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72" yWindow="384" windowWidth="14340" windowHeight="7764"/>
  </bookViews>
  <sheets>
    <sheet name="Inngangsark" sheetId="1" r:id="rId1"/>
    <sheet name="Indikator 2.1" sheetId="39" r:id="rId2"/>
    <sheet name="Indikator 3.2" sheetId="40" r:id="rId3"/>
    <sheet name="Indikator 3.3" sheetId="41" r:id="rId4"/>
    <sheet name="Indikator 3.8" sheetId="45" r:id="rId5"/>
    <sheet name="Indikator 3.10" sheetId="42" r:id="rId6"/>
    <sheet name="Indikator 3.12" sheetId="43" r:id="rId7"/>
    <sheet name="Indikator 3.13" sheetId="46" r:id="rId8"/>
    <sheet name="Indikator 4.1" sheetId="47" r:id="rId9"/>
    <sheet name="Indikator 4.2" sheetId="48" r:id="rId10"/>
    <sheet name="Indikator 4.4" sheetId="63" r:id="rId11"/>
    <sheet name="Indikator 4.4b" sheetId="52" r:id="rId12"/>
    <sheet name="Indikator 6.4" sheetId="53" r:id="rId13"/>
    <sheet name="Indikator 6.5" sheetId="54" r:id="rId14"/>
    <sheet name="Indikator 7.4" sheetId="55" r:id="rId15"/>
    <sheet name="Indikator 8.1" sheetId="61" r:id="rId16"/>
    <sheet name="Indikator 8.6" sheetId="56" r:id="rId17"/>
    <sheet name="Indikator 8.7" sheetId="65" r:id="rId18"/>
    <sheet name="Indikator 8.8" sheetId="57" r:id="rId19"/>
    <sheet name="Indikator 8.11" sheetId="58" r:id="rId20"/>
    <sheet name="Indikator 8.12" sheetId="59" r:id="rId21"/>
    <sheet name="Tabeller til diagram" sheetId="2" state="hidden" r:id="rId22"/>
    <sheet name="Kriteriedata omdisplandbruksar" sheetId="64" state="hidden" r:id="rId23"/>
    <sheet name="Kriteriedata spredtbygd" sheetId="3" state="hidden" r:id="rId24"/>
    <sheet name="Kriteriedata forsørgerbyrde" sheetId="5" state="hidden" r:id="rId25"/>
    <sheet name="Kriteriedata avfall" sheetId="35" state="hidden" r:id="rId26"/>
    <sheet name="Kriteriedata avfallbehandling" sheetId="37" state="hidden" r:id="rId27"/>
    <sheet name="Kriteriedata omdispareal" sheetId="31" state="hidden" r:id="rId28"/>
    <sheet name="Kriteriedata jordskogareal" sheetId="33" state="hidden" r:id="rId29"/>
    <sheet name="Kriteriedata inntektsforskjell" sheetId="27" state="hidden" r:id="rId30"/>
    <sheet name="Kriteriedata ungelavinntekt" sheetId="29" state="hidden" r:id="rId31"/>
    <sheet name="Kriteriedata hjemmebasert" sheetId="25" state="hidden" r:id="rId32"/>
    <sheet name="Kriteriedata årsverkomsorg" sheetId="62" state="hidden" r:id="rId33"/>
    <sheet name="Kriteriedata befolkningsvekst" sheetId="17" state="hidden" r:id="rId34"/>
    <sheet name="Kriteriedata eldreandel" sheetId="19" state="hidden" r:id="rId35"/>
    <sheet name="Kriteriedata befolkningsvekst2" sheetId="44" state="hidden" r:id="rId36"/>
    <sheet name="Kriteriedata valgdeltagelse" sheetId="15" state="hidden" r:id="rId37"/>
    <sheet name="Kriteriedata ntodriftsres" sheetId="11" state="hidden" r:id="rId38"/>
    <sheet name="Kriteriedata ntolånegjeld" sheetId="12" state="hidden" r:id="rId39"/>
    <sheet name="Kriteriedata nettoflytting" sheetId="8" state="hidden" r:id="rId40"/>
    <sheet name="Kriteriedata flere" sheetId="7" state="hidden" r:id="rId41"/>
    <sheet name="Kriteriedata utslipp" sheetId="60" state="hidden" r:id="rId42"/>
  </sheets>
  <calcPr calcId="145621"/>
</workbook>
</file>

<file path=xl/calcChain.xml><?xml version="1.0" encoding="utf-8"?>
<calcChain xmlns="http://schemas.openxmlformats.org/spreadsheetml/2006/main">
  <c r="H83" i="2" l="1"/>
  <c r="G83" i="2"/>
  <c r="F83" i="2"/>
  <c r="E83" i="2"/>
  <c r="D83" i="2"/>
  <c r="C83" i="2"/>
  <c r="B83" i="2"/>
  <c r="H82" i="2"/>
  <c r="G82" i="2"/>
  <c r="F82" i="2"/>
  <c r="E82" i="2"/>
  <c r="B82" i="2"/>
  <c r="C82" i="2"/>
  <c r="D82" i="2"/>
  <c r="E26" i="2" l="1"/>
  <c r="D26" i="2"/>
  <c r="C26" i="2"/>
  <c r="B26" i="2"/>
  <c r="G20" i="1"/>
  <c r="I1" i="1"/>
  <c r="C4" i="1" s="1"/>
  <c r="E61" i="1" l="1"/>
  <c r="E60" i="1"/>
  <c r="E59" i="1"/>
  <c r="E58" i="1"/>
  <c r="E57" i="1"/>
  <c r="E56" i="1"/>
  <c r="E55" i="1"/>
  <c r="R68" i="64" l="1"/>
  <c r="B77" i="2"/>
  <c r="A68" i="2" l="1"/>
  <c r="A63" i="2"/>
  <c r="J62" i="2" l="1"/>
  <c r="E29" i="1" s="1"/>
  <c r="I62" i="2"/>
  <c r="H62" i="2"/>
  <c r="G62" i="2"/>
  <c r="F62" i="2"/>
  <c r="E62" i="2"/>
  <c r="D62" i="2"/>
  <c r="C62" i="2"/>
  <c r="B62" i="2"/>
  <c r="V4" i="62" l="1"/>
  <c r="W4" i="62"/>
  <c r="X4" i="62"/>
  <c r="Y4" i="62"/>
  <c r="Z4" i="62"/>
  <c r="AA4" i="62"/>
  <c r="V5" i="62"/>
  <c r="W5" i="62"/>
  <c r="X5" i="62"/>
  <c r="Y5" i="62"/>
  <c r="Z5" i="62"/>
  <c r="AA5" i="62"/>
  <c r="V6" i="62"/>
  <c r="W6" i="62"/>
  <c r="X6" i="62"/>
  <c r="Y6" i="62"/>
  <c r="Z6" i="62"/>
  <c r="AA6" i="62"/>
  <c r="V7" i="62"/>
  <c r="W7" i="62"/>
  <c r="X7" i="62"/>
  <c r="Y7" i="62"/>
  <c r="Z7" i="62"/>
  <c r="AA7" i="62"/>
  <c r="V8" i="62"/>
  <c r="W8" i="62"/>
  <c r="X8" i="62"/>
  <c r="Y8" i="62"/>
  <c r="Z8" i="62"/>
  <c r="AA8" i="62"/>
  <c r="V9" i="62"/>
  <c r="W9" i="62"/>
  <c r="X9" i="62"/>
  <c r="Y9" i="62"/>
  <c r="Z9" i="62"/>
  <c r="AA9" i="62"/>
  <c r="V10" i="62"/>
  <c r="W10" i="62"/>
  <c r="X10" i="62"/>
  <c r="Y10" i="62"/>
  <c r="Z10" i="62"/>
  <c r="AA10" i="62"/>
  <c r="V11" i="62"/>
  <c r="W11" i="62"/>
  <c r="X11" i="62"/>
  <c r="Y11" i="62"/>
  <c r="Z11" i="62"/>
  <c r="AA11" i="62"/>
  <c r="V12" i="62"/>
  <c r="W12" i="62"/>
  <c r="X12" i="62"/>
  <c r="Y12" i="62"/>
  <c r="Z12" i="62"/>
  <c r="AA12" i="62"/>
  <c r="V13" i="62"/>
  <c r="W13" i="62"/>
  <c r="X13" i="62"/>
  <c r="Y13" i="62"/>
  <c r="Z13" i="62"/>
  <c r="AA13" i="62"/>
  <c r="V14" i="62"/>
  <c r="W14" i="62"/>
  <c r="X14" i="62"/>
  <c r="Y14" i="62"/>
  <c r="Z14" i="62"/>
  <c r="AA14" i="62"/>
  <c r="V15" i="62"/>
  <c r="W15" i="62"/>
  <c r="X15" i="62"/>
  <c r="Y15" i="62"/>
  <c r="Z15" i="62"/>
  <c r="AA15" i="62"/>
  <c r="V16" i="62"/>
  <c r="W16" i="62"/>
  <c r="X16" i="62"/>
  <c r="Y16" i="62"/>
  <c r="Z16" i="62"/>
  <c r="AA16" i="62"/>
  <c r="V17" i="62"/>
  <c r="W17" i="62"/>
  <c r="X17" i="62"/>
  <c r="Y17" i="62"/>
  <c r="Z17" i="62"/>
  <c r="AA17" i="62"/>
  <c r="V18" i="62"/>
  <c r="W18" i="62"/>
  <c r="X18" i="62"/>
  <c r="Y18" i="62"/>
  <c r="Z18" i="62"/>
  <c r="AA18" i="62"/>
  <c r="V19" i="62"/>
  <c r="W19" i="62"/>
  <c r="X19" i="62"/>
  <c r="Y19" i="62"/>
  <c r="Z19" i="62"/>
  <c r="AA19" i="62"/>
  <c r="V20" i="62"/>
  <c r="W20" i="62"/>
  <c r="X20" i="62"/>
  <c r="Y20" i="62"/>
  <c r="Z20" i="62"/>
  <c r="AA20" i="62"/>
  <c r="V21" i="62"/>
  <c r="W21" i="62"/>
  <c r="X21" i="62"/>
  <c r="Y21" i="62"/>
  <c r="Z21" i="62"/>
  <c r="AA21" i="62"/>
  <c r="V22" i="62"/>
  <c r="W22" i="62"/>
  <c r="X22" i="62"/>
  <c r="Y22" i="62"/>
  <c r="Z22" i="62"/>
  <c r="AA22" i="62"/>
  <c r="V23" i="62"/>
  <c r="W23" i="62"/>
  <c r="X23" i="62"/>
  <c r="Y23" i="62"/>
  <c r="Z23" i="62"/>
  <c r="AA23" i="62"/>
  <c r="V24" i="62"/>
  <c r="W24" i="62"/>
  <c r="X24" i="62"/>
  <c r="Y24" i="62"/>
  <c r="Z24" i="62"/>
  <c r="AA24" i="62"/>
  <c r="V25" i="62"/>
  <c r="W25" i="62"/>
  <c r="X25" i="62"/>
  <c r="Y25" i="62"/>
  <c r="Z25" i="62"/>
  <c r="AA25" i="62"/>
  <c r="V26" i="62"/>
  <c r="W26" i="62"/>
  <c r="X26" i="62"/>
  <c r="Y26" i="62"/>
  <c r="Z26" i="62"/>
  <c r="AA26" i="62"/>
  <c r="V27" i="62"/>
  <c r="W27" i="62"/>
  <c r="X27" i="62"/>
  <c r="Y27" i="62"/>
  <c r="Z27" i="62"/>
  <c r="AA27" i="62"/>
  <c r="V28" i="62"/>
  <c r="W28" i="62"/>
  <c r="X28" i="62"/>
  <c r="Y28" i="62"/>
  <c r="Z28" i="62"/>
  <c r="AA28" i="62"/>
  <c r="V29" i="62"/>
  <c r="W29" i="62"/>
  <c r="X29" i="62"/>
  <c r="Y29" i="62"/>
  <c r="Z29" i="62"/>
  <c r="AA29" i="62"/>
  <c r="V30" i="62"/>
  <c r="W30" i="62"/>
  <c r="X30" i="62"/>
  <c r="Y30" i="62"/>
  <c r="Z30" i="62"/>
  <c r="AA30" i="62"/>
  <c r="V31" i="62"/>
  <c r="W31" i="62"/>
  <c r="X31" i="62"/>
  <c r="Y31" i="62"/>
  <c r="Z31" i="62"/>
  <c r="AA31" i="62"/>
  <c r="V32" i="62"/>
  <c r="W32" i="62"/>
  <c r="X32" i="62"/>
  <c r="Y32" i="62"/>
  <c r="Z32" i="62"/>
  <c r="AA32" i="62"/>
  <c r="V33" i="62"/>
  <c r="W33" i="62"/>
  <c r="X33" i="62"/>
  <c r="Y33" i="62"/>
  <c r="Z33" i="62"/>
  <c r="AA33" i="62"/>
  <c r="V34" i="62"/>
  <c r="W34" i="62"/>
  <c r="X34" i="62"/>
  <c r="Y34" i="62"/>
  <c r="Z34" i="62"/>
  <c r="AA34" i="62"/>
  <c r="V35" i="62"/>
  <c r="W35" i="62"/>
  <c r="X35" i="62"/>
  <c r="Y35" i="62"/>
  <c r="Z35" i="62"/>
  <c r="AA35" i="62"/>
  <c r="V36" i="62"/>
  <c r="W36" i="62"/>
  <c r="X36" i="62"/>
  <c r="Y36" i="62"/>
  <c r="Z36" i="62"/>
  <c r="AA36" i="62"/>
  <c r="V37" i="62"/>
  <c r="W37" i="62"/>
  <c r="X37" i="62"/>
  <c r="Y37" i="62"/>
  <c r="Z37" i="62"/>
  <c r="AA37" i="62"/>
  <c r="V38" i="62"/>
  <c r="W38" i="62"/>
  <c r="X38" i="62"/>
  <c r="Y38" i="62"/>
  <c r="Z38" i="62"/>
  <c r="AA38" i="62"/>
  <c r="V39" i="62"/>
  <c r="W39" i="62"/>
  <c r="X39" i="62"/>
  <c r="Y39" i="62"/>
  <c r="Z39" i="62"/>
  <c r="AA39" i="62"/>
  <c r="V40" i="62"/>
  <c r="W40" i="62"/>
  <c r="X40" i="62"/>
  <c r="Y40" i="62"/>
  <c r="Z40" i="62"/>
  <c r="AA40" i="62"/>
  <c r="V41" i="62"/>
  <c r="W41" i="62"/>
  <c r="X41" i="62"/>
  <c r="Y41" i="62"/>
  <c r="Z41" i="62"/>
  <c r="AA41" i="62"/>
  <c r="V42" i="62"/>
  <c r="W42" i="62"/>
  <c r="X42" i="62"/>
  <c r="Y42" i="62"/>
  <c r="Z42" i="62"/>
  <c r="AA42" i="62"/>
  <c r="V43" i="62"/>
  <c r="W43" i="62"/>
  <c r="X43" i="62"/>
  <c r="Y43" i="62"/>
  <c r="Z43" i="62"/>
  <c r="AA43" i="62"/>
  <c r="V44" i="62"/>
  <c r="W44" i="62"/>
  <c r="X44" i="62"/>
  <c r="Y44" i="62"/>
  <c r="Z44" i="62"/>
  <c r="AA44" i="62"/>
  <c r="V45" i="62"/>
  <c r="W45" i="62"/>
  <c r="X45" i="62"/>
  <c r="Y45" i="62"/>
  <c r="Z45" i="62"/>
  <c r="AA45" i="62"/>
  <c r="V46" i="62"/>
  <c r="W46" i="62"/>
  <c r="X46" i="62"/>
  <c r="Y46" i="62"/>
  <c r="Z46" i="62"/>
  <c r="AA46" i="62"/>
  <c r="V47" i="62"/>
  <c r="W47" i="62"/>
  <c r="X47" i="62"/>
  <c r="Y47" i="62"/>
  <c r="Z47" i="62"/>
  <c r="AA47" i="62"/>
  <c r="V48" i="62"/>
  <c r="W48" i="62"/>
  <c r="X48" i="62"/>
  <c r="Y48" i="62"/>
  <c r="Z48" i="62"/>
  <c r="AA48" i="62"/>
  <c r="V49" i="62"/>
  <c r="W49" i="62"/>
  <c r="X49" i="62"/>
  <c r="Y49" i="62"/>
  <c r="Z49" i="62"/>
  <c r="AA49" i="62"/>
  <c r="V50" i="62"/>
  <c r="W50" i="62"/>
  <c r="X50" i="62"/>
  <c r="Y50" i="62"/>
  <c r="Z50" i="62"/>
  <c r="AA50" i="62"/>
  <c r="V51" i="62"/>
  <c r="W51" i="62"/>
  <c r="X51" i="62"/>
  <c r="Y51" i="62"/>
  <c r="Z51" i="62"/>
  <c r="AA51" i="62"/>
  <c r="V52" i="62"/>
  <c r="W52" i="62"/>
  <c r="X52" i="62"/>
  <c r="Y52" i="62"/>
  <c r="Z52" i="62"/>
  <c r="AA52" i="62"/>
  <c r="V53" i="62"/>
  <c r="W53" i="62"/>
  <c r="X53" i="62"/>
  <c r="Y53" i="62"/>
  <c r="Z53" i="62"/>
  <c r="AA53" i="62"/>
  <c r="V54" i="62"/>
  <c r="W54" i="62"/>
  <c r="X54" i="62"/>
  <c r="Y54" i="62"/>
  <c r="Z54" i="62"/>
  <c r="AA54" i="62"/>
  <c r="V55" i="62"/>
  <c r="W55" i="62"/>
  <c r="X55" i="62"/>
  <c r="Y55" i="62"/>
  <c r="Z55" i="62"/>
  <c r="AA55" i="62"/>
  <c r="V56" i="62"/>
  <c r="W56" i="62"/>
  <c r="X56" i="62"/>
  <c r="Y56" i="62"/>
  <c r="Z56" i="62"/>
  <c r="AA56" i="62"/>
  <c r="V57" i="62"/>
  <c r="W57" i="62"/>
  <c r="X57" i="62"/>
  <c r="Y57" i="62"/>
  <c r="Z57" i="62"/>
  <c r="AA57" i="62"/>
  <c r="V58" i="62"/>
  <c r="W58" i="62"/>
  <c r="X58" i="62"/>
  <c r="Y58" i="62"/>
  <c r="Z58" i="62"/>
  <c r="AA58" i="62"/>
  <c r="V59" i="62"/>
  <c r="W59" i="62"/>
  <c r="X59" i="62"/>
  <c r="Y59" i="62"/>
  <c r="Z59" i="62"/>
  <c r="AA59" i="62"/>
  <c r="V60" i="62"/>
  <c r="W60" i="62"/>
  <c r="X60" i="62"/>
  <c r="Y60" i="62"/>
  <c r="Z60" i="62"/>
  <c r="AA60" i="62"/>
  <c r="V61" i="62"/>
  <c r="W61" i="62"/>
  <c r="X61" i="62"/>
  <c r="Y61" i="62"/>
  <c r="Z61" i="62"/>
  <c r="AA61" i="62"/>
  <c r="V62" i="62"/>
  <c r="W62" i="62"/>
  <c r="X62" i="62"/>
  <c r="Y62" i="62"/>
  <c r="Z62" i="62"/>
  <c r="AA62" i="62"/>
  <c r="V63" i="62"/>
  <c r="W63" i="62"/>
  <c r="X63" i="62"/>
  <c r="Y63" i="62"/>
  <c r="Z63" i="62"/>
  <c r="AA63" i="62"/>
  <c r="V64" i="62"/>
  <c r="W64" i="62"/>
  <c r="X64" i="62"/>
  <c r="Y64" i="62"/>
  <c r="Z64" i="62"/>
  <c r="AA64" i="62"/>
  <c r="V65" i="62"/>
  <c r="W65" i="62"/>
  <c r="X65" i="62"/>
  <c r="Y65" i="62"/>
  <c r="Z65" i="62"/>
  <c r="AA65" i="62"/>
  <c r="V66" i="62"/>
  <c r="W66" i="62"/>
  <c r="X66" i="62"/>
  <c r="Y66" i="62"/>
  <c r="Z66" i="62"/>
  <c r="AA66" i="62"/>
  <c r="V67" i="62"/>
  <c r="W67" i="62"/>
  <c r="X67" i="62"/>
  <c r="Y67" i="62"/>
  <c r="Z67" i="62"/>
  <c r="AA67" i="62"/>
  <c r="V68" i="62"/>
  <c r="W68" i="62"/>
  <c r="X68" i="62"/>
  <c r="Y68" i="62"/>
  <c r="Z68" i="62"/>
  <c r="AA68" i="62"/>
  <c r="V69" i="62"/>
  <c r="W69" i="62"/>
  <c r="X69" i="62"/>
  <c r="Y69" i="62"/>
  <c r="Z69" i="62"/>
  <c r="AA69" i="62"/>
  <c r="V70" i="62"/>
  <c r="W70" i="62"/>
  <c r="X70" i="62"/>
  <c r="Y70" i="62"/>
  <c r="Z70" i="62"/>
  <c r="AA70" i="62"/>
  <c r="V71" i="62"/>
  <c r="W71" i="62"/>
  <c r="X71" i="62"/>
  <c r="Y71" i="62"/>
  <c r="Z71" i="62"/>
  <c r="AA71" i="62"/>
  <c r="V72" i="62"/>
  <c r="W72" i="62"/>
  <c r="X72" i="62"/>
  <c r="Y72" i="62"/>
  <c r="Z72" i="62"/>
  <c r="AA72" i="62"/>
  <c r="V73" i="62"/>
  <c r="W73" i="62"/>
  <c r="X73" i="62"/>
  <c r="Y73" i="62"/>
  <c r="Z73" i="62"/>
  <c r="AA73" i="62"/>
  <c r="V74" i="62"/>
  <c r="W74" i="62"/>
  <c r="X74" i="62"/>
  <c r="Y74" i="62"/>
  <c r="Z74" i="62"/>
  <c r="AA74" i="62"/>
  <c r="V75" i="62"/>
  <c r="W75" i="62"/>
  <c r="X75" i="62"/>
  <c r="Y75" i="62"/>
  <c r="Z75" i="62"/>
  <c r="AA75" i="62"/>
  <c r="V76" i="62"/>
  <c r="W76" i="62"/>
  <c r="X76" i="62"/>
  <c r="Y76" i="62"/>
  <c r="Z76" i="62"/>
  <c r="AA76" i="62"/>
  <c r="V77" i="62"/>
  <c r="W77" i="62"/>
  <c r="X77" i="62"/>
  <c r="Y77" i="62"/>
  <c r="Z77" i="62"/>
  <c r="AA77" i="62"/>
  <c r="V78" i="62"/>
  <c r="W78" i="62"/>
  <c r="X78" i="62"/>
  <c r="Y78" i="62"/>
  <c r="Z78" i="62"/>
  <c r="AA78" i="62"/>
  <c r="V79" i="62"/>
  <c r="W79" i="62"/>
  <c r="X79" i="62"/>
  <c r="Y79" i="62"/>
  <c r="Z79" i="62"/>
  <c r="AA79" i="62"/>
  <c r="V80" i="62"/>
  <c r="W80" i="62"/>
  <c r="X80" i="62"/>
  <c r="Y80" i="62"/>
  <c r="Z80" i="62"/>
  <c r="AA80" i="62"/>
  <c r="V81" i="62"/>
  <c r="W81" i="62"/>
  <c r="X81" i="62"/>
  <c r="Y81" i="62"/>
  <c r="Z81" i="62"/>
  <c r="AA81" i="62"/>
  <c r="V82" i="62"/>
  <c r="W82" i="62"/>
  <c r="X82" i="62"/>
  <c r="Y82" i="62"/>
  <c r="Z82" i="62"/>
  <c r="AA82" i="62"/>
  <c r="V83" i="62"/>
  <c r="W83" i="62"/>
  <c r="X83" i="62"/>
  <c r="Y83" i="62"/>
  <c r="Z83" i="62"/>
  <c r="AA83" i="62"/>
  <c r="V84" i="62"/>
  <c r="W84" i="62"/>
  <c r="X84" i="62"/>
  <c r="Y84" i="62"/>
  <c r="Z84" i="62"/>
  <c r="AA84" i="62"/>
  <c r="V85" i="62"/>
  <c r="W85" i="62"/>
  <c r="X85" i="62"/>
  <c r="Y85" i="62"/>
  <c r="Z85" i="62"/>
  <c r="AA85" i="62"/>
  <c r="V86" i="62"/>
  <c r="W86" i="62"/>
  <c r="X86" i="62"/>
  <c r="Y86" i="62"/>
  <c r="Z86" i="62"/>
  <c r="AA86" i="62"/>
  <c r="V87" i="62"/>
  <c r="W87" i="62"/>
  <c r="X87" i="62"/>
  <c r="Y87" i="62"/>
  <c r="Z87" i="62"/>
  <c r="AA87" i="62"/>
  <c r="V88" i="62"/>
  <c r="W88" i="62"/>
  <c r="X88" i="62"/>
  <c r="Y88" i="62"/>
  <c r="Z88" i="62"/>
  <c r="AA88" i="62"/>
  <c r="V89" i="62"/>
  <c r="W89" i="62"/>
  <c r="X89" i="62"/>
  <c r="Y89" i="62"/>
  <c r="Z89" i="62"/>
  <c r="AA89" i="62"/>
  <c r="V90" i="62"/>
  <c r="W90" i="62"/>
  <c r="X90" i="62"/>
  <c r="Y90" i="62"/>
  <c r="Z90" i="62"/>
  <c r="AA90" i="62"/>
  <c r="V91" i="62"/>
  <c r="W91" i="62"/>
  <c r="X91" i="62"/>
  <c r="Y91" i="62"/>
  <c r="Z91" i="62"/>
  <c r="AA91" i="62"/>
  <c r="V92" i="62"/>
  <c r="W92" i="62"/>
  <c r="X92" i="62"/>
  <c r="Y92" i="62"/>
  <c r="Z92" i="62"/>
  <c r="AA92" i="62"/>
  <c r="V93" i="62"/>
  <c r="W93" i="62"/>
  <c r="X93" i="62"/>
  <c r="Y93" i="62"/>
  <c r="Z93" i="62"/>
  <c r="AA93" i="62"/>
  <c r="V94" i="62"/>
  <c r="W94" i="62"/>
  <c r="X94" i="62"/>
  <c r="Y94" i="62"/>
  <c r="Z94" i="62"/>
  <c r="AA94" i="62"/>
  <c r="V95" i="62"/>
  <c r="W95" i="62"/>
  <c r="X95" i="62"/>
  <c r="Y95" i="62"/>
  <c r="Z95" i="62"/>
  <c r="AA95" i="62"/>
  <c r="V96" i="62"/>
  <c r="W96" i="62"/>
  <c r="X96" i="62"/>
  <c r="Y96" i="62"/>
  <c r="Z96" i="62"/>
  <c r="AA96" i="62"/>
  <c r="V97" i="62"/>
  <c r="W97" i="62"/>
  <c r="X97" i="62"/>
  <c r="Y97" i="62"/>
  <c r="Z97" i="62"/>
  <c r="AA97" i="62"/>
  <c r="V98" i="62"/>
  <c r="W98" i="62"/>
  <c r="X98" i="62"/>
  <c r="Y98" i="62"/>
  <c r="Z98" i="62"/>
  <c r="AA98" i="62"/>
  <c r="V99" i="62"/>
  <c r="W99" i="62"/>
  <c r="X99" i="62"/>
  <c r="Y99" i="62"/>
  <c r="Z99" i="62"/>
  <c r="AA99" i="62"/>
  <c r="V100" i="62"/>
  <c r="W100" i="62"/>
  <c r="X100" i="62"/>
  <c r="Y100" i="62"/>
  <c r="Z100" i="62"/>
  <c r="AA100" i="62"/>
  <c r="V101" i="62"/>
  <c r="W101" i="62"/>
  <c r="X101" i="62"/>
  <c r="Y101" i="62"/>
  <c r="Z101" i="62"/>
  <c r="AA101" i="62"/>
  <c r="V102" i="62"/>
  <c r="W102" i="62"/>
  <c r="X102" i="62"/>
  <c r="Y102" i="62"/>
  <c r="Z102" i="62"/>
  <c r="AA102" i="62"/>
  <c r="V103" i="62"/>
  <c r="W103" i="62"/>
  <c r="X103" i="62"/>
  <c r="Y103" i="62"/>
  <c r="Z103" i="62"/>
  <c r="AA103" i="62"/>
  <c r="V104" i="62"/>
  <c r="W104" i="62"/>
  <c r="X104" i="62"/>
  <c r="Y104" i="62"/>
  <c r="Z104" i="62"/>
  <c r="AA104" i="62"/>
  <c r="V105" i="62"/>
  <c r="W105" i="62"/>
  <c r="X105" i="62"/>
  <c r="Y105" i="62"/>
  <c r="Z105" i="62"/>
  <c r="AA105" i="62"/>
  <c r="V106" i="62"/>
  <c r="W106" i="62"/>
  <c r="X106" i="62"/>
  <c r="Y106" i="62"/>
  <c r="Z106" i="62"/>
  <c r="AA106" i="62"/>
  <c r="V107" i="62"/>
  <c r="W107" i="62"/>
  <c r="X107" i="62"/>
  <c r="Y107" i="62"/>
  <c r="Z107" i="62"/>
  <c r="AA107" i="62"/>
  <c r="V108" i="62"/>
  <c r="W108" i="62"/>
  <c r="X108" i="62"/>
  <c r="Y108" i="62"/>
  <c r="Z108" i="62"/>
  <c r="AA108" i="62"/>
  <c r="V109" i="62"/>
  <c r="W109" i="62"/>
  <c r="X109" i="62"/>
  <c r="Y109" i="62"/>
  <c r="Z109" i="62"/>
  <c r="AA109" i="62"/>
  <c r="V110" i="62"/>
  <c r="W110" i="62"/>
  <c r="X110" i="62"/>
  <c r="Y110" i="62"/>
  <c r="Z110" i="62"/>
  <c r="AA110" i="62"/>
  <c r="V111" i="62"/>
  <c r="W111" i="62"/>
  <c r="X111" i="62"/>
  <c r="Y111" i="62"/>
  <c r="Z111" i="62"/>
  <c r="AA111" i="62"/>
  <c r="V112" i="62"/>
  <c r="W112" i="62"/>
  <c r="X112" i="62"/>
  <c r="Y112" i="62"/>
  <c r="Z112" i="62"/>
  <c r="AA112" i="62"/>
  <c r="V113" i="62"/>
  <c r="W113" i="62"/>
  <c r="X113" i="62"/>
  <c r="Y113" i="62"/>
  <c r="Z113" i="62"/>
  <c r="AA113" i="62"/>
  <c r="V114" i="62"/>
  <c r="W114" i="62"/>
  <c r="X114" i="62"/>
  <c r="Y114" i="62"/>
  <c r="Z114" i="62"/>
  <c r="AA114" i="62"/>
  <c r="V115" i="62"/>
  <c r="W115" i="62"/>
  <c r="X115" i="62"/>
  <c r="Y115" i="62"/>
  <c r="Z115" i="62"/>
  <c r="AA115" i="62"/>
  <c r="V117" i="62"/>
  <c r="W117" i="62"/>
  <c r="X117" i="62"/>
  <c r="Y117" i="62"/>
  <c r="Z117" i="62"/>
  <c r="AA117" i="62"/>
  <c r="V118" i="62"/>
  <c r="W118" i="62"/>
  <c r="X118" i="62"/>
  <c r="Y118" i="62"/>
  <c r="Z118" i="62"/>
  <c r="AA118" i="62"/>
  <c r="V119" i="62"/>
  <c r="W119" i="62"/>
  <c r="X119" i="62"/>
  <c r="Y119" i="62"/>
  <c r="Z119" i="62"/>
  <c r="AA119" i="62"/>
  <c r="V120" i="62"/>
  <c r="W120" i="62"/>
  <c r="X120" i="62"/>
  <c r="Y120" i="62"/>
  <c r="Z120" i="62"/>
  <c r="AA120" i="62"/>
  <c r="V121" i="62"/>
  <c r="W121" i="62"/>
  <c r="X121" i="62"/>
  <c r="Y121" i="62"/>
  <c r="Z121" i="62"/>
  <c r="AA121" i="62"/>
  <c r="V122" i="62"/>
  <c r="W122" i="62"/>
  <c r="X122" i="62"/>
  <c r="Y122" i="62"/>
  <c r="Z122" i="62"/>
  <c r="AA122" i="62"/>
  <c r="V123" i="62"/>
  <c r="W123" i="62"/>
  <c r="X123" i="62"/>
  <c r="Y123" i="62"/>
  <c r="Z123" i="62"/>
  <c r="AA123" i="62"/>
  <c r="V124" i="62"/>
  <c r="W124" i="62"/>
  <c r="X124" i="62"/>
  <c r="Y124" i="62"/>
  <c r="Z124" i="62"/>
  <c r="AA124" i="62"/>
  <c r="V125" i="62"/>
  <c r="W125" i="62"/>
  <c r="X125" i="62"/>
  <c r="Y125" i="62"/>
  <c r="Z125" i="62"/>
  <c r="AA125" i="62"/>
  <c r="V126" i="62"/>
  <c r="W126" i="62"/>
  <c r="X126" i="62"/>
  <c r="Y126" i="62"/>
  <c r="Z126" i="62"/>
  <c r="AA126" i="62"/>
  <c r="V127" i="62"/>
  <c r="W127" i="62"/>
  <c r="X127" i="62"/>
  <c r="Y127" i="62"/>
  <c r="Z127" i="62"/>
  <c r="AA127" i="62"/>
  <c r="V128" i="62"/>
  <c r="W128" i="62"/>
  <c r="X128" i="62"/>
  <c r="Y128" i="62"/>
  <c r="Z128" i="62"/>
  <c r="AA128" i="62"/>
  <c r="V129" i="62"/>
  <c r="W129" i="62"/>
  <c r="X129" i="62"/>
  <c r="Y129" i="62"/>
  <c r="Z129" i="62"/>
  <c r="AA129" i="62"/>
  <c r="V130" i="62"/>
  <c r="W130" i="62"/>
  <c r="X130" i="62"/>
  <c r="Y130" i="62"/>
  <c r="Z130" i="62"/>
  <c r="AA130" i="62"/>
  <c r="V131" i="62"/>
  <c r="W131" i="62"/>
  <c r="X131" i="62"/>
  <c r="Y131" i="62"/>
  <c r="Z131" i="62"/>
  <c r="AA131" i="62"/>
  <c r="V132" i="62"/>
  <c r="W132" i="62"/>
  <c r="X132" i="62"/>
  <c r="Y132" i="62"/>
  <c r="Z132" i="62"/>
  <c r="AA132" i="62"/>
  <c r="V133" i="62"/>
  <c r="W133" i="62"/>
  <c r="X133" i="62"/>
  <c r="Y133" i="62"/>
  <c r="Z133" i="62"/>
  <c r="AA133" i="62"/>
  <c r="V134" i="62"/>
  <c r="W134" i="62"/>
  <c r="X134" i="62"/>
  <c r="Y134" i="62"/>
  <c r="Z134" i="62"/>
  <c r="AA134" i="62"/>
  <c r="V135" i="62"/>
  <c r="W135" i="62"/>
  <c r="X135" i="62"/>
  <c r="Y135" i="62"/>
  <c r="Z135" i="62"/>
  <c r="AA135" i="62"/>
  <c r="V136" i="62"/>
  <c r="W136" i="62"/>
  <c r="X136" i="62"/>
  <c r="Y136" i="62"/>
  <c r="Z136" i="62"/>
  <c r="AA136" i="62"/>
  <c r="V137" i="62"/>
  <c r="W137" i="62"/>
  <c r="X137" i="62"/>
  <c r="Y137" i="62"/>
  <c r="Z137" i="62"/>
  <c r="AA137" i="62"/>
  <c r="V138" i="62"/>
  <c r="W138" i="62"/>
  <c r="X138" i="62"/>
  <c r="Y138" i="62"/>
  <c r="Z138" i="62"/>
  <c r="AA138" i="62"/>
  <c r="V139" i="62"/>
  <c r="W139" i="62"/>
  <c r="X139" i="62"/>
  <c r="Y139" i="62"/>
  <c r="Z139" i="62"/>
  <c r="AA139" i="62"/>
  <c r="V140" i="62"/>
  <c r="W140" i="62"/>
  <c r="X140" i="62"/>
  <c r="Y140" i="62"/>
  <c r="Z140" i="62"/>
  <c r="AA140" i="62"/>
  <c r="V141" i="62"/>
  <c r="W141" i="62"/>
  <c r="X141" i="62"/>
  <c r="Y141" i="62"/>
  <c r="Z141" i="62"/>
  <c r="AA141" i="62"/>
  <c r="V142" i="62"/>
  <c r="W142" i="62"/>
  <c r="X142" i="62"/>
  <c r="Y142" i="62"/>
  <c r="Z142" i="62"/>
  <c r="AA142" i="62"/>
  <c r="V143" i="62"/>
  <c r="W143" i="62"/>
  <c r="X143" i="62"/>
  <c r="Y143" i="62"/>
  <c r="Z143" i="62"/>
  <c r="AA143" i="62"/>
  <c r="V144" i="62"/>
  <c r="W144" i="62"/>
  <c r="X144" i="62"/>
  <c r="Y144" i="62"/>
  <c r="Z144" i="62"/>
  <c r="AA144" i="62"/>
  <c r="V145" i="62"/>
  <c r="W145" i="62"/>
  <c r="X145" i="62"/>
  <c r="Y145" i="62"/>
  <c r="Z145" i="62"/>
  <c r="AA145" i="62"/>
  <c r="V146" i="62"/>
  <c r="W146" i="62"/>
  <c r="X146" i="62"/>
  <c r="Y146" i="62"/>
  <c r="Z146" i="62"/>
  <c r="AA146" i="62"/>
  <c r="V147" i="62"/>
  <c r="W147" i="62"/>
  <c r="X147" i="62"/>
  <c r="Y147" i="62"/>
  <c r="Z147" i="62"/>
  <c r="AA147" i="62"/>
  <c r="V148" i="62"/>
  <c r="W148" i="62"/>
  <c r="X148" i="62"/>
  <c r="Y148" i="62"/>
  <c r="Z148" i="62"/>
  <c r="AA148" i="62"/>
  <c r="V149" i="62"/>
  <c r="W149" i="62"/>
  <c r="X149" i="62"/>
  <c r="Y149" i="62"/>
  <c r="Z149" i="62"/>
  <c r="AA149" i="62"/>
  <c r="V150" i="62"/>
  <c r="W150" i="62"/>
  <c r="X150" i="62"/>
  <c r="Y150" i="62"/>
  <c r="Z150" i="62"/>
  <c r="AA150" i="62"/>
  <c r="V151" i="62"/>
  <c r="W151" i="62"/>
  <c r="X151" i="62"/>
  <c r="Y151" i="62"/>
  <c r="Z151" i="62"/>
  <c r="AA151" i="62"/>
  <c r="V152" i="62"/>
  <c r="W152" i="62"/>
  <c r="X152" i="62"/>
  <c r="Y152" i="62"/>
  <c r="Z152" i="62"/>
  <c r="AA152" i="62"/>
  <c r="V153" i="62"/>
  <c r="W153" i="62"/>
  <c r="X153" i="62"/>
  <c r="Y153" i="62"/>
  <c r="Z153" i="62"/>
  <c r="AA153" i="62"/>
  <c r="V154" i="62"/>
  <c r="W154" i="62"/>
  <c r="X154" i="62"/>
  <c r="Y154" i="62"/>
  <c r="Z154" i="62"/>
  <c r="AA154" i="62"/>
  <c r="V155" i="62"/>
  <c r="W155" i="62"/>
  <c r="X155" i="62"/>
  <c r="Y155" i="62"/>
  <c r="Z155" i="62"/>
  <c r="AA155" i="62"/>
  <c r="V156" i="62"/>
  <c r="W156" i="62"/>
  <c r="X156" i="62"/>
  <c r="Y156" i="62"/>
  <c r="Z156" i="62"/>
  <c r="AA156" i="62"/>
  <c r="V157" i="62"/>
  <c r="W157" i="62"/>
  <c r="X157" i="62"/>
  <c r="Y157" i="62"/>
  <c r="Z157" i="62"/>
  <c r="AA157" i="62"/>
  <c r="V158" i="62"/>
  <c r="W158" i="62"/>
  <c r="X158" i="62"/>
  <c r="Y158" i="62"/>
  <c r="Z158" i="62"/>
  <c r="AA158" i="62"/>
  <c r="V159" i="62"/>
  <c r="W159" i="62"/>
  <c r="X159" i="62"/>
  <c r="Y159" i="62"/>
  <c r="Z159" i="62"/>
  <c r="AA159" i="62"/>
  <c r="V160" i="62"/>
  <c r="W160" i="62"/>
  <c r="X160" i="62"/>
  <c r="Y160" i="62"/>
  <c r="Z160" i="62"/>
  <c r="AA160" i="62"/>
  <c r="V161" i="62"/>
  <c r="W161" i="62"/>
  <c r="X161" i="62"/>
  <c r="Y161" i="62"/>
  <c r="Z161" i="62"/>
  <c r="AA161" i="62"/>
  <c r="V162" i="62"/>
  <c r="W162" i="62"/>
  <c r="X162" i="62"/>
  <c r="Y162" i="62"/>
  <c r="Z162" i="62"/>
  <c r="AA162" i="62"/>
  <c r="V163" i="62"/>
  <c r="W163" i="62"/>
  <c r="X163" i="62"/>
  <c r="Y163" i="62"/>
  <c r="Z163" i="62"/>
  <c r="AA163" i="62"/>
  <c r="V164" i="62"/>
  <c r="W164" i="62"/>
  <c r="X164" i="62"/>
  <c r="Y164" i="62"/>
  <c r="Z164" i="62"/>
  <c r="AA164" i="62"/>
  <c r="V165" i="62"/>
  <c r="W165" i="62"/>
  <c r="X165" i="62"/>
  <c r="Y165" i="62"/>
  <c r="Z165" i="62"/>
  <c r="AA165" i="62"/>
  <c r="V166" i="62"/>
  <c r="W166" i="62"/>
  <c r="X166" i="62"/>
  <c r="Y166" i="62"/>
  <c r="Z166" i="62"/>
  <c r="AA166" i="62"/>
  <c r="V167" i="62"/>
  <c r="W167" i="62"/>
  <c r="X167" i="62"/>
  <c r="Y167" i="62"/>
  <c r="Z167" i="62"/>
  <c r="AA167" i="62"/>
  <c r="V168" i="62"/>
  <c r="W168" i="62"/>
  <c r="X168" i="62"/>
  <c r="Y168" i="62"/>
  <c r="Z168" i="62"/>
  <c r="AA168" i="62"/>
  <c r="V169" i="62"/>
  <c r="W169" i="62"/>
  <c r="X169" i="62"/>
  <c r="Y169" i="62"/>
  <c r="Z169" i="62"/>
  <c r="AA169" i="62"/>
  <c r="V170" i="62"/>
  <c r="W170" i="62"/>
  <c r="X170" i="62"/>
  <c r="Y170" i="62"/>
  <c r="Z170" i="62"/>
  <c r="AA170" i="62"/>
  <c r="V171" i="62"/>
  <c r="W171" i="62"/>
  <c r="X171" i="62"/>
  <c r="Y171" i="62"/>
  <c r="Z171" i="62"/>
  <c r="AA171" i="62"/>
  <c r="V172" i="62"/>
  <c r="W172" i="62"/>
  <c r="X172" i="62"/>
  <c r="Y172" i="62"/>
  <c r="Z172" i="62"/>
  <c r="AA172" i="62"/>
  <c r="V173" i="62"/>
  <c r="W173" i="62"/>
  <c r="X173" i="62"/>
  <c r="Y173" i="62"/>
  <c r="Z173" i="62"/>
  <c r="AA173" i="62"/>
  <c r="V174" i="62"/>
  <c r="W174" i="62"/>
  <c r="X174" i="62"/>
  <c r="Y174" i="62"/>
  <c r="Z174" i="62"/>
  <c r="AA174" i="62"/>
  <c r="V175" i="62"/>
  <c r="W175" i="62"/>
  <c r="X175" i="62"/>
  <c r="Y175" i="62"/>
  <c r="Z175" i="62"/>
  <c r="AA175" i="62"/>
  <c r="V176" i="62"/>
  <c r="W176" i="62"/>
  <c r="X176" i="62"/>
  <c r="Y176" i="62"/>
  <c r="Z176" i="62"/>
  <c r="AA176" i="62"/>
  <c r="V177" i="62"/>
  <c r="W177" i="62"/>
  <c r="X177" i="62"/>
  <c r="Y177" i="62"/>
  <c r="Z177" i="62"/>
  <c r="AA177" i="62"/>
  <c r="V178" i="62"/>
  <c r="W178" i="62"/>
  <c r="X178" i="62"/>
  <c r="Y178" i="62"/>
  <c r="Z178" i="62"/>
  <c r="AA178" i="62"/>
  <c r="V179" i="62"/>
  <c r="W179" i="62"/>
  <c r="X179" i="62"/>
  <c r="Y179" i="62"/>
  <c r="Z179" i="62"/>
  <c r="AA179" i="62"/>
  <c r="V180" i="62"/>
  <c r="W180" i="62"/>
  <c r="X180" i="62"/>
  <c r="Y180" i="62"/>
  <c r="Z180" i="62"/>
  <c r="AA180" i="62"/>
  <c r="V181" i="62"/>
  <c r="W181" i="62"/>
  <c r="X181" i="62"/>
  <c r="Y181" i="62"/>
  <c r="Z181" i="62"/>
  <c r="AA181" i="62"/>
  <c r="V182" i="62"/>
  <c r="W182" i="62"/>
  <c r="X182" i="62"/>
  <c r="Y182" i="62"/>
  <c r="Z182" i="62"/>
  <c r="AA182" i="62"/>
  <c r="V183" i="62"/>
  <c r="W183" i="62"/>
  <c r="X183" i="62"/>
  <c r="Y183" i="62"/>
  <c r="Z183" i="62"/>
  <c r="AA183" i="62"/>
  <c r="V184" i="62"/>
  <c r="W184" i="62"/>
  <c r="X184" i="62"/>
  <c r="Y184" i="62"/>
  <c r="Z184" i="62"/>
  <c r="AA184" i="62"/>
  <c r="V185" i="62"/>
  <c r="W185" i="62"/>
  <c r="X185" i="62"/>
  <c r="Y185" i="62"/>
  <c r="Z185" i="62"/>
  <c r="AA185" i="62"/>
  <c r="V186" i="62"/>
  <c r="W186" i="62"/>
  <c r="X186" i="62"/>
  <c r="Y186" i="62"/>
  <c r="Z186" i="62"/>
  <c r="AA186" i="62"/>
  <c r="V187" i="62"/>
  <c r="W187" i="62"/>
  <c r="X187" i="62"/>
  <c r="Y187" i="62"/>
  <c r="Z187" i="62"/>
  <c r="AA187" i="62"/>
  <c r="V188" i="62"/>
  <c r="W188" i="62"/>
  <c r="X188" i="62"/>
  <c r="Y188" i="62"/>
  <c r="Z188" i="62"/>
  <c r="AA188" i="62"/>
  <c r="V189" i="62"/>
  <c r="W189" i="62"/>
  <c r="X189" i="62"/>
  <c r="Y189" i="62"/>
  <c r="Z189" i="62"/>
  <c r="AA189" i="62"/>
  <c r="V190" i="62"/>
  <c r="W190" i="62"/>
  <c r="X190" i="62"/>
  <c r="Y190" i="62"/>
  <c r="Z190" i="62"/>
  <c r="AA190" i="62"/>
  <c r="V191" i="62"/>
  <c r="W191" i="62"/>
  <c r="X191" i="62"/>
  <c r="Y191" i="62"/>
  <c r="Z191" i="62"/>
  <c r="AA191" i="62"/>
  <c r="V192" i="62"/>
  <c r="W192" i="62"/>
  <c r="X192" i="62"/>
  <c r="Y192" i="62"/>
  <c r="Z192" i="62"/>
  <c r="AA192" i="62"/>
  <c r="V193" i="62"/>
  <c r="W193" i="62"/>
  <c r="X193" i="62"/>
  <c r="Y193" i="62"/>
  <c r="Z193" i="62"/>
  <c r="AA193" i="62"/>
  <c r="V194" i="62"/>
  <c r="W194" i="62"/>
  <c r="X194" i="62"/>
  <c r="Y194" i="62"/>
  <c r="Z194" i="62"/>
  <c r="AA194" i="62"/>
  <c r="V195" i="62"/>
  <c r="W195" i="62"/>
  <c r="X195" i="62"/>
  <c r="Y195" i="62"/>
  <c r="Z195" i="62"/>
  <c r="AA195" i="62"/>
  <c r="V196" i="62"/>
  <c r="W196" i="62"/>
  <c r="X196" i="62"/>
  <c r="Y196" i="62"/>
  <c r="Z196" i="62"/>
  <c r="AA196" i="62"/>
  <c r="V197" i="62"/>
  <c r="W197" i="62"/>
  <c r="X197" i="62"/>
  <c r="Y197" i="62"/>
  <c r="Z197" i="62"/>
  <c r="AA197" i="62"/>
  <c r="V198" i="62"/>
  <c r="W198" i="62"/>
  <c r="X198" i="62"/>
  <c r="Y198" i="62"/>
  <c r="Z198" i="62"/>
  <c r="AA198" i="62"/>
  <c r="V199" i="62"/>
  <c r="W199" i="62"/>
  <c r="X199" i="62"/>
  <c r="Y199" i="62"/>
  <c r="Z199" i="62"/>
  <c r="AA199" i="62"/>
  <c r="V200" i="62"/>
  <c r="W200" i="62"/>
  <c r="X200" i="62"/>
  <c r="Y200" i="62"/>
  <c r="Z200" i="62"/>
  <c r="AA200" i="62"/>
  <c r="V201" i="62"/>
  <c r="W201" i="62"/>
  <c r="X201" i="62"/>
  <c r="Y201" i="62"/>
  <c r="Z201" i="62"/>
  <c r="AA201" i="62"/>
  <c r="V202" i="62"/>
  <c r="W202" i="62"/>
  <c r="X202" i="62"/>
  <c r="Y202" i="62"/>
  <c r="Z202" i="62"/>
  <c r="AA202" i="62"/>
  <c r="V203" i="62"/>
  <c r="W203" i="62"/>
  <c r="X203" i="62"/>
  <c r="Y203" i="62"/>
  <c r="Z203" i="62"/>
  <c r="AA203" i="62"/>
  <c r="V204" i="62"/>
  <c r="W204" i="62"/>
  <c r="X204" i="62"/>
  <c r="Y204" i="62"/>
  <c r="Z204" i="62"/>
  <c r="AA204" i="62"/>
  <c r="V205" i="62"/>
  <c r="W205" i="62"/>
  <c r="X205" i="62"/>
  <c r="Y205" i="62"/>
  <c r="Z205" i="62"/>
  <c r="AA205" i="62"/>
  <c r="V206" i="62"/>
  <c r="W206" i="62"/>
  <c r="X206" i="62"/>
  <c r="Y206" i="62"/>
  <c r="Z206" i="62"/>
  <c r="AA206" i="62"/>
  <c r="V207" i="62"/>
  <c r="W207" i="62"/>
  <c r="X207" i="62"/>
  <c r="Y207" i="62"/>
  <c r="Z207" i="62"/>
  <c r="AA207" i="62"/>
  <c r="V208" i="62"/>
  <c r="W208" i="62"/>
  <c r="X208" i="62"/>
  <c r="Y208" i="62"/>
  <c r="Z208" i="62"/>
  <c r="AA208" i="62"/>
  <c r="V209" i="62"/>
  <c r="W209" i="62"/>
  <c r="X209" i="62"/>
  <c r="Y209" i="62"/>
  <c r="Z209" i="62"/>
  <c r="AA209" i="62"/>
  <c r="V210" i="62"/>
  <c r="W210" i="62"/>
  <c r="X210" i="62"/>
  <c r="Y210" i="62"/>
  <c r="Z210" i="62"/>
  <c r="AA210" i="62"/>
  <c r="V211" i="62"/>
  <c r="W211" i="62"/>
  <c r="X211" i="62"/>
  <c r="Y211" i="62"/>
  <c r="Z211" i="62"/>
  <c r="AA211" i="62"/>
  <c r="V212" i="62"/>
  <c r="W212" i="62"/>
  <c r="X212" i="62"/>
  <c r="Y212" i="62"/>
  <c r="Z212" i="62"/>
  <c r="AA212" i="62"/>
  <c r="V213" i="62"/>
  <c r="W213" i="62"/>
  <c r="X213" i="62"/>
  <c r="Y213" i="62"/>
  <c r="Z213" i="62"/>
  <c r="AA213" i="62"/>
  <c r="V214" i="62"/>
  <c r="W214" i="62"/>
  <c r="X214" i="62"/>
  <c r="Y214" i="62"/>
  <c r="Z214" i="62"/>
  <c r="AA214" i="62"/>
  <c r="V215" i="62"/>
  <c r="W215" i="62"/>
  <c r="X215" i="62"/>
  <c r="Y215" i="62"/>
  <c r="Z215" i="62"/>
  <c r="AA215" i="62"/>
  <c r="V216" i="62"/>
  <c r="W216" i="62"/>
  <c r="X216" i="62"/>
  <c r="Y216" i="62"/>
  <c r="Z216" i="62"/>
  <c r="AA216" i="62"/>
  <c r="V217" i="62"/>
  <c r="W217" i="62"/>
  <c r="X217" i="62"/>
  <c r="Y217" i="62"/>
  <c r="Z217" i="62"/>
  <c r="AA217" i="62"/>
  <c r="V218" i="62"/>
  <c r="W218" i="62"/>
  <c r="X218" i="62"/>
  <c r="Y218" i="62"/>
  <c r="Z218" i="62"/>
  <c r="AA218" i="62"/>
  <c r="V219" i="62"/>
  <c r="W219" i="62"/>
  <c r="X219" i="62"/>
  <c r="Y219" i="62"/>
  <c r="Z219" i="62"/>
  <c r="AA219" i="62"/>
  <c r="V220" i="62"/>
  <c r="W220" i="62"/>
  <c r="X220" i="62"/>
  <c r="Y220" i="62"/>
  <c r="Z220" i="62"/>
  <c r="AA220" i="62"/>
  <c r="V221" i="62"/>
  <c r="W221" i="62"/>
  <c r="X221" i="62"/>
  <c r="Y221" i="62"/>
  <c r="Z221" i="62"/>
  <c r="AA221" i="62"/>
  <c r="V222" i="62"/>
  <c r="W222" i="62"/>
  <c r="X222" i="62"/>
  <c r="Y222" i="62"/>
  <c r="Z222" i="62"/>
  <c r="AA222" i="62"/>
  <c r="V223" i="62"/>
  <c r="W223" i="62"/>
  <c r="X223" i="62"/>
  <c r="Y223" i="62"/>
  <c r="Z223" i="62"/>
  <c r="AA223" i="62"/>
  <c r="V224" i="62"/>
  <c r="W224" i="62"/>
  <c r="X224" i="62"/>
  <c r="Y224" i="62"/>
  <c r="Z224" i="62"/>
  <c r="AA224" i="62"/>
  <c r="V225" i="62"/>
  <c r="W225" i="62"/>
  <c r="X225" i="62"/>
  <c r="Y225" i="62"/>
  <c r="Z225" i="62"/>
  <c r="AA225" i="62"/>
  <c r="V226" i="62"/>
  <c r="W226" i="62"/>
  <c r="X226" i="62"/>
  <c r="Y226" i="62"/>
  <c r="Z226" i="62"/>
  <c r="AA226" i="62"/>
  <c r="V227" i="62"/>
  <c r="W227" i="62"/>
  <c r="X227" i="62"/>
  <c r="Y227" i="62"/>
  <c r="Z227" i="62"/>
  <c r="AA227" i="62"/>
  <c r="V228" i="62"/>
  <c r="W228" i="62"/>
  <c r="X228" i="62"/>
  <c r="Y228" i="62"/>
  <c r="Z228" i="62"/>
  <c r="AA228" i="62"/>
  <c r="V229" i="62"/>
  <c r="W229" i="62"/>
  <c r="X229" i="62"/>
  <c r="Y229" i="62"/>
  <c r="Z229" i="62"/>
  <c r="AA229" i="62"/>
  <c r="V230" i="62"/>
  <c r="W230" i="62"/>
  <c r="X230" i="62"/>
  <c r="Y230" i="62"/>
  <c r="Z230" i="62"/>
  <c r="AA230" i="62"/>
  <c r="V231" i="62"/>
  <c r="W231" i="62"/>
  <c r="X231" i="62"/>
  <c r="Y231" i="62"/>
  <c r="Z231" i="62"/>
  <c r="AA231" i="62"/>
  <c r="V232" i="62"/>
  <c r="W232" i="62"/>
  <c r="X232" i="62"/>
  <c r="Y232" i="62"/>
  <c r="Z232" i="62"/>
  <c r="AA232" i="62"/>
  <c r="V233" i="62"/>
  <c r="W233" i="62"/>
  <c r="X233" i="62"/>
  <c r="Y233" i="62"/>
  <c r="Z233" i="62"/>
  <c r="AA233" i="62"/>
  <c r="V234" i="62"/>
  <c r="W234" i="62"/>
  <c r="X234" i="62"/>
  <c r="Y234" i="62"/>
  <c r="Z234" i="62"/>
  <c r="AA234" i="62"/>
  <c r="V235" i="62"/>
  <c r="W235" i="62"/>
  <c r="X235" i="62"/>
  <c r="Y235" i="62"/>
  <c r="Z235" i="62"/>
  <c r="AA235" i="62"/>
  <c r="V236" i="62"/>
  <c r="W236" i="62"/>
  <c r="X236" i="62"/>
  <c r="Y236" i="62"/>
  <c r="Z236" i="62"/>
  <c r="AA236" i="62"/>
  <c r="V237" i="62"/>
  <c r="W237" i="62"/>
  <c r="X237" i="62"/>
  <c r="Y237" i="62"/>
  <c r="Z237" i="62"/>
  <c r="AA237" i="62"/>
  <c r="V238" i="62"/>
  <c r="W238" i="62"/>
  <c r="X238" i="62"/>
  <c r="Y238" i="62"/>
  <c r="Z238" i="62"/>
  <c r="AA238" i="62"/>
  <c r="V239" i="62"/>
  <c r="W239" i="62"/>
  <c r="X239" i="62"/>
  <c r="Y239" i="62"/>
  <c r="Z239" i="62"/>
  <c r="AA239" i="62"/>
  <c r="V240" i="62"/>
  <c r="W240" i="62"/>
  <c r="X240" i="62"/>
  <c r="Y240" i="62"/>
  <c r="Z240" i="62"/>
  <c r="AA240" i="62"/>
  <c r="V241" i="62"/>
  <c r="W241" i="62"/>
  <c r="X241" i="62"/>
  <c r="Y241" i="62"/>
  <c r="Z241" i="62"/>
  <c r="AA241" i="62"/>
  <c r="V242" i="62"/>
  <c r="W242" i="62"/>
  <c r="X242" i="62"/>
  <c r="Y242" i="62"/>
  <c r="Z242" i="62"/>
  <c r="AA242" i="62"/>
  <c r="V243" i="62"/>
  <c r="W243" i="62"/>
  <c r="X243" i="62"/>
  <c r="Y243" i="62"/>
  <c r="Z243" i="62"/>
  <c r="AA243" i="62"/>
  <c r="V244" i="62"/>
  <c r="W244" i="62"/>
  <c r="X244" i="62"/>
  <c r="Y244" i="62"/>
  <c r="Z244" i="62"/>
  <c r="AA244" i="62"/>
  <c r="V245" i="62"/>
  <c r="W245" i="62"/>
  <c r="X245" i="62"/>
  <c r="Y245" i="62"/>
  <c r="Z245" i="62"/>
  <c r="AA245" i="62"/>
  <c r="V246" i="62"/>
  <c r="W246" i="62"/>
  <c r="X246" i="62"/>
  <c r="Y246" i="62"/>
  <c r="Z246" i="62"/>
  <c r="AA246" i="62"/>
  <c r="V247" i="62"/>
  <c r="W247" i="62"/>
  <c r="X247" i="62"/>
  <c r="Y247" i="62"/>
  <c r="Z247" i="62"/>
  <c r="AA247" i="62"/>
  <c r="V248" i="62"/>
  <c r="W248" i="62"/>
  <c r="X248" i="62"/>
  <c r="Y248" i="62"/>
  <c r="Z248" i="62"/>
  <c r="AA248" i="62"/>
  <c r="V249" i="62"/>
  <c r="W249" i="62"/>
  <c r="X249" i="62"/>
  <c r="Y249" i="62"/>
  <c r="Z249" i="62"/>
  <c r="AA249" i="62"/>
  <c r="V250" i="62"/>
  <c r="W250" i="62"/>
  <c r="X250" i="62"/>
  <c r="Y250" i="62"/>
  <c r="Z250" i="62"/>
  <c r="AA250" i="62"/>
  <c r="V251" i="62"/>
  <c r="W251" i="62"/>
  <c r="X251" i="62"/>
  <c r="Y251" i="62"/>
  <c r="Z251" i="62"/>
  <c r="AA251" i="62"/>
  <c r="V252" i="62"/>
  <c r="W252" i="62"/>
  <c r="X252" i="62"/>
  <c r="Y252" i="62"/>
  <c r="Z252" i="62"/>
  <c r="AA252" i="62"/>
  <c r="V253" i="62"/>
  <c r="W253" i="62"/>
  <c r="X253" i="62"/>
  <c r="Y253" i="62"/>
  <c r="Z253" i="62"/>
  <c r="AA253" i="62"/>
  <c r="V254" i="62"/>
  <c r="W254" i="62"/>
  <c r="X254" i="62"/>
  <c r="Y254" i="62"/>
  <c r="Z254" i="62"/>
  <c r="AA254" i="62"/>
  <c r="V255" i="62"/>
  <c r="W255" i="62"/>
  <c r="X255" i="62"/>
  <c r="Y255" i="62"/>
  <c r="Z255" i="62"/>
  <c r="AA255" i="62"/>
  <c r="V256" i="62"/>
  <c r="W256" i="62"/>
  <c r="X256" i="62"/>
  <c r="Y256" i="62"/>
  <c r="Z256" i="62"/>
  <c r="AA256" i="62"/>
  <c r="V257" i="62"/>
  <c r="W257" i="62"/>
  <c r="X257" i="62"/>
  <c r="Y257" i="62"/>
  <c r="Z257" i="62"/>
  <c r="AA257" i="62"/>
  <c r="V258" i="62"/>
  <c r="W258" i="62"/>
  <c r="X258" i="62"/>
  <c r="Y258" i="62"/>
  <c r="Z258" i="62"/>
  <c r="AA258" i="62"/>
  <c r="V259" i="62"/>
  <c r="W259" i="62"/>
  <c r="X259" i="62"/>
  <c r="Y259" i="62"/>
  <c r="Z259" i="62"/>
  <c r="AA259" i="62"/>
  <c r="V260" i="62"/>
  <c r="W260" i="62"/>
  <c r="X260" i="62"/>
  <c r="Y260" i="62"/>
  <c r="Z260" i="62"/>
  <c r="AA260" i="62"/>
  <c r="V261" i="62"/>
  <c r="W261" i="62"/>
  <c r="X261" i="62"/>
  <c r="Y261" i="62"/>
  <c r="Z261" i="62"/>
  <c r="AA261" i="62"/>
  <c r="V262" i="62"/>
  <c r="W262" i="62"/>
  <c r="X262" i="62"/>
  <c r="Y262" i="62"/>
  <c r="Z262" i="62"/>
  <c r="AA262" i="62"/>
  <c r="V263" i="62"/>
  <c r="W263" i="62"/>
  <c r="X263" i="62"/>
  <c r="Y263" i="62"/>
  <c r="Z263" i="62"/>
  <c r="AA263" i="62"/>
  <c r="V264" i="62"/>
  <c r="W264" i="62"/>
  <c r="X264" i="62"/>
  <c r="Y264" i="62"/>
  <c r="Z264" i="62"/>
  <c r="AA264" i="62"/>
  <c r="V265" i="62"/>
  <c r="W265" i="62"/>
  <c r="X265" i="62"/>
  <c r="Y265" i="62"/>
  <c r="Z265" i="62"/>
  <c r="AA265" i="62"/>
  <c r="V266" i="62"/>
  <c r="W266" i="62"/>
  <c r="X266" i="62"/>
  <c r="Y266" i="62"/>
  <c r="Z266" i="62"/>
  <c r="AA266" i="62"/>
  <c r="V267" i="62"/>
  <c r="W267" i="62"/>
  <c r="X267" i="62"/>
  <c r="Y267" i="62"/>
  <c r="Z267" i="62"/>
  <c r="AA267" i="62"/>
  <c r="V268" i="62"/>
  <c r="W268" i="62"/>
  <c r="X268" i="62"/>
  <c r="Y268" i="62"/>
  <c r="Z268" i="62"/>
  <c r="AA268" i="62"/>
  <c r="V269" i="62"/>
  <c r="W269" i="62"/>
  <c r="X269" i="62"/>
  <c r="Y269" i="62"/>
  <c r="Z269" i="62"/>
  <c r="AA269" i="62"/>
  <c r="V270" i="62"/>
  <c r="W270" i="62"/>
  <c r="X270" i="62"/>
  <c r="Y270" i="62"/>
  <c r="Z270" i="62"/>
  <c r="AA270" i="62"/>
  <c r="V271" i="62"/>
  <c r="W271" i="62"/>
  <c r="X271" i="62"/>
  <c r="Y271" i="62"/>
  <c r="Z271" i="62"/>
  <c r="AA271" i="62"/>
  <c r="V272" i="62"/>
  <c r="W272" i="62"/>
  <c r="X272" i="62"/>
  <c r="Y272" i="62"/>
  <c r="Z272" i="62"/>
  <c r="AA272" i="62"/>
  <c r="V273" i="62"/>
  <c r="W273" i="62"/>
  <c r="X273" i="62"/>
  <c r="Y273" i="62"/>
  <c r="Z273" i="62"/>
  <c r="AA273" i="62"/>
  <c r="V274" i="62"/>
  <c r="W274" i="62"/>
  <c r="X274" i="62"/>
  <c r="Y274" i="62"/>
  <c r="Z274" i="62"/>
  <c r="AA274" i="62"/>
  <c r="V275" i="62"/>
  <c r="W275" i="62"/>
  <c r="X275" i="62"/>
  <c r="Y275" i="62"/>
  <c r="Z275" i="62"/>
  <c r="AA275" i="62"/>
  <c r="V276" i="62"/>
  <c r="W276" i="62"/>
  <c r="X276" i="62"/>
  <c r="Y276" i="62"/>
  <c r="Z276" i="62"/>
  <c r="AA276" i="62"/>
  <c r="V277" i="62"/>
  <c r="W277" i="62"/>
  <c r="X277" i="62"/>
  <c r="Y277" i="62"/>
  <c r="Z277" i="62"/>
  <c r="AA277" i="62"/>
  <c r="V278" i="62"/>
  <c r="W278" i="62"/>
  <c r="X278" i="62"/>
  <c r="Y278" i="62"/>
  <c r="Z278" i="62"/>
  <c r="AA278" i="62"/>
  <c r="V279" i="62"/>
  <c r="W279" i="62"/>
  <c r="X279" i="62"/>
  <c r="Y279" i="62"/>
  <c r="Z279" i="62"/>
  <c r="AA279" i="62"/>
  <c r="V280" i="62"/>
  <c r="W280" i="62"/>
  <c r="X280" i="62"/>
  <c r="Y280" i="62"/>
  <c r="Z280" i="62"/>
  <c r="AA280" i="62"/>
  <c r="V281" i="62"/>
  <c r="W281" i="62"/>
  <c r="X281" i="62"/>
  <c r="Y281" i="62"/>
  <c r="Z281" i="62"/>
  <c r="AA281" i="62"/>
  <c r="V282" i="62"/>
  <c r="W282" i="62"/>
  <c r="X282" i="62"/>
  <c r="Y282" i="62"/>
  <c r="Z282" i="62"/>
  <c r="AA282" i="62"/>
  <c r="V283" i="62"/>
  <c r="W283" i="62"/>
  <c r="X283" i="62"/>
  <c r="Y283" i="62"/>
  <c r="Z283" i="62"/>
  <c r="AA283" i="62"/>
  <c r="V284" i="62"/>
  <c r="W284" i="62"/>
  <c r="X284" i="62"/>
  <c r="Y284" i="62"/>
  <c r="Z284" i="62"/>
  <c r="AA284" i="62"/>
  <c r="V285" i="62"/>
  <c r="W285" i="62"/>
  <c r="X285" i="62"/>
  <c r="Y285" i="62"/>
  <c r="Z285" i="62"/>
  <c r="AA285" i="62"/>
  <c r="V286" i="62"/>
  <c r="W286" i="62"/>
  <c r="X286" i="62"/>
  <c r="Y286" i="62"/>
  <c r="Z286" i="62"/>
  <c r="AA286" i="62"/>
  <c r="V287" i="62"/>
  <c r="W287" i="62"/>
  <c r="X287" i="62"/>
  <c r="Y287" i="62"/>
  <c r="Z287" i="62"/>
  <c r="AA287" i="62"/>
  <c r="V288" i="62"/>
  <c r="W288" i="62"/>
  <c r="X288" i="62"/>
  <c r="Y288" i="62"/>
  <c r="Z288" i="62"/>
  <c r="AA288" i="62"/>
  <c r="V289" i="62"/>
  <c r="W289" i="62"/>
  <c r="X289" i="62"/>
  <c r="Y289" i="62"/>
  <c r="Z289" i="62"/>
  <c r="AA289" i="62"/>
  <c r="V290" i="62"/>
  <c r="W290" i="62"/>
  <c r="X290" i="62"/>
  <c r="Y290" i="62"/>
  <c r="Z290" i="62"/>
  <c r="AA290" i="62"/>
  <c r="V291" i="62"/>
  <c r="W291" i="62"/>
  <c r="X291" i="62"/>
  <c r="Y291" i="62"/>
  <c r="Z291" i="62"/>
  <c r="AA291" i="62"/>
  <c r="V292" i="62"/>
  <c r="W292" i="62"/>
  <c r="X292" i="62"/>
  <c r="Y292" i="62"/>
  <c r="Z292" i="62"/>
  <c r="AA292" i="62"/>
  <c r="V293" i="62"/>
  <c r="W293" i="62"/>
  <c r="X293" i="62"/>
  <c r="Y293" i="62"/>
  <c r="Z293" i="62"/>
  <c r="AA293" i="62"/>
  <c r="V294" i="62"/>
  <c r="W294" i="62"/>
  <c r="X294" i="62"/>
  <c r="Y294" i="62"/>
  <c r="Z294" i="62"/>
  <c r="AA294" i="62"/>
  <c r="V295" i="62"/>
  <c r="W295" i="62"/>
  <c r="X295" i="62"/>
  <c r="Y295" i="62"/>
  <c r="Z295" i="62"/>
  <c r="AA295" i="62"/>
  <c r="V296" i="62"/>
  <c r="W296" i="62"/>
  <c r="X296" i="62"/>
  <c r="Y296" i="62"/>
  <c r="Z296" i="62"/>
  <c r="AA296" i="62"/>
  <c r="V297" i="62"/>
  <c r="W297" i="62"/>
  <c r="X297" i="62"/>
  <c r="Y297" i="62"/>
  <c r="Z297" i="62"/>
  <c r="AA297" i="62"/>
  <c r="V298" i="62"/>
  <c r="W298" i="62"/>
  <c r="X298" i="62"/>
  <c r="Y298" i="62"/>
  <c r="Z298" i="62"/>
  <c r="AA298" i="62"/>
  <c r="V299" i="62"/>
  <c r="W299" i="62"/>
  <c r="X299" i="62"/>
  <c r="Y299" i="62"/>
  <c r="Z299" i="62"/>
  <c r="AA299" i="62"/>
  <c r="V300" i="62"/>
  <c r="W300" i="62"/>
  <c r="X300" i="62"/>
  <c r="Y300" i="62"/>
  <c r="Z300" i="62"/>
  <c r="AA300" i="62"/>
  <c r="V301" i="62"/>
  <c r="W301" i="62"/>
  <c r="X301" i="62"/>
  <c r="Y301" i="62"/>
  <c r="Z301" i="62"/>
  <c r="AA301" i="62"/>
  <c r="V302" i="62"/>
  <c r="W302" i="62"/>
  <c r="X302" i="62"/>
  <c r="Y302" i="62"/>
  <c r="Z302" i="62"/>
  <c r="AA302" i="62"/>
  <c r="V303" i="62"/>
  <c r="W303" i="62"/>
  <c r="X303" i="62"/>
  <c r="Y303" i="62"/>
  <c r="Z303" i="62"/>
  <c r="AA303" i="62"/>
  <c r="V304" i="62"/>
  <c r="W304" i="62"/>
  <c r="X304" i="62"/>
  <c r="Y304" i="62"/>
  <c r="Z304" i="62"/>
  <c r="AA304" i="62"/>
  <c r="V305" i="62"/>
  <c r="W305" i="62"/>
  <c r="X305" i="62"/>
  <c r="Y305" i="62"/>
  <c r="Z305" i="62"/>
  <c r="AA305" i="62"/>
  <c r="V306" i="62"/>
  <c r="W306" i="62"/>
  <c r="X306" i="62"/>
  <c r="Y306" i="62"/>
  <c r="Z306" i="62"/>
  <c r="AA306" i="62"/>
  <c r="V307" i="62"/>
  <c r="W307" i="62"/>
  <c r="X307" i="62"/>
  <c r="Y307" i="62"/>
  <c r="Z307" i="62"/>
  <c r="AA307" i="62"/>
  <c r="V308" i="62"/>
  <c r="W308" i="62"/>
  <c r="X308" i="62"/>
  <c r="Y308" i="62"/>
  <c r="Z308" i="62"/>
  <c r="AA308" i="62"/>
  <c r="V309" i="62"/>
  <c r="W309" i="62"/>
  <c r="X309" i="62"/>
  <c r="Y309" i="62"/>
  <c r="Z309" i="62"/>
  <c r="AA309" i="62"/>
  <c r="V310" i="62"/>
  <c r="W310" i="62"/>
  <c r="X310" i="62"/>
  <c r="Y310" i="62"/>
  <c r="Z310" i="62"/>
  <c r="AA310" i="62"/>
  <c r="V311" i="62"/>
  <c r="W311" i="62"/>
  <c r="X311" i="62"/>
  <c r="Y311" i="62"/>
  <c r="Z311" i="62"/>
  <c r="AA311" i="62"/>
  <c r="V312" i="62"/>
  <c r="W312" i="62"/>
  <c r="X312" i="62"/>
  <c r="Y312" i="62"/>
  <c r="Z312" i="62"/>
  <c r="AA312" i="62"/>
  <c r="V313" i="62"/>
  <c r="W313" i="62"/>
  <c r="X313" i="62"/>
  <c r="Y313" i="62"/>
  <c r="Z313" i="62"/>
  <c r="AA313" i="62"/>
  <c r="V314" i="62"/>
  <c r="W314" i="62"/>
  <c r="X314" i="62"/>
  <c r="Y314" i="62"/>
  <c r="Z314" i="62"/>
  <c r="AA314" i="62"/>
  <c r="V315" i="62"/>
  <c r="W315" i="62"/>
  <c r="X315" i="62"/>
  <c r="Y315" i="62"/>
  <c r="Z315" i="62"/>
  <c r="AA315" i="62"/>
  <c r="V316" i="62"/>
  <c r="W316" i="62"/>
  <c r="X316" i="62"/>
  <c r="Y316" i="62"/>
  <c r="Z316" i="62"/>
  <c r="AA316" i="62"/>
  <c r="V317" i="62"/>
  <c r="W317" i="62"/>
  <c r="X317" i="62"/>
  <c r="Y317" i="62"/>
  <c r="Z317" i="62"/>
  <c r="AA317" i="62"/>
  <c r="V318" i="62"/>
  <c r="W318" i="62"/>
  <c r="X318" i="62"/>
  <c r="Y318" i="62"/>
  <c r="Z318" i="62"/>
  <c r="AA318" i="62"/>
  <c r="V319" i="62"/>
  <c r="W319" i="62"/>
  <c r="X319" i="62"/>
  <c r="Y319" i="62"/>
  <c r="Z319" i="62"/>
  <c r="AA319" i="62"/>
  <c r="V320" i="62"/>
  <c r="W320" i="62"/>
  <c r="X320" i="62"/>
  <c r="Y320" i="62"/>
  <c r="Z320" i="62"/>
  <c r="AA320" i="62"/>
  <c r="V321" i="62"/>
  <c r="W321" i="62"/>
  <c r="X321" i="62"/>
  <c r="Y321" i="62"/>
  <c r="Z321" i="62"/>
  <c r="AA321" i="62"/>
  <c r="V322" i="62"/>
  <c r="W322" i="62"/>
  <c r="X322" i="62"/>
  <c r="Y322" i="62"/>
  <c r="Z322" i="62"/>
  <c r="AA322" i="62"/>
  <c r="V323" i="62"/>
  <c r="W323" i="62"/>
  <c r="X323" i="62"/>
  <c r="Y323" i="62"/>
  <c r="Z323" i="62"/>
  <c r="AA323" i="62"/>
  <c r="V324" i="62"/>
  <c r="W324" i="62"/>
  <c r="X324" i="62"/>
  <c r="Y324" i="62"/>
  <c r="Z324" i="62"/>
  <c r="AA324" i="62"/>
  <c r="V325" i="62"/>
  <c r="W325" i="62"/>
  <c r="X325" i="62"/>
  <c r="Y325" i="62"/>
  <c r="Z325" i="62"/>
  <c r="AA325" i="62"/>
  <c r="V326" i="62"/>
  <c r="W326" i="62"/>
  <c r="X326" i="62"/>
  <c r="Y326" i="62"/>
  <c r="Z326" i="62"/>
  <c r="AA326" i="62"/>
  <c r="V327" i="62"/>
  <c r="W327" i="62"/>
  <c r="X327" i="62"/>
  <c r="Y327" i="62"/>
  <c r="Z327" i="62"/>
  <c r="AA327" i="62"/>
  <c r="V328" i="62"/>
  <c r="W328" i="62"/>
  <c r="X328" i="62"/>
  <c r="Y328" i="62"/>
  <c r="Z328" i="62"/>
  <c r="AA328" i="62"/>
  <c r="V329" i="62"/>
  <c r="W329" i="62"/>
  <c r="X329" i="62"/>
  <c r="Y329" i="62"/>
  <c r="Z329" i="62"/>
  <c r="AA329" i="62"/>
  <c r="V330" i="62"/>
  <c r="W330" i="62"/>
  <c r="X330" i="62"/>
  <c r="Y330" i="62"/>
  <c r="Z330" i="62"/>
  <c r="AA330" i="62"/>
  <c r="V331" i="62"/>
  <c r="W331" i="62"/>
  <c r="X331" i="62"/>
  <c r="Y331" i="62"/>
  <c r="Z331" i="62"/>
  <c r="AA331" i="62"/>
  <c r="V332" i="62"/>
  <c r="W332" i="62"/>
  <c r="X332" i="62"/>
  <c r="Y332" i="62"/>
  <c r="Z332" i="62"/>
  <c r="AA332" i="62"/>
  <c r="V333" i="62"/>
  <c r="W333" i="62"/>
  <c r="X333" i="62"/>
  <c r="Y333" i="62"/>
  <c r="Z333" i="62"/>
  <c r="AA333" i="62"/>
  <c r="V334" i="62"/>
  <c r="W334" i="62"/>
  <c r="X334" i="62"/>
  <c r="Y334" i="62"/>
  <c r="Z334" i="62"/>
  <c r="AA334" i="62"/>
  <c r="V335" i="62"/>
  <c r="W335" i="62"/>
  <c r="X335" i="62"/>
  <c r="Y335" i="62"/>
  <c r="Z335" i="62"/>
  <c r="AA335" i="62"/>
  <c r="Y336" i="62"/>
  <c r="Z336" i="62"/>
  <c r="AA336" i="62"/>
  <c r="V337" i="62"/>
  <c r="W337" i="62"/>
  <c r="X337" i="62"/>
  <c r="Y337" i="62"/>
  <c r="Z337" i="62"/>
  <c r="AA337" i="62"/>
  <c r="V338" i="62"/>
  <c r="W338" i="62"/>
  <c r="X338" i="62"/>
  <c r="Y338" i="62"/>
  <c r="Z338" i="62"/>
  <c r="AA338" i="62"/>
  <c r="V339" i="62"/>
  <c r="W339" i="62"/>
  <c r="X339" i="62"/>
  <c r="Y339" i="62"/>
  <c r="Z339" i="62"/>
  <c r="AA339" i="62"/>
  <c r="V340" i="62"/>
  <c r="W340" i="62"/>
  <c r="X340" i="62"/>
  <c r="Y340" i="62"/>
  <c r="Z340" i="62"/>
  <c r="AA340" i="62"/>
  <c r="V341" i="62"/>
  <c r="W341" i="62"/>
  <c r="X341" i="62"/>
  <c r="Y341" i="62"/>
  <c r="Z341" i="62"/>
  <c r="AA341" i="62"/>
  <c r="V342" i="62"/>
  <c r="W342" i="62"/>
  <c r="X342" i="62"/>
  <c r="Y342" i="62"/>
  <c r="Z342" i="62"/>
  <c r="AA342" i="62"/>
  <c r="V343" i="62"/>
  <c r="W343" i="62"/>
  <c r="X343" i="62"/>
  <c r="Y343" i="62"/>
  <c r="Z343" i="62"/>
  <c r="AA343" i="62"/>
  <c r="V344" i="62"/>
  <c r="W344" i="62"/>
  <c r="X344" i="62"/>
  <c r="Y344" i="62"/>
  <c r="Z344" i="62"/>
  <c r="AA344" i="62"/>
  <c r="V345" i="62"/>
  <c r="W345" i="62"/>
  <c r="X345" i="62"/>
  <c r="Y345" i="62"/>
  <c r="Z345" i="62"/>
  <c r="AA345" i="62"/>
  <c r="V346" i="62"/>
  <c r="W346" i="62"/>
  <c r="X346" i="62"/>
  <c r="Y346" i="62"/>
  <c r="Z346" i="62"/>
  <c r="AA346" i="62"/>
  <c r="V347" i="62"/>
  <c r="W347" i="62"/>
  <c r="X347" i="62"/>
  <c r="Y347" i="62"/>
  <c r="Z347" i="62"/>
  <c r="AA347" i="62"/>
  <c r="V348" i="62"/>
  <c r="W348" i="62"/>
  <c r="X348" i="62"/>
  <c r="Y348" i="62"/>
  <c r="Z348" i="62"/>
  <c r="AA348" i="62"/>
  <c r="V349" i="62"/>
  <c r="W349" i="62"/>
  <c r="X349" i="62"/>
  <c r="Y349" i="62"/>
  <c r="Z349" i="62"/>
  <c r="AA349" i="62"/>
  <c r="V350" i="62"/>
  <c r="W350" i="62"/>
  <c r="X350" i="62"/>
  <c r="Y350" i="62"/>
  <c r="Z350" i="62"/>
  <c r="AA350" i="62"/>
  <c r="V351" i="62"/>
  <c r="W351" i="62"/>
  <c r="X351" i="62"/>
  <c r="Y351" i="62"/>
  <c r="Z351" i="62"/>
  <c r="AA351" i="62"/>
  <c r="V352" i="62"/>
  <c r="W352" i="62"/>
  <c r="X352" i="62"/>
  <c r="Y352" i="62"/>
  <c r="Z352" i="62"/>
  <c r="AA352" i="62"/>
  <c r="V353" i="62"/>
  <c r="W353" i="62"/>
  <c r="X353" i="62"/>
  <c r="Y353" i="62"/>
  <c r="Z353" i="62"/>
  <c r="AA353" i="62"/>
  <c r="V354" i="62"/>
  <c r="W354" i="62"/>
  <c r="X354" i="62"/>
  <c r="Y354" i="62"/>
  <c r="Z354" i="62"/>
  <c r="AA354" i="62"/>
  <c r="V355" i="62"/>
  <c r="W355" i="62"/>
  <c r="X355" i="62"/>
  <c r="Y355" i="62"/>
  <c r="Z355" i="62"/>
  <c r="AA355" i="62"/>
  <c r="V356" i="62"/>
  <c r="W356" i="62"/>
  <c r="X356" i="62"/>
  <c r="Y356" i="62"/>
  <c r="Z356" i="62"/>
  <c r="AA356" i="62"/>
  <c r="V357" i="62"/>
  <c r="W357" i="62"/>
  <c r="X357" i="62"/>
  <c r="Y357" i="62"/>
  <c r="Z357" i="62"/>
  <c r="AA357" i="62"/>
  <c r="V358" i="62"/>
  <c r="W358" i="62"/>
  <c r="X358" i="62"/>
  <c r="Y358" i="62"/>
  <c r="Z358" i="62"/>
  <c r="AA358" i="62"/>
  <c r="V359" i="62"/>
  <c r="W359" i="62"/>
  <c r="X359" i="62"/>
  <c r="Y359" i="62"/>
  <c r="Z359" i="62"/>
  <c r="AA359" i="62"/>
  <c r="V360" i="62"/>
  <c r="W360" i="62"/>
  <c r="X360" i="62"/>
  <c r="Y360" i="62"/>
  <c r="Z360" i="62"/>
  <c r="AA360" i="62"/>
  <c r="V361" i="62"/>
  <c r="W361" i="62"/>
  <c r="X361" i="62"/>
  <c r="Y361" i="62"/>
  <c r="Z361" i="62"/>
  <c r="AA361" i="62"/>
  <c r="V362" i="62"/>
  <c r="W362" i="62"/>
  <c r="X362" i="62"/>
  <c r="Y362" i="62"/>
  <c r="Z362" i="62"/>
  <c r="AA362" i="62"/>
  <c r="V363" i="62"/>
  <c r="W363" i="62"/>
  <c r="X363" i="62"/>
  <c r="Y363" i="62"/>
  <c r="Z363" i="62"/>
  <c r="AA363" i="62"/>
  <c r="V364" i="62"/>
  <c r="W364" i="62"/>
  <c r="X364" i="62"/>
  <c r="Y364" i="62"/>
  <c r="Z364" i="62"/>
  <c r="AA364" i="62"/>
  <c r="V365" i="62"/>
  <c r="W365" i="62"/>
  <c r="X365" i="62"/>
  <c r="Y365" i="62"/>
  <c r="Z365" i="62"/>
  <c r="AA365" i="62"/>
  <c r="V366" i="62"/>
  <c r="W366" i="62"/>
  <c r="X366" i="62"/>
  <c r="Y366" i="62"/>
  <c r="Z366" i="62"/>
  <c r="AA366" i="62"/>
  <c r="V367" i="62"/>
  <c r="W367" i="62"/>
  <c r="X367" i="62"/>
  <c r="Y367" i="62"/>
  <c r="Z367" i="62"/>
  <c r="AA367" i="62"/>
  <c r="V368" i="62"/>
  <c r="W368" i="62"/>
  <c r="X368" i="62"/>
  <c r="Y368" i="62"/>
  <c r="Z368" i="62"/>
  <c r="AA368" i="62"/>
  <c r="V369" i="62"/>
  <c r="W369" i="62"/>
  <c r="X369" i="62"/>
  <c r="Y369" i="62"/>
  <c r="Z369" i="62"/>
  <c r="AA369" i="62"/>
  <c r="V370" i="62"/>
  <c r="W370" i="62"/>
  <c r="X370" i="62"/>
  <c r="Y370" i="62"/>
  <c r="Z370" i="62"/>
  <c r="AA370" i="62"/>
  <c r="V371" i="62"/>
  <c r="W371" i="62"/>
  <c r="X371" i="62"/>
  <c r="Y371" i="62"/>
  <c r="Z371" i="62"/>
  <c r="AA371" i="62"/>
  <c r="V372" i="62"/>
  <c r="W372" i="62"/>
  <c r="X372" i="62"/>
  <c r="Y372" i="62"/>
  <c r="Z372" i="62"/>
  <c r="AA372" i="62"/>
  <c r="V373" i="62"/>
  <c r="W373" i="62"/>
  <c r="X373" i="62"/>
  <c r="Y373" i="62"/>
  <c r="Z373" i="62"/>
  <c r="AA373" i="62"/>
  <c r="V374" i="62"/>
  <c r="W374" i="62"/>
  <c r="X374" i="62"/>
  <c r="Y374" i="62"/>
  <c r="Z374" i="62"/>
  <c r="AA374" i="62"/>
  <c r="V375" i="62"/>
  <c r="W375" i="62"/>
  <c r="X375" i="62"/>
  <c r="Y375" i="62"/>
  <c r="Z375" i="62"/>
  <c r="AA375" i="62"/>
  <c r="V376" i="62"/>
  <c r="W376" i="62"/>
  <c r="X376" i="62"/>
  <c r="Y376" i="62"/>
  <c r="Z376" i="62"/>
  <c r="AA376" i="62"/>
  <c r="V377" i="62"/>
  <c r="W377" i="62"/>
  <c r="X377" i="62"/>
  <c r="Y377" i="62"/>
  <c r="Z377" i="62"/>
  <c r="AA377" i="62"/>
  <c r="V378" i="62"/>
  <c r="W378" i="62"/>
  <c r="X378" i="62"/>
  <c r="Y378" i="62"/>
  <c r="Z378" i="62"/>
  <c r="AA378" i="62"/>
  <c r="V379" i="62"/>
  <c r="W379" i="62"/>
  <c r="X379" i="62"/>
  <c r="Y379" i="62"/>
  <c r="Z379" i="62"/>
  <c r="AA379" i="62"/>
  <c r="V380" i="62"/>
  <c r="W380" i="62"/>
  <c r="X380" i="62"/>
  <c r="Y380" i="62"/>
  <c r="Z380" i="62"/>
  <c r="AA380" i="62"/>
  <c r="V381" i="62"/>
  <c r="W381" i="62"/>
  <c r="X381" i="62"/>
  <c r="Y381" i="62"/>
  <c r="Z381" i="62"/>
  <c r="AA381" i="62"/>
  <c r="V382" i="62"/>
  <c r="W382" i="62"/>
  <c r="X382" i="62"/>
  <c r="Y382" i="62"/>
  <c r="Z382" i="62"/>
  <c r="AA382" i="62"/>
  <c r="V383" i="62"/>
  <c r="W383" i="62"/>
  <c r="X383" i="62"/>
  <c r="Y383" i="62"/>
  <c r="Z383" i="62"/>
  <c r="AA383" i="62"/>
  <c r="V384" i="62"/>
  <c r="W384" i="62"/>
  <c r="X384" i="62"/>
  <c r="Y384" i="62"/>
  <c r="Z384" i="62"/>
  <c r="AA384" i="62"/>
  <c r="V385" i="62"/>
  <c r="W385" i="62"/>
  <c r="X385" i="62"/>
  <c r="Y385" i="62"/>
  <c r="Z385" i="62"/>
  <c r="AA385" i="62"/>
  <c r="V386" i="62"/>
  <c r="W386" i="62"/>
  <c r="X386" i="62"/>
  <c r="Y386" i="62"/>
  <c r="Z386" i="62"/>
  <c r="AA386" i="62"/>
  <c r="V387" i="62"/>
  <c r="W387" i="62"/>
  <c r="X387" i="62"/>
  <c r="Y387" i="62"/>
  <c r="Z387" i="62"/>
  <c r="AA387" i="62"/>
  <c r="V388" i="62"/>
  <c r="W388" i="62"/>
  <c r="X388" i="62"/>
  <c r="Y388" i="62"/>
  <c r="Z388" i="62"/>
  <c r="AA388" i="62"/>
  <c r="V389" i="62"/>
  <c r="W389" i="62"/>
  <c r="X389" i="62"/>
  <c r="Y389" i="62"/>
  <c r="Z389" i="62"/>
  <c r="AA389" i="62"/>
  <c r="V390" i="62"/>
  <c r="W390" i="62"/>
  <c r="X390" i="62"/>
  <c r="Y390" i="62"/>
  <c r="Z390" i="62"/>
  <c r="AA390" i="62"/>
  <c r="V391" i="62"/>
  <c r="W391" i="62"/>
  <c r="X391" i="62"/>
  <c r="Y391" i="62"/>
  <c r="Z391" i="62"/>
  <c r="AA391" i="62"/>
  <c r="V392" i="62"/>
  <c r="W392" i="62"/>
  <c r="X392" i="62"/>
  <c r="Y392" i="62"/>
  <c r="Z392" i="62"/>
  <c r="AA392" i="62"/>
  <c r="V393" i="62"/>
  <c r="W393" i="62"/>
  <c r="X393" i="62"/>
  <c r="Y393" i="62"/>
  <c r="Z393" i="62"/>
  <c r="AA393" i="62"/>
  <c r="V394" i="62"/>
  <c r="W394" i="62"/>
  <c r="X394" i="62"/>
  <c r="Y394" i="62"/>
  <c r="Z394" i="62"/>
  <c r="AA394" i="62"/>
  <c r="V395" i="62"/>
  <c r="W395" i="62"/>
  <c r="X395" i="62"/>
  <c r="Y395" i="62"/>
  <c r="Z395" i="62"/>
  <c r="AA395" i="62"/>
  <c r="V396" i="62"/>
  <c r="W396" i="62"/>
  <c r="X396" i="62"/>
  <c r="Y396" i="62"/>
  <c r="Z396" i="62"/>
  <c r="AA396" i="62"/>
  <c r="V397" i="62"/>
  <c r="W397" i="62"/>
  <c r="X397" i="62"/>
  <c r="Y397" i="62"/>
  <c r="Z397" i="62"/>
  <c r="AA397" i="62"/>
  <c r="V398" i="62"/>
  <c r="W398" i="62"/>
  <c r="X398" i="62"/>
  <c r="Y398" i="62"/>
  <c r="Z398" i="62"/>
  <c r="AA398" i="62"/>
  <c r="V399" i="62"/>
  <c r="W399" i="62"/>
  <c r="X399" i="62"/>
  <c r="Y399" i="62"/>
  <c r="Z399" i="62"/>
  <c r="AA399" i="62"/>
  <c r="V400" i="62"/>
  <c r="W400" i="62"/>
  <c r="X400" i="62"/>
  <c r="Y400" i="62"/>
  <c r="Z400" i="62"/>
  <c r="AA400" i="62"/>
  <c r="V401" i="62"/>
  <c r="W401" i="62"/>
  <c r="X401" i="62"/>
  <c r="Y401" i="62"/>
  <c r="Z401" i="62"/>
  <c r="AA401" i="62"/>
  <c r="V402" i="62"/>
  <c r="W402" i="62"/>
  <c r="X402" i="62"/>
  <c r="Y402" i="62"/>
  <c r="Z402" i="62"/>
  <c r="AA402" i="62"/>
  <c r="V403" i="62"/>
  <c r="W403" i="62"/>
  <c r="X403" i="62"/>
  <c r="Y403" i="62"/>
  <c r="Z403" i="62"/>
  <c r="AA403" i="62"/>
  <c r="V404" i="62"/>
  <c r="W404" i="62"/>
  <c r="X404" i="62"/>
  <c r="Y404" i="62"/>
  <c r="Z404" i="62"/>
  <c r="AA404" i="62"/>
  <c r="V405" i="62"/>
  <c r="W405" i="62"/>
  <c r="X405" i="62"/>
  <c r="Y405" i="62"/>
  <c r="Z405" i="62"/>
  <c r="AA405" i="62"/>
  <c r="V406" i="62"/>
  <c r="W406" i="62"/>
  <c r="X406" i="62"/>
  <c r="Y406" i="62"/>
  <c r="Z406" i="62"/>
  <c r="AA406" i="62"/>
  <c r="V407" i="62"/>
  <c r="W407" i="62"/>
  <c r="X407" i="62"/>
  <c r="Y407" i="62"/>
  <c r="Z407" i="62"/>
  <c r="AA407" i="62"/>
  <c r="V408" i="62"/>
  <c r="W408" i="62"/>
  <c r="X408" i="62"/>
  <c r="Y408" i="62"/>
  <c r="Z408" i="62"/>
  <c r="AA408" i="62"/>
  <c r="V409" i="62"/>
  <c r="W409" i="62"/>
  <c r="X409" i="62"/>
  <c r="Y409" i="62"/>
  <c r="Z409" i="62"/>
  <c r="AA409" i="62"/>
  <c r="V410" i="62"/>
  <c r="W410" i="62"/>
  <c r="X410" i="62"/>
  <c r="Y410" i="62"/>
  <c r="Z410" i="62"/>
  <c r="AA410" i="62"/>
  <c r="V411" i="62"/>
  <c r="W411" i="62"/>
  <c r="X411" i="62"/>
  <c r="Y411" i="62"/>
  <c r="Z411" i="62"/>
  <c r="AA411" i="62"/>
  <c r="V412" i="62"/>
  <c r="W412" i="62"/>
  <c r="X412" i="62"/>
  <c r="Y412" i="62"/>
  <c r="Z412" i="62"/>
  <c r="AA412" i="62"/>
  <c r="V413" i="62"/>
  <c r="W413" i="62"/>
  <c r="X413" i="62"/>
  <c r="Y413" i="62"/>
  <c r="Z413" i="62"/>
  <c r="AA413" i="62"/>
  <c r="V414" i="62"/>
  <c r="W414" i="62"/>
  <c r="X414" i="62"/>
  <c r="Y414" i="62"/>
  <c r="Z414" i="62"/>
  <c r="AA414" i="62"/>
  <c r="V415" i="62"/>
  <c r="W415" i="62"/>
  <c r="X415" i="62"/>
  <c r="Y415" i="62"/>
  <c r="Z415" i="62"/>
  <c r="AA415" i="62"/>
  <c r="V416" i="62"/>
  <c r="W416" i="62"/>
  <c r="X416" i="62"/>
  <c r="Y416" i="62"/>
  <c r="Z416" i="62"/>
  <c r="AA416" i="62"/>
  <c r="V417" i="62"/>
  <c r="W417" i="62"/>
  <c r="X417" i="62"/>
  <c r="Y417" i="62"/>
  <c r="Z417" i="62"/>
  <c r="AA417" i="62"/>
  <c r="V418" i="62"/>
  <c r="W418" i="62"/>
  <c r="X418" i="62"/>
  <c r="Y418" i="62"/>
  <c r="Z418" i="62"/>
  <c r="AA418" i="62"/>
  <c r="V419" i="62"/>
  <c r="W419" i="62"/>
  <c r="X419" i="62"/>
  <c r="Y419" i="62"/>
  <c r="Z419" i="62"/>
  <c r="AA419" i="62"/>
  <c r="V420" i="62"/>
  <c r="W420" i="62"/>
  <c r="X420" i="62"/>
  <c r="Y420" i="62"/>
  <c r="Z420" i="62"/>
  <c r="AA420" i="62"/>
  <c r="V421" i="62"/>
  <c r="W421" i="62"/>
  <c r="X421" i="62"/>
  <c r="Y421" i="62"/>
  <c r="Z421" i="62"/>
  <c r="AA421" i="62"/>
  <c r="V422" i="62"/>
  <c r="W422" i="62"/>
  <c r="X422" i="62"/>
  <c r="Y422" i="62"/>
  <c r="Z422" i="62"/>
  <c r="AA422" i="62"/>
  <c r="X423" i="62"/>
  <c r="Y423" i="62"/>
  <c r="Z423" i="62"/>
  <c r="AA423" i="62"/>
  <c r="V424" i="62"/>
  <c r="W424" i="62"/>
  <c r="X424" i="62"/>
  <c r="Y424" i="62"/>
  <c r="Z424" i="62"/>
  <c r="AA424" i="62"/>
  <c r="V425" i="62"/>
  <c r="W425" i="62"/>
  <c r="X425" i="62"/>
  <c r="Y425" i="62"/>
  <c r="Z425" i="62"/>
  <c r="AA425" i="62"/>
  <c r="M423" i="62"/>
  <c r="W423" i="62" s="1"/>
  <c r="L423" i="62"/>
  <c r="V423" i="62" s="1"/>
  <c r="N336" i="62"/>
  <c r="X336" i="62" s="1"/>
  <c r="M336" i="62"/>
  <c r="W336" i="62" s="1"/>
  <c r="L336" i="62"/>
  <c r="V336" i="62" s="1"/>
  <c r="Q116" i="62"/>
  <c r="AA116" i="62" s="1"/>
  <c r="P116" i="62"/>
  <c r="Z116" i="62" s="1"/>
  <c r="O116" i="62"/>
  <c r="Y116" i="62" s="1"/>
  <c r="N116" i="62"/>
  <c r="X116" i="62" s="1"/>
  <c r="M116" i="62"/>
  <c r="W116" i="62" s="1"/>
  <c r="L116" i="62"/>
  <c r="V116" i="62" s="1"/>
  <c r="L426" i="62" l="1"/>
  <c r="M426" i="62"/>
  <c r="N426" i="62"/>
  <c r="O426" i="62"/>
  <c r="P426" i="62"/>
  <c r="Q426" i="62"/>
  <c r="C426" i="62"/>
  <c r="V426" i="62" s="1"/>
  <c r="B63" i="2" s="1"/>
  <c r="D426" i="62"/>
  <c r="E426" i="62"/>
  <c r="F426" i="62"/>
  <c r="Y426" i="62" s="1"/>
  <c r="E63" i="2" s="1"/>
  <c r="G426" i="62"/>
  <c r="Z426" i="62" s="1"/>
  <c r="F63" i="2" s="1"/>
  <c r="H426" i="62"/>
  <c r="R426" i="62"/>
  <c r="S426" i="62"/>
  <c r="T426" i="62"/>
  <c r="J426" i="62"/>
  <c r="K426" i="62"/>
  <c r="I426" i="62"/>
  <c r="AA426" i="62" l="1"/>
  <c r="G63" i="2" s="1"/>
  <c r="W426" i="62"/>
  <c r="C63" i="2" s="1"/>
  <c r="X426" i="62"/>
  <c r="D63" i="2" s="1"/>
  <c r="AD426" i="62"/>
  <c r="J63" i="2" s="1"/>
  <c r="G29" i="1" s="1"/>
  <c r="AC426" i="62"/>
  <c r="I63" i="2" s="1"/>
  <c r="AB426" i="62"/>
  <c r="H63" i="2" s="1"/>
  <c r="AD425" i="62"/>
  <c r="AC425" i="62"/>
  <c r="AB425" i="62"/>
  <c r="AD424" i="62"/>
  <c r="AC424" i="62"/>
  <c r="AB424" i="62"/>
  <c r="AD423" i="62"/>
  <c r="AC423" i="62"/>
  <c r="AB423" i="62"/>
  <c r="AD422" i="62"/>
  <c r="AC422" i="62"/>
  <c r="AB422" i="62"/>
  <c r="AD421" i="62"/>
  <c r="AC421" i="62"/>
  <c r="AB421" i="62"/>
  <c r="AD420" i="62"/>
  <c r="AC420" i="62"/>
  <c r="AB420" i="62"/>
  <c r="AD419" i="62"/>
  <c r="AC419" i="62"/>
  <c r="AB419" i="62"/>
  <c r="AD418" i="62"/>
  <c r="AC418" i="62"/>
  <c r="AB418" i="62"/>
  <c r="AD417" i="62"/>
  <c r="AC417" i="62"/>
  <c r="AB417" i="62"/>
  <c r="AD416" i="62"/>
  <c r="AC416" i="62"/>
  <c r="AB416" i="62"/>
  <c r="AD415" i="62"/>
  <c r="AC415" i="62"/>
  <c r="AB415" i="62"/>
  <c r="AD414" i="62"/>
  <c r="AC414" i="62"/>
  <c r="AB414" i="62"/>
  <c r="AD413" i="62"/>
  <c r="AC413" i="62"/>
  <c r="AB413" i="62"/>
  <c r="AD412" i="62"/>
  <c r="AC412" i="62"/>
  <c r="AB412" i="62"/>
  <c r="AD411" i="62"/>
  <c r="AC411" i="62"/>
  <c r="AB411" i="62"/>
  <c r="AD410" i="62"/>
  <c r="AC410" i="62"/>
  <c r="AB410" i="62"/>
  <c r="AD409" i="62"/>
  <c r="AC409" i="62"/>
  <c r="AB409" i="62"/>
  <c r="AD408" i="62"/>
  <c r="AC408" i="62"/>
  <c r="AB408" i="62"/>
  <c r="AD407" i="62"/>
  <c r="AC407" i="62"/>
  <c r="AB407" i="62"/>
  <c r="AD406" i="62"/>
  <c r="AC406" i="62"/>
  <c r="AB406" i="62"/>
  <c r="AD405" i="62"/>
  <c r="AC405" i="62"/>
  <c r="AB405" i="62"/>
  <c r="AD404" i="62"/>
  <c r="AC404" i="62"/>
  <c r="AB404" i="62"/>
  <c r="AD403" i="62"/>
  <c r="AC403" i="62"/>
  <c r="AB403" i="62"/>
  <c r="AD402" i="62"/>
  <c r="AC402" i="62"/>
  <c r="AB402" i="62"/>
  <c r="AD401" i="62"/>
  <c r="AC401" i="62"/>
  <c r="AB401" i="62"/>
  <c r="AD400" i="62"/>
  <c r="AC400" i="62"/>
  <c r="AB400" i="62"/>
  <c r="AD399" i="62"/>
  <c r="AC399" i="62"/>
  <c r="AB399" i="62"/>
  <c r="AD398" i="62"/>
  <c r="AC398" i="62"/>
  <c r="AB398" i="62"/>
  <c r="AD397" i="62"/>
  <c r="AC397" i="62"/>
  <c r="AB397" i="62"/>
  <c r="AD396" i="62"/>
  <c r="AC396" i="62"/>
  <c r="AB396" i="62"/>
  <c r="AD395" i="62"/>
  <c r="AC395" i="62"/>
  <c r="AB395" i="62"/>
  <c r="AD394" i="62"/>
  <c r="AC394" i="62"/>
  <c r="AB394" i="62"/>
  <c r="AD393" i="62"/>
  <c r="AC393" i="62"/>
  <c r="AB393" i="62"/>
  <c r="AD392" i="62"/>
  <c r="AC392" i="62"/>
  <c r="AB392" i="62"/>
  <c r="AD391" i="62"/>
  <c r="AC391" i="62"/>
  <c r="AB391" i="62"/>
  <c r="AD390" i="62"/>
  <c r="AC390" i="62"/>
  <c r="AB390" i="62"/>
  <c r="AD389" i="62"/>
  <c r="AC389" i="62"/>
  <c r="AB389" i="62"/>
  <c r="AD388" i="62"/>
  <c r="AC388" i="62"/>
  <c r="AB388" i="62"/>
  <c r="AD387" i="62"/>
  <c r="AC387" i="62"/>
  <c r="AB387" i="62"/>
  <c r="AD386" i="62"/>
  <c r="AC386" i="62"/>
  <c r="AB386" i="62"/>
  <c r="AD385" i="62"/>
  <c r="AC385" i="62"/>
  <c r="AB385" i="62"/>
  <c r="AD384" i="62"/>
  <c r="AC384" i="62"/>
  <c r="AB384" i="62"/>
  <c r="AD383" i="62"/>
  <c r="AC383" i="62"/>
  <c r="AB383" i="62"/>
  <c r="AD382" i="62"/>
  <c r="AC382" i="62"/>
  <c r="AB382" i="62"/>
  <c r="AD381" i="62"/>
  <c r="AC381" i="62"/>
  <c r="AB381" i="62"/>
  <c r="AD380" i="62"/>
  <c r="AC380" i="62"/>
  <c r="AB380" i="62"/>
  <c r="AD379" i="62"/>
  <c r="AC379" i="62"/>
  <c r="AB379" i="62"/>
  <c r="AD378" i="62"/>
  <c r="AC378" i="62"/>
  <c r="AB378" i="62"/>
  <c r="AD377" i="62"/>
  <c r="AC377" i="62"/>
  <c r="AB377" i="62"/>
  <c r="AD376" i="62"/>
  <c r="AC376" i="62"/>
  <c r="AB376" i="62"/>
  <c r="AD375" i="62"/>
  <c r="AC375" i="62"/>
  <c r="AB375" i="62"/>
  <c r="AD374" i="62"/>
  <c r="AC374" i="62"/>
  <c r="AB374" i="62"/>
  <c r="AD373" i="62"/>
  <c r="AC373" i="62"/>
  <c r="AB373" i="62"/>
  <c r="AD372" i="62"/>
  <c r="AC372" i="62"/>
  <c r="AB372" i="62"/>
  <c r="AD371" i="62"/>
  <c r="AC371" i="62"/>
  <c r="AB371" i="62"/>
  <c r="AD370" i="62"/>
  <c r="AC370" i="62"/>
  <c r="AB370" i="62"/>
  <c r="AD369" i="62"/>
  <c r="AC369" i="62"/>
  <c r="AB369" i="62"/>
  <c r="AD368" i="62"/>
  <c r="AC368" i="62"/>
  <c r="AB368" i="62"/>
  <c r="AD367" i="62"/>
  <c r="AC367" i="62"/>
  <c r="AB367" i="62"/>
  <c r="AD366" i="62"/>
  <c r="AC366" i="62"/>
  <c r="AB366" i="62"/>
  <c r="AD365" i="62"/>
  <c r="AC365" i="62"/>
  <c r="AB365" i="62"/>
  <c r="AD364" i="62"/>
  <c r="AC364" i="62"/>
  <c r="AB364" i="62"/>
  <c r="AD363" i="62"/>
  <c r="AC363" i="62"/>
  <c r="AB363" i="62"/>
  <c r="AD362" i="62"/>
  <c r="AC362" i="62"/>
  <c r="AB362" i="62"/>
  <c r="AD361" i="62"/>
  <c r="AC361" i="62"/>
  <c r="AB361" i="62"/>
  <c r="AD360" i="62"/>
  <c r="AC360" i="62"/>
  <c r="AB360" i="62"/>
  <c r="AD359" i="62"/>
  <c r="AC359" i="62"/>
  <c r="AB359" i="62"/>
  <c r="AD358" i="62"/>
  <c r="AC358" i="62"/>
  <c r="AB358" i="62"/>
  <c r="AD357" i="62"/>
  <c r="AC357" i="62"/>
  <c r="AB357" i="62"/>
  <c r="AD356" i="62"/>
  <c r="AC356" i="62"/>
  <c r="AB356" i="62"/>
  <c r="AD355" i="62"/>
  <c r="AC355" i="62"/>
  <c r="AB355" i="62"/>
  <c r="AD354" i="62"/>
  <c r="AC354" i="62"/>
  <c r="AB354" i="62"/>
  <c r="AD353" i="62"/>
  <c r="AC353" i="62"/>
  <c r="AB353" i="62"/>
  <c r="AD352" i="62"/>
  <c r="AC352" i="62"/>
  <c r="AB352" i="62"/>
  <c r="AD351" i="62"/>
  <c r="AC351" i="62"/>
  <c r="AB351" i="62"/>
  <c r="AD350" i="62"/>
  <c r="AC350" i="62"/>
  <c r="AB350" i="62"/>
  <c r="AD349" i="62"/>
  <c r="AC349" i="62"/>
  <c r="AB349" i="62"/>
  <c r="AD348" i="62"/>
  <c r="AC348" i="62"/>
  <c r="AB348" i="62"/>
  <c r="AD347" i="62"/>
  <c r="AC347" i="62"/>
  <c r="AB347" i="62"/>
  <c r="AD346" i="62"/>
  <c r="AC346" i="62"/>
  <c r="AB346" i="62"/>
  <c r="AD345" i="62"/>
  <c r="AC345" i="62"/>
  <c r="AB345" i="62"/>
  <c r="AD344" i="62"/>
  <c r="AC344" i="62"/>
  <c r="AB344" i="62"/>
  <c r="AD343" i="62"/>
  <c r="AC343" i="62"/>
  <c r="AB343" i="62"/>
  <c r="AD342" i="62"/>
  <c r="AC342" i="62"/>
  <c r="AB342" i="62"/>
  <c r="AD341" i="62"/>
  <c r="AC341" i="62"/>
  <c r="AB341" i="62"/>
  <c r="AD340" i="62"/>
  <c r="AC340" i="62"/>
  <c r="AB340" i="62"/>
  <c r="AD339" i="62"/>
  <c r="AC339" i="62"/>
  <c r="AB339" i="62"/>
  <c r="AD338" i="62"/>
  <c r="AC338" i="62"/>
  <c r="AB338" i="62"/>
  <c r="AD337" i="62"/>
  <c r="AC337" i="62"/>
  <c r="AB337" i="62"/>
  <c r="AD336" i="62"/>
  <c r="AC336" i="62"/>
  <c r="AB336" i="62"/>
  <c r="AD335" i="62"/>
  <c r="AC335" i="62"/>
  <c r="AB335" i="62"/>
  <c r="AD334" i="62"/>
  <c r="AC334" i="62"/>
  <c r="AB334" i="62"/>
  <c r="AD333" i="62"/>
  <c r="AC333" i="62"/>
  <c r="AB333" i="62"/>
  <c r="AD332" i="62"/>
  <c r="AC332" i="62"/>
  <c r="AB332" i="62"/>
  <c r="AD331" i="62"/>
  <c r="AC331" i="62"/>
  <c r="AB331" i="62"/>
  <c r="AD330" i="62"/>
  <c r="AC330" i="62"/>
  <c r="AB330" i="62"/>
  <c r="AD329" i="62"/>
  <c r="AC329" i="62"/>
  <c r="AB329" i="62"/>
  <c r="AD328" i="62"/>
  <c r="AC328" i="62"/>
  <c r="AB328" i="62"/>
  <c r="AD327" i="62"/>
  <c r="AC327" i="62"/>
  <c r="AB327" i="62"/>
  <c r="AD326" i="62"/>
  <c r="AC326" i="62"/>
  <c r="AB326" i="62"/>
  <c r="AD325" i="62"/>
  <c r="AC325" i="62"/>
  <c r="AB325" i="62"/>
  <c r="AD324" i="62"/>
  <c r="AC324" i="62"/>
  <c r="AB324" i="62"/>
  <c r="AD323" i="62"/>
  <c r="AC323" i="62"/>
  <c r="AB323" i="62"/>
  <c r="AD322" i="62"/>
  <c r="AC322" i="62"/>
  <c r="AB322" i="62"/>
  <c r="AD321" i="62"/>
  <c r="AC321" i="62"/>
  <c r="AB321" i="62"/>
  <c r="AD320" i="62"/>
  <c r="AC320" i="62"/>
  <c r="AB320" i="62"/>
  <c r="AD319" i="62"/>
  <c r="AC319" i="62"/>
  <c r="AB319" i="62"/>
  <c r="AD318" i="62"/>
  <c r="AC318" i="62"/>
  <c r="AB318" i="62"/>
  <c r="AD317" i="62"/>
  <c r="AC317" i="62"/>
  <c r="AB317" i="62"/>
  <c r="AD316" i="62"/>
  <c r="AC316" i="62"/>
  <c r="AB316" i="62"/>
  <c r="AD315" i="62"/>
  <c r="AC315" i="62"/>
  <c r="AB315" i="62"/>
  <c r="AD314" i="62"/>
  <c r="AC314" i="62"/>
  <c r="AB314" i="62"/>
  <c r="AD313" i="62"/>
  <c r="AC313" i="62"/>
  <c r="AB313" i="62"/>
  <c r="AD312" i="62"/>
  <c r="AC312" i="62"/>
  <c r="AB312" i="62"/>
  <c r="AD311" i="62"/>
  <c r="AC311" i="62"/>
  <c r="AB311" i="62"/>
  <c r="AD310" i="62"/>
  <c r="AC310" i="62"/>
  <c r="AB310" i="62"/>
  <c r="AD309" i="62"/>
  <c r="AC309" i="62"/>
  <c r="AB309" i="62"/>
  <c r="AD308" i="62"/>
  <c r="AC308" i="62"/>
  <c r="AB308" i="62"/>
  <c r="AD307" i="62"/>
  <c r="AC307" i="62"/>
  <c r="AB307" i="62"/>
  <c r="AD306" i="62"/>
  <c r="AC306" i="62"/>
  <c r="AB306" i="62"/>
  <c r="AD305" i="62"/>
  <c r="AC305" i="62"/>
  <c r="AB305" i="62"/>
  <c r="AD304" i="62"/>
  <c r="AC304" i="62"/>
  <c r="AB304" i="62"/>
  <c r="AD303" i="62"/>
  <c r="AC303" i="62"/>
  <c r="AB303" i="62"/>
  <c r="AD302" i="62"/>
  <c r="AC302" i="62"/>
  <c r="AB302" i="62"/>
  <c r="AD301" i="62"/>
  <c r="AC301" i="62"/>
  <c r="AB301" i="62"/>
  <c r="AD300" i="62"/>
  <c r="AC300" i="62"/>
  <c r="AB300" i="62"/>
  <c r="AD299" i="62"/>
  <c r="AC299" i="62"/>
  <c r="AB299" i="62"/>
  <c r="AD298" i="62"/>
  <c r="AC298" i="62"/>
  <c r="AB298" i="62"/>
  <c r="AD297" i="62"/>
  <c r="AC297" i="62"/>
  <c r="AB297" i="62"/>
  <c r="AD296" i="62"/>
  <c r="AC296" i="62"/>
  <c r="AB296" i="62"/>
  <c r="AD295" i="62"/>
  <c r="AC295" i="62"/>
  <c r="AB295" i="62"/>
  <c r="AD294" i="62"/>
  <c r="AC294" i="62"/>
  <c r="AB294" i="62"/>
  <c r="AD293" i="62"/>
  <c r="AC293" i="62"/>
  <c r="AB293" i="62"/>
  <c r="AD292" i="62"/>
  <c r="AC292" i="62"/>
  <c r="AB292" i="62"/>
  <c r="AD291" i="62"/>
  <c r="AC291" i="62"/>
  <c r="AB291" i="62"/>
  <c r="AD290" i="62"/>
  <c r="AC290" i="62"/>
  <c r="AB290" i="62"/>
  <c r="AD289" i="62"/>
  <c r="AC289" i="62"/>
  <c r="AB289" i="62"/>
  <c r="AD288" i="62"/>
  <c r="AC288" i="62"/>
  <c r="AB288" i="62"/>
  <c r="AD287" i="62"/>
  <c r="AC287" i="62"/>
  <c r="AB287" i="62"/>
  <c r="AD286" i="62"/>
  <c r="AC286" i="62"/>
  <c r="AB286" i="62"/>
  <c r="AD285" i="62"/>
  <c r="AC285" i="62"/>
  <c r="AB285" i="62"/>
  <c r="AD284" i="62"/>
  <c r="AC284" i="62"/>
  <c r="AB284" i="62"/>
  <c r="AD283" i="62"/>
  <c r="AC283" i="62"/>
  <c r="AB283" i="62"/>
  <c r="AD282" i="62"/>
  <c r="AC282" i="62"/>
  <c r="AB282" i="62"/>
  <c r="AD281" i="62"/>
  <c r="AC281" i="62"/>
  <c r="AB281" i="62"/>
  <c r="AD280" i="62"/>
  <c r="AC280" i="62"/>
  <c r="AB280" i="62"/>
  <c r="AD279" i="62"/>
  <c r="AC279" i="62"/>
  <c r="AB279" i="62"/>
  <c r="AD278" i="62"/>
  <c r="AC278" i="62"/>
  <c r="AB278" i="62"/>
  <c r="AD277" i="62"/>
  <c r="AC277" i="62"/>
  <c r="AB277" i="62"/>
  <c r="AD276" i="62"/>
  <c r="AC276" i="62"/>
  <c r="AB276" i="62"/>
  <c r="AD275" i="62"/>
  <c r="AC275" i="62"/>
  <c r="AB275" i="62"/>
  <c r="AD274" i="62"/>
  <c r="AC274" i="62"/>
  <c r="AB274" i="62"/>
  <c r="AD273" i="62"/>
  <c r="AC273" i="62"/>
  <c r="AB273" i="62"/>
  <c r="AD272" i="62"/>
  <c r="AC272" i="62"/>
  <c r="AB272" i="62"/>
  <c r="AD271" i="62"/>
  <c r="AC271" i="62"/>
  <c r="AB271" i="62"/>
  <c r="AD270" i="62"/>
  <c r="AC270" i="62"/>
  <c r="AB270" i="62"/>
  <c r="AD269" i="62"/>
  <c r="AC269" i="62"/>
  <c r="AB269" i="62"/>
  <c r="AD268" i="62"/>
  <c r="AC268" i="62"/>
  <c r="AB268" i="62"/>
  <c r="AD267" i="62"/>
  <c r="AC267" i="62"/>
  <c r="AB267" i="62"/>
  <c r="AD266" i="62"/>
  <c r="AC266" i="62"/>
  <c r="AB266" i="62"/>
  <c r="AD265" i="62"/>
  <c r="AC265" i="62"/>
  <c r="AB265" i="62"/>
  <c r="AD264" i="62"/>
  <c r="AC264" i="62"/>
  <c r="AB264" i="62"/>
  <c r="AD263" i="62"/>
  <c r="AC263" i="62"/>
  <c r="AB263" i="62"/>
  <c r="AD262" i="62"/>
  <c r="AC262" i="62"/>
  <c r="AB262" i="62"/>
  <c r="AD261" i="62"/>
  <c r="AC261" i="62"/>
  <c r="AB261" i="62"/>
  <c r="AD260" i="62"/>
  <c r="AC260" i="62"/>
  <c r="AB260" i="62"/>
  <c r="AD259" i="62"/>
  <c r="AC259" i="62"/>
  <c r="AB259" i="62"/>
  <c r="AD258" i="62"/>
  <c r="AC258" i="62"/>
  <c r="AB258" i="62"/>
  <c r="AD257" i="62"/>
  <c r="AC257" i="62"/>
  <c r="AB257" i="62"/>
  <c r="AD256" i="62"/>
  <c r="AC256" i="62"/>
  <c r="AB256" i="62"/>
  <c r="AD255" i="62"/>
  <c r="AC255" i="62"/>
  <c r="AB255" i="62"/>
  <c r="AD254" i="62"/>
  <c r="AC254" i="62"/>
  <c r="AB254" i="62"/>
  <c r="AD253" i="62"/>
  <c r="AC253" i="62"/>
  <c r="AB253" i="62"/>
  <c r="AD252" i="62"/>
  <c r="AC252" i="62"/>
  <c r="AB252" i="62"/>
  <c r="AD251" i="62"/>
  <c r="AC251" i="62"/>
  <c r="AB251" i="62"/>
  <c r="AD250" i="62"/>
  <c r="AC250" i="62"/>
  <c r="AB250" i="62"/>
  <c r="AD249" i="62"/>
  <c r="AC249" i="62"/>
  <c r="AB249" i="62"/>
  <c r="AD248" i="62"/>
  <c r="AC248" i="62"/>
  <c r="AB248" i="62"/>
  <c r="AD247" i="62"/>
  <c r="AC247" i="62"/>
  <c r="AB247" i="62"/>
  <c r="AD246" i="62"/>
  <c r="AC246" i="62"/>
  <c r="AB246" i="62"/>
  <c r="AD245" i="62"/>
  <c r="AC245" i="62"/>
  <c r="AB245" i="62"/>
  <c r="AD244" i="62"/>
  <c r="AC244" i="62"/>
  <c r="AB244" i="62"/>
  <c r="AD243" i="62"/>
  <c r="AC243" i="62"/>
  <c r="AB243" i="62"/>
  <c r="AD242" i="62"/>
  <c r="AC242" i="62"/>
  <c r="AB242" i="62"/>
  <c r="AD241" i="62"/>
  <c r="AC241" i="62"/>
  <c r="AB241" i="62"/>
  <c r="AD240" i="62"/>
  <c r="AC240" i="62"/>
  <c r="AB240" i="62"/>
  <c r="AD239" i="62"/>
  <c r="AC239" i="62"/>
  <c r="AB239" i="62"/>
  <c r="AD238" i="62"/>
  <c r="AC238" i="62"/>
  <c r="AB238" i="62"/>
  <c r="AD237" i="62"/>
  <c r="AC237" i="62"/>
  <c r="AB237" i="62"/>
  <c r="AD236" i="62"/>
  <c r="AC236" i="62"/>
  <c r="AB236" i="62"/>
  <c r="AD235" i="62"/>
  <c r="AC235" i="62"/>
  <c r="AB235" i="62"/>
  <c r="AD234" i="62"/>
  <c r="AC234" i="62"/>
  <c r="AB234" i="62"/>
  <c r="AD233" i="62"/>
  <c r="AC233" i="62"/>
  <c r="AB233" i="62"/>
  <c r="AD232" i="62"/>
  <c r="AC232" i="62"/>
  <c r="AB232" i="62"/>
  <c r="AD231" i="62"/>
  <c r="AC231" i="62"/>
  <c r="AB231" i="62"/>
  <c r="AD230" i="62"/>
  <c r="AC230" i="62"/>
  <c r="AB230" i="62"/>
  <c r="AD229" i="62"/>
  <c r="AC229" i="62"/>
  <c r="AB229" i="62"/>
  <c r="AD228" i="62"/>
  <c r="AC228" i="62"/>
  <c r="AB228" i="62"/>
  <c r="AD227" i="62"/>
  <c r="AC227" i="62"/>
  <c r="AB227" i="62"/>
  <c r="AD226" i="62"/>
  <c r="AC226" i="62"/>
  <c r="AB226" i="62"/>
  <c r="AD225" i="62"/>
  <c r="AC225" i="62"/>
  <c r="AB225" i="62"/>
  <c r="AD224" i="62"/>
  <c r="AC224" i="62"/>
  <c r="AB224" i="62"/>
  <c r="AD223" i="62"/>
  <c r="AC223" i="62"/>
  <c r="AB223" i="62"/>
  <c r="AD222" i="62"/>
  <c r="AC222" i="62"/>
  <c r="AB222" i="62"/>
  <c r="AD221" i="62"/>
  <c r="AC221" i="62"/>
  <c r="AB221" i="62"/>
  <c r="AD220" i="62"/>
  <c r="AC220" i="62"/>
  <c r="AB220" i="62"/>
  <c r="AD219" i="62"/>
  <c r="AC219" i="62"/>
  <c r="AB219" i="62"/>
  <c r="AD218" i="62"/>
  <c r="AC218" i="62"/>
  <c r="AB218" i="62"/>
  <c r="AD217" i="62"/>
  <c r="AC217" i="62"/>
  <c r="AB217" i="62"/>
  <c r="AD216" i="62"/>
  <c r="AC216" i="62"/>
  <c r="AB216" i="62"/>
  <c r="AD215" i="62"/>
  <c r="AC215" i="62"/>
  <c r="AB215" i="62"/>
  <c r="AD214" i="62"/>
  <c r="AC214" i="62"/>
  <c r="AB214" i="62"/>
  <c r="AD213" i="62"/>
  <c r="AC213" i="62"/>
  <c r="AB213" i="62"/>
  <c r="AD212" i="62"/>
  <c r="AC212" i="62"/>
  <c r="AB212" i="62"/>
  <c r="AD211" i="62"/>
  <c r="AC211" i="62"/>
  <c r="AB211" i="62"/>
  <c r="AD210" i="62"/>
  <c r="AC210" i="62"/>
  <c r="AB210" i="62"/>
  <c r="AD209" i="62"/>
  <c r="AC209" i="62"/>
  <c r="AB209" i="62"/>
  <c r="AD208" i="62"/>
  <c r="AC208" i="62"/>
  <c r="AB208" i="62"/>
  <c r="AD207" i="62"/>
  <c r="AC207" i="62"/>
  <c r="AB207" i="62"/>
  <c r="AD206" i="62"/>
  <c r="AC206" i="62"/>
  <c r="AB206" i="62"/>
  <c r="AD205" i="62"/>
  <c r="AC205" i="62"/>
  <c r="AB205" i="62"/>
  <c r="AD204" i="62"/>
  <c r="AC204" i="62"/>
  <c r="AB204" i="62"/>
  <c r="AD203" i="62"/>
  <c r="AC203" i="62"/>
  <c r="AB203" i="62"/>
  <c r="AD202" i="62"/>
  <c r="AC202" i="62"/>
  <c r="AB202" i="62"/>
  <c r="AD201" i="62"/>
  <c r="AC201" i="62"/>
  <c r="AB201" i="62"/>
  <c r="AD200" i="62"/>
  <c r="AC200" i="62"/>
  <c r="AB200" i="62"/>
  <c r="AD199" i="62"/>
  <c r="AC199" i="62"/>
  <c r="AB199" i="62"/>
  <c r="AD198" i="62"/>
  <c r="AC198" i="62"/>
  <c r="AB198" i="62"/>
  <c r="AD197" i="62"/>
  <c r="AC197" i="62"/>
  <c r="AB197" i="62"/>
  <c r="AD196" i="62"/>
  <c r="AC196" i="62"/>
  <c r="AB196" i="62"/>
  <c r="AD195" i="62"/>
  <c r="AC195" i="62"/>
  <c r="AB195" i="62"/>
  <c r="AD194" i="62"/>
  <c r="AC194" i="62"/>
  <c r="AB194" i="62"/>
  <c r="AD193" i="62"/>
  <c r="AC193" i="62"/>
  <c r="AB193" i="62"/>
  <c r="AD192" i="62"/>
  <c r="AC192" i="62"/>
  <c r="AB192" i="62"/>
  <c r="AD191" i="62"/>
  <c r="AC191" i="62"/>
  <c r="AB191" i="62"/>
  <c r="AD190" i="62"/>
  <c r="AC190" i="62"/>
  <c r="AB190" i="62"/>
  <c r="AD189" i="62"/>
  <c r="AC189" i="62"/>
  <c r="AB189" i="62"/>
  <c r="AD188" i="62"/>
  <c r="AC188" i="62"/>
  <c r="AB188" i="62"/>
  <c r="AD187" i="62"/>
  <c r="AC187" i="62"/>
  <c r="AB187" i="62"/>
  <c r="AD186" i="62"/>
  <c r="AC186" i="62"/>
  <c r="AB186" i="62"/>
  <c r="AD185" i="62"/>
  <c r="AC185" i="62"/>
  <c r="AB185" i="62"/>
  <c r="AD184" i="62"/>
  <c r="AC184" i="62"/>
  <c r="AB184" i="62"/>
  <c r="AD183" i="62"/>
  <c r="AC183" i="62"/>
  <c r="AB183" i="62"/>
  <c r="AD182" i="62"/>
  <c r="AC182" i="62"/>
  <c r="AB182" i="62"/>
  <c r="AD181" i="62"/>
  <c r="AC181" i="62"/>
  <c r="AB181" i="62"/>
  <c r="AD180" i="62"/>
  <c r="AC180" i="62"/>
  <c r="AB180" i="62"/>
  <c r="AD179" i="62"/>
  <c r="AC179" i="62"/>
  <c r="AB179" i="62"/>
  <c r="AD178" i="62"/>
  <c r="AC178" i="62"/>
  <c r="AB178" i="62"/>
  <c r="AD177" i="62"/>
  <c r="AC177" i="62"/>
  <c r="AB177" i="62"/>
  <c r="AD176" i="62"/>
  <c r="AC176" i="62"/>
  <c r="AB176" i="62"/>
  <c r="AD175" i="62"/>
  <c r="AC175" i="62"/>
  <c r="AB175" i="62"/>
  <c r="AD174" i="62"/>
  <c r="AC174" i="62"/>
  <c r="AB174" i="62"/>
  <c r="AD173" i="62"/>
  <c r="AC173" i="62"/>
  <c r="AB173" i="62"/>
  <c r="AD172" i="62"/>
  <c r="AC172" i="62"/>
  <c r="AB172" i="62"/>
  <c r="AD171" i="62"/>
  <c r="AC171" i="62"/>
  <c r="AB171" i="62"/>
  <c r="AD170" i="62"/>
  <c r="AC170" i="62"/>
  <c r="AB170" i="62"/>
  <c r="AD169" i="62"/>
  <c r="AC169" i="62"/>
  <c r="AB169" i="62"/>
  <c r="AD168" i="62"/>
  <c r="AC168" i="62"/>
  <c r="AB168" i="62"/>
  <c r="AD167" i="62"/>
  <c r="AC167" i="62"/>
  <c r="AB167" i="62"/>
  <c r="AD166" i="62"/>
  <c r="AC166" i="62"/>
  <c r="AB166" i="62"/>
  <c r="AD165" i="62"/>
  <c r="AC165" i="62"/>
  <c r="AB165" i="62"/>
  <c r="AD164" i="62"/>
  <c r="AC164" i="62"/>
  <c r="AB164" i="62"/>
  <c r="AD163" i="62"/>
  <c r="AC163" i="62"/>
  <c r="AB163" i="62"/>
  <c r="AD162" i="62"/>
  <c r="AC162" i="62"/>
  <c r="AB162" i="62"/>
  <c r="AD161" i="62"/>
  <c r="AC161" i="62"/>
  <c r="AB161" i="62"/>
  <c r="AD160" i="62"/>
  <c r="AC160" i="62"/>
  <c r="AB160" i="62"/>
  <c r="AD159" i="62"/>
  <c r="AC159" i="62"/>
  <c r="AB159" i="62"/>
  <c r="AD158" i="62"/>
  <c r="AC158" i="62"/>
  <c r="AB158" i="62"/>
  <c r="AD157" i="62"/>
  <c r="AC157" i="62"/>
  <c r="AB157" i="62"/>
  <c r="AD156" i="62"/>
  <c r="AC156" i="62"/>
  <c r="AB156" i="62"/>
  <c r="AD155" i="62"/>
  <c r="AC155" i="62"/>
  <c r="AB155" i="62"/>
  <c r="AD154" i="62"/>
  <c r="AC154" i="62"/>
  <c r="AB154" i="62"/>
  <c r="AD153" i="62"/>
  <c r="AC153" i="62"/>
  <c r="AB153" i="62"/>
  <c r="AD152" i="62"/>
  <c r="AC152" i="62"/>
  <c r="AB152" i="62"/>
  <c r="AD151" i="62"/>
  <c r="AC151" i="62"/>
  <c r="AB151" i="62"/>
  <c r="AD150" i="62"/>
  <c r="AC150" i="62"/>
  <c r="AB150" i="62"/>
  <c r="AD149" i="62"/>
  <c r="AC149" i="62"/>
  <c r="AB149" i="62"/>
  <c r="AD148" i="62"/>
  <c r="AC148" i="62"/>
  <c r="AB148" i="62"/>
  <c r="AD147" i="62"/>
  <c r="AC147" i="62"/>
  <c r="AB147" i="62"/>
  <c r="AD146" i="62"/>
  <c r="AC146" i="62"/>
  <c r="AB146" i="62"/>
  <c r="AD145" i="62"/>
  <c r="AC145" i="62"/>
  <c r="AB145" i="62"/>
  <c r="AD144" i="62"/>
  <c r="AC144" i="62"/>
  <c r="AB144" i="62"/>
  <c r="AD143" i="62"/>
  <c r="AC143" i="62"/>
  <c r="AB143" i="62"/>
  <c r="AD142" i="62"/>
  <c r="AC142" i="62"/>
  <c r="AB142" i="62"/>
  <c r="AD141" i="62"/>
  <c r="AC141" i="62"/>
  <c r="AB141" i="62"/>
  <c r="AD140" i="62"/>
  <c r="AC140" i="62"/>
  <c r="AB140" i="62"/>
  <c r="AD139" i="62"/>
  <c r="AC139" i="62"/>
  <c r="AB139" i="62"/>
  <c r="AD138" i="62"/>
  <c r="AC138" i="62"/>
  <c r="AB138" i="62"/>
  <c r="AD137" i="62"/>
  <c r="AC137" i="62"/>
  <c r="AB137" i="62"/>
  <c r="AD136" i="62"/>
  <c r="AC136" i="62"/>
  <c r="AB136" i="62"/>
  <c r="AD135" i="62"/>
  <c r="AC135" i="62"/>
  <c r="AB135" i="62"/>
  <c r="AD134" i="62"/>
  <c r="AC134" i="62"/>
  <c r="AB134" i="62"/>
  <c r="AD133" i="62"/>
  <c r="AC133" i="62"/>
  <c r="AB133" i="62"/>
  <c r="AD132" i="62"/>
  <c r="AC132" i="62"/>
  <c r="AB132" i="62"/>
  <c r="AD131" i="62"/>
  <c r="AC131" i="62"/>
  <c r="AB131" i="62"/>
  <c r="AD130" i="62"/>
  <c r="AC130" i="62"/>
  <c r="AB130" i="62"/>
  <c r="AD129" i="62"/>
  <c r="AC129" i="62"/>
  <c r="AB129" i="62"/>
  <c r="AD128" i="62"/>
  <c r="AC128" i="62"/>
  <c r="AB128" i="62"/>
  <c r="AD127" i="62"/>
  <c r="AC127" i="62"/>
  <c r="AB127" i="62"/>
  <c r="AD126" i="62"/>
  <c r="AC126" i="62"/>
  <c r="AB126" i="62"/>
  <c r="AD125" i="62"/>
  <c r="AC125" i="62"/>
  <c r="AB125" i="62"/>
  <c r="AD124" i="62"/>
  <c r="AC124" i="62"/>
  <c r="AB124" i="62"/>
  <c r="AD123" i="62"/>
  <c r="AC123" i="62"/>
  <c r="AB123" i="62"/>
  <c r="AD122" i="62"/>
  <c r="AC122" i="62"/>
  <c r="AB122" i="62"/>
  <c r="AD121" i="62"/>
  <c r="AC121" i="62"/>
  <c r="AB121" i="62"/>
  <c r="AD120" i="62"/>
  <c r="AC120" i="62"/>
  <c r="AB120" i="62"/>
  <c r="AD119" i="62"/>
  <c r="AC119" i="62"/>
  <c r="AB119" i="62"/>
  <c r="AD118" i="62"/>
  <c r="AC118" i="62"/>
  <c r="AB118" i="62"/>
  <c r="AD117" i="62"/>
  <c r="AC117" i="62"/>
  <c r="AB117" i="62"/>
  <c r="AD116" i="62"/>
  <c r="AC116" i="62"/>
  <c r="AB116" i="62"/>
  <c r="AD115" i="62"/>
  <c r="AC115" i="62"/>
  <c r="AB115" i="62"/>
  <c r="AD114" i="62"/>
  <c r="AC114" i="62"/>
  <c r="AB114" i="62"/>
  <c r="AD113" i="62"/>
  <c r="AC113" i="62"/>
  <c r="AB113" i="62"/>
  <c r="AD112" i="62"/>
  <c r="AC112" i="62"/>
  <c r="AB112" i="62"/>
  <c r="AD111" i="62"/>
  <c r="AC111" i="62"/>
  <c r="AB111" i="62"/>
  <c r="AD110" i="62"/>
  <c r="AC110" i="62"/>
  <c r="AB110" i="62"/>
  <c r="AD109" i="62"/>
  <c r="AC109" i="62"/>
  <c r="AB109" i="62"/>
  <c r="AD108" i="62"/>
  <c r="AC108" i="62"/>
  <c r="AB108" i="62"/>
  <c r="AD107" i="62"/>
  <c r="AC107" i="62"/>
  <c r="AB107" i="62"/>
  <c r="AD106" i="62"/>
  <c r="AC106" i="62"/>
  <c r="AB106" i="62"/>
  <c r="AD105" i="62"/>
  <c r="AC105" i="62"/>
  <c r="AB105" i="62"/>
  <c r="AD104" i="62"/>
  <c r="AC104" i="62"/>
  <c r="AB104" i="62"/>
  <c r="AD103" i="62"/>
  <c r="AC103" i="62"/>
  <c r="AB103" i="62"/>
  <c r="AD102" i="62"/>
  <c r="AC102" i="62"/>
  <c r="AB102" i="62"/>
  <c r="AD101" i="62"/>
  <c r="AC101" i="62"/>
  <c r="AB101" i="62"/>
  <c r="AD100" i="62"/>
  <c r="AC100" i="62"/>
  <c r="AB100" i="62"/>
  <c r="AD99" i="62"/>
  <c r="AC99" i="62"/>
  <c r="AB99" i="62"/>
  <c r="AD98" i="62"/>
  <c r="AC98" i="62"/>
  <c r="AB98" i="62"/>
  <c r="AD97" i="62"/>
  <c r="AC97" i="62"/>
  <c r="AB97" i="62"/>
  <c r="AD96" i="62"/>
  <c r="AC96" i="62"/>
  <c r="AB96" i="62"/>
  <c r="AD95" i="62"/>
  <c r="AC95" i="62"/>
  <c r="AB95" i="62"/>
  <c r="AD94" i="62"/>
  <c r="AC94" i="62"/>
  <c r="AB94" i="62"/>
  <c r="AD93" i="62"/>
  <c r="AC93" i="62"/>
  <c r="AB93" i="62"/>
  <c r="AD92" i="62"/>
  <c r="AC92" i="62"/>
  <c r="AB92" i="62"/>
  <c r="AD91" i="62"/>
  <c r="AC91" i="62"/>
  <c r="AB91" i="62"/>
  <c r="AD90" i="62"/>
  <c r="AC90" i="62"/>
  <c r="AB90" i="62"/>
  <c r="AD89" i="62"/>
  <c r="AC89" i="62"/>
  <c r="AB89" i="62"/>
  <c r="AD88" i="62"/>
  <c r="AC88" i="62"/>
  <c r="AB88" i="62"/>
  <c r="AD87" i="62"/>
  <c r="AC87" i="62"/>
  <c r="AB87" i="62"/>
  <c r="AD86" i="62"/>
  <c r="AC86" i="62"/>
  <c r="AB86" i="62"/>
  <c r="AD85" i="62"/>
  <c r="AC85" i="62"/>
  <c r="AB85" i="62"/>
  <c r="AD84" i="62"/>
  <c r="AC84" i="62"/>
  <c r="AB84" i="62"/>
  <c r="AD83" i="62"/>
  <c r="AC83" i="62"/>
  <c r="AB83" i="62"/>
  <c r="AD82" i="62"/>
  <c r="AC82" i="62"/>
  <c r="AB82" i="62"/>
  <c r="AD81" i="62"/>
  <c r="AC81" i="62"/>
  <c r="AB81" i="62"/>
  <c r="AD80" i="62"/>
  <c r="AC80" i="62"/>
  <c r="AB80" i="62"/>
  <c r="AD79" i="62"/>
  <c r="AC79" i="62"/>
  <c r="AB79" i="62"/>
  <c r="AD78" i="62"/>
  <c r="AC78" i="62"/>
  <c r="AB78" i="62"/>
  <c r="AD77" i="62"/>
  <c r="AC77" i="62"/>
  <c r="AB77" i="62"/>
  <c r="AD76" i="62"/>
  <c r="AC76" i="62"/>
  <c r="AB76" i="62"/>
  <c r="AD75" i="62"/>
  <c r="AC75" i="62"/>
  <c r="AB75" i="62"/>
  <c r="AD74" i="62"/>
  <c r="AC74" i="62"/>
  <c r="AB74" i="62"/>
  <c r="AD73" i="62"/>
  <c r="AC73" i="62"/>
  <c r="AB73" i="62"/>
  <c r="AD72" i="62"/>
  <c r="AC72" i="62"/>
  <c r="AB72" i="62"/>
  <c r="AD71" i="62"/>
  <c r="AC71" i="62"/>
  <c r="AB71" i="62"/>
  <c r="AD70" i="62"/>
  <c r="AC70" i="62"/>
  <c r="AB70" i="62"/>
  <c r="AD69" i="62"/>
  <c r="AC69" i="62"/>
  <c r="AB69" i="62"/>
  <c r="AD68" i="62"/>
  <c r="AC68" i="62"/>
  <c r="AB68" i="62"/>
  <c r="AD67" i="62"/>
  <c r="AC67" i="62"/>
  <c r="AB67" i="62"/>
  <c r="AD66" i="62"/>
  <c r="AC66" i="62"/>
  <c r="AB66" i="62"/>
  <c r="AD65" i="62"/>
  <c r="AC65" i="62"/>
  <c r="AB65" i="62"/>
  <c r="AD64" i="62"/>
  <c r="AC64" i="62"/>
  <c r="AB64" i="62"/>
  <c r="AD63" i="62"/>
  <c r="AC63" i="62"/>
  <c r="AB63" i="62"/>
  <c r="AD62" i="62"/>
  <c r="AC62" i="62"/>
  <c r="AB62" i="62"/>
  <c r="AD61" i="62"/>
  <c r="AC61" i="62"/>
  <c r="AB61" i="62"/>
  <c r="AD60" i="62"/>
  <c r="AC60" i="62"/>
  <c r="AB60" i="62"/>
  <c r="AD59" i="62"/>
  <c r="AC59" i="62"/>
  <c r="AB59" i="62"/>
  <c r="AD58" i="62"/>
  <c r="AC58" i="62"/>
  <c r="AB58" i="62"/>
  <c r="AD57" i="62"/>
  <c r="AC57" i="62"/>
  <c r="AB57" i="62"/>
  <c r="AD56" i="62"/>
  <c r="AC56" i="62"/>
  <c r="AB56" i="62"/>
  <c r="AD55" i="62"/>
  <c r="AC55" i="62"/>
  <c r="AB55" i="62"/>
  <c r="AD54" i="62"/>
  <c r="AC54" i="62"/>
  <c r="AB54" i="62"/>
  <c r="AD53" i="62"/>
  <c r="AC53" i="62"/>
  <c r="AB53" i="62"/>
  <c r="AD52" i="62"/>
  <c r="AC52" i="62"/>
  <c r="AB52" i="62"/>
  <c r="AD51" i="62"/>
  <c r="AC51" i="62"/>
  <c r="AB51" i="62"/>
  <c r="AD50" i="62"/>
  <c r="AC50" i="62"/>
  <c r="AB50" i="62"/>
  <c r="AD49" i="62"/>
  <c r="AC49" i="62"/>
  <c r="AB49" i="62"/>
  <c r="AD48" i="62"/>
  <c r="AC48" i="62"/>
  <c r="AB48" i="62"/>
  <c r="AD47" i="62"/>
  <c r="AC47" i="62"/>
  <c r="AB47" i="62"/>
  <c r="AD46" i="62"/>
  <c r="AC46" i="62"/>
  <c r="AB46" i="62"/>
  <c r="AD45" i="62"/>
  <c r="AC45" i="62"/>
  <c r="AB45" i="62"/>
  <c r="AD44" i="62"/>
  <c r="AC44" i="62"/>
  <c r="AB44" i="62"/>
  <c r="AD43" i="62"/>
  <c r="AC43" i="62"/>
  <c r="AB43" i="62"/>
  <c r="AD42" i="62"/>
  <c r="AC42" i="62"/>
  <c r="AB42" i="62"/>
  <c r="AD41" i="62"/>
  <c r="AC41" i="62"/>
  <c r="AB41" i="62"/>
  <c r="AD40" i="62"/>
  <c r="AC40" i="62"/>
  <c r="AB40" i="62"/>
  <c r="AD39" i="62"/>
  <c r="AC39" i="62"/>
  <c r="AB39" i="62"/>
  <c r="AD38" i="62"/>
  <c r="AC38" i="62"/>
  <c r="AB38" i="62"/>
  <c r="AD37" i="62"/>
  <c r="AC37" i="62"/>
  <c r="AB37" i="62"/>
  <c r="AD36" i="62"/>
  <c r="AC36" i="62"/>
  <c r="AB36" i="62"/>
  <c r="AD35" i="62"/>
  <c r="AC35" i="62"/>
  <c r="AB35" i="62"/>
  <c r="AD34" i="62"/>
  <c r="AC34" i="62"/>
  <c r="AB34" i="62"/>
  <c r="AD33" i="62"/>
  <c r="AC33" i="62"/>
  <c r="AB33" i="62"/>
  <c r="AD32" i="62"/>
  <c r="AC32" i="62"/>
  <c r="AB32" i="62"/>
  <c r="AD31" i="62"/>
  <c r="AC31" i="62"/>
  <c r="AB31" i="62"/>
  <c r="AD30" i="62"/>
  <c r="AC30" i="62"/>
  <c r="AB30" i="62"/>
  <c r="AD29" i="62"/>
  <c r="AC29" i="62"/>
  <c r="AB29" i="62"/>
  <c r="AD28" i="62"/>
  <c r="AC28" i="62"/>
  <c r="AB28" i="62"/>
  <c r="AD27" i="62"/>
  <c r="AC27" i="62"/>
  <c r="AB27" i="62"/>
  <c r="AD26" i="62"/>
  <c r="AC26" i="62"/>
  <c r="AB26" i="62"/>
  <c r="AD25" i="62"/>
  <c r="AC25" i="62"/>
  <c r="AB25" i="62"/>
  <c r="AD24" i="62"/>
  <c r="AC24" i="62"/>
  <c r="AB24" i="62"/>
  <c r="AD23" i="62"/>
  <c r="AC23" i="62"/>
  <c r="AB23" i="62"/>
  <c r="AD22" i="62"/>
  <c r="AC22" i="62"/>
  <c r="AB22" i="62"/>
  <c r="AD21" i="62"/>
  <c r="AC21" i="62"/>
  <c r="AB21" i="62"/>
  <c r="AD20" i="62"/>
  <c r="AC20" i="62"/>
  <c r="AB20" i="62"/>
  <c r="AD19" i="62"/>
  <c r="AC19" i="62"/>
  <c r="AB19" i="62"/>
  <c r="AD18" i="62"/>
  <c r="AC18" i="62"/>
  <c r="AB18" i="62"/>
  <c r="AD17" i="62"/>
  <c r="AC17" i="62"/>
  <c r="AB17" i="62"/>
  <c r="AD16" i="62"/>
  <c r="AC16" i="62"/>
  <c r="AB16" i="62"/>
  <c r="AD15" i="62"/>
  <c r="AC15" i="62"/>
  <c r="AB15" i="62"/>
  <c r="AD14" i="62"/>
  <c r="AC14" i="62"/>
  <c r="AB14" i="62"/>
  <c r="AD13" i="62"/>
  <c r="AC13" i="62"/>
  <c r="AB13" i="62"/>
  <c r="AD12" i="62"/>
  <c r="AC12" i="62"/>
  <c r="AB12" i="62"/>
  <c r="AD11" i="62"/>
  <c r="AC11" i="62"/>
  <c r="AB11" i="62"/>
  <c r="AD10" i="62"/>
  <c r="AC10" i="62"/>
  <c r="AB10" i="62"/>
  <c r="AD9" i="62"/>
  <c r="AC9" i="62"/>
  <c r="AB9" i="62"/>
  <c r="AD8" i="62"/>
  <c r="AC8" i="62"/>
  <c r="AB8" i="62"/>
  <c r="AD7" i="62"/>
  <c r="AC7" i="62"/>
  <c r="AB7" i="62"/>
  <c r="AD6" i="62"/>
  <c r="AC6" i="62"/>
  <c r="AB6" i="62"/>
  <c r="AD5" i="62"/>
  <c r="AC5" i="62"/>
  <c r="AB5" i="62"/>
  <c r="AD4" i="62"/>
  <c r="AC4" i="62"/>
  <c r="AB4" i="62"/>
  <c r="G118" i="2" l="1"/>
  <c r="E48" i="1" s="1"/>
  <c r="F118" i="2"/>
  <c r="E118" i="2"/>
  <c r="D118" i="2"/>
  <c r="C118" i="2"/>
  <c r="B118" i="2"/>
  <c r="G117" i="2"/>
  <c r="E47" i="1" s="1"/>
  <c r="F117" i="2"/>
  <c r="E117" i="2"/>
  <c r="D117" i="2"/>
  <c r="C117" i="2"/>
  <c r="B117" i="2"/>
  <c r="G116" i="2"/>
  <c r="E46" i="1" s="1"/>
  <c r="F116" i="2"/>
  <c r="E116" i="2"/>
  <c r="D116" i="2"/>
  <c r="C116" i="2"/>
  <c r="B116" i="2"/>
  <c r="G115" i="2"/>
  <c r="E45" i="1" s="1"/>
  <c r="F115" i="2"/>
  <c r="E115" i="2"/>
  <c r="D115" i="2"/>
  <c r="C115" i="2"/>
  <c r="B115" i="2"/>
  <c r="G114" i="2"/>
  <c r="E44" i="1" s="1"/>
  <c r="F114" i="2"/>
  <c r="E114" i="2"/>
  <c r="D114" i="2"/>
  <c r="C114" i="2"/>
  <c r="B114" i="2"/>
  <c r="G113" i="2"/>
  <c r="E43" i="1" s="1"/>
  <c r="F113" i="2"/>
  <c r="E113" i="2"/>
  <c r="D113" i="2"/>
  <c r="C113" i="2"/>
  <c r="B113" i="2"/>
  <c r="G112" i="2"/>
  <c r="E42" i="1" s="1"/>
  <c r="F112" i="2"/>
  <c r="E112" i="2"/>
  <c r="D112" i="2"/>
  <c r="C112" i="2"/>
  <c r="B112" i="2"/>
  <c r="G111" i="2"/>
  <c r="E41" i="1" s="1"/>
  <c r="F111" i="2"/>
  <c r="E111" i="2"/>
  <c r="D111" i="2"/>
  <c r="C111" i="2"/>
  <c r="B111" i="2"/>
  <c r="G110" i="2"/>
  <c r="E40" i="1" s="1"/>
  <c r="F110" i="2"/>
  <c r="E110" i="2"/>
  <c r="D110" i="2"/>
  <c r="C110" i="2"/>
  <c r="B110" i="2"/>
  <c r="D428" i="60"/>
  <c r="E428" i="60"/>
  <c r="F428" i="60"/>
  <c r="G428" i="60"/>
  <c r="H428" i="60"/>
  <c r="I428" i="60"/>
  <c r="J428" i="60"/>
  <c r="K428" i="60"/>
  <c r="L428" i="60"/>
  <c r="M428" i="60"/>
  <c r="N428" i="60"/>
  <c r="O428" i="60"/>
  <c r="P428" i="60"/>
  <c r="Q428" i="60"/>
  <c r="R428" i="60"/>
  <c r="S428" i="60"/>
  <c r="T428" i="60"/>
  <c r="U428" i="60"/>
  <c r="V428" i="60"/>
  <c r="W428" i="60"/>
  <c r="X428" i="60"/>
  <c r="Y428" i="60"/>
  <c r="Z428" i="60"/>
  <c r="AA428" i="60"/>
  <c r="AB428" i="60"/>
  <c r="AC428" i="60"/>
  <c r="AD428" i="60"/>
  <c r="AE428" i="60"/>
  <c r="AF428" i="60"/>
  <c r="AG428" i="60"/>
  <c r="AH428" i="60"/>
  <c r="AI428" i="60"/>
  <c r="AJ428" i="60"/>
  <c r="AK428" i="60"/>
  <c r="AL428" i="60"/>
  <c r="AM428" i="60"/>
  <c r="AN428" i="60"/>
  <c r="AO428" i="60"/>
  <c r="AP428" i="60"/>
  <c r="AQ428" i="60"/>
  <c r="AR428" i="60"/>
  <c r="AS428" i="60"/>
  <c r="AT428" i="60"/>
  <c r="AU428" i="60"/>
  <c r="AV428" i="60"/>
  <c r="AW428" i="60"/>
  <c r="AX428" i="60"/>
  <c r="AY428" i="60"/>
  <c r="AZ428" i="60"/>
  <c r="BA428" i="60"/>
  <c r="BB428" i="60"/>
  <c r="BC428" i="60"/>
  <c r="BD428" i="60"/>
  <c r="C428" i="60"/>
  <c r="F119" i="2" l="1"/>
  <c r="E119" i="2"/>
  <c r="C119" i="2"/>
  <c r="G119" i="2"/>
  <c r="D119" i="2"/>
  <c r="B119" i="2"/>
  <c r="G81" i="1"/>
  <c r="G80" i="1"/>
  <c r="G79" i="1"/>
  <c r="G78" i="1"/>
  <c r="G77" i="1"/>
  <c r="G76" i="1"/>
  <c r="G64" i="1" l="1"/>
  <c r="G65" i="1"/>
  <c r="C426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R426" i="33"/>
  <c r="S426" i="33"/>
  <c r="T426" i="33"/>
  <c r="U426" i="33"/>
  <c r="V426" i="33"/>
  <c r="W426" i="33"/>
  <c r="X426" i="33"/>
  <c r="Y426" i="33"/>
  <c r="Z426" i="33"/>
  <c r="AA426" i="33"/>
  <c r="AB426" i="33"/>
  <c r="AC426" i="33"/>
  <c r="AD426" i="33"/>
  <c r="Q426" i="33"/>
  <c r="G37" i="1"/>
  <c r="G36" i="1"/>
  <c r="G25" i="1" l="1"/>
  <c r="G24" i="1"/>
  <c r="G23" i="1"/>
  <c r="J3" i="2" l="1"/>
  <c r="E14" i="1" s="1"/>
  <c r="C4" i="2"/>
  <c r="D4" i="2"/>
  <c r="E4" i="2"/>
  <c r="F4" i="2"/>
  <c r="G4" i="2"/>
  <c r="H4" i="2"/>
  <c r="I4" i="2"/>
  <c r="J4" i="2"/>
  <c r="G14" i="1" s="1"/>
  <c r="B4" i="2"/>
  <c r="I3" i="2"/>
  <c r="H3" i="2"/>
  <c r="G3" i="2"/>
  <c r="F3" i="2"/>
  <c r="E3" i="2"/>
  <c r="D3" i="2"/>
  <c r="C3" i="2"/>
  <c r="B3" i="2"/>
  <c r="C5" i="44"/>
  <c r="D5" i="44"/>
  <c r="E5" i="44"/>
  <c r="F5" i="44"/>
  <c r="G5" i="44"/>
  <c r="H5" i="44"/>
  <c r="I5" i="44"/>
  <c r="J5" i="44"/>
  <c r="K5" i="44"/>
  <c r="C6" i="44"/>
  <c r="D6" i="44"/>
  <c r="E6" i="44"/>
  <c r="F6" i="44"/>
  <c r="G6" i="44"/>
  <c r="H6" i="44"/>
  <c r="I6" i="44"/>
  <c r="J6" i="44"/>
  <c r="K6" i="44"/>
  <c r="C7" i="44"/>
  <c r="D7" i="44"/>
  <c r="E7" i="44"/>
  <c r="F7" i="44"/>
  <c r="G7" i="44"/>
  <c r="H7" i="44"/>
  <c r="I7" i="44"/>
  <c r="J7" i="44"/>
  <c r="K7" i="44"/>
  <c r="C8" i="44"/>
  <c r="D8" i="44"/>
  <c r="E8" i="44"/>
  <c r="F8" i="44"/>
  <c r="G8" i="44"/>
  <c r="H8" i="44"/>
  <c r="I8" i="44"/>
  <c r="J8" i="44"/>
  <c r="K8" i="44"/>
  <c r="C9" i="44"/>
  <c r="D9" i="44"/>
  <c r="E9" i="44"/>
  <c r="F9" i="44"/>
  <c r="G9" i="44"/>
  <c r="H9" i="44"/>
  <c r="I9" i="44"/>
  <c r="J9" i="44"/>
  <c r="K9" i="44"/>
  <c r="C10" i="44"/>
  <c r="D10" i="44"/>
  <c r="E10" i="44"/>
  <c r="F10" i="44"/>
  <c r="G10" i="44"/>
  <c r="H10" i="44"/>
  <c r="I10" i="44"/>
  <c r="J10" i="44"/>
  <c r="K10" i="44"/>
  <c r="C11" i="44"/>
  <c r="D11" i="44"/>
  <c r="E11" i="44"/>
  <c r="F11" i="44"/>
  <c r="G11" i="44"/>
  <c r="H11" i="44"/>
  <c r="I11" i="44"/>
  <c r="J11" i="44"/>
  <c r="K11" i="44"/>
  <c r="C12" i="44"/>
  <c r="D12" i="44"/>
  <c r="E12" i="44"/>
  <c r="F12" i="44"/>
  <c r="G12" i="44"/>
  <c r="H12" i="44"/>
  <c r="I12" i="44"/>
  <c r="J12" i="44"/>
  <c r="K12" i="44"/>
  <c r="C13" i="44"/>
  <c r="D13" i="44"/>
  <c r="E13" i="44"/>
  <c r="F13" i="44"/>
  <c r="G13" i="44"/>
  <c r="H13" i="44"/>
  <c r="I13" i="44"/>
  <c r="J13" i="44"/>
  <c r="K13" i="44"/>
  <c r="C14" i="44"/>
  <c r="D14" i="44"/>
  <c r="E14" i="44"/>
  <c r="F14" i="44"/>
  <c r="G14" i="44"/>
  <c r="H14" i="44"/>
  <c r="I14" i="44"/>
  <c r="J14" i="44"/>
  <c r="K14" i="44"/>
  <c r="C15" i="44"/>
  <c r="D15" i="44"/>
  <c r="E15" i="44"/>
  <c r="F15" i="44"/>
  <c r="G15" i="44"/>
  <c r="H15" i="44"/>
  <c r="I15" i="44"/>
  <c r="J15" i="44"/>
  <c r="K15" i="44"/>
  <c r="C16" i="44"/>
  <c r="D16" i="44"/>
  <c r="E16" i="44"/>
  <c r="F16" i="44"/>
  <c r="G16" i="44"/>
  <c r="H16" i="44"/>
  <c r="I16" i="44"/>
  <c r="J16" i="44"/>
  <c r="K16" i="44"/>
  <c r="C17" i="44"/>
  <c r="D17" i="44"/>
  <c r="E17" i="44"/>
  <c r="F17" i="44"/>
  <c r="G17" i="44"/>
  <c r="H17" i="44"/>
  <c r="I17" i="44"/>
  <c r="J17" i="44"/>
  <c r="K17" i="44"/>
  <c r="C18" i="44"/>
  <c r="D18" i="44"/>
  <c r="E18" i="44"/>
  <c r="F18" i="44"/>
  <c r="G18" i="44"/>
  <c r="H18" i="44"/>
  <c r="I18" i="44"/>
  <c r="J18" i="44"/>
  <c r="K18" i="44"/>
  <c r="C19" i="44"/>
  <c r="D19" i="44"/>
  <c r="E19" i="44"/>
  <c r="F19" i="44"/>
  <c r="G19" i="44"/>
  <c r="H19" i="44"/>
  <c r="I19" i="44"/>
  <c r="J19" i="44"/>
  <c r="K19" i="44"/>
  <c r="C20" i="44"/>
  <c r="D20" i="44"/>
  <c r="E20" i="44"/>
  <c r="F20" i="44"/>
  <c r="G20" i="44"/>
  <c r="H20" i="44"/>
  <c r="I20" i="44"/>
  <c r="J20" i="44"/>
  <c r="K20" i="44"/>
  <c r="C21" i="44"/>
  <c r="D21" i="44"/>
  <c r="E21" i="44"/>
  <c r="F21" i="44"/>
  <c r="G21" i="44"/>
  <c r="H21" i="44"/>
  <c r="I21" i="44"/>
  <c r="J21" i="44"/>
  <c r="K21" i="44"/>
  <c r="C22" i="44"/>
  <c r="D22" i="44"/>
  <c r="E22" i="44"/>
  <c r="F22" i="44"/>
  <c r="G22" i="44"/>
  <c r="H22" i="44"/>
  <c r="I22" i="44"/>
  <c r="J22" i="44"/>
  <c r="K22" i="44"/>
  <c r="C23" i="44"/>
  <c r="D23" i="44"/>
  <c r="E23" i="44"/>
  <c r="F23" i="44"/>
  <c r="G23" i="44"/>
  <c r="H23" i="44"/>
  <c r="I23" i="44"/>
  <c r="J23" i="44"/>
  <c r="K23" i="44"/>
  <c r="C24" i="44"/>
  <c r="D24" i="44"/>
  <c r="E24" i="44"/>
  <c r="F24" i="44"/>
  <c r="G24" i="44"/>
  <c r="H24" i="44"/>
  <c r="I24" i="44"/>
  <c r="J24" i="44"/>
  <c r="K24" i="44"/>
  <c r="C25" i="44"/>
  <c r="D25" i="44"/>
  <c r="E25" i="44"/>
  <c r="F25" i="44"/>
  <c r="G25" i="44"/>
  <c r="H25" i="44"/>
  <c r="I25" i="44"/>
  <c r="J25" i="44"/>
  <c r="K25" i="44"/>
  <c r="C26" i="44"/>
  <c r="D26" i="44"/>
  <c r="E26" i="44"/>
  <c r="F26" i="44"/>
  <c r="G26" i="44"/>
  <c r="H26" i="44"/>
  <c r="I26" i="44"/>
  <c r="J26" i="44"/>
  <c r="K26" i="44"/>
  <c r="C27" i="44"/>
  <c r="D27" i="44"/>
  <c r="E27" i="44"/>
  <c r="F27" i="44"/>
  <c r="G27" i="44"/>
  <c r="H27" i="44"/>
  <c r="I27" i="44"/>
  <c r="J27" i="44"/>
  <c r="K27" i="44"/>
  <c r="C28" i="44"/>
  <c r="D28" i="44"/>
  <c r="E28" i="44"/>
  <c r="F28" i="44"/>
  <c r="G28" i="44"/>
  <c r="H28" i="44"/>
  <c r="I28" i="44"/>
  <c r="J28" i="44"/>
  <c r="K28" i="44"/>
  <c r="C29" i="44"/>
  <c r="D29" i="44"/>
  <c r="E29" i="44"/>
  <c r="F29" i="44"/>
  <c r="G29" i="44"/>
  <c r="H29" i="44"/>
  <c r="I29" i="44"/>
  <c r="J29" i="44"/>
  <c r="K29" i="44"/>
  <c r="C30" i="44"/>
  <c r="D30" i="44"/>
  <c r="E30" i="44"/>
  <c r="F30" i="44"/>
  <c r="G30" i="44"/>
  <c r="H30" i="44"/>
  <c r="I30" i="44"/>
  <c r="J30" i="44"/>
  <c r="K30" i="44"/>
  <c r="C31" i="44"/>
  <c r="D31" i="44"/>
  <c r="E31" i="44"/>
  <c r="F31" i="44"/>
  <c r="G31" i="44"/>
  <c r="H31" i="44"/>
  <c r="I31" i="44"/>
  <c r="J31" i="44"/>
  <c r="K31" i="44"/>
  <c r="C32" i="44"/>
  <c r="D32" i="44"/>
  <c r="E32" i="44"/>
  <c r="F32" i="44"/>
  <c r="G32" i="44"/>
  <c r="H32" i="44"/>
  <c r="I32" i="44"/>
  <c r="J32" i="44"/>
  <c r="K32" i="44"/>
  <c r="C33" i="44"/>
  <c r="D33" i="44"/>
  <c r="E33" i="44"/>
  <c r="F33" i="44"/>
  <c r="G33" i="44"/>
  <c r="H33" i="44"/>
  <c r="I33" i="44"/>
  <c r="J33" i="44"/>
  <c r="K33" i="44"/>
  <c r="C34" i="44"/>
  <c r="D34" i="44"/>
  <c r="E34" i="44"/>
  <c r="F34" i="44"/>
  <c r="G34" i="44"/>
  <c r="H34" i="44"/>
  <c r="I34" i="44"/>
  <c r="J34" i="44"/>
  <c r="K34" i="44"/>
  <c r="C35" i="44"/>
  <c r="D35" i="44"/>
  <c r="E35" i="44"/>
  <c r="F35" i="44"/>
  <c r="G35" i="44"/>
  <c r="H35" i="44"/>
  <c r="I35" i="44"/>
  <c r="J35" i="44"/>
  <c r="K35" i="44"/>
  <c r="C36" i="44"/>
  <c r="D36" i="44"/>
  <c r="E36" i="44"/>
  <c r="F36" i="44"/>
  <c r="G36" i="44"/>
  <c r="H36" i="44"/>
  <c r="I36" i="44"/>
  <c r="J36" i="44"/>
  <c r="K36" i="44"/>
  <c r="C37" i="44"/>
  <c r="D37" i="44"/>
  <c r="E37" i="44"/>
  <c r="F37" i="44"/>
  <c r="G37" i="44"/>
  <c r="H37" i="44"/>
  <c r="I37" i="44"/>
  <c r="J37" i="44"/>
  <c r="K37" i="44"/>
  <c r="C38" i="44"/>
  <c r="D38" i="44"/>
  <c r="E38" i="44"/>
  <c r="F38" i="44"/>
  <c r="G38" i="44"/>
  <c r="H38" i="44"/>
  <c r="I38" i="44"/>
  <c r="J38" i="44"/>
  <c r="K38" i="44"/>
  <c r="C39" i="44"/>
  <c r="D39" i="44"/>
  <c r="E39" i="44"/>
  <c r="F39" i="44"/>
  <c r="G39" i="44"/>
  <c r="H39" i="44"/>
  <c r="I39" i="44"/>
  <c r="J39" i="44"/>
  <c r="K39" i="44"/>
  <c r="C40" i="44"/>
  <c r="D40" i="44"/>
  <c r="E40" i="44"/>
  <c r="F40" i="44"/>
  <c r="G40" i="44"/>
  <c r="H40" i="44"/>
  <c r="I40" i="44"/>
  <c r="J40" i="44"/>
  <c r="K40" i="44"/>
  <c r="C41" i="44"/>
  <c r="D41" i="44"/>
  <c r="E41" i="44"/>
  <c r="F41" i="44"/>
  <c r="G41" i="44"/>
  <c r="H41" i="44"/>
  <c r="I41" i="44"/>
  <c r="J41" i="44"/>
  <c r="K41" i="44"/>
  <c r="C42" i="44"/>
  <c r="D42" i="44"/>
  <c r="E42" i="44"/>
  <c r="F42" i="44"/>
  <c r="G42" i="44"/>
  <c r="H42" i="44"/>
  <c r="I42" i="44"/>
  <c r="J42" i="44"/>
  <c r="K42" i="44"/>
  <c r="C43" i="44"/>
  <c r="D43" i="44"/>
  <c r="E43" i="44"/>
  <c r="F43" i="44"/>
  <c r="G43" i="44"/>
  <c r="H43" i="44"/>
  <c r="I43" i="44"/>
  <c r="J43" i="44"/>
  <c r="K43" i="44"/>
  <c r="C44" i="44"/>
  <c r="D44" i="44"/>
  <c r="E44" i="44"/>
  <c r="F44" i="44"/>
  <c r="G44" i="44"/>
  <c r="H44" i="44"/>
  <c r="I44" i="44"/>
  <c r="J44" i="44"/>
  <c r="K44" i="44"/>
  <c r="C45" i="44"/>
  <c r="D45" i="44"/>
  <c r="E45" i="44"/>
  <c r="F45" i="44"/>
  <c r="G45" i="44"/>
  <c r="H45" i="44"/>
  <c r="I45" i="44"/>
  <c r="J45" i="44"/>
  <c r="K45" i="44"/>
  <c r="C46" i="44"/>
  <c r="D46" i="44"/>
  <c r="E46" i="44"/>
  <c r="F46" i="44"/>
  <c r="G46" i="44"/>
  <c r="H46" i="44"/>
  <c r="I46" i="44"/>
  <c r="J46" i="44"/>
  <c r="K46" i="44"/>
  <c r="C47" i="44"/>
  <c r="D47" i="44"/>
  <c r="E47" i="44"/>
  <c r="F47" i="44"/>
  <c r="G47" i="44"/>
  <c r="H47" i="44"/>
  <c r="I47" i="44"/>
  <c r="J47" i="44"/>
  <c r="K47" i="44"/>
  <c r="C48" i="44"/>
  <c r="D48" i="44"/>
  <c r="E48" i="44"/>
  <c r="F48" i="44"/>
  <c r="G48" i="44"/>
  <c r="H48" i="44"/>
  <c r="I48" i="44"/>
  <c r="J48" i="44"/>
  <c r="K48" i="44"/>
  <c r="C49" i="44"/>
  <c r="D49" i="44"/>
  <c r="E49" i="44"/>
  <c r="F49" i="44"/>
  <c r="G49" i="44"/>
  <c r="H49" i="44"/>
  <c r="I49" i="44"/>
  <c r="J49" i="44"/>
  <c r="K49" i="44"/>
  <c r="C50" i="44"/>
  <c r="D50" i="44"/>
  <c r="E50" i="44"/>
  <c r="F50" i="44"/>
  <c r="G50" i="44"/>
  <c r="H50" i="44"/>
  <c r="I50" i="44"/>
  <c r="J50" i="44"/>
  <c r="K50" i="44"/>
  <c r="C51" i="44"/>
  <c r="D51" i="44"/>
  <c r="E51" i="44"/>
  <c r="F51" i="44"/>
  <c r="G51" i="44"/>
  <c r="H51" i="44"/>
  <c r="I51" i="44"/>
  <c r="J51" i="44"/>
  <c r="K51" i="44"/>
  <c r="C52" i="44"/>
  <c r="D52" i="44"/>
  <c r="E52" i="44"/>
  <c r="F52" i="44"/>
  <c r="G52" i="44"/>
  <c r="H52" i="44"/>
  <c r="I52" i="44"/>
  <c r="J52" i="44"/>
  <c r="K52" i="44"/>
  <c r="C53" i="44"/>
  <c r="D53" i="44"/>
  <c r="E53" i="44"/>
  <c r="F53" i="44"/>
  <c r="G53" i="44"/>
  <c r="H53" i="44"/>
  <c r="I53" i="44"/>
  <c r="J53" i="44"/>
  <c r="K53" i="44"/>
  <c r="C54" i="44"/>
  <c r="D54" i="44"/>
  <c r="E54" i="44"/>
  <c r="F54" i="44"/>
  <c r="G54" i="44"/>
  <c r="H54" i="44"/>
  <c r="I54" i="44"/>
  <c r="J54" i="44"/>
  <c r="K54" i="44"/>
  <c r="C55" i="44"/>
  <c r="D55" i="44"/>
  <c r="E55" i="44"/>
  <c r="F55" i="44"/>
  <c r="G55" i="44"/>
  <c r="H55" i="44"/>
  <c r="I55" i="44"/>
  <c r="J55" i="44"/>
  <c r="K55" i="44"/>
  <c r="C56" i="44"/>
  <c r="D56" i="44"/>
  <c r="E56" i="44"/>
  <c r="F56" i="44"/>
  <c r="G56" i="44"/>
  <c r="H56" i="44"/>
  <c r="I56" i="44"/>
  <c r="J56" i="44"/>
  <c r="K56" i="44"/>
  <c r="C57" i="44"/>
  <c r="D57" i="44"/>
  <c r="E57" i="44"/>
  <c r="F57" i="44"/>
  <c r="G57" i="44"/>
  <c r="H57" i="44"/>
  <c r="I57" i="44"/>
  <c r="J57" i="44"/>
  <c r="K57" i="44"/>
  <c r="C58" i="44"/>
  <c r="D58" i="44"/>
  <c r="E58" i="44"/>
  <c r="F58" i="44"/>
  <c r="G58" i="44"/>
  <c r="H58" i="44"/>
  <c r="I58" i="44"/>
  <c r="J58" i="44"/>
  <c r="K58" i="44"/>
  <c r="C59" i="44"/>
  <c r="D59" i="44"/>
  <c r="E59" i="44"/>
  <c r="F59" i="44"/>
  <c r="G59" i="44"/>
  <c r="H59" i="44"/>
  <c r="I59" i="44"/>
  <c r="J59" i="44"/>
  <c r="K59" i="44"/>
  <c r="C60" i="44"/>
  <c r="D60" i="44"/>
  <c r="E60" i="44"/>
  <c r="F60" i="44"/>
  <c r="G60" i="44"/>
  <c r="H60" i="44"/>
  <c r="I60" i="44"/>
  <c r="J60" i="44"/>
  <c r="K60" i="44"/>
  <c r="C61" i="44"/>
  <c r="D61" i="44"/>
  <c r="E61" i="44"/>
  <c r="F61" i="44"/>
  <c r="G61" i="44"/>
  <c r="H61" i="44"/>
  <c r="I61" i="44"/>
  <c r="J61" i="44"/>
  <c r="K61" i="44"/>
  <c r="C62" i="44"/>
  <c r="D62" i="44"/>
  <c r="E62" i="44"/>
  <c r="F62" i="44"/>
  <c r="G62" i="44"/>
  <c r="H62" i="44"/>
  <c r="I62" i="44"/>
  <c r="J62" i="44"/>
  <c r="K62" i="44"/>
  <c r="C63" i="44"/>
  <c r="D63" i="44"/>
  <c r="E63" i="44"/>
  <c r="F63" i="44"/>
  <c r="G63" i="44"/>
  <c r="H63" i="44"/>
  <c r="I63" i="44"/>
  <c r="J63" i="44"/>
  <c r="K63" i="44"/>
  <c r="C64" i="44"/>
  <c r="D64" i="44"/>
  <c r="E64" i="44"/>
  <c r="F64" i="44"/>
  <c r="G64" i="44"/>
  <c r="H64" i="44"/>
  <c r="I64" i="44"/>
  <c r="J64" i="44"/>
  <c r="K64" i="44"/>
  <c r="C65" i="44"/>
  <c r="D65" i="44"/>
  <c r="E65" i="44"/>
  <c r="F65" i="44"/>
  <c r="G65" i="44"/>
  <c r="H65" i="44"/>
  <c r="I65" i="44"/>
  <c r="J65" i="44"/>
  <c r="K65" i="44"/>
  <c r="C66" i="44"/>
  <c r="D66" i="44"/>
  <c r="E66" i="44"/>
  <c r="F66" i="44"/>
  <c r="G66" i="44"/>
  <c r="H66" i="44"/>
  <c r="I66" i="44"/>
  <c r="J66" i="44"/>
  <c r="K66" i="44"/>
  <c r="C67" i="44"/>
  <c r="D67" i="44"/>
  <c r="E67" i="44"/>
  <c r="F67" i="44"/>
  <c r="G67" i="44"/>
  <c r="H67" i="44"/>
  <c r="I67" i="44"/>
  <c r="J67" i="44"/>
  <c r="K67" i="44"/>
  <c r="C68" i="44"/>
  <c r="D68" i="44"/>
  <c r="E68" i="44"/>
  <c r="F68" i="44"/>
  <c r="G68" i="44"/>
  <c r="H68" i="44"/>
  <c r="I68" i="44"/>
  <c r="J68" i="44"/>
  <c r="K68" i="44"/>
  <c r="C69" i="44"/>
  <c r="D69" i="44"/>
  <c r="E69" i="44"/>
  <c r="F69" i="44"/>
  <c r="G69" i="44"/>
  <c r="H69" i="44"/>
  <c r="I69" i="44"/>
  <c r="J69" i="44"/>
  <c r="K69" i="44"/>
  <c r="C70" i="44"/>
  <c r="D70" i="44"/>
  <c r="E70" i="44"/>
  <c r="F70" i="44"/>
  <c r="G70" i="44"/>
  <c r="H70" i="44"/>
  <c r="I70" i="44"/>
  <c r="J70" i="44"/>
  <c r="K70" i="44"/>
  <c r="C71" i="44"/>
  <c r="D71" i="44"/>
  <c r="E71" i="44"/>
  <c r="F71" i="44"/>
  <c r="G71" i="44"/>
  <c r="H71" i="44"/>
  <c r="I71" i="44"/>
  <c r="J71" i="44"/>
  <c r="K71" i="44"/>
  <c r="C72" i="44"/>
  <c r="D72" i="44"/>
  <c r="E72" i="44"/>
  <c r="F72" i="44"/>
  <c r="G72" i="44"/>
  <c r="H72" i="44"/>
  <c r="I72" i="44"/>
  <c r="J72" i="44"/>
  <c r="K72" i="44"/>
  <c r="C73" i="44"/>
  <c r="D73" i="44"/>
  <c r="E73" i="44"/>
  <c r="F73" i="44"/>
  <c r="G73" i="44"/>
  <c r="H73" i="44"/>
  <c r="I73" i="44"/>
  <c r="J73" i="44"/>
  <c r="K73" i="44"/>
  <c r="C74" i="44"/>
  <c r="D74" i="44"/>
  <c r="E74" i="44"/>
  <c r="F74" i="44"/>
  <c r="G74" i="44"/>
  <c r="H74" i="44"/>
  <c r="I74" i="44"/>
  <c r="J74" i="44"/>
  <c r="K74" i="44"/>
  <c r="C75" i="44"/>
  <c r="D75" i="44"/>
  <c r="E75" i="44"/>
  <c r="F75" i="44"/>
  <c r="G75" i="44"/>
  <c r="H75" i="44"/>
  <c r="I75" i="44"/>
  <c r="J75" i="44"/>
  <c r="K75" i="44"/>
  <c r="C76" i="44"/>
  <c r="D76" i="44"/>
  <c r="E76" i="44"/>
  <c r="F76" i="44"/>
  <c r="G76" i="44"/>
  <c r="H76" i="44"/>
  <c r="I76" i="44"/>
  <c r="J76" i="44"/>
  <c r="K76" i="44"/>
  <c r="C77" i="44"/>
  <c r="D77" i="44"/>
  <c r="E77" i="44"/>
  <c r="F77" i="44"/>
  <c r="G77" i="44"/>
  <c r="H77" i="44"/>
  <c r="I77" i="44"/>
  <c r="J77" i="44"/>
  <c r="K77" i="44"/>
  <c r="C78" i="44"/>
  <c r="D78" i="44"/>
  <c r="E78" i="44"/>
  <c r="F78" i="44"/>
  <c r="G78" i="44"/>
  <c r="H78" i="44"/>
  <c r="I78" i="44"/>
  <c r="J78" i="44"/>
  <c r="K78" i="44"/>
  <c r="C79" i="44"/>
  <c r="D79" i="44"/>
  <c r="E79" i="44"/>
  <c r="F79" i="44"/>
  <c r="G79" i="44"/>
  <c r="H79" i="44"/>
  <c r="I79" i="44"/>
  <c r="J79" i="44"/>
  <c r="K79" i="44"/>
  <c r="C80" i="44"/>
  <c r="D80" i="44"/>
  <c r="E80" i="44"/>
  <c r="F80" i="44"/>
  <c r="G80" i="44"/>
  <c r="H80" i="44"/>
  <c r="I80" i="44"/>
  <c r="J80" i="44"/>
  <c r="K80" i="44"/>
  <c r="C81" i="44"/>
  <c r="D81" i="44"/>
  <c r="E81" i="44"/>
  <c r="F81" i="44"/>
  <c r="G81" i="44"/>
  <c r="H81" i="44"/>
  <c r="I81" i="44"/>
  <c r="J81" i="44"/>
  <c r="K81" i="44"/>
  <c r="C82" i="44"/>
  <c r="D82" i="44"/>
  <c r="E82" i="44"/>
  <c r="F82" i="44"/>
  <c r="G82" i="44"/>
  <c r="H82" i="44"/>
  <c r="I82" i="44"/>
  <c r="J82" i="44"/>
  <c r="K82" i="44"/>
  <c r="C83" i="44"/>
  <c r="D83" i="44"/>
  <c r="E83" i="44"/>
  <c r="F83" i="44"/>
  <c r="G83" i="44"/>
  <c r="H83" i="44"/>
  <c r="I83" i="44"/>
  <c r="J83" i="44"/>
  <c r="K83" i="44"/>
  <c r="C84" i="44"/>
  <c r="D84" i="44"/>
  <c r="E84" i="44"/>
  <c r="F84" i="44"/>
  <c r="G84" i="44"/>
  <c r="H84" i="44"/>
  <c r="I84" i="44"/>
  <c r="J84" i="44"/>
  <c r="K84" i="44"/>
  <c r="C85" i="44"/>
  <c r="D85" i="44"/>
  <c r="E85" i="44"/>
  <c r="F85" i="44"/>
  <c r="G85" i="44"/>
  <c r="H85" i="44"/>
  <c r="I85" i="44"/>
  <c r="J85" i="44"/>
  <c r="K85" i="44"/>
  <c r="C86" i="44"/>
  <c r="D86" i="44"/>
  <c r="E86" i="44"/>
  <c r="F86" i="44"/>
  <c r="G86" i="44"/>
  <c r="H86" i="44"/>
  <c r="I86" i="44"/>
  <c r="J86" i="44"/>
  <c r="K86" i="44"/>
  <c r="C87" i="44"/>
  <c r="D87" i="44"/>
  <c r="E87" i="44"/>
  <c r="F87" i="44"/>
  <c r="G87" i="44"/>
  <c r="H87" i="44"/>
  <c r="I87" i="44"/>
  <c r="J87" i="44"/>
  <c r="K87" i="44"/>
  <c r="C88" i="44"/>
  <c r="D88" i="44"/>
  <c r="E88" i="44"/>
  <c r="F88" i="44"/>
  <c r="G88" i="44"/>
  <c r="H88" i="44"/>
  <c r="I88" i="44"/>
  <c r="J88" i="44"/>
  <c r="K88" i="44"/>
  <c r="C89" i="44"/>
  <c r="D89" i="44"/>
  <c r="E89" i="44"/>
  <c r="F89" i="44"/>
  <c r="G89" i="44"/>
  <c r="H89" i="44"/>
  <c r="I89" i="44"/>
  <c r="J89" i="44"/>
  <c r="K89" i="44"/>
  <c r="C90" i="44"/>
  <c r="D90" i="44"/>
  <c r="E90" i="44"/>
  <c r="F90" i="44"/>
  <c r="G90" i="44"/>
  <c r="H90" i="44"/>
  <c r="I90" i="44"/>
  <c r="J90" i="44"/>
  <c r="K90" i="44"/>
  <c r="C91" i="44"/>
  <c r="D91" i="44"/>
  <c r="E91" i="44"/>
  <c r="F91" i="44"/>
  <c r="G91" i="44"/>
  <c r="H91" i="44"/>
  <c r="I91" i="44"/>
  <c r="J91" i="44"/>
  <c r="K91" i="44"/>
  <c r="C92" i="44"/>
  <c r="D92" i="44"/>
  <c r="E92" i="44"/>
  <c r="F92" i="44"/>
  <c r="G92" i="44"/>
  <c r="H92" i="44"/>
  <c r="I92" i="44"/>
  <c r="J92" i="44"/>
  <c r="K92" i="44"/>
  <c r="C93" i="44"/>
  <c r="D93" i="44"/>
  <c r="E93" i="44"/>
  <c r="F93" i="44"/>
  <c r="G93" i="44"/>
  <c r="H93" i="44"/>
  <c r="I93" i="44"/>
  <c r="J93" i="44"/>
  <c r="K93" i="44"/>
  <c r="C94" i="44"/>
  <c r="D94" i="44"/>
  <c r="E94" i="44"/>
  <c r="F94" i="44"/>
  <c r="G94" i="44"/>
  <c r="H94" i="44"/>
  <c r="I94" i="44"/>
  <c r="J94" i="44"/>
  <c r="K94" i="44"/>
  <c r="C95" i="44"/>
  <c r="D95" i="44"/>
  <c r="E95" i="44"/>
  <c r="F95" i="44"/>
  <c r="G95" i="44"/>
  <c r="H95" i="44"/>
  <c r="I95" i="44"/>
  <c r="J95" i="44"/>
  <c r="K95" i="44"/>
  <c r="C96" i="44"/>
  <c r="D96" i="44"/>
  <c r="E96" i="44"/>
  <c r="F96" i="44"/>
  <c r="G96" i="44"/>
  <c r="H96" i="44"/>
  <c r="I96" i="44"/>
  <c r="J96" i="44"/>
  <c r="K96" i="44"/>
  <c r="C97" i="44"/>
  <c r="D97" i="44"/>
  <c r="E97" i="44"/>
  <c r="F97" i="44"/>
  <c r="G97" i="44"/>
  <c r="H97" i="44"/>
  <c r="I97" i="44"/>
  <c r="J97" i="44"/>
  <c r="K97" i="44"/>
  <c r="C98" i="44"/>
  <c r="D98" i="44"/>
  <c r="E98" i="44"/>
  <c r="F98" i="44"/>
  <c r="G98" i="44"/>
  <c r="H98" i="44"/>
  <c r="I98" i="44"/>
  <c r="J98" i="44"/>
  <c r="K98" i="44"/>
  <c r="C99" i="44"/>
  <c r="D99" i="44"/>
  <c r="E99" i="44"/>
  <c r="F99" i="44"/>
  <c r="G99" i="44"/>
  <c r="H99" i="44"/>
  <c r="I99" i="44"/>
  <c r="J99" i="44"/>
  <c r="K99" i="44"/>
  <c r="C100" i="44"/>
  <c r="D100" i="44"/>
  <c r="E100" i="44"/>
  <c r="F100" i="44"/>
  <c r="G100" i="44"/>
  <c r="H100" i="44"/>
  <c r="I100" i="44"/>
  <c r="J100" i="44"/>
  <c r="K100" i="44"/>
  <c r="C101" i="44"/>
  <c r="D101" i="44"/>
  <c r="E101" i="44"/>
  <c r="F101" i="44"/>
  <c r="G101" i="44"/>
  <c r="H101" i="44"/>
  <c r="I101" i="44"/>
  <c r="J101" i="44"/>
  <c r="K101" i="44"/>
  <c r="C102" i="44"/>
  <c r="D102" i="44"/>
  <c r="E102" i="44"/>
  <c r="F102" i="44"/>
  <c r="G102" i="44"/>
  <c r="H102" i="44"/>
  <c r="I102" i="44"/>
  <c r="J102" i="44"/>
  <c r="K102" i="44"/>
  <c r="C103" i="44"/>
  <c r="D103" i="44"/>
  <c r="E103" i="44"/>
  <c r="F103" i="44"/>
  <c r="G103" i="44"/>
  <c r="H103" i="44"/>
  <c r="I103" i="44"/>
  <c r="J103" i="44"/>
  <c r="K103" i="44"/>
  <c r="C104" i="44"/>
  <c r="D104" i="44"/>
  <c r="E104" i="44"/>
  <c r="F104" i="44"/>
  <c r="G104" i="44"/>
  <c r="H104" i="44"/>
  <c r="I104" i="44"/>
  <c r="J104" i="44"/>
  <c r="K104" i="44"/>
  <c r="C105" i="44"/>
  <c r="D105" i="44"/>
  <c r="E105" i="44"/>
  <c r="F105" i="44"/>
  <c r="G105" i="44"/>
  <c r="H105" i="44"/>
  <c r="I105" i="44"/>
  <c r="J105" i="44"/>
  <c r="K105" i="44"/>
  <c r="C106" i="44"/>
  <c r="D106" i="44"/>
  <c r="E106" i="44"/>
  <c r="F106" i="44"/>
  <c r="G106" i="44"/>
  <c r="H106" i="44"/>
  <c r="I106" i="44"/>
  <c r="J106" i="44"/>
  <c r="K106" i="44"/>
  <c r="C107" i="44"/>
  <c r="D107" i="44"/>
  <c r="E107" i="44"/>
  <c r="F107" i="44"/>
  <c r="G107" i="44"/>
  <c r="H107" i="44"/>
  <c r="I107" i="44"/>
  <c r="J107" i="44"/>
  <c r="K107" i="44"/>
  <c r="C108" i="44"/>
  <c r="D108" i="44"/>
  <c r="E108" i="44"/>
  <c r="F108" i="44"/>
  <c r="G108" i="44"/>
  <c r="H108" i="44"/>
  <c r="I108" i="44"/>
  <c r="J108" i="44"/>
  <c r="K108" i="44"/>
  <c r="C109" i="44"/>
  <c r="D109" i="44"/>
  <c r="E109" i="44"/>
  <c r="F109" i="44"/>
  <c r="G109" i="44"/>
  <c r="H109" i="44"/>
  <c r="I109" i="44"/>
  <c r="J109" i="44"/>
  <c r="K109" i="44"/>
  <c r="C110" i="44"/>
  <c r="D110" i="44"/>
  <c r="E110" i="44"/>
  <c r="F110" i="44"/>
  <c r="G110" i="44"/>
  <c r="H110" i="44"/>
  <c r="I110" i="44"/>
  <c r="J110" i="44"/>
  <c r="K110" i="44"/>
  <c r="C111" i="44"/>
  <c r="D111" i="44"/>
  <c r="E111" i="44"/>
  <c r="F111" i="44"/>
  <c r="G111" i="44"/>
  <c r="H111" i="44"/>
  <c r="I111" i="44"/>
  <c r="J111" i="44"/>
  <c r="K111" i="44"/>
  <c r="C112" i="44"/>
  <c r="D112" i="44"/>
  <c r="E112" i="44"/>
  <c r="F112" i="44"/>
  <c r="G112" i="44"/>
  <c r="H112" i="44"/>
  <c r="I112" i="44"/>
  <c r="J112" i="44"/>
  <c r="K112" i="44"/>
  <c r="C113" i="44"/>
  <c r="D113" i="44"/>
  <c r="E113" i="44"/>
  <c r="F113" i="44"/>
  <c r="G113" i="44"/>
  <c r="H113" i="44"/>
  <c r="I113" i="44"/>
  <c r="J113" i="44"/>
  <c r="K113" i="44"/>
  <c r="C114" i="44"/>
  <c r="D114" i="44"/>
  <c r="E114" i="44"/>
  <c r="F114" i="44"/>
  <c r="G114" i="44"/>
  <c r="H114" i="44"/>
  <c r="I114" i="44"/>
  <c r="J114" i="44"/>
  <c r="K114" i="44"/>
  <c r="C115" i="44"/>
  <c r="D115" i="44"/>
  <c r="E115" i="44"/>
  <c r="F115" i="44"/>
  <c r="G115" i="44"/>
  <c r="H115" i="44"/>
  <c r="I115" i="44"/>
  <c r="J115" i="44"/>
  <c r="K115" i="44"/>
  <c r="C116" i="44"/>
  <c r="D116" i="44"/>
  <c r="E116" i="44"/>
  <c r="F116" i="44"/>
  <c r="G116" i="44"/>
  <c r="H116" i="44"/>
  <c r="I116" i="44"/>
  <c r="J116" i="44"/>
  <c r="K116" i="44"/>
  <c r="C117" i="44"/>
  <c r="D117" i="44"/>
  <c r="E117" i="44"/>
  <c r="F117" i="44"/>
  <c r="G117" i="44"/>
  <c r="H117" i="44"/>
  <c r="I117" i="44"/>
  <c r="J117" i="44"/>
  <c r="K117" i="44"/>
  <c r="C118" i="44"/>
  <c r="D118" i="44"/>
  <c r="E118" i="44"/>
  <c r="F118" i="44"/>
  <c r="G118" i="44"/>
  <c r="H118" i="44"/>
  <c r="I118" i="44"/>
  <c r="J118" i="44"/>
  <c r="K118" i="44"/>
  <c r="C119" i="44"/>
  <c r="D119" i="44"/>
  <c r="E119" i="44"/>
  <c r="F119" i="44"/>
  <c r="G119" i="44"/>
  <c r="H119" i="44"/>
  <c r="I119" i="44"/>
  <c r="J119" i="44"/>
  <c r="K119" i="44"/>
  <c r="C120" i="44"/>
  <c r="D120" i="44"/>
  <c r="E120" i="44"/>
  <c r="F120" i="44"/>
  <c r="G120" i="44"/>
  <c r="H120" i="44"/>
  <c r="I120" i="44"/>
  <c r="J120" i="44"/>
  <c r="K120" i="44"/>
  <c r="C121" i="44"/>
  <c r="D121" i="44"/>
  <c r="E121" i="44"/>
  <c r="F121" i="44"/>
  <c r="G121" i="44"/>
  <c r="H121" i="44"/>
  <c r="I121" i="44"/>
  <c r="J121" i="44"/>
  <c r="K121" i="44"/>
  <c r="C122" i="44"/>
  <c r="D122" i="44"/>
  <c r="E122" i="44"/>
  <c r="F122" i="44"/>
  <c r="G122" i="44"/>
  <c r="H122" i="44"/>
  <c r="I122" i="44"/>
  <c r="J122" i="44"/>
  <c r="K122" i="44"/>
  <c r="C123" i="44"/>
  <c r="D123" i="44"/>
  <c r="E123" i="44"/>
  <c r="F123" i="44"/>
  <c r="G123" i="44"/>
  <c r="H123" i="44"/>
  <c r="I123" i="44"/>
  <c r="J123" i="44"/>
  <c r="K123" i="44"/>
  <c r="C124" i="44"/>
  <c r="D124" i="44"/>
  <c r="E124" i="44"/>
  <c r="F124" i="44"/>
  <c r="G124" i="44"/>
  <c r="H124" i="44"/>
  <c r="I124" i="44"/>
  <c r="J124" i="44"/>
  <c r="K124" i="44"/>
  <c r="C125" i="44"/>
  <c r="D125" i="44"/>
  <c r="E125" i="44"/>
  <c r="F125" i="44"/>
  <c r="G125" i="44"/>
  <c r="H125" i="44"/>
  <c r="I125" i="44"/>
  <c r="J125" i="44"/>
  <c r="K125" i="44"/>
  <c r="C126" i="44"/>
  <c r="D126" i="44"/>
  <c r="E126" i="44"/>
  <c r="F126" i="44"/>
  <c r="G126" i="44"/>
  <c r="H126" i="44"/>
  <c r="I126" i="44"/>
  <c r="J126" i="44"/>
  <c r="K126" i="44"/>
  <c r="C127" i="44"/>
  <c r="D127" i="44"/>
  <c r="E127" i="44"/>
  <c r="F127" i="44"/>
  <c r="G127" i="44"/>
  <c r="H127" i="44"/>
  <c r="I127" i="44"/>
  <c r="J127" i="44"/>
  <c r="K127" i="44"/>
  <c r="C128" i="44"/>
  <c r="D128" i="44"/>
  <c r="E128" i="44"/>
  <c r="F128" i="44"/>
  <c r="G128" i="44"/>
  <c r="H128" i="44"/>
  <c r="I128" i="44"/>
  <c r="J128" i="44"/>
  <c r="K128" i="44"/>
  <c r="C129" i="44"/>
  <c r="D129" i="44"/>
  <c r="E129" i="44"/>
  <c r="F129" i="44"/>
  <c r="G129" i="44"/>
  <c r="H129" i="44"/>
  <c r="I129" i="44"/>
  <c r="J129" i="44"/>
  <c r="K129" i="44"/>
  <c r="C130" i="44"/>
  <c r="D130" i="44"/>
  <c r="E130" i="44"/>
  <c r="F130" i="44"/>
  <c r="G130" i="44"/>
  <c r="H130" i="44"/>
  <c r="I130" i="44"/>
  <c r="J130" i="44"/>
  <c r="K130" i="44"/>
  <c r="C131" i="44"/>
  <c r="D131" i="44"/>
  <c r="E131" i="44"/>
  <c r="F131" i="44"/>
  <c r="G131" i="44"/>
  <c r="H131" i="44"/>
  <c r="I131" i="44"/>
  <c r="J131" i="44"/>
  <c r="K131" i="44"/>
  <c r="C132" i="44"/>
  <c r="D132" i="44"/>
  <c r="E132" i="44"/>
  <c r="F132" i="44"/>
  <c r="G132" i="44"/>
  <c r="H132" i="44"/>
  <c r="I132" i="44"/>
  <c r="J132" i="44"/>
  <c r="K132" i="44"/>
  <c r="C133" i="44"/>
  <c r="D133" i="44"/>
  <c r="E133" i="44"/>
  <c r="F133" i="44"/>
  <c r="G133" i="44"/>
  <c r="H133" i="44"/>
  <c r="I133" i="44"/>
  <c r="J133" i="44"/>
  <c r="K133" i="44"/>
  <c r="C134" i="44"/>
  <c r="D134" i="44"/>
  <c r="E134" i="44"/>
  <c r="F134" i="44"/>
  <c r="G134" i="44"/>
  <c r="H134" i="44"/>
  <c r="I134" i="44"/>
  <c r="J134" i="44"/>
  <c r="K134" i="44"/>
  <c r="C135" i="44"/>
  <c r="D135" i="44"/>
  <c r="E135" i="44"/>
  <c r="F135" i="44"/>
  <c r="G135" i="44"/>
  <c r="H135" i="44"/>
  <c r="I135" i="44"/>
  <c r="J135" i="44"/>
  <c r="K135" i="44"/>
  <c r="C136" i="44"/>
  <c r="D136" i="44"/>
  <c r="E136" i="44"/>
  <c r="F136" i="44"/>
  <c r="G136" i="44"/>
  <c r="H136" i="44"/>
  <c r="I136" i="44"/>
  <c r="J136" i="44"/>
  <c r="K136" i="44"/>
  <c r="C137" i="44"/>
  <c r="D137" i="44"/>
  <c r="E137" i="44"/>
  <c r="F137" i="44"/>
  <c r="G137" i="44"/>
  <c r="H137" i="44"/>
  <c r="I137" i="44"/>
  <c r="J137" i="44"/>
  <c r="K137" i="44"/>
  <c r="C138" i="44"/>
  <c r="D138" i="44"/>
  <c r="E138" i="44"/>
  <c r="F138" i="44"/>
  <c r="G138" i="44"/>
  <c r="H138" i="44"/>
  <c r="I138" i="44"/>
  <c r="J138" i="44"/>
  <c r="K138" i="44"/>
  <c r="C139" i="44"/>
  <c r="D139" i="44"/>
  <c r="E139" i="44"/>
  <c r="F139" i="44"/>
  <c r="G139" i="44"/>
  <c r="H139" i="44"/>
  <c r="I139" i="44"/>
  <c r="J139" i="44"/>
  <c r="K139" i="44"/>
  <c r="C140" i="44"/>
  <c r="D140" i="44"/>
  <c r="E140" i="44"/>
  <c r="F140" i="44"/>
  <c r="G140" i="44"/>
  <c r="H140" i="44"/>
  <c r="I140" i="44"/>
  <c r="J140" i="44"/>
  <c r="K140" i="44"/>
  <c r="C141" i="44"/>
  <c r="D141" i="44"/>
  <c r="E141" i="44"/>
  <c r="F141" i="44"/>
  <c r="G141" i="44"/>
  <c r="H141" i="44"/>
  <c r="I141" i="44"/>
  <c r="J141" i="44"/>
  <c r="K141" i="44"/>
  <c r="C142" i="44"/>
  <c r="D142" i="44"/>
  <c r="E142" i="44"/>
  <c r="F142" i="44"/>
  <c r="G142" i="44"/>
  <c r="H142" i="44"/>
  <c r="I142" i="44"/>
  <c r="J142" i="44"/>
  <c r="K142" i="44"/>
  <c r="C143" i="44"/>
  <c r="D143" i="44"/>
  <c r="E143" i="44"/>
  <c r="F143" i="44"/>
  <c r="G143" i="44"/>
  <c r="H143" i="44"/>
  <c r="I143" i="44"/>
  <c r="J143" i="44"/>
  <c r="K143" i="44"/>
  <c r="C144" i="44"/>
  <c r="D144" i="44"/>
  <c r="E144" i="44"/>
  <c r="F144" i="44"/>
  <c r="G144" i="44"/>
  <c r="H144" i="44"/>
  <c r="I144" i="44"/>
  <c r="J144" i="44"/>
  <c r="K144" i="44"/>
  <c r="C145" i="44"/>
  <c r="D145" i="44"/>
  <c r="E145" i="44"/>
  <c r="F145" i="44"/>
  <c r="G145" i="44"/>
  <c r="H145" i="44"/>
  <c r="I145" i="44"/>
  <c r="J145" i="44"/>
  <c r="K145" i="44"/>
  <c r="C146" i="44"/>
  <c r="D146" i="44"/>
  <c r="E146" i="44"/>
  <c r="F146" i="44"/>
  <c r="G146" i="44"/>
  <c r="H146" i="44"/>
  <c r="I146" i="44"/>
  <c r="J146" i="44"/>
  <c r="K146" i="44"/>
  <c r="C147" i="44"/>
  <c r="D147" i="44"/>
  <c r="E147" i="44"/>
  <c r="F147" i="44"/>
  <c r="G147" i="44"/>
  <c r="H147" i="44"/>
  <c r="I147" i="44"/>
  <c r="J147" i="44"/>
  <c r="K147" i="44"/>
  <c r="C148" i="44"/>
  <c r="D148" i="44"/>
  <c r="E148" i="44"/>
  <c r="F148" i="44"/>
  <c r="G148" i="44"/>
  <c r="H148" i="44"/>
  <c r="I148" i="44"/>
  <c r="J148" i="44"/>
  <c r="K148" i="44"/>
  <c r="C149" i="44"/>
  <c r="D149" i="44"/>
  <c r="E149" i="44"/>
  <c r="F149" i="44"/>
  <c r="G149" i="44"/>
  <c r="H149" i="44"/>
  <c r="I149" i="44"/>
  <c r="J149" i="44"/>
  <c r="K149" i="44"/>
  <c r="C150" i="44"/>
  <c r="D150" i="44"/>
  <c r="E150" i="44"/>
  <c r="F150" i="44"/>
  <c r="G150" i="44"/>
  <c r="H150" i="44"/>
  <c r="I150" i="44"/>
  <c r="J150" i="44"/>
  <c r="K150" i="44"/>
  <c r="C151" i="44"/>
  <c r="D151" i="44"/>
  <c r="E151" i="44"/>
  <c r="F151" i="44"/>
  <c r="G151" i="44"/>
  <c r="H151" i="44"/>
  <c r="I151" i="44"/>
  <c r="J151" i="44"/>
  <c r="K151" i="44"/>
  <c r="C152" i="44"/>
  <c r="D152" i="44"/>
  <c r="E152" i="44"/>
  <c r="F152" i="44"/>
  <c r="G152" i="44"/>
  <c r="H152" i="44"/>
  <c r="I152" i="44"/>
  <c r="J152" i="44"/>
  <c r="K152" i="44"/>
  <c r="C153" i="44"/>
  <c r="D153" i="44"/>
  <c r="E153" i="44"/>
  <c r="F153" i="44"/>
  <c r="G153" i="44"/>
  <c r="H153" i="44"/>
  <c r="I153" i="44"/>
  <c r="J153" i="44"/>
  <c r="K153" i="44"/>
  <c r="C154" i="44"/>
  <c r="D154" i="44"/>
  <c r="E154" i="44"/>
  <c r="F154" i="44"/>
  <c r="G154" i="44"/>
  <c r="H154" i="44"/>
  <c r="I154" i="44"/>
  <c r="J154" i="44"/>
  <c r="K154" i="44"/>
  <c r="C155" i="44"/>
  <c r="D155" i="44"/>
  <c r="E155" i="44"/>
  <c r="F155" i="44"/>
  <c r="G155" i="44"/>
  <c r="H155" i="44"/>
  <c r="I155" i="44"/>
  <c r="J155" i="44"/>
  <c r="K155" i="44"/>
  <c r="C156" i="44"/>
  <c r="D156" i="44"/>
  <c r="E156" i="44"/>
  <c r="F156" i="44"/>
  <c r="G156" i="44"/>
  <c r="H156" i="44"/>
  <c r="I156" i="44"/>
  <c r="J156" i="44"/>
  <c r="K156" i="44"/>
  <c r="C157" i="44"/>
  <c r="D157" i="44"/>
  <c r="E157" i="44"/>
  <c r="F157" i="44"/>
  <c r="G157" i="44"/>
  <c r="H157" i="44"/>
  <c r="I157" i="44"/>
  <c r="J157" i="44"/>
  <c r="K157" i="44"/>
  <c r="C158" i="44"/>
  <c r="D158" i="44"/>
  <c r="E158" i="44"/>
  <c r="F158" i="44"/>
  <c r="G158" i="44"/>
  <c r="H158" i="44"/>
  <c r="I158" i="44"/>
  <c r="J158" i="44"/>
  <c r="K158" i="44"/>
  <c r="C159" i="44"/>
  <c r="D159" i="44"/>
  <c r="E159" i="44"/>
  <c r="F159" i="44"/>
  <c r="G159" i="44"/>
  <c r="H159" i="44"/>
  <c r="I159" i="44"/>
  <c r="J159" i="44"/>
  <c r="K159" i="44"/>
  <c r="C160" i="44"/>
  <c r="D160" i="44"/>
  <c r="E160" i="44"/>
  <c r="F160" i="44"/>
  <c r="G160" i="44"/>
  <c r="H160" i="44"/>
  <c r="I160" i="44"/>
  <c r="J160" i="44"/>
  <c r="K160" i="44"/>
  <c r="C161" i="44"/>
  <c r="D161" i="44"/>
  <c r="E161" i="44"/>
  <c r="F161" i="44"/>
  <c r="G161" i="44"/>
  <c r="H161" i="44"/>
  <c r="I161" i="44"/>
  <c r="J161" i="44"/>
  <c r="K161" i="44"/>
  <c r="C162" i="44"/>
  <c r="D162" i="44"/>
  <c r="E162" i="44"/>
  <c r="F162" i="44"/>
  <c r="G162" i="44"/>
  <c r="H162" i="44"/>
  <c r="I162" i="44"/>
  <c r="J162" i="44"/>
  <c r="K162" i="44"/>
  <c r="C163" i="44"/>
  <c r="D163" i="44"/>
  <c r="E163" i="44"/>
  <c r="F163" i="44"/>
  <c r="G163" i="44"/>
  <c r="H163" i="44"/>
  <c r="I163" i="44"/>
  <c r="J163" i="44"/>
  <c r="K163" i="44"/>
  <c r="C164" i="44"/>
  <c r="D164" i="44"/>
  <c r="E164" i="44"/>
  <c r="F164" i="44"/>
  <c r="G164" i="44"/>
  <c r="H164" i="44"/>
  <c r="I164" i="44"/>
  <c r="J164" i="44"/>
  <c r="K164" i="44"/>
  <c r="C165" i="44"/>
  <c r="D165" i="44"/>
  <c r="E165" i="44"/>
  <c r="F165" i="44"/>
  <c r="G165" i="44"/>
  <c r="H165" i="44"/>
  <c r="I165" i="44"/>
  <c r="J165" i="44"/>
  <c r="K165" i="44"/>
  <c r="C166" i="44"/>
  <c r="D166" i="44"/>
  <c r="E166" i="44"/>
  <c r="F166" i="44"/>
  <c r="G166" i="44"/>
  <c r="H166" i="44"/>
  <c r="I166" i="44"/>
  <c r="J166" i="44"/>
  <c r="K166" i="44"/>
  <c r="C167" i="44"/>
  <c r="D167" i="44"/>
  <c r="E167" i="44"/>
  <c r="F167" i="44"/>
  <c r="G167" i="44"/>
  <c r="H167" i="44"/>
  <c r="I167" i="44"/>
  <c r="J167" i="44"/>
  <c r="K167" i="44"/>
  <c r="C168" i="44"/>
  <c r="D168" i="44"/>
  <c r="E168" i="44"/>
  <c r="F168" i="44"/>
  <c r="G168" i="44"/>
  <c r="H168" i="44"/>
  <c r="I168" i="44"/>
  <c r="J168" i="44"/>
  <c r="K168" i="44"/>
  <c r="C169" i="44"/>
  <c r="D169" i="44"/>
  <c r="E169" i="44"/>
  <c r="F169" i="44"/>
  <c r="G169" i="44"/>
  <c r="H169" i="44"/>
  <c r="I169" i="44"/>
  <c r="J169" i="44"/>
  <c r="K169" i="44"/>
  <c r="C170" i="44"/>
  <c r="D170" i="44"/>
  <c r="E170" i="44"/>
  <c r="F170" i="44"/>
  <c r="G170" i="44"/>
  <c r="H170" i="44"/>
  <c r="I170" i="44"/>
  <c r="J170" i="44"/>
  <c r="K170" i="44"/>
  <c r="C171" i="44"/>
  <c r="D171" i="44"/>
  <c r="E171" i="44"/>
  <c r="F171" i="44"/>
  <c r="G171" i="44"/>
  <c r="H171" i="44"/>
  <c r="I171" i="44"/>
  <c r="J171" i="44"/>
  <c r="K171" i="44"/>
  <c r="C172" i="44"/>
  <c r="D172" i="44"/>
  <c r="E172" i="44"/>
  <c r="F172" i="44"/>
  <c r="G172" i="44"/>
  <c r="H172" i="44"/>
  <c r="I172" i="44"/>
  <c r="J172" i="44"/>
  <c r="K172" i="44"/>
  <c r="C173" i="44"/>
  <c r="D173" i="44"/>
  <c r="E173" i="44"/>
  <c r="F173" i="44"/>
  <c r="G173" i="44"/>
  <c r="H173" i="44"/>
  <c r="I173" i="44"/>
  <c r="J173" i="44"/>
  <c r="K173" i="44"/>
  <c r="C174" i="44"/>
  <c r="D174" i="44"/>
  <c r="E174" i="44"/>
  <c r="F174" i="44"/>
  <c r="G174" i="44"/>
  <c r="H174" i="44"/>
  <c r="I174" i="44"/>
  <c r="J174" i="44"/>
  <c r="K174" i="44"/>
  <c r="C175" i="44"/>
  <c r="D175" i="44"/>
  <c r="E175" i="44"/>
  <c r="F175" i="44"/>
  <c r="G175" i="44"/>
  <c r="H175" i="44"/>
  <c r="I175" i="44"/>
  <c r="J175" i="44"/>
  <c r="K175" i="44"/>
  <c r="C176" i="44"/>
  <c r="D176" i="44"/>
  <c r="E176" i="44"/>
  <c r="F176" i="44"/>
  <c r="G176" i="44"/>
  <c r="H176" i="44"/>
  <c r="I176" i="44"/>
  <c r="J176" i="44"/>
  <c r="K176" i="44"/>
  <c r="C177" i="44"/>
  <c r="D177" i="44"/>
  <c r="E177" i="44"/>
  <c r="F177" i="44"/>
  <c r="G177" i="44"/>
  <c r="H177" i="44"/>
  <c r="I177" i="44"/>
  <c r="J177" i="44"/>
  <c r="K177" i="44"/>
  <c r="C178" i="44"/>
  <c r="D178" i="44"/>
  <c r="E178" i="44"/>
  <c r="F178" i="44"/>
  <c r="G178" i="44"/>
  <c r="H178" i="44"/>
  <c r="I178" i="44"/>
  <c r="J178" i="44"/>
  <c r="K178" i="44"/>
  <c r="C179" i="44"/>
  <c r="D179" i="44"/>
  <c r="E179" i="44"/>
  <c r="F179" i="44"/>
  <c r="G179" i="44"/>
  <c r="H179" i="44"/>
  <c r="I179" i="44"/>
  <c r="J179" i="44"/>
  <c r="K179" i="44"/>
  <c r="C180" i="44"/>
  <c r="D180" i="44"/>
  <c r="E180" i="44"/>
  <c r="F180" i="44"/>
  <c r="G180" i="44"/>
  <c r="H180" i="44"/>
  <c r="I180" i="44"/>
  <c r="J180" i="44"/>
  <c r="K180" i="44"/>
  <c r="C181" i="44"/>
  <c r="D181" i="44"/>
  <c r="E181" i="44"/>
  <c r="F181" i="44"/>
  <c r="G181" i="44"/>
  <c r="H181" i="44"/>
  <c r="I181" i="44"/>
  <c r="J181" i="44"/>
  <c r="K181" i="44"/>
  <c r="C182" i="44"/>
  <c r="D182" i="44"/>
  <c r="E182" i="44"/>
  <c r="F182" i="44"/>
  <c r="G182" i="44"/>
  <c r="H182" i="44"/>
  <c r="I182" i="44"/>
  <c r="J182" i="44"/>
  <c r="K182" i="44"/>
  <c r="C183" i="44"/>
  <c r="D183" i="44"/>
  <c r="E183" i="44"/>
  <c r="F183" i="44"/>
  <c r="G183" i="44"/>
  <c r="H183" i="44"/>
  <c r="I183" i="44"/>
  <c r="J183" i="44"/>
  <c r="K183" i="44"/>
  <c r="C184" i="44"/>
  <c r="D184" i="44"/>
  <c r="E184" i="44"/>
  <c r="F184" i="44"/>
  <c r="G184" i="44"/>
  <c r="H184" i="44"/>
  <c r="I184" i="44"/>
  <c r="J184" i="44"/>
  <c r="K184" i="44"/>
  <c r="C185" i="44"/>
  <c r="D185" i="44"/>
  <c r="E185" i="44"/>
  <c r="F185" i="44"/>
  <c r="G185" i="44"/>
  <c r="H185" i="44"/>
  <c r="I185" i="44"/>
  <c r="J185" i="44"/>
  <c r="K185" i="44"/>
  <c r="C186" i="44"/>
  <c r="D186" i="44"/>
  <c r="E186" i="44"/>
  <c r="F186" i="44"/>
  <c r="G186" i="44"/>
  <c r="H186" i="44"/>
  <c r="I186" i="44"/>
  <c r="J186" i="44"/>
  <c r="K186" i="44"/>
  <c r="C187" i="44"/>
  <c r="D187" i="44"/>
  <c r="E187" i="44"/>
  <c r="F187" i="44"/>
  <c r="G187" i="44"/>
  <c r="H187" i="44"/>
  <c r="I187" i="44"/>
  <c r="J187" i="44"/>
  <c r="K187" i="44"/>
  <c r="C188" i="44"/>
  <c r="D188" i="44"/>
  <c r="E188" i="44"/>
  <c r="F188" i="44"/>
  <c r="G188" i="44"/>
  <c r="H188" i="44"/>
  <c r="I188" i="44"/>
  <c r="J188" i="44"/>
  <c r="K188" i="44"/>
  <c r="C189" i="44"/>
  <c r="D189" i="44"/>
  <c r="E189" i="44"/>
  <c r="F189" i="44"/>
  <c r="G189" i="44"/>
  <c r="H189" i="44"/>
  <c r="I189" i="44"/>
  <c r="J189" i="44"/>
  <c r="K189" i="44"/>
  <c r="C190" i="44"/>
  <c r="D190" i="44"/>
  <c r="E190" i="44"/>
  <c r="F190" i="44"/>
  <c r="G190" i="44"/>
  <c r="H190" i="44"/>
  <c r="I190" i="44"/>
  <c r="J190" i="44"/>
  <c r="K190" i="44"/>
  <c r="C191" i="44"/>
  <c r="D191" i="44"/>
  <c r="E191" i="44"/>
  <c r="F191" i="44"/>
  <c r="G191" i="44"/>
  <c r="H191" i="44"/>
  <c r="I191" i="44"/>
  <c r="J191" i="44"/>
  <c r="K191" i="44"/>
  <c r="C192" i="44"/>
  <c r="D192" i="44"/>
  <c r="E192" i="44"/>
  <c r="F192" i="44"/>
  <c r="G192" i="44"/>
  <c r="H192" i="44"/>
  <c r="I192" i="44"/>
  <c r="J192" i="44"/>
  <c r="K192" i="44"/>
  <c r="C193" i="44"/>
  <c r="D193" i="44"/>
  <c r="E193" i="44"/>
  <c r="F193" i="44"/>
  <c r="G193" i="44"/>
  <c r="H193" i="44"/>
  <c r="I193" i="44"/>
  <c r="J193" i="44"/>
  <c r="K193" i="44"/>
  <c r="C194" i="44"/>
  <c r="D194" i="44"/>
  <c r="E194" i="44"/>
  <c r="F194" i="44"/>
  <c r="G194" i="44"/>
  <c r="H194" i="44"/>
  <c r="I194" i="44"/>
  <c r="J194" i="44"/>
  <c r="K194" i="44"/>
  <c r="C195" i="44"/>
  <c r="D195" i="44"/>
  <c r="E195" i="44"/>
  <c r="F195" i="44"/>
  <c r="G195" i="44"/>
  <c r="H195" i="44"/>
  <c r="I195" i="44"/>
  <c r="J195" i="44"/>
  <c r="K195" i="44"/>
  <c r="C196" i="44"/>
  <c r="D196" i="44"/>
  <c r="E196" i="44"/>
  <c r="F196" i="44"/>
  <c r="G196" i="44"/>
  <c r="H196" i="44"/>
  <c r="I196" i="44"/>
  <c r="J196" i="44"/>
  <c r="K196" i="44"/>
  <c r="C197" i="44"/>
  <c r="D197" i="44"/>
  <c r="E197" i="44"/>
  <c r="F197" i="44"/>
  <c r="G197" i="44"/>
  <c r="H197" i="44"/>
  <c r="I197" i="44"/>
  <c r="J197" i="44"/>
  <c r="K197" i="44"/>
  <c r="C198" i="44"/>
  <c r="D198" i="44"/>
  <c r="E198" i="44"/>
  <c r="F198" i="44"/>
  <c r="G198" i="44"/>
  <c r="H198" i="44"/>
  <c r="I198" i="44"/>
  <c r="J198" i="44"/>
  <c r="K198" i="44"/>
  <c r="C199" i="44"/>
  <c r="D199" i="44"/>
  <c r="E199" i="44"/>
  <c r="F199" i="44"/>
  <c r="G199" i="44"/>
  <c r="H199" i="44"/>
  <c r="I199" i="44"/>
  <c r="J199" i="44"/>
  <c r="K199" i="44"/>
  <c r="C200" i="44"/>
  <c r="D200" i="44"/>
  <c r="E200" i="44"/>
  <c r="F200" i="44"/>
  <c r="G200" i="44"/>
  <c r="H200" i="44"/>
  <c r="I200" i="44"/>
  <c r="J200" i="44"/>
  <c r="K200" i="44"/>
  <c r="C201" i="44"/>
  <c r="D201" i="44"/>
  <c r="E201" i="44"/>
  <c r="F201" i="44"/>
  <c r="G201" i="44"/>
  <c r="H201" i="44"/>
  <c r="I201" i="44"/>
  <c r="J201" i="44"/>
  <c r="K201" i="44"/>
  <c r="C202" i="44"/>
  <c r="D202" i="44"/>
  <c r="E202" i="44"/>
  <c r="F202" i="44"/>
  <c r="G202" i="44"/>
  <c r="H202" i="44"/>
  <c r="I202" i="44"/>
  <c r="J202" i="44"/>
  <c r="K202" i="44"/>
  <c r="C203" i="44"/>
  <c r="D203" i="44"/>
  <c r="E203" i="44"/>
  <c r="F203" i="44"/>
  <c r="G203" i="44"/>
  <c r="H203" i="44"/>
  <c r="I203" i="44"/>
  <c r="J203" i="44"/>
  <c r="K203" i="44"/>
  <c r="C204" i="44"/>
  <c r="D204" i="44"/>
  <c r="E204" i="44"/>
  <c r="F204" i="44"/>
  <c r="G204" i="44"/>
  <c r="H204" i="44"/>
  <c r="I204" i="44"/>
  <c r="J204" i="44"/>
  <c r="K204" i="44"/>
  <c r="C205" i="44"/>
  <c r="D205" i="44"/>
  <c r="E205" i="44"/>
  <c r="F205" i="44"/>
  <c r="G205" i="44"/>
  <c r="H205" i="44"/>
  <c r="I205" i="44"/>
  <c r="J205" i="44"/>
  <c r="K205" i="44"/>
  <c r="C206" i="44"/>
  <c r="D206" i="44"/>
  <c r="E206" i="44"/>
  <c r="F206" i="44"/>
  <c r="G206" i="44"/>
  <c r="H206" i="44"/>
  <c r="I206" i="44"/>
  <c r="J206" i="44"/>
  <c r="K206" i="44"/>
  <c r="C207" i="44"/>
  <c r="D207" i="44"/>
  <c r="E207" i="44"/>
  <c r="F207" i="44"/>
  <c r="G207" i="44"/>
  <c r="H207" i="44"/>
  <c r="I207" i="44"/>
  <c r="J207" i="44"/>
  <c r="K207" i="44"/>
  <c r="C208" i="44"/>
  <c r="D208" i="44"/>
  <c r="E208" i="44"/>
  <c r="F208" i="44"/>
  <c r="G208" i="44"/>
  <c r="H208" i="44"/>
  <c r="I208" i="44"/>
  <c r="J208" i="44"/>
  <c r="K208" i="44"/>
  <c r="C209" i="44"/>
  <c r="D209" i="44"/>
  <c r="E209" i="44"/>
  <c r="F209" i="44"/>
  <c r="G209" i="44"/>
  <c r="H209" i="44"/>
  <c r="I209" i="44"/>
  <c r="J209" i="44"/>
  <c r="K209" i="44"/>
  <c r="C210" i="44"/>
  <c r="D210" i="44"/>
  <c r="E210" i="44"/>
  <c r="F210" i="44"/>
  <c r="G210" i="44"/>
  <c r="H210" i="44"/>
  <c r="I210" i="44"/>
  <c r="J210" i="44"/>
  <c r="K210" i="44"/>
  <c r="C211" i="44"/>
  <c r="D211" i="44"/>
  <c r="E211" i="44"/>
  <c r="F211" i="44"/>
  <c r="G211" i="44"/>
  <c r="H211" i="44"/>
  <c r="I211" i="44"/>
  <c r="J211" i="44"/>
  <c r="K211" i="44"/>
  <c r="C212" i="44"/>
  <c r="D212" i="44"/>
  <c r="E212" i="44"/>
  <c r="F212" i="44"/>
  <c r="G212" i="44"/>
  <c r="H212" i="44"/>
  <c r="I212" i="44"/>
  <c r="J212" i="44"/>
  <c r="K212" i="44"/>
  <c r="C213" i="44"/>
  <c r="D213" i="44"/>
  <c r="E213" i="44"/>
  <c r="F213" i="44"/>
  <c r="G213" i="44"/>
  <c r="H213" i="44"/>
  <c r="I213" i="44"/>
  <c r="J213" i="44"/>
  <c r="K213" i="44"/>
  <c r="C214" i="44"/>
  <c r="D214" i="44"/>
  <c r="E214" i="44"/>
  <c r="F214" i="44"/>
  <c r="G214" i="44"/>
  <c r="H214" i="44"/>
  <c r="I214" i="44"/>
  <c r="J214" i="44"/>
  <c r="K214" i="44"/>
  <c r="C215" i="44"/>
  <c r="D215" i="44"/>
  <c r="E215" i="44"/>
  <c r="F215" i="44"/>
  <c r="G215" i="44"/>
  <c r="H215" i="44"/>
  <c r="I215" i="44"/>
  <c r="J215" i="44"/>
  <c r="K215" i="44"/>
  <c r="C216" i="44"/>
  <c r="D216" i="44"/>
  <c r="E216" i="44"/>
  <c r="F216" i="44"/>
  <c r="G216" i="44"/>
  <c r="H216" i="44"/>
  <c r="I216" i="44"/>
  <c r="J216" i="44"/>
  <c r="K216" i="44"/>
  <c r="C217" i="44"/>
  <c r="D217" i="44"/>
  <c r="E217" i="44"/>
  <c r="F217" i="44"/>
  <c r="G217" i="44"/>
  <c r="H217" i="44"/>
  <c r="I217" i="44"/>
  <c r="J217" i="44"/>
  <c r="K217" i="44"/>
  <c r="C218" i="44"/>
  <c r="D218" i="44"/>
  <c r="E218" i="44"/>
  <c r="F218" i="44"/>
  <c r="G218" i="44"/>
  <c r="H218" i="44"/>
  <c r="I218" i="44"/>
  <c r="J218" i="44"/>
  <c r="K218" i="44"/>
  <c r="C219" i="44"/>
  <c r="D219" i="44"/>
  <c r="E219" i="44"/>
  <c r="F219" i="44"/>
  <c r="G219" i="44"/>
  <c r="H219" i="44"/>
  <c r="I219" i="44"/>
  <c r="J219" i="44"/>
  <c r="K219" i="44"/>
  <c r="C220" i="44"/>
  <c r="D220" i="44"/>
  <c r="E220" i="44"/>
  <c r="F220" i="44"/>
  <c r="G220" i="44"/>
  <c r="H220" i="44"/>
  <c r="I220" i="44"/>
  <c r="J220" i="44"/>
  <c r="K220" i="44"/>
  <c r="C221" i="44"/>
  <c r="D221" i="44"/>
  <c r="E221" i="44"/>
  <c r="F221" i="44"/>
  <c r="G221" i="44"/>
  <c r="H221" i="44"/>
  <c r="I221" i="44"/>
  <c r="J221" i="44"/>
  <c r="K221" i="44"/>
  <c r="C222" i="44"/>
  <c r="D222" i="44"/>
  <c r="E222" i="44"/>
  <c r="F222" i="44"/>
  <c r="G222" i="44"/>
  <c r="H222" i="44"/>
  <c r="I222" i="44"/>
  <c r="J222" i="44"/>
  <c r="K222" i="44"/>
  <c r="C223" i="44"/>
  <c r="D223" i="44"/>
  <c r="E223" i="44"/>
  <c r="F223" i="44"/>
  <c r="G223" i="44"/>
  <c r="H223" i="44"/>
  <c r="I223" i="44"/>
  <c r="J223" i="44"/>
  <c r="K223" i="44"/>
  <c r="C224" i="44"/>
  <c r="D224" i="44"/>
  <c r="E224" i="44"/>
  <c r="F224" i="44"/>
  <c r="G224" i="44"/>
  <c r="H224" i="44"/>
  <c r="I224" i="44"/>
  <c r="J224" i="44"/>
  <c r="K224" i="44"/>
  <c r="C225" i="44"/>
  <c r="D225" i="44"/>
  <c r="E225" i="44"/>
  <c r="F225" i="44"/>
  <c r="G225" i="44"/>
  <c r="H225" i="44"/>
  <c r="I225" i="44"/>
  <c r="J225" i="44"/>
  <c r="K225" i="44"/>
  <c r="C226" i="44"/>
  <c r="D226" i="44"/>
  <c r="E226" i="44"/>
  <c r="F226" i="44"/>
  <c r="G226" i="44"/>
  <c r="H226" i="44"/>
  <c r="I226" i="44"/>
  <c r="J226" i="44"/>
  <c r="K226" i="44"/>
  <c r="C227" i="44"/>
  <c r="D227" i="44"/>
  <c r="E227" i="44"/>
  <c r="F227" i="44"/>
  <c r="G227" i="44"/>
  <c r="H227" i="44"/>
  <c r="I227" i="44"/>
  <c r="J227" i="44"/>
  <c r="K227" i="44"/>
  <c r="C228" i="44"/>
  <c r="D228" i="44"/>
  <c r="E228" i="44"/>
  <c r="F228" i="44"/>
  <c r="G228" i="44"/>
  <c r="H228" i="44"/>
  <c r="I228" i="44"/>
  <c r="J228" i="44"/>
  <c r="K228" i="44"/>
  <c r="C229" i="44"/>
  <c r="D229" i="44"/>
  <c r="E229" i="44"/>
  <c r="F229" i="44"/>
  <c r="G229" i="44"/>
  <c r="H229" i="44"/>
  <c r="I229" i="44"/>
  <c r="J229" i="44"/>
  <c r="K229" i="44"/>
  <c r="C230" i="44"/>
  <c r="D230" i="44"/>
  <c r="E230" i="44"/>
  <c r="F230" i="44"/>
  <c r="G230" i="44"/>
  <c r="H230" i="44"/>
  <c r="I230" i="44"/>
  <c r="J230" i="44"/>
  <c r="K230" i="44"/>
  <c r="C231" i="44"/>
  <c r="D231" i="44"/>
  <c r="E231" i="44"/>
  <c r="F231" i="44"/>
  <c r="G231" i="44"/>
  <c r="H231" i="44"/>
  <c r="I231" i="44"/>
  <c r="J231" i="44"/>
  <c r="K231" i="44"/>
  <c r="C232" i="44"/>
  <c r="D232" i="44"/>
  <c r="E232" i="44"/>
  <c r="F232" i="44"/>
  <c r="G232" i="44"/>
  <c r="H232" i="44"/>
  <c r="I232" i="44"/>
  <c r="J232" i="44"/>
  <c r="K232" i="44"/>
  <c r="C233" i="44"/>
  <c r="D233" i="44"/>
  <c r="E233" i="44"/>
  <c r="F233" i="44"/>
  <c r="G233" i="44"/>
  <c r="H233" i="44"/>
  <c r="I233" i="44"/>
  <c r="J233" i="44"/>
  <c r="K233" i="44"/>
  <c r="C234" i="44"/>
  <c r="D234" i="44"/>
  <c r="E234" i="44"/>
  <c r="F234" i="44"/>
  <c r="G234" i="44"/>
  <c r="H234" i="44"/>
  <c r="I234" i="44"/>
  <c r="J234" i="44"/>
  <c r="K234" i="44"/>
  <c r="C235" i="44"/>
  <c r="D235" i="44"/>
  <c r="E235" i="44"/>
  <c r="F235" i="44"/>
  <c r="G235" i="44"/>
  <c r="H235" i="44"/>
  <c r="I235" i="44"/>
  <c r="J235" i="44"/>
  <c r="K235" i="44"/>
  <c r="C236" i="44"/>
  <c r="D236" i="44"/>
  <c r="E236" i="44"/>
  <c r="F236" i="44"/>
  <c r="G236" i="44"/>
  <c r="H236" i="44"/>
  <c r="I236" i="44"/>
  <c r="J236" i="44"/>
  <c r="K236" i="44"/>
  <c r="C237" i="44"/>
  <c r="D237" i="44"/>
  <c r="E237" i="44"/>
  <c r="F237" i="44"/>
  <c r="G237" i="44"/>
  <c r="H237" i="44"/>
  <c r="I237" i="44"/>
  <c r="J237" i="44"/>
  <c r="K237" i="44"/>
  <c r="C238" i="44"/>
  <c r="D238" i="44"/>
  <c r="E238" i="44"/>
  <c r="F238" i="44"/>
  <c r="G238" i="44"/>
  <c r="H238" i="44"/>
  <c r="I238" i="44"/>
  <c r="J238" i="44"/>
  <c r="K238" i="44"/>
  <c r="C239" i="44"/>
  <c r="D239" i="44"/>
  <c r="E239" i="44"/>
  <c r="F239" i="44"/>
  <c r="G239" i="44"/>
  <c r="H239" i="44"/>
  <c r="I239" i="44"/>
  <c r="J239" i="44"/>
  <c r="K239" i="44"/>
  <c r="C240" i="44"/>
  <c r="D240" i="44"/>
  <c r="E240" i="44"/>
  <c r="F240" i="44"/>
  <c r="G240" i="44"/>
  <c r="H240" i="44"/>
  <c r="I240" i="44"/>
  <c r="J240" i="44"/>
  <c r="K240" i="44"/>
  <c r="C241" i="44"/>
  <c r="D241" i="44"/>
  <c r="E241" i="44"/>
  <c r="F241" i="44"/>
  <c r="G241" i="44"/>
  <c r="H241" i="44"/>
  <c r="I241" i="44"/>
  <c r="J241" i="44"/>
  <c r="K241" i="44"/>
  <c r="C242" i="44"/>
  <c r="D242" i="44"/>
  <c r="E242" i="44"/>
  <c r="F242" i="44"/>
  <c r="G242" i="44"/>
  <c r="H242" i="44"/>
  <c r="I242" i="44"/>
  <c r="J242" i="44"/>
  <c r="K242" i="44"/>
  <c r="C243" i="44"/>
  <c r="D243" i="44"/>
  <c r="E243" i="44"/>
  <c r="F243" i="44"/>
  <c r="G243" i="44"/>
  <c r="H243" i="44"/>
  <c r="I243" i="44"/>
  <c r="J243" i="44"/>
  <c r="K243" i="44"/>
  <c r="C244" i="44"/>
  <c r="D244" i="44"/>
  <c r="E244" i="44"/>
  <c r="F244" i="44"/>
  <c r="G244" i="44"/>
  <c r="H244" i="44"/>
  <c r="I244" i="44"/>
  <c r="J244" i="44"/>
  <c r="K244" i="44"/>
  <c r="C245" i="44"/>
  <c r="D245" i="44"/>
  <c r="E245" i="44"/>
  <c r="F245" i="44"/>
  <c r="G245" i="44"/>
  <c r="H245" i="44"/>
  <c r="I245" i="44"/>
  <c r="J245" i="44"/>
  <c r="K245" i="44"/>
  <c r="C246" i="44"/>
  <c r="D246" i="44"/>
  <c r="E246" i="44"/>
  <c r="F246" i="44"/>
  <c r="G246" i="44"/>
  <c r="H246" i="44"/>
  <c r="I246" i="44"/>
  <c r="J246" i="44"/>
  <c r="K246" i="44"/>
  <c r="C247" i="44"/>
  <c r="D247" i="44"/>
  <c r="E247" i="44"/>
  <c r="F247" i="44"/>
  <c r="G247" i="44"/>
  <c r="H247" i="44"/>
  <c r="I247" i="44"/>
  <c r="J247" i="44"/>
  <c r="K247" i="44"/>
  <c r="C248" i="44"/>
  <c r="D248" i="44"/>
  <c r="E248" i="44"/>
  <c r="F248" i="44"/>
  <c r="G248" i="44"/>
  <c r="H248" i="44"/>
  <c r="I248" i="44"/>
  <c r="J248" i="44"/>
  <c r="K248" i="44"/>
  <c r="C249" i="44"/>
  <c r="D249" i="44"/>
  <c r="E249" i="44"/>
  <c r="F249" i="44"/>
  <c r="G249" i="44"/>
  <c r="H249" i="44"/>
  <c r="I249" i="44"/>
  <c r="J249" i="44"/>
  <c r="K249" i="44"/>
  <c r="C250" i="44"/>
  <c r="D250" i="44"/>
  <c r="E250" i="44"/>
  <c r="F250" i="44"/>
  <c r="G250" i="44"/>
  <c r="H250" i="44"/>
  <c r="I250" i="44"/>
  <c r="J250" i="44"/>
  <c r="K250" i="44"/>
  <c r="C251" i="44"/>
  <c r="D251" i="44"/>
  <c r="E251" i="44"/>
  <c r="F251" i="44"/>
  <c r="G251" i="44"/>
  <c r="H251" i="44"/>
  <c r="I251" i="44"/>
  <c r="J251" i="44"/>
  <c r="K251" i="44"/>
  <c r="C252" i="44"/>
  <c r="D252" i="44"/>
  <c r="E252" i="44"/>
  <c r="F252" i="44"/>
  <c r="G252" i="44"/>
  <c r="H252" i="44"/>
  <c r="I252" i="44"/>
  <c r="J252" i="44"/>
  <c r="K252" i="44"/>
  <c r="C253" i="44"/>
  <c r="D253" i="44"/>
  <c r="E253" i="44"/>
  <c r="F253" i="44"/>
  <c r="G253" i="44"/>
  <c r="H253" i="44"/>
  <c r="I253" i="44"/>
  <c r="J253" i="44"/>
  <c r="K253" i="44"/>
  <c r="C254" i="44"/>
  <c r="D254" i="44"/>
  <c r="E254" i="44"/>
  <c r="F254" i="44"/>
  <c r="G254" i="44"/>
  <c r="H254" i="44"/>
  <c r="I254" i="44"/>
  <c r="J254" i="44"/>
  <c r="K254" i="44"/>
  <c r="C255" i="44"/>
  <c r="D255" i="44"/>
  <c r="E255" i="44"/>
  <c r="F255" i="44"/>
  <c r="G255" i="44"/>
  <c r="H255" i="44"/>
  <c r="I255" i="44"/>
  <c r="J255" i="44"/>
  <c r="K255" i="44"/>
  <c r="C256" i="44"/>
  <c r="D256" i="44"/>
  <c r="E256" i="44"/>
  <c r="F256" i="44"/>
  <c r="G256" i="44"/>
  <c r="H256" i="44"/>
  <c r="I256" i="44"/>
  <c r="J256" i="44"/>
  <c r="K256" i="44"/>
  <c r="C257" i="44"/>
  <c r="D257" i="44"/>
  <c r="E257" i="44"/>
  <c r="F257" i="44"/>
  <c r="G257" i="44"/>
  <c r="H257" i="44"/>
  <c r="I257" i="44"/>
  <c r="J257" i="44"/>
  <c r="K257" i="44"/>
  <c r="C258" i="44"/>
  <c r="D258" i="44"/>
  <c r="E258" i="44"/>
  <c r="F258" i="44"/>
  <c r="G258" i="44"/>
  <c r="H258" i="44"/>
  <c r="I258" i="44"/>
  <c r="J258" i="44"/>
  <c r="K258" i="44"/>
  <c r="C259" i="44"/>
  <c r="D259" i="44"/>
  <c r="E259" i="44"/>
  <c r="F259" i="44"/>
  <c r="G259" i="44"/>
  <c r="H259" i="44"/>
  <c r="I259" i="44"/>
  <c r="J259" i="44"/>
  <c r="K259" i="44"/>
  <c r="C260" i="44"/>
  <c r="D260" i="44"/>
  <c r="E260" i="44"/>
  <c r="F260" i="44"/>
  <c r="G260" i="44"/>
  <c r="H260" i="44"/>
  <c r="I260" i="44"/>
  <c r="J260" i="44"/>
  <c r="K260" i="44"/>
  <c r="C261" i="44"/>
  <c r="D261" i="44"/>
  <c r="E261" i="44"/>
  <c r="F261" i="44"/>
  <c r="G261" i="44"/>
  <c r="H261" i="44"/>
  <c r="I261" i="44"/>
  <c r="J261" i="44"/>
  <c r="K261" i="44"/>
  <c r="C262" i="44"/>
  <c r="D262" i="44"/>
  <c r="E262" i="44"/>
  <c r="F262" i="44"/>
  <c r="G262" i="44"/>
  <c r="H262" i="44"/>
  <c r="I262" i="44"/>
  <c r="J262" i="44"/>
  <c r="K262" i="44"/>
  <c r="C263" i="44"/>
  <c r="D263" i="44"/>
  <c r="E263" i="44"/>
  <c r="F263" i="44"/>
  <c r="G263" i="44"/>
  <c r="H263" i="44"/>
  <c r="I263" i="44"/>
  <c r="J263" i="44"/>
  <c r="K263" i="44"/>
  <c r="C264" i="44"/>
  <c r="D264" i="44"/>
  <c r="E264" i="44"/>
  <c r="F264" i="44"/>
  <c r="G264" i="44"/>
  <c r="H264" i="44"/>
  <c r="I264" i="44"/>
  <c r="J264" i="44"/>
  <c r="K264" i="44"/>
  <c r="C265" i="44"/>
  <c r="D265" i="44"/>
  <c r="E265" i="44"/>
  <c r="F265" i="44"/>
  <c r="G265" i="44"/>
  <c r="H265" i="44"/>
  <c r="I265" i="44"/>
  <c r="J265" i="44"/>
  <c r="K265" i="44"/>
  <c r="C266" i="44"/>
  <c r="D266" i="44"/>
  <c r="E266" i="44"/>
  <c r="F266" i="44"/>
  <c r="G266" i="44"/>
  <c r="H266" i="44"/>
  <c r="I266" i="44"/>
  <c r="J266" i="44"/>
  <c r="K266" i="44"/>
  <c r="C267" i="44"/>
  <c r="D267" i="44"/>
  <c r="E267" i="44"/>
  <c r="F267" i="44"/>
  <c r="G267" i="44"/>
  <c r="H267" i="44"/>
  <c r="I267" i="44"/>
  <c r="J267" i="44"/>
  <c r="K267" i="44"/>
  <c r="C268" i="44"/>
  <c r="D268" i="44"/>
  <c r="E268" i="44"/>
  <c r="F268" i="44"/>
  <c r="G268" i="44"/>
  <c r="H268" i="44"/>
  <c r="I268" i="44"/>
  <c r="J268" i="44"/>
  <c r="K268" i="44"/>
  <c r="C269" i="44"/>
  <c r="D269" i="44"/>
  <c r="E269" i="44"/>
  <c r="F269" i="44"/>
  <c r="G269" i="44"/>
  <c r="H269" i="44"/>
  <c r="I269" i="44"/>
  <c r="J269" i="44"/>
  <c r="K269" i="44"/>
  <c r="C270" i="44"/>
  <c r="D270" i="44"/>
  <c r="E270" i="44"/>
  <c r="F270" i="44"/>
  <c r="G270" i="44"/>
  <c r="H270" i="44"/>
  <c r="I270" i="44"/>
  <c r="J270" i="44"/>
  <c r="K270" i="44"/>
  <c r="C271" i="44"/>
  <c r="D271" i="44"/>
  <c r="E271" i="44"/>
  <c r="F271" i="44"/>
  <c r="G271" i="44"/>
  <c r="H271" i="44"/>
  <c r="I271" i="44"/>
  <c r="J271" i="44"/>
  <c r="K271" i="44"/>
  <c r="C272" i="44"/>
  <c r="D272" i="44"/>
  <c r="E272" i="44"/>
  <c r="F272" i="44"/>
  <c r="G272" i="44"/>
  <c r="H272" i="44"/>
  <c r="I272" i="44"/>
  <c r="J272" i="44"/>
  <c r="K272" i="44"/>
  <c r="C273" i="44"/>
  <c r="D273" i="44"/>
  <c r="E273" i="44"/>
  <c r="F273" i="44"/>
  <c r="G273" i="44"/>
  <c r="H273" i="44"/>
  <c r="I273" i="44"/>
  <c r="J273" i="44"/>
  <c r="K273" i="44"/>
  <c r="C274" i="44"/>
  <c r="D274" i="44"/>
  <c r="E274" i="44"/>
  <c r="F274" i="44"/>
  <c r="G274" i="44"/>
  <c r="H274" i="44"/>
  <c r="I274" i="44"/>
  <c r="J274" i="44"/>
  <c r="K274" i="44"/>
  <c r="C275" i="44"/>
  <c r="D275" i="44"/>
  <c r="E275" i="44"/>
  <c r="F275" i="44"/>
  <c r="G275" i="44"/>
  <c r="H275" i="44"/>
  <c r="I275" i="44"/>
  <c r="J275" i="44"/>
  <c r="K275" i="44"/>
  <c r="C276" i="44"/>
  <c r="D276" i="44"/>
  <c r="E276" i="44"/>
  <c r="F276" i="44"/>
  <c r="G276" i="44"/>
  <c r="H276" i="44"/>
  <c r="I276" i="44"/>
  <c r="J276" i="44"/>
  <c r="K276" i="44"/>
  <c r="C277" i="44"/>
  <c r="D277" i="44"/>
  <c r="E277" i="44"/>
  <c r="F277" i="44"/>
  <c r="G277" i="44"/>
  <c r="H277" i="44"/>
  <c r="I277" i="44"/>
  <c r="J277" i="44"/>
  <c r="K277" i="44"/>
  <c r="C278" i="44"/>
  <c r="D278" i="44"/>
  <c r="E278" i="44"/>
  <c r="F278" i="44"/>
  <c r="G278" i="44"/>
  <c r="H278" i="44"/>
  <c r="I278" i="44"/>
  <c r="J278" i="44"/>
  <c r="K278" i="44"/>
  <c r="C279" i="44"/>
  <c r="D279" i="44"/>
  <c r="E279" i="44"/>
  <c r="F279" i="44"/>
  <c r="G279" i="44"/>
  <c r="H279" i="44"/>
  <c r="I279" i="44"/>
  <c r="J279" i="44"/>
  <c r="K279" i="44"/>
  <c r="C280" i="44"/>
  <c r="D280" i="44"/>
  <c r="E280" i="44"/>
  <c r="F280" i="44"/>
  <c r="G280" i="44"/>
  <c r="H280" i="44"/>
  <c r="I280" i="44"/>
  <c r="J280" i="44"/>
  <c r="K280" i="44"/>
  <c r="C281" i="44"/>
  <c r="D281" i="44"/>
  <c r="E281" i="44"/>
  <c r="F281" i="44"/>
  <c r="G281" i="44"/>
  <c r="H281" i="44"/>
  <c r="I281" i="44"/>
  <c r="J281" i="44"/>
  <c r="K281" i="44"/>
  <c r="C282" i="44"/>
  <c r="D282" i="44"/>
  <c r="E282" i="44"/>
  <c r="F282" i="44"/>
  <c r="G282" i="44"/>
  <c r="H282" i="44"/>
  <c r="I282" i="44"/>
  <c r="J282" i="44"/>
  <c r="K282" i="44"/>
  <c r="C283" i="44"/>
  <c r="D283" i="44"/>
  <c r="E283" i="44"/>
  <c r="F283" i="44"/>
  <c r="G283" i="44"/>
  <c r="H283" i="44"/>
  <c r="I283" i="44"/>
  <c r="J283" i="44"/>
  <c r="K283" i="44"/>
  <c r="C284" i="44"/>
  <c r="D284" i="44"/>
  <c r="E284" i="44"/>
  <c r="F284" i="44"/>
  <c r="G284" i="44"/>
  <c r="H284" i="44"/>
  <c r="I284" i="44"/>
  <c r="J284" i="44"/>
  <c r="K284" i="44"/>
  <c r="C285" i="44"/>
  <c r="D285" i="44"/>
  <c r="E285" i="44"/>
  <c r="F285" i="44"/>
  <c r="G285" i="44"/>
  <c r="H285" i="44"/>
  <c r="I285" i="44"/>
  <c r="J285" i="44"/>
  <c r="K285" i="44"/>
  <c r="C286" i="44"/>
  <c r="D286" i="44"/>
  <c r="E286" i="44"/>
  <c r="F286" i="44"/>
  <c r="G286" i="44"/>
  <c r="H286" i="44"/>
  <c r="I286" i="44"/>
  <c r="J286" i="44"/>
  <c r="K286" i="44"/>
  <c r="C287" i="44"/>
  <c r="D287" i="44"/>
  <c r="E287" i="44"/>
  <c r="F287" i="44"/>
  <c r="G287" i="44"/>
  <c r="H287" i="44"/>
  <c r="I287" i="44"/>
  <c r="J287" i="44"/>
  <c r="K287" i="44"/>
  <c r="C288" i="44"/>
  <c r="D288" i="44"/>
  <c r="E288" i="44"/>
  <c r="F288" i="44"/>
  <c r="G288" i="44"/>
  <c r="H288" i="44"/>
  <c r="I288" i="44"/>
  <c r="J288" i="44"/>
  <c r="K288" i="44"/>
  <c r="C289" i="44"/>
  <c r="D289" i="44"/>
  <c r="E289" i="44"/>
  <c r="F289" i="44"/>
  <c r="G289" i="44"/>
  <c r="H289" i="44"/>
  <c r="I289" i="44"/>
  <c r="J289" i="44"/>
  <c r="K289" i="44"/>
  <c r="C290" i="44"/>
  <c r="D290" i="44"/>
  <c r="E290" i="44"/>
  <c r="F290" i="44"/>
  <c r="G290" i="44"/>
  <c r="H290" i="44"/>
  <c r="I290" i="44"/>
  <c r="J290" i="44"/>
  <c r="K290" i="44"/>
  <c r="C291" i="44"/>
  <c r="D291" i="44"/>
  <c r="E291" i="44"/>
  <c r="F291" i="44"/>
  <c r="G291" i="44"/>
  <c r="H291" i="44"/>
  <c r="I291" i="44"/>
  <c r="J291" i="44"/>
  <c r="K291" i="44"/>
  <c r="C292" i="44"/>
  <c r="D292" i="44"/>
  <c r="E292" i="44"/>
  <c r="F292" i="44"/>
  <c r="G292" i="44"/>
  <c r="H292" i="44"/>
  <c r="I292" i="44"/>
  <c r="J292" i="44"/>
  <c r="K292" i="44"/>
  <c r="C293" i="44"/>
  <c r="D293" i="44"/>
  <c r="E293" i="44"/>
  <c r="F293" i="44"/>
  <c r="G293" i="44"/>
  <c r="H293" i="44"/>
  <c r="I293" i="44"/>
  <c r="J293" i="44"/>
  <c r="K293" i="44"/>
  <c r="C294" i="44"/>
  <c r="D294" i="44"/>
  <c r="E294" i="44"/>
  <c r="F294" i="44"/>
  <c r="G294" i="44"/>
  <c r="H294" i="44"/>
  <c r="I294" i="44"/>
  <c r="J294" i="44"/>
  <c r="K294" i="44"/>
  <c r="C295" i="44"/>
  <c r="D295" i="44"/>
  <c r="E295" i="44"/>
  <c r="F295" i="44"/>
  <c r="G295" i="44"/>
  <c r="H295" i="44"/>
  <c r="I295" i="44"/>
  <c r="J295" i="44"/>
  <c r="K295" i="44"/>
  <c r="C296" i="44"/>
  <c r="D296" i="44"/>
  <c r="E296" i="44"/>
  <c r="F296" i="44"/>
  <c r="G296" i="44"/>
  <c r="H296" i="44"/>
  <c r="I296" i="44"/>
  <c r="J296" i="44"/>
  <c r="K296" i="44"/>
  <c r="C297" i="44"/>
  <c r="D297" i="44"/>
  <c r="E297" i="44"/>
  <c r="F297" i="44"/>
  <c r="G297" i="44"/>
  <c r="H297" i="44"/>
  <c r="I297" i="44"/>
  <c r="J297" i="44"/>
  <c r="K297" i="44"/>
  <c r="C298" i="44"/>
  <c r="D298" i="44"/>
  <c r="E298" i="44"/>
  <c r="F298" i="44"/>
  <c r="G298" i="44"/>
  <c r="H298" i="44"/>
  <c r="I298" i="44"/>
  <c r="J298" i="44"/>
  <c r="K298" i="44"/>
  <c r="C299" i="44"/>
  <c r="D299" i="44"/>
  <c r="E299" i="44"/>
  <c r="F299" i="44"/>
  <c r="G299" i="44"/>
  <c r="H299" i="44"/>
  <c r="I299" i="44"/>
  <c r="J299" i="44"/>
  <c r="K299" i="44"/>
  <c r="C300" i="44"/>
  <c r="D300" i="44"/>
  <c r="E300" i="44"/>
  <c r="F300" i="44"/>
  <c r="G300" i="44"/>
  <c r="H300" i="44"/>
  <c r="I300" i="44"/>
  <c r="J300" i="44"/>
  <c r="K300" i="44"/>
  <c r="C301" i="44"/>
  <c r="D301" i="44"/>
  <c r="E301" i="44"/>
  <c r="F301" i="44"/>
  <c r="G301" i="44"/>
  <c r="H301" i="44"/>
  <c r="I301" i="44"/>
  <c r="J301" i="44"/>
  <c r="K301" i="44"/>
  <c r="C302" i="44"/>
  <c r="D302" i="44"/>
  <c r="E302" i="44"/>
  <c r="F302" i="44"/>
  <c r="G302" i="44"/>
  <c r="H302" i="44"/>
  <c r="I302" i="44"/>
  <c r="J302" i="44"/>
  <c r="K302" i="44"/>
  <c r="C303" i="44"/>
  <c r="D303" i="44"/>
  <c r="E303" i="44"/>
  <c r="F303" i="44"/>
  <c r="G303" i="44"/>
  <c r="H303" i="44"/>
  <c r="I303" i="44"/>
  <c r="J303" i="44"/>
  <c r="K303" i="44"/>
  <c r="C304" i="44"/>
  <c r="D304" i="44"/>
  <c r="E304" i="44"/>
  <c r="F304" i="44"/>
  <c r="G304" i="44"/>
  <c r="H304" i="44"/>
  <c r="I304" i="44"/>
  <c r="J304" i="44"/>
  <c r="K304" i="44"/>
  <c r="C305" i="44"/>
  <c r="D305" i="44"/>
  <c r="E305" i="44"/>
  <c r="F305" i="44"/>
  <c r="G305" i="44"/>
  <c r="H305" i="44"/>
  <c r="I305" i="44"/>
  <c r="J305" i="44"/>
  <c r="K305" i="44"/>
  <c r="C306" i="44"/>
  <c r="D306" i="44"/>
  <c r="E306" i="44"/>
  <c r="F306" i="44"/>
  <c r="G306" i="44"/>
  <c r="H306" i="44"/>
  <c r="I306" i="44"/>
  <c r="J306" i="44"/>
  <c r="K306" i="44"/>
  <c r="C307" i="44"/>
  <c r="D307" i="44"/>
  <c r="E307" i="44"/>
  <c r="F307" i="44"/>
  <c r="G307" i="44"/>
  <c r="H307" i="44"/>
  <c r="I307" i="44"/>
  <c r="J307" i="44"/>
  <c r="K307" i="44"/>
  <c r="C308" i="44"/>
  <c r="D308" i="44"/>
  <c r="E308" i="44"/>
  <c r="F308" i="44"/>
  <c r="G308" i="44"/>
  <c r="H308" i="44"/>
  <c r="I308" i="44"/>
  <c r="J308" i="44"/>
  <c r="K308" i="44"/>
  <c r="C309" i="44"/>
  <c r="D309" i="44"/>
  <c r="E309" i="44"/>
  <c r="F309" i="44"/>
  <c r="G309" i="44"/>
  <c r="H309" i="44"/>
  <c r="I309" i="44"/>
  <c r="J309" i="44"/>
  <c r="K309" i="44"/>
  <c r="C310" i="44"/>
  <c r="D310" i="44"/>
  <c r="E310" i="44"/>
  <c r="F310" i="44"/>
  <c r="G310" i="44"/>
  <c r="H310" i="44"/>
  <c r="I310" i="44"/>
  <c r="J310" i="44"/>
  <c r="K310" i="44"/>
  <c r="C311" i="44"/>
  <c r="D311" i="44"/>
  <c r="E311" i="44"/>
  <c r="F311" i="44"/>
  <c r="G311" i="44"/>
  <c r="H311" i="44"/>
  <c r="I311" i="44"/>
  <c r="J311" i="44"/>
  <c r="K311" i="44"/>
  <c r="C312" i="44"/>
  <c r="D312" i="44"/>
  <c r="E312" i="44"/>
  <c r="F312" i="44"/>
  <c r="G312" i="44"/>
  <c r="H312" i="44"/>
  <c r="I312" i="44"/>
  <c r="J312" i="44"/>
  <c r="K312" i="44"/>
  <c r="C313" i="44"/>
  <c r="D313" i="44"/>
  <c r="E313" i="44"/>
  <c r="F313" i="44"/>
  <c r="G313" i="44"/>
  <c r="H313" i="44"/>
  <c r="I313" i="44"/>
  <c r="J313" i="44"/>
  <c r="K313" i="44"/>
  <c r="C314" i="44"/>
  <c r="D314" i="44"/>
  <c r="E314" i="44"/>
  <c r="F314" i="44"/>
  <c r="G314" i="44"/>
  <c r="H314" i="44"/>
  <c r="I314" i="44"/>
  <c r="J314" i="44"/>
  <c r="K314" i="44"/>
  <c r="C315" i="44"/>
  <c r="D315" i="44"/>
  <c r="E315" i="44"/>
  <c r="F315" i="44"/>
  <c r="G315" i="44"/>
  <c r="H315" i="44"/>
  <c r="I315" i="44"/>
  <c r="J315" i="44"/>
  <c r="K315" i="44"/>
  <c r="C316" i="44"/>
  <c r="D316" i="44"/>
  <c r="E316" i="44"/>
  <c r="F316" i="44"/>
  <c r="G316" i="44"/>
  <c r="H316" i="44"/>
  <c r="I316" i="44"/>
  <c r="J316" i="44"/>
  <c r="K316" i="44"/>
  <c r="C317" i="44"/>
  <c r="D317" i="44"/>
  <c r="E317" i="44"/>
  <c r="F317" i="44"/>
  <c r="G317" i="44"/>
  <c r="H317" i="44"/>
  <c r="I317" i="44"/>
  <c r="J317" i="44"/>
  <c r="K317" i="44"/>
  <c r="C318" i="44"/>
  <c r="D318" i="44"/>
  <c r="E318" i="44"/>
  <c r="F318" i="44"/>
  <c r="G318" i="44"/>
  <c r="H318" i="44"/>
  <c r="I318" i="44"/>
  <c r="J318" i="44"/>
  <c r="K318" i="44"/>
  <c r="C319" i="44"/>
  <c r="D319" i="44"/>
  <c r="E319" i="44"/>
  <c r="F319" i="44"/>
  <c r="G319" i="44"/>
  <c r="H319" i="44"/>
  <c r="I319" i="44"/>
  <c r="J319" i="44"/>
  <c r="K319" i="44"/>
  <c r="C320" i="44"/>
  <c r="D320" i="44"/>
  <c r="E320" i="44"/>
  <c r="F320" i="44"/>
  <c r="G320" i="44"/>
  <c r="H320" i="44"/>
  <c r="I320" i="44"/>
  <c r="J320" i="44"/>
  <c r="K320" i="44"/>
  <c r="C321" i="44"/>
  <c r="D321" i="44"/>
  <c r="E321" i="44"/>
  <c r="F321" i="44"/>
  <c r="G321" i="44"/>
  <c r="H321" i="44"/>
  <c r="I321" i="44"/>
  <c r="J321" i="44"/>
  <c r="K321" i="44"/>
  <c r="C322" i="44"/>
  <c r="D322" i="44"/>
  <c r="E322" i="44"/>
  <c r="F322" i="44"/>
  <c r="G322" i="44"/>
  <c r="H322" i="44"/>
  <c r="I322" i="44"/>
  <c r="J322" i="44"/>
  <c r="K322" i="44"/>
  <c r="C323" i="44"/>
  <c r="D323" i="44"/>
  <c r="E323" i="44"/>
  <c r="F323" i="44"/>
  <c r="G323" i="44"/>
  <c r="H323" i="44"/>
  <c r="I323" i="44"/>
  <c r="J323" i="44"/>
  <c r="K323" i="44"/>
  <c r="C324" i="44"/>
  <c r="D324" i="44"/>
  <c r="E324" i="44"/>
  <c r="F324" i="44"/>
  <c r="G324" i="44"/>
  <c r="H324" i="44"/>
  <c r="I324" i="44"/>
  <c r="J324" i="44"/>
  <c r="K324" i="44"/>
  <c r="C325" i="44"/>
  <c r="D325" i="44"/>
  <c r="E325" i="44"/>
  <c r="F325" i="44"/>
  <c r="G325" i="44"/>
  <c r="H325" i="44"/>
  <c r="I325" i="44"/>
  <c r="J325" i="44"/>
  <c r="K325" i="44"/>
  <c r="C326" i="44"/>
  <c r="D326" i="44"/>
  <c r="E326" i="44"/>
  <c r="F326" i="44"/>
  <c r="G326" i="44"/>
  <c r="H326" i="44"/>
  <c r="I326" i="44"/>
  <c r="J326" i="44"/>
  <c r="K326" i="44"/>
  <c r="C327" i="44"/>
  <c r="D327" i="44"/>
  <c r="E327" i="44"/>
  <c r="F327" i="44"/>
  <c r="G327" i="44"/>
  <c r="H327" i="44"/>
  <c r="I327" i="44"/>
  <c r="J327" i="44"/>
  <c r="K327" i="44"/>
  <c r="C328" i="44"/>
  <c r="D328" i="44"/>
  <c r="E328" i="44"/>
  <c r="F328" i="44"/>
  <c r="G328" i="44"/>
  <c r="H328" i="44"/>
  <c r="I328" i="44"/>
  <c r="J328" i="44"/>
  <c r="K328" i="44"/>
  <c r="C329" i="44"/>
  <c r="D329" i="44"/>
  <c r="E329" i="44"/>
  <c r="F329" i="44"/>
  <c r="G329" i="44"/>
  <c r="H329" i="44"/>
  <c r="I329" i="44"/>
  <c r="J329" i="44"/>
  <c r="K329" i="44"/>
  <c r="C330" i="44"/>
  <c r="D330" i="44"/>
  <c r="E330" i="44"/>
  <c r="F330" i="44"/>
  <c r="G330" i="44"/>
  <c r="H330" i="44"/>
  <c r="I330" i="44"/>
  <c r="J330" i="44"/>
  <c r="K330" i="44"/>
  <c r="C331" i="44"/>
  <c r="D331" i="44"/>
  <c r="E331" i="44"/>
  <c r="F331" i="44"/>
  <c r="G331" i="44"/>
  <c r="H331" i="44"/>
  <c r="I331" i="44"/>
  <c r="J331" i="44"/>
  <c r="K331" i="44"/>
  <c r="C332" i="44"/>
  <c r="D332" i="44"/>
  <c r="E332" i="44"/>
  <c r="F332" i="44"/>
  <c r="G332" i="44"/>
  <c r="H332" i="44"/>
  <c r="I332" i="44"/>
  <c r="J332" i="44"/>
  <c r="K332" i="44"/>
  <c r="C333" i="44"/>
  <c r="D333" i="44"/>
  <c r="E333" i="44"/>
  <c r="F333" i="44"/>
  <c r="G333" i="44"/>
  <c r="H333" i="44"/>
  <c r="I333" i="44"/>
  <c r="J333" i="44"/>
  <c r="K333" i="44"/>
  <c r="C334" i="44"/>
  <c r="D334" i="44"/>
  <c r="E334" i="44"/>
  <c r="F334" i="44"/>
  <c r="G334" i="44"/>
  <c r="H334" i="44"/>
  <c r="I334" i="44"/>
  <c r="J334" i="44"/>
  <c r="K334" i="44"/>
  <c r="C335" i="44"/>
  <c r="D335" i="44"/>
  <c r="E335" i="44"/>
  <c r="F335" i="44"/>
  <c r="G335" i="44"/>
  <c r="H335" i="44"/>
  <c r="I335" i="44"/>
  <c r="J335" i="44"/>
  <c r="K335" i="44"/>
  <c r="C336" i="44"/>
  <c r="D336" i="44"/>
  <c r="E336" i="44"/>
  <c r="F336" i="44"/>
  <c r="G336" i="44"/>
  <c r="H336" i="44"/>
  <c r="I336" i="44"/>
  <c r="J336" i="44"/>
  <c r="K336" i="44"/>
  <c r="C337" i="44"/>
  <c r="D337" i="44"/>
  <c r="E337" i="44"/>
  <c r="F337" i="44"/>
  <c r="G337" i="44"/>
  <c r="H337" i="44"/>
  <c r="I337" i="44"/>
  <c r="J337" i="44"/>
  <c r="K337" i="44"/>
  <c r="C338" i="44"/>
  <c r="D338" i="44"/>
  <c r="E338" i="44"/>
  <c r="F338" i="44"/>
  <c r="G338" i="44"/>
  <c r="H338" i="44"/>
  <c r="I338" i="44"/>
  <c r="J338" i="44"/>
  <c r="K338" i="44"/>
  <c r="C339" i="44"/>
  <c r="D339" i="44"/>
  <c r="E339" i="44"/>
  <c r="F339" i="44"/>
  <c r="G339" i="44"/>
  <c r="H339" i="44"/>
  <c r="I339" i="44"/>
  <c r="J339" i="44"/>
  <c r="K339" i="44"/>
  <c r="C340" i="44"/>
  <c r="D340" i="44"/>
  <c r="E340" i="44"/>
  <c r="F340" i="44"/>
  <c r="G340" i="44"/>
  <c r="H340" i="44"/>
  <c r="I340" i="44"/>
  <c r="J340" i="44"/>
  <c r="K340" i="44"/>
  <c r="C341" i="44"/>
  <c r="D341" i="44"/>
  <c r="E341" i="44"/>
  <c r="F341" i="44"/>
  <c r="G341" i="44"/>
  <c r="H341" i="44"/>
  <c r="I341" i="44"/>
  <c r="J341" i="44"/>
  <c r="K341" i="44"/>
  <c r="C342" i="44"/>
  <c r="D342" i="44"/>
  <c r="E342" i="44"/>
  <c r="F342" i="44"/>
  <c r="G342" i="44"/>
  <c r="H342" i="44"/>
  <c r="I342" i="44"/>
  <c r="J342" i="44"/>
  <c r="K342" i="44"/>
  <c r="C343" i="44"/>
  <c r="D343" i="44"/>
  <c r="E343" i="44"/>
  <c r="F343" i="44"/>
  <c r="G343" i="44"/>
  <c r="H343" i="44"/>
  <c r="I343" i="44"/>
  <c r="J343" i="44"/>
  <c r="K343" i="44"/>
  <c r="C344" i="44"/>
  <c r="D344" i="44"/>
  <c r="E344" i="44"/>
  <c r="F344" i="44"/>
  <c r="G344" i="44"/>
  <c r="H344" i="44"/>
  <c r="I344" i="44"/>
  <c r="J344" i="44"/>
  <c r="K344" i="44"/>
  <c r="C345" i="44"/>
  <c r="D345" i="44"/>
  <c r="E345" i="44"/>
  <c r="F345" i="44"/>
  <c r="G345" i="44"/>
  <c r="H345" i="44"/>
  <c r="I345" i="44"/>
  <c r="J345" i="44"/>
  <c r="K345" i="44"/>
  <c r="C346" i="44"/>
  <c r="D346" i="44"/>
  <c r="E346" i="44"/>
  <c r="F346" i="44"/>
  <c r="G346" i="44"/>
  <c r="H346" i="44"/>
  <c r="I346" i="44"/>
  <c r="J346" i="44"/>
  <c r="K346" i="44"/>
  <c r="C347" i="44"/>
  <c r="D347" i="44"/>
  <c r="E347" i="44"/>
  <c r="F347" i="44"/>
  <c r="G347" i="44"/>
  <c r="H347" i="44"/>
  <c r="I347" i="44"/>
  <c r="J347" i="44"/>
  <c r="K347" i="44"/>
  <c r="C348" i="44"/>
  <c r="D348" i="44"/>
  <c r="E348" i="44"/>
  <c r="F348" i="44"/>
  <c r="G348" i="44"/>
  <c r="H348" i="44"/>
  <c r="I348" i="44"/>
  <c r="J348" i="44"/>
  <c r="K348" i="44"/>
  <c r="C349" i="44"/>
  <c r="D349" i="44"/>
  <c r="E349" i="44"/>
  <c r="F349" i="44"/>
  <c r="G349" i="44"/>
  <c r="H349" i="44"/>
  <c r="I349" i="44"/>
  <c r="J349" i="44"/>
  <c r="K349" i="44"/>
  <c r="C350" i="44"/>
  <c r="D350" i="44"/>
  <c r="E350" i="44"/>
  <c r="F350" i="44"/>
  <c r="G350" i="44"/>
  <c r="H350" i="44"/>
  <c r="I350" i="44"/>
  <c r="J350" i="44"/>
  <c r="K350" i="44"/>
  <c r="C351" i="44"/>
  <c r="D351" i="44"/>
  <c r="E351" i="44"/>
  <c r="F351" i="44"/>
  <c r="G351" i="44"/>
  <c r="H351" i="44"/>
  <c r="I351" i="44"/>
  <c r="J351" i="44"/>
  <c r="K351" i="44"/>
  <c r="C352" i="44"/>
  <c r="D352" i="44"/>
  <c r="E352" i="44"/>
  <c r="F352" i="44"/>
  <c r="G352" i="44"/>
  <c r="H352" i="44"/>
  <c r="I352" i="44"/>
  <c r="J352" i="44"/>
  <c r="K352" i="44"/>
  <c r="C353" i="44"/>
  <c r="D353" i="44"/>
  <c r="E353" i="44"/>
  <c r="F353" i="44"/>
  <c r="G353" i="44"/>
  <c r="H353" i="44"/>
  <c r="I353" i="44"/>
  <c r="J353" i="44"/>
  <c r="K353" i="44"/>
  <c r="C354" i="44"/>
  <c r="D354" i="44"/>
  <c r="E354" i="44"/>
  <c r="F354" i="44"/>
  <c r="G354" i="44"/>
  <c r="H354" i="44"/>
  <c r="I354" i="44"/>
  <c r="J354" i="44"/>
  <c r="K354" i="44"/>
  <c r="C355" i="44"/>
  <c r="D355" i="44"/>
  <c r="E355" i="44"/>
  <c r="F355" i="44"/>
  <c r="G355" i="44"/>
  <c r="H355" i="44"/>
  <c r="I355" i="44"/>
  <c r="J355" i="44"/>
  <c r="K355" i="44"/>
  <c r="C356" i="44"/>
  <c r="D356" i="44"/>
  <c r="E356" i="44"/>
  <c r="F356" i="44"/>
  <c r="G356" i="44"/>
  <c r="H356" i="44"/>
  <c r="I356" i="44"/>
  <c r="J356" i="44"/>
  <c r="K356" i="44"/>
  <c r="C357" i="44"/>
  <c r="D357" i="44"/>
  <c r="E357" i="44"/>
  <c r="F357" i="44"/>
  <c r="G357" i="44"/>
  <c r="H357" i="44"/>
  <c r="I357" i="44"/>
  <c r="J357" i="44"/>
  <c r="K357" i="44"/>
  <c r="C358" i="44"/>
  <c r="D358" i="44"/>
  <c r="E358" i="44"/>
  <c r="F358" i="44"/>
  <c r="G358" i="44"/>
  <c r="H358" i="44"/>
  <c r="I358" i="44"/>
  <c r="J358" i="44"/>
  <c r="K358" i="44"/>
  <c r="C359" i="44"/>
  <c r="D359" i="44"/>
  <c r="E359" i="44"/>
  <c r="F359" i="44"/>
  <c r="G359" i="44"/>
  <c r="H359" i="44"/>
  <c r="I359" i="44"/>
  <c r="J359" i="44"/>
  <c r="K359" i="44"/>
  <c r="C360" i="44"/>
  <c r="D360" i="44"/>
  <c r="E360" i="44"/>
  <c r="F360" i="44"/>
  <c r="G360" i="44"/>
  <c r="H360" i="44"/>
  <c r="I360" i="44"/>
  <c r="J360" i="44"/>
  <c r="K360" i="44"/>
  <c r="C361" i="44"/>
  <c r="D361" i="44"/>
  <c r="E361" i="44"/>
  <c r="F361" i="44"/>
  <c r="G361" i="44"/>
  <c r="H361" i="44"/>
  <c r="I361" i="44"/>
  <c r="J361" i="44"/>
  <c r="K361" i="44"/>
  <c r="C362" i="44"/>
  <c r="D362" i="44"/>
  <c r="E362" i="44"/>
  <c r="F362" i="44"/>
  <c r="G362" i="44"/>
  <c r="H362" i="44"/>
  <c r="I362" i="44"/>
  <c r="J362" i="44"/>
  <c r="K362" i="44"/>
  <c r="C363" i="44"/>
  <c r="D363" i="44"/>
  <c r="E363" i="44"/>
  <c r="F363" i="44"/>
  <c r="G363" i="44"/>
  <c r="H363" i="44"/>
  <c r="I363" i="44"/>
  <c r="J363" i="44"/>
  <c r="K363" i="44"/>
  <c r="C364" i="44"/>
  <c r="D364" i="44"/>
  <c r="E364" i="44"/>
  <c r="F364" i="44"/>
  <c r="G364" i="44"/>
  <c r="H364" i="44"/>
  <c r="I364" i="44"/>
  <c r="J364" i="44"/>
  <c r="K364" i="44"/>
  <c r="C365" i="44"/>
  <c r="D365" i="44"/>
  <c r="E365" i="44"/>
  <c r="F365" i="44"/>
  <c r="G365" i="44"/>
  <c r="H365" i="44"/>
  <c r="I365" i="44"/>
  <c r="J365" i="44"/>
  <c r="K365" i="44"/>
  <c r="C366" i="44"/>
  <c r="D366" i="44"/>
  <c r="E366" i="44"/>
  <c r="F366" i="44"/>
  <c r="G366" i="44"/>
  <c r="H366" i="44"/>
  <c r="I366" i="44"/>
  <c r="J366" i="44"/>
  <c r="K366" i="44"/>
  <c r="C367" i="44"/>
  <c r="D367" i="44"/>
  <c r="E367" i="44"/>
  <c r="F367" i="44"/>
  <c r="G367" i="44"/>
  <c r="H367" i="44"/>
  <c r="I367" i="44"/>
  <c r="J367" i="44"/>
  <c r="K367" i="44"/>
  <c r="C368" i="44"/>
  <c r="D368" i="44"/>
  <c r="E368" i="44"/>
  <c r="F368" i="44"/>
  <c r="G368" i="44"/>
  <c r="H368" i="44"/>
  <c r="I368" i="44"/>
  <c r="J368" i="44"/>
  <c r="K368" i="44"/>
  <c r="C369" i="44"/>
  <c r="D369" i="44"/>
  <c r="E369" i="44"/>
  <c r="F369" i="44"/>
  <c r="G369" i="44"/>
  <c r="H369" i="44"/>
  <c r="I369" i="44"/>
  <c r="J369" i="44"/>
  <c r="K369" i="44"/>
  <c r="C370" i="44"/>
  <c r="D370" i="44"/>
  <c r="E370" i="44"/>
  <c r="F370" i="44"/>
  <c r="G370" i="44"/>
  <c r="H370" i="44"/>
  <c r="I370" i="44"/>
  <c r="J370" i="44"/>
  <c r="K370" i="44"/>
  <c r="C371" i="44"/>
  <c r="D371" i="44"/>
  <c r="E371" i="44"/>
  <c r="F371" i="44"/>
  <c r="G371" i="44"/>
  <c r="H371" i="44"/>
  <c r="I371" i="44"/>
  <c r="J371" i="44"/>
  <c r="K371" i="44"/>
  <c r="C372" i="44"/>
  <c r="D372" i="44"/>
  <c r="E372" i="44"/>
  <c r="F372" i="44"/>
  <c r="G372" i="44"/>
  <c r="H372" i="44"/>
  <c r="I372" i="44"/>
  <c r="J372" i="44"/>
  <c r="K372" i="44"/>
  <c r="C373" i="44"/>
  <c r="D373" i="44"/>
  <c r="E373" i="44"/>
  <c r="F373" i="44"/>
  <c r="G373" i="44"/>
  <c r="H373" i="44"/>
  <c r="I373" i="44"/>
  <c r="J373" i="44"/>
  <c r="K373" i="44"/>
  <c r="C374" i="44"/>
  <c r="D374" i="44"/>
  <c r="E374" i="44"/>
  <c r="F374" i="44"/>
  <c r="G374" i="44"/>
  <c r="H374" i="44"/>
  <c r="I374" i="44"/>
  <c r="J374" i="44"/>
  <c r="K374" i="44"/>
  <c r="C375" i="44"/>
  <c r="D375" i="44"/>
  <c r="E375" i="44"/>
  <c r="F375" i="44"/>
  <c r="G375" i="44"/>
  <c r="H375" i="44"/>
  <c r="I375" i="44"/>
  <c r="J375" i="44"/>
  <c r="K375" i="44"/>
  <c r="C376" i="44"/>
  <c r="D376" i="44"/>
  <c r="E376" i="44"/>
  <c r="F376" i="44"/>
  <c r="G376" i="44"/>
  <c r="H376" i="44"/>
  <c r="I376" i="44"/>
  <c r="J376" i="44"/>
  <c r="K376" i="44"/>
  <c r="C377" i="44"/>
  <c r="D377" i="44"/>
  <c r="E377" i="44"/>
  <c r="F377" i="44"/>
  <c r="G377" i="44"/>
  <c r="H377" i="44"/>
  <c r="I377" i="44"/>
  <c r="J377" i="44"/>
  <c r="K377" i="44"/>
  <c r="C378" i="44"/>
  <c r="D378" i="44"/>
  <c r="E378" i="44"/>
  <c r="F378" i="44"/>
  <c r="G378" i="44"/>
  <c r="H378" i="44"/>
  <c r="I378" i="44"/>
  <c r="J378" i="44"/>
  <c r="K378" i="44"/>
  <c r="C379" i="44"/>
  <c r="D379" i="44"/>
  <c r="E379" i="44"/>
  <c r="F379" i="44"/>
  <c r="G379" i="44"/>
  <c r="H379" i="44"/>
  <c r="I379" i="44"/>
  <c r="J379" i="44"/>
  <c r="K379" i="44"/>
  <c r="C380" i="44"/>
  <c r="D380" i="44"/>
  <c r="E380" i="44"/>
  <c r="F380" i="44"/>
  <c r="G380" i="44"/>
  <c r="H380" i="44"/>
  <c r="I380" i="44"/>
  <c r="J380" i="44"/>
  <c r="K380" i="44"/>
  <c r="C381" i="44"/>
  <c r="D381" i="44"/>
  <c r="E381" i="44"/>
  <c r="F381" i="44"/>
  <c r="G381" i="44"/>
  <c r="H381" i="44"/>
  <c r="I381" i="44"/>
  <c r="J381" i="44"/>
  <c r="K381" i="44"/>
  <c r="C382" i="44"/>
  <c r="D382" i="44"/>
  <c r="E382" i="44"/>
  <c r="F382" i="44"/>
  <c r="G382" i="44"/>
  <c r="H382" i="44"/>
  <c r="I382" i="44"/>
  <c r="J382" i="44"/>
  <c r="K382" i="44"/>
  <c r="C383" i="44"/>
  <c r="D383" i="44"/>
  <c r="E383" i="44"/>
  <c r="F383" i="44"/>
  <c r="G383" i="44"/>
  <c r="H383" i="44"/>
  <c r="I383" i="44"/>
  <c r="J383" i="44"/>
  <c r="K383" i="44"/>
  <c r="C384" i="44"/>
  <c r="D384" i="44"/>
  <c r="E384" i="44"/>
  <c r="F384" i="44"/>
  <c r="G384" i="44"/>
  <c r="H384" i="44"/>
  <c r="I384" i="44"/>
  <c r="J384" i="44"/>
  <c r="K384" i="44"/>
  <c r="C385" i="44"/>
  <c r="D385" i="44"/>
  <c r="E385" i="44"/>
  <c r="F385" i="44"/>
  <c r="G385" i="44"/>
  <c r="H385" i="44"/>
  <c r="I385" i="44"/>
  <c r="J385" i="44"/>
  <c r="K385" i="44"/>
  <c r="C386" i="44"/>
  <c r="D386" i="44"/>
  <c r="E386" i="44"/>
  <c r="F386" i="44"/>
  <c r="G386" i="44"/>
  <c r="H386" i="44"/>
  <c r="I386" i="44"/>
  <c r="J386" i="44"/>
  <c r="K386" i="44"/>
  <c r="C387" i="44"/>
  <c r="D387" i="44"/>
  <c r="E387" i="44"/>
  <c r="F387" i="44"/>
  <c r="G387" i="44"/>
  <c r="H387" i="44"/>
  <c r="I387" i="44"/>
  <c r="J387" i="44"/>
  <c r="K387" i="44"/>
  <c r="C388" i="44"/>
  <c r="D388" i="44"/>
  <c r="E388" i="44"/>
  <c r="F388" i="44"/>
  <c r="G388" i="44"/>
  <c r="H388" i="44"/>
  <c r="I388" i="44"/>
  <c r="J388" i="44"/>
  <c r="K388" i="44"/>
  <c r="C389" i="44"/>
  <c r="D389" i="44"/>
  <c r="E389" i="44"/>
  <c r="F389" i="44"/>
  <c r="G389" i="44"/>
  <c r="H389" i="44"/>
  <c r="I389" i="44"/>
  <c r="J389" i="44"/>
  <c r="K389" i="44"/>
  <c r="C390" i="44"/>
  <c r="D390" i="44"/>
  <c r="E390" i="44"/>
  <c r="F390" i="44"/>
  <c r="G390" i="44"/>
  <c r="H390" i="44"/>
  <c r="I390" i="44"/>
  <c r="J390" i="44"/>
  <c r="K390" i="44"/>
  <c r="C391" i="44"/>
  <c r="D391" i="44"/>
  <c r="E391" i="44"/>
  <c r="F391" i="44"/>
  <c r="G391" i="44"/>
  <c r="H391" i="44"/>
  <c r="I391" i="44"/>
  <c r="J391" i="44"/>
  <c r="K391" i="44"/>
  <c r="C392" i="44"/>
  <c r="D392" i="44"/>
  <c r="E392" i="44"/>
  <c r="F392" i="44"/>
  <c r="G392" i="44"/>
  <c r="H392" i="44"/>
  <c r="I392" i="44"/>
  <c r="J392" i="44"/>
  <c r="K392" i="44"/>
  <c r="C393" i="44"/>
  <c r="D393" i="44"/>
  <c r="E393" i="44"/>
  <c r="F393" i="44"/>
  <c r="G393" i="44"/>
  <c r="H393" i="44"/>
  <c r="I393" i="44"/>
  <c r="J393" i="44"/>
  <c r="K393" i="44"/>
  <c r="C394" i="44"/>
  <c r="D394" i="44"/>
  <c r="E394" i="44"/>
  <c r="F394" i="44"/>
  <c r="G394" i="44"/>
  <c r="H394" i="44"/>
  <c r="I394" i="44"/>
  <c r="J394" i="44"/>
  <c r="K394" i="44"/>
  <c r="C395" i="44"/>
  <c r="D395" i="44"/>
  <c r="E395" i="44"/>
  <c r="F395" i="44"/>
  <c r="G395" i="44"/>
  <c r="H395" i="44"/>
  <c r="I395" i="44"/>
  <c r="J395" i="44"/>
  <c r="K395" i="44"/>
  <c r="C396" i="44"/>
  <c r="D396" i="44"/>
  <c r="E396" i="44"/>
  <c r="F396" i="44"/>
  <c r="G396" i="44"/>
  <c r="H396" i="44"/>
  <c r="I396" i="44"/>
  <c r="J396" i="44"/>
  <c r="K396" i="44"/>
  <c r="C397" i="44"/>
  <c r="D397" i="44"/>
  <c r="E397" i="44"/>
  <c r="F397" i="44"/>
  <c r="G397" i="44"/>
  <c r="H397" i="44"/>
  <c r="I397" i="44"/>
  <c r="J397" i="44"/>
  <c r="K397" i="44"/>
  <c r="C398" i="44"/>
  <c r="D398" i="44"/>
  <c r="E398" i="44"/>
  <c r="F398" i="44"/>
  <c r="G398" i="44"/>
  <c r="H398" i="44"/>
  <c r="I398" i="44"/>
  <c r="J398" i="44"/>
  <c r="K398" i="44"/>
  <c r="C399" i="44"/>
  <c r="D399" i="44"/>
  <c r="E399" i="44"/>
  <c r="F399" i="44"/>
  <c r="G399" i="44"/>
  <c r="H399" i="44"/>
  <c r="I399" i="44"/>
  <c r="J399" i="44"/>
  <c r="K399" i="44"/>
  <c r="C400" i="44"/>
  <c r="D400" i="44"/>
  <c r="E400" i="44"/>
  <c r="F400" i="44"/>
  <c r="G400" i="44"/>
  <c r="H400" i="44"/>
  <c r="I400" i="44"/>
  <c r="J400" i="44"/>
  <c r="K400" i="44"/>
  <c r="C401" i="44"/>
  <c r="D401" i="44"/>
  <c r="E401" i="44"/>
  <c r="F401" i="44"/>
  <c r="G401" i="44"/>
  <c r="H401" i="44"/>
  <c r="I401" i="44"/>
  <c r="J401" i="44"/>
  <c r="K401" i="44"/>
  <c r="C402" i="44"/>
  <c r="D402" i="44"/>
  <c r="E402" i="44"/>
  <c r="F402" i="44"/>
  <c r="G402" i="44"/>
  <c r="H402" i="44"/>
  <c r="I402" i="44"/>
  <c r="J402" i="44"/>
  <c r="K402" i="44"/>
  <c r="C403" i="44"/>
  <c r="D403" i="44"/>
  <c r="E403" i="44"/>
  <c r="F403" i="44"/>
  <c r="G403" i="44"/>
  <c r="H403" i="44"/>
  <c r="I403" i="44"/>
  <c r="J403" i="44"/>
  <c r="K403" i="44"/>
  <c r="C404" i="44"/>
  <c r="D404" i="44"/>
  <c r="E404" i="44"/>
  <c r="F404" i="44"/>
  <c r="G404" i="44"/>
  <c r="H404" i="44"/>
  <c r="I404" i="44"/>
  <c r="J404" i="44"/>
  <c r="K404" i="44"/>
  <c r="C405" i="44"/>
  <c r="D405" i="44"/>
  <c r="E405" i="44"/>
  <c r="F405" i="44"/>
  <c r="G405" i="44"/>
  <c r="H405" i="44"/>
  <c r="I405" i="44"/>
  <c r="J405" i="44"/>
  <c r="K405" i="44"/>
  <c r="C406" i="44"/>
  <c r="D406" i="44"/>
  <c r="E406" i="44"/>
  <c r="F406" i="44"/>
  <c r="G406" i="44"/>
  <c r="H406" i="44"/>
  <c r="I406" i="44"/>
  <c r="J406" i="44"/>
  <c r="K406" i="44"/>
  <c r="C407" i="44"/>
  <c r="D407" i="44"/>
  <c r="E407" i="44"/>
  <c r="F407" i="44"/>
  <c r="G407" i="44"/>
  <c r="H407" i="44"/>
  <c r="I407" i="44"/>
  <c r="J407" i="44"/>
  <c r="K407" i="44"/>
  <c r="C408" i="44"/>
  <c r="D408" i="44"/>
  <c r="E408" i="44"/>
  <c r="F408" i="44"/>
  <c r="G408" i="44"/>
  <c r="H408" i="44"/>
  <c r="I408" i="44"/>
  <c r="J408" i="44"/>
  <c r="K408" i="44"/>
  <c r="C409" i="44"/>
  <c r="D409" i="44"/>
  <c r="E409" i="44"/>
  <c r="F409" i="44"/>
  <c r="G409" i="44"/>
  <c r="H409" i="44"/>
  <c r="I409" i="44"/>
  <c r="J409" i="44"/>
  <c r="K409" i="44"/>
  <c r="C410" i="44"/>
  <c r="D410" i="44"/>
  <c r="E410" i="44"/>
  <c r="F410" i="44"/>
  <c r="G410" i="44"/>
  <c r="H410" i="44"/>
  <c r="I410" i="44"/>
  <c r="J410" i="44"/>
  <c r="K410" i="44"/>
  <c r="C411" i="44"/>
  <c r="D411" i="44"/>
  <c r="E411" i="44"/>
  <c r="F411" i="44"/>
  <c r="G411" i="44"/>
  <c r="H411" i="44"/>
  <c r="I411" i="44"/>
  <c r="J411" i="44"/>
  <c r="K411" i="44"/>
  <c r="C412" i="44"/>
  <c r="D412" i="44"/>
  <c r="E412" i="44"/>
  <c r="F412" i="44"/>
  <c r="G412" i="44"/>
  <c r="H412" i="44"/>
  <c r="I412" i="44"/>
  <c r="J412" i="44"/>
  <c r="K412" i="44"/>
  <c r="C413" i="44"/>
  <c r="D413" i="44"/>
  <c r="E413" i="44"/>
  <c r="F413" i="44"/>
  <c r="G413" i="44"/>
  <c r="H413" i="44"/>
  <c r="I413" i="44"/>
  <c r="J413" i="44"/>
  <c r="K413" i="44"/>
  <c r="C414" i="44"/>
  <c r="D414" i="44"/>
  <c r="E414" i="44"/>
  <c r="F414" i="44"/>
  <c r="G414" i="44"/>
  <c r="H414" i="44"/>
  <c r="I414" i="44"/>
  <c r="J414" i="44"/>
  <c r="K414" i="44"/>
  <c r="C415" i="44"/>
  <c r="D415" i="44"/>
  <c r="E415" i="44"/>
  <c r="F415" i="44"/>
  <c r="G415" i="44"/>
  <c r="H415" i="44"/>
  <c r="I415" i="44"/>
  <c r="J415" i="44"/>
  <c r="K415" i="44"/>
  <c r="C416" i="44"/>
  <c r="D416" i="44"/>
  <c r="E416" i="44"/>
  <c r="F416" i="44"/>
  <c r="G416" i="44"/>
  <c r="H416" i="44"/>
  <c r="I416" i="44"/>
  <c r="J416" i="44"/>
  <c r="K416" i="44"/>
  <c r="C417" i="44"/>
  <c r="D417" i="44"/>
  <c r="E417" i="44"/>
  <c r="F417" i="44"/>
  <c r="G417" i="44"/>
  <c r="H417" i="44"/>
  <c r="I417" i="44"/>
  <c r="J417" i="44"/>
  <c r="K417" i="44"/>
  <c r="C418" i="44"/>
  <c r="D418" i="44"/>
  <c r="E418" i="44"/>
  <c r="F418" i="44"/>
  <c r="G418" i="44"/>
  <c r="H418" i="44"/>
  <c r="I418" i="44"/>
  <c r="J418" i="44"/>
  <c r="K418" i="44"/>
  <c r="C419" i="44"/>
  <c r="D419" i="44"/>
  <c r="E419" i="44"/>
  <c r="F419" i="44"/>
  <c r="G419" i="44"/>
  <c r="H419" i="44"/>
  <c r="I419" i="44"/>
  <c r="J419" i="44"/>
  <c r="K419" i="44"/>
  <c r="C420" i="44"/>
  <c r="D420" i="44"/>
  <c r="E420" i="44"/>
  <c r="F420" i="44"/>
  <c r="G420" i="44"/>
  <c r="H420" i="44"/>
  <c r="I420" i="44"/>
  <c r="J420" i="44"/>
  <c r="K420" i="44"/>
  <c r="C421" i="44"/>
  <c r="D421" i="44"/>
  <c r="E421" i="44"/>
  <c r="F421" i="44"/>
  <c r="G421" i="44"/>
  <c r="H421" i="44"/>
  <c r="I421" i="44"/>
  <c r="J421" i="44"/>
  <c r="K421" i="44"/>
  <c r="C422" i="44"/>
  <c r="D422" i="44"/>
  <c r="E422" i="44"/>
  <c r="F422" i="44"/>
  <c r="G422" i="44"/>
  <c r="H422" i="44"/>
  <c r="I422" i="44"/>
  <c r="J422" i="44"/>
  <c r="K422" i="44"/>
  <c r="C423" i="44"/>
  <c r="D423" i="44"/>
  <c r="E423" i="44"/>
  <c r="F423" i="44"/>
  <c r="G423" i="44"/>
  <c r="H423" i="44"/>
  <c r="I423" i="44"/>
  <c r="J423" i="44"/>
  <c r="K423" i="44"/>
  <c r="C424" i="44"/>
  <c r="D424" i="44"/>
  <c r="E424" i="44"/>
  <c r="F424" i="44"/>
  <c r="G424" i="44"/>
  <c r="H424" i="44"/>
  <c r="I424" i="44"/>
  <c r="J424" i="44"/>
  <c r="K424" i="44"/>
  <c r="C425" i="44"/>
  <c r="D425" i="44"/>
  <c r="E425" i="44"/>
  <c r="F425" i="44"/>
  <c r="G425" i="44"/>
  <c r="H425" i="44"/>
  <c r="I425" i="44"/>
  <c r="J425" i="44"/>
  <c r="K425" i="44"/>
  <c r="C427" i="44"/>
  <c r="D427" i="44"/>
  <c r="E427" i="44"/>
  <c r="F427" i="44"/>
  <c r="G427" i="44"/>
  <c r="H427" i="44"/>
  <c r="I427" i="44"/>
  <c r="J427" i="44"/>
  <c r="K427" i="44"/>
  <c r="D4" i="44"/>
  <c r="E4" i="44"/>
  <c r="F4" i="44"/>
  <c r="G4" i="44"/>
  <c r="H4" i="44"/>
  <c r="I4" i="44"/>
  <c r="J4" i="44"/>
  <c r="K4" i="44"/>
  <c r="C4" i="44"/>
  <c r="M427" i="44"/>
  <c r="N427" i="44"/>
  <c r="O427" i="44"/>
  <c r="P427" i="44"/>
  <c r="Q427" i="44"/>
  <c r="R427" i="44"/>
  <c r="S427" i="44"/>
  <c r="T427" i="44"/>
  <c r="U427" i="44"/>
  <c r="L427" i="44"/>
  <c r="D106" i="2" l="1"/>
  <c r="E81" i="1" s="1"/>
  <c r="C106" i="2"/>
  <c r="B106" i="2"/>
  <c r="D105" i="2"/>
  <c r="E80" i="1" s="1"/>
  <c r="C105" i="2"/>
  <c r="B105" i="2"/>
  <c r="D104" i="2"/>
  <c r="E79" i="1" s="1"/>
  <c r="C104" i="2"/>
  <c r="B104" i="2"/>
  <c r="D103" i="2"/>
  <c r="E78" i="1" s="1"/>
  <c r="C103" i="2"/>
  <c r="B103" i="2"/>
  <c r="D102" i="2"/>
  <c r="E77" i="1" s="1"/>
  <c r="C102" i="2"/>
  <c r="B102" i="2"/>
  <c r="D101" i="2"/>
  <c r="E76" i="1" s="1"/>
  <c r="C101" i="2"/>
  <c r="B101" i="2"/>
  <c r="D97" i="2"/>
  <c r="E73" i="1" s="1"/>
  <c r="D96" i="2"/>
  <c r="E72" i="1" s="1"/>
  <c r="D95" i="2"/>
  <c r="E71" i="1" s="1"/>
  <c r="D94" i="2"/>
  <c r="E70" i="1" s="1"/>
  <c r="D93" i="2"/>
  <c r="E69" i="1" s="1"/>
  <c r="D92" i="2"/>
  <c r="E68" i="1" s="1"/>
  <c r="C97" i="2"/>
  <c r="C96" i="2"/>
  <c r="C95" i="2"/>
  <c r="C94" i="2"/>
  <c r="C93" i="2"/>
  <c r="C92" i="2"/>
  <c r="B97" i="2"/>
  <c r="B96" i="2"/>
  <c r="B95" i="2"/>
  <c r="B94" i="2"/>
  <c r="B93" i="2"/>
  <c r="B92" i="2"/>
  <c r="B87" i="2"/>
  <c r="H88" i="2"/>
  <c r="G88" i="2"/>
  <c r="F88" i="2"/>
  <c r="E88" i="2"/>
  <c r="D88" i="2"/>
  <c r="C88" i="2"/>
  <c r="B88" i="2"/>
  <c r="H87" i="2"/>
  <c r="G87" i="2"/>
  <c r="F87" i="2"/>
  <c r="E87" i="2"/>
  <c r="D87" i="2"/>
  <c r="C87" i="2"/>
  <c r="C5" i="33"/>
  <c r="D5" i="33"/>
  <c r="E5" i="33"/>
  <c r="F5" i="33"/>
  <c r="G5" i="33"/>
  <c r="H5" i="33"/>
  <c r="I5" i="33"/>
  <c r="J5" i="33"/>
  <c r="K5" i="33"/>
  <c r="L5" i="33"/>
  <c r="M5" i="33"/>
  <c r="N5" i="33"/>
  <c r="O5" i="33"/>
  <c r="P5" i="33"/>
  <c r="C6" i="33"/>
  <c r="D6" i="33"/>
  <c r="E6" i="33"/>
  <c r="F6" i="33"/>
  <c r="G6" i="33"/>
  <c r="H6" i="33"/>
  <c r="I6" i="33"/>
  <c r="J6" i="33"/>
  <c r="K6" i="33"/>
  <c r="L6" i="33"/>
  <c r="M6" i="33"/>
  <c r="N6" i="33"/>
  <c r="O6" i="33"/>
  <c r="P6" i="33"/>
  <c r="C7" i="33"/>
  <c r="D7" i="33"/>
  <c r="E7" i="33"/>
  <c r="F7" i="33"/>
  <c r="G7" i="33"/>
  <c r="H7" i="33"/>
  <c r="I7" i="33"/>
  <c r="J7" i="33"/>
  <c r="K7" i="33"/>
  <c r="L7" i="33"/>
  <c r="M7" i="33"/>
  <c r="N7" i="33"/>
  <c r="O7" i="33"/>
  <c r="P7" i="33"/>
  <c r="C8" i="33"/>
  <c r="D8" i="33"/>
  <c r="E8" i="33"/>
  <c r="F8" i="33"/>
  <c r="G8" i="33"/>
  <c r="H8" i="33"/>
  <c r="I8" i="33"/>
  <c r="J8" i="33"/>
  <c r="K8" i="33"/>
  <c r="L8" i="33"/>
  <c r="M8" i="33"/>
  <c r="N8" i="33"/>
  <c r="O8" i="33"/>
  <c r="P8" i="33"/>
  <c r="C9" i="33"/>
  <c r="D9" i="33"/>
  <c r="E9" i="33"/>
  <c r="F9" i="33"/>
  <c r="G9" i="33"/>
  <c r="H9" i="33"/>
  <c r="I9" i="33"/>
  <c r="J9" i="33"/>
  <c r="K9" i="33"/>
  <c r="L9" i="33"/>
  <c r="M9" i="33"/>
  <c r="N9" i="33"/>
  <c r="O9" i="33"/>
  <c r="P9" i="33"/>
  <c r="C10" i="33"/>
  <c r="D10" i="33"/>
  <c r="E10" i="33"/>
  <c r="F10" i="33"/>
  <c r="G10" i="33"/>
  <c r="H10" i="33"/>
  <c r="I10" i="33"/>
  <c r="J10" i="33"/>
  <c r="K10" i="33"/>
  <c r="L10" i="33"/>
  <c r="M10" i="33"/>
  <c r="N10" i="33"/>
  <c r="O10" i="33"/>
  <c r="P10" i="33"/>
  <c r="C11" i="33"/>
  <c r="D11" i="33"/>
  <c r="E11" i="33"/>
  <c r="F11" i="33"/>
  <c r="G11" i="33"/>
  <c r="H11" i="33"/>
  <c r="I11" i="33"/>
  <c r="J11" i="33"/>
  <c r="K11" i="33"/>
  <c r="L11" i="33"/>
  <c r="M11" i="33"/>
  <c r="N11" i="33"/>
  <c r="O11" i="33"/>
  <c r="P11" i="33"/>
  <c r="C12" i="33"/>
  <c r="D12" i="33"/>
  <c r="E12" i="33"/>
  <c r="F12" i="33"/>
  <c r="G12" i="33"/>
  <c r="H12" i="33"/>
  <c r="I12" i="33"/>
  <c r="J12" i="33"/>
  <c r="K12" i="33"/>
  <c r="L12" i="33"/>
  <c r="M12" i="33"/>
  <c r="N12" i="33"/>
  <c r="O12" i="33"/>
  <c r="P12" i="33"/>
  <c r="C13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P13" i="33"/>
  <c r="C14" i="33"/>
  <c r="D14" i="33"/>
  <c r="E14" i="33"/>
  <c r="F14" i="33"/>
  <c r="G14" i="33"/>
  <c r="H14" i="33"/>
  <c r="I14" i="33"/>
  <c r="J14" i="33"/>
  <c r="K14" i="33"/>
  <c r="L14" i="33"/>
  <c r="M14" i="33"/>
  <c r="N14" i="33"/>
  <c r="O14" i="33"/>
  <c r="P14" i="33"/>
  <c r="C15" i="33"/>
  <c r="D15" i="33"/>
  <c r="E15" i="33"/>
  <c r="F15" i="33"/>
  <c r="G15" i="33"/>
  <c r="H15" i="33"/>
  <c r="I15" i="33"/>
  <c r="J15" i="33"/>
  <c r="K15" i="33"/>
  <c r="L15" i="33"/>
  <c r="M15" i="33"/>
  <c r="N15" i="33"/>
  <c r="O15" i="33"/>
  <c r="P15" i="33"/>
  <c r="C16" i="33"/>
  <c r="D16" i="33"/>
  <c r="E16" i="33"/>
  <c r="F16" i="33"/>
  <c r="G16" i="33"/>
  <c r="H16" i="33"/>
  <c r="I16" i="33"/>
  <c r="J16" i="33"/>
  <c r="K16" i="33"/>
  <c r="L16" i="33"/>
  <c r="M16" i="33"/>
  <c r="N16" i="33"/>
  <c r="O16" i="33"/>
  <c r="P16" i="33"/>
  <c r="C17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P17" i="33"/>
  <c r="C18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P18" i="33"/>
  <c r="C19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P19" i="33"/>
  <c r="C20" i="33"/>
  <c r="D20" i="33"/>
  <c r="E20" i="33"/>
  <c r="F20" i="33"/>
  <c r="G20" i="33"/>
  <c r="H20" i="33"/>
  <c r="I20" i="33"/>
  <c r="J20" i="33"/>
  <c r="K20" i="33"/>
  <c r="L20" i="33"/>
  <c r="M20" i="33"/>
  <c r="N20" i="33"/>
  <c r="O20" i="33"/>
  <c r="P20" i="33"/>
  <c r="C21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P21" i="33"/>
  <c r="C22" i="33"/>
  <c r="D22" i="33"/>
  <c r="E22" i="33"/>
  <c r="F22" i="33"/>
  <c r="G22" i="33"/>
  <c r="H22" i="33"/>
  <c r="I22" i="33"/>
  <c r="J22" i="33"/>
  <c r="K22" i="33"/>
  <c r="L22" i="33"/>
  <c r="M22" i="33"/>
  <c r="N22" i="33"/>
  <c r="O22" i="33"/>
  <c r="P22" i="33"/>
  <c r="C23" i="33"/>
  <c r="D23" i="33"/>
  <c r="E23" i="33"/>
  <c r="F23" i="33"/>
  <c r="G23" i="33"/>
  <c r="H23" i="33"/>
  <c r="I23" i="33"/>
  <c r="J23" i="33"/>
  <c r="K23" i="33"/>
  <c r="L23" i="33"/>
  <c r="M23" i="33"/>
  <c r="N23" i="33"/>
  <c r="O23" i="33"/>
  <c r="P23" i="33"/>
  <c r="C24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P24" i="33"/>
  <c r="C25" i="33"/>
  <c r="D25" i="33"/>
  <c r="E25" i="33"/>
  <c r="F25" i="33"/>
  <c r="G25" i="33"/>
  <c r="H25" i="33"/>
  <c r="I25" i="33"/>
  <c r="J25" i="33"/>
  <c r="K25" i="33"/>
  <c r="L25" i="33"/>
  <c r="M25" i="33"/>
  <c r="N25" i="33"/>
  <c r="O25" i="33"/>
  <c r="P25" i="33"/>
  <c r="C26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C27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C28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P28" i="33"/>
  <c r="C29" i="33"/>
  <c r="D29" i="33"/>
  <c r="E29" i="33"/>
  <c r="F29" i="33"/>
  <c r="G29" i="33"/>
  <c r="H29" i="33"/>
  <c r="I29" i="33"/>
  <c r="J29" i="33"/>
  <c r="K29" i="33"/>
  <c r="L29" i="33"/>
  <c r="M29" i="33"/>
  <c r="N29" i="33"/>
  <c r="O29" i="33"/>
  <c r="P29" i="33"/>
  <c r="C30" i="33"/>
  <c r="D30" i="33"/>
  <c r="E30" i="33"/>
  <c r="F30" i="33"/>
  <c r="G30" i="33"/>
  <c r="H30" i="33"/>
  <c r="I30" i="33"/>
  <c r="J30" i="33"/>
  <c r="K30" i="33"/>
  <c r="L30" i="33"/>
  <c r="M30" i="33"/>
  <c r="N30" i="33"/>
  <c r="O30" i="33"/>
  <c r="P30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C32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P32" i="33"/>
  <c r="C33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P33" i="33"/>
  <c r="C34" i="33"/>
  <c r="D34" i="33"/>
  <c r="E34" i="33"/>
  <c r="F34" i="33"/>
  <c r="G34" i="33"/>
  <c r="H34" i="33"/>
  <c r="I34" i="33"/>
  <c r="J34" i="33"/>
  <c r="K34" i="33"/>
  <c r="L34" i="33"/>
  <c r="M34" i="33"/>
  <c r="N34" i="33"/>
  <c r="O34" i="33"/>
  <c r="P34" i="33"/>
  <c r="C35" i="33"/>
  <c r="D35" i="33"/>
  <c r="E35" i="33"/>
  <c r="F35" i="33"/>
  <c r="G35" i="33"/>
  <c r="H35" i="33"/>
  <c r="I35" i="33"/>
  <c r="J35" i="33"/>
  <c r="K35" i="33"/>
  <c r="L35" i="33"/>
  <c r="M35" i="33"/>
  <c r="N35" i="33"/>
  <c r="O35" i="33"/>
  <c r="P35" i="33"/>
  <c r="C36" i="33"/>
  <c r="D36" i="33"/>
  <c r="E36" i="33"/>
  <c r="F36" i="33"/>
  <c r="G36" i="33"/>
  <c r="H36" i="33"/>
  <c r="I36" i="33"/>
  <c r="J36" i="33"/>
  <c r="K36" i="33"/>
  <c r="L36" i="33"/>
  <c r="M36" i="33"/>
  <c r="N36" i="33"/>
  <c r="O36" i="33"/>
  <c r="P36" i="33"/>
  <c r="C37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P37" i="33"/>
  <c r="C38" i="33"/>
  <c r="D38" i="33"/>
  <c r="E38" i="33"/>
  <c r="F38" i="33"/>
  <c r="G38" i="33"/>
  <c r="H38" i="33"/>
  <c r="I38" i="33"/>
  <c r="J38" i="33"/>
  <c r="K38" i="33"/>
  <c r="L38" i="33"/>
  <c r="M38" i="33"/>
  <c r="N38" i="33"/>
  <c r="O38" i="33"/>
  <c r="P38" i="33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C40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P40" i="33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P41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P42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P43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P44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P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P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P47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P48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P49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P50" i="33"/>
  <c r="C51" i="33"/>
  <c r="D51" i="33"/>
  <c r="E51" i="33"/>
  <c r="F51" i="33"/>
  <c r="G51" i="33"/>
  <c r="H51" i="33"/>
  <c r="I51" i="33"/>
  <c r="J51" i="33"/>
  <c r="K51" i="33"/>
  <c r="L51" i="33"/>
  <c r="M51" i="33"/>
  <c r="N51" i="33"/>
  <c r="O51" i="33"/>
  <c r="P51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P52" i="33"/>
  <c r="C53" i="33"/>
  <c r="D53" i="33"/>
  <c r="E53" i="33"/>
  <c r="F53" i="33"/>
  <c r="G53" i="33"/>
  <c r="H53" i="33"/>
  <c r="I53" i="33"/>
  <c r="J53" i="33"/>
  <c r="K53" i="33"/>
  <c r="L53" i="33"/>
  <c r="M53" i="33"/>
  <c r="N53" i="33"/>
  <c r="O53" i="33"/>
  <c r="P53" i="33"/>
  <c r="C54" i="33"/>
  <c r="D54" i="33"/>
  <c r="E54" i="33"/>
  <c r="F54" i="33"/>
  <c r="G54" i="33"/>
  <c r="H54" i="33"/>
  <c r="I54" i="33"/>
  <c r="J54" i="33"/>
  <c r="K54" i="33"/>
  <c r="L54" i="33"/>
  <c r="M54" i="33"/>
  <c r="N54" i="33"/>
  <c r="O54" i="33"/>
  <c r="P54" i="33"/>
  <c r="C55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P55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P56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P57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P58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P59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P60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C63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P63" i="33"/>
  <c r="C64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P64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P65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P66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O67" i="33"/>
  <c r="P67" i="33"/>
  <c r="C68" i="33"/>
  <c r="D68" i="33"/>
  <c r="E68" i="33"/>
  <c r="F68" i="33"/>
  <c r="G68" i="33"/>
  <c r="H68" i="33"/>
  <c r="I68" i="33"/>
  <c r="J68" i="33"/>
  <c r="K68" i="33"/>
  <c r="L68" i="33"/>
  <c r="M68" i="33"/>
  <c r="N68" i="33"/>
  <c r="O68" i="33"/>
  <c r="P68" i="33"/>
  <c r="C69" i="33"/>
  <c r="D69" i="33"/>
  <c r="E69" i="33"/>
  <c r="F69" i="33"/>
  <c r="G69" i="33"/>
  <c r="H69" i="33"/>
  <c r="I69" i="33"/>
  <c r="J69" i="33"/>
  <c r="K69" i="33"/>
  <c r="L69" i="33"/>
  <c r="M69" i="33"/>
  <c r="N69" i="33"/>
  <c r="O69" i="33"/>
  <c r="P69" i="33"/>
  <c r="C70" i="33"/>
  <c r="D70" i="33"/>
  <c r="E70" i="33"/>
  <c r="F70" i="33"/>
  <c r="G70" i="33"/>
  <c r="H70" i="33"/>
  <c r="I70" i="33"/>
  <c r="J70" i="33"/>
  <c r="K70" i="33"/>
  <c r="L70" i="33"/>
  <c r="M70" i="33"/>
  <c r="N70" i="33"/>
  <c r="O70" i="33"/>
  <c r="P70" i="33"/>
  <c r="C71" i="33"/>
  <c r="D71" i="33"/>
  <c r="E71" i="33"/>
  <c r="F71" i="33"/>
  <c r="G71" i="33"/>
  <c r="H71" i="33"/>
  <c r="I71" i="33"/>
  <c r="J71" i="33"/>
  <c r="K71" i="33"/>
  <c r="L71" i="33"/>
  <c r="M71" i="33"/>
  <c r="N71" i="33"/>
  <c r="O71" i="33"/>
  <c r="P71" i="33"/>
  <c r="C72" i="33"/>
  <c r="D72" i="33"/>
  <c r="E72" i="33"/>
  <c r="F72" i="33"/>
  <c r="G72" i="33"/>
  <c r="H72" i="33"/>
  <c r="I72" i="33"/>
  <c r="J72" i="33"/>
  <c r="K72" i="33"/>
  <c r="L72" i="33"/>
  <c r="M72" i="33"/>
  <c r="N72" i="33"/>
  <c r="O72" i="33"/>
  <c r="P72" i="33"/>
  <c r="C73" i="33"/>
  <c r="D73" i="33"/>
  <c r="E73" i="33"/>
  <c r="F73" i="33"/>
  <c r="G73" i="33"/>
  <c r="H73" i="33"/>
  <c r="I73" i="33"/>
  <c r="J73" i="33"/>
  <c r="K73" i="33"/>
  <c r="L73" i="33"/>
  <c r="M73" i="33"/>
  <c r="N73" i="33"/>
  <c r="O73" i="33"/>
  <c r="P73" i="33"/>
  <c r="C74" i="33"/>
  <c r="D74" i="33"/>
  <c r="E74" i="33"/>
  <c r="F74" i="33"/>
  <c r="G74" i="33"/>
  <c r="H74" i="33"/>
  <c r="I74" i="33"/>
  <c r="J74" i="33"/>
  <c r="K74" i="33"/>
  <c r="L74" i="33"/>
  <c r="M74" i="33"/>
  <c r="N74" i="33"/>
  <c r="O74" i="33"/>
  <c r="P74" i="33"/>
  <c r="C75" i="33"/>
  <c r="D75" i="33"/>
  <c r="E75" i="33"/>
  <c r="F75" i="33"/>
  <c r="G75" i="33"/>
  <c r="H75" i="33"/>
  <c r="I75" i="33"/>
  <c r="J75" i="33"/>
  <c r="K75" i="33"/>
  <c r="L75" i="33"/>
  <c r="M75" i="33"/>
  <c r="N75" i="33"/>
  <c r="O75" i="33"/>
  <c r="P75" i="33"/>
  <c r="C76" i="33"/>
  <c r="D76" i="33"/>
  <c r="E76" i="33"/>
  <c r="F76" i="33"/>
  <c r="G76" i="33"/>
  <c r="H76" i="33"/>
  <c r="I76" i="33"/>
  <c r="J76" i="33"/>
  <c r="K76" i="33"/>
  <c r="L76" i="33"/>
  <c r="M76" i="33"/>
  <c r="N76" i="33"/>
  <c r="O76" i="33"/>
  <c r="P76" i="33"/>
  <c r="C77" i="33"/>
  <c r="D77" i="33"/>
  <c r="E77" i="33"/>
  <c r="F77" i="33"/>
  <c r="G77" i="33"/>
  <c r="H77" i="33"/>
  <c r="I77" i="33"/>
  <c r="J77" i="33"/>
  <c r="K77" i="33"/>
  <c r="L77" i="33"/>
  <c r="M77" i="33"/>
  <c r="N77" i="33"/>
  <c r="O77" i="33"/>
  <c r="P77" i="33"/>
  <c r="C78" i="33"/>
  <c r="D78" i="33"/>
  <c r="E78" i="33"/>
  <c r="F78" i="33"/>
  <c r="G78" i="33"/>
  <c r="H78" i="33"/>
  <c r="I78" i="33"/>
  <c r="J78" i="33"/>
  <c r="K78" i="33"/>
  <c r="L78" i="33"/>
  <c r="M78" i="33"/>
  <c r="N78" i="33"/>
  <c r="O78" i="33"/>
  <c r="P78" i="33"/>
  <c r="C79" i="33"/>
  <c r="D79" i="33"/>
  <c r="E79" i="33"/>
  <c r="F79" i="33"/>
  <c r="G79" i="33"/>
  <c r="H79" i="33"/>
  <c r="I79" i="33"/>
  <c r="J79" i="33"/>
  <c r="K79" i="33"/>
  <c r="L79" i="33"/>
  <c r="M79" i="33"/>
  <c r="N79" i="33"/>
  <c r="O79" i="33"/>
  <c r="P79" i="33"/>
  <c r="C80" i="33"/>
  <c r="D80" i="33"/>
  <c r="E80" i="33"/>
  <c r="F80" i="33"/>
  <c r="G80" i="33"/>
  <c r="H80" i="33"/>
  <c r="I80" i="33"/>
  <c r="J80" i="33"/>
  <c r="K80" i="33"/>
  <c r="L80" i="33"/>
  <c r="M80" i="33"/>
  <c r="N80" i="33"/>
  <c r="O80" i="33"/>
  <c r="P80" i="33"/>
  <c r="C81" i="33"/>
  <c r="D81" i="33"/>
  <c r="E81" i="33"/>
  <c r="F81" i="33"/>
  <c r="G81" i="33"/>
  <c r="H81" i="33"/>
  <c r="I81" i="33"/>
  <c r="J81" i="33"/>
  <c r="K81" i="33"/>
  <c r="L81" i="33"/>
  <c r="M81" i="33"/>
  <c r="N81" i="33"/>
  <c r="O81" i="33"/>
  <c r="P81" i="33"/>
  <c r="C82" i="33"/>
  <c r="D82" i="33"/>
  <c r="E82" i="33"/>
  <c r="F82" i="33"/>
  <c r="G82" i="33"/>
  <c r="H82" i="33"/>
  <c r="I82" i="33"/>
  <c r="J82" i="33"/>
  <c r="K82" i="33"/>
  <c r="L82" i="33"/>
  <c r="M82" i="33"/>
  <c r="N82" i="33"/>
  <c r="O82" i="33"/>
  <c r="P82" i="33"/>
  <c r="C83" i="33"/>
  <c r="D83" i="33"/>
  <c r="E83" i="33"/>
  <c r="F83" i="33"/>
  <c r="G83" i="33"/>
  <c r="H83" i="33"/>
  <c r="I83" i="33"/>
  <c r="J83" i="33"/>
  <c r="K83" i="33"/>
  <c r="L83" i="33"/>
  <c r="M83" i="33"/>
  <c r="N83" i="33"/>
  <c r="O83" i="33"/>
  <c r="P83" i="33"/>
  <c r="C84" i="33"/>
  <c r="D84" i="33"/>
  <c r="E84" i="33"/>
  <c r="F84" i="33"/>
  <c r="G84" i="33"/>
  <c r="H84" i="33"/>
  <c r="I84" i="33"/>
  <c r="J84" i="33"/>
  <c r="K84" i="33"/>
  <c r="L84" i="33"/>
  <c r="M84" i="33"/>
  <c r="N84" i="33"/>
  <c r="O84" i="33"/>
  <c r="P84" i="33"/>
  <c r="C85" i="33"/>
  <c r="D85" i="33"/>
  <c r="E85" i="33"/>
  <c r="F85" i="33"/>
  <c r="G85" i="33"/>
  <c r="H85" i="33"/>
  <c r="I85" i="33"/>
  <c r="J85" i="33"/>
  <c r="K85" i="33"/>
  <c r="L85" i="33"/>
  <c r="M85" i="33"/>
  <c r="N85" i="33"/>
  <c r="O85" i="33"/>
  <c r="P85" i="33"/>
  <c r="C86" i="33"/>
  <c r="D86" i="33"/>
  <c r="E86" i="33"/>
  <c r="F86" i="33"/>
  <c r="G86" i="33"/>
  <c r="H86" i="33"/>
  <c r="I86" i="33"/>
  <c r="J86" i="33"/>
  <c r="K86" i="33"/>
  <c r="L86" i="33"/>
  <c r="M86" i="33"/>
  <c r="N86" i="33"/>
  <c r="O86" i="33"/>
  <c r="P86" i="33"/>
  <c r="C87" i="33"/>
  <c r="D87" i="33"/>
  <c r="E87" i="33"/>
  <c r="F87" i="33"/>
  <c r="G87" i="33"/>
  <c r="H87" i="33"/>
  <c r="I87" i="33"/>
  <c r="J87" i="33"/>
  <c r="K87" i="33"/>
  <c r="L87" i="33"/>
  <c r="M87" i="33"/>
  <c r="N87" i="33"/>
  <c r="O87" i="33"/>
  <c r="P87" i="33"/>
  <c r="C88" i="33"/>
  <c r="D88" i="33"/>
  <c r="E88" i="33"/>
  <c r="F88" i="33"/>
  <c r="G88" i="33"/>
  <c r="H88" i="33"/>
  <c r="I88" i="33"/>
  <c r="J88" i="33"/>
  <c r="K88" i="33"/>
  <c r="L88" i="33"/>
  <c r="M88" i="33"/>
  <c r="N88" i="33"/>
  <c r="O88" i="33"/>
  <c r="P88" i="33"/>
  <c r="C89" i="33"/>
  <c r="D89" i="33"/>
  <c r="E89" i="33"/>
  <c r="F89" i="33"/>
  <c r="G89" i="33"/>
  <c r="H89" i="33"/>
  <c r="I89" i="33"/>
  <c r="J89" i="33"/>
  <c r="K89" i="33"/>
  <c r="L89" i="33"/>
  <c r="M89" i="33"/>
  <c r="N89" i="33"/>
  <c r="O89" i="33"/>
  <c r="P89" i="33"/>
  <c r="C90" i="33"/>
  <c r="D90" i="33"/>
  <c r="E90" i="33"/>
  <c r="F90" i="33"/>
  <c r="G90" i="33"/>
  <c r="H90" i="33"/>
  <c r="I90" i="33"/>
  <c r="J90" i="33"/>
  <c r="K90" i="33"/>
  <c r="L90" i="33"/>
  <c r="M90" i="33"/>
  <c r="N90" i="33"/>
  <c r="O90" i="33"/>
  <c r="P90" i="33"/>
  <c r="C91" i="33"/>
  <c r="D91" i="33"/>
  <c r="E91" i="33"/>
  <c r="F91" i="33"/>
  <c r="G91" i="33"/>
  <c r="H91" i="33"/>
  <c r="I91" i="33"/>
  <c r="J91" i="33"/>
  <c r="K91" i="33"/>
  <c r="L91" i="33"/>
  <c r="M91" i="33"/>
  <c r="N91" i="33"/>
  <c r="O91" i="33"/>
  <c r="P91" i="33"/>
  <c r="C92" i="33"/>
  <c r="D92" i="33"/>
  <c r="E92" i="33"/>
  <c r="F92" i="33"/>
  <c r="G92" i="33"/>
  <c r="H92" i="33"/>
  <c r="I92" i="33"/>
  <c r="J92" i="33"/>
  <c r="K92" i="33"/>
  <c r="L92" i="33"/>
  <c r="M92" i="33"/>
  <c r="N92" i="33"/>
  <c r="O92" i="33"/>
  <c r="P92" i="33"/>
  <c r="C93" i="33"/>
  <c r="D93" i="33"/>
  <c r="E93" i="33"/>
  <c r="F93" i="33"/>
  <c r="G93" i="33"/>
  <c r="H93" i="33"/>
  <c r="I93" i="33"/>
  <c r="J93" i="33"/>
  <c r="K93" i="33"/>
  <c r="L93" i="33"/>
  <c r="M93" i="33"/>
  <c r="N93" i="33"/>
  <c r="O93" i="33"/>
  <c r="P93" i="33"/>
  <c r="C94" i="33"/>
  <c r="D94" i="33"/>
  <c r="E94" i="33"/>
  <c r="F94" i="33"/>
  <c r="G94" i="33"/>
  <c r="H94" i="33"/>
  <c r="I94" i="33"/>
  <c r="J94" i="33"/>
  <c r="K94" i="33"/>
  <c r="L94" i="33"/>
  <c r="M94" i="33"/>
  <c r="N94" i="33"/>
  <c r="O94" i="33"/>
  <c r="P94" i="33"/>
  <c r="C95" i="33"/>
  <c r="D95" i="33"/>
  <c r="E95" i="33"/>
  <c r="F95" i="33"/>
  <c r="G95" i="33"/>
  <c r="H95" i="33"/>
  <c r="I95" i="33"/>
  <c r="J95" i="33"/>
  <c r="K95" i="33"/>
  <c r="L95" i="33"/>
  <c r="M95" i="33"/>
  <c r="N95" i="33"/>
  <c r="O95" i="33"/>
  <c r="P95" i="33"/>
  <c r="C96" i="33"/>
  <c r="D96" i="33"/>
  <c r="E96" i="33"/>
  <c r="F96" i="33"/>
  <c r="G96" i="33"/>
  <c r="H96" i="33"/>
  <c r="I96" i="33"/>
  <c r="J96" i="33"/>
  <c r="K96" i="33"/>
  <c r="L96" i="33"/>
  <c r="M96" i="33"/>
  <c r="N96" i="33"/>
  <c r="O96" i="33"/>
  <c r="P96" i="33"/>
  <c r="C97" i="33"/>
  <c r="D97" i="33"/>
  <c r="E97" i="33"/>
  <c r="F97" i="33"/>
  <c r="G97" i="33"/>
  <c r="H97" i="33"/>
  <c r="I97" i="33"/>
  <c r="J97" i="33"/>
  <c r="K97" i="33"/>
  <c r="L97" i="33"/>
  <c r="M97" i="33"/>
  <c r="N97" i="33"/>
  <c r="O97" i="33"/>
  <c r="P97" i="33"/>
  <c r="C98" i="33"/>
  <c r="D98" i="33"/>
  <c r="E98" i="33"/>
  <c r="F98" i="33"/>
  <c r="G98" i="33"/>
  <c r="H98" i="33"/>
  <c r="I98" i="33"/>
  <c r="J98" i="33"/>
  <c r="K98" i="33"/>
  <c r="L98" i="33"/>
  <c r="M98" i="33"/>
  <c r="N98" i="33"/>
  <c r="O98" i="33"/>
  <c r="P98" i="33"/>
  <c r="C99" i="33"/>
  <c r="D99" i="33"/>
  <c r="E99" i="33"/>
  <c r="F99" i="33"/>
  <c r="G99" i="33"/>
  <c r="H99" i="33"/>
  <c r="I99" i="33"/>
  <c r="J99" i="33"/>
  <c r="K99" i="33"/>
  <c r="L99" i="33"/>
  <c r="M99" i="33"/>
  <c r="N99" i="33"/>
  <c r="O99" i="33"/>
  <c r="P99" i="33"/>
  <c r="C100" i="33"/>
  <c r="D100" i="33"/>
  <c r="E100" i="33"/>
  <c r="F100" i="33"/>
  <c r="G100" i="33"/>
  <c r="H100" i="33"/>
  <c r="I100" i="33"/>
  <c r="J100" i="33"/>
  <c r="K100" i="33"/>
  <c r="L100" i="33"/>
  <c r="M100" i="33"/>
  <c r="N100" i="33"/>
  <c r="O100" i="33"/>
  <c r="P100" i="33"/>
  <c r="C101" i="33"/>
  <c r="D101" i="33"/>
  <c r="E101" i="33"/>
  <c r="F101" i="33"/>
  <c r="G101" i="33"/>
  <c r="H101" i="33"/>
  <c r="I101" i="33"/>
  <c r="J101" i="33"/>
  <c r="K101" i="33"/>
  <c r="L101" i="33"/>
  <c r="M101" i="33"/>
  <c r="N101" i="33"/>
  <c r="O101" i="33"/>
  <c r="P101" i="33"/>
  <c r="C102" i="33"/>
  <c r="D102" i="33"/>
  <c r="E102" i="33"/>
  <c r="F102" i="33"/>
  <c r="G102" i="33"/>
  <c r="H102" i="33"/>
  <c r="I102" i="33"/>
  <c r="J102" i="33"/>
  <c r="K102" i="33"/>
  <c r="L102" i="33"/>
  <c r="M102" i="33"/>
  <c r="N102" i="33"/>
  <c r="O102" i="33"/>
  <c r="P102" i="33"/>
  <c r="C103" i="33"/>
  <c r="D103" i="33"/>
  <c r="E103" i="33"/>
  <c r="F103" i="33"/>
  <c r="G103" i="33"/>
  <c r="H103" i="33"/>
  <c r="I103" i="33"/>
  <c r="J103" i="33"/>
  <c r="K103" i="33"/>
  <c r="L103" i="33"/>
  <c r="M103" i="33"/>
  <c r="N103" i="33"/>
  <c r="O103" i="33"/>
  <c r="P103" i="33"/>
  <c r="C104" i="33"/>
  <c r="D104" i="33"/>
  <c r="E104" i="33"/>
  <c r="F104" i="33"/>
  <c r="G104" i="33"/>
  <c r="H104" i="33"/>
  <c r="I104" i="33"/>
  <c r="J104" i="33"/>
  <c r="K104" i="33"/>
  <c r="L104" i="33"/>
  <c r="M104" i="33"/>
  <c r="N104" i="33"/>
  <c r="O104" i="33"/>
  <c r="P104" i="33"/>
  <c r="C105" i="33"/>
  <c r="D105" i="33"/>
  <c r="E105" i="33"/>
  <c r="F105" i="33"/>
  <c r="G105" i="33"/>
  <c r="H105" i="33"/>
  <c r="I105" i="33"/>
  <c r="J105" i="33"/>
  <c r="K105" i="33"/>
  <c r="L105" i="33"/>
  <c r="M105" i="33"/>
  <c r="N105" i="33"/>
  <c r="O105" i="33"/>
  <c r="P105" i="33"/>
  <c r="C106" i="33"/>
  <c r="D106" i="33"/>
  <c r="E106" i="33"/>
  <c r="F106" i="33"/>
  <c r="G106" i="33"/>
  <c r="H106" i="33"/>
  <c r="I106" i="33"/>
  <c r="J106" i="33"/>
  <c r="K106" i="33"/>
  <c r="L106" i="33"/>
  <c r="M106" i="33"/>
  <c r="N106" i="33"/>
  <c r="O106" i="33"/>
  <c r="P106" i="33"/>
  <c r="C107" i="33"/>
  <c r="D107" i="33"/>
  <c r="E107" i="33"/>
  <c r="F107" i="33"/>
  <c r="G107" i="33"/>
  <c r="H107" i="33"/>
  <c r="I107" i="33"/>
  <c r="J107" i="33"/>
  <c r="K107" i="33"/>
  <c r="L107" i="33"/>
  <c r="M107" i="33"/>
  <c r="N107" i="33"/>
  <c r="O107" i="33"/>
  <c r="P107" i="33"/>
  <c r="C108" i="33"/>
  <c r="D108" i="33"/>
  <c r="E108" i="33"/>
  <c r="F108" i="33"/>
  <c r="G108" i="33"/>
  <c r="H108" i="33"/>
  <c r="I108" i="33"/>
  <c r="J108" i="33"/>
  <c r="K108" i="33"/>
  <c r="L108" i="33"/>
  <c r="M108" i="33"/>
  <c r="N108" i="33"/>
  <c r="O108" i="33"/>
  <c r="P108" i="33"/>
  <c r="C109" i="33"/>
  <c r="D109" i="33"/>
  <c r="E109" i="33"/>
  <c r="F109" i="33"/>
  <c r="G109" i="33"/>
  <c r="H109" i="33"/>
  <c r="I109" i="33"/>
  <c r="J109" i="33"/>
  <c r="K109" i="33"/>
  <c r="L109" i="33"/>
  <c r="M109" i="33"/>
  <c r="N109" i="33"/>
  <c r="O109" i="33"/>
  <c r="P109" i="33"/>
  <c r="C110" i="33"/>
  <c r="D110" i="33"/>
  <c r="E110" i="33"/>
  <c r="F110" i="33"/>
  <c r="G110" i="33"/>
  <c r="H110" i="33"/>
  <c r="I110" i="33"/>
  <c r="J110" i="33"/>
  <c r="K110" i="33"/>
  <c r="L110" i="33"/>
  <c r="M110" i="33"/>
  <c r="N110" i="33"/>
  <c r="O110" i="33"/>
  <c r="P110" i="33"/>
  <c r="C111" i="33"/>
  <c r="D111" i="33"/>
  <c r="E111" i="33"/>
  <c r="F111" i="33"/>
  <c r="G111" i="33"/>
  <c r="H111" i="33"/>
  <c r="I111" i="33"/>
  <c r="J111" i="33"/>
  <c r="K111" i="33"/>
  <c r="L111" i="33"/>
  <c r="M111" i="33"/>
  <c r="N111" i="33"/>
  <c r="O111" i="33"/>
  <c r="P111" i="33"/>
  <c r="C112" i="33"/>
  <c r="D112" i="33"/>
  <c r="E112" i="33"/>
  <c r="F112" i="33"/>
  <c r="G112" i="33"/>
  <c r="H112" i="33"/>
  <c r="I112" i="33"/>
  <c r="J112" i="33"/>
  <c r="K112" i="33"/>
  <c r="L112" i="33"/>
  <c r="M112" i="33"/>
  <c r="N112" i="33"/>
  <c r="O112" i="33"/>
  <c r="P112" i="33"/>
  <c r="C113" i="33"/>
  <c r="D113" i="33"/>
  <c r="E113" i="33"/>
  <c r="F113" i="33"/>
  <c r="G113" i="33"/>
  <c r="H113" i="33"/>
  <c r="I113" i="33"/>
  <c r="J113" i="33"/>
  <c r="K113" i="33"/>
  <c r="L113" i="33"/>
  <c r="M113" i="33"/>
  <c r="N113" i="33"/>
  <c r="O113" i="33"/>
  <c r="P113" i="33"/>
  <c r="C114" i="33"/>
  <c r="D114" i="33"/>
  <c r="E114" i="33"/>
  <c r="F114" i="33"/>
  <c r="G114" i="33"/>
  <c r="H114" i="33"/>
  <c r="I114" i="33"/>
  <c r="J114" i="33"/>
  <c r="K114" i="33"/>
  <c r="L114" i="33"/>
  <c r="M114" i="33"/>
  <c r="N114" i="33"/>
  <c r="O114" i="33"/>
  <c r="P114" i="33"/>
  <c r="C115" i="33"/>
  <c r="D115" i="33"/>
  <c r="E115" i="33"/>
  <c r="F115" i="33"/>
  <c r="G115" i="33"/>
  <c r="H115" i="33"/>
  <c r="I115" i="33"/>
  <c r="J115" i="33"/>
  <c r="K115" i="33"/>
  <c r="L115" i="33"/>
  <c r="M115" i="33"/>
  <c r="N115" i="33"/>
  <c r="O115" i="33"/>
  <c r="P115" i="33"/>
  <c r="C116" i="33"/>
  <c r="D116" i="33"/>
  <c r="E116" i="33"/>
  <c r="F116" i="33"/>
  <c r="G116" i="33"/>
  <c r="H116" i="33"/>
  <c r="I116" i="33"/>
  <c r="J116" i="33"/>
  <c r="K116" i="33"/>
  <c r="L116" i="33"/>
  <c r="M116" i="33"/>
  <c r="N116" i="33"/>
  <c r="O116" i="33"/>
  <c r="P116" i="33"/>
  <c r="C117" i="33"/>
  <c r="D117" i="33"/>
  <c r="E117" i="33"/>
  <c r="F117" i="33"/>
  <c r="G117" i="33"/>
  <c r="H117" i="33"/>
  <c r="I117" i="33"/>
  <c r="J117" i="33"/>
  <c r="K117" i="33"/>
  <c r="L117" i="33"/>
  <c r="M117" i="33"/>
  <c r="N117" i="33"/>
  <c r="O117" i="33"/>
  <c r="P117" i="33"/>
  <c r="C118" i="33"/>
  <c r="D118" i="33"/>
  <c r="E118" i="33"/>
  <c r="F118" i="33"/>
  <c r="G118" i="33"/>
  <c r="H118" i="33"/>
  <c r="I118" i="33"/>
  <c r="J118" i="33"/>
  <c r="K118" i="33"/>
  <c r="L118" i="33"/>
  <c r="M118" i="33"/>
  <c r="N118" i="33"/>
  <c r="O118" i="33"/>
  <c r="P118" i="33"/>
  <c r="C119" i="33"/>
  <c r="D119" i="33"/>
  <c r="E119" i="33"/>
  <c r="F119" i="33"/>
  <c r="G119" i="33"/>
  <c r="H119" i="33"/>
  <c r="I119" i="33"/>
  <c r="J119" i="33"/>
  <c r="K119" i="33"/>
  <c r="L119" i="33"/>
  <c r="M119" i="33"/>
  <c r="N119" i="33"/>
  <c r="O119" i="33"/>
  <c r="P119" i="33"/>
  <c r="C120" i="33"/>
  <c r="D120" i="33"/>
  <c r="E120" i="33"/>
  <c r="F120" i="33"/>
  <c r="G120" i="33"/>
  <c r="H120" i="33"/>
  <c r="I120" i="33"/>
  <c r="J120" i="33"/>
  <c r="K120" i="33"/>
  <c r="L120" i="33"/>
  <c r="M120" i="33"/>
  <c r="N120" i="33"/>
  <c r="O120" i="33"/>
  <c r="P120" i="33"/>
  <c r="C121" i="33"/>
  <c r="D121" i="33"/>
  <c r="E121" i="33"/>
  <c r="F121" i="33"/>
  <c r="G121" i="33"/>
  <c r="H121" i="33"/>
  <c r="I121" i="33"/>
  <c r="J121" i="33"/>
  <c r="K121" i="33"/>
  <c r="L121" i="33"/>
  <c r="M121" i="33"/>
  <c r="N121" i="33"/>
  <c r="O121" i="33"/>
  <c r="P121" i="33"/>
  <c r="C122" i="33"/>
  <c r="D122" i="33"/>
  <c r="E122" i="33"/>
  <c r="F122" i="33"/>
  <c r="G122" i="33"/>
  <c r="H122" i="33"/>
  <c r="I122" i="33"/>
  <c r="J122" i="33"/>
  <c r="K122" i="33"/>
  <c r="L122" i="33"/>
  <c r="M122" i="33"/>
  <c r="N122" i="33"/>
  <c r="O122" i="33"/>
  <c r="P122" i="33"/>
  <c r="C123" i="33"/>
  <c r="D123" i="33"/>
  <c r="E123" i="33"/>
  <c r="F123" i="33"/>
  <c r="G123" i="33"/>
  <c r="H123" i="33"/>
  <c r="I123" i="33"/>
  <c r="J123" i="33"/>
  <c r="K123" i="33"/>
  <c r="L123" i="33"/>
  <c r="M123" i="33"/>
  <c r="N123" i="33"/>
  <c r="O123" i="33"/>
  <c r="P123" i="33"/>
  <c r="C124" i="33"/>
  <c r="D124" i="33"/>
  <c r="E124" i="33"/>
  <c r="F124" i="33"/>
  <c r="G124" i="33"/>
  <c r="H124" i="33"/>
  <c r="I124" i="33"/>
  <c r="J124" i="33"/>
  <c r="K124" i="33"/>
  <c r="L124" i="33"/>
  <c r="M124" i="33"/>
  <c r="N124" i="33"/>
  <c r="O124" i="33"/>
  <c r="P124" i="33"/>
  <c r="C125" i="33"/>
  <c r="D125" i="33"/>
  <c r="E125" i="33"/>
  <c r="F125" i="33"/>
  <c r="G125" i="33"/>
  <c r="H125" i="33"/>
  <c r="I125" i="33"/>
  <c r="J125" i="33"/>
  <c r="K125" i="33"/>
  <c r="L125" i="33"/>
  <c r="M125" i="33"/>
  <c r="N125" i="33"/>
  <c r="O125" i="33"/>
  <c r="P125" i="33"/>
  <c r="C126" i="33"/>
  <c r="D126" i="33"/>
  <c r="E126" i="33"/>
  <c r="F126" i="33"/>
  <c r="G126" i="33"/>
  <c r="H126" i="33"/>
  <c r="I126" i="33"/>
  <c r="J126" i="33"/>
  <c r="K126" i="33"/>
  <c r="L126" i="33"/>
  <c r="M126" i="33"/>
  <c r="N126" i="33"/>
  <c r="O126" i="33"/>
  <c r="P126" i="33"/>
  <c r="C127" i="33"/>
  <c r="D127" i="33"/>
  <c r="E127" i="33"/>
  <c r="F127" i="33"/>
  <c r="G127" i="33"/>
  <c r="H127" i="33"/>
  <c r="I127" i="33"/>
  <c r="J127" i="33"/>
  <c r="K127" i="33"/>
  <c r="L127" i="33"/>
  <c r="M127" i="33"/>
  <c r="N127" i="33"/>
  <c r="O127" i="33"/>
  <c r="P127" i="33"/>
  <c r="C128" i="33"/>
  <c r="D128" i="33"/>
  <c r="E128" i="33"/>
  <c r="F128" i="33"/>
  <c r="G128" i="33"/>
  <c r="H128" i="33"/>
  <c r="I128" i="33"/>
  <c r="J128" i="33"/>
  <c r="K128" i="33"/>
  <c r="L128" i="33"/>
  <c r="M128" i="33"/>
  <c r="N128" i="33"/>
  <c r="O128" i="33"/>
  <c r="P128" i="33"/>
  <c r="C129" i="33"/>
  <c r="D129" i="33"/>
  <c r="E129" i="33"/>
  <c r="F129" i="33"/>
  <c r="G129" i="33"/>
  <c r="H129" i="33"/>
  <c r="I129" i="33"/>
  <c r="J129" i="33"/>
  <c r="K129" i="33"/>
  <c r="L129" i="33"/>
  <c r="M129" i="33"/>
  <c r="N129" i="33"/>
  <c r="O129" i="33"/>
  <c r="P129" i="33"/>
  <c r="C130" i="33"/>
  <c r="D130" i="33"/>
  <c r="E130" i="33"/>
  <c r="F130" i="33"/>
  <c r="G130" i="33"/>
  <c r="H130" i="33"/>
  <c r="I130" i="33"/>
  <c r="J130" i="33"/>
  <c r="K130" i="33"/>
  <c r="L130" i="33"/>
  <c r="M130" i="33"/>
  <c r="N130" i="33"/>
  <c r="O130" i="33"/>
  <c r="P130" i="33"/>
  <c r="C131" i="33"/>
  <c r="D131" i="33"/>
  <c r="E131" i="33"/>
  <c r="F131" i="33"/>
  <c r="G131" i="33"/>
  <c r="H131" i="33"/>
  <c r="I131" i="33"/>
  <c r="J131" i="33"/>
  <c r="K131" i="33"/>
  <c r="L131" i="33"/>
  <c r="M131" i="33"/>
  <c r="N131" i="33"/>
  <c r="O131" i="33"/>
  <c r="P131" i="33"/>
  <c r="C132" i="33"/>
  <c r="D132" i="33"/>
  <c r="E132" i="33"/>
  <c r="F132" i="33"/>
  <c r="G132" i="33"/>
  <c r="H132" i="33"/>
  <c r="I132" i="33"/>
  <c r="J132" i="33"/>
  <c r="K132" i="33"/>
  <c r="L132" i="33"/>
  <c r="M132" i="33"/>
  <c r="N132" i="33"/>
  <c r="O132" i="33"/>
  <c r="P132" i="33"/>
  <c r="C133" i="33"/>
  <c r="D133" i="33"/>
  <c r="E133" i="33"/>
  <c r="F133" i="33"/>
  <c r="G133" i="33"/>
  <c r="H133" i="33"/>
  <c r="I133" i="33"/>
  <c r="J133" i="33"/>
  <c r="K133" i="33"/>
  <c r="L133" i="33"/>
  <c r="M133" i="33"/>
  <c r="N133" i="33"/>
  <c r="O133" i="33"/>
  <c r="P133" i="33"/>
  <c r="C134" i="33"/>
  <c r="D134" i="33"/>
  <c r="E134" i="33"/>
  <c r="F134" i="33"/>
  <c r="G134" i="33"/>
  <c r="H134" i="33"/>
  <c r="I134" i="33"/>
  <c r="J134" i="33"/>
  <c r="K134" i="33"/>
  <c r="L134" i="33"/>
  <c r="M134" i="33"/>
  <c r="N134" i="33"/>
  <c r="O134" i="33"/>
  <c r="P134" i="33"/>
  <c r="C135" i="33"/>
  <c r="D135" i="33"/>
  <c r="E135" i="33"/>
  <c r="F135" i="33"/>
  <c r="G135" i="33"/>
  <c r="H135" i="33"/>
  <c r="I135" i="33"/>
  <c r="J135" i="33"/>
  <c r="K135" i="33"/>
  <c r="L135" i="33"/>
  <c r="M135" i="33"/>
  <c r="N135" i="33"/>
  <c r="O135" i="33"/>
  <c r="P135" i="33"/>
  <c r="C136" i="33"/>
  <c r="D136" i="33"/>
  <c r="E136" i="33"/>
  <c r="F136" i="33"/>
  <c r="G136" i="33"/>
  <c r="H136" i="33"/>
  <c r="I136" i="33"/>
  <c r="J136" i="33"/>
  <c r="K136" i="33"/>
  <c r="L136" i="33"/>
  <c r="M136" i="33"/>
  <c r="N136" i="33"/>
  <c r="O136" i="33"/>
  <c r="P136" i="33"/>
  <c r="C137" i="33"/>
  <c r="D137" i="33"/>
  <c r="E137" i="33"/>
  <c r="F137" i="33"/>
  <c r="G137" i="33"/>
  <c r="H137" i="33"/>
  <c r="I137" i="33"/>
  <c r="J137" i="33"/>
  <c r="K137" i="33"/>
  <c r="L137" i="33"/>
  <c r="M137" i="33"/>
  <c r="N137" i="33"/>
  <c r="O137" i="33"/>
  <c r="P137" i="33"/>
  <c r="C138" i="33"/>
  <c r="D138" i="33"/>
  <c r="E138" i="33"/>
  <c r="F138" i="33"/>
  <c r="G138" i="33"/>
  <c r="H138" i="33"/>
  <c r="I138" i="33"/>
  <c r="J138" i="33"/>
  <c r="K138" i="33"/>
  <c r="L138" i="33"/>
  <c r="M138" i="33"/>
  <c r="N138" i="33"/>
  <c r="O138" i="33"/>
  <c r="P138" i="33"/>
  <c r="C139" i="33"/>
  <c r="D139" i="33"/>
  <c r="E139" i="33"/>
  <c r="F139" i="33"/>
  <c r="G139" i="33"/>
  <c r="H139" i="33"/>
  <c r="I139" i="33"/>
  <c r="J139" i="33"/>
  <c r="K139" i="33"/>
  <c r="L139" i="33"/>
  <c r="M139" i="33"/>
  <c r="N139" i="33"/>
  <c r="O139" i="33"/>
  <c r="P139" i="33"/>
  <c r="C140" i="33"/>
  <c r="D140" i="33"/>
  <c r="E140" i="33"/>
  <c r="F140" i="33"/>
  <c r="G140" i="33"/>
  <c r="H140" i="33"/>
  <c r="I140" i="33"/>
  <c r="J140" i="33"/>
  <c r="K140" i="33"/>
  <c r="L140" i="33"/>
  <c r="M140" i="33"/>
  <c r="N140" i="33"/>
  <c r="O140" i="33"/>
  <c r="P140" i="33"/>
  <c r="C141" i="33"/>
  <c r="D141" i="33"/>
  <c r="E141" i="33"/>
  <c r="F141" i="33"/>
  <c r="G141" i="33"/>
  <c r="H141" i="33"/>
  <c r="I141" i="33"/>
  <c r="J141" i="33"/>
  <c r="K141" i="33"/>
  <c r="L141" i="33"/>
  <c r="M141" i="33"/>
  <c r="N141" i="33"/>
  <c r="O141" i="33"/>
  <c r="P141" i="33"/>
  <c r="C142" i="33"/>
  <c r="D142" i="33"/>
  <c r="E142" i="33"/>
  <c r="F142" i="33"/>
  <c r="G142" i="33"/>
  <c r="H142" i="33"/>
  <c r="I142" i="33"/>
  <c r="J142" i="33"/>
  <c r="K142" i="33"/>
  <c r="L142" i="33"/>
  <c r="M142" i="33"/>
  <c r="N142" i="33"/>
  <c r="O142" i="33"/>
  <c r="P142" i="33"/>
  <c r="C143" i="33"/>
  <c r="D143" i="33"/>
  <c r="E143" i="33"/>
  <c r="F143" i="33"/>
  <c r="G143" i="33"/>
  <c r="H143" i="33"/>
  <c r="I143" i="33"/>
  <c r="J143" i="33"/>
  <c r="K143" i="33"/>
  <c r="L143" i="33"/>
  <c r="M143" i="33"/>
  <c r="N143" i="33"/>
  <c r="O143" i="33"/>
  <c r="P143" i="33"/>
  <c r="C144" i="33"/>
  <c r="D144" i="33"/>
  <c r="E144" i="33"/>
  <c r="F144" i="33"/>
  <c r="G144" i="33"/>
  <c r="H144" i="33"/>
  <c r="I144" i="33"/>
  <c r="J144" i="33"/>
  <c r="K144" i="33"/>
  <c r="L144" i="33"/>
  <c r="M144" i="33"/>
  <c r="N144" i="33"/>
  <c r="O144" i="33"/>
  <c r="P144" i="33"/>
  <c r="C145" i="33"/>
  <c r="D145" i="33"/>
  <c r="E145" i="33"/>
  <c r="F145" i="33"/>
  <c r="G145" i="33"/>
  <c r="H145" i="33"/>
  <c r="I145" i="33"/>
  <c r="J145" i="33"/>
  <c r="K145" i="33"/>
  <c r="L145" i="33"/>
  <c r="M145" i="33"/>
  <c r="N145" i="33"/>
  <c r="O145" i="33"/>
  <c r="P145" i="33"/>
  <c r="C146" i="33"/>
  <c r="D146" i="33"/>
  <c r="E146" i="33"/>
  <c r="F146" i="33"/>
  <c r="G146" i="33"/>
  <c r="H146" i="33"/>
  <c r="I146" i="33"/>
  <c r="J146" i="33"/>
  <c r="K146" i="33"/>
  <c r="L146" i="33"/>
  <c r="M146" i="33"/>
  <c r="N146" i="33"/>
  <c r="O146" i="33"/>
  <c r="P146" i="33"/>
  <c r="C147" i="33"/>
  <c r="D147" i="33"/>
  <c r="E147" i="33"/>
  <c r="F147" i="33"/>
  <c r="G147" i="33"/>
  <c r="H147" i="33"/>
  <c r="I147" i="33"/>
  <c r="J147" i="33"/>
  <c r="K147" i="33"/>
  <c r="L147" i="33"/>
  <c r="M147" i="33"/>
  <c r="N147" i="33"/>
  <c r="O147" i="33"/>
  <c r="P147" i="33"/>
  <c r="C148" i="33"/>
  <c r="D148" i="33"/>
  <c r="E148" i="33"/>
  <c r="F148" i="33"/>
  <c r="G148" i="33"/>
  <c r="H148" i="33"/>
  <c r="I148" i="33"/>
  <c r="J148" i="33"/>
  <c r="K148" i="33"/>
  <c r="L148" i="33"/>
  <c r="M148" i="33"/>
  <c r="N148" i="33"/>
  <c r="O148" i="33"/>
  <c r="P148" i="33"/>
  <c r="C149" i="33"/>
  <c r="D149" i="33"/>
  <c r="E149" i="33"/>
  <c r="F149" i="33"/>
  <c r="G149" i="33"/>
  <c r="H149" i="33"/>
  <c r="I149" i="33"/>
  <c r="J149" i="33"/>
  <c r="K149" i="33"/>
  <c r="L149" i="33"/>
  <c r="M149" i="33"/>
  <c r="N149" i="33"/>
  <c r="O149" i="33"/>
  <c r="P149" i="33"/>
  <c r="C150" i="33"/>
  <c r="D150" i="33"/>
  <c r="E150" i="33"/>
  <c r="F150" i="33"/>
  <c r="G150" i="33"/>
  <c r="H150" i="33"/>
  <c r="I150" i="33"/>
  <c r="J150" i="33"/>
  <c r="K150" i="33"/>
  <c r="L150" i="33"/>
  <c r="M150" i="33"/>
  <c r="N150" i="33"/>
  <c r="O150" i="33"/>
  <c r="P150" i="33"/>
  <c r="C151" i="33"/>
  <c r="D151" i="33"/>
  <c r="E151" i="33"/>
  <c r="F151" i="33"/>
  <c r="G151" i="33"/>
  <c r="H151" i="33"/>
  <c r="I151" i="33"/>
  <c r="J151" i="33"/>
  <c r="K151" i="33"/>
  <c r="L151" i="33"/>
  <c r="M151" i="33"/>
  <c r="N151" i="33"/>
  <c r="O151" i="33"/>
  <c r="P151" i="33"/>
  <c r="C152" i="33"/>
  <c r="D152" i="33"/>
  <c r="E152" i="33"/>
  <c r="F152" i="33"/>
  <c r="G152" i="33"/>
  <c r="H152" i="33"/>
  <c r="I152" i="33"/>
  <c r="J152" i="33"/>
  <c r="K152" i="33"/>
  <c r="L152" i="33"/>
  <c r="M152" i="33"/>
  <c r="N152" i="33"/>
  <c r="O152" i="33"/>
  <c r="P152" i="33"/>
  <c r="C153" i="33"/>
  <c r="D153" i="33"/>
  <c r="E153" i="33"/>
  <c r="F153" i="33"/>
  <c r="G153" i="33"/>
  <c r="H153" i="33"/>
  <c r="I153" i="33"/>
  <c r="J153" i="33"/>
  <c r="K153" i="33"/>
  <c r="L153" i="33"/>
  <c r="M153" i="33"/>
  <c r="N153" i="33"/>
  <c r="O153" i="33"/>
  <c r="P153" i="33"/>
  <c r="C154" i="33"/>
  <c r="D154" i="33"/>
  <c r="E154" i="33"/>
  <c r="F154" i="33"/>
  <c r="G154" i="33"/>
  <c r="H154" i="33"/>
  <c r="I154" i="33"/>
  <c r="J154" i="33"/>
  <c r="K154" i="33"/>
  <c r="L154" i="33"/>
  <c r="M154" i="33"/>
  <c r="N154" i="33"/>
  <c r="O154" i="33"/>
  <c r="P154" i="33"/>
  <c r="C155" i="33"/>
  <c r="D155" i="33"/>
  <c r="E155" i="33"/>
  <c r="F155" i="33"/>
  <c r="G155" i="33"/>
  <c r="H155" i="33"/>
  <c r="I155" i="33"/>
  <c r="J155" i="33"/>
  <c r="K155" i="33"/>
  <c r="L155" i="33"/>
  <c r="M155" i="33"/>
  <c r="N155" i="33"/>
  <c r="O155" i="33"/>
  <c r="P155" i="33"/>
  <c r="C156" i="33"/>
  <c r="D156" i="33"/>
  <c r="E156" i="33"/>
  <c r="F156" i="33"/>
  <c r="G156" i="33"/>
  <c r="H156" i="33"/>
  <c r="I156" i="33"/>
  <c r="J156" i="33"/>
  <c r="K156" i="33"/>
  <c r="L156" i="33"/>
  <c r="M156" i="33"/>
  <c r="N156" i="33"/>
  <c r="O156" i="33"/>
  <c r="P156" i="33"/>
  <c r="C157" i="33"/>
  <c r="D157" i="33"/>
  <c r="E157" i="33"/>
  <c r="F157" i="33"/>
  <c r="G157" i="33"/>
  <c r="H157" i="33"/>
  <c r="I157" i="33"/>
  <c r="J157" i="33"/>
  <c r="K157" i="33"/>
  <c r="L157" i="33"/>
  <c r="M157" i="33"/>
  <c r="N157" i="33"/>
  <c r="O157" i="33"/>
  <c r="P157" i="33"/>
  <c r="C158" i="33"/>
  <c r="D158" i="33"/>
  <c r="E158" i="33"/>
  <c r="F158" i="33"/>
  <c r="G158" i="33"/>
  <c r="H158" i="33"/>
  <c r="I158" i="33"/>
  <c r="J158" i="33"/>
  <c r="K158" i="33"/>
  <c r="L158" i="33"/>
  <c r="M158" i="33"/>
  <c r="N158" i="33"/>
  <c r="O158" i="33"/>
  <c r="P158" i="33"/>
  <c r="C159" i="33"/>
  <c r="D159" i="33"/>
  <c r="E159" i="33"/>
  <c r="F159" i="33"/>
  <c r="G159" i="33"/>
  <c r="H159" i="33"/>
  <c r="I159" i="33"/>
  <c r="J159" i="33"/>
  <c r="K159" i="33"/>
  <c r="L159" i="33"/>
  <c r="M159" i="33"/>
  <c r="N159" i="33"/>
  <c r="O159" i="33"/>
  <c r="P159" i="33"/>
  <c r="C160" i="33"/>
  <c r="D160" i="33"/>
  <c r="E160" i="33"/>
  <c r="F160" i="33"/>
  <c r="G160" i="33"/>
  <c r="H160" i="33"/>
  <c r="I160" i="33"/>
  <c r="J160" i="33"/>
  <c r="K160" i="33"/>
  <c r="L160" i="33"/>
  <c r="M160" i="33"/>
  <c r="N160" i="33"/>
  <c r="O160" i="33"/>
  <c r="P160" i="33"/>
  <c r="C161" i="33"/>
  <c r="D161" i="33"/>
  <c r="E161" i="33"/>
  <c r="F161" i="33"/>
  <c r="G161" i="33"/>
  <c r="H161" i="33"/>
  <c r="I161" i="33"/>
  <c r="J161" i="33"/>
  <c r="K161" i="33"/>
  <c r="L161" i="33"/>
  <c r="M161" i="33"/>
  <c r="N161" i="33"/>
  <c r="O161" i="33"/>
  <c r="P161" i="33"/>
  <c r="C162" i="33"/>
  <c r="D162" i="33"/>
  <c r="E162" i="33"/>
  <c r="F162" i="33"/>
  <c r="G162" i="33"/>
  <c r="H162" i="33"/>
  <c r="I162" i="33"/>
  <c r="J162" i="33"/>
  <c r="K162" i="33"/>
  <c r="L162" i="33"/>
  <c r="M162" i="33"/>
  <c r="N162" i="33"/>
  <c r="O162" i="33"/>
  <c r="P162" i="33"/>
  <c r="C163" i="33"/>
  <c r="D163" i="33"/>
  <c r="E163" i="33"/>
  <c r="F163" i="33"/>
  <c r="G163" i="33"/>
  <c r="H163" i="33"/>
  <c r="I163" i="33"/>
  <c r="J163" i="33"/>
  <c r="K163" i="33"/>
  <c r="L163" i="33"/>
  <c r="M163" i="33"/>
  <c r="N163" i="33"/>
  <c r="O163" i="33"/>
  <c r="P163" i="33"/>
  <c r="C164" i="33"/>
  <c r="D164" i="33"/>
  <c r="E164" i="33"/>
  <c r="F164" i="33"/>
  <c r="G164" i="33"/>
  <c r="H164" i="33"/>
  <c r="I164" i="33"/>
  <c r="J164" i="33"/>
  <c r="K164" i="33"/>
  <c r="L164" i="33"/>
  <c r="M164" i="33"/>
  <c r="N164" i="33"/>
  <c r="O164" i="33"/>
  <c r="P164" i="33"/>
  <c r="C165" i="33"/>
  <c r="D165" i="33"/>
  <c r="E165" i="33"/>
  <c r="F165" i="33"/>
  <c r="G165" i="33"/>
  <c r="H165" i="33"/>
  <c r="I165" i="33"/>
  <c r="J165" i="33"/>
  <c r="K165" i="33"/>
  <c r="L165" i="33"/>
  <c r="M165" i="33"/>
  <c r="N165" i="33"/>
  <c r="O165" i="33"/>
  <c r="P165" i="33"/>
  <c r="C166" i="33"/>
  <c r="D166" i="33"/>
  <c r="E166" i="33"/>
  <c r="F166" i="33"/>
  <c r="G166" i="33"/>
  <c r="H166" i="33"/>
  <c r="I166" i="33"/>
  <c r="J166" i="33"/>
  <c r="K166" i="33"/>
  <c r="L166" i="33"/>
  <c r="M166" i="33"/>
  <c r="N166" i="33"/>
  <c r="O166" i="33"/>
  <c r="P166" i="33"/>
  <c r="C167" i="33"/>
  <c r="D167" i="33"/>
  <c r="E167" i="33"/>
  <c r="F167" i="33"/>
  <c r="G167" i="33"/>
  <c r="H167" i="33"/>
  <c r="I167" i="33"/>
  <c r="J167" i="33"/>
  <c r="K167" i="33"/>
  <c r="L167" i="33"/>
  <c r="M167" i="33"/>
  <c r="N167" i="33"/>
  <c r="O167" i="33"/>
  <c r="P167" i="33"/>
  <c r="C168" i="33"/>
  <c r="D168" i="33"/>
  <c r="E168" i="33"/>
  <c r="F168" i="33"/>
  <c r="G168" i="33"/>
  <c r="H168" i="33"/>
  <c r="I168" i="33"/>
  <c r="J168" i="33"/>
  <c r="K168" i="33"/>
  <c r="L168" i="33"/>
  <c r="M168" i="33"/>
  <c r="N168" i="33"/>
  <c r="O168" i="33"/>
  <c r="P168" i="33"/>
  <c r="C169" i="33"/>
  <c r="D169" i="33"/>
  <c r="E169" i="33"/>
  <c r="F169" i="33"/>
  <c r="G169" i="33"/>
  <c r="H169" i="33"/>
  <c r="I169" i="33"/>
  <c r="J169" i="33"/>
  <c r="K169" i="33"/>
  <c r="L169" i="33"/>
  <c r="M169" i="33"/>
  <c r="N169" i="33"/>
  <c r="O169" i="33"/>
  <c r="P169" i="33"/>
  <c r="C170" i="33"/>
  <c r="D170" i="33"/>
  <c r="E170" i="33"/>
  <c r="F170" i="33"/>
  <c r="G170" i="33"/>
  <c r="H170" i="33"/>
  <c r="I170" i="33"/>
  <c r="J170" i="33"/>
  <c r="K170" i="33"/>
  <c r="L170" i="33"/>
  <c r="M170" i="33"/>
  <c r="N170" i="33"/>
  <c r="O170" i="33"/>
  <c r="P170" i="33"/>
  <c r="C171" i="33"/>
  <c r="D171" i="33"/>
  <c r="E171" i="33"/>
  <c r="F171" i="33"/>
  <c r="G171" i="33"/>
  <c r="H171" i="33"/>
  <c r="I171" i="33"/>
  <c r="J171" i="33"/>
  <c r="K171" i="33"/>
  <c r="L171" i="33"/>
  <c r="M171" i="33"/>
  <c r="N171" i="33"/>
  <c r="O171" i="33"/>
  <c r="P171" i="33"/>
  <c r="C172" i="33"/>
  <c r="D172" i="33"/>
  <c r="E172" i="33"/>
  <c r="F172" i="33"/>
  <c r="G172" i="33"/>
  <c r="H172" i="33"/>
  <c r="I172" i="33"/>
  <c r="J172" i="33"/>
  <c r="K172" i="33"/>
  <c r="L172" i="33"/>
  <c r="M172" i="33"/>
  <c r="N172" i="33"/>
  <c r="O172" i="33"/>
  <c r="P172" i="33"/>
  <c r="C173" i="33"/>
  <c r="D173" i="33"/>
  <c r="E173" i="33"/>
  <c r="F173" i="33"/>
  <c r="G173" i="33"/>
  <c r="H173" i="33"/>
  <c r="I173" i="33"/>
  <c r="J173" i="33"/>
  <c r="K173" i="33"/>
  <c r="L173" i="33"/>
  <c r="M173" i="33"/>
  <c r="N173" i="33"/>
  <c r="O173" i="33"/>
  <c r="P173" i="33"/>
  <c r="C174" i="33"/>
  <c r="D174" i="33"/>
  <c r="E174" i="33"/>
  <c r="F174" i="33"/>
  <c r="G174" i="33"/>
  <c r="H174" i="33"/>
  <c r="I174" i="33"/>
  <c r="J174" i="33"/>
  <c r="K174" i="33"/>
  <c r="L174" i="33"/>
  <c r="M174" i="33"/>
  <c r="N174" i="33"/>
  <c r="O174" i="33"/>
  <c r="P174" i="33"/>
  <c r="C175" i="33"/>
  <c r="D175" i="33"/>
  <c r="E175" i="33"/>
  <c r="F175" i="33"/>
  <c r="G175" i="33"/>
  <c r="H175" i="33"/>
  <c r="I175" i="33"/>
  <c r="J175" i="33"/>
  <c r="K175" i="33"/>
  <c r="L175" i="33"/>
  <c r="M175" i="33"/>
  <c r="N175" i="33"/>
  <c r="O175" i="33"/>
  <c r="P175" i="33"/>
  <c r="C176" i="33"/>
  <c r="D176" i="33"/>
  <c r="E176" i="33"/>
  <c r="F176" i="33"/>
  <c r="G176" i="33"/>
  <c r="H176" i="33"/>
  <c r="I176" i="33"/>
  <c r="J176" i="33"/>
  <c r="K176" i="33"/>
  <c r="L176" i="33"/>
  <c r="M176" i="33"/>
  <c r="N176" i="33"/>
  <c r="O176" i="33"/>
  <c r="P176" i="33"/>
  <c r="C177" i="33"/>
  <c r="D177" i="33"/>
  <c r="E177" i="33"/>
  <c r="F177" i="33"/>
  <c r="G177" i="33"/>
  <c r="H177" i="33"/>
  <c r="I177" i="33"/>
  <c r="J177" i="33"/>
  <c r="K177" i="33"/>
  <c r="L177" i="33"/>
  <c r="M177" i="33"/>
  <c r="N177" i="33"/>
  <c r="O177" i="33"/>
  <c r="P177" i="33"/>
  <c r="C178" i="33"/>
  <c r="D178" i="33"/>
  <c r="E178" i="33"/>
  <c r="F178" i="33"/>
  <c r="G178" i="33"/>
  <c r="H178" i="33"/>
  <c r="I178" i="33"/>
  <c r="J178" i="33"/>
  <c r="K178" i="33"/>
  <c r="L178" i="33"/>
  <c r="M178" i="33"/>
  <c r="N178" i="33"/>
  <c r="O178" i="33"/>
  <c r="P178" i="33"/>
  <c r="C179" i="33"/>
  <c r="D179" i="33"/>
  <c r="E179" i="33"/>
  <c r="F179" i="33"/>
  <c r="G179" i="33"/>
  <c r="H179" i="33"/>
  <c r="I179" i="33"/>
  <c r="J179" i="33"/>
  <c r="K179" i="33"/>
  <c r="L179" i="33"/>
  <c r="M179" i="33"/>
  <c r="N179" i="33"/>
  <c r="O179" i="33"/>
  <c r="P179" i="33"/>
  <c r="C180" i="33"/>
  <c r="D180" i="33"/>
  <c r="E180" i="33"/>
  <c r="F180" i="33"/>
  <c r="G180" i="33"/>
  <c r="H180" i="33"/>
  <c r="I180" i="33"/>
  <c r="J180" i="33"/>
  <c r="K180" i="33"/>
  <c r="L180" i="33"/>
  <c r="M180" i="33"/>
  <c r="N180" i="33"/>
  <c r="O180" i="33"/>
  <c r="P180" i="33"/>
  <c r="C181" i="33"/>
  <c r="D181" i="33"/>
  <c r="E181" i="33"/>
  <c r="F181" i="33"/>
  <c r="G181" i="33"/>
  <c r="H181" i="33"/>
  <c r="I181" i="33"/>
  <c r="J181" i="33"/>
  <c r="K181" i="33"/>
  <c r="L181" i="33"/>
  <c r="M181" i="33"/>
  <c r="N181" i="33"/>
  <c r="O181" i="33"/>
  <c r="P181" i="33"/>
  <c r="C182" i="33"/>
  <c r="D182" i="33"/>
  <c r="E182" i="33"/>
  <c r="F182" i="33"/>
  <c r="G182" i="33"/>
  <c r="H182" i="33"/>
  <c r="I182" i="33"/>
  <c r="J182" i="33"/>
  <c r="K182" i="33"/>
  <c r="L182" i="33"/>
  <c r="M182" i="33"/>
  <c r="N182" i="33"/>
  <c r="O182" i="33"/>
  <c r="P182" i="33"/>
  <c r="C183" i="33"/>
  <c r="D183" i="33"/>
  <c r="E183" i="33"/>
  <c r="F183" i="33"/>
  <c r="G183" i="33"/>
  <c r="H183" i="33"/>
  <c r="I183" i="33"/>
  <c r="J183" i="33"/>
  <c r="K183" i="33"/>
  <c r="L183" i="33"/>
  <c r="M183" i="33"/>
  <c r="N183" i="33"/>
  <c r="O183" i="33"/>
  <c r="P183" i="33"/>
  <c r="C184" i="33"/>
  <c r="D184" i="33"/>
  <c r="E184" i="33"/>
  <c r="F184" i="33"/>
  <c r="G184" i="33"/>
  <c r="H184" i="33"/>
  <c r="I184" i="33"/>
  <c r="J184" i="33"/>
  <c r="K184" i="33"/>
  <c r="L184" i="33"/>
  <c r="M184" i="33"/>
  <c r="N184" i="33"/>
  <c r="O184" i="33"/>
  <c r="P184" i="33"/>
  <c r="C185" i="33"/>
  <c r="D185" i="33"/>
  <c r="E185" i="33"/>
  <c r="F185" i="33"/>
  <c r="G185" i="33"/>
  <c r="H185" i="33"/>
  <c r="I185" i="33"/>
  <c r="J185" i="33"/>
  <c r="K185" i="33"/>
  <c r="L185" i="33"/>
  <c r="M185" i="33"/>
  <c r="N185" i="33"/>
  <c r="O185" i="33"/>
  <c r="P185" i="33"/>
  <c r="C186" i="33"/>
  <c r="D186" i="33"/>
  <c r="E186" i="33"/>
  <c r="F186" i="33"/>
  <c r="G186" i="33"/>
  <c r="H186" i="33"/>
  <c r="I186" i="33"/>
  <c r="J186" i="33"/>
  <c r="K186" i="33"/>
  <c r="L186" i="33"/>
  <c r="M186" i="33"/>
  <c r="N186" i="33"/>
  <c r="O186" i="33"/>
  <c r="P186" i="33"/>
  <c r="C187" i="33"/>
  <c r="D187" i="33"/>
  <c r="E187" i="33"/>
  <c r="F187" i="33"/>
  <c r="G187" i="33"/>
  <c r="H187" i="33"/>
  <c r="I187" i="33"/>
  <c r="J187" i="33"/>
  <c r="K187" i="33"/>
  <c r="L187" i="33"/>
  <c r="M187" i="33"/>
  <c r="N187" i="33"/>
  <c r="O187" i="33"/>
  <c r="P187" i="33"/>
  <c r="C188" i="33"/>
  <c r="D188" i="33"/>
  <c r="E188" i="33"/>
  <c r="F188" i="33"/>
  <c r="G188" i="33"/>
  <c r="H188" i="33"/>
  <c r="I188" i="33"/>
  <c r="J188" i="33"/>
  <c r="K188" i="33"/>
  <c r="L188" i="33"/>
  <c r="M188" i="33"/>
  <c r="N188" i="33"/>
  <c r="O188" i="33"/>
  <c r="P188" i="33"/>
  <c r="C189" i="33"/>
  <c r="D189" i="33"/>
  <c r="E189" i="33"/>
  <c r="F189" i="33"/>
  <c r="G189" i="33"/>
  <c r="H189" i="33"/>
  <c r="I189" i="33"/>
  <c r="J189" i="33"/>
  <c r="K189" i="33"/>
  <c r="L189" i="33"/>
  <c r="M189" i="33"/>
  <c r="N189" i="33"/>
  <c r="O189" i="33"/>
  <c r="P189" i="33"/>
  <c r="C190" i="33"/>
  <c r="D190" i="33"/>
  <c r="E190" i="33"/>
  <c r="F190" i="33"/>
  <c r="G190" i="33"/>
  <c r="H190" i="33"/>
  <c r="I190" i="33"/>
  <c r="J190" i="33"/>
  <c r="K190" i="33"/>
  <c r="L190" i="33"/>
  <c r="M190" i="33"/>
  <c r="N190" i="33"/>
  <c r="O190" i="33"/>
  <c r="P190" i="33"/>
  <c r="C191" i="33"/>
  <c r="D191" i="33"/>
  <c r="E191" i="33"/>
  <c r="F191" i="33"/>
  <c r="G191" i="33"/>
  <c r="H191" i="33"/>
  <c r="I191" i="33"/>
  <c r="J191" i="33"/>
  <c r="K191" i="33"/>
  <c r="L191" i="33"/>
  <c r="M191" i="33"/>
  <c r="N191" i="33"/>
  <c r="O191" i="33"/>
  <c r="P191" i="33"/>
  <c r="C192" i="33"/>
  <c r="D192" i="33"/>
  <c r="E192" i="33"/>
  <c r="F192" i="33"/>
  <c r="G192" i="33"/>
  <c r="H192" i="33"/>
  <c r="I192" i="33"/>
  <c r="J192" i="33"/>
  <c r="K192" i="33"/>
  <c r="L192" i="33"/>
  <c r="M192" i="33"/>
  <c r="N192" i="33"/>
  <c r="O192" i="33"/>
  <c r="P192" i="33"/>
  <c r="C193" i="33"/>
  <c r="D193" i="33"/>
  <c r="E193" i="33"/>
  <c r="F193" i="33"/>
  <c r="G193" i="33"/>
  <c r="H193" i="33"/>
  <c r="I193" i="33"/>
  <c r="J193" i="33"/>
  <c r="K193" i="33"/>
  <c r="L193" i="33"/>
  <c r="M193" i="33"/>
  <c r="N193" i="33"/>
  <c r="O193" i="33"/>
  <c r="P193" i="33"/>
  <c r="C194" i="33"/>
  <c r="D194" i="33"/>
  <c r="E194" i="33"/>
  <c r="F194" i="33"/>
  <c r="G194" i="33"/>
  <c r="H194" i="33"/>
  <c r="I194" i="33"/>
  <c r="J194" i="33"/>
  <c r="K194" i="33"/>
  <c r="L194" i="33"/>
  <c r="M194" i="33"/>
  <c r="N194" i="33"/>
  <c r="O194" i="33"/>
  <c r="P194" i="33"/>
  <c r="C195" i="33"/>
  <c r="D195" i="33"/>
  <c r="E195" i="33"/>
  <c r="F195" i="33"/>
  <c r="G195" i="33"/>
  <c r="H195" i="33"/>
  <c r="I195" i="33"/>
  <c r="J195" i="33"/>
  <c r="K195" i="33"/>
  <c r="L195" i="33"/>
  <c r="M195" i="33"/>
  <c r="N195" i="33"/>
  <c r="O195" i="33"/>
  <c r="P195" i="33"/>
  <c r="C196" i="33"/>
  <c r="D196" i="33"/>
  <c r="E196" i="33"/>
  <c r="F196" i="33"/>
  <c r="G196" i="33"/>
  <c r="H196" i="33"/>
  <c r="I196" i="33"/>
  <c r="J196" i="33"/>
  <c r="K196" i="33"/>
  <c r="L196" i="33"/>
  <c r="M196" i="33"/>
  <c r="N196" i="33"/>
  <c r="O196" i="33"/>
  <c r="P196" i="33"/>
  <c r="C197" i="33"/>
  <c r="D197" i="33"/>
  <c r="E197" i="33"/>
  <c r="F197" i="33"/>
  <c r="G197" i="33"/>
  <c r="H197" i="33"/>
  <c r="I197" i="33"/>
  <c r="J197" i="33"/>
  <c r="K197" i="33"/>
  <c r="L197" i="33"/>
  <c r="M197" i="33"/>
  <c r="N197" i="33"/>
  <c r="O197" i="33"/>
  <c r="P197" i="33"/>
  <c r="C198" i="33"/>
  <c r="D198" i="33"/>
  <c r="E198" i="33"/>
  <c r="F198" i="33"/>
  <c r="G198" i="33"/>
  <c r="H198" i="33"/>
  <c r="I198" i="33"/>
  <c r="J198" i="33"/>
  <c r="K198" i="33"/>
  <c r="L198" i="33"/>
  <c r="M198" i="33"/>
  <c r="N198" i="33"/>
  <c r="O198" i="33"/>
  <c r="P198" i="33"/>
  <c r="C199" i="33"/>
  <c r="D199" i="33"/>
  <c r="E199" i="33"/>
  <c r="F199" i="33"/>
  <c r="G199" i="33"/>
  <c r="H199" i="33"/>
  <c r="I199" i="33"/>
  <c r="J199" i="33"/>
  <c r="K199" i="33"/>
  <c r="L199" i="33"/>
  <c r="M199" i="33"/>
  <c r="N199" i="33"/>
  <c r="O199" i="33"/>
  <c r="P199" i="33"/>
  <c r="C200" i="33"/>
  <c r="D200" i="33"/>
  <c r="E200" i="33"/>
  <c r="F200" i="33"/>
  <c r="G200" i="33"/>
  <c r="H200" i="33"/>
  <c r="I200" i="33"/>
  <c r="J200" i="33"/>
  <c r="K200" i="33"/>
  <c r="L200" i="33"/>
  <c r="M200" i="33"/>
  <c r="N200" i="33"/>
  <c r="O200" i="33"/>
  <c r="P200" i="33"/>
  <c r="C201" i="33"/>
  <c r="D201" i="33"/>
  <c r="E201" i="33"/>
  <c r="F201" i="33"/>
  <c r="G201" i="33"/>
  <c r="H201" i="33"/>
  <c r="I201" i="33"/>
  <c r="J201" i="33"/>
  <c r="K201" i="33"/>
  <c r="L201" i="33"/>
  <c r="M201" i="33"/>
  <c r="N201" i="33"/>
  <c r="O201" i="33"/>
  <c r="P201" i="33"/>
  <c r="C202" i="33"/>
  <c r="D202" i="33"/>
  <c r="E202" i="33"/>
  <c r="F202" i="33"/>
  <c r="G202" i="33"/>
  <c r="H202" i="33"/>
  <c r="I202" i="33"/>
  <c r="J202" i="33"/>
  <c r="K202" i="33"/>
  <c r="L202" i="33"/>
  <c r="M202" i="33"/>
  <c r="N202" i="33"/>
  <c r="O202" i="33"/>
  <c r="P202" i="33"/>
  <c r="C203" i="33"/>
  <c r="D203" i="33"/>
  <c r="E203" i="33"/>
  <c r="F203" i="33"/>
  <c r="G203" i="33"/>
  <c r="H203" i="33"/>
  <c r="I203" i="33"/>
  <c r="J203" i="33"/>
  <c r="K203" i="33"/>
  <c r="L203" i="33"/>
  <c r="M203" i="33"/>
  <c r="N203" i="33"/>
  <c r="O203" i="33"/>
  <c r="P203" i="33"/>
  <c r="C204" i="33"/>
  <c r="D204" i="33"/>
  <c r="E204" i="33"/>
  <c r="F204" i="33"/>
  <c r="G204" i="33"/>
  <c r="H204" i="33"/>
  <c r="I204" i="33"/>
  <c r="J204" i="33"/>
  <c r="K204" i="33"/>
  <c r="L204" i="33"/>
  <c r="M204" i="33"/>
  <c r="N204" i="33"/>
  <c r="O204" i="33"/>
  <c r="P204" i="33"/>
  <c r="C205" i="33"/>
  <c r="D205" i="33"/>
  <c r="E205" i="33"/>
  <c r="F205" i="33"/>
  <c r="G205" i="33"/>
  <c r="H205" i="33"/>
  <c r="I205" i="33"/>
  <c r="J205" i="33"/>
  <c r="K205" i="33"/>
  <c r="L205" i="33"/>
  <c r="M205" i="33"/>
  <c r="N205" i="33"/>
  <c r="O205" i="33"/>
  <c r="P205" i="33"/>
  <c r="C206" i="33"/>
  <c r="D206" i="33"/>
  <c r="E206" i="33"/>
  <c r="F206" i="33"/>
  <c r="G206" i="33"/>
  <c r="H206" i="33"/>
  <c r="I206" i="33"/>
  <c r="J206" i="33"/>
  <c r="K206" i="33"/>
  <c r="L206" i="33"/>
  <c r="M206" i="33"/>
  <c r="N206" i="33"/>
  <c r="O206" i="33"/>
  <c r="P206" i="33"/>
  <c r="C207" i="33"/>
  <c r="D207" i="33"/>
  <c r="E207" i="33"/>
  <c r="F207" i="33"/>
  <c r="G207" i="33"/>
  <c r="H207" i="33"/>
  <c r="I207" i="33"/>
  <c r="J207" i="33"/>
  <c r="K207" i="33"/>
  <c r="L207" i="33"/>
  <c r="M207" i="33"/>
  <c r="N207" i="33"/>
  <c r="O207" i="33"/>
  <c r="P207" i="33"/>
  <c r="C208" i="33"/>
  <c r="D208" i="33"/>
  <c r="E208" i="33"/>
  <c r="F208" i="33"/>
  <c r="G208" i="33"/>
  <c r="H208" i="33"/>
  <c r="I208" i="33"/>
  <c r="J208" i="33"/>
  <c r="K208" i="33"/>
  <c r="L208" i="33"/>
  <c r="M208" i="33"/>
  <c r="N208" i="33"/>
  <c r="O208" i="33"/>
  <c r="P208" i="33"/>
  <c r="C209" i="33"/>
  <c r="D209" i="33"/>
  <c r="E209" i="33"/>
  <c r="F209" i="33"/>
  <c r="G209" i="33"/>
  <c r="H209" i="33"/>
  <c r="I209" i="33"/>
  <c r="J209" i="33"/>
  <c r="K209" i="33"/>
  <c r="L209" i="33"/>
  <c r="M209" i="33"/>
  <c r="N209" i="33"/>
  <c r="O209" i="33"/>
  <c r="P209" i="33"/>
  <c r="C210" i="33"/>
  <c r="D210" i="33"/>
  <c r="E210" i="33"/>
  <c r="F210" i="33"/>
  <c r="G210" i="33"/>
  <c r="H210" i="33"/>
  <c r="I210" i="33"/>
  <c r="J210" i="33"/>
  <c r="K210" i="33"/>
  <c r="L210" i="33"/>
  <c r="M210" i="33"/>
  <c r="N210" i="33"/>
  <c r="O210" i="33"/>
  <c r="P210" i="33"/>
  <c r="C211" i="33"/>
  <c r="D211" i="33"/>
  <c r="E211" i="33"/>
  <c r="F211" i="33"/>
  <c r="G211" i="33"/>
  <c r="H211" i="33"/>
  <c r="I211" i="33"/>
  <c r="J211" i="33"/>
  <c r="K211" i="33"/>
  <c r="L211" i="33"/>
  <c r="M211" i="33"/>
  <c r="N211" i="33"/>
  <c r="O211" i="33"/>
  <c r="P211" i="33"/>
  <c r="C212" i="33"/>
  <c r="D212" i="33"/>
  <c r="E212" i="33"/>
  <c r="F212" i="33"/>
  <c r="G212" i="33"/>
  <c r="H212" i="33"/>
  <c r="I212" i="33"/>
  <c r="J212" i="33"/>
  <c r="K212" i="33"/>
  <c r="L212" i="33"/>
  <c r="M212" i="33"/>
  <c r="N212" i="33"/>
  <c r="O212" i="33"/>
  <c r="P212" i="33"/>
  <c r="C213" i="33"/>
  <c r="D213" i="33"/>
  <c r="E213" i="33"/>
  <c r="F213" i="33"/>
  <c r="G213" i="33"/>
  <c r="H213" i="33"/>
  <c r="I213" i="33"/>
  <c r="J213" i="33"/>
  <c r="K213" i="33"/>
  <c r="L213" i="33"/>
  <c r="M213" i="33"/>
  <c r="N213" i="33"/>
  <c r="O213" i="33"/>
  <c r="P213" i="33"/>
  <c r="C214" i="33"/>
  <c r="D214" i="33"/>
  <c r="E214" i="33"/>
  <c r="F214" i="33"/>
  <c r="G214" i="33"/>
  <c r="H214" i="33"/>
  <c r="I214" i="33"/>
  <c r="J214" i="33"/>
  <c r="K214" i="33"/>
  <c r="L214" i="33"/>
  <c r="M214" i="33"/>
  <c r="N214" i="33"/>
  <c r="O214" i="33"/>
  <c r="P214" i="33"/>
  <c r="C215" i="33"/>
  <c r="D215" i="33"/>
  <c r="E215" i="33"/>
  <c r="F215" i="33"/>
  <c r="G215" i="33"/>
  <c r="H215" i="33"/>
  <c r="I215" i="33"/>
  <c r="J215" i="33"/>
  <c r="K215" i="33"/>
  <c r="L215" i="33"/>
  <c r="M215" i="33"/>
  <c r="N215" i="33"/>
  <c r="O215" i="33"/>
  <c r="P215" i="33"/>
  <c r="C216" i="33"/>
  <c r="D216" i="33"/>
  <c r="E216" i="33"/>
  <c r="F216" i="33"/>
  <c r="G216" i="33"/>
  <c r="H216" i="33"/>
  <c r="I216" i="33"/>
  <c r="J216" i="33"/>
  <c r="K216" i="33"/>
  <c r="L216" i="33"/>
  <c r="M216" i="33"/>
  <c r="N216" i="33"/>
  <c r="O216" i="33"/>
  <c r="P216" i="33"/>
  <c r="C217" i="33"/>
  <c r="D217" i="33"/>
  <c r="E217" i="33"/>
  <c r="F217" i="33"/>
  <c r="G217" i="33"/>
  <c r="H217" i="33"/>
  <c r="I217" i="33"/>
  <c r="J217" i="33"/>
  <c r="K217" i="33"/>
  <c r="L217" i="33"/>
  <c r="M217" i="33"/>
  <c r="N217" i="33"/>
  <c r="O217" i="33"/>
  <c r="P217" i="33"/>
  <c r="C218" i="33"/>
  <c r="D218" i="33"/>
  <c r="E218" i="33"/>
  <c r="F218" i="33"/>
  <c r="G218" i="33"/>
  <c r="H218" i="33"/>
  <c r="I218" i="33"/>
  <c r="J218" i="33"/>
  <c r="K218" i="33"/>
  <c r="L218" i="33"/>
  <c r="M218" i="33"/>
  <c r="N218" i="33"/>
  <c r="O218" i="33"/>
  <c r="P218" i="33"/>
  <c r="C219" i="33"/>
  <c r="D219" i="33"/>
  <c r="E219" i="33"/>
  <c r="F219" i="33"/>
  <c r="G219" i="33"/>
  <c r="H219" i="33"/>
  <c r="I219" i="33"/>
  <c r="J219" i="33"/>
  <c r="K219" i="33"/>
  <c r="L219" i="33"/>
  <c r="M219" i="33"/>
  <c r="N219" i="33"/>
  <c r="O219" i="33"/>
  <c r="P219" i="33"/>
  <c r="C220" i="33"/>
  <c r="D220" i="33"/>
  <c r="E220" i="33"/>
  <c r="F220" i="33"/>
  <c r="G220" i="33"/>
  <c r="H220" i="33"/>
  <c r="I220" i="33"/>
  <c r="J220" i="33"/>
  <c r="K220" i="33"/>
  <c r="L220" i="33"/>
  <c r="M220" i="33"/>
  <c r="N220" i="33"/>
  <c r="O220" i="33"/>
  <c r="P220" i="33"/>
  <c r="C221" i="33"/>
  <c r="D221" i="33"/>
  <c r="E221" i="33"/>
  <c r="F221" i="33"/>
  <c r="G221" i="33"/>
  <c r="H221" i="33"/>
  <c r="I221" i="33"/>
  <c r="J221" i="33"/>
  <c r="K221" i="33"/>
  <c r="L221" i="33"/>
  <c r="M221" i="33"/>
  <c r="N221" i="33"/>
  <c r="O221" i="33"/>
  <c r="P221" i="33"/>
  <c r="C222" i="33"/>
  <c r="D222" i="33"/>
  <c r="E222" i="33"/>
  <c r="F222" i="33"/>
  <c r="G222" i="33"/>
  <c r="H222" i="33"/>
  <c r="I222" i="33"/>
  <c r="J222" i="33"/>
  <c r="K222" i="33"/>
  <c r="L222" i="33"/>
  <c r="M222" i="33"/>
  <c r="N222" i="33"/>
  <c r="O222" i="33"/>
  <c r="P222" i="33"/>
  <c r="C223" i="33"/>
  <c r="D223" i="33"/>
  <c r="E223" i="33"/>
  <c r="F223" i="33"/>
  <c r="G223" i="33"/>
  <c r="H223" i="33"/>
  <c r="I223" i="33"/>
  <c r="J223" i="33"/>
  <c r="K223" i="33"/>
  <c r="L223" i="33"/>
  <c r="M223" i="33"/>
  <c r="N223" i="33"/>
  <c r="O223" i="33"/>
  <c r="P223" i="33"/>
  <c r="C224" i="33"/>
  <c r="D224" i="33"/>
  <c r="E224" i="33"/>
  <c r="F224" i="33"/>
  <c r="G224" i="33"/>
  <c r="H224" i="33"/>
  <c r="I224" i="33"/>
  <c r="J224" i="33"/>
  <c r="K224" i="33"/>
  <c r="L224" i="33"/>
  <c r="M224" i="33"/>
  <c r="N224" i="33"/>
  <c r="O224" i="33"/>
  <c r="P224" i="33"/>
  <c r="C225" i="33"/>
  <c r="D225" i="33"/>
  <c r="E225" i="33"/>
  <c r="F225" i="33"/>
  <c r="G225" i="33"/>
  <c r="H225" i="33"/>
  <c r="I225" i="33"/>
  <c r="J225" i="33"/>
  <c r="K225" i="33"/>
  <c r="L225" i="33"/>
  <c r="M225" i="33"/>
  <c r="N225" i="33"/>
  <c r="O225" i="33"/>
  <c r="P225" i="33"/>
  <c r="C226" i="33"/>
  <c r="D226" i="33"/>
  <c r="E226" i="33"/>
  <c r="F226" i="33"/>
  <c r="G226" i="33"/>
  <c r="H226" i="33"/>
  <c r="I226" i="33"/>
  <c r="J226" i="33"/>
  <c r="K226" i="33"/>
  <c r="L226" i="33"/>
  <c r="M226" i="33"/>
  <c r="N226" i="33"/>
  <c r="O226" i="33"/>
  <c r="P226" i="33"/>
  <c r="C227" i="33"/>
  <c r="D227" i="33"/>
  <c r="E227" i="33"/>
  <c r="F227" i="33"/>
  <c r="G227" i="33"/>
  <c r="H227" i="33"/>
  <c r="I227" i="33"/>
  <c r="J227" i="33"/>
  <c r="K227" i="33"/>
  <c r="L227" i="33"/>
  <c r="M227" i="33"/>
  <c r="N227" i="33"/>
  <c r="O227" i="33"/>
  <c r="P227" i="33"/>
  <c r="C228" i="33"/>
  <c r="D228" i="33"/>
  <c r="E228" i="33"/>
  <c r="F228" i="33"/>
  <c r="G228" i="33"/>
  <c r="H228" i="33"/>
  <c r="I228" i="33"/>
  <c r="J228" i="33"/>
  <c r="K228" i="33"/>
  <c r="L228" i="33"/>
  <c r="M228" i="33"/>
  <c r="N228" i="33"/>
  <c r="O228" i="33"/>
  <c r="P228" i="33"/>
  <c r="C229" i="33"/>
  <c r="D229" i="33"/>
  <c r="E229" i="33"/>
  <c r="F229" i="33"/>
  <c r="G229" i="33"/>
  <c r="H229" i="33"/>
  <c r="I229" i="33"/>
  <c r="J229" i="33"/>
  <c r="K229" i="33"/>
  <c r="L229" i="33"/>
  <c r="M229" i="33"/>
  <c r="N229" i="33"/>
  <c r="O229" i="33"/>
  <c r="P229" i="33"/>
  <c r="C230" i="33"/>
  <c r="D230" i="33"/>
  <c r="E230" i="33"/>
  <c r="F230" i="33"/>
  <c r="G230" i="33"/>
  <c r="H230" i="33"/>
  <c r="I230" i="33"/>
  <c r="J230" i="33"/>
  <c r="K230" i="33"/>
  <c r="L230" i="33"/>
  <c r="M230" i="33"/>
  <c r="N230" i="33"/>
  <c r="O230" i="33"/>
  <c r="P230" i="33"/>
  <c r="C231" i="33"/>
  <c r="D231" i="33"/>
  <c r="E231" i="33"/>
  <c r="F231" i="33"/>
  <c r="G231" i="33"/>
  <c r="H231" i="33"/>
  <c r="I231" i="33"/>
  <c r="J231" i="33"/>
  <c r="K231" i="33"/>
  <c r="L231" i="33"/>
  <c r="M231" i="33"/>
  <c r="N231" i="33"/>
  <c r="O231" i="33"/>
  <c r="P231" i="33"/>
  <c r="C232" i="33"/>
  <c r="D232" i="33"/>
  <c r="E232" i="33"/>
  <c r="F232" i="33"/>
  <c r="G232" i="33"/>
  <c r="H232" i="33"/>
  <c r="I232" i="33"/>
  <c r="J232" i="33"/>
  <c r="K232" i="33"/>
  <c r="L232" i="33"/>
  <c r="M232" i="33"/>
  <c r="N232" i="33"/>
  <c r="O232" i="33"/>
  <c r="P232" i="33"/>
  <c r="C233" i="33"/>
  <c r="D233" i="33"/>
  <c r="E233" i="33"/>
  <c r="F233" i="33"/>
  <c r="G233" i="33"/>
  <c r="H233" i="33"/>
  <c r="I233" i="33"/>
  <c r="J233" i="33"/>
  <c r="K233" i="33"/>
  <c r="L233" i="33"/>
  <c r="M233" i="33"/>
  <c r="N233" i="33"/>
  <c r="O233" i="33"/>
  <c r="P233" i="33"/>
  <c r="C234" i="33"/>
  <c r="D234" i="33"/>
  <c r="E234" i="33"/>
  <c r="F234" i="33"/>
  <c r="G234" i="33"/>
  <c r="H234" i="33"/>
  <c r="I234" i="33"/>
  <c r="J234" i="33"/>
  <c r="K234" i="33"/>
  <c r="L234" i="33"/>
  <c r="M234" i="33"/>
  <c r="N234" i="33"/>
  <c r="O234" i="33"/>
  <c r="P234" i="33"/>
  <c r="C235" i="33"/>
  <c r="D235" i="33"/>
  <c r="E235" i="33"/>
  <c r="F235" i="33"/>
  <c r="G235" i="33"/>
  <c r="H235" i="33"/>
  <c r="I235" i="33"/>
  <c r="J235" i="33"/>
  <c r="K235" i="33"/>
  <c r="L235" i="33"/>
  <c r="M235" i="33"/>
  <c r="N235" i="33"/>
  <c r="O235" i="33"/>
  <c r="P235" i="33"/>
  <c r="C236" i="33"/>
  <c r="D236" i="33"/>
  <c r="E236" i="33"/>
  <c r="F236" i="33"/>
  <c r="G236" i="33"/>
  <c r="H236" i="33"/>
  <c r="I236" i="33"/>
  <c r="J236" i="33"/>
  <c r="K236" i="33"/>
  <c r="L236" i="33"/>
  <c r="M236" i="33"/>
  <c r="N236" i="33"/>
  <c r="O236" i="33"/>
  <c r="P236" i="33"/>
  <c r="C237" i="33"/>
  <c r="D237" i="33"/>
  <c r="E237" i="33"/>
  <c r="F237" i="33"/>
  <c r="G237" i="33"/>
  <c r="H237" i="33"/>
  <c r="I237" i="33"/>
  <c r="J237" i="33"/>
  <c r="K237" i="33"/>
  <c r="L237" i="33"/>
  <c r="M237" i="33"/>
  <c r="N237" i="33"/>
  <c r="O237" i="33"/>
  <c r="P237" i="33"/>
  <c r="C238" i="33"/>
  <c r="D238" i="33"/>
  <c r="E238" i="33"/>
  <c r="F238" i="33"/>
  <c r="G238" i="33"/>
  <c r="H238" i="33"/>
  <c r="I238" i="33"/>
  <c r="J238" i="33"/>
  <c r="K238" i="33"/>
  <c r="L238" i="33"/>
  <c r="M238" i="33"/>
  <c r="N238" i="33"/>
  <c r="O238" i="33"/>
  <c r="P238" i="33"/>
  <c r="C239" i="33"/>
  <c r="D239" i="33"/>
  <c r="E239" i="33"/>
  <c r="F239" i="33"/>
  <c r="G239" i="33"/>
  <c r="H239" i="33"/>
  <c r="I239" i="33"/>
  <c r="J239" i="33"/>
  <c r="K239" i="33"/>
  <c r="L239" i="33"/>
  <c r="M239" i="33"/>
  <c r="N239" i="33"/>
  <c r="O239" i="33"/>
  <c r="P239" i="33"/>
  <c r="C240" i="33"/>
  <c r="D240" i="33"/>
  <c r="E240" i="33"/>
  <c r="F240" i="33"/>
  <c r="G240" i="33"/>
  <c r="H240" i="33"/>
  <c r="I240" i="33"/>
  <c r="J240" i="33"/>
  <c r="K240" i="33"/>
  <c r="L240" i="33"/>
  <c r="M240" i="33"/>
  <c r="N240" i="33"/>
  <c r="O240" i="33"/>
  <c r="P240" i="33"/>
  <c r="C241" i="33"/>
  <c r="D241" i="33"/>
  <c r="E241" i="33"/>
  <c r="F241" i="33"/>
  <c r="G241" i="33"/>
  <c r="H241" i="33"/>
  <c r="I241" i="33"/>
  <c r="J241" i="33"/>
  <c r="K241" i="33"/>
  <c r="L241" i="33"/>
  <c r="M241" i="33"/>
  <c r="N241" i="33"/>
  <c r="O241" i="33"/>
  <c r="P241" i="33"/>
  <c r="C242" i="33"/>
  <c r="D242" i="33"/>
  <c r="E242" i="33"/>
  <c r="F242" i="33"/>
  <c r="G242" i="33"/>
  <c r="H242" i="33"/>
  <c r="I242" i="33"/>
  <c r="J242" i="33"/>
  <c r="K242" i="33"/>
  <c r="L242" i="33"/>
  <c r="M242" i="33"/>
  <c r="N242" i="33"/>
  <c r="O242" i="33"/>
  <c r="P242" i="33"/>
  <c r="C243" i="33"/>
  <c r="D243" i="33"/>
  <c r="E243" i="33"/>
  <c r="F243" i="33"/>
  <c r="G243" i="33"/>
  <c r="H243" i="33"/>
  <c r="I243" i="33"/>
  <c r="J243" i="33"/>
  <c r="K243" i="33"/>
  <c r="L243" i="33"/>
  <c r="M243" i="33"/>
  <c r="N243" i="33"/>
  <c r="O243" i="33"/>
  <c r="P243" i="33"/>
  <c r="C244" i="33"/>
  <c r="D244" i="33"/>
  <c r="E244" i="33"/>
  <c r="F244" i="33"/>
  <c r="G244" i="33"/>
  <c r="H244" i="33"/>
  <c r="I244" i="33"/>
  <c r="J244" i="33"/>
  <c r="K244" i="33"/>
  <c r="L244" i="33"/>
  <c r="M244" i="33"/>
  <c r="N244" i="33"/>
  <c r="O244" i="33"/>
  <c r="P244" i="33"/>
  <c r="C245" i="33"/>
  <c r="D245" i="33"/>
  <c r="E245" i="33"/>
  <c r="F245" i="33"/>
  <c r="G245" i="33"/>
  <c r="H245" i="33"/>
  <c r="I245" i="33"/>
  <c r="J245" i="33"/>
  <c r="K245" i="33"/>
  <c r="L245" i="33"/>
  <c r="M245" i="33"/>
  <c r="N245" i="33"/>
  <c r="O245" i="33"/>
  <c r="P245" i="33"/>
  <c r="C246" i="33"/>
  <c r="D246" i="33"/>
  <c r="E246" i="33"/>
  <c r="F246" i="33"/>
  <c r="G246" i="33"/>
  <c r="H246" i="33"/>
  <c r="I246" i="33"/>
  <c r="J246" i="33"/>
  <c r="K246" i="33"/>
  <c r="L246" i="33"/>
  <c r="M246" i="33"/>
  <c r="N246" i="33"/>
  <c r="O246" i="33"/>
  <c r="P246" i="33"/>
  <c r="C247" i="33"/>
  <c r="D247" i="33"/>
  <c r="E247" i="33"/>
  <c r="F247" i="33"/>
  <c r="G247" i="33"/>
  <c r="H247" i="33"/>
  <c r="I247" i="33"/>
  <c r="J247" i="33"/>
  <c r="K247" i="33"/>
  <c r="L247" i="33"/>
  <c r="M247" i="33"/>
  <c r="N247" i="33"/>
  <c r="O247" i="33"/>
  <c r="P247" i="33"/>
  <c r="C248" i="33"/>
  <c r="D248" i="33"/>
  <c r="E248" i="33"/>
  <c r="F248" i="33"/>
  <c r="G248" i="33"/>
  <c r="H248" i="33"/>
  <c r="I248" i="33"/>
  <c r="J248" i="33"/>
  <c r="K248" i="33"/>
  <c r="L248" i="33"/>
  <c r="M248" i="33"/>
  <c r="N248" i="33"/>
  <c r="O248" i="33"/>
  <c r="P248" i="33"/>
  <c r="C249" i="33"/>
  <c r="D249" i="33"/>
  <c r="E249" i="33"/>
  <c r="F249" i="33"/>
  <c r="G249" i="33"/>
  <c r="H249" i="33"/>
  <c r="I249" i="33"/>
  <c r="J249" i="33"/>
  <c r="K249" i="33"/>
  <c r="L249" i="33"/>
  <c r="M249" i="33"/>
  <c r="N249" i="33"/>
  <c r="O249" i="33"/>
  <c r="P249" i="33"/>
  <c r="C250" i="33"/>
  <c r="D250" i="33"/>
  <c r="E250" i="33"/>
  <c r="F250" i="33"/>
  <c r="G250" i="33"/>
  <c r="H250" i="33"/>
  <c r="I250" i="33"/>
  <c r="J250" i="33"/>
  <c r="K250" i="33"/>
  <c r="L250" i="33"/>
  <c r="M250" i="33"/>
  <c r="N250" i="33"/>
  <c r="O250" i="33"/>
  <c r="P250" i="33"/>
  <c r="C251" i="33"/>
  <c r="D251" i="33"/>
  <c r="E251" i="33"/>
  <c r="F251" i="33"/>
  <c r="G251" i="33"/>
  <c r="H251" i="33"/>
  <c r="I251" i="33"/>
  <c r="J251" i="33"/>
  <c r="K251" i="33"/>
  <c r="L251" i="33"/>
  <c r="M251" i="33"/>
  <c r="N251" i="33"/>
  <c r="O251" i="33"/>
  <c r="P251" i="33"/>
  <c r="C252" i="33"/>
  <c r="D252" i="33"/>
  <c r="E252" i="33"/>
  <c r="F252" i="33"/>
  <c r="G252" i="33"/>
  <c r="H252" i="33"/>
  <c r="I252" i="33"/>
  <c r="J252" i="33"/>
  <c r="K252" i="33"/>
  <c r="L252" i="33"/>
  <c r="M252" i="33"/>
  <c r="N252" i="33"/>
  <c r="O252" i="33"/>
  <c r="P252" i="33"/>
  <c r="C253" i="33"/>
  <c r="D253" i="33"/>
  <c r="E253" i="33"/>
  <c r="F253" i="33"/>
  <c r="G253" i="33"/>
  <c r="H253" i="33"/>
  <c r="I253" i="33"/>
  <c r="J253" i="33"/>
  <c r="K253" i="33"/>
  <c r="L253" i="33"/>
  <c r="M253" i="33"/>
  <c r="N253" i="33"/>
  <c r="O253" i="33"/>
  <c r="P253" i="33"/>
  <c r="C254" i="33"/>
  <c r="D254" i="33"/>
  <c r="E254" i="33"/>
  <c r="F254" i="33"/>
  <c r="G254" i="33"/>
  <c r="H254" i="33"/>
  <c r="I254" i="33"/>
  <c r="J254" i="33"/>
  <c r="K254" i="33"/>
  <c r="L254" i="33"/>
  <c r="M254" i="33"/>
  <c r="N254" i="33"/>
  <c r="O254" i="33"/>
  <c r="P254" i="33"/>
  <c r="C255" i="33"/>
  <c r="D255" i="33"/>
  <c r="E255" i="33"/>
  <c r="F255" i="33"/>
  <c r="G255" i="33"/>
  <c r="H255" i="33"/>
  <c r="I255" i="33"/>
  <c r="J255" i="33"/>
  <c r="K255" i="33"/>
  <c r="L255" i="33"/>
  <c r="M255" i="33"/>
  <c r="N255" i="33"/>
  <c r="O255" i="33"/>
  <c r="P255" i="33"/>
  <c r="C256" i="33"/>
  <c r="D256" i="33"/>
  <c r="E256" i="33"/>
  <c r="F256" i="33"/>
  <c r="G256" i="33"/>
  <c r="H256" i="33"/>
  <c r="I256" i="33"/>
  <c r="J256" i="33"/>
  <c r="K256" i="33"/>
  <c r="L256" i="33"/>
  <c r="M256" i="33"/>
  <c r="N256" i="33"/>
  <c r="O256" i="33"/>
  <c r="P256" i="33"/>
  <c r="C257" i="33"/>
  <c r="D257" i="33"/>
  <c r="E257" i="33"/>
  <c r="F257" i="33"/>
  <c r="G257" i="33"/>
  <c r="H257" i="33"/>
  <c r="I257" i="33"/>
  <c r="J257" i="33"/>
  <c r="K257" i="33"/>
  <c r="L257" i="33"/>
  <c r="M257" i="33"/>
  <c r="N257" i="33"/>
  <c r="O257" i="33"/>
  <c r="P257" i="33"/>
  <c r="C258" i="33"/>
  <c r="D258" i="33"/>
  <c r="E258" i="33"/>
  <c r="F258" i="33"/>
  <c r="G258" i="33"/>
  <c r="H258" i="33"/>
  <c r="I258" i="33"/>
  <c r="J258" i="33"/>
  <c r="K258" i="33"/>
  <c r="L258" i="33"/>
  <c r="M258" i="33"/>
  <c r="N258" i="33"/>
  <c r="O258" i="33"/>
  <c r="P258" i="33"/>
  <c r="C259" i="33"/>
  <c r="D259" i="33"/>
  <c r="E259" i="33"/>
  <c r="F259" i="33"/>
  <c r="G259" i="33"/>
  <c r="H259" i="33"/>
  <c r="I259" i="33"/>
  <c r="J259" i="33"/>
  <c r="K259" i="33"/>
  <c r="L259" i="33"/>
  <c r="M259" i="33"/>
  <c r="N259" i="33"/>
  <c r="O259" i="33"/>
  <c r="P259" i="33"/>
  <c r="C260" i="33"/>
  <c r="D260" i="33"/>
  <c r="E260" i="33"/>
  <c r="F260" i="33"/>
  <c r="G260" i="33"/>
  <c r="H260" i="33"/>
  <c r="I260" i="33"/>
  <c r="J260" i="33"/>
  <c r="K260" i="33"/>
  <c r="L260" i="33"/>
  <c r="M260" i="33"/>
  <c r="N260" i="33"/>
  <c r="O260" i="33"/>
  <c r="P260" i="33"/>
  <c r="C261" i="33"/>
  <c r="D261" i="33"/>
  <c r="E261" i="33"/>
  <c r="F261" i="33"/>
  <c r="G261" i="33"/>
  <c r="H261" i="33"/>
  <c r="I261" i="33"/>
  <c r="J261" i="33"/>
  <c r="K261" i="33"/>
  <c r="L261" i="33"/>
  <c r="M261" i="33"/>
  <c r="N261" i="33"/>
  <c r="O261" i="33"/>
  <c r="P261" i="33"/>
  <c r="C262" i="33"/>
  <c r="D262" i="33"/>
  <c r="E262" i="33"/>
  <c r="F262" i="33"/>
  <c r="G262" i="33"/>
  <c r="H262" i="33"/>
  <c r="I262" i="33"/>
  <c r="J262" i="33"/>
  <c r="K262" i="33"/>
  <c r="L262" i="33"/>
  <c r="M262" i="33"/>
  <c r="N262" i="33"/>
  <c r="O262" i="33"/>
  <c r="P262" i="33"/>
  <c r="C263" i="33"/>
  <c r="D263" i="33"/>
  <c r="E263" i="33"/>
  <c r="F263" i="33"/>
  <c r="G263" i="33"/>
  <c r="H263" i="33"/>
  <c r="I263" i="33"/>
  <c r="J263" i="33"/>
  <c r="K263" i="33"/>
  <c r="L263" i="33"/>
  <c r="M263" i="33"/>
  <c r="N263" i="33"/>
  <c r="O263" i="33"/>
  <c r="P263" i="33"/>
  <c r="C264" i="33"/>
  <c r="D264" i="33"/>
  <c r="E264" i="33"/>
  <c r="F264" i="33"/>
  <c r="G264" i="33"/>
  <c r="H264" i="33"/>
  <c r="I264" i="33"/>
  <c r="J264" i="33"/>
  <c r="K264" i="33"/>
  <c r="L264" i="33"/>
  <c r="M264" i="33"/>
  <c r="N264" i="33"/>
  <c r="O264" i="33"/>
  <c r="P264" i="33"/>
  <c r="C265" i="33"/>
  <c r="D265" i="33"/>
  <c r="E265" i="33"/>
  <c r="F265" i="33"/>
  <c r="G265" i="33"/>
  <c r="H265" i="33"/>
  <c r="I265" i="33"/>
  <c r="J265" i="33"/>
  <c r="K265" i="33"/>
  <c r="L265" i="33"/>
  <c r="M265" i="33"/>
  <c r="N265" i="33"/>
  <c r="O265" i="33"/>
  <c r="P265" i="33"/>
  <c r="C266" i="33"/>
  <c r="D266" i="33"/>
  <c r="E266" i="33"/>
  <c r="F266" i="33"/>
  <c r="G266" i="33"/>
  <c r="H266" i="33"/>
  <c r="I266" i="33"/>
  <c r="J266" i="33"/>
  <c r="K266" i="33"/>
  <c r="L266" i="33"/>
  <c r="M266" i="33"/>
  <c r="N266" i="33"/>
  <c r="O266" i="33"/>
  <c r="P266" i="33"/>
  <c r="C267" i="33"/>
  <c r="D267" i="33"/>
  <c r="E267" i="33"/>
  <c r="F267" i="33"/>
  <c r="G267" i="33"/>
  <c r="H267" i="33"/>
  <c r="I267" i="33"/>
  <c r="J267" i="33"/>
  <c r="K267" i="33"/>
  <c r="L267" i="33"/>
  <c r="M267" i="33"/>
  <c r="N267" i="33"/>
  <c r="O267" i="33"/>
  <c r="P267" i="33"/>
  <c r="C268" i="33"/>
  <c r="D268" i="33"/>
  <c r="E268" i="33"/>
  <c r="F268" i="33"/>
  <c r="G268" i="33"/>
  <c r="H268" i="33"/>
  <c r="I268" i="33"/>
  <c r="J268" i="33"/>
  <c r="K268" i="33"/>
  <c r="L268" i="33"/>
  <c r="M268" i="33"/>
  <c r="N268" i="33"/>
  <c r="O268" i="33"/>
  <c r="P268" i="33"/>
  <c r="C269" i="33"/>
  <c r="D269" i="33"/>
  <c r="E269" i="33"/>
  <c r="F269" i="33"/>
  <c r="G269" i="33"/>
  <c r="H269" i="33"/>
  <c r="I269" i="33"/>
  <c r="J269" i="33"/>
  <c r="K269" i="33"/>
  <c r="L269" i="33"/>
  <c r="M269" i="33"/>
  <c r="N269" i="33"/>
  <c r="O269" i="33"/>
  <c r="P269" i="33"/>
  <c r="C270" i="33"/>
  <c r="D270" i="33"/>
  <c r="E270" i="33"/>
  <c r="F270" i="33"/>
  <c r="G270" i="33"/>
  <c r="H270" i="33"/>
  <c r="I270" i="33"/>
  <c r="J270" i="33"/>
  <c r="K270" i="33"/>
  <c r="L270" i="33"/>
  <c r="M270" i="33"/>
  <c r="N270" i="33"/>
  <c r="O270" i="33"/>
  <c r="P270" i="33"/>
  <c r="C271" i="33"/>
  <c r="D271" i="33"/>
  <c r="E271" i="33"/>
  <c r="F271" i="33"/>
  <c r="G271" i="33"/>
  <c r="H271" i="33"/>
  <c r="I271" i="33"/>
  <c r="J271" i="33"/>
  <c r="K271" i="33"/>
  <c r="L271" i="33"/>
  <c r="M271" i="33"/>
  <c r="N271" i="33"/>
  <c r="O271" i="33"/>
  <c r="P271" i="33"/>
  <c r="C272" i="33"/>
  <c r="D272" i="33"/>
  <c r="E272" i="33"/>
  <c r="F272" i="33"/>
  <c r="G272" i="33"/>
  <c r="H272" i="33"/>
  <c r="I272" i="33"/>
  <c r="J272" i="33"/>
  <c r="K272" i="33"/>
  <c r="L272" i="33"/>
  <c r="M272" i="33"/>
  <c r="N272" i="33"/>
  <c r="O272" i="33"/>
  <c r="P272" i="33"/>
  <c r="C273" i="33"/>
  <c r="D273" i="33"/>
  <c r="E273" i="33"/>
  <c r="F273" i="33"/>
  <c r="G273" i="33"/>
  <c r="H273" i="33"/>
  <c r="I273" i="33"/>
  <c r="J273" i="33"/>
  <c r="K273" i="33"/>
  <c r="L273" i="33"/>
  <c r="M273" i="33"/>
  <c r="N273" i="33"/>
  <c r="O273" i="33"/>
  <c r="P273" i="33"/>
  <c r="C274" i="33"/>
  <c r="D274" i="33"/>
  <c r="E274" i="33"/>
  <c r="F274" i="33"/>
  <c r="G274" i="33"/>
  <c r="H274" i="33"/>
  <c r="I274" i="33"/>
  <c r="J274" i="33"/>
  <c r="K274" i="33"/>
  <c r="L274" i="33"/>
  <c r="M274" i="33"/>
  <c r="N274" i="33"/>
  <c r="O274" i="33"/>
  <c r="P274" i="33"/>
  <c r="C275" i="33"/>
  <c r="D275" i="33"/>
  <c r="E275" i="33"/>
  <c r="F275" i="33"/>
  <c r="G275" i="33"/>
  <c r="H275" i="33"/>
  <c r="I275" i="33"/>
  <c r="J275" i="33"/>
  <c r="K275" i="33"/>
  <c r="L275" i="33"/>
  <c r="M275" i="33"/>
  <c r="N275" i="33"/>
  <c r="O275" i="33"/>
  <c r="P275" i="33"/>
  <c r="C276" i="33"/>
  <c r="D276" i="33"/>
  <c r="E276" i="33"/>
  <c r="F276" i="33"/>
  <c r="G276" i="33"/>
  <c r="H276" i="33"/>
  <c r="I276" i="33"/>
  <c r="J276" i="33"/>
  <c r="K276" i="33"/>
  <c r="L276" i="33"/>
  <c r="M276" i="33"/>
  <c r="N276" i="33"/>
  <c r="O276" i="33"/>
  <c r="P276" i="33"/>
  <c r="C277" i="33"/>
  <c r="D277" i="33"/>
  <c r="E277" i="33"/>
  <c r="F277" i="33"/>
  <c r="G277" i="33"/>
  <c r="H277" i="33"/>
  <c r="I277" i="33"/>
  <c r="J277" i="33"/>
  <c r="K277" i="33"/>
  <c r="L277" i="33"/>
  <c r="M277" i="33"/>
  <c r="N277" i="33"/>
  <c r="O277" i="33"/>
  <c r="P277" i="33"/>
  <c r="C278" i="33"/>
  <c r="D278" i="33"/>
  <c r="E278" i="33"/>
  <c r="F278" i="33"/>
  <c r="G278" i="33"/>
  <c r="H278" i="33"/>
  <c r="I278" i="33"/>
  <c r="J278" i="33"/>
  <c r="K278" i="33"/>
  <c r="L278" i="33"/>
  <c r="M278" i="33"/>
  <c r="N278" i="33"/>
  <c r="O278" i="33"/>
  <c r="P278" i="33"/>
  <c r="C279" i="33"/>
  <c r="D279" i="33"/>
  <c r="E279" i="33"/>
  <c r="F279" i="33"/>
  <c r="G279" i="33"/>
  <c r="H279" i="33"/>
  <c r="I279" i="33"/>
  <c r="J279" i="33"/>
  <c r="K279" i="33"/>
  <c r="L279" i="33"/>
  <c r="M279" i="33"/>
  <c r="N279" i="33"/>
  <c r="O279" i="33"/>
  <c r="P279" i="33"/>
  <c r="C280" i="33"/>
  <c r="D280" i="33"/>
  <c r="E280" i="33"/>
  <c r="F280" i="33"/>
  <c r="G280" i="33"/>
  <c r="H280" i="33"/>
  <c r="I280" i="33"/>
  <c r="J280" i="33"/>
  <c r="K280" i="33"/>
  <c r="L280" i="33"/>
  <c r="M280" i="33"/>
  <c r="N280" i="33"/>
  <c r="O280" i="33"/>
  <c r="P280" i="33"/>
  <c r="C281" i="33"/>
  <c r="D281" i="33"/>
  <c r="E281" i="33"/>
  <c r="F281" i="33"/>
  <c r="G281" i="33"/>
  <c r="H281" i="33"/>
  <c r="I281" i="33"/>
  <c r="J281" i="33"/>
  <c r="K281" i="33"/>
  <c r="L281" i="33"/>
  <c r="M281" i="33"/>
  <c r="N281" i="33"/>
  <c r="O281" i="33"/>
  <c r="P281" i="33"/>
  <c r="C282" i="33"/>
  <c r="D282" i="33"/>
  <c r="E282" i="33"/>
  <c r="F282" i="33"/>
  <c r="G282" i="33"/>
  <c r="H282" i="33"/>
  <c r="I282" i="33"/>
  <c r="J282" i="33"/>
  <c r="K282" i="33"/>
  <c r="L282" i="33"/>
  <c r="M282" i="33"/>
  <c r="N282" i="33"/>
  <c r="O282" i="33"/>
  <c r="P282" i="33"/>
  <c r="C283" i="33"/>
  <c r="D283" i="33"/>
  <c r="E283" i="33"/>
  <c r="F283" i="33"/>
  <c r="G283" i="33"/>
  <c r="H283" i="33"/>
  <c r="I283" i="33"/>
  <c r="J283" i="33"/>
  <c r="K283" i="33"/>
  <c r="L283" i="33"/>
  <c r="M283" i="33"/>
  <c r="N283" i="33"/>
  <c r="O283" i="33"/>
  <c r="P283" i="33"/>
  <c r="C284" i="33"/>
  <c r="D284" i="33"/>
  <c r="E284" i="33"/>
  <c r="F284" i="33"/>
  <c r="G284" i="33"/>
  <c r="H284" i="33"/>
  <c r="I284" i="33"/>
  <c r="J284" i="33"/>
  <c r="K284" i="33"/>
  <c r="L284" i="33"/>
  <c r="M284" i="33"/>
  <c r="N284" i="33"/>
  <c r="O284" i="33"/>
  <c r="P284" i="33"/>
  <c r="C285" i="33"/>
  <c r="D285" i="33"/>
  <c r="E285" i="33"/>
  <c r="F285" i="33"/>
  <c r="G285" i="33"/>
  <c r="H285" i="33"/>
  <c r="I285" i="33"/>
  <c r="J285" i="33"/>
  <c r="K285" i="33"/>
  <c r="L285" i="33"/>
  <c r="M285" i="33"/>
  <c r="N285" i="33"/>
  <c r="O285" i="33"/>
  <c r="P285" i="33"/>
  <c r="C286" i="33"/>
  <c r="D286" i="33"/>
  <c r="E286" i="33"/>
  <c r="F286" i="33"/>
  <c r="G286" i="33"/>
  <c r="H286" i="33"/>
  <c r="I286" i="33"/>
  <c r="J286" i="33"/>
  <c r="K286" i="33"/>
  <c r="L286" i="33"/>
  <c r="M286" i="33"/>
  <c r="N286" i="33"/>
  <c r="O286" i="33"/>
  <c r="P286" i="33"/>
  <c r="C287" i="33"/>
  <c r="D287" i="33"/>
  <c r="E287" i="33"/>
  <c r="F287" i="33"/>
  <c r="G287" i="33"/>
  <c r="H287" i="33"/>
  <c r="I287" i="33"/>
  <c r="J287" i="33"/>
  <c r="K287" i="33"/>
  <c r="L287" i="33"/>
  <c r="M287" i="33"/>
  <c r="N287" i="33"/>
  <c r="O287" i="33"/>
  <c r="P287" i="33"/>
  <c r="C288" i="33"/>
  <c r="D288" i="33"/>
  <c r="E288" i="33"/>
  <c r="F288" i="33"/>
  <c r="G288" i="33"/>
  <c r="H288" i="33"/>
  <c r="I288" i="33"/>
  <c r="J288" i="33"/>
  <c r="K288" i="33"/>
  <c r="L288" i="33"/>
  <c r="M288" i="33"/>
  <c r="N288" i="33"/>
  <c r="O288" i="33"/>
  <c r="P288" i="33"/>
  <c r="C289" i="33"/>
  <c r="D289" i="33"/>
  <c r="E289" i="33"/>
  <c r="F289" i="33"/>
  <c r="G289" i="33"/>
  <c r="H289" i="33"/>
  <c r="I289" i="33"/>
  <c r="J289" i="33"/>
  <c r="K289" i="33"/>
  <c r="L289" i="33"/>
  <c r="M289" i="33"/>
  <c r="N289" i="33"/>
  <c r="O289" i="33"/>
  <c r="P289" i="33"/>
  <c r="C290" i="33"/>
  <c r="D290" i="33"/>
  <c r="E290" i="33"/>
  <c r="F290" i="33"/>
  <c r="G290" i="33"/>
  <c r="H290" i="33"/>
  <c r="I290" i="33"/>
  <c r="J290" i="33"/>
  <c r="K290" i="33"/>
  <c r="L290" i="33"/>
  <c r="M290" i="33"/>
  <c r="N290" i="33"/>
  <c r="O290" i="33"/>
  <c r="P290" i="33"/>
  <c r="C291" i="33"/>
  <c r="D291" i="33"/>
  <c r="E291" i="33"/>
  <c r="F291" i="33"/>
  <c r="G291" i="33"/>
  <c r="H291" i="33"/>
  <c r="I291" i="33"/>
  <c r="J291" i="33"/>
  <c r="K291" i="33"/>
  <c r="L291" i="33"/>
  <c r="M291" i="33"/>
  <c r="N291" i="33"/>
  <c r="O291" i="33"/>
  <c r="P291" i="33"/>
  <c r="C292" i="33"/>
  <c r="D292" i="33"/>
  <c r="E292" i="33"/>
  <c r="F292" i="33"/>
  <c r="G292" i="33"/>
  <c r="H292" i="33"/>
  <c r="I292" i="33"/>
  <c r="J292" i="33"/>
  <c r="K292" i="33"/>
  <c r="L292" i="33"/>
  <c r="M292" i="33"/>
  <c r="N292" i="33"/>
  <c r="O292" i="33"/>
  <c r="P292" i="33"/>
  <c r="C293" i="33"/>
  <c r="D293" i="33"/>
  <c r="E293" i="33"/>
  <c r="F293" i="33"/>
  <c r="G293" i="33"/>
  <c r="H293" i="33"/>
  <c r="I293" i="33"/>
  <c r="J293" i="33"/>
  <c r="K293" i="33"/>
  <c r="L293" i="33"/>
  <c r="M293" i="33"/>
  <c r="N293" i="33"/>
  <c r="O293" i="33"/>
  <c r="P293" i="33"/>
  <c r="C294" i="33"/>
  <c r="D294" i="33"/>
  <c r="E294" i="33"/>
  <c r="F294" i="33"/>
  <c r="G294" i="33"/>
  <c r="H294" i="33"/>
  <c r="I294" i="33"/>
  <c r="J294" i="33"/>
  <c r="K294" i="33"/>
  <c r="L294" i="33"/>
  <c r="M294" i="33"/>
  <c r="N294" i="33"/>
  <c r="O294" i="33"/>
  <c r="P294" i="33"/>
  <c r="C295" i="33"/>
  <c r="D295" i="33"/>
  <c r="E295" i="33"/>
  <c r="F295" i="33"/>
  <c r="G295" i="33"/>
  <c r="H295" i="33"/>
  <c r="I295" i="33"/>
  <c r="J295" i="33"/>
  <c r="K295" i="33"/>
  <c r="L295" i="33"/>
  <c r="M295" i="33"/>
  <c r="N295" i="33"/>
  <c r="O295" i="33"/>
  <c r="P295" i="33"/>
  <c r="C296" i="33"/>
  <c r="D296" i="33"/>
  <c r="E296" i="33"/>
  <c r="F296" i="33"/>
  <c r="G296" i="33"/>
  <c r="H296" i="33"/>
  <c r="I296" i="33"/>
  <c r="J296" i="33"/>
  <c r="K296" i="33"/>
  <c r="L296" i="33"/>
  <c r="M296" i="33"/>
  <c r="N296" i="33"/>
  <c r="O296" i="33"/>
  <c r="P296" i="33"/>
  <c r="C297" i="33"/>
  <c r="D297" i="33"/>
  <c r="E297" i="33"/>
  <c r="F297" i="33"/>
  <c r="G297" i="33"/>
  <c r="H297" i="33"/>
  <c r="I297" i="33"/>
  <c r="J297" i="33"/>
  <c r="K297" i="33"/>
  <c r="L297" i="33"/>
  <c r="M297" i="33"/>
  <c r="N297" i="33"/>
  <c r="O297" i="33"/>
  <c r="P297" i="33"/>
  <c r="C298" i="33"/>
  <c r="D298" i="33"/>
  <c r="E298" i="33"/>
  <c r="F298" i="33"/>
  <c r="G298" i="33"/>
  <c r="H298" i="33"/>
  <c r="I298" i="33"/>
  <c r="J298" i="33"/>
  <c r="K298" i="33"/>
  <c r="L298" i="33"/>
  <c r="M298" i="33"/>
  <c r="N298" i="33"/>
  <c r="O298" i="33"/>
  <c r="P298" i="33"/>
  <c r="C299" i="33"/>
  <c r="D299" i="33"/>
  <c r="E299" i="33"/>
  <c r="F299" i="33"/>
  <c r="G299" i="33"/>
  <c r="H299" i="33"/>
  <c r="I299" i="33"/>
  <c r="J299" i="33"/>
  <c r="K299" i="33"/>
  <c r="L299" i="33"/>
  <c r="M299" i="33"/>
  <c r="N299" i="33"/>
  <c r="O299" i="33"/>
  <c r="P299" i="33"/>
  <c r="C300" i="33"/>
  <c r="D300" i="33"/>
  <c r="E300" i="33"/>
  <c r="F300" i="33"/>
  <c r="G300" i="33"/>
  <c r="H300" i="33"/>
  <c r="I300" i="33"/>
  <c r="J300" i="33"/>
  <c r="K300" i="33"/>
  <c r="L300" i="33"/>
  <c r="M300" i="33"/>
  <c r="N300" i="33"/>
  <c r="O300" i="33"/>
  <c r="P300" i="33"/>
  <c r="C301" i="33"/>
  <c r="D301" i="33"/>
  <c r="E301" i="33"/>
  <c r="F301" i="33"/>
  <c r="G301" i="33"/>
  <c r="H301" i="33"/>
  <c r="I301" i="33"/>
  <c r="J301" i="33"/>
  <c r="K301" i="33"/>
  <c r="L301" i="33"/>
  <c r="M301" i="33"/>
  <c r="N301" i="33"/>
  <c r="O301" i="33"/>
  <c r="P301" i="33"/>
  <c r="C302" i="33"/>
  <c r="D302" i="33"/>
  <c r="E302" i="33"/>
  <c r="F302" i="33"/>
  <c r="G302" i="33"/>
  <c r="H302" i="33"/>
  <c r="I302" i="33"/>
  <c r="J302" i="33"/>
  <c r="K302" i="33"/>
  <c r="L302" i="33"/>
  <c r="M302" i="33"/>
  <c r="N302" i="33"/>
  <c r="O302" i="33"/>
  <c r="P302" i="33"/>
  <c r="C303" i="33"/>
  <c r="D303" i="33"/>
  <c r="E303" i="33"/>
  <c r="F303" i="33"/>
  <c r="G303" i="33"/>
  <c r="H303" i="33"/>
  <c r="I303" i="33"/>
  <c r="J303" i="33"/>
  <c r="K303" i="33"/>
  <c r="L303" i="33"/>
  <c r="M303" i="33"/>
  <c r="N303" i="33"/>
  <c r="O303" i="33"/>
  <c r="P303" i="33"/>
  <c r="C304" i="33"/>
  <c r="D304" i="33"/>
  <c r="E304" i="33"/>
  <c r="F304" i="33"/>
  <c r="G304" i="33"/>
  <c r="H304" i="33"/>
  <c r="I304" i="33"/>
  <c r="J304" i="33"/>
  <c r="K304" i="33"/>
  <c r="L304" i="33"/>
  <c r="M304" i="33"/>
  <c r="N304" i="33"/>
  <c r="O304" i="33"/>
  <c r="P304" i="33"/>
  <c r="C305" i="33"/>
  <c r="D305" i="33"/>
  <c r="E305" i="33"/>
  <c r="F305" i="33"/>
  <c r="G305" i="33"/>
  <c r="H305" i="33"/>
  <c r="I305" i="33"/>
  <c r="J305" i="33"/>
  <c r="K305" i="33"/>
  <c r="L305" i="33"/>
  <c r="M305" i="33"/>
  <c r="N305" i="33"/>
  <c r="O305" i="33"/>
  <c r="P305" i="33"/>
  <c r="C306" i="33"/>
  <c r="D306" i="33"/>
  <c r="E306" i="33"/>
  <c r="F306" i="33"/>
  <c r="G306" i="33"/>
  <c r="H306" i="33"/>
  <c r="I306" i="33"/>
  <c r="J306" i="33"/>
  <c r="K306" i="33"/>
  <c r="L306" i="33"/>
  <c r="M306" i="33"/>
  <c r="N306" i="33"/>
  <c r="O306" i="33"/>
  <c r="P306" i="33"/>
  <c r="C307" i="33"/>
  <c r="D307" i="33"/>
  <c r="E307" i="33"/>
  <c r="F307" i="33"/>
  <c r="G307" i="33"/>
  <c r="H307" i="33"/>
  <c r="I307" i="33"/>
  <c r="J307" i="33"/>
  <c r="K307" i="33"/>
  <c r="L307" i="33"/>
  <c r="M307" i="33"/>
  <c r="N307" i="33"/>
  <c r="O307" i="33"/>
  <c r="P307" i="33"/>
  <c r="C308" i="33"/>
  <c r="D308" i="33"/>
  <c r="E308" i="33"/>
  <c r="F308" i="33"/>
  <c r="G308" i="33"/>
  <c r="H308" i="33"/>
  <c r="I308" i="33"/>
  <c r="J308" i="33"/>
  <c r="K308" i="33"/>
  <c r="L308" i="33"/>
  <c r="M308" i="33"/>
  <c r="N308" i="33"/>
  <c r="O308" i="33"/>
  <c r="P308" i="33"/>
  <c r="C309" i="33"/>
  <c r="D309" i="33"/>
  <c r="E309" i="33"/>
  <c r="F309" i="33"/>
  <c r="G309" i="33"/>
  <c r="H309" i="33"/>
  <c r="I309" i="33"/>
  <c r="J309" i="33"/>
  <c r="K309" i="33"/>
  <c r="L309" i="33"/>
  <c r="M309" i="33"/>
  <c r="N309" i="33"/>
  <c r="O309" i="33"/>
  <c r="P309" i="33"/>
  <c r="C310" i="33"/>
  <c r="D310" i="33"/>
  <c r="E310" i="33"/>
  <c r="F310" i="33"/>
  <c r="G310" i="33"/>
  <c r="H310" i="33"/>
  <c r="I310" i="33"/>
  <c r="J310" i="33"/>
  <c r="K310" i="33"/>
  <c r="L310" i="33"/>
  <c r="M310" i="33"/>
  <c r="N310" i="33"/>
  <c r="O310" i="33"/>
  <c r="P310" i="33"/>
  <c r="C311" i="33"/>
  <c r="D311" i="33"/>
  <c r="E311" i="33"/>
  <c r="F311" i="33"/>
  <c r="G311" i="33"/>
  <c r="H311" i="33"/>
  <c r="I311" i="33"/>
  <c r="J311" i="33"/>
  <c r="K311" i="33"/>
  <c r="L311" i="33"/>
  <c r="M311" i="33"/>
  <c r="N311" i="33"/>
  <c r="O311" i="33"/>
  <c r="P311" i="33"/>
  <c r="C312" i="33"/>
  <c r="D312" i="33"/>
  <c r="E312" i="33"/>
  <c r="F312" i="33"/>
  <c r="G312" i="33"/>
  <c r="H312" i="33"/>
  <c r="I312" i="33"/>
  <c r="J312" i="33"/>
  <c r="K312" i="33"/>
  <c r="L312" i="33"/>
  <c r="M312" i="33"/>
  <c r="N312" i="33"/>
  <c r="O312" i="33"/>
  <c r="P312" i="33"/>
  <c r="C313" i="33"/>
  <c r="D313" i="33"/>
  <c r="E313" i="33"/>
  <c r="F313" i="33"/>
  <c r="G313" i="33"/>
  <c r="H313" i="33"/>
  <c r="I313" i="33"/>
  <c r="J313" i="33"/>
  <c r="K313" i="33"/>
  <c r="L313" i="33"/>
  <c r="M313" i="33"/>
  <c r="N313" i="33"/>
  <c r="O313" i="33"/>
  <c r="P313" i="33"/>
  <c r="C314" i="33"/>
  <c r="D314" i="33"/>
  <c r="E314" i="33"/>
  <c r="F314" i="33"/>
  <c r="G314" i="33"/>
  <c r="H314" i="33"/>
  <c r="I314" i="33"/>
  <c r="J314" i="33"/>
  <c r="K314" i="33"/>
  <c r="L314" i="33"/>
  <c r="M314" i="33"/>
  <c r="N314" i="33"/>
  <c r="O314" i="33"/>
  <c r="P314" i="33"/>
  <c r="C315" i="33"/>
  <c r="D315" i="33"/>
  <c r="E315" i="33"/>
  <c r="F315" i="33"/>
  <c r="G315" i="33"/>
  <c r="H315" i="33"/>
  <c r="I315" i="33"/>
  <c r="J315" i="33"/>
  <c r="K315" i="33"/>
  <c r="L315" i="33"/>
  <c r="M315" i="33"/>
  <c r="N315" i="33"/>
  <c r="O315" i="33"/>
  <c r="P315" i="33"/>
  <c r="C316" i="33"/>
  <c r="D316" i="33"/>
  <c r="E316" i="33"/>
  <c r="F316" i="33"/>
  <c r="G316" i="33"/>
  <c r="H316" i="33"/>
  <c r="I316" i="33"/>
  <c r="J316" i="33"/>
  <c r="K316" i="33"/>
  <c r="L316" i="33"/>
  <c r="M316" i="33"/>
  <c r="N316" i="33"/>
  <c r="O316" i="33"/>
  <c r="P316" i="33"/>
  <c r="C317" i="33"/>
  <c r="D317" i="33"/>
  <c r="E317" i="33"/>
  <c r="F317" i="33"/>
  <c r="G317" i="33"/>
  <c r="H317" i="33"/>
  <c r="I317" i="33"/>
  <c r="J317" i="33"/>
  <c r="K317" i="33"/>
  <c r="L317" i="33"/>
  <c r="M317" i="33"/>
  <c r="N317" i="33"/>
  <c r="O317" i="33"/>
  <c r="P317" i="33"/>
  <c r="C318" i="33"/>
  <c r="D318" i="33"/>
  <c r="E318" i="33"/>
  <c r="F318" i="33"/>
  <c r="G318" i="33"/>
  <c r="H318" i="33"/>
  <c r="I318" i="33"/>
  <c r="J318" i="33"/>
  <c r="K318" i="33"/>
  <c r="L318" i="33"/>
  <c r="M318" i="33"/>
  <c r="N318" i="33"/>
  <c r="O318" i="33"/>
  <c r="P318" i="33"/>
  <c r="C319" i="33"/>
  <c r="D319" i="33"/>
  <c r="E319" i="33"/>
  <c r="F319" i="33"/>
  <c r="G319" i="33"/>
  <c r="H319" i="33"/>
  <c r="I319" i="33"/>
  <c r="J319" i="33"/>
  <c r="K319" i="33"/>
  <c r="L319" i="33"/>
  <c r="M319" i="33"/>
  <c r="N319" i="33"/>
  <c r="O319" i="33"/>
  <c r="P319" i="33"/>
  <c r="C320" i="33"/>
  <c r="D320" i="33"/>
  <c r="E320" i="33"/>
  <c r="F320" i="33"/>
  <c r="G320" i="33"/>
  <c r="H320" i="33"/>
  <c r="I320" i="33"/>
  <c r="J320" i="33"/>
  <c r="K320" i="33"/>
  <c r="L320" i="33"/>
  <c r="M320" i="33"/>
  <c r="N320" i="33"/>
  <c r="O320" i="33"/>
  <c r="P320" i="33"/>
  <c r="C321" i="33"/>
  <c r="D321" i="33"/>
  <c r="E321" i="33"/>
  <c r="F321" i="33"/>
  <c r="G321" i="33"/>
  <c r="H321" i="33"/>
  <c r="I321" i="33"/>
  <c r="J321" i="33"/>
  <c r="K321" i="33"/>
  <c r="L321" i="33"/>
  <c r="M321" i="33"/>
  <c r="N321" i="33"/>
  <c r="O321" i="33"/>
  <c r="P321" i="33"/>
  <c r="C322" i="33"/>
  <c r="D322" i="33"/>
  <c r="E322" i="33"/>
  <c r="F322" i="33"/>
  <c r="G322" i="33"/>
  <c r="H322" i="33"/>
  <c r="I322" i="33"/>
  <c r="J322" i="33"/>
  <c r="K322" i="33"/>
  <c r="L322" i="33"/>
  <c r="M322" i="33"/>
  <c r="N322" i="33"/>
  <c r="O322" i="33"/>
  <c r="P322" i="33"/>
  <c r="C323" i="33"/>
  <c r="D323" i="33"/>
  <c r="E323" i="33"/>
  <c r="F323" i="33"/>
  <c r="G323" i="33"/>
  <c r="H323" i="33"/>
  <c r="I323" i="33"/>
  <c r="J323" i="33"/>
  <c r="K323" i="33"/>
  <c r="L323" i="33"/>
  <c r="M323" i="33"/>
  <c r="N323" i="33"/>
  <c r="O323" i="33"/>
  <c r="P323" i="33"/>
  <c r="C324" i="33"/>
  <c r="D324" i="33"/>
  <c r="E324" i="33"/>
  <c r="F324" i="33"/>
  <c r="G324" i="33"/>
  <c r="H324" i="33"/>
  <c r="I324" i="33"/>
  <c r="J324" i="33"/>
  <c r="K324" i="33"/>
  <c r="L324" i="33"/>
  <c r="M324" i="33"/>
  <c r="N324" i="33"/>
  <c r="O324" i="33"/>
  <c r="P324" i="33"/>
  <c r="C325" i="33"/>
  <c r="D325" i="33"/>
  <c r="E325" i="33"/>
  <c r="F325" i="33"/>
  <c r="G325" i="33"/>
  <c r="H325" i="33"/>
  <c r="I325" i="33"/>
  <c r="J325" i="33"/>
  <c r="K325" i="33"/>
  <c r="L325" i="33"/>
  <c r="M325" i="33"/>
  <c r="N325" i="33"/>
  <c r="O325" i="33"/>
  <c r="P325" i="33"/>
  <c r="C326" i="33"/>
  <c r="D326" i="33"/>
  <c r="E326" i="33"/>
  <c r="F326" i="33"/>
  <c r="G326" i="33"/>
  <c r="H326" i="33"/>
  <c r="I326" i="33"/>
  <c r="J326" i="33"/>
  <c r="K326" i="33"/>
  <c r="L326" i="33"/>
  <c r="M326" i="33"/>
  <c r="N326" i="33"/>
  <c r="O326" i="33"/>
  <c r="P326" i="33"/>
  <c r="C327" i="33"/>
  <c r="D327" i="33"/>
  <c r="E327" i="33"/>
  <c r="F327" i="33"/>
  <c r="G327" i="33"/>
  <c r="H327" i="33"/>
  <c r="I327" i="33"/>
  <c r="J327" i="33"/>
  <c r="K327" i="33"/>
  <c r="L327" i="33"/>
  <c r="M327" i="33"/>
  <c r="N327" i="33"/>
  <c r="O327" i="33"/>
  <c r="P327" i="33"/>
  <c r="C328" i="33"/>
  <c r="D328" i="33"/>
  <c r="E328" i="33"/>
  <c r="F328" i="33"/>
  <c r="G328" i="33"/>
  <c r="H328" i="33"/>
  <c r="I328" i="33"/>
  <c r="J328" i="33"/>
  <c r="K328" i="33"/>
  <c r="L328" i="33"/>
  <c r="M328" i="33"/>
  <c r="N328" i="33"/>
  <c r="O328" i="33"/>
  <c r="P328" i="33"/>
  <c r="C329" i="33"/>
  <c r="D329" i="33"/>
  <c r="E329" i="33"/>
  <c r="F329" i="33"/>
  <c r="G329" i="33"/>
  <c r="H329" i="33"/>
  <c r="I329" i="33"/>
  <c r="J329" i="33"/>
  <c r="K329" i="33"/>
  <c r="L329" i="33"/>
  <c r="M329" i="33"/>
  <c r="N329" i="33"/>
  <c r="O329" i="33"/>
  <c r="P329" i="33"/>
  <c r="C330" i="33"/>
  <c r="D330" i="33"/>
  <c r="E330" i="33"/>
  <c r="F330" i="33"/>
  <c r="G330" i="33"/>
  <c r="H330" i="33"/>
  <c r="I330" i="33"/>
  <c r="J330" i="33"/>
  <c r="K330" i="33"/>
  <c r="L330" i="33"/>
  <c r="M330" i="33"/>
  <c r="N330" i="33"/>
  <c r="O330" i="33"/>
  <c r="P330" i="33"/>
  <c r="C331" i="33"/>
  <c r="D331" i="33"/>
  <c r="E331" i="33"/>
  <c r="F331" i="33"/>
  <c r="G331" i="33"/>
  <c r="H331" i="33"/>
  <c r="I331" i="33"/>
  <c r="J331" i="33"/>
  <c r="K331" i="33"/>
  <c r="L331" i="33"/>
  <c r="M331" i="33"/>
  <c r="N331" i="33"/>
  <c r="O331" i="33"/>
  <c r="P331" i="33"/>
  <c r="C332" i="33"/>
  <c r="D332" i="33"/>
  <c r="E332" i="33"/>
  <c r="F332" i="33"/>
  <c r="G332" i="33"/>
  <c r="H332" i="33"/>
  <c r="I332" i="33"/>
  <c r="J332" i="33"/>
  <c r="K332" i="33"/>
  <c r="L332" i="33"/>
  <c r="M332" i="33"/>
  <c r="N332" i="33"/>
  <c r="O332" i="33"/>
  <c r="P332" i="33"/>
  <c r="C333" i="33"/>
  <c r="D333" i="33"/>
  <c r="E333" i="33"/>
  <c r="F333" i="33"/>
  <c r="G333" i="33"/>
  <c r="H333" i="33"/>
  <c r="I333" i="33"/>
  <c r="J333" i="33"/>
  <c r="K333" i="33"/>
  <c r="L333" i="33"/>
  <c r="M333" i="33"/>
  <c r="N333" i="33"/>
  <c r="O333" i="33"/>
  <c r="P333" i="33"/>
  <c r="C334" i="33"/>
  <c r="D334" i="33"/>
  <c r="E334" i="33"/>
  <c r="F334" i="33"/>
  <c r="G334" i="33"/>
  <c r="H334" i="33"/>
  <c r="I334" i="33"/>
  <c r="J334" i="33"/>
  <c r="K334" i="33"/>
  <c r="L334" i="33"/>
  <c r="M334" i="33"/>
  <c r="N334" i="33"/>
  <c r="O334" i="33"/>
  <c r="P334" i="33"/>
  <c r="C335" i="33"/>
  <c r="D335" i="33"/>
  <c r="E335" i="33"/>
  <c r="F335" i="33"/>
  <c r="G335" i="33"/>
  <c r="H335" i="33"/>
  <c r="I335" i="33"/>
  <c r="J335" i="33"/>
  <c r="K335" i="33"/>
  <c r="L335" i="33"/>
  <c r="M335" i="33"/>
  <c r="N335" i="33"/>
  <c r="O335" i="33"/>
  <c r="P335" i="33"/>
  <c r="C336" i="33"/>
  <c r="D336" i="33"/>
  <c r="E336" i="33"/>
  <c r="F336" i="33"/>
  <c r="G336" i="33"/>
  <c r="H336" i="33"/>
  <c r="I336" i="33"/>
  <c r="J336" i="33"/>
  <c r="K336" i="33"/>
  <c r="L336" i="33"/>
  <c r="M336" i="33"/>
  <c r="N336" i="33"/>
  <c r="O336" i="33"/>
  <c r="P336" i="33"/>
  <c r="C337" i="33"/>
  <c r="D337" i="33"/>
  <c r="E337" i="33"/>
  <c r="F337" i="33"/>
  <c r="G337" i="33"/>
  <c r="H337" i="33"/>
  <c r="I337" i="33"/>
  <c r="J337" i="33"/>
  <c r="K337" i="33"/>
  <c r="L337" i="33"/>
  <c r="M337" i="33"/>
  <c r="N337" i="33"/>
  <c r="O337" i="33"/>
  <c r="P337" i="33"/>
  <c r="C338" i="33"/>
  <c r="D338" i="33"/>
  <c r="E338" i="33"/>
  <c r="F338" i="33"/>
  <c r="G338" i="33"/>
  <c r="H338" i="33"/>
  <c r="I338" i="33"/>
  <c r="J338" i="33"/>
  <c r="K338" i="33"/>
  <c r="L338" i="33"/>
  <c r="M338" i="33"/>
  <c r="N338" i="33"/>
  <c r="O338" i="33"/>
  <c r="P338" i="33"/>
  <c r="C339" i="33"/>
  <c r="D339" i="33"/>
  <c r="E339" i="33"/>
  <c r="F339" i="33"/>
  <c r="G339" i="33"/>
  <c r="H339" i="33"/>
  <c r="I339" i="33"/>
  <c r="J339" i="33"/>
  <c r="K339" i="33"/>
  <c r="L339" i="33"/>
  <c r="M339" i="33"/>
  <c r="N339" i="33"/>
  <c r="O339" i="33"/>
  <c r="P339" i="33"/>
  <c r="C340" i="33"/>
  <c r="D340" i="33"/>
  <c r="E340" i="33"/>
  <c r="F340" i="33"/>
  <c r="G340" i="33"/>
  <c r="H340" i="33"/>
  <c r="I340" i="33"/>
  <c r="J340" i="33"/>
  <c r="K340" i="33"/>
  <c r="L340" i="33"/>
  <c r="M340" i="33"/>
  <c r="N340" i="33"/>
  <c r="O340" i="33"/>
  <c r="P340" i="33"/>
  <c r="C341" i="33"/>
  <c r="D341" i="33"/>
  <c r="E341" i="33"/>
  <c r="F341" i="33"/>
  <c r="G341" i="33"/>
  <c r="H341" i="33"/>
  <c r="I341" i="33"/>
  <c r="J341" i="33"/>
  <c r="K341" i="33"/>
  <c r="L341" i="33"/>
  <c r="M341" i="33"/>
  <c r="N341" i="33"/>
  <c r="O341" i="33"/>
  <c r="P341" i="33"/>
  <c r="C342" i="33"/>
  <c r="D342" i="33"/>
  <c r="E342" i="33"/>
  <c r="F342" i="33"/>
  <c r="G342" i="33"/>
  <c r="H342" i="33"/>
  <c r="I342" i="33"/>
  <c r="J342" i="33"/>
  <c r="K342" i="33"/>
  <c r="L342" i="33"/>
  <c r="M342" i="33"/>
  <c r="N342" i="33"/>
  <c r="O342" i="33"/>
  <c r="P342" i="33"/>
  <c r="C343" i="33"/>
  <c r="D343" i="33"/>
  <c r="E343" i="33"/>
  <c r="F343" i="33"/>
  <c r="G343" i="33"/>
  <c r="H343" i="33"/>
  <c r="I343" i="33"/>
  <c r="J343" i="33"/>
  <c r="K343" i="33"/>
  <c r="L343" i="33"/>
  <c r="M343" i="33"/>
  <c r="N343" i="33"/>
  <c r="O343" i="33"/>
  <c r="P343" i="33"/>
  <c r="C344" i="33"/>
  <c r="D344" i="33"/>
  <c r="E344" i="33"/>
  <c r="F344" i="33"/>
  <c r="G344" i="33"/>
  <c r="H344" i="33"/>
  <c r="I344" i="33"/>
  <c r="J344" i="33"/>
  <c r="K344" i="33"/>
  <c r="L344" i="33"/>
  <c r="M344" i="33"/>
  <c r="N344" i="33"/>
  <c r="O344" i="33"/>
  <c r="P344" i="33"/>
  <c r="C345" i="33"/>
  <c r="D345" i="33"/>
  <c r="E345" i="33"/>
  <c r="F345" i="33"/>
  <c r="G345" i="33"/>
  <c r="H345" i="33"/>
  <c r="I345" i="33"/>
  <c r="J345" i="33"/>
  <c r="K345" i="33"/>
  <c r="L345" i="33"/>
  <c r="M345" i="33"/>
  <c r="N345" i="33"/>
  <c r="O345" i="33"/>
  <c r="P345" i="33"/>
  <c r="C346" i="33"/>
  <c r="D346" i="33"/>
  <c r="E346" i="33"/>
  <c r="F346" i="33"/>
  <c r="G346" i="33"/>
  <c r="H346" i="33"/>
  <c r="I346" i="33"/>
  <c r="J346" i="33"/>
  <c r="K346" i="33"/>
  <c r="L346" i="33"/>
  <c r="M346" i="33"/>
  <c r="N346" i="33"/>
  <c r="O346" i="33"/>
  <c r="P346" i="33"/>
  <c r="C347" i="33"/>
  <c r="D347" i="33"/>
  <c r="E347" i="33"/>
  <c r="F347" i="33"/>
  <c r="G347" i="33"/>
  <c r="H347" i="33"/>
  <c r="I347" i="33"/>
  <c r="J347" i="33"/>
  <c r="K347" i="33"/>
  <c r="L347" i="33"/>
  <c r="M347" i="33"/>
  <c r="N347" i="33"/>
  <c r="O347" i="33"/>
  <c r="P347" i="33"/>
  <c r="C348" i="33"/>
  <c r="D348" i="33"/>
  <c r="E348" i="33"/>
  <c r="F348" i="33"/>
  <c r="G348" i="33"/>
  <c r="H348" i="33"/>
  <c r="I348" i="33"/>
  <c r="J348" i="33"/>
  <c r="K348" i="33"/>
  <c r="L348" i="33"/>
  <c r="M348" i="33"/>
  <c r="N348" i="33"/>
  <c r="O348" i="33"/>
  <c r="P348" i="33"/>
  <c r="C349" i="33"/>
  <c r="D349" i="33"/>
  <c r="E349" i="33"/>
  <c r="F349" i="33"/>
  <c r="G349" i="33"/>
  <c r="H349" i="33"/>
  <c r="I349" i="33"/>
  <c r="J349" i="33"/>
  <c r="K349" i="33"/>
  <c r="L349" i="33"/>
  <c r="M349" i="33"/>
  <c r="N349" i="33"/>
  <c r="O349" i="33"/>
  <c r="P349" i="33"/>
  <c r="C350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C351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C352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C353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C354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C355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C356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C357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C358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C359" i="33"/>
  <c r="D359" i="33"/>
  <c r="E359" i="33"/>
  <c r="F359" i="33"/>
  <c r="G359" i="33"/>
  <c r="H359" i="33"/>
  <c r="I359" i="33"/>
  <c r="J359" i="33"/>
  <c r="K359" i="33"/>
  <c r="L359" i="33"/>
  <c r="M359" i="33"/>
  <c r="N359" i="33"/>
  <c r="O359" i="33"/>
  <c r="P359" i="33"/>
  <c r="C360" i="33"/>
  <c r="D360" i="33"/>
  <c r="E360" i="33"/>
  <c r="F360" i="33"/>
  <c r="G360" i="33"/>
  <c r="H360" i="33"/>
  <c r="I360" i="33"/>
  <c r="J360" i="33"/>
  <c r="K360" i="33"/>
  <c r="L360" i="33"/>
  <c r="M360" i="33"/>
  <c r="N360" i="33"/>
  <c r="O360" i="33"/>
  <c r="P360" i="33"/>
  <c r="C361" i="33"/>
  <c r="D361" i="33"/>
  <c r="E361" i="33"/>
  <c r="F361" i="33"/>
  <c r="G361" i="33"/>
  <c r="H361" i="33"/>
  <c r="I361" i="33"/>
  <c r="J361" i="33"/>
  <c r="K361" i="33"/>
  <c r="L361" i="33"/>
  <c r="M361" i="33"/>
  <c r="N361" i="33"/>
  <c r="O361" i="33"/>
  <c r="P361" i="33"/>
  <c r="C362" i="33"/>
  <c r="D362" i="33"/>
  <c r="E362" i="33"/>
  <c r="F362" i="33"/>
  <c r="G362" i="33"/>
  <c r="H362" i="33"/>
  <c r="I362" i="33"/>
  <c r="J362" i="33"/>
  <c r="K362" i="33"/>
  <c r="L362" i="33"/>
  <c r="M362" i="33"/>
  <c r="N362" i="33"/>
  <c r="O362" i="33"/>
  <c r="P362" i="33"/>
  <c r="C363" i="33"/>
  <c r="D363" i="33"/>
  <c r="E363" i="33"/>
  <c r="F363" i="33"/>
  <c r="G363" i="33"/>
  <c r="H363" i="33"/>
  <c r="I363" i="33"/>
  <c r="J363" i="33"/>
  <c r="K363" i="33"/>
  <c r="L363" i="33"/>
  <c r="M363" i="33"/>
  <c r="N363" i="33"/>
  <c r="O363" i="33"/>
  <c r="P363" i="33"/>
  <c r="C364" i="33"/>
  <c r="D364" i="33"/>
  <c r="E364" i="33"/>
  <c r="F364" i="33"/>
  <c r="G364" i="33"/>
  <c r="H364" i="33"/>
  <c r="I364" i="33"/>
  <c r="J364" i="33"/>
  <c r="K364" i="33"/>
  <c r="L364" i="33"/>
  <c r="M364" i="33"/>
  <c r="N364" i="33"/>
  <c r="O364" i="33"/>
  <c r="P364" i="33"/>
  <c r="C365" i="33"/>
  <c r="D365" i="33"/>
  <c r="E365" i="33"/>
  <c r="F365" i="33"/>
  <c r="G365" i="33"/>
  <c r="H365" i="33"/>
  <c r="I365" i="33"/>
  <c r="J365" i="33"/>
  <c r="K365" i="33"/>
  <c r="L365" i="33"/>
  <c r="M365" i="33"/>
  <c r="N365" i="33"/>
  <c r="O365" i="33"/>
  <c r="P365" i="33"/>
  <c r="C366" i="33"/>
  <c r="D366" i="33"/>
  <c r="E366" i="33"/>
  <c r="F366" i="33"/>
  <c r="G366" i="33"/>
  <c r="H366" i="33"/>
  <c r="I366" i="33"/>
  <c r="J366" i="33"/>
  <c r="K366" i="33"/>
  <c r="L366" i="33"/>
  <c r="M366" i="33"/>
  <c r="N366" i="33"/>
  <c r="O366" i="33"/>
  <c r="P366" i="33"/>
  <c r="C367" i="33"/>
  <c r="D367" i="33"/>
  <c r="E367" i="33"/>
  <c r="F367" i="33"/>
  <c r="G367" i="33"/>
  <c r="H367" i="33"/>
  <c r="I367" i="33"/>
  <c r="J367" i="33"/>
  <c r="K367" i="33"/>
  <c r="L367" i="33"/>
  <c r="M367" i="33"/>
  <c r="N367" i="33"/>
  <c r="O367" i="33"/>
  <c r="P367" i="33"/>
  <c r="C368" i="33"/>
  <c r="D368" i="33"/>
  <c r="E368" i="33"/>
  <c r="F368" i="33"/>
  <c r="G368" i="33"/>
  <c r="H368" i="33"/>
  <c r="I368" i="33"/>
  <c r="J368" i="33"/>
  <c r="K368" i="33"/>
  <c r="L368" i="33"/>
  <c r="M368" i="33"/>
  <c r="N368" i="33"/>
  <c r="O368" i="33"/>
  <c r="P368" i="33"/>
  <c r="C369" i="33"/>
  <c r="D369" i="33"/>
  <c r="E369" i="33"/>
  <c r="F369" i="33"/>
  <c r="G369" i="33"/>
  <c r="H369" i="33"/>
  <c r="I369" i="33"/>
  <c r="J369" i="33"/>
  <c r="K369" i="33"/>
  <c r="L369" i="33"/>
  <c r="M369" i="33"/>
  <c r="N369" i="33"/>
  <c r="O369" i="33"/>
  <c r="P369" i="33"/>
  <c r="C370" i="33"/>
  <c r="D370" i="33"/>
  <c r="E370" i="33"/>
  <c r="F370" i="33"/>
  <c r="G370" i="33"/>
  <c r="H370" i="33"/>
  <c r="I370" i="33"/>
  <c r="J370" i="33"/>
  <c r="K370" i="33"/>
  <c r="L370" i="33"/>
  <c r="M370" i="33"/>
  <c r="N370" i="33"/>
  <c r="O370" i="33"/>
  <c r="P370" i="33"/>
  <c r="C371" i="33"/>
  <c r="D371" i="33"/>
  <c r="E371" i="33"/>
  <c r="F371" i="33"/>
  <c r="G371" i="33"/>
  <c r="H371" i="33"/>
  <c r="I371" i="33"/>
  <c r="J371" i="33"/>
  <c r="K371" i="33"/>
  <c r="L371" i="33"/>
  <c r="M371" i="33"/>
  <c r="N371" i="33"/>
  <c r="O371" i="33"/>
  <c r="P371" i="33"/>
  <c r="C372" i="33"/>
  <c r="D372" i="33"/>
  <c r="E372" i="33"/>
  <c r="F372" i="33"/>
  <c r="G372" i="33"/>
  <c r="H372" i="33"/>
  <c r="I372" i="33"/>
  <c r="J372" i="33"/>
  <c r="K372" i="33"/>
  <c r="L372" i="33"/>
  <c r="M372" i="33"/>
  <c r="N372" i="33"/>
  <c r="O372" i="33"/>
  <c r="P372" i="33"/>
  <c r="C373" i="33"/>
  <c r="D373" i="33"/>
  <c r="E373" i="33"/>
  <c r="F373" i="33"/>
  <c r="G373" i="33"/>
  <c r="H373" i="33"/>
  <c r="I373" i="33"/>
  <c r="J373" i="33"/>
  <c r="K373" i="33"/>
  <c r="L373" i="33"/>
  <c r="M373" i="33"/>
  <c r="N373" i="33"/>
  <c r="O373" i="33"/>
  <c r="P373" i="33"/>
  <c r="C374" i="33"/>
  <c r="D374" i="33"/>
  <c r="E374" i="33"/>
  <c r="F374" i="33"/>
  <c r="G374" i="33"/>
  <c r="H374" i="33"/>
  <c r="I374" i="33"/>
  <c r="J374" i="33"/>
  <c r="K374" i="33"/>
  <c r="L374" i="33"/>
  <c r="M374" i="33"/>
  <c r="N374" i="33"/>
  <c r="O374" i="33"/>
  <c r="P374" i="33"/>
  <c r="C375" i="33"/>
  <c r="D375" i="33"/>
  <c r="E375" i="33"/>
  <c r="F375" i="33"/>
  <c r="G375" i="33"/>
  <c r="H375" i="33"/>
  <c r="I375" i="33"/>
  <c r="J375" i="33"/>
  <c r="K375" i="33"/>
  <c r="L375" i="33"/>
  <c r="M375" i="33"/>
  <c r="N375" i="33"/>
  <c r="O375" i="33"/>
  <c r="P375" i="33"/>
  <c r="C376" i="33"/>
  <c r="D376" i="33"/>
  <c r="E376" i="33"/>
  <c r="F376" i="33"/>
  <c r="G376" i="33"/>
  <c r="H376" i="33"/>
  <c r="I376" i="33"/>
  <c r="J376" i="33"/>
  <c r="K376" i="33"/>
  <c r="L376" i="33"/>
  <c r="M376" i="33"/>
  <c r="N376" i="33"/>
  <c r="O376" i="33"/>
  <c r="P376" i="33"/>
  <c r="C377" i="33"/>
  <c r="D377" i="33"/>
  <c r="E377" i="33"/>
  <c r="F377" i="33"/>
  <c r="G377" i="33"/>
  <c r="H377" i="33"/>
  <c r="I377" i="33"/>
  <c r="J377" i="33"/>
  <c r="K377" i="33"/>
  <c r="L377" i="33"/>
  <c r="M377" i="33"/>
  <c r="N377" i="33"/>
  <c r="O377" i="33"/>
  <c r="P377" i="33"/>
  <c r="C378" i="33"/>
  <c r="D378" i="33"/>
  <c r="E378" i="33"/>
  <c r="F378" i="33"/>
  <c r="G378" i="33"/>
  <c r="H378" i="33"/>
  <c r="I378" i="33"/>
  <c r="J378" i="33"/>
  <c r="K378" i="33"/>
  <c r="L378" i="33"/>
  <c r="M378" i="33"/>
  <c r="N378" i="33"/>
  <c r="O378" i="33"/>
  <c r="P378" i="33"/>
  <c r="C379" i="33"/>
  <c r="D379" i="33"/>
  <c r="E379" i="33"/>
  <c r="F379" i="33"/>
  <c r="G379" i="33"/>
  <c r="H379" i="33"/>
  <c r="I379" i="33"/>
  <c r="J379" i="33"/>
  <c r="K379" i="33"/>
  <c r="L379" i="33"/>
  <c r="M379" i="33"/>
  <c r="N379" i="33"/>
  <c r="O379" i="33"/>
  <c r="P379" i="33"/>
  <c r="C380" i="33"/>
  <c r="D380" i="33"/>
  <c r="E380" i="33"/>
  <c r="F380" i="33"/>
  <c r="G380" i="33"/>
  <c r="H380" i="33"/>
  <c r="I380" i="33"/>
  <c r="J380" i="33"/>
  <c r="K380" i="33"/>
  <c r="L380" i="33"/>
  <c r="M380" i="33"/>
  <c r="N380" i="33"/>
  <c r="O380" i="33"/>
  <c r="P380" i="33"/>
  <c r="C381" i="33"/>
  <c r="D381" i="33"/>
  <c r="E381" i="33"/>
  <c r="F381" i="33"/>
  <c r="G381" i="33"/>
  <c r="H381" i="33"/>
  <c r="I381" i="33"/>
  <c r="J381" i="33"/>
  <c r="K381" i="33"/>
  <c r="L381" i="33"/>
  <c r="M381" i="33"/>
  <c r="N381" i="33"/>
  <c r="O381" i="33"/>
  <c r="P381" i="33"/>
  <c r="C382" i="33"/>
  <c r="D382" i="33"/>
  <c r="E382" i="33"/>
  <c r="F382" i="33"/>
  <c r="G382" i="33"/>
  <c r="H382" i="33"/>
  <c r="I382" i="33"/>
  <c r="J382" i="33"/>
  <c r="K382" i="33"/>
  <c r="L382" i="33"/>
  <c r="M382" i="33"/>
  <c r="N382" i="33"/>
  <c r="O382" i="33"/>
  <c r="P382" i="33"/>
  <c r="C383" i="33"/>
  <c r="D383" i="33"/>
  <c r="E383" i="33"/>
  <c r="F383" i="33"/>
  <c r="G383" i="33"/>
  <c r="H383" i="33"/>
  <c r="I383" i="33"/>
  <c r="J383" i="33"/>
  <c r="K383" i="33"/>
  <c r="L383" i="33"/>
  <c r="M383" i="33"/>
  <c r="N383" i="33"/>
  <c r="O383" i="33"/>
  <c r="P383" i="33"/>
  <c r="C384" i="33"/>
  <c r="D384" i="33"/>
  <c r="E384" i="33"/>
  <c r="F384" i="33"/>
  <c r="G384" i="33"/>
  <c r="H384" i="33"/>
  <c r="I384" i="33"/>
  <c r="J384" i="33"/>
  <c r="K384" i="33"/>
  <c r="L384" i="33"/>
  <c r="M384" i="33"/>
  <c r="N384" i="33"/>
  <c r="O384" i="33"/>
  <c r="P384" i="33"/>
  <c r="C385" i="33"/>
  <c r="D385" i="33"/>
  <c r="E385" i="33"/>
  <c r="F385" i="33"/>
  <c r="G385" i="33"/>
  <c r="H385" i="33"/>
  <c r="I385" i="33"/>
  <c r="J385" i="33"/>
  <c r="K385" i="33"/>
  <c r="L385" i="33"/>
  <c r="M385" i="33"/>
  <c r="N385" i="33"/>
  <c r="O385" i="33"/>
  <c r="P385" i="33"/>
  <c r="C386" i="33"/>
  <c r="D386" i="33"/>
  <c r="E386" i="33"/>
  <c r="F386" i="33"/>
  <c r="G386" i="33"/>
  <c r="H386" i="33"/>
  <c r="I386" i="33"/>
  <c r="J386" i="33"/>
  <c r="K386" i="33"/>
  <c r="L386" i="33"/>
  <c r="M386" i="33"/>
  <c r="N386" i="33"/>
  <c r="O386" i="33"/>
  <c r="P386" i="33"/>
  <c r="C387" i="33"/>
  <c r="D387" i="33"/>
  <c r="E387" i="33"/>
  <c r="F387" i="33"/>
  <c r="G387" i="33"/>
  <c r="H387" i="33"/>
  <c r="I387" i="33"/>
  <c r="J387" i="33"/>
  <c r="K387" i="33"/>
  <c r="L387" i="33"/>
  <c r="M387" i="33"/>
  <c r="N387" i="33"/>
  <c r="O387" i="33"/>
  <c r="P387" i="33"/>
  <c r="C388" i="33"/>
  <c r="D388" i="33"/>
  <c r="E388" i="33"/>
  <c r="F388" i="33"/>
  <c r="G388" i="33"/>
  <c r="H388" i="33"/>
  <c r="I388" i="33"/>
  <c r="J388" i="33"/>
  <c r="K388" i="33"/>
  <c r="L388" i="33"/>
  <c r="M388" i="33"/>
  <c r="N388" i="33"/>
  <c r="O388" i="33"/>
  <c r="P388" i="33"/>
  <c r="C389" i="33"/>
  <c r="D389" i="33"/>
  <c r="E389" i="33"/>
  <c r="F389" i="33"/>
  <c r="G389" i="33"/>
  <c r="H389" i="33"/>
  <c r="I389" i="33"/>
  <c r="J389" i="33"/>
  <c r="K389" i="33"/>
  <c r="L389" i="33"/>
  <c r="M389" i="33"/>
  <c r="N389" i="33"/>
  <c r="O389" i="33"/>
  <c r="P389" i="33"/>
  <c r="C390" i="33"/>
  <c r="D390" i="33"/>
  <c r="E390" i="33"/>
  <c r="F390" i="33"/>
  <c r="G390" i="33"/>
  <c r="H390" i="33"/>
  <c r="I390" i="33"/>
  <c r="J390" i="33"/>
  <c r="K390" i="33"/>
  <c r="L390" i="33"/>
  <c r="M390" i="33"/>
  <c r="N390" i="33"/>
  <c r="O390" i="33"/>
  <c r="P390" i="33"/>
  <c r="C391" i="33"/>
  <c r="D391" i="33"/>
  <c r="E391" i="33"/>
  <c r="F391" i="33"/>
  <c r="G391" i="33"/>
  <c r="H391" i="33"/>
  <c r="I391" i="33"/>
  <c r="J391" i="33"/>
  <c r="K391" i="33"/>
  <c r="L391" i="33"/>
  <c r="M391" i="33"/>
  <c r="N391" i="33"/>
  <c r="O391" i="33"/>
  <c r="P391" i="33"/>
  <c r="C392" i="33"/>
  <c r="D392" i="33"/>
  <c r="E392" i="33"/>
  <c r="F392" i="33"/>
  <c r="G392" i="33"/>
  <c r="H392" i="33"/>
  <c r="I392" i="33"/>
  <c r="J392" i="33"/>
  <c r="K392" i="33"/>
  <c r="L392" i="33"/>
  <c r="M392" i="33"/>
  <c r="N392" i="33"/>
  <c r="O392" i="33"/>
  <c r="P392" i="33"/>
  <c r="C393" i="33"/>
  <c r="D393" i="33"/>
  <c r="E393" i="33"/>
  <c r="F393" i="33"/>
  <c r="G393" i="33"/>
  <c r="H393" i="33"/>
  <c r="I393" i="33"/>
  <c r="J393" i="33"/>
  <c r="K393" i="33"/>
  <c r="L393" i="33"/>
  <c r="M393" i="33"/>
  <c r="N393" i="33"/>
  <c r="O393" i="33"/>
  <c r="P393" i="33"/>
  <c r="C394" i="33"/>
  <c r="D394" i="33"/>
  <c r="E394" i="33"/>
  <c r="F394" i="33"/>
  <c r="G394" i="33"/>
  <c r="H394" i="33"/>
  <c r="I394" i="33"/>
  <c r="J394" i="33"/>
  <c r="K394" i="33"/>
  <c r="L394" i="33"/>
  <c r="M394" i="33"/>
  <c r="N394" i="33"/>
  <c r="O394" i="33"/>
  <c r="P394" i="33"/>
  <c r="C395" i="33"/>
  <c r="D395" i="33"/>
  <c r="E395" i="33"/>
  <c r="F395" i="33"/>
  <c r="G395" i="33"/>
  <c r="H395" i="33"/>
  <c r="I395" i="33"/>
  <c r="J395" i="33"/>
  <c r="K395" i="33"/>
  <c r="L395" i="33"/>
  <c r="M395" i="33"/>
  <c r="N395" i="33"/>
  <c r="O395" i="33"/>
  <c r="P395" i="33"/>
  <c r="C396" i="33"/>
  <c r="D396" i="33"/>
  <c r="E396" i="33"/>
  <c r="F396" i="33"/>
  <c r="G396" i="33"/>
  <c r="H396" i="33"/>
  <c r="I396" i="33"/>
  <c r="J396" i="33"/>
  <c r="K396" i="33"/>
  <c r="L396" i="33"/>
  <c r="M396" i="33"/>
  <c r="N396" i="33"/>
  <c r="O396" i="33"/>
  <c r="P396" i="33"/>
  <c r="C397" i="33"/>
  <c r="D397" i="33"/>
  <c r="E397" i="33"/>
  <c r="F397" i="33"/>
  <c r="G397" i="33"/>
  <c r="H397" i="33"/>
  <c r="I397" i="33"/>
  <c r="J397" i="33"/>
  <c r="K397" i="33"/>
  <c r="L397" i="33"/>
  <c r="M397" i="33"/>
  <c r="N397" i="33"/>
  <c r="O397" i="33"/>
  <c r="P397" i="33"/>
  <c r="C398" i="33"/>
  <c r="D398" i="33"/>
  <c r="E398" i="33"/>
  <c r="F398" i="33"/>
  <c r="G398" i="33"/>
  <c r="H398" i="33"/>
  <c r="I398" i="33"/>
  <c r="J398" i="33"/>
  <c r="K398" i="33"/>
  <c r="L398" i="33"/>
  <c r="M398" i="33"/>
  <c r="N398" i="33"/>
  <c r="O398" i="33"/>
  <c r="P398" i="33"/>
  <c r="C399" i="33"/>
  <c r="D399" i="33"/>
  <c r="E399" i="33"/>
  <c r="F399" i="33"/>
  <c r="G399" i="33"/>
  <c r="H399" i="33"/>
  <c r="I399" i="33"/>
  <c r="J399" i="33"/>
  <c r="K399" i="33"/>
  <c r="L399" i="33"/>
  <c r="M399" i="33"/>
  <c r="N399" i="33"/>
  <c r="O399" i="33"/>
  <c r="P399" i="33"/>
  <c r="C400" i="33"/>
  <c r="D400" i="33"/>
  <c r="E400" i="33"/>
  <c r="F400" i="33"/>
  <c r="G400" i="33"/>
  <c r="H400" i="33"/>
  <c r="I400" i="33"/>
  <c r="J400" i="33"/>
  <c r="K400" i="33"/>
  <c r="L400" i="33"/>
  <c r="M400" i="33"/>
  <c r="N400" i="33"/>
  <c r="O400" i="33"/>
  <c r="P400" i="33"/>
  <c r="C401" i="33"/>
  <c r="D401" i="33"/>
  <c r="E401" i="33"/>
  <c r="F401" i="33"/>
  <c r="G401" i="33"/>
  <c r="H401" i="33"/>
  <c r="I401" i="33"/>
  <c r="J401" i="33"/>
  <c r="K401" i="33"/>
  <c r="L401" i="33"/>
  <c r="M401" i="33"/>
  <c r="N401" i="33"/>
  <c r="O401" i="33"/>
  <c r="P401" i="33"/>
  <c r="C402" i="33"/>
  <c r="D402" i="33"/>
  <c r="E402" i="33"/>
  <c r="F402" i="33"/>
  <c r="G402" i="33"/>
  <c r="H402" i="33"/>
  <c r="I402" i="33"/>
  <c r="J402" i="33"/>
  <c r="K402" i="33"/>
  <c r="L402" i="33"/>
  <c r="M402" i="33"/>
  <c r="N402" i="33"/>
  <c r="O402" i="33"/>
  <c r="P402" i="33"/>
  <c r="C403" i="33"/>
  <c r="D403" i="33"/>
  <c r="E403" i="33"/>
  <c r="F403" i="33"/>
  <c r="G403" i="33"/>
  <c r="H403" i="33"/>
  <c r="I403" i="33"/>
  <c r="J403" i="33"/>
  <c r="K403" i="33"/>
  <c r="L403" i="33"/>
  <c r="M403" i="33"/>
  <c r="N403" i="33"/>
  <c r="O403" i="33"/>
  <c r="P403" i="33"/>
  <c r="C404" i="33"/>
  <c r="D404" i="33"/>
  <c r="E404" i="33"/>
  <c r="F404" i="33"/>
  <c r="G404" i="33"/>
  <c r="H404" i="33"/>
  <c r="I404" i="33"/>
  <c r="J404" i="33"/>
  <c r="K404" i="33"/>
  <c r="L404" i="33"/>
  <c r="M404" i="33"/>
  <c r="N404" i="33"/>
  <c r="O404" i="33"/>
  <c r="P404" i="33"/>
  <c r="C405" i="33"/>
  <c r="D405" i="33"/>
  <c r="E405" i="33"/>
  <c r="F405" i="33"/>
  <c r="G405" i="33"/>
  <c r="H405" i="33"/>
  <c r="I405" i="33"/>
  <c r="J405" i="33"/>
  <c r="K405" i="33"/>
  <c r="L405" i="33"/>
  <c r="M405" i="33"/>
  <c r="N405" i="33"/>
  <c r="O405" i="33"/>
  <c r="P405" i="33"/>
  <c r="C406" i="33"/>
  <c r="D406" i="33"/>
  <c r="E406" i="33"/>
  <c r="F406" i="33"/>
  <c r="G406" i="33"/>
  <c r="H406" i="33"/>
  <c r="I406" i="33"/>
  <c r="J406" i="33"/>
  <c r="K406" i="33"/>
  <c r="L406" i="33"/>
  <c r="M406" i="33"/>
  <c r="N406" i="33"/>
  <c r="O406" i="33"/>
  <c r="P406" i="33"/>
  <c r="C407" i="33"/>
  <c r="D407" i="33"/>
  <c r="E407" i="33"/>
  <c r="F407" i="33"/>
  <c r="G407" i="33"/>
  <c r="H407" i="33"/>
  <c r="I407" i="33"/>
  <c r="J407" i="33"/>
  <c r="K407" i="33"/>
  <c r="L407" i="33"/>
  <c r="M407" i="33"/>
  <c r="N407" i="33"/>
  <c r="O407" i="33"/>
  <c r="P407" i="33"/>
  <c r="C408" i="33"/>
  <c r="D408" i="33"/>
  <c r="E408" i="33"/>
  <c r="F408" i="33"/>
  <c r="G408" i="33"/>
  <c r="H408" i="33"/>
  <c r="I408" i="33"/>
  <c r="J408" i="33"/>
  <c r="K408" i="33"/>
  <c r="L408" i="33"/>
  <c r="M408" i="33"/>
  <c r="N408" i="33"/>
  <c r="O408" i="33"/>
  <c r="P408" i="33"/>
  <c r="C409" i="33"/>
  <c r="D409" i="33"/>
  <c r="E409" i="33"/>
  <c r="F409" i="33"/>
  <c r="G409" i="33"/>
  <c r="H409" i="33"/>
  <c r="I409" i="33"/>
  <c r="J409" i="33"/>
  <c r="K409" i="33"/>
  <c r="L409" i="33"/>
  <c r="M409" i="33"/>
  <c r="N409" i="33"/>
  <c r="O409" i="33"/>
  <c r="P409" i="33"/>
  <c r="C410" i="33"/>
  <c r="D410" i="33"/>
  <c r="E410" i="33"/>
  <c r="F410" i="33"/>
  <c r="G410" i="33"/>
  <c r="H410" i="33"/>
  <c r="I410" i="33"/>
  <c r="J410" i="33"/>
  <c r="K410" i="33"/>
  <c r="L410" i="33"/>
  <c r="M410" i="33"/>
  <c r="N410" i="33"/>
  <c r="O410" i="33"/>
  <c r="P410" i="33"/>
  <c r="C411" i="33"/>
  <c r="D411" i="33"/>
  <c r="E411" i="33"/>
  <c r="F411" i="33"/>
  <c r="G411" i="33"/>
  <c r="H411" i="33"/>
  <c r="I411" i="33"/>
  <c r="J411" i="33"/>
  <c r="K411" i="33"/>
  <c r="L411" i="33"/>
  <c r="M411" i="33"/>
  <c r="N411" i="33"/>
  <c r="O411" i="33"/>
  <c r="P411" i="33"/>
  <c r="C412" i="33"/>
  <c r="D412" i="33"/>
  <c r="E412" i="33"/>
  <c r="F412" i="33"/>
  <c r="G412" i="33"/>
  <c r="H412" i="33"/>
  <c r="I412" i="33"/>
  <c r="J412" i="33"/>
  <c r="K412" i="33"/>
  <c r="L412" i="33"/>
  <c r="M412" i="33"/>
  <c r="N412" i="33"/>
  <c r="O412" i="33"/>
  <c r="P412" i="33"/>
  <c r="C413" i="33"/>
  <c r="D413" i="33"/>
  <c r="E413" i="33"/>
  <c r="F413" i="33"/>
  <c r="G413" i="33"/>
  <c r="H413" i="33"/>
  <c r="I413" i="33"/>
  <c r="J413" i="33"/>
  <c r="K413" i="33"/>
  <c r="L413" i="33"/>
  <c r="M413" i="33"/>
  <c r="N413" i="33"/>
  <c r="O413" i="33"/>
  <c r="P413" i="33"/>
  <c r="C414" i="33"/>
  <c r="D414" i="33"/>
  <c r="E414" i="33"/>
  <c r="F414" i="33"/>
  <c r="G414" i="33"/>
  <c r="H414" i="33"/>
  <c r="I414" i="33"/>
  <c r="J414" i="33"/>
  <c r="K414" i="33"/>
  <c r="L414" i="33"/>
  <c r="M414" i="33"/>
  <c r="N414" i="33"/>
  <c r="O414" i="33"/>
  <c r="P414" i="33"/>
  <c r="C415" i="33"/>
  <c r="D415" i="33"/>
  <c r="E415" i="33"/>
  <c r="F415" i="33"/>
  <c r="G415" i="33"/>
  <c r="H415" i="33"/>
  <c r="I415" i="33"/>
  <c r="J415" i="33"/>
  <c r="K415" i="33"/>
  <c r="L415" i="33"/>
  <c r="M415" i="33"/>
  <c r="N415" i="33"/>
  <c r="O415" i="33"/>
  <c r="P415" i="33"/>
  <c r="C416" i="33"/>
  <c r="D416" i="33"/>
  <c r="E416" i="33"/>
  <c r="F416" i="33"/>
  <c r="G416" i="33"/>
  <c r="H416" i="33"/>
  <c r="I416" i="33"/>
  <c r="J416" i="33"/>
  <c r="K416" i="33"/>
  <c r="L416" i="33"/>
  <c r="M416" i="33"/>
  <c r="N416" i="33"/>
  <c r="O416" i="33"/>
  <c r="P416" i="33"/>
  <c r="C417" i="33"/>
  <c r="D417" i="33"/>
  <c r="E417" i="33"/>
  <c r="F417" i="33"/>
  <c r="G417" i="33"/>
  <c r="H417" i="33"/>
  <c r="I417" i="33"/>
  <c r="J417" i="33"/>
  <c r="K417" i="33"/>
  <c r="L417" i="33"/>
  <c r="M417" i="33"/>
  <c r="N417" i="33"/>
  <c r="O417" i="33"/>
  <c r="P417" i="33"/>
  <c r="C418" i="33"/>
  <c r="D418" i="33"/>
  <c r="E418" i="33"/>
  <c r="F418" i="33"/>
  <c r="G418" i="33"/>
  <c r="H418" i="33"/>
  <c r="I418" i="33"/>
  <c r="J418" i="33"/>
  <c r="K418" i="33"/>
  <c r="L418" i="33"/>
  <c r="M418" i="33"/>
  <c r="N418" i="33"/>
  <c r="O418" i="33"/>
  <c r="P418" i="33"/>
  <c r="C419" i="33"/>
  <c r="D419" i="33"/>
  <c r="E419" i="33"/>
  <c r="F419" i="33"/>
  <c r="G419" i="33"/>
  <c r="H419" i="33"/>
  <c r="I419" i="33"/>
  <c r="J419" i="33"/>
  <c r="K419" i="33"/>
  <c r="L419" i="33"/>
  <c r="M419" i="33"/>
  <c r="N419" i="33"/>
  <c r="O419" i="33"/>
  <c r="P419" i="33"/>
  <c r="C420" i="33"/>
  <c r="D420" i="33"/>
  <c r="E420" i="33"/>
  <c r="F420" i="33"/>
  <c r="G420" i="33"/>
  <c r="H420" i="33"/>
  <c r="I420" i="33"/>
  <c r="J420" i="33"/>
  <c r="K420" i="33"/>
  <c r="L420" i="33"/>
  <c r="M420" i="33"/>
  <c r="N420" i="33"/>
  <c r="O420" i="33"/>
  <c r="P420" i="33"/>
  <c r="C421" i="33"/>
  <c r="D421" i="33"/>
  <c r="E421" i="33"/>
  <c r="F421" i="33"/>
  <c r="G421" i="33"/>
  <c r="H421" i="33"/>
  <c r="I421" i="33"/>
  <c r="J421" i="33"/>
  <c r="K421" i="33"/>
  <c r="L421" i="33"/>
  <c r="M421" i="33"/>
  <c r="N421" i="33"/>
  <c r="O421" i="33"/>
  <c r="P421" i="33"/>
  <c r="C422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C423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C424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C425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K4" i="33"/>
  <c r="L4" i="33"/>
  <c r="M4" i="33"/>
  <c r="N4" i="33"/>
  <c r="O4" i="33"/>
  <c r="P4" i="33"/>
  <c r="J4" i="33"/>
  <c r="D4" i="33"/>
  <c r="E4" i="33"/>
  <c r="F4" i="33"/>
  <c r="G4" i="33"/>
  <c r="H4" i="33"/>
  <c r="I4" i="33"/>
  <c r="C4" i="33"/>
  <c r="X336" i="33"/>
  <c r="Q336" i="33"/>
  <c r="L78" i="2"/>
  <c r="E52" i="1" s="1"/>
  <c r="K78" i="2"/>
  <c r="J78" i="2"/>
  <c r="I78" i="2"/>
  <c r="H78" i="2"/>
  <c r="G78" i="2"/>
  <c r="F78" i="2"/>
  <c r="E78" i="2"/>
  <c r="D78" i="2"/>
  <c r="C78" i="2"/>
  <c r="B78" i="2"/>
  <c r="L77" i="2"/>
  <c r="E51" i="1" s="1"/>
  <c r="K77" i="2"/>
  <c r="J77" i="2"/>
  <c r="I77" i="2"/>
  <c r="H77" i="2"/>
  <c r="G77" i="2"/>
  <c r="F77" i="2"/>
  <c r="E77" i="2"/>
  <c r="D77" i="2"/>
  <c r="C77" i="2"/>
  <c r="E65" i="1" l="1"/>
  <c r="E64" i="1"/>
  <c r="C73" i="2"/>
  <c r="D73" i="2"/>
  <c r="E73" i="2"/>
  <c r="F73" i="2"/>
  <c r="G73" i="2"/>
  <c r="H73" i="2"/>
  <c r="I73" i="2"/>
  <c r="J73" i="2"/>
  <c r="K73" i="2"/>
  <c r="L73" i="2"/>
  <c r="M73" i="2"/>
  <c r="N73" i="2"/>
  <c r="G33" i="1" s="1"/>
  <c r="B73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O68" i="2"/>
  <c r="G31" i="1" s="1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O67" i="2"/>
  <c r="E31" i="1" s="1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E33" i="1" l="1"/>
  <c r="I58" i="2"/>
  <c r="H58" i="2"/>
  <c r="G58" i="2"/>
  <c r="F58" i="2"/>
  <c r="E58" i="2"/>
  <c r="D58" i="2"/>
  <c r="C58" i="2"/>
  <c r="B58" i="2"/>
  <c r="I57" i="2"/>
  <c r="H57" i="2"/>
  <c r="G57" i="2"/>
  <c r="F57" i="2"/>
  <c r="E57" i="2"/>
  <c r="D57" i="2"/>
  <c r="C57" i="2"/>
  <c r="B57" i="2"/>
  <c r="AY426" i="25"/>
  <c r="AX426" i="25"/>
  <c r="AW426" i="25"/>
  <c r="AV426" i="25"/>
  <c r="AU426" i="25"/>
  <c r="AT426" i="25"/>
  <c r="AS426" i="25"/>
  <c r="AR426" i="25"/>
  <c r="AQ426" i="25"/>
  <c r="AP426" i="25"/>
  <c r="AO426" i="25"/>
  <c r="AN426" i="25"/>
  <c r="AM426" i="25"/>
  <c r="AL426" i="25"/>
  <c r="AK426" i="25"/>
  <c r="AJ426" i="25"/>
  <c r="AY425" i="25"/>
  <c r="AX425" i="25"/>
  <c r="AW425" i="25"/>
  <c r="AV425" i="25"/>
  <c r="AU425" i="25"/>
  <c r="AT425" i="25"/>
  <c r="AS425" i="25"/>
  <c r="AR425" i="25"/>
  <c r="AQ425" i="25"/>
  <c r="AP425" i="25"/>
  <c r="AO425" i="25"/>
  <c r="AN425" i="25"/>
  <c r="AM425" i="25"/>
  <c r="AL425" i="25"/>
  <c r="AK425" i="25"/>
  <c r="AJ425" i="25"/>
  <c r="AY424" i="25"/>
  <c r="AX424" i="25"/>
  <c r="AW424" i="25"/>
  <c r="AV424" i="25"/>
  <c r="AU424" i="25"/>
  <c r="AT424" i="25"/>
  <c r="AS424" i="25"/>
  <c r="AR424" i="25"/>
  <c r="AQ424" i="25"/>
  <c r="AP424" i="25"/>
  <c r="AO424" i="25"/>
  <c r="AN424" i="25"/>
  <c r="AM424" i="25"/>
  <c r="AL424" i="25"/>
  <c r="AK424" i="25"/>
  <c r="AJ424" i="25"/>
  <c r="AY423" i="25"/>
  <c r="AX423" i="25"/>
  <c r="AW423" i="25"/>
  <c r="AV423" i="25"/>
  <c r="AU423" i="25"/>
  <c r="AT423" i="25"/>
  <c r="AS423" i="25"/>
  <c r="AR423" i="25"/>
  <c r="AQ423" i="25"/>
  <c r="AP423" i="25"/>
  <c r="AO423" i="25"/>
  <c r="AN423" i="25"/>
  <c r="AM423" i="25"/>
  <c r="AL423" i="25"/>
  <c r="AK423" i="25"/>
  <c r="AJ423" i="25"/>
  <c r="AY422" i="25"/>
  <c r="AX422" i="25"/>
  <c r="AW422" i="25"/>
  <c r="AV422" i="25"/>
  <c r="AU422" i="25"/>
  <c r="AT422" i="25"/>
  <c r="AS422" i="25"/>
  <c r="AR422" i="25"/>
  <c r="AQ422" i="25"/>
  <c r="AP422" i="25"/>
  <c r="AO422" i="25"/>
  <c r="AN422" i="25"/>
  <c r="AM422" i="25"/>
  <c r="AL422" i="25"/>
  <c r="AK422" i="25"/>
  <c r="AJ422" i="25"/>
  <c r="AY421" i="25"/>
  <c r="AX421" i="25"/>
  <c r="AW421" i="25"/>
  <c r="AV421" i="25"/>
  <c r="AU421" i="25"/>
  <c r="AT421" i="25"/>
  <c r="AS421" i="25"/>
  <c r="AR421" i="25"/>
  <c r="AQ421" i="25"/>
  <c r="AP421" i="25"/>
  <c r="AO421" i="25"/>
  <c r="AN421" i="25"/>
  <c r="AM421" i="25"/>
  <c r="AL421" i="25"/>
  <c r="AK421" i="25"/>
  <c r="AJ421" i="25"/>
  <c r="AY420" i="25"/>
  <c r="AX420" i="25"/>
  <c r="AW420" i="25"/>
  <c r="AV420" i="25"/>
  <c r="AU420" i="25"/>
  <c r="AT420" i="25"/>
  <c r="AS420" i="25"/>
  <c r="AR420" i="25"/>
  <c r="AQ420" i="25"/>
  <c r="AP420" i="25"/>
  <c r="AO420" i="25"/>
  <c r="AN420" i="25"/>
  <c r="AM420" i="25"/>
  <c r="AL420" i="25"/>
  <c r="AK420" i="25"/>
  <c r="AJ420" i="25"/>
  <c r="AY419" i="25"/>
  <c r="AX419" i="25"/>
  <c r="AW419" i="25"/>
  <c r="AV419" i="25"/>
  <c r="AU419" i="25"/>
  <c r="AT419" i="25"/>
  <c r="AS419" i="25"/>
  <c r="AR419" i="25"/>
  <c r="AQ419" i="25"/>
  <c r="AP419" i="25"/>
  <c r="AO419" i="25"/>
  <c r="AN419" i="25"/>
  <c r="AM419" i="25"/>
  <c r="AL419" i="25"/>
  <c r="AK419" i="25"/>
  <c r="AJ419" i="25"/>
  <c r="AY418" i="25"/>
  <c r="AX418" i="25"/>
  <c r="AW418" i="25"/>
  <c r="AV418" i="25"/>
  <c r="AU418" i="25"/>
  <c r="AT418" i="25"/>
  <c r="AS418" i="25"/>
  <c r="AR418" i="25"/>
  <c r="AQ418" i="25"/>
  <c r="AP418" i="25"/>
  <c r="AO418" i="25"/>
  <c r="AN418" i="25"/>
  <c r="AM418" i="25"/>
  <c r="AL418" i="25"/>
  <c r="AK418" i="25"/>
  <c r="AJ418" i="25"/>
  <c r="AY417" i="25"/>
  <c r="AX417" i="25"/>
  <c r="AW417" i="25"/>
  <c r="AV417" i="25"/>
  <c r="AU417" i="25"/>
  <c r="AT417" i="25"/>
  <c r="AS417" i="25"/>
  <c r="AR417" i="25"/>
  <c r="AQ417" i="25"/>
  <c r="AP417" i="25"/>
  <c r="AO417" i="25"/>
  <c r="AN417" i="25"/>
  <c r="AM417" i="25"/>
  <c r="AL417" i="25"/>
  <c r="AK417" i="25"/>
  <c r="AJ417" i="25"/>
  <c r="AY416" i="25"/>
  <c r="AX416" i="25"/>
  <c r="AW416" i="25"/>
  <c r="AV416" i="25"/>
  <c r="AU416" i="25"/>
  <c r="AT416" i="25"/>
  <c r="AS416" i="25"/>
  <c r="AR416" i="25"/>
  <c r="AQ416" i="25"/>
  <c r="AP416" i="25"/>
  <c r="AO416" i="25"/>
  <c r="AN416" i="25"/>
  <c r="AM416" i="25"/>
  <c r="AL416" i="25"/>
  <c r="AK416" i="25"/>
  <c r="AJ416" i="25"/>
  <c r="AY415" i="25"/>
  <c r="AX415" i="25"/>
  <c r="AW415" i="25"/>
  <c r="AV415" i="25"/>
  <c r="AU415" i="25"/>
  <c r="AT415" i="25"/>
  <c r="AS415" i="25"/>
  <c r="AR415" i="25"/>
  <c r="AQ415" i="25"/>
  <c r="AP415" i="25"/>
  <c r="AO415" i="25"/>
  <c r="AN415" i="25"/>
  <c r="AM415" i="25"/>
  <c r="AL415" i="25"/>
  <c r="AK415" i="25"/>
  <c r="AJ415" i="25"/>
  <c r="AY414" i="25"/>
  <c r="AX414" i="25"/>
  <c r="AW414" i="25"/>
  <c r="AV414" i="25"/>
  <c r="AU414" i="25"/>
  <c r="AT414" i="25"/>
  <c r="AS414" i="25"/>
  <c r="AR414" i="25"/>
  <c r="AQ414" i="25"/>
  <c r="AP414" i="25"/>
  <c r="AO414" i="25"/>
  <c r="AN414" i="25"/>
  <c r="AM414" i="25"/>
  <c r="AL414" i="25"/>
  <c r="AK414" i="25"/>
  <c r="AJ414" i="25"/>
  <c r="AY413" i="25"/>
  <c r="AX413" i="25"/>
  <c r="AW413" i="25"/>
  <c r="AV413" i="25"/>
  <c r="AU413" i="25"/>
  <c r="AT413" i="25"/>
  <c r="AS413" i="25"/>
  <c r="AR413" i="25"/>
  <c r="AQ413" i="25"/>
  <c r="AP413" i="25"/>
  <c r="AO413" i="25"/>
  <c r="AN413" i="25"/>
  <c r="AM413" i="25"/>
  <c r="AL413" i="25"/>
  <c r="AK413" i="25"/>
  <c r="AJ413" i="25"/>
  <c r="AY412" i="25"/>
  <c r="AX412" i="25"/>
  <c r="AW412" i="25"/>
  <c r="AV412" i="25"/>
  <c r="AU412" i="25"/>
  <c r="AT412" i="25"/>
  <c r="AS412" i="25"/>
  <c r="AR412" i="25"/>
  <c r="AQ412" i="25"/>
  <c r="AP412" i="25"/>
  <c r="AO412" i="25"/>
  <c r="AN412" i="25"/>
  <c r="AM412" i="25"/>
  <c r="AL412" i="25"/>
  <c r="AK412" i="25"/>
  <c r="AJ412" i="25"/>
  <c r="AY411" i="25"/>
  <c r="AX411" i="25"/>
  <c r="AW411" i="25"/>
  <c r="AV411" i="25"/>
  <c r="AU411" i="25"/>
  <c r="AT411" i="25"/>
  <c r="AS411" i="25"/>
  <c r="AR411" i="25"/>
  <c r="AQ411" i="25"/>
  <c r="AP411" i="25"/>
  <c r="AO411" i="25"/>
  <c r="AN411" i="25"/>
  <c r="AM411" i="25"/>
  <c r="AL411" i="25"/>
  <c r="AK411" i="25"/>
  <c r="AJ411" i="25"/>
  <c r="AY410" i="25"/>
  <c r="AX410" i="25"/>
  <c r="AW410" i="25"/>
  <c r="AV410" i="25"/>
  <c r="AU410" i="25"/>
  <c r="AT410" i="25"/>
  <c r="AS410" i="25"/>
  <c r="AR410" i="25"/>
  <c r="AQ410" i="25"/>
  <c r="AP410" i="25"/>
  <c r="AO410" i="25"/>
  <c r="AN410" i="25"/>
  <c r="AM410" i="25"/>
  <c r="AL410" i="25"/>
  <c r="AK410" i="25"/>
  <c r="AJ410" i="25"/>
  <c r="AY409" i="25"/>
  <c r="AX409" i="25"/>
  <c r="AW409" i="25"/>
  <c r="AV409" i="25"/>
  <c r="AU409" i="25"/>
  <c r="AT409" i="25"/>
  <c r="AS409" i="25"/>
  <c r="AR409" i="25"/>
  <c r="AQ409" i="25"/>
  <c r="AP409" i="25"/>
  <c r="AO409" i="25"/>
  <c r="AN409" i="25"/>
  <c r="AM409" i="25"/>
  <c r="AL409" i="25"/>
  <c r="AK409" i="25"/>
  <c r="AJ409" i="25"/>
  <c r="AY408" i="25"/>
  <c r="AX408" i="25"/>
  <c r="AW408" i="25"/>
  <c r="AV408" i="25"/>
  <c r="AU408" i="25"/>
  <c r="AT408" i="25"/>
  <c r="AS408" i="25"/>
  <c r="AR408" i="25"/>
  <c r="AQ408" i="25"/>
  <c r="AP408" i="25"/>
  <c r="AO408" i="25"/>
  <c r="AN408" i="25"/>
  <c r="AM408" i="25"/>
  <c r="AL408" i="25"/>
  <c r="AK408" i="25"/>
  <c r="AJ408" i="25"/>
  <c r="AY407" i="25"/>
  <c r="AX407" i="25"/>
  <c r="AW407" i="25"/>
  <c r="AV407" i="25"/>
  <c r="AU407" i="25"/>
  <c r="AT407" i="25"/>
  <c r="AS407" i="25"/>
  <c r="AR407" i="25"/>
  <c r="AQ407" i="25"/>
  <c r="AP407" i="25"/>
  <c r="AO407" i="25"/>
  <c r="AN407" i="25"/>
  <c r="AM407" i="25"/>
  <c r="AL407" i="25"/>
  <c r="AK407" i="25"/>
  <c r="AJ407" i="25"/>
  <c r="AY406" i="25"/>
  <c r="AX406" i="25"/>
  <c r="AW406" i="25"/>
  <c r="AV406" i="25"/>
  <c r="AU406" i="25"/>
  <c r="AT406" i="25"/>
  <c r="AS406" i="25"/>
  <c r="AR406" i="25"/>
  <c r="AQ406" i="25"/>
  <c r="AP406" i="25"/>
  <c r="AO406" i="25"/>
  <c r="AN406" i="25"/>
  <c r="AM406" i="25"/>
  <c r="AL406" i="25"/>
  <c r="AK406" i="25"/>
  <c r="AJ406" i="25"/>
  <c r="AY405" i="25"/>
  <c r="AX405" i="25"/>
  <c r="AW405" i="25"/>
  <c r="AV405" i="25"/>
  <c r="AU405" i="25"/>
  <c r="AT405" i="25"/>
  <c r="AS405" i="25"/>
  <c r="AR405" i="25"/>
  <c r="AQ405" i="25"/>
  <c r="AP405" i="25"/>
  <c r="AO405" i="25"/>
  <c r="AN405" i="25"/>
  <c r="AM405" i="25"/>
  <c r="AL405" i="25"/>
  <c r="AK405" i="25"/>
  <c r="AJ405" i="25"/>
  <c r="AY404" i="25"/>
  <c r="AX404" i="25"/>
  <c r="AW404" i="25"/>
  <c r="AV404" i="25"/>
  <c r="AU404" i="25"/>
  <c r="AT404" i="25"/>
  <c r="AS404" i="25"/>
  <c r="AR404" i="25"/>
  <c r="AQ404" i="25"/>
  <c r="AP404" i="25"/>
  <c r="AO404" i="25"/>
  <c r="AN404" i="25"/>
  <c r="AM404" i="25"/>
  <c r="AL404" i="25"/>
  <c r="AK404" i="25"/>
  <c r="AJ404" i="25"/>
  <c r="AY403" i="25"/>
  <c r="AX403" i="25"/>
  <c r="AW403" i="25"/>
  <c r="AV403" i="25"/>
  <c r="AU403" i="25"/>
  <c r="AT403" i="25"/>
  <c r="AS403" i="25"/>
  <c r="AR403" i="25"/>
  <c r="AQ403" i="25"/>
  <c r="AP403" i="25"/>
  <c r="AO403" i="25"/>
  <c r="AN403" i="25"/>
  <c r="AM403" i="25"/>
  <c r="AL403" i="25"/>
  <c r="AK403" i="25"/>
  <c r="AJ403" i="25"/>
  <c r="AY402" i="25"/>
  <c r="AX402" i="25"/>
  <c r="AW402" i="25"/>
  <c r="AV402" i="25"/>
  <c r="AU402" i="25"/>
  <c r="AT402" i="25"/>
  <c r="AS402" i="25"/>
  <c r="AR402" i="25"/>
  <c r="AQ402" i="25"/>
  <c r="AP402" i="25"/>
  <c r="AO402" i="25"/>
  <c r="AN402" i="25"/>
  <c r="AM402" i="25"/>
  <c r="AL402" i="25"/>
  <c r="AK402" i="25"/>
  <c r="AJ402" i="25"/>
  <c r="AY401" i="25"/>
  <c r="AX401" i="25"/>
  <c r="AW401" i="25"/>
  <c r="AV401" i="25"/>
  <c r="AU401" i="25"/>
  <c r="AT401" i="25"/>
  <c r="AS401" i="25"/>
  <c r="AR401" i="25"/>
  <c r="AQ401" i="25"/>
  <c r="AP401" i="25"/>
  <c r="AO401" i="25"/>
  <c r="AN401" i="25"/>
  <c r="AM401" i="25"/>
  <c r="AL401" i="25"/>
  <c r="AK401" i="25"/>
  <c r="AJ401" i="25"/>
  <c r="AY400" i="25"/>
  <c r="AX400" i="25"/>
  <c r="AW400" i="25"/>
  <c r="AV400" i="25"/>
  <c r="AU400" i="25"/>
  <c r="AT400" i="25"/>
  <c r="AS400" i="25"/>
  <c r="AR400" i="25"/>
  <c r="AQ400" i="25"/>
  <c r="AP400" i="25"/>
  <c r="AO400" i="25"/>
  <c r="AN400" i="25"/>
  <c r="AM400" i="25"/>
  <c r="AL400" i="25"/>
  <c r="AK400" i="25"/>
  <c r="AJ400" i="25"/>
  <c r="AY399" i="25"/>
  <c r="AX399" i="25"/>
  <c r="AW399" i="25"/>
  <c r="AV399" i="25"/>
  <c r="AU399" i="25"/>
  <c r="AT399" i="25"/>
  <c r="AS399" i="25"/>
  <c r="AR399" i="25"/>
  <c r="AQ399" i="25"/>
  <c r="AP399" i="25"/>
  <c r="AO399" i="25"/>
  <c r="AN399" i="25"/>
  <c r="AM399" i="25"/>
  <c r="AL399" i="25"/>
  <c r="AK399" i="25"/>
  <c r="AJ399" i="25"/>
  <c r="AY398" i="25"/>
  <c r="AX398" i="25"/>
  <c r="AW398" i="25"/>
  <c r="AV398" i="25"/>
  <c r="AU398" i="25"/>
  <c r="AT398" i="25"/>
  <c r="AS398" i="25"/>
  <c r="AR398" i="25"/>
  <c r="AQ398" i="25"/>
  <c r="AP398" i="25"/>
  <c r="AO398" i="25"/>
  <c r="AN398" i="25"/>
  <c r="AM398" i="25"/>
  <c r="AL398" i="25"/>
  <c r="AK398" i="25"/>
  <c r="AJ398" i="25"/>
  <c r="AY397" i="25"/>
  <c r="AX397" i="25"/>
  <c r="AW397" i="25"/>
  <c r="AV397" i="25"/>
  <c r="AU397" i="25"/>
  <c r="AT397" i="25"/>
  <c r="AS397" i="25"/>
  <c r="AR397" i="25"/>
  <c r="AQ397" i="25"/>
  <c r="AP397" i="25"/>
  <c r="AO397" i="25"/>
  <c r="AN397" i="25"/>
  <c r="AM397" i="25"/>
  <c r="AL397" i="25"/>
  <c r="AK397" i="25"/>
  <c r="AJ397" i="25"/>
  <c r="AY396" i="25"/>
  <c r="AX396" i="25"/>
  <c r="AW396" i="25"/>
  <c r="AV396" i="25"/>
  <c r="AU396" i="25"/>
  <c r="AT396" i="25"/>
  <c r="AS396" i="25"/>
  <c r="AR396" i="25"/>
  <c r="AQ396" i="25"/>
  <c r="AP396" i="25"/>
  <c r="AO396" i="25"/>
  <c r="AN396" i="25"/>
  <c r="AM396" i="25"/>
  <c r="AL396" i="25"/>
  <c r="AK396" i="25"/>
  <c r="AJ396" i="25"/>
  <c r="AY395" i="25"/>
  <c r="AX395" i="25"/>
  <c r="AW395" i="25"/>
  <c r="AV395" i="25"/>
  <c r="AU395" i="25"/>
  <c r="AT395" i="25"/>
  <c r="AS395" i="25"/>
  <c r="AR395" i="25"/>
  <c r="AQ395" i="25"/>
  <c r="AP395" i="25"/>
  <c r="AO395" i="25"/>
  <c r="AN395" i="25"/>
  <c r="AM395" i="25"/>
  <c r="AL395" i="25"/>
  <c r="AK395" i="25"/>
  <c r="AJ395" i="25"/>
  <c r="AY394" i="25"/>
  <c r="AX394" i="25"/>
  <c r="AW394" i="25"/>
  <c r="AV394" i="25"/>
  <c r="AU394" i="25"/>
  <c r="AT394" i="25"/>
  <c r="AS394" i="25"/>
  <c r="AR394" i="25"/>
  <c r="AQ394" i="25"/>
  <c r="AP394" i="25"/>
  <c r="AO394" i="25"/>
  <c r="AN394" i="25"/>
  <c r="AM394" i="25"/>
  <c r="AL394" i="25"/>
  <c r="AK394" i="25"/>
  <c r="AJ394" i="25"/>
  <c r="AY393" i="25"/>
  <c r="AX393" i="25"/>
  <c r="AW393" i="25"/>
  <c r="AV393" i="25"/>
  <c r="AU393" i="25"/>
  <c r="AT393" i="25"/>
  <c r="AS393" i="25"/>
  <c r="AR393" i="25"/>
  <c r="AQ393" i="25"/>
  <c r="AP393" i="25"/>
  <c r="AO393" i="25"/>
  <c r="AN393" i="25"/>
  <c r="AM393" i="25"/>
  <c r="AL393" i="25"/>
  <c r="AK393" i="25"/>
  <c r="AJ393" i="25"/>
  <c r="AY392" i="25"/>
  <c r="AX392" i="25"/>
  <c r="AW392" i="25"/>
  <c r="AV392" i="25"/>
  <c r="AU392" i="25"/>
  <c r="AT392" i="25"/>
  <c r="AS392" i="25"/>
  <c r="AR392" i="25"/>
  <c r="AQ392" i="25"/>
  <c r="AP392" i="25"/>
  <c r="AO392" i="25"/>
  <c r="AN392" i="25"/>
  <c r="AM392" i="25"/>
  <c r="AL392" i="25"/>
  <c r="AK392" i="25"/>
  <c r="AJ392" i="25"/>
  <c r="AY391" i="25"/>
  <c r="AX391" i="25"/>
  <c r="AW391" i="25"/>
  <c r="AV391" i="25"/>
  <c r="AU391" i="25"/>
  <c r="AT391" i="25"/>
  <c r="AS391" i="25"/>
  <c r="AR391" i="25"/>
  <c r="AQ391" i="25"/>
  <c r="AP391" i="25"/>
  <c r="AO391" i="25"/>
  <c r="AN391" i="25"/>
  <c r="AM391" i="25"/>
  <c r="AL391" i="25"/>
  <c r="AK391" i="25"/>
  <c r="AJ391" i="25"/>
  <c r="AY390" i="25"/>
  <c r="AX390" i="25"/>
  <c r="AW390" i="25"/>
  <c r="AV390" i="25"/>
  <c r="AU390" i="25"/>
  <c r="AT390" i="25"/>
  <c r="AS390" i="25"/>
  <c r="AR390" i="25"/>
  <c r="AQ390" i="25"/>
  <c r="AP390" i="25"/>
  <c r="AO390" i="25"/>
  <c r="AN390" i="25"/>
  <c r="AM390" i="25"/>
  <c r="AL390" i="25"/>
  <c r="AK390" i="25"/>
  <c r="AJ390" i="25"/>
  <c r="AY389" i="25"/>
  <c r="AX389" i="25"/>
  <c r="AW389" i="25"/>
  <c r="AV389" i="25"/>
  <c r="AU389" i="25"/>
  <c r="AT389" i="25"/>
  <c r="AS389" i="25"/>
  <c r="AR389" i="25"/>
  <c r="AQ389" i="25"/>
  <c r="AP389" i="25"/>
  <c r="AO389" i="25"/>
  <c r="AN389" i="25"/>
  <c r="AM389" i="25"/>
  <c r="AL389" i="25"/>
  <c r="AK389" i="25"/>
  <c r="AJ389" i="25"/>
  <c r="AY388" i="25"/>
  <c r="AX388" i="25"/>
  <c r="AW388" i="25"/>
  <c r="AV388" i="25"/>
  <c r="AU388" i="25"/>
  <c r="AT388" i="25"/>
  <c r="AS388" i="25"/>
  <c r="AR388" i="25"/>
  <c r="AQ388" i="25"/>
  <c r="AP388" i="25"/>
  <c r="AO388" i="25"/>
  <c r="AN388" i="25"/>
  <c r="AM388" i="25"/>
  <c r="AL388" i="25"/>
  <c r="AK388" i="25"/>
  <c r="AJ388" i="25"/>
  <c r="AY387" i="25"/>
  <c r="AX387" i="25"/>
  <c r="AW387" i="25"/>
  <c r="AV387" i="25"/>
  <c r="AU387" i="25"/>
  <c r="AT387" i="25"/>
  <c r="AS387" i="25"/>
  <c r="AR387" i="25"/>
  <c r="AQ387" i="25"/>
  <c r="AP387" i="25"/>
  <c r="AO387" i="25"/>
  <c r="AN387" i="25"/>
  <c r="AM387" i="25"/>
  <c r="AL387" i="25"/>
  <c r="AK387" i="25"/>
  <c r="AJ387" i="25"/>
  <c r="AY386" i="25"/>
  <c r="AX386" i="25"/>
  <c r="AW386" i="25"/>
  <c r="AV386" i="25"/>
  <c r="AU386" i="25"/>
  <c r="AT386" i="25"/>
  <c r="AS386" i="25"/>
  <c r="AR386" i="25"/>
  <c r="AQ386" i="25"/>
  <c r="AP386" i="25"/>
  <c r="AO386" i="25"/>
  <c r="AN386" i="25"/>
  <c r="AM386" i="25"/>
  <c r="AL386" i="25"/>
  <c r="AK386" i="25"/>
  <c r="AJ386" i="25"/>
  <c r="AY385" i="25"/>
  <c r="AX385" i="25"/>
  <c r="AW385" i="25"/>
  <c r="AV385" i="25"/>
  <c r="AU385" i="25"/>
  <c r="AT385" i="25"/>
  <c r="AS385" i="25"/>
  <c r="AR385" i="25"/>
  <c r="AQ385" i="25"/>
  <c r="AP385" i="25"/>
  <c r="AO385" i="25"/>
  <c r="AN385" i="25"/>
  <c r="AM385" i="25"/>
  <c r="AL385" i="25"/>
  <c r="AK385" i="25"/>
  <c r="AJ385" i="25"/>
  <c r="AY384" i="25"/>
  <c r="AX384" i="25"/>
  <c r="AW384" i="25"/>
  <c r="AV384" i="25"/>
  <c r="AU384" i="25"/>
  <c r="AT384" i="25"/>
  <c r="AS384" i="25"/>
  <c r="AR384" i="25"/>
  <c r="AQ384" i="25"/>
  <c r="AP384" i="25"/>
  <c r="AO384" i="25"/>
  <c r="AN384" i="25"/>
  <c r="AM384" i="25"/>
  <c r="AL384" i="25"/>
  <c r="AK384" i="25"/>
  <c r="AJ384" i="25"/>
  <c r="AY383" i="25"/>
  <c r="AX383" i="25"/>
  <c r="AW383" i="25"/>
  <c r="AV383" i="25"/>
  <c r="AU383" i="25"/>
  <c r="AT383" i="25"/>
  <c r="AS383" i="25"/>
  <c r="AR383" i="25"/>
  <c r="AQ383" i="25"/>
  <c r="AP383" i="25"/>
  <c r="AO383" i="25"/>
  <c r="AN383" i="25"/>
  <c r="AM383" i="25"/>
  <c r="AL383" i="25"/>
  <c r="AK383" i="25"/>
  <c r="AJ383" i="25"/>
  <c r="AY382" i="25"/>
  <c r="AX382" i="25"/>
  <c r="AW382" i="25"/>
  <c r="AV382" i="25"/>
  <c r="AU382" i="25"/>
  <c r="AT382" i="25"/>
  <c r="AS382" i="25"/>
  <c r="AR382" i="25"/>
  <c r="AQ382" i="25"/>
  <c r="AP382" i="25"/>
  <c r="AO382" i="25"/>
  <c r="AN382" i="25"/>
  <c r="AM382" i="25"/>
  <c r="AL382" i="25"/>
  <c r="AK382" i="25"/>
  <c r="AJ382" i="25"/>
  <c r="AY381" i="25"/>
  <c r="AX381" i="25"/>
  <c r="AW381" i="25"/>
  <c r="AV381" i="25"/>
  <c r="AU381" i="25"/>
  <c r="AT381" i="25"/>
  <c r="AS381" i="25"/>
  <c r="AR381" i="25"/>
  <c r="AQ381" i="25"/>
  <c r="AP381" i="25"/>
  <c r="AO381" i="25"/>
  <c r="AN381" i="25"/>
  <c r="AM381" i="25"/>
  <c r="AL381" i="25"/>
  <c r="AK381" i="25"/>
  <c r="AJ381" i="25"/>
  <c r="AY380" i="25"/>
  <c r="AX380" i="25"/>
  <c r="AW380" i="25"/>
  <c r="AV380" i="25"/>
  <c r="AU380" i="25"/>
  <c r="AT380" i="25"/>
  <c r="AS380" i="25"/>
  <c r="AR380" i="25"/>
  <c r="AQ380" i="25"/>
  <c r="AP380" i="25"/>
  <c r="AO380" i="25"/>
  <c r="AN380" i="25"/>
  <c r="AM380" i="25"/>
  <c r="AL380" i="25"/>
  <c r="AK380" i="25"/>
  <c r="AJ380" i="25"/>
  <c r="AY379" i="25"/>
  <c r="AX379" i="25"/>
  <c r="AW379" i="25"/>
  <c r="AV379" i="25"/>
  <c r="AU379" i="25"/>
  <c r="AT379" i="25"/>
  <c r="AS379" i="25"/>
  <c r="AR379" i="25"/>
  <c r="AQ379" i="25"/>
  <c r="AP379" i="25"/>
  <c r="AO379" i="25"/>
  <c r="AN379" i="25"/>
  <c r="AM379" i="25"/>
  <c r="AL379" i="25"/>
  <c r="AK379" i="25"/>
  <c r="AJ379" i="25"/>
  <c r="AY378" i="25"/>
  <c r="AX378" i="25"/>
  <c r="AW378" i="25"/>
  <c r="AV378" i="25"/>
  <c r="AU378" i="25"/>
  <c r="AT378" i="25"/>
  <c r="AS378" i="25"/>
  <c r="AR378" i="25"/>
  <c r="AQ378" i="25"/>
  <c r="AP378" i="25"/>
  <c r="AO378" i="25"/>
  <c r="AN378" i="25"/>
  <c r="AM378" i="25"/>
  <c r="AL378" i="25"/>
  <c r="AK378" i="25"/>
  <c r="AJ378" i="25"/>
  <c r="AY377" i="25"/>
  <c r="AX377" i="25"/>
  <c r="AW377" i="25"/>
  <c r="AV377" i="25"/>
  <c r="AU377" i="25"/>
  <c r="AT377" i="25"/>
  <c r="AS377" i="25"/>
  <c r="AR377" i="25"/>
  <c r="AQ377" i="25"/>
  <c r="AP377" i="25"/>
  <c r="AO377" i="25"/>
  <c r="AN377" i="25"/>
  <c r="AM377" i="25"/>
  <c r="AL377" i="25"/>
  <c r="AK377" i="25"/>
  <c r="AJ377" i="25"/>
  <c r="AY376" i="25"/>
  <c r="AX376" i="25"/>
  <c r="AW376" i="25"/>
  <c r="AV376" i="25"/>
  <c r="AU376" i="25"/>
  <c r="AT376" i="25"/>
  <c r="AS376" i="25"/>
  <c r="AR376" i="25"/>
  <c r="AQ376" i="25"/>
  <c r="AP376" i="25"/>
  <c r="AO376" i="25"/>
  <c r="AN376" i="25"/>
  <c r="AM376" i="25"/>
  <c r="AL376" i="25"/>
  <c r="AK376" i="25"/>
  <c r="AJ376" i="25"/>
  <c r="AY375" i="25"/>
  <c r="AX375" i="25"/>
  <c r="AW375" i="25"/>
  <c r="AV375" i="25"/>
  <c r="AU375" i="25"/>
  <c r="AT375" i="25"/>
  <c r="AS375" i="25"/>
  <c r="AR375" i="25"/>
  <c r="AQ375" i="25"/>
  <c r="AP375" i="25"/>
  <c r="AO375" i="25"/>
  <c r="AN375" i="25"/>
  <c r="AM375" i="25"/>
  <c r="AL375" i="25"/>
  <c r="AK375" i="25"/>
  <c r="AJ375" i="25"/>
  <c r="AY374" i="25"/>
  <c r="AX374" i="25"/>
  <c r="AW374" i="25"/>
  <c r="AV374" i="25"/>
  <c r="AU374" i="25"/>
  <c r="AT374" i="25"/>
  <c r="AS374" i="25"/>
  <c r="AR374" i="25"/>
  <c r="AQ374" i="25"/>
  <c r="AP374" i="25"/>
  <c r="AO374" i="25"/>
  <c r="AN374" i="25"/>
  <c r="AM374" i="25"/>
  <c r="AL374" i="25"/>
  <c r="AK374" i="25"/>
  <c r="AJ374" i="25"/>
  <c r="AY373" i="25"/>
  <c r="AX373" i="25"/>
  <c r="AW373" i="25"/>
  <c r="AV373" i="25"/>
  <c r="AU373" i="25"/>
  <c r="AT373" i="25"/>
  <c r="AS373" i="25"/>
  <c r="AR373" i="25"/>
  <c r="AQ373" i="25"/>
  <c r="AP373" i="25"/>
  <c r="AO373" i="25"/>
  <c r="AN373" i="25"/>
  <c r="AM373" i="25"/>
  <c r="AL373" i="25"/>
  <c r="AK373" i="25"/>
  <c r="AJ373" i="25"/>
  <c r="AY372" i="25"/>
  <c r="AX372" i="25"/>
  <c r="AW372" i="25"/>
  <c r="AV372" i="25"/>
  <c r="AU372" i="25"/>
  <c r="AT372" i="25"/>
  <c r="AS372" i="25"/>
  <c r="AR372" i="25"/>
  <c r="AQ372" i="25"/>
  <c r="AP372" i="25"/>
  <c r="AO372" i="25"/>
  <c r="AN372" i="25"/>
  <c r="AM372" i="25"/>
  <c r="AL372" i="25"/>
  <c r="AK372" i="25"/>
  <c r="AJ372" i="25"/>
  <c r="AY371" i="25"/>
  <c r="AX371" i="25"/>
  <c r="AW371" i="25"/>
  <c r="AV371" i="25"/>
  <c r="AU371" i="25"/>
  <c r="AT371" i="25"/>
  <c r="AS371" i="25"/>
  <c r="AR371" i="25"/>
  <c r="AQ371" i="25"/>
  <c r="AP371" i="25"/>
  <c r="AO371" i="25"/>
  <c r="AN371" i="25"/>
  <c r="AM371" i="25"/>
  <c r="AL371" i="25"/>
  <c r="AK371" i="25"/>
  <c r="AJ371" i="25"/>
  <c r="AY370" i="25"/>
  <c r="AX370" i="25"/>
  <c r="AW370" i="25"/>
  <c r="AV370" i="25"/>
  <c r="AU370" i="25"/>
  <c r="AT370" i="25"/>
  <c r="AS370" i="25"/>
  <c r="AR370" i="25"/>
  <c r="AQ370" i="25"/>
  <c r="AP370" i="25"/>
  <c r="AO370" i="25"/>
  <c r="AN370" i="25"/>
  <c r="AM370" i="25"/>
  <c r="AL370" i="25"/>
  <c r="AK370" i="25"/>
  <c r="AJ370" i="25"/>
  <c r="AY369" i="25"/>
  <c r="AX369" i="25"/>
  <c r="AW369" i="25"/>
  <c r="AV369" i="25"/>
  <c r="AU369" i="25"/>
  <c r="AT369" i="25"/>
  <c r="AS369" i="25"/>
  <c r="AR369" i="25"/>
  <c r="AQ369" i="25"/>
  <c r="AP369" i="25"/>
  <c r="AO369" i="25"/>
  <c r="AN369" i="25"/>
  <c r="AM369" i="25"/>
  <c r="AL369" i="25"/>
  <c r="AK369" i="25"/>
  <c r="AJ369" i="25"/>
  <c r="AY368" i="25"/>
  <c r="AX368" i="25"/>
  <c r="AW368" i="25"/>
  <c r="AV368" i="25"/>
  <c r="AU368" i="25"/>
  <c r="AT368" i="25"/>
  <c r="AS368" i="25"/>
  <c r="AR368" i="25"/>
  <c r="AQ368" i="25"/>
  <c r="AP368" i="25"/>
  <c r="AO368" i="25"/>
  <c r="AN368" i="25"/>
  <c r="AM368" i="25"/>
  <c r="AL368" i="25"/>
  <c r="AK368" i="25"/>
  <c r="AJ368" i="25"/>
  <c r="AY367" i="25"/>
  <c r="AX367" i="25"/>
  <c r="AW367" i="25"/>
  <c r="AV367" i="25"/>
  <c r="AU367" i="25"/>
  <c r="AT367" i="25"/>
  <c r="AS367" i="25"/>
  <c r="AR367" i="25"/>
  <c r="AQ367" i="25"/>
  <c r="AP367" i="25"/>
  <c r="AO367" i="25"/>
  <c r="AN367" i="25"/>
  <c r="AM367" i="25"/>
  <c r="AL367" i="25"/>
  <c r="AK367" i="25"/>
  <c r="AJ367" i="25"/>
  <c r="AY366" i="25"/>
  <c r="AX366" i="25"/>
  <c r="AW366" i="25"/>
  <c r="AV366" i="25"/>
  <c r="AU366" i="25"/>
  <c r="AT366" i="25"/>
  <c r="AS366" i="25"/>
  <c r="AR366" i="25"/>
  <c r="AQ366" i="25"/>
  <c r="AP366" i="25"/>
  <c r="AO366" i="25"/>
  <c r="AN366" i="25"/>
  <c r="AM366" i="25"/>
  <c r="AL366" i="25"/>
  <c r="AK366" i="25"/>
  <c r="AJ366" i="25"/>
  <c r="AY365" i="25"/>
  <c r="AX365" i="25"/>
  <c r="AW365" i="25"/>
  <c r="AV365" i="25"/>
  <c r="AU365" i="25"/>
  <c r="AT365" i="25"/>
  <c r="AS365" i="25"/>
  <c r="AR365" i="25"/>
  <c r="AQ365" i="25"/>
  <c r="AP365" i="25"/>
  <c r="AO365" i="25"/>
  <c r="AN365" i="25"/>
  <c r="AM365" i="25"/>
  <c r="AL365" i="25"/>
  <c r="AK365" i="25"/>
  <c r="AJ365" i="25"/>
  <c r="AY364" i="25"/>
  <c r="AX364" i="25"/>
  <c r="AW364" i="25"/>
  <c r="AV364" i="25"/>
  <c r="AU364" i="25"/>
  <c r="AT364" i="25"/>
  <c r="AS364" i="25"/>
  <c r="AR364" i="25"/>
  <c r="AQ364" i="25"/>
  <c r="AP364" i="25"/>
  <c r="AO364" i="25"/>
  <c r="AN364" i="25"/>
  <c r="AM364" i="25"/>
  <c r="AL364" i="25"/>
  <c r="AK364" i="25"/>
  <c r="AJ364" i="25"/>
  <c r="AY363" i="25"/>
  <c r="AX363" i="25"/>
  <c r="AW363" i="25"/>
  <c r="AV363" i="25"/>
  <c r="AU363" i="25"/>
  <c r="AT363" i="25"/>
  <c r="AS363" i="25"/>
  <c r="AR363" i="25"/>
  <c r="AQ363" i="25"/>
  <c r="AP363" i="25"/>
  <c r="AO363" i="25"/>
  <c r="AN363" i="25"/>
  <c r="AM363" i="25"/>
  <c r="AL363" i="25"/>
  <c r="AK363" i="25"/>
  <c r="AJ363" i="25"/>
  <c r="AY362" i="25"/>
  <c r="AX362" i="25"/>
  <c r="AW362" i="25"/>
  <c r="AV362" i="25"/>
  <c r="AU362" i="25"/>
  <c r="AT362" i="25"/>
  <c r="AS362" i="25"/>
  <c r="AR362" i="25"/>
  <c r="AQ362" i="25"/>
  <c r="AP362" i="25"/>
  <c r="AO362" i="25"/>
  <c r="AN362" i="25"/>
  <c r="AM362" i="25"/>
  <c r="AL362" i="25"/>
  <c r="AK362" i="25"/>
  <c r="AJ362" i="25"/>
  <c r="AY361" i="25"/>
  <c r="AX361" i="25"/>
  <c r="AW361" i="25"/>
  <c r="AV361" i="25"/>
  <c r="AU361" i="25"/>
  <c r="AT361" i="25"/>
  <c r="AS361" i="25"/>
  <c r="AR361" i="25"/>
  <c r="AQ361" i="25"/>
  <c r="AP361" i="25"/>
  <c r="AO361" i="25"/>
  <c r="AN361" i="25"/>
  <c r="AM361" i="25"/>
  <c r="AL361" i="25"/>
  <c r="AK361" i="25"/>
  <c r="AJ361" i="25"/>
  <c r="AY360" i="25"/>
  <c r="AX360" i="25"/>
  <c r="AW360" i="25"/>
  <c r="AV360" i="25"/>
  <c r="AU360" i="25"/>
  <c r="AT360" i="25"/>
  <c r="AS360" i="25"/>
  <c r="AR360" i="25"/>
  <c r="AQ360" i="25"/>
  <c r="AP360" i="25"/>
  <c r="AO360" i="25"/>
  <c r="AN360" i="25"/>
  <c r="AM360" i="25"/>
  <c r="AL360" i="25"/>
  <c r="AK360" i="25"/>
  <c r="AJ360" i="25"/>
  <c r="AY359" i="25"/>
  <c r="AX359" i="25"/>
  <c r="AW359" i="25"/>
  <c r="AV359" i="25"/>
  <c r="AU359" i="25"/>
  <c r="AT359" i="25"/>
  <c r="AS359" i="25"/>
  <c r="AR359" i="25"/>
  <c r="AQ359" i="25"/>
  <c r="AP359" i="25"/>
  <c r="AO359" i="25"/>
  <c r="AN359" i="25"/>
  <c r="AM359" i="25"/>
  <c r="AL359" i="25"/>
  <c r="AK359" i="25"/>
  <c r="AJ359" i="25"/>
  <c r="AY358" i="25"/>
  <c r="AX358" i="25"/>
  <c r="AW358" i="25"/>
  <c r="AV358" i="25"/>
  <c r="AU358" i="25"/>
  <c r="AT358" i="25"/>
  <c r="AS358" i="25"/>
  <c r="AR358" i="25"/>
  <c r="AQ358" i="25"/>
  <c r="AP358" i="25"/>
  <c r="AO358" i="25"/>
  <c r="AN358" i="25"/>
  <c r="AM358" i="25"/>
  <c r="AL358" i="25"/>
  <c r="AK358" i="25"/>
  <c r="AJ358" i="25"/>
  <c r="AY357" i="25"/>
  <c r="AX357" i="25"/>
  <c r="AW357" i="25"/>
  <c r="AV357" i="25"/>
  <c r="AU357" i="25"/>
  <c r="AT357" i="25"/>
  <c r="AS357" i="25"/>
  <c r="AR357" i="25"/>
  <c r="AQ357" i="25"/>
  <c r="AP357" i="25"/>
  <c r="AO357" i="25"/>
  <c r="AN357" i="25"/>
  <c r="AM357" i="25"/>
  <c r="AL357" i="25"/>
  <c r="AK357" i="25"/>
  <c r="AJ357" i="25"/>
  <c r="AY356" i="25"/>
  <c r="AX356" i="25"/>
  <c r="AW356" i="25"/>
  <c r="AV356" i="25"/>
  <c r="AU356" i="25"/>
  <c r="AT356" i="25"/>
  <c r="AS356" i="25"/>
  <c r="AR356" i="25"/>
  <c r="AQ356" i="25"/>
  <c r="AP356" i="25"/>
  <c r="AO356" i="25"/>
  <c r="AN356" i="25"/>
  <c r="AM356" i="25"/>
  <c r="AL356" i="25"/>
  <c r="AK356" i="25"/>
  <c r="AJ356" i="25"/>
  <c r="AY355" i="25"/>
  <c r="AX355" i="25"/>
  <c r="AW355" i="25"/>
  <c r="AV355" i="25"/>
  <c r="AU355" i="25"/>
  <c r="AT355" i="25"/>
  <c r="AS355" i="25"/>
  <c r="AR355" i="25"/>
  <c r="AQ355" i="25"/>
  <c r="AP355" i="25"/>
  <c r="AO355" i="25"/>
  <c r="AN355" i="25"/>
  <c r="AM355" i="25"/>
  <c r="AL355" i="25"/>
  <c r="AK355" i="25"/>
  <c r="AJ355" i="25"/>
  <c r="AY354" i="25"/>
  <c r="AX354" i="25"/>
  <c r="AW354" i="25"/>
  <c r="AV354" i="25"/>
  <c r="AU354" i="25"/>
  <c r="AT354" i="25"/>
  <c r="AS354" i="25"/>
  <c r="AR354" i="25"/>
  <c r="AQ354" i="25"/>
  <c r="AP354" i="25"/>
  <c r="AO354" i="25"/>
  <c r="AN354" i="25"/>
  <c r="AM354" i="25"/>
  <c r="AL354" i="25"/>
  <c r="AK354" i="25"/>
  <c r="AJ354" i="25"/>
  <c r="AY353" i="25"/>
  <c r="AX353" i="25"/>
  <c r="AW353" i="25"/>
  <c r="AV353" i="25"/>
  <c r="AU353" i="25"/>
  <c r="AT353" i="25"/>
  <c r="AS353" i="25"/>
  <c r="AR353" i="25"/>
  <c r="AQ353" i="25"/>
  <c r="AP353" i="25"/>
  <c r="AO353" i="25"/>
  <c r="AN353" i="25"/>
  <c r="AM353" i="25"/>
  <c r="AL353" i="25"/>
  <c r="AK353" i="25"/>
  <c r="AJ353" i="25"/>
  <c r="AY352" i="25"/>
  <c r="AX352" i="25"/>
  <c r="AW352" i="25"/>
  <c r="AV352" i="25"/>
  <c r="AU352" i="25"/>
  <c r="AT352" i="25"/>
  <c r="AS352" i="25"/>
  <c r="AR352" i="25"/>
  <c r="AQ352" i="25"/>
  <c r="AP352" i="25"/>
  <c r="AO352" i="25"/>
  <c r="AN352" i="25"/>
  <c r="AM352" i="25"/>
  <c r="AL352" i="25"/>
  <c r="AK352" i="25"/>
  <c r="AJ352" i="25"/>
  <c r="AY351" i="25"/>
  <c r="AX351" i="25"/>
  <c r="AW351" i="25"/>
  <c r="AV351" i="25"/>
  <c r="AU351" i="25"/>
  <c r="AT351" i="25"/>
  <c r="AS351" i="25"/>
  <c r="AR351" i="25"/>
  <c r="AQ351" i="25"/>
  <c r="AP351" i="25"/>
  <c r="AO351" i="25"/>
  <c r="AN351" i="25"/>
  <c r="AM351" i="25"/>
  <c r="AL351" i="25"/>
  <c r="AK351" i="25"/>
  <c r="AJ351" i="25"/>
  <c r="AY350" i="25"/>
  <c r="AX350" i="25"/>
  <c r="AW350" i="25"/>
  <c r="AV350" i="25"/>
  <c r="AU350" i="25"/>
  <c r="AT350" i="25"/>
  <c r="AS350" i="25"/>
  <c r="AR350" i="25"/>
  <c r="AQ350" i="25"/>
  <c r="AP350" i="25"/>
  <c r="AO350" i="25"/>
  <c r="AN350" i="25"/>
  <c r="AM350" i="25"/>
  <c r="AL350" i="25"/>
  <c r="AK350" i="25"/>
  <c r="AJ350" i="25"/>
  <c r="AY349" i="25"/>
  <c r="AX349" i="25"/>
  <c r="AW349" i="25"/>
  <c r="AV349" i="25"/>
  <c r="AU349" i="25"/>
  <c r="AT349" i="25"/>
  <c r="AS349" i="25"/>
  <c r="AR349" i="25"/>
  <c r="AQ349" i="25"/>
  <c r="AP349" i="25"/>
  <c r="AO349" i="25"/>
  <c r="AN349" i="25"/>
  <c r="AM349" i="25"/>
  <c r="AL349" i="25"/>
  <c r="AK349" i="25"/>
  <c r="AJ349" i="25"/>
  <c r="AY348" i="25"/>
  <c r="AX348" i="25"/>
  <c r="AW348" i="25"/>
  <c r="AV348" i="25"/>
  <c r="AU348" i="25"/>
  <c r="AT348" i="25"/>
  <c r="AS348" i="25"/>
  <c r="AR348" i="25"/>
  <c r="AQ348" i="25"/>
  <c r="AP348" i="25"/>
  <c r="AO348" i="25"/>
  <c r="AN348" i="25"/>
  <c r="AM348" i="25"/>
  <c r="AL348" i="25"/>
  <c r="AK348" i="25"/>
  <c r="AJ348" i="25"/>
  <c r="AY347" i="25"/>
  <c r="AX347" i="25"/>
  <c r="AW347" i="25"/>
  <c r="AV347" i="25"/>
  <c r="AU347" i="25"/>
  <c r="AT347" i="25"/>
  <c r="AS347" i="25"/>
  <c r="AR347" i="25"/>
  <c r="AQ347" i="25"/>
  <c r="AP347" i="25"/>
  <c r="AO347" i="25"/>
  <c r="AN347" i="25"/>
  <c r="AM347" i="25"/>
  <c r="AL347" i="25"/>
  <c r="AK347" i="25"/>
  <c r="AJ347" i="25"/>
  <c r="AY346" i="25"/>
  <c r="AX346" i="25"/>
  <c r="AW346" i="25"/>
  <c r="AV346" i="25"/>
  <c r="AU346" i="25"/>
  <c r="AT346" i="25"/>
  <c r="AS346" i="25"/>
  <c r="AR346" i="25"/>
  <c r="AQ346" i="25"/>
  <c r="AP346" i="25"/>
  <c r="AO346" i="25"/>
  <c r="AN346" i="25"/>
  <c r="AM346" i="25"/>
  <c r="AL346" i="25"/>
  <c r="AK346" i="25"/>
  <c r="AJ346" i="25"/>
  <c r="AY345" i="25"/>
  <c r="AX345" i="25"/>
  <c r="AW345" i="25"/>
  <c r="AV345" i="25"/>
  <c r="AU345" i="25"/>
  <c r="AT345" i="25"/>
  <c r="AS345" i="25"/>
  <c r="AR345" i="25"/>
  <c r="AQ345" i="25"/>
  <c r="AP345" i="25"/>
  <c r="AO345" i="25"/>
  <c r="AN345" i="25"/>
  <c r="AM345" i="25"/>
  <c r="AL345" i="25"/>
  <c r="AK345" i="25"/>
  <c r="AJ345" i="25"/>
  <c r="AY344" i="25"/>
  <c r="AX344" i="25"/>
  <c r="AW344" i="25"/>
  <c r="AV344" i="25"/>
  <c r="AU344" i="25"/>
  <c r="AT344" i="25"/>
  <c r="AS344" i="25"/>
  <c r="AR344" i="25"/>
  <c r="AQ344" i="25"/>
  <c r="AP344" i="25"/>
  <c r="AO344" i="25"/>
  <c r="AN344" i="25"/>
  <c r="AM344" i="25"/>
  <c r="AL344" i="25"/>
  <c r="AK344" i="25"/>
  <c r="AJ344" i="25"/>
  <c r="AY343" i="25"/>
  <c r="AX343" i="25"/>
  <c r="AW343" i="25"/>
  <c r="AV343" i="25"/>
  <c r="AU343" i="25"/>
  <c r="AT343" i="25"/>
  <c r="AS343" i="25"/>
  <c r="AR343" i="25"/>
  <c r="AQ343" i="25"/>
  <c r="AP343" i="25"/>
  <c r="AO343" i="25"/>
  <c r="AN343" i="25"/>
  <c r="AM343" i="25"/>
  <c r="AL343" i="25"/>
  <c r="AK343" i="25"/>
  <c r="AJ343" i="25"/>
  <c r="AY342" i="25"/>
  <c r="AX342" i="25"/>
  <c r="AW342" i="25"/>
  <c r="AV342" i="25"/>
  <c r="AU342" i="25"/>
  <c r="AT342" i="25"/>
  <c r="AS342" i="25"/>
  <c r="AR342" i="25"/>
  <c r="AQ342" i="25"/>
  <c r="AP342" i="25"/>
  <c r="AO342" i="25"/>
  <c r="AN342" i="25"/>
  <c r="AM342" i="25"/>
  <c r="AL342" i="25"/>
  <c r="AK342" i="25"/>
  <c r="AJ342" i="25"/>
  <c r="AY341" i="25"/>
  <c r="AX341" i="25"/>
  <c r="AW341" i="25"/>
  <c r="AV341" i="25"/>
  <c r="AU341" i="25"/>
  <c r="AT341" i="25"/>
  <c r="AS341" i="25"/>
  <c r="AR341" i="25"/>
  <c r="AQ341" i="25"/>
  <c r="AP341" i="25"/>
  <c r="AO341" i="25"/>
  <c r="AN341" i="25"/>
  <c r="AM341" i="25"/>
  <c r="AL341" i="25"/>
  <c r="AK341" i="25"/>
  <c r="AJ341" i="25"/>
  <c r="AY340" i="25"/>
  <c r="AX340" i="25"/>
  <c r="AW340" i="25"/>
  <c r="AV340" i="25"/>
  <c r="AU340" i="25"/>
  <c r="AT340" i="25"/>
  <c r="AS340" i="25"/>
  <c r="AR340" i="25"/>
  <c r="AQ340" i="25"/>
  <c r="AP340" i="25"/>
  <c r="AO340" i="25"/>
  <c r="AN340" i="25"/>
  <c r="AM340" i="25"/>
  <c r="AL340" i="25"/>
  <c r="AK340" i="25"/>
  <c r="AJ340" i="25"/>
  <c r="AY339" i="25"/>
  <c r="AX339" i="25"/>
  <c r="AW339" i="25"/>
  <c r="AV339" i="25"/>
  <c r="AU339" i="25"/>
  <c r="AT339" i="25"/>
  <c r="AS339" i="25"/>
  <c r="AR339" i="25"/>
  <c r="AQ339" i="25"/>
  <c r="AP339" i="25"/>
  <c r="AO339" i="25"/>
  <c r="AN339" i="25"/>
  <c r="AM339" i="25"/>
  <c r="AL339" i="25"/>
  <c r="AK339" i="25"/>
  <c r="AJ339" i="25"/>
  <c r="AY338" i="25"/>
  <c r="AX338" i="25"/>
  <c r="AW338" i="25"/>
  <c r="AV338" i="25"/>
  <c r="AU338" i="25"/>
  <c r="AT338" i="25"/>
  <c r="AS338" i="25"/>
  <c r="AR338" i="25"/>
  <c r="AQ338" i="25"/>
  <c r="AP338" i="25"/>
  <c r="AO338" i="25"/>
  <c r="AN338" i="25"/>
  <c r="AM338" i="25"/>
  <c r="AL338" i="25"/>
  <c r="AK338" i="25"/>
  <c r="AJ338" i="25"/>
  <c r="AY337" i="25"/>
  <c r="AX337" i="25"/>
  <c r="AW337" i="25"/>
  <c r="AV337" i="25"/>
  <c r="AU337" i="25"/>
  <c r="AT337" i="25"/>
  <c r="AS337" i="25"/>
  <c r="AR337" i="25"/>
  <c r="AQ337" i="25"/>
  <c r="AP337" i="25"/>
  <c r="AO337" i="25"/>
  <c r="AN337" i="25"/>
  <c r="AM337" i="25"/>
  <c r="AL337" i="25"/>
  <c r="AK337" i="25"/>
  <c r="AJ337" i="25"/>
  <c r="AY336" i="25"/>
  <c r="AX336" i="25"/>
  <c r="AW336" i="25"/>
  <c r="AV336" i="25"/>
  <c r="AU336" i="25"/>
  <c r="AT336" i="25"/>
  <c r="AS336" i="25"/>
  <c r="AR336" i="25"/>
  <c r="AQ336" i="25"/>
  <c r="AP336" i="25"/>
  <c r="AO336" i="25"/>
  <c r="AN336" i="25"/>
  <c r="AM336" i="25"/>
  <c r="AL336" i="25"/>
  <c r="AK336" i="25"/>
  <c r="AJ336" i="25"/>
  <c r="AY335" i="25"/>
  <c r="AX335" i="25"/>
  <c r="AW335" i="25"/>
  <c r="AV335" i="25"/>
  <c r="AU335" i="25"/>
  <c r="AT335" i="25"/>
  <c r="AS335" i="25"/>
  <c r="AR335" i="25"/>
  <c r="AQ335" i="25"/>
  <c r="AP335" i="25"/>
  <c r="AO335" i="25"/>
  <c r="AN335" i="25"/>
  <c r="AM335" i="25"/>
  <c r="AL335" i="25"/>
  <c r="AK335" i="25"/>
  <c r="AJ335" i="25"/>
  <c r="AY334" i="25"/>
  <c r="AX334" i="25"/>
  <c r="AW334" i="25"/>
  <c r="AV334" i="25"/>
  <c r="AU334" i="25"/>
  <c r="AT334" i="25"/>
  <c r="AS334" i="25"/>
  <c r="AR334" i="25"/>
  <c r="AQ334" i="25"/>
  <c r="AP334" i="25"/>
  <c r="AO334" i="25"/>
  <c r="AN334" i="25"/>
  <c r="AM334" i="25"/>
  <c r="AL334" i="25"/>
  <c r="AK334" i="25"/>
  <c r="AJ334" i="25"/>
  <c r="AY333" i="25"/>
  <c r="AX333" i="25"/>
  <c r="AW333" i="25"/>
  <c r="AV333" i="25"/>
  <c r="AU333" i="25"/>
  <c r="AT333" i="25"/>
  <c r="AS333" i="25"/>
  <c r="AR333" i="25"/>
  <c r="AQ333" i="25"/>
  <c r="AP333" i="25"/>
  <c r="AO333" i="25"/>
  <c r="AN333" i="25"/>
  <c r="AM333" i="25"/>
  <c r="AL333" i="25"/>
  <c r="AK333" i="25"/>
  <c r="AJ333" i="25"/>
  <c r="AY332" i="25"/>
  <c r="AX332" i="25"/>
  <c r="AW332" i="25"/>
  <c r="AV332" i="25"/>
  <c r="AU332" i="25"/>
  <c r="AT332" i="25"/>
  <c r="AS332" i="25"/>
  <c r="AR332" i="25"/>
  <c r="AQ332" i="25"/>
  <c r="AP332" i="25"/>
  <c r="AO332" i="25"/>
  <c r="AN332" i="25"/>
  <c r="AM332" i="25"/>
  <c r="AL332" i="25"/>
  <c r="AK332" i="25"/>
  <c r="AJ332" i="25"/>
  <c r="AY331" i="25"/>
  <c r="AX331" i="25"/>
  <c r="AW331" i="25"/>
  <c r="AV331" i="25"/>
  <c r="AU331" i="25"/>
  <c r="AT331" i="25"/>
  <c r="AS331" i="25"/>
  <c r="AR331" i="25"/>
  <c r="AQ331" i="25"/>
  <c r="AP331" i="25"/>
  <c r="AO331" i="25"/>
  <c r="AN331" i="25"/>
  <c r="AM331" i="25"/>
  <c r="AL331" i="25"/>
  <c r="AK331" i="25"/>
  <c r="AJ331" i="25"/>
  <c r="AY330" i="25"/>
  <c r="AX330" i="25"/>
  <c r="AW330" i="25"/>
  <c r="AV330" i="25"/>
  <c r="AU330" i="25"/>
  <c r="AT330" i="25"/>
  <c r="AS330" i="25"/>
  <c r="AR330" i="25"/>
  <c r="AQ330" i="25"/>
  <c r="AP330" i="25"/>
  <c r="AO330" i="25"/>
  <c r="AN330" i="25"/>
  <c r="AM330" i="25"/>
  <c r="AL330" i="25"/>
  <c r="AK330" i="25"/>
  <c r="AJ330" i="25"/>
  <c r="AY329" i="25"/>
  <c r="AX329" i="25"/>
  <c r="AW329" i="25"/>
  <c r="AV329" i="25"/>
  <c r="AU329" i="25"/>
  <c r="AT329" i="25"/>
  <c r="AS329" i="25"/>
  <c r="AR329" i="25"/>
  <c r="AQ329" i="25"/>
  <c r="AP329" i="25"/>
  <c r="AO329" i="25"/>
  <c r="AN329" i="25"/>
  <c r="AM329" i="25"/>
  <c r="AL329" i="25"/>
  <c r="AK329" i="25"/>
  <c r="AJ329" i="25"/>
  <c r="AY328" i="25"/>
  <c r="AX328" i="25"/>
  <c r="AW328" i="25"/>
  <c r="AV328" i="25"/>
  <c r="AU328" i="25"/>
  <c r="AT328" i="25"/>
  <c r="AS328" i="25"/>
  <c r="AR328" i="25"/>
  <c r="AQ328" i="25"/>
  <c r="AP328" i="25"/>
  <c r="AO328" i="25"/>
  <c r="AN328" i="25"/>
  <c r="AM328" i="25"/>
  <c r="AL328" i="25"/>
  <c r="AK328" i="25"/>
  <c r="AJ328" i="25"/>
  <c r="AY327" i="25"/>
  <c r="AX327" i="25"/>
  <c r="AW327" i="25"/>
  <c r="AV327" i="25"/>
  <c r="AU327" i="25"/>
  <c r="AT327" i="25"/>
  <c r="AS327" i="25"/>
  <c r="AR327" i="25"/>
  <c r="AQ327" i="25"/>
  <c r="AP327" i="25"/>
  <c r="AO327" i="25"/>
  <c r="AN327" i="25"/>
  <c r="AM327" i="25"/>
  <c r="AL327" i="25"/>
  <c r="AK327" i="25"/>
  <c r="AJ327" i="25"/>
  <c r="AY326" i="25"/>
  <c r="AX326" i="25"/>
  <c r="AW326" i="25"/>
  <c r="AV326" i="25"/>
  <c r="AU326" i="25"/>
  <c r="AT326" i="25"/>
  <c r="AS326" i="25"/>
  <c r="AR326" i="25"/>
  <c r="AQ326" i="25"/>
  <c r="AP326" i="25"/>
  <c r="AO326" i="25"/>
  <c r="AN326" i="25"/>
  <c r="AM326" i="25"/>
  <c r="AL326" i="25"/>
  <c r="AK326" i="25"/>
  <c r="AJ326" i="25"/>
  <c r="AY325" i="25"/>
  <c r="AX325" i="25"/>
  <c r="AW325" i="25"/>
  <c r="AV325" i="25"/>
  <c r="AU325" i="25"/>
  <c r="AT325" i="25"/>
  <c r="AS325" i="25"/>
  <c r="AR325" i="25"/>
  <c r="AQ325" i="25"/>
  <c r="AP325" i="25"/>
  <c r="AO325" i="25"/>
  <c r="AN325" i="25"/>
  <c r="AM325" i="25"/>
  <c r="AL325" i="25"/>
  <c r="AK325" i="25"/>
  <c r="AJ325" i="25"/>
  <c r="AY324" i="25"/>
  <c r="AX324" i="25"/>
  <c r="AW324" i="25"/>
  <c r="AV324" i="25"/>
  <c r="AU324" i="25"/>
  <c r="AT324" i="25"/>
  <c r="AS324" i="25"/>
  <c r="AR324" i="25"/>
  <c r="AQ324" i="25"/>
  <c r="AP324" i="25"/>
  <c r="AO324" i="25"/>
  <c r="AN324" i="25"/>
  <c r="AM324" i="25"/>
  <c r="AL324" i="25"/>
  <c r="AK324" i="25"/>
  <c r="AJ324" i="25"/>
  <c r="AY323" i="25"/>
  <c r="AX323" i="25"/>
  <c r="AW323" i="25"/>
  <c r="AV323" i="25"/>
  <c r="AU323" i="25"/>
  <c r="AT323" i="25"/>
  <c r="AS323" i="25"/>
  <c r="AR323" i="25"/>
  <c r="AQ323" i="25"/>
  <c r="AP323" i="25"/>
  <c r="AO323" i="25"/>
  <c r="AN323" i="25"/>
  <c r="AM323" i="25"/>
  <c r="AL323" i="25"/>
  <c r="AK323" i="25"/>
  <c r="AJ323" i="25"/>
  <c r="AY322" i="25"/>
  <c r="AX322" i="25"/>
  <c r="AW322" i="25"/>
  <c r="AV322" i="25"/>
  <c r="AU322" i="25"/>
  <c r="AT322" i="25"/>
  <c r="AS322" i="25"/>
  <c r="AR322" i="25"/>
  <c r="AQ322" i="25"/>
  <c r="AP322" i="25"/>
  <c r="AO322" i="25"/>
  <c r="AN322" i="25"/>
  <c r="AM322" i="25"/>
  <c r="AL322" i="25"/>
  <c r="AK322" i="25"/>
  <c r="AJ322" i="25"/>
  <c r="AY321" i="25"/>
  <c r="AX321" i="25"/>
  <c r="AW321" i="25"/>
  <c r="AV321" i="25"/>
  <c r="AU321" i="25"/>
  <c r="AT321" i="25"/>
  <c r="AS321" i="25"/>
  <c r="AR321" i="25"/>
  <c r="AQ321" i="25"/>
  <c r="AP321" i="25"/>
  <c r="AO321" i="25"/>
  <c r="AN321" i="25"/>
  <c r="AM321" i="25"/>
  <c r="AL321" i="25"/>
  <c r="AK321" i="25"/>
  <c r="AJ321" i="25"/>
  <c r="AY320" i="25"/>
  <c r="AX320" i="25"/>
  <c r="AW320" i="25"/>
  <c r="AV320" i="25"/>
  <c r="AU320" i="25"/>
  <c r="AT320" i="25"/>
  <c r="AS320" i="25"/>
  <c r="AR320" i="25"/>
  <c r="AQ320" i="25"/>
  <c r="AP320" i="25"/>
  <c r="AO320" i="25"/>
  <c r="AN320" i="25"/>
  <c r="AM320" i="25"/>
  <c r="AL320" i="25"/>
  <c r="AK320" i="25"/>
  <c r="AJ320" i="25"/>
  <c r="AY319" i="25"/>
  <c r="AX319" i="25"/>
  <c r="AW319" i="25"/>
  <c r="AV319" i="25"/>
  <c r="AU319" i="25"/>
  <c r="AT319" i="25"/>
  <c r="AS319" i="25"/>
  <c r="AR319" i="25"/>
  <c r="AQ319" i="25"/>
  <c r="AP319" i="25"/>
  <c r="AO319" i="25"/>
  <c r="AN319" i="25"/>
  <c r="AM319" i="25"/>
  <c r="AL319" i="25"/>
  <c r="AK319" i="25"/>
  <c r="AJ319" i="25"/>
  <c r="AY318" i="25"/>
  <c r="AX318" i="25"/>
  <c r="AW318" i="25"/>
  <c r="AV318" i="25"/>
  <c r="AU318" i="25"/>
  <c r="AT318" i="25"/>
  <c r="AS318" i="25"/>
  <c r="AR318" i="25"/>
  <c r="AQ318" i="25"/>
  <c r="AP318" i="25"/>
  <c r="AO318" i="25"/>
  <c r="AN318" i="25"/>
  <c r="AM318" i="25"/>
  <c r="AL318" i="25"/>
  <c r="AK318" i="25"/>
  <c r="AJ318" i="25"/>
  <c r="AY317" i="25"/>
  <c r="AX317" i="25"/>
  <c r="AW317" i="25"/>
  <c r="AV317" i="25"/>
  <c r="AU317" i="25"/>
  <c r="AT317" i="25"/>
  <c r="AS317" i="25"/>
  <c r="AR317" i="25"/>
  <c r="AQ317" i="25"/>
  <c r="AP317" i="25"/>
  <c r="AO317" i="25"/>
  <c r="AN317" i="25"/>
  <c r="AM317" i="25"/>
  <c r="AL317" i="25"/>
  <c r="AK317" i="25"/>
  <c r="AJ317" i="25"/>
  <c r="AY316" i="25"/>
  <c r="AX316" i="25"/>
  <c r="AW316" i="25"/>
  <c r="AV316" i="25"/>
  <c r="AU316" i="25"/>
  <c r="AT316" i="25"/>
  <c r="AS316" i="25"/>
  <c r="AR316" i="25"/>
  <c r="AQ316" i="25"/>
  <c r="AP316" i="25"/>
  <c r="AO316" i="25"/>
  <c r="AN316" i="25"/>
  <c r="AM316" i="25"/>
  <c r="AL316" i="25"/>
  <c r="AK316" i="25"/>
  <c r="AJ316" i="25"/>
  <c r="AY315" i="25"/>
  <c r="AX315" i="25"/>
  <c r="AW315" i="25"/>
  <c r="AV315" i="25"/>
  <c r="AU315" i="25"/>
  <c r="AT315" i="25"/>
  <c r="AS315" i="25"/>
  <c r="AR315" i="25"/>
  <c r="AQ315" i="25"/>
  <c r="AP315" i="25"/>
  <c r="AO315" i="25"/>
  <c r="AN315" i="25"/>
  <c r="AM315" i="25"/>
  <c r="AL315" i="25"/>
  <c r="AK315" i="25"/>
  <c r="AJ315" i="25"/>
  <c r="AY314" i="25"/>
  <c r="AX314" i="25"/>
  <c r="AW314" i="25"/>
  <c r="AV314" i="25"/>
  <c r="AU314" i="25"/>
  <c r="AT314" i="25"/>
  <c r="AS314" i="25"/>
  <c r="AR314" i="25"/>
  <c r="AQ314" i="25"/>
  <c r="AP314" i="25"/>
  <c r="AO314" i="25"/>
  <c r="AN314" i="25"/>
  <c r="AM314" i="25"/>
  <c r="AL314" i="25"/>
  <c r="AK314" i="25"/>
  <c r="AJ314" i="25"/>
  <c r="AY313" i="25"/>
  <c r="AX313" i="25"/>
  <c r="AW313" i="25"/>
  <c r="AV313" i="25"/>
  <c r="AU313" i="25"/>
  <c r="AT313" i="25"/>
  <c r="AS313" i="25"/>
  <c r="AR313" i="25"/>
  <c r="AQ313" i="25"/>
  <c r="AP313" i="25"/>
  <c r="AO313" i="25"/>
  <c r="AN313" i="25"/>
  <c r="AM313" i="25"/>
  <c r="AL313" i="25"/>
  <c r="AK313" i="25"/>
  <c r="AJ313" i="25"/>
  <c r="AY312" i="25"/>
  <c r="AX312" i="25"/>
  <c r="AW312" i="25"/>
  <c r="AV312" i="25"/>
  <c r="AU312" i="25"/>
  <c r="AT312" i="25"/>
  <c r="AS312" i="25"/>
  <c r="AR312" i="25"/>
  <c r="AQ312" i="25"/>
  <c r="AP312" i="25"/>
  <c r="AO312" i="25"/>
  <c r="AN312" i="25"/>
  <c r="AM312" i="25"/>
  <c r="AL312" i="25"/>
  <c r="AK312" i="25"/>
  <c r="AJ312" i="25"/>
  <c r="AY311" i="25"/>
  <c r="AX311" i="25"/>
  <c r="AW311" i="25"/>
  <c r="AV311" i="25"/>
  <c r="AU311" i="25"/>
  <c r="AT311" i="25"/>
  <c r="AS311" i="25"/>
  <c r="AR311" i="25"/>
  <c r="AQ311" i="25"/>
  <c r="AP311" i="25"/>
  <c r="AO311" i="25"/>
  <c r="AN311" i="25"/>
  <c r="AM311" i="25"/>
  <c r="AL311" i="25"/>
  <c r="AK311" i="25"/>
  <c r="AJ311" i="25"/>
  <c r="AY310" i="25"/>
  <c r="AX310" i="25"/>
  <c r="AW310" i="25"/>
  <c r="AV310" i="25"/>
  <c r="AU310" i="25"/>
  <c r="AT310" i="25"/>
  <c r="AS310" i="25"/>
  <c r="AR310" i="25"/>
  <c r="AQ310" i="25"/>
  <c r="AP310" i="25"/>
  <c r="AO310" i="25"/>
  <c r="AN310" i="25"/>
  <c r="AM310" i="25"/>
  <c r="AL310" i="25"/>
  <c r="AK310" i="25"/>
  <c r="AJ310" i="25"/>
  <c r="AY309" i="25"/>
  <c r="AX309" i="25"/>
  <c r="AW309" i="25"/>
  <c r="AV309" i="25"/>
  <c r="AU309" i="25"/>
  <c r="AT309" i="25"/>
  <c r="AS309" i="25"/>
  <c r="AR309" i="25"/>
  <c r="AQ309" i="25"/>
  <c r="AP309" i="25"/>
  <c r="AO309" i="25"/>
  <c r="AN309" i="25"/>
  <c r="AM309" i="25"/>
  <c r="AL309" i="25"/>
  <c r="AK309" i="25"/>
  <c r="AJ309" i="25"/>
  <c r="AY308" i="25"/>
  <c r="AX308" i="25"/>
  <c r="AW308" i="25"/>
  <c r="AV308" i="25"/>
  <c r="AU308" i="25"/>
  <c r="AT308" i="25"/>
  <c r="AS308" i="25"/>
  <c r="AR308" i="25"/>
  <c r="AQ308" i="25"/>
  <c r="AP308" i="25"/>
  <c r="AO308" i="25"/>
  <c r="AN308" i="25"/>
  <c r="AM308" i="25"/>
  <c r="AL308" i="25"/>
  <c r="AK308" i="25"/>
  <c r="AJ308" i="25"/>
  <c r="AY307" i="25"/>
  <c r="AX307" i="25"/>
  <c r="AW307" i="25"/>
  <c r="AV307" i="25"/>
  <c r="AU307" i="25"/>
  <c r="AT307" i="25"/>
  <c r="AS307" i="25"/>
  <c r="AR307" i="25"/>
  <c r="AQ307" i="25"/>
  <c r="AP307" i="25"/>
  <c r="AO307" i="25"/>
  <c r="AN307" i="25"/>
  <c r="AM307" i="25"/>
  <c r="AL307" i="25"/>
  <c r="AK307" i="25"/>
  <c r="AJ307" i="25"/>
  <c r="AY306" i="25"/>
  <c r="AX306" i="25"/>
  <c r="AW306" i="25"/>
  <c r="AV306" i="25"/>
  <c r="AU306" i="25"/>
  <c r="AT306" i="25"/>
  <c r="AS306" i="25"/>
  <c r="AR306" i="25"/>
  <c r="AQ306" i="25"/>
  <c r="AP306" i="25"/>
  <c r="AO306" i="25"/>
  <c r="AN306" i="25"/>
  <c r="AM306" i="25"/>
  <c r="AL306" i="25"/>
  <c r="AK306" i="25"/>
  <c r="AJ306" i="25"/>
  <c r="AY305" i="25"/>
  <c r="AX305" i="25"/>
  <c r="AW305" i="25"/>
  <c r="AV305" i="25"/>
  <c r="AU305" i="25"/>
  <c r="AT305" i="25"/>
  <c r="AS305" i="25"/>
  <c r="AR305" i="25"/>
  <c r="AQ305" i="25"/>
  <c r="AP305" i="25"/>
  <c r="AO305" i="25"/>
  <c r="AN305" i="25"/>
  <c r="AM305" i="25"/>
  <c r="AL305" i="25"/>
  <c r="AK305" i="25"/>
  <c r="AJ305" i="25"/>
  <c r="AY304" i="25"/>
  <c r="AX304" i="25"/>
  <c r="AW304" i="25"/>
  <c r="AV304" i="25"/>
  <c r="AU304" i="25"/>
  <c r="AT304" i="25"/>
  <c r="AS304" i="25"/>
  <c r="AR304" i="25"/>
  <c r="AQ304" i="25"/>
  <c r="AP304" i="25"/>
  <c r="AO304" i="25"/>
  <c r="AN304" i="25"/>
  <c r="AM304" i="25"/>
  <c r="AL304" i="25"/>
  <c r="AK304" i="25"/>
  <c r="AJ304" i="25"/>
  <c r="AY303" i="25"/>
  <c r="AX303" i="25"/>
  <c r="AW303" i="25"/>
  <c r="AV303" i="25"/>
  <c r="AU303" i="25"/>
  <c r="AT303" i="25"/>
  <c r="AS303" i="25"/>
  <c r="AR303" i="25"/>
  <c r="AQ303" i="25"/>
  <c r="AP303" i="25"/>
  <c r="AO303" i="25"/>
  <c r="AN303" i="25"/>
  <c r="AM303" i="25"/>
  <c r="AL303" i="25"/>
  <c r="AK303" i="25"/>
  <c r="AJ303" i="25"/>
  <c r="AY302" i="25"/>
  <c r="AX302" i="25"/>
  <c r="AW302" i="25"/>
  <c r="AV302" i="25"/>
  <c r="AU302" i="25"/>
  <c r="AT302" i="25"/>
  <c r="AS302" i="25"/>
  <c r="AR302" i="25"/>
  <c r="AQ302" i="25"/>
  <c r="AP302" i="25"/>
  <c r="AO302" i="25"/>
  <c r="AN302" i="25"/>
  <c r="AM302" i="25"/>
  <c r="AL302" i="25"/>
  <c r="AK302" i="25"/>
  <c r="AJ302" i="25"/>
  <c r="AY301" i="25"/>
  <c r="AX301" i="25"/>
  <c r="AW301" i="25"/>
  <c r="AV301" i="25"/>
  <c r="AU301" i="25"/>
  <c r="AT301" i="25"/>
  <c r="AS301" i="25"/>
  <c r="AR301" i="25"/>
  <c r="AQ301" i="25"/>
  <c r="AP301" i="25"/>
  <c r="AO301" i="25"/>
  <c r="AN301" i="25"/>
  <c r="AM301" i="25"/>
  <c r="AL301" i="25"/>
  <c r="AK301" i="25"/>
  <c r="AJ301" i="25"/>
  <c r="AY300" i="25"/>
  <c r="AX300" i="25"/>
  <c r="AW300" i="25"/>
  <c r="AV300" i="25"/>
  <c r="AU300" i="25"/>
  <c r="AT300" i="25"/>
  <c r="AS300" i="25"/>
  <c r="AR300" i="25"/>
  <c r="AQ300" i="25"/>
  <c r="AP300" i="25"/>
  <c r="AO300" i="25"/>
  <c r="AN300" i="25"/>
  <c r="AM300" i="25"/>
  <c r="AL300" i="25"/>
  <c r="AK300" i="25"/>
  <c r="AJ300" i="25"/>
  <c r="AY299" i="25"/>
  <c r="AX299" i="25"/>
  <c r="AW299" i="25"/>
  <c r="AV299" i="25"/>
  <c r="AU299" i="25"/>
  <c r="AT299" i="25"/>
  <c r="AS299" i="25"/>
  <c r="AR299" i="25"/>
  <c r="AQ299" i="25"/>
  <c r="AP299" i="25"/>
  <c r="AO299" i="25"/>
  <c r="AN299" i="25"/>
  <c r="AM299" i="25"/>
  <c r="AL299" i="25"/>
  <c r="AK299" i="25"/>
  <c r="AJ299" i="25"/>
  <c r="AY298" i="25"/>
  <c r="AX298" i="25"/>
  <c r="AW298" i="25"/>
  <c r="AV298" i="25"/>
  <c r="AU298" i="25"/>
  <c r="AT298" i="25"/>
  <c r="AS298" i="25"/>
  <c r="AR298" i="25"/>
  <c r="AQ298" i="25"/>
  <c r="AP298" i="25"/>
  <c r="AO298" i="25"/>
  <c r="AN298" i="25"/>
  <c r="AM298" i="25"/>
  <c r="AL298" i="25"/>
  <c r="AK298" i="25"/>
  <c r="AJ298" i="25"/>
  <c r="AY297" i="25"/>
  <c r="AX297" i="25"/>
  <c r="AW297" i="25"/>
  <c r="AV297" i="25"/>
  <c r="AU297" i="25"/>
  <c r="AT297" i="25"/>
  <c r="AS297" i="25"/>
  <c r="AR297" i="25"/>
  <c r="AQ297" i="25"/>
  <c r="AP297" i="25"/>
  <c r="AO297" i="25"/>
  <c r="AN297" i="25"/>
  <c r="AM297" i="25"/>
  <c r="AL297" i="25"/>
  <c r="AK297" i="25"/>
  <c r="AJ297" i="25"/>
  <c r="AY296" i="25"/>
  <c r="AX296" i="25"/>
  <c r="AW296" i="25"/>
  <c r="AV296" i="25"/>
  <c r="AU296" i="25"/>
  <c r="AT296" i="25"/>
  <c r="AS296" i="25"/>
  <c r="AR296" i="25"/>
  <c r="AQ296" i="25"/>
  <c r="AP296" i="25"/>
  <c r="AO296" i="25"/>
  <c r="AN296" i="25"/>
  <c r="AM296" i="25"/>
  <c r="AL296" i="25"/>
  <c r="AK296" i="25"/>
  <c r="AJ296" i="25"/>
  <c r="AY295" i="25"/>
  <c r="AX295" i="25"/>
  <c r="AW295" i="25"/>
  <c r="AV295" i="25"/>
  <c r="AU295" i="25"/>
  <c r="AT295" i="25"/>
  <c r="AS295" i="25"/>
  <c r="AR295" i="25"/>
  <c r="AQ295" i="25"/>
  <c r="AP295" i="25"/>
  <c r="AO295" i="25"/>
  <c r="AN295" i="25"/>
  <c r="AM295" i="25"/>
  <c r="AL295" i="25"/>
  <c r="AK295" i="25"/>
  <c r="AJ295" i="25"/>
  <c r="AY294" i="25"/>
  <c r="AX294" i="25"/>
  <c r="AW294" i="25"/>
  <c r="AV294" i="25"/>
  <c r="AU294" i="25"/>
  <c r="AT294" i="25"/>
  <c r="AS294" i="25"/>
  <c r="AR294" i="25"/>
  <c r="AQ294" i="25"/>
  <c r="AP294" i="25"/>
  <c r="AO294" i="25"/>
  <c r="AN294" i="25"/>
  <c r="AM294" i="25"/>
  <c r="AL294" i="25"/>
  <c r="AK294" i="25"/>
  <c r="AJ294" i="25"/>
  <c r="AY293" i="25"/>
  <c r="AX293" i="25"/>
  <c r="AW293" i="25"/>
  <c r="AV293" i="25"/>
  <c r="AU293" i="25"/>
  <c r="AT293" i="25"/>
  <c r="AS293" i="25"/>
  <c r="AR293" i="25"/>
  <c r="AQ293" i="25"/>
  <c r="AP293" i="25"/>
  <c r="AO293" i="25"/>
  <c r="AN293" i="25"/>
  <c r="AM293" i="25"/>
  <c r="AL293" i="25"/>
  <c r="AK293" i="25"/>
  <c r="AJ293" i="25"/>
  <c r="AY292" i="25"/>
  <c r="AX292" i="25"/>
  <c r="AW292" i="25"/>
  <c r="AV292" i="25"/>
  <c r="AU292" i="25"/>
  <c r="AT292" i="25"/>
  <c r="AS292" i="25"/>
  <c r="AR292" i="25"/>
  <c r="AQ292" i="25"/>
  <c r="AP292" i="25"/>
  <c r="AO292" i="25"/>
  <c r="AN292" i="25"/>
  <c r="AM292" i="25"/>
  <c r="AL292" i="25"/>
  <c r="AK292" i="25"/>
  <c r="AJ292" i="25"/>
  <c r="AY291" i="25"/>
  <c r="AX291" i="25"/>
  <c r="AW291" i="25"/>
  <c r="AV291" i="25"/>
  <c r="AU291" i="25"/>
  <c r="AT291" i="25"/>
  <c r="AS291" i="25"/>
  <c r="AR291" i="25"/>
  <c r="AQ291" i="25"/>
  <c r="AP291" i="25"/>
  <c r="AO291" i="25"/>
  <c r="AN291" i="25"/>
  <c r="AM291" i="25"/>
  <c r="AL291" i="25"/>
  <c r="AK291" i="25"/>
  <c r="AJ291" i="25"/>
  <c r="AY290" i="25"/>
  <c r="AX290" i="25"/>
  <c r="AW290" i="25"/>
  <c r="AV290" i="25"/>
  <c r="AU290" i="25"/>
  <c r="AT290" i="25"/>
  <c r="AS290" i="25"/>
  <c r="AR290" i="25"/>
  <c r="AQ290" i="25"/>
  <c r="AP290" i="25"/>
  <c r="AO290" i="25"/>
  <c r="AN290" i="25"/>
  <c r="AM290" i="25"/>
  <c r="AL290" i="25"/>
  <c r="AK290" i="25"/>
  <c r="AJ290" i="25"/>
  <c r="AY289" i="25"/>
  <c r="AX289" i="25"/>
  <c r="AW289" i="25"/>
  <c r="AV289" i="25"/>
  <c r="AU289" i="25"/>
  <c r="AT289" i="25"/>
  <c r="AS289" i="25"/>
  <c r="AR289" i="25"/>
  <c r="AQ289" i="25"/>
  <c r="AP289" i="25"/>
  <c r="AO289" i="25"/>
  <c r="AN289" i="25"/>
  <c r="AM289" i="25"/>
  <c r="AL289" i="25"/>
  <c r="AK289" i="25"/>
  <c r="AJ289" i="25"/>
  <c r="AY288" i="25"/>
  <c r="AX288" i="25"/>
  <c r="AW288" i="25"/>
  <c r="AV288" i="25"/>
  <c r="AU288" i="25"/>
  <c r="AT288" i="25"/>
  <c r="AS288" i="25"/>
  <c r="AR288" i="25"/>
  <c r="AQ288" i="25"/>
  <c r="AP288" i="25"/>
  <c r="AO288" i="25"/>
  <c r="AN288" i="25"/>
  <c r="AM288" i="25"/>
  <c r="AL288" i="25"/>
  <c r="AK288" i="25"/>
  <c r="AJ288" i="25"/>
  <c r="AY287" i="25"/>
  <c r="AX287" i="25"/>
  <c r="AW287" i="25"/>
  <c r="AV287" i="25"/>
  <c r="AU287" i="25"/>
  <c r="AT287" i="25"/>
  <c r="AS287" i="25"/>
  <c r="AR287" i="25"/>
  <c r="AQ287" i="25"/>
  <c r="AP287" i="25"/>
  <c r="AO287" i="25"/>
  <c r="AN287" i="25"/>
  <c r="AM287" i="25"/>
  <c r="AL287" i="25"/>
  <c r="AK287" i="25"/>
  <c r="AJ287" i="25"/>
  <c r="AY286" i="25"/>
  <c r="AX286" i="25"/>
  <c r="AW286" i="25"/>
  <c r="AV286" i="25"/>
  <c r="AU286" i="25"/>
  <c r="AT286" i="25"/>
  <c r="AS286" i="25"/>
  <c r="AR286" i="25"/>
  <c r="AQ286" i="25"/>
  <c r="AP286" i="25"/>
  <c r="AO286" i="25"/>
  <c r="AN286" i="25"/>
  <c r="AM286" i="25"/>
  <c r="AL286" i="25"/>
  <c r="AK286" i="25"/>
  <c r="AJ286" i="25"/>
  <c r="AY285" i="25"/>
  <c r="AX285" i="25"/>
  <c r="AW285" i="25"/>
  <c r="AV285" i="25"/>
  <c r="AU285" i="25"/>
  <c r="AT285" i="25"/>
  <c r="AS285" i="25"/>
  <c r="AR285" i="25"/>
  <c r="AQ285" i="25"/>
  <c r="AP285" i="25"/>
  <c r="AO285" i="25"/>
  <c r="AN285" i="25"/>
  <c r="AM285" i="25"/>
  <c r="AL285" i="25"/>
  <c r="AK285" i="25"/>
  <c r="AJ285" i="25"/>
  <c r="AY284" i="25"/>
  <c r="AX284" i="25"/>
  <c r="AW284" i="25"/>
  <c r="AV284" i="25"/>
  <c r="AU284" i="25"/>
  <c r="AT284" i="25"/>
  <c r="AS284" i="25"/>
  <c r="AR284" i="25"/>
  <c r="AQ284" i="25"/>
  <c r="AP284" i="25"/>
  <c r="AO284" i="25"/>
  <c r="AN284" i="25"/>
  <c r="AM284" i="25"/>
  <c r="AL284" i="25"/>
  <c r="AK284" i="25"/>
  <c r="AJ284" i="25"/>
  <c r="AY283" i="25"/>
  <c r="AX283" i="25"/>
  <c r="AW283" i="25"/>
  <c r="AV283" i="25"/>
  <c r="AU283" i="25"/>
  <c r="AT283" i="25"/>
  <c r="AS283" i="25"/>
  <c r="AR283" i="25"/>
  <c r="AQ283" i="25"/>
  <c r="AP283" i="25"/>
  <c r="AO283" i="25"/>
  <c r="AN283" i="25"/>
  <c r="AM283" i="25"/>
  <c r="AL283" i="25"/>
  <c r="AK283" i="25"/>
  <c r="AJ283" i="25"/>
  <c r="AY282" i="25"/>
  <c r="AX282" i="25"/>
  <c r="AW282" i="25"/>
  <c r="AV282" i="25"/>
  <c r="AU282" i="25"/>
  <c r="AT282" i="25"/>
  <c r="AS282" i="25"/>
  <c r="AR282" i="25"/>
  <c r="AQ282" i="25"/>
  <c r="AP282" i="25"/>
  <c r="AO282" i="25"/>
  <c r="AN282" i="25"/>
  <c r="AM282" i="25"/>
  <c r="AL282" i="25"/>
  <c r="AK282" i="25"/>
  <c r="AJ282" i="25"/>
  <c r="AY281" i="25"/>
  <c r="AX281" i="25"/>
  <c r="AW281" i="25"/>
  <c r="AV281" i="25"/>
  <c r="AU281" i="25"/>
  <c r="AT281" i="25"/>
  <c r="AS281" i="25"/>
  <c r="AR281" i="25"/>
  <c r="AQ281" i="25"/>
  <c r="AP281" i="25"/>
  <c r="AO281" i="25"/>
  <c r="AN281" i="25"/>
  <c r="AM281" i="25"/>
  <c r="AL281" i="25"/>
  <c r="AK281" i="25"/>
  <c r="AJ281" i="25"/>
  <c r="AY280" i="25"/>
  <c r="AX280" i="25"/>
  <c r="AW280" i="25"/>
  <c r="AV280" i="25"/>
  <c r="AU280" i="25"/>
  <c r="AT280" i="25"/>
  <c r="AS280" i="25"/>
  <c r="AR280" i="25"/>
  <c r="AQ280" i="25"/>
  <c r="AP280" i="25"/>
  <c r="AO280" i="25"/>
  <c r="AN280" i="25"/>
  <c r="AM280" i="25"/>
  <c r="AL280" i="25"/>
  <c r="AK280" i="25"/>
  <c r="AJ280" i="25"/>
  <c r="AY279" i="25"/>
  <c r="AX279" i="25"/>
  <c r="AW279" i="25"/>
  <c r="AV279" i="25"/>
  <c r="AU279" i="25"/>
  <c r="AT279" i="25"/>
  <c r="AS279" i="25"/>
  <c r="AR279" i="25"/>
  <c r="AQ279" i="25"/>
  <c r="AP279" i="25"/>
  <c r="AO279" i="25"/>
  <c r="AN279" i="25"/>
  <c r="AM279" i="25"/>
  <c r="AL279" i="25"/>
  <c r="AK279" i="25"/>
  <c r="AJ279" i="25"/>
  <c r="AY278" i="25"/>
  <c r="AX278" i="25"/>
  <c r="AW278" i="25"/>
  <c r="AV278" i="25"/>
  <c r="AU278" i="25"/>
  <c r="AT278" i="25"/>
  <c r="AS278" i="25"/>
  <c r="AR278" i="25"/>
  <c r="AQ278" i="25"/>
  <c r="AP278" i="25"/>
  <c r="AO278" i="25"/>
  <c r="AN278" i="25"/>
  <c r="AM278" i="25"/>
  <c r="AL278" i="25"/>
  <c r="AK278" i="25"/>
  <c r="AJ278" i="25"/>
  <c r="AY277" i="25"/>
  <c r="AX277" i="25"/>
  <c r="AW277" i="25"/>
  <c r="AV277" i="25"/>
  <c r="AU277" i="25"/>
  <c r="AT277" i="25"/>
  <c r="AS277" i="25"/>
  <c r="AR277" i="25"/>
  <c r="AQ277" i="25"/>
  <c r="AP277" i="25"/>
  <c r="AO277" i="25"/>
  <c r="AN277" i="25"/>
  <c r="AM277" i="25"/>
  <c r="AL277" i="25"/>
  <c r="AK277" i="25"/>
  <c r="AJ277" i="25"/>
  <c r="AY276" i="25"/>
  <c r="AX276" i="25"/>
  <c r="AW276" i="25"/>
  <c r="AV276" i="25"/>
  <c r="AU276" i="25"/>
  <c r="AT276" i="25"/>
  <c r="AS276" i="25"/>
  <c r="AR276" i="25"/>
  <c r="AQ276" i="25"/>
  <c r="AP276" i="25"/>
  <c r="AO276" i="25"/>
  <c r="AN276" i="25"/>
  <c r="AM276" i="25"/>
  <c r="AL276" i="25"/>
  <c r="AK276" i="25"/>
  <c r="AJ276" i="25"/>
  <c r="AY275" i="25"/>
  <c r="AX275" i="25"/>
  <c r="AW275" i="25"/>
  <c r="AV275" i="25"/>
  <c r="AU275" i="25"/>
  <c r="AT275" i="25"/>
  <c r="AS275" i="25"/>
  <c r="AR275" i="25"/>
  <c r="AQ275" i="25"/>
  <c r="AP275" i="25"/>
  <c r="AO275" i="25"/>
  <c r="AN275" i="25"/>
  <c r="AM275" i="25"/>
  <c r="AL275" i="25"/>
  <c r="AK275" i="25"/>
  <c r="AJ275" i="25"/>
  <c r="AY274" i="25"/>
  <c r="AX274" i="25"/>
  <c r="AW274" i="25"/>
  <c r="AV274" i="25"/>
  <c r="AU274" i="25"/>
  <c r="AT274" i="25"/>
  <c r="AS274" i="25"/>
  <c r="AR274" i="25"/>
  <c r="AQ274" i="25"/>
  <c r="AP274" i="25"/>
  <c r="AO274" i="25"/>
  <c r="AN274" i="25"/>
  <c r="AM274" i="25"/>
  <c r="AL274" i="25"/>
  <c r="AK274" i="25"/>
  <c r="AJ274" i="25"/>
  <c r="AY273" i="25"/>
  <c r="AX273" i="25"/>
  <c r="AW273" i="25"/>
  <c r="AV273" i="25"/>
  <c r="AU273" i="25"/>
  <c r="AT273" i="25"/>
  <c r="AS273" i="25"/>
  <c r="AR273" i="25"/>
  <c r="AQ273" i="25"/>
  <c r="AP273" i="25"/>
  <c r="AO273" i="25"/>
  <c r="AN273" i="25"/>
  <c r="AM273" i="25"/>
  <c r="AL273" i="25"/>
  <c r="AK273" i="25"/>
  <c r="AJ273" i="25"/>
  <c r="AY272" i="25"/>
  <c r="AX272" i="25"/>
  <c r="AW272" i="25"/>
  <c r="AV272" i="25"/>
  <c r="AU272" i="25"/>
  <c r="AT272" i="25"/>
  <c r="AS272" i="25"/>
  <c r="AR272" i="25"/>
  <c r="AQ272" i="25"/>
  <c r="AP272" i="25"/>
  <c r="AO272" i="25"/>
  <c r="AN272" i="25"/>
  <c r="AM272" i="25"/>
  <c r="AL272" i="25"/>
  <c r="AK272" i="25"/>
  <c r="AJ272" i="25"/>
  <c r="AY271" i="25"/>
  <c r="AX271" i="25"/>
  <c r="AW271" i="25"/>
  <c r="AV271" i="25"/>
  <c r="AU271" i="25"/>
  <c r="AT271" i="25"/>
  <c r="AS271" i="25"/>
  <c r="AR271" i="25"/>
  <c r="AQ271" i="25"/>
  <c r="AP271" i="25"/>
  <c r="AO271" i="25"/>
  <c r="AN271" i="25"/>
  <c r="AM271" i="25"/>
  <c r="AL271" i="25"/>
  <c r="AK271" i="25"/>
  <c r="AJ271" i="25"/>
  <c r="AY270" i="25"/>
  <c r="AX270" i="25"/>
  <c r="AW270" i="25"/>
  <c r="AV270" i="25"/>
  <c r="AU270" i="25"/>
  <c r="AT270" i="25"/>
  <c r="AS270" i="25"/>
  <c r="AR270" i="25"/>
  <c r="AQ270" i="25"/>
  <c r="AP270" i="25"/>
  <c r="AO270" i="25"/>
  <c r="AN270" i="25"/>
  <c r="AM270" i="25"/>
  <c r="AL270" i="25"/>
  <c r="AK270" i="25"/>
  <c r="AJ270" i="25"/>
  <c r="AY269" i="25"/>
  <c r="AX269" i="25"/>
  <c r="AW269" i="25"/>
  <c r="AV269" i="25"/>
  <c r="AU269" i="25"/>
  <c r="AT269" i="25"/>
  <c r="AS269" i="25"/>
  <c r="AR269" i="25"/>
  <c r="AQ269" i="25"/>
  <c r="AP269" i="25"/>
  <c r="AO269" i="25"/>
  <c r="AN269" i="25"/>
  <c r="AM269" i="25"/>
  <c r="AL269" i="25"/>
  <c r="AK269" i="25"/>
  <c r="AJ269" i="25"/>
  <c r="AY268" i="25"/>
  <c r="AX268" i="25"/>
  <c r="AW268" i="25"/>
  <c r="AV268" i="25"/>
  <c r="AU268" i="25"/>
  <c r="AT268" i="25"/>
  <c r="AS268" i="25"/>
  <c r="AR268" i="25"/>
  <c r="AQ268" i="25"/>
  <c r="AP268" i="25"/>
  <c r="AO268" i="25"/>
  <c r="AN268" i="25"/>
  <c r="AM268" i="25"/>
  <c r="AL268" i="25"/>
  <c r="AK268" i="25"/>
  <c r="AJ268" i="25"/>
  <c r="AY267" i="25"/>
  <c r="AX267" i="25"/>
  <c r="AW267" i="25"/>
  <c r="AV267" i="25"/>
  <c r="AU267" i="25"/>
  <c r="AT267" i="25"/>
  <c r="AS267" i="25"/>
  <c r="AR267" i="25"/>
  <c r="AQ267" i="25"/>
  <c r="AP267" i="25"/>
  <c r="AO267" i="25"/>
  <c r="AN267" i="25"/>
  <c r="AM267" i="25"/>
  <c r="AL267" i="25"/>
  <c r="AK267" i="25"/>
  <c r="AJ267" i="25"/>
  <c r="AY266" i="25"/>
  <c r="AX266" i="25"/>
  <c r="AW266" i="25"/>
  <c r="AV266" i="25"/>
  <c r="AU266" i="25"/>
  <c r="AT266" i="25"/>
  <c r="AS266" i="25"/>
  <c r="AR266" i="25"/>
  <c r="AQ266" i="25"/>
  <c r="AP266" i="25"/>
  <c r="AO266" i="25"/>
  <c r="AN266" i="25"/>
  <c r="AM266" i="25"/>
  <c r="AL266" i="25"/>
  <c r="AK266" i="25"/>
  <c r="AJ266" i="25"/>
  <c r="AY265" i="25"/>
  <c r="AX265" i="25"/>
  <c r="AW265" i="25"/>
  <c r="AV265" i="25"/>
  <c r="AU265" i="25"/>
  <c r="AT265" i="25"/>
  <c r="AS265" i="25"/>
  <c r="AR265" i="25"/>
  <c r="AQ265" i="25"/>
  <c r="AP265" i="25"/>
  <c r="AO265" i="25"/>
  <c r="AN265" i="25"/>
  <c r="AM265" i="25"/>
  <c r="AL265" i="25"/>
  <c r="AK265" i="25"/>
  <c r="AJ265" i="25"/>
  <c r="AY264" i="25"/>
  <c r="AX264" i="25"/>
  <c r="AW264" i="25"/>
  <c r="AV264" i="25"/>
  <c r="AU264" i="25"/>
  <c r="AT264" i="25"/>
  <c r="AS264" i="25"/>
  <c r="AR264" i="25"/>
  <c r="AQ264" i="25"/>
  <c r="AP264" i="25"/>
  <c r="AO264" i="25"/>
  <c r="AN264" i="25"/>
  <c r="AM264" i="25"/>
  <c r="AL264" i="25"/>
  <c r="AK264" i="25"/>
  <c r="AJ264" i="25"/>
  <c r="AY263" i="25"/>
  <c r="AX263" i="25"/>
  <c r="AW263" i="25"/>
  <c r="AV263" i="25"/>
  <c r="AU263" i="25"/>
  <c r="AT263" i="25"/>
  <c r="AS263" i="25"/>
  <c r="AR263" i="25"/>
  <c r="AQ263" i="25"/>
  <c r="AP263" i="25"/>
  <c r="AO263" i="25"/>
  <c r="AN263" i="25"/>
  <c r="AM263" i="25"/>
  <c r="AL263" i="25"/>
  <c r="AK263" i="25"/>
  <c r="AJ263" i="25"/>
  <c r="AY262" i="25"/>
  <c r="AX262" i="25"/>
  <c r="AW262" i="25"/>
  <c r="AV262" i="25"/>
  <c r="AU262" i="25"/>
  <c r="AT262" i="25"/>
  <c r="AS262" i="25"/>
  <c r="AR262" i="25"/>
  <c r="AQ262" i="25"/>
  <c r="AP262" i="25"/>
  <c r="AO262" i="25"/>
  <c r="AN262" i="25"/>
  <c r="AM262" i="25"/>
  <c r="AL262" i="25"/>
  <c r="AK262" i="25"/>
  <c r="AJ262" i="25"/>
  <c r="AY261" i="25"/>
  <c r="AX261" i="25"/>
  <c r="AW261" i="25"/>
  <c r="AV261" i="25"/>
  <c r="AU261" i="25"/>
  <c r="AT261" i="25"/>
  <c r="AS261" i="25"/>
  <c r="AR261" i="25"/>
  <c r="AQ261" i="25"/>
  <c r="AP261" i="25"/>
  <c r="AO261" i="25"/>
  <c r="AN261" i="25"/>
  <c r="AM261" i="25"/>
  <c r="AL261" i="25"/>
  <c r="AK261" i="25"/>
  <c r="AJ261" i="25"/>
  <c r="AY260" i="25"/>
  <c r="AX260" i="25"/>
  <c r="AW260" i="25"/>
  <c r="AV260" i="25"/>
  <c r="AU260" i="25"/>
  <c r="AT260" i="25"/>
  <c r="AS260" i="25"/>
  <c r="AR260" i="25"/>
  <c r="AQ260" i="25"/>
  <c r="AP260" i="25"/>
  <c r="AO260" i="25"/>
  <c r="AN260" i="25"/>
  <c r="AM260" i="25"/>
  <c r="AL260" i="25"/>
  <c r="AK260" i="25"/>
  <c r="AJ260" i="25"/>
  <c r="AY259" i="25"/>
  <c r="AX259" i="25"/>
  <c r="AW259" i="25"/>
  <c r="AV259" i="25"/>
  <c r="AU259" i="25"/>
  <c r="AT259" i="25"/>
  <c r="AS259" i="25"/>
  <c r="AR259" i="25"/>
  <c r="AQ259" i="25"/>
  <c r="AP259" i="25"/>
  <c r="AO259" i="25"/>
  <c r="AN259" i="25"/>
  <c r="AM259" i="25"/>
  <c r="AL259" i="25"/>
  <c r="AK259" i="25"/>
  <c r="AJ259" i="25"/>
  <c r="AY258" i="25"/>
  <c r="AX258" i="25"/>
  <c r="AW258" i="25"/>
  <c r="AV258" i="25"/>
  <c r="AU258" i="25"/>
  <c r="AT258" i="25"/>
  <c r="AS258" i="25"/>
  <c r="AR258" i="25"/>
  <c r="AQ258" i="25"/>
  <c r="AP258" i="25"/>
  <c r="AO258" i="25"/>
  <c r="AN258" i="25"/>
  <c r="AM258" i="25"/>
  <c r="AL258" i="25"/>
  <c r="AK258" i="25"/>
  <c r="AJ258" i="25"/>
  <c r="AY257" i="25"/>
  <c r="AX257" i="25"/>
  <c r="AW257" i="25"/>
  <c r="AV257" i="25"/>
  <c r="AU257" i="25"/>
  <c r="AT257" i="25"/>
  <c r="AS257" i="25"/>
  <c r="AR257" i="25"/>
  <c r="AQ257" i="25"/>
  <c r="AP257" i="25"/>
  <c r="AO257" i="25"/>
  <c r="AN257" i="25"/>
  <c r="AM257" i="25"/>
  <c r="AL257" i="25"/>
  <c r="AK257" i="25"/>
  <c r="AJ257" i="25"/>
  <c r="AY256" i="25"/>
  <c r="AX256" i="25"/>
  <c r="AW256" i="25"/>
  <c r="AV256" i="25"/>
  <c r="AU256" i="25"/>
  <c r="AT256" i="25"/>
  <c r="AS256" i="25"/>
  <c r="AR256" i="25"/>
  <c r="AQ256" i="25"/>
  <c r="AP256" i="25"/>
  <c r="AO256" i="25"/>
  <c r="AN256" i="25"/>
  <c r="AM256" i="25"/>
  <c r="AL256" i="25"/>
  <c r="AK256" i="25"/>
  <c r="AJ256" i="25"/>
  <c r="AY255" i="25"/>
  <c r="AX255" i="25"/>
  <c r="AW255" i="25"/>
  <c r="AV255" i="25"/>
  <c r="AU255" i="25"/>
  <c r="AT255" i="25"/>
  <c r="AS255" i="25"/>
  <c r="AR255" i="25"/>
  <c r="AQ255" i="25"/>
  <c r="AP255" i="25"/>
  <c r="AO255" i="25"/>
  <c r="AN255" i="25"/>
  <c r="AM255" i="25"/>
  <c r="AL255" i="25"/>
  <c r="AK255" i="25"/>
  <c r="AJ255" i="25"/>
  <c r="AY254" i="25"/>
  <c r="AX254" i="25"/>
  <c r="AW254" i="25"/>
  <c r="AV254" i="25"/>
  <c r="AU254" i="25"/>
  <c r="AT254" i="25"/>
  <c r="AS254" i="25"/>
  <c r="AR254" i="25"/>
  <c r="AQ254" i="25"/>
  <c r="AP254" i="25"/>
  <c r="AO254" i="25"/>
  <c r="AN254" i="25"/>
  <c r="AM254" i="25"/>
  <c r="AL254" i="25"/>
  <c r="AK254" i="25"/>
  <c r="AJ254" i="25"/>
  <c r="AY253" i="25"/>
  <c r="AX253" i="25"/>
  <c r="AW253" i="25"/>
  <c r="AV253" i="25"/>
  <c r="AU253" i="25"/>
  <c r="AT253" i="25"/>
  <c r="AS253" i="25"/>
  <c r="AR253" i="25"/>
  <c r="AQ253" i="25"/>
  <c r="AP253" i="25"/>
  <c r="AO253" i="25"/>
  <c r="AN253" i="25"/>
  <c r="AM253" i="25"/>
  <c r="AL253" i="25"/>
  <c r="AK253" i="25"/>
  <c r="AJ253" i="25"/>
  <c r="AY252" i="25"/>
  <c r="AX252" i="25"/>
  <c r="AW252" i="25"/>
  <c r="AV252" i="25"/>
  <c r="AU252" i="25"/>
  <c r="AT252" i="25"/>
  <c r="AS252" i="25"/>
  <c r="AR252" i="25"/>
  <c r="AQ252" i="25"/>
  <c r="AP252" i="25"/>
  <c r="AO252" i="25"/>
  <c r="AN252" i="25"/>
  <c r="AM252" i="25"/>
  <c r="AL252" i="25"/>
  <c r="AK252" i="25"/>
  <c r="AJ252" i="25"/>
  <c r="AY251" i="25"/>
  <c r="AX251" i="25"/>
  <c r="AW251" i="25"/>
  <c r="AV251" i="25"/>
  <c r="AU251" i="25"/>
  <c r="AT251" i="25"/>
  <c r="AS251" i="25"/>
  <c r="AR251" i="25"/>
  <c r="AQ251" i="25"/>
  <c r="AP251" i="25"/>
  <c r="AO251" i="25"/>
  <c r="AN251" i="25"/>
  <c r="AM251" i="25"/>
  <c r="AL251" i="25"/>
  <c r="AK251" i="25"/>
  <c r="AJ251" i="25"/>
  <c r="AY250" i="25"/>
  <c r="AX250" i="25"/>
  <c r="AW250" i="25"/>
  <c r="AV250" i="25"/>
  <c r="AU250" i="25"/>
  <c r="AT250" i="25"/>
  <c r="AS250" i="25"/>
  <c r="AR250" i="25"/>
  <c r="AQ250" i="25"/>
  <c r="AP250" i="25"/>
  <c r="AO250" i="25"/>
  <c r="AN250" i="25"/>
  <c r="AM250" i="25"/>
  <c r="AL250" i="25"/>
  <c r="AK250" i="25"/>
  <c r="AJ250" i="25"/>
  <c r="AY249" i="25"/>
  <c r="AX249" i="25"/>
  <c r="AW249" i="25"/>
  <c r="AV249" i="25"/>
  <c r="AU249" i="25"/>
  <c r="AT249" i="25"/>
  <c r="AS249" i="25"/>
  <c r="AR249" i="25"/>
  <c r="AQ249" i="25"/>
  <c r="AP249" i="25"/>
  <c r="AO249" i="25"/>
  <c r="AN249" i="25"/>
  <c r="AM249" i="25"/>
  <c r="AL249" i="25"/>
  <c r="AK249" i="25"/>
  <c r="AJ249" i="25"/>
  <c r="AY248" i="25"/>
  <c r="AX248" i="25"/>
  <c r="AW248" i="25"/>
  <c r="AV248" i="25"/>
  <c r="AU248" i="25"/>
  <c r="AT248" i="25"/>
  <c r="AS248" i="25"/>
  <c r="AR248" i="25"/>
  <c r="AQ248" i="25"/>
  <c r="AP248" i="25"/>
  <c r="AO248" i="25"/>
  <c r="AN248" i="25"/>
  <c r="AM248" i="25"/>
  <c r="AL248" i="25"/>
  <c r="AK248" i="25"/>
  <c r="AJ248" i="25"/>
  <c r="AY247" i="25"/>
  <c r="AX247" i="25"/>
  <c r="AW247" i="25"/>
  <c r="AV247" i="25"/>
  <c r="AU247" i="25"/>
  <c r="AT247" i="25"/>
  <c r="AS247" i="25"/>
  <c r="AR247" i="25"/>
  <c r="AQ247" i="25"/>
  <c r="AP247" i="25"/>
  <c r="AO247" i="25"/>
  <c r="AN247" i="25"/>
  <c r="AM247" i="25"/>
  <c r="AL247" i="25"/>
  <c r="AK247" i="25"/>
  <c r="AJ247" i="25"/>
  <c r="AY246" i="25"/>
  <c r="AX246" i="25"/>
  <c r="AW246" i="25"/>
  <c r="AV246" i="25"/>
  <c r="AU246" i="25"/>
  <c r="AT246" i="25"/>
  <c r="AS246" i="25"/>
  <c r="AR246" i="25"/>
  <c r="AQ246" i="25"/>
  <c r="AP246" i="25"/>
  <c r="AO246" i="25"/>
  <c r="AN246" i="25"/>
  <c r="AM246" i="25"/>
  <c r="AL246" i="25"/>
  <c r="AK246" i="25"/>
  <c r="AJ246" i="25"/>
  <c r="AY245" i="25"/>
  <c r="AX245" i="25"/>
  <c r="AW245" i="25"/>
  <c r="AV245" i="25"/>
  <c r="AU245" i="25"/>
  <c r="AT245" i="25"/>
  <c r="AS245" i="25"/>
  <c r="AR245" i="25"/>
  <c r="AQ245" i="25"/>
  <c r="AP245" i="25"/>
  <c r="AO245" i="25"/>
  <c r="AN245" i="25"/>
  <c r="AM245" i="25"/>
  <c r="AL245" i="25"/>
  <c r="AK245" i="25"/>
  <c r="AJ245" i="25"/>
  <c r="AY244" i="25"/>
  <c r="AX244" i="25"/>
  <c r="AW244" i="25"/>
  <c r="AV244" i="25"/>
  <c r="AU244" i="25"/>
  <c r="AT244" i="25"/>
  <c r="AS244" i="25"/>
  <c r="AR244" i="25"/>
  <c r="AQ244" i="25"/>
  <c r="AP244" i="25"/>
  <c r="AO244" i="25"/>
  <c r="AN244" i="25"/>
  <c r="AM244" i="25"/>
  <c r="AL244" i="25"/>
  <c r="AK244" i="25"/>
  <c r="AJ244" i="25"/>
  <c r="AY243" i="25"/>
  <c r="AX243" i="25"/>
  <c r="AW243" i="25"/>
  <c r="AV243" i="25"/>
  <c r="AU243" i="25"/>
  <c r="AT243" i="25"/>
  <c r="AS243" i="25"/>
  <c r="AR243" i="25"/>
  <c r="AQ243" i="25"/>
  <c r="AP243" i="25"/>
  <c r="AO243" i="25"/>
  <c r="AN243" i="25"/>
  <c r="AM243" i="25"/>
  <c r="AL243" i="25"/>
  <c r="AK243" i="25"/>
  <c r="AJ243" i="25"/>
  <c r="AY242" i="25"/>
  <c r="AX242" i="25"/>
  <c r="AW242" i="25"/>
  <c r="AV242" i="25"/>
  <c r="AU242" i="25"/>
  <c r="AT242" i="25"/>
  <c r="AS242" i="25"/>
  <c r="AR242" i="25"/>
  <c r="AQ242" i="25"/>
  <c r="AP242" i="25"/>
  <c r="AO242" i="25"/>
  <c r="AN242" i="25"/>
  <c r="AM242" i="25"/>
  <c r="AL242" i="25"/>
  <c r="AK242" i="25"/>
  <c r="AJ242" i="25"/>
  <c r="AY241" i="25"/>
  <c r="AX241" i="25"/>
  <c r="AW241" i="25"/>
  <c r="AV241" i="25"/>
  <c r="AU241" i="25"/>
  <c r="AT241" i="25"/>
  <c r="AS241" i="25"/>
  <c r="AR241" i="25"/>
  <c r="AQ241" i="25"/>
  <c r="AP241" i="25"/>
  <c r="AO241" i="25"/>
  <c r="AN241" i="25"/>
  <c r="AM241" i="25"/>
  <c r="AL241" i="25"/>
  <c r="AK241" i="25"/>
  <c r="AJ241" i="25"/>
  <c r="AY240" i="25"/>
  <c r="AX240" i="25"/>
  <c r="AW240" i="25"/>
  <c r="AV240" i="25"/>
  <c r="AU240" i="25"/>
  <c r="AT240" i="25"/>
  <c r="AS240" i="25"/>
  <c r="AR240" i="25"/>
  <c r="AQ240" i="25"/>
  <c r="AP240" i="25"/>
  <c r="AO240" i="25"/>
  <c r="AN240" i="25"/>
  <c r="AM240" i="25"/>
  <c r="AL240" i="25"/>
  <c r="AK240" i="25"/>
  <c r="AJ240" i="25"/>
  <c r="AY239" i="25"/>
  <c r="AX239" i="25"/>
  <c r="AW239" i="25"/>
  <c r="AV239" i="25"/>
  <c r="AU239" i="25"/>
  <c r="AT239" i="25"/>
  <c r="AS239" i="25"/>
  <c r="AR239" i="25"/>
  <c r="AQ239" i="25"/>
  <c r="AP239" i="25"/>
  <c r="AO239" i="25"/>
  <c r="AN239" i="25"/>
  <c r="AM239" i="25"/>
  <c r="AL239" i="25"/>
  <c r="AK239" i="25"/>
  <c r="AJ239" i="25"/>
  <c r="AY238" i="25"/>
  <c r="AX238" i="25"/>
  <c r="AW238" i="25"/>
  <c r="AV238" i="25"/>
  <c r="AU238" i="25"/>
  <c r="AT238" i="25"/>
  <c r="AS238" i="25"/>
  <c r="AR238" i="25"/>
  <c r="AQ238" i="25"/>
  <c r="AP238" i="25"/>
  <c r="AO238" i="25"/>
  <c r="AN238" i="25"/>
  <c r="AM238" i="25"/>
  <c r="AL238" i="25"/>
  <c r="AK238" i="25"/>
  <c r="AJ238" i="25"/>
  <c r="AY237" i="25"/>
  <c r="AX237" i="25"/>
  <c r="AW237" i="25"/>
  <c r="AV237" i="25"/>
  <c r="AU237" i="25"/>
  <c r="AT237" i="25"/>
  <c r="AS237" i="25"/>
  <c r="AR237" i="25"/>
  <c r="AQ237" i="25"/>
  <c r="AP237" i="25"/>
  <c r="AO237" i="25"/>
  <c r="AN237" i="25"/>
  <c r="AM237" i="25"/>
  <c r="AL237" i="25"/>
  <c r="AK237" i="25"/>
  <c r="AJ237" i="25"/>
  <c r="AY236" i="25"/>
  <c r="AX236" i="25"/>
  <c r="AW236" i="25"/>
  <c r="AV236" i="25"/>
  <c r="AU236" i="25"/>
  <c r="AT236" i="25"/>
  <c r="AS236" i="25"/>
  <c r="AR236" i="25"/>
  <c r="AQ236" i="25"/>
  <c r="AP236" i="25"/>
  <c r="AO236" i="25"/>
  <c r="AN236" i="25"/>
  <c r="AM236" i="25"/>
  <c r="AL236" i="25"/>
  <c r="AK236" i="25"/>
  <c r="AJ236" i="25"/>
  <c r="AY235" i="25"/>
  <c r="AX235" i="25"/>
  <c r="AW235" i="25"/>
  <c r="AV235" i="25"/>
  <c r="AU235" i="25"/>
  <c r="AT235" i="25"/>
  <c r="AS235" i="25"/>
  <c r="AR235" i="25"/>
  <c r="AQ235" i="25"/>
  <c r="AP235" i="25"/>
  <c r="AO235" i="25"/>
  <c r="AN235" i="25"/>
  <c r="AM235" i="25"/>
  <c r="AL235" i="25"/>
  <c r="AK235" i="25"/>
  <c r="AJ235" i="25"/>
  <c r="AY234" i="25"/>
  <c r="AX234" i="25"/>
  <c r="AW234" i="25"/>
  <c r="AV234" i="25"/>
  <c r="AU234" i="25"/>
  <c r="AT234" i="25"/>
  <c r="AS234" i="25"/>
  <c r="AR234" i="25"/>
  <c r="AQ234" i="25"/>
  <c r="AP234" i="25"/>
  <c r="AO234" i="25"/>
  <c r="AN234" i="25"/>
  <c r="AM234" i="25"/>
  <c r="AL234" i="25"/>
  <c r="AK234" i="25"/>
  <c r="AJ234" i="25"/>
  <c r="AY233" i="25"/>
  <c r="AX233" i="25"/>
  <c r="AW233" i="25"/>
  <c r="AV233" i="25"/>
  <c r="AU233" i="25"/>
  <c r="AT233" i="25"/>
  <c r="AS233" i="25"/>
  <c r="AR233" i="25"/>
  <c r="AQ233" i="25"/>
  <c r="AP233" i="25"/>
  <c r="AO233" i="25"/>
  <c r="AN233" i="25"/>
  <c r="AM233" i="25"/>
  <c r="AL233" i="25"/>
  <c r="AK233" i="25"/>
  <c r="AJ233" i="25"/>
  <c r="AY232" i="25"/>
  <c r="AX232" i="25"/>
  <c r="AW232" i="25"/>
  <c r="AV232" i="25"/>
  <c r="AU232" i="25"/>
  <c r="AT232" i="25"/>
  <c r="AS232" i="25"/>
  <c r="AR232" i="25"/>
  <c r="AQ232" i="25"/>
  <c r="AP232" i="25"/>
  <c r="AO232" i="25"/>
  <c r="AN232" i="25"/>
  <c r="AM232" i="25"/>
  <c r="AL232" i="25"/>
  <c r="AK232" i="25"/>
  <c r="AJ232" i="25"/>
  <c r="AY231" i="25"/>
  <c r="AX231" i="25"/>
  <c r="AW231" i="25"/>
  <c r="AV231" i="25"/>
  <c r="AU231" i="25"/>
  <c r="AT231" i="25"/>
  <c r="AS231" i="25"/>
  <c r="AR231" i="25"/>
  <c r="AQ231" i="25"/>
  <c r="AP231" i="25"/>
  <c r="AO231" i="25"/>
  <c r="AN231" i="25"/>
  <c r="AM231" i="25"/>
  <c r="AL231" i="25"/>
  <c r="AK231" i="25"/>
  <c r="AJ231" i="25"/>
  <c r="AY230" i="25"/>
  <c r="AX230" i="25"/>
  <c r="AW230" i="25"/>
  <c r="AV230" i="25"/>
  <c r="AU230" i="25"/>
  <c r="AT230" i="25"/>
  <c r="AS230" i="25"/>
  <c r="AR230" i="25"/>
  <c r="AQ230" i="25"/>
  <c r="AP230" i="25"/>
  <c r="AO230" i="25"/>
  <c r="AN230" i="25"/>
  <c r="AM230" i="25"/>
  <c r="AL230" i="25"/>
  <c r="AK230" i="25"/>
  <c r="AJ230" i="25"/>
  <c r="AY229" i="25"/>
  <c r="AX229" i="25"/>
  <c r="AW229" i="25"/>
  <c r="AV229" i="25"/>
  <c r="AU229" i="25"/>
  <c r="AT229" i="25"/>
  <c r="AS229" i="25"/>
  <c r="AR229" i="25"/>
  <c r="AQ229" i="25"/>
  <c r="AP229" i="25"/>
  <c r="AO229" i="25"/>
  <c r="AN229" i="25"/>
  <c r="AM229" i="25"/>
  <c r="AL229" i="25"/>
  <c r="AK229" i="25"/>
  <c r="AJ229" i="25"/>
  <c r="AY228" i="25"/>
  <c r="AX228" i="25"/>
  <c r="AW228" i="25"/>
  <c r="AV228" i="25"/>
  <c r="AU228" i="25"/>
  <c r="AT228" i="25"/>
  <c r="AS228" i="25"/>
  <c r="AR228" i="25"/>
  <c r="AQ228" i="25"/>
  <c r="AP228" i="25"/>
  <c r="AO228" i="25"/>
  <c r="AN228" i="25"/>
  <c r="AM228" i="25"/>
  <c r="AL228" i="25"/>
  <c r="AK228" i="25"/>
  <c r="AJ228" i="25"/>
  <c r="AY227" i="25"/>
  <c r="AX227" i="25"/>
  <c r="AW227" i="25"/>
  <c r="AV227" i="25"/>
  <c r="AU227" i="25"/>
  <c r="AT227" i="25"/>
  <c r="AS227" i="25"/>
  <c r="AR227" i="25"/>
  <c r="AQ227" i="25"/>
  <c r="AP227" i="25"/>
  <c r="AO227" i="25"/>
  <c r="AN227" i="25"/>
  <c r="AM227" i="25"/>
  <c r="AL227" i="25"/>
  <c r="AK227" i="25"/>
  <c r="AJ227" i="25"/>
  <c r="AY226" i="25"/>
  <c r="AX226" i="25"/>
  <c r="AW226" i="25"/>
  <c r="AV226" i="25"/>
  <c r="AU226" i="25"/>
  <c r="AT226" i="25"/>
  <c r="AS226" i="25"/>
  <c r="AR226" i="25"/>
  <c r="AQ226" i="25"/>
  <c r="AP226" i="25"/>
  <c r="AO226" i="25"/>
  <c r="AN226" i="25"/>
  <c r="AM226" i="25"/>
  <c r="AL226" i="25"/>
  <c r="AK226" i="25"/>
  <c r="AJ226" i="25"/>
  <c r="AY225" i="25"/>
  <c r="AX225" i="25"/>
  <c r="AW225" i="25"/>
  <c r="AV225" i="25"/>
  <c r="AU225" i="25"/>
  <c r="AT225" i="25"/>
  <c r="AS225" i="25"/>
  <c r="AR225" i="25"/>
  <c r="AQ225" i="25"/>
  <c r="AP225" i="25"/>
  <c r="AO225" i="25"/>
  <c r="AN225" i="25"/>
  <c r="AM225" i="25"/>
  <c r="AL225" i="25"/>
  <c r="AK225" i="25"/>
  <c r="AJ225" i="25"/>
  <c r="AY224" i="25"/>
  <c r="AX224" i="25"/>
  <c r="AW224" i="25"/>
  <c r="AV224" i="25"/>
  <c r="AU224" i="25"/>
  <c r="AT224" i="25"/>
  <c r="AS224" i="25"/>
  <c r="AR224" i="25"/>
  <c r="AQ224" i="25"/>
  <c r="AP224" i="25"/>
  <c r="AO224" i="25"/>
  <c r="AN224" i="25"/>
  <c r="AM224" i="25"/>
  <c r="AL224" i="25"/>
  <c r="AK224" i="25"/>
  <c r="AJ224" i="25"/>
  <c r="AY223" i="25"/>
  <c r="AX223" i="25"/>
  <c r="AW223" i="25"/>
  <c r="AV223" i="25"/>
  <c r="AU223" i="25"/>
  <c r="AT223" i="25"/>
  <c r="AS223" i="25"/>
  <c r="AR223" i="25"/>
  <c r="AQ223" i="25"/>
  <c r="AP223" i="25"/>
  <c r="AO223" i="25"/>
  <c r="AN223" i="25"/>
  <c r="AM223" i="25"/>
  <c r="AL223" i="25"/>
  <c r="AK223" i="25"/>
  <c r="AJ223" i="25"/>
  <c r="AY222" i="25"/>
  <c r="AX222" i="25"/>
  <c r="AW222" i="25"/>
  <c r="AV222" i="25"/>
  <c r="AU222" i="25"/>
  <c r="AT222" i="25"/>
  <c r="AS222" i="25"/>
  <c r="AR222" i="25"/>
  <c r="AQ222" i="25"/>
  <c r="AP222" i="25"/>
  <c r="AO222" i="25"/>
  <c r="AN222" i="25"/>
  <c r="AM222" i="25"/>
  <c r="AL222" i="25"/>
  <c r="AK222" i="25"/>
  <c r="AJ222" i="25"/>
  <c r="AY221" i="25"/>
  <c r="AX221" i="25"/>
  <c r="AW221" i="25"/>
  <c r="AV221" i="25"/>
  <c r="AU221" i="25"/>
  <c r="AT221" i="25"/>
  <c r="AS221" i="25"/>
  <c r="AR221" i="25"/>
  <c r="AQ221" i="25"/>
  <c r="AP221" i="25"/>
  <c r="AO221" i="25"/>
  <c r="AN221" i="25"/>
  <c r="AM221" i="25"/>
  <c r="AL221" i="25"/>
  <c r="AK221" i="25"/>
  <c r="AJ221" i="25"/>
  <c r="AY220" i="25"/>
  <c r="AX220" i="25"/>
  <c r="AW220" i="25"/>
  <c r="AV220" i="25"/>
  <c r="AU220" i="25"/>
  <c r="AT220" i="25"/>
  <c r="AS220" i="25"/>
  <c r="AR220" i="25"/>
  <c r="AQ220" i="25"/>
  <c r="AP220" i="25"/>
  <c r="AO220" i="25"/>
  <c r="AN220" i="25"/>
  <c r="AM220" i="25"/>
  <c r="AL220" i="25"/>
  <c r="AK220" i="25"/>
  <c r="AJ220" i="25"/>
  <c r="AY219" i="25"/>
  <c r="AX219" i="25"/>
  <c r="AW219" i="25"/>
  <c r="AV219" i="25"/>
  <c r="AU219" i="25"/>
  <c r="AT219" i="25"/>
  <c r="AS219" i="25"/>
  <c r="AR219" i="25"/>
  <c r="AQ219" i="25"/>
  <c r="AP219" i="25"/>
  <c r="AO219" i="25"/>
  <c r="AN219" i="25"/>
  <c r="AM219" i="25"/>
  <c r="AL219" i="25"/>
  <c r="AK219" i="25"/>
  <c r="AJ219" i="25"/>
  <c r="AY218" i="25"/>
  <c r="AX218" i="25"/>
  <c r="AW218" i="25"/>
  <c r="AV218" i="25"/>
  <c r="AU218" i="25"/>
  <c r="AT218" i="25"/>
  <c r="AS218" i="25"/>
  <c r="AR218" i="25"/>
  <c r="AQ218" i="25"/>
  <c r="AP218" i="25"/>
  <c r="AO218" i="25"/>
  <c r="AN218" i="25"/>
  <c r="AM218" i="25"/>
  <c r="AL218" i="25"/>
  <c r="AK218" i="25"/>
  <c r="AJ218" i="25"/>
  <c r="AY217" i="25"/>
  <c r="AX217" i="25"/>
  <c r="AW217" i="25"/>
  <c r="AV217" i="25"/>
  <c r="AU217" i="25"/>
  <c r="AT217" i="25"/>
  <c r="AS217" i="25"/>
  <c r="AR217" i="25"/>
  <c r="AQ217" i="25"/>
  <c r="AP217" i="25"/>
  <c r="AO217" i="25"/>
  <c r="AN217" i="25"/>
  <c r="AM217" i="25"/>
  <c r="AL217" i="25"/>
  <c r="AK217" i="25"/>
  <c r="AJ217" i="25"/>
  <c r="AY216" i="25"/>
  <c r="AX216" i="25"/>
  <c r="AW216" i="25"/>
  <c r="AV216" i="25"/>
  <c r="AU216" i="25"/>
  <c r="AT216" i="25"/>
  <c r="AS216" i="25"/>
  <c r="AR216" i="25"/>
  <c r="AQ216" i="25"/>
  <c r="AP216" i="25"/>
  <c r="AO216" i="25"/>
  <c r="AN216" i="25"/>
  <c r="AM216" i="25"/>
  <c r="AL216" i="25"/>
  <c r="AK216" i="25"/>
  <c r="AJ216" i="25"/>
  <c r="AY215" i="25"/>
  <c r="AX215" i="25"/>
  <c r="AW215" i="25"/>
  <c r="AV215" i="25"/>
  <c r="AU215" i="25"/>
  <c r="AT215" i="25"/>
  <c r="AS215" i="25"/>
  <c r="AR215" i="25"/>
  <c r="AQ215" i="25"/>
  <c r="AP215" i="25"/>
  <c r="AO215" i="25"/>
  <c r="AN215" i="25"/>
  <c r="AM215" i="25"/>
  <c r="AL215" i="25"/>
  <c r="AK215" i="25"/>
  <c r="AJ215" i="25"/>
  <c r="AY214" i="25"/>
  <c r="AX214" i="25"/>
  <c r="AW214" i="25"/>
  <c r="AV214" i="25"/>
  <c r="AU214" i="25"/>
  <c r="AT214" i="25"/>
  <c r="AS214" i="25"/>
  <c r="AR214" i="25"/>
  <c r="AQ214" i="25"/>
  <c r="AP214" i="25"/>
  <c r="AO214" i="25"/>
  <c r="AN214" i="25"/>
  <c r="AM214" i="25"/>
  <c r="AL214" i="25"/>
  <c r="AK214" i="25"/>
  <c r="AJ214" i="25"/>
  <c r="AY213" i="25"/>
  <c r="AX213" i="25"/>
  <c r="AW213" i="25"/>
  <c r="AV213" i="25"/>
  <c r="AU213" i="25"/>
  <c r="AT213" i="25"/>
  <c r="AS213" i="25"/>
  <c r="AR213" i="25"/>
  <c r="AQ213" i="25"/>
  <c r="AP213" i="25"/>
  <c r="AO213" i="25"/>
  <c r="AN213" i="25"/>
  <c r="AM213" i="25"/>
  <c r="AL213" i="25"/>
  <c r="AK213" i="25"/>
  <c r="AJ213" i="25"/>
  <c r="AY212" i="25"/>
  <c r="AX212" i="25"/>
  <c r="AW212" i="25"/>
  <c r="AV212" i="25"/>
  <c r="AU212" i="25"/>
  <c r="AT212" i="25"/>
  <c r="AS212" i="25"/>
  <c r="AR212" i="25"/>
  <c r="AQ212" i="25"/>
  <c r="AP212" i="25"/>
  <c r="AO212" i="25"/>
  <c r="AN212" i="25"/>
  <c r="AM212" i="25"/>
  <c r="AL212" i="25"/>
  <c r="AK212" i="25"/>
  <c r="AJ212" i="25"/>
  <c r="AY211" i="25"/>
  <c r="AX211" i="25"/>
  <c r="AW211" i="25"/>
  <c r="AV211" i="25"/>
  <c r="AU211" i="25"/>
  <c r="AT211" i="25"/>
  <c r="AS211" i="25"/>
  <c r="AR211" i="25"/>
  <c r="AQ211" i="25"/>
  <c r="AP211" i="25"/>
  <c r="AO211" i="25"/>
  <c r="AN211" i="25"/>
  <c r="AM211" i="25"/>
  <c r="AL211" i="25"/>
  <c r="AK211" i="25"/>
  <c r="AJ211" i="25"/>
  <c r="AY210" i="25"/>
  <c r="AX210" i="25"/>
  <c r="AW210" i="25"/>
  <c r="AV210" i="25"/>
  <c r="AU210" i="25"/>
  <c r="AT210" i="25"/>
  <c r="AS210" i="25"/>
  <c r="AR210" i="25"/>
  <c r="AQ210" i="25"/>
  <c r="AP210" i="25"/>
  <c r="AO210" i="25"/>
  <c r="AN210" i="25"/>
  <c r="AM210" i="25"/>
  <c r="AL210" i="25"/>
  <c r="AK210" i="25"/>
  <c r="AJ210" i="25"/>
  <c r="AY209" i="25"/>
  <c r="AX209" i="25"/>
  <c r="AW209" i="25"/>
  <c r="AV209" i="25"/>
  <c r="AU209" i="25"/>
  <c r="AT209" i="25"/>
  <c r="AS209" i="25"/>
  <c r="AR209" i="25"/>
  <c r="AQ209" i="25"/>
  <c r="AP209" i="25"/>
  <c r="AO209" i="25"/>
  <c r="AN209" i="25"/>
  <c r="AM209" i="25"/>
  <c r="AL209" i="25"/>
  <c r="AK209" i="25"/>
  <c r="AJ209" i="25"/>
  <c r="AY208" i="25"/>
  <c r="AX208" i="25"/>
  <c r="AW208" i="25"/>
  <c r="AV208" i="25"/>
  <c r="AU208" i="25"/>
  <c r="AT208" i="25"/>
  <c r="AS208" i="25"/>
  <c r="AR208" i="25"/>
  <c r="AQ208" i="25"/>
  <c r="AP208" i="25"/>
  <c r="AO208" i="25"/>
  <c r="AN208" i="25"/>
  <c r="AM208" i="25"/>
  <c r="AL208" i="25"/>
  <c r="AK208" i="25"/>
  <c r="AJ208" i="25"/>
  <c r="AY207" i="25"/>
  <c r="AX207" i="25"/>
  <c r="AW207" i="25"/>
  <c r="AV207" i="25"/>
  <c r="AU207" i="25"/>
  <c r="AT207" i="25"/>
  <c r="AS207" i="25"/>
  <c r="AR207" i="25"/>
  <c r="AQ207" i="25"/>
  <c r="AP207" i="25"/>
  <c r="AO207" i="25"/>
  <c r="AN207" i="25"/>
  <c r="AM207" i="25"/>
  <c r="AL207" i="25"/>
  <c r="AK207" i="25"/>
  <c r="AJ207" i="25"/>
  <c r="AY206" i="25"/>
  <c r="AX206" i="25"/>
  <c r="AW206" i="25"/>
  <c r="AV206" i="25"/>
  <c r="AU206" i="25"/>
  <c r="AT206" i="25"/>
  <c r="AS206" i="25"/>
  <c r="AR206" i="25"/>
  <c r="AQ206" i="25"/>
  <c r="AP206" i="25"/>
  <c r="AO206" i="25"/>
  <c r="AN206" i="25"/>
  <c r="AM206" i="25"/>
  <c r="AL206" i="25"/>
  <c r="AK206" i="25"/>
  <c r="AJ206" i="25"/>
  <c r="AY205" i="25"/>
  <c r="AX205" i="25"/>
  <c r="AW205" i="25"/>
  <c r="AV205" i="25"/>
  <c r="AU205" i="25"/>
  <c r="AT205" i="25"/>
  <c r="AS205" i="25"/>
  <c r="AR205" i="25"/>
  <c r="AQ205" i="25"/>
  <c r="AP205" i="25"/>
  <c r="AO205" i="25"/>
  <c r="AN205" i="25"/>
  <c r="AM205" i="25"/>
  <c r="AL205" i="25"/>
  <c r="AK205" i="25"/>
  <c r="AJ205" i="25"/>
  <c r="AY204" i="25"/>
  <c r="AX204" i="25"/>
  <c r="AW204" i="25"/>
  <c r="AV204" i="25"/>
  <c r="AU204" i="25"/>
  <c r="AT204" i="25"/>
  <c r="AS204" i="25"/>
  <c r="AR204" i="25"/>
  <c r="AQ204" i="25"/>
  <c r="AP204" i="25"/>
  <c r="AO204" i="25"/>
  <c r="AN204" i="25"/>
  <c r="AM204" i="25"/>
  <c r="AL204" i="25"/>
  <c r="AK204" i="25"/>
  <c r="AJ204" i="25"/>
  <c r="AY203" i="25"/>
  <c r="AX203" i="25"/>
  <c r="AW203" i="25"/>
  <c r="AV203" i="25"/>
  <c r="AU203" i="25"/>
  <c r="AT203" i="25"/>
  <c r="AS203" i="25"/>
  <c r="AR203" i="25"/>
  <c r="AQ203" i="25"/>
  <c r="AP203" i="25"/>
  <c r="AO203" i="25"/>
  <c r="AN203" i="25"/>
  <c r="AM203" i="25"/>
  <c r="AL203" i="25"/>
  <c r="AK203" i="25"/>
  <c r="AJ203" i="25"/>
  <c r="AY202" i="25"/>
  <c r="AX202" i="25"/>
  <c r="AW202" i="25"/>
  <c r="AV202" i="25"/>
  <c r="AU202" i="25"/>
  <c r="AT202" i="25"/>
  <c r="AS202" i="25"/>
  <c r="AR202" i="25"/>
  <c r="AQ202" i="25"/>
  <c r="AP202" i="25"/>
  <c r="AO202" i="25"/>
  <c r="AN202" i="25"/>
  <c r="AM202" i="25"/>
  <c r="AL202" i="25"/>
  <c r="AK202" i="25"/>
  <c r="AJ202" i="25"/>
  <c r="AY201" i="25"/>
  <c r="AX201" i="25"/>
  <c r="AW201" i="25"/>
  <c r="AV201" i="25"/>
  <c r="AU201" i="25"/>
  <c r="AT201" i="25"/>
  <c r="AS201" i="25"/>
  <c r="AR201" i="25"/>
  <c r="AQ201" i="25"/>
  <c r="AP201" i="25"/>
  <c r="AO201" i="25"/>
  <c r="AN201" i="25"/>
  <c r="AM201" i="25"/>
  <c r="AL201" i="25"/>
  <c r="AK201" i="25"/>
  <c r="AJ201" i="25"/>
  <c r="AY200" i="25"/>
  <c r="AX200" i="25"/>
  <c r="AW200" i="25"/>
  <c r="AV200" i="25"/>
  <c r="AU200" i="25"/>
  <c r="AT200" i="25"/>
  <c r="AS200" i="25"/>
  <c r="AR200" i="25"/>
  <c r="AQ200" i="25"/>
  <c r="AP200" i="25"/>
  <c r="AO200" i="25"/>
  <c r="AN200" i="25"/>
  <c r="AM200" i="25"/>
  <c r="AL200" i="25"/>
  <c r="AK200" i="25"/>
  <c r="AJ200" i="25"/>
  <c r="AY199" i="25"/>
  <c r="AX199" i="25"/>
  <c r="AW199" i="25"/>
  <c r="AV199" i="25"/>
  <c r="AU199" i="25"/>
  <c r="AT199" i="25"/>
  <c r="AS199" i="25"/>
  <c r="AR199" i="25"/>
  <c r="AQ199" i="25"/>
  <c r="AP199" i="25"/>
  <c r="AO199" i="25"/>
  <c r="AN199" i="25"/>
  <c r="AM199" i="25"/>
  <c r="AL199" i="25"/>
  <c r="AK199" i="25"/>
  <c r="AJ199" i="25"/>
  <c r="AY198" i="25"/>
  <c r="AX198" i="25"/>
  <c r="AW198" i="25"/>
  <c r="AV198" i="25"/>
  <c r="AU198" i="25"/>
  <c r="AT198" i="25"/>
  <c r="AS198" i="25"/>
  <c r="AR198" i="25"/>
  <c r="AQ198" i="25"/>
  <c r="AP198" i="25"/>
  <c r="AO198" i="25"/>
  <c r="AN198" i="25"/>
  <c r="AM198" i="25"/>
  <c r="AL198" i="25"/>
  <c r="AK198" i="25"/>
  <c r="AJ198" i="25"/>
  <c r="AY197" i="25"/>
  <c r="AX197" i="25"/>
  <c r="AW197" i="25"/>
  <c r="AV197" i="25"/>
  <c r="AU197" i="25"/>
  <c r="AT197" i="25"/>
  <c r="AS197" i="25"/>
  <c r="AR197" i="25"/>
  <c r="AQ197" i="25"/>
  <c r="AP197" i="25"/>
  <c r="AO197" i="25"/>
  <c r="AN197" i="25"/>
  <c r="AM197" i="25"/>
  <c r="AL197" i="25"/>
  <c r="AK197" i="25"/>
  <c r="AJ197" i="25"/>
  <c r="AY196" i="25"/>
  <c r="AX196" i="25"/>
  <c r="AW196" i="25"/>
  <c r="AV196" i="25"/>
  <c r="AU196" i="25"/>
  <c r="AT196" i="25"/>
  <c r="AS196" i="25"/>
  <c r="AR196" i="25"/>
  <c r="AQ196" i="25"/>
  <c r="AP196" i="25"/>
  <c r="AO196" i="25"/>
  <c r="AN196" i="25"/>
  <c r="AM196" i="25"/>
  <c r="AL196" i="25"/>
  <c r="AK196" i="25"/>
  <c r="AJ196" i="25"/>
  <c r="AY195" i="25"/>
  <c r="AX195" i="25"/>
  <c r="AW195" i="25"/>
  <c r="AV195" i="25"/>
  <c r="AU195" i="25"/>
  <c r="AT195" i="25"/>
  <c r="AS195" i="25"/>
  <c r="AR195" i="25"/>
  <c r="AQ195" i="25"/>
  <c r="AP195" i="25"/>
  <c r="AO195" i="25"/>
  <c r="AN195" i="25"/>
  <c r="AM195" i="25"/>
  <c r="AL195" i="25"/>
  <c r="AK195" i="25"/>
  <c r="AJ195" i="25"/>
  <c r="AY194" i="25"/>
  <c r="AX194" i="25"/>
  <c r="AW194" i="25"/>
  <c r="AV194" i="25"/>
  <c r="AU194" i="25"/>
  <c r="AT194" i="25"/>
  <c r="AS194" i="25"/>
  <c r="AR194" i="25"/>
  <c r="AQ194" i="25"/>
  <c r="AP194" i="25"/>
  <c r="AO194" i="25"/>
  <c r="AN194" i="25"/>
  <c r="AM194" i="25"/>
  <c r="AL194" i="25"/>
  <c r="AK194" i="25"/>
  <c r="AJ194" i="25"/>
  <c r="AY193" i="25"/>
  <c r="AX193" i="25"/>
  <c r="AW193" i="25"/>
  <c r="AV193" i="25"/>
  <c r="AU193" i="25"/>
  <c r="AT193" i="25"/>
  <c r="AS193" i="25"/>
  <c r="AR193" i="25"/>
  <c r="AQ193" i="25"/>
  <c r="AP193" i="25"/>
  <c r="AO193" i="25"/>
  <c r="AN193" i="25"/>
  <c r="AM193" i="25"/>
  <c r="AL193" i="25"/>
  <c r="AK193" i="25"/>
  <c r="AJ193" i="25"/>
  <c r="AY192" i="25"/>
  <c r="AX192" i="25"/>
  <c r="AW192" i="25"/>
  <c r="AV192" i="25"/>
  <c r="AU192" i="25"/>
  <c r="AT192" i="25"/>
  <c r="AS192" i="25"/>
  <c r="AR192" i="25"/>
  <c r="AQ192" i="25"/>
  <c r="AP192" i="25"/>
  <c r="AO192" i="25"/>
  <c r="AN192" i="25"/>
  <c r="AM192" i="25"/>
  <c r="AL192" i="25"/>
  <c r="AK192" i="25"/>
  <c r="AJ192" i="25"/>
  <c r="AY191" i="25"/>
  <c r="AX191" i="25"/>
  <c r="AW191" i="25"/>
  <c r="AV191" i="25"/>
  <c r="AU191" i="25"/>
  <c r="AT191" i="25"/>
  <c r="AS191" i="25"/>
  <c r="AR191" i="25"/>
  <c r="AQ191" i="25"/>
  <c r="AP191" i="25"/>
  <c r="AO191" i="25"/>
  <c r="AN191" i="25"/>
  <c r="AM191" i="25"/>
  <c r="AL191" i="25"/>
  <c r="AK191" i="25"/>
  <c r="AJ191" i="25"/>
  <c r="AY190" i="25"/>
  <c r="AX190" i="25"/>
  <c r="AW190" i="25"/>
  <c r="AV190" i="25"/>
  <c r="AU190" i="25"/>
  <c r="AT190" i="25"/>
  <c r="AS190" i="25"/>
  <c r="AR190" i="25"/>
  <c r="AQ190" i="25"/>
  <c r="AP190" i="25"/>
  <c r="AO190" i="25"/>
  <c r="AN190" i="25"/>
  <c r="AM190" i="25"/>
  <c r="AL190" i="25"/>
  <c r="AK190" i="25"/>
  <c r="AJ190" i="25"/>
  <c r="AY189" i="25"/>
  <c r="AX189" i="25"/>
  <c r="AW189" i="25"/>
  <c r="AV189" i="25"/>
  <c r="AU189" i="25"/>
  <c r="AT189" i="25"/>
  <c r="AS189" i="25"/>
  <c r="AR189" i="25"/>
  <c r="AQ189" i="25"/>
  <c r="AP189" i="25"/>
  <c r="AO189" i="25"/>
  <c r="AN189" i="25"/>
  <c r="AM189" i="25"/>
  <c r="AL189" i="25"/>
  <c r="AK189" i="25"/>
  <c r="AJ189" i="25"/>
  <c r="AY188" i="25"/>
  <c r="AX188" i="25"/>
  <c r="AW188" i="25"/>
  <c r="AV188" i="25"/>
  <c r="AU188" i="25"/>
  <c r="AT188" i="25"/>
  <c r="AS188" i="25"/>
  <c r="AR188" i="25"/>
  <c r="AQ188" i="25"/>
  <c r="AP188" i="25"/>
  <c r="AO188" i="25"/>
  <c r="AN188" i="25"/>
  <c r="AM188" i="25"/>
  <c r="AL188" i="25"/>
  <c r="AK188" i="25"/>
  <c r="AJ188" i="25"/>
  <c r="AY187" i="25"/>
  <c r="AX187" i="25"/>
  <c r="AW187" i="25"/>
  <c r="AV187" i="25"/>
  <c r="AU187" i="25"/>
  <c r="AT187" i="25"/>
  <c r="AS187" i="25"/>
  <c r="AR187" i="25"/>
  <c r="AQ187" i="25"/>
  <c r="AP187" i="25"/>
  <c r="AO187" i="25"/>
  <c r="AN187" i="25"/>
  <c r="AM187" i="25"/>
  <c r="AL187" i="25"/>
  <c r="AK187" i="25"/>
  <c r="AJ187" i="25"/>
  <c r="AY186" i="25"/>
  <c r="AX186" i="25"/>
  <c r="AW186" i="25"/>
  <c r="AV186" i="25"/>
  <c r="AU186" i="25"/>
  <c r="AT186" i="25"/>
  <c r="AS186" i="25"/>
  <c r="AR186" i="25"/>
  <c r="AQ186" i="25"/>
  <c r="AP186" i="25"/>
  <c r="AO186" i="25"/>
  <c r="AN186" i="25"/>
  <c r="AM186" i="25"/>
  <c r="AL186" i="25"/>
  <c r="AK186" i="25"/>
  <c r="AJ186" i="25"/>
  <c r="AY185" i="25"/>
  <c r="AX185" i="25"/>
  <c r="AW185" i="25"/>
  <c r="AV185" i="25"/>
  <c r="AU185" i="25"/>
  <c r="AT185" i="25"/>
  <c r="AS185" i="25"/>
  <c r="AR185" i="25"/>
  <c r="AQ185" i="25"/>
  <c r="AP185" i="25"/>
  <c r="AO185" i="25"/>
  <c r="AN185" i="25"/>
  <c r="AM185" i="25"/>
  <c r="AL185" i="25"/>
  <c r="AK185" i="25"/>
  <c r="AJ185" i="25"/>
  <c r="AY184" i="25"/>
  <c r="AX184" i="25"/>
  <c r="AW184" i="25"/>
  <c r="AV184" i="25"/>
  <c r="AU184" i="25"/>
  <c r="AT184" i="25"/>
  <c r="AS184" i="25"/>
  <c r="AR184" i="25"/>
  <c r="AQ184" i="25"/>
  <c r="AP184" i="25"/>
  <c r="AO184" i="25"/>
  <c r="AN184" i="25"/>
  <c r="AM184" i="25"/>
  <c r="AL184" i="25"/>
  <c r="AK184" i="25"/>
  <c r="AJ184" i="25"/>
  <c r="AY183" i="25"/>
  <c r="AX183" i="25"/>
  <c r="AW183" i="25"/>
  <c r="AV183" i="25"/>
  <c r="AU183" i="25"/>
  <c r="AT183" i="25"/>
  <c r="AS183" i="25"/>
  <c r="AR183" i="25"/>
  <c r="AQ183" i="25"/>
  <c r="AP183" i="25"/>
  <c r="AO183" i="25"/>
  <c r="AN183" i="25"/>
  <c r="AM183" i="25"/>
  <c r="AL183" i="25"/>
  <c r="AK183" i="25"/>
  <c r="AJ183" i="25"/>
  <c r="AY182" i="25"/>
  <c r="AX182" i="25"/>
  <c r="AW182" i="25"/>
  <c r="AV182" i="25"/>
  <c r="AU182" i="25"/>
  <c r="AT182" i="25"/>
  <c r="AS182" i="25"/>
  <c r="AR182" i="25"/>
  <c r="AQ182" i="25"/>
  <c r="AP182" i="25"/>
  <c r="AO182" i="25"/>
  <c r="AN182" i="25"/>
  <c r="AM182" i="25"/>
  <c r="AL182" i="25"/>
  <c r="AK182" i="25"/>
  <c r="AJ182" i="25"/>
  <c r="AY181" i="25"/>
  <c r="AX181" i="25"/>
  <c r="AW181" i="25"/>
  <c r="AV181" i="25"/>
  <c r="AU181" i="25"/>
  <c r="AT181" i="25"/>
  <c r="AS181" i="25"/>
  <c r="AR181" i="25"/>
  <c r="AQ181" i="25"/>
  <c r="AP181" i="25"/>
  <c r="AO181" i="25"/>
  <c r="AN181" i="25"/>
  <c r="AM181" i="25"/>
  <c r="AL181" i="25"/>
  <c r="AK181" i="25"/>
  <c r="AJ181" i="25"/>
  <c r="AY180" i="25"/>
  <c r="AX180" i="25"/>
  <c r="AW180" i="25"/>
  <c r="AV180" i="25"/>
  <c r="AU180" i="25"/>
  <c r="AT180" i="25"/>
  <c r="AS180" i="25"/>
  <c r="AR180" i="25"/>
  <c r="AQ180" i="25"/>
  <c r="AP180" i="25"/>
  <c r="AO180" i="25"/>
  <c r="AN180" i="25"/>
  <c r="AM180" i="25"/>
  <c r="AL180" i="25"/>
  <c r="AK180" i="25"/>
  <c r="AJ180" i="25"/>
  <c r="AY179" i="25"/>
  <c r="AX179" i="25"/>
  <c r="AW179" i="25"/>
  <c r="AV179" i="25"/>
  <c r="AU179" i="25"/>
  <c r="AT179" i="25"/>
  <c r="AS179" i="25"/>
  <c r="AR179" i="25"/>
  <c r="AQ179" i="25"/>
  <c r="AP179" i="25"/>
  <c r="AO179" i="25"/>
  <c r="AN179" i="25"/>
  <c r="AM179" i="25"/>
  <c r="AL179" i="25"/>
  <c r="AK179" i="25"/>
  <c r="AJ179" i="25"/>
  <c r="AY178" i="25"/>
  <c r="AX178" i="25"/>
  <c r="AW178" i="25"/>
  <c r="AV178" i="25"/>
  <c r="AU178" i="25"/>
  <c r="AT178" i="25"/>
  <c r="AS178" i="25"/>
  <c r="AR178" i="25"/>
  <c r="AQ178" i="25"/>
  <c r="AP178" i="25"/>
  <c r="AO178" i="25"/>
  <c r="AN178" i="25"/>
  <c r="AM178" i="25"/>
  <c r="AL178" i="25"/>
  <c r="AK178" i="25"/>
  <c r="AJ178" i="25"/>
  <c r="AY177" i="25"/>
  <c r="AX177" i="25"/>
  <c r="AW177" i="25"/>
  <c r="AV177" i="25"/>
  <c r="AU177" i="25"/>
  <c r="AT177" i="25"/>
  <c r="AS177" i="25"/>
  <c r="AR177" i="25"/>
  <c r="AQ177" i="25"/>
  <c r="AP177" i="25"/>
  <c r="AO177" i="25"/>
  <c r="AN177" i="25"/>
  <c r="AM177" i="25"/>
  <c r="AL177" i="25"/>
  <c r="AK177" i="25"/>
  <c r="AJ177" i="25"/>
  <c r="AY176" i="25"/>
  <c r="AX176" i="25"/>
  <c r="AW176" i="25"/>
  <c r="AV176" i="25"/>
  <c r="AU176" i="25"/>
  <c r="AT176" i="25"/>
  <c r="AS176" i="25"/>
  <c r="AR176" i="25"/>
  <c r="AQ176" i="25"/>
  <c r="AP176" i="25"/>
  <c r="AO176" i="25"/>
  <c r="AN176" i="25"/>
  <c r="AM176" i="25"/>
  <c r="AL176" i="25"/>
  <c r="AK176" i="25"/>
  <c r="AJ176" i="25"/>
  <c r="AY175" i="25"/>
  <c r="AX175" i="25"/>
  <c r="AW175" i="25"/>
  <c r="AV175" i="25"/>
  <c r="AU175" i="25"/>
  <c r="AT175" i="25"/>
  <c r="AS175" i="25"/>
  <c r="AR175" i="25"/>
  <c r="AQ175" i="25"/>
  <c r="AP175" i="25"/>
  <c r="AO175" i="25"/>
  <c r="AN175" i="25"/>
  <c r="AM175" i="25"/>
  <c r="AL175" i="25"/>
  <c r="AK175" i="25"/>
  <c r="AJ175" i="25"/>
  <c r="AY174" i="25"/>
  <c r="AX174" i="25"/>
  <c r="AW174" i="25"/>
  <c r="AV174" i="25"/>
  <c r="AU174" i="25"/>
  <c r="AT174" i="25"/>
  <c r="AS174" i="25"/>
  <c r="AR174" i="25"/>
  <c r="AQ174" i="25"/>
  <c r="AP174" i="25"/>
  <c r="AO174" i="25"/>
  <c r="AN174" i="25"/>
  <c r="AM174" i="25"/>
  <c r="AL174" i="25"/>
  <c r="AK174" i="25"/>
  <c r="AJ174" i="25"/>
  <c r="AY173" i="25"/>
  <c r="AX173" i="25"/>
  <c r="AW173" i="25"/>
  <c r="AV173" i="25"/>
  <c r="AU173" i="25"/>
  <c r="AT173" i="25"/>
  <c r="AS173" i="25"/>
  <c r="AR173" i="25"/>
  <c r="AQ173" i="25"/>
  <c r="AP173" i="25"/>
  <c r="AO173" i="25"/>
  <c r="AN173" i="25"/>
  <c r="AM173" i="25"/>
  <c r="AL173" i="25"/>
  <c r="AK173" i="25"/>
  <c r="AJ173" i="25"/>
  <c r="AY172" i="25"/>
  <c r="AX172" i="25"/>
  <c r="AW172" i="25"/>
  <c r="AV172" i="25"/>
  <c r="AU172" i="25"/>
  <c r="AT172" i="25"/>
  <c r="AS172" i="25"/>
  <c r="AR172" i="25"/>
  <c r="AQ172" i="25"/>
  <c r="AP172" i="25"/>
  <c r="AO172" i="25"/>
  <c r="AN172" i="25"/>
  <c r="AM172" i="25"/>
  <c r="AL172" i="25"/>
  <c r="AK172" i="25"/>
  <c r="AJ172" i="25"/>
  <c r="AY171" i="25"/>
  <c r="AX171" i="25"/>
  <c r="AW171" i="25"/>
  <c r="AV171" i="25"/>
  <c r="AU171" i="25"/>
  <c r="AT171" i="25"/>
  <c r="AS171" i="25"/>
  <c r="AR171" i="25"/>
  <c r="AQ171" i="25"/>
  <c r="AP171" i="25"/>
  <c r="AO171" i="25"/>
  <c r="AN171" i="25"/>
  <c r="AM171" i="25"/>
  <c r="AL171" i="25"/>
  <c r="AK171" i="25"/>
  <c r="AJ171" i="25"/>
  <c r="AY170" i="25"/>
  <c r="AX170" i="25"/>
  <c r="AW170" i="25"/>
  <c r="AV170" i="25"/>
  <c r="AU170" i="25"/>
  <c r="AT170" i="25"/>
  <c r="AS170" i="25"/>
  <c r="AR170" i="25"/>
  <c r="AQ170" i="25"/>
  <c r="AP170" i="25"/>
  <c r="AO170" i="25"/>
  <c r="AN170" i="25"/>
  <c r="AM170" i="25"/>
  <c r="AL170" i="25"/>
  <c r="AK170" i="25"/>
  <c r="AJ170" i="25"/>
  <c r="AY169" i="25"/>
  <c r="AX169" i="25"/>
  <c r="AW169" i="25"/>
  <c r="AV169" i="25"/>
  <c r="AU169" i="25"/>
  <c r="AT169" i="25"/>
  <c r="AS169" i="25"/>
  <c r="AR169" i="25"/>
  <c r="AQ169" i="25"/>
  <c r="AP169" i="25"/>
  <c r="AO169" i="25"/>
  <c r="AN169" i="25"/>
  <c r="AM169" i="25"/>
  <c r="AL169" i="25"/>
  <c r="AK169" i="25"/>
  <c r="AJ169" i="25"/>
  <c r="AY168" i="25"/>
  <c r="AX168" i="25"/>
  <c r="AW168" i="25"/>
  <c r="AV168" i="25"/>
  <c r="AU168" i="25"/>
  <c r="AT168" i="25"/>
  <c r="AS168" i="25"/>
  <c r="AR168" i="25"/>
  <c r="AQ168" i="25"/>
  <c r="AP168" i="25"/>
  <c r="AO168" i="25"/>
  <c r="AN168" i="25"/>
  <c r="AM168" i="25"/>
  <c r="AL168" i="25"/>
  <c r="AK168" i="25"/>
  <c r="AJ168" i="25"/>
  <c r="AY167" i="25"/>
  <c r="AX167" i="25"/>
  <c r="AW167" i="25"/>
  <c r="AV167" i="25"/>
  <c r="AU167" i="25"/>
  <c r="AT167" i="25"/>
  <c r="AS167" i="25"/>
  <c r="AR167" i="25"/>
  <c r="AQ167" i="25"/>
  <c r="AP167" i="25"/>
  <c r="AO167" i="25"/>
  <c r="AN167" i="25"/>
  <c r="AM167" i="25"/>
  <c r="AL167" i="25"/>
  <c r="AK167" i="25"/>
  <c r="AJ167" i="25"/>
  <c r="AY166" i="25"/>
  <c r="AX166" i="25"/>
  <c r="AW166" i="25"/>
  <c r="AV166" i="25"/>
  <c r="AU166" i="25"/>
  <c r="AT166" i="25"/>
  <c r="AS166" i="25"/>
  <c r="AR166" i="25"/>
  <c r="AQ166" i="25"/>
  <c r="AP166" i="25"/>
  <c r="AO166" i="25"/>
  <c r="AN166" i="25"/>
  <c r="AM166" i="25"/>
  <c r="AL166" i="25"/>
  <c r="AK166" i="25"/>
  <c r="AJ166" i="25"/>
  <c r="AY165" i="25"/>
  <c r="AX165" i="25"/>
  <c r="AW165" i="25"/>
  <c r="AV165" i="25"/>
  <c r="AU165" i="25"/>
  <c r="AT165" i="25"/>
  <c r="AS165" i="25"/>
  <c r="AR165" i="25"/>
  <c r="AQ165" i="25"/>
  <c r="AP165" i="25"/>
  <c r="AO165" i="25"/>
  <c r="AN165" i="25"/>
  <c r="AM165" i="25"/>
  <c r="AL165" i="25"/>
  <c r="AK165" i="25"/>
  <c r="AJ165" i="25"/>
  <c r="AY164" i="25"/>
  <c r="AX164" i="25"/>
  <c r="AW164" i="25"/>
  <c r="AV164" i="25"/>
  <c r="AU164" i="25"/>
  <c r="AT164" i="25"/>
  <c r="AS164" i="25"/>
  <c r="AR164" i="25"/>
  <c r="AQ164" i="25"/>
  <c r="AP164" i="25"/>
  <c r="AO164" i="25"/>
  <c r="AN164" i="25"/>
  <c r="AM164" i="25"/>
  <c r="AL164" i="25"/>
  <c r="AK164" i="25"/>
  <c r="AJ164" i="25"/>
  <c r="AY163" i="25"/>
  <c r="AX163" i="25"/>
  <c r="AW163" i="25"/>
  <c r="AV163" i="25"/>
  <c r="AU163" i="25"/>
  <c r="AT163" i="25"/>
  <c r="AS163" i="25"/>
  <c r="AR163" i="25"/>
  <c r="AQ163" i="25"/>
  <c r="AP163" i="25"/>
  <c r="AO163" i="25"/>
  <c r="AN163" i="25"/>
  <c r="AM163" i="25"/>
  <c r="AL163" i="25"/>
  <c r="AK163" i="25"/>
  <c r="AJ163" i="25"/>
  <c r="AY162" i="25"/>
  <c r="AX162" i="25"/>
  <c r="AW162" i="25"/>
  <c r="AV162" i="25"/>
  <c r="AU162" i="25"/>
  <c r="AT162" i="25"/>
  <c r="AS162" i="25"/>
  <c r="AR162" i="25"/>
  <c r="AQ162" i="25"/>
  <c r="AP162" i="25"/>
  <c r="AO162" i="25"/>
  <c r="AN162" i="25"/>
  <c r="AM162" i="25"/>
  <c r="AL162" i="25"/>
  <c r="AK162" i="25"/>
  <c r="AJ162" i="25"/>
  <c r="AY161" i="25"/>
  <c r="AX161" i="25"/>
  <c r="AW161" i="25"/>
  <c r="AV161" i="25"/>
  <c r="AU161" i="25"/>
  <c r="AT161" i="25"/>
  <c r="AS161" i="25"/>
  <c r="AR161" i="25"/>
  <c r="AQ161" i="25"/>
  <c r="AP161" i="25"/>
  <c r="AO161" i="25"/>
  <c r="AN161" i="25"/>
  <c r="AM161" i="25"/>
  <c r="AL161" i="25"/>
  <c r="AK161" i="25"/>
  <c r="AJ161" i="25"/>
  <c r="AY160" i="25"/>
  <c r="AX160" i="25"/>
  <c r="AW160" i="25"/>
  <c r="AV160" i="25"/>
  <c r="AU160" i="25"/>
  <c r="AT160" i="25"/>
  <c r="AS160" i="25"/>
  <c r="AR160" i="25"/>
  <c r="AQ160" i="25"/>
  <c r="AP160" i="25"/>
  <c r="AO160" i="25"/>
  <c r="AN160" i="25"/>
  <c r="AM160" i="25"/>
  <c r="AL160" i="25"/>
  <c r="AK160" i="25"/>
  <c r="AJ160" i="25"/>
  <c r="AY159" i="25"/>
  <c r="AX159" i="25"/>
  <c r="AW159" i="25"/>
  <c r="AV159" i="25"/>
  <c r="AU159" i="25"/>
  <c r="AT159" i="25"/>
  <c r="AS159" i="25"/>
  <c r="AR159" i="25"/>
  <c r="AQ159" i="25"/>
  <c r="AP159" i="25"/>
  <c r="AO159" i="25"/>
  <c r="AN159" i="25"/>
  <c r="AM159" i="25"/>
  <c r="AL159" i="25"/>
  <c r="AK159" i="25"/>
  <c r="AJ159" i="25"/>
  <c r="AY158" i="25"/>
  <c r="AX158" i="25"/>
  <c r="AW158" i="25"/>
  <c r="AV158" i="25"/>
  <c r="AU158" i="25"/>
  <c r="AT158" i="25"/>
  <c r="AS158" i="25"/>
  <c r="AR158" i="25"/>
  <c r="AQ158" i="25"/>
  <c r="AP158" i="25"/>
  <c r="AO158" i="25"/>
  <c r="AN158" i="25"/>
  <c r="AM158" i="25"/>
  <c r="AL158" i="25"/>
  <c r="AK158" i="25"/>
  <c r="AJ158" i="25"/>
  <c r="AY157" i="25"/>
  <c r="AX157" i="25"/>
  <c r="AW157" i="25"/>
  <c r="AV157" i="25"/>
  <c r="AU157" i="25"/>
  <c r="AT157" i="25"/>
  <c r="AS157" i="25"/>
  <c r="AR157" i="25"/>
  <c r="AQ157" i="25"/>
  <c r="AP157" i="25"/>
  <c r="AO157" i="25"/>
  <c r="AN157" i="25"/>
  <c r="AM157" i="25"/>
  <c r="AL157" i="25"/>
  <c r="AK157" i="25"/>
  <c r="AJ157" i="25"/>
  <c r="AY156" i="25"/>
  <c r="AX156" i="25"/>
  <c r="AW156" i="25"/>
  <c r="AV156" i="25"/>
  <c r="AU156" i="25"/>
  <c r="AT156" i="25"/>
  <c r="AS156" i="25"/>
  <c r="AR156" i="25"/>
  <c r="AQ156" i="25"/>
  <c r="AP156" i="25"/>
  <c r="AO156" i="25"/>
  <c r="AN156" i="25"/>
  <c r="AM156" i="25"/>
  <c r="AL156" i="25"/>
  <c r="AK156" i="25"/>
  <c r="AJ156" i="25"/>
  <c r="AY155" i="25"/>
  <c r="AX155" i="25"/>
  <c r="AW155" i="25"/>
  <c r="AV155" i="25"/>
  <c r="AU155" i="25"/>
  <c r="AT155" i="25"/>
  <c r="AS155" i="25"/>
  <c r="AR155" i="25"/>
  <c r="AQ155" i="25"/>
  <c r="AP155" i="25"/>
  <c r="AO155" i="25"/>
  <c r="AN155" i="25"/>
  <c r="AM155" i="25"/>
  <c r="AL155" i="25"/>
  <c r="AK155" i="25"/>
  <c r="AJ155" i="25"/>
  <c r="AY154" i="25"/>
  <c r="AX154" i="25"/>
  <c r="AW154" i="25"/>
  <c r="AV154" i="25"/>
  <c r="AU154" i="25"/>
  <c r="AT154" i="25"/>
  <c r="AS154" i="25"/>
  <c r="AR154" i="25"/>
  <c r="AQ154" i="25"/>
  <c r="AP154" i="25"/>
  <c r="AO154" i="25"/>
  <c r="AN154" i="25"/>
  <c r="AM154" i="25"/>
  <c r="AL154" i="25"/>
  <c r="AK154" i="25"/>
  <c r="AJ154" i="25"/>
  <c r="AY153" i="25"/>
  <c r="AX153" i="25"/>
  <c r="AW153" i="25"/>
  <c r="AV153" i="25"/>
  <c r="AU153" i="25"/>
  <c r="AT153" i="25"/>
  <c r="AS153" i="25"/>
  <c r="AR153" i="25"/>
  <c r="AQ153" i="25"/>
  <c r="AP153" i="25"/>
  <c r="AO153" i="25"/>
  <c r="AN153" i="25"/>
  <c r="AM153" i="25"/>
  <c r="AL153" i="25"/>
  <c r="AK153" i="25"/>
  <c r="AJ153" i="25"/>
  <c r="AY152" i="25"/>
  <c r="AX152" i="25"/>
  <c r="AW152" i="25"/>
  <c r="AV152" i="25"/>
  <c r="AU152" i="25"/>
  <c r="AT152" i="25"/>
  <c r="AS152" i="25"/>
  <c r="AR152" i="25"/>
  <c r="AQ152" i="25"/>
  <c r="AP152" i="25"/>
  <c r="AO152" i="25"/>
  <c r="AN152" i="25"/>
  <c r="AM152" i="25"/>
  <c r="AL152" i="25"/>
  <c r="AK152" i="25"/>
  <c r="AJ152" i="25"/>
  <c r="AY151" i="25"/>
  <c r="AX151" i="25"/>
  <c r="AW151" i="25"/>
  <c r="AV151" i="25"/>
  <c r="AU151" i="25"/>
  <c r="AT151" i="25"/>
  <c r="AS151" i="25"/>
  <c r="AR151" i="25"/>
  <c r="AQ151" i="25"/>
  <c r="AP151" i="25"/>
  <c r="AO151" i="25"/>
  <c r="AN151" i="25"/>
  <c r="AM151" i="25"/>
  <c r="AL151" i="25"/>
  <c r="AK151" i="25"/>
  <c r="AJ151" i="25"/>
  <c r="AY150" i="25"/>
  <c r="AX150" i="25"/>
  <c r="AW150" i="25"/>
  <c r="AV150" i="25"/>
  <c r="AU150" i="25"/>
  <c r="AT150" i="25"/>
  <c r="AS150" i="25"/>
  <c r="AR150" i="25"/>
  <c r="AQ150" i="25"/>
  <c r="AP150" i="25"/>
  <c r="AO150" i="25"/>
  <c r="AN150" i="25"/>
  <c r="AM150" i="25"/>
  <c r="AL150" i="25"/>
  <c r="AK150" i="25"/>
  <c r="AJ150" i="25"/>
  <c r="AY149" i="25"/>
  <c r="AX149" i="25"/>
  <c r="AW149" i="25"/>
  <c r="AV149" i="25"/>
  <c r="AU149" i="25"/>
  <c r="AT149" i="25"/>
  <c r="AS149" i="25"/>
  <c r="AR149" i="25"/>
  <c r="AQ149" i="25"/>
  <c r="AP149" i="25"/>
  <c r="AO149" i="25"/>
  <c r="AN149" i="25"/>
  <c r="AM149" i="25"/>
  <c r="AL149" i="25"/>
  <c r="AK149" i="25"/>
  <c r="AJ149" i="25"/>
  <c r="AY148" i="25"/>
  <c r="AX148" i="25"/>
  <c r="AW148" i="25"/>
  <c r="AV148" i="25"/>
  <c r="AU148" i="25"/>
  <c r="AT148" i="25"/>
  <c r="AS148" i="25"/>
  <c r="AR148" i="25"/>
  <c r="AQ148" i="25"/>
  <c r="AP148" i="25"/>
  <c r="AO148" i="25"/>
  <c r="AN148" i="25"/>
  <c r="AM148" i="25"/>
  <c r="AL148" i="25"/>
  <c r="AK148" i="25"/>
  <c r="AJ148" i="25"/>
  <c r="AY147" i="25"/>
  <c r="AX147" i="25"/>
  <c r="AW147" i="25"/>
  <c r="AV147" i="25"/>
  <c r="AU147" i="25"/>
  <c r="AT147" i="25"/>
  <c r="AS147" i="25"/>
  <c r="AR147" i="25"/>
  <c r="AQ147" i="25"/>
  <c r="AP147" i="25"/>
  <c r="AO147" i="25"/>
  <c r="AN147" i="25"/>
  <c r="AM147" i="25"/>
  <c r="AL147" i="25"/>
  <c r="AK147" i="25"/>
  <c r="AJ147" i="25"/>
  <c r="AY146" i="25"/>
  <c r="AX146" i="25"/>
  <c r="AW146" i="25"/>
  <c r="AV146" i="25"/>
  <c r="AU146" i="25"/>
  <c r="AT146" i="25"/>
  <c r="AS146" i="25"/>
  <c r="AR146" i="25"/>
  <c r="AQ146" i="25"/>
  <c r="AP146" i="25"/>
  <c r="AO146" i="25"/>
  <c r="AN146" i="25"/>
  <c r="AM146" i="25"/>
  <c r="AL146" i="25"/>
  <c r="AK146" i="25"/>
  <c r="AJ146" i="25"/>
  <c r="AY145" i="25"/>
  <c r="AX145" i="25"/>
  <c r="AW145" i="25"/>
  <c r="AV145" i="25"/>
  <c r="AU145" i="25"/>
  <c r="AT145" i="25"/>
  <c r="AS145" i="25"/>
  <c r="AR145" i="25"/>
  <c r="AQ145" i="25"/>
  <c r="AP145" i="25"/>
  <c r="AO145" i="25"/>
  <c r="AN145" i="25"/>
  <c r="AM145" i="25"/>
  <c r="AL145" i="25"/>
  <c r="AK145" i="25"/>
  <c r="AJ145" i="25"/>
  <c r="AY144" i="25"/>
  <c r="AX144" i="25"/>
  <c r="AW144" i="25"/>
  <c r="AV144" i="25"/>
  <c r="AU144" i="25"/>
  <c r="AT144" i="25"/>
  <c r="AS144" i="25"/>
  <c r="AR144" i="25"/>
  <c r="AQ144" i="25"/>
  <c r="AP144" i="25"/>
  <c r="AO144" i="25"/>
  <c r="AN144" i="25"/>
  <c r="AM144" i="25"/>
  <c r="AL144" i="25"/>
  <c r="AK144" i="25"/>
  <c r="AJ144" i="25"/>
  <c r="AY143" i="25"/>
  <c r="AX143" i="25"/>
  <c r="AW143" i="25"/>
  <c r="AV143" i="25"/>
  <c r="AU143" i="25"/>
  <c r="AT143" i="25"/>
  <c r="AS143" i="25"/>
  <c r="AR143" i="25"/>
  <c r="AQ143" i="25"/>
  <c r="AP143" i="25"/>
  <c r="AO143" i="25"/>
  <c r="AN143" i="25"/>
  <c r="AM143" i="25"/>
  <c r="AL143" i="25"/>
  <c r="AK143" i="25"/>
  <c r="AJ143" i="25"/>
  <c r="AY142" i="25"/>
  <c r="AX142" i="25"/>
  <c r="AW142" i="25"/>
  <c r="AV142" i="25"/>
  <c r="AU142" i="25"/>
  <c r="AT142" i="25"/>
  <c r="AS142" i="25"/>
  <c r="AR142" i="25"/>
  <c r="AQ142" i="25"/>
  <c r="AP142" i="25"/>
  <c r="AO142" i="25"/>
  <c r="AN142" i="25"/>
  <c r="AM142" i="25"/>
  <c r="AL142" i="25"/>
  <c r="AK142" i="25"/>
  <c r="AJ142" i="25"/>
  <c r="AY141" i="25"/>
  <c r="AX141" i="25"/>
  <c r="AW141" i="25"/>
  <c r="AV141" i="25"/>
  <c r="AU141" i="25"/>
  <c r="AT141" i="25"/>
  <c r="AS141" i="25"/>
  <c r="AR141" i="25"/>
  <c r="AQ141" i="25"/>
  <c r="AP141" i="25"/>
  <c r="AO141" i="25"/>
  <c r="AN141" i="25"/>
  <c r="AM141" i="25"/>
  <c r="AL141" i="25"/>
  <c r="AK141" i="25"/>
  <c r="AJ141" i="25"/>
  <c r="AY140" i="25"/>
  <c r="AX140" i="25"/>
  <c r="AW140" i="25"/>
  <c r="AV140" i="25"/>
  <c r="AU140" i="25"/>
  <c r="AT140" i="25"/>
  <c r="AS140" i="25"/>
  <c r="AR140" i="25"/>
  <c r="AQ140" i="25"/>
  <c r="AP140" i="25"/>
  <c r="AO140" i="25"/>
  <c r="AN140" i="25"/>
  <c r="AM140" i="25"/>
  <c r="AL140" i="25"/>
  <c r="AK140" i="25"/>
  <c r="AJ140" i="25"/>
  <c r="AY139" i="25"/>
  <c r="AX139" i="25"/>
  <c r="AW139" i="25"/>
  <c r="AV139" i="25"/>
  <c r="AU139" i="25"/>
  <c r="AT139" i="25"/>
  <c r="AS139" i="25"/>
  <c r="AR139" i="25"/>
  <c r="AQ139" i="25"/>
  <c r="AP139" i="25"/>
  <c r="AO139" i="25"/>
  <c r="AN139" i="25"/>
  <c r="AM139" i="25"/>
  <c r="AL139" i="25"/>
  <c r="AK139" i="25"/>
  <c r="AJ139" i="25"/>
  <c r="AY138" i="25"/>
  <c r="AX138" i="25"/>
  <c r="AW138" i="25"/>
  <c r="AV138" i="25"/>
  <c r="AU138" i="25"/>
  <c r="AT138" i="25"/>
  <c r="AS138" i="25"/>
  <c r="AR138" i="25"/>
  <c r="AQ138" i="25"/>
  <c r="AP138" i="25"/>
  <c r="AO138" i="25"/>
  <c r="AN138" i="25"/>
  <c r="AM138" i="25"/>
  <c r="AL138" i="25"/>
  <c r="AK138" i="25"/>
  <c r="AJ138" i="25"/>
  <c r="AY137" i="25"/>
  <c r="AX137" i="25"/>
  <c r="AW137" i="25"/>
  <c r="AV137" i="25"/>
  <c r="AU137" i="25"/>
  <c r="AT137" i="25"/>
  <c r="AS137" i="25"/>
  <c r="AR137" i="25"/>
  <c r="AQ137" i="25"/>
  <c r="AP137" i="25"/>
  <c r="AO137" i="25"/>
  <c r="AN137" i="25"/>
  <c r="AM137" i="25"/>
  <c r="AL137" i="25"/>
  <c r="AK137" i="25"/>
  <c r="AJ137" i="25"/>
  <c r="AY136" i="25"/>
  <c r="AX136" i="25"/>
  <c r="AW136" i="25"/>
  <c r="AV136" i="25"/>
  <c r="AU136" i="25"/>
  <c r="AT136" i="25"/>
  <c r="AS136" i="25"/>
  <c r="AR136" i="25"/>
  <c r="AQ136" i="25"/>
  <c r="AP136" i="25"/>
  <c r="AO136" i="25"/>
  <c r="AN136" i="25"/>
  <c r="AM136" i="25"/>
  <c r="AL136" i="25"/>
  <c r="AK136" i="25"/>
  <c r="AJ136" i="25"/>
  <c r="AY135" i="25"/>
  <c r="AX135" i="25"/>
  <c r="AW135" i="25"/>
  <c r="AV135" i="25"/>
  <c r="AU135" i="25"/>
  <c r="AT135" i="25"/>
  <c r="AS135" i="25"/>
  <c r="AR135" i="25"/>
  <c r="AQ135" i="25"/>
  <c r="AP135" i="25"/>
  <c r="AO135" i="25"/>
  <c r="AN135" i="25"/>
  <c r="AM135" i="25"/>
  <c r="AL135" i="25"/>
  <c r="AK135" i="25"/>
  <c r="AJ135" i="25"/>
  <c r="AY134" i="25"/>
  <c r="AX134" i="25"/>
  <c r="AW134" i="25"/>
  <c r="AV134" i="25"/>
  <c r="AU134" i="25"/>
  <c r="AT134" i="25"/>
  <c r="AS134" i="25"/>
  <c r="AR134" i="25"/>
  <c r="AQ134" i="25"/>
  <c r="AP134" i="25"/>
  <c r="AO134" i="25"/>
  <c r="AN134" i="25"/>
  <c r="AM134" i="25"/>
  <c r="AL134" i="25"/>
  <c r="AK134" i="25"/>
  <c r="AJ134" i="25"/>
  <c r="AY133" i="25"/>
  <c r="AX133" i="25"/>
  <c r="AW133" i="25"/>
  <c r="AV133" i="25"/>
  <c r="AU133" i="25"/>
  <c r="AT133" i="25"/>
  <c r="AS133" i="25"/>
  <c r="AR133" i="25"/>
  <c r="AQ133" i="25"/>
  <c r="AP133" i="25"/>
  <c r="AO133" i="25"/>
  <c r="AN133" i="25"/>
  <c r="AM133" i="25"/>
  <c r="AL133" i="25"/>
  <c r="AK133" i="25"/>
  <c r="AJ133" i="25"/>
  <c r="AY132" i="25"/>
  <c r="AX132" i="25"/>
  <c r="AW132" i="25"/>
  <c r="AV132" i="25"/>
  <c r="AU132" i="25"/>
  <c r="AT132" i="25"/>
  <c r="AS132" i="25"/>
  <c r="AR132" i="25"/>
  <c r="AQ132" i="25"/>
  <c r="AP132" i="25"/>
  <c r="AO132" i="25"/>
  <c r="AN132" i="25"/>
  <c r="AM132" i="25"/>
  <c r="AL132" i="25"/>
  <c r="AK132" i="25"/>
  <c r="AJ132" i="25"/>
  <c r="AY131" i="25"/>
  <c r="AX131" i="25"/>
  <c r="AW131" i="25"/>
  <c r="AV131" i="25"/>
  <c r="AU131" i="25"/>
  <c r="AT131" i="25"/>
  <c r="AS131" i="25"/>
  <c r="AR131" i="25"/>
  <c r="AQ131" i="25"/>
  <c r="AP131" i="25"/>
  <c r="AO131" i="25"/>
  <c r="AN131" i="25"/>
  <c r="AM131" i="25"/>
  <c r="AL131" i="25"/>
  <c r="AK131" i="25"/>
  <c r="AJ131" i="25"/>
  <c r="AY130" i="25"/>
  <c r="AX130" i="25"/>
  <c r="AW130" i="25"/>
  <c r="AV130" i="25"/>
  <c r="AU130" i="25"/>
  <c r="AT130" i="25"/>
  <c r="AS130" i="25"/>
  <c r="AR130" i="25"/>
  <c r="AQ130" i="25"/>
  <c r="AP130" i="25"/>
  <c r="AO130" i="25"/>
  <c r="AN130" i="25"/>
  <c r="AM130" i="25"/>
  <c r="AL130" i="25"/>
  <c r="AK130" i="25"/>
  <c r="AJ130" i="25"/>
  <c r="AY129" i="25"/>
  <c r="AX129" i="25"/>
  <c r="AW129" i="25"/>
  <c r="AV129" i="25"/>
  <c r="AU129" i="25"/>
  <c r="AT129" i="25"/>
  <c r="AS129" i="25"/>
  <c r="AR129" i="25"/>
  <c r="AQ129" i="25"/>
  <c r="AP129" i="25"/>
  <c r="AO129" i="25"/>
  <c r="AN129" i="25"/>
  <c r="AM129" i="25"/>
  <c r="AL129" i="25"/>
  <c r="AK129" i="25"/>
  <c r="AJ129" i="25"/>
  <c r="AY128" i="25"/>
  <c r="AX128" i="25"/>
  <c r="AW128" i="25"/>
  <c r="AV128" i="25"/>
  <c r="AU128" i="25"/>
  <c r="AT128" i="25"/>
  <c r="AS128" i="25"/>
  <c r="AR128" i="25"/>
  <c r="AQ128" i="25"/>
  <c r="AP128" i="25"/>
  <c r="AO128" i="25"/>
  <c r="AN128" i="25"/>
  <c r="AM128" i="25"/>
  <c r="AL128" i="25"/>
  <c r="AK128" i="25"/>
  <c r="AJ128" i="25"/>
  <c r="AY127" i="25"/>
  <c r="AX127" i="25"/>
  <c r="AW127" i="25"/>
  <c r="AV127" i="25"/>
  <c r="AU127" i="25"/>
  <c r="AT127" i="25"/>
  <c r="AS127" i="25"/>
  <c r="AR127" i="25"/>
  <c r="AQ127" i="25"/>
  <c r="AP127" i="25"/>
  <c r="AO127" i="25"/>
  <c r="AN127" i="25"/>
  <c r="AM127" i="25"/>
  <c r="AL127" i="25"/>
  <c r="AK127" i="25"/>
  <c r="AJ127" i="25"/>
  <c r="AY126" i="25"/>
  <c r="AX126" i="25"/>
  <c r="AW126" i="25"/>
  <c r="AV126" i="25"/>
  <c r="AU126" i="25"/>
  <c r="AT126" i="25"/>
  <c r="AS126" i="25"/>
  <c r="AR126" i="25"/>
  <c r="AQ126" i="25"/>
  <c r="AP126" i="25"/>
  <c r="AO126" i="25"/>
  <c r="AN126" i="25"/>
  <c r="AM126" i="25"/>
  <c r="AL126" i="25"/>
  <c r="AK126" i="25"/>
  <c r="AJ126" i="25"/>
  <c r="AY125" i="25"/>
  <c r="AX125" i="25"/>
  <c r="AW125" i="25"/>
  <c r="AV125" i="25"/>
  <c r="AU125" i="25"/>
  <c r="AT125" i="25"/>
  <c r="AS125" i="25"/>
  <c r="AR125" i="25"/>
  <c r="AQ125" i="25"/>
  <c r="AP125" i="25"/>
  <c r="AO125" i="25"/>
  <c r="AN125" i="25"/>
  <c r="AM125" i="25"/>
  <c r="AL125" i="25"/>
  <c r="AK125" i="25"/>
  <c r="AJ125" i="25"/>
  <c r="AY124" i="25"/>
  <c r="AX124" i="25"/>
  <c r="AW124" i="25"/>
  <c r="AV124" i="25"/>
  <c r="AU124" i="25"/>
  <c r="AT124" i="25"/>
  <c r="AS124" i="25"/>
  <c r="AR124" i="25"/>
  <c r="AQ124" i="25"/>
  <c r="AP124" i="25"/>
  <c r="AO124" i="25"/>
  <c r="AN124" i="25"/>
  <c r="AM124" i="25"/>
  <c r="AL124" i="25"/>
  <c r="AK124" i="25"/>
  <c r="AJ124" i="25"/>
  <c r="AY123" i="25"/>
  <c r="AX123" i="25"/>
  <c r="AW123" i="25"/>
  <c r="AV123" i="25"/>
  <c r="AU123" i="25"/>
  <c r="AT123" i="25"/>
  <c r="AS123" i="25"/>
  <c r="AR123" i="25"/>
  <c r="AQ123" i="25"/>
  <c r="AP123" i="25"/>
  <c r="AO123" i="25"/>
  <c r="AN123" i="25"/>
  <c r="AM123" i="25"/>
  <c r="AL123" i="25"/>
  <c r="AK123" i="25"/>
  <c r="AJ123" i="25"/>
  <c r="AY122" i="25"/>
  <c r="AX122" i="25"/>
  <c r="AW122" i="25"/>
  <c r="AV122" i="25"/>
  <c r="AU122" i="25"/>
  <c r="AT122" i="25"/>
  <c r="AS122" i="25"/>
  <c r="AR122" i="25"/>
  <c r="AQ122" i="25"/>
  <c r="AP122" i="25"/>
  <c r="AO122" i="25"/>
  <c r="AN122" i="25"/>
  <c r="AM122" i="25"/>
  <c r="AL122" i="25"/>
  <c r="AK122" i="25"/>
  <c r="AJ122" i="25"/>
  <c r="AY121" i="25"/>
  <c r="AX121" i="25"/>
  <c r="AW121" i="25"/>
  <c r="AV121" i="25"/>
  <c r="AU121" i="25"/>
  <c r="AT121" i="25"/>
  <c r="AS121" i="25"/>
  <c r="AR121" i="25"/>
  <c r="AQ121" i="25"/>
  <c r="AP121" i="25"/>
  <c r="AO121" i="25"/>
  <c r="AN121" i="25"/>
  <c r="AM121" i="25"/>
  <c r="AL121" i="25"/>
  <c r="AK121" i="25"/>
  <c r="AJ121" i="25"/>
  <c r="AY120" i="25"/>
  <c r="AX120" i="25"/>
  <c r="AW120" i="25"/>
  <c r="AV120" i="25"/>
  <c r="AU120" i="25"/>
  <c r="AT120" i="25"/>
  <c r="AS120" i="25"/>
  <c r="AR120" i="25"/>
  <c r="AQ120" i="25"/>
  <c r="AP120" i="25"/>
  <c r="AO120" i="25"/>
  <c r="AN120" i="25"/>
  <c r="AM120" i="25"/>
  <c r="AL120" i="25"/>
  <c r="AK120" i="25"/>
  <c r="AJ120" i="25"/>
  <c r="AY119" i="25"/>
  <c r="AX119" i="25"/>
  <c r="AW119" i="25"/>
  <c r="AV119" i="25"/>
  <c r="AU119" i="25"/>
  <c r="AT119" i="25"/>
  <c r="AS119" i="25"/>
  <c r="AR119" i="25"/>
  <c r="AQ119" i="25"/>
  <c r="AP119" i="25"/>
  <c r="AO119" i="25"/>
  <c r="AN119" i="25"/>
  <c r="AM119" i="25"/>
  <c r="AL119" i="25"/>
  <c r="AK119" i="25"/>
  <c r="AJ119" i="25"/>
  <c r="AY118" i="25"/>
  <c r="AX118" i="25"/>
  <c r="AW118" i="25"/>
  <c r="AV118" i="25"/>
  <c r="AU118" i="25"/>
  <c r="AT118" i="25"/>
  <c r="AS118" i="25"/>
  <c r="AR118" i="25"/>
  <c r="AQ118" i="25"/>
  <c r="AP118" i="25"/>
  <c r="AO118" i="25"/>
  <c r="AN118" i="25"/>
  <c r="AM118" i="25"/>
  <c r="AL118" i="25"/>
  <c r="AK118" i="25"/>
  <c r="AJ118" i="25"/>
  <c r="AY117" i="25"/>
  <c r="AX117" i="25"/>
  <c r="AW117" i="25"/>
  <c r="AV117" i="25"/>
  <c r="AU117" i="25"/>
  <c r="AT117" i="25"/>
  <c r="AS117" i="25"/>
  <c r="AR117" i="25"/>
  <c r="AQ117" i="25"/>
  <c r="AP117" i="25"/>
  <c r="AO117" i="25"/>
  <c r="AN117" i="25"/>
  <c r="AM117" i="25"/>
  <c r="AL117" i="25"/>
  <c r="AK117" i="25"/>
  <c r="AJ117" i="25"/>
  <c r="AY116" i="25"/>
  <c r="AX116" i="25"/>
  <c r="AW116" i="25"/>
  <c r="AV116" i="25"/>
  <c r="AU116" i="25"/>
  <c r="AT116" i="25"/>
  <c r="AS116" i="25"/>
  <c r="AR116" i="25"/>
  <c r="AQ116" i="25"/>
  <c r="AP116" i="25"/>
  <c r="AO116" i="25"/>
  <c r="AN116" i="25"/>
  <c r="AM116" i="25"/>
  <c r="AL116" i="25"/>
  <c r="AK116" i="25"/>
  <c r="AJ116" i="25"/>
  <c r="AY115" i="25"/>
  <c r="AX115" i="25"/>
  <c r="AW115" i="25"/>
  <c r="AV115" i="25"/>
  <c r="AU115" i="25"/>
  <c r="AT115" i="25"/>
  <c r="AS115" i="25"/>
  <c r="AR115" i="25"/>
  <c r="AQ115" i="25"/>
  <c r="AP115" i="25"/>
  <c r="AO115" i="25"/>
  <c r="AN115" i="25"/>
  <c r="AM115" i="25"/>
  <c r="AL115" i="25"/>
  <c r="AK115" i="25"/>
  <c r="AJ115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AY112" i="25"/>
  <c r="AX112" i="25"/>
  <c r="AW112" i="25"/>
  <c r="AV112" i="25"/>
  <c r="AU112" i="25"/>
  <c r="AT112" i="25"/>
  <c r="AS112" i="25"/>
  <c r="AR112" i="25"/>
  <c r="AQ112" i="25"/>
  <c r="AP112" i="25"/>
  <c r="AO112" i="25"/>
  <c r="AN112" i="25"/>
  <c r="AM112" i="25"/>
  <c r="AL112" i="25"/>
  <c r="AK112" i="25"/>
  <c r="AJ112" i="25"/>
  <c r="AY111" i="25"/>
  <c r="AX111" i="25"/>
  <c r="AW111" i="25"/>
  <c r="AV111" i="25"/>
  <c r="AU111" i="25"/>
  <c r="AT111" i="25"/>
  <c r="AS111" i="25"/>
  <c r="AR111" i="25"/>
  <c r="AQ111" i="25"/>
  <c r="AP111" i="25"/>
  <c r="AO111" i="25"/>
  <c r="AN111" i="25"/>
  <c r="AM111" i="25"/>
  <c r="AL111" i="25"/>
  <c r="AK111" i="25"/>
  <c r="AJ111" i="25"/>
  <c r="AY110" i="25"/>
  <c r="AX110" i="25"/>
  <c r="AW110" i="25"/>
  <c r="AV110" i="25"/>
  <c r="AU110" i="25"/>
  <c r="AT110" i="25"/>
  <c r="AS110" i="25"/>
  <c r="AR110" i="25"/>
  <c r="AQ110" i="25"/>
  <c r="AP110" i="25"/>
  <c r="AO110" i="25"/>
  <c r="AN110" i="25"/>
  <c r="AM110" i="25"/>
  <c r="AL110" i="25"/>
  <c r="AK110" i="25"/>
  <c r="AJ110" i="25"/>
  <c r="AY109" i="25"/>
  <c r="AX109" i="25"/>
  <c r="AW109" i="25"/>
  <c r="AV109" i="25"/>
  <c r="AU109" i="25"/>
  <c r="AT109" i="25"/>
  <c r="AS109" i="25"/>
  <c r="AR109" i="25"/>
  <c r="AQ109" i="25"/>
  <c r="AP109" i="25"/>
  <c r="AO109" i="25"/>
  <c r="AN109" i="25"/>
  <c r="AM109" i="25"/>
  <c r="AL109" i="25"/>
  <c r="AK109" i="25"/>
  <c r="AJ109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Y106" i="25"/>
  <c r="AX106" i="25"/>
  <c r="AW106" i="25"/>
  <c r="AV106" i="25"/>
  <c r="AU106" i="25"/>
  <c r="AT106" i="25"/>
  <c r="AS106" i="25"/>
  <c r="AR106" i="25"/>
  <c r="AQ106" i="25"/>
  <c r="AP106" i="25"/>
  <c r="AO106" i="25"/>
  <c r="AN106" i="25"/>
  <c r="AM106" i="25"/>
  <c r="AL106" i="25"/>
  <c r="AK106" i="25"/>
  <c r="AJ106" i="25"/>
  <c r="AY105" i="25"/>
  <c r="AX105" i="25"/>
  <c r="AW105" i="25"/>
  <c r="AV105" i="25"/>
  <c r="AU105" i="25"/>
  <c r="AT105" i="25"/>
  <c r="AS105" i="25"/>
  <c r="AR105" i="25"/>
  <c r="AQ105" i="25"/>
  <c r="AP105" i="25"/>
  <c r="AO105" i="25"/>
  <c r="AN105" i="25"/>
  <c r="AM105" i="25"/>
  <c r="AL105" i="25"/>
  <c r="AK105" i="25"/>
  <c r="AJ105" i="25"/>
  <c r="AY104" i="25"/>
  <c r="AX104" i="25"/>
  <c r="AW104" i="25"/>
  <c r="AV104" i="25"/>
  <c r="AU104" i="25"/>
  <c r="AT104" i="25"/>
  <c r="AS104" i="25"/>
  <c r="AR104" i="25"/>
  <c r="AQ104" i="25"/>
  <c r="AP104" i="25"/>
  <c r="AO104" i="25"/>
  <c r="AN104" i="25"/>
  <c r="AM104" i="25"/>
  <c r="AL104" i="25"/>
  <c r="AK104" i="25"/>
  <c r="AJ104" i="25"/>
  <c r="AY103" i="25"/>
  <c r="AX103" i="25"/>
  <c r="AW103" i="25"/>
  <c r="AV103" i="25"/>
  <c r="AU103" i="25"/>
  <c r="AT103" i="25"/>
  <c r="AS103" i="25"/>
  <c r="AR103" i="25"/>
  <c r="AQ103" i="25"/>
  <c r="AP103" i="25"/>
  <c r="AO103" i="25"/>
  <c r="AN103" i="25"/>
  <c r="AM103" i="25"/>
  <c r="AL103" i="25"/>
  <c r="AK103" i="25"/>
  <c r="AJ103" i="25"/>
  <c r="AY102" i="25"/>
  <c r="AX102" i="25"/>
  <c r="AW102" i="25"/>
  <c r="AV102" i="25"/>
  <c r="AU102" i="25"/>
  <c r="AT102" i="25"/>
  <c r="AS102" i="25"/>
  <c r="AR102" i="25"/>
  <c r="AQ102" i="25"/>
  <c r="AP102" i="25"/>
  <c r="AO102" i="25"/>
  <c r="AN102" i="25"/>
  <c r="AM102" i="25"/>
  <c r="AL102" i="25"/>
  <c r="AK102" i="25"/>
  <c r="AJ102" i="25"/>
  <c r="AY101" i="25"/>
  <c r="AX101" i="25"/>
  <c r="AW101" i="25"/>
  <c r="AV101" i="25"/>
  <c r="AU101" i="25"/>
  <c r="AT101" i="25"/>
  <c r="AS101" i="25"/>
  <c r="AR101" i="25"/>
  <c r="AQ101" i="25"/>
  <c r="AP101" i="25"/>
  <c r="AO101" i="25"/>
  <c r="AN101" i="25"/>
  <c r="AM101" i="25"/>
  <c r="AL101" i="25"/>
  <c r="AK101" i="25"/>
  <c r="AJ101" i="25"/>
  <c r="AY100" i="25"/>
  <c r="AX100" i="25"/>
  <c r="AW100" i="25"/>
  <c r="AV100" i="25"/>
  <c r="AU100" i="25"/>
  <c r="AT100" i="25"/>
  <c r="AS100" i="25"/>
  <c r="AR100" i="25"/>
  <c r="AQ100" i="25"/>
  <c r="AP100" i="25"/>
  <c r="AO100" i="25"/>
  <c r="AN100" i="25"/>
  <c r="AM100" i="25"/>
  <c r="AL100" i="25"/>
  <c r="AK100" i="25"/>
  <c r="AJ100" i="25"/>
  <c r="AY99" i="25"/>
  <c r="AX99" i="25"/>
  <c r="AW99" i="25"/>
  <c r="AV99" i="25"/>
  <c r="AU99" i="25"/>
  <c r="AT99" i="25"/>
  <c r="AS99" i="25"/>
  <c r="AR99" i="25"/>
  <c r="AQ99" i="25"/>
  <c r="AP99" i="25"/>
  <c r="AO99" i="25"/>
  <c r="AN99" i="25"/>
  <c r="AM99" i="25"/>
  <c r="AL99" i="25"/>
  <c r="AK99" i="25"/>
  <c r="AJ99" i="25"/>
  <c r="AY98" i="25"/>
  <c r="AX98" i="25"/>
  <c r="AW98" i="25"/>
  <c r="AV98" i="25"/>
  <c r="AU98" i="25"/>
  <c r="AT98" i="25"/>
  <c r="AS98" i="25"/>
  <c r="AR98" i="25"/>
  <c r="AQ98" i="25"/>
  <c r="AP98" i="25"/>
  <c r="AO98" i="25"/>
  <c r="AN98" i="25"/>
  <c r="AM98" i="25"/>
  <c r="AL98" i="25"/>
  <c r="AK98" i="25"/>
  <c r="AJ98" i="25"/>
  <c r="AY97" i="25"/>
  <c r="AX97" i="25"/>
  <c r="AW97" i="25"/>
  <c r="AV97" i="25"/>
  <c r="AU97" i="25"/>
  <c r="AT97" i="25"/>
  <c r="AS97" i="25"/>
  <c r="AR97" i="25"/>
  <c r="AQ97" i="25"/>
  <c r="AP97" i="25"/>
  <c r="AO97" i="25"/>
  <c r="AN97" i="25"/>
  <c r="AM97" i="25"/>
  <c r="AL97" i="25"/>
  <c r="AK97" i="25"/>
  <c r="AJ97" i="25"/>
  <c r="AY96" i="25"/>
  <c r="AX96" i="25"/>
  <c r="AW96" i="25"/>
  <c r="AV96" i="25"/>
  <c r="AU96" i="25"/>
  <c r="AT96" i="25"/>
  <c r="AS96" i="25"/>
  <c r="AR96" i="25"/>
  <c r="AQ96" i="25"/>
  <c r="AP96" i="25"/>
  <c r="AO96" i="25"/>
  <c r="AN96" i="25"/>
  <c r="AM96" i="25"/>
  <c r="AL96" i="25"/>
  <c r="AK96" i="25"/>
  <c r="AJ96" i="25"/>
  <c r="AY95" i="25"/>
  <c r="AX95" i="25"/>
  <c r="AW95" i="25"/>
  <c r="AV95" i="25"/>
  <c r="AU95" i="25"/>
  <c r="AT95" i="25"/>
  <c r="AS95" i="25"/>
  <c r="AR95" i="25"/>
  <c r="AQ95" i="25"/>
  <c r="AP95" i="25"/>
  <c r="AO95" i="25"/>
  <c r="AN95" i="25"/>
  <c r="AM95" i="25"/>
  <c r="AL95" i="25"/>
  <c r="AK95" i="25"/>
  <c r="AJ95" i="25"/>
  <c r="AY94" i="25"/>
  <c r="AX94" i="25"/>
  <c r="AW94" i="25"/>
  <c r="AV94" i="25"/>
  <c r="AU94" i="25"/>
  <c r="AT94" i="25"/>
  <c r="AS94" i="25"/>
  <c r="AR94" i="25"/>
  <c r="AQ94" i="25"/>
  <c r="AP94" i="25"/>
  <c r="AO94" i="25"/>
  <c r="AN94" i="25"/>
  <c r="AM94" i="25"/>
  <c r="AL94" i="25"/>
  <c r="AK94" i="25"/>
  <c r="AJ94" i="25"/>
  <c r="AY93" i="25"/>
  <c r="AX93" i="25"/>
  <c r="AW93" i="25"/>
  <c r="AV93" i="25"/>
  <c r="AU93" i="25"/>
  <c r="AT93" i="25"/>
  <c r="AS93" i="25"/>
  <c r="AR93" i="25"/>
  <c r="AQ93" i="25"/>
  <c r="AP93" i="25"/>
  <c r="AO93" i="25"/>
  <c r="AN93" i="25"/>
  <c r="AM93" i="25"/>
  <c r="AL93" i="25"/>
  <c r="AK93" i="25"/>
  <c r="AJ93" i="25"/>
  <c r="AY92" i="25"/>
  <c r="AX92" i="25"/>
  <c r="AW92" i="25"/>
  <c r="AV92" i="25"/>
  <c r="AU92" i="25"/>
  <c r="AT92" i="25"/>
  <c r="AS92" i="25"/>
  <c r="AR92" i="25"/>
  <c r="AQ92" i="25"/>
  <c r="AP92" i="25"/>
  <c r="AO92" i="25"/>
  <c r="AN92" i="25"/>
  <c r="AM92" i="25"/>
  <c r="AL92" i="25"/>
  <c r="AK92" i="25"/>
  <c r="AJ92" i="25"/>
  <c r="AY91" i="25"/>
  <c r="AX91" i="25"/>
  <c r="AW91" i="25"/>
  <c r="AV91" i="25"/>
  <c r="AU91" i="25"/>
  <c r="AT91" i="25"/>
  <c r="AS91" i="25"/>
  <c r="AR91" i="25"/>
  <c r="AQ91" i="25"/>
  <c r="AP91" i="25"/>
  <c r="AO91" i="25"/>
  <c r="AN91" i="25"/>
  <c r="AM91" i="25"/>
  <c r="AL91" i="25"/>
  <c r="AK91" i="25"/>
  <c r="AJ91" i="25"/>
  <c r="AY90" i="25"/>
  <c r="AX90" i="25"/>
  <c r="AW90" i="25"/>
  <c r="AV90" i="25"/>
  <c r="AU90" i="25"/>
  <c r="AT90" i="25"/>
  <c r="AS90" i="25"/>
  <c r="AR90" i="25"/>
  <c r="AQ90" i="25"/>
  <c r="AP90" i="25"/>
  <c r="AO90" i="25"/>
  <c r="AN90" i="25"/>
  <c r="AM90" i="25"/>
  <c r="AL90" i="25"/>
  <c r="AK90" i="25"/>
  <c r="AJ90" i="25"/>
  <c r="AY89" i="25"/>
  <c r="AX89" i="25"/>
  <c r="AW89" i="25"/>
  <c r="AV89" i="25"/>
  <c r="AU89" i="25"/>
  <c r="AT89" i="25"/>
  <c r="AS89" i="25"/>
  <c r="AR89" i="25"/>
  <c r="AQ89" i="25"/>
  <c r="AP89" i="25"/>
  <c r="AO89" i="25"/>
  <c r="AN89" i="25"/>
  <c r="AM89" i="25"/>
  <c r="AL89" i="25"/>
  <c r="AK89" i="25"/>
  <c r="AJ89" i="25"/>
  <c r="AY88" i="25"/>
  <c r="AX88" i="25"/>
  <c r="AW88" i="25"/>
  <c r="AV88" i="25"/>
  <c r="AU88" i="25"/>
  <c r="AT88" i="25"/>
  <c r="AS88" i="25"/>
  <c r="AR88" i="25"/>
  <c r="AQ88" i="25"/>
  <c r="AP88" i="25"/>
  <c r="AO88" i="25"/>
  <c r="AN88" i="25"/>
  <c r="AM88" i="25"/>
  <c r="AL88" i="25"/>
  <c r="AK88" i="25"/>
  <c r="AJ88" i="25"/>
  <c r="AY87" i="25"/>
  <c r="AX87" i="25"/>
  <c r="AW87" i="25"/>
  <c r="AV87" i="25"/>
  <c r="AU87" i="25"/>
  <c r="AT87" i="25"/>
  <c r="AS87" i="25"/>
  <c r="AR87" i="25"/>
  <c r="AQ87" i="25"/>
  <c r="AP87" i="25"/>
  <c r="AO87" i="25"/>
  <c r="AN87" i="25"/>
  <c r="AM87" i="25"/>
  <c r="AL87" i="25"/>
  <c r="AK87" i="25"/>
  <c r="AJ87" i="25"/>
  <c r="AY86" i="25"/>
  <c r="AX86" i="25"/>
  <c r="AW86" i="25"/>
  <c r="AV86" i="25"/>
  <c r="AU86" i="25"/>
  <c r="AT86" i="25"/>
  <c r="AS86" i="25"/>
  <c r="AR86" i="25"/>
  <c r="AQ86" i="25"/>
  <c r="AP86" i="25"/>
  <c r="AO86" i="25"/>
  <c r="AN86" i="25"/>
  <c r="AM86" i="25"/>
  <c r="AL86" i="25"/>
  <c r="AK86" i="25"/>
  <c r="AJ86" i="25"/>
  <c r="AY85" i="25"/>
  <c r="AX85" i="25"/>
  <c r="AW85" i="25"/>
  <c r="AV85" i="25"/>
  <c r="AU85" i="25"/>
  <c r="AT85" i="25"/>
  <c r="AS85" i="25"/>
  <c r="AR85" i="25"/>
  <c r="AQ85" i="25"/>
  <c r="AP85" i="25"/>
  <c r="AO85" i="25"/>
  <c r="AN85" i="25"/>
  <c r="AM85" i="25"/>
  <c r="AL85" i="25"/>
  <c r="AK85" i="25"/>
  <c r="AJ85" i="25"/>
  <c r="AY84" i="25"/>
  <c r="AX84" i="25"/>
  <c r="AW84" i="25"/>
  <c r="AV84" i="25"/>
  <c r="AU84" i="25"/>
  <c r="AT84" i="25"/>
  <c r="AS84" i="25"/>
  <c r="AR84" i="25"/>
  <c r="AQ84" i="25"/>
  <c r="AP84" i="25"/>
  <c r="AO84" i="25"/>
  <c r="AN84" i="25"/>
  <c r="AM84" i="25"/>
  <c r="AL84" i="25"/>
  <c r="AK84" i="25"/>
  <c r="AJ84" i="25"/>
  <c r="AY83" i="25"/>
  <c r="AX83" i="25"/>
  <c r="AW83" i="25"/>
  <c r="AV83" i="25"/>
  <c r="AU83" i="25"/>
  <c r="AT83" i="25"/>
  <c r="AS83" i="25"/>
  <c r="AR83" i="25"/>
  <c r="AQ83" i="25"/>
  <c r="AP83" i="25"/>
  <c r="AO83" i="25"/>
  <c r="AN83" i="25"/>
  <c r="AM83" i="25"/>
  <c r="AL83" i="25"/>
  <c r="AK83" i="25"/>
  <c r="AJ83" i="25"/>
  <c r="AY82" i="25"/>
  <c r="AX82" i="25"/>
  <c r="AW82" i="25"/>
  <c r="AV82" i="25"/>
  <c r="AU82" i="25"/>
  <c r="AT82" i="25"/>
  <c r="AS82" i="25"/>
  <c r="AR82" i="25"/>
  <c r="AQ82" i="25"/>
  <c r="AP82" i="25"/>
  <c r="AO82" i="25"/>
  <c r="AN82" i="25"/>
  <c r="AM82" i="25"/>
  <c r="AL82" i="25"/>
  <c r="AK82" i="25"/>
  <c r="AJ82" i="25"/>
  <c r="AY81" i="25"/>
  <c r="AX81" i="25"/>
  <c r="AW81" i="25"/>
  <c r="AV81" i="25"/>
  <c r="AU81" i="25"/>
  <c r="AT81" i="25"/>
  <c r="AS81" i="25"/>
  <c r="AR81" i="25"/>
  <c r="AQ81" i="25"/>
  <c r="AP81" i="25"/>
  <c r="AO81" i="25"/>
  <c r="AN81" i="25"/>
  <c r="AM81" i="25"/>
  <c r="AL81" i="25"/>
  <c r="AK81" i="25"/>
  <c r="AJ81" i="25"/>
  <c r="AY80" i="25"/>
  <c r="AX80" i="25"/>
  <c r="AW80" i="25"/>
  <c r="AV80" i="25"/>
  <c r="AU80" i="25"/>
  <c r="AT80" i="25"/>
  <c r="AS80" i="25"/>
  <c r="AR80" i="25"/>
  <c r="AQ80" i="25"/>
  <c r="AP80" i="25"/>
  <c r="AO80" i="25"/>
  <c r="AN80" i="25"/>
  <c r="AM80" i="25"/>
  <c r="AL80" i="25"/>
  <c r="AK80" i="25"/>
  <c r="AJ80" i="25"/>
  <c r="AY79" i="25"/>
  <c r="AX79" i="25"/>
  <c r="AW79" i="25"/>
  <c r="AV79" i="25"/>
  <c r="AU79" i="25"/>
  <c r="AT79" i="25"/>
  <c r="AS79" i="25"/>
  <c r="AR79" i="25"/>
  <c r="AQ79" i="25"/>
  <c r="AP79" i="25"/>
  <c r="AO79" i="25"/>
  <c r="AN79" i="25"/>
  <c r="AM79" i="25"/>
  <c r="AL79" i="25"/>
  <c r="AK79" i="25"/>
  <c r="AJ79" i="25"/>
  <c r="AY78" i="25"/>
  <c r="AX78" i="25"/>
  <c r="AW78" i="25"/>
  <c r="AV78" i="25"/>
  <c r="AU78" i="25"/>
  <c r="AT78" i="25"/>
  <c r="AS78" i="25"/>
  <c r="AR78" i="25"/>
  <c r="AQ78" i="25"/>
  <c r="AP78" i="25"/>
  <c r="AO78" i="25"/>
  <c r="AN78" i="25"/>
  <c r="AM78" i="25"/>
  <c r="AL78" i="25"/>
  <c r="AK78" i="25"/>
  <c r="AJ78" i="25"/>
  <c r="AY77" i="25"/>
  <c r="AX77" i="25"/>
  <c r="AW77" i="25"/>
  <c r="AV77" i="25"/>
  <c r="AU77" i="25"/>
  <c r="AT77" i="25"/>
  <c r="AS77" i="25"/>
  <c r="AR77" i="25"/>
  <c r="AQ77" i="25"/>
  <c r="AP77" i="25"/>
  <c r="AO77" i="25"/>
  <c r="AN77" i="25"/>
  <c r="AM77" i="25"/>
  <c r="AL77" i="25"/>
  <c r="AK77" i="25"/>
  <c r="AJ77" i="25"/>
  <c r="AY76" i="25"/>
  <c r="AX76" i="25"/>
  <c r="AW76" i="25"/>
  <c r="AV76" i="25"/>
  <c r="AU76" i="25"/>
  <c r="AT76" i="25"/>
  <c r="AS76" i="25"/>
  <c r="AR76" i="25"/>
  <c r="AQ76" i="25"/>
  <c r="AP76" i="25"/>
  <c r="AO76" i="25"/>
  <c r="AN76" i="25"/>
  <c r="AM76" i="25"/>
  <c r="AL76" i="25"/>
  <c r="AK76" i="25"/>
  <c r="AJ76" i="25"/>
  <c r="AY75" i="25"/>
  <c r="AX75" i="25"/>
  <c r="AW75" i="25"/>
  <c r="AV75" i="25"/>
  <c r="AU75" i="25"/>
  <c r="AT75" i="25"/>
  <c r="AS75" i="25"/>
  <c r="AR75" i="25"/>
  <c r="AQ75" i="25"/>
  <c r="AP75" i="25"/>
  <c r="AO75" i="25"/>
  <c r="AN75" i="25"/>
  <c r="AM75" i="25"/>
  <c r="AL75" i="25"/>
  <c r="AK75" i="25"/>
  <c r="AJ75" i="25"/>
  <c r="AY74" i="25"/>
  <c r="AX74" i="25"/>
  <c r="AW74" i="25"/>
  <c r="AV74" i="25"/>
  <c r="AU74" i="25"/>
  <c r="AT74" i="25"/>
  <c r="AS74" i="25"/>
  <c r="AR74" i="25"/>
  <c r="AQ74" i="25"/>
  <c r="AP74" i="25"/>
  <c r="AO74" i="25"/>
  <c r="AN74" i="25"/>
  <c r="AM74" i="25"/>
  <c r="AL74" i="25"/>
  <c r="AK74" i="25"/>
  <c r="AJ74" i="25"/>
  <c r="AY73" i="25"/>
  <c r="AX73" i="25"/>
  <c r="AW73" i="25"/>
  <c r="AV73" i="25"/>
  <c r="AU73" i="25"/>
  <c r="AT73" i="25"/>
  <c r="AS73" i="25"/>
  <c r="AR73" i="25"/>
  <c r="AQ73" i="25"/>
  <c r="AP73" i="25"/>
  <c r="AO73" i="25"/>
  <c r="AN73" i="25"/>
  <c r="AM73" i="25"/>
  <c r="AL73" i="25"/>
  <c r="AK73" i="25"/>
  <c r="AJ73" i="25"/>
  <c r="AY72" i="25"/>
  <c r="AX72" i="25"/>
  <c r="AW72" i="25"/>
  <c r="AV72" i="25"/>
  <c r="AU72" i="25"/>
  <c r="AT72" i="25"/>
  <c r="AS72" i="25"/>
  <c r="AR72" i="25"/>
  <c r="AQ72" i="25"/>
  <c r="AP72" i="25"/>
  <c r="AO72" i="25"/>
  <c r="AN72" i="25"/>
  <c r="AM72" i="25"/>
  <c r="AL72" i="25"/>
  <c r="AK72" i="25"/>
  <c r="AJ72" i="25"/>
  <c r="AY71" i="25"/>
  <c r="AX71" i="25"/>
  <c r="AW71" i="25"/>
  <c r="AV71" i="25"/>
  <c r="AU71" i="25"/>
  <c r="AT71" i="25"/>
  <c r="AS71" i="25"/>
  <c r="AR71" i="25"/>
  <c r="AQ71" i="25"/>
  <c r="AP71" i="25"/>
  <c r="AO71" i="25"/>
  <c r="AN71" i="25"/>
  <c r="AM71" i="25"/>
  <c r="AL71" i="25"/>
  <c r="AK71" i="25"/>
  <c r="AJ71" i="25"/>
  <c r="AY70" i="25"/>
  <c r="AX70" i="25"/>
  <c r="AW70" i="25"/>
  <c r="AV70" i="25"/>
  <c r="AU70" i="25"/>
  <c r="AT70" i="25"/>
  <c r="AS70" i="25"/>
  <c r="AR70" i="25"/>
  <c r="AQ70" i="25"/>
  <c r="AP70" i="25"/>
  <c r="AO70" i="25"/>
  <c r="AN70" i="25"/>
  <c r="AM70" i="25"/>
  <c r="AL70" i="25"/>
  <c r="AK70" i="25"/>
  <c r="AJ70" i="25"/>
  <c r="AY69" i="25"/>
  <c r="AX69" i="25"/>
  <c r="AW69" i="25"/>
  <c r="AV69" i="25"/>
  <c r="AU69" i="25"/>
  <c r="AT69" i="25"/>
  <c r="AS69" i="25"/>
  <c r="AR69" i="25"/>
  <c r="AQ69" i="25"/>
  <c r="AP69" i="25"/>
  <c r="AO69" i="25"/>
  <c r="AN69" i="25"/>
  <c r="AM69" i="25"/>
  <c r="AL69" i="25"/>
  <c r="AK69" i="25"/>
  <c r="AJ69" i="25"/>
  <c r="AY68" i="25"/>
  <c r="AX68" i="25"/>
  <c r="AW68" i="25"/>
  <c r="AV68" i="25"/>
  <c r="AU68" i="25"/>
  <c r="AT68" i="25"/>
  <c r="AS68" i="25"/>
  <c r="AR68" i="25"/>
  <c r="AQ68" i="25"/>
  <c r="AP68" i="25"/>
  <c r="AO68" i="25"/>
  <c r="AN68" i="25"/>
  <c r="AM68" i="25"/>
  <c r="AL68" i="25"/>
  <c r="AK68" i="25"/>
  <c r="AJ68" i="25"/>
  <c r="AY67" i="25"/>
  <c r="AX67" i="25"/>
  <c r="AW67" i="25"/>
  <c r="AV67" i="25"/>
  <c r="AU67" i="25"/>
  <c r="AT67" i="25"/>
  <c r="AS67" i="25"/>
  <c r="AR67" i="25"/>
  <c r="AQ67" i="25"/>
  <c r="AP67" i="25"/>
  <c r="AO67" i="25"/>
  <c r="AN67" i="25"/>
  <c r="AM67" i="25"/>
  <c r="AL67" i="25"/>
  <c r="AK67" i="25"/>
  <c r="AJ67" i="25"/>
  <c r="AY66" i="25"/>
  <c r="AX66" i="25"/>
  <c r="AW66" i="25"/>
  <c r="AV66" i="25"/>
  <c r="AU66" i="25"/>
  <c r="AT66" i="25"/>
  <c r="AS66" i="25"/>
  <c r="AR66" i="25"/>
  <c r="AQ66" i="25"/>
  <c r="AP66" i="25"/>
  <c r="AO66" i="25"/>
  <c r="AN66" i="25"/>
  <c r="AM66" i="25"/>
  <c r="AL66" i="25"/>
  <c r="AK66" i="25"/>
  <c r="AJ66" i="25"/>
  <c r="AY65" i="25"/>
  <c r="AX65" i="25"/>
  <c r="AW65" i="25"/>
  <c r="AV65" i="25"/>
  <c r="AU65" i="25"/>
  <c r="AT65" i="25"/>
  <c r="AS65" i="25"/>
  <c r="AR65" i="25"/>
  <c r="AQ65" i="25"/>
  <c r="AP65" i="25"/>
  <c r="AO65" i="25"/>
  <c r="AN65" i="25"/>
  <c r="AM65" i="25"/>
  <c r="AL65" i="25"/>
  <c r="AK65" i="25"/>
  <c r="AJ65" i="25"/>
  <c r="AY64" i="25"/>
  <c r="AX64" i="25"/>
  <c r="AW64" i="25"/>
  <c r="AV64" i="25"/>
  <c r="AU64" i="25"/>
  <c r="AT64" i="25"/>
  <c r="AS64" i="25"/>
  <c r="AR64" i="25"/>
  <c r="AQ64" i="25"/>
  <c r="AP64" i="25"/>
  <c r="AO64" i="25"/>
  <c r="AN64" i="25"/>
  <c r="AM64" i="25"/>
  <c r="AL64" i="25"/>
  <c r="AK64" i="25"/>
  <c r="AJ64" i="25"/>
  <c r="AY63" i="25"/>
  <c r="AX63" i="25"/>
  <c r="AW63" i="25"/>
  <c r="AV63" i="25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Y61" i="25"/>
  <c r="AX61" i="25"/>
  <c r="AW61" i="25"/>
  <c r="AV61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Y60" i="25"/>
  <c r="AX60" i="25"/>
  <c r="AW60" i="25"/>
  <c r="AV60" i="25"/>
  <c r="AU60" i="25"/>
  <c r="AT60" i="25"/>
  <c r="AS60" i="25"/>
  <c r="AR60" i="25"/>
  <c r="AQ60" i="25"/>
  <c r="AP60" i="25"/>
  <c r="AO60" i="25"/>
  <c r="AN60" i="25"/>
  <c r="AM60" i="25"/>
  <c r="AL60" i="25"/>
  <c r="AK60" i="25"/>
  <c r="AJ60" i="25"/>
  <c r="AY59" i="25"/>
  <c r="AX59" i="25"/>
  <c r="AW59" i="25"/>
  <c r="AV59" i="25"/>
  <c r="AU59" i="25"/>
  <c r="AT59" i="25"/>
  <c r="AS59" i="25"/>
  <c r="AR59" i="25"/>
  <c r="AQ59" i="25"/>
  <c r="AP59" i="25"/>
  <c r="AO59" i="25"/>
  <c r="AN59" i="25"/>
  <c r="AM59" i="25"/>
  <c r="AL59" i="25"/>
  <c r="AK59" i="25"/>
  <c r="AJ59" i="25"/>
  <c r="AY58" i="25"/>
  <c r="AX58" i="25"/>
  <c r="AW58" i="25"/>
  <c r="AV58" i="25"/>
  <c r="AU58" i="25"/>
  <c r="AT58" i="25"/>
  <c r="AS58" i="25"/>
  <c r="AR58" i="25"/>
  <c r="AQ58" i="25"/>
  <c r="AP58" i="25"/>
  <c r="AO58" i="25"/>
  <c r="AN58" i="25"/>
  <c r="AM58" i="25"/>
  <c r="AL58" i="25"/>
  <c r="AK58" i="25"/>
  <c r="AJ58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Y56" i="25"/>
  <c r="AX56" i="25"/>
  <c r="AW56" i="25"/>
  <c r="AV56" i="25"/>
  <c r="AU56" i="25"/>
  <c r="AT56" i="25"/>
  <c r="AS56" i="25"/>
  <c r="AR56" i="25"/>
  <c r="AQ56" i="25"/>
  <c r="AP56" i="25"/>
  <c r="AO56" i="25"/>
  <c r="AN56" i="25"/>
  <c r="AM56" i="25"/>
  <c r="AL56" i="25"/>
  <c r="AK56" i="25"/>
  <c r="AJ56" i="25"/>
  <c r="AY55" i="25"/>
  <c r="AX55" i="25"/>
  <c r="AW55" i="25"/>
  <c r="AV55" i="25"/>
  <c r="AU55" i="25"/>
  <c r="AT55" i="25"/>
  <c r="AS55" i="25"/>
  <c r="AR55" i="25"/>
  <c r="AQ55" i="25"/>
  <c r="AP55" i="25"/>
  <c r="AO55" i="25"/>
  <c r="AN55" i="25"/>
  <c r="AM55" i="25"/>
  <c r="AL55" i="25"/>
  <c r="AK55" i="25"/>
  <c r="AJ55" i="25"/>
  <c r="AY54" i="25"/>
  <c r="AX54" i="25"/>
  <c r="AW54" i="25"/>
  <c r="AV54" i="25"/>
  <c r="AU54" i="25"/>
  <c r="AT54" i="25"/>
  <c r="AS54" i="25"/>
  <c r="AR54" i="25"/>
  <c r="AQ54" i="25"/>
  <c r="AP54" i="25"/>
  <c r="AO54" i="25"/>
  <c r="AN54" i="25"/>
  <c r="AM54" i="25"/>
  <c r="AL54" i="25"/>
  <c r="AK54" i="25"/>
  <c r="AJ54" i="25"/>
  <c r="AY53" i="25"/>
  <c r="AX53" i="25"/>
  <c r="AW53" i="25"/>
  <c r="AV53" i="25"/>
  <c r="AU53" i="25"/>
  <c r="AT53" i="25"/>
  <c r="AS53" i="25"/>
  <c r="AR53" i="25"/>
  <c r="AQ53" i="25"/>
  <c r="AP53" i="25"/>
  <c r="AO53" i="25"/>
  <c r="AN53" i="25"/>
  <c r="AM53" i="25"/>
  <c r="AL53" i="25"/>
  <c r="AK53" i="25"/>
  <c r="AJ53" i="25"/>
  <c r="AY52" i="25"/>
  <c r="AX52" i="25"/>
  <c r="AW52" i="25"/>
  <c r="AV52" i="25"/>
  <c r="AU52" i="25"/>
  <c r="AT52" i="25"/>
  <c r="AS52" i="25"/>
  <c r="AR52" i="25"/>
  <c r="AQ52" i="25"/>
  <c r="AP52" i="25"/>
  <c r="AO52" i="25"/>
  <c r="AN52" i="25"/>
  <c r="AM52" i="25"/>
  <c r="AL52" i="25"/>
  <c r="AK52" i="25"/>
  <c r="AJ52" i="25"/>
  <c r="AY51" i="25"/>
  <c r="AX51" i="25"/>
  <c r="AW51" i="25"/>
  <c r="AV51" i="25"/>
  <c r="AU51" i="25"/>
  <c r="AT51" i="25"/>
  <c r="AS51" i="25"/>
  <c r="AR51" i="25"/>
  <c r="AQ51" i="25"/>
  <c r="AP51" i="25"/>
  <c r="AO51" i="25"/>
  <c r="AN51" i="25"/>
  <c r="AM51" i="25"/>
  <c r="AL51" i="25"/>
  <c r="AK51" i="25"/>
  <c r="AJ51" i="25"/>
  <c r="AY50" i="25"/>
  <c r="AX50" i="25"/>
  <c r="AW50" i="25"/>
  <c r="AV50" i="25"/>
  <c r="AU50" i="25"/>
  <c r="AT50" i="25"/>
  <c r="AS50" i="25"/>
  <c r="AR50" i="25"/>
  <c r="AQ50" i="25"/>
  <c r="AP50" i="25"/>
  <c r="AO50" i="25"/>
  <c r="AN50" i="25"/>
  <c r="AM50" i="25"/>
  <c r="AL50" i="25"/>
  <c r="AK50" i="25"/>
  <c r="AJ50" i="25"/>
  <c r="AY49" i="25"/>
  <c r="AX49" i="25"/>
  <c r="AW49" i="25"/>
  <c r="AV49" i="25"/>
  <c r="AU49" i="25"/>
  <c r="AT49" i="25"/>
  <c r="AS49" i="25"/>
  <c r="AR49" i="25"/>
  <c r="AQ49" i="25"/>
  <c r="AP49" i="25"/>
  <c r="AO49" i="25"/>
  <c r="AN49" i="25"/>
  <c r="AM49" i="25"/>
  <c r="AL49" i="25"/>
  <c r="AK49" i="25"/>
  <c r="AJ49" i="25"/>
  <c r="AY48" i="25"/>
  <c r="AX48" i="25"/>
  <c r="AW48" i="25"/>
  <c r="AV48" i="25"/>
  <c r="AU48" i="25"/>
  <c r="AT48" i="25"/>
  <c r="AS48" i="25"/>
  <c r="AR48" i="25"/>
  <c r="AQ48" i="25"/>
  <c r="AP48" i="25"/>
  <c r="AO48" i="25"/>
  <c r="AN48" i="25"/>
  <c r="AM48" i="25"/>
  <c r="AL48" i="25"/>
  <c r="AK48" i="25"/>
  <c r="AJ48" i="25"/>
  <c r="AY47" i="25"/>
  <c r="AX47" i="25"/>
  <c r="AW47" i="25"/>
  <c r="AV47" i="25"/>
  <c r="AU47" i="25"/>
  <c r="AT47" i="25"/>
  <c r="AS47" i="25"/>
  <c r="AR47" i="25"/>
  <c r="AQ47" i="25"/>
  <c r="AP47" i="25"/>
  <c r="AO47" i="25"/>
  <c r="AN47" i="25"/>
  <c r="AM47" i="25"/>
  <c r="AL47" i="25"/>
  <c r="AK47" i="25"/>
  <c r="AJ47" i="25"/>
  <c r="AY46" i="25"/>
  <c r="AX46" i="25"/>
  <c r="AW46" i="25"/>
  <c r="AV46" i="25"/>
  <c r="AU46" i="25"/>
  <c r="AT46" i="25"/>
  <c r="AS46" i="25"/>
  <c r="AR46" i="25"/>
  <c r="AQ46" i="25"/>
  <c r="AP46" i="25"/>
  <c r="AO46" i="25"/>
  <c r="AN46" i="25"/>
  <c r="AM46" i="25"/>
  <c r="AL46" i="25"/>
  <c r="AK46" i="25"/>
  <c r="AJ46" i="25"/>
  <c r="AY45" i="25"/>
  <c r="AX45" i="25"/>
  <c r="AW45" i="25"/>
  <c r="AV45" i="25"/>
  <c r="AU45" i="25"/>
  <c r="AT45" i="25"/>
  <c r="AS45" i="25"/>
  <c r="AR45" i="25"/>
  <c r="AQ45" i="25"/>
  <c r="AP45" i="25"/>
  <c r="AO45" i="25"/>
  <c r="AN45" i="25"/>
  <c r="AM45" i="25"/>
  <c r="AL45" i="25"/>
  <c r="AK45" i="25"/>
  <c r="AJ45" i="25"/>
  <c r="AY44" i="25"/>
  <c r="AX44" i="25"/>
  <c r="AW44" i="25"/>
  <c r="AV44" i="25"/>
  <c r="AU44" i="25"/>
  <c r="AT44" i="25"/>
  <c r="AS44" i="25"/>
  <c r="AR44" i="25"/>
  <c r="AQ44" i="25"/>
  <c r="AP44" i="25"/>
  <c r="AO44" i="25"/>
  <c r="AN44" i="25"/>
  <c r="AM44" i="25"/>
  <c r="AL44" i="25"/>
  <c r="AK44" i="25"/>
  <c r="AJ44" i="25"/>
  <c r="AY43" i="25"/>
  <c r="AX43" i="25"/>
  <c r="AW43" i="25"/>
  <c r="AV43" i="25"/>
  <c r="AU43" i="25"/>
  <c r="AT43" i="25"/>
  <c r="AS43" i="25"/>
  <c r="AR43" i="25"/>
  <c r="AQ43" i="25"/>
  <c r="AP43" i="25"/>
  <c r="AO43" i="25"/>
  <c r="AN43" i="25"/>
  <c r="AM43" i="25"/>
  <c r="AL43" i="25"/>
  <c r="AK43" i="25"/>
  <c r="AJ43" i="25"/>
  <c r="AY42" i="25"/>
  <c r="AX42" i="25"/>
  <c r="AW42" i="25"/>
  <c r="AV42" i="25"/>
  <c r="AU42" i="25"/>
  <c r="AT42" i="25"/>
  <c r="AS42" i="25"/>
  <c r="AR42" i="25"/>
  <c r="AQ42" i="25"/>
  <c r="AP42" i="25"/>
  <c r="AO42" i="25"/>
  <c r="AN42" i="25"/>
  <c r="AM42" i="25"/>
  <c r="AL42" i="25"/>
  <c r="AK42" i="25"/>
  <c r="AJ42" i="25"/>
  <c r="AY41" i="25"/>
  <c r="AX41" i="25"/>
  <c r="AW41" i="25"/>
  <c r="AV41" i="25"/>
  <c r="AU41" i="25"/>
  <c r="AT41" i="25"/>
  <c r="AS41" i="25"/>
  <c r="AR41" i="25"/>
  <c r="AQ41" i="25"/>
  <c r="AP41" i="25"/>
  <c r="AO41" i="25"/>
  <c r="AN41" i="25"/>
  <c r="AM41" i="25"/>
  <c r="AL41" i="25"/>
  <c r="AK41" i="25"/>
  <c r="AJ41" i="25"/>
  <c r="AY40" i="25"/>
  <c r="AX40" i="25"/>
  <c r="AW40" i="25"/>
  <c r="AV40" i="25"/>
  <c r="AU40" i="25"/>
  <c r="AT40" i="25"/>
  <c r="AS40" i="25"/>
  <c r="AR40" i="25"/>
  <c r="AQ40" i="25"/>
  <c r="AP40" i="25"/>
  <c r="AO40" i="25"/>
  <c r="AN40" i="25"/>
  <c r="AM40" i="25"/>
  <c r="AL40" i="25"/>
  <c r="AK40" i="25"/>
  <c r="AJ40" i="25"/>
  <c r="AY39" i="25"/>
  <c r="AX39" i="25"/>
  <c r="AW39" i="25"/>
  <c r="AV39" i="25"/>
  <c r="AU39" i="25"/>
  <c r="AT39" i="25"/>
  <c r="AS39" i="25"/>
  <c r="AR39" i="25"/>
  <c r="AQ39" i="25"/>
  <c r="AP39" i="25"/>
  <c r="AO39" i="25"/>
  <c r="AN39" i="25"/>
  <c r="AM39" i="25"/>
  <c r="AL39" i="25"/>
  <c r="AK39" i="25"/>
  <c r="AJ39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AK38" i="25"/>
  <c r="AJ38" i="25"/>
  <c r="AY37" i="25"/>
  <c r="AX37" i="25"/>
  <c r="AW37" i="25"/>
  <c r="AV37" i="25"/>
  <c r="AU37" i="25"/>
  <c r="AT37" i="25"/>
  <c r="AS37" i="25"/>
  <c r="AR37" i="25"/>
  <c r="AQ37" i="25"/>
  <c r="AP37" i="25"/>
  <c r="AO37" i="25"/>
  <c r="AN37" i="25"/>
  <c r="AM37" i="25"/>
  <c r="AL37" i="25"/>
  <c r="AK37" i="25"/>
  <c r="AJ37" i="25"/>
  <c r="AY36" i="25"/>
  <c r="AX36" i="25"/>
  <c r="AW36" i="25"/>
  <c r="AV36" i="25"/>
  <c r="AU36" i="25"/>
  <c r="AT36" i="25"/>
  <c r="AS36" i="25"/>
  <c r="AR36" i="25"/>
  <c r="AQ36" i="25"/>
  <c r="AP36" i="25"/>
  <c r="AO36" i="25"/>
  <c r="AN36" i="25"/>
  <c r="AM36" i="25"/>
  <c r="AL36" i="25"/>
  <c r="AK36" i="25"/>
  <c r="AJ36" i="25"/>
  <c r="AY35" i="25"/>
  <c r="AX35" i="25"/>
  <c r="AW35" i="25"/>
  <c r="AV35" i="25"/>
  <c r="AU35" i="25"/>
  <c r="AT35" i="25"/>
  <c r="AS35" i="25"/>
  <c r="AR35" i="25"/>
  <c r="AQ35" i="25"/>
  <c r="AP35" i="25"/>
  <c r="AO35" i="25"/>
  <c r="AN35" i="25"/>
  <c r="AM35" i="25"/>
  <c r="AL35" i="25"/>
  <c r="AK35" i="25"/>
  <c r="AJ35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AK34" i="25"/>
  <c r="AJ34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AL33" i="25"/>
  <c r="AK33" i="25"/>
  <c r="AJ33" i="25"/>
  <c r="AY32" i="25"/>
  <c r="AX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Y31" i="25"/>
  <c r="AX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Y30" i="25"/>
  <c r="AX30" i="25"/>
  <c r="AW30" i="25"/>
  <c r="AV30" i="25"/>
  <c r="AU30" i="25"/>
  <c r="AT30" i="25"/>
  <c r="AS30" i="25"/>
  <c r="AR30" i="25"/>
  <c r="AQ30" i="25"/>
  <c r="AP30" i="25"/>
  <c r="AO30" i="25"/>
  <c r="AN30" i="25"/>
  <c r="AM30" i="25"/>
  <c r="AL30" i="25"/>
  <c r="AK30" i="25"/>
  <c r="AJ30" i="25"/>
  <c r="AY29" i="25"/>
  <c r="AX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Y28" i="25"/>
  <c r="AX28" i="25"/>
  <c r="AW28" i="25"/>
  <c r="AV28" i="25"/>
  <c r="AU28" i="25"/>
  <c r="AT28" i="25"/>
  <c r="AS28" i="25"/>
  <c r="AR28" i="25"/>
  <c r="AQ28" i="25"/>
  <c r="AP28" i="25"/>
  <c r="AO28" i="25"/>
  <c r="AN28" i="25"/>
  <c r="AM28" i="25"/>
  <c r="AL28" i="25"/>
  <c r="AK28" i="25"/>
  <c r="AJ28" i="25"/>
  <c r="AY27" i="25"/>
  <c r="AX27" i="25"/>
  <c r="AW27" i="25"/>
  <c r="AV27" i="25"/>
  <c r="AU27" i="25"/>
  <c r="AT27" i="25"/>
  <c r="AS27" i="25"/>
  <c r="AR27" i="25"/>
  <c r="AQ27" i="25"/>
  <c r="AP27" i="25"/>
  <c r="AO27" i="25"/>
  <c r="AN27" i="25"/>
  <c r="AM27" i="25"/>
  <c r="AL27" i="25"/>
  <c r="AK27" i="25"/>
  <c r="AJ27" i="25"/>
  <c r="AY26" i="25"/>
  <c r="AX26" i="25"/>
  <c r="AW26" i="25"/>
  <c r="AV26" i="25"/>
  <c r="AU26" i="25"/>
  <c r="AT26" i="25"/>
  <c r="AS26" i="25"/>
  <c r="AR26" i="25"/>
  <c r="AQ26" i="25"/>
  <c r="AP26" i="25"/>
  <c r="AO26" i="25"/>
  <c r="AN26" i="25"/>
  <c r="AM26" i="25"/>
  <c r="AL26" i="25"/>
  <c r="AK26" i="25"/>
  <c r="AJ26" i="25"/>
  <c r="AY25" i="25"/>
  <c r="AX25" i="25"/>
  <c r="AW25" i="25"/>
  <c r="AV25" i="25"/>
  <c r="AU25" i="25"/>
  <c r="AT25" i="25"/>
  <c r="AS25" i="25"/>
  <c r="AR25" i="25"/>
  <c r="AQ25" i="25"/>
  <c r="AP25" i="25"/>
  <c r="AO25" i="25"/>
  <c r="AN25" i="25"/>
  <c r="AM25" i="25"/>
  <c r="AL25" i="25"/>
  <c r="AK25" i="25"/>
  <c r="AJ25" i="25"/>
  <c r="AY24" i="25"/>
  <c r="AX24" i="25"/>
  <c r="AW24" i="25"/>
  <c r="AV24" i="25"/>
  <c r="AU24" i="25"/>
  <c r="AT24" i="25"/>
  <c r="AS24" i="25"/>
  <c r="AR24" i="25"/>
  <c r="AQ24" i="25"/>
  <c r="AP24" i="25"/>
  <c r="AO24" i="25"/>
  <c r="AN24" i="25"/>
  <c r="AM24" i="25"/>
  <c r="AL24" i="25"/>
  <c r="AK24" i="25"/>
  <c r="AJ24" i="25"/>
  <c r="AY23" i="25"/>
  <c r="AX23" i="25"/>
  <c r="AW23" i="25"/>
  <c r="AV23" i="25"/>
  <c r="AU23" i="25"/>
  <c r="AT23" i="25"/>
  <c r="AS23" i="25"/>
  <c r="AR23" i="25"/>
  <c r="AQ23" i="25"/>
  <c r="AP23" i="25"/>
  <c r="AO23" i="25"/>
  <c r="AN23" i="25"/>
  <c r="AM23" i="25"/>
  <c r="AL23" i="25"/>
  <c r="AK23" i="25"/>
  <c r="AJ23" i="25"/>
  <c r="AY22" i="25"/>
  <c r="AX22" i="25"/>
  <c r="AW22" i="25"/>
  <c r="AV22" i="25"/>
  <c r="AU22" i="25"/>
  <c r="AT22" i="25"/>
  <c r="AS22" i="25"/>
  <c r="AR22" i="25"/>
  <c r="AQ22" i="25"/>
  <c r="AP22" i="25"/>
  <c r="AO22" i="25"/>
  <c r="AN22" i="25"/>
  <c r="AM22" i="25"/>
  <c r="AL22" i="25"/>
  <c r="AK22" i="25"/>
  <c r="AJ22" i="25"/>
  <c r="AY21" i="25"/>
  <c r="AX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Y20" i="25"/>
  <c r="AX20" i="25"/>
  <c r="AW20" i="25"/>
  <c r="AV20" i="25"/>
  <c r="AU20" i="25"/>
  <c r="AT20" i="25"/>
  <c r="AS20" i="25"/>
  <c r="AR20" i="25"/>
  <c r="AQ20" i="25"/>
  <c r="AP20" i="25"/>
  <c r="AO20" i="25"/>
  <c r="AN20" i="25"/>
  <c r="AM20" i="25"/>
  <c r="AL20" i="25"/>
  <c r="AK20" i="25"/>
  <c r="AJ20" i="25"/>
  <c r="AY19" i="25"/>
  <c r="AX19" i="25"/>
  <c r="AW19" i="25"/>
  <c r="AV19" i="25"/>
  <c r="AU19" i="25"/>
  <c r="AT19" i="25"/>
  <c r="AS19" i="25"/>
  <c r="AR19" i="25"/>
  <c r="AQ19" i="25"/>
  <c r="AP19" i="25"/>
  <c r="AO19" i="25"/>
  <c r="AN19" i="25"/>
  <c r="AM19" i="25"/>
  <c r="AL19" i="25"/>
  <c r="AK19" i="25"/>
  <c r="AJ19" i="25"/>
  <c r="AY18" i="25"/>
  <c r="AX18" i="25"/>
  <c r="AW18" i="25"/>
  <c r="AV18" i="25"/>
  <c r="AU18" i="25"/>
  <c r="AT18" i="25"/>
  <c r="AS18" i="25"/>
  <c r="AR18" i="25"/>
  <c r="AQ18" i="25"/>
  <c r="AP18" i="25"/>
  <c r="AO18" i="25"/>
  <c r="AN18" i="25"/>
  <c r="AM18" i="25"/>
  <c r="AL18" i="25"/>
  <c r="AK18" i="25"/>
  <c r="AJ18" i="25"/>
  <c r="AY17" i="25"/>
  <c r="AX17" i="25"/>
  <c r="AW17" i="25"/>
  <c r="AV17" i="25"/>
  <c r="AU17" i="25"/>
  <c r="AT17" i="25"/>
  <c r="AS17" i="25"/>
  <c r="AR17" i="25"/>
  <c r="AQ17" i="25"/>
  <c r="AP17" i="25"/>
  <c r="AO17" i="25"/>
  <c r="AN17" i="25"/>
  <c r="AM17" i="25"/>
  <c r="AL17" i="25"/>
  <c r="AK17" i="25"/>
  <c r="AJ17" i="25"/>
  <c r="AY16" i="25"/>
  <c r="AX16" i="25"/>
  <c r="AW16" i="25"/>
  <c r="AV16" i="25"/>
  <c r="AU16" i="25"/>
  <c r="AT16" i="25"/>
  <c r="AS16" i="25"/>
  <c r="AR16" i="25"/>
  <c r="AQ16" i="25"/>
  <c r="AP16" i="25"/>
  <c r="AO16" i="25"/>
  <c r="AN16" i="25"/>
  <c r="AM16" i="25"/>
  <c r="AL16" i="25"/>
  <c r="AK16" i="25"/>
  <c r="AJ16" i="25"/>
  <c r="AY15" i="25"/>
  <c r="AX15" i="25"/>
  <c r="AW15" i="25"/>
  <c r="AV15" i="25"/>
  <c r="AU15" i="25"/>
  <c r="AT15" i="25"/>
  <c r="AS15" i="25"/>
  <c r="AR15" i="25"/>
  <c r="AQ15" i="25"/>
  <c r="AP15" i="25"/>
  <c r="AO15" i="25"/>
  <c r="AN15" i="25"/>
  <c r="AM15" i="25"/>
  <c r="AL15" i="25"/>
  <c r="AK15" i="25"/>
  <c r="AJ15" i="25"/>
  <c r="AY14" i="25"/>
  <c r="AX14" i="25"/>
  <c r="AW14" i="25"/>
  <c r="AV14" i="25"/>
  <c r="AU14" i="25"/>
  <c r="AT14" i="25"/>
  <c r="AS14" i="25"/>
  <c r="AR14" i="25"/>
  <c r="AQ14" i="25"/>
  <c r="AP14" i="25"/>
  <c r="AO14" i="25"/>
  <c r="AN14" i="25"/>
  <c r="AM14" i="25"/>
  <c r="AL14" i="25"/>
  <c r="AK14" i="25"/>
  <c r="AJ14" i="25"/>
  <c r="AY13" i="25"/>
  <c r="AX13" i="25"/>
  <c r="AW13" i="25"/>
  <c r="AV13" i="25"/>
  <c r="AU13" i="25"/>
  <c r="AT13" i="25"/>
  <c r="AS13" i="25"/>
  <c r="AR13" i="25"/>
  <c r="AQ13" i="25"/>
  <c r="AP13" i="25"/>
  <c r="AO13" i="25"/>
  <c r="AN13" i="25"/>
  <c r="AM13" i="25"/>
  <c r="AL13" i="25"/>
  <c r="AK13" i="25"/>
  <c r="AJ13" i="25"/>
  <c r="AY12" i="25"/>
  <c r="AX12" i="25"/>
  <c r="AW12" i="25"/>
  <c r="AV12" i="25"/>
  <c r="AU12" i="25"/>
  <c r="AT12" i="25"/>
  <c r="AS12" i="25"/>
  <c r="AR12" i="25"/>
  <c r="AQ12" i="25"/>
  <c r="AP12" i="25"/>
  <c r="AO12" i="25"/>
  <c r="AN12" i="25"/>
  <c r="AM12" i="25"/>
  <c r="AL12" i="25"/>
  <c r="AK12" i="25"/>
  <c r="AJ12" i="25"/>
  <c r="AY11" i="25"/>
  <c r="AX11" i="25"/>
  <c r="AW11" i="25"/>
  <c r="AV11" i="25"/>
  <c r="AU11" i="25"/>
  <c r="AT11" i="25"/>
  <c r="AS11" i="25"/>
  <c r="AR11" i="25"/>
  <c r="AQ11" i="25"/>
  <c r="AP11" i="25"/>
  <c r="AO11" i="25"/>
  <c r="AN11" i="25"/>
  <c r="AM11" i="25"/>
  <c r="AL11" i="25"/>
  <c r="AK11" i="25"/>
  <c r="AJ11" i="25"/>
  <c r="AY10" i="25"/>
  <c r="AX10" i="25"/>
  <c r="AW10" i="25"/>
  <c r="AV10" i="25"/>
  <c r="AU10" i="25"/>
  <c r="AT10" i="25"/>
  <c r="AS10" i="25"/>
  <c r="AR10" i="25"/>
  <c r="AQ10" i="25"/>
  <c r="AP10" i="25"/>
  <c r="AO10" i="25"/>
  <c r="AN10" i="25"/>
  <c r="AM10" i="25"/>
  <c r="AL10" i="25"/>
  <c r="AK10" i="25"/>
  <c r="AJ10" i="25"/>
  <c r="AY9" i="25"/>
  <c r="AX9" i="25"/>
  <c r="AW9" i="25"/>
  <c r="AV9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M8" i="25"/>
  <c r="AL8" i="25"/>
  <c r="AK8" i="25"/>
  <c r="AJ8" i="25"/>
  <c r="AY7" i="25"/>
  <c r="AX7" i="25"/>
  <c r="AW7" i="25"/>
  <c r="AV7" i="25"/>
  <c r="AU7" i="25"/>
  <c r="AT7" i="25"/>
  <c r="AS7" i="25"/>
  <c r="AR7" i="25"/>
  <c r="AQ7" i="25"/>
  <c r="AP7" i="25"/>
  <c r="AO7" i="25"/>
  <c r="AN7" i="25"/>
  <c r="AM7" i="25"/>
  <c r="AL7" i="25"/>
  <c r="AK7" i="25"/>
  <c r="AJ7" i="25"/>
  <c r="AY6" i="25"/>
  <c r="AX6" i="25"/>
  <c r="AW6" i="25"/>
  <c r="AV6" i="25"/>
  <c r="AU6" i="25"/>
  <c r="AT6" i="25"/>
  <c r="AS6" i="25"/>
  <c r="AR6" i="25"/>
  <c r="AQ6" i="25"/>
  <c r="AP6" i="25"/>
  <c r="AO6" i="25"/>
  <c r="AN6" i="25"/>
  <c r="AM6" i="25"/>
  <c r="AL6" i="25"/>
  <c r="AK6" i="25"/>
  <c r="AJ6" i="25"/>
  <c r="AY5" i="25"/>
  <c r="AX5" i="25"/>
  <c r="AW5" i="25"/>
  <c r="AV5" i="25"/>
  <c r="AU5" i="25"/>
  <c r="AT5" i="25"/>
  <c r="AS5" i="25"/>
  <c r="AR5" i="25"/>
  <c r="AQ5" i="25"/>
  <c r="AP5" i="25"/>
  <c r="AO5" i="25"/>
  <c r="AN5" i="25"/>
  <c r="AM5" i="25"/>
  <c r="AL5" i="25"/>
  <c r="AK5" i="25"/>
  <c r="AJ5" i="25"/>
  <c r="AY4" i="25"/>
  <c r="AX4" i="25"/>
  <c r="AW4" i="25"/>
  <c r="AV4" i="25"/>
  <c r="AU4" i="25"/>
  <c r="AT4" i="25"/>
  <c r="AS4" i="25"/>
  <c r="AR4" i="25"/>
  <c r="AQ4" i="25"/>
  <c r="AP4" i="25"/>
  <c r="AO4" i="25"/>
  <c r="AN4" i="25"/>
  <c r="AM4" i="25"/>
  <c r="AL4" i="25"/>
  <c r="AK4" i="25"/>
  <c r="AJ4" i="25"/>
  <c r="E20" i="1" l="1"/>
  <c r="A73" i="2" l="1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G27" i="1" s="1"/>
  <c r="B53" i="2"/>
  <c r="AH52" i="2"/>
  <c r="E27" i="1" s="1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H48" i="2" l="1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E25" i="1" l="1"/>
  <c r="E24" i="1"/>
  <c r="E23" i="1"/>
  <c r="J42" i="2"/>
  <c r="K42" i="2"/>
  <c r="L42" i="2"/>
  <c r="M42" i="2"/>
  <c r="N42" i="2"/>
  <c r="O42" i="2"/>
  <c r="P42" i="2"/>
  <c r="Q42" i="2"/>
  <c r="G8" i="1" s="1"/>
  <c r="Q41" i="2"/>
  <c r="E8" i="1" s="1"/>
  <c r="P41" i="2"/>
  <c r="O41" i="2"/>
  <c r="N41" i="2"/>
  <c r="M41" i="2"/>
  <c r="L41" i="2"/>
  <c r="K41" i="2"/>
  <c r="J41" i="2"/>
  <c r="C42" i="2"/>
  <c r="D42" i="2"/>
  <c r="E42" i="2"/>
  <c r="F42" i="2"/>
  <c r="G42" i="2"/>
  <c r="H42" i="2"/>
  <c r="I42" i="2"/>
  <c r="B42" i="2"/>
  <c r="I41" i="2"/>
  <c r="H41" i="2"/>
  <c r="G41" i="2"/>
  <c r="F41" i="2"/>
  <c r="E41" i="2"/>
  <c r="D41" i="2"/>
  <c r="C41" i="2"/>
  <c r="B41" i="2"/>
  <c r="C37" i="2" l="1"/>
  <c r="D37" i="2"/>
  <c r="E37" i="2"/>
  <c r="F37" i="2"/>
  <c r="G37" i="2"/>
  <c r="H37" i="2"/>
  <c r="I37" i="2"/>
  <c r="G12" i="1" s="1"/>
  <c r="B37" i="2"/>
  <c r="I36" i="2"/>
  <c r="E12" i="1" s="1"/>
  <c r="H36" i="2"/>
  <c r="G36" i="2"/>
  <c r="F36" i="2"/>
  <c r="E36" i="2"/>
  <c r="D36" i="2"/>
  <c r="C36" i="2"/>
  <c r="B36" i="2"/>
  <c r="I31" i="2"/>
  <c r="E10" i="1" s="1"/>
  <c r="H31" i="2"/>
  <c r="G31" i="2"/>
  <c r="F31" i="2"/>
  <c r="E31" i="2"/>
  <c r="D31" i="2"/>
  <c r="C31" i="2"/>
  <c r="B31" i="2"/>
  <c r="C32" i="2"/>
  <c r="D32" i="2"/>
  <c r="E32" i="2"/>
  <c r="F32" i="2"/>
  <c r="G32" i="2"/>
  <c r="H32" i="2"/>
  <c r="I32" i="2"/>
  <c r="G10" i="1" s="1"/>
  <c r="B32" i="2"/>
  <c r="B22" i="2"/>
  <c r="A32" i="2"/>
  <c r="A37" i="2" s="1"/>
  <c r="A42" i="2" s="1"/>
  <c r="J427" i="12"/>
  <c r="I427" i="12"/>
  <c r="H427" i="12"/>
  <c r="G427" i="12"/>
  <c r="F427" i="12"/>
  <c r="E427" i="12"/>
  <c r="D427" i="12"/>
  <c r="C427" i="12"/>
  <c r="C5" i="12"/>
  <c r="D5" i="12"/>
  <c r="E5" i="12"/>
  <c r="F5" i="12"/>
  <c r="G5" i="12"/>
  <c r="H5" i="12"/>
  <c r="I5" i="12"/>
  <c r="J5" i="12"/>
  <c r="C6" i="12"/>
  <c r="D6" i="12"/>
  <c r="E6" i="12"/>
  <c r="F6" i="12"/>
  <c r="G6" i="12"/>
  <c r="H6" i="12"/>
  <c r="I6" i="12"/>
  <c r="J6" i="12"/>
  <c r="C7" i="12"/>
  <c r="D7" i="12"/>
  <c r="E7" i="12"/>
  <c r="F7" i="12"/>
  <c r="G7" i="12"/>
  <c r="H7" i="12"/>
  <c r="I7" i="12"/>
  <c r="J7" i="12"/>
  <c r="C8" i="12"/>
  <c r="D8" i="12"/>
  <c r="E8" i="12"/>
  <c r="F8" i="12"/>
  <c r="G8" i="12"/>
  <c r="H8" i="12"/>
  <c r="I8" i="12"/>
  <c r="J8" i="12"/>
  <c r="C9" i="12"/>
  <c r="D9" i="12"/>
  <c r="E9" i="12"/>
  <c r="F9" i="12"/>
  <c r="G9" i="12"/>
  <c r="H9" i="12"/>
  <c r="I9" i="12"/>
  <c r="J9" i="12"/>
  <c r="C10" i="12"/>
  <c r="D10" i="12"/>
  <c r="E10" i="12"/>
  <c r="F10" i="12"/>
  <c r="G10" i="12"/>
  <c r="H10" i="12"/>
  <c r="I10" i="12"/>
  <c r="J10" i="12"/>
  <c r="C11" i="12"/>
  <c r="D11" i="12"/>
  <c r="E11" i="12"/>
  <c r="F11" i="12"/>
  <c r="G11" i="12"/>
  <c r="H11" i="12"/>
  <c r="I11" i="12"/>
  <c r="J11" i="12"/>
  <c r="C12" i="12"/>
  <c r="D12" i="12"/>
  <c r="E12" i="12"/>
  <c r="F12" i="12"/>
  <c r="G12" i="12"/>
  <c r="H12" i="12"/>
  <c r="I12" i="12"/>
  <c r="J12" i="12"/>
  <c r="C13" i="12"/>
  <c r="D13" i="12"/>
  <c r="E13" i="12"/>
  <c r="F13" i="12"/>
  <c r="G13" i="12"/>
  <c r="H13" i="12"/>
  <c r="I13" i="12"/>
  <c r="J13" i="12"/>
  <c r="C14" i="12"/>
  <c r="D14" i="12"/>
  <c r="E14" i="12"/>
  <c r="F14" i="12"/>
  <c r="G14" i="12"/>
  <c r="H14" i="12"/>
  <c r="I14" i="12"/>
  <c r="J14" i="12"/>
  <c r="C15" i="12"/>
  <c r="D15" i="12"/>
  <c r="E15" i="12"/>
  <c r="F15" i="12"/>
  <c r="G15" i="12"/>
  <c r="H15" i="12"/>
  <c r="I15" i="12"/>
  <c r="J15" i="12"/>
  <c r="C16" i="12"/>
  <c r="D16" i="12"/>
  <c r="E16" i="12"/>
  <c r="F16" i="12"/>
  <c r="G16" i="12"/>
  <c r="H16" i="12"/>
  <c r="I16" i="12"/>
  <c r="J16" i="12"/>
  <c r="C17" i="12"/>
  <c r="D17" i="12"/>
  <c r="E17" i="12"/>
  <c r="F17" i="12"/>
  <c r="G17" i="12"/>
  <c r="H17" i="12"/>
  <c r="I17" i="12"/>
  <c r="J17" i="12"/>
  <c r="C18" i="12"/>
  <c r="D18" i="12"/>
  <c r="E18" i="12"/>
  <c r="F18" i="12"/>
  <c r="G18" i="12"/>
  <c r="H18" i="12"/>
  <c r="I18" i="12"/>
  <c r="J18" i="12"/>
  <c r="C19" i="12"/>
  <c r="D19" i="12"/>
  <c r="E19" i="12"/>
  <c r="F19" i="12"/>
  <c r="G19" i="12"/>
  <c r="H19" i="12"/>
  <c r="I19" i="12"/>
  <c r="J19" i="12"/>
  <c r="C20" i="12"/>
  <c r="D20" i="12"/>
  <c r="E20" i="12"/>
  <c r="F20" i="12"/>
  <c r="G20" i="12"/>
  <c r="H20" i="12"/>
  <c r="I20" i="12"/>
  <c r="J20" i="12"/>
  <c r="C21" i="12"/>
  <c r="D21" i="12"/>
  <c r="E21" i="12"/>
  <c r="F21" i="12"/>
  <c r="G21" i="12"/>
  <c r="H21" i="12"/>
  <c r="I21" i="12"/>
  <c r="J21" i="12"/>
  <c r="C22" i="12"/>
  <c r="D22" i="12"/>
  <c r="E22" i="12"/>
  <c r="F22" i="12"/>
  <c r="G22" i="12"/>
  <c r="H22" i="12"/>
  <c r="I22" i="12"/>
  <c r="J22" i="12"/>
  <c r="C23" i="12"/>
  <c r="D23" i="12"/>
  <c r="E23" i="12"/>
  <c r="F23" i="12"/>
  <c r="G23" i="12"/>
  <c r="H23" i="12"/>
  <c r="I23" i="12"/>
  <c r="J23" i="12"/>
  <c r="C24" i="12"/>
  <c r="D24" i="12"/>
  <c r="E24" i="12"/>
  <c r="F24" i="12"/>
  <c r="G24" i="12"/>
  <c r="H24" i="12"/>
  <c r="I24" i="12"/>
  <c r="J24" i="12"/>
  <c r="C25" i="12"/>
  <c r="D25" i="12"/>
  <c r="E25" i="12"/>
  <c r="F25" i="12"/>
  <c r="G25" i="12"/>
  <c r="H25" i="12"/>
  <c r="I25" i="12"/>
  <c r="J25" i="12"/>
  <c r="C26" i="12"/>
  <c r="D26" i="12"/>
  <c r="E26" i="12"/>
  <c r="F26" i="12"/>
  <c r="G26" i="12"/>
  <c r="H26" i="12"/>
  <c r="I26" i="12"/>
  <c r="J26" i="12"/>
  <c r="C27" i="12"/>
  <c r="D27" i="12"/>
  <c r="E27" i="12"/>
  <c r="F27" i="12"/>
  <c r="G27" i="12"/>
  <c r="H27" i="12"/>
  <c r="I27" i="12"/>
  <c r="J27" i="12"/>
  <c r="C28" i="12"/>
  <c r="D28" i="12"/>
  <c r="E28" i="12"/>
  <c r="F28" i="12"/>
  <c r="G28" i="12"/>
  <c r="H28" i="12"/>
  <c r="I28" i="12"/>
  <c r="J28" i="12"/>
  <c r="C29" i="12"/>
  <c r="D29" i="12"/>
  <c r="E29" i="12"/>
  <c r="F29" i="12"/>
  <c r="G29" i="12"/>
  <c r="H29" i="12"/>
  <c r="I29" i="12"/>
  <c r="J29" i="12"/>
  <c r="C30" i="12"/>
  <c r="D30" i="12"/>
  <c r="E30" i="12"/>
  <c r="F30" i="12"/>
  <c r="G30" i="12"/>
  <c r="H30" i="12"/>
  <c r="I30" i="12"/>
  <c r="J30" i="12"/>
  <c r="C31" i="12"/>
  <c r="D31" i="12"/>
  <c r="E31" i="12"/>
  <c r="F31" i="12"/>
  <c r="G31" i="12"/>
  <c r="H31" i="12"/>
  <c r="I31" i="12"/>
  <c r="J31" i="12"/>
  <c r="C32" i="12"/>
  <c r="D32" i="12"/>
  <c r="E32" i="12"/>
  <c r="F32" i="12"/>
  <c r="G32" i="12"/>
  <c r="H32" i="12"/>
  <c r="I32" i="12"/>
  <c r="J32" i="12"/>
  <c r="C33" i="12"/>
  <c r="D33" i="12"/>
  <c r="E33" i="12"/>
  <c r="F33" i="12"/>
  <c r="G33" i="12"/>
  <c r="H33" i="12"/>
  <c r="I33" i="12"/>
  <c r="J33" i="12"/>
  <c r="C34" i="12"/>
  <c r="D34" i="12"/>
  <c r="E34" i="12"/>
  <c r="F34" i="12"/>
  <c r="G34" i="12"/>
  <c r="H34" i="12"/>
  <c r="I34" i="12"/>
  <c r="J34" i="12"/>
  <c r="C35" i="12"/>
  <c r="D35" i="12"/>
  <c r="E35" i="12"/>
  <c r="F35" i="12"/>
  <c r="G35" i="12"/>
  <c r="H35" i="12"/>
  <c r="I35" i="12"/>
  <c r="J35" i="12"/>
  <c r="C36" i="12"/>
  <c r="D36" i="12"/>
  <c r="E36" i="12"/>
  <c r="F36" i="12"/>
  <c r="G36" i="12"/>
  <c r="H36" i="12"/>
  <c r="I36" i="12"/>
  <c r="J36" i="12"/>
  <c r="C37" i="12"/>
  <c r="D37" i="12"/>
  <c r="E37" i="12"/>
  <c r="F37" i="12"/>
  <c r="G37" i="12"/>
  <c r="H37" i="12"/>
  <c r="I37" i="12"/>
  <c r="J37" i="12"/>
  <c r="C38" i="12"/>
  <c r="D38" i="12"/>
  <c r="E38" i="12"/>
  <c r="F38" i="12"/>
  <c r="G38" i="12"/>
  <c r="H38" i="12"/>
  <c r="I38" i="12"/>
  <c r="J38" i="12"/>
  <c r="C39" i="12"/>
  <c r="D39" i="12"/>
  <c r="E39" i="12"/>
  <c r="F39" i="12"/>
  <c r="G39" i="12"/>
  <c r="H39" i="12"/>
  <c r="I39" i="12"/>
  <c r="J39" i="12"/>
  <c r="C40" i="12"/>
  <c r="D40" i="12"/>
  <c r="E40" i="12"/>
  <c r="F40" i="12"/>
  <c r="G40" i="12"/>
  <c r="H40" i="12"/>
  <c r="I40" i="12"/>
  <c r="J40" i="12"/>
  <c r="C41" i="12"/>
  <c r="D41" i="12"/>
  <c r="E41" i="12"/>
  <c r="F41" i="12"/>
  <c r="G41" i="12"/>
  <c r="H41" i="12"/>
  <c r="I41" i="12"/>
  <c r="J41" i="12"/>
  <c r="C42" i="12"/>
  <c r="D42" i="12"/>
  <c r="E42" i="12"/>
  <c r="F42" i="12"/>
  <c r="G42" i="12"/>
  <c r="H42" i="12"/>
  <c r="I42" i="12"/>
  <c r="J42" i="12"/>
  <c r="C43" i="12"/>
  <c r="D43" i="12"/>
  <c r="E43" i="12"/>
  <c r="F43" i="12"/>
  <c r="G43" i="12"/>
  <c r="H43" i="12"/>
  <c r="I43" i="12"/>
  <c r="J43" i="12"/>
  <c r="C44" i="12"/>
  <c r="D44" i="12"/>
  <c r="E44" i="12"/>
  <c r="F44" i="12"/>
  <c r="G44" i="12"/>
  <c r="H44" i="12"/>
  <c r="I44" i="12"/>
  <c r="J44" i="12"/>
  <c r="C45" i="12"/>
  <c r="D45" i="12"/>
  <c r="E45" i="12"/>
  <c r="F45" i="12"/>
  <c r="G45" i="12"/>
  <c r="H45" i="12"/>
  <c r="I45" i="12"/>
  <c r="J45" i="12"/>
  <c r="C46" i="12"/>
  <c r="D46" i="12"/>
  <c r="E46" i="12"/>
  <c r="F46" i="12"/>
  <c r="G46" i="12"/>
  <c r="H46" i="12"/>
  <c r="I46" i="12"/>
  <c r="J46" i="12"/>
  <c r="C47" i="12"/>
  <c r="D47" i="12"/>
  <c r="E47" i="12"/>
  <c r="F47" i="12"/>
  <c r="G47" i="12"/>
  <c r="H47" i="12"/>
  <c r="I47" i="12"/>
  <c r="J47" i="12"/>
  <c r="C48" i="12"/>
  <c r="D48" i="12"/>
  <c r="E48" i="12"/>
  <c r="F48" i="12"/>
  <c r="G48" i="12"/>
  <c r="H48" i="12"/>
  <c r="I48" i="12"/>
  <c r="J48" i="12"/>
  <c r="C49" i="12"/>
  <c r="D49" i="12"/>
  <c r="E49" i="12"/>
  <c r="F49" i="12"/>
  <c r="G49" i="12"/>
  <c r="H49" i="12"/>
  <c r="I49" i="12"/>
  <c r="J49" i="12"/>
  <c r="C50" i="12"/>
  <c r="D50" i="12"/>
  <c r="E50" i="12"/>
  <c r="F50" i="12"/>
  <c r="G50" i="12"/>
  <c r="H50" i="12"/>
  <c r="I50" i="12"/>
  <c r="J50" i="12"/>
  <c r="C51" i="12"/>
  <c r="D51" i="12"/>
  <c r="E51" i="12"/>
  <c r="F51" i="12"/>
  <c r="G51" i="12"/>
  <c r="H51" i="12"/>
  <c r="I51" i="12"/>
  <c r="J51" i="12"/>
  <c r="C52" i="12"/>
  <c r="D52" i="12"/>
  <c r="E52" i="12"/>
  <c r="F52" i="12"/>
  <c r="G52" i="12"/>
  <c r="H52" i="12"/>
  <c r="I52" i="12"/>
  <c r="J52" i="12"/>
  <c r="C53" i="12"/>
  <c r="D53" i="12"/>
  <c r="E53" i="12"/>
  <c r="F53" i="12"/>
  <c r="G53" i="12"/>
  <c r="H53" i="12"/>
  <c r="I53" i="12"/>
  <c r="J53" i="12"/>
  <c r="C54" i="12"/>
  <c r="D54" i="12"/>
  <c r="E54" i="12"/>
  <c r="F54" i="12"/>
  <c r="G54" i="12"/>
  <c r="H54" i="12"/>
  <c r="I54" i="12"/>
  <c r="J54" i="12"/>
  <c r="C55" i="12"/>
  <c r="D55" i="12"/>
  <c r="E55" i="12"/>
  <c r="F55" i="12"/>
  <c r="G55" i="12"/>
  <c r="H55" i="12"/>
  <c r="I55" i="12"/>
  <c r="J55" i="12"/>
  <c r="C56" i="12"/>
  <c r="D56" i="12"/>
  <c r="E56" i="12"/>
  <c r="F56" i="12"/>
  <c r="G56" i="12"/>
  <c r="H56" i="12"/>
  <c r="I56" i="12"/>
  <c r="J56" i="12"/>
  <c r="C57" i="12"/>
  <c r="D57" i="12"/>
  <c r="E57" i="12"/>
  <c r="F57" i="12"/>
  <c r="G57" i="12"/>
  <c r="H57" i="12"/>
  <c r="I57" i="12"/>
  <c r="J57" i="12"/>
  <c r="C58" i="12"/>
  <c r="D58" i="12"/>
  <c r="E58" i="12"/>
  <c r="F58" i="12"/>
  <c r="G58" i="12"/>
  <c r="H58" i="12"/>
  <c r="I58" i="12"/>
  <c r="J58" i="12"/>
  <c r="C59" i="12"/>
  <c r="D59" i="12"/>
  <c r="E59" i="12"/>
  <c r="F59" i="12"/>
  <c r="G59" i="12"/>
  <c r="H59" i="12"/>
  <c r="I59" i="12"/>
  <c r="J59" i="12"/>
  <c r="C60" i="12"/>
  <c r="D60" i="12"/>
  <c r="E60" i="12"/>
  <c r="F60" i="12"/>
  <c r="G60" i="12"/>
  <c r="H60" i="12"/>
  <c r="I60" i="12"/>
  <c r="J60" i="12"/>
  <c r="C61" i="12"/>
  <c r="D61" i="12"/>
  <c r="E61" i="12"/>
  <c r="F61" i="12"/>
  <c r="G61" i="12"/>
  <c r="H61" i="12"/>
  <c r="I61" i="12"/>
  <c r="J61" i="12"/>
  <c r="C62" i="12"/>
  <c r="D62" i="12"/>
  <c r="E62" i="12"/>
  <c r="F62" i="12"/>
  <c r="G62" i="12"/>
  <c r="H62" i="12"/>
  <c r="I62" i="12"/>
  <c r="J62" i="12"/>
  <c r="C63" i="12"/>
  <c r="D63" i="12"/>
  <c r="E63" i="12"/>
  <c r="F63" i="12"/>
  <c r="G63" i="12"/>
  <c r="H63" i="12"/>
  <c r="I63" i="12"/>
  <c r="J63" i="12"/>
  <c r="C64" i="12"/>
  <c r="D64" i="12"/>
  <c r="E64" i="12"/>
  <c r="F64" i="12"/>
  <c r="G64" i="12"/>
  <c r="H64" i="12"/>
  <c r="I64" i="12"/>
  <c r="J64" i="12"/>
  <c r="C65" i="12"/>
  <c r="D65" i="12"/>
  <c r="E65" i="12"/>
  <c r="F65" i="12"/>
  <c r="G65" i="12"/>
  <c r="H65" i="12"/>
  <c r="I65" i="12"/>
  <c r="J65" i="12"/>
  <c r="C66" i="12"/>
  <c r="D66" i="12"/>
  <c r="E66" i="12"/>
  <c r="F66" i="12"/>
  <c r="G66" i="12"/>
  <c r="H66" i="12"/>
  <c r="I66" i="12"/>
  <c r="J66" i="12"/>
  <c r="C67" i="12"/>
  <c r="D67" i="12"/>
  <c r="E67" i="12"/>
  <c r="F67" i="12"/>
  <c r="G67" i="12"/>
  <c r="H67" i="12"/>
  <c r="I67" i="12"/>
  <c r="J67" i="12"/>
  <c r="C68" i="12"/>
  <c r="D68" i="12"/>
  <c r="E68" i="12"/>
  <c r="F68" i="12"/>
  <c r="G68" i="12"/>
  <c r="H68" i="12"/>
  <c r="I68" i="12"/>
  <c r="J68" i="12"/>
  <c r="C69" i="12"/>
  <c r="D69" i="12"/>
  <c r="E69" i="12"/>
  <c r="F69" i="12"/>
  <c r="G69" i="12"/>
  <c r="H69" i="12"/>
  <c r="I69" i="12"/>
  <c r="J69" i="12"/>
  <c r="C70" i="12"/>
  <c r="D70" i="12"/>
  <c r="E70" i="12"/>
  <c r="F70" i="12"/>
  <c r="G70" i="12"/>
  <c r="H70" i="12"/>
  <c r="I70" i="12"/>
  <c r="J70" i="12"/>
  <c r="C71" i="12"/>
  <c r="D71" i="12"/>
  <c r="E71" i="12"/>
  <c r="F71" i="12"/>
  <c r="G71" i="12"/>
  <c r="H71" i="12"/>
  <c r="I71" i="12"/>
  <c r="J71" i="12"/>
  <c r="C72" i="12"/>
  <c r="D72" i="12"/>
  <c r="E72" i="12"/>
  <c r="F72" i="12"/>
  <c r="G72" i="12"/>
  <c r="H72" i="12"/>
  <c r="I72" i="12"/>
  <c r="J72" i="12"/>
  <c r="C73" i="12"/>
  <c r="D73" i="12"/>
  <c r="E73" i="12"/>
  <c r="F73" i="12"/>
  <c r="G73" i="12"/>
  <c r="H73" i="12"/>
  <c r="I73" i="12"/>
  <c r="J73" i="12"/>
  <c r="C74" i="12"/>
  <c r="D74" i="12"/>
  <c r="E74" i="12"/>
  <c r="F74" i="12"/>
  <c r="G74" i="12"/>
  <c r="H74" i="12"/>
  <c r="I74" i="12"/>
  <c r="J74" i="12"/>
  <c r="C75" i="12"/>
  <c r="D75" i="12"/>
  <c r="E75" i="12"/>
  <c r="F75" i="12"/>
  <c r="G75" i="12"/>
  <c r="H75" i="12"/>
  <c r="I75" i="12"/>
  <c r="J75" i="12"/>
  <c r="C76" i="12"/>
  <c r="D76" i="12"/>
  <c r="E76" i="12"/>
  <c r="F76" i="12"/>
  <c r="G76" i="12"/>
  <c r="H76" i="12"/>
  <c r="I76" i="12"/>
  <c r="J76" i="12"/>
  <c r="C77" i="12"/>
  <c r="D77" i="12"/>
  <c r="E77" i="12"/>
  <c r="F77" i="12"/>
  <c r="G77" i="12"/>
  <c r="H77" i="12"/>
  <c r="I77" i="12"/>
  <c r="J77" i="12"/>
  <c r="C78" i="12"/>
  <c r="D78" i="12"/>
  <c r="E78" i="12"/>
  <c r="F78" i="12"/>
  <c r="G78" i="12"/>
  <c r="H78" i="12"/>
  <c r="I78" i="12"/>
  <c r="J78" i="12"/>
  <c r="C79" i="12"/>
  <c r="D79" i="12"/>
  <c r="E79" i="12"/>
  <c r="F79" i="12"/>
  <c r="G79" i="12"/>
  <c r="H79" i="12"/>
  <c r="I79" i="12"/>
  <c r="J79" i="12"/>
  <c r="C80" i="12"/>
  <c r="D80" i="12"/>
  <c r="E80" i="12"/>
  <c r="F80" i="12"/>
  <c r="G80" i="12"/>
  <c r="H80" i="12"/>
  <c r="I80" i="12"/>
  <c r="J80" i="12"/>
  <c r="C81" i="12"/>
  <c r="D81" i="12"/>
  <c r="E81" i="12"/>
  <c r="F81" i="12"/>
  <c r="G81" i="12"/>
  <c r="H81" i="12"/>
  <c r="I81" i="12"/>
  <c r="J81" i="12"/>
  <c r="C82" i="12"/>
  <c r="D82" i="12"/>
  <c r="E82" i="12"/>
  <c r="F82" i="12"/>
  <c r="G82" i="12"/>
  <c r="H82" i="12"/>
  <c r="I82" i="12"/>
  <c r="J82" i="12"/>
  <c r="C83" i="12"/>
  <c r="D83" i="12"/>
  <c r="E83" i="12"/>
  <c r="F83" i="12"/>
  <c r="G83" i="12"/>
  <c r="H83" i="12"/>
  <c r="I83" i="12"/>
  <c r="J83" i="12"/>
  <c r="C84" i="12"/>
  <c r="D84" i="12"/>
  <c r="E84" i="12"/>
  <c r="F84" i="12"/>
  <c r="G84" i="12"/>
  <c r="H84" i="12"/>
  <c r="I84" i="12"/>
  <c r="J84" i="12"/>
  <c r="C85" i="12"/>
  <c r="D85" i="12"/>
  <c r="E85" i="12"/>
  <c r="F85" i="12"/>
  <c r="G85" i="12"/>
  <c r="H85" i="12"/>
  <c r="I85" i="12"/>
  <c r="J85" i="12"/>
  <c r="C86" i="12"/>
  <c r="D86" i="12"/>
  <c r="E86" i="12"/>
  <c r="F86" i="12"/>
  <c r="G86" i="12"/>
  <c r="H86" i="12"/>
  <c r="I86" i="12"/>
  <c r="J86" i="12"/>
  <c r="C87" i="12"/>
  <c r="D87" i="12"/>
  <c r="E87" i="12"/>
  <c r="F87" i="12"/>
  <c r="G87" i="12"/>
  <c r="H87" i="12"/>
  <c r="I87" i="12"/>
  <c r="J87" i="12"/>
  <c r="C88" i="12"/>
  <c r="D88" i="12"/>
  <c r="E88" i="12"/>
  <c r="F88" i="12"/>
  <c r="G88" i="12"/>
  <c r="H88" i="12"/>
  <c r="I88" i="12"/>
  <c r="J88" i="12"/>
  <c r="C89" i="12"/>
  <c r="D89" i="12"/>
  <c r="E89" i="12"/>
  <c r="F89" i="12"/>
  <c r="G89" i="12"/>
  <c r="H89" i="12"/>
  <c r="I89" i="12"/>
  <c r="J89" i="12"/>
  <c r="C90" i="12"/>
  <c r="D90" i="12"/>
  <c r="E90" i="12"/>
  <c r="F90" i="12"/>
  <c r="G90" i="12"/>
  <c r="H90" i="12"/>
  <c r="I90" i="12"/>
  <c r="J90" i="12"/>
  <c r="C91" i="12"/>
  <c r="D91" i="12"/>
  <c r="E91" i="12"/>
  <c r="F91" i="12"/>
  <c r="G91" i="12"/>
  <c r="H91" i="12"/>
  <c r="I91" i="12"/>
  <c r="J91" i="12"/>
  <c r="C92" i="12"/>
  <c r="D92" i="12"/>
  <c r="E92" i="12"/>
  <c r="F92" i="12"/>
  <c r="G92" i="12"/>
  <c r="H92" i="12"/>
  <c r="I92" i="12"/>
  <c r="J92" i="12"/>
  <c r="C93" i="12"/>
  <c r="D93" i="12"/>
  <c r="E93" i="12"/>
  <c r="F93" i="12"/>
  <c r="G93" i="12"/>
  <c r="H93" i="12"/>
  <c r="I93" i="12"/>
  <c r="J93" i="12"/>
  <c r="C94" i="12"/>
  <c r="D94" i="12"/>
  <c r="E94" i="12"/>
  <c r="F94" i="12"/>
  <c r="G94" i="12"/>
  <c r="H94" i="12"/>
  <c r="I94" i="12"/>
  <c r="J94" i="12"/>
  <c r="C95" i="12"/>
  <c r="D95" i="12"/>
  <c r="E95" i="12"/>
  <c r="F95" i="12"/>
  <c r="G95" i="12"/>
  <c r="H95" i="12"/>
  <c r="I95" i="12"/>
  <c r="J95" i="12"/>
  <c r="C96" i="12"/>
  <c r="D96" i="12"/>
  <c r="E96" i="12"/>
  <c r="F96" i="12"/>
  <c r="G96" i="12"/>
  <c r="H96" i="12"/>
  <c r="I96" i="12"/>
  <c r="J96" i="12"/>
  <c r="C97" i="12"/>
  <c r="D97" i="12"/>
  <c r="E97" i="12"/>
  <c r="F97" i="12"/>
  <c r="G97" i="12"/>
  <c r="H97" i="12"/>
  <c r="I97" i="12"/>
  <c r="J97" i="12"/>
  <c r="C98" i="12"/>
  <c r="D98" i="12"/>
  <c r="E98" i="12"/>
  <c r="F98" i="12"/>
  <c r="G98" i="12"/>
  <c r="H98" i="12"/>
  <c r="I98" i="12"/>
  <c r="J98" i="12"/>
  <c r="C99" i="12"/>
  <c r="D99" i="12"/>
  <c r="E99" i="12"/>
  <c r="F99" i="12"/>
  <c r="G99" i="12"/>
  <c r="H99" i="12"/>
  <c r="I99" i="12"/>
  <c r="J99" i="12"/>
  <c r="C100" i="12"/>
  <c r="D100" i="12"/>
  <c r="E100" i="12"/>
  <c r="F100" i="12"/>
  <c r="G100" i="12"/>
  <c r="H100" i="12"/>
  <c r="I100" i="12"/>
  <c r="J100" i="12"/>
  <c r="C101" i="12"/>
  <c r="D101" i="12"/>
  <c r="E101" i="12"/>
  <c r="F101" i="12"/>
  <c r="G101" i="12"/>
  <c r="H101" i="12"/>
  <c r="I101" i="12"/>
  <c r="J101" i="12"/>
  <c r="C102" i="12"/>
  <c r="D102" i="12"/>
  <c r="E102" i="12"/>
  <c r="F102" i="12"/>
  <c r="G102" i="12"/>
  <c r="H102" i="12"/>
  <c r="I102" i="12"/>
  <c r="J102" i="12"/>
  <c r="C103" i="12"/>
  <c r="D103" i="12"/>
  <c r="E103" i="12"/>
  <c r="F103" i="12"/>
  <c r="G103" i="12"/>
  <c r="H103" i="12"/>
  <c r="I103" i="12"/>
  <c r="J103" i="12"/>
  <c r="C104" i="12"/>
  <c r="D104" i="12"/>
  <c r="E104" i="12"/>
  <c r="F104" i="12"/>
  <c r="G104" i="12"/>
  <c r="H104" i="12"/>
  <c r="I104" i="12"/>
  <c r="J104" i="12"/>
  <c r="C105" i="12"/>
  <c r="D105" i="12"/>
  <c r="E105" i="12"/>
  <c r="F105" i="12"/>
  <c r="G105" i="12"/>
  <c r="H105" i="12"/>
  <c r="I105" i="12"/>
  <c r="J105" i="12"/>
  <c r="C106" i="12"/>
  <c r="D106" i="12"/>
  <c r="E106" i="12"/>
  <c r="F106" i="12"/>
  <c r="G106" i="12"/>
  <c r="H106" i="12"/>
  <c r="I106" i="12"/>
  <c r="J106" i="12"/>
  <c r="C107" i="12"/>
  <c r="D107" i="12"/>
  <c r="E107" i="12"/>
  <c r="F107" i="12"/>
  <c r="G107" i="12"/>
  <c r="H107" i="12"/>
  <c r="I107" i="12"/>
  <c r="J107" i="12"/>
  <c r="C108" i="12"/>
  <c r="D108" i="12"/>
  <c r="E108" i="12"/>
  <c r="F108" i="12"/>
  <c r="G108" i="12"/>
  <c r="H108" i="12"/>
  <c r="I108" i="12"/>
  <c r="J108" i="12"/>
  <c r="C109" i="12"/>
  <c r="D109" i="12"/>
  <c r="E109" i="12"/>
  <c r="F109" i="12"/>
  <c r="G109" i="12"/>
  <c r="H109" i="12"/>
  <c r="I109" i="12"/>
  <c r="J109" i="12"/>
  <c r="C110" i="12"/>
  <c r="D110" i="12"/>
  <c r="E110" i="12"/>
  <c r="F110" i="12"/>
  <c r="G110" i="12"/>
  <c r="H110" i="12"/>
  <c r="I110" i="12"/>
  <c r="J110" i="12"/>
  <c r="C111" i="12"/>
  <c r="D111" i="12"/>
  <c r="E111" i="12"/>
  <c r="F111" i="12"/>
  <c r="G111" i="12"/>
  <c r="H111" i="12"/>
  <c r="I111" i="12"/>
  <c r="J111" i="12"/>
  <c r="C112" i="12"/>
  <c r="D112" i="12"/>
  <c r="E112" i="12"/>
  <c r="F112" i="12"/>
  <c r="G112" i="12"/>
  <c r="H112" i="12"/>
  <c r="I112" i="12"/>
  <c r="J112" i="12"/>
  <c r="C113" i="12"/>
  <c r="D113" i="12"/>
  <c r="E113" i="12"/>
  <c r="F113" i="12"/>
  <c r="G113" i="12"/>
  <c r="H113" i="12"/>
  <c r="I113" i="12"/>
  <c r="J113" i="12"/>
  <c r="C114" i="12"/>
  <c r="D114" i="12"/>
  <c r="E114" i="12"/>
  <c r="F114" i="12"/>
  <c r="G114" i="12"/>
  <c r="H114" i="12"/>
  <c r="I114" i="12"/>
  <c r="J114" i="12"/>
  <c r="C115" i="12"/>
  <c r="D115" i="12"/>
  <c r="E115" i="12"/>
  <c r="F115" i="12"/>
  <c r="G115" i="12"/>
  <c r="H115" i="12"/>
  <c r="I115" i="12"/>
  <c r="J115" i="12"/>
  <c r="C116" i="12"/>
  <c r="D116" i="12"/>
  <c r="E116" i="12"/>
  <c r="F116" i="12"/>
  <c r="G116" i="12"/>
  <c r="H116" i="12"/>
  <c r="I116" i="12"/>
  <c r="J116" i="12"/>
  <c r="C117" i="12"/>
  <c r="D117" i="12"/>
  <c r="E117" i="12"/>
  <c r="F117" i="12"/>
  <c r="G117" i="12"/>
  <c r="H117" i="12"/>
  <c r="I117" i="12"/>
  <c r="J117" i="12"/>
  <c r="C118" i="12"/>
  <c r="D118" i="12"/>
  <c r="E118" i="12"/>
  <c r="F118" i="12"/>
  <c r="G118" i="12"/>
  <c r="H118" i="12"/>
  <c r="I118" i="12"/>
  <c r="J118" i="12"/>
  <c r="C119" i="12"/>
  <c r="D119" i="12"/>
  <c r="E119" i="12"/>
  <c r="F119" i="12"/>
  <c r="G119" i="12"/>
  <c r="H119" i="12"/>
  <c r="I119" i="12"/>
  <c r="J119" i="12"/>
  <c r="C120" i="12"/>
  <c r="D120" i="12"/>
  <c r="E120" i="12"/>
  <c r="F120" i="12"/>
  <c r="G120" i="12"/>
  <c r="H120" i="12"/>
  <c r="I120" i="12"/>
  <c r="J120" i="12"/>
  <c r="C121" i="12"/>
  <c r="D121" i="12"/>
  <c r="E121" i="12"/>
  <c r="F121" i="12"/>
  <c r="G121" i="12"/>
  <c r="H121" i="12"/>
  <c r="I121" i="12"/>
  <c r="J121" i="12"/>
  <c r="C122" i="12"/>
  <c r="D122" i="12"/>
  <c r="E122" i="12"/>
  <c r="F122" i="12"/>
  <c r="G122" i="12"/>
  <c r="H122" i="12"/>
  <c r="I122" i="12"/>
  <c r="J122" i="12"/>
  <c r="C123" i="12"/>
  <c r="D123" i="12"/>
  <c r="E123" i="12"/>
  <c r="F123" i="12"/>
  <c r="G123" i="12"/>
  <c r="H123" i="12"/>
  <c r="I123" i="12"/>
  <c r="J123" i="12"/>
  <c r="C124" i="12"/>
  <c r="D124" i="12"/>
  <c r="E124" i="12"/>
  <c r="F124" i="12"/>
  <c r="G124" i="12"/>
  <c r="H124" i="12"/>
  <c r="I124" i="12"/>
  <c r="J124" i="12"/>
  <c r="C125" i="12"/>
  <c r="D125" i="12"/>
  <c r="E125" i="12"/>
  <c r="F125" i="12"/>
  <c r="G125" i="12"/>
  <c r="H125" i="12"/>
  <c r="I125" i="12"/>
  <c r="J125" i="12"/>
  <c r="C126" i="12"/>
  <c r="D126" i="12"/>
  <c r="E126" i="12"/>
  <c r="F126" i="12"/>
  <c r="G126" i="12"/>
  <c r="H126" i="12"/>
  <c r="I126" i="12"/>
  <c r="J126" i="12"/>
  <c r="C127" i="12"/>
  <c r="D127" i="12"/>
  <c r="E127" i="12"/>
  <c r="F127" i="12"/>
  <c r="G127" i="12"/>
  <c r="H127" i="12"/>
  <c r="I127" i="12"/>
  <c r="J127" i="12"/>
  <c r="C128" i="12"/>
  <c r="D128" i="12"/>
  <c r="E128" i="12"/>
  <c r="F128" i="12"/>
  <c r="G128" i="12"/>
  <c r="H128" i="12"/>
  <c r="I128" i="12"/>
  <c r="J128" i="12"/>
  <c r="C129" i="12"/>
  <c r="D129" i="12"/>
  <c r="E129" i="12"/>
  <c r="F129" i="12"/>
  <c r="G129" i="12"/>
  <c r="H129" i="12"/>
  <c r="I129" i="12"/>
  <c r="J129" i="12"/>
  <c r="C130" i="12"/>
  <c r="D130" i="12"/>
  <c r="E130" i="12"/>
  <c r="F130" i="12"/>
  <c r="G130" i="12"/>
  <c r="H130" i="12"/>
  <c r="I130" i="12"/>
  <c r="J130" i="12"/>
  <c r="C131" i="12"/>
  <c r="D131" i="12"/>
  <c r="E131" i="12"/>
  <c r="F131" i="12"/>
  <c r="G131" i="12"/>
  <c r="H131" i="12"/>
  <c r="I131" i="12"/>
  <c r="J131" i="12"/>
  <c r="C132" i="12"/>
  <c r="D132" i="12"/>
  <c r="E132" i="12"/>
  <c r="F132" i="12"/>
  <c r="G132" i="12"/>
  <c r="H132" i="12"/>
  <c r="I132" i="12"/>
  <c r="J132" i="12"/>
  <c r="C133" i="12"/>
  <c r="D133" i="12"/>
  <c r="E133" i="12"/>
  <c r="F133" i="12"/>
  <c r="G133" i="12"/>
  <c r="H133" i="12"/>
  <c r="I133" i="12"/>
  <c r="J133" i="12"/>
  <c r="C134" i="12"/>
  <c r="D134" i="12"/>
  <c r="E134" i="12"/>
  <c r="F134" i="12"/>
  <c r="G134" i="12"/>
  <c r="H134" i="12"/>
  <c r="I134" i="12"/>
  <c r="J134" i="12"/>
  <c r="C135" i="12"/>
  <c r="D135" i="12"/>
  <c r="E135" i="12"/>
  <c r="F135" i="12"/>
  <c r="G135" i="12"/>
  <c r="H135" i="12"/>
  <c r="I135" i="12"/>
  <c r="J135" i="12"/>
  <c r="C136" i="12"/>
  <c r="D136" i="12"/>
  <c r="E136" i="12"/>
  <c r="F136" i="12"/>
  <c r="G136" i="12"/>
  <c r="H136" i="12"/>
  <c r="I136" i="12"/>
  <c r="J136" i="12"/>
  <c r="C137" i="12"/>
  <c r="D137" i="12"/>
  <c r="E137" i="12"/>
  <c r="F137" i="12"/>
  <c r="G137" i="12"/>
  <c r="H137" i="12"/>
  <c r="I137" i="12"/>
  <c r="J137" i="12"/>
  <c r="C138" i="12"/>
  <c r="D138" i="12"/>
  <c r="E138" i="12"/>
  <c r="F138" i="12"/>
  <c r="G138" i="12"/>
  <c r="H138" i="12"/>
  <c r="I138" i="12"/>
  <c r="J138" i="12"/>
  <c r="C139" i="12"/>
  <c r="D139" i="12"/>
  <c r="E139" i="12"/>
  <c r="F139" i="12"/>
  <c r="G139" i="12"/>
  <c r="H139" i="12"/>
  <c r="I139" i="12"/>
  <c r="J139" i="12"/>
  <c r="C140" i="12"/>
  <c r="D140" i="12"/>
  <c r="E140" i="12"/>
  <c r="F140" i="12"/>
  <c r="G140" i="12"/>
  <c r="H140" i="12"/>
  <c r="I140" i="12"/>
  <c r="J140" i="12"/>
  <c r="C141" i="12"/>
  <c r="D141" i="12"/>
  <c r="E141" i="12"/>
  <c r="F141" i="12"/>
  <c r="G141" i="12"/>
  <c r="H141" i="12"/>
  <c r="I141" i="12"/>
  <c r="J141" i="12"/>
  <c r="C142" i="12"/>
  <c r="D142" i="12"/>
  <c r="E142" i="12"/>
  <c r="F142" i="12"/>
  <c r="G142" i="12"/>
  <c r="H142" i="12"/>
  <c r="I142" i="12"/>
  <c r="J142" i="12"/>
  <c r="C143" i="12"/>
  <c r="D143" i="12"/>
  <c r="E143" i="12"/>
  <c r="F143" i="12"/>
  <c r="G143" i="12"/>
  <c r="H143" i="12"/>
  <c r="I143" i="12"/>
  <c r="J143" i="12"/>
  <c r="C144" i="12"/>
  <c r="D144" i="12"/>
  <c r="E144" i="12"/>
  <c r="F144" i="12"/>
  <c r="G144" i="12"/>
  <c r="H144" i="12"/>
  <c r="I144" i="12"/>
  <c r="J144" i="12"/>
  <c r="C145" i="12"/>
  <c r="D145" i="12"/>
  <c r="E145" i="12"/>
  <c r="F145" i="12"/>
  <c r="G145" i="12"/>
  <c r="H145" i="12"/>
  <c r="I145" i="12"/>
  <c r="J145" i="12"/>
  <c r="C146" i="12"/>
  <c r="D146" i="12"/>
  <c r="E146" i="12"/>
  <c r="F146" i="12"/>
  <c r="G146" i="12"/>
  <c r="H146" i="12"/>
  <c r="I146" i="12"/>
  <c r="J146" i="12"/>
  <c r="C147" i="12"/>
  <c r="D147" i="12"/>
  <c r="E147" i="12"/>
  <c r="F147" i="12"/>
  <c r="G147" i="12"/>
  <c r="H147" i="12"/>
  <c r="I147" i="12"/>
  <c r="J147" i="12"/>
  <c r="C148" i="12"/>
  <c r="D148" i="12"/>
  <c r="E148" i="12"/>
  <c r="F148" i="12"/>
  <c r="G148" i="12"/>
  <c r="H148" i="12"/>
  <c r="I148" i="12"/>
  <c r="J148" i="12"/>
  <c r="C149" i="12"/>
  <c r="D149" i="12"/>
  <c r="E149" i="12"/>
  <c r="F149" i="12"/>
  <c r="G149" i="12"/>
  <c r="H149" i="12"/>
  <c r="I149" i="12"/>
  <c r="J149" i="12"/>
  <c r="C150" i="12"/>
  <c r="D150" i="12"/>
  <c r="E150" i="12"/>
  <c r="F150" i="12"/>
  <c r="G150" i="12"/>
  <c r="H150" i="12"/>
  <c r="I150" i="12"/>
  <c r="J150" i="12"/>
  <c r="C151" i="12"/>
  <c r="D151" i="12"/>
  <c r="E151" i="12"/>
  <c r="F151" i="12"/>
  <c r="G151" i="12"/>
  <c r="H151" i="12"/>
  <c r="I151" i="12"/>
  <c r="J151" i="12"/>
  <c r="C152" i="12"/>
  <c r="D152" i="12"/>
  <c r="E152" i="12"/>
  <c r="F152" i="12"/>
  <c r="G152" i="12"/>
  <c r="H152" i="12"/>
  <c r="I152" i="12"/>
  <c r="J152" i="12"/>
  <c r="C153" i="12"/>
  <c r="D153" i="12"/>
  <c r="E153" i="12"/>
  <c r="F153" i="12"/>
  <c r="G153" i="12"/>
  <c r="H153" i="12"/>
  <c r="I153" i="12"/>
  <c r="J153" i="12"/>
  <c r="C154" i="12"/>
  <c r="D154" i="12"/>
  <c r="E154" i="12"/>
  <c r="F154" i="12"/>
  <c r="G154" i="12"/>
  <c r="H154" i="12"/>
  <c r="I154" i="12"/>
  <c r="J154" i="12"/>
  <c r="C155" i="12"/>
  <c r="D155" i="12"/>
  <c r="E155" i="12"/>
  <c r="F155" i="12"/>
  <c r="G155" i="12"/>
  <c r="H155" i="12"/>
  <c r="I155" i="12"/>
  <c r="J155" i="12"/>
  <c r="C156" i="12"/>
  <c r="D156" i="12"/>
  <c r="E156" i="12"/>
  <c r="F156" i="12"/>
  <c r="G156" i="12"/>
  <c r="H156" i="12"/>
  <c r="I156" i="12"/>
  <c r="J156" i="12"/>
  <c r="C157" i="12"/>
  <c r="D157" i="12"/>
  <c r="E157" i="12"/>
  <c r="F157" i="12"/>
  <c r="G157" i="12"/>
  <c r="H157" i="12"/>
  <c r="I157" i="12"/>
  <c r="J157" i="12"/>
  <c r="C158" i="12"/>
  <c r="D158" i="12"/>
  <c r="E158" i="12"/>
  <c r="F158" i="12"/>
  <c r="G158" i="12"/>
  <c r="H158" i="12"/>
  <c r="I158" i="12"/>
  <c r="J158" i="12"/>
  <c r="C159" i="12"/>
  <c r="D159" i="12"/>
  <c r="E159" i="12"/>
  <c r="F159" i="12"/>
  <c r="G159" i="12"/>
  <c r="H159" i="12"/>
  <c r="I159" i="12"/>
  <c r="J159" i="12"/>
  <c r="C160" i="12"/>
  <c r="D160" i="12"/>
  <c r="E160" i="12"/>
  <c r="F160" i="12"/>
  <c r="G160" i="12"/>
  <c r="H160" i="12"/>
  <c r="I160" i="12"/>
  <c r="J160" i="12"/>
  <c r="C161" i="12"/>
  <c r="D161" i="12"/>
  <c r="E161" i="12"/>
  <c r="F161" i="12"/>
  <c r="G161" i="12"/>
  <c r="H161" i="12"/>
  <c r="I161" i="12"/>
  <c r="J161" i="12"/>
  <c r="C162" i="12"/>
  <c r="D162" i="12"/>
  <c r="E162" i="12"/>
  <c r="F162" i="12"/>
  <c r="G162" i="12"/>
  <c r="H162" i="12"/>
  <c r="I162" i="12"/>
  <c r="J162" i="12"/>
  <c r="C163" i="12"/>
  <c r="D163" i="12"/>
  <c r="E163" i="12"/>
  <c r="F163" i="12"/>
  <c r="G163" i="12"/>
  <c r="H163" i="12"/>
  <c r="I163" i="12"/>
  <c r="J163" i="12"/>
  <c r="C164" i="12"/>
  <c r="D164" i="12"/>
  <c r="E164" i="12"/>
  <c r="F164" i="12"/>
  <c r="G164" i="12"/>
  <c r="H164" i="12"/>
  <c r="I164" i="12"/>
  <c r="J164" i="12"/>
  <c r="C165" i="12"/>
  <c r="D165" i="12"/>
  <c r="E165" i="12"/>
  <c r="F165" i="12"/>
  <c r="G165" i="12"/>
  <c r="H165" i="12"/>
  <c r="I165" i="12"/>
  <c r="J165" i="12"/>
  <c r="C166" i="12"/>
  <c r="D166" i="12"/>
  <c r="E166" i="12"/>
  <c r="F166" i="12"/>
  <c r="G166" i="12"/>
  <c r="H166" i="12"/>
  <c r="I166" i="12"/>
  <c r="J166" i="12"/>
  <c r="C167" i="12"/>
  <c r="D167" i="12"/>
  <c r="E167" i="12"/>
  <c r="F167" i="12"/>
  <c r="G167" i="12"/>
  <c r="H167" i="12"/>
  <c r="I167" i="12"/>
  <c r="J167" i="12"/>
  <c r="C168" i="12"/>
  <c r="D168" i="12"/>
  <c r="E168" i="12"/>
  <c r="F168" i="12"/>
  <c r="G168" i="12"/>
  <c r="H168" i="12"/>
  <c r="I168" i="12"/>
  <c r="J168" i="12"/>
  <c r="C169" i="12"/>
  <c r="D169" i="12"/>
  <c r="E169" i="12"/>
  <c r="F169" i="12"/>
  <c r="G169" i="12"/>
  <c r="H169" i="12"/>
  <c r="I169" i="12"/>
  <c r="J169" i="12"/>
  <c r="C170" i="12"/>
  <c r="D170" i="12"/>
  <c r="E170" i="12"/>
  <c r="F170" i="12"/>
  <c r="G170" i="12"/>
  <c r="H170" i="12"/>
  <c r="I170" i="12"/>
  <c r="J170" i="12"/>
  <c r="C171" i="12"/>
  <c r="D171" i="12"/>
  <c r="E171" i="12"/>
  <c r="F171" i="12"/>
  <c r="G171" i="12"/>
  <c r="H171" i="12"/>
  <c r="I171" i="12"/>
  <c r="J171" i="12"/>
  <c r="C172" i="12"/>
  <c r="D172" i="12"/>
  <c r="E172" i="12"/>
  <c r="F172" i="12"/>
  <c r="G172" i="12"/>
  <c r="H172" i="12"/>
  <c r="I172" i="12"/>
  <c r="J172" i="12"/>
  <c r="C173" i="12"/>
  <c r="D173" i="12"/>
  <c r="E173" i="12"/>
  <c r="F173" i="12"/>
  <c r="G173" i="12"/>
  <c r="H173" i="12"/>
  <c r="I173" i="12"/>
  <c r="J173" i="12"/>
  <c r="C174" i="12"/>
  <c r="D174" i="12"/>
  <c r="E174" i="12"/>
  <c r="F174" i="12"/>
  <c r="G174" i="12"/>
  <c r="H174" i="12"/>
  <c r="I174" i="12"/>
  <c r="J174" i="12"/>
  <c r="C175" i="12"/>
  <c r="D175" i="12"/>
  <c r="E175" i="12"/>
  <c r="F175" i="12"/>
  <c r="G175" i="12"/>
  <c r="H175" i="12"/>
  <c r="I175" i="12"/>
  <c r="J175" i="12"/>
  <c r="C176" i="12"/>
  <c r="D176" i="12"/>
  <c r="E176" i="12"/>
  <c r="F176" i="12"/>
  <c r="G176" i="12"/>
  <c r="H176" i="12"/>
  <c r="I176" i="12"/>
  <c r="J176" i="12"/>
  <c r="C177" i="12"/>
  <c r="D177" i="12"/>
  <c r="E177" i="12"/>
  <c r="F177" i="12"/>
  <c r="G177" i="12"/>
  <c r="H177" i="12"/>
  <c r="I177" i="12"/>
  <c r="J177" i="12"/>
  <c r="C178" i="12"/>
  <c r="D178" i="12"/>
  <c r="E178" i="12"/>
  <c r="F178" i="12"/>
  <c r="G178" i="12"/>
  <c r="H178" i="12"/>
  <c r="I178" i="12"/>
  <c r="J178" i="12"/>
  <c r="C179" i="12"/>
  <c r="D179" i="12"/>
  <c r="E179" i="12"/>
  <c r="F179" i="12"/>
  <c r="G179" i="12"/>
  <c r="H179" i="12"/>
  <c r="I179" i="12"/>
  <c r="J179" i="12"/>
  <c r="C180" i="12"/>
  <c r="D180" i="12"/>
  <c r="E180" i="12"/>
  <c r="F180" i="12"/>
  <c r="G180" i="12"/>
  <c r="H180" i="12"/>
  <c r="I180" i="12"/>
  <c r="J180" i="12"/>
  <c r="C181" i="12"/>
  <c r="D181" i="12"/>
  <c r="E181" i="12"/>
  <c r="F181" i="12"/>
  <c r="G181" i="12"/>
  <c r="H181" i="12"/>
  <c r="I181" i="12"/>
  <c r="J181" i="12"/>
  <c r="C182" i="12"/>
  <c r="D182" i="12"/>
  <c r="E182" i="12"/>
  <c r="F182" i="12"/>
  <c r="G182" i="12"/>
  <c r="H182" i="12"/>
  <c r="I182" i="12"/>
  <c r="J182" i="12"/>
  <c r="C183" i="12"/>
  <c r="D183" i="12"/>
  <c r="E183" i="12"/>
  <c r="F183" i="12"/>
  <c r="G183" i="12"/>
  <c r="H183" i="12"/>
  <c r="I183" i="12"/>
  <c r="J183" i="12"/>
  <c r="C184" i="12"/>
  <c r="D184" i="12"/>
  <c r="E184" i="12"/>
  <c r="F184" i="12"/>
  <c r="G184" i="12"/>
  <c r="H184" i="12"/>
  <c r="I184" i="12"/>
  <c r="J184" i="12"/>
  <c r="C185" i="12"/>
  <c r="D185" i="12"/>
  <c r="E185" i="12"/>
  <c r="F185" i="12"/>
  <c r="G185" i="12"/>
  <c r="H185" i="12"/>
  <c r="I185" i="12"/>
  <c r="J185" i="12"/>
  <c r="C186" i="12"/>
  <c r="D186" i="12"/>
  <c r="E186" i="12"/>
  <c r="F186" i="12"/>
  <c r="G186" i="12"/>
  <c r="H186" i="12"/>
  <c r="I186" i="12"/>
  <c r="J186" i="12"/>
  <c r="C187" i="12"/>
  <c r="D187" i="12"/>
  <c r="E187" i="12"/>
  <c r="F187" i="12"/>
  <c r="G187" i="12"/>
  <c r="H187" i="12"/>
  <c r="I187" i="12"/>
  <c r="J187" i="12"/>
  <c r="C188" i="12"/>
  <c r="D188" i="12"/>
  <c r="E188" i="12"/>
  <c r="F188" i="12"/>
  <c r="G188" i="12"/>
  <c r="H188" i="12"/>
  <c r="I188" i="12"/>
  <c r="J188" i="12"/>
  <c r="C189" i="12"/>
  <c r="D189" i="12"/>
  <c r="E189" i="12"/>
  <c r="F189" i="12"/>
  <c r="G189" i="12"/>
  <c r="H189" i="12"/>
  <c r="I189" i="12"/>
  <c r="J189" i="12"/>
  <c r="C190" i="12"/>
  <c r="D190" i="12"/>
  <c r="E190" i="12"/>
  <c r="F190" i="12"/>
  <c r="G190" i="12"/>
  <c r="H190" i="12"/>
  <c r="I190" i="12"/>
  <c r="J190" i="12"/>
  <c r="C191" i="12"/>
  <c r="D191" i="12"/>
  <c r="E191" i="12"/>
  <c r="F191" i="12"/>
  <c r="G191" i="12"/>
  <c r="H191" i="12"/>
  <c r="I191" i="12"/>
  <c r="J191" i="12"/>
  <c r="C192" i="12"/>
  <c r="D192" i="12"/>
  <c r="E192" i="12"/>
  <c r="F192" i="12"/>
  <c r="G192" i="12"/>
  <c r="H192" i="12"/>
  <c r="I192" i="12"/>
  <c r="J192" i="12"/>
  <c r="C193" i="12"/>
  <c r="D193" i="12"/>
  <c r="E193" i="12"/>
  <c r="F193" i="12"/>
  <c r="G193" i="12"/>
  <c r="H193" i="12"/>
  <c r="I193" i="12"/>
  <c r="J193" i="12"/>
  <c r="C194" i="12"/>
  <c r="D194" i="12"/>
  <c r="E194" i="12"/>
  <c r="F194" i="12"/>
  <c r="G194" i="12"/>
  <c r="H194" i="12"/>
  <c r="I194" i="12"/>
  <c r="J194" i="12"/>
  <c r="C195" i="12"/>
  <c r="D195" i="12"/>
  <c r="E195" i="12"/>
  <c r="F195" i="12"/>
  <c r="G195" i="12"/>
  <c r="H195" i="12"/>
  <c r="I195" i="12"/>
  <c r="J195" i="12"/>
  <c r="C196" i="12"/>
  <c r="D196" i="12"/>
  <c r="E196" i="12"/>
  <c r="F196" i="12"/>
  <c r="G196" i="12"/>
  <c r="H196" i="12"/>
  <c r="I196" i="12"/>
  <c r="J196" i="12"/>
  <c r="C197" i="12"/>
  <c r="D197" i="12"/>
  <c r="E197" i="12"/>
  <c r="F197" i="12"/>
  <c r="G197" i="12"/>
  <c r="H197" i="12"/>
  <c r="I197" i="12"/>
  <c r="J197" i="12"/>
  <c r="C198" i="12"/>
  <c r="D198" i="12"/>
  <c r="E198" i="12"/>
  <c r="F198" i="12"/>
  <c r="G198" i="12"/>
  <c r="H198" i="12"/>
  <c r="I198" i="12"/>
  <c r="J198" i="12"/>
  <c r="C199" i="12"/>
  <c r="D199" i="12"/>
  <c r="E199" i="12"/>
  <c r="F199" i="12"/>
  <c r="G199" i="12"/>
  <c r="H199" i="12"/>
  <c r="I199" i="12"/>
  <c r="J199" i="12"/>
  <c r="C200" i="12"/>
  <c r="D200" i="12"/>
  <c r="E200" i="12"/>
  <c r="F200" i="12"/>
  <c r="G200" i="12"/>
  <c r="H200" i="12"/>
  <c r="I200" i="12"/>
  <c r="J200" i="12"/>
  <c r="C201" i="12"/>
  <c r="D201" i="12"/>
  <c r="E201" i="12"/>
  <c r="F201" i="12"/>
  <c r="G201" i="12"/>
  <c r="H201" i="12"/>
  <c r="I201" i="12"/>
  <c r="J201" i="12"/>
  <c r="C202" i="12"/>
  <c r="D202" i="12"/>
  <c r="E202" i="12"/>
  <c r="F202" i="12"/>
  <c r="G202" i="12"/>
  <c r="H202" i="12"/>
  <c r="I202" i="12"/>
  <c r="J202" i="12"/>
  <c r="C203" i="12"/>
  <c r="D203" i="12"/>
  <c r="E203" i="12"/>
  <c r="F203" i="12"/>
  <c r="G203" i="12"/>
  <c r="H203" i="12"/>
  <c r="I203" i="12"/>
  <c r="J203" i="12"/>
  <c r="C204" i="12"/>
  <c r="D204" i="12"/>
  <c r="E204" i="12"/>
  <c r="F204" i="12"/>
  <c r="G204" i="12"/>
  <c r="H204" i="12"/>
  <c r="I204" i="12"/>
  <c r="J204" i="12"/>
  <c r="C205" i="12"/>
  <c r="D205" i="12"/>
  <c r="E205" i="12"/>
  <c r="F205" i="12"/>
  <c r="G205" i="12"/>
  <c r="H205" i="12"/>
  <c r="I205" i="12"/>
  <c r="J205" i="12"/>
  <c r="C206" i="12"/>
  <c r="D206" i="12"/>
  <c r="E206" i="12"/>
  <c r="F206" i="12"/>
  <c r="G206" i="12"/>
  <c r="H206" i="12"/>
  <c r="I206" i="12"/>
  <c r="J206" i="12"/>
  <c r="C207" i="12"/>
  <c r="D207" i="12"/>
  <c r="E207" i="12"/>
  <c r="F207" i="12"/>
  <c r="G207" i="12"/>
  <c r="H207" i="12"/>
  <c r="I207" i="12"/>
  <c r="J207" i="12"/>
  <c r="C208" i="12"/>
  <c r="D208" i="12"/>
  <c r="E208" i="12"/>
  <c r="F208" i="12"/>
  <c r="G208" i="12"/>
  <c r="H208" i="12"/>
  <c r="I208" i="12"/>
  <c r="J208" i="12"/>
  <c r="C209" i="12"/>
  <c r="D209" i="12"/>
  <c r="E209" i="12"/>
  <c r="F209" i="12"/>
  <c r="G209" i="12"/>
  <c r="H209" i="12"/>
  <c r="I209" i="12"/>
  <c r="J209" i="12"/>
  <c r="C210" i="12"/>
  <c r="D210" i="12"/>
  <c r="E210" i="12"/>
  <c r="F210" i="12"/>
  <c r="G210" i="12"/>
  <c r="H210" i="12"/>
  <c r="I210" i="12"/>
  <c r="J210" i="12"/>
  <c r="C211" i="12"/>
  <c r="D211" i="12"/>
  <c r="E211" i="12"/>
  <c r="F211" i="12"/>
  <c r="G211" i="12"/>
  <c r="H211" i="12"/>
  <c r="I211" i="12"/>
  <c r="J211" i="12"/>
  <c r="C212" i="12"/>
  <c r="D212" i="12"/>
  <c r="E212" i="12"/>
  <c r="F212" i="12"/>
  <c r="G212" i="12"/>
  <c r="H212" i="12"/>
  <c r="I212" i="12"/>
  <c r="J212" i="12"/>
  <c r="C213" i="12"/>
  <c r="D213" i="12"/>
  <c r="E213" i="12"/>
  <c r="F213" i="12"/>
  <c r="G213" i="12"/>
  <c r="H213" i="12"/>
  <c r="I213" i="12"/>
  <c r="J213" i="12"/>
  <c r="C214" i="12"/>
  <c r="D214" i="12"/>
  <c r="E214" i="12"/>
  <c r="F214" i="12"/>
  <c r="G214" i="12"/>
  <c r="H214" i="12"/>
  <c r="I214" i="12"/>
  <c r="J214" i="12"/>
  <c r="C215" i="12"/>
  <c r="D215" i="12"/>
  <c r="E215" i="12"/>
  <c r="F215" i="12"/>
  <c r="G215" i="12"/>
  <c r="H215" i="12"/>
  <c r="I215" i="12"/>
  <c r="J215" i="12"/>
  <c r="C216" i="12"/>
  <c r="D216" i="12"/>
  <c r="E216" i="12"/>
  <c r="F216" i="12"/>
  <c r="G216" i="12"/>
  <c r="H216" i="12"/>
  <c r="I216" i="12"/>
  <c r="J216" i="12"/>
  <c r="C217" i="12"/>
  <c r="D217" i="12"/>
  <c r="E217" i="12"/>
  <c r="F217" i="12"/>
  <c r="G217" i="12"/>
  <c r="H217" i="12"/>
  <c r="I217" i="12"/>
  <c r="J217" i="12"/>
  <c r="C218" i="12"/>
  <c r="D218" i="12"/>
  <c r="E218" i="12"/>
  <c r="F218" i="12"/>
  <c r="G218" i="12"/>
  <c r="H218" i="12"/>
  <c r="I218" i="12"/>
  <c r="J218" i="12"/>
  <c r="C219" i="12"/>
  <c r="D219" i="12"/>
  <c r="E219" i="12"/>
  <c r="F219" i="12"/>
  <c r="G219" i="12"/>
  <c r="H219" i="12"/>
  <c r="I219" i="12"/>
  <c r="J219" i="12"/>
  <c r="C220" i="12"/>
  <c r="D220" i="12"/>
  <c r="E220" i="12"/>
  <c r="F220" i="12"/>
  <c r="G220" i="12"/>
  <c r="H220" i="12"/>
  <c r="I220" i="12"/>
  <c r="J220" i="12"/>
  <c r="C221" i="12"/>
  <c r="D221" i="12"/>
  <c r="E221" i="12"/>
  <c r="F221" i="12"/>
  <c r="G221" i="12"/>
  <c r="H221" i="12"/>
  <c r="I221" i="12"/>
  <c r="J221" i="12"/>
  <c r="C222" i="12"/>
  <c r="D222" i="12"/>
  <c r="E222" i="12"/>
  <c r="F222" i="12"/>
  <c r="G222" i="12"/>
  <c r="H222" i="12"/>
  <c r="I222" i="12"/>
  <c r="J222" i="12"/>
  <c r="C223" i="12"/>
  <c r="D223" i="12"/>
  <c r="E223" i="12"/>
  <c r="F223" i="12"/>
  <c r="G223" i="12"/>
  <c r="H223" i="12"/>
  <c r="I223" i="12"/>
  <c r="J223" i="12"/>
  <c r="C224" i="12"/>
  <c r="D224" i="12"/>
  <c r="E224" i="12"/>
  <c r="F224" i="12"/>
  <c r="G224" i="12"/>
  <c r="H224" i="12"/>
  <c r="I224" i="12"/>
  <c r="J224" i="12"/>
  <c r="C225" i="12"/>
  <c r="D225" i="12"/>
  <c r="E225" i="12"/>
  <c r="F225" i="12"/>
  <c r="G225" i="12"/>
  <c r="H225" i="12"/>
  <c r="I225" i="12"/>
  <c r="J225" i="12"/>
  <c r="C226" i="12"/>
  <c r="D226" i="12"/>
  <c r="E226" i="12"/>
  <c r="F226" i="12"/>
  <c r="G226" i="12"/>
  <c r="H226" i="12"/>
  <c r="I226" i="12"/>
  <c r="J226" i="12"/>
  <c r="C227" i="12"/>
  <c r="D227" i="12"/>
  <c r="E227" i="12"/>
  <c r="F227" i="12"/>
  <c r="G227" i="12"/>
  <c r="H227" i="12"/>
  <c r="I227" i="12"/>
  <c r="J227" i="12"/>
  <c r="C228" i="12"/>
  <c r="D228" i="12"/>
  <c r="E228" i="12"/>
  <c r="F228" i="12"/>
  <c r="G228" i="12"/>
  <c r="H228" i="12"/>
  <c r="I228" i="12"/>
  <c r="J228" i="12"/>
  <c r="C229" i="12"/>
  <c r="D229" i="12"/>
  <c r="E229" i="12"/>
  <c r="F229" i="12"/>
  <c r="G229" i="12"/>
  <c r="H229" i="12"/>
  <c r="I229" i="12"/>
  <c r="J229" i="12"/>
  <c r="C230" i="12"/>
  <c r="D230" i="12"/>
  <c r="E230" i="12"/>
  <c r="F230" i="12"/>
  <c r="G230" i="12"/>
  <c r="H230" i="12"/>
  <c r="I230" i="12"/>
  <c r="J230" i="12"/>
  <c r="C231" i="12"/>
  <c r="D231" i="12"/>
  <c r="E231" i="12"/>
  <c r="F231" i="12"/>
  <c r="G231" i="12"/>
  <c r="H231" i="12"/>
  <c r="I231" i="12"/>
  <c r="J231" i="12"/>
  <c r="C232" i="12"/>
  <c r="D232" i="12"/>
  <c r="E232" i="12"/>
  <c r="F232" i="12"/>
  <c r="G232" i="12"/>
  <c r="H232" i="12"/>
  <c r="I232" i="12"/>
  <c r="J232" i="12"/>
  <c r="C233" i="12"/>
  <c r="D233" i="12"/>
  <c r="E233" i="12"/>
  <c r="F233" i="12"/>
  <c r="G233" i="12"/>
  <c r="H233" i="12"/>
  <c r="I233" i="12"/>
  <c r="J233" i="12"/>
  <c r="C234" i="12"/>
  <c r="D234" i="12"/>
  <c r="E234" i="12"/>
  <c r="F234" i="12"/>
  <c r="G234" i="12"/>
  <c r="H234" i="12"/>
  <c r="I234" i="12"/>
  <c r="J234" i="12"/>
  <c r="C235" i="12"/>
  <c r="D235" i="12"/>
  <c r="E235" i="12"/>
  <c r="F235" i="12"/>
  <c r="G235" i="12"/>
  <c r="H235" i="12"/>
  <c r="I235" i="12"/>
  <c r="J235" i="12"/>
  <c r="C236" i="12"/>
  <c r="D236" i="12"/>
  <c r="E236" i="12"/>
  <c r="F236" i="12"/>
  <c r="G236" i="12"/>
  <c r="H236" i="12"/>
  <c r="I236" i="12"/>
  <c r="J236" i="12"/>
  <c r="C237" i="12"/>
  <c r="D237" i="12"/>
  <c r="E237" i="12"/>
  <c r="F237" i="12"/>
  <c r="G237" i="12"/>
  <c r="H237" i="12"/>
  <c r="I237" i="12"/>
  <c r="J237" i="12"/>
  <c r="C238" i="12"/>
  <c r="D238" i="12"/>
  <c r="E238" i="12"/>
  <c r="F238" i="12"/>
  <c r="G238" i="12"/>
  <c r="H238" i="12"/>
  <c r="I238" i="12"/>
  <c r="J238" i="12"/>
  <c r="C239" i="12"/>
  <c r="D239" i="12"/>
  <c r="E239" i="12"/>
  <c r="F239" i="12"/>
  <c r="G239" i="12"/>
  <c r="H239" i="12"/>
  <c r="I239" i="12"/>
  <c r="J239" i="12"/>
  <c r="C240" i="12"/>
  <c r="D240" i="12"/>
  <c r="E240" i="12"/>
  <c r="F240" i="12"/>
  <c r="G240" i="12"/>
  <c r="H240" i="12"/>
  <c r="I240" i="12"/>
  <c r="J240" i="12"/>
  <c r="C241" i="12"/>
  <c r="D241" i="12"/>
  <c r="E241" i="12"/>
  <c r="F241" i="12"/>
  <c r="G241" i="12"/>
  <c r="H241" i="12"/>
  <c r="I241" i="12"/>
  <c r="J241" i="12"/>
  <c r="C242" i="12"/>
  <c r="D242" i="12"/>
  <c r="E242" i="12"/>
  <c r="F242" i="12"/>
  <c r="G242" i="12"/>
  <c r="H242" i="12"/>
  <c r="I242" i="12"/>
  <c r="J242" i="12"/>
  <c r="C243" i="12"/>
  <c r="D243" i="12"/>
  <c r="E243" i="12"/>
  <c r="F243" i="12"/>
  <c r="G243" i="12"/>
  <c r="H243" i="12"/>
  <c r="I243" i="12"/>
  <c r="J243" i="12"/>
  <c r="C244" i="12"/>
  <c r="D244" i="12"/>
  <c r="E244" i="12"/>
  <c r="F244" i="12"/>
  <c r="G244" i="12"/>
  <c r="H244" i="12"/>
  <c r="I244" i="12"/>
  <c r="J244" i="12"/>
  <c r="C245" i="12"/>
  <c r="D245" i="12"/>
  <c r="E245" i="12"/>
  <c r="F245" i="12"/>
  <c r="G245" i="12"/>
  <c r="H245" i="12"/>
  <c r="I245" i="12"/>
  <c r="J245" i="12"/>
  <c r="C246" i="12"/>
  <c r="D246" i="12"/>
  <c r="E246" i="12"/>
  <c r="F246" i="12"/>
  <c r="G246" i="12"/>
  <c r="H246" i="12"/>
  <c r="I246" i="12"/>
  <c r="J246" i="12"/>
  <c r="C247" i="12"/>
  <c r="D247" i="12"/>
  <c r="E247" i="12"/>
  <c r="F247" i="12"/>
  <c r="G247" i="12"/>
  <c r="H247" i="12"/>
  <c r="I247" i="12"/>
  <c r="J247" i="12"/>
  <c r="C248" i="12"/>
  <c r="D248" i="12"/>
  <c r="E248" i="12"/>
  <c r="F248" i="12"/>
  <c r="G248" i="12"/>
  <c r="H248" i="12"/>
  <c r="I248" i="12"/>
  <c r="J248" i="12"/>
  <c r="C249" i="12"/>
  <c r="D249" i="12"/>
  <c r="E249" i="12"/>
  <c r="F249" i="12"/>
  <c r="G249" i="12"/>
  <c r="H249" i="12"/>
  <c r="I249" i="12"/>
  <c r="J249" i="12"/>
  <c r="C250" i="12"/>
  <c r="D250" i="12"/>
  <c r="E250" i="12"/>
  <c r="F250" i="12"/>
  <c r="G250" i="12"/>
  <c r="H250" i="12"/>
  <c r="I250" i="12"/>
  <c r="J250" i="12"/>
  <c r="C251" i="12"/>
  <c r="D251" i="12"/>
  <c r="E251" i="12"/>
  <c r="F251" i="12"/>
  <c r="G251" i="12"/>
  <c r="H251" i="12"/>
  <c r="I251" i="12"/>
  <c r="J251" i="12"/>
  <c r="C252" i="12"/>
  <c r="D252" i="12"/>
  <c r="E252" i="12"/>
  <c r="F252" i="12"/>
  <c r="G252" i="12"/>
  <c r="H252" i="12"/>
  <c r="I252" i="12"/>
  <c r="J252" i="12"/>
  <c r="C253" i="12"/>
  <c r="D253" i="12"/>
  <c r="E253" i="12"/>
  <c r="F253" i="12"/>
  <c r="G253" i="12"/>
  <c r="H253" i="12"/>
  <c r="I253" i="12"/>
  <c r="J253" i="12"/>
  <c r="C254" i="12"/>
  <c r="D254" i="12"/>
  <c r="E254" i="12"/>
  <c r="F254" i="12"/>
  <c r="G254" i="12"/>
  <c r="H254" i="12"/>
  <c r="I254" i="12"/>
  <c r="J254" i="12"/>
  <c r="C255" i="12"/>
  <c r="D255" i="12"/>
  <c r="E255" i="12"/>
  <c r="F255" i="12"/>
  <c r="G255" i="12"/>
  <c r="H255" i="12"/>
  <c r="I255" i="12"/>
  <c r="J255" i="12"/>
  <c r="C256" i="12"/>
  <c r="D256" i="12"/>
  <c r="E256" i="12"/>
  <c r="F256" i="12"/>
  <c r="G256" i="12"/>
  <c r="H256" i="12"/>
  <c r="I256" i="12"/>
  <c r="J256" i="12"/>
  <c r="C257" i="12"/>
  <c r="D257" i="12"/>
  <c r="E257" i="12"/>
  <c r="F257" i="12"/>
  <c r="G257" i="12"/>
  <c r="H257" i="12"/>
  <c r="I257" i="12"/>
  <c r="J257" i="12"/>
  <c r="C258" i="12"/>
  <c r="D258" i="12"/>
  <c r="E258" i="12"/>
  <c r="F258" i="12"/>
  <c r="G258" i="12"/>
  <c r="H258" i="12"/>
  <c r="I258" i="12"/>
  <c r="J258" i="12"/>
  <c r="C259" i="12"/>
  <c r="D259" i="12"/>
  <c r="E259" i="12"/>
  <c r="F259" i="12"/>
  <c r="G259" i="12"/>
  <c r="H259" i="12"/>
  <c r="I259" i="12"/>
  <c r="J259" i="12"/>
  <c r="C260" i="12"/>
  <c r="D260" i="12"/>
  <c r="E260" i="12"/>
  <c r="F260" i="12"/>
  <c r="G260" i="12"/>
  <c r="H260" i="12"/>
  <c r="I260" i="12"/>
  <c r="J260" i="12"/>
  <c r="C261" i="12"/>
  <c r="D261" i="12"/>
  <c r="E261" i="12"/>
  <c r="F261" i="12"/>
  <c r="G261" i="12"/>
  <c r="H261" i="12"/>
  <c r="I261" i="12"/>
  <c r="J261" i="12"/>
  <c r="C262" i="12"/>
  <c r="D262" i="12"/>
  <c r="E262" i="12"/>
  <c r="F262" i="12"/>
  <c r="G262" i="12"/>
  <c r="H262" i="12"/>
  <c r="I262" i="12"/>
  <c r="J262" i="12"/>
  <c r="C263" i="12"/>
  <c r="D263" i="12"/>
  <c r="E263" i="12"/>
  <c r="F263" i="12"/>
  <c r="G263" i="12"/>
  <c r="H263" i="12"/>
  <c r="I263" i="12"/>
  <c r="J263" i="12"/>
  <c r="C264" i="12"/>
  <c r="D264" i="12"/>
  <c r="E264" i="12"/>
  <c r="F264" i="12"/>
  <c r="G264" i="12"/>
  <c r="H264" i="12"/>
  <c r="I264" i="12"/>
  <c r="J264" i="12"/>
  <c r="C265" i="12"/>
  <c r="D265" i="12"/>
  <c r="E265" i="12"/>
  <c r="F265" i="12"/>
  <c r="G265" i="12"/>
  <c r="H265" i="12"/>
  <c r="I265" i="12"/>
  <c r="J265" i="12"/>
  <c r="C266" i="12"/>
  <c r="D266" i="12"/>
  <c r="E266" i="12"/>
  <c r="F266" i="12"/>
  <c r="G266" i="12"/>
  <c r="H266" i="12"/>
  <c r="I266" i="12"/>
  <c r="J266" i="12"/>
  <c r="C267" i="12"/>
  <c r="D267" i="12"/>
  <c r="E267" i="12"/>
  <c r="F267" i="12"/>
  <c r="G267" i="12"/>
  <c r="H267" i="12"/>
  <c r="I267" i="12"/>
  <c r="J267" i="12"/>
  <c r="C268" i="12"/>
  <c r="D268" i="12"/>
  <c r="E268" i="12"/>
  <c r="F268" i="12"/>
  <c r="G268" i="12"/>
  <c r="H268" i="12"/>
  <c r="I268" i="12"/>
  <c r="J268" i="12"/>
  <c r="C269" i="12"/>
  <c r="D269" i="12"/>
  <c r="E269" i="12"/>
  <c r="F269" i="12"/>
  <c r="G269" i="12"/>
  <c r="H269" i="12"/>
  <c r="I269" i="12"/>
  <c r="J269" i="12"/>
  <c r="C270" i="12"/>
  <c r="D270" i="12"/>
  <c r="E270" i="12"/>
  <c r="F270" i="12"/>
  <c r="G270" i="12"/>
  <c r="H270" i="12"/>
  <c r="I270" i="12"/>
  <c r="J270" i="12"/>
  <c r="C271" i="12"/>
  <c r="D271" i="12"/>
  <c r="E271" i="12"/>
  <c r="F271" i="12"/>
  <c r="G271" i="12"/>
  <c r="H271" i="12"/>
  <c r="I271" i="12"/>
  <c r="J271" i="12"/>
  <c r="C272" i="12"/>
  <c r="D272" i="12"/>
  <c r="E272" i="12"/>
  <c r="F272" i="12"/>
  <c r="G272" i="12"/>
  <c r="H272" i="12"/>
  <c r="I272" i="12"/>
  <c r="J272" i="12"/>
  <c r="C273" i="12"/>
  <c r="D273" i="12"/>
  <c r="E273" i="12"/>
  <c r="F273" i="12"/>
  <c r="G273" i="12"/>
  <c r="H273" i="12"/>
  <c r="I273" i="12"/>
  <c r="J273" i="12"/>
  <c r="C274" i="12"/>
  <c r="D274" i="12"/>
  <c r="E274" i="12"/>
  <c r="F274" i="12"/>
  <c r="G274" i="12"/>
  <c r="H274" i="12"/>
  <c r="I274" i="12"/>
  <c r="J274" i="12"/>
  <c r="C275" i="12"/>
  <c r="D275" i="12"/>
  <c r="E275" i="12"/>
  <c r="F275" i="12"/>
  <c r="G275" i="12"/>
  <c r="H275" i="12"/>
  <c r="I275" i="12"/>
  <c r="J275" i="12"/>
  <c r="C276" i="12"/>
  <c r="D276" i="12"/>
  <c r="E276" i="12"/>
  <c r="F276" i="12"/>
  <c r="G276" i="12"/>
  <c r="H276" i="12"/>
  <c r="I276" i="12"/>
  <c r="J276" i="12"/>
  <c r="C277" i="12"/>
  <c r="D277" i="12"/>
  <c r="E277" i="12"/>
  <c r="F277" i="12"/>
  <c r="G277" i="12"/>
  <c r="H277" i="12"/>
  <c r="I277" i="12"/>
  <c r="J277" i="12"/>
  <c r="C278" i="12"/>
  <c r="D278" i="12"/>
  <c r="E278" i="12"/>
  <c r="F278" i="12"/>
  <c r="G278" i="12"/>
  <c r="H278" i="12"/>
  <c r="I278" i="12"/>
  <c r="J278" i="12"/>
  <c r="C279" i="12"/>
  <c r="D279" i="12"/>
  <c r="E279" i="12"/>
  <c r="F279" i="12"/>
  <c r="G279" i="12"/>
  <c r="H279" i="12"/>
  <c r="I279" i="12"/>
  <c r="J279" i="12"/>
  <c r="C280" i="12"/>
  <c r="D280" i="12"/>
  <c r="E280" i="12"/>
  <c r="F280" i="12"/>
  <c r="G280" i="12"/>
  <c r="H280" i="12"/>
  <c r="I280" i="12"/>
  <c r="J280" i="12"/>
  <c r="C281" i="12"/>
  <c r="D281" i="12"/>
  <c r="E281" i="12"/>
  <c r="F281" i="12"/>
  <c r="G281" i="12"/>
  <c r="H281" i="12"/>
  <c r="I281" i="12"/>
  <c r="J281" i="12"/>
  <c r="C282" i="12"/>
  <c r="D282" i="12"/>
  <c r="E282" i="12"/>
  <c r="F282" i="12"/>
  <c r="G282" i="12"/>
  <c r="H282" i="12"/>
  <c r="I282" i="12"/>
  <c r="J282" i="12"/>
  <c r="C283" i="12"/>
  <c r="D283" i="12"/>
  <c r="E283" i="12"/>
  <c r="F283" i="12"/>
  <c r="G283" i="12"/>
  <c r="H283" i="12"/>
  <c r="I283" i="12"/>
  <c r="J283" i="12"/>
  <c r="C284" i="12"/>
  <c r="D284" i="12"/>
  <c r="E284" i="12"/>
  <c r="F284" i="12"/>
  <c r="G284" i="12"/>
  <c r="H284" i="12"/>
  <c r="I284" i="12"/>
  <c r="J284" i="12"/>
  <c r="C285" i="12"/>
  <c r="D285" i="12"/>
  <c r="E285" i="12"/>
  <c r="F285" i="12"/>
  <c r="G285" i="12"/>
  <c r="H285" i="12"/>
  <c r="I285" i="12"/>
  <c r="J285" i="12"/>
  <c r="C286" i="12"/>
  <c r="D286" i="12"/>
  <c r="E286" i="12"/>
  <c r="F286" i="12"/>
  <c r="G286" i="12"/>
  <c r="H286" i="12"/>
  <c r="I286" i="12"/>
  <c r="J286" i="12"/>
  <c r="C287" i="12"/>
  <c r="D287" i="12"/>
  <c r="E287" i="12"/>
  <c r="F287" i="12"/>
  <c r="G287" i="12"/>
  <c r="H287" i="12"/>
  <c r="I287" i="12"/>
  <c r="J287" i="12"/>
  <c r="C288" i="12"/>
  <c r="D288" i="12"/>
  <c r="E288" i="12"/>
  <c r="F288" i="12"/>
  <c r="G288" i="12"/>
  <c r="H288" i="12"/>
  <c r="I288" i="12"/>
  <c r="J288" i="12"/>
  <c r="C289" i="12"/>
  <c r="D289" i="12"/>
  <c r="E289" i="12"/>
  <c r="F289" i="12"/>
  <c r="G289" i="12"/>
  <c r="H289" i="12"/>
  <c r="I289" i="12"/>
  <c r="J289" i="12"/>
  <c r="C290" i="12"/>
  <c r="D290" i="12"/>
  <c r="E290" i="12"/>
  <c r="F290" i="12"/>
  <c r="G290" i="12"/>
  <c r="H290" i="12"/>
  <c r="I290" i="12"/>
  <c r="J290" i="12"/>
  <c r="C291" i="12"/>
  <c r="D291" i="12"/>
  <c r="E291" i="12"/>
  <c r="F291" i="12"/>
  <c r="G291" i="12"/>
  <c r="H291" i="12"/>
  <c r="I291" i="12"/>
  <c r="J291" i="12"/>
  <c r="C292" i="12"/>
  <c r="D292" i="12"/>
  <c r="E292" i="12"/>
  <c r="F292" i="12"/>
  <c r="G292" i="12"/>
  <c r="H292" i="12"/>
  <c r="I292" i="12"/>
  <c r="J292" i="12"/>
  <c r="C293" i="12"/>
  <c r="D293" i="12"/>
  <c r="E293" i="12"/>
  <c r="F293" i="12"/>
  <c r="G293" i="12"/>
  <c r="H293" i="12"/>
  <c r="I293" i="12"/>
  <c r="J293" i="12"/>
  <c r="C294" i="12"/>
  <c r="D294" i="12"/>
  <c r="E294" i="12"/>
  <c r="F294" i="12"/>
  <c r="G294" i="12"/>
  <c r="H294" i="12"/>
  <c r="I294" i="12"/>
  <c r="J294" i="12"/>
  <c r="C295" i="12"/>
  <c r="D295" i="12"/>
  <c r="E295" i="12"/>
  <c r="F295" i="12"/>
  <c r="G295" i="12"/>
  <c r="H295" i="12"/>
  <c r="I295" i="12"/>
  <c r="J295" i="12"/>
  <c r="C296" i="12"/>
  <c r="D296" i="12"/>
  <c r="E296" i="12"/>
  <c r="F296" i="12"/>
  <c r="G296" i="12"/>
  <c r="H296" i="12"/>
  <c r="I296" i="12"/>
  <c r="J296" i="12"/>
  <c r="C297" i="12"/>
  <c r="D297" i="12"/>
  <c r="E297" i="12"/>
  <c r="F297" i="12"/>
  <c r="G297" i="12"/>
  <c r="H297" i="12"/>
  <c r="I297" i="12"/>
  <c r="J297" i="12"/>
  <c r="C298" i="12"/>
  <c r="D298" i="12"/>
  <c r="E298" i="12"/>
  <c r="F298" i="12"/>
  <c r="G298" i="12"/>
  <c r="H298" i="12"/>
  <c r="I298" i="12"/>
  <c r="J298" i="12"/>
  <c r="C299" i="12"/>
  <c r="D299" i="12"/>
  <c r="E299" i="12"/>
  <c r="F299" i="12"/>
  <c r="G299" i="12"/>
  <c r="H299" i="12"/>
  <c r="I299" i="12"/>
  <c r="J299" i="12"/>
  <c r="C300" i="12"/>
  <c r="D300" i="12"/>
  <c r="E300" i="12"/>
  <c r="F300" i="12"/>
  <c r="G300" i="12"/>
  <c r="H300" i="12"/>
  <c r="I300" i="12"/>
  <c r="J300" i="12"/>
  <c r="C301" i="12"/>
  <c r="D301" i="12"/>
  <c r="E301" i="12"/>
  <c r="F301" i="12"/>
  <c r="G301" i="12"/>
  <c r="H301" i="12"/>
  <c r="I301" i="12"/>
  <c r="J301" i="12"/>
  <c r="C302" i="12"/>
  <c r="D302" i="12"/>
  <c r="E302" i="12"/>
  <c r="F302" i="12"/>
  <c r="G302" i="12"/>
  <c r="H302" i="12"/>
  <c r="I302" i="12"/>
  <c r="J302" i="12"/>
  <c r="C303" i="12"/>
  <c r="D303" i="12"/>
  <c r="E303" i="12"/>
  <c r="F303" i="12"/>
  <c r="G303" i="12"/>
  <c r="H303" i="12"/>
  <c r="I303" i="12"/>
  <c r="J303" i="12"/>
  <c r="C304" i="12"/>
  <c r="D304" i="12"/>
  <c r="E304" i="12"/>
  <c r="F304" i="12"/>
  <c r="G304" i="12"/>
  <c r="H304" i="12"/>
  <c r="I304" i="12"/>
  <c r="J304" i="12"/>
  <c r="C305" i="12"/>
  <c r="D305" i="12"/>
  <c r="E305" i="12"/>
  <c r="F305" i="12"/>
  <c r="G305" i="12"/>
  <c r="H305" i="12"/>
  <c r="I305" i="12"/>
  <c r="J305" i="12"/>
  <c r="C306" i="12"/>
  <c r="D306" i="12"/>
  <c r="E306" i="12"/>
  <c r="F306" i="12"/>
  <c r="G306" i="12"/>
  <c r="H306" i="12"/>
  <c r="I306" i="12"/>
  <c r="J306" i="12"/>
  <c r="C307" i="12"/>
  <c r="D307" i="12"/>
  <c r="E307" i="12"/>
  <c r="F307" i="12"/>
  <c r="G307" i="12"/>
  <c r="H307" i="12"/>
  <c r="I307" i="12"/>
  <c r="J307" i="12"/>
  <c r="C308" i="12"/>
  <c r="D308" i="12"/>
  <c r="E308" i="12"/>
  <c r="F308" i="12"/>
  <c r="G308" i="12"/>
  <c r="H308" i="12"/>
  <c r="I308" i="12"/>
  <c r="J308" i="12"/>
  <c r="C309" i="12"/>
  <c r="D309" i="12"/>
  <c r="E309" i="12"/>
  <c r="F309" i="12"/>
  <c r="G309" i="12"/>
  <c r="H309" i="12"/>
  <c r="I309" i="12"/>
  <c r="J309" i="12"/>
  <c r="C310" i="12"/>
  <c r="D310" i="12"/>
  <c r="E310" i="12"/>
  <c r="F310" i="12"/>
  <c r="G310" i="12"/>
  <c r="H310" i="12"/>
  <c r="I310" i="12"/>
  <c r="J310" i="12"/>
  <c r="C311" i="12"/>
  <c r="D311" i="12"/>
  <c r="E311" i="12"/>
  <c r="F311" i="12"/>
  <c r="G311" i="12"/>
  <c r="H311" i="12"/>
  <c r="I311" i="12"/>
  <c r="J311" i="12"/>
  <c r="C312" i="12"/>
  <c r="D312" i="12"/>
  <c r="E312" i="12"/>
  <c r="F312" i="12"/>
  <c r="G312" i="12"/>
  <c r="H312" i="12"/>
  <c r="I312" i="12"/>
  <c r="J312" i="12"/>
  <c r="C313" i="12"/>
  <c r="D313" i="12"/>
  <c r="E313" i="12"/>
  <c r="F313" i="12"/>
  <c r="G313" i="12"/>
  <c r="H313" i="12"/>
  <c r="I313" i="12"/>
  <c r="J313" i="12"/>
  <c r="C314" i="12"/>
  <c r="D314" i="12"/>
  <c r="E314" i="12"/>
  <c r="F314" i="12"/>
  <c r="G314" i="12"/>
  <c r="H314" i="12"/>
  <c r="I314" i="12"/>
  <c r="J314" i="12"/>
  <c r="C315" i="12"/>
  <c r="D315" i="12"/>
  <c r="E315" i="12"/>
  <c r="F315" i="12"/>
  <c r="G315" i="12"/>
  <c r="H315" i="12"/>
  <c r="I315" i="12"/>
  <c r="J315" i="12"/>
  <c r="C316" i="12"/>
  <c r="D316" i="12"/>
  <c r="E316" i="12"/>
  <c r="F316" i="12"/>
  <c r="G316" i="12"/>
  <c r="H316" i="12"/>
  <c r="I316" i="12"/>
  <c r="J316" i="12"/>
  <c r="C317" i="12"/>
  <c r="D317" i="12"/>
  <c r="E317" i="12"/>
  <c r="F317" i="12"/>
  <c r="G317" i="12"/>
  <c r="H317" i="12"/>
  <c r="I317" i="12"/>
  <c r="J317" i="12"/>
  <c r="C318" i="12"/>
  <c r="D318" i="12"/>
  <c r="E318" i="12"/>
  <c r="F318" i="12"/>
  <c r="G318" i="12"/>
  <c r="H318" i="12"/>
  <c r="I318" i="12"/>
  <c r="J318" i="12"/>
  <c r="C319" i="12"/>
  <c r="D319" i="12"/>
  <c r="E319" i="12"/>
  <c r="F319" i="12"/>
  <c r="G319" i="12"/>
  <c r="H319" i="12"/>
  <c r="I319" i="12"/>
  <c r="J319" i="12"/>
  <c r="C320" i="12"/>
  <c r="D320" i="12"/>
  <c r="E320" i="12"/>
  <c r="F320" i="12"/>
  <c r="G320" i="12"/>
  <c r="H320" i="12"/>
  <c r="I320" i="12"/>
  <c r="J320" i="12"/>
  <c r="C321" i="12"/>
  <c r="D321" i="12"/>
  <c r="E321" i="12"/>
  <c r="F321" i="12"/>
  <c r="G321" i="12"/>
  <c r="H321" i="12"/>
  <c r="I321" i="12"/>
  <c r="J321" i="12"/>
  <c r="C322" i="12"/>
  <c r="D322" i="12"/>
  <c r="E322" i="12"/>
  <c r="F322" i="12"/>
  <c r="G322" i="12"/>
  <c r="H322" i="12"/>
  <c r="I322" i="12"/>
  <c r="J322" i="12"/>
  <c r="C323" i="12"/>
  <c r="D323" i="12"/>
  <c r="E323" i="12"/>
  <c r="F323" i="12"/>
  <c r="G323" i="12"/>
  <c r="H323" i="12"/>
  <c r="I323" i="12"/>
  <c r="J323" i="12"/>
  <c r="C324" i="12"/>
  <c r="D324" i="12"/>
  <c r="E324" i="12"/>
  <c r="F324" i="12"/>
  <c r="G324" i="12"/>
  <c r="H324" i="12"/>
  <c r="I324" i="12"/>
  <c r="J324" i="12"/>
  <c r="C325" i="12"/>
  <c r="D325" i="12"/>
  <c r="E325" i="12"/>
  <c r="F325" i="12"/>
  <c r="G325" i="12"/>
  <c r="H325" i="12"/>
  <c r="I325" i="12"/>
  <c r="J325" i="12"/>
  <c r="C326" i="12"/>
  <c r="D326" i="12"/>
  <c r="E326" i="12"/>
  <c r="F326" i="12"/>
  <c r="G326" i="12"/>
  <c r="H326" i="12"/>
  <c r="I326" i="12"/>
  <c r="J326" i="12"/>
  <c r="C327" i="12"/>
  <c r="D327" i="12"/>
  <c r="E327" i="12"/>
  <c r="F327" i="12"/>
  <c r="G327" i="12"/>
  <c r="H327" i="12"/>
  <c r="I327" i="12"/>
  <c r="J327" i="12"/>
  <c r="C328" i="12"/>
  <c r="D328" i="12"/>
  <c r="E328" i="12"/>
  <c r="F328" i="12"/>
  <c r="G328" i="12"/>
  <c r="H328" i="12"/>
  <c r="I328" i="12"/>
  <c r="J328" i="12"/>
  <c r="C329" i="12"/>
  <c r="D329" i="12"/>
  <c r="E329" i="12"/>
  <c r="F329" i="12"/>
  <c r="G329" i="12"/>
  <c r="H329" i="12"/>
  <c r="I329" i="12"/>
  <c r="J329" i="12"/>
  <c r="C330" i="12"/>
  <c r="D330" i="12"/>
  <c r="E330" i="12"/>
  <c r="F330" i="12"/>
  <c r="G330" i="12"/>
  <c r="H330" i="12"/>
  <c r="I330" i="12"/>
  <c r="J330" i="12"/>
  <c r="C331" i="12"/>
  <c r="D331" i="12"/>
  <c r="E331" i="12"/>
  <c r="F331" i="12"/>
  <c r="G331" i="12"/>
  <c r="H331" i="12"/>
  <c r="I331" i="12"/>
  <c r="J331" i="12"/>
  <c r="C332" i="12"/>
  <c r="D332" i="12"/>
  <c r="E332" i="12"/>
  <c r="F332" i="12"/>
  <c r="G332" i="12"/>
  <c r="H332" i="12"/>
  <c r="I332" i="12"/>
  <c r="J332" i="12"/>
  <c r="C333" i="12"/>
  <c r="D333" i="12"/>
  <c r="E333" i="12"/>
  <c r="F333" i="12"/>
  <c r="G333" i="12"/>
  <c r="H333" i="12"/>
  <c r="I333" i="12"/>
  <c r="J333" i="12"/>
  <c r="C334" i="12"/>
  <c r="D334" i="12"/>
  <c r="E334" i="12"/>
  <c r="F334" i="12"/>
  <c r="G334" i="12"/>
  <c r="H334" i="12"/>
  <c r="I334" i="12"/>
  <c r="J334" i="12"/>
  <c r="C335" i="12"/>
  <c r="D335" i="12"/>
  <c r="E335" i="12"/>
  <c r="F335" i="12"/>
  <c r="G335" i="12"/>
  <c r="H335" i="12"/>
  <c r="I335" i="12"/>
  <c r="J335" i="12"/>
  <c r="C336" i="12"/>
  <c r="D336" i="12"/>
  <c r="E336" i="12"/>
  <c r="F336" i="12"/>
  <c r="G336" i="12"/>
  <c r="H336" i="12"/>
  <c r="I336" i="12"/>
  <c r="J336" i="12"/>
  <c r="C337" i="12"/>
  <c r="D337" i="12"/>
  <c r="E337" i="12"/>
  <c r="F337" i="12"/>
  <c r="G337" i="12"/>
  <c r="H337" i="12"/>
  <c r="I337" i="12"/>
  <c r="J337" i="12"/>
  <c r="C338" i="12"/>
  <c r="D338" i="12"/>
  <c r="E338" i="12"/>
  <c r="F338" i="12"/>
  <c r="G338" i="12"/>
  <c r="H338" i="12"/>
  <c r="I338" i="12"/>
  <c r="J338" i="12"/>
  <c r="C339" i="12"/>
  <c r="D339" i="12"/>
  <c r="E339" i="12"/>
  <c r="F339" i="12"/>
  <c r="G339" i="12"/>
  <c r="H339" i="12"/>
  <c r="I339" i="12"/>
  <c r="J339" i="12"/>
  <c r="C340" i="12"/>
  <c r="D340" i="12"/>
  <c r="E340" i="12"/>
  <c r="F340" i="12"/>
  <c r="G340" i="12"/>
  <c r="H340" i="12"/>
  <c r="I340" i="12"/>
  <c r="J340" i="12"/>
  <c r="C341" i="12"/>
  <c r="D341" i="12"/>
  <c r="E341" i="12"/>
  <c r="F341" i="12"/>
  <c r="G341" i="12"/>
  <c r="H341" i="12"/>
  <c r="I341" i="12"/>
  <c r="J341" i="12"/>
  <c r="C342" i="12"/>
  <c r="D342" i="12"/>
  <c r="E342" i="12"/>
  <c r="F342" i="12"/>
  <c r="G342" i="12"/>
  <c r="H342" i="12"/>
  <c r="I342" i="12"/>
  <c r="J342" i="12"/>
  <c r="C343" i="12"/>
  <c r="D343" i="12"/>
  <c r="E343" i="12"/>
  <c r="F343" i="12"/>
  <c r="G343" i="12"/>
  <c r="H343" i="12"/>
  <c r="I343" i="12"/>
  <c r="J343" i="12"/>
  <c r="C344" i="12"/>
  <c r="D344" i="12"/>
  <c r="E344" i="12"/>
  <c r="F344" i="12"/>
  <c r="G344" i="12"/>
  <c r="H344" i="12"/>
  <c r="I344" i="12"/>
  <c r="J344" i="12"/>
  <c r="C345" i="12"/>
  <c r="D345" i="12"/>
  <c r="E345" i="12"/>
  <c r="F345" i="12"/>
  <c r="G345" i="12"/>
  <c r="H345" i="12"/>
  <c r="I345" i="12"/>
  <c r="J345" i="12"/>
  <c r="C346" i="12"/>
  <c r="D346" i="12"/>
  <c r="E346" i="12"/>
  <c r="F346" i="12"/>
  <c r="G346" i="12"/>
  <c r="H346" i="12"/>
  <c r="I346" i="12"/>
  <c r="J346" i="12"/>
  <c r="C347" i="12"/>
  <c r="D347" i="12"/>
  <c r="E347" i="12"/>
  <c r="F347" i="12"/>
  <c r="G347" i="12"/>
  <c r="H347" i="12"/>
  <c r="I347" i="12"/>
  <c r="J347" i="12"/>
  <c r="C348" i="12"/>
  <c r="D348" i="12"/>
  <c r="E348" i="12"/>
  <c r="F348" i="12"/>
  <c r="G348" i="12"/>
  <c r="H348" i="12"/>
  <c r="I348" i="12"/>
  <c r="J348" i="12"/>
  <c r="C349" i="12"/>
  <c r="D349" i="12"/>
  <c r="E349" i="12"/>
  <c r="F349" i="12"/>
  <c r="G349" i="12"/>
  <c r="H349" i="12"/>
  <c r="I349" i="12"/>
  <c r="J349" i="12"/>
  <c r="C350" i="12"/>
  <c r="D350" i="12"/>
  <c r="E350" i="12"/>
  <c r="F350" i="12"/>
  <c r="G350" i="12"/>
  <c r="H350" i="12"/>
  <c r="I350" i="12"/>
  <c r="J350" i="12"/>
  <c r="C351" i="12"/>
  <c r="D351" i="12"/>
  <c r="E351" i="12"/>
  <c r="F351" i="12"/>
  <c r="G351" i="12"/>
  <c r="H351" i="12"/>
  <c r="I351" i="12"/>
  <c r="J351" i="12"/>
  <c r="C352" i="12"/>
  <c r="D352" i="12"/>
  <c r="E352" i="12"/>
  <c r="F352" i="12"/>
  <c r="G352" i="12"/>
  <c r="H352" i="12"/>
  <c r="I352" i="12"/>
  <c r="J352" i="12"/>
  <c r="C353" i="12"/>
  <c r="D353" i="12"/>
  <c r="E353" i="12"/>
  <c r="F353" i="12"/>
  <c r="G353" i="12"/>
  <c r="H353" i="12"/>
  <c r="I353" i="12"/>
  <c r="J353" i="12"/>
  <c r="C354" i="12"/>
  <c r="D354" i="12"/>
  <c r="E354" i="12"/>
  <c r="F354" i="12"/>
  <c r="G354" i="12"/>
  <c r="H354" i="12"/>
  <c r="I354" i="12"/>
  <c r="J354" i="12"/>
  <c r="C355" i="12"/>
  <c r="D355" i="12"/>
  <c r="E355" i="12"/>
  <c r="F355" i="12"/>
  <c r="G355" i="12"/>
  <c r="H355" i="12"/>
  <c r="I355" i="12"/>
  <c r="J355" i="12"/>
  <c r="C356" i="12"/>
  <c r="D356" i="12"/>
  <c r="E356" i="12"/>
  <c r="F356" i="12"/>
  <c r="G356" i="12"/>
  <c r="H356" i="12"/>
  <c r="I356" i="12"/>
  <c r="J356" i="12"/>
  <c r="C357" i="12"/>
  <c r="D357" i="12"/>
  <c r="E357" i="12"/>
  <c r="F357" i="12"/>
  <c r="G357" i="12"/>
  <c r="H357" i="12"/>
  <c r="I357" i="12"/>
  <c r="J357" i="12"/>
  <c r="C358" i="12"/>
  <c r="D358" i="12"/>
  <c r="E358" i="12"/>
  <c r="F358" i="12"/>
  <c r="G358" i="12"/>
  <c r="H358" i="12"/>
  <c r="I358" i="12"/>
  <c r="J358" i="12"/>
  <c r="C359" i="12"/>
  <c r="D359" i="12"/>
  <c r="E359" i="12"/>
  <c r="F359" i="12"/>
  <c r="G359" i="12"/>
  <c r="H359" i="12"/>
  <c r="I359" i="12"/>
  <c r="J359" i="12"/>
  <c r="C360" i="12"/>
  <c r="D360" i="12"/>
  <c r="E360" i="12"/>
  <c r="F360" i="12"/>
  <c r="G360" i="12"/>
  <c r="H360" i="12"/>
  <c r="I360" i="12"/>
  <c r="J360" i="12"/>
  <c r="C361" i="12"/>
  <c r="D361" i="12"/>
  <c r="E361" i="12"/>
  <c r="F361" i="12"/>
  <c r="G361" i="12"/>
  <c r="H361" i="12"/>
  <c r="I361" i="12"/>
  <c r="J361" i="12"/>
  <c r="C362" i="12"/>
  <c r="D362" i="12"/>
  <c r="E362" i="12"/>
  <c r="F362" i="12"/>
  <c r="G362" i="12"/>
  <c r="H362" i="12"/>
  <c r="I362" i="12"/>
  <c r="J362" i="12"/>
  <c r="C363" i="12"/>
  <c r="D363" i="12"/>
  <c r="E363" i="12"/>
  <c r="F363" i="12"/>
  <c r="G363" i="12"/>
  <c r="H363" i="12"/>
  <c r="I363" i="12"/>
  <c r="J363" i="12"/>
  <c r="C364" i="12"/>
  <c r="D364" i="12"/>
  <c r="E364" i="12"/>
  <c r="F364" i="12"/>
  <c r="G364" i="12"/>
  <c r="H364" i="12"/>
  <c r="I364" i="12"/>
  <c r="J364" i="12"/>
  <c r="C365" i="12"/>
  <c r="D365" i="12"/>
  <c r="E365" i="12"/>
  <c r="F365" i="12"/>
  <c r="G365" i="12"/>
  <c r="H365" i="12"/>
  <c r="I365" i="12"/>
  <c r="J365" i="12"/>
  <c r="C366" i="12"/>
  <c r="D366" i="12"/>
  <c r="E366" i="12"/>
  <c r="F366" i="12"/>
  <c r="G366" i="12"/>
  <c r="H366" i="12"/>
  <c r="I366" i="12"/>
  <c r="J366" i="12"/>
  <c r="C367" i="12"/>
  <c r="D367" i="12"/>
  <c r="E367" i="12"/>
  <c r="F367" i="12"/>
  <c r="G367" i="12"/>
  <c r="H367" i="12"/>
  <c r="I367" i="12"/>
  <c r="J367" i="12"/>
  <c r="C368" i="12"/>
  <c r="D368" i="12"/>
  <c r="E368" i="12"/>
  <c r="F368" i="12"/>
  <c r="G368" i="12"/>
  <c r="H368" i="12"/>
  <c r="I368" i="12"/>
  <c r="J368" i="12"/>
  <c r="C369" i="12"/>
  <c r="D369" i="12"/>
  <c r="E369" i="12"/>
  <c r="F369" i="12"/>
  <c r="G369" i="12"/>
  <c r="H369" i="12"/>
  <c r="I369" i="12"/>
  <c r="J369" i="12"/>
  <c r="C370" i="12"/>
  <c r="D370" i="12"/>
  <c r="E370" i="12"/>
  <c r="F370" i="12"/>
  <c r="G370" i="12"/>
  <c r="H370" i="12"/>
  <c r="I370" i="12"/>
  <c r="J370" i="12"/>
  <c r="C371" i="12"/>
  <c r="D371" i="12"/>
  <c r="E371" i="12"/>
  <c r="F371" i="12"/>
  <c r="G371" i="12"/>
  <c r="H371" i="12"/>
  <c r="I371" i="12"/>
  <c r="J371" i="12"/>
  <c r="C372" i="12"/>
  <c r="D372" i="12"/>
  <c r="E372" i="12"/>
  <c r="F372" i="12"/>
  <c r="G372" i="12"/>
  <c r="H372" i="12"/>
  <c r="I372" i="12"/>
  <c r="J372" i="12"/>
  <c r="C373" i="12"/>
  <c r="D373" i="12"/>
  <c r="E373" i="12"/>
  <c r="F373" i="12"/>
  <c r="G373" i="12"/>
  <c r="H373" i="12"/>
  <c r="I373" i="12"/>
  <c r="J373" i="12"/>
  <c r="C374" i="12"/>
  <c r="D374" i="12"/>
  <c r="E374" i="12"/>
  <c r="F374" i="12"/>
  <c r="G374" i="12"/>
  <c r="H374" i="12"/>
  <c r="I374" i="12"/>
  <c r="J374" i="12"/>
  <c r="C375" i="12"/>
  <c r="D375" i="12"/>
  <c r="E375" i="12"/>
  <c r="F375" i="12"/>
  <c r="G375" i="12"/>
  <c r="H375" i="12"/>
  <c r="I375" i="12"/>
  <c r="J375" i="12"/>
  <c r="C376" i="12"/>
  <c r="D376" i="12"/>
  <c r="E376" i="12"/>
  <c r="F376" i="12"/>
  <c r="G376" i="12"/>
  <c r="H376" i="12"/>
  <c r="I376" i="12"/>
  <c r="J376" i="12"/>
  <c r="C377" i="12"/>
  <c r="D377" i="12"/>
  <c r="E377" i="12"/>
  <c r="F377" i="12"/>
  <c r="G377" i="12"/>
  <c r="H377" i="12"/>
  <c r="I377" i="12"/>
  <c r="J377" i="12"/>
  <c r="C378" i="12"/>
  <c r="D378" i="12"/>
  <c r="E378" i="12"/>
  <c r="F378" i="12"/>
  <c r="G378" i="12"/>
  <c r="H378" i="12"/>
  <c r="I378" i="12"/>
  <c r="J378" i="12"/>
  <c r="C379" i="12"/>
  <c r="D379" i="12"/>
  <c r="E379" i="12"/>
  <c r="F379" i="12"/>
  <c r="G379" i="12"/>
  <c r="H379" i="12"/>
  <c r="I379" i="12"/>
  <c r="J379" i="12"/>
  <c r="C380" i="12"/>
  <c r="D380" i="12"/>
  <c r="E380" i="12"/>
  <c r="F380" i="12"/>
  <c r="G380" i="12"/>
  <c r="H380" i="12"/>
  <c r="I380" i="12"/>
  <c r="J380" i="12"/>
  <c r="C381" i="12"/>
  <c r="D381" i="12"/>
  <c r="E381" i="12"/>
  <c r="F381" i="12"/>
  <c r="G381" i="12"/>
  <c r="H381" i="12"/>
  <c r="I381" i="12"/>
  <c r="J381" i="12"/>
  <c r="C382" i="12"/>
  <c r="D382" i="12"/>
  <c r="E382" i="12"/>
  <c r="F382" i="12"/>
  <c r="G382" i="12"/>
  <c r="H382" i="12"/>
  <c r="I382" i="12"/>
  <c r="J382" i="12"/>
  <c r="C383" i="12"/>
  <c r="D383" i="12"/>
  <c r="E383" i="12"/>
  <c r="F383" i="12"/>
  <c r="G383" i="12"/>
  <c r="H383" i="12"/>
  <c r="I383" i="12"/>
  <c r="J383" i="12"/>
  <c r="C384" i="12"/>
  <c r="D384" i="12"/>
  <c r="E384" i="12"/>
  <c r="F384" i="12"/>
  <c r="G384" i="12"/>
  <c r="H384" i="12"/>
  <c r="I384" i="12"/>
  <c r="J384" i="12"/>
  <c r="C385" i="12"/>
  <c r="D385" i="12"/>
  <c r="E385" i="12"/>
  <c r="F385" i="12"/>
  <c r="G385" i="12"/>
  <c r="H385" i="12"/>
  <c r="I385" i="12"/>
  <c r="J385" i="12"/>
  <c r="C386" i="12"/>
  <c r="D386" i="12"/>
  <c r="E386" i="12"/>
  <c r="F386" i="12"/>
  <c r="G386" i="12"/>
  <c r="H386" i="12"/>
  <c r="I386" i="12"/>
  <c r="J386" i="12"/>
  <c r="C387" i="12"/>
  <c r="D387" i="12"/>
  <c r="E387" i="12"/>
  <c r="F387" i="12"/>
  <c r="G387" i="12"/>
  <c r="H387" i="12"/>
  <c r="I387" i="12"/>
  <c r="J387" i="12"/>
  <c r="C388" i="12"/>
  <c r="D388" i="12"/>
  <c r="E388" i="12"/>
  <c r="F388" i="12"/>
  <c r="G388" i="12"/>
  <c r="H388" i="12"/>
  <c r="I388" i="12"/>
  <c r="J388" i="12"/>
  <c r="C389" i="12"/>
  <c r="D389" i="12"/>
  <c r="E389" i="12"/>
  <c r="F389" i="12"/>
  <c r="G389" i="12"/>
  <c r="H389" i="12"/>
  <c r="I389" i="12"/>
  <c r="J389" i="12"/>
  <c r="C390" i="12"/>
  <c r="D390" i="12"/>
  <c r="E390" i="12"/>
  <c r="F390" i="12"/>
  <c r="G390" i="12"/>
  <c r="H390" i="12"/>
  <c r="I390" i="12"/>
  <c r="J390" i="12"/>
  <c r="C391" i="12"/>
  <c r="D391" i="12"/>
  <c r="E391" i="12"/>
  <c r="F391" i="12"/>
  <c r="G391" i="12"/>
  <c r="H391" i="12"/>
  <c r="I391" i="12"/>
  <c r="J391" i="12"/>
  <c r="C392" i="12"/>
  <c r="D392" i="12"/>
  <c r="E392" i="12"/>
  <c r="F392" i="12"/>
  <c r="G392" i="12"/>
  <c r="H392" i="12"/>
  <c r="I392" i="12"/>
  <c r="J392" i="12"/>
  <c r="C393" i="12"/>
  <c r="D393" i="12"/>
  <c r="E393" i="12"/>
  <c r="F393" i="12"/>
  <c r="G393" i="12"/>
  <c r="H393" i="12"/>
  <c r="I393" i="12"/>
  <c r="J393" i="12"/>
  <c r="C394" i="12"/>
  <c r="D394" i="12"/>
  <c r="E394" i="12"/>
  <c r="F394" i="12"/>
  <c r="G394" i="12"/>
  <c r="H394" i="12"/>
  <c r="I394" i="12"/>
  <c r="J394" i="12"/>
  <c r="C395" i="12"/>
  <c r="D395" i="12"/>
  <c r="E395" i="12"/>
  <c r="F395" i="12"/>
  <c r="G395" i="12"/>
  <c r="H395" i="12"/>
  <c r="I395" i="12"/>
  <c r="J395" i="12"/>
  <c r="C396" i="12"/>
  <c r="D396" i="12"/>
  <c r="E396" i="12"/>
  <c r="F396" i="12"/>
  <c r="G396" i="12"/>
  <c r="H396" i="12"/>
  <c r="I396" i="12"/>
  <c r="J396" i="12"/>
  <c r="C397" i="12"/>
  <c r="D397" i="12"/>
  <c r="E397" i="12"/>
  <c r="F397" i="12"/>
  <c r="G397" i="12"/>
  <c r="H397" i="12"/>
  <c r="I397" i="12"/>
  <c r="J397" i="12"/>
  <c r="C398" i="12"/>
  <c r="D398" i="12"/>
  <c r="E398" i="12"/>
  <c r="F398" i="12"/>
  <c r="G398" i="12"/>
  <c r="H398" i="12"/>
  <c r="I398" i="12"/>
  <c r="J398" i="12"/>
  <c r="C399" i="12"/>
  <c r="D399" i="12"/>
  <c r="E399" i="12"/>
  <c r="F399" i="12"/>
  <c r="G399" i="12"/>
  <c r="H399" i="12"/>
  <c r="I399" i="12"/>
  <c r="J399" i="12"/>
  <c r="C400" i="12"/>
  <c r="D400" i="12"/>
  <c r="E400" i="12"/>
  <c r="F400" i="12"/>
  <c r="G400" i="12"/>
  <c r="H400" i="12"/>
  <c r="I400" i="12"/>
  <c r="J400" i="12"/>
  <c r="C401" i="12"/>
  <c r="D401" i="12"/>
  <c r="E401" i="12"/>
  <c r="F401" i="12"/>
  <c r="G401" i="12"/>
  <c r="H401" i="12"/>
  <c r="I401" i="12"/>
  <c r="J401" i="12"/>
  <c r="C402" i="12"/>
  <c r="D402" i="12"/>
  <c r="E402" i="12"/>
  <c r="F402" i="12"/>
  <c r="G402" i="12"/>
  <c r="H402" i="12"/>
  <c r="I402" i="12"/>
  <c r="J402" i="12"/>
  <c r="C403" i="12"/>
  <c r="D403" i="12"/>
  <c r="E403" i="12"/>
  <c r="F403" i="12"/>
  <c r="G403" i="12"/>
  <c r="H403" i="12"/>
  <c r="I403" i="12"/>
  <c r="J403" i="12"/>
  <c r="C404" i="12"/>
  <c r="D404" i="12"/>
  <c r="E404" i="12"/>
  <c r="F404" i="12"/>
  <c r="G404" i="12"/>
  <c r="H404" i="12"/>
  <c r="I404" i="12"/>
  <c r="J404" i="12"/>
  <c r="C405" i="12"/>
  <c r="D405" i="12"/>
  <c r="E405" i="12"/>
  <c r="F405" i="12"/>
  <c r="G405" i="12"/>
  <c r="H405" i="12"/>
  <c r="I405" i="12"/>
  <c r="J405" i="12"/>
  <c r="C406" i="12"/>
  <c r="D406" i="12"/>
  <c r="E406" i="12"/>
  <c r="F406" i="12"/>
  <c r="G406" i="12"/>
  <c r="H406" i="12"/>
  <c r="I406" i="12"/>
  <c r="J406" i="12"/>
  <c r="C407" i="12"/>
  <c r="D407" i="12"/>
  <c r="E407" i="12"/>
  <c r="F407" i="12"/>
  <c r="G407" i="12"/>
  <c r="H407" i="12"/>
  <c r="I407" i="12"/>
  <c r="J407" i="12"/>
  <c r="C408" i="12"/>
  <c r="D408" i="12"/>
  <c r="E408" i="12"/>
  <c r="F408" i="12"/>
  <c r="G408" i="12"/>
  <c r="H408" i="12"/>
  <c r="I408" i="12"/>
  <c r="J408" i="12"/>
  <c r="C409" i="12"/>
  <c r="D409" i="12"/>
  <c r="E409" i="12"/>
  <c r="F409" i="12"/>
  <c r="G409" i="12"/>
  <c r="H409" i="12"/>
  <c r="I409" i="12"/>
  <c r="J409" i="12"/>
  <c r="C410" i="12"/>
  <c r="D410" i="12"/>
  <c r="E410" i="12"/>
  <c r="F410" i="12"/>
  <c r="G410" i="12"/>
  <c r="H410" i="12"/>
  <c r="I410" i="12"/>
  <c r="J410" i="12"/>
  <c r="C411" i="12"/>
  <c r="D411" i="12"/>
  <c r="E411" i="12"/>
  <c r="F411" i="12"/>
  <c r="G411" i="12"/>
  <c r="H411" i="12"/>
  <c r="I411" i="12"/>
  <c r="J411" i="12"/>
  <c r="C412" i="12"/>
  <c r="D412" i="12"/>
  <c r="E412" i="12"/>
  <c r="F412" i="12"/>
  <c r="G412" i="12"/>
  <c r="H412" i="12"/>
  <c r="I412" i="12"/>
  <c r="J412" i="12"/>
  <c r="C413" i="12"/>
  <c r="D413" i="12"/>
  <c r="E413" i="12"/>
  <c r="F413" i="12"/>
  <c r="G413" i="12"/>
  <c r="H413" i="12"/>
  <c r="I413" i="12"/>
  <c r="J413" i="12"/>
  <c r="C414" i="12"/>
  <c r="D414" i="12"/>
  <c r="E414" i="12"/>
  <c r="F414" i="12"/>
  <c r="G414" i="12"/>
  <c r="H414" i="12"/>
  <c r="I414" i="12"/>
  <c r="J414" i="12"/>
  <c r="C415" i="12"/>
  <c r="D415" i="12"/>
  <c r="E415" i="12"/>
  <c r="F415" i="12"/>
  <c r="G415" i="12"/>
  <c r="H415" i="12"/>
  <c r="I415" i="12"/>
  <c r="J415" i="12"/>
  <c r="C416" i="12"/>
  <c r="D416" i="12"/>
  <c r="E416" i="12"/>
  <c r="F416" i="12"/>
  <c r="G416" i="12"/>
  <c r="H416" i="12"/>
  <c r="I416" i="12"/>
  <c r="J416" i="12"/>
  <c r="C417" i="12"/>
  <c r="D417" i="12"/>
  <c r="E417" i="12"/>
  <c r="F417" i="12"/>
  <c r="G417" i="12"/>
  <c r="H417" i="12"/>
  <c r="I417" i="12"/>
  <c r="J417" i="12"/>
  <c r="C418" i="12"/>
  <c r="D418" i="12"/>
  <c r="E418" i="12"/>
  <c r="F418" i="12"/>
  <c r="G418" i="12"/>
  <c r="H418" i="12"/>
  <c r="I418" i="12"/>
  <c r="J418" i="12"/>
  <c r="C419" i="12"/>
  <c r="D419" i="12"/>
  <c r="E419" i="12"/>
  <c r="F419" i="12"/>
  <c r="G419" i="12"/>
  <c r="H419" i="12"/>
  <c r="I419" i="12"/>
  <c r="J419" i="12"/>
  <c r="C420" i="12"/>
  <c r="D420" i="12"/>
  <c r="E420" i="12"/>
  <c r="F420" i="12"/>
  <c r="G420" i="12"/>
  <c r="H420" i="12"/>
  <c r="I420" i="12"/>
  <c r="J420" i="12"/>
  <c r="C421" i="12"/>
  <c r="D421" i="12"/>
  <c r="E421" i="12"/>
  <c r="F421" i="12"/>
  <c r="G421" i="12"/>
  <c r="H421" i="12"/>
  <c r="I421" i="12"/>
  <c r="J421" i="12"/>
  <c r="C422" i="12"/>
  <c r="D422" i="12"/>
  <c r="E422" i="12"/>
  <c r="F422" i="12"/>
  <c r="G422" i="12"/>
  <c r="H422" i="12"/>
  <c r="I422" i="12"/>
  <c r="J422" i="12"/>
  <c r="C423" i="12"/>
  <c r="D423" i="12"/>
  <c r="E423" i="12"/>
  <c r="F423" i="12"/>
  <c r="G423" i="12"/>
  <c r="H423" i="12"/>
  <c r="I423" i="12"/>
  <c r="J423" i="12"/>
  <c r="C424" i="12"/>
  <c r="D424" i="12"/>
  <c r="E424" i="12"/>
  <c r="F424" i="12"/>
  <c r="G424" i="12"/>
  <c r="H424" i="12"/>
  <c r="I424" i="12"/>
  <c r="J424" i="12"/>
  <c r="C425" i="12"/>
  <c r="D425" i="12"/>
  <c r="E425" i="12"/>
  <c r="F425" i="12"/>
  <c r="G425" i="12"/>
  <c r="H425" i="12"/>
  <c r="I425" i="12"/>
  <c r="J425" i="12"/>
  <c r="D4" i="12"/>
  <c r="E4" i="12"/>
  <c r="F4" i="12"/>
  <c r="G4" i="12"/>
  <c r="H4" i="12"/>
  <c r="I4" i="12"/>
  <c r="J4" i="12"/>
  <c r="C4" i="12"/>
  <c r="J427" i="11"/>
  <c r="I427" i="11"/>
  <c r="H427" i="11"/>
  <c r="G427" i="11"/>
  <c r="F427" i="11"/>
  <c r="E427" i="11"/>
  <c r="D427" i="11"/>
  <c r="C427" i="11"/>
  <c r="C5" i="11"/>
  <c r="D5" i="11"/>
  <c r="E5" i="11"/>
  <c r="F5" i="11"/>
  <c r="G5" i="11"/>
  <c r="H5" i="11"/>
  <c r="I5" i="11"/>
  <c r="J5" i="11"/>
  <c r="C6" i="11"/>
  <c r="D6" i="11"/>
  <c r="E6" i="11"/>
  <c r="F6" i="11"/>
  <c r="G6" i="11"/>
  <c r="H6" i="11"/>
  <c r="I6" i="11"/>
  <c r="J6" i="11"/>
  <c r="C7" i="11"/>
  <c r="D7" i="11"/>
  <c r="E7" i="11"/>
  <c r="F7" i="11"/>
  <c r="G7" i="11"/>
  <c r="H7" i="11"/>
  <c r="I7" i="11"/>
  <c r="J7" i="11"/>
  <c r="C8" i="11"/>
  <c r="D8" i="11"/>
  <c r="E8" i="11"/>
  <c r="F8" i="11"/>
  <c r="G8" i="11"/>
  <c r="H8" i="11"/>
  <c r="I8" i="11"/>
  <c r="J8" i="11"/>
  <c r="C9" i="11"/>
  <c r="D9" i="11"/>
  <c r="E9" i="11"/>
  <c r="F9" i="11"/>
  <c r="G9" i="11"/>
  <c r="H9" i="11"/>
  <c r="I9" i="11"/>
  <c r="J9" i="11"/>
  <c r="C10" i="11"/>
  <c r="D10" i="11"/>
  <c r="E10" i="11"/>
  <c r="F10" i="11"/>
  <c r="G10" i="11"/>
  <c r="H10" i="11"/>
  <c r="I10" i="11"/>
  <c r="J10" i="11"/>
  <c r="C11" i="11"/>
  <c r="D11" i="11"/>
  <c r="E11" i="11"/>
  <c r="F11" i="11"/>
  <c r="G11" i="11"/>
  <c r="H11" i="11"/>
  <c r="I11" i="11"/>
  <c r="J11" i="11"/>
  <c r="C12" i="11"/>
  <c r="D12" i="11"/>
  <c r="E12" i="11"/>
  <c r="F12" i="11"/>
  <c r="G12" i="11"/>
  <c r="H12" i="11"/>
  <c r="I12" i="11"/>
  <c r="J12" i="11"/>
  <c r="C13" i="11"/>
  <c r="D13" i="11"/>
  <c r="E13" i="11"/>
  <c r="F13" i="11"/>
  <c r="G13" i="11"/>
  <c r="H13" i="11"/>
  <c r="I13" i="11"/>
  <c r="J13" i="11"/>
  <c r="C14" i="11"/>
  <c r="D14" i="11"/>
  <c r="E14" i="11"/>
  <c r="F14" i="11"/>
  <c r="G14" i="11"/>
  <c r="H14" i="11"/>
  <c r="I14" i="11"/>
  <c r="J14" i="11"/>
  <c r="C15" i="11"/>
  <c r="D15" i="11"/>
  <c r="E15" i="11"/>
  <c r="F15" i="11"/>
  <c r="G15" i="11"/>
  <c r="H15" i="11"/>
  <c r="I15" i="11"/>
  <c r="J15" i="11"/>
  <c r="C16" i="11"/>
  <c r="D16" i="11"/>
  <c r="E16" i="11"/>
  <c r="F16" i="11"/>
  <c r="G16" i="11"/>
  <c r="H16" i="11"/>
  <c r="I16" i="11"/>
  <c r="J16" i="11"/>
  <c r="C17" i="11"/>
  <c r="D17" i="11"/>
  <c r="E17" i="11"/>
  <c r="F17" i="11"/>
  <c r="G17" i="11"/>
  <c r="H17" i="11"/>
  <c r="I17" i="11"/>
  <c r="J17" i="11"/>
  <c r="C18" i="11"/>
  <c r="D18" i="11"/>
  <c r="E18" i="11"/>
  <c r="F18" i="11"/>
  <c r="G18" i="11"/>
  <c r="H18" i="11"/>
  <c r="I18" i="11"/>
  <c r="J18" i="11"/>
  <c r="C19" i="11"/>
  <c r="D19" i="11"/>
  <c r="E19" i="11"/>
  <c r="F19" i="11"/>
  <c r="G19" i="11"/>
  <c r="H19" i="11"/>
  <c r="I19" i="11"/>
  <c r="J19" i="11"/>
  <c r="C20" i="11"/>
  <c r="D20" i="11"/>
  <c r="E20" i="11"/>
  <c r="F20" i="11"/>
  <c r="G20" i="11"/>
  <c r="H20" i="11"/>
  <c r="I20" i="11"/>
  <c r="J20" i="11"/>
  <c r="C21" i="11"/>
  <c r="D21" i="11"/>
  <c r="E21" i="11"/>
  <c r="F21" i="11"/>
  <c r="G21" i="11"/>
  <c r="H21" i="11"/>
  <c r="I21" i="11"/>
  <c r="J21" i="11"/>
  <c r="C22" i="11"/>
  <c r="D22" i="11"/>
  <c r="E22" i="11"/>
  <c r="F22" i="11"/>
  <c r="G22" i="11"/>
  <c r="H22" i="11"/>
  <c r="I22" i="11"/>
  <c r="J22" i="11"/>
  <c r="C23" i="11"/>
  <c r="D23" i="11"/>
  <c r="E23" i="11"/>
  <c r="F23" i="11"/>
  <c r="G23" i="11"/>
  <c r="H23" i="11"/>
  <c r="I23" i="11"/>
  <c r="J23" i="11"/>
  <c r="C24" i="11"/>
  <c r="D24" i="11"/>
  <c r="E24" i="11"/>
  <c r="F24" i="11"/>
  <c r="G24" i="11"/>
  <c r="H24" i="11"/>
  <c r="I24" i="11"/>
  <c r="J24" i="11"/>
  <c r="C25" i="11"/>
  <c r="D25" i="11"/>
  <c r="E25" i="11"/>
  <c r="F25" i="11"/>
  <c r="G25" i="11"/>
  <c r="H25" i="11"/>
  <c r="I25" i="11"/>
  <c r="J25" i="11"/>
  <c r="C26" i="11"/>
  <c r="D26" i="11"/>
  <c r="E26" i="11"/>
  <c r="F26" i="11"/>
  <c r="G26" i="11"/>
  <c r="H26" i="11"/>
  <c r="I26" i="11"/>
  <c r="J26" i="11"/>
  <c r="C27" i="11"/>
  <c r="D27" i="11"/>
  <c r="E27" i="11"/>
  <c r="F27" i="11"/>
  <c r="G27" i="11"/>
  <c r="H27" i="11"/>
  <c r="I27" i="11"/>
  <c r="J27" i="11"/>
  <c r="C28" i="11"/>
  <c r="D28" i="11"/>
  <c r="E28" i="11"/>
  <c r="F28" i="11"/>
  <c r="G28" i="11"/>
  <c r="H28" i="11"/>
  <c r="I28" i="11"/>
  <c r="J28" i="11"/>
  <c r="C29" i="11"/>
  <c r="D29" i="11"/>
  <c r="E29" i="11"/>
  <c r="F29" i="11"/>
  <c r="G29" i="11"/>
  <c r="H29" i="11"/>
  <c r="I29" i="11"/>
  <c r="J29" i="11"/>
  <c r="C30" i="11"/>
  <c r="D30" i="11"/>
  <c r="E30" i="11"/>
  <c r="F30" i="11"/>
  <c r="G30" i="11"/>
  <c r="H30" i="11"/>
  <c r="I30" i="11"/>
  <c r="J30" i="11"/>
  <c r="C31" i="11"/>
  <c r="D31" i="11"/>
  <c r="E31" i="11"/>
  <c r="F31" i="11"/>
  <c r="G31" i="11"/>
  <c r="H31" i="11"/>
  <c r="I31" i="11"/>
  <c r="J31" i="11"/>
  <c r="C32" i="11"/>
  <c r="D32" i="11"/>
  <c r="E32" i="11"/>
  <c r="F32" i="11"/>
  <c r="G32" i="11"/>
  <c r="H32" i="11"/>
  <c r="I32" i="11"/>
  <c r="J32" i="11"/>
  <c r="C33" i="11"/>
  <c r="D33" i="11"/>
  <c r="E33" i="11"/>
  <c r="F33" i="11"/>
  <c r="G33" i="11"/>
  <c r="H33" i="11"/>
  <c r="I33" i="11"/>
  <c r="J33" i="11"/>
  <c r="C34" i="11"/>
  <c r="D34" i="11"/>
  <c r="E34" i="11"/>
  <c r="F34" i="11"/>
  <c r="G34" i="11"/>
  <c r="H34" i="11"/>
  <c r="I34" i="11"/>
  <c r="J34" i="11"/>
  <c r="C35" i="11"/>
  <c r="D35" i="11"/>
  <c r="E35" i="11"/>
  <c r="F35" i="11"/>
  <c r="G35" i="11"/>
  <c r="H35" i="11"/>
  <c r="I35" i="11"/>
  <c r="J35" i="11"/>
  <c r="C36" i="11"/>
  <c r="D36" i="11"/>
  <c r="E36" i="11"/>
  <c r="F36" i="11"/>
  <c r="G36" i="11"/>
  <c r="H36" i="11"/>
  <c r="I36" i="11"/>
  <c r="J36" i="11"/>
  <c r="C37" i="11"/>
  <c r="D37" i="11"/>
  <c r="E37" i="11"/>
  <c r="F37" i="11"/>
  <c r="G37" i="11"/>
  <c r="H37" i="11"/>
  <c r="I37" i="11"/>
  <c r="J37" i="11"/>
  <c r="C38" i="11"/>
  <c r="D38" i="11"/>
  <c r="E38" i="11"/>
  <c r="F38" i="11"/>
  <c r="G38" i="11"/>
  <c r="H38" i="11"/>
  <c r="I38" i="11"/>
  <c r="J38" i="11"/>
  <c r="C39" i="11"/>
  <c r="D39" i="11"/>
  <c r="E39" i="11"/>
  <c r="F39" i="11"/>
  <c r="G39" i="11"/>
  <c r="H39" i="11"/>
  <c r="I39" i="11"/>
  <c r="J39" i="11"/>
  <c r="C40" i="11"/>
  <c r="D40" i="11"/>
  <c r="E40" i="11"/>
  <c r="F40" i="11"/>
  <c r="G40" i="11"/>
  <c r="H40" i="11"/>
  <c r="I40" i="11"/>
  <c r="J40" i="11"/>
  <c r="C41" i="11"/>
  <c r="D41" i="11"/>
  <c r="E41" i="11"/>
  <c r="F41" i="11"/>
  <c r="G41" i="11"/>
  <c r="H41" i="11"/>
  <c r="I41" i="11"/>
  <c r="J41" i="11"/>
  <c r="C42" i="11"/>
  <c r="D42" i="11"/>
  <c r="E42" i="11"/>
  <c r="F42" i="11"/>
  <c r="G42" i="11"/>
  <c r="H42" i="11"/>
  <c r="I42" i="11"/>
  <c r="J42" i="11"/>
  <c r="C43" i="11"/>
  <c r="D43" i="11"/>
  <c r="E43" i="11"/>
  <c r="F43" i="11"/>
  <c r="G43" i="11"/>
  <c r="H43" i="11"/>
  <c r="I43" i="11"/>
  <c r="J43" i="11"/>
  <c r="C44" i="11"/>
  <c r="D44" i="11"/>
  <c r="E44" i="11"/>
  <c r="F44" i="11"/>
  <c r="G44" i="11"/>
  <c r="H44" i="11"/>
  <c r="I44" i="11"/>
  <c r="J44" i="11"/>
  <c r="C45" i="11"/>
  <c r="D45" i="11"/>
  <c r="E45" i="11"/>
  <c r="F45" i="11"/>
  <c r="G45" i="11"/>
  <c r="H45" i="11"/>
  <c r="I45" i="11"/>
  <c r="J45" i="11"/>
  <c r="C46" i="11"/>
  <c r="D46" i="11"/>
  <c r="E46" i="11"/>
  <c r="F46" i="11"/>
  <c r="G46" i="11"/>
  <c r="H46" i="11"/>
  <c r="I46" i="11"/>
  <c r="J46" i="11"/>
  <c r="C47" i="11"/>
  <c r="D47" i="11"/>
  <c r="E47" i="11"/>
  <c r="F47" i="11"/>
  <c r="G47" i="11"/>
  <c r="H47" i="11"/>
  <c r="I47" i="11"/>
  <c r="J47" i="11"/>
  <c r="C48" i="11"/>
  <c r="D48" i="11"/>
  <c r="E48" i="11"/>
  <c r="F48" i="11"/>
  <c r="G48" i="11"/>
  <c r="H48" i="11"/>
  <c r="I48" i="11"/>
  <c r="J48" i="11"/>
  <c r="C49" i="11"/>
  <c r="D49" i="11"/>
  <c r="E49" i="11"/>
  <c r="F49" i="11"/>
  <c r="G49" i="11"/>
  <c r="H49" i="11"/>
  <c r="I49" i="11"/>
  <c r="J49" i="11"/>
  <c r="C50" i="11"/>
  <c r="D50" i="11"/>
  <c r="E50" i="11"/>
  <c r="F50" i="11"/>
  <c r="G50" i="11"/>
  <c r="H50" i="11"/>
  <c r="I50" i="11"/>
  <c r="J50" i="11"/>
  <c r="C51" i="11"/>
  <c r="D51" i="11"/>
  <c r="E51" i="11"/>
  <c r="F51" i="11"/>
  <c r="G51" i="11"/>
  <c r="H51" i="11"/>
  <c r="I51" i="11"/>
  <c r="J51" i="11"/>
  <c r="C52" i="11"/>
  <c r="D52" i="11"/>
  <c r="E52" i="11"/>
  <c r="F52" i="11"/>
  <c r="G52" i="11"/>
  <c r="H52" i="11"/>
  <c r="I52" i="11"/>
  <c r="J52" i="11"/>
  <c r="C53" i="11"/>
  <c r="D53" i="11"/>
  <c r="E53" i="11"/>
  <c r="F53" i="11"/>
  <c r="G53" i="11"/>
  <c r="H53" i="11"/>
  <c r="I53" i="11"/>
  <c r="J53" i="11"/>
  <c r="C54" i="11"/>
  <c r="D54" i="11"/>
  <c r="E54" i="11"/>
  <c r="F54" i="11"/>
  <c r="G54" i="11"/>
  <c r="H54" i="11"/>
  <c r="I54" i="11"/>
  <c r="J54" i="11"/>
  <c r="C55" i="11"/>
  <c r="D55" i="11"/>
  <c r="E55" i="11"/>
  <c r="F55" i="11"/>
  <c r="G55" i="11"/>
  <c r="H55" i="11"/>
  <c r="I55" i="11"/>
  <c r="J55" i="11"/>
  <c r="C56" i="11"/>
  <c r="D56" i="11"/>
  <c r="E56" i="11"/>
  <c r="F56" i="11"/>
  <c r="G56" i="11"/>
  <c r="H56" i="11"/>
  <c r="I56" i="11"/>
  <c r="J56" i="11"/>
  <c r="C57" i="11"/>
  <c r="D57" i="11"/>
  <c r="E57" i="11"/>
  <c r="F57" i="11"/>
  <c r="G57" i="11"/>
  <c r="H57" i="11"/>
  <c r="I57" i="11"/>
  <c r="J57" i="11"/>
  <c r="C58" i="11"/>
  <c r="D58" i="11"/>
  <c r="E58" i="11"/>
  <c r="F58" i="11"/>
  <c r="G58" i="11"/>
  <c r="H58" i="11"/>
  <c r="I58" i="11"/>
  <c r="J58" i="11"/>
  <c r="C59" i="11"/>
  <c r="D59" i="11"/>
  <c r="E59" i="11"/>
  <c r="F59" i="11"/>
  <c r="G59" i="11"/>
  <c r="H59" i="11"/>
  <c r="I59" i="11"/>
  <c r="J59" i="11"/>
  <c r="C60" i="11"/>
  <c r="D60" i="11"/>
  <c r="E60" i="11"/>
  <c r="F60" i="11"/>
  <c r="G60" i="11"/>
  <c r="H60" i="11"/>
  <c r="I60" i="11"/>
  <c r="J60" i="11"/>
  <c r="C61" i="11"/>
  <c r="D61" i="11"/>
  <c r="E61" i="11"/>
  <c r="F61" i="11"/>
  <c r="G61" i="11"/>
  <c r="H61" i="11"/>
  <c r="I61" i="11"/>
  <c r="J61" i="11"/>
  <c r="C62" i="11"/>
  <c r="D62" i="11"/>
  <c r="E62" i="11"/>
  <c r="F62" i="11"/>
  <c r="G62" i="11"/>
  <c r="H62" i="11"/>
  <c r="I62" i="11"/>
  <c r="J62" i="11"/>
  <c r="C63" i="11"/>
  <c r="D63" i="11"/>
  <c r="E63" i="11"/>
  <c r="F63" i="11"/>
  <c r="G63" i="11"/>
  <c r="H63" i="11"/>
  <c r="I63" i="11"/>
  <c r="J63" i="11"/>
  <c r="C64" i="11"/>
  <c r="D64" i="11"/>
  <c r="E64" i="11"/>
  <c r="F64" i="11"/>
  <c r="G64" i="11"/>
  <c r="H64" i="11"/>
  <c r="I64" i="11"/>
  <c r="J64" i="11"/>
  <c r="C65" i="11"/>
  <c r="D65" i="11"/>
  <c r="E65" i="11"/>
  <c r="F65" i="11"/>
  <c r="G65" i="11"/>
  <c r="H65" i="11"/>
  <c r="I65" i="11"/>
  <c r="J65" i="11"/>
  <c r="C66" i="11"/>
  <c r="D66" i="11"/>
  <c r="E66" i="11"/>
  <c r="F66" i="11"/>
  <c r="G66" i="11"/>
  <c r="H66" i="11"/>
  <c r="I66" i="11"/>
  <c r="J66" i="11"/>
  <c r="C67" i="11"/>
  <c r="D67" i="11"/>
  <c r="E67" i="11"/>
  <c r="F67" i="11"/>
  <c r="G67" i="11"/>
  <c r="H67" i="11"/>
  <c r="I67" i="11"/>
  <c r="J67" i="11"/>
  <c r="C68" i="11"/>
  <c r="D68" i="11"/>
  <c r="E68" i="11"/>
  <c r="F68" i="11"/>
  <c r="G68" i="11"/>
  <c r="H68" i="11"/>
  <c r="I68" i="11"/>
  <c r="J68" i="11"/>
  <c r="C69" i="11"/>
  <c r="D69" i="11"/>
  <c r="E69" i="11"/>
  <c r="F69" i="11"/>
  <c r="G69" i="11"/>
  <c r="H69" i="11"/>
  <c r="I69" i="11"/>
  <c r="J69" i="11"/>
  <c r="C70" i="11"/>
  <c r="D70" i="11"/>
  <c r="E70" i="11"/>
  <c r="F70" i="11"/>
  <c r="G70" i="11"/>
  <c r="H70" i="11"/>
  <c r="I70" i="11"/>
  <c r="J70" i="11"/>
  <c r="C71" i="11"/>
  <c r="D71" i="11"/>
  <c r="E71" i="11"/>
  <c r="F71" i="11"/>
  <c r="G71" i="11"/>
  <c r="H71" i="11"/>
  <c r="I71" i="11"/>
  <c r="J71" i="11"/>
  <c r="C72" i="11"/>
  <c r="D72" i="11"/>
  <c r="E72" i="11"/>
  <c r="F72" i="11"/>
  <c r="G72" i="11"/>
  <c r="H72" i="11"/>
  <c r="I72" i="11"/>
  <c r="J72" i="11"/>
  <c r="C73" i="11"/>
  <c r="D73" i="11"/>
  <c r="E73" i="11"/>
  <c r="F73" i="11"/>
  <c r="G73" i="11"/>
  <c r="H73" i="11"/>
  <c r="I73" i="11"/>
  <c r="J73" i="11"/>
  <c r="C74" i="11"/>
  <c r="D74" i="11"/>
  <c r="E74" i="11"/>
  <c r="F74" i="11"/>
  <c r="G74" i="11"/>
  <c r="H74" i="11"/>
  <c r="I74" i="11"/>
  <c r="J74" i="11"/>
  <c r="C75" i="11"/>
  <c r="D75" i="11"/>
  <c r="E75" i="11"/>
  <c r="F75" i="11"/>
  <c r="G75" i="11"/>
  <c r="H75" i="11"/>
  <c r="I75" i="11"/>
  <c r="J75" i="11"/>
  <c r="C76" i="11"/>
  <c r="D76" i="11"/>
  <c r="E76" i="11"/>
  <c r="F76" i="11"/>
  <c r="G76" i="11"/>
  <c r="H76" i="11"/>
  <c r="I76" i="11"/>
  <c r="J76" i="11"/>
  <c r="C77" i="11"/>
  <c r="D77" i="11"/>
  <c r="E77" i="11"/>
  <c r="F77" i="11"/>
  <c r="G77" i="11"/>
  <c r="H77" i="11"/>
  <c r="I77" i="11"/>
  <c r="J77" i="11"/>
  <c r="C78" i="11"/>
  <c r="D78" i="11"/>
  <c r="E78" i="11"/>
  <c r="F78" i="11"/>
  <c r="G78" i="11"/>
  <c r="H78" i="11"/>
  <c r="I78" i="11"/>
  <c r="J78" i="11"/>
  <c r="C79" i="11"/>
  <c r="D79" i="11"/>
  <c r="E79" i="11"/>
  <c r="F79" i="11"/>
  <c r="G79" i="11"/>
  <c r="H79" i="11"/>
  <c r="I79" i="11"/>
  <c r="J79" i="11"/>
  <c r="C80" i="11"/>
  <c r="D80" i="11"/>
  <c r="E80" i="11"/>
  <c r="F80" i="11"/>
  <c r="G80" i="11"/>
  <c r="H80" i="11"/>
  <c r="I80" i="11"/>
  <c r="J80" i="11"/>
  <c r="C81" i="11"/>
  <c r="D81" i="11"/>
  <c r="E81" i="11"/>
  <c r="F81" i="11"/>
  <c r="G81" i="11"/>
  <c r="H81" i="11"/>
  <c r="I81" i="11"/>
  <c r="J81" i="11"/>
  <c r="C82" i="11"/>
  <c r="D82" i="11"/>
  <c r="E82" i="11"/>
  <c r="F82" i="11"/>
  <c r="G82" i="11"/>
  <c r="H82" i="11"/>
  <c r="I82" i="11"/>
  <c r="J82" i="11"/>
  <c r="C83" i="11"/>
  <c r="D83" i="11"/>
  <c r="E83" i="11"/>
  <c r="F83" i="11"/>
  <c r="G83" i="11"/>
  <c r="H83" i="11"/>
  <c r="I83" i="11"/>
  <c r="J83" i="11"/>
  <c r="C84" i="11"/>
  <c r="D84" i="11"/>
  <c r="E84" i="11"/>
  <c r="F84" i="11"/>
  <c r="G84" i="11"/>
  <c r="H84" i="11"/>
  <c r="I84" i="11"/>
  <c r="J84" i="11"/>
  <c r="C85" i="11"/>
  <c r="D85" i="11"/>
  <c r="E85" i="11"/>
  <c r="F85" i="11"/>
  <c r="G85" i="11"/>
  <c r="H85" i="11"/>
  <c r="I85" i="11"/>
  <c r="J85" i="11"/>
  <c r="C86" i="11"/>
  <c r="D86" i="11"/>
  <c r="E86" i="11"/>
  <c r="F86" i="11"/>
  <c r="G86" i="11"/>
  <c r="H86" i="11"/>
  <c r="I86" i="11"/>
  <c r="J86" i="11"/>
  <c r="C87" i="11"/>
  <c r="D87" i="11"/>
  <c r="E87" i="11"/>
  <c r="F87" i="11"/>
  <c r="G87" i="11"/>
  <c r="H87" i="11"/>
  <c r="I87" i="11"/>
  <c r="J87" i="11"/>
  <c r="C88" i="11"/>
  <c r="D88" i="11"/>
  <c r="E88" i="11"/>
  <c r="F88" i="11"/>
  <c r="G88" i="11"/>
  <c r="H88" i="11"/>
  <c r="I88" i="11"/>
  <c r="J88" i="11"/>
  <c r="C89" i="11"/>
  <c r="D89" i="11"/>
  <c r="E89" i="11"/>
  <c r="F89" i="11"/>
  <c r="G89" i="11"/>
  <c r="H89" i="11"/>
  <c r="I89" i="11"/>
  <c r="J89" i="11"/>
  <c r="C90" i="11"/>
  <c r="D90" i="11"/>
  <c r="E90" i="11"/>
  <c r="F90" i="11"/>
  <c r="G90" i="11"/>
  <c r="H90" i="11"/>
  <c r="I90" i="11"/>
  <c r="J90" i="11"/>
  <c r="C91" i="11"/>
  <c r="D91" i="11"/>
  <c r="E91" i="11"/>
  <c r="F91" i="11"/>
  <c r="G91" i="11"/>
  <c r="H91" i="11"/>
  <c r="I91" i="11"/>
  <c r="J91" i="11"/>
  <c r="C92" i="11"/>
  <c r="D92" i="11"/>
  <c r="E92" i="11"/>
  <c r="F92" i="11"/>
  <c r="G92" i="11"/>
  <c r="H92" i="11"/>
  <c r="I92" i="11"/>
  <c r="J92" i="11"/>
  <c r="C93" i="11"/>
  <c r="D93" i="11"/>
  <c r="E93" i="11"/>
  <c r="F93" i="11"/>
  <c r="G93" i="11"/>
  <c r="H93" i="11"/>
  <c r="I93" i="11"/>
  <c r="J93" i="11"/>
  <c r="C94" i="11"/>
  <c r="D94" i="11"/>
  <c r="E94" i="11"/>
  <c r="F94" i="11"/>
  <c r="G94" i="11"/>
  <c r="H94" i="11"/>
  <c r="I94" i="11"/>
  <c r="J94" i="11"/>
  <c r="C95" i="11"/>
  <c r="D95" i="11"/>
  <c r="E95" i="11"/>
  <c r="F95" i="11"/>
  <c r="G95" i="11"/>
  <c r="H95" i="11"/>
  <c r="I95" i="11"/>
  <c r="J95" i="11"/>
  <c r="C96" i="11"/>
  <c r="D96" i="11"/>
  <c r="E96" i="11"/>
  <c r="F96" i="11"/>
  <c r="G96" i="11"/>
  <c r="H96" i="11"/>
  <c r="I96" i="11"/>
  <c r="J96" i="11"/>
  <c r="C97" i="11"/>
  <c r="D97" i="11"/>
  <c r="E97" i="11"/>
  <c r="F97" i="11"/>
  <c r="G97" i="11"/>
  <c r="H97" i="11"/>
  <c r="I97" i="11"/>
  <c r="J97" i="11"/>
  <c r="C98" i="11"/>
  <c r="D98" i="11"/>
  <c r="E98" i="11"/>
  <c r="F98" i="11"/>
  <c r="G98" i="11"/>
  <c r="H98" i="11"/>
  <c r="I98" i="11"/>
  <c r="J98" i="11"/>
  <c r="C99" i="11"/>
  <c r="D99" i="11"/>
  <c r="E99" i="11"/>
  <c r="F99" i="11"/>
  <c r="G99" i="11"/>
  <c r="H99" i="11"/>
  <c r="I99" i="11"/>
  <c r="J99" i="11"/>
  <c r="C100" i="11"/>
  <c r="D100" i="11"/>
  <c r="E100" i="11"/>
  <c r="F100" i="11"/>
  <c r="G100" i="11"/>
  <c r="H100" i="11"/>
  <c r="I100" i="11"/>
  <c r="J100" i="11"/>
  <c r="C101" i="11"/>
  <c r="D101" i="11"/>
  <c r="E101" i="11"/>
  <c r="F101" i="11"/>
  <c r="G101" i="11"/>
  <c r="H101" i="11"/>
  <c r="I101" i="11"/>
  <c r="J101" i="11"/>
  <c r="C102" i="11"/>
  <c r="D102" i="11"/>
  <c r="E102" i="11"/>
  <c r="F102" i="11"/>
  <c r="G102" i="11"/>
  <c r="H102" i="11"/>
  <c r="I102" i="11"/>
  <c r="J102" i="11"/>
  <c r="C103" i="11"/>
  <c r="D103" i="11"/>
  <c r="E103" i="11"/>
  <c r="F103" i="11"/>
  <c r="G103" i="11"/>
  <c r="H103" i="11"/>
  <c r="I103" i="11"/>
  <c r="J103" i="11"/>
  <c r="C104" i="11"/>
  <c r="D104" i="11"/>
  <c r="E104" i="11"/>
  <c r="F104" i="11"/>
  <c r="G104" i="11"/>
  <c r="H104" i="11"/>
  <c r="I104" i="11"/>
  <c r="J104" i="11"/>
  <c r="C105" i="11"/>
  <c r="D105" i="11"/>
  <c r="E105" i="11"/>
  <c r="F105" i="11"/>
  <c r="G105" i="11"/>
  <c r="H105" i="11"/>
  <c r="I105" i="11"/>
  <c r="J105" i="11"/>
  <c r="C106" i="11"/>
  <c r="D106" i="11"/>
  <c r="E106" i="11"/>
  <c r="F106" i="11"/>
  <c r="G106" i="11"/>
  <c r="H106" i="11"/>
  <c r="I106" i="11"/>
  <c r="J106" i="11"/>
  <c r="C107" i="11"/>
  <c r="D107" i="11"/>
  <c r="E107" i="11"/>
  <c r="F107" i="11"/>
  <c r="G107" i="11"/>
  <c r="H107" i="11"/>
  <c r="I107" i="11"/>
  <c r="J107" i="11"/>
  <c r="C108" i="11"/>
  <c r="D108" i="11"/>
  <c r="E108" i="11"/>
  <c r="F108" i="11"/>
  <c r="G108" i="11"/>
  <c r="H108" i="11"/>
  <c r="I108" i="11"/>
  <c r="J108" i="11"/>
  <c r="C109" i="11"/>
  <c r="D109" i="11"/>
  <c r="E109" i="11"/>
  <c r="F109" i="11"/>
  <c r="G109" i="11"/>
  <c r="H109" i="11"/>
  <c r="I109" i="11"/>
  <c r="J109" i="11"/>
  <c r="C110" i="11"/>
  <c r="D110" i="11"/>
  <c r="E110" i="11"/>
  <c r="F110" i="11"/>
  <c r="G110" i="11"/>
  <c r="H110" i="11"/>
  <c r="I110" i="11"/>
  <c r="J110" i="11"/>
  <c r="C111" i="11"/>
  <c r="D111" i="11"/>
  <c r="E111" i="11"/>
  <c r="F111" i="11"/>
  <c r="G111" i="11"/>
  <c r="H111" i="11"/>
  <c r="I111" i="11"/>
  <c r="J111" i="11"/>
  <c r="C112" i="11"/>
  <c r="D112" i="11"/>
  <c r="E112" i="11"/>
  <c r="F112" i="11"/>
  <c r="G112" i="11"/>
  <c r="H112" i="11"/>
  <c r="I112" i="11"/>
  <c r="J112" i="11"/>
  <c r="C113" i="11"/>
  <c r="D113" i="11"/>
  <c r="E113" i="11"/>
  <c r="F113" i="11"/>
  <c r="G113" i="11"/>
  <c r="H113" i="11"/>
  <c r="I113" i="11"/>
  <c r="J113" i="11"/>
  <c r="C114" i="11"/>
  <c r="D114" i="11"/>
  <c r="E114" i="11"/>
  <c r="F114" i="11"/>
  <c r="G114" i="11"/>
  <c r="H114" i="11"/>
  <c r="I114" i="11"/>
  <c r="J114" i="11"/>
  <c r="C115" i="11"/>
  <c r="D115" i="11"/>
  <c r="E115" i="11"/>
  <c r="F115" i="11"/>
  <c r="G115" i="11"/>
  <c r="H115" i="11"/>
  <c r="I115" i="11"/>
  <c r="J115" i="11"/>
  <c r="C116" i="11"/>
  <c r="D116" i="11"/>
  <c r="E116" i="11"/>
  <c r="F116" i="11"/>
  <c r="G116" i="11"/>
  <c r="H116" i="11"/>
  <c r="I116" i="11"/>
  <c r="J116" i="11"/>
  <c r="C117" i="11"/>
  <c r="D117" i="11"/>
  <c r="E117" i="11"/>
  <c r="F117" i="11"/>
  <c r="G117" i="11"/>
  <c r="H117" i="11"/>
  <c r="I117" i="11"/>
  <c r="J117" i="11"/>
  <c r="C118" i="11"/>
  <c r="D118" i="11"/>
  <c r="E118" i="11"/>
  <c r="F118" i="11"/>
  <c r="G118" i="11"/>
  <c r="H118" i="11"/>
  <c r="I118" i="11"/>
  <c r="J118" i="11"/>
  <c r="C119" i="11"/>
  <c r="D119" i="11"/>
  <c r="E119" i="11"/>
  <c r="F119" i="11"/>
  <c r="G119" i="11"/>
  <c r="H119" i="11"/>
  <c r="I119" i="11"/>
  <c r="J119" i="11"/>
  <c r="C120" i="11"/>
  <c r="D120" i="11"/>
  <c r="E120" i="11"/>
  <c r="F120" i="11"/>
  <c r="G120" i="11"/>
  <c r="H120" i="11"/>
  <c r="I120" i="11"/>
  <c r="J120" i="11"/>
  <c r="C121" i="11"/>
  <c r="D121" i="11"/>
  <c r="E121" i="11"/>
  <c r="F121" i="11"/>
  <c r="G121" i="11"/>
  <c r="H121" i="11"/>
  <c r="I121" i="11"/>
  <c r="J121" i="11"/>
  <c r="C122" i="11"/>
  <c r="D122" i="11"/>
  <c r="E122" i="11"/>
  <c r="F122" i="11"/>
  <c r="G122" i="11"/>
  <c r="H122" i="11"/>
  <c r="I122" i="11"/>
  <c r="J122" i="11"/>
  <c r="C123" i="11"/>
  <c r="D123" i="11"/>
  <c r="E123" i="11"/>
  <c r="F123" i="11"/>
  <c r="G123" i="11"/>
  <c r="H123" i="11"/>
  <c r="I123" i="11"/>
  <c r="J123" i="11"/>
  <c r="C124" i="11"/>
  <c r="D124" i="11"/>
  <c r="E124" i="11"/>
  <c r="F124" i="11"/>
  <c r="G124" i="11"/>
  <c r="H124" i="11"/>
  <c r="I124" i="11"/>
  <c r="J124" i="11"/>
  <c r="C125" i="11"/>
  <c r="D125" i="11"/>
  <c r="E125" i="11"/>
  <c r="F125" i="11"/>
  <c r="G125" i="11"/>
  <c r="H125" i="11"/>
  <c r="I125" i="11"/>
  <c r="J125" i="11"/>
  <c r="C126" i="11"/>
  <c r="D126" i="11"/>
  <c r="E126" i="11"/>
  <c r="F126" i="11"/>
  <c r="G126" i="11"/>
  <c r="H126" i="11"/>
  <c r="I126" i="11"/>
  <c r="J126" i="11"/>
  <c r="C127" i="11"/>
  <c r="D127" i="11"/>
  <c r="E127" i="11"/>
  <c r="F127" i="11"/>
  <c r="G127" i="11"/>
  <c r="H127" i="11"/>
  <c r="I127" i="11"/>
  <c r="J127" i="11"/>
  <c r="C128" i="11"/>
  <c r="D128" i="11"/>
  <c r="E128" i="11"/>
  <c r="F128" i="11"/>
  <c r="G128" i="11"/>
  <c r="H128" i="11"/>
  <c r="I128" i="11"/>
  <c r="J128" i="11"/>
  <c r="C129" i="11"/>
  <c r="D129" i="11"/>
  <c r="E129" i="11"/>
  <c r="F129" i="11"/>
  <c r="G129" i="11"/>
  <c r="H129" i="11"/>
  <c r="I129" i="11"/>
  <c r="J129" i="11"/>
  <c r="C130" i="11"/>
  <c r="D130" i="11"/>
  <c r="E130" i="11"/>
  <c r="F130" i="11"/>
  <c r="G130" i="11"/>
  <c r="H130" i="11"/>
  <c r="I130" i="11"/>
  <c r="J130" i="11"/>
  <c r="C131" i="11"/>
  <c r="D131" i="11"/>
  <c r="E131" i="11"/>
  <c r="F131" i="11"/>
  <c r="G131" i="11"/>
  <c r="H131" i="11"/>
  <c r="I131" i="11"/>
  <c r="J131" i="11"/>
  <c r="C132" i="11"/>
  <c r="D132" i="11"/>
  <c r="E132" i="11"/>
  <c r="F132" i="11"/>
  <c r="G132" i="11"/>
  <c r="H132" i="11"/>
  <c r="I132" i="11"/>
  <c r="J132" i="11"/>
  <c r="C133" i="11"/>
  <c r="D133" i="11"/>
  <c r="E133" i="11"/>
  <c r="F133" i="11"/>
  <c r="G133" i="11"/>
  <c r="H133" i="11"/>
  <c r="I133" i="11"/>
  <c r="J133" i="11"/>
  <c r="C134" i="11"/>
  <c r="D134" i="11"/>
  <c r="E134" i="11"/>
  <c r="F134" i="11"/>
  <c r="G134" i="11"/>
  <c r="H134" i="11"/>
  <c r="I134" i="11"/>
  <c r="J134" i="11"/>
  <c r="C135" i="11"/>
  <c r="D135" i="11"/>
  <c r="E135" i="11"/>
  <c r="F135" i="11"/>
  <c r="G135" i="11"/>
  <c r="H135" i="11"/>
  <c r="I135" i="11"/>
  <c r="J135" i="11"/>
  <c r="C136" i="11"/>
  <c r="D136" i="11"/>
  <c r="E136" i="11"/>
  <c r="F136" i="11"/>
  <c r="G136" i="11"/>
  <c r="H136" i="11"/>
  <c r="I136" i="11"/>
  <c r="J136" i="11"/>
  <c r="C137" i="11"/>
  <c r="D137" i="11"/>
  <c r="E137" i="11"/>
  <c r="F137" i="11"/>
  <c r="G137" i="11"/>
  <c r="H137" i="11"/>
  <c r="I137" i="11"/>
  <c r="J137" i="11"/>
  <c r="C138" i="11"/>
  <c r="D138" i="11"/>
  <c r="E138" i="11"/>
  <c r="F138" i="11"/>
  <c r="G138" i="11"/>
  <c r="H138" i="11"/>
  <c r="I138" i="11"/>
  <c r="J138" i="11"/>
  <c r="C139" i="11"/>
  <c r="D139" i="11"/>
  <c r="E139" i="11"/>
  <c r="F139" i="11"/>
  <c r="G139" i="11"/>
  <c r="H139" i="11"/>
  <c r="I139" i="11"/>
  <c r="J139" i="11"/>
  <c r="C140" i="11"/>
  <c r="D140" i="11"/>
  <c r="E140" i="11"/>
  <c r="F140" i="11"/>
  <c r="G140" i="11"/>
  <c r="H140" i="11"/>
  <c r="I140" i="11"/>
  <c r="J140" i="11"/>
  <c r="C141" i="11"/>
  <c r="D141" i="11"/>
  <c r="E141" i="11"/>
  <c r="F141" i="11"/>
  <c r="G141" i="11"/>
  <c r="H141" i="11"/>
  <c r="I141" i="11"/>
  <c r="J141" i="11"/>
  <c r="C142" i="11"/>
  <c r="D142" i="11"/>
  <c r="E142" i="11"/>
  <c r="F142" i="11"/>
  <c r="G142" i="11"/>
  <c r="H142" i="11"/>
  <c r="I142" i="11"/>
  <c r="J142" i="11"/>
  <c r="C143" i="11"/>
  <c r="D143" i="11"/>
  <c r="E143" i="11"/>
  <c r="F143" i="11"/>
  <c r="G143" i="11"/>
  <c r="H143" i="11"/>
  <c r="I143" i="11"/>
  <c r="J143" i="11"/>
  <c r="C144" i="11"/>
  <c r="D144" i="11"/>
  <c r="E144" i="11"/>
  <c r="F144" i="11"/>
  <c r="G144" i="11"/>
  <c r="H144" i="11"/>
  <c r="I144" i="11"/>
  <c r="J144" i="11"/>
  <c r="C145" i="11"/>
  <c r="D145" i="11"/>
  <c r="E145" i="11"/>
  <c r="F145" i="11"/>
  <c r="G145" i="11"/>
  <c r="H145" i="11"/>
  <c r="I145" i="11"/>
  <c r="J145" i="11"/>
  <c r="C146" i="11"/>
  <c r="D146" i="11"/>
  <c r="E146" i="11"/>
  <c r="F146" i="11"/>
  <c r="G146" i="11"/>
  <c r="H146" i="11"/>
  <c r="I146" i="11"/>
  <c r="J146" i="11"/>
  <c r="C147" i="11"/>
  <c r="D147" i="11"/>
  <c r="E147" i="11"/>
  <c r="F147" i="11"/>
  <c r="G147" i="11"/>
  <c r="H147" i="11"/>
  <c r="I147" i="11"/>
  <c r="J147" i="11"/>
  <c r="C148" i="11"/>
  <c r="D148" i="11"/>
  <c r="E148" i="11"/>
  <c r="F148" i="11"/>
  <c r="G148" i="11"/>
  <c r="H148" i="11"/>
  <c r="I148" i="11"/>
  <c r="J148" i="11"/>
  <c r="C149" i="11"/>
  <c r="D149" i="11"/>
  <c r="E149" i="11"/>
  <c r="F149" i="11"/>
  <c r="G149" i="11"/>
  <c r="H149" i="11"/>
  <c r="I149" i="11"/>
  <c r="J149" i="11"/>
  <c r="C150" i="11"/>
  <c r="D150" i="11"/>
  <c r="E150" i="11"/>
  <c r="F150" i="11"/>
  <c r="G150" i="11"/>
  <c r="H150" i="11"/>
  <c r="I150" i="11"/>
  <c r="J150" i="11"/>
  <c r="C151" i="11"/>
  <c r="D151" i="11"/>
  <c r="E151" i="11"/>
  <c r="F151" i="11"/>
  <c r="G151" i="11"/>
  <c r="H151" i="11"/>
  <c r="I151" i="11"/>
  <c r="J151" i="11"/>
  <c r="C152" i="11"/>
  <c r="D152" i="11"/>
  <c r="E152" i="11"/>
  <c r="F152" i="11"/>
  <c r="G152" i="11"/>
  <c r="H152" i="11"/>
  <c r="I152" i="11"/>
  <c r="J152" i="11"/>
  <c r="C153" i="11"/>
  <c r="D153" i="11"/>
  <c r="E153" i="11"/>
  <c r="F153" i="11"/>
  <c r="G153" i="11"/>
  <c r="H153" i="11"/>
  <c r="I153" i="11"/>
  <c r="J153" i="11"/>
  <c r="C154" i="11"/>
  <c r="D154" i="11"/>
  <c r="E154" i="11"/>
  <c r="F154" i="11"/>
  <c r="G154" i="11"/>
  <c r="H154" i="11"/>
  <c r="I154" i="11"/>
  <c r="J154" i="11"/>
  <c r="C155" i="11"/>
  <c r="D155" i="11"/>
  <c r="E155" i="11"/>
  <c r="F155" i="11"/>
  <c r="G155" i="11"/>
  <c r="H155" i="11"/>
  <c r="I155" i="11"/>
  <c r="J155" i="11"/>
  <c r="C156" i="11"/>
  <c r="D156" i="11"/>
  <c r="E156" i="11"/>
  <c r="F156" i="11"/>
  <c r="G156" i="11"/>
  <c r="H156" i="11"/>
  <c r="I156" i="11"/>
  <c r="J156" i="11"/>
  <c r="C157" i="11"/>
  <c r="D157" i="11"/>
  <c r="E157" i="11"/>
  <c r="F157" i="11"/>
  <c r="G157" i="11"/>
  <c r="H157" i="11"/>
  <c r="I157" i="11"/>
  <c r="J157" i="11"/>
  <c r="C158" i="11"/>
  <c r="D158" i="11"/>
  <c r="E158" i="11"/>
  <c r="F158" i="11"/>
  <c r="G158" i="11"/>
  <c r="H158" i="11"/>
  <c r="I158" i="11"/>
  <c r="J158" i="11"/>
  <c r="C159" i="11"/>
  <c r="D159" i="11"/>
  <c r="E159" i="11"/>
  <c r="F159" i="11"/>
  <c r="G159" i="11"/>
  <c r="H159" i="11"/>
  <c r="I159" i="11"/>
  <c r="J159" i="11"/>
  <c r="C160" i="11"/>
  <c r="D160" i="11"/>
  <c r="E160" i="11"/>
  <c r="F160" i="11"/>
  <c r="G160" i="11"/>
  <c r="H160" i="11"/>
  <c r="I160" i="11"/>
  <c r="J160" i="11"/>
  <c r="C161" i="11"/>
  <c r="D161" i="11"/>
  <c r="E161" i="11"/>
  <c r="F161" i="11"/>
  <c r="G161" i="11"/>
  <c r="H161" i="11"/>
  <c r="I161" i="11"/>
  <c r="J161" i="11"/>
  <c r="C162" i="11"/>
  <c r="D162" i="11"/>
  <c r="E162" i="11"/>
  <c r="F162" i="11"/>
  <c r="G162" i="11"/>
  <c r="H162" i="11"/>
  <c r="I162" i="11"/>
  <c r="J162" i="11"/>
  <c r="C163" i="11"/>
  <c r="D163" i="11"/>
  <c r="E163" i="11"/>
  <c r="F163" i="11"/>
  <c r="G163" i="11"/>
  <c r="H163" i="11"/>
  <c r="I163" i="11"/>
  <c r="J163" i="11"/>
  <c r="C164" i="11"/>
  <c r="D164" i="11"/>
  <c r="E164" i="11"/>
  <c r="F164" i="11"/>
  <c r="G164" i="11"/>
  <c r="H164" i="11"/>
  <c r="I164" i="11"/>
  <c r="J164" i="11"/>
  <c r="C165" i="11"/>
  <c r="D165" i="11"/>
  <c r="E165" i="11"/>
  <c r="F165" i="11"/>
  <c r="G165" i="11"/>
  <c r="H165" i="11"/>
  <c r="I165" i="11"/>
  <c r="J165" i="11"/>
  <c r="C166" i="11"/>
  <c r="D166" i="11"/>
  <c r="E166" i="11"/>
  <c r="F166" i="11"/>
  <c r="G166" i="11"/>
  <c r="H166" i="11"/>
  <c r="I166" i="11"/>
  <c r="J166" i="11"/>
  <c r="C167" i="11"/>
  <c r="D167" i="11"/>
  <c r="E167" i="11"/>
  <c r="F167" i="11"/>
  <c r="G167" i="11"/>
  <c r="H167" i="11"/>
  <c r="I167" i="11"/>
  <c r="J167" i="11"/>
  <c r="C168" i="11"/>
  <c r="D168" i="11"/>
  <c r="E168" i="11"/>
  <c r="F168" i="11"/>
  <c r="G168" i="11"/>
  <c r="H168" i="11"/>
  <c r="I168" i="11"/>
  <c r="J168" i="11"/>
  <c r="C169" i="11"/>
  <c r="D169" i="11"/>
  <c r="E169" i="11"/>
  <c r="F169" i="11"/>
  <c r="G169" i="11"/>
  <c r="H169" i="11"/>
  <c r="I169" i="11"/>
  <c r="J169" i="11"/>
  <c r="C170" i="11"/>
  <c r="D170" i="11"/>
  <c r="E170" i="11"/>
  <c r="F170" i="11"/>
  <c r="G170" i="11"/>
  <c r="H170" i="11"/>
  <c r="I170" i="11"/>
  <c r="J170" i="11"/>
  <c r="C171" i="11"/>
  <c r="D171" i="11"/>
  <c r="E171" i="11"/>
  <c r="F171" i="11"/>
  <c r="G171" i="11"/>
  <c r="H171" i="11"/>
  <c r="I171" i="11"/>
  <c r="J171" i="11"/>
  <c r="C172" i="11"/>
  <c r="D172" i="11"/>
  <c r="E172" i="11"/>
  <c r="F172" i="11"/>
  <c r="G172" i="11"/>
  <c r="H172" i="11"/>
  <c r="I172" i="11"/>
  <c r="J172" i="11"/>
  <c r="C173" i="11"/>
  <c r="D173" i="11"/>
  <c r="E173" i="11"/>
  <c r="F173" i="11"/>
  <c r="G173" i="11"/>
  <c r="H173" i="11"/>
  <c r="I173" i="11"/>
  <c r="J173" i="11"/>
  <c r="C174" i="11"/>
  <c r="D174" i="11"/>
  <c r="E174" i="11"/>
  <c r="F174" i="11"/>
  <c r="G174" i="11"/>
  <c r="H174" i="11"/>
  <c r="I174" i="11"/>
  <c r="J174" i="11"/>
  <c r="C175" i="11"/>
  <c r="D175" i="11"/>
  <c r="E175" i="11"/>
  <c r="F175" i="11"/>
  <c r="G175" i="11"/>
  <c r="H175" i="11"/>
  <c r="I175" i="11"/>
  <c r="J175" i="11"/>
  <c r="C176" i="11"/>
  <c r="D176" i="11"/>
  <c r="E176" i="11"/>
  <c r="F176" i="11"/>
  <c r="G176" i="11"/>
  <c r="H176" i="11"/>
  <c r="I176" i="11"/>
  <c r="J176" i="11"/>
  <c r="C177" i="11"/>
  <c r="D177" i="11"/>
  <c r="E177" i="11"/>
  <c r="F177" i="11"/>
  <c r="G177" i="11"/>
  <c r="H177" i="11"/>
  <c r="I177" i="11"/>
  <c r="J177" i="11"/>
  <c r="C178" i="11"/>
  <c r="D178" i="11"/>
  <c r="E178" i="11"/>
  <c r="F178" i="11"/>
  <c r="G178" i="11"/>
  <c r="H178" i="11"/>
  <c r="I178" i="11"/>
  <c r="J178" i="11"/>
  <c r="C179" i="11"/>
  <c r="D179" i="11"/>
  <c r="E179" i="11"/>
  <c r="F179" i="11"/>
  <c r="G179" i="11"/>
  <c r="H179" i="11"/>
  <c r="I179" i="11"/>
  <c r="J179" i="11"/>
  <c r="C180" i="11"/>
  <c r="D180" i="11"/>
  <c r="E180" i="11"/>
  <c r="F180" i="11"/>
  <c r="G180" i="11"/>
  <c r="H180" i="11"/>
  <c r="I180" i="11"/>
  <c r="J180" i="11"/>
  <c r="C181" i="11"/>
  <c r="D181" i="11"/>
  <c r="E181" i="11"/>
  <c r="F181" i="11"/>
  <c r="G181" i="11"/>
  <c r="H181" i="11"/>
  <c r="I181" i="11"/>
  <c r="J181" i="11"/>
  <c r="C182" i="11"/>
  <c r="D182" i="11"/>
  <c r="E182" i="11"/>
  <c r="F182" i="11"/>
  <c r="G182" i="11"/>
  <c r="H182" i="11"/>
  <c r="I182" i="11"/>
  <c r="J182" i="11"/>
  <c r="C183" i="11"/>
  <c r="D183" i="11"/>
  <c r="E183" i="11"/>
  <c r="F183" i="11"/>
  <c r="G183" i="11"/>
  <c r="H183" i="11"/>
  <c r="I183" i="11"/>
  <c r="J183" i="11"/>
  <c r="C184" i="11"/>
  <c r="D184" i="11"/>
  <c r="E184" i="11"/>
  <c r="F184" i="11"/>
  <c r="G184" i="11"/>
  <c r="H184" i="11"/>
  <c r="I184" i="11"/>
  <c r="J184" i="11"/>
  <c r="C185" i="11"/>
  <c r="D185" i="11"/>
  <c r="E185" i="11"/>
  <c r="F185" i="11"/>
  <c r="G185" i="11"/>
  <c r="H185" i="11"/>
  <c r="I185" i="11"/>
  <c r="J185" i="11"/>
  <c r="C186" i="11"/>
  <c r="D186" i="11"/>
  <c r="E186" i="11"/>
  <c r="F186" i="11"/>
  <c r="G186" i="11"/>
  <c r="H186" i="11"/>
  <c r="I186" i="11"/>
  <c r="J186" i="11"/>
  <c r="C187" i="11"/>
  <c r="D187" i="11"/>
  <c r="E187" i="11"/>
  <c r="F187" i="11"/>
  <c r="G187" i="11"/>
  <c r="H187" i="11"/>
  <c r="I187" i="11"/>
  <c r="J187" i="11"/>
  <c r="C188" i="11"/>
  <c r="D188" i="11"/>
  <c r="E188" i="11"/>
  <c r="F188" i="11"/>
  <c r="G188" i="11"/>
  <c r="H188" i="11"/>
  <c r="I188" i="11"/>
  <c r="J188" i="11"/>
  <c r="C189" i="11"/>
  <c r="D189" i="11"/>
  <c r="E189" i="11"/>
  <c r="F189" i="11"/>
  <c r="G189" i="11"/>
  <c r="H189" i="11"/>
  <c r="I189" i="11"/>
  <c r="J189" i="11"/>
  <c r="C190" i="11"/>
  <c r="D190" i="11"/>
  <c r="E190" i="11"/>
  <c r="F190" i="11"/>
  <c r="G190" i="11"/>
  <c r="H190" i="11"/>
  <c r="I190" i="11"/>
  <c r="J190" i="11"/>
  <c r="C191" i="11"/>
  <c r="D191" i="11"/>
  <c r="E191" i="11"/>
  <c r="F191" i="11"/>
  <c r="G191" i="11"/>
  <c r="H191" i="11"/>
  <c r="I191" i="11"/>
  <c r="J191" i="11"/>
  <c r="C192" i="11"/>
  <c r="D192" i="11"/>
  <c r="E192" i="11"/>
  <c r="F192" i="11"/>
  <c r="G192" i="11"/>
  <c r="H192" i="11"/>
  <c r="I192" i="11"/>
  <c r="J192" i="11"/>
  <c r="C193" i="11"/>
  <c r="D193" i="11"/>
  <c r="E193" i="11"/>
  <c r="F193" i="11"/>
  <c r="G193" i="11"/>
  <c r="H193" i="11"/>
  <c r="I193" i="11"/>
  <c r="J193" i="11"/>
  <c r="C194" i="11"/>
  <c r="D194" i="11"/>
  <c r="E194" i="11"/>
  <c r="F194" i="11"/>
  <c r="G194" i="11"/>
  <c r="H194" i="11"/>
  <c r="I194" i="11"/>
  <c r="J194" i="11"/>
  <c r="C195" i="11"/>
  <c r="D195" i="11"/>
  <c r="E195" i="11"/>
  <c r="F195" i="11"/>
  <c r="G195" i="11"/>
  <c r="H195" i="11"/>
  <c r="I195" i="11"/>
  <c r="J195" i="11"/>
  <c r="C196" i="11"/>
  <c r="D196" i="11"/>
  <c r="E196" i="11"/>
  <c r="F196" i="11"/>
  <c r="G196" i="11"/>
  <c r="H196" i="11"/>
  <c r="I196" i="11"/>
  <c r="J196" i="11"/>
  <c r="C197" i="11"/>
  <c r="D197" i="11"/>
  <c r="E197" i="11"/>
  <c r="F197" i="11"/>
  <c r="G197" i="11"/>
  <c r="H197" i="11"/>
  <c r="I197" i="11"/>
  <c r="J197" i="11"/>
  <c r="C198" i="11"/>
  <c r="D198" i="11"/>
  <c r="E198" i="11"/>
  <c r="F198" i="11"/>
  <c r="G198" i="11"/>
  <c r="H198" i="11"/>
  <c r="I198" i="11"/>
  <c r="J198" i="11"/>
  <c r="C199" i="11"/>
  <c r="D199" i="11"/>
  <c r="E199" i="11"/>
  <c r="F199" i="11"/>
  <c r="G199" i="11"/>
  <c r="H199" i="11"/>
  <c r="I199" i="11"/>
  <c r="J199" i="11"/>
  <c r="C200" i="11"/>
  <c r="D200" i="11"/>
  <c r="E200" i="11"/>
  <c r="F200" i="11"/>
  <c r="G200" i="11"/>
  <c r="H200" i="11"/>
  <c r="I200" i="11"/>
  <c r="J200" i="11"/>
  <c r="C201" i="11"/>
  <c r="D201" i="11"/>
  <c r="E201" i="11"/>
  <c r="F201" i="11"/>
  <c r="G201" i="11"/>
  <c r="H201" i="11"/>
  <c r="I201" i="11"/>
  <c r="J201" i="11"/>
  <c r="C202" i="11"/>
  <c r="D202" i="11"/>
  <c r="E202" i="11"/>
  <c r="F202" i="11"/>
  <c r="G202" i="11"/>
  <c r="H202" i="11"/>
  <c r="I202" i="11"/>
  <c r="J202" i="11"/>
  <c r="C203" i="11"/>
  <c r="D203" i="11"/>
  <c r="E203" i="11"/>
  <c r="F203" i="11"/>
  <c r="G203" i="11"/>
  <c r="H203" i="11"/>
  <c r="I203" i="11"/>
  <c r="J203" i="11"/>
  <c r="C204" i="11"/>
  <c r="D204" i="11"/>
  <c r="E204" i="11"/>
  <c r="F204" i="11"/>
  <c r="G204" i="11"/>
  <c r="H204" i="11"/>
  <c r="I204" i="11"/>
  <c r="J204" i="11"/>
  <c r="C205" i="11"/>
  <c r="D205" i="11"/>
  <c r="E205" i="11"/>
  <c r="F205" i="11"/>
  <c r="G205" i="11"/>
  <c r="H205" i="11"/>
  <c r="I205" i="11"/>
  <c r="J205" i="11"/>
  <c r="C206" i="11"/>
  <c r="D206" i="11"/>
  <c r="E206" i="11"/>
  <c r="F206" i="11"/>
  <c r="G206" i="11"/>
  <c r="H206" i="11"/>
  <c r="I206" i="11"/>
  <c r="J206" i="11"/>
  <c r="C207" i="11"/>
  <c r="D207" i="11"/>
  <c r="E207" i="11"/>
  <c r="F207" i="11"/>
  <c r="G207" i="11"/>
  <c r="H207" i="11"/>
  <c r="I207" i="11"/>
  <c r="J207" i="11"/>
  <c r="C208" i="11"/>
  <c r="D208" i="11"/>
  <c r="E208" i="11"/>
  <c r="F208" i="11"/>
  <c r="G208" i="11"/>
  <c r="H208" i="11"/>
  <c r="I208" i="11"/>
  <c r="J208" i="11"/>
  <c r="C209" i="11"/>
  <c r="D209" i="11"/>
  <c r="E209" i="11"/>
  <c r="F209" i="11"/>
  <c r="G209" i="11"/>
  <c r="H209" i="11"/>
  <c r="I209" i="11"/>
  <c r="J209" i="11"/>
  <c r="C210" i="11"/>
  <c r="D210" i="11"/>
  <c r="E210" i="11"/>
  <c r="F210" i="11"/>
  <c r="G210" i="11"/>
  <c r="H210" i="11"/>
  <c r="I210" i="11"/>
  <c r="J210" i="11"/>
  <c r="C211" i="11"/>
  <c r="D211" i="11"/>
  <c r="E211" i="11"/>
  <c r="F211" i="11"/>
  <c r="G211" i="11"/>
  <c r="H211" i="11"/>
  <c r="I211" i="11"/>
  <c r="J211" i="11"/>
  <c r="C212" i="11"/>
  <c r="D212" i="11"/>
  <c r="E212" i="11"/>
  <c r="F212" i="11"/>
  <c r="G212" i="11"/>
  <c r="H212" i="11"/>
  <c r="I212" i="11"/>
  <c r="J212" i="11"/>
  <c r="C213" i="11"/>
  <c r="D213" i="11"/>
  <c r="E213" i="11"/>
  <c r="F213" i="11"/>
  <c r="G213" i="11"/>
  <c r="H213" i="11"/>
  <c r="I213" i="11"/>
  <c r="J213" i="11"/>
  <c r="C214" i="11"/>
  <c r="D214" i="11"/>
  <c r="E214" i="11"/>
  <c r="F214" i="11"/>
  <c r="G214" i="11"/>
  <c r="H214" i="11"/>
  <c r="I214" i="11"/>
  <c r="J214" i="11"/>
  <c r="C215" i="11"/>
  <c r="D215" i="11"/>
  <c r="E215" i="11"/>
  <c r="F215" i="11"/>
  <c r="G215" i="11"/>
  <c r="H215" i="11"/>
  <c r="I215" i="11"/>
  <c r="J215" i="11"/>
  <c r="C216" i="11"/>
  <c r="D216" i="11"/>
  <c r="E216" i="11"/>
  <c r="F216" i="11"/>
  <c r="G216" i="11"/>
  <c r="H216" i="11"/>
  <c r="I216" i="11"/>
  <c r="J216" i="11"/>
  <c r="C217" i="11"/>
  <c r="D217" i="11"/>
  <c r="E217" i="11"/>
  <c r="F217" i="11"/>
  <c r="G217" i="11"/>
  <c r="H217" i="11"/>
  <c r="I217" i="11"/>
  <c r="J217" i="11"/>
  <c r="C218" i="11"/>
  <c r="D218" i="11"/>
  <c r="E218" i="11"/>
  <c r="F218" i="11"/>
  <c r="G218" i="11"/>
  <c r="H218" i="11"/>
  <c r="I218" i="11"/>
  <c r="J218" i="11"/>
  <c r="C219" i="11"/>
  <c r="D219" i="11"/>
  <c r="E219" i="11"/>
  <c r="F219" i="11"/>
  <c r="G219" i="11"/>
  <c r="H219" i="11"/>
  <c r="I219" i="11"/>
  <c r="J219" i="11"/>
  <c r="C220" i="11"/>
  <c r="D220" i="11"/>
  <c r="E220" i="11"/>
  <c r="F220" i="11"/>
  <c r="G220" i="11"/>
  <c r="H220" i="11"/>
  <c r="I220" i="11"/>
  <c r="J220" i="11"/>
  <c r="C221" i="11"/>
  <c r="D221" i="11"/>
  <c r="E221" i="11"/>
  <c r="F221" i="11"/>
  <c r="G221" i="11"/>
  <c r="H221" i="11"/>
  <c r="I221" i="11"/>
  <c r="J221" i="11"/>
  <c r="C222" i="11"/>
  <c r="D222" i="11"/>
  <c r="E222" i="11"/>
  <c r="F222" i="11"/>
  <c r="G222" i="11"/>
  <c r="H222" i="11"/>
  <c r="I222" i="11"/>
  <c r="J222" i="11"/>
  <c r="C223" i="11"/>
  <c r="D223" i="11"/>
  <c r="E223" i="11"/>
  <c r="F223" i="11"/>
  <c r="G223" i="11"/>
  <c r="H223" i="11"/>
  <c r="I223" i="11"/>
  <c r="J223" i="11"/>
  <c r="C224" i="11"/>
  <c r="D224" i="11"/>
  <c r="E224" i="11"/>
  <c r="F224" i="11"/>
  <c r="G224" i="11"/>
  <c r="H224" i="11"/>
  <c r="I224" i="11"/>
  <c r="J224" i="11"/>
  <c r="C225" i="11"/>
  <c r="D225" i="11"/>
  <c r="E225" i="11"/>
  <c r="F225" i="11"/>
  <c r="G225" i="11"/>
  <c r="H225" i="11"/>
  <c r="I225" i="11"/>
  <c r="J225" i="11"/>
  <c r="C226" i="11"/>
  <c r="D226" i="11"/>
  <c r="E226" i="11"/>
  <c r="F226" i="11"/>
  <c r="G226" i="11"/>
  <c r="H226" i="11"/>
  <c r="I226" i="11"/>
  <c r="J226" i="11"/>
  <c r="C227" i="11"/>
  <c r="D227" i="11"/>
  <c r="E227" i="11"/>
  <c r="F227" i="11"/>
  <c r="G227" i="11"/>
  <c r="H227" i="11"/>
  <c r="I227" i="11"/>
  <c r="J227" i="11"/>
  <c r="C228" i="11"/>
  <c r="D228" i="11"/>
  <c r="E228" i="11"/>
  <c r="F228" i="11"/>
  <c r="G228" i="11"/>
  <c r="H228" i="11"/>
  <c r="I228" i="11"/>
  <c r="J228" i="11"/>
  <c r="C229" i="11"/>
  <c r="D229" i="11"/>
  <c r="E229" i="11"/>
  <c r="F229" i="11"/>
  <c r="G229" i="11"/>
  <c r="H229" i="11"/>
  <c r="I229" i="11"/>
  <c r="J229" i="11"/>
  <c r="C230" i="11"/>
  <c r="D230" i="11"/>
  <c r="E230" i="11"/>
  <c r="F230" i="11"/>
  <c r="G230" i="11"/>
  <c r="H230" i="11"/>
  <c r="I230" i="11"/>
  <c r="J230" i="11"/>
  <c r="C231" i="11"/>
  <c r="D231" i="11"/>
  <c r="E231" i="11"/>
  <c r="F231" i="11"/>
  <c r="G231" i="11"/>
  <c r="H231" i="11"/>
  <c r="I231" i="11"/>
  <c r="J231" i="11"/>
  <c r="C232" i="11"/>
  <c r="D232" i="11"/>
  <c r="E232" i="11"/>
  <c r="F232" i="11"/>
  <c r="G232" i="11"/>
  <c r="H232" i="11"/>
  <c r="I232" i="11"/>
  <c r="J232" i="11"/>
  <c r="C233" i="11"/>
  <c r="D233" i="11"/>
  <c r="E233" i="11"/>
  <c r="F233" i="11"/>
  <c r="G233" i="11"/>
  <c r="H233" i="11"/>
  <c r="I233" i="11"/>
  <c r="J233" i="11"/>
  <c r="C234" i="11"/>
  <c r="D234" i="11"/>
  <c r="E234" i="11"/>
  <c r="F234" i="11"/>
  <c r="G234" i="11"/>
  <c r="H234" i="11"/>
  <c r="I234" i="11"/>
  <c r="J234" i="11"/>
  <c r="C235" i="11"/>
  <c r="D235" i="11"/>
  <c r="E235" i="11"/>
  <c r="F235" i="11"/>
  <c r="G235" i="11"/>
  <c r="H235" i="11"/>
  <c r="I235" i="11"/>
  <c r="J235" i="11"/>
  <c r="C236" i="11"/>
  <c r="D236" i="11"/>
  <c r="E236" i="11"/>
  <c r="F236" i="11"/>
  <c r="G236" i="11"/>
  <c r="H236" i="11"/>
  <c r="I236" i="11"/>
  <c r="J236" i="11"/>
  <c r="C237" i="11"/>
  <c r="D237" i="11"/>
  <c r="E237" i="11"/>
  <c r="F237" i="11"/>
  <c r="G237" i="11"/>
  <c r="H237" i="11"/>
  <c r="I237" i="11"/>
  <c r="J237" i="11"/>
  <c r="C238" i="11"/>
  <c r="D238" i="11"/>
  <c r="E238" i="11"/>
  <c r="F238" i="11"/>
  <c r="G238" i="11"/>
  <c r="H238" i="11"/>
  <c r="I238" i="11"/>
  <c r="J238" i="11"/>
  <c r="C239" i="11"/>
  <c r="D239" i="11"/>
  <c r="E239" i="11"/>
  <c r="F239" i="11"/>
  <c r="G239" i="11"/>
  <c r="H239" i="11"/>
  <c r="I239" i="11"/>
  <c r="J239" i="11"/>
  <c r="C240" i="11"/>
  <c r="D240" i="11"/>
  <c r="E240" i="11"/>
  <c r="F240" i="11"/>
  <c r="G240" i="11"/>
  <c r="H240" i="11"/>
  <c r="I240" i="11"/>
  <c r="J240" i="11"/>
  <c r="C241" i="11"/>
  <c r="D241" i="11"/>
  <c r="E241" i="11"/>
  <c r="F241" i="11"/>
  <c r="G241" i="11"/>
  <c r="H241" i="11"/>
  <c r="I241" i="11"/>
  <c r="J241" i="11"/>
  <c r="C242" i="11"/>
  <c r="D242" i="11"/>
  <c r="E242" i="11"/>
  <c r="F242" i="11"/>
  <c r="G242" i="11"/>
  <c r="H242" i="11"/>
  <c r="I242" i="11"/>
  <c r="J242" i="11"/>
  <c r="C243" i="11"/>
  <c r="D243" i="11"/>
  <c r="E243" i="11"/>
  <c r="F243" i="11"/>
  <c r="G243" i="11"/>
  <c r="H243" i="11"/>
  <c r="I243" i="11"/>
  <c r="J243" i="11"/>
  <c r="C244" i="11"/>
  <c r="D244" i="11"/>
  <c r="E244" i="11"/>
  <c r="F244" i="11"/>
  <c r="G244" i="11"/>
  <c r="H244" i="11"/>
  <c r="I244" i="11"/>
  <c r="J244" i="11"/>
  <c r="C245" i="11"/>
  <c r="D245" i="11"/>
  <c r="E245" i="11"/>
  <c r="F245" i="11"/>
  <c r="G245" i="11"/>
  <c r="H245" i="11"/>
  <c r="I245" i="11"/>
  <c r="J245" i="11"/>
  <c r="C246" i="11"/>
  <c r="D246" i="11"/>
  <c r="E246" i="11"/>
  <c r="F246" i="11"/>
  <c r="G246" i="11"/>
  <c r="H246" i="11"/>
  <c r="I246" i="11"/>
  <c r="J246" i="11"/>
  <c r="C247" i="11"/>
  <c r="D247" i="11"/>
  <c r="E247" i="11"/>
  <c r="F247" i="11"/>
  <c r="G247" i="11"/>
  <c r="H247" i="11"/>
  <c r="I247" i="11"/>
  <c r="J247" i="11"/>
  <c r="C248" i="11"/>
  <c r="D248" i="11"/>
  <c r="E248" i="11"/>
  <c r="F248" i="11"/>
  <c r="G248" i="11"/>
  <c r="H248" i="11"/>
  <c r="I248" i="11"/>
  <c r="J248" i="11"/>
  <c r="C249" i="11"/>
  <c r="D249" i="11"/>
  <c r="E249" i="11"/>
  <c r="F249" i="11"/>
  <c r="G249" i="11"/>
  <c r="H249" i="11"/>
  <c r="I249" i="11"/>
  <c r="J249" i="11"/>
  <c r="C250" i="11"/>
  <c r="D250" i="11"/>
  <c r="E250" i="11"/>
  <c r="F250" i="11"/>
  <c r="G250" i="11"/>
  <c r="H250" i="11"/>
  <c r="I250" i="11"/>
  <c r="J250" i="11"/>
  <c r="C251" i="11"/>
  <c r="D251" i="11"/>
  <c r="E251" i="11"/>
  <c r="F251" i="11"/>
  <c r="G251" i="11"/>
  <c r="H251" i="11"/>
  <c r="I251" i="11"/>
  <c r="J251" i="11"/>
  <c r="C252" i="11"/>
  <c r="D252" i="11"/>
  <c r="E252" i="11"/>
  <c r="F252" i="11"/>
  <c r="G252" i="11"/>
  <c r="H252" i="11"/>
  <c r="I252" i="11"/>
  <c r="J252" i="11"/>
  <c r="C253" i="11"/>
  <c r="D253" i="11"/>
  <c r="E253" i="11"/>
  <c r="F253" i="11"/>
  <c r="G253" i="11"/>
  <c r="H253" i="11"/>
  <c r="I253" i="11"/>
  <c r="J253" i="11"/>
  <c r="C254" i="11"/>
  <c r="D254" i="11"/>
  <c r="E254" i="11"/>
  <c r="F254" i="11"/>
  <c r="G254" i="11"/>
  <c r="H254" i="11"/>
  <c r="I254" i="11"/>
  <c r="J254" i="11"/>
  <c r="C255" i="11"/>
  <c r="D255" i="11"/>
  <c r="E255" i="11"/>
  <c r="F255" i="11"/>
  <c r="G255" i="11"/>
  <c r="H255" i="11"/>
  <c r="I255" i="11"/>
  <c r="J255" i="11"/>
  <c r="C256" i="11"/>
  <c r="D256" i="11"/>
  <c r="E256" i="11"/>
  <c r="F256" i="11"/>
  <c r="G256" i="11"/>
  <c r="H256" i="11"/>
  <c r="I256" i="11"/>
  <c r="J256" i="11"/>
  <c r="C257" i="11"/>
  <c r="D257" i="11"/>
  <c r="E257" i="11"/>
  <c r="F257" i="11"/>
  <c r="G257" i="11"/>
  <c r="H257" i="11"/>
  <c r="I257" i="11"/>
  <c r="J257" i="11"/>
  <c r="C258" i="11"/>
  <c r="D258" i="11"/>
  <c r="E258" i="11"/>
  <c r="F258" i="11"/>
  <c r="G258" i="11"/>
  <c r="H258" i="11"/>
  <c r="I258" i="11"/>
  <c r="J258" i="11"/>
  <c r="C259" i="11"/>
  <c r="D259" i="11"/>
  <c r="E259" i="11"/>
  <c r="F259" i="11"/>
  <c r="G259" i="11"/>
  <c r="H259" i="11"/>
  <c r="I259" i="11"/>
  <c r="J259" i="11"/>
  <c r="C260" i="11"/>
  <c r="D260" i="11"/>
  <c r="E260" i="11"/>
  <c r="F260" i="11"/>
  <c r="G260" i="11"/>
  <c r="H260" i="11"/>
  <c r="I260" i="11"/>
  <c r="J260" i="11"/>
  <c r="C261" i="11"/>
  <c r="D261" i="11"/>
  <c r="E261" i="11"/>
  <c r="F261" i="11"/>
  <c r="G261" i="11"/>
  <c r="H261" i="11"/>
  <c r="I261" i="11"/>
  <c r="J261" i="11"/>
  <c r="C262" i="11"/>
  <c r="D262" i="11"/>
  <c r="E262" i="11"/>
  <c r="F262" i="11"/>
  <c r="G262" i="11"/>
  <c r="H262" i="11"/>
  <c r="I262" i="11"/>
  <c r="J262" i="11"/>
  <c r="C263" i="11"/>
  <c r="D263" i="11"/>
  <c r="E263" i="11"/>
  <c r="F263" i="11"/>
  <c r="G263" i="11"/>
  <c r="H263" i="11"/>
  <c r="I263" i="11"/>
  <c r="J263" i="11"/>
  <c r="C264" i="11"/>
  <c r="D264" i="11"/>
  <c r="E264" i="11"/>
  <c r="F264" i="11"/>
  <c r="G264" i="11"/>
  <c r="H264" i="11"/>
  <c r="I264" i="11"/>
  <c r="J264" i="11"/>
  <c r="C265" i="11"/>
  <c r="D265" i="11"/>
  <c r="E265" i="11"/>
  <c r="F265" i="11"/>
  <c r="G265" i="11"/>
  <c r="H265" i="11"/>
  <c r="I265" i="11"/>
  <c r="J265" i="11"/>
  <c r="C266" i="11"/>
  <c r="D266" i="11"/>
  <c r="E266" i="11"/>
  <c r="F266" i="11"/>
  <c r="G266" i="11"/>
  <c r="H266" i="11"/>
  <c r="I266" i="11"/>
  <c r="J266" i="11"/>
  <c r="C267" i="11"/>
  <c r="D267" i="11"/>
  <c r="E267" i="11"/>
  <c r="F267" i="11"/>
  <c r="G267" i="11"/>
  <c r="H267" i="11"/>
  <c r="I267" i="11"/>
  <c r="J267" i="11"/>
  <c r="C268" i="11"/>
  <c r="D268" i="11"/>
  <c r="E268" i="11"/>
  <c r="F268" i="11"/>
  <c r="G268" i="11"/>
  <c r="H268" i="11"/>
  <c r="I268" i="11"/>
  <c r="J268" i="11"/>
  <c r="C269" i="11"/>
  <c r="D269" i="11"/>
  <c r="E269" i="11"/>
  <c r="F269" i="11"/>
  <c r="G269" i="11"/>
  <c r="H269" i="11"/>
  <c r="I269" i="11"/>
  <c r="J269" i="11"/>
  <c r="C270" i="11"/>
  <c r="D270" i="11"/>
  <c r="E270" i="11"/>
  <c r="F270" i="11"/>
  <c r="G270" i="11"/>
  <c r="H270" i="11"/>
  <c r="I270" i="11"/>
  <c r="J270" i="11"/>
  <c r="C271" i="11"/>
  <c r="D271" i="11"/>
  <c r="E271" i="11"/>
  <c r="F271" i="11"/>
  <c r="G271" i="11"/>
  <c r="H271" i="11"/>
  <c r="I271" i="11"/>
  <c r="J271" i="11"/>
  <c r="C272" i="11"/>
  <c r="D272" i="11"/>
  <c r="E272" i="11"/>
  <c r="F272" i="11"/>
  <c r="G272" i="11"/>
  <c r="H272" i="11"/>
  <c r="I272" i="11"/>
  <c r="J272" i="11"/>
  <c r="C273" i="11"/>
  <c r="D273" i="11"/>
  <c r="E273" i="11"/>
  <c r="F273" i="11"/>
  <c r="G273" i="11"/>
  <c r="H273" i="11"/>
  <c r="I273" i="11"/>
  <c r="J273" i="11"/>
  <c r="C274" i="11"/>
  <c r="D274" i="11"/>
  <c r="E274" i="11"/>
  <c r="F274" i="11"/>
  <c r="G274" i="11"/>
  <c r="H274" i="11"/>
  <c r="I274" i="11"/>
  <c r="J274" i="11"/>
  <c r="C275" i="11"/>
  <c r="D275" i="11"/>
  <c r="E275" i="11"/>
  <c r="F275" i="11"/>
  <c r="G275" i="11"/>
  <c r="H275" i="11"/>
  <c r="I275" i="11"/>
  <c r="J275" i="11"/>
  <c r="C276" i="11"/>
  <c r="D276" i="11"/>
  <c r="E276" i="11"/>
  <c r="F276" i="11"/>
  <c r="G276" i="11"/>
  <c r="H276" i="11"/>
  <c r="I276" i="11"/>
  <c r="J276" i="11"/>
  <c r="C277" i="11"/>
  <c r="D277" i="11"/>
  <c r="E277" i="11"/>
  <c r="F277" i="11"/>
  <c r="G277" i="11"/>
  <c r="H277" i="11"/>
  <c r="I277" i="11"/>
  <c r="J277" i="11"/>
  <c r="C278" i="11"/>
  <c r="D278" i="11"/>
  <c r="E278" i="11"/>
  <c r="F278" i="11"/>
  <c r="G278" i="11"/>
  <c r="H278" i="11"/>
  <c r="I278" i="11"/>
  <c r="J278" i="11"/>
  <c r="C279" i="11"/>
  <c r="D279" i="11"/>
  <c r="E279" i="11"/>
  <c r="F279" i="11"/>
  <c r="G279" i="11"/>
  <c r="H279" i="11"/>
  <c r="I279" i="11"/>
  <c r="J279" i="11"/>
  <c r="C280" i="11"/>
  <c r="D280" i="11"/>
  <c r="E280" i="11"/>
  <c r="F280" i="11"/>
  <c r="G280" i="11"/>
  <c r="H280" i="11"/>
  <c r="I280" i="11"/>
  <c r="J280" i="11"/>
  <c r="C281" i="11"/>
  <c r="D281" i="11"/>
  <c r="E281" i="11"/>
  <c r="F281" i="11"/>
  <c r="G281" i="11"/>
  <c r="H281" i="11"/>
  <c r="I281" i="11"/>
  <c r="J281" i="11"/>
  <c r="C282" i="11"/>
  <c r="D282" i="11"/>
  <c r="E282" i="11"/>
  <c r="F282" i="11"/>
  <c r="G282" i="11"/>
  <c r="H282" i="11"/>
  <c r="I282" i="11"/>
  <c r="J282" i="11"/>
  <c r="C283" i="11"/>
  <c r="D283" i="11"/>
  <c r="E283" i="11"/>
  <c r="F283" i="11"/>
  <c r="G283" i="11"/>
  <c r="H283" i="11"/>
  <c r="I283" i="11"/>
  <c r="J283" i="11"/>
  <c r="C284" i="11"/>
  <c r="D284" i="11"/>
  <c r="E284" i="11"/>
  <c r="F284" i="11"/>
  <c r="G284" i="11"/>
  <c r="H284" i="11"/>
  <c r="I284" i="11"/>
  <c r="J284" i="11"/>
  <c r="C285" i="11"/>
  <c r="D285" i="11"/>
  <c r="E285" i="11"/>
  <c r="F285" i="11"/>
  <c r="G285" i="11"/>
  <c r="H285" i="11"/>
  <c r="I285" i="11"/>
  <c r="J285" i="11"/>
  <c r="C286" i="11"/>
  <c r="D286" i="11"/>
  <c r="E286" i="11"/>
  <c r="F286" i="11"/>
  <c r="G286" i="11"/>
  <c r="H286" i="11"/>
  <c r="I286" i="11"/>
  <c r="J286" i="11"/>
  <c r="C287" i="11"/>
  <c r="D287" i="11"/>
  <c r="E287" i="11"/>
  <c r="F287" i="11"/>
  <c r="G287" i="11"/>
  <c r="H287" i="11"/>
  <c r="I287" i="11"/>
  <c r="J287" i="11"/>
  <c r="C288" i="11"/>
  <c r="D288" i="11"/>
  <c r="E288" i="11"/>
  <c r="F288" i="11"/>
  <c r="G288" i="11"/>
  <c r="H288" i="11"/>
  <c r="I288" i="11"/>
  <c r="J288" i="11"/>
  <c r="C289" i="11"/>
  <c r="D289" i="11"/>
  <c r="E289" i="11"/>
  <c r="F289" i="11"/>
  <c r="G289" i="11"/>
  <c r="H289" i="11"/>
  <c r="I289" i="11"/>
  <c r="J289" i="11"/>
  <c r="C290" i="11"/>
  <c r="D290" i="11"/>
  <c r="E290" i="11"/>
  <c r="F290" i="11"/>
  <c r="G290" i="11"/>
  <c r="H290" i="11"/>
  <c r="I290" i="11"/>
  <c r="J290" i="11"/>
  <c r="C291" i="11"/>
  <c r="D291" i="11"/>
  <c r="E291" i="11"/>
  <c r="F291" i="11"/>
  <c r="G291" i="11"/>
  <c r="H291" i="11"/>
  <c r="I291" i="11"/>
  <c r="J291" i="11"/>
  <c r="C292" i="11"/>
  <c r="D292" i="11"/>
  <c r="E292" i="11"/>
  <c r="F292" i="11"/>
  <c r="G292" i="11"/>
  <c r="H292" i="11"/>
  <c r="I292" i="11"/>
  <c r="J292" i="11"/>
  <c r="C293" i="11"/>
  <c r="D293" i="11"/>
  <c r="E293" i="11"/>
  <c r="F293" i="11"/>
  <c r="G293" i="11"/>
  <c r="H293" i="11"/>
  <c r="I293" i="11"/>
  <c r="J293" i="11"/>
  <c r="C294" i="11"/>
  <c r="D294" i="11"/>
  <c r="E294" i="11"/>
  <c r="F294" i="11"/>
  <c r="G294" i="11"/>
  <c r="H294" i="11"/>
  <c r="I294" i="11"/>
  <c r="J294" i="11"/>
  <c r="C295" i="11"/>
  <c r="D295" i="11"/>
  <c r="E295" i="11"/>
  <c r="F295" i="11"/>
  <c r="G295" i="11"/>
  <c r="H295" i="11"/>
  <c r="I295" i="11"/>
  <c r="J295" i="11"/>
  <c r="C296" i="11"/>
  <c r="D296" i="11"/>
  <c r="E296" i="11"/>
  <c r="F296" i="11"/>
  <c r="G296" i="11"/>
  <c r="H296" i="11"/>
  <c r="I296" i="11"/>
  <c r="J296" i="11"/>
  <c r="C297" i="11"/>
  <c r="D297" i="11"/>
  <c r="E297" i="11"/>
  <c r="F297" i="11"/>
  <c r="G297" i="11"/>
  <c r="H297" i="11"/>
  <c r="I297" i="11"/>
  <c r="J297" i="11"/>
  <c r="C298" i="11"/>
  <c r="D298" i="11"/>
  <c r="E298" i="11"/>
  <c r="F298" i="11"/>
  <c r="G298" i="11"/>
  <c r="H298" i="11"/>
  <c r="I298" i="11"/>
  <c r="J298" i="11"/>
  <c r="C299" i="11"/>
  <c r="D299" i="11"/>
  <c r="E299" i="11"/>
  <c r="F299" i="11"/>
  <c r="G299" i="11"/>
  <c r="H299" i="11"/>
  <c r="I299" i="11"/>
  <c r="J299" i="11"/>
  <c r="C300" i="11"/>
  <c r="D300" i="11"/>
  <c r="E300" i="11"/>
  <c r="F300" i="11"/>
  <c r="G300" i="11"/>
  <c r="H300" i="11"/>
  <c r="I300" i="11"/>
  <c r="J300" i="11"/>
  <c r="C301" i="11"/>
  <c r="D301" i="11"/>
  <c r="E301" i="11"/>
  <c r="F301" i="11"/>
  <c r="G301" i="11"/>
  <c r="H301" i="11"/>
  <c r="I301" i="11"/>
  <c r="J301" i="11"/>
  <c r="C302" i="11"/>
  <c r="D302" i="11"/>
  <c r="E302" i="11"/>
  <c r="F302" i="11"/>
  <c r="G302" i="11"/>
  <c r="H302" i="11"/>
  <c r="I302" i="11"/>
  <c r="J302" i="11"/>
  <c r="C303" i="11"/>
  <c r="D303" i="11"/>
  <c r="E303" i="11"/>
  <c r="F303" i="11"/>
  <c r="G303" i="11"/>
  <c r="H303" i="11"/>
  <c r="I303" i="11"/>
  <c r="J303" i="11"/>
  <c r="C304" i="11"/>
  <c r="D304" i="11"/>
  <c r="E304" i="11"/>
  <c r="F304" i="11"/>
  <c r="G304" i="11"/>
  <c r="H304" i="11"/>
  <c r="I304" i="11"/>
  <c r="J304" i="11"/>
  <c r="C305" i="11"/>
  <c r="D305" i="11"/>
  <c r="E305" i="11"/>
  <c r="F305" i="11"/>
  <c r="G305" i="11"/>
  <c r="H305" i="11"/>
  <c r="I305" i="11"/>
  <c r="J305" i="11"/>
  <c r="C306" i="11"/>
  <c r="D306" i="11"/>
  <c r="E306" i="11"/>
  <c r="F306" i="11"/>
  <c r="G306" i="11"/>
  <c r="H306" i="11"/>
  <c r="I306" i="11"/>
  <c r="J306" i="11"/>
  <c r="C307" i="11"/>
  <c r="D307" i="11"/>
  <c r="E307" i="11"/>
  <c r="F307" i="11"/>
  <c r="G307" i="11"/>
  <c r="H307" i="11"/>
  <c r="I307" i="11"/>
  <c r="J307" i="11"/>
  <c r="C308" i="11"/>
  <c r="D308" i="11"/>
  <c r="E308" i="11"/>
  <c r="F308" i="11"/>
  <c r="G308" i="11"/>
  <c r="H308" i="11"/>
  <c r="I308" i="11"/>
  <c r="J308" i="11"/>
  <c r="C309" i="11"/>
  <c r="D309" i="11"/>
  <c r="E309" i="11"/>
  <c r="F309" i="11"/>
  <c r="G309" i="11"/>
  <c r="H309" i="11"/>
  <c r="I309" i="11"/>
  <c r="J309" i="11"/>
  <c r="C310" i="11"/>
  <c r="D310" i="11"/>
  <c r="E310" i="11"/>
  <c r="F310" i="11"/>
  <c r="G310" i="11"/>
  <c r="H310" i="11"/>
  <c r="I310" i="11"/>
  <c r="J310" i="11"/>
  <c r="C311" i="11"/>
  <c r="D311" i="11"/>
  <c r="E311" i="11"/>
  <c r="F311" i="11"/>
  <c r="G311" i="11"/>
  <c r="H311" i="11"/>
  <c r="I311" i="11"/>
  <c r="J311" i="11"/>
  <c r="C312" i="11"/>
  <c r="D312" i="11"/>
  <c r="E312" i="11"/>
  <c r="F312" i="11"/>
  <c r="G312" i="11"/>
  <c r="H312" i="11"/>
  <c r="I312" i="11"/>
  <c r="J312" i="11"/>
  <c r="C313" i="11"/>
  <c r="D313" i="11"/>
  <c r="E313" i="11"/>
  <c r="F313" i="11"/>
  <c r="G313" i="11"/>
  <c r="H313" i="11"/>
  <c r="I313" i="11"/>
  <c r="J313" i="11"/>
  <c r="C314" i="11"/>
  <c r="D314" i="11"/>
  <c r="E314" i="11"/>
  <c r="F314" i="11"/>
  <c r="G314" i="11"/>
  <c r="H314" i="11"/>
  <c r="I314" i="11"/>
  <c r="J314" i="11"/>
  <c r="C315" i="11"/>
  <c r="D315" i="11"/>
  <c r="E315" i="11"/>
  <c r="F315" i="11"/>
  <c r="G315" i="11"/>
  <c r="H315" i="11"/>
  <c r="I315" i="11"/>
  <c r="J315" i="11"/>
  <c r="C316" i="11"/>
  <c r="D316" i="11"/>
  <c r="E316" i="11"/>
  <c r="F316" i="11"/>
  <c r="G316" i="11"/>
  <c r="H316" i="11"/>
  <c r="I316" i="11"/>
  <c r="J316" i="11"/>
  <c r="C317" i="11"/>
  <c r="D317" i="11"/>
  <c r="E317" i="11"/>
  <c r="F317" i="11"/>
  <c r="G317" i="11"/>
  <c r="H317" i="11"/>
  <c r="I317" i="11"/>
  <c r="J317" i="11"/>
  <c r="C318" i="11"/>
  <c r="D318" i="11"/>
  <c r="E318" i="11"/>
  <c r="F318" i="11"/>
  <c r="G318" i="11"/>
  <c r="H318" i="11"/>
  <c r="I318" i="11"/>
  <c r="J318" i="11"/>
  <c r="C319" i="11"/>
  <c r="D319" i="11"/>
  <c r="E319" i="11"/>
  <c r="F319" i="11"/>
  <c r="G319" i="11"/>
  <c r="H319" i="11"/>
  <c r="I319" i="11"/>
  <c r="J319" i="11"/>
  <c r="C320" i="11"/>
  <c r="D320" i="11"/>
  <c r="E320" i="11"/>
  <c r="F320" i="11"/>
  <c r="G320" i="11"/>
  <c r="H320" i="11"/>
  <c r="I320" i="11"/>
  <c r="J320" i="11"/>
  <c r="C321" i="11"/>
  <c r="D321" i="11"/>
  <c r="E321" i="11"/>
  <c r="F321" i="11"/>
  <c r="G321" i="11"/>
  <c r="H321" i="11"/>
  <c r="I321" i="11"/>
  <c r="J321" i="11"/>
  <c r="C322" i="11"/>
  <c r="D322" i="11"/>
  <c r="E322" i="11"/>
  <c r="F322" i="11"/>
  <c r="G322" i="11"/>
  <c r="H322" i="11"/>
  <c r="I322" i="11"/>
  <c r="J322" i="11"/>
  <c r="C323" i="11"/>
  <c r="D323" i="11"/>
  <c r="E323" i="11"/>
  <c r="F323" i="11"/>
  <c r="G323" i="11"/>
  <c r="H323" i="11"/>
  <c r="I323" i="11"/>
  <c r="J323" i="11"/>
  <c r="C324" i="11"/>
  <c r="D324" i="11"/>
  <c r="E324" i="11"/>
  <c r="F324" i="11"/>
  <c r="G324" i="11"/>
  <c r="H324" i="11"/>
  <c r="I324" i="11"/>
  <c r="J324" i="11"/>
  <c r="C325" i="11"/>
  <c r="D325" i="11"/>
  <c r="E325" i="11"/>
  <c r="F325" i="11"/>
  <c r="G325" i="11"/>
  <c r="H325" i="11"/>
  <c r="I325" i="11"/>
  <c r="J325" i="11"/>
  <c r="C326" i="11"/>
  <c r="D326" i="11"/>
  <c r="E326" i="11"/>
  <c r="F326" i="11"/>
  <c r="G326" i="11"/>
  <c r="H326" i="11"/>
  <c r="I326" i="11"/>
  <c r="J326" i="11"/>
  <c r="C327" i="11"/>
  <c r="D327" i="11"/>
  <c r="E327" i="11"/>
  <c r="F327" i="11"/>
  <c r="G327" i="11"/>
  <c r="H327" i="11"/>
  <c r="I327" i="11"/>
  <c r="J327" i="11"/>
  <c r="C328" i="11"/>
  <c r="D328" i="11"/>
  <c r="E328" i="11"/>
  <c r="F328" i="11"/>
  <c r="G328" i="11"/>
  <c r="H328" i="11"/>
  <c r="I328" i="11"/>
  <c r="J328" i="11"/>
  <c r="C329" i="11"/>
  <c r="D329" i="11"/>
  <c r="E329" i="11"/>
  <c r="F329" i="11"/>
  <c r="G329" i="11"/>
  <c r="H329" i="11"/>
  <c r="I329" i="11"/>
  <c r="J329" i="11"/>
  <c r="C330" i="11"/>
  <c r="D330" i="11"/>
  <c r="E330" i="11"/>
  <c r="F330" i="11"/>
  <c r="G330" i="11"/>
  <c r="H330" i="11"/>
  <c r="I330" i="11"/>
  <c r="J330" i="11"/>
  <c r="C331" i="11"/>
  <c r="D331" i="11"/>
  <c r="E331" i="11"/>
  <c r="F331" i="11"/>
  <c r="G331" i="11"/>
  <c r="H331" i="11"/>
  <c r="I331" i="11"/>
  <c r="J331" i="11"/>
  <c r="C332" i="11"/>
  <c r="D332" i="11"/>
  <c r="E332" i="11"/>
  <c r="F332" i="11"/>
  <c r="G332" i="11"/>
  <c r="H332" i="11"/>
  <c r="I332" i="11"/>
  <c r="J332" i="11"/>
  <c r="C333" i="11"/>
  <c r="D333" i="11"/>
  <c r="E333" i="11"/>
  <c r="F333" i="11"/>
  <c r="G333" i="11"/>
  <c r="H333" i="11"/>
  <c r="I333" i="11"/>
  <c r="J333" i="11"/>
  <c r="C334" i="11"/>
  <c r="D334" i="11"/>
  <c r="E334" i="11"/>
  <c r="F334" i="11"/>
  <c r="G334" i="11"/>
  <c r="H334" i="11"/>
  <c r="I334" i="11"/>
  <c r="J334" i="11"/>
  <c r="C335" i="11"/>
  <c r="D335" i="11"/>
  <c r="E335" i="11"/>
  <c r="F335" i="11"/>
  <c r="G335" i="11"/>
  <c r="H335" i="11"/>
  <c r="I335" i="11"/>
  <c r="J335" i="11"/>
  <c r="C336" i="11"/>
  <c r="D336" i="11"/>
  <c r="E336" i="11"/>
  <c r="F336" i="11"/>
  <c r="G336" i="11"/>
  <c r="H336" i="11"/>
  <c r="I336" i="11"/>
  <c r="J336" i="11"/>
  <c r="C337" i="11"/>
  <c r="D337" i="11"/>
  <c r="E337" i="11"/>
  <c r="F337" i="11"/>
  <c r="G337" i="11"/>
  <c r="H337" i="11"/>
  <c r="I337" i="11"/>
  <c r="J337" i="11"/>
  <c r="C338" i="11"/>
  <c r="D338" i="11"/>
  <c r="E338" i="11"/>
  <c r="F338" i="11"/>
  <c r="G338" i="11"/>
  <c r="H338" i="11"/>
  <c r="I338" i="11"/>
  <c r="J338" i="11"/>
  <c r="C339" i="11"/>
  <c r="D339" i="11"/>
  <c r="E339" i="11"/>
  <c r="F339" i="11"/>
  <c r="G339" i="11"/>
  <c r="H339" i="11"/>
  <c r="I339" i="11"/>
  <c r="J339" i="11"/>
  <c r="C340" i="11"/>
  <c r="D340" i="11"/>
  <c r="E340" i="11"/>
  <c r="F340" i="11"/>
  <c r="G340" i="11"/>
  <c r="H340" i="11"/>
  <c r="I340" i="11"/>
  <c r="J340" i="11"/>
  <c r="C341" i="11"/>
  <c r="D341" i="11"/>
  <c r="E341" i="11"/>
  <c r="F341" i="11"/>
  <c r="G341" i="11"/>
  <c r="H341" i="11"/>
  <c r="I341" i="11"/>
  <c r="J341" i="11"/>
  <c r="C342" i="11"/>
  <c r="D342" i="11"/>
  <c r="E342" i="11"/>
  <c r="F342" i="11"/>
  <c r="G342" i="11"/>
  <c r="H342" i="11"/>
  <c r="I342" i="11"/>
  <c r="J342" i="11"/>
  <c r="C343" i="11"/>
  <c r="D343" i="11"/>
  <c r="E343" i="11"/>
  <c r="F343" i="11"/>
  <c r="G343" i="11"/>
  <c r="H343" i="11"/>
  <c r="I343" i="11"/>
  <c r="J343" i="11"/>
  <c r="C344" i="11"/>
  <c r="D344" i="11"/>
  <c r="E344" i="11"/>
  <c r="F344" i="11"/>
  <c r="G344" i="11"/>
  <c r="H344" i="11"/>
  <c r="I344" i="11"/>
  <c r="J344" i="11"/>
  <c r="C345" i="11"/>
  <c r="D345" i="11"/>
  <c r="E345" i="11"/>
  <c r="F345" i="11"/>
  <c r="G345" i="11"/>
  <c r="H345" i="11"/>
  <c r="I345" i="11"/>
  <c r="J345" i="11"/>
  <c r="C346" i="11"/>
  <c r="D346" i="11"/>
  <c r="E346" i="11"/>
  <c r="F346" i="11"/>
  <c r="G346" i="11"/>
  <c r="H346" i="11"/>
  <c r="I346" i="11"/>
  <c r="J346" i="11"/>
  <c r="C347" i="11"/>
  <c r="D347" i="11"/>
  <c r="E347" i="11"/>
  <c r="F347" i="11"/>
  <c r="G347" i="11"/>
  <c r="H347" i="11"/>
  <c r="I347" i="11"/>
  <c r="J347" i="11"/>
  <c r="C348" i="11"/>
  <c r="D348" i="11"/>
  <c r="E348" i="11"/>
  <c r="F348" i="11"/>
  <c r="G348" i="11"/>
  <c r="H348" i="11"/>
  <c r="I348" i="11"/>
  <c r="J348" i="11"/>
  <c r="C349" i="11"/>
  <c r="D349" i="11"/>
  <c r="E349" i="11"/>
  <c r="F349" i="11"/>
  <c r="G349" i="11"/>
  <c r="H349" i="11"/>
  <c r="I349" i="11"/>
  <c r="J349" i="11"/>
  <c r="C350" i="11"/>
  <c r="D350" i="11"/>
  <c r="E350" i="11"/>
  <c r="F350" i="11"/>
  <c r="G350" i="11"/>
  <c r="H350" i="11"/>
  <c r="I350" i="11"/>
  <c r="J350" i="11"/>
  <c r="C351" i="11"/>
  <c r="D351" i="11"/>
  <c r="E351" i="11"/>
  <c r="F351" i="11"/>
  <c r="G351" i="11"/>
  <c r="H351" i="11"/>
  <c r="I351" i="11"/>
  <c r="J351" i="11"/>
  <c r="C352" i="11"/>
  <c r="D352" i="11"/>
  <c r="E352" i="11"/>
  <c r="F352" i="11"/>
  <c r="G352" i="11"/>
  <c r="H352" i="11"/>
  <c r="I352" i="11"/>
  <c r="J352" i="11"/>
  <c r="C353" i="11"/>
  <c r="D353" i="11"/>
  <c r="E353" i="11"/>
  <c r="F353" i="11"/>
  <c r="G353" i="11"/>
  <c r="H353" i="11"/>
  <c r="I353" i="11"/>
  <c r="J353" i="11"/>
  <c r="C354" i="11"/>
  <c r="D354" i="11"/>
  <c r="E354" i="11"/>
  <c r="F354" i="11"/>
  <c r="G354" i="11"/>
  <c r="H354" i="11"/>
  <c r="I354" i="11"/>
  <c r="J354" i="11"/>
  <c r="C355" i="11"/>
  <c r="D355" i="11"/>
  <c r="E355" i="11"/>
  <c r="F355" i="11"/>
  <c r="G355" i="11"/>
  <c r="H355" i="11"/>
  <c r="I355" i="11"/>
  <c r="J355" i="11"/>
  <c r="C356" i="11"/>
  <c r="D356" i="11"/>
  <c r="E356" i="11"/>
  <c r="F356" i="11"/>
  <c r="G356" i="11"/>
  <c r="H356" i="11"/>
  <c r="I356" i="11"/>
  <c r="J356" i="11"/>
  <c r="C357" i="11"/>
  <c r="D357" i="11"/>
  <c r="E357" i="11"/>
  <c r="F357" i="11"/>
  <c r="G357" i="11"/>
  <c r="H357" i="11"/>
  <c r="I357" i="11"/>
  <c r="J357" i="11"/>
  <c r="C358" i="11"/>
  <c r="D358" i="11"/>
  <c r="E358" i="11"/>
  <c r="F358" i="11"/>
  <c r="G358" i="11"/>
  <c r="H358" i="11"/>
  <c r="I358" i="11"/>
  <c r="J358" i="11"/>
  <c r="C359" i="11"/>
  <c r="D359" i="11"/>
  <c r="E359" i="11"/>
  <c r="F359" i="11"/>
  <c r="G359" i="11"/>
  <c r="H359" i="11"/>
  <c r="I359" i="11"/>
  <c r="J359" i="11"/>
  <c r="C360" i="11"/>
  <c r="D360" i="11"/>
  <c r="E360" i="11"/>
  <c r="F360" i="11"/>
  <c r="G360" i="11"/>
  <c r="H360" i="11"/>
  <c r="I360" i="11"/>
  <c r="J360" i="11"/>
  <c r="C361" i="11"/>
  <c r="D361" i="11"/>
  <c r="E361" i="11"/>
  <c r="F361" i="11"/>
  <c r="G361" i="11"/>
  <c r="H361" i="11"/>
  <c r="I361" i="11"/>
  <c r="J361" i="11"/>
  <c r="C362" i="11"/>
  <c r="D362" i="11"/>
  <c r="E362" i="11"/>
  <c r="F362" i="11"/>
  <c r="G362" i="11"/>
  <c r="H362" i="11"/>
  <c r="I362" i="11"/>
  <c r="J362" i="11"/>
  <c r="C363" i="11"/>
  <c r="D363" i="11"/>
  <c r="E363" i="11"/>
  <c r="F363" i="11"/>
  <c r="G363" i="11"/>
  <c r="H363" i="11"/>
  <c r="I363" i="11"/>
  <c r="J363" i="11"/>
  <c r="C364" i="11"/>
  <c r="D364" i="11"/>
  <c r="E364" i="11"/>
  <c r="F364" i="11"/>
  <c r="G364" i="11"/>
  <c r="H364" i="11"/>
  <c r="I364" i="11"/>
  <c r="J364" i="11"/>
  <c r="C365" i="11"/>
  <c r="D365" i="11"/>
  <c r="E365" i="11"/>
  <c r="F365" i="11"/>
  <c r="G365" i="11"/>
  <c r="H365" i="11"/>
  <c r="I365" i="11"/>
  <c r="J365" i="11"/>
  <c r="C366" i="11"/>
  <c r="D366" i="11"/>
  <c r="E366" i="11"/>
  <c r="F366" i="11"/>
  <c r="G366" i="11"/>
  <c r="H366" i="11"/>
  <c r="I366" i="11"/>
  <c r="J366" i="11"/>
  <c r="C367" i="11"/>
  <c r="D367" i="11"/>
  <c r="E367" i="11"/>
  <c r="F367" i="11"/>
  <c r="G367" i="11"/>
  <c r="H367" i="11"/>
  <c r="I367" i="11"/>
  <c r="J367" i="11"/>
  <c r="C368" i="11"/>
  <c r="D368" i="11"/>
  <c r="E368" i="11"/>
  <c r="F368" i="11"/>
  <c r="G368" i="11"/>
  <c r="H368" i="11"/>
  <c r="I368" i="11"/>
  <c r="J368" i="11"/>
  <c r="C369" i="11"/>
  <c r="D369" i="11"/>
  <c r="E369" i="11"/>
  <c r="F369" i="11"/>
  <c r="G369" i="11"/>
  <c r="H369" i="11"/>
  <c r="I369" i="11"/>
  <c r="J369" i="11"/>
  <c r="C370" i="11"/>
  <c r="D370" i="11"/>
  <c r="E370" i="11"/>
  <c r="F370" i="11"/>
  <c r="G370" i="11"/>
  <c r="H370" i="11"/>
  <c r="I370" i="11"/>
  <c r="J370" i="11"/>
  <c r="C371" i="11"/>
  <c r="D371" i="11"/>
  <c r="E371" i="11"/>
  <c r="F371" i="11"/>
  <c r="G371" i="11"/>
  <c r="H371" i="11"/>
  <c r="I371" i="11"/>
  <c r="J371" i="11"/>
  <c r="C372" i="11"/>
  <c r="D372" i="11"/>
  <c r="E372" i="11"/>
  <c r="F372" i="11"/>
  <c r="G372" i="11"/>
  <c r="H372" i="11"/>
  <c r="I372" i="11"/>
  <c r="J372" i="11"/>
  <c r="C373" i="11"/>
  <c r="D373" i="11"/>
  <c r="E373" i="11"/>
  <c r="F373" i="11"/>
  <c r="G373" i="11"/>
  <c r="H373" i="11"/>
  <c r="I373" i="11"/>
  <c r="J373" i="11"/>
  <c r="C374" i="11"/>
  <c r="D374" i="11"/>
  <c r="E374" i="11"/>
  <c r="F374" i="11"/>
  <c r="G374" i="11"/>
  <c r="H374" i="11"/>
  <c r="I374" i="11"/>
  <c r="J374" i="11"/>
  <c r="C375" i="11"/>
  <c r="D375" i="11"/>
  <c r="E375" i="11"/>
  <c r="F375" i="11"/>
  <c r="G375" i="11"/>
  <c r="H375" i="11"/>
  <c r="I375" i="11"/>
  <c r="J375" i="11"/>
  <c r="C376" i="11"/>
  <c r="D376" i="11"/>
  <c r="E376" i="11"/>
  <c r="F376" i="11"/>
  <c r="G376" i="11"/>
  <c r="H376" i="11"/>
  <c r="I376" i="11"/>
  <c r="J376" i="11"/>
  <c r="C377" i="11"/>
  <c r="D377" i="11"/>
  <c r="E377" i="11"/>
  <c r="F377" i="11"/>
  <c r="G377" i="11"/>
  <c r="H377" i="11"/>
  <c r="I377" i="11"/>
  <c r="J377" i="11"/>
  <c r="C378" i="11"/>
  <c r="D378" i="11"/>
  <c r="E378" i="11"/>
  <c r="F378" i="11"/>
  <c r="G378" i="11"/>
  <c r="H378" i="11"/>
  <c r="I378" i="11"/>
  <c r="J378" i="11"/>
  <c r="C379" i="11"/>
  <c r="D379" i="11"/>
  <c r="E379" i="11"/>
  <c r="F379" i="11"/>
  <c r="G379" i="11"/>
  <c r="H379" i="11"/>
  <c r="I379" i="11"/>
  <c r="J379" i="11"/>
  <c r="C380" i="11"/>
  <c r="D380" i="11"/>
  <c r="E380" i="11"/>
  <c r="F380" i="11"/>
  <c r="G380" i="11"/>
  <c r="H380" i="11"/>
  <c r="I380" i="11"/>
  <c r="J380" i="11"/>
  <c r="C381" i="11"/>
  <c r="D381" i="11"/>
  <c r="E381" i="11"/>
  <c r="F381" i="11"/>
  <c r="G381" i="11"/>
  <c r="H381" i="11"/>
  <c r="I381" i="11"/>
  <c r="J381" i="11"/>
  <c r="C382" i="11"/>
  <c r="D382" i="11"/>
  <c r="E382" i="11"/>
  <c r="F382" i="11"/>
  <c r="G382" i="11"/>
  <c r="H382" i="11"/>
  <c r="I382" i="11"/>
  <c r="J382" i="11"/>
  <c r="C383" i="11"/>
  <c r="D383" i="11"/>
  <c r="E383" i="11"/>
  <c r="F383" i="11"/>
  <c r="G383" i="11"/>
  <c r="H383" i="11"/>
  <c r="I383" i="11"/>
  <c r="J383" i="11"/>
  <c r="C384" i="11"/>
  <c r="D384" i="11"/>
  <c r="E384" i="11"/>
  <c r="F384" i="11"/>
  <c r="G384" i="11"/>
  <c r="H384" i="11"/>
  <c r="I384" i="11"/>
  <c r="J384" i="11"/>
  <c r="C385" i="11"/>
  <c r="D385" i="11"/>
  <c r="E385" i="11"/>
  <c r="F385" i="11"/>
  <c r="G385" i="11"/>
  <c r="H385" i="11"/>
  <c r="I385" i="11"/>
  <c r="J385" i="11"/>
  <c r="C386" i="11"/>
  <c r="D386" i="11"/>
  <c r="E386" i="11"/>
  <c r="F386" i="11"/>
  <c r="G386" i="11"/>
  <c r="H386" i="11"/>
  <c r="I386" i="11"/>
  <c r="J386" i="11"/>
  <c r="C387" i="11"/>
  <c r="D387" i="11"/>
  <c r="E387" i="11"/>
  <c r="F387" i="11"/>
  <c r="G387" i="11"/>
  <c r="H387" i="11"/>
  <c r="I387" i="11"/>
  <c r="J387" i="11"/>
  <c r="C388" i="11"/>
  <c r="D388" i="11"/>
  <c r="E388" i="11"/>
  <c r="F388" i="11"/>
  <c r="G388" i="11"/>
  <c r="H388" i="11"/>
  <c r="I388" i="11"/>
  <c r="J388" i="11"/>
  <c r="C389" i="11"/>
  <c r="D389" i="11"/>
  <c r="E389" i="11"/>
  <c r="F389" i="11"/>
  <c r="G389" i="11"/>
  <c r="H389" i="11"/>
  <c r="I389" i="11"/>
  <c r="J389" i="11"/>
  <c r="C390" i="11"/>
  <c r="D390" i="11"/>
  <c r="E390" i="11"/>
  <c r="F390" i="11"/>
  <c r="G390" i="11"/>
  <c r="H390" i="11"/>
  <c r="I390" i="11"/>
  <c r="J390" i="11"/>
  <c r="C391" i="11"/>
  <c r="D391" i="11"/>
  <c r="E391" i="11"/>
  <c r="F391" i="11"/>
  <c r="G391" i="11"/>
  <c r="H391" i="11"/>
  <c r="I391" i="11"/>
  <c r="J391" i="11"/>
  <c r="C392" i="11"/>
  <c r="D392" i="11"/>
  <c r="E392" i="11"/>
  <c r="F392" i="11"/>
  <c r="G392" i="11"/>
  <c r="H392" i="11"/>
  <c r="I392" i="11"/>
  <c r="J392" i="11"/>
  <c r="C393" i="11"/>
  <c r="D393" i="11"/>
  <c r="E393" i="11"/>
  <c r="F393" i="11"/>
  <c r="G393" i="11"/>
  <c r="H393" i="11"/>
  <c r="I393" i="11"/>
  <c r="J393" i="11"/>
  <c r="C394" i="11"/>
  <c r="D394" i="11"/>
  <c r="E394" i="11"/>
  <c r="F394" i="11"/>
  <c r="G394" i="11"/>
  <c r="H394" i="11"/>
  <c r="I394" i="11"/>
  <c r="J394" i="11"/>
  <c r="C395" i="11"/>
  <c r="D395" i="11"/>
  <c r="E395" i="11"/>
  <c r="F395" i="11"/>
  <c r="G395" i="11"/>
  <c r="H395" i="11"/>
  <c r="I395" i="11"/>
  <c r="J395" i="11"/>
  <c r="C396" i="11"/>
  <c r="D396" i="11"/>
  <c r="E396" i="11"/>
  <c r="F396" i="11"/>
  <c r="G396" i="11"/>
  <c r="H396" i="11"/>
  <c r="I396" i="11"/>
  <c r="J396" i="11"/>
  <c r="C397" i="11"/>
  <c r="D397" i="11"/>
  <c r="E397" i="11"/>
  <c r="F397" i="11"/>
  <c r="G397" i="11"/>
  <c r="H397" i="11"/>
  <c r="I397" i="11"/>
  <c r="J397" i="11"/>
  <c r="C398" i="11"/>
  <c r="D398" i="11"/>
  <c r="E398" i="11"/>
  <c r="F398" i="11"/>
  <c r="G398" i="11"/>
  <c r="H398" i="11"/>
  <c r="I398" i="11"/>
  <c r="J398" i="11"/>
  <c r="C399" i="11"/>
  <c r="D399" i="11"/>
  <c r="E399" i="11"/>
  <c r="F399" i="11"/>
  <c r="G399" i="11"/>
  <c r="H399" i="11"/>
  <c r="I399" i="11"/>
  <c r="J399" i="11"/>
  <c r="C400" i="11"/>
  <c r="D400" i="11"/>
  <c r="E400" i="11"/>
  <c r="F400" i="11"/>
  <c r="G400" i="11"/>
  <c r="H400" i="11"/>
  <c r="I400" i="11"/>
  <c r="J400" i="11"/>
  <c r="C401" i="11"/>
  <c r="D401" i="11"/>
  <c r="E401" i="11"/>
  <c r="F401" i="11"/>
  <c r="G401" i="11"/>
  <c r="H401" i="11"/>
  <c r="I401" i="11"/>
  <c r="J401" i="11"/>
  <c r="C402" i="11"/>
  <c r="D402" i="11"/>
  <c r="E402" i="11"/>
  <c r="F402" i="11"/>
  <c r="G402" i="11"/>
  <c r="H402" i="11"/>
  <c r="I402" i="11"/>
  <c r="J402" i="11"/>
  <c r="C403" i="11"/>
  <c r="D403" i="11"/>
  <c r="E403" i="11"/>
  <c r="F403" i="11"/>
  <c r="G403" i="11"/>
  <c r="H403" i="11"/>
  <c r="I403" i="11"/>
  <c r="J403" i="11"/>
  <c r="C404" i="11"/>
  <c r="D404" i="11"/>
  <c r="E404" i="11"/>
  <c r="F404" i="11"/>
  <c r="G404" i="11"/>
  <c r="H404" i="11"/>
  <c r="I404" i="11"/>
  <c r="J404" i="11"/>
  <c r="C405" i="11"/>
  <c r="D405" i="11"/>
  <c r="E405" i="11"/>
  <c r="F405" i="11"/>
  <c r="G405" i="11"/>
  <c r="H405" i="11"/>
  <c r="I405" i="11"/>
  <c r="J405" i="11"/>
  <c r="C406" i="11"/>
  <c r="D406" i="11"/>
  <c r="E406" i="11"/>
  <c r="F406" i="11"/>
  <c r="G406" i="11"/>
  <c r="H406" i="11"/>
  <c r="I406" i="11"/>
  <c r="J406" i="11"/>
  <c r="C407" i="11"/>
  <c r="D407" i="11"/>
  <c r="E407" i="11"/>
  <c r="F407" i="11"/>
  <c r="G407" i="11"/>
  <c r="H407" i="11"/>
  <c r="I407" i="11"/>
  <c r="J407" i="11"/>
  <c r="C408" i="11"/>
  <c r="D408" i="11"/>
  <c r="E408" i="11"/>
  <c r="F408" i="11"/>
  <c r="G408" i="11"/>
  <c r="H408" i="11"/>
  <c r="I408" i="11"/>
  <c r="J408" i="11"/>
  <c r="C409" i="11"/>
  <c r="D409" i="11"/>
  <c r="E409" i="11"/>
  <c r="F409" i="11"/>
  <c r="G409" i="11"/>
  <c r="H409" i="11"/>
  <c r="I409" i="11"/>
  <c r="J409" i="11"/>
  <c r="C410" i="11"/>
  <c r="D410" i="11"/>
  <c r="E410" i="11"/>
  <c r="F410" i="11"/>
  <c r="G410" i="11"/>
  <c r="H410" i="11"/>
  <c r="I410" i="11"/>
  <c r="J410" i="11"/>
  <c r="C411" i="11"/>
  <c r="D411" i="11"/>
  <c r="E411" i="11"/>
  <c r="F411" i="11"/>
  <c r="G411" i="11"/>
  <c r="H411" i="11"/>
  <c r="I411" i="11"/>
  <c r="J411" i="11"/>
  <c r="C412" i="11"/>
  <c r="D412" i="11"/>
  <c r="E412" i="11"/>
  <c r="F412" i="11"/>
  <c r="G412" i="11"/>
  <c r="H412" i="11"/>
  <c r="I412" i="11"/>
  <c r="J412" i="11"/>
  <c r="C413" i="11"/>
  <c r="D413" i="11"/>
  <c r="E413" i="11"/>
  <c r="F413" i="11"/>
  <c r="G413" i="11"/>
  <c r="H413" i="11"/>
  <c r="I413" i="11"/>
  <c r="J413" i="11"/>
  <c r="C414" i="11"/>
  <c r="D414" i="11"/>
  <c r="E414" i="11"/>
  <c r="F414" i="11"/>
  <c r="G414" i="11"/>
  <c r="H414" i="11"/>
  <c r="I414" i="11"/>
  <c r="J414" i="11"/>
  <c r="C415" i="11"/>
  <c r="D415" i="11"/>
  <c r="E415" i="11"/>
  <c r="F415" i="11"/>
  <c r="G415" i="11"/>
  <c r="H415" i="11"/>
  <c r="I415" i="11"/>
  <c r="J415" i="11"/>
  <c r="C416" i="11"/>
  <c r="D416" i="11"/>
  <c r="E416" i="11"/>
  <c r="F416" i="11"/>
  <c r="G416" i="11"/>
  <c r="H416" i="11"/>
  <c r="I416" i="11"/>
  <c r="J416" i="11"/>
  <c r="C417" i="11"/>
  <c r="D417" i="11"/>
  <c r="E417" i="11"/>
  <c r="F417" i="11"/>
  <c r="G417" i="11"/>
  <c r="H417" i="11"/>
  <c r="I417" i="11"/>
  <c r="J417" i="11"/>
  <c r="C418" i="11"/>
  <c r="D418" i="11"/>
  <c r="E418" i="11"/>
  <c r="F418" i="11"/>
  <c r="G418" i="11"/>
  <c r="H418" i="11"/>
  <c r="I418" i="11"/>
  <c r="J418" i="11"/>
  <c r="C419" i="11"/>
  <c r="D419" i="11"/>
  <c r="E419" i="11"/>
  <c r="F419" i="11"/>
  <c r="G419" i="11"/>
  <c r="H419" i="11"/>
  <c r="I419" i="11"/>
  <c r="J419" i="11"/>
  <c r="C420" i="11"/>
  <c r="D420" i="11"/>
  <c r="E420" i="11"/>
  <c r="F420" i="11"/>
  <c r="G420" i="11"/>
  <c r="H420" i="11"/>
  <c r="I420" i="11"/>
  <c r="J420" i="11"/>
  <c r="C421" i="11"/>
  <c r="D421" i="11"/>
  <c r="E421" i="11"/>
  <c r="F421" i="11"/>
  <c r="G421" i="11"/>
  <c r="H421" i="11"/>
  <c r="I421" i="11"/>
  <c r="J421" i="11"/>
  <c r="C422" i="11"/>
  <c r="D422" i="11"/>
  <c r="E422" i="11"/>
  <c r="F422" i="11"/>
  <c r="G422" i="11"/>
  <c r="H422" i="11"/>
  <c r="I422" i="11"/>
  <c r="J422" i="11"/>
  <c r="C423" i="11"/>
  <c r="D423" i="11"/>
  <c r="E423" i="11"/>
  <c r="F423" i="11"/>
  <c r="G423" i="11"/>
  <c r="H423" i="11"/>
  <c r="I423" i="11"/>
  <c r="J423" i="11"/>
  <c r="C424" i="11"/>
  <c r="D424" i="11"/>
  <c r="E424" i="11"/>
  <c r="F424" i="11"/>
  <c r="G424" i="11"/>
  <c r="H424" i="11"/>
  <c r="I424" i="11"/>
  <c r="J424" i="11"/>
  <c r="C425" i="11"/>
  <c r="D425" i="11"/>
  <c r="E425" i="11"/>
  <c r="F425" i="11"/>
  <c r="G425" i="11"/>
  <c r="H425" i="11"/>
  <c r="I425" i="11"/>
  <c r="J425" i="11"/>
  <c r="G4" i="11"/>
  <c r="H4" i="11"/>
  <c r="I4" i="11"/>
  <c r="J4" i="11"/>
  <c r="D4" i="11"/>
  <c r="E4" i="11"/>
  <c r="F4" i="11"/>
  <c r="C4" i="11"/>
  <c r="AP427" i="11"/>
  <c r="AO427" i="11"/>
  <c r="AN427" i="11"/>
  <c r="AM427" i="11"/>
  <c r="AL427" i="11"/>
  <c r="AK427" i="11"/>
  <c r="AJ427" i="11"/>
  <c r="AI427" i="11"/>
  <c r="AH427" i="11"/>
  <c r="AG427" i="11"/>
  <c r="AF427" i="11"/>
  <c r="AE427" i="11"/>
  <c r="AD427" i="11"/>
  <c r="AC427" i="11"/>
  <c r="AB427" i="11"/>
  <c r="AA427" i="11"/>
  <c r="Z427" i="11"/>
  <c r="Y427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S427" i="12"/>
  <c r="T427" i="12"/>
  <c r="U427" i="12"/>
  <c r="V427" i="12"/>
  <c r="W427" i="12"/>
  <c r="X427" i="12"/>
  <c r="Y427" i="12"/>
  <c r="Z427" i="12"/>
  <c r="AA427" i="12"/>
  <c r="AB427" i="12"/>
  <c r="AC427" i="12"/>
  <c r="AD427" i="12"/>
  <c r="AE427" i="12"/>
  <c r="AF427" i="12"/>
  <c r="AG427" i="12"/>
  <c r="AH427" i="12"/>
  <c r="K427" i="12"/>
  <c r="L427" i="12"/>
  <c r="M427" i="12"/>
  <c r="N427" i="12"/>
  <c r="O427" i="12"/>
  <c r="Q427" i="12"/>
  <c r="R427" i="12"/>
  <c r="P427" i="12"/>
  <c r="I22" i="2" l="1"/>
  <c r="E18" i="1" s="1"/>
  <c r="H22" i="2"/>
  <c r="G22" i="2"/>
  <c r="F22" i="2"/>
  <c r="E22" i="2"/>
  <c r="D22" i="2"/>
  <c r="C22" i="2"/>
  <c r="B11" i="2"/>
  <c r="D1" i="8"/>
  <c r="E1" i="8" s="1"/>
  <c r="F1" i="8" s="1"/>
  <c r="G1" i="8" s="1"/>
  <c r="H1" i="8" s="1"/>
  <c r="I1" i="8" s="1"/>
  <c r="J1" i="8" s="1"/>
  <c r="C428" i="7" l="1"/>
  <c r="G16" i="1"/>
  <c r="A3" i="2"/>
  <c r="A67" i="2" l="1"/>
  <c r="A72" i="2"/>
  <c r="A82" i="2" s="1"/>
  <c r="A52" i="2"/>
  <c r="A62" i="2" s="1"/>
  <c r="A41" i="2"/>
  <c r="A36" i="2"/>
  <c r="A26" i="2"/>
  <c r="A31" i="2"/>
  <c r="E6" i="1"/>
  <c r="A22" i="2"/>
  <c r="C18" i="2"/>
  <c r="D18" i="2"/>
  <c r="E18" i="2"/>
  <c r="F18" i="2"/>
  <c r="B18" i="2"/>
  <c r="F17" i="2"/>
  <c r="E17" i="2"/>
  <c r="D17" i="2"/>
  <c r="C17" i="2"/>
  <c r="B17" i="2"/>
  <c r="E16" i="1" s="1"/>
  <c r="AC12" i="2" l="1"/>
  <c r="E37" i="1" s="1"/>
  <c r="AC11" i="2"/>
  <c r="E36" i="1" s="1"/>
  <c r="AB12" i="2"/>
  <c r="AB11" i="2"/>
  <c r="AA12" i="2"/>
  <c r="AA11" i="2"/>
  <c r="Z12" i="2"/>
  <c r="Z11" i="2"/>
  <c r="Y12" i="2"/>
  <c r="Y11" i="2"/>
  <c r="X12" i="2"/>
  <c r="X11" i="2"/>
  <c r="W12" i="2"/>
  <c r="W11" i="2"/>
  <c r="V12" i="2"/>
  <c r="V11" i="2"/>
  <c r="U12" i="2"/>
  <c r="U11" i="2"/>
  <c r="T12" i="2"/>
  <c r="T11" i="2"/>
  <c r="S12" i="2"/>
  <c r="S11" i="2"/>
  <c r="R12" i="2"/>
  <c r="R11" i="2"/>
  <c r="Q12" i="2"/>
  <c r="Q11" i="2"/>
  <c r="P12" i="2"/>
  <c r="P11" i="2"/>
  <c r="O12" i="2"/>
  <c r="O11" i="2"/>
  <c r="N12" i="2"/>
  <c r="N11" i="2"/>
  <c r="M12" i="2"/>
  <c r="M11" i="2"/>
  <c r="L12" i="2"/>
  <c r="L11" i="2"/>
  <c r="K12" i="2"/>
  <c r="K11" i="2"/>
  <c r="J12" i="2"/>
  <c r="J11" i="2"/>
  <c r="I12" i="2"/>
  <c r="I11" i="2"/>
  <c r="H12" i="2"/>
  <c r="H11" i="2"/>
  <c r="G12" i="2"/>
  <c r="G11" i="2"/>
  <c r="E12" i="2"/>
  <c r="E11" i="2"/>
  <c r="D12" i="2"/>
  <c r="D11" i="2"/>
  <c r="C12" i="2"/>
  <c r="C11" i="2"/>
  <c r="F12" i="2"/>
  <c r="F11" i="2"/>
  <c r="B12" i="2"/>
  <c r="E1" i="3"/>
  <c r="F1" i="3"/>
  <c r="G1" i="3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S1" i="3" s="1"/>
  <c r="T1" i="3" s="1"/>
  <c r="U1" i="3" s="1"/>
  <c r="V1" i="3" s="1"/>
  <c r="W1" i="3" s="1"/>
  <c r="X1" i="3" s="1"/>
  <c r="Y1" i="3" s="1"/>
  <c r="Z1" i="3" s="1"/>
  <c r="AA1" i="3" s="1"/>
  <c r="AB1" i="3" s="1"/>
  <c r="AC1" i="3" s="1"/>
  <c r="AD1" i="3" s="1"/>
  <c r="AE1" i="3" s="1"/>
  <c r="AF1" i="3" s="1"/>
  <c r="AG1" i="3" s="1"/>
  <c r="AH1" i="3" s="1"/>
  <c r="AI1" i="3" s="1"/>
  <c r="AJ1" i="3" s="1"/>
  <c r="AK1" i="3" s="1"/>
  <c r="AL1" i="3" s="1"/>
  <c r="AM1" i="3" s="1"/>
  <c r="AN1" i="3" s="1"/>
  <c r="AO1" i="3" s="1"/>
  <c r="AP1" i="3" s="1"/>
  <c r="AQ1" i="3" s="1"/>
  <c r="AR1" i="3" s="1"/>
  <c r="AS1" i="3" s="1"/>
  <c r="AT1" i="3" s="1"/>
  <c r="AU1" i="3" s="1"/>
  <c r="AV1" i="3" s="1"/>
  <c r="AW1" i="3" s="1"/>
  <c r="AX1" i="3" s="1"/>
  <c r="AY1" i="3" s="1"/>
  <c r="AZ1" i="3" s="1"/>
  <c r="BA1" i="3" s="1"/>
  <c r="BB1" i="3" s="1"/>
  <c r="BC1" i="3" s="1"/>
  <c r="BD1" i="3" s="1"/>
  <c r="BE1" i="3" s="1"/>
  <c r="BF1" i="3" s="1"/>
  <c r="D1" i="3"/>
  <c r="A10" i="2" l="1"/>
  <c r="A17" i="2"/>
</calcChain>
</file>

<file path=xl/sharedStrings.xml><?xml version="1.0" encoding="utf-8"?>
<sst xmlns="http://schemas.openxmlformats.org/spreadsheetml/2006/main" count="10762" uniqueCount="1060">
  <si>
    <t>K.nr.</t>
  </si>
  <si>
    <t>Kommune</t>
  </si>
  <si>
    <t>HALDEN</t>
  </si>
  <si>
    <t>MOSS</t>
  </si>
  <si>
    <t>SARPSBORG</t>
  </si>
  <si>
    <t>FREDRIKSTAD</t>
  </si>
  <si>
    <t>HVALER</t>
  </si>
  <si>
    <t>AREMARK</t>
  </si>
  <si>
    <t>MARKER</t>
  </si>
  <si>
    <t>RØMSKOG</t>
  </si>
  <si>
    <t>TRØGSTAD</t>
  </si>
  <si>
    <t>SPYDEBERG</t>
  </si>
  <si>
    <t>ASKIM</t>
  </si>
  <si>
    <t>EIDSBERG</t>
  </si>
  <si>
    <t>SKIPTVEDT</t>
  </si>
  <si>
    <t>RAKKESTAD</t>
  </si>
  <si>
    <t>RÅDE</t>
  </si>
  <si>
    <t>RYGGE</t>
  </si>
  <si>
    <t>VÅLER</t>
  </si>
  <si>
    <t>HOBØL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</si>
  <si>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</si>
  <si>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</si>
  <si>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</si>
  <si>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</si>
  <si>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</si>
  <si>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</si>
  <si>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</si>
  <si>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</si>
  <si>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</si>
  <si>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</si>
  <si>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</si>
  <si>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</si>
  <si>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</si>
  <si>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</si>
  <si>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</si>
  <si>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</si>
  <si>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</si>
  <si>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</si>
  <si>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NES</t>
  </si>
  <si>
    <t>EIDSVOLL</t>
  </si>
  <si>
    <t>NANNESTAD</t>
  </si>
  <si>
    <t>HURDAL</t>
  </si>
  <si>
    <t>OSLO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</si>
  <si>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</si>
  <si>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</si>
  <si>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</si>
  <si>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</si>
  <si>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</si>
  <si>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</si>
  <si>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</si>
  <si>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</si>
  <si>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</si>
  <si>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</si>
  <si>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</si>
  <si>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</si>
  <si>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</si>
  <si>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</si>
  <si>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</si>
  <si>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</si>
  <si>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</si>
  <si>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</si>
  <si>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</si>
  <si>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</si>
  <si>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</si>
  <si>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</si>
  <si>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</si>
  <si>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</si>
  <si>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</si>
  <si>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</si>
  <si>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</si>
  <si>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</si>
  <si>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</si>
  <si>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</si>
  <si>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</si>
  <si>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</si>
  <si>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</si>
  <si>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</si>
  <si>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</si>
  <si>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</si>
  <si>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</si>
  <si>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</si>
  <si>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</si>
  <si>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</si>
  <si>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</si>
  <si>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</si>
  <si>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</si>
  <si>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</si>
  <si>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</si>
  <si>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</si>
  <si>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</si>
  <si>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</si>
  <si>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</si>
  <si>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</si>
  <si>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</si>
  <si>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</si>
  <si>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</si>
  <si>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</si>
  <si>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</si>
  <si>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</si>
  <si>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</si>
  <si>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</si>
  <si>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</si>
  <si>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</si>
  <si>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</si>
  <si>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</si>
  <si>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</si>
  <si>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</si>
  <si>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</si>
  <si>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</si>
  <si>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NORE OG UVDAL</t>
  </si>
  <si>
    <t>HORTEN</t>
  </si>
  <si>
    <t>TØNSBERG</t>
  </si>
  <si>
    <t>SANDEFJORD (fra 1.1.2017)</t>
  </si>
  <si>
    <t>SVELVIK</t>
  </si>
  <si>
    <t>LARVIK (fra 1.1.2018)</t>
  </si>
  <si>
    <t>SANDE</t>
  </si>
  <si>
    <t>HOLMESTRAND (fra 1.1.2018)</t>
  </si>
  <si>
    <t>RE</t>
  </si>
  <si>
    <t>FÆRDER (fra 1.1.2018)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</si>
  <si>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</si>
  <si>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</si>
  <si>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</si>
  <si>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</si>
  <si>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</si>
  <si>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</si>
  <si>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</si>
  <si>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</si>
  <si>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</si>
  <si>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</si>
  <si>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</si>
  <si>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</si>
  <si>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</si>
  <si>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KVITESEID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</si>
  <si>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</si>
  <si>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</si>
  <si>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</si>
  <si>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</si>
  <si>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</si>
  <si>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</si>
  <si>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</si>
  <si>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</si>
  <si>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</si>
  <si>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</si>
  <si>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</si>
  <si>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</si>
  <si>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</si>
  <si>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</si>
  <si>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</si>
  <si>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</si>
  <si>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</si>
  <si>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</si>
  <si>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</si>
  <si>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</si>
  <si>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</si>
  <si>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</si>
  <si>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</si>
  <si>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</si>
  <si>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</si>
  <si>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</si>
  <si>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</si>
  <si>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</si>
  <si>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</si>
  <si>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</si>
  <si>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</si>
  <si>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</si>
  <si>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</si>
  <si>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</si>
  <si>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</si>
  <si>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</si>
  <si>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</si>
  <si>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</si>
  <si>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</si>
  <si>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</si>
  <si>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</si>
  <si>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</si>
  <si>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</si>
  <si>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</si>
  <si>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</si>
  <si>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</si>
  <si>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</si>
  <si>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</si>
  <si>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</si>
  <si>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</si>
  <si>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</si>
  <si>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</si>
  <si>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</si>
  <si>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</si>
  <si>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</si>
  <si>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</si>
  <si>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</si>
  <si>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</si>
  <si>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</si>
  <si>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 (ny)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</si>
  <si>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</si>
  <si>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</si>
  <si>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</si>
  <si>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</si>
  <si>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</si>
  <si>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</si>
  <si>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</si>
  <si>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</si>
  <si>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</si>
  <si>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</si>
  <si>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</si>
  <si>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</si>
  <si>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</si>
  <si>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</si>
  <si>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</si>
  <si>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</si>
  <si>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</si>
  <si>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</si>
  <si>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</si>
  <si>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</si>
  <si>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</si>
  <si>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</si>
  <si>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</si>
  <si>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</si>
  <si>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</si>
  <si>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</si>
  <si>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</si>
  <si>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</si>
  <si>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</si>
  <si>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</si>
  <si>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</si>
  <si>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</si>
  <si>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</si>
  <si>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</si>
  <si>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</si>
  <si>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</si>
  <si>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</si>
  <si>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</si>
  <si>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</si>
  <si>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</si>
  <si>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</si>
  <si>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</si>
  <si>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</si>
  <si>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</si>
  <si>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</si>
  <si>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</si>
  <si>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</si>
  <si>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</si>
  <si>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</si>
  <si>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</si>
  <si>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</si>
  <si>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</si>
  <si>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</si>
  <si>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</si>
  <si>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</si>
  <si>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</si>
  <si>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</si>
  <si>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</si>
  <si>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</si>
  <si>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</si>
  <si>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 (ny)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</si>
  <si>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</si>
  <si>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</si>
  <si>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</si>
  <si>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</si>
  <si>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</si>
  <si>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</si>
  <si>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</si>
  <si>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</si>
  <si>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</si>
  <si>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</si>
  <si>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</si>
  <si>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</si>
  <si>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</si>
  <si>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</si>
  <si>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</si>
  <si>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</si>
  <si>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</si>
  <si>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</si>
  <si>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</si>
  <si>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</si>
  <si>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</si>
  <si>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</si>
  <si>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</si>
  <si>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</si>
  <si>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</si>
  <si>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</si>
  <si>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</si>
  <si>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</si>
  <si>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HALSA</t>
  </si>
  <si>
    <t>SMØLA</t>
  </si>
  <si>
    <t>AURE (nye)</t>
  </si>
  <si>
    <t>BODØ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</si>
  <si>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</si>
  <si>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</si>
  <si>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</si>
  <si>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</si>
  <si>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</si>
  <si>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</si>
  <si>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</si>
  <si>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</si>
  <si>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</si>
  <si>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</si>
  <si>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</si>
  <si>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</si>
  <si>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</si>
  <si>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</si>
  <si>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</si>
  <si>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</si>
  <si>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TRÆNA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</si>
  <si>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</si>
  <si>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</si>
  <si>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</si>
  <si>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</si>
  <si>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</si>
  <si>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</si>
  <si>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</si>
  <si>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</si>
  <si>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</si>
  <si>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TYSFJORD</t>
  </si>
  <si>
    <t>LØDINGEN</t>
  </si>
  <si>
    <t>TJELDSUND</t>
  </si>
  <si>
    <t>EVENES</t>
  </si>
  <si>
    <t>BALLANGEN</t>
  </si>
  <si>
    <t>RØST</t>
  </si>
  <si>
    <t>VÆRØY</t>
  </si>
  <si>
    <t>FLAKSTAD</t>
  </si>
  <si>
    <t>VESTVÅGØY</t>
  </si>
  <si>
    <t>VÅGAN</t>
  </si>
  <si>
    <t>HADSEL</t>
  </si>
  <si>
    <t>ØKSNES</t>
  </si>
  <si>
    <t>SORTLAND</t>
  </si>
  <si>
    <t>ANDØY</t>
  </si>
  <si>
    <t>MOSKENES</t>
  </si>
  <si>
    <t>TROMSØ</t>
  </si>
  <si>
    <t>HARSTAD</t>
  </si>
  <si>
    <t>KVÆFJORD</t>
  </si>
  <si>
    <t>SKÅNLAND</t>
  </si>
  <si>
    <t>IBESTAD</t>
  </si>
  <si>
    <t>GRATANGEN</t>
  </si>
  <si>
    <t>LAVANGEN</t>
  </si>
  <si>
    <t>BARDU</t>
  </si>
  <si>
    <t>SALANGEN</t>
  </si>
  <si>
    <t>MÅLSELV</t>
  </si>
  <si>
    <t>SØRREISA</t>
  </si>
  <si>
    <t>DYRØY</t>
  </si>
  <si>
    <t>TRANØY</t>
  </si>
  <si>
    <t>TORSKEN</t>
  </si>
  <si>
    <t>BERG</t>
  </si>
  <si>
    <t>LENVIK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</si>
  <si>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</si>
  <si>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</si>
  <si>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</si>
  <si>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</si>
  <si>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</si>
  <si>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</si>
  <si>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</si>
  <si>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</si>
  <si>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</si>
  <si>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</si>
  <si>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</si>
  <si>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KAUTOKEINO</t>
  </si>
  <si>
    <t>ALTA</t>
  </si>
  <si>
    <t>LOPPA</t>
  </si>
  <si>
    <t>HASVIK</t>
  </si>
  <si>
    <t>KVALSUND</t>
  </si>
  <si>
    <t>MÅSØY</t>
  </si>
  <si>
    <t>NORDKAPP</t>
  </si>
  <si>
    <t>PORSANGER</t>
  </si>
  <si>
    <t>KARASJOK</t>
  </si>
  <si>
    <t>LEBESBY</t>
  </si>
  <si>
    <t>GAMVIK</t>
  </si>
  <si>
    <t>BERLEVÅG</t>
  </si>
  <si>
    <t>DEATNU-TANA</t>
  </si>
  <si>
    <t>NESSEBY</t>
  </si>
  <si>
    <t>BÅTSFJORD</t>
  </si>
  <si>
    <t>SØR-VARANGER</t>
  </si>
  <si>
    <t>TRONDHEIM</t>
  </si>
  <si>
    <t>STEINKJER</t>
  </si>
  <si>
    <t>NAMSOS</t>
  </si>
  <si>
    <t>HEMNE</t>
  </si>
  <si>
    <t>SNILLFJORD</t>
  </si>
  <si>
    <t>HITRA</t>
  </si>
  <si>
    <t>FRØYA</t>
  </si>
  <si>
    <t>ØRLAND</t>
  </si>
  <si>
    <t>AGDENES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</si>
  <si>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</si>
  <si>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</si>
  <si>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</si>
  <si>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</si>
  <si>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</si>
  <si>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</si>
  <si>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</si>
  <si>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</si>
  <si>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</si>
  <si>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</si>
  <si>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</si>
  <si>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</si>
  <si>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</si>
  <si>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</si>
  <si>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</si>
  <si>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</si>
  <si>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</si>
  <si>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MERÅKER</t>
  </si>
  <si>
    <t>STJØRDAL</t>
  </si>
  <si>
    <t>FROSTA</t>
  </si>
  <si>
    <t>LEVANGER</t>
  </si>
  <si>
    <t>VERDAL</t>
  </si>
  <si>
    <t>VERRAN</t>
  </si>
  <si>
    <t>NAMDALSEID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</si>
  <si>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</si>
  <si>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</si>
  <si>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</si>
  <si>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</si>
  <si>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</si>
  <si>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</si>
  <si>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</si>
  <si>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</si>
  <si>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</si>
  <si>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</si>
  <si>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</si>
  <si>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</si>
  <si>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INDERØY</t>
  </si>
  <si>
    <t>INDRE FOSEN</t>
  </si>
  <si>
    <t>RINDAL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</si>
  <si>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</si>
  <si>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</si>
  <si>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</si>
  <si>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</si>
  <si>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</si>
  <si>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</si>
  <si>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</si>
  <si>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</si>
  <si>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</si>
  <si>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</si>
  <si>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</si>
  <si>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</si>
  <si>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</si>
  <si>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</si>
  <si>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</si>
  <si>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</si>
  <si>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</si>
  <si>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</si>
  <si>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</si>
  <si>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</si>
  <si>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2011</t>
  </si>
  <si>
    <t>2012</t>
  </si>
  <si>
    <t>2013</t>
  </si>
  <si>
    <t>2014</t>
  </si>
  <si>
    <t>2015</t>
  </si>
  <si>
    <t>2016</t>
  </si>
  <si>
    <t>2017</t>
  </si>
  <si>
    <t>2018</t>
  </si>
  <si>
    <t>Tettbygd strøk</t>
  </si>
  <si>
    <t>Spredtbygd strøk</t>
  </si>
  <si>
    <t>2010</t>
  </si>
  <si>
    <t>Spredtbygde strøk</t>
  </si>
  <si>
    <t>Tettbygde strøk</t>
  </si>
  <si>
    <t>Innbyggere bosatt spredtbygd eller tettbygd</t>
  </si>
  <si>
    <t>2025</t>
  </si>
  <si>
    <t>2030</t>
  </si>
  <si>
    <t>2035</t>
  </si>
  <si>
    <t>2040</t>
  </si>
  <si>
    <t>Forsørgerbyrde</t>
  </si>
  <si>
    <t>GJENNOMSNITT LANDET</t>
  </si>
  <si>
    <t>LANDET</t>
  </si>
  <si>
    <t>VINDAFJORD</t>
  </si>
  <si>
    <t>KRISTIANSUND</t>
  </si>
  <si>
    <t>AURE</t>
  </si>
  <si>
    <t>År</t>
  </si>
  <si>
    <t>Befolkningsvekst</t>
  </si>
  <si>
    <t>Innenlandsk nettoinnflytting til kommuner</t>
  </si>
  <si>
    <t>Sysselsatte 20 - 66 år som andel av befolkning 20-66 år</t>
  </si>
  <si>
    <t>Sysselsatte 20-66 år som andel av befolkning 20-66 år</t>
  </si>
  <si>
    <t>Netto driftsresultat etter netto bundne fondsavsetninger som andel av driftsinntekter</t>
  </si>
  <si>
    <t>Driftsinntekter</t>
  </si>
  <si>
    <t>Netto driftsresultat</t>
  </si>
  <si>
    <t>Bruk av bundne fond</t>
  </si>
  <si>
    <t>Avsetning til bundne fond</t>
  </si>
  <si>
    <t>Ubundne investeringsfond</t>
  </si>
  <si>
    <t>..</t>
  </si>
  <si>
    <t>Netto lånegjeld</t>
  </si>
  <si>
    <t>.</t>
  </si>
  <si>
    <t>Netto driftsresultat etter netto bundne avsetninger som andel av driftsinntekter</t>
  </si>
  <si>
    <t>Netto lånegjeld fratrukket ubundne investeringsfond som andel av driftsinntekter</t>
  </si>
  <si>
    <t>09475: Kommunestyrevalget. Stemmer og valgdeltakelse, etter region, statistikkvariabel og fireårlig</t>
  </si>
  <si>
    <t>Valgdeltakelse i prosent</t>
  </si>
  <si>
    <t>1955</t>
  </si>
  <si>
    <t>1959</t>
  </si>
  <si>
    <t>1963</t>
  </si>
  <si>
    <t>1967</t>
  </si>
  <si>
    <t>1971</t>
  </si>
  <si>
    <t>1975</t>
  </si>
  <si>
    <t>1979</t>
  </si>
  <si>
    <t>1983</t>
  </si>
  <si>
    <t>1987</t>
  </si>
  <si>
    <t>Valgdeltagelse kommunevalg</t>
  </si>
  <si>
    <t>0 - 18 år</t>
  </si>
  <si>
    <t>1988</t>
  </si>
  <si>
    <t>1989</t>
  </si>
  <si>
    <t>2019</t>
  </si>
  <si>
    <t>Befolkningsutvikling aldersgrupper i kommunen</t>
  </si>
  <si>
    <t>19 - 66 år</t>
  </si>
  <si>
    <t>67 år og eldre</t>
  </si>
  <si>
    <t>Andel 67 år +</t>
  </si>
  <si>
    <t>67 år +</t>
  </si>
  <si>
    <t>Andel innbyggere 67 år og eldre</t>
  </si>
  <si>
    <t>Mottakere av hjemmetjenester 67-79 år</t>
  </si>
  <si>
    <t>Mottakere av hjemmetjenester80 år og eldre</t>
  </si>
  <si>
    <t>Innbyggere 67 - 79 år</t>
  </si>
  <si>
    <t>Innbyggere 80 år og eldre</t>
  </si>
  <si>
    <t>Andel innbyggere 67 - 79 år som er mottakere av hjemmebaserte tjenester</t>
  </si>
  <si>
    <t>Andel innbyggere 80 år og eldre som er mottakere av hjemmebaserte tjenester</t>
  </si>
  <si>
    <t>Andel innbyggere som mottar hjemmetjenester</t>
  </si>
  <si>
    <t>67 - 79 år</t>
  </si>
  <si>
    <t>80 år og eldre</t>
  </si>
  <si>
    <t>P90/10</t>
  </si>
  <si>
    <t>Inntektsfordelingen belyst ved P90/P10. Inntekt etter skatt per forbruksenhet (EU-skala).</t>
  </si>
  <si>
    <t>Andel personer under 18 år i familier med lavinntekt</t>
  </si>
  <si>
    <t>Andel personer under 18 år i husholdninger med lavinntek, EU-skala 60 prosent av median.</t>
  </si>
  <si>
    <t>Omdisponering av dyrket jord</t>
  </si>
  <si>
    <t>Omdisponering av dyrkbar jord</t>
  </si>
  <si>
    <t>Omdisponering av dyrka og dyrkbar jord, dekar</t>
  </si>
  <si>
    <t>Dyrka jord</t>
  </si>
  <si>
    <t>Dyrkbar jord</t>
  </si>
  <si>
    <t>Jordbruksareal</t>
  </si>
  <si>
    <t>Skog</t>
  </si>
  <si>
    <t>Jordbruksareal og skogareal, 2011 = 100</t>
  </si>
  <si>
    <t>Papp</t>
  </si>
  <si>
    <t>Glass</t>
  </si>
  <si>
    <t>Plast</t>
  </si>
  <si>
    <t>Metaller</t>
  </si>
  <si>
    <t>EE</t>
  </si>
  <si>
    <t>Matavfall</t>
  </si>
  <si>
    <t>12313: Mengder husholdningsavfall, etter år, statistikkvariabel, region, behandling og materiale</t>
  </si>
  <si>
    <t>09594: Arealbruk og arealressurser (km²), etter region, arealklasse, statistikkvariabel og år</t>
  </si>
  <si>
    <t>06194: Omdisponering av dyrka og dyrkbar jord etter jordloven og plan- og bygningsloven, etter region, statistikkvariabel og år</t>
  </si>
  <si>
    <t>Materialgjenvinning</t>
  </si>
  <si>
    <t>Forbrenning</t>
  </si>
  <si>
    <t>Deponi</t>
  </si>
  <si>
    <t>Biogassproduksjon</t>
  </si>
  <si>
    <t>Kompostering</t>
  </si>
  <si>
    <t>Annet</t>
  </si>
  <si>
    <t>Avfall etter materiale</t>
  </si>
  <si>
    <t>Avfall etter behandling</t>
  </si>
  <si>
    <t>Legg inn kommunenummer for å finne data for din kommune</t>
  </si>
  <si>
    <t>Tilbake til hovedmeny</t>
  </si>
  <si>
    <t>Folketall 1.1</t>
  </si>
  <si>
    <t>Befolkn.vekst</t>
  </si>
  <si>
    <t>2018 - 2019</t>
  </si>
  <si>
    <t>Indikator 4.1 Befolkningsvekst i ulike aldersgrupper</t>
  </si>
  <si>
    <t>Indikator 3.2 Netto driftsresultat etter netto bundne fondsavsetninger som andel av driftsinntekter</t>
  </si>
  <si>
    <t>Indikator 3.3 Netto lånegjeld fratrukket ubundne investeringsfond som andel av driftsinntekter</t>
  </si>
  <si>
    <t>Indikator 3.12 Netto innenlands flytting, antall personer</t>
  </si>
  <si>
    <t>Indikator 3.13 Sysselsatte 20-66 år som andel av befolkning 20-66 år</t>
  </si>
  <si>
    <t>Indikator 4.2 Andel innbyggere over 67 år</t>
  </si>
  <si>
    <t>Indikator 6.4 Inntektsfordelingen belyst ved P90/10. Inntekt etter skatt per forbruksenhet</t>
  </si>
  <si>
    <t>Indikator 6.5 Andel personer 0-18 år i husholdninger med lav inntekt, EU skala 60 prosent av median</t>
  </si>
  <si>
    <t>Indikator 7.4 Befolkning bosatt tettbygd og spredtbygd i kommunen</t>
  </si>
  <si>
    <t xml:space="preserve">                   Tettbygd</t>
  </si>
  <si>
    <t xml:space="preserve">                   Spredtbygd</t>
  </si>
  <si>
    <t xml:space="preserve">                   Dyrka jord</t>
  </si>
  <si>
    <t xml:space="preserve">                   Dyrkbar jord</t>
  </si>
  <si>
    <t>Indikator 8.8 Jordbruksareal og skog i kommunen</t>
  </si>
  <si>
    <t xml:space="preserve">                   Endring jordbruksareal</t>
  </si>
  <si>
    <t xml:space="preserve">                   Endring skog</t>
  </si>
  <si>
    <t xml:space="preserve">                   Papp</t>
  </si>
  <si>
    <t xml:space="preserve">                   Glass</t>
  </si>
  <si>
    <t xml:space="preserve">                   Plast</t>
  </si>
  <si>
    <t>Indikator 8.11 Mengder husholdningsavfall i kommunen etter mengde (tonn) og år</t>
  </si>
  <si>
    <t xml:space="preserve">                   Metaller</t>
  </si>
  <si>
    <t xml:space="preserve">                   EE</t>
  </si>
  <si>
    <t xml:space="preserve">                   Matavfall</t>
  </si>
  <si>
    <t>Indikator 8.12 Mengder husholdningsavfall, andeler etter behandlingsform</t>
  </si>
  <si>
    <t xml:space="preserve">                   Materialgjenvinning</t>
  </si>
  <si>
    <t xml:space="preserve">                   Forbrenning</t>
  </si>
  <si>
    <t xml:space="preserve">                   Deponi</t>
  </si>
  <si>
    <t xml:space="preserve">                   Biogassproduksjon</t>
  </si>
  <si>
    <t xml:space="preserve">                   Kompostering</t>
  </si>
  <si>
    <t xml:space="preserve">                   Annet</t>
  </si>
  <si>
    <t xml:space="preserve">                   0 - 18 år</t>
  </si>
  <si>
    <t xml:space="preserve">                   19 - 66 år</t>
  </si>
  <si>
    <t xml:space="preserve">                   67 år og eldre</t>
  </si>
  <si>
    <t>Industri, olje, gass</t>
  </si>
  <si>
    <t>Agdenes</t>
  </si>
  <si>
    <t>Alstahaug</t>
  </si>
  <si>
    <t>Alta</t>
  </si>
  <si>
    <t>Alvdal</t>
  </si>
  <si>
    <t>Andøy</t>
  </si>
  <si>
    <t>Aremark</t>
  </si>
  <si>
    <t>Arendal</t>
  </si>
  <si>
    <t>Asker</t>
  </si>
  <si>
    <t>Askim</t>
  </si>
  <si>
    <t>Askvoll</t>
  </si>
  <si>
    <t>Askøy</t>
  </si>
  <si>
    <t>Audnedal</t>
  </si>
  <si>
    <t>Aukra</t>
  </si>
  <si>
    <t>Aure</t>
  </si>
  <si>
    <t>Aurland</t>
  </si>
  <si>
    <t>Aurskog-Høland</t>
  </si>
  <si>
    <t>Austevoll</t>
  </si>
  <si>
    <t>Austrheim</t>
  </si>
  <si>
    <t>Averøy</t>
  </si>
  <si>
    <t>Balestrand</t>
  </si>
  <si>
    <t>Ballangen</t>
  </si>
  <si>
    <t>Balsfjord</t>
  </si>
  <si>
    <t>Bamble</t>
  </si>
  <si>
    <t>Bardu</t>
  </si>
  <si>
    <t>Beiarn</t>
  </si>
  <si>
    <t>Berg</t>
  </si>
  <si>
    <t>Bergen</t>
  </si>
  <si>
    <t>Berlevåg</t>
  </si>
  <si>
    <t>Bindal</t>
  </si>
  <si>
    <t>Birkenes</t>
  </si>
  <si>
    <t>Bjerkreim</t>
  </si>
  <si>
    <t>Bjugn</t>
  </si>
  <si>
    <t>Bodø</t>
  </si>
  <si>
    <t>Bokn</t>
  </si>
  <si>
    <t>Bremanger</t>
  </si>
  <si>
    <t>Brønnøy</t>
  </si>
  <si>
    <t>Bygland</t>
  </si>
  <si>
    <t>Bykle</t>
  </si>
  <si>
    <t>Bærum</t>
  </si>
  <si>
    <t>Bø i Nordland</t>
  </si>
  <si>
    <t>Bø i Telemark</t>
  </si>
  <si>
    <t>Bømlo</t>
  </si>
  <si>
    <t>Båtsfjord</t>
  </si>
  <si>
    <t>Dovre</t>
  </si>
  <si>
    <t>Drammen</t>
  </si>
  <si>
    <t>Drangedal</t>
  </si>
  <si>
    <t>Dyrøy</t>
  </si>
  <si>
    <t>Dønna</t>
  </si>
  <si>
    <t>Eid</t>
  </si>
  <si>
    <t>Eide</t>
  </si>
  <si>
    <t>Eidfjord</t>
  </si>
  <si>
    <t>Eidsberg</t>
  </si>
  <si>
    <t>Eidskog</t>
  </si>
  <si>
    <t>Eidsvoll</t>
  </si>
  <si>
    <t>Eigersund</t>
  </si>
  <si>
    <t>Elverum</t>
  </si>
  <si>
    <t>Enebakk</t>
  </si>
  <si>
    <t>Engerdal</t>
  </si>
  <si>
    <t>Etne</t>
  </si>
  <si>
    <t>Etnedal</t>
  </si>
  <si>
    <t>Evenes</t>
  </si>
  <si>
    <t>Evje og Hornnes</t>
  </si>
  <si>
    <t>Farsund</t>
  </si>
  <si>
    <t>Fauske</t>
  </si>
  <si>
    <t>Fedje</t>
  </si>
  <si>
    <t>Fet</t>
  </si>
  <si>
    <t>Finnøy</t>
  </si>
  <si>
    <t>Fitjar</t>
  </si>
  <si>
    <t>Fjaler</t>
  </si>
  <si>
    <t>Fjell</t>
  </si>
  <si>
    <t>Flakstad</t>
  </si>
  <si>
    <t>Flatanger</t>
  </si>
  <si>
    <t>Flekkefjord</t>
  </si>
  <si>
    <t>Flesberg</t>
  </si>
  <si>
    <t>Flora</t>
  </si>
  <si>
    <t>Flå</t>
  </si>
  <si>
    <t>Folldal</t>
  </si>
  <si>
    <t>Forsand</t>
  </si>
  <si>
    <t>Fosnes</t>
  </si>
  <si>
    <t>Fredrikstad</t>
  </si>
  <si>
    <t>Frogn</t>
  </si>
  <si>
    <t>Froland</t>
  </si>
  <si>
    <t>Frosta</t>
  </si>
  <si>
    <t>Fræna</t>
  </si>
  <si>
    <t>Frøya</t>
  </si>
  <si>
    <t>Fusa</t>
  </si>
  <si>
    <t>Fyresdal</t>
  </si>
  <si>
    <t>Færder</t>
  </si>
  <si>
    <t>Førde</t>
  </si>
  <si>
    <t>Gamvik</t>
  </si>
  <si>
    <t>Gaular</t>
  </si>
  <si>
    <t>Gausdal</t>
  </si>
  <si>
    <t>Gildeskål</t>
  </si>
  <si>
    <t>Giske</t>
  </si>
  <si>
    <t>Gjemnes</t>
  </si>
  <si>
    <t>Gjerdrum</t>
  </si>
  <si>
    <t>Gjerstad</t>
  </si>
  <si>
    <t>Gjesdal</t>
  </si>
  <si>
    <t>Gjøvik</t>
  </si>
  <si>
    <t>Gloppen</t>
  </si>
  <si>
    <t>Gol</t>
  </si>
  <si>
    <t>Gran</t>
  </si>
  <si>
    <t>Grane</t>
  </si>
  <si>
    <t>Granvin</t>
  </si>
  <si>
    <t>Gratangen</t>
  </si>
  <si>
    <t>Grimstad</t>
  </si>
  <si>
    <t>Grong</t>
  </si>
  <si>
    <t>Grue</t>
  </si>
  <si>
    <t>Gulen</t>
  </si>
  <si>
    <t>Hadsel</t>
  </si>
  <si>
    <t>Halden</t>
  </si>
  <si>
    <t>Halsa</t>
  </si>
  <si>
    <t>Hamar</t>
  </si>
  <si>
    <t>Hamarøy</t>
  </si>
  <si>
    <t>Hammerfest</t>
  </si>
  <si>
    <t>Haram</t>
  </si>
  <si>
    <t>Hareid</t>
  </si>
  <si>
    <t>Harstad</t>
  </si>
  <si>
    <t>Hasvik</t>
  </si>
  <si>
    <t>Hattfjelldal</t>
  </si>
  <si>
    <t>Haugesund</t>
  </si>
  <si>
    <t>Hemne</t>
  </si>
  <si>
    <t>Hemnes</t>
  </si>
  <si>
    <t>Hemsedal</t>
  </si>
  <si>
    <t>Herøy i Møre og Romsdal</t>
  </si>
  <si>
    <t>Herøy i Nordland</t>
  </si>
  <si>
    <t>Hitra</t>
  </si>
  <si>
    <t>Hjartdal</t>
  </si>
  <si>
    <t>Hjelmeland</t>
  </si>
  <si>
    <t>Hobøl</t>
  </si>
  <si>
    <t>Hol</t>
  </si>
  <si>
    <t>Hole</t>
  </si>
  <si>
    <t>Holmestrand</t>
  </si>
  <si>
    <t>Holtålen</t>
  </si>
  <si>
    <t>Hornindal</t>
  </si>
  <si>
    <t>Horten</t>
  </si>
  <si>
    <t>Hurdal</t>
  </si>
  <si>
    <t>Hurum</t>
  </si>
  <si>
    <t>Hvaler</t>
  </si>
  <si>
    <t>Hyllestad</t>
  </si>
  <si>
    <t>Hægebostad</t>
  </si>
  <si>
    <t>Høyanger</t>
  </si>
  <si>
    <t>Høylandet</t>
  </si>
  <si>
    <t>Hå</t>
  </si>
  <si>
    <t>Ibestad</t>
  </si>
  <si>
    <t>Inderøy</t>
  </si>
  <si>
    <t>Indre Fosen</t>
  </si>
  <si>
    <t>Iveland</t>
  </si>
  <si>
    <t>Jevnaker</t>
  </si>
  <si>
    <t>Jondal</t>
  </si>
  <si>
    <t>Jølster</t>
  </si>
  <si>
    <t>Karasjok</t>
  </si>
  <si>
    <t>Karlsøy</t>
  </si>
  <si>
    <t>Karmøy</t>
  </si>
  <si>
    <t>Kautokeino</t>
  </si>
  <si>
    <t>Klepp</t>
  </si>
  <si>
    <t>Klæbu</t>
  </si>
  <si>
    <t>Kongsberg</t>
  </si>
  <si>
    <t>Kongsvinger</t>
  </si>
  <si>
    <t>Kragerø</t>
  </si>
  <si>
    <t>Kristiansand</t>
  </si>
  <si>
    <t>Kristiansund</t>
  </si>
  <si>
    <t>Krødsherad</t>
  </si>
  <si>
    <t>Kvalsund</t>
  </si>
  <si>
    <t>Kvam</t>
  </si>
  <si>
    <t>Kvinesdal</t>
  </si>
  <si>
    <t>Kvinnherad</t>
  </si>
  <si>
    <t>Kviteseid</t>
  </si>
  <si>
    <t>Kvitsøy</t>
  </si>
  <si>
    <t>Kvæfjord</t>
  </si>
  <si>
    <t>Kvænangen</t>
  </si>
  <si>
    <t>Kåfjord</t>
  </si>
  <si>
    <t>Larvik</t>
  </si>
  <si>
    <t>Lavangen</t>
  </si>
  <si>
    <t>Lebesby</t>
  </si>
  <si>
    <t>Leikanger</t>
  </si>
  <si>
    <t>Leirfjord</t>
  </si>
  <si>
    <t>Leka</t>
  </si>
  <si>
    <t>Lenvik</t>
  </si>
  <si>
    <t>Lesja</t>
  </si>
  <si>
    <t>Levanger</t>
  </si>
  <si>
    <t>Lier</t>
  </si>
  <si>
    <t>Lierne</t>
  </si>
  <si>
    <t>Lillehammer</t>
  </si>
  <si>
    <t>Lillesand</t>
  </si>
  <si>
    <t>Lindesnes</t>
  </si>
  <si>
    <t>Lindås</t>
  </si>
  <si>
    <t>Lom</t>
  </si>
  <si>
    <t>Loppa</t>
  </si>
  <si>
    <t>Lund</t>
  </si>
  <si>
    <t>Lunner</t>
  </si>
  <si>
    <t>Lurøy</t>
  </si>
  <si>
    <t>Luster</t>
  </si>
  <si>
    <t>Lyngdal</t>
  </si>
  <si>
    <t>Lyngen</t>
  </si>
  <si>
    <t>Lærdal</t>
  </si>
  <si>
    <t>Lødingen</t>
  </si>
  <si>
    <t>Lørenskog</t>
  </si>
  <si>
    <t>Løten</t>
  </si>
  <si>
    <t>Malvik</t>
  </si>
  <si>
    <t>Mandal</t>
  </si>
  <si>
    <t>Marker</t>
  </si>
  <si>
    <t>Marnardal</t>
  </si>
  <si>
    <t>Masfjorden</t>
  </si>
  <si>
    <t>Meland</t>
  </si>
  <si>
    <t>Meldal</t>
  </si>
  <si>
    <t>Melhus</t>
  </si>
  <si>
    <t>Meløy</t>
  </si>
  <si>
    <t>Meråker</t>
  </si>
  <si>
    <t>Midsund</t>
  </si>
  <si>
    <t>Midtre Gauldal</t>
  </si>
  <si>
    <t>Modalen</t>
  </si>
  <si>
    <t>Modum</t>
  </si>
  <si>
    <t>Molde</t>
  </si>
  <si>
    <t>Moskenes</t>
  </si>
  <si>
    <t>Moss</t>
  </si>
  <si>
    <t>Målselv</t>
  </si>
  <si>
    <t>Måsøy</t>
  </si>
  <si>
    <t>Namdalseid</t>
  </si>
  <si>
    <t>Namsos</t>
  </si>
  <si>
    <t>Namsskogan</t>
  </si>
  <si>
    <t>Nannestad</t>
  </si>
  <si>
    <t>Narvik</t>
  </si>
  <si>
    <t>Naustdal</t>
  </si>
  <si>
    <t>Nedre Eiker</t>
  </si>
  <si>
    <t>Nes i Akershus</t>
  </si>
  <si>
    <t>Nes i Buskerud</t>
  </si>
  <si>
    <t>Nesna</t>
  </si>
  <si>
    <t>Nesodden</t>
  </si>
  <si>
    <t>Nesseby</t>
  </si>
  <si>
    <t>Nesset</t>
  </si>
  <si>
    <t>Nissedal</t>
  </si>
  <si>
    <t>Nittedal</t>
  </si>
  <si>
    <t>Nome</t>
  </si>
  <si>
    <t>Nord-Aurdal</t>
  </si>
  <si>
    <t>Norddal</t>
  </si>
  <si>
    <t>Nord-Fron</t>
  </si>
  <si>
    <t>Nordkapp</t>
  </si>
  <si>
    <t>Nord-Odal</t>
  </si>
  <si>
    <t>Nordre Land</t>
  </si>
  <si>
    <t>Nordreisa</t>
  </si>
  <si>
    <t>Nore og Uvdal</t>
  </si>
  <si>
    <t>Notodden</t>
  </si>
  <si>
    <t>Nærøy</t>
  </si>
  <si>
    <t>Odda</t>
  </si>
  <si>
    <t>Oppdal</t>
  </si>
  <si>
    <t>Oppegård</t>
  </si>
  <si>
    <t>Orkdal</t>
  </si>
  <si>
    <t>Os i Hedmark</t>
  </si>
  <si>
    <t>Os i Hordaland</t>
  </si>
  <si>
    <t>Osen</t>
  </si>
  <si>
    <t>Oslo</t>
  </si>
  <si>
    <t>Osterøy</t>
  </si>
  <si>
    <t>Overhalla</t>
  </si>
  <si>
    <t>Porsanger</t>
  </si>
  <si>
    <t>Porsgrunn</t>
  </si>
  <si>
    <t>Radøy</t>
  </si>
  <si>
    <t>Rakkestad</t>
  </si>
  <si>
    <t>Rana</t>
  </si>
  <si>
    <t>Randaberg</t>
  </si>
  <si>
    <t>Rauma</t>
  </si>
  <si>
    <t>Re</t>
  </si>
  <si>
    <t>Rendalen</t>
  </si>
  <si>
    <t>Rennebu</t>
  </si>
  <si>
    <t>Rennesøy</t>
  </si>
  <si>
    <t>Rindal</t>
  </si>
  <si>
    <t>Ringebu</t>
  </si>
  <si>
    <t>Ringerike</t>
  </si>
  <si>
    <t>Ringsaker</t>
  </si>
  <si>
    <t>Risør</t>
  </si>
  <si>
    <t>Roan</t>
  </si>
  <si>
    <t>Rollag</t>
  </si>
  <si>
    <t>Rygge</t>
  </si>
  <si>
    <t>Rælingen</t>
  </si>
  <si>
    <t>Rødøy</t>
  </si>
  <si>
    <t>Rømskog</t>
  </si>
  <si>
    <t>Røros</t>
  </si>
  <si>
    <t>Røst</t>
  </si>
  <si>
    <t>Røyken</t>
  </si>
  <si>
    <t>Røyrvik</t>
  </si>
  <si>
    <t>Råde</t>
  </si>
  <si>
    <t>Salangen</t>
  </si>
  <si>
    <t>Saltdal</t>
  </si>
  <si>
    <t>Samnanger</t>
  </si>
  <si>
    <t>Sande i Møre og Romsdal</t>
  </si>
  <si>
    <t>Sande i Vestfold</t>
  </si>
  <si>
    <t>Sandefjord</t>
  </si>
  <si>
    <t>Sandnes</t>
  </si>
  <si>
    <t>Sandøy</t>
  </si>
  <si>
    <t>Sarpsborg</t>
  </si>
  <si>
    <t>Sauda</t>
  </si>
  <si>
    <t>Sauherad</t>
  </si>
  <si>
    <t>Sel</t>
  </si>
  <si>
    <t>Selbu</t>
  </si>
  <si>
    <t>Selje</t>
  </si>
  <si>
    <t>Seljord</t>
  </si>
  <si>
    <t>Sigdal</t>
  </si>
  <si>
    <t>Siljan</t>
  </si>
  <si>
    <t>Sirdal</t>
  </si>
  <si>
    <t>Skaun</t>
  </si>
  <si>
    <t>Skedsmo</t>
  </si>
  <si>
    <t>Ski</t>
  </si>
  <si>
    <t>Skien</t>
  </si>
  <si>
    <t>Skiptvet</t>
  </si>
  <si>
    <t>Skjervøy</t>
  </si>
  <si>
    <t>Skjåk</t>
  </si>
  <si>
    <t>Skodje</t>
  </si>
  <si>
    <t>Skånland</t>
  </si>
  <si>
    <t>Smøla</t>
  </si>
  <si>
    <t>Snillfjord</t>
  </si>
  <si>
    <t>Snåsa</t>
  </si>
  <si>
    <t>Sogndal</t>
  </si>
  <si>
    <t>Sokndal</t>
  </si>
  <si>
    <t>Sola</t>
  </si>
  <si>
    <t>Solund</t>
  </si>
  <si>
    <t>Songdalen</t>
  </si>
  <si>
    <t>Sortland</t>
  </si>
  <si>
    <t>Spydeberg</t>
  </si>
  <si>
    <t>Stange</t>
  </si>
  <si>
    <t>Stavanger</t>
  </si>
  <si>
    <t>Steigen</t>
  </si>
  <si>
    <t>Steinkjer</t>
  </si>
  <si>
    <t>Stjørdal</t>
  </si>
  <si>
    <t>Stord</t>
  </si>
  <si>
    <t>Stordal</t>
  </si>
  <si>
    <t>Stor-Elvdal</t>
  </si>
  <si>
    <t>Storfjord</t>
  </si>
  <si>
    <t>Strand</t>
  </si>
  <si>
    <t>Stranda</t>
  </si>
  <si>
    <t>Stryn</t>
  </si>
  <si>
    <t>Sula</t>
  </si>
  <si>
    <t>Suldal</t>
  </si>
  <si>
    <t>Sund</t>
  </si>
  <si>
    <t>Sunndal</t>
  </si>
  <si>
    <t>Surnadal</t>
  </si>
  <si>
    <t>Sveio</t>
  </si>
  <si>
    <t>Svelvik</t>
  </si>
  <si>
    <t>Sykkylven</t>
  </si>
  <si>
    <t>Søgne</t>
  </si>
  <si>
    <t>Sømna</t>
  </si>
  <si>
    <t>Søndre Land</t>
  </si>
  <si>
    <t>Sør-Aurdal</t>
  </si>
  <si>
    <t>Sørfold</t>
  </si>
  <si>
    <t>Sør-Fron</t>
  </si>
  <si>
    <t>Sør-Odal</t>
  </si>
  <si>
    <t>Sørreisa</t>
  </si>
  <si>
    <t>Sørum</t>
  </si>
  <si>
    <t>Sør-Varanger</t>
  </si>
  <si>
    <t>Tana</t>
  </si>
  <si>
    <t>Time</t>
  </si>
  <si>
    <t>Tingvoll</t>
  </si>
  <si>
    <t>Tinn</t>
  </si>
  <si>
    <t>Tjeldsund</t>
  </si>
  <si>
    <t>Tokke</t>
  </si>
  <si>
    <t>Tolga</t>
  </si>
  <si>
    <t>Torsken</t>
  </si>
  <si>
    <t>Tranøy</t>
  </si>
  <si>
    <t>Tromsø</t>
  </si>
  <si>
    <t>Trondheim</t>
  </si>
  <si>
    <t>Trysil</t>
  </si>
  <si>
    <t>Træna</t>
  </si>
  <si>
    <t>Trøgstad</t>
  </si>
  <si>
    <t>Tvedestrand</t>
  </si>
  <si>
    <t>Tydal</t>
  </si>
  <si>
    <t>Tynset</t>
  </si>
  <si>
    <t>Tysfjord</t>
  </si>
  <si>
    <t>Tysnes</t>
  </si>
  <si>
    <t>Tysvær</t>
  </si>
  <si>
    <t>Tønsberg</t>
  </si>
  <si>
    <t>Ullensaker</t>
  </si>
  <si>
    <t>Ullensvang</t>
  </si>
  <si>
    <t>Ulstein</t>
  </si>
  <si>
    <t>Ulvik</t>
  </si>
  <si>
    <t>Utsira</t>
  </si>
  <si>
    <t>Vadsø</t>
  </si>
  <si>
    <t>Vaksdal</t>
  </si>
  <si>
    <t>Valle</t>
  </si>
  <si>
    <t>Vang</t>
  </si>
  <si>
    <t>Vanylven</t>
  </si>
  <si>
    <t>Vardø</t>
  </si>
  <si>
    <t>Vefsn</t>
  </si>
  <si>
    <t>Vega</t>
  </si>
  <si>
    <t>Vegårshei</t>
  </si>
  <si>
    <t>Vennesla</t>
  </si>
  <si>
    <t>Verdal</t>
  </si>
  <si>
    <t>Verran</t>
  </si>
  <si>
    <t>Vestby</t>
  </si>
  <si>
    <t>Vestnes</t>
  </si>
  <si>
    <t>Vestre Slidre</t>
  </si>
  <si>
    <t>Vestre Toten</t>
  </si>
  <si>
    <t>Vestvågøy</t>
  </si>
  <si>
    <t>Vevelstad</t>
  </si>
  <si>
    <t>Vik</t>
  </si>
  <si>
    <t>Vikna</t>
  </si>
  <si>
    <t>Vindafjord</t>
  </si>
  <si>
    <t>Vinje</t>
  </si>
  <si>
    <t>Volda</t>
  </si>
  <si>
    <t>Voss</t>
  </si>
  <si>
    <t>Værøy</t>
  </si>
  <si>
    <t>Vågan</t>
  </si>
  <si>
    <t>Vågsøy</t>
  </si>
  <si>
    <t>Vågå</t>
  </si>
  <si>
    <t>Våler i Hedmark</t>
  </si>
  <si>
    <t>Våler i Østfold</t>
  </si>
  <si>
    <t>Øksnes</t>
  </si>
  <si>
    <t>Ørland</t>
  </si>
  <si>
    <t>Ørskog</t>
  </si>
  <si>
    <t>Ørsta</t>
  </si>
  <si>
    <t>Østre Toten</t>
  </si>
  <si>
    <t>Øvre Eiker</t>
  </si>
  <si>
    <t>Øyer</t>
  </si>
  <si>
    <t>Øygarden</t>
  </si>
  <si>
    <t>Øystre Slidre</t>
  </si>
  <si>
    <t>Åfjord</t>
  </si>
  <si>
    <t>Ål</t>
  </si>
  <si>
    <t>Ålesund</t>
  </si>
  <si>
    <t>Åmli</t>
  </si>
  <si>
    <t>Åmot</t>
  </si>
  <si>
    <t>Årdal</t>
  </si>
  <si>
    <t>Ås</t>
  </si>
  <si>
    <t>Åseral</t>
  </si>
  <si>
    <t>Åsnes</t>
  </si>
  <si>
    <t>Landet</t>
  </si>
  <si>
    <t>Energiforsyning</t>
  </si>
  <si>
    <t>Oppvarming</t>
  </si>
  <si>
    <t>Veitrafikk</t>
  </si>
  <si>
    <t>Sjøfart</t>
  </si>
  <si>
    <t>Luftfart</t>
  </si>
  <si>
    <t>Annen mobil forbrenning</t>
  </si>
  <si>
    <t>Jordbruk</t>
  </si>
  <si>
    <t>Avløp og avfall</t>
  </si>
  <si>
    <t>Utslipp CO2-ekvivalenter</t>
  </si>
  <si>
    <t>Sum</t>
  </si>
  <si>
    <t>Indikator 8.1 Innenlandske utslipp av klimagasser, CO2-ekvivalenter</t>
  </si>
  <si>
    <t xml:space="preserve">                   Industri, olje, gass</t>
  </si>
  <si>
    <t xml:space="preserve">                   Energiforsyning</t>
  </si>
  <si>
    <t xml:space="preserve">                   Oppvarming</t>
  </si>
  <si>
    <t xml:space="preserve">                   Veitrafikk</t>
  </si>
  <si>
    <t xml:space="preserve">                   Sjøfart</t>
  </si>
  <si>
    <t xml:space="preserve">                   Luftfart</t>
  </si>
  <si>
    <t xml:space="preserve">                   Annen mobil forbrenning</t>
  </si>
  <si>
    <t xml:space="preserve">                   Jordbruk</t>
  </si>
  <si>
    <t xml:space="preserve">                   Avløp og avfall</t>
  </si>
  <si>
    <t>Indikator 2.1 Valgdeltagelse kommunevalget</t>
  </si>
  <si>
    <t>Indikator 3.8 Befolkningsendring</t>
  </si>
  <si>
    <t>Indikator 3.10 Forsørgerbyrde</t>
  </si>
  <si>
    <t>Indikator 4.4 Andel årsverk pleie- og omsorgstjenester som andel av totale årsverk</t>
  </si>
  <si>
    <t>Årsverk i alt</t>
  </si>
  <si>
    <t>Andel årsverk helse og omsorg</t>
  </si>
  <si>
    <t>Andel årsverk helse og omsorg av totale årsverk</t>
  </si>
  <si>
    <t>Årsverk helse og omsorg</t>
  </si>
  <si>
    <t>Kombinasjoner av hovedformål</t>
  </si>
  <si>
    <t>Vern av sjø og vassdrag</t>
  </si>
  <si>
    <t>LNFR spredt bosetting</t>
  </si>
  <si>
    <t>LNFR formål der landbruk er utenfor</t>
  </si>
  <si>
    <t>Skogplanting</t>
  </si>
  <si>
    <t>Annet landbruksområde</t>
  </si>
  <si>
    <t>Forsvarsformål</t>
  </si>
  <si>
    <t>Golfbane</t>
  </si>
  <si>
    <t>Samferdselsanlegg</t>
  </si>
  <si>
    <t>Annet byggeområde</t>
  </si>
  <si>
    <t>Offentlig/privat tjenesteyting</t>
  </si>
  <si>
    <t>Næringsvirksomhet</t>
  </si>
  <si>
    <t>Fritidsbebyggelse</t>
  </si>
  <si>
    <t>Boligområde</t>
  </si>
  <si>
    <t>Omdisponering av landbruksareal 2010 - 2017</t>
  </si>
  <si>
    <t>Trafikkområde</t>
  </si>
  <si>
    <t>Forretninger, kontorer, industri mv</t>
  </si>
  <si>
    <t>Boligformål</t>
  </si>
  <si>
    <t>Grønnstruktur</t>
  </si>
  <si>
    <t>Annen bebyggelse og anlegg</t>
  </si>
  <si>
    <t>Andre formål</t>
  </si>
  <si>
    <t>Indikator 8.6 Omdisponering av dyrka og dyrkbar jord, dekar</t>
  </si>
  <si>
    <t xml:space="preserve">                   Trafikkområde</t>
  </si>
  <si>
    <t xml:space="preserve">                   Forretninger, kontorer, industri mv</t>
  </si>
  <si>
    <t xml:space="preserve">                   Boligformål</t>
  </si>
  <si>
    <t xml:space="preserve">                   Grønnstruktur</t>
  </si>
  <si>
    <t xml:space="preserve">                   Annen bebyggelse og anlegg</t>
  </si>
  <si>
    <t xml:space="preserve">                   Fritidsbebyggelse</t>
  </si>
  <si>
    <t xml:space="preserve">                   Andre formål</t>
  </si>
  <si>
    <t>Indikator 8.7 Omdisponering av dyrka og dyrkbar jord til andre formål enn landbruk, antall dekar</t>
  </si>
  <si>
    <t>2010 - 2017</t>
  </si>
  <si>
    <t>Kommunen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</si>
</sst>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\ %"/>
    <numFmt numFmtId="165" formatCode="0.0"/>
    <numFmt numFmtId="166" formatCode="#,##0.0"/>
    <numFmt numFmtId="167" formatCode="0.0000000000000\ %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A07A"/>
        <bgColor rgb="FFFFA07A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8" fillId="0" borderId="0" applyNumberFormat="0" applyFill="0" applyBorder="0" applyAlignment="0" applyProtection="0"/>
    <xf numFmtId="0" fontId="10" fillId="0" borderId="0" applyNumberFormat="0" applyBorder="0" applyAlignment="0"/>
  </cellStyleXfs>
  <cellXfs count="144">
    <xf numFmtId="0" fontId="0" fillId="0" borderId="0" xfId="0"/>
    <xf numFmtId="0" fontId="2" fillId="2" borderId="1" xfId="1" applyFill="1" applyBorder="1" applyAlignment="1">
      <alignment horizontal="center" wrapText="1"/>
    </xf>
    <xf numFmtId="0" fontId="2" fillId="2" borderId="2" xfId="1" applyFill="1" applyBorder="1" applyAlignment="1">
      <alignment horizontal="center"/>
    </xf>
    <xf numFmtId="0" fontId="2" fillId="0" borderId="0" xfId="1" applyAlignment="1">
      <alignment horizontal="left"/>
    </xf>
    <xf numFmtId="0" fontId="2" fillId="0" borderId="0" xfId="1"/>
    <xf numFmtId="0" fontId="2" fillId="0" borderId="0" xfId="1" applyBorder="1"/>
    <xf numFmtId="0" fontId="2" fillId="0" borderId="0" xfId="1" applyFont="1"/>
    <xf numFmtId="0" fontId="2" fillId="0" borderId="0" xfId="1" applyFill="1" applyAlignment="1">
      <alignment horizontal="left"/>
    </xf>
    <xf numFmtId="0" fontId="2" fillId="0" borderId="0" xfId="1" applyFill="1"/>
    <xf numFmtId="0" fontId="3" fillId="0" borderId="0" xfId="0" applyFont="1" applyFill="1" applyProtection="1"/>
    <xf numFmtId="0" fontId="0" fillId="0" borderId="0" xfId="0" applyFill="1" applyProtection="1"/>
    <xf numFmtId="9" fontId="0" fillId="0" borderId="0" xfId="0" applyNumberFormat="1" applyFill="1" applyProtection="1"/>
    <xf numFmtId="9" fontId="0" fillId="0" borderId="0" xfId="0" quotePrefix="1" applyNumberFormat="1" applyFill="1" applyProtection="1"/>
    <xf numFmtId="0" fontId="0" fillId="0" borderId="0" xfId="0" quotePrefix="1"/>
    <xf numFmtId="9" fontId="0" fillId="0" borderId="0" xfId="0" applyNumberFormat="1"/>
    <xf numFmtId="0" fontId="1" fillId="0" borderId="0" xfId="0" applyFont="1"/>
    <xf numFmtId="0" fontId="4" fillId="0" borderId="0" xfId="0" applyFont="1"/>
    <xf numFmtId="2" fontId="0" fillId="0" borderId="0" xfId="0" applyNumberFormat="1"/>
    <xf numFmtId="10" fontId="0" fillId="0" borderId="0" xfId="0" applyNumberFormat="1"/>
    <xf numFmtId="3" fontId="0" fillId="0" borderId="0" xfId="0" applyNumberFormat="1" applyFill="1" applyProtection="1"/>
    <xf numFmtId="3" fontId="0" fillId="0" borderId="0" xfId="0" quotePrefix="1" applyNumberFormat="1" applyFill="1" applyProtection="1"/>
    <xf numFmtId="0" fontId="0" fillId="0" borderId="2" xfId="0" applyBorder="1"/>
    <xf numFmtId="0" fontId="4" fillId="4" borderId="0" xfId="0" applyFont="1" applyFill="1" applyAlignment="1" applyProtection="1">
      <alignment horizontal="center"/>
      <protection locked="0"/>
    </xf>
    <xf numFmtId="0" fontId="2" fillId="2" borderId="2" xfId="1" quotePrefix="1" applyFill="1" applyBorder="1" applyAlignment="1">
      <alignment horizontal="center"/>
    </xf>
    <xf numFmtId="0" fontId="2" fillId="5" borderId="1" xfId="1" applyFill="1" applyBorder="1" applyAlignment="1">
      <alignment horizontal="center" wrapText="1"/>
    </xf>
    <xf numFmtId="0" fontId="2" fillId="5" borderId="2" xfId="1" quotePrefix="1" applyFill="1" applyBorder="1" applyAlignment="1">
      <alignment horizontal="center"/>
    </xf>
    <xf numFmtId="0" fontId="2" fillId="7" borderId="1" xfId="1" applyFill="1" applyBorder="1" applyAlignment="1">
      <alignment horizontal="center" wrapText="1"/>
    </xf>
    <xf numFmtId="0" fontId="2" fillId="7" borderId="2" xfId="1" quotePrefix="1" applyFill="1" applyBorder="1" applyAlignment="1">
      <alignment horizontal="center"/>
    </xf>
    <xf numFmtId="0" fontId="2" fillId="8" borderId="1" xfId="1" applyFill="1" applyBorder="1" applyAlignment="1">
      <alignment horizontal="center" wrapText="1"/>
    </xf>
    <xf numFmtId="0" fontId="2" fillId="8" borderId="2" xfId="1" quotePrefix="1" applyFill="1" applyBorder="1" applyAlignment="1">
      <alignment horizontal="center"/>
    </xf>
    <xf numFmtId="0" fontId="2" fillId="9" borderId="1" xfId="1" applyFill="1" applyBorder="1" applyAlignment="1">
      <alignment horizontal="center" wrapText="1"/>
    </xf>
    <xf numFmtId="0" fontId="2" fillId="9" borderId="2" xfId="1" quotePrefix="1" applyFill="1" applyBorder="1" applyAlignment="1">
      <alignment horizontal="center"/>
    </xf>
    <xf numFmtId="3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2" fillId="5" borderId="2" xfId="1" applyFill="1" applyBorder="1" applyAlignment="1">
      <alignment horizontal="center"/>
    </xf>
    <xf numFmtId="0" fontId="2" fillId="10" borderId="1" xfId="1" applyFill="1" applyBorder="1" applyAlignment="1">
      <alignment horizontal="center" wrapText="1"/>
    </xf>
    <xf numFmtId="0" fontId="2" fillId="10" borderId="2" xfId="1" applyFill="1" applyBorder="1" applyAlignment="1">
      <alignment horizontal="center"/>
    </xf>
    <xf numFmtId="164" fontId="0" fillId="0" borderId="0" xfId="0" applyNumberFormat="1" applyFill="1" applyProtection="1"/>
    <xf numFmtId="0" fontId="2" fillId="11" borderId="2" xfId="1" applyFill="1" applyBorder="1" applyAlignment="1">
      <alignment horizontal="center"/>
    </xf>
    <xf numFmtId="0" fontId="2" fillId="9" borderId="2" xfId="1" applyFill="1" applyBorder="1" applyAlignment="1">
      <alignment horizontal="center"/>
    </xf>
    <xf numFmtId="1" fontId="0" fillId="0" borderId="0" xfId="0" applyNumberFormat="1" applyFill="1" applyProtection="1"/>
    <xf numFmtId="0" fontId="0" fillId="0" borderId="2" xfId="0" applyFill="1" applyBorder="1" applyProtection="1"/>
    <xf numFmtId="165" fontId="0" fillId="0" borderId="0" xfId="0" applyNumberFormat="1" applyFill="1" applyProtection="1"/>
    <xf numFmtId="0" fontId="0" fillId="12" borderId="0" xfId="0" applyFill="1" applyAlignment="1" applyProtection="1">
      <alignment horizontal="right"/>
    </xf>
    <xf numFmtId="0" fontId="2" fillId="10" borderId="2" xfId="1" quotePrefix="1" applyFill="1" applyBorder="1" applyAlignment="1">
      <alignment horizontal="center"/>
    </xf>
    <xf numFmtId="2" fontId="0" fillId="0" borderId="0" xfId="0" applyNumberFormat="1" applyFill="1" applyProtection="1"/>
    <xf numFmtId="165" fontId="2" fillId="0" borderId="0" xfId="1" applyNumberFormat="1" applyAlignment="1"/>
    <xf numFmtId="165" fontId="2" fillId="0" borderId="0" xfId="1" applyNumberFormat="1"/>
    <xf numFmtId="0" fontId="2" fillId="3" borderId="2" xfId="1" applyFill="1" applyBorder="1" applyAlignment="1">
      <alignment horizontal="center"/>
    </xf>
    <xf numFmtId="0" fontId="5" fillId="0" borderId="0" xfId="0" applyFont="1" applyFill="1" applyProtection="1"/>
    <xf numFmtId="0" fontId="0" fillId="13" borderId="0" xfId="0" applyFill="1"/>
    <xf numFmtId="0" fontId="4" fillId="13" borderId="0" xfId="0" applyFont="1" applyFill="1"/>
    <xf numFmtId="0" fontId="4" fillId="13" borderId="0" xfId="0" applyFont="1" applyFill="1" applyAlignment="1">
      <alignment horizontal="center"/>
    </xf>
    <xf numFmtId="10" fontId="4" fillId="13" borderId="0" xfId="0" applyNumberFormat="1" applyFont="1" applyFill="1" applyAlignment="1">
      <alignment horizontal="center"/>
    </xf>
    <xf numFmtId="2" fontId="4" fillId="13" borderId="0" xfId="0" applyNumberFormat="1" applyFont="1" applyFill="1" applyAlignment="1">
      <alignment horizontal="center"/>
    </xf>
    <xf numFmtId="164" fontId="4" fillId="13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13" borderId="0" xfId="0" applyFont="1" applyFill="1" applyAlignment="1">
      <alignment horizontal="center"/>
    </xf>
    <xf numFmtId="0" fontId="6" fillId="14" borderId="0" xfId="0" applyFont="1" applyFill="1" applyAlignment="1">
      <alignment horizontal="center"/>
    </xf>
    <xf numFmtId="10" fontId="6" fillId="5" borderId="0" xfId="0" applyNumberFormat="1" applyFont="1" applyFill="1" applyAlignment="1">
      <alignment horizontal="center"/>
    </xf>
    <xf numFmtId="0" fontId="6" fillId="5" borderId="0" xfId="0" applyFont="1" applyFill="1"/>
    <xf numFmtId="2" fontId="6" fillId="5" borderId="0" xfId="0" applyNumberFormat="1" applyFont="1" applyFill="1" applyAlignment="1">
      <alignment horizontal="center"/>
    </xf>
    <xf numFmtId="164" fontId="6" fillId="5" borderId="0" xfId="0" applyNumberFormat="1" applyFont="1" applyFill="1" applyAlignment="1">
      <alignment horizontal="center"/>
    </xf>
    <xf numFmtId="10" fontId="7" fillId="14" borderId="0" xfId="0" applyNumberFormat="1" applyFont="1" applyFill="1" applyAlignment="1">
      <alignment horizontal="center"/>
    </xf>
    <xf numFmtId="0" fontId="7" fillId="14" borderId="0" xfId="0" applyFont="1" applyFill="1"/>
    <xf numFmtId="2" fontId="7" fillId="14" borderId="0" xfId="0" applyNumberFormat="1" applyFont="1" applyFill="1" applyAlignment="1">
      <alignment horizontal="center"/>
    </xf>
    <xf numFmtId="164" fontId="7" fillId="14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left"/>
    </xf>
    <xf numFmtId="0" fontId="2" fillId="2" borderId="1" xfId="1" applyFill="1" applyBorder="1" applyAlignment="1">
      <alignment horizontal="center" wrapText="1"/>
    </xf>
    <xf numFmtId="0" fontId="9" fillId="0" borderId="0" xfId="2" applyFont="1"/>
    <xf numFmtId="0" fontId="7" fillId="13" borderId="0" xfId="0" applyFont="1" applyFill="1"/>
    <xf numFmtId="0" fontId="2" fillId="2" borderId="1" xfId="1" applyFill="1" applyBorder="1" applyAlignment="1">
      <alignment horizontal="center" wrapText="1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9" fontId="6" fillId="5" borderId="0" xfId="0" applyNumberFormat="1" applyFont="1" applyFill="1" applyAlignment="1">
      <alignment horizontal="center"/>
    </xf>
    <xf numFmtId="9" fontId="7" fillId="14" borderId="0" xfId="0" applyNumberFormat="1" applyFont="1" applyFill="1" applyAlignment="1">
      <alignment horizontal="center"/>
    </xf>
    <xf numFmtId="2" fontId="2" fillId="0" borderId="0" xfId="1" applyNumberFormat="1" applyFill="1"/>
    <xf numFmtId="167" fontId="0" fillId="13" borderId="0" xfId="0" applyNumberFormat="1" applyFill="1"/>
    <xf numFmtId="3" fontId="6" fillId="5" borderId="0" xfId="0" applyNumberFormat="1" applyFont="1" applyFill="1" applyAlignment="1">
      <alignment horizontal="center"/>
    </xf>
    <xf numFmtId="0" fontId="2" fillId="11" borderId="2" xfId="1" applyFont="1" applyFill="1" applyBorder="1" applyAlignment="1">
      <alignment horizontal="center"/>
    </xf>
    <xf numFmtId="0" fontId="2" fillId="16" borderId="2" xfId="1" applyFill="1" applyBorder="1" applyAlignment="1">
      <alignment horizontal="center"/>
    </xf>
    <xf numFmtId="0" fontId="2" fillId="14" borderId="2" xfId="1" applyFill="1" applyBorder="1" applyAlignment="1">
      <alignment horizontal="center"/>
    </xf>
    <xf numFmtId="0" fontId="2" fillId="17" borderId="2" xfId="1" applyFill="1" applyBorder="1" applyAlignment="1">
      <alignment horizontal="center"/>
    </xf>
    <xf numFmtId="3" fontId="0" fillId="0" borderId="0" xfId="0" applyNumberFormat="1" applyFill="1"/>
    <xf numFmtId="0" fontId="9" fillId="0" borderId="0" xfId="2" applyFont="1" applyProtection="1">
      <protection locked="0"/>
    </xf>
    <xf numFmtId="0" fontId="9" fillId="13" borderId="0" xfId="2" applyFont="1" applyFill="1" applyProtection="1">
      <protection locked="0"/>
    </xf>
    <xf numFmtId="0" fontId="2" fillId="2" borderId="1" xfId="1" applyFill="1" applyBorder="1" applyAlignment="1">
      <alignment horizontal="center" wrapText="1"/>
    </xf>
    <xf numFmtId="0" fontId="2" fillId="0" borderId="0" xfId="1" applyFont="1" applyFill="1"/>
    <xf numFmtId="4" fontId="0" fillId="0" borderId="0" xfId="0" applyNumberFormat="1"/>
    <xf numFmtId="1" fontId="0" fillId="0" borderId="0" xfId="0" applyNumberFormat="1"/>
    <xf numFmtId="0" fontId="2" fillId="2" borderId="1" xfId="1" applyFill="1" applyBorder="1" applyAlignment="1">
      <alignment horizontal="center" wrapText="1"/>
    </xf>
    <xf numFmtId="0" fontId="2" fillId="11" borderId="1" xfId="1" applyFill="1" applyBorder="1" applyAlignment="1">
      <alignment horizontal="center" wrapText="1"/>
    </xf>
    <xf numFmtId="0" fontId="10" fillId="0" borderId="0" xfId="3" applyFill="1" applyProtection="1"/>
    <xf numFmtId="1" fontId="10" fillId="0" borderId="0" xfId="3" applyNumberFormat="1" applyFill="1" applyProtection="1"/>
    <xf numFmtId="0" fontId="10" fillId="0" borderId="0" xfId="3"/>
    <xf numFmtId="0" fontId="2" fillId="2" borderId="2" xfId="1" applyFill="1" applyBorder="1" applyAlignment="1">
      <alignment horizontal="left"/>
    </xf>
    <xf numFmtId="0" fontId="2" fillId="11" borderId="2" xfId="1" applyFill="1" applyBorder="1" applyAlignment="1">
      <alignment horizontal="left"/>
    </xf>
    <xf numFmtId="1" fontId="6" fillId="5" borderId="0" xfId="0" applyNumberFormat="1" applyFont="1" applyFill="1" applyAlignment="1">
      <alignment horizontal="center"/>
    </xf>
    <xf numFmtId="164" fontId="7" fillId="13" borderId="0" xfId="0" applyNumberFormat="1" applyFont="1" applyFill="1" applyAlignment="1">
      <alignment horizontal="center"/>
    </xf>
    <xf numFmtId="0" fontId="11" fillId="13" borderId="0" xfId="0" applyFont="1" applyFill="1"/>
    <xf numFmtId="0" fontId="10" fillId="6" borderId="2" xfId="3" applyFill="1" applyBorder="1" applyAlignment="1" applyProtection="1">
      <alignment horizontal="center"/>
    </xf>
    <xf numFmtId="0" fontId="0" fillId="6" borderId="2" xfId="0" applyFill="1" applyBorder="1" applyAlignment="1">
      <alignment horizontal="center"/>
    </xf>
    <xf numFmtId="0" fontId="10" fillId="11" borderId="2" xfId="3" applyFill="1" applyBorder="1" applyAlignment="1" applyProtection="1">
      <alignment horizontal="center"/>
    </xf>
    <xf numFmtId="0" fontId="0" fillId="11" borderId="2" xfId="0" applyFill="1" applyBorder="1" applyAlignment="1">
      <alignment horizontal="center"/>
    </xf>
    <xf numFmtId="0" fontId="2" fillId="2" borderId="0" xfId="1" quotePrefix="1" applyFill="1" applyBorder="1" applyAlignment="1">
      <alignment horizontal="center" wrapText="1"/>
    </xf>
    <xf numFmtId="0" fontId="0" fillId="0" borderId="0" xfId="0" applyAlignment="1"/>
    <xf numFmtId="0" fontId="2" fillId="5" borderId="0" xfId="1" quotePrefix="1" applyFill="1" applyBorder="1" applyAlignment="1">
      <alignment horizontal="center" wrapText="1"/>
    </xf>
    <xf numFmtId="0" fontId="0" fillId="5" borderId="0" xfId="0" applyFill="1" applyAlignment="1"/>
    <xf numFmtId="0" fontId="2" fillId="3" borderId="0" xfId="1" quotePrefix="1" applyFill="1" applyBorder="1" applyAlignment="1">
      <alignment horizontal="center" wrapText="1"/>
    </xf>
    <xf numFmtId="0" fontId="0" fillId="3" borderId="0" xfId="0" applyFill="1" applyAlignment="1"/>
    <xf numFmtId="0" fontId="2" fillId="2" borderId="1" xfId="1" applyFill="1" applyBorder="1" applyAlignment="1">
      <alignment horizontal="center" wrapText="1"/>
    </xf>
    <xf numFmtId="0" fontId="0" fillId="0" borderId="1" xfId="0" applyBorder="1" applyAlignment="1"/>
    <xf numFmtId="0" fontId="2" fillId="10" borderId="1" xfId="1" applyFill="1" applyBorder="1" applyAlignment="1">
      <alignment horizontal="center" wrapText="1"/>
    </xf>
    <xf numFmtId="0" fontId="2" fillId="2" borderId="1" xfId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2" fillId="9" borderId="0" xfId="1" applyFill="1" applyBorder="1" applyAlignment="1">
      <alignment horizontal="center" wrapText="1"/>
    </xf>
    <xf numFmtId="0" fontId="0" fillId="9" borderId="0" xfId="0" applyFill="1" applyAlignment="1" applyProtection="1"/>
    <xf numFmtId="0" fontId="2" fillId="2" borderId="0" xfId="1" applyFill="1" applyBorder="1" applyAlignment="1">
      <alignment horizontal="center" wrapText="1"/>
    </xf>
    <xf numFmtId="0" fontId="0" fillId="0" borderId="0" xfId="0" applyFill="1" applyAlignment="1" applyProtection="1"/>
    <xf numFmtId="0" fontId="2" fillId="5" borderId="0" xfId="1" applyFill="1" applyBorder="1" applyAlignment="1">
      <alignment horizontal="center" wrapText="1"/>
    </xf>
    <xf numFmtId="0" fontId="0" fillId="5" borderId="0" xfId="0" applyFill="1" applyAlignment="1" applyProtection="1"/>
    <xf numFmtId="0" fontId="2" fillId="11" borderId="0" xfId="1" applyFill="1" applyBorder="1" applyAlignment="1">
      <alignment horizontal="center" wrapText="1"/>
    </xf>
    <xf numFmtId="0" fontId="0" fillId="11" borderId="0" xfId="0" applyFill="1" applyAlignment="1" applyProtection="1"/>
    <xf numFmtId="0" fontId="0" fillId="0" borderId="1" xfId="0" applyBorder="1" applyAlignment="1">
      <alignment wrapText="1"/>
    </xf>
    <xf numFmtId="0" fontId="2" fillId="11" borderId="1" xfId="1" applyFill="1" applyBorder="1" applyAlignment="1">
      <alignment horizontal="center" wrapText="1"/>
    </xf>
    <xf numFmtId="0" fontId="2" fillId="9" borderId="1" xfId="1" applyFill="1" applyBorder="1" applyAlignment="1">
      <alignment horizontal="center" wrapText="1"/>
    </xf>
    <xf numFmtId="0" fontId="1" fillId="6" borderId="2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16" borderId="0" xfId="0" applyFill="1" applyAlignment="1">
      <alignment horizontal="center"/>
    </xf>
  </cellXfs>
  <cellStyles count="4">
    <cellStyle name="Hyperkobling" xfId="2" builtinId="8"/>
    <cellStyle name="Normal" xfId="0" builtinId="0"/>
    <cellStyle name="Normal 2" xfId="3"/>
    <cellStyle name="Normal_Krit97" xfId="1"/>
  </cellStyles>
  <dxfs count="0"/>
  <tableStyles count="0" defaultTableStyle="TableStyleMedium2" defaultPivotStyle="PivotStyleLight16"/>
  <colors>
    <mruColors>
      <color rgb="FFFFFF99"/>
      <color rgb="FFFF66CC"/>
      <color rgb="FFCC0000"/>
      <color rgb="FFFFFF66"/>
      <color rgb="FFFFCC66"/>
      <color rgb="FFFFCC99"/>
      <color rgb="FFD3F913"/>
      <color rgb="FF33CC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nb-NO" sz="1600"/>
              <a:t>Valgdeltagelse kommunestyrevalg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diagram'!$A$41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diagram'!$B$40:$Q$40</c:f>
              <c:strCache>
                <c:ptCount val="16"/>
                <c:pt idx="0">
                  <c:v>1955</c:v>
                </c:pt>
                <c:pt idx="1">
                  <c:v>1959</c:v>
                </c:pt>
                <c:pt idx="2">
                  <c:v>1963</c:v>
                </c:pt>
                <c:pt idx="3">
                  <c:v>1967</c:v>
                </c:pt>
                <c:pt idx="4">
                  <c:v>1971</c:v>
                </c:pt>
                <c:pt idx="5">
                  <c:v>1975</c:v>
                </c:pt>
                <c:pt idx="6">
                  <c:v>1979</c:v>
                </c:pt>
                <c:pt idx="7">
                  <c:v>1983</c:v>
                </c:pt>
                <c:pt idx="8">
                  <c:v>1987</c:v>
                </c:pt>
                <c:pt idx="9">
                  <c:v>1991</c:v>
                </c:pt>
                <c:pt idx="10">
                  <c:v>1995</c:v>
                </c:pt>
                <c:pt idx="11">
                  <c:v>1999</c:v>
                </c:pt>
                <c:pt idx="12">
                  <c:v>2003</c:v>
                </c:pt>
                <c:pt idx="13">
                  <c:v>2007</c:v>
                </c:pt>
                <c:pt idx="14">
                  <c:v>2011</c:v>
                </c:pt>
                <c:pt idx="15">
                  <c:v>2015</c:v>
                </c:pt>
              </c:strCache>
            </c:strRef>
          </c:cat>
          <c:val>
            <c:numRef>
              <c:f>'Tabeller til diagram'!$B$41:$Q$41</c:f>
              <c:numCache>
                <c:formatCode>0.0</c:formatCode>
                <c:ptCount val="16"/>
                <c:pt idx="0">
                  <c:v>82.9</c:v>
                </c:pt>
                <c:pt idx="1">
                  <c:v>83.9</c:v>
                </c:pt>
                <c:pt idx="2">
                  <c:v>89.7</c:v>
                </c:pt>
                <c:pt idx="3">
                  <c:v>85.7</c:v>
                </c:pt>
                <c:pt idx="4">
                  <c:v>79.400000000000006</c:v>
                </c:pt>
                <c:pt idx="5">
                  <c:v>75.8</c:v>
                </c:pt>
                <c:pt idx="6">
                  <c:v>76.599999999999994</c:v>
                </c:pt>
                <c:pt idx="7">
                  <c:v>76.2</c:v>
                </c:pt>
                <c:pt idx="8">
                  <c:v>72.2</c:v>
                </c:pt>
                <c:pt idx="9">
                  <c:v>64</c:v>
                </c:pt>
                <c:pt idx="10">
                  <c:v>61.8</c:v>
                </c:pt>
                <c:pt idx="11">
                  <c:v>60.4</c:v>
                </c:pt>
                <c:pt idx="12">
                  <c:v>57</c:v>
                </c:pt>
                <c:pt idx="13">
                  <c:v>58.4</c:v>
                </c:pt>
                <c:pt idx="14">
                  <c:v>61.3</c:v>
                </c:pt>
                <c:pt idx="15">
                  <c:v>57.1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495936"/>
        <c:axId val="123497472"/>
      </c:barChart>
      <c:lineChart>
        <c:grouping val="standard"/>
        <c:varyColors val="0"/>
        <c:ser>
          <c:idx val="1"/>
          <c:order val="1"/>
          <c:tx>
            <c:strRef>
              <c:f>'Tabeller til diagram'!$A$42</c:f>
              <c:strCache>
                <c:ptCount val="1"/>
                <c:pt idx="0">
                  <c:v>LANDET</c:v>
                </c:pt>
              </c:strCache>
            </c:strRef>
          </c:tx>
          <c:marker>
            <c:symbol val="none"/>
          </c:marker>
          <c:cat>
            <c:strRef>
              <c:f>'Tabeller til diagram'!$B$40:$Q$40</c:f>
              <c:strCache>
                <c:ptCount val="16"/>
                <c:pt idx="0">
                  <c:v>1955</c:v>
                </c:pt>
                <c:pt idx="1">
                  <c:v>1959</c:v>
                </c:pt>
                <c:pt idx="2">
                  <c:v>1963</c:v>
                </c:pt>
                <c:pt idx="3">
                  <c:v>1967</c:v>
                </c:pt>
                <c:pt idx="4">
                  <c:v>1971</c:v>
                </c:pt>
                <c:pt idx="5">
                  <c:v>1975</c:v>
                </c:pt>
                <c:pt idx="6">
                  <c:v>1979</c:v>
                </c:pt>
                <c:pt idx="7">
                  <c:v>1983</c:v>
                </c:pt>
                <c:pt idx="8">
                  <c:v>1987</c:v>
                </c:pt>
                <c:pt idx="9">
                  <c:v>1991</c:v>
                </c:pt>
                <c:pt idx="10">
                  <c:v>1995</c:v>
                </c:pt>
                <c:pt idx="11">
                  <c:v>1999</c:v>
                </c:pt>
                <c:pt idx="12">
                  <c:v>2003</c:v>
                </c:pt>
                <c:pt idx="13">
                  <c:v>2007</c:v>
                </c:pt>
                <c:pt idx="14">
                  <c:v>2011</c:v>
                </c:pt>
                <c:pt idx="15">
                  <c:v>2015</c:v>
                </c:pt>
              </c:strCache>
            </c:strRef>
          </c:cat>
          <c:val>
            <c:numRef>
              <c:f>'Tabeller til diagram'!$B$42:$Q$42</c:f>
              <c:numCache>
                <c:formatCode>0.0</c:formatCode>
                <c:ptCount val="16"/>
                <c:pt idx="0">
                  <c:v>71.5</c:v>
                </c:pt>
                <c:pt idx="1">
                  <c:v>72.900000000000006</c:v>
                </c:pt>
                <c:pt idx="2">
                  <c:v>81</c:v>
                </c:pt>
                <c:pt idx="3">
                  <c:v>76.3</c:v>
                </c:pt>
                <c:pt idx="4">
                  <c:v>73</c:v>
                </c:pt>
                <c:pt idx="5">
                  <c:v>71.400000000000006</c:v>
                </c:pt>
                <c:pt idx="6">
                  <c:v>72.8</c:v>
                </c:pt>
                <c:pt idx="7">
                  <c:v>72.099999999999994</c:v>
                </c:pt>
                <c:pt idx="8">
                  <c:v>69.400000000000006</c:v>
                </c:pt>
                <c:pt idx="9">
                  <c:v>66</c:v>
                </c:pt>
                <c:pt idx="10">
                  <c:v>62.8</c:v>
                </c:pt>
                <c:pt idx="11">
                  <c:v>60.4</c:v>
                </c:pt>
                <c:pt idx="12">
                  <c:v>59</c:v>
                </c:pt>
                <c:pt idx="13">
                  <c:v>61.2</c:v>
                </c:pt>
                <c:pt idx="14">
                  <c:v>64.2</c:v>
                </c:pt>
                <c:pt idx="15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95936"/>
        <c:axId val="123497472"/>
      </c:lineChart>
      <c:catAx>
        <c:axId val="123495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3497472"/>
        <c:crosses val="autoZero"/>
        <c:auto val="1"/>
        <c:lblAlgn val="ctr"/>
        <c:lblOffset val="100"/>
        <c:noMultiLvlLbl val="0"/>
      </c:catAx>
      <c:valAx>
        <c:axId val="123497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Prosent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349593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Andel</a:t>
            </a:r>
            <a:r>
              <a:rPr lang="en-US" sz="1600" baseline="0"/>
              <a:t> årsverk helse og omsorg som andel av totale årsverk</a:t>
            </a:r>
            <a:endParaRPr lang="en-US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'Tabeller til diagram'!$A$57</c:f>
              <c:strCache>
                <c:ptCount val="1"/>
                <c:pt idx="0">
                  <c:v>67 - 79 år</c:v>
                </c:pt>
              </c:strCache>
            </c:strRef>
          </c:tx>
          <c:marker>
            <c:symbol val="none"/>
          </c:marker>
          <c:cat>
            <c:strRef>
              <c:f>'Tabeller til diagram'!$B$56:$I$56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'Tabeller til diagram'!$B$57:$I$57</c:f>
              <c:numCache>
                <c:formatCode>0.0\ %</c:formatCode>
                <c:ptCount val="8"/>
                <c:pt idx="0">
                  <c:v>9.1274187659729833E-2</c:v>
                </c:pt>
                <c:pt idx="1">
                  <c:v>7.719546742209632E-2</c:v>
                </c:pt>
                <c:pt idx="2">
                  <c:v>7.0852921423774348E-2</c:v>
                </c:pt>
                <c:pt idx="3">
                  <c:v>7.1563088512241052E-2</c:v>
                </c:pt>
                <c:pt idx="4">
                  <c:v>6.7607289829512057E-2</c:v>
                </c:pt>
                <c:pt idx="5">
                  <c:v>6.6516980072972215E-2</c:v>
                </c:pt>
                <c:pt idx="6">
                  <c:v>6.5370070232306857E-2</c:v>
                </c:pt>
                <c:pt idx="7">
                  <c:v>6.1836998706338936E-2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'Tabeller til diagram'!$A$58</c:f>
              <c:strCache>
                <c:ptCount val="1"/>
                <c:pt idx="0">
                  <c:v>80 år og eldre</c:v>
                </c:pt>
              </c:strCache>
            </c:strRef>
          </c:tx>
          <c:marker>
            <c:symbol val="none"/>
          </c:marker>
          <c:cat>
            <c:strRef>
              <c:f>'Tabeller til diagram'!$B$56:$I$56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'Tabeller til diagram'!$B$58:$I$58</c:f>
              <c:numCache>
                <c:formatCode>0.0\ %</c:formatCode>
                <c:ptCount val="8"/>
                <c:pt idx="0">
                  <c:v>0.41402855369335817</c:v>
                </c:pt>
                <c:pt idx="1">
                  <c:v>0.40175219023779724</c:v>
                </c:pt>
                <c:pt idx="2">
                  <c:v>0.38660770688566015</c:v>
                </c:pt>
                <c:pt idx="3">
                  <c:v>0.38446726572528883</c:v>
                </c:pt>
                <c:pt idx="4">
                  <c:v>0.36668861092824229</c:v>
                </c:pt>
                <c:pt idx="5">
                  <c:v>0.34759358288770054</c:v>
                </c:pt>
                <c:pt idx="6">
                  <c:v>0.34375</c:v>
                </c:pt>
                <c:pt idx="7">
                  <c:v>0.33821571238348869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87360"/>
        <c:axId val="132688896"/>
      </c:lineChart>
      <c:catAx>
        <c:axId val="132687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2688896"/>
        <c:crosses val="autoZero"/>
        <c:auto val="1"/>
        <c:lblAlgn val="ctr"/>
        <c:lblOffset val="100"/>
        <c:noMultiLvlLbl val="0"/>
      </c:catAx>
      <c:valAx>
        <c:axId val="132688896"/>
        <c:scaling>
          <c:orientation val="minMax"/>
        </c:scaling>
        <c:delete val="0"/>
        <c:axPos val="l"/>
        <c:majorGridlines/>
        <c:numFmt formatCode="0.0\ 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268736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Andel innbyggere i kommunen som mottar hjemmetjenester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diagram'!$A$62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diagram'!$B$61:$J$61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'Tabeller til diagram'!$B$62:$J$62</c:f>
              <c:numCache>
                <c:formatCode>0.0\ %</c:formatCode>
                <c:ptCount val="9"/>
                <c:pt idx="0">
                  <c:v>0.48605830164765529</c:v>
                </c:pt>
                <c:pt idx="1">
                  <c:v>0.50636769347991728</c:v>
                </c:pt>
                <c:pt idx="2">
                  <c:v>0.51992409867172673</c:v>
                </c:pt>
                <c:pt idx="3">
                  <c:v>0.50813837860469979</c:v>
                </c:pt>
                <c:pt idx="4">
                  <c:v>0.52855400604485914</c:v>
                </c:pt>
                <c:pt idx="5">
                  <c:v>0.51897983392645319</c:v>
                </c:pt>
                <c:pt idx="6">
                  <c:v>0.5038365935372312</c:v>
                </c:pt>
                <c:pt idx="7">
                  <c:v>0.50990072153203492</c:v>
                </c:pt>
                <c:pt idx="8">
                  <c:v>0.50290591130425677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768512"/>
        <c:axId val="132770048"/>
      </c:barChart>
      <c:lineChart>
        <c:grouping val="standard"/>
        <c:varyColors val="0"/>
        <c:ser>
          <c:idx val="1"/>
          <c:order val="1"/>
          <c:tx>
            <c:strRef>
              <c:f>'Tabeller til diagram'!$A$63</c:f>
              <c:strCache>
                <c:ptCount val="1"/>
                <c:pt idx="0">
                  <c:v>LANDET</c:v>
                </c:pt>
              </c:strCache>
            </c:strRef>
          </c:tx>
          <c:marker>
            <c:symbol val="none"/>
          </c:marker>
          <c:cat>
            <c:strRef>
              <c:f>'Tabeller til diagram'!$B$61:$J$61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'Tabeller til diagram'!$B$63:$J$63</c:f>
              <c:numCache>
                <c:formatCode>0.0\ %</c:formatCode>
                <c:ptCount val="9"/>
                <c:pt idx="0">
                  <c:v>0.40210549932534306</c:v>
                </c:pt>
                <c:pt idx="1">
                  <c:v>0.40413293170377279</c:v>
                </c:pt>
                <c:pt idx="2">
                  <c:v>0.40677823954743364</c:v>
                </c:pt>
                <c:pt idx="3">
                  <c:v>0.41183294837815687</c:v>
                </c:pt>
                <c:pt idx="4">
                  <c:v>0.41354258246867887</c:v>
                </c:pt>
                <c:pt idx="5">
                  <c:v>0.41478659847113508</c:v>
                </c:pt>
                <c:pt idx="6">
                  <c:v>0.41371474765630983</c:v>
                </c:pt>
                <c:pt idx="7">
                  <c:v>0.41664237736961762</c:v>
                </c:pt>
                <c:pt idx="8">
                  <c:v>0.41881683454634261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68512"/>
        <c:axId val="132770048"/>
      </c:lineChart>
      <c:catAx>
        <c:axId val="132768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2770048"/>
        <c:crosses val="autoZero"/>
        <c:auto val="1"/>
        <c:lblAlgn val="ctr"/>
        <c:lblOffset val="100"/>
        <c:noMultiLvlLbl val="0"/>
      </c:catAx>
      <c:valAx>
        <c:axId val="132770048"/>
        <c:scaling>
          <c:orientation val="minMax"/>
        </c:scaling>
        <c:delete val="0"/>
        <c:axPos val="l"/>
        <c:majorGridlines/>
        <c:numFmt formatCode="0.0\ 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276851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 sz="1500"/>
              <a:t>Inntektsfordelingen</a:t>
            </a:r>
            <a:r>
              <a:rPr lang="nb-NO" sz="1500" baseline="0"/>
              <a:t> belyst </a:t>
            </a:r>
            <a:r>
              <a:rPr lang="nb-NO" sz="1500"/>
              <a:t>ved P90/10. Inntekt etter skatt</a:t>
            </a:r>
            <a:r>
              <a:rPr lang="nb-NO" sz="1500" baseline="0"/>
              <a:t> per forbruksenhet (EU-skala) </a:t>
            </a:r>
            <a:endParaRPr lang="nb-NO" sz="15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diagram'!$A$67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diagram'!$B$66:$O$66</c:f>
              <c:strCach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strCache>
            </c:strRef>
          </c:cat>
          <c:val>
            <c:numRef>
              <c:f>'Tabeller til diagram'!$B$67:$O$67</c:f>
              <c:numCache>
                <c:formatCode>0.0</c:formatCode>
                <c:ptCount val="14"/>
                <c:pt idx="0">
                  <c:v>2.4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2.4</c:v>
                </c:pt>
                <c:pt idx="6">
                  <c:v>2.4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820992"/>
        <c:axId val="132822528"/>
      </c:barChart>
      <c:lineChart>
        <c:grouping val="standard"/>
        <c:varyColors val="0"/>
        <c:ser>
          <c:idx val="1"/>
          <c:order val="1"/>
          <c:tx>
            <c:strRef>
              <c:f>'Tabeller til diagram'!$A$68</c:f>
              <c:strCache>
                <c:ptCount val="1"/>
                <c:pt idx="0">
                  <c:v>LANDET</c:v>
                </c:pt>
              </c:strCache>
            </c:strRef>
          </c:tx>
          <c:cat>
            <c:strRef>
              <c:f>'Tabeller til diagram'!$B$66:$O$66</c:f>
              <c:strCach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strCache>
            </c:strRef>
          </c:cat>
          <c:val>
            <c:numRef>
              <c:f>'Tabeller til diagram'!$B$68:$O$68</c:f>
              <c:numCache>
                <c:formatCode>0.0</c:formatCode>
                <c:ptCount val="14"/>
                <c:pt idx="0">
                  <c:v>2.6</c:v>
                </c:pt>
                <c:pt idx="1">
                  <c:v>2.7</c:v>
                </c:pt>
                <c:pt idx="2">
                  <c:v>2.6</c:v>
                </c:pt>
                <c:pt idx="3">
                  <c:v>2.7</c:v>
                </c:pt>
                <c:pt idx="4">
                  <c:v>2.7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2.8</c:v>
                </c:pt>
                <c:pt idx="11">
                  <c:v>2.8</c:v>
                </c:pt>
                <c:pt idx="12">
                  <c:v>2.8</c:v>
                </c:pt>
                <c:pt idx="13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20992"/>
        <c:axId val="132822528"/>
      </c:lineChart>
      <c:catAx>
        <c:axId val="132820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2822528"/>
        <c:crosses val="autoZero"/>
        <c:auto val="1"/>
        <c:lblAlgn val="ctr"/>
        <c:lblOffset val="100"/>
        <c:noMultiLvlLbl val="0"/>
      </c:catAx>
      <c:valAx>
        <c:axId val="132822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P90/10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282099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 sz="1600"/>
              <a:t>Andel personer</a:t>
            </a:r>
            <a:r>
              <a:rPr lang="nb-NO" sz="1600" baseline="0"/>
              <a:t> 0-18 år i husholdninger med lavinntekt, EU-skala 60 prosent av median </a:t>
            </a:r>
            <a:endParaRPr lang="nb-NO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diagram'!$A$72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diagram'!$B$71:$N$71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f>'Tabeller til diagram'!$B$72:$N$72</c:f>
              <c:numCache>
                <c:formatCode>0.0</c:formatCode>
                <c:ptCount val="13"/>
                <c:pt idx="0">
                  <c:v>11.6</c:v>
                </c:pt>
                <c:pt idx="1">
                  <c:v>11.7</c:v>
                </c:pt>
                <c:pt idx="2">
                  <c:v>13.3</c:v>
                </c:pt>
                <c:pt idx="3">
                  <c:v>13.7</c:v>
                </c:pt>
                <c:pt idx="4">
                  <c:v>12.5</c:v>
                </c:pt>
                <c:pt idx="5">
                  <c:v>13.1</c:v>
                </c:pt>
                <c:pt idx="6">
                  <c:v>12.9</c:v>
                </c:pt>
                <c:pt idx="7">
                  <c:v>14.6</c:v>
                </c:pt>
                <c:pt idx="8">
                  <c:v>16.8</c:v>
                </c:pt>
                <c:pt idx="9">
                  <c:v>16.3</c:v>
                </c:pt>
                <c:pt idx="10">
                  <c:v>17.399999999999999</c:v>
                </c:pt>
                <c:pt idx="11">
                  <c:v>17.899999999999999</c:v>
                </c:pt>
                <c:pt idx="12">
                  <c:v>17.399999999999999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06368"/>
        <c:axId val="133239936"/>
      </c:barChart>
      <c:lineChart>
        <c:grouping val="standard"/>
        <c:varyColors val="0"/>
        <c:ser>
          <c:idx val="1"/>
          <c:order val="1"/>
          <c:tx>
            <c:strRef>
              <c:f>'Tabeller til diagram'!$A$73</c:f>
              <c:strCache>
                <c:ptCount val="1"/>
                <c:pt idx="0">
                  <c:v>LANDET</c:v>
                </c:pt>
              </c:strCache>
            </c:strRef>
          </c:tx>
          <c:cat>
            <c:strRef>
              <c:f>'Tabeller til diagram'!$B$71:$O$71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f>'Tabeller til diagram'!$B$73:$N$73</c:f>
              <c:numCache>
                <c:formatCode>0.0</c:formatCode>
                <c:ptCount val="13"/>
                <c:pt idx="0">
                  <c:v>8.4</c:v>
                </c:pt>
                <c:pt idx="1">
                  <c:v>8.6</c:v>
                </c:pt>
                <c:pt idx="2">
                  <c:v>8.9</c:v>
                </c:pt>
                <c:pt idx="3">
                  <c:v>9.4</c:v>
                </c:pt>
                <c:pt idx="4">
                  <c:v>8.9</c:v>
                </c:pt>
                <c:pt idx="5">
                  <c:v>9</c:v>
                </c:pt>
                <c:pt idx="6">
                  <c:v>9.5</c:v>
                </c:pt>
                <c:pt idx="7">
                  <c:v>10.199999999999999</c:v>
                </c:pt>
                <c:pt idx="8">
                  <c:v>11</c:v>
                </c:pt>
                <c:pt idx="9">
                  <c:v>11.5</c:v>
                </c:pt>
                <c:pt idx="10">
                  <c:v>11.9</c:v>
                </c:pt>
                <c:pt idx="11">
                  <c:v>12.3</c:v>
                </c:pt>
                <c:pt idx="12">
                  <c:v>12.8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06368"/>
        <c:axId val="133239936"/>
      </c:lineChart>
      <c:catAx>
        <c:axId val="132906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239936"/>
        <c:crosses val="autoZero"/>
        <c:auto val="1"/>
        <c:lblAlgn val="ctr"/>
        <c:lblOffset val="100"/>
        <c:noMultiLvlLbl val="0"/>
      </c:catAx>
      <c:valAx>
        <c:axId val="133239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Prosent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2906368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Befolkning</a:t>
            </a:r>
            <a:r>
              <a:rPr lang="nb-NO" baseline="0"/>
              <a:t> bosatt tettbygd eller spredtbygd i kommunen</a:t>
            </a:r>
            <a:endParaRPr lang="nb-NO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'Tabeller til diagram'!$A$11</c:f>
              <c:strCache>
                <c:ptCount val="1"/>
                <c:pt idx="0">
                  <c:v>Tettbygde strøk</c:v>
                </c:pt>
              </c:strCache>
            </c:strRef>
          </c:tx>
          <c:spPr>
            <a:ln>
              <a:solidFill>
                <a:srgbClr val="33CCFF"/>
              </a:solidFill>
            </a:ln>
          </c:spPr>
          <c:marker>
            <c:symbol val="none"/>
          </c:marker>
          <c:cat>
            <c:strRef>
              <c:f>'Tabeller til diagram'!$B$10:$AC$10</c:f>
              <c:strCach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strCache>
            </c:strRef>
          </c:cat>
          <c:val>
            <c:numRef>
              <c:f>'Tabeller til diagram'!$B$11:$AC$11</c:f>
              <c:numCache>
                <c:formatCode>0%</c:formatCode>
                <c:ptCount val="28"/>
                <c:pt idx="0">
                  <c:v>0.83158146201624461</c:v>
                </c:pt>
                <c:pt idx="1">
                  <c:v>0.83451499188022338</c:v>
                </c:pt>
                <c:pt idx="2">
                  <c:v>0.8367548752027214</c:v>
                </c:pt>
                <c:pt idx="3">
                  <c:v>0.83519475906705076</c:v>
                </c:pt>
                <c:pt idx="4">
                  <c:v>0.82781972444928775</c:v>
                </c:pt>
                <c:pt idx="5">
                  <c:v>0.82327669621086041</c:v>
                </c:pt>
                <c:pt idx="6">
                  <c:v>0.82429249835913676</c:v>
                </c:pt>
                <c:pt idx="7">
                  <c:v>0.82657718120805368</c:v>
                </c:pt>
                <c:pt idx="8">
                  <c:v>0.82921356860358986</c:v>
                </c:pt>
                <c:pt idx="9">
                  <c:v>0.84848252016903569</c:v>
                </c:pt>
                <c:pt idx="10">
                  <c:v>0.84834948516050879</c:v>
                </c:pt>
                <c:pt idx="11">
                  <c:v>0.84476480642045038</c:v>
                </c:pt>
                <c:pt idx="12">
                  <c:v>0.8423634418913436</c:v>
                </c:pt>
                <c:pt idx="13">
                  <c:v>0.84504570383912248</c:v>
                </c:pt>
                <c:pt idx="14">
                  <c:v>0.84224725655328303</c:v>
                </c:pt>
                <c:pt idx="15">
                  <c:v>0.84053867653998326</c:v>
                </c:pt>
                <c:pt idx="16">
                  <c:v>0.8438955692774347</c:v>
                </c:pt>
                <c:pt idx="17">
                  <c:v>0.84692335372436123</c:v>
                </c:pt>
                <c:pt idx="18">
                  <c:v>0.85034910230834992</c:v>
                </c:pt>
                <c:pt idx="19">
                  <c:v>0.85148235625903335</c:v>
                </c:pt>
                <c:pt idx="20">
                  <c:v>0.85726539715217021</c:v>
                </c:pt>
                <c:pt idx="21">
                  <c:v>0.85571176310785113</c:v>
                </c:pt>
                <c:pt idx="22">
                  <c:v>0.86491759165825766</c:v>
                </c:pt>
                <c:pt idx="23">
                  <c:v>0.86649136238058777</c:v>
                </c:pt>
                <c:pt idx="24">
                  <c:v>0.86769668497320185</c:v>
                </c:pt>
                <c:pt idx="25">
                  <c:v>0.86909878284833175</c:v>
                </c:pt>
                <c:pt idx="26">
                  <c:v>0.86835599505562422</c:v>
                </c:pt>
                <c:pt idx="27">
                  <c:v>0.86936733376371855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'Tabeller til diagram'!$A$12</c:f>
              <c:strCache>
                <c:ptCount val="1"/>
                <c:pt idx="0">
                  <c:v>Spredtbygde strøk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'Tabeller til diagram'!$B$10:$AC$10</c:f>
              <c:strCach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strCache>
            </c:strRef>
          </c:cat>
          <c:val>
            <c:numRef>
              <c:f>'Tabeller til diagram'!$B$12:$AC$12</c:f>
              <c:numCache>
                <c:formatCode>0%</c:formatCode>
                <c:ptCount val="28"/>
                <c:pt idx="0">
                  <c:v>0.16841853798375536</c:v>
                </c:pt>
                <c:pt idx="1">
                  <c:v>0.16548500811977659</c:v>
                </c:pt>
                <c:pt idx="2">
                  <c:v>0.1632451247972786</c:v>
                </c:pt>
                <c:pt idx="3">
                  <c:v>0.16480524093294921</c:v>
                </c:pt>
                <c:pt idx="4">
                  <c:v>0.17218027555071222</c:v>
                </c:pt>
                <c:pt idx="5">
                  <c:v>0.17672330378913961</c:v>
                </c:pt>
                <c:pt idx="6">
                  <c:v>0.1757075016408633</c:v>
                </c:pt>
                <c:pt idx="7">
                  <c:v>0.17342281879194632</c:v>
                </c:pt>
                <c:pt idx="8">
                  <c:v>0.17078643139641009</c:v>
                </c:pt>
                <c:pt idx="9">
                  <c:v>0.15151747983096428</c:v>
                </c:pt>
                <c:pt idx="10">
                  <c:v>0.15165051483949121</c:v>
                </c:pt>
                <c:pt idx="11">
                  <c:v>0.15523519357954968</c:v>
                </c:pt>
                <c:pt idx="12">
                  <c:v>0.15763655810865637</c:v>
                </c:pt>
                <c:pt idx="13">
                  <c:v>0.15495429616087752</c:v>
                </c:pt>
                <c:pt idx="14">
                  <c:v>0.15775274344671697</c:v>
                </c:pt>
                <c:pt idx="15">
                  <c:v>0.15946132346001671</c:v>
                </c:pt>
                <c:pt idx="16">
                  <c:v>0.15610443072256527</c:v>
                </c:pt>
                <c:pt idx="17">
                  <c:v>0.15307664627563872</c:v>
                </c:pt>
                <c:pt idx="18">
                  <c:v>0.14965089769165005</c:v>
                </c:pt>
                <c:pt idx="19">
                  <c:v>0.14851764374096663</c:v>
                </c:pt>
                <c:pt idx="20">
                  <c:v>0.14273460284782982</c:v>
                </c:pt>
                <c:pt idx="21">
                  <c:v>0.14428823689214887</c:v>
                </c:pt>
                <c:pt idx="22">
                  <c:v>0.13508240834174234</c:v>
                </c:pt>
                <c:pt idx="23">
                  <c:v>0.13350863761941217</c:v>
                </c:pt>
                <c:pt idx="24">
                  <c:v>0.13230331502679812</c:v>
                </c:pt>
                <c:pt idx="25">
                  <c:v>0.13090121715166825</c:v>
                </c:pt>
                <c:pt idx="26">
                  <c:v>0.13164400494437578</c:v>
                </c:pt>
                <c:pt idx="27">
                  <c:v>0.13063266623628148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62720"/>
        <c:axId val="133280896"/>
      </c:lineChart>
      <c:catAx>
        <c:axId val="133262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28089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33280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262720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Utslipp</a:t>
            </a:r>
            <a:r>
              <a:rPr lang="nb-NO" baseline="0"/>
              <a:t> av klimagasser etter kilde, tonn CO</a:t>
            </a:r>
            <a:r>
              <a:rPr lang="nb-NO" baseline="-25000"/>
              <a:t>2</a:t>
            </a:r>
            <a:r>
              <a:rPr lang="nb-NO" baseline="0"/>
              <a:t>-ekvivalenter </a:t>
            </a:r>
            <a:endParaRPr lang="nb-NO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'Tabeller til diagram'!$A$110</c:f>
              <c:strCache>
                <c:ptCount val="1"/>
                <c:pt idx="0">
                  <c:v>Industri, olje, gass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'Tabeller til diagram'!$B$109:$G$109</c:f>
              <c:strCache>
                <c:ptCount val="6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'Tabeller til diagram'!$B$110:$G$110</c:f>
              <c:numCache>
                <c:formatCode>#,##0</c:formatCode>
                <c:ptCount val="6"/>
                <c:pt idx="0">
                  <c:v>15275.819648745979</c:v>
                </c:pt>
                <c:pt idx="1">
                  <c:v>24357.272677759996</c:v>
                </c:pt>
                <c:pt idx="2">
                  <c:v>16923.976829351996</c:v>
                </c:pt>
                <c:pt idx="3">
                  <c:v>17735.855142376855</c:v>
                </c:pt>
                <c:pt idx="4">
                  <c:v>13296.542880151568</c:v>
                </c:pt>
                <c:pt idx="5">
                  <c:v>6124.5170397014763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'Tabeller til diagram'!$A$111</c:f>
              <c:strCache>
                <c:ptCount val="1"/>
                <c:pt idx="0">
                  <c:v>Energiforsyning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'Tabeller til diagram'!$B$109:$G$109</c:f>
              <c:strCache>
                <c:ptCount val="6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'Tabeller til diagram'!$B$111:$G$111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10.21714285714285</c:v>
                </c:pt>
                <c:pt idx="4">
                  <c:v>14.652584873949539</c:v>
                </c:pt>
                <c:pt idx="5">
                  <c:v>13.324356302520981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'Tabeller til diagram'!$A$112</c:f>
              <c:strCache>
                <c:ptCount val="1"/>
                <c:pt idx="0">
                  <c:v>Oppvarming</c:v>
                </c:pt>
              </c:strCache>
            </c:strRef>
          </c:tx>
          <c:marker>
            <c:symbol val="none"/>
          </c:marker>
          <c:cat>
            <c:strRef>
              <c:f>'Tabeller til diagram'!$B$109:$G$109</c:f>
              <c:strCache>
                <c:ptCount val="6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'Tabeller til diagram'!$B$112:$G$112</c:f>
              <c:numCache>
                <c:formatCode>#,##0</c:formatCode>
                <c:ptCount val="6"/>
                <c:pt idx="0">
                  <c:v>8821.4989686251356</c:v>
                </c:pt>
                <c:pt idx="1">
                  <c:v>6594.6362675103592</c:v>
                </c:pt>
                <c:pt idx="2">
                  <c:v>4043.7257452159452</c:v>
                </c:pt>
                <c:pt idx="3">
                  <c:v>2496.5746723197199</c:v>
                </c:pt>
                <c:pt idx="4">
                  <c:v>2411.70936021134</c:v>
                </c:pt>
                <c:pt idx="5">
                  <c:v>1826.8318220115248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'Tabeller til diagram'!$A$113</c:f>
              <c:strCache>
                <c:ptCount val="1"/>
                <c:pt idx="0">
                  <c:v>Veitrafikk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'Tabeller til diagram'!$B$109:$G$109</c:f>
              <c:strCache>
                <c:ptCount val="6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'Tabeller til diagram'!$B$113:$G$113</c:f>
              <c:numCache>
                <c:formatCode>#,##0</c:formatCode>
                <c:ptCount val="6"/>
                <c:pt idx="0">
                  <c:v>48613.237136314499</c:v>
                </c:pt>
                <c:pt idx="1">
                  <c:v>47711.800215147581</c:v>
                </c:pt>
                <c:pt idx="2">
                  <c:v>46993.523508258819</c:v>
                </c:pt>
                <c:pt idx="3">
                  <c:v>46228.019682007871</c:v>
                </c:pt>
                <c:pt idx="4">
                  <c:v>43857.636772429782</c:v>
                </c:pt>
                <c:pt idx="5">
                  <c:v>38977.318693545058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'Tabeller til diagram'!$A$114</c:f>
              <c:strCache>
                <c:ptCount val="1"/>
                <c:pt idx="0">
                  <c:v>Sjøfart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strRef>
              <c:f>'Tabeller til diagram'!$B$109:$G$109</c:f>
              <c:strCache>
                <c:ptCount val="6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'Tabeller til diagram'!$B$114:$G$114</c:f>
              <c:numCache>
                <c:formatCode>#,##0</c:formatCode>
                <c:ptCount val="6"/>
                <c:pt idx="0">
                  <c:v>4011.8813027307901</c:v>
                </c:pt>
                <c:pt idx="1">
                  <c:v>4011.8813027307901</c:v>
                </c:pt>
                <c:pt idx="2">
                  <c:v>4011.8813027307901</c:v>
                </c:pt>
                <c:pt idx="3">
                  <c:v>2696.9950251807995</c:v>
                </c:pt>
                <c:pt idx="4">
                  <c:v>3001.1416832894902</c:v>
                </c:pt>
                <c:pt idx="5">
                  <c:v>2738.7614558979894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'Tabeller til diagram'!$A$115</c:f>
              <c:strCache>
                <c:ptCount val="1"/>
                <c:pt idx="0">
                  <c:v>Luftfart</c:v>
                </c:pt>
              </c:strCache>
            </c:strRef>
          </c:tx>
          <c:spPr>
            <a:ln>
              <a:solidFill>
                <a:srgbClr val="FF66CC"/>
              </a:solidFill>
              <a:prstDash val="dash"/>
            </a:ln>
          </c:spPr>
          <c:marker>
            <c:symbol val="none"/>
          </c:marker>
          <c:cat>
            <c:strRef>
              <c:f>'Tabeller til diagram'!$B$109:$G$109</c:f>
              <c:strCache>
                <c:ptCount val="6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'Tabeller til diagram'!$B$115:$G$115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'Tabeller til diagram'!$A$116</c:f>
              <c:strCache>
                <c:ptCount val="1"/>
                <c:pt idx="0">
                  <c:v>Annen mobil forbrenning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'Tabeller til diagram'!$B$109:$G$109</c:f>
              <c:strCache>
                <c:ptCount val="6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'Tabeller til diagram'!$B$116:$G$116</c:f>
              <c:numCache>
                <c:formatCode>#,##0</c:formatCode>
                <c:ptCount val="6"/>
                <c:pt idx="0">
                  <c:v>3117.4131059045003</c:v>
                </c:pt>
                <c:pt idx="1">
                  <c:v>3486.1818878292002</c:v>
                </c:pt>
                <c:pt idx="2">
                  <c:v>2297.8846458832436</c:v>
                </c:pt>
                <c:pt idx="3">
                  <c:v>2165.5599572100873</c:v>
                </c:pt>
                <c:pt idx="4">
                  <c:v>1949.8731437719382</c:v>
                </c:pt>
                <c:pt idx="5">
                  <c:v>1551.7578827157279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'Tabeller til diagram'!$A$117</c:f>
              <c:strCache>
                <c:ptCount val="1"/>
                <c:pt idx="0">
                  <c:v>Jordbruk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strRef>
              <c:f>'Tabeller til diagram'!$B$109:$G$109</c:f>
              <c:strCache>
                <c:ptCount val="6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'Tabeller til diagram'!$B$117:$G$117</c:f>
              <c:numCache>
                <c:formatCode>#,##0</c:formatCode>
                <c:ptCount val="6"/>
                <c:pt idx="0">
                  <c:v>13954.517797846</c:v>
                </c:pt>
                <c:pt idx="1">
                  <c:v>14809.87874439997</c:v>
                </c:pt>
                <c:pt idx="2">
                  <c:v>15778.24530976998</c:v>
                </c:pt>
                <c:pt idx="3">
                  <c:v>16530.903960192001</c:v>
                </c:pt>
                <c:pt idx="4">
                  <c:v>17080.813733535979</c:v>
                </c:pt>
                <c:pt idx="5">
                  <c:v>17599.352635577998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'Tabeller til diagram'!$A$118</c:f>
              <c:strCache>
                <c:ptCount val="1"/>
                <c:pt idx="0">
                  <c:v>Avløp og avfall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'Tabeller til diagram'!$B$109:$G$109</c:f>
              <c:strCache>
                <c:ptCount val="6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'Tabeller til diagram'!$B$118:$G$118</c:f>
              <c:numCache>
                <c:formatCode>#,##0</c:formatCode>
                <c:ptCount val="6"/>
                <c:pt idx="0">
                  <c:v>23769.526306232998</c:v>
                </c:pt>
                <c:pt idx="1">
                  <c:v>21447.362303940394</c:v>
                </c:pt>
                <c:pt idx="2">
                  <c:v>19415.467039198618</c:v>
                </c:pt>
                <c:pt idx="3">
                  <c:v>17278.96116929557</c:v>
                </c:pt>
                <c:pt idx="4">
                  <c:v>16595.101635957712</c:v>
                </c:pt>
                <c:pt idx="5">
                  <c:v>17067.552648757715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27168"/>
        <c:axId val="133141248"/>
      </c:lineChart>
      <c:catAx>
        <c:axId val="133127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141248"/>
        <c:crosses val="autoZero"/>
        <c:auto val="1"/>
        <c:lblAlgn val="ctr"/>
        <c:lblOffset val="100"/>
        <c:noMultiLvlLbl val="0"/>
      </c:catAx>
      <c:valAx>
        <c:axId val="1331412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127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Omdisponering av dyrka og dyrbar jord, dekar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'Tabeller til diagram'!$A$77</c:f>
              <c:strCache>
                <c:ptCount val="1"/>
                <c:pt idx="0">
                  <c:v>Dyrka jord</c:v>
                </c:pt>
              </c:strCache>
            </c:strRef>
          </c:tx>
          <c:invertIfNegative val="0"/>
          <c:cat>
            <c:strRef>
              <c:f>'Tabeller til diagram'!$B$76:$L$76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'Tabeller til diagram'!$B$77:$L$77</c:f>
              <c:numCache>
                <c:formatCode>0.0</c:formatCode>
                <c:ptCount val="11"/>
                <c:pt idx="0">
                  <c:v>33</c:v>
                </c:pt>
                <c:pt idx="1">
                  <c:v>1</c:v>
                </c:pt>
                <c:pt idx="2">
                  <c:v>10</c:v>
                </c:pt>
                <c:pt idx="3">
                  <c:v>0</c:v>
                </c:pt>
                <c:pt idx="4">
                  <c:v>12</c:v>
                </c:pt>
                <c:pt idx="5">
                  <c:v>6</c:v>
                </c:pt>
                <c:pt idx="6">
                  <c:v>2</c:v>
                </c:pt>
                <c:pt idx="7">
                  <c:v>18</c:v>
                </c:pt>
                <c:pt idx="8">
                  <c:v>12</c:v>
                </c:pt>
                <c:pt idx="9">
                  <c:v>18</c:v>
                </c:pt>
                <c:pt idx="10">
                  <c:v>2</c:v>
                </c:pt>
              </c:numCache>
            </c:numRef>
          </c:val>
        </c:ser>
        <c:ser>
          <c:idx val="1"/>
          <c:order val="1"/>
          <c:tx>
            <c:strRef>
              <c:f>'Tabeller til diagram'!$A$78</c:f>
              <c:strCache>
                <c:ptCount val="1"/>
                <c:pt idx="0">
                  <c:v>Dyrkbar jord</c:v>
                </c:pt>
              </c:strCache>
            </c:strRef>
          </c:tx>
          <c:invertIfNegative val="0"/>
          <c:cat>
            <c:strRef>
              <c:f>'Tabeller til diagram'!$B$76:$L$76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'Tabeller til diagram'!$B$78:$L$78</c:f>
              <c:numCache>
                <c:formatCode>0.0</c:formatCode>
                <c:ptCount val="11"/>
                <c:pt idx="0">
                  <c:v>18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  <c:pt idx="4">
                  <c:v>10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171456"/>
        <c:axId val="133177344"/>
      </c:barChart>
      <c:catAx>
        <c:axId val="133171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177344"/>
        <c:crosses val="autoZero"/>
        <c:auto val="1"/>
        <c:lblAlgn val="ctr"/>
        <c:lblOffset val="100"/>
        <c:noMultiLvlLbl val="0"/>
      </c:catAx>
      <c:valAx>
        <c:axId val="133177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Dekar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17145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nb-NO" sz="1200"/>
              <a:t>Omdisponering av dyrka mark og dyrkbar jord til</a:t>
            </a:r>
            <a:r>
              <a:rPr lang="nb-NO" sz="1200" baseline="0"/>
              <a:t> annet enn landbruksformål  2010 - 2017, antall dekar</a:t>
            </a:r>
            <a:endParaRPr lang="nb-NO" sz="1200"/>
          </a:p>
        </c:rich>
      </c:tx>
      <c:layout>
        <c:manualLayout>
          <c:xMode val="edge"/>
          <c:yMode val="edge"/>
          <c:x val="0.10066437691952394"/>
          <c:y val="9.2592336327027656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diagram'!$A$82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diagram'!$B$81:$H$81</c:f>
              <c:strCache>
                <c:ptCount val="7"/>
                <c:pt idx="0">
                  <c:v>Trafikkområde</c:v>
                </c:pt>
                <c:pt idx="1">
                  <c:v>Forretninger, kontorer, industri mv</c:v>
                </c:pt>
                <c:pt idx="2">
                  <c:v>Boligformål</c:v>
                </c:pt>
                <c:pt idx="3">
                  <c:v>Grønnstruktur</c:v>
                </c:pt>
                <c:pt idx="4">
                  <c:v>Annen bebyggelse og anlegg</c:v>
                </c:pt>
                <c:pt idx="5">
                  <c:v>Fritidsbebyggelse</c:v>
                </c:pt>
                <c:pt idx="6">
                  <c:v>Andre formål</c:v>
                </c:pt>
              </c:strCache>
            </c:strRef>
          </c:cat>
          <c:val>
            <c:numRef>
              <c:f>'Tabeller til diagram'!$B$82:$H$82</c:f>
              <c:numCache>
                <c:formatCode>0</c:formatCode>
                <c:ptCount val="7"/>
                <c:pt idx="0">
                  <c:v>12</c:v>
                </c:pt>
                <c:pt idx="1">
                  <c:v>13.6</c:v>
                </c:pt>
                <c:pt idx="2">
                  <c:v>52.8</c:v>
                </c:pt>
                <c:pt idx="3">
                  <c:v>5</c:v>
                </c:pt>
                <c:pt idx="4">
                  <c:v>0.3</c:v>
                </c:pt>
                <c:pt idx="5">
                  <c:v>0</c:v>
                </c:pt>
                <c:pt idx="6">
                  <c:v>2.2999999999999998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36864"/>
        <c:axId val="133638400"/>
      </c:barChart>
      <c:catAx>
        <c:axId val="13363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38400"/>
        <c:crosses val="autoZero"/>
        <c:auto val="1"/>
        <c:lblAlgn val="ctr"/>
        <c:lblOffset val="100"/>
        <c:noMultiLvlLbl val="0"/>
      </c:catAx>
      <c:valAx>
        <c:axId val="1336384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3363686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Jordbruksareal og skog i kommunen utvikling 2011 - 2018</a:t>
            </a:r>
            <a:r>
              <a:rPr lang="en-US" baseline="0"/>
              <a:t> (</a:t>
            </a:r>
            <a:r>
              <a:rPr lang="en-US"/>
              <a:t>2011  = 100)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'Tabeller til diagram'!$A$87</c:f>
              <c:strCache>
                <c:ptCount val="1"/>
                <c:pt idx="0">
                  <c:v>Jordbruksareal</c:v>
                </c:pt>
              </c:strCache>
            </c:strRef>
          </c:tx>
          <c:marker>
            <c:symbol val="none"/>
          </c:marker>
          <c:cat>
            <c:strRef>
              <c:f>'Tabeller til diagram'!$B$86:$H$86</c:f>
              <c:strCache>
                <c:ptCount val="7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strCache>
            </c:strRef>
          </c:cat>
          <c:val>
            <c:numRef>
              <c:f>'Tabeller til diagram'!$B$87:$H$87</c:f>
              <c:numCache>
                <c:formatCode>0.0</c:formatCode>
                <c:ptCount val="7"/>
                <c:pt idx="0">
                  <c:v>100</c:v>
                </c:pt>
                <c:pt idx="1">
                  <c:v>100.96326530612245</c:v>
                </c:pt>
                <c:pt idx="2">
                  <c:v>100.9795918367347</c:v>
                </c:pt>
                <c:pt idx="3">
                  <c:v>100.96326530612245</c:v>
                </c:pt>
                <c:pt idx="4">
                  <c:v>100.99591836734695</c:v>
                </c:pt>
                <c:pt idx="5">
                  <c:v>100.99591836734695</c:v>
                </c:pt>
                <c:pt idx="6">
                  <c:v>100.5061224489796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'Tabeller til diagram'!$A$88</c:f>
              <c:strCache>
                <c:ptCount val="1"/>
                <c:pt idx="0">
                  <c:v>Skog</c:v>
                </c:pt>
              </c:strCache>
            </c:strRef>
          </c:tx>
          <c:marker>
            <c:symbol val="none"/>
          </c:marker>
          <c:cat>
            <c:strRef>
              <c:f>'Tabeller til diagram'!$B$86:$H$86</c:f>
              <c:strCache>
                <c:ptCount val="7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strCache>
            </c:strRef>
          </c:cat>
          <c:val>
            <c:numRef>
              <c:f>'Tabeller til diagram'!$B$88:$H$88</c:f>
              <c:numCache>
                <c:formatCode>0.0</c:formatCode>
                <c:ptCount val="7"/>
                <c:pt idx="0">
                  <c:v>100</c:v>
                </c:pt>
                <c:pt idx="1">
                  <c:v>99.768128161888711</c:v>
                </c:pt>
                <c:pt idx="2">
                  <c:v>99.770236087689725</c:v>
                </c:pt>
                <c:pt idx="3">
                  <c:v>99.723861720067461</c:v>
                </c:pt>
                <c:pt idx="4">
                  <c:v>99.755480607082632</c:v>
                </c:pt>
                <c:pt idx="5">
                  <c:v>99.715430016863408</c:v>
                </c:pt>
                <c:pt idx="6">
                  <c:v>99.81450252951096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55936"/>
        <c:axId val="133690496"/>
      </c:lineChart>
      <c:catAx>
        <c:axId val="133655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690496"/>
        <c:crosses val="autoZero"/>
        <c:auto val="1"/>
        <c:lblAlgn val="ctr"/>
        <c:lblOffset val="100"/>
        <c:noMultiLvlLbl val="0"/>
      </c:catAx>
      <c:valAx>
        <c:axId val="1336904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65593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Mengder husholdningsavfall i kommunen etter materiale og år,  antall tonn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'Tabeller til diagram'!$A$92</c:f>
              <c:strCache>
                <c:ptCount val="1"/>
                <c:pt idx="0">
                  <c:v>Papp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'Tabeller til diagram'!$B$91:$D$91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'Tabeller til diagram'!$B$92:$D$92</c:f>
              <c:numCache>
                <c:formatCode>General</c:formatCode>
                <c:ptCount val="3"/>
                <c:pt idx="0">
                  <c:v>1555.6</c:v>
                </c:pt>
                <c:pt idx="1">
                  <c:v>1588</c:v>
                </c:pt>
                <c:pt idx="2">
                  <c:v>1443.6</c:v>
                </c:pt>
              </c:numCache>
            </c:numRef>
          </c:val>
        </c:ser>
        <c:ser>
          <c:idx val="1"/>
          <c:order val="1"/>
          <c:tx>
            <c:strRef>
              <c:f>'Tabeller til diagram'!$A$93</c:f>
              <c:strCache>
                <c:ptCount val="1"/>
                <c:pt idx="0">
                  <c:v>Glass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'Tabeller til diagram'!$B$91:$D$91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'Tabeller til diagram'!$B$93:$D$93</c:f>
              <c:numCache>
                <c:formatCode>General</c:formatCode>
                <c:ptCount val="3"/>
                <c:pt idx="0">
                  <c:v>247.2</c:v>
                </c:pt>
                <c:pt idx="1">
                  <c:v>386</c:v>
                </c:pt>
                <c:pt idx="2">
                  <c:v>446.4</c:v>
                </c:pt>
              </c:numCache>
            </c:numRef>
          </c:val>
        </c:ser>
        <c:ser>
          <c:idx val="2"/>
          <c:order val="2"/>
          <c:tx>
            <c:strRef>
              <c:f>'Tabeller til diagram'!$A$94</c:f>
              <c:strCache>
                <c:ptCount val="1"/>
                <c:pt idx="0">
                  <c:v>Plast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'Tabeller til diagram'!$B$91:$D$91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'Tabeller til diagram'!$B$94:$D$94</c:f>
              <c:numCache>
                <c:formatCode>General</c:formatCode>
                <c:ptCount val="3"/>
                <c:pt idx="0">
                  <c:v>247.2</c:v>
                </c:pt>
                <c:pt idx="1">
                  <c:v>253</c:v>
                </c:pt>
                <c:pt idx="2">
                  <c:v>322.2</c:v>
                </c:pt>
              </c:numCache>
            </c:numRef>
          </c:val>
        </c:ser>
        <c:ser>
          <c:idx val="3"/>
          <c:order val="3"/>
          <c:tx>
            <c:strRef>
              <c:f>'Tabeller til diagram'!$A$95</c:f>
              <c:strCache>
                <c:ptCount val="1"/>
                <c:pt idx="0">
                  <c:v>Metaller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strRef>
              <c:f>'Tabeller til diagram'!$B$91:$D$91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'Tabeller til diagram'!$B$95:$D$95</c:f>
              <c:numCache>
                <c:formatCode>General</c:formatCode>
                <c:ptCount val="3"/>
                <c:pt idx="0">
                  <c:v>733.8</c:v>
                </c:pt>
                <c:pt idx="1">
                  <c:v>352</c:v>
                </c:pt>
                <c:pt idx="2">
                  <c:v>337.5</c:v>
                </c:pt>
              </c:numCache>
            </c:numRef>
          </c:val>
        </c:ser>
        <c:ser>
          <c:idx val="4"/>
          <c:order val="4"/>
          <c:tx>
            <c:strRef>
              <c:f>'Tabeller til diagram'!$A$96</c:f>
              <c:strCache>
                <c:ptCount val="1"/>
                <c:pt idx="0">
                  <c:v>EE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'Tabeller til diagram'!$B$91:$D$91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'Tabeller til diagram'!$B$96:$D$96</c:f>
              <c:numCache>
                <c:formatCode>General</c:formatCode>
                <c:ptCount val="3"/>
                <c:pt idx="0">
                  <c:v>195.8</c:v>
                </c:pt>
                <c:pt idx="1">
                  <c:v>131</c:v>
                </c:pt>
                <c:pt idx="2">
                  <c:v>62.1</c:v>
                </c:pt>
              </c:numCache>
            </c:numRef>
          </c:val>
        </c:ser>
        <c:ser>
          <c:idx val="5"/>
          <c:order val="5"/>
          <c:tx>
            <c:strRef>
              <c:f>'Tabeller til diagram'!$A$97</c:f>
              <c:strCache>
                <c:ptCount val="1"/>
                <c:pt idx="0">
                  <c:v>Matavfall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'Tabeller til diagram'!$B$91:$D$91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'Tabeller til diagram'!$B$97:$D$97</c:f>
              <c:numCache>
                <c:formatCode>General</c:formatCode>
                <c:ptCount val="3"/>
                <c:pt idx="0">
                  <c:v>1203.5</c:v>
                </c:pt>
                <c:pt idx="1">
                  <c:v>715</c:v>
                </c:pt>
                <c:pt idx="2">
                  <c:v>432.9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772800"/>
        <c:axId val="133774336"/>
      </c:barChart>
      <c:catAx>
        <c:axId val="133772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774336"/>
        <c:crosses val="autoZero"/>
        <c:auto val="1"/>
        <c:lblAlgn val="ctr"/>
        <c:lblOffset val="100"/>
        <c:noMultiLvlLbl val="0"/>
      </c:catAx>
      <c:valAx>
        <c:axId val="133774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Tonn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77280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 sz="1600"/>
              <a:t>Netto driftsresultat etter netto bundne fondsavsetninger</a:t>
            </a:r>
            <a:r>
              <a:rPr lang="nb-NO" sz="1600" baseline="0"/>
              <a:t> som andel av driftsinntekter</a:t>
            </a:r>
            <a:endParaRPr lang="nb-NO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diagram'!$A$31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diagram'!$B$30:$I$30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'Tabeller til diagram'!$B$31:$I$31</c:f>
              <c:numCache>
                <c:formatCode>0.0\ %</c:formatCode>
                <c:ptCount val="8"/>
                <c:pt idx="0">
                  <c:v>-3.9548807711071356E-3</c:v>
                </c:pt>
                <c:pt idx="1">
                  <c:v>-7.9503353897898921E-2</c:v>
                </c:pt>
                <c:pt idx="2">
                  <c:v>-3.6059172928706473E-2</c:v>
                </c:pt>
                <c:pt idx="3">
                  <c:v>-3.1427752067768065E-2</c:v>
                </c:pt>
                <c:pt idx="4">
                  <c:v>4.3545604585603134E-3</c:v>
                </c:pt>
                <c:pt idx="5">
                  <c:v>1.5548638842361941E-2</c:v>
                </c:pt>
                <c:pt idx="6">
                  <c:v>3.4715184974067739E-2</c:v>
                </c:pt>
                <c:pt idx="7">
                  <c:v>5.6193911559690876E-2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973632"/>
        <c:axId val="125975168"/>
      </c:barChart>
      <c:lineChart>
        <c:grouping val="standard"/>
        <c:varyColors val="0"/>
        <c:ser>
          <c:idx val="1"/>
          <c:order val="1"/>
          <c:tx>
            <c:strRef>
              <c:f>'Tabeller til diagram'!$A$32</c:f>
              <c:strCache>
                <c:ptCount val="1"/>
                <c:pt idx="0">
                  <c:v>LANDET</c:v>
                </c:pt>
              </c:strCache>
            </c:strRef>
          </c:tx>
          <c:cat>
            <c:strRef>
              <c:f>'Tabeller til diagram'!$B$30:$I$30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'Tabeller til diagram'!$B$32:$I$32</c:f>
              <c:numCache>
                <c:formatCode>0.0\ %</c:formatCode>
                <c:ptCount val="8"/>
                <c:pt idx="0">
                  <c:v>2.4678388844862377E-2</c:v>
                </c:pt>
                <c:pt idx="1">
                  <c:v>2.2515188012597647E-2</c:v>
                </c:pt>
                <c:pt idx="2">
                  <c:v>2.9151523270081681E-2</c:v>
                </c:pt>
                <c:pt idx="3">
                  <c:v>2.6626130918464906E-2</c:v>
                </c:pt>
                <c:pt idx="4">
                  <c:v>1.0369117781853678E-2</c:v>
                </c:pt>
                <c:pt idx="5">
                  <c:v>2.5946299070868088E-2</c:v>
                </c:pt>
                <c:pt idx="6">
                  <c:v>3.7317612401727381E-2</c:v>
                </c:pt>
                <c:pt idx="7">
                  <c:v>3.2971330983798487E-2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73632"/>
        <c:axId val="125975168"/>
      </c:lineChart>
      <c:catAx>
        <c:axId val="125973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5975168"/>
        <c:crosses val="autoZero"/>
        <c:auto val="1"/>
        <c:lblAlgn val="ctr"/>
        <c:lblOffset val="100"/>
        <c:noMultiLvlLbl val="0"/>
      </c:catAx>
      <c:valAx>
        <c:axId val="125975168"/>
        <c:scaling>
          <c:orientation val="minMax"/>
        </c:scaling>
        <c:delete val="0"/>
        <c:axPos val="l"/>
        <c:majorGridlines/>
        <c:numFmt formatCode="0.0\ 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597363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Mengder husholdningsavfall etter behandling, andeler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diagram'!$B$100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'Tabeller til diagram'!$A$101:$A$106</c:f>
              <c:strCache>
                <c:ptCount val="6"/>
                <c:pt idx="0">
                  <c:v>Materialgjenvinning</c:v>
                </c:pt>
                <c:pt idx="1">
                  <c:v>Forbrenning</c:v>
                </c:pt>
                <c:pt idx="2">
                  <c:v>Deponi</c:v>
                </c:pt>
                <c:pt idx="3">
                  <c:v>Biogassproduksjon</c:v>
                </c:pt>
                <c:pt idx="4">
                  <c:v>Kompostering</c:v>
                </c:pt>
                <c:pt idx="5">
                  <c:v>Annet</c:v>
                </c:pt>
              </c:strCache>
            </c:strRef>
          </c:cat>
          <c:val>
            <c:numRef>
              <c:f>'Tabeller til diagram'!$B$101:$B$106</c:f>
              <c:numCache>
                <c:formatCode>0.0\ %</c:formatCode>
                <c:ptCount val="6"/>
                <c:pt idx="0">
                  <c:v>0.27189366786140978</c:v>
                </c:pt>
                <c:pt idx="1">
                  <c:v>0.54224163679808834</c:v>
                </c:pt>
                <c:pt idx="2">
                  <c:v>0</c:v>
                </c:pt>
                <c:pt idx="3">
                  <c:v>8.9867084826762242E-2</c:v>
                </c:pt>
                <c:pt idx="4">
                  <c:v>9.5997610513739534E-2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'Tabeller til diagram'!$C$100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'Tabeller til diagram'!$A$101:$A$106</c:f>
              <c:strCache>
                <c:ptCount val="6"/>
                <c:pt idx="0">
                  <c:v>Materialgjenvinning</c:v>
                </c:pt>
                <c:pt idx="1">
                  <c:v>Forbrenning</c:v>
                </c:pt>
                <c:pt idx="2">
                  <c:v>Deponi</c:v>
                </c:pt>
                <c:pt idx="3">
                  <c:v>Biogassproduksjon</c:v>
                </c:pt>
                <c:pt idx="4">
                  <c:v>Kompostering</c:v>
                </c:pt>
                <c:pt idx="5">
                  <c:v>Annet</c:v>
                </c:pt>
              </c:strCache>
            </c:strRef>
          </c:cat>
          <c:val>
            <c:numRef>
              <c:f>'Tabeller til diagram'!$C$101:$C$106</c:f>
              <c:numCache>
                <c:formatCode>0.0\ %</c:formatCode>
                <c:ptCount val="6"/>
                <c:pt idx="0">
                  <c:v>0.15008249416851568</c:v>
                </c:pt>
                <c:pt idx="1">
                  <c:v>0.69209762758149851</c:v>
                </c:pt>
                <c:pt idx="2">
                  <c:v>0</c:v>
                </c:pt>
                <c:pt idx="3">
                  <c:v>4.0678158957728854E-2</c:v>
                </c:pt>
                <c:pt idx="4">
                  <c:v>0.11714171929225693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'Tabeller til diagram'!$D$100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'Tabeller til diagram'!$A$101:$A$106</c:f>
              <c:strCache>
                <c:ptCount val="6"/>
                <c:pt idx="0">
                  <c:v>Materialgjenvinning</c:v>
                </c:pt>
                <c:pt idx="1">
                  <c:v>Forbrenning</c:v>
                </c:pt>
                <c:pt idx="2">
                  <c:v>Deponi</c:v>
                </c:pt>
                <c:pt idx="3">
                  <c:v>Biogassproduksjon</c:v>
                </c:pt>
                <c:pt idx="4">
                  <c:v>Kompostering</c:v>
                </c:pt>
                <c:pt idx="5">
                  <c:v>Annet</c:v>
                </c:pt>
              </c:strCache>
            </c:strRef>
          </c:cat>
          <c:val>
            <c:numRef>
              <c:f>'Tabeller til diagram'!$D$101:$D$106</c:f>
              <c:numCache>
                <c:formatCode>0.0\ %</c:formatCode>
                <c:ptCount val="6"/>
                <c:pt idx="0">
                  <c:v>0.20895277207392196</c:v>
                </c:pt>
                <c:pt idx="1">
                  <c:v>0.58817248459958926</c:v>
                </c:pt>
                <c:pt idx="2">
                  <c:v>0</c:v>
                </c:pt>
                <c:pt idx="3">
                  <c:v>3.9507186858316216E-2</c:v>
                </c:pt>
                <c:pt idx="4">
                  <c:v>0.14784394250513347</c:v>
                </c:pt>
                <c:pt idx="5">
                  <c:v>1.5523613963039013E-2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31296"/>
        <c:axId val="133841280"/>
      </c:barChart>
      <c:catAx>
        <c:axId val="133831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841280"/>
        <c:crosses val="autoZero"/>
        <c:auto val="1"/>
        <c:lblAlgn val="ctr"/>
        <c:lblOffset val="100"/>
        <c:noMultiLvlLbl val="0"/>
      </c:catAx>
      <c:valAx>
        <c:axId val="13384128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383129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 sz="1600"/>
              <a:t>Netto lånegjeld fratrukket</a:t>
            </a:r>
            <a:r>
              <a:rPr lang="nb-NO" sz="1600" baseline="0"/>
              <a:t> ubundne investeringsfond i prosent av driftsinntekter</a:t>
            </a:r>
            <a:endParaRPr lang="nb-NO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diagram'!$A$36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diagram'!$B$35:$I$35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'Tabeller til diagram'!$B$36:$I$36</c:f>
              <c:numCache>
                <c:formatCode>0.0\ %</c:formatCode>
                <c:ptCount val="8"/>
                <c:pt idx="0">
                  <c:v>0.74275061721094571</c:v>
                </c:pt>
                <c:pt idx="1">
                  <c:v>0.77070153110595152</c:v>
                </c:pt>
                <c:pt idx="2">
                  <c:v>0.76138495075171253</c:v>
                </c:pt>
                <c:pt idx="3">
                  <c:v>0.78878623958542649</c:v>
                </c:pt>
                <c:pt idx="4">
                  <c:v>0.72345763211914593</c:v>
                </c:pt>
                <c:pt idx="5">
                  <c:v>0.74244936683521889</c:v>
                </c:pt>
                <c:pt idx="6">
                  <c:v>0.79524422769720127</c:v>
                </c:pt>
                <c:pt idx="7">
                  <c:v>0.86120359735362284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046592"/>
        <c:axId val="126048128"/>
      </c:barChart>
      <c:lineChart>
        <c:grouping val="standard"/>
        <c:varyColors val="0"/>
        <c:ser>
          <c:idx val="1"/>
          <c:order val="1"/>
          <c:tx>
            <c:strRef>
              <c:f>'Tabeller til diagram'!$A$37</c:f>
              <c:strCache>
                <c:ptCount val="1"/>
                <c:pt idx="0">
                  <c:v>LANDET</c:v>
                </c:pt>
              </c:strCache>
            </c:strRef>
          </c:tx>
          <c:cat>
            <c:strRef>
              <c:f>'Tabeller til diagram'!$B$35:$I$35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'Tabeller til diagram'!$B$37:$I$37</c:f>
              <c:numCache>
                <c:formatCode>0.0\ %</c:formatCode>
                <c:ptCount val="8"/>
                <c:pt idx="0">
                  <c:v>0.61430053401497264</c:v>
                </c:pt>
                <c:pt idx="1">
                  <c:v>0.6303797409319658</c:v>
                </c:pt>
                <c:pt idx="2">
                  <c:v>0.62767412393419153</c:v>
                </c:pt>
                <c:pt idx="3">
                  <c:v>0.65568927599610061</c:v>
                </c:pt>
                <c:pt idx="4">
                  <c:v>0.68730069484539347</c:v>
                </c:pt>
                <c:pt idx="5">
                  <c:v>0.72704601479305753</c:v>
                </c:pt>
                <c:pt idx="6">
                  <c:v>0.7384825438785827</c:v>
                </c:pt>
                <c:pt idx="7">
                  <c:v>0.73916732509006366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46592"/>
        <c:axId val="126048128"/>
      </c:lineChart>
      <c:catAx>
        <c:axId val="126046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048128"/>
        <c:crosses val="autoZero"/>
        <c:auto val="1"/>
        <c:lblAlgn val="ctr"/>
        <c:lblOffset val="100"/>
        <c:noMultiLvlLbl val="0"/>
      </c:catAx>
      <c:valAx>
        <c:axId val="126048128"/>
        <c:scaling>
          <c:orientation val="minMax"/>
        </c:scaling>
        <c:delete val="0"/>
        <c:axPos val="l"/>
        <c:majorGridlines/>
        <c:numFmt formatCode="0.0\ 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04659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Befolkningsendring i perioden 2010 - 2018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diagram'!$A$3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diagram'!$B$2:$J$2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'Tabeller til diagram'!$B$3:$J$3</c:f>
              <c:numCache>
                <c:formatCode>0.0\ %</c:formatCode>
                <c:ptCount val="9"/>
                <c:pt idx="0">
                  <c:v>1.5429524603836509E-2</c:v>
                </c:pt>
                <c:pt idx="1">
                  <c:v>1.1054072553045913E-2</c:v>
                </c:pt>
                <c:pt idx="2">
                  <c:v>1.1407101513048801E-2</c:v>
                </c:pt>
                <c:pt idx="3">
                  <c:v>8.4337349397589634E-3</c:v>
                </c:pt>
                <c:pt idx="4">
                  <c:v>6.5047125979025289E-3</c:v>
                </c:pt>
                <c:pt idx="5">
                  <c:v>7.1221313637561678E-3</c:v>
                </c:pt>
                <c:pt idx="6">
                  <c:v>8.0539549502356422E-3</c:v>
                </c:pt>
                <c:pt idx="7">
                  <c:v>8.0220850925625253E-3</c:v>
                </c:pt>
                <c:pt idx="8">
                  <c:v>4.5107452395527492E-3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166144"/>
        <c:axId val="126167680"/>
      </c:barChart>
      <c:lineChart>
        <c:grouping val="standard"/>
        <c:varyColors val="0"/>
        <c:ser>
          <c:idx val="1"/>
          <c:order val="1"/>
          <c:tx>
            <c:strRef>
              <c:f>'Tabeller til diagram'!$A$4</c:f>
              <c:strCache>
                <c:ptCount val="1"/>
                <c:pt idx="0">
                  <c:v>LANDET</c:v>
                </c:pt>
              </c:strCache>
            </c:strRef>
          </c:tx>
          <c:marker>
            <c:symbol val="none"/>
          </c:marker>
          <c:cat>
            <c:strRef>
              <c:f>'Tabeller til diagram'!$B$2:$J$2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'Tabeller til diagram'!$B$4:$J$4</c:f>
              <c:numCache>
                <c:formatCode>0.0\ %</c:formatCode>
                <c:ptCount val="9"/>
                <c:pt idx="0">
                  <c:v>1.2783749698190627E-2</c:v>
                </c:pt>
                <c:pt idx="1">
                  <c:v>1.3325393446137923E-2</c:v>
                </c:pt>
                <c:pt idx="2">
                  <c:v>1.3118071670541021E-2</c:v>
                </c:pt>
                <c:pt idx="3">
                  <c:v>1.1438894140588296E-2</c:v>
                </c:pt>
                <c:pt idx="4">
                  <c:v>1.1106944218266523E-2</c:v>
                </c:pt>
                <c:pt idx="5">
                  <c:v>9.3273029047571399E-3</c:v>
                </c:pt>
                <c:pt idx="6">
                  <c:v>8.5025177479414182E-3</c:v>
                </c:pt>
                <c:pt idx="7">
                  <c:v>7.0939047607818662E-3</c:v>
                </c:pt>
                <c:pt idx="8">
                  <c:v>6.1547101481431721E-3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66144"/>
        <c:axId val="126167680"/>
      </c:lineChart>
      <c:catAx>
        <c:axId val="126166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167680"/>
        <c:crosses val="autoZero"/>
        <c:auto val="1"/>
        <c:lblAlgn val="ctr"/>
        <c:lblOffset val="100"/>
        <c:noMultiLvlLbl val="0"/>
      </c:catAx>
      <c:valAx>
        <c:axId val="126167680"/>
        <c:scaling>
          <c:orientation val="minMax"/>
        </c:scaling>
        <c:delete val="0"/>
        <c:axPos val="l"/>
        <c:majorGridlines/>
        <c:numFmt formatCode="0.0\ 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166144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Prognose forsørgerbyrde i kommunen, SSB MMMM alternativet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diagram'!$A$17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diagram'!$B$16:$F$16</c:f>
              <c:strCache>
                <c:ptCount val="5"/>
                <c:pt idx="0">
                  <c:v>2018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</c:strCache>
            </c:strRef>
          </c:cat>
          <c:val>
            <c:numRef>
              <c:f>'Tabeller til diagram'!$B$17:$F$17</c:f>
              <c:numCache>
                <c:formatCode>0.00</c:formatCode>
                <c:ptCount val="5"/>
                <c:pt idx="0">
                  <c:v>0.78465873152780174</c:v>
                </c:pt>
                <c:pt idx="1">
                  <c:v>0.7856713152857534</c:v>
                </c:pt>
                <c:pt idx="2">
                  <c:v>0.80932857675310155</c:v>
                </c:pt>
                <c:pt idx="3">
                  <c:v>0.84527175620483819</c:v>
                </c:pt>
                <c:pt idx="4">
                  <c:v>0.89027561102444097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509056"/>
        <c:axId val="126510592"/>
      </c:barChart>
      <c:lineChart>
        <c:grouping val="standard"/>
        <c:varyColors val="0"/>
        <c:ser>
          <c:idx val="1"/>
          <c:order val="1"/>
          <c:tx>
            <c:strRef>
              <c:f>'Tabeller til diagram'!$A$18</c:f>
              <c:strCache>
                <c:ptCount val="1"/>
                <c:pt idx="0">
                  <c:v>GJENNOMSNITT LANDET</c:v>
                </c:pt>
              </c:strCache>
            </c:strRef>
          </c:tx>
          <c:marker>
            <c:symbol val="none"/>
          </c:marker>
          <c:cat>
            <c:strRef>
              <c:f>'Tabeller til diagram'!$B$16:$F$16</c:f>
              <c:strCache>
                <c:ptCount val="5"/>
                <c:pt idx="0">
                  <c:v>2018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</c:strCache>
            </c:strRef>
          </c:cat>
          <c:val>
            <c:numRef>
              <c:f>'Tabeller til diagram'!$B$18:$F$18</c:f>
              <c:numCache>
                <c:formatCode>0.00</c:formatCode>
                <c:ptCount val="5"/>
                <c:pt idx="0">
                  <c:v>0.73941087012931561</c:v>
                </c:pt>
                <c:pt idx="1">
                  <c:v>0.75633518581566384</c:v>
                </c:pt>
                <c:pt idx="2">
                  <c:v>0.78382698171585108</c:v>
                </c:pt>
                <c:pt idx="3">
                  <c:v>0.81466532019096027</c:v>
                </c:pt>
                <c:pt idx="4">
                  <c:v>0.85624546569930837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09056"/>
        <c:axId val="126510592"/>
      </c:lineChart>
      <c:catAx>
        <c:axId val="126509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510592"/>
        <c:crosses val="autoZero"/>
        <c:auto val="1"/>
        <c:lblAlgn val="ctr"/>
        <c:lblOffset val="100"/>
        <c:noMultiLvlLbl val="0"/>
      </c:catAx>
      <c:valAx>
        <c:axId val="12651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50905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Netto innenlandsk flytting til kommunen, antall personer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diagram'!$A$22</c:f>
              <c:strCache>
                <c:ptCount val="1"/>
                <c:pt idx="0">
                  <c:v>HALDEN</c:v>
                </c:pt>
              </c:strCache>
            </c:strRef>
          </c:tx>
          <c:spPr>
            <a:solidFill>
              <a:srgbClr val="D3F913"/>
            </a:solidFill>
          </c:spPr>
          <c:invertIfNegative val="0"/>
          <c:cat>
            <c:strRef>
              <c:f>'Tabeller til diagram'!$B$21:$I$21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'Tabeller til diagram'!$B$22:$I$22</c:f>
              <c:numCache>
                <c:formatCode>General</c:formatCode>
                <c:ptCount val="8"/>
                <c:pt idx="0">
                  <c:v>328</c:v>
                </c:pt>
                <c:pt idx="1">
                  <c:v>216</c:v>
                </c:pt>
                <c:pt idx="2">
                  <c:v>225</c:v>
                </c:pt>
                <c:pt idx="3">
                  <c:v>192</c:v>
                </c:pt>
                <c:pt idx="4">
                  <c:v>170</c:v>
                </c:pt>
                <c:pt idx="5">
                  <c:v>200</c:v>
                </c:pt>
                <c:pt idx="6">
                  <c:v>77</c:v>
                </c:pt>
                <c:pt idx="7">
                  <c:v>140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542592"/>
        <c:axId val="126544128"/>
      </c:barChart>
      <c:catAx>
        <c:axId val="126542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544128"/>
        <c:crosses val="autoZero"/>
        <c:auto val="1"/>
        <c:lblAlgn val="ctr"/>
        <c:lblOffset val="100"/>
        <c:noMultiLvlLbl val="0"/>
      </c:catAx>
      <c:valAx>
        <c:axId val="126544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Antall personer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54259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Sysselsatte</a:t>
            </a:r>
            <a:r>
              <a:rPr lang="nb-NO" baseline="0"/>
              <a:t> 20 - 66 år som andel av befolkning 20 - 66 år</a:t>
            </a:r>
            <a:endParaRPr lang="nb-NO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diagram'!$A$26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diagram'!$B$25:$E$25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strCache>
            </c:strRef>
          </c:cat>
          <c:val>
            <c:numRef>
              <c:f>'Tabeller til diagram'!$B$26:$E$26</c:f>
              <c:numCache>
                <c:formatCode>General</c:formatCode>
                <c:ptCount val="4"/>
                <c:pt idx="0">
                  <c:v>0.68038820129763922</c:v>
                </c:pt>
                <c:pt idx="1">
                  <c:v>0.68085680371209667</c:v>
                </c:pt>
                <c:pt idx="2">
                  <c:v>0.68059941129248058</c:v>
                </c:pt>
                <c:pt idx="3">
                  <c:v>0.6878040955996364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689280"/>
        <c:axId val="126690816"/>
      </c:barChart>
      <c:lineChart>
        <c:grouping val="standard"/>
        <c:varyColors val="0"/>
        <c:ser>
          <c:idx val="1"/>
          <c:order val="1"/>
          <c:tx>
            <c:strRef>
              <c:f>'Tabeller til diagram'!$A$27</c:f>
              <c:strCache>
                <c:ptCount val="1"/>
                <c:pt idx="0">
                  <c:v>LANDET</c:v>
                </c:pt>
              </c:strCache>
            </c:strRef>
          </c:tx>
          <c:marker>
            <c:symbol val="none"/>
          </c:marker>
          <c:cat>
            <c:strRef>
              <c:f>'Tabeller til diagram'!$B$25:$E$25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strCache>
            </c:strRef>
          </c:cat>
          <c:val>
            <c:numRef>
              <c:f>'Tabeller til diagram'!$B$27:$E$27</c:f>
              <c:numCache>
                <c:formatCode>General</c:formatCode>
                <c:ptCount val="4"/>
                <c:pt idx="0">
                  <c:v>0.74996985076831457</c:v>
                </c:pt>
                <c:pt idx="1">
                  <c:v>0.74783902736405949</c:v>
                </c:pt>
                <c:pt idx="2">
                  <c:v>0.75269267813243601</c:v>
                </c:pt>
                <c:pt idx="3">
                  <c:v>0.76165292573165089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89280"/>
        <c:axId val="126690816"/>
      </c:lineChart>
      <c:catAx>
        <c:axId val="126689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b-NO"/>
          </a:p>
        </c:txPr>
        <c:crossAx val="126690816"/>
        <c:crosses val="autoZero"/>
        <c:auto val="1"/>
        <c:lblAlgn val="ctr"/>
        <c:lblOffset val="100"/>
        <c:noMultiLvlLbl val="0"/>
      </c:catAx>
      <c:valAx>
        <c:axId val="126690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b-NO"/>
          </a:p>
        </c:txPr>
        <c:crossAx val="12668928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Befolkningsutvikling i ulike aldersgrupper i kommunen målt per 1.1, 1987 = 100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'Tabeller til diagram'!$A$46</c:f>
              <c:strCache>
                <c:ptCount val="1"/>
                <c:pt idx="0">
                  <c:v>0 - 18 år</c:v>
                </c:pt>
              </c:strCache>
            </c:strRef>
          </c:tx>
          <c:marker>
            <c:symbol val="none"/>
          </c:marker>
          <c:cat>
            <c:strRef>
              <c:f>'Tabeller til diagram'!$B$45:$AH$45</c:f>
              <c:strCache>
                <c:ptCount val="3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</c:strCache>
            </c:strRef>
          </c:cat>
          <c:val>
            <c:numRef>
              <c:f>'Tabeller til diagram'!$B$46:$AH$46</c:f>
              <c:numCache>
                <c:formatCode>0.0</c:formatCode>
                <c:ptCount val="33"/>
                <c:pt idx="0">
                  <c:v>100</c:v>
                </c:pt>
                <c:pt idx="1">
                  <c:v>97.964169381107496</c:v>
                </c:pt>
                <c:pt idx="2">
                  <c:v>97.247557003257327</c:v>
                </c:pt>
                <c:pt idx="3">
                  <c:v>96.270358306188925</c:v>
                </c:pt>
                <c:pt idx="4">
                  <c:v>95.798045602605868</c:v>
                </c:pt>
                <c:pt idx="5">
                  <c:v>94.690553745928341</c:v>
                </c:pt>
                <c:pt idx="6">
                  <c:v>94.234527687296421</c:v>
                </c:pt>
                <c:pt idx="7">
                  <c:v>94.446254071661244</c:v>
                </c:pt>
                <c:pt idx="8">
                  <c:v>95.016286644951137</c:v>
                </c:pt>
                <c:pt idx="9">
                  <c:v>94.739413680781766</c:v>
                </c:pt>
                <c:pt idx="10">
                  <c:v>95.912052117263841</c:v>
                </c:pt>
                <c:pt idx="11">
                  <c:v>97.23127035830619</c:v>
                </c:pt>
                <c:pt idx="12">
                  <c:v>98.208469055374593</c:v>
                </c:pt>
                <c:pt idx="13">
                  <c:v>99.869706840390876</c:v>
                </c:pt>
                <c:pt idx="14">
                  <c:v>102.47557003257329</c:v>
                </c:pt>
                <c:pt idx="15">
                  <c:v>103.72964169381108</c:v>
                </c:pt>
                <c:pt idx="16">
                  <c:v>105.35830618892508</c:v>
                </c:pt>
                <c:pt idx="17">
                  <c:v>105.57003257328991</c:v>
                </c:pt>
                <c:pt idx="18">
                  <c:v>106.51465798045602</c:v>
                </c:pt>
                <c:pt idx="19">
                  <c:v>106.75895765472313</c:v>
                </c:pt>
                <c:pt idx="20">
                  <c:v>106.79153094462541</c:v>
                </c:pt>
                <c:pt idx="21">
                  <c:v>107.67100977198697</c:v>
                </c:pt>
                <c:pt idx="22">
                  <c:v>108.51791530944625</c:v>
                </c:pt>
                <c:pt idx="23">
                  <c:v>107.99674267100977</c:v>
                </c:pt>
                <c:pt idx="24">
                  <c:v>108.56677524429968</c:v>
                </c:pt>
                <c:pt idx="25">
                  <c:v>109.36482084690553</c:v>
                </c:pt>
                <c:pt idx="26">
                  <c:v>110.35830618892508</c:v>
                </c:pt>
                <c:pt idx="27">
                  <c:v>110.3257328990228</c:v>
                </c:pt>
                <c:pt idx="28">
                  <c:v>109.6742671009772</c:v>
                </c:pt>
                <c:pt idx="29">
                  <c:v>108.99022801302931</c:v>
                </c:pt>
                <c:pt idx="30">
                  <c:v>108.09446254071661</c:v>
                </c:pt>
                <c:pt idx="31">
                  <c:v>108.14332247557003</c:v>
                </c:pt>
                <c:pt idx="32">
                  <c:v>107.08469055374593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'Tabeller til diagram'!$A$47</c:f>
              <c:strCache>
                <c:ptCount val="1"/>
                <c:pt idx="0">
                  <c:v>19 - 66 år</c:v>
                </c:pt>
              </c:strCache>
            </c:strRef>
          </c:tx>
          <c:marker>
            <c:symbol val="none"/>
          </c:marker>
          <c:cat>
            <c:strRef>
              <c:f>'Tabeller til diagram'!$B$45:$AH$45</c:f>
              <c:strCache>
                <c:ptCount val="3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</c:strCache>
            </c:strRef>
          </c:cat>
          <c:val>
            <c:numRef>
              <c:f>'Tabeller til diagram'!$B$47:$AH$47</c:f>
              <c:numCache>
                <c:formatCode>0.0</c:formatCode>
                <c:ptCount val="33"/>
                <c:pt idx="0">
                  <c:v>100</c:v>
                </c:pt>
                <c:pt idx="1">
                  <c:v>100.78878748370273</c:v>
                </c:pt>
                <c:pt idx="2">
                  <c:v>100.59322033898304</c:v>
                </c:pt>
                <c:pt idx="3">
                  <c:v>100.35202086049544</c:v>
                </c:pt>
                <c:pt idx="4">
                  <c:v>100.63885267275097</c:v>
                </c:pt>
                <c:pt idx="5">
                  <c:v>100.63885267275097</c:v>
                </c:pt>
                <c:pt idx="6">
                  <c:v>101.34289439374186</c:v>
                </c:pt>
                <c:pt idx="7">
                  <c:v>101.29726205997392</c:v>
                </c:pt>
                <c:pt idx="8">
                  <c:v>101.47979139504564</c:v>
                </c:pt>
                <c:pt idx="9">
                  <c:v>102.2490221642764</c:v>
                </c:pt>
                <c:pt idx="10">
                  <c:v>102.74445893089961</c:v>
                </c:pt>
                <c:pt idx="11">
                  <c:v>103.77444589308996</c:v>
                </c:pt>
                <c:pt idx="12">
                  <c:v>104.00912646675359</c:v>
                </c:pt>
                <c:pt idx="13">
                  <c:v>105.04563233376793</c:v>
                </c:pt>
                <c:pt idx="14">
                  <c:v>106.79921773142112</c:v>
                </c:pt>
                <c:pt idx="15">
                  <c:v>107.24250325945241</c:v>
                </c:pt>
                <c:pt idx="16">
                  <c:v>108.32464146023469</c:v>
                </c:pt>
                <c:pt idx="17">
                  <c:v>108.58539765319426</c:v>
                </c:pt>
                <c:pt idx="18">
                  <c:v>109.4393741851369</c:v>
                </c:pt>
                <c:pt idx="19">
                  <c:v>110.54758800521512</c:v>
                </c:pt>
                <c:pt idx="20">
                  <c:v>111.27770534550196</c:v>
                </c:pt>
                <c:pt idx="21">
                  <c:v>112.34680573663624</c:v>
                </c:pt>
                <c:pt idx="22">
                  <c:v>113.85267275097783</c:v>
                </c:pt>
                <c:pt idx="23">
                  <c:v>116.30378096479791</c:v>
                </c:pt>
                <c:pt idx="24">
                  <c:v>118.67014341590613</c:v>
                </c:pt>
                <c:pt idx="25">
                  <c:v>119.98696219035202</c:v>
                </c:pt>
                <c:pt idx="26">
                  <c:v>120.88005215123859</c:v>
                </c:pt>
                <c:pt idx="27">
                  <c:v>121.34289439374186</c:v>
                </c:pt>
                <c:pt idx="28">
                  <c:v>121.72750977835723</c:v>
                </c:pt>
                <c:pt idx="29">
                  <c:v>122.50977835723599</c:v>
                </c:pt>
                <c:pt idx="30">
                  <c:v>123.51368970013039</c:v>
                </c:pt>
                <c:pt idx="31">
                  <c:v>124.05475880052151</c:v>
                </c:pt>
                <c:pt idx="32">
                  <c:v>124.43285528031291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'Tabeller til diagram'!$A$48</c:f>
              <c:strCache>
                <c:ptCount val="1"/>
                <c:pt idx="0">
                  <c:v>67 år og eldre</c:v>
                </c:pt>
              </c:strCache>
            </c:strRef>
          </c:tx>
          <c:marker>
            <c:symbol val="none"/>
          </c:marker>
          <c:cat>
            <c:strRef>
              <c:f>'Tabeller til diagram'!$B$45:$AH$45</c:f>
              <c:strCache>
                <c:ptCount val="3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</c:strCache>
            </c:strRef>
          </c:cat>
          <c:val>
            <c:numRef>
              <c:f>'Tabeller til diagram'!$B$48:$AH$48</c:f>
              <c:numCache>
                <c:formatCode>0.0</c:formatCode>
                <c:ptCount val="33"/>
                <c:pt idx="0">
                  <c:v>100</c:v>
                </c:pt>
                <c:pt idx="1">
                  <c:v>101.03998151143979</c:v>
                </c:pt>
                <c:pt idx="2">
                  <c:v>102.58839842847239</c:v>
                </c:pt>
                <c:pt idx="3">
                  <c:v>104.25236884677605</c:v>
                </c:pt>
                <c:pt idx="4">
                  <c:v>104.73769355211464</c:v>
                </c:pt>
                <c:pt idx="5">
                  <c:v>105.82389646406286</c:v>
                </c:pt>
                <c:pt idx="6">
                  <c:v>105.4772359602496</c:v>
                </c:pt>
                <c:pt idx="7">
                  <c:v>105.6159001617749</c:v>
                </c:pt>
                <c:pt idx="8">
                  <c:v>105.19990755719898</c:v>
                </c:pt>
                <c:pt idx="9">
                  <c:v>104.4372544488098</c:v>
                </c:pt>
                <c:pt idx="10">
                  <c:v>104.27547954703027</c:v>
                </c:pt>
                <c:pt idx="11">
                  <c:v>104.64525075109776</c:v>
                </c:pt>
                <c:pt idx="12">
                  <c:v>104.87635775363994</c:v>
                </c:pt>
                <c:pt idx="13">
                  <c:v>103.69771204067483</c:v>
                </c:pt>
                <c:pt idx="14">
                  <c:v>103.02750173330251</c:v>
                </c:pt>
                <c:pt idx="15">
                  <c:v>101.31730991449041</c:v>
                </c:pt>
                <c:pt idx="16">
                  <c:v>100.57776750635544</c:v>
                </c:pt>
                <c:pt idx="17">
                  <c:v>99.953778599491571</c:v>
                </c:pt>
                <c:pt idx="18">
                  <c:v>98.312918881442101</c:v>
                </c:pt>
                <c:pt idx="19">
                  <c:v>97.27293737000231</c:v>
                </c:pt>
                <c:pt idx="20">
                  <c:v>97.249826669748089</c:v>
                </c:pt>
                <c:pt idx="21">
                  <c:v>98.151143979662578</c:v>
                </c:pt>
                <c:pt idx="22">
                  <c:v>98.474693783221625</c:v>
                </c:pt>
                <c:pt idx="23">
                  <c:v>99.468453894152987</c:v>
                </c:pt>
                <c:pt idx="24">
                  <c:v>100.53154610584701</c:v>
                </c:pt>
                <c:pt idx="25">
                  <c:v>102.19551652415068</c:v>
                </c:pt>
                <c:pt idx="26">
                  <c:v>105.40790385948694</c:v>
                </c:pt>
                <c:pt idx="27">
                  <c:v>109.63716200600878</c:v>
                </c:pt>
                <c:pt idx="28">
                  <c:v>113.72775595100532</c:v>
                </c:pt>
                <c:pt idx="29">
                  <c:v>116.91703258608736</c:v>
                </c:pt>
                <c:pt idx="30">
                  <c:v>120.31430552345736</c:v>
                </c:pt>
                <c:pt idx="31">
                  <c:v>124.03512826438642</c:v>
                </c:pt>
                <c:pt idx="32">
                  <c:v>127.43240120175642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25504"/>
        <c:axId val="126731392"/>
      </c:lineChart>
      <c:catAx>
        <c:axId val="126725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731392"/>
        <c:crosses val="autoZero"/>
        <c:auto val="1"/>
        <c:lblAlgn val="ctr"/>
        <c:lblOffset val="100"/>
        <c:noMultiLvlLbl val="0"/>
      </c:catAx>
      <c:valAx>
        <c:axId val="126731392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26725504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Andel</a:t>
            </a:r>
            <a:r>
              <a:rPr lang="en-US" sz="1600" baseline="0"/>
              <a:t> innbyggere over 67 år per 1.1 i året</a:t>
            </a:r>
            <a:endParaRPr lang="en-US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'Tabeller til diagram'!$A$52</c:f>
              <c:strCache>
                <c:ptCount val="1"/>
                <c:pt idx="0">
                  <c:v>HALDEN</c:v>
                </c:pt>
              </c:strCache>
            </c:strRef>
          </c:tx>
          <c:invertIfNegative val="0"/>
          <c:cat>
            <c:strRef>
              <c:f>'Tabeller til diagram'!$B$51:$AH$51</c:f>
              <c:strCache>
                <c:ptCount val="3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</c:strCache>
            </c:strRef>
          </c:cat>
          <c:val>
            <c:numRef>
              <c:f>'Tabeller til diagram'!$B$52:$AH$52</c:f>
              <c:numCache>
                <c:formatCode>0.0\ %</c:formatCode>
                <c:ptCount val="33"/>
                <c:pt idx="0">
                  <c:v>0.16766768706164994</c:v>
                </c:pt>
                <c:pt idx="1">
                  <c:v>0.16914268028474155</c:v>
                </c:pt>
                <c:pt idx="2">
                  <c:v>0.17178127781432606</c:v>
                </c:pt>
                <c:pt idx="3">
                  <c:v>0.17473659745894018</c:v>
                </c:pt>
                <c:pt idx="4">
                  <c:v>0.17530558564134302</c:v>
                </c:pt>
                <c:pt idx="5">
                  <c:v>0.17726762417250591</c:v>
                </c:pt>
                <c:pt idx="6">
                  <c:v>0.17624343527957986</c:v>
                </c:pt>
                <c:pt idx="7">
                  <c:v>0.17639339200247028</c:v>
                </c:pt>
                <c:pt idx="8">
                  <c:v>0.17539398142796594</c:v>
                </c:pt>
                <c:pt idx="9">
                  <c:v>0.17366742246646938</c:v>
                </c:pt>
                <c:pt idx="10">
                  <c:v>0.17246387890834033</c:v>
                </c:pt>
                <c:pt idx="11">
                  <c:v>0.17140477722678579</c:v>
                </c:pt>
                <c:pt idx="12">
                  <c:v>0.17109678392338726</c:v>
                </c:pt>
                <c:pt idx="13">
                  <c:v>0.16784498559832417</c:v>
                </c:pt>
                <c:pt idx="14">
                  <c:v>0.16430177274905097</c:v>
                </c:pt>
                <c:pt idx="15">
                  <c:v>0.16115277165122777</c:v>
                </c:pt>
                <c:pt idx="16">
                  <c:v>0.15861214374225527</c:v>
                </c:pt>
                <c:pt idx="17">
                  <c:v>0.15747888144480046</c:v>
                </c:pt>
                <c:pt idx="18">
                  <c:v>0.15423102023058516</c:v>
                </c:pt>
                <c:pt idx="19">
                  <c:v>0.15182887237573048</c:v>
                </c:pt>
                <c:pt idx="20">
                  <c:v>0.151176576252919</c:v>
                </c:pt>
                <c:pt idx="21">
                  <c:v>0.15118183112629929</c:v>
                </c:pt>
                <c:pt idx="22">
                  <c:v>0.15009334601430133</c:v>
                </c:pt>
                <c:pt idx="23">
                  <c:v>0.14956908534890187</c:v>
                </c:pt>
                <c:pt idx="24">
                  <c:v>0.14887063655030802</c:v>
                </c:pt>
                <c:pt idx="25">
                  <c:v>0.14968012727211183</c:v>
                </c:pt>
                <c:pt idx="26">
                  <c:v>0.15264390896921018</c:v>
                </c:pt>
                <c:pt idx="27">
                  <c:v>0.15744059471658037</c:v>
                </c:pt>
                <c:pt idx="28">
                  <c:v>0.16225929833816935</c:v>
                </c:pt>
                <c:pt idx="29">
                  <c:v>0.16562991094814039</c:v>
                </c:pt>
                <c:pt idx="30">
                  <c:v>0.16908087041247158</c:v>
                </c:pt>
                <c:pt idx="31">
                  <c:v>0.17292264071914168</c:v>
                </c:pt>
                <c:pt idx="32">
                  <c:v>0.17686114764088912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647552"/>
        <c:axId val="132649344"/>
      </c:barChart>
      <c:lineChart>
        <c:grouping val="standard"/>
        <c:varyColors val="0"/>
        <c:ser>
          <c:idx val="1"/>
          <c:order val="1"/>
          <c:tx>
            <c:strRef>
              <c:f>'Tabeller til diagram'!$A$53</c:f>
              <c:strCache>
                <c:ptCount val="1"/>
                <c:pt idx="0">
                  <c:v>LANDET</c:v>
                </c:pt>
              </c:strCache>
            </c:strRef>
          </c:tx>
          <c:marker>
            <c:symbol val="none"/>
          </c:marker>
          <c:cat>
            <c:strRef>
              <c:f>'Tabeller til diagram'!$B$51:$AH$51</c:f>
              <c:strCache>
                <c:ptCount val="3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</c:strCache>
            </c:strRef>
          </c:cat>
          <c:val>
            <c:numRef>
              <c:f>'Tabeller til diagram'!$B$53:$AH$53</c:f>
              <c:numCache>
                <c:formatCode>0.0\ %</c:formatCode>
                <c:ptCount val="33"/>
                <c:pt idx="0">
                  <c:v>0.13821197402671428</c:v>
                </c:pt>
                <c:pt idx="1">
                  <c:v>0.14045793417270702</c:v>
                </c:pt>
                <c:pt idx="2">
                  <c:v>0.14169355408101905</c:v>
                </c:pt>
                <c:pt idx="3">
                  <c:v>0.14305608445409954</c:v>
                </c:pt>
                <c:pt idx="4">
                  <c:v>0.14393963993853873</c:v>
                </c:pt>
                <c:pt idx="5">
                  <c:v>0.14432120298556217</c:v>
                </c:pt>
                <c:pt idx="6">
                  <c:v>0.14416118285239909</c:v>
                </c:pt>
                <c:pt idx="7">
                  <c:v>0.14353238230999477</c:v>
                </c:pt>
                <c:pt idx="8">
                  <c:v>0.14299157623131215</c:v>
                </c:pt>
                <c:pt idx="9">
                  <c:v>0.14222863062496954</c:v>
                </c:pt>
                <c:pt idx="10">
                  <c:v>0.14147290262921738</c:v>
                </c:pt>
                <c:pt idx="11">
                  <c:v>0.14055282066117816</c:v>
                </c:pt>
                <c:pt idx="12">
                  <c:v>0.13940700452092522</c:v>
                </c:pt>
                <c:pt idx="13">
                  <c:v>0.1378826423239761</c:v>
                </c:pt>
                <c:pt idx="14">
                  <c:v>0.13627372521781148</c:v>
                </c:pt>
                <c:pt idx="15">
                  <c:v>0.13474759209967316</c:v>
                </c:pt>
                <c:pt idx="16">
                  <c:v>0.13293266717220401</c:v>
                </c:pt>
                <c:pt idx="17">
                  <c:v>0.1318046242706376</c:v>
                </c:pt>
                <c:pt idx="18">
                  <c:v>0.13110864254510554</c:v>
                </c:pt>
                <c:pt idx="19">
                  <c:v>0.13064254079387203</c:v>
                </c:pt>
                <c:pt idx="20">
                  <c:v>0.13025625841943428</c:v>
                </c:pt>
                <c:pt idx="21">
                  <c:v>0.12955580450864029</c:v>
                </c:pt>
                <c:pt idx="22">
                  <c:v>0.12848127166483445</c:v>
                </c:pt>
                <c:pt idx="23">
                  <c:v>0.12867793188381127</c:v>
                </c:pt>
                <c:pt idx="24">
                  <c:v>0.12947103888884937</c:v>
                </c:pt>
                <c:pt idx="25">
                  <c:v>0.13129122901319129</c:v>
                </c:pt>
                <c:pt idx="26">
                  <c:v>0.13327565812591871</c:v>
                </c:pt>
                <c:pt idx="27">
                  <c:v>0.13676146826341304</c:v>
                </c:pt>
                <c:pt idx="28">
                  <c:v>0.13990876924822129</c:v>
                </c:pt>
                <c:pt idx="29">
                  <c:v>0.14282664794777891</c:v>
                </c:pt>
                <c:pt idx="30">
                  <c:v>0.14567436691245506</c:v>
                </c:pt>
                <c:pt idx="31">
                  <c:v>0.14849236699241392</c:v>
                </c:pt>
                <c:pt idx="32">
                  <c:v>0.15121282711723932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47552"/>
        <c:axId val="132649344"/>
      </c:lineChart>
      <c:catAx>
        <c:axId val="132647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2649344"/>
        <c:crosses val="autoZero"/>
        <c:auto val="1"/>
        <c:lblAlgn val="ctr"/>
        <c:lblOffset val="100"/>
        <c:noMultiLvlLbl val="0"/>
      </c:catAx>
      <c:valAx>
        <c:axId val="13264934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3264755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312420"/>
    <xdr:ext cx="8100059" cy="4876800"/>
    <xdr:graphicFrame macro="">
      <xdr:nvGraphicFramePr>
        <xdr:cNvPr id="3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365760"/>
    <xdr:ext cx="9159239" cy="464058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365760"/>
    <xdr:ext cx="9159239" cy="464058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365760"/>
    <xdr:ext cx="8945879" cy="457962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365760"/>
    <xdr:ext cx="9060180" cy="462534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365760"/>
    <xdr:ext cx="8877299" cy="469392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167640</xdr:rowOff>
    </xdr:from>
    <xdr:to>
      <xdr:col>11</xdr:col>
      <xdr:colOff>312420</xdr:colOff>
      <xdr:row>27</xdr:row>
      <xdr:rowOff>160020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1" y="365760"/>
    <xdr:ext cx="9166860" cy="428244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419100</xdr:colOff>
      <xdr:row>25</xdr:row>
      <xdr:rowOff>129540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" y="365760"/>
    <xdr:ext cx="8923019" cy="470916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365760"/>
    <xdr:ext cx="9022079" cy="462534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28599" y="276225"/>
    <xdr:ext cx="9896475" cy="59531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" y="365760"/>
    <xdr:ext cx="8724900" cy="461772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411480"/>
    <xdr:ext cx="8168640" cy="454152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441960</xdr:colOff>
      <xdr:row>27</xdr:row>
      <xdr:rowOff>15240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274320"/>
    <xdr:ext cx="8267700" cy="48006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365760"/>
    <xdr:ext cx="7932419" cy="466344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365760"/>
    <xdr:ext cx="8999219" cy="467106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" y="365760"/>
    <xdr:ext cx="8930640" cy="454914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" y="365760"/>
    <xdr:ext cx="8702039" cy="459486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2"/>
  <sheetViews>
    <sheetView tabSelected="1" zoomScale="80" zoomScaleNormal="80" workbookViewId="0">
      <pane ySplit="7" topLeftCell="A8" activePane="bottomLeft" state="frozen"/>
      <selection pane="bottomLeft" activeCell="C6" sqref="C6"/>
    </sheetView>
  </sheetViews>
  <sheetFormatPr baseColWidth="10" defaultRowHeight="15.6" x14ac:dyDescent="0.3"/>
  <cols>
    <col min="1" max="1" width="2.44140625" customWidth="1"/>
    <col min="2" max="2" width="9.77734375" customWidth="1"/>
    <col min="3" max="3" width="110" customWidth="1"/>
    <col min="4" max="4" width="6.33203125" style="76" customWidth="1"/>
    <col min="5" max="5" width="16.88671875" customWidth="1"/>
    <col min="6" max="6" width="3.5546875" customWidth="1"/>
    <col min="7" max="7" width="16.6640625" customWidth="1"/>
    <col min="9" max="9" width="17.44140625" bestFit="1" customWidth="1"/>
  </cols>
  <sheetData>
    <row r="1" spans="1:25" x14ac:dyDescent="0.3">
      <c r="A1" s="52"/>
      <c r="B1" s="52"/>
      <c r="C1" s="52"/>
      <c r="E1" s="52"/>
      <c r="F1" s="52"/>
      <c r="G1" s="52"/>
      <c r="H1" s="52"/>
      <c r="I1" s="103">
        <f>B4/VLOOKUP(B$4,'Kriteriedata spredtbygd'!$A$4:$B$425,1,TRUE)</f>
        <v>1</v>
      </c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spans="1:25" ht="18" x14ac:dyDescent="0.35">
      <c r="A2" s="52"/>
      <c r="B2" s="53" t="s">
        <v>538</v>
      </c>
      <c r="C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spans="1:25" ht="7.8" customHeight="1" x14ac:dyDescent="0.35">
      <c r="A3" s="52"/>
      <c r="B3" s="53"/>
      <c r="C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spans="1:25" s="16" customFormat="1" ht="18" x14ac:dyDescent="0.35">
      <c r="A4" s="53"/>
      <c r="B4" s="22">
        <v>101</v>
      </c>
      <c r="C4" s="71" t="str">
        <f>IF(I1=1,VLOOKUP(B4,'Kriteriedata spredtbygd'!$A$4:$B$425,2),"Ugyldig kommunenummer")</f>
        <v>HALDEN</v>
      </c>
      <c r="D4" s="76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</row>
    <row r="5" spans="1:25" x14ac:dyDescent="0.3">
      <c r="A5" s="52"/>
      <c r="B5" s="52"/>
      <c r="C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spans="1:25" ht="18" x14ac:dyDescent="0.35">
      <c r="A6" s="52"/>
      <c r="B6" s="52"/>
      <c r="C6" s="52"/>
      <c r="D6" s="76" t="s">
        <v>462</v>
      </c>
      <c r="E6" s="60" t="str">
        <f>+C4</f>
        <v>HALDEN</v>
      </c>
      <c r="F6" s="61"/>
      <c r="G6" s="62" t="s">
        <v>458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spans="1:25" ht="7.8" customHeight="1" x14ac:dyDescent="0.35">
      <c r="A7" s="52"/>
      <c r="B7" s="52"/>
      <c r="C7" s="52"/>
      <c r="E7" s="58"/>
      <c r="F7" s="54"/>
      <c r="G7" s="59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spans="1:25" ht="18" x14ac:dyDescent="0.35">
      <c r="A8" s="52"/>
      <c r="B8" s="52"/>
      <c r="C8" s="88" t="s">
        <v>1020</v>
      </c>
      <c r="D8" s="76">
        <v>2015</v>
      </c>
      <c r="E8" s="66">
        <f>+'Tabeller til diagram'!Q41/100</f>
        <v>0.57100000000000006</v>
      </c>
      <c r="F8" s="55"/>
      <c r="G8" s="70">
        <f>+'Tabeller til diagram'!Q42/100</f>
        <v>0.6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1:25" ht="18" x14ac:dyDescent="0.35">
      <c r="A9" s="52"/>
      <c r="B9" s="52"/>
      <c r="C9" s="53"/>
      <c r="E9" s="63"/>
      <c r="F9" s="55"/>
      <c r="G9" s="67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spans="1:25" ht="18" x14ac:dyDescent="0.35">
      <c r="A10" s="52"/>
      <c r="B10" s="52"/>
      <c r="C10" s="88" t="s">
        <v>544</v>
      </c>
      <c r="D10" s="76">
        <v>2017</v>
      </c>
      <c r="E10" s="66">
        <f>+'Tabeller til diagram'!I31</f>
        <v>5.6193911559690876E-2</v>
      </c>
      <c r="F10" s="55"/>
      <c r="G10" s="70">
        <f>+'Tabeller til diagram'!I32</f>
        <v>3.2971330983798487E-2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spans="1:25" ht="18" x14ac:dyDescent="0.35">
      <c r="A11" s="52"/>
      <c r="B11" s="52"/>
      <c r="C11" s="53"/>
      <c r="E11" s="63"/>
      <c r="F11" s="55"/>
      <c r="G11" s="67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spans="1:25" ht="18" x14ac:dyDescent="0.35">
      <c r="A12" s="52"/>
      <c r="B12" s="52"/>
      <c r="C12" s="88" t="s">
        <v>545</v>
      </c>
      <c r="D12" s="76">
        <v>2017</v>
      </c>
      <c r="E12" s="66">
        <f>+'Tabeller til diagram'!I36</f>
        <v>0.86120359735362284</v>
      </c>
      <c r="F12" s="55"/>
      <c r="G12" s="70">
        <f>+'Tabeller til diagram'!I37</f>
        <v>0.73916732509006366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spans="1:25" ht="18" x14ac:dyDescent="0.35">
      <c r="A13" s="52"/>
      <c r="B13" s="52"/>
      <c r="C13" s="53"/>
      <c r="E13" s="63"/>
      <c r="F13" s="55"/>
      <c r="G13" s="67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spans="1:25" ht="18" x14ac:dyDescent="0.35">
      <c r="A14" s="52"/>
      <c r="B14" s="52"/>
      <c r="C14" s="88" t="s">
        <v>1021</v>
      </c>
      <c r="D14" s="76">
        <v>2018</v>
      </c>
      <c r="E14" s="63">
        <f>+'Tabeller til diagram'!J3</f>
        <v>4.5107452395527492E-3</v>
      </c>
      <c r="F14" s="55"/>
      <c r="G14" s="67">
        <f>+'Tabeller til diagram'!J4</f>
        <v>6.1547101481431721E-3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spans="1:25" ht="18" x14ac:dyDescent="0.35">
      <c r="A15" s="52"/>
      <c r="B15" s="52"/>
      <c r="C15" s="53"/>
      <c r="E15" s="63"/>
      <c r="F15" s="55"/>
      <c r="G15" s="67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spans="1:25" ht="18" x14ac:dyDescent="0.35">
      <c r="A16" s="52"/>
      <c r="B16" s="52"/>
      <c r="C16" s="88" t="s">
        <v>1022</v>
      </c>
      <c r="D16" s="76">
        <v>2018</v>
      </c>
      <c r="E16" s="65">
        <f>+'Tabeller til diagram'!B17</f>
        <v>0.78465873152780174</v>
      </c>
      <c r="F16" s="56"/>
      <c r="G16" s="69">
        <f>+'Kriteriedata forsørgerbyrde'!C426</f>
        <v>0.73941087012931561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spans="1:25" ht="18" x14ac:dyDescent="0.35">
      <c r="A17" s="52"/>
      <c r="B17" s="52"/>
      <c r="C17" s="53"/>
      <c r="E17" s="63"/>
      <c r="F17" s="55"/>
      <c r="G17" s="67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spans="1:25" ht="18" x14ac:dyDescent="0.35">
      <c r="A18" s="52"/>
      <c r="B18" s="52"/>
      <c r="C18" s="89" t="s">
        <v>546</v>
      </c>
      <c r="D18" s="76">
        <v>2017</v>
      </c>
      <c r="E18" s="60">
        <f>+'Tabeller til diagram'!I22</f>
        <v>140</v>
      </c>
      <c r="F18" s="53"/>
      <c r="G18" s="74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spans="1:25" ht="18" x14ac:dyDescent="0.35">
      <c r="A19" s="52"/>
      <c r="B19" s="52"/>
      <c r="C19" s="53"/>
      <c r="E19" s="64"/>
      <c r="F19" s="53"/>
      <c r="G19" s="68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spans="1:25" ht="18" x14ac:dyDescent="0.35">
      <c r="A20" s="52"/>
      <c r="B20" s="52"/>
      <c r="C20" s="89" t="s">
        <v>547</v>
      </c>
      <c r="D20" s="76">
        <v>2018</v>
      </c>
      <c r="E20" s="66">
        <f>+'Tabeller til diagram'!E26</f>
        <v>0.6878040955996364</v>
      </c>
      <c r="F20" s="57"/>
      <c r="G20" s="70">
        <f>+'Tabeller til diagram'!E27</f>
        <v>0.76165292573165089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spans="1:25" ht="18" x14ac:dyDescent="0.35">
      <c r="A21" s="52"/>
      <c r="B21" s="52"/>
      <c r="C21" s="53"/>
      <c r="E21" s="64"/>
      <c r="F21" s="53"/>
      <c r="G21" s="68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spans="1:25" ht="18" x14ac:dyDescent="0.35">
      <c r="A22" s="52"/>
      <c r="B22" s="52"/>
      <c r="C22" s="89" t="s">
        <v>543</v>
      </c>
      <c r="E22" s="64"/>
      <c r="F22" s="53"/>
      <c r="G22" s="68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spans="1:25" ht="18" x14ac:dyDescent="0.35">
      <c r="A23" s="52"/>
      <c r="B23" s="52"/>
      <c r="C23" s="53" t="s">
        <v>573</v>
      </c>
      <c r="D23" s="76">
        <v>2018</v>
      </c>
      <c r="E23" s="66">
        <f>('Tabeller til diagram'!AH46/'Tabeller til diagram'!AG46)-1</f>
        <v>-9.7891566265060348E-3</v>
      </c>
      <c r="F23" s="53"/>
      <c r="G23" s="70">
        <f>+'Kriteriedata befolkningsvekst'!AI427/'Kriteriedata befolkningsvekst'!AH427-1</f>
        <v>-5.4559554154247625E-3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spans="1:25" ht="18" x14ac:dyDescent="0.35">
      <c r="A24" s="52"/>
      <c r="B24" s="52"/>
      <c r="C24" s="53" t="s">
        <v>574</v>
      </c>
      <c r="D24" s="76">
        <v>2018</v>
      </c>
      <c r="E24" s="66">
        <f>('Tabeller til diagram'!AH47/'Tabeller til diagram'!AG47)-1</f>
        <v>3.0478192327902942E-3</v>
      </c>
      <c r="F24" s="53"/>
      <c r="G24" s="70">
        <f>+'Kriteriedata befolkningsvekst'!BP427/'Kriteriedata befolkningsvekst'!BO427-1</f>
        <v>5.9688539287461317E-3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spans="1:25" ht="18" x14ac:dyDescent="0.35">
      <c r="A25" s="52"/>
      <c r="B25" s="52"/>
      <c r="C25" s="53" t="s">
        <v>575</v>
      </c>
      <c r="D25" s="76">
        <v>2018</v>
      </c>
      <c r="E25" s="66">
        <f>('Tabeller til diagram'!AH48/'Tabeller til diagram'!AG48)-1</f>
        <v>2.7389603130240303E-2</v>
      </c>
      <c r="F25" s="53"/>
      <c r="G25" s="70">
        <f>+'Kriteriedata befolkningsvekst'!CW427/'Kriteriedata befolkningsvekst'!CV427-1</f>
        <v>2.4588006241424099E-2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spans="1:25" ht="18" x14ac:dyDescent="0.35">
      <c r="A26" s="52"/>
      <c r="B26" s="52"/>
      <c r="C26" s="53"/>
      <c r="E26" s="64"/>
      <c r="F26" s="53"/>
      <c r="G26" s="68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spans="1:25" ht="18" x14ac:dyDescent="0.35">
      <c r="A27" s="52"/>
      <c r="B27" s="52"/>
      <c r="C27" s="89" t="s">
        <v>548</v>
      </c>
      <c r="D27" s="76">
        <v>2019</v>
      </c>
      <c r="E27" s="66">
        <f>+'Tabeller til diagram'!AH52</f>
        <v>0.17686114764088912</v>
      </c>
      <c r="F27" s="55"/>
      <c r="G27" s="70">
        <f>+'Tabeller til diagram'!AH53</f>
        <v>0.15121282711723932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spans="1:25" ht="18" x14ac:dyDescent="0.35">
      <c r="A28" s="52"/>
      <c r="B28" s="52"/>
      <c r="C28" s="53"/>
      <c r="E28" s="64"/>
      <c r="F28" s="53"/>
      <c r="G28" s="68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spans="1:25" ht="18" x14ac:dyDescent="0.35">
      <c r="A29" s="52"/>
      <c r="B29" s="52"/>
      <c r="C29" s="89" t="s">
        <v>1023</v>
      </c>
      <c r="D29" s="76">
        <v>2017</v>
      </c>
      <c r="E29" s="66">
        <f>+'Tabeller til diagram'!J62</f>
        <v>0.50290591130425677</v>
      </c>
      <c r="F29" s="53"/>
      <c r="G29" s="70">
        <f>+'Tabeller til diagram'!J63</f>
        <v>0.41881683454634261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spans="1:25" ht="18" x14ac:dyDescent="0.35">
      <c r="A30" s="52"/>
      <c r="B30" s="52"/>
      <c r="C30" s="53"/>
      <c r="E30" s="64"/>
      <c r="F30" s="53"/>
      <c r="G30" s="68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spans="1:25" ht="18" x14ac:dyDescent="0.35">
      <c r="A31" s="52"/>
      <c r="B31" s="52"/>
      <c r="C31" s="89" t="s">
        <v>549</v>
      </c>
      <c r="D31" s="76">
        <v>2017</v>
      </c>
      <c r="E31" s="60">
        <f>+'Tabeller til diagram'!O67</f>
        <v>2.7</v>
      </c>
      <c r="F31" s="54"/>
      <c r="G31" s="77">
        <f>+'Tabeller til diagram'!O68</f>
        <v>2.8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spans="1:25" ht="18" x14ac:dyDescent="0.35">
      <c r="A32" s="52"/>
      <c r="B32" s="52"/>
      <c r="C32" s="53"/>
      <c r="E32" s="64"/>
      <c r="F32" s="53"/>
      <c r="G32" s="68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spans="1:25" ht="18" x14ac:dyDescent="0.35">
      <c r="A33" s="52"/>
      <c r="B33" s="52"/>
      <c r="C33" s="89" t="s">
        <v>550</v>
      </c>
      <c r="D33" s="76">
        <v>2017</v>
      </c>
      <c r="E33" s="66">
        <f>+'Tabeller til diagram'!N72/100</f>
        <v>0.17399999999999999</v>
      </c>
      <c r="F33" s="53"/>
      <c r="G33" s="70">
        <f>+'Tabeller til diagram'!N73/100</f>
        <v>0.128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spans="1:25" ht="18" x14ac:dyDescent="0.35">
      <c r="A34" s="52"/>
      <c r="B34" s="52"/>
      <c r="C34" s="53"/>
      <c r="E34" s="64"/>
      <c r="F34" s="53"/>
      <c r="G34" s="68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spans="1:25" ht="18" x14ac:dyDescent="0.35">
      <c r="A35" s="52"/>
      <c r="B35" s="52"/>
      <c r="C35" s="89" t="s">
        <v>551</v>
      </c>
      <c r="E35" s="64"/>
      <c r="F35" s="53"/>
      <c r="G35" s="68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spans="1:25" ht="18" x14ac:dyDescent="0.35">
      <c r="A36" s="52"/>
      <c r="B36" s="52"/>
      <c r="C36" s="53" t="s">
        <v>552</v>
      </c>
      <c r="D36" s="76">
        <v>2017</v>
      </c>
      <c r="E36" s="78">
        <f>+'Tabeller til diagram'!AC11</f>
        <v>0.86936733376371855</v>
      </c>
      <c r="F36" s="53"/>
      <c r="G36" s="79">
        <f>+'Kriteriedata spredtbygd'!BE426</f>
        <v>0.81928999237680644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spans="1:25" ht="18" x14ac:dyDescent="0.35">
      <c r="A37" s="52"/>
      <c r="B37" s="52"/>
      <c r="C37" s="53" t="s">
        <v>553</v>
      </c>
      <c r="D37" s="76">
        <v>2017</v>
      </c>
      <c r="E37" s="78">
        <f>+'Tabeller til diagram'!AC12</f>
        <v>0.13063266623628148</v>
      </c>
      <c r="F37" s="53"/>
      <c r="G37" s="79">
        <f>+'Kriteriedata spredtbygd'!BF426</f>
        <v>0.1807100076231935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spans="1:25" ht="18" x14ac:dyDescent="0.35">
      <c r="A38" s="52"/>
      <c r="B38" s="52"/>
      <c r="C38" s="53"/>
      <c r="E38" s="64"/>
      <c r="F38" s="53"/>
      <c r="G38" s="68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 spans="1:25" ht="18" x14ac:dyDescent="0.35">
      <c r="A39" s="52"/>
      <c r="B39" s="52"/>
      <c r="C39" s="89" t="s">
        <v>1010</v>
      </c>
      <c r="E39" s="64"/>
      <c r="F39" s="53"/>
      <c r="G39" s="74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 spans="1:25" ht="18" x14ac:dyDescent="0.35">
      <c r="A40" s="52"/>
      <c r="B40" s="52"/>
      <c r="C40" s="53" t="s">
        <v>1011</v>
      </c>
      <c r="D40" s="76">
        <v>2017</v>
      </c>
      <c r="E40" s="82">
        <f>IF('Tabeller til diagram'!G110=0,"",'Tabeller til diagram'!G110)</f>
        <v>6124.5170397014763</v>
      </c>
      <c r="F40" s="53"/>
      <c r="G40" s="74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 spans="1:25" ht="18" x14ac:dyDescent="0.35">
      <c r="A41" s="52"/>
      <c r="B41" s="52"/>
      <c r="C41" s="53" t="s">
        <v>1012</v>
      </c>
      <c r="D41" s="76">
        <v>2017</v>
      </c>
      <c r="E41" s="82">
        <f>IF('Tabeller til diagram'!G111=0,"",'Tabeller til diagram'!G111)</f>
        <v>13.324356302520981</v>
      </c>
      <c r="F41" s="53"/>
      <c r="G41" s="74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 spans="1:25" ht="18" x14ac:dyDescent="0.35">
      <c r="A42" s="52"/>
      <c r="B42" s="52"/>
      <c r="C42" s="53" t="s">
        <v>1013</v>
      </c>
      <c r="D42" s="76">
        <v>2017</v>
      </c>
      <c r="E42" s="82">
        <f>IF('Tabeller til diagram'!G112=0,"",'Tabeller til diagram'!G112)</f>
        <v>1826.8318220115248</v>
      </c>
      <c r="F42" s="53"/>
      <c r="G42" s="74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 spans="1:25" ht="18" x14ac:dyDescent="0.35">
      <c r="A43" s="52"/>
      <c r="B43" s="52"/>
      <c r="C43" s="53" t="s">
        <v>1014</v>
      </c>
      <c r="D43" s="76">
        <v>2017</v>
      </c>
      <c r="E43" s="82">
        <f>IF('Tabeller til diagram'!G113=0,"",'Tabeller til diagram'!G113)</f>
        <v>38977.318693545058</v>
      </c>
      <c r="F43" s="53"/>
      <c r="G43" s="74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 spans="1:25" ht="18" x14ac:dyDescent="0.35">
      <c r="A44" s="52"/>
      <c r="B44" s="52"/>
      <c r="C44" s="53" t="s">
        <v>1015</v>
      </c>
      <c r="D44" s="76">
        <v>2017</v>
      </c>
      <c r="E44" s="82">
        <f>IF('Tabeller til diagram'!G114=0,"",'Tabeller til diagram'!G114)</f>
        <v>2738.7614558979894</v>
      </c>
      <c r="F44" s="53"/>
      <c r="G44" s="74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 spans="1:25" ht="18" x14ac:dyDescent="0.35">
      <c r="A45" s="52"/>
      <c r="B45" s="52"/>
      <c r="C45" s="53" t="s">
        <v>1016</v>
      </c>
      <c r="D45" s="76">
        <v>2017</v>
      </c>
      <c r="E45" s="82" t="str">
        <f>IF('Tabeller til diagram'!G115=0,"",'Tabeller til diagram'!G115)</f>
        <v/>
      </c>
      <c r="F45" s="53"/>
      <c r="G45" s="74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 spans="1:25" ht="18" x14ac:dyDescent="0.35">
      <c r="A46" s="52"/>
      <c r="B46" s="52"/>
      <c r="C46" s="53" t="s">
        <v>1017</v>
      </c>
      <c r="D46" s="76">
        <v>2017</v>
      </c>
      <c r="E46" s="82">
        <f>IF('Tabeller til diagram'!G116=0,"",'Tabeller til diagram'!G116)</f>
        <v>1551.7578827157279</v>
      </c>
      <c r="F46" s="53"/>
      <c r="G46" s="74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 spans="1:25" ht="18" x14ac:dyDescent="0.35">
      <c r="A47" s="52"/>
      <c r="B47" s="52"/>
      <c r="C47" s="53" t="s">
        <v>1018</v>
      </c>
      <c r="D47" s="76">
        <v>2017</v>
      </c>
      <c r="E47" s="82">
        <f>IF('Tabeller til diagram'!G117=0,"",'Tabeller til diagram'!G117)</f>
        <v>17599.352635577998</v>
      </c>
      <c r="F47" s="53"/>
      <c r="G47" s="74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 spans="1:25" ht="18" x14ac:dyDescent="0.35">
      <c r="A48" s="52"/>
      <c r="B48" s="52"/>
      <c r="C48" s="53" t="s">
        <v>1019</v>
      </c>
      <c r="D48" s="76">
        <v>2017</v>
      </c>
      <c r="E48" s="82">
        <f>IF('Tabeller til diagram'!G118=0,"",'Tabeller til diagram'!G118)</f>
        <v>17067.552648757715</v>
      </c>
      <c r="F48" s="53"/>
      <c r="G48" s="74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 spans="1:25" ht="18" x14ac:dyDescent="0.35">
      <c r="A49" s="52"/>
      <c r="B49" s="52"/>
      <c r="C49" s="53"/>
      <c r="E49" s="64"/>
      <c r="F49" s="53"/>
      <c r="G49" s="74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 spans="1:25" ht="18" x14ac:dyDescent="0.35">
      <c r="A50" s="52"/>
      <c r="B50" s="52"/>
      <c r="C50" s="88" t="s">
        <v>1049</v>
      </c>
      <c r="E50" s="64"/>
      <c r="F50" s="53"/>
      <c r="G50" s="74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 spans="1:25" ht="18" x14ac:dyDescent="0.35">
      <c r="A51" s="52"/>
      <c r="B51" s="52"/>
      <c r="C51" s="53" t="s">
        <v>554</v>
      </c>
      <c r="D51" s="76">
        <v>2017</v>
      </c>
      <c r="E51" s="60">
        <f>+'Tabeller til diagram'!L77</f>
        <v>2</v>
      </c>
      <c r="F51" s="53"/>
      <c r="G51" s="74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 spans="1:25" ht="18" x14ac:dyDescent="0.35">
      <c r="A52" s="52"/>
      <c r="B52" s="52"/>
      <c r="C52" s="53" t="s">
        <v>555</v>
      </c>
      <c r="D52" s="76">
        <v>2017</v>
      </c>
      <c r="E52" s="60">
        <f>+'Tabeller til diagram'!L78</f>
        <v>0</v>
      </c>
      <c r="F52" s="53"/>
      <c r="G52" s="74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 spans="1:25" ht="18" x14ac:dyDescent="0.35">
      <c r="A53" s="52"/>
      <c r="B53" s="52"/>
      <c r="C53" s="53"/>
      <c r="E53" s="60"/>
      <c r="F53" s="53"/>
      <c r="G53" s="74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 spans="1:25" ht="18" x14ac:dyDescent="0.35">
      <c r="A54" s="52"/>
      <c r="B54" s="52"/>
      <c r="C54" s="89" t="s">
        <v>1057</v>
      </c>
      <c r="E54" s="60"/>
      <c r="F54" s="53"/>
      <c r="G54" s="74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 spans="1:25" ht="18" x14ac:dyDescent="0.35">
      <c r="A55" s="52"/>
      <c r="B55" s="52"/>
      <c r="C55" s="53" t="s">
        <v>1050</v>
      </c>
      <c r="D55" s="76">
        <v>2017</v>
      </c>
      <c r="E55" s="101">
        <f>+'Tabeller til diagram'!B83</f>
        <v>0</v>
      </c>
      <c r="F55" s="53"/>
      <c r="G55" s="74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 spans="1:25" ht="18" x14ac:dyDescent="0.35">
      <c r="A56" s="52"/>
      <c r="B56" s="52"/>
      <c r="C56" s="53" t="s">
        <v>1051</v>
      </c>
      <c r="D56" s="76">
        <v>2017</v>
      </c>
      <c r="E56" s="101">
        <f>+'Tabeller til diagram'!C83</f>
        <v>0</v>
      </c>
      <c r="F56" s="53"/>
      <c r="G56" s="74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 spans="1:25" ht="18" x14ac:dyDescent="0.35">
      <c r="A57" s="52"/>
      <c r="B57" s="52"/>
      <c r="C57" s="53" t="s">
        <v>1052</v>
      </c>
      <c r="D57" s="76">
        <v>2017</v>
      </c>
      <c r="E57" s="101">
        <f>+'Tabeller til diagram'!D83</f>
        <v>0.2</v>
      </c>
      <c r="F57" s="53"/>
      <c r="G57" s="74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 spans="1:25" ht="18" x14ac:dyDescent="0.35">
      <c r="A58" s="52"/>
      <c r="B58" s="52"/>
      <c r="C58" s="53" t="s">
        <v>1053</v>
      </c>
      <c r="D58" s="76">
        <v>2017</v>
      </c>
      <c r="E58" s="101">
        <f>+'Tabeller til diagram'!E83</f>
        <v>0</v>
      </c>
      <c r="F58" s="53"/>
      <c r="G58" s="74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 spans="1:25" ht="18" x14ac:dyDescent="0.35">
      <c r="A59" s="52"/>
      <c r="B59" s="52"/>
      <c r="C59" s="53" t="s">
        <v>1054</v>
      </c>
      <c r="D59" s="76">
        <v>2017</v>
      </c>
      <c r="E59" s="101">
        <f>+'Tabeller til diagram'!F83</f>
        <v>0.3</v>
      </c>
      <c r="F59" s="53"/>
      <c r="G59" s="74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 spans="1:25" ht="18" x14ac:dyDescent="0.35">
      <c r="A60" s="52"/>
      <c r="B60" s="52"/>
      <c r="C60" s="53" t="s">
        <v>1055</v>
      </c>
      <c r="D60" s="76">
        <v>2017</v>
      </c>
      <c r="E60" s="101">
        <f>+'Tabeller til diagram'!G83</f>
        <v>0</v>
      </c>
      <c r="F60" s="53"/>
      <c r="G60" s="74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 spans="1:25" ht="18" x14ac:dyDescent="0.35">
      <c r="A61" s="52"/>
      <c r="B61" s="52"/>
      <c r="C61" s="53" t="s">
        <v>1056</v>
      </c>
      <c r="D61" s="76">
        <v>2017</v>
      </c>
      <c r="E61" s="101">
        <f>+'Tabeller til diagram'!H83</f>
        <v>1.3</v>
      </c>
      <c r="F61" s="53"/>
      <c r="G61" s="74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 spans="1:25" ht="18" x14ac:dyDescent="0.35">
      <c r="A62" s="52"/>
      <c r="B62" s="52"/>
      <c r="C62" s="53"/>
      <c r="E62" s="64"/>
      <c r="F62" s="53"/>
      <c r="G62" s="74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 spans="1:25" ht="18" x14ac:dyDescent="0.35">
      <c r="A63" s="52"/>
      <c r="B63" s="52"/>
      <c r="C63" s="89" t="s">
        <v>556</v>
      </c>
      <c r="E63" s="64"/>
      <c r="F63" s="53"/>
      <c r="G63" s="74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 spans="1:25" ht="18" x14ac:dyDescent="0.35">
      <c r="A64" s="52"/>
      <c r="B64" s="52"/>
      <c r="C64" s="53" t="s">
        <v>557</v>
      </c>
      <c r="D64" s="76">
        <v>2018</v>
      </c>
      <c r="E64" s="66">
        <f>+'Tabeller til diagram'!H87/'Tabeller til diagram'!G87-1</f>
        <v>-4.8496605237633439E-3</v>
      </c>
      <c r="F64" s="53"/>
      <c r="G64" s="70">
        <f>+'Kriteriedata jordskogareal'!I426/'Kriteriedata jordskogareal'!H426-1</f>
        <v>6.0090523174938237E-3</v>
      </c>
      <c r="H64" s="52"/>
      <c r="I64" s="81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 spans="1:25" ht="18" x14ac:dyDescent="0.35">
      <c r="A65" s="52"/>
      <c r="B65" s="52"/>
      <c r="C65" s="53" t="s">
        <v>558</v>
      </c>
      <c r="D65" s="76">
        <v>2018</v>
      </c>
      <c r="E65" s="66">
        <f>+'Tabeller til diagram'!H88/'Tabeller til diagram'!G88-1</f>
        <v>9.9355247859622686E-4</v>
      </c>
      <c r="F65" s="53"/>
      <c r="G65" s="70">
        <f>+'Kriteriedata jordskogareal'!P426/'Kriteriedata jordskogareal'!O426-1</f>
        <v>-1.5503659871577424E-3</v>
      </c>
      <c r="H65" s="52"/>
      <c r="I65" s="81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 spans="1:25" ht="18" x14ac:dyDescent="0.35">
      <c r="A66" s="52"/>
      <c r="B66" s="52"/>
      <c r="C66" s="53"/>
      <c r="E66" s="66"/>
      <c r="F66" s="53"/>
      <c r="G66" s="74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 spans="1:25" ht="18" x14ac:dyDescent="0.35">
      <c r="A67" s="52"/>
      <c r="B67" s="52"/>
      <c r="C67" s="89" t="s">
        <v>562</v>
      </c>
      <c r="E67" s="66"/>
      <c r="F67" s="57"/>
      <c r="G67" s="10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 spans="1:25" ht="18" x14ac:dyDescent="0.35">
      <c r="A68" s="52"/>
      <c r="B68" s="52"/>
      <c r="C68" s="53" t="s">
        <v>559</v>
      </c>
      <c r="D68" s="76">
        <v>2017</v>
      </c>
      <c r="E68" s="82">
        <f>+'Tabeller til diagram'!D92</f>
        <v>1443.6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 spans="1:25" ht="18" x14ac:dyDescent="0.35">
      <c r="A69" s="52"/>
      <c r="B69" s="52"/>
      <c r="C69" s="53" t="s">
        <v>560</v>
      </c>
      <c r="D69" s="76">
        <v>2017</v>
      </c>
      <c r="E69" s="82">
        <f>+'Tabeller til diagram'!D93</f>
        <v>446.4</v>
      </c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 spans="1:25" ht="18" x14ac:dyDescent="0.35">
      <c r="A70" s="52"/>
      <c r="B70" s="52"/>
      <c r="C70" s="53" t="s">
        <v>561</v>
      </c>
      <c r="D70" s="76">
        <v>2017</v>
      </c>
      <c r="E70" s="82">
        <f>+'Tabeller til diagram'!D94</f>
        <v>322.2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 spans="1:25" ht="18" x14ac:dyDescent="0.35">
      <c r="A71" s="52"/>
      <c r="B71" s="52"/>
      <c r="C71" s="53" t="s">
        <v>563</v>
      </c>
      <c r="D71" s="76">
        <v>2017</v>
      </c>
      <c r="E71" s="82">
        <f>+'Tabeller til diagram'!D95</f>
        <v>337.5</v>
      </c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 spans="1:25" ht="18" x14ac:dyDescent="0.35">
      <c r="A72" s="52"/>
      <c r="B72" s="52"/>
      <c r="C72" s="53" t="s">
        <v>564</v>
      </c>
      <c r="D72" s="76">
        <v>2017</v>
      </c>
      <c r="E72" s="82">
        <f>+'Tabeller til diagram'!D96</f>
        <v>62.1</v>
      </c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 spans="1:25" ht="18" x14ac:dyDescent="0.35">
      <c r="A73" s="52"/>
      <c r="B73" s="52"/>
      <c r="C73" s="53" t="s">
        <v>565</v>
      </c>
      <c r="D73" s="76">
        <v>2017</v>
      </c>
      <c r="E73" s="82">
        <f>+'Tabeller til diagram'!D97</f>
        <v>432.9</v>
      </c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 spans="1:25" ht="18" x14ac:dyDescent="0.35">
      <c r="A74" s="52"/>
      <c r="B74" s="52"/>
      <c r="C74" s="52"/>
      <c r="E74" s="66"/>
      <c r="F74" s="57"/>
      <c r="G74" s="10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 spans="1:25" ht="18" x14ac:dyDescent="0.35">
      <c r="A75" s="52"/>
      <c r="B75" s="52"/>
      <c r="C75" s="89" t="s">
        <v>566</v>
      </c>
      <c r="E75" s="66"/>
      <c r="F75" s="52"/>
      <c r="G75" s="10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 spans="1:25" ht="18" x14ac:dyDescent="0.35">
      <c r="A76" s="52"/>
      <c r="B76" s="52"/>
      <c r="C76" s="53" t="s">
        <v>567</v>
      </c>
      <c r="E76" s="66">
        <f>+'Tabeller til diagram'!D101</f>
        <v>0.20895277207392196</v>
      </c>
      <c r="F76" s="52"/>
      <c r="G76" s="70">
        <f>+'Kriteriedata avfallbehandling'!O426</f>
        <v>0.24302439247968838</v>
      </c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 spans="1:25" ht="18" x14ac:dyDescent="0.35">
      <c r="A77" s="52"/>
      <c r="B77" s="52"/>
      <c r="C77" s="53" t="s">
        <v>568</v>
      </c>
      <c r="E77" s="66">
        <f>+'Tabeller til diagram'!D102</f>
        <v>0.58817248459958926</v>
      </c>
      <c r="F77" s="52"/>
      <c r="G77" s="70">
        <f>+'Kriteriedata avfallbehandling'!P426</f>
        <v>0.56867863071686209</v>
      </c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 spans="1:25" ht="18" x14ac:dyDescent="0.35">
      <c r="A78" s="52"/>
      <c r="B78" s="52"/>
      <c r="C78" s="53" t="s">
        <v>569</v>
      </c>
      <c r="E78" s="66">
        <f>+'Tabeller til diagram'!D103</f>
        <v>0</v>
      </c>
      <c r="F78" s="52"/>
      <c r="G78" s="70">
        <f>+'Kriteriedata avfallbehandling'!Q426</f>
        <v>3.1745538525655058E-2</v>
      </c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 spans="1:25" ht="18" x14ac:dyDescent="0.35">
      <c r="A79" s="52"/>
      <c r="B79" s="52"/>
      <c r="C79" s="53" t="s">
        <v>570</v>
      </c>
      <c r="E79" s="66">
        <f>+'Tabeller til diagram'!D104</f>
        <v>3.9507186858316216E-2</v>
      </c>
      <c r="F79" s="52"/>
      <c r="G79" s="70">
        <f>+'Kriteriedata avfallbehandling'!R426</f>
        <v>4.7885352849882115E-2</v>
      </c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 spans="1:25" ht="18" x14ac:dyDescent="0.35">
      <c r="A80" s="52"/>
      <c r="B80" s="52"/>
      <c r="C80" s="53" t="s">
        <v>571</v>
      </c>
      <c r="E80" s="66">
        <f>+'Tabeller til diagram'!D105</f>
        <v>0.14784394250513347</v>
      </c>
      <c r="F80" s="52"/>
      <c r="G80" s="70">
        <f>+'Kriteriedata avfallbehandling'!S426</f>
        <v>9.9481277878327543E-2</v>
      </c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ht="18" x14ac:dyDescent="0.35">
      <c r="A81" s="52"/>
      <c r="B81" s="52"/>
      <c r="C81" s="53" t="s">
        <v>572</v>
      </c>
      <c r="E81" s="66">
        <f>+'Tabeller til diagram'!D106</f>
        <v>1.5523613963039013E-2</v>
      </c>
      <c r="F81" s="52"/>
      <c r="G81" s="70">
        <f>+'Kriteriedata avfallbehandling'!T426</f>
        <v>9.184807549584853E-3</v>
      </c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 spans="1:25" ht="18" x14ac:dyDescent="0.35">
      <c r="A82" s="52"/>
      <c r="B82" s="52"/>
      <c r="C82" s="52"/>
      <c r="E82" s="66"/>
      <c r="F82" s="52"/>
      <c r="G82" s="70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 spans="1:25" x14ac:dyDescent="0.3">
      <c r="A83" s="52"/>
      <c r="B83" s="52"/>
      <c r="C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 spans="1:25" x14ac:dyDescent="0.3">
      <c r="A84" s="52"/>
      <c r="B84" s="52"/>
      <c r="C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 spans="1:25" x14ac:dyDescent="0.3">
      <c r="A85" s="52"/>
      <c r="B85" s="52"/>
      <c r="C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 spans="1:25" x14ac:dyDescent="0.3">
      <c r="A86" s="52"/>
      <c r="B86" s="52"/>
      <c r="C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 spans="1:25" x14ac:dyDescent="0.3">
      <c r="A87" s="52"/>
      <c r="B87" s="52"/>
      <c r="C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 spans="1:25" x14ac:dyDescent="0.3">
      <c r="A88" s="52"/>
      <c r="B88" s="52"/>
      <c r="C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 spans="1:25" x14ac:dyDescent="0.3">
      <c r="A89" s="52"/>
      <c r="B89" s="52"/>
      <c r="C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 spans="1:25" x14ac:dyDescent="0.3">
      <c r="A90" s="52"/>
      <c r="B90" s="52"/>
      <c r="C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 spans="1:25" x14ac:dyDescent="0.3">
      <c r="A91" s="52"/>
      <c r="B91" s="52"/>
      <c r="C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 spans="1:25" x14ac:dyDescent="0.3">
      <c r="A92" s="52"/>
      <c r="B92" s="52"/>
      <c r="C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 spans="1:25" x14ac:dyDescent="0.3">
      <c r="A93" s="52"/>
      <c r="B93" s="52"/>
      <c r="C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 spans="1:25" x14ac:dyDescent="0.3">
      <c r="A94" s="52"/>
      <c r="B94" s="52"/>
      <c r="C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 spans="1:25" x14ac:dyDescent="0.3">
      <c r="A95" s="52"/>
      <c r="B95" s="52"/>
      <c r="C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 spans="1:25" x14ac:dyDescent="0.3">
      <c r="A96" s="52"/>
      <c r="B96" s="52"/>
      <c r="C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 spans="1:25" x14ac:dyDescent="0.3">
      <c r="A97" s="52"/>
      <c r="B97" s="52"/>
      <c r="C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 spans="1:25" x14ac:dyDescent="0.3">
      <c r="A98" s="52"/>
      <c r="B98" s="52"/>
      <c r="C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 spans="1:25" x14ac:dyDescent="0.3">
      <c r="A99" s="52"/>
      <c r="B99" s="52"/>
      <c r="C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 spans="1:25" x14ac:dyDescent="0.3">
      <c r="A100" s="52"/>
      <c r="B100" s="52"/>
      <c r="C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 spans="1:25" x14ac:dyDescent="0.3">
      <c r="A101" s="52"/>
      <c r="B101" s="52"/>
      <c r="C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 spans="1:25" x14ac:dyDescent="0.3">
      <c r="A102" s="52"/>
      <c r="B102" s="52"/>
      <c r="C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</sheetData>
  <sheetProtection selectLockedCells="1"/>
  <hyperlinks>
    <hyperlink ref="C18" location="'Indikator 3.12'!A1" display="Indikator 3.12 Netto innenlands flytting, antall personer 2018"/>
    <hyperlink ref="C10" location="'Indikator 3.2'!A1" display="Indikator 3.2 Netto driftsresultat etter netto bundne fondsavsetninger som andel av driftsinntekter, 2017"/>
    <hyperlink ref="C12" location="'Indikator 3.3'!A1" display="Indikator 3.3 Netto lånegjeld fratrukket ubundne investeringsfond som andel av driftsinntekter, 2017"/>
    <hyperlink ref="C20" location="'Indikator 3.13'!A1" display="Indikator 3.13 Sysselsatte 20-66 år som andel av befolkning 20-66 år, 2018"/>
    <hyperlink ref="C22" location="'Indikator 4.1'!A1" display="Indikator 4.1 Befolkningsvekst i ulike aldersgrupper"/>
    <hyperlink ref="C27" location="'Indikator 4.2'!A1" display="Indikator 4.2 Andel innbyggere over 67 år"/>
    <hyperlink ref="C31" location="'Indikator 6.4'!A1" display="Indikator 6.4 Inntektsfordelingen belyst ved P90/10. Inntekt etter skatt per forbruksenhet"/>
    <hyperlink ref="C33" location="'Indikator 6.5'!A1" display="Indikator 6.5 Andel personer 0-18 år i husholdninger med lav inntekt (60 prosent av median)"/>
    <hyperlink ref="C35" location="'Indikator 7.4'!A1" display="Indikator 7.4 Innbyggere bosatt i tettbygde og spredtbygd"/>
    <hyperlink ref="C63" location="'Indikator 8.8'!A1" display="Indikator 8.8 Jordbruksareal og skog i kommunen"/>
    <hyperlink ref="C67" location="'Indikator 8.11'!A1" display="Indikator 8.11 Mengder husholdningsavfall i kommunen etter mengde og år"/>
    <hyperlink ref="C75" location="'Indikator 8.12'!A1" display="Indikator 8.12 Mengder husholdningsavfall, andeler etter behandlingsform"/>
    <hyperlink ref="C39" location="'Indikator 8.1'!A1" display="Indikator 8.1 Innenlandske utslipp av klimagasser, CO2-ekvivalenter"/>
    <hyperlink ref="C8" location="'Indikator 2.1'!A1" display="Indikator 2.1 Valgdeltagelse kommunevalget"/>
    <hyperlink ref="C14" location="'Indikator 3.8'!A1" display="Indikator 3.8 Befolkningsendring"/>
    <hyperlink ref="C16" location="'Indikator 3.10'!A1" display="Indikator 3.10 Forsørgerbyrde"/>
    <hyperlink ref="C29" location="'Indikator 4.4b'!A1" display="Indikator 4.4 Andel årsverk pleie- og omsorgstjenester som andel av totale årsverk"/>
    <hyperlink ref="C50" location="'Indikator 8.6'!A1" display="Indikator 8.7 Omdisponering av dyrka og dyrkbar jord, dekar"/>
    <hyperlink ref="C54" location="'Indikator 8.7'!A1" display="Indikator 8.7 Omdisponering av dyrka og dyrkbar jord til andre formpl enn landbruk, etter formål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119"/>
  <sheetViews>
    <sheetView topLeftCell="A66" workbookViewId="0">
      <selection activeCell="H84" sqref="H84"/>
    </sheetView>
  </sheetViews>
  <sheetFormatPr baseColWidth="10" defaultRowHeight="14.4" x14ac:dyDescent="0.3"/>
  <cols>
    <col min="1" max="1" width="39.21875" customWidth="1"/>
  </cols>
  <sheetData>
    <row r="2" spans="1:32" x14ac:dyDescent="0.3">
      <c r="A2" s="15" t="s">
        <v>463</v>
      </c>
      <c r="B2" s="13" t="s">
        <v>448</v>
      </c>
      <c r="C2" s="13" t="s">
        <v>438</v>
      </c>
      <c r="D2" s="13" t="s">
        <v>439</v>
      </c>
      <c r="E2" s="13" t="s">
        <v>440</v>
      </c>
      <c r="F2" s="13" t="s">
        <v>441</v>
      </c>
      <c r="G2" s="13" t="s">
        <v>442</v>
      </c>
      <c r="H2" s="13" t="s">
        <v>443</v>
      </c>
      <c r="I2" s="13" t="s">
        <v>444</v>
      </c>
      <c r="J2" s="13" t="s">
        <v>445</v>
      </c>
    </row>
    <row r="3" spans="1:32" x14ac:dyDescent="0.3">
      <c r="A3" t="str">
        <f>+Inngangsark!C4</f>
        <v>HALDEN</v>
      </c>
      <c r="B3" s="33">
        <f>VLOOKUP(Inngangsark!$B$4,'Kriteriedata befolkningsvekst2'!$A$4:$BF$425,3,FALSE)</f>
        <v>1.5429524603836509E-2</v>
      </c>
      <c r="C3" s="33">
        <f>VLOOKUP(Inngangsark!$B$4,'Kriteriedata befolkningsvekst2'!$A$4:$BF$425,4,FALSE)</f>
        <v>1.1054072553045913E-2</v>
      </c>
      <c r="D3" s="33">
        <f>VLOOKUP(Inngangsark!$B$4,'Kriteriedata befolkningsvekst2'!$A$4:$BF$425,5,FALSE)</f>
        <v>1.1407101513048801E-2</v>
      </c>
      <c r="E3" s="33">
        <f>VLOOKUP(Inngangsark!$B$4,'Kriteriedata befolkningsvekst2'!$A$4:$BF$425,6,FALSE)</f>
        <v>8.4337349397589634E-3</v>
      </c>
      <c r="F3" s="33">
        <f>VLOOKUP(Inngangsark!$B$4,'Kriteriedata befolkningsvekst2'!$A$4:$BF$425,7,FALSE)</f>
        <v>6.5047125979025289E-3</v>
      </c>
      <c r="G3" s="33">
        <f>VLOOKUP(Inngangsark!$B$4,'Kriteriedata befolkningsvekst2'!$A$4:$BF$425,8,FALSE)</f>
        <v>7.1221313637561678E-3</v>
      </c>
      <c r="H3" s="33">
        <f>VLOOKUP(Inngangsark!$B$4,'Kriteriedata befolkningsvekst2'!$A$4:$BF$425,9,FALSE)</f>
        <v>8.0539549502356422E-3</v>
      </c>
      <c r="I3" s="33">
        <f>VLOOKUP(Inngangsark!$B$4,'Kriteriedata befolkningsvekst2'!$A$4:$BF$425,10,FALSE)</f>
        <v>8.0220850925625253E-3</v>
      </c>
      <c r="J3" s="33">
        <f>VLOOKUP(Inngangsark!$B$4,'Kriteriedata befolkningsvekst2'!$A$4:$BF$425,11,FALSE)</f>
        <v>4.5107452395527492E-3</v>
      </c>
    </row>
    <row r="4" spans="1:32" x14ac:dyDescent="0.3">
      <c r="A4" t="s">
        <v>458</v>
      </c>
      <c r="B4" s="33">
        <f>+'Kriteriedata befolkningsvekst2'!C427</f>
        <v>1.2783749698190627E-2</v>
      </c>
      <c r="C4" s="33">
        <f>+'Kriteriedata befolkningsvekst2'!D427</f>
        <v>1.3325393446137923E-2</v>
      </c>
      <c r="D4" s="33">
        <f>+'Kriteriedata befolkningsvekst2'!E427</f>
        <v>1.3118071670541021E-2</v>
      </c>
      <c r="E4" s="33">
        <f>+'Kriteriedata befolkningsvekst2'!F427</f>
        <v>1.1438894140588296E-2</v>
      </c>
      <c r="F4" s="33">
        <f>+'Kriteriedata befolkningsvekst2'!G427</f>
        <v>1.1106944218266523E-2</v>
      </c>
      <c r="G4" s="33">
        <f>+'Kriteriedata befolkningsvekst2'!H427</f>
        <v>9.3273029047571399E-3</v>
      </c>
      <c r="H4" s="33">
        <f>+'Kriteriedata befolkningsvekst2'!I427</f>
        <v>8.5025177479414182E-3</v>
      </c>
      <c r="I4" s="33">
        <f>+'Kriteriedata befolkningsvekst2'!J427</f>
        <v>7.0939047607818662E-3</v>
      </c>
      <c r="J4" s="33">
        <f>+'Kriteriedata befolkningsvekst2'!K427</f>
        <v>6.1547101481431721E-3</v>
      </c>
    </row>
    <row r="9" spans="1:32" x14ac:dyDescent="0.3">
      <c r="A9" s="15" t="s">
        <v>451</v>
      </c>
    </row>
    <row r="10" spans="1:32" x14ac:dyDescent="0.3">
      <c r="A10" t="str">
        <f>+Inngangsark!C4</f>
        <v>HALDEN</v>
      </c>
      <c r="B10" s="13" t="s">
        <v>418</v>
      </c>
      <c r="C10" s="13" t="s">
        <v>419</v>
      </c>
      <c r="D10" s="13" t="s">
        <v>420</v>
      </c>
      <c r="E10" s="13" t="s">
        <v>421</v>
      </c>
      <c r="F10" s="13" t="s">
        <v>422</v>
      </c>
      <c r="G10" s="13" t="s">
        <v>423</v>
      </c>
      <c r="H10" s="13" t="s">
        <v>424</v>
      </c>
      <c r="I10" s="13" t="s">
        <v>425</v>
      </c>
      <c r="J10" s="13" t="s">
        <v>426</v>
      </c>
      <c r="K10" s="13" t="s">
        <v>427</v>
      </c>
      <c r="L10" s="13" t="s">
        <v>428</v>
      </c>
      <c r="M10" s="13" t="s">
        <v>429</v>
      </c>
      <c r="N10" s="13" t="s">
        <v>430</v>
      </c>
      <c r="O10" s="13" t="s">
        <v>431</v>
      </c>
      <c r="P10" s="13" t="s">
        <v>432</v>
      </c>
      <c r="Q10" s="13" t="s">
        <v>433</v>
      </c>
      <c r="R10" s="13" t="s">
        <v>434</v>
      </c>
      <c r="S10" s="13" t="s">
        <v>435</v>
      </c>
      <c r="T10" s="13" t="s">
        <v>436</v>
      </c>
      <c r="U10" s="13" t="s">
        <v>437</v>
      </c>
      <c r="V10" s="13" t="s">
        <v>438</v>
      </c>
      <c r="W10" s="13" t="s">
        <v>439</v>
      </c>
      <c r="X10" s="13" t="s">
        <v>440</v>
      </c>
      <c r="Y10" s="13" t="s">
        <v>441</v>
      </c>
      <c r="Z10" s="13" t="s">
        <v>442</v>
      </c>
      <c r="AA10" s="13" t="s">
        <v>443</v>
      </c>
      <c r="AB10" s="13" t="s">
        <v>444</v>
      </c>
      <c r="AC10" s="13" t="s">
        <v>445</v>
      </c>
      <c r="AD10" s="13"/>
      <c r="AE10" s="13"/>
      <c r="AF10" s="13"/>
    </row>
    <row r="11" spans="1:32" x14ac:dyDescent="0.3">
      <c r="A11" t="s">
        <v>450</v>
      </c>
      <c r="B11" s="14">
        <f>VLOOKUP(Inngangsark!$B$4,'Kriteriedata spredtbygd'!$A$4:$BF$425,3,FALSE)</f>
        <v>0.83158146201624461</v>
      </c>
      <c r="C11" s="14">
        <f>VLOOKUP(Inngangsark!$B$4,'Kriteriedata spredtbygd'!$A$4:$BF$425,5,FALSE)</f>
        <v>0.83451499188022338</v>
      </c>
      <c r="D11" s="14">
        <f>VLOOKUP(Inngangsark!$B$4,'Kriteriedata spredtbygd'!$A$4:$BF$425,7,FALSE)</f>
        <v>0.8367548752027214</v>
      </c>
      <c r="E11" s="14">
        <f>VLOOKUP(Inngangsark!$B$4,'Kriteriedata spredtbygd'!$A$4:$BF$425,9,FALSE)</f>
        <v>0.83519475906705076</v>
      </c>
      <c r="F11" s="14">
        <f>VLOOKUP(Inngangsark!$B$4,'Kriteriedata spredtbygd'!$A$4:$BF$425,11,FALSE)</f>
        <v>0.82781972444928775</v>
      </c>
      <c r="G11" s="14">
        <f>VLOOKUP(Inngangsark!$B$4,'Kriteriedata spredtbygd'!$A$4:$BF$425,13,FALSE)</f>
        <v>0.82327669621086041</v>
      </c>
      <c r="H11" s="14">
        <f>VLOOKUP(Inngangsark!$B$4,'Kriteriedata spredtbygd'!$A$4:$BF$425,15,FALSE)</f>
        <v>0.82429249835913676</v>
      </c>
      <c r="I11" s="14">
        <f>VLOOKUP(Inngangsark!$B$4,'Kriteriedata spredtbygd'!$A$4:$BF$425,17,FALSE)</f>
        <v>0.82657718120805368</v>
      </c>
      <c r="J11" s="14">
        <f>VLOOKUP(Inngangsark!$B$4,'Kriteriedata spredtbygd'!$A$4:$BF$425,19,FALSE)</f>
        <v>0.82921356860358986</v>
      </c>
      <c r="K11" s="14">
        <f>VLOOKUP(Inngangsark!$B$4,'Kriteriedata spredtbygd'!$A$4:$BF$425,21,FALSE)</f>
        <v>0.84848252016903569</v>
      </c>
      <c r="L11" s="14">
        <f>VLOOKUP(Inngangsark!$B$4,'Kriteriedata spredtbygd'!$A$4:$BF$425,23,FALSE)</f>
        <v>0.84834948516050879</v>
      </c>
      <c r="M11" s="14">
        <f>VLOOKUP(Inngangsark!$B$4,'Kriteriedata spredtbygd'!$A$4:$BF$425,25,FALSE)</f>
        <v>0.84476480642045038</v>
      </c>
      <c r="N11" s="14">
        <f>VLOOKUP(Inngangsark!$B$4,'Kriteriedata spredtbygd'!$A$4:$BF$425,27,FALSE)</f>
        <v>0.8423634418913436</v>
      </c>
      <c r="O11" s="14">
        <f>VLOOKUP(Inngangsark!$B$4,'Kriteriedata spredtbygd'!$A$4:$BF$425,29,FALSE)</f>
        <v>0.84504570383912248</v>
      </c>
      <c r="P11" s="14">
        <f>VLOOKUP(Inngangsark!$B$4,'Kriteriedata spredtbygd'!$A$4:$BF$425,31,FALSE)</f>
        <v>0.84224725655328303</v>
      </c>
      <c r="Q11" s="14">
        <f>VLOOKUP(Inngangsark!$B$4,'Kriteriedata spredtbygd'!$A$4:$BF$425,33,FALSE)</f>
        <v>0.84053867653998326</v>
      </c>
      <c r="R11" s="14">
        <f>VLOOKUP(Inngangsark!$B$4,'Kriteriedata spredtbygd'!$A$4:$BF$425,35,FALSE)</f>
        <v>0.8438955692774347</v>
      </c>
      <c r="S11" s="14">
        <f>VLOOKUP(Inngangsark!$B$4,'Kriteriedata spredtbygd'!$A$4:$BF$425,37,FALSE)</f>
        <v>0.84692335372436123</v>
      </c>
      <c r="T11" s="14">
        <f>VLOOKUP(Inngangsark!$B$4,'Kriteriedata spredtbygd'!$A$4:$BF$425,39,FALSE)</f>
        <v>0.85034910230834992</v>
      </c>
      <c r="U11" s="14">
        <f>VLOOKUP(Inngangsark!$B$4,'Kriteriedata spredtbygd'!$A$4:$BF$425,41,FALSE)</f>
        <v>0.85148235625903335</v>
      </c>
      <c r="V11" s="14">
        <f>VLOOKUP(Inngangsark!$B$4,'Kriteriedata spredtbygd'!$A$4:$BF$425,43,FALSE)</f>
        <v>0.85726539715217021</v>
      </c>
      <c r="W11" s="14">
        <f>VLOOKUP(Inngangsark!$B$4,'Kriteriedata spredtbygd'!$A$4:$BF$425,45,FALSE)</f>
        <v>0.85571176310785113</v>
      </c>
      <c r="X11" s="14">
        <f>VLOOKUP(Inngangsark!$B$4,'Kriteriedata spredtbygd'!$A$4:$BF$425,47,FALSE)</f>
        <v>0.86491759165825766</v>
      </c>
      <c r="Y11" s="14">
        <f>VLOOKUP(Inngangsark!$B$4,'Kriteriedata spredtbygd'!$A$4:$BF$425,49,FALSE)</f>
        <v>0.86649136238058777</v>
      </c>
      <c r="Z11" s="14">
        <f>VLOOKUP(Inngangsark!$B$4,'Kriteriedata spredtbygd'!$A$4:$BF$425,51,FALSE)</f>
        <v>0.86769668497320185</v>
      </c>
      <c r="AA11" s="14">
        <f>VLOOKUP(Inngangsark!$B$4,'Kriteriedata spredtbygd'!$A$4:$BF$425,53,FALSE)</f>
        <v>0.86909878284833175</v>
      </c>
      <c r="AB11" s="14">
        <f>VLOOKUP(Inngangsark!$B$4,'Kriteriedata spredtbygd'!$A$4:$BF$425,55,FALSE)</f>
        <v>0.86835599505562422</v>
      </c>
      <c r="AC11" s="14">
        <f>VLOOKUP(Inngangsark!$B$4,'Kriteriedata spredtbygd'!$A$4:$BF$425,57,FALSE)</f>
        <v>0.86936733376371855</v>
      </c>
      <c r="AD11" s="14"/>
    </row>
    <row r="12" spans="1:32" x14ac:dyDescent="0.3">
      <c r="A12" t="s">
        <v>449</v>
      </c>
      <c r="B12" s="14">
        <f>VLOOKUP(Inngangsark!$B$4,'Kriteriedata spredtbygd'!$A$4:$BF$425,4,FALSE)</f>
        <v>0.16841853798375536</v>
      </c>
      <c r="C12" s="14">
        <f>VLOOKUP(Inngangsark!$B$4,'Kriteriedata spredtbygd'!$A$4:$BF$425,6,FALSE)</f>
        <v>0.16548500811977659</v>
      </c>
      <c r="D12" s="14">
        <f>VLOOKUP(Inngangsark!$B$4,'Kriteriedata spredtbygd'!$A$4:$BF$425,8,FALSE)</f>
        <v>0.1632451247972786</v>
      </c>
      <c r="E12" s="14">
        <f>VLOOKUP(Inngangsark!$B$4,'Kriteriedata spredtbygd'!$A$4:$BF$425,10,FALSE)</f>
        <v>0.16480524093294921</v>
      </c>
      <c r="F12" s="14">
        <f>VLOOKUP(Inngangsark!$B$4,'Kriteriedata spredtbygd'!$A$4:$BF$425,12,FALSE)</f>
        <v>0.17218027555071222</v>
      </c>
      <c r="G12" s="14">
        <f>VLOOKUP(Inngangsark!$B$4,'Kriteriedata spredtbygd'!$A$4:$BF$425,14,FALSE)</f>
        <v>0.17672330378913961</v>
      </c>
      <c r="H12" s="14">
        <f>VLOOKUP(Inngangsark!$B$4,'Kriteriedata spredtbygd'!$A$4:$BF$425,16,FALSE)</f>
        <v>0.1757075016408633</v>
      </c>
      <c r="I12" s="14">
        <f>VLOOKUP(Inngangsark!$B$4,'Kriteriedata spredtbygd'!$A$4:$BF$425,18,FALSE)</f>
        <v>0.17342281879194632</v>
      </c>
      <c r="J12" s="14">
        <f>VLOOKUP(Inngangsark!$B$4,'Kriteriedata spredtbygd'!$A$4:$BF$425,20,FALSE)</f>
        <v>0.17078643139641009</v>
      </c>
      <c r="K12" s="14">
        <f>VLOOKUP(Inngangsark!$B$4,'Kriteriedata spredtbygd'!$A$4:$BF$425,22,FALSE)</f>
        <v>0.15151747983096428</v>
      </c>
      <c r="L12" s="14">
        <f>VLOOKUP(Inngangsark!$B$4,'Kriteriedata spredtbygd'!$A$4:$BF$425,24,FALSE)</f>
        <v>0.15165051483949121</v>
      </c>
      <c r="M12" s="14">
        <f>VLOOKUP(Inngangsark!$B$4,'Kriteriedata spredtbygd'!$A$4:$BF$425,26,FALSE)</f>
        <v>0.15523519357954968</v>
      </c>
      <c r="N12" s="14">
        <f>VLOOKUP(Inngangsark!$B$4,'Kriteriedata spredtbygd'!$A$4:$BF$425,28,FALSE)</f>
        <v>0.15763655810865637</v>
      </c>
      <c r="O12" s="14">
        <f>VLOOKUP(Inngangsark!$B$4,'Kriteriedata spredtbygd'!$A$4:$BF$425,30,FALSE)</f>
        <v>0.15495429616087752</v>
      </c>
      <c r="P12" s="14">
        <f>VLOOKUP(Inngangsark!$B$4,'Kriteriedata spredtbygd'!$A$4:$BF$425,32,FALSE)</f>
        <v>0.15775274344671697</v>
      </c>
      <c r="Q12" s="14">
        <f>VLOOKUP(Inngangsark!$B$4,'Kriteriedata spredtbygd'!$A$4:$BF$425,34,FALSE)</f>
        <v>0.15946132346001671</v>
      </c>
      <c r="R12" s="14">
        <f>VLOOKUP(Inngangsark!$B$4,'Kriteriedata spredtbygd'!$A$4:$BF$425,36,FALSE)</f>
        <v>0.15610443072256527</v>
      </c>
      <c r="S12" s="14">
        <f>VLOOKUP(Inngangsark!$B$4,'Kriteriedata spredtbygd'!$A$4:$BF$425,38,FALSE)</f>
        <v>0.15307664627563872</v>
      </c>
      <c r="T12" s="14">
        <f>VLOOKUP(Inngangsark!$B$4,'Kriteriedata spredtbygd'!$A$4:$BF$425,40,FALSE)</f>
        <v>0.14965089769165005</v>
      </c>
      <c r="U12" s="14">
        <f>VLOOKUP(Inngangsark!$B$4,'Kriteriedata spredtbygd'!$A$4:$BF$425,42,FALSE)</f>
        <v>0.14851764374096663</v>
      </c>
      <c r="V12" s="14">
        <f>VLOOKUP(Inngangsark!$B$4,'Kriteriedata spredtbygd'!$A$4:$BF$425,44,FALSE)</f>
        <v>0.14273460284782982</v>
      </c>
      <c r="W12" s="14">
        <f>VLOOKUP(Inngangsark!$B$4,'Kriteriedata spredtbygd'!$A$4:$BF$425,46,FALSE)</f>
        <v>0.14428823689214887</v>
      </c>
      <c r="X12" s="14">
        <f>VLOOKUP(Inngangsark!$B$4,'Kriteriedata spredtbygd'!$A$4:$BF$425,48,FALSE)</f>
        <v>0.13508240834174234</v>
      </c>
      <c r="Y12" s="14">
        <f>VLOOKUP(Inngangsark!$B$4,'Kriteriedata spredtbygd'!$A$4:$BF$425,50,FALSE)</f>
        <v>0.13350863761941217</v>
      </c>
      <c r="Z12" s="14">
        <f>VLOOKUP(Inngangsark!$B$4,'Kriteriedata spredtbygd'!$A$4:$BF$425,52,FALSE)</f>
        <v>0.13230331502679812</v>
      </c>
      <c r="AA12" s="14">
        <f>VLOOKUP(Inngangsark!$B$4,'Kriteriedata spredtbygd'!$A$4:$BF$425,54,FALSE)</f>
        <v>0.13090121715166825</v>
      </c>
      <c r="AB12" s="14">
        <f>VLOOKUP(Inngangsark!$B$4,'Kriteriedata spredtbygd'!$A$4:$BF$425,56,FALSE)</f>
        <v>0.13164400494437578</v>
      </c>
      <c r="AC12" s="14">
        <f>VLOOKUP(Inngangsark!$B$4,'Kriteriedata spredtbygd'!$A$4:$BF$425,58,FALSE)</f>
        <v>0.13063266623628148</v>
      </c>
      <c r="AD12" s="14"/>
    </row>
    <row r="16" spans="1:32" x14ac:dyDescent="0.3">
      <c r="A16" s="15" t="s">
        <v>456</v>
      </c>
      <c r="B16" s="13" t="s">
        <v>445</v>
      </c>
      <c r="C16" s="13" t="s">
        <v>452</v>
      </c>
      <c r="D16" s="13" t="s">
        <v>453</v>
      </c>
      <c r="E16" s="13" t="s">
        <v>454</v>
      </c>
      <c r="F16" s="13" t="s">
        <v>455</v>
      </c>
    </row>
    <row r="17" spans="1:9" x14ac:dyDescent="0.3">
      <c r="A17" t="str">
        <f>+Inngangsark!C4</f>
        <v>HALDEN</v>
      </c>
      <c r="B17" s="17">
        <f>VLOOKUP(Inngangsark!$B$4,'Kriteriedata forsørgerbyrde'!$A$4:$BF$425,3,FALSE)</f>
        <v>0.78465873152780174</v>
      </c>
      <c r="C17" s="17">
        <f>VLOOKUP(Inngangsark!$B$4,'Kriteriedata forsørgerbyrde'!$A$4:$BF$425,4,FALSE)</f>
        <v>0.7856713152857534</v>
      </c>
      <c r="D17" s="17">
        <f>VLOOKUP(Inngangsark!$B$4,'Kriteriedata forsørgerbyrde'!$A$4:$BF$425,5,FALSE)</f>
        <v>0.80932857675310155</v>
      </c>
      <c r="E17" s="17">
        <f>VLOOKUP(Inngangsark!$B$4,'Kriteriedata forsørgerbyrde'!$A$4:$BF$425,6,FALSE)</f>
        <v>0.84527175620483819</v>
      </c>
      <c r="F17" s="17">
        <f>VLOOKUP(Inngangsark!$B$4,'Kriteriedata forsørgerbyrde'!$A$4:$BF$425,7,FALSE)</f>
        <v>0.89027561102444097</v>
      </c>
    </row>
    <row r="18" spans="1:9" x14ac:dyDescent="0.3">
      <c r="A18" t="s">
        <v>457</v>
      </c>
      <c r="B18" s="17">
        <f>+'Kriteriedata forsørgerbyrde'!C426</f>
        <v>0.73941087012931561</v>
      </c>
      <c r="C18" s="17">
        <f>+'Kriteriedata forsørgerbyrde'!D426</f>
        <v>0.75633518581566384</v>
      </c>
      <c r="D18" s="17">
        <f>+'Kriteriedata forsørgerbyrde'!E426</f>
        <v>0.78382698171585108</v>
      </c>
      <c r="E18" s="17">
        <f>+'Kriteriedata forsørgerbyrde'!F426</f>
        <v>0.81466532019096027</v>
      </c>
      <c r="F18" s="17">
        <f>+'Kriteriedata forsørgerbyrde'!G426</f>
        <v>0.85624546569930837</v>
      </c>
    </row>
    <row r="21" spans="1:9" x14ac:dyDescent="0.3">
      <c r="A21" s="15" t="s">
        <v>464</v>
      </c>
      <c r="B21" s="13" t="s">
        <v>448</v>
      </c>
      <c r="C21" s="13" t="s">
        <v>438</v>
      </c>
      <c r="D21" s="13" t="s">
        <v>439</v>
      </c>
      <c r="E21" s="13" t="s">
        <v>440</v>
      </c>
      <c r="F21" s="13" t="s">
        <v>441</v>
      </c>
      <c r="G21" s="13" t="s">
        <v>442</v>
      </c>
      <c r="H21" s="13" t="s">
        <v>443</v>
      </c>
      <c r="I21" s="13" t="s">
        <v>444</v>
      </c>
    </row>
    <row r="22" spans="1:9" x14ac:dyDescent="0.3">
      <c r="A22" t="str">
        <f>+Inngangsark!C4</f>
        <v>HALDEN</v>
      </c>
      <c r="B22">
        <f>VLOOKUP(Inngangsark!$B$4,'Kriteriedata nettoflytting'!$A$4:$BF$425,3,FALSE)</f>
        <v>328</v>
      </c>
      <c r="C22">
        <f>VLOOKUP(Inngangsark!$B$4,'Kriteriedata nettoflytting'!$A$4:$BF$425,4,FALSE)</f>
        <v>216</v>
      </c>
      <c r="D22">
        <f>VLOOKUP(Inngangsark!$B$4,'Kriteriedata nettoflytting'!$A$4:$BF$425,5,FALSE)</f>
        <v>225</v>
      </c>
      <c r="E22">
        <f>VLOOKUP(Inngangsark!$B$4,'Kriteriedata nettoflytting'!$A$4:$BF$425,6,FALSE)</f>
        <v>192</v>
      </c>
      <c r="F22">
        <f>VLOOKUP(Inngangsark!$B$4,'Kriteriedata nettoflytting'!$A$4:$BF$425,7,FALSE)</f>
        <v>170</v>
      </c>
      <c r="G22">
        <f>VLOOKUP(Inngangsark!$B$4,'Kriteriedata nettoflytting'!$A$4:$BF$425,8,FALSE)</f>
        <v>200</v>
      </c>
      <c r="H22">
        <f>VLOOKUP(Inngangsark!$B$4,'Kriteriedata nettoflytting'!$A$4:$BF$425,9,FALSE)</f>
        <v>77</v>
      </c>
      <c r="I22">
        <f>VLOOKUP(Inngangsark!$B$4,'Kriteriedata nettoflytting'!$A$4:$BF$425,10,FALSE)</f>
        <v>140</v>
      </c>
    </row>
    <row r="25" spans="1:9" x14ac:dyDescent="0.3">
      <c r="A25" s="15" t="s">
        <v>466</v>
      </c>
      <c r="B25" s="13" t="s">
        <v>442</v>
      </c>
      <c r="C25" s="13" t="s">
        <v>443</v>
      </c>
      <c r="D25" s="13" t="s">
        <v>444</v>
      </c>
      <c r="E25" s="13" t="s">
        <v>445</v>
      </c>
      <c r="F25" s="13"/>
    </row>
    <row r="26" spans="1:9" x14ac:dyDescent="0.3">
      <c r="A26" t="str">
        <f>+Inngangsark!C4</f>
        <v>HALDEN</v>
      </c>
      <c r="B26">
        <f>VLOOKUP(Inngangsark!$B$4,'Kriteriedata flere'!$A$4:$AB$425,4,FALSE)</f>
        <v>0.68038820129763922</v>
      </c>
      <c r="C26">
        <f>VLOOKUP(Inngangsark!$B$4,'Kriteriedata flere'!$A$4:$AB$425,5,FALSE)</f>
        <v>0.68085680371209667</v>
      </c>
      <c r="D26">
        <f>VLOOKUP(Inngangsark!$B$4,'Kriteriedata flere'!$A$4:$AB$425,6,FALSE)</f>
        <v>0.68059941129248058</v>
      </c>
      <c r="E26">
        <f>VLOOKUP(Inngangsark!$B$4,'Kriteriedata flere'!$A$4:$AB$425,7,FALSE)</f>
        <v>0.6878040955996364</v>
      </c>
    </row>
    <row r="27" spans="1:9" x14ac:dyDescent="0.3">
      <c r="A27" t="s">
        <v>458</v>
      </c>
      <c r="B27">
        <v>0.74996985076831457</v>
      </c>
      <c r="C27">
        <v>0.74783902736405949</v>
      </c>
      <c r="D27">
        <v>0.75269267813243601</v>
      </c>
      <c r="E27">
        <v>0.76165292573165089</v>
      </c>
    </row>
    <row r="30" spans="1:9" x14ac:dyDescent="0.3">
      <c r="A30" s="15" t="s">
        <v>476</v>
      </c>
      <c r="B30" s="13" t="s">
        <v>448</v>
      </c>
      <c r="C30" s="13" t="s">
        <v>438</v>
      </c>
      <c r="D30" s="13" t="s">
        <v>439</v>
      </c>
      <c r="E30" s="13" t="s">
        <v>440</v>
      </c>
      <c r="F30" s="13" t="s">
        <v>441</v>
      </c>
      <c r="G30" s="13" t="s">
        <v>442</v>
      </c>
      <c r="H30" s="13" t="s">
        <v>443</v>
      </c>
      <c r="I30" s="13" t="s">
        <v>444</v>
      </c>
    </row>
    <row r="31" spans="1:9" x14ac:dyDescent="0.3">
      <c r="A31" t="str">
        <f>+Inngangsark!C4</f>
        <v>HALDEN</v>
      </c>
      <c r="B31" s="33">
        <f>VLOOKUP(Inngangsark!$B$4,'Kriteriedata ntodriftsres'!$A$4:$BF$425,3,FALSE)</f>
        <v>-3.9548807711071356E-3</v>
      </c>
      <c r="C31" s="33">
        <f>VLOOKUP(Inngangsark!$B$4,'Kriteriedata ntodriftsres'!$A$4:$BF$425,4,FALSE)</f>
        <v>-7.9503353897898921E-2</v>
      </c>
      <c r="D31" s="33">
        <f>VLOOKUP(Inngangsark!$B$4,'Kriteriedata ntodriftsres'!$A$4:$BF$425,5,FALSE)</f>
        <v>-3.6059172928706473E-2</v>
      </c>
      <c r="E31" s="33">
        <f>VLOOKUP(Inngangsark!$B$4,'Kriteriedata ntodriftsres'!$A$4:$BF$425,6,FALSE)</f>
        <v>-3.1427752067768065E-2</v>
      </c>
      <c r="F31" s="33">
        <f>VLOOKUP(Inngangsark!$B$4,'Kriteriedata ntodriftsres'!$A$4:$BF$425,7,FALSE)</f>
        <v>4.3545604585603134E-3</v>
      </c>
      <c r="G31" s="33">
        <f>VLOOKUP(Inngangsark!$B$4,'Kriteriedata ntodriftsres'!$A$4:$BF$425,8,FALSE)</f>
        <v>1.5548638842361941E-2</v>
      </c>
      <c r="H31" s="33">
        <f>VLOOKUP(Inngangsark!$B$4,'Kriteriedata ntodriftsres'!$A$4:$BF$425,9,FALSE)</f>
        <v>3.4715184974067739E-2</v>
      </c>
      <c r="I31" s="33">
        <f>VLOOKUP(Inngangsark!$B$4,'Kriteriedata ntodriftsres'!$A$4:$BF$425,10,FALSE)</f>
        <v>5.6193911559690876E-2</v>
      </c>
    </row>
    <row r="32" spans="1:9" x14ac:dyDescent="0.3">
      <c r="A32" t="str">
        <f>+A27</f>
        <v>LANDET</v>
      </c>
      <c r="B32" s="33">
        <f>+'Kriteriedata ntodriftsres'!C427</f>
        <v>2.4678388844862377E-2</v>
      </c>
      <c r="C32" s="33">
        <f>+'Kriteriedata ntodriftsres'!D427</f>
        <v>2.2515188012597647E-2</v>
      </c>
      <c r="D32" s="33">
        <f>+'Kriteriedata ntodriftsres'!E427</f>
        <v>2.9151523270081681E-2</v>
      </c>
      <c r="E32" s="33">
        <f>+'Kriteriedata ntodriftsres'!F427</f>
        <v>2.6626130918464906E-2</v>
      </c>
      <c r="F32" s="33">
        <f>+'Kriteriedata ntodriftsres'!G427</f>
        <v>1.0369117781853678E-2</v>
      </c>
      <c r="G32" s="33">
        <f>+'Kriteriedata ntodriftsres'!H427</f>
        <v>2.5946299070868088E-2</v>
      </c>
      <c r="H32" s="33">
        <f>+'Kriteriedata ntodriftsres'!I427</f>
        <v>3.7317612401727381E-2</v>
      </c>
      <c r="I32" s="33">
        <f>+'Kriteriedata ntodriftsres'!J427</f>
        <v>3.2971330983798487E-2</v>
      </c>
    </row>
    <row r="35" spans="1:34" x14ac:dyDescent="0.3">
      <c r="A35" s="15" t="s">
        <v>477</v>
      </c>
      <c r="B35" s="13" t="s">
        <v>448</v>
      </c>
      <c r="C35" s="13" t="s">
        <v>438</v>
      </c>
      <c r="D35" s="13" t="s">
        <v>439</v>
      </c>
      <c r="E35" s="13" t="s">
        <v>440</v>
      </c>
      <c r="F35" s="13" t="s">
        <v>441</v>
      </c>
      <c r="G35" s="13" t="s">
        <v>442</v>
      </c>
      <c r="H35" s="13" t="s">
        <v>443</v>
      </c>
      <c r="I35" s="13" t="s">
        <v>444</v>
      </c>
    </row>
    <row r="36" spans="1:34" x14ac:dyDescent="0.3">
      <c r="A36" t="str">
        <f>+Inngangsark!C4</f>
        <v>HALDEN</v>
      </c>
      <c r="B36" s="33">
        <f>VLOOKUP(Inngangsark!$B$4,'Kriteriedata ntolånegjeld'!$A$4:$BF$425,3,FALSE)</f>
        <v>0.74275061721094571</v>
      </c>
      <c r="C36" s="33">
        <f>VLOOKUP(Inngangsark!$B$4,'Kriteriedata ntolånegjeld'!$A$4:$BF$425,4,FALSE)</f>
        <v>0.77070153110595152</v>
      </c>
      <c r="D36" s="33">
        <f>VLOOKUP(Inngangsark!$B$4,'Kriteriedata ntolånegjeld'!$A$4:$BF$425,5,FALSE)</f>
        <v>0.76138495075171253</v>
      </c>
      <c r="E36" s="33">
        <f>VLOOKUP(Inngangsark!$B$4,'Kriteriedata ntolånegjeld'!$A$4:$BF$425,6,FALSE)</f>
        <v>0.78878623958542649</v>
      </c>
      <c r="F36" s="33">
        <f>VLOOKUP(Inngangsark!$B$4,'Kriteriedata ntolånegjeld'!$A$4:$BF$425,7,FALSE)</f>
        <v>0.72345763211914593</v>
      </c>
      <c r="G36" s="33">
        <f>VLOOKUP(Inngangsark!$B$4,'Kriteriedata ntolånegjeld'!$A$4:$BF$425,8,FALSE)</f>
        <v>0.74244936683521889</v>
      </c>
      <c r="H36" s="33">
        <f>VLOOKUP(Inngangsark!$B$4,'Kriteriedata ntolånegjeld'!$A$4:$BF$425,9,FALSE)</f>
        <v>0.79524422769720127</v>
      </c>
      <c r="I36" s="33">
        <f>VLOOKUP(Inngangsark!$B$4,'Kriteriedata ntolånegjeld'!$A$4:$BF$425,10,FALSE)</f>
        <v>0.86120359735362284</v>
      </c>
    </row>
    <row r="37" spans="1:34" x14ac:dyDescent="0.3">
      <c r="A37" t="str">
        <f>+A32</f>
        <v>LANDET</v>
      </c>
      <c r="B37" s="33">
        <f>+'Kriteriedata ntolånegjeld'!C427</f>
        <v>0.61430053401497264</v>
      </c>
      <c r="C37" s="33">
        <f>+'Kriteriedata ntolånegjeld'!D427</f>
        <v>0.6303797409319658</v>
      </c>
      <c r="D37" s="33">
        <f>+'Kriteriedata ntolånegjeld'!E427</f>
        <v>0.62767412393419153</v>
      </c>
      <c r="E37" s="33">
        <f>+'Kriteriedata ntolånegjeld'!F427</f>
        <v>0.65568927599610061</v>
      </c>
      <c r="F37" s="33">
        <f>+'Kriteriedata ntolånegjeld'!G427</f>
        <v>0.68730069484539347</v>
      </c>
      <c r="G37" s="33">
        <f>+'Kriteriedata ntolånegjeld'!H427</f>
        <v>0.72704601479305753</v>
      </c>
      <c r="H37" s="33">
        <f>+'Kriteriedata ntolånegjeld'!I427</f>
        <v>0.7384825438785827</v>
      </c>
      <c r="I37" s="33">
        <f>+'Kriteriedata ntolånegjeld'!J427</f>
        <v>0.73916732509006366</v>
      </c>
    </row>
    <row r="40" spans="1:34" x14ac:dyDescent="0.3">
      <c r="A40" s="15" t="s">
        <v>489</v>
      </c>
      <c r="B40" s="13" t="s">
        <v>480</v>
      </c>
      <c r="C40" s="13" t="s">
        <v>481</v>
      </c>
      <c r="D40" s="13" t="s">
        <v>482</v>
      </c>
      <c r="E40" s="13" t="s">
        <v>483</v>
      </c>
      <c r="F40" s="13" t="s">
        <v>484</v>
      </c>
      <c r="G40" s="13" t="s">
        <v>485</v>
      </c>
      <c r="H40" s="13" t="s">
        <v>486</v>
      </c>
      <c r="I40" s="13" t="s">
        <v>487</v>
      </c>
      <c r="J40" t="s">
        <v>488</v>
      </c>
      <c r="K40" t="s">
        <v>419</v>
      </c>
      <c r="L40" t="s">
        <v>423</v>
      </c>
      <c r="M40" t="s">
        <v>427</v>
      </c>
      <c r="N40" t="s">
        <v>431</v>
      </c>
      <c r="O40" t="s">
        <v>435</v>
      </c>
      <c r="P40" t="s">
        <v>438</v>
      </c>
      <c r="Q40" t="s">
        <v>442</v>
      </c>
    </row>
    <row r="41" spans="1:34" x14ac:dyDescent="0.3">
      <c r="A41" t="str">
        <f>+Inngangsark!C4</f>
        <v>HALDEN</v>
      </c>
      <c r="B41" s="34">
        <f>VLOOKUP(Inngangsark!$B$4,'Kriteriedata valgdeltagelse'!$A$4:$BF$425,3,FALSE)</f>
        <v>82.9</v>
      </c>
      <c r="C41" s="34">
        <f>VLOOKUP(Inngangsark!$B$4,'Kriteriedata valgdeltagelse'!$A$4:$BF$425,4,FALSE)</f>
        <v>83.9</v>
      </c>
      <c r="D41" s="34">
        <f>VLOOKUP(Inngangsark!$B$4,'Kriteriedata valgdeltagelse'!$A$4:$BF$425,5,FALSE)</f>
        <v>89.7</v>
      </c>
      <c r="E41" s="34">
        <f>VLOOKUP(Inngangsark!$B$4,'Kriteriedata valgdeltagelse'!$A$4:$BF$425,6,FALSE)</f>
        <v>85.7</v>
      </c>
      <c r="F41" s="34">
        <f>VLOOKUP(Inngangsark!$B$4,'Kriteriedata valgdeltagelse'!$A$4:$BF$425,7,FALSE)</f>
        <v>79.400000000000006</v>
      </c>
      <c r="G41" s="34">
        <f>VLOOKUP(Inngangsark!$B$4,'Kriteriedata valgdeltagelse'!$A$4:$BF$425,8,FALSE)</f>
        <v>75.8</v>
      </c>
      <c r="H41" s="34">
        <f>VLOOKUP(Inngangsark!$B$4,'Kriteriedata valgdeltagelse'!$A$4:$BF$425,9,FALSE)</f>
        <v>76.599999999999994</v>
      </c>
      <c r="I41" s="34">
        <f>VLOOKUP(Inngangsark!$B$4,'Kriteriedata valgdeltagelse'!$A$4:$BF$425,10,FALSE)</f>
        <v>76.2</v>
      </c>
      <c r="J41" s="34">
        <f>VLOOKUP(Inngangsark!$B$4,'Kriteriedata valgdeltagelse'!$A$4:$BF$425,11,FALSE)</f>
        <v>72.2</v>
      </c>
      <c r="K41" s="34">
        <f>VLOOKUP(Inngangsark!$B$4,'Kriteriedata valgdeltagelse'!$A$4:$BF$425,12,FALSE)</f>
        <v>64</v>
      </c>
      <c r="L41" s="34">
        <f>VLOOKUP(Inngangsark!$B$4,'Kriteriedata valgdeltagelse'!$A$4:$BF$425,13,FALSE)</f>
        <v>61.8</v>
      </c>
      <c r="M41" s="34">
        <f>VLOOKUP(Inngangsark!$B$4,'Kriteriedata valgdeltagelse'!$A$4:$BF$425,14,FALSE)</f>
        <v>60.4</v>
      </c>
      <c r="N41" s="34">
        <f>VLOOKUP(Inngangsark!$B$4,'Kriteriedata valgdeltagelse'!$A$4:$BF$425,15,FALSE)</f>
        <v>57</v>
      </c>
      <c r="O41" s="34">
        <f>VLOOKUP(Inngangsark!$B$4,'Kriteriedata valgdeltagelse'!$A$4:$BF$425,16,FALSE)</f>
        <v>58.4</v>
      </c>
      <c r="P41" s="34">
        <f>VLOOKUP(Inngangsark!$B$4,'Kriteriedata valgdeltagelse'!$A$4:$BF$425,17,FALSE)</f>
        <v>61.3</v>
      </c>
      <c r="Q41" s="34">
        <f>VLOOKUP(Inngangsark!$B$4,'Kriteriedata valgdeltagelse'!$A$4:$BF$425,18,FALSE)</f>
        <v>57.1</v>
      </c>
    </row>
    <row r="42" spans="1:34" x14ac:dyDescent="0.3">
      <c r="A42" t="str">
        <f>+A37</f>
        <v>LANDET</v>
      </c>
      <c r="B42" s="34">
        <f>+'Kriteriedata valgdeltagelse'!C426</f>
        <v>71.5</v>
      </c>
      <c r="C42" s="34">
        <f>+'Kriteriedata valgdeltagelse'!D426</f>
        <v>72.900000000000006</v>
      </c>
      <c r="D42" s="34">
        <f>+'Kriteriedata valgdeltagelse'!E426</f>
        <v>81</v>
      </c>
      <c r="E42" s="34">
        <f>+'Kriteriedata valgdeltagelse'!F426</f>
        <v>76.3</v>
      </c>
      <c r="F42" s="34">
        <f>+'Kriteriedata valgdeltagelse'!G426</f>
        <v>73</v>
      </c>
      <c r="G42" s="34">
        <f>+'Kriteriedata valgdeltagelse'!H426</f>
        <v>71.400000000000006</v>
      </c>
      <c r="H42" s="34">
        <f>+'Kriteriedata valgdeltagelse'!I426</f>
        <v>72.8</v>
      </c>
      <c r="I42" s="34">
        <f>+'Kriteriedata valgdeltagelse'!J426</f>
        <v>72.099999999999994</v>
      </c>
      <c r="J42" s="34">
        <f>+'Kriteriedata valgdeltagelse'!K426</f>
        <v>69.400000000000006</v>
      </c>
      <c r="K42" s="34">
        <f>+'Kriteriedata valgdeltagelse'!L426</f>
        <v>66</v>
      </c>
      <c r="L42" s="34">
        <f>+'Kriteriedata valgdeltagelse'!M426</f>
        <v>62.8</v>
      </c>
      <c r="M42" s="34">
        <f>+'Kriteriedata valgdeltagelse'!N426</f>
        <v>60.4</v>
      </c>
      <c r="N42" s="34">
        <f>+'Kriteriedata valgdeltagelse'!O426</f>
        <v>59</v>
      </c>
      <c r="O42" s="34">
        <f>+'Kriteriedata valgdeltagelse'!P426</f>
        <v>61.2</v>
      </c>
      <c r="P42" s="34">
        <f>+'Kriteriedata valgdeltagelse'!Q426</f>
        <v>64.2</v>
      </c>
      <c r="Q42" s="34">
        <f>+'Kriteriedata valgdeltagelse'!R426</f>
        <v>60</v>
      </c>
    </row>
    <row r="45" spans="1:34" x14ac:dyDescent="0.3">
      <c r="A45" s="15" t="s">
        <v>494</v>
      </c>
      <c r="B45" s="13" t="s">
        <v>488</v>
      </c>
      <c r="C45" s="13" t="s">
        <v>491</v>
      </c>
      <c r="D45" s="13" t="s">
        <v>492</v>
      </c>
      <c r="E45" s="13" t="s">
        <v>418</v>
      </c>
      <c r="F45" s="13" t="s">
        <v>419</v>
      </c>
      <c r="G45" s="13" t="s">
        <v>420</v>
      </c>
      <c r="H45" s="13" t="s">
        <v>421</v>
      </c>
      <c r="I45" s="13" t="s">
        <v>422</v>
      </c>
      <c r="J45" s="13" t="s">
        <v>423</v>
      </c>
      <c r="K45" s="13" t="s">
        <v>424</v>
      </c>
      <c r="L45" s="13" t="s">
        <v>425</v>
      </c>
      <c r="M45" s="13" t="s">
        <v>426</v>
      </c>
      <c r="N45" s="13" t="s">
        <v>427</v>
      </c>
      <c r="O45" s="13" t="s">
        <v>428</v>
      </c>
      <c r="P45" s="13" t="s">
        <v>429</v>
      </c>
      <c r="Q45" s="13" t="s">
        <v>430</v>
      </c>
      <c r="R45" s="13" t="s">
        <v>431</v>
      </c>
      <c r="S45" s="13" t="s">
        <v>432</v>
      </c>
      <c r="T45" s="13" t="s">
        <v>433</v>
      </c>
      <c r="U45" s="13" t="s">
        <v>434</v>
      </c>
      <c r="V45" s="13" t="s">
        <v>435</v>
      </c>
      <c r="W45" s="13" t="s">
        <v>436</v>
      </c>
      <c r="X45" s="13" t="s">
        <v>437</v>
      </c>
      <c r="Y45" s="13" t="s">
        <v>448</v>
      </c>
      <c r="Z45" s="13" t="s">
        <v>438</v>
      </c>
      <c r="AA45" s="13" t="s">
        <v>439</v>
      </c>
      <c r="AB45" s="13" t="s">
        <v>440</v>
      </c>
      <c r="AC45" s="13" t="s">
        <v>441</v>
      </c>
      <c r="AD45" s="13" t="s">
        <v>442</v>
      </c>
      <c r="AE45" s="13" t="s">
        <v>443</v>
      </c>
      <c r="AF45" s="13" t="s">
        <v>444</v>
      </c>
      <c r="AG45" s="13" t="s">
        <v>445</v>
      </c>
      <c r="AH45" s="13" t="s">
        <v>493</v>
      </c>
    </row>
    <row r="46" spans="1:34" x14ac:dyDescent="0.3">
      <c r="A46" t="s">
        <v>490</v>
      </c>
      <c r="B46" s="34">
        <f>VLOOKUP(Inngangsark!$B$4,'Kriteriedata befolkningsvekst'!$A$4:$GZ$425,3,FALSE)</f>
        <v>100</v>
      </c>
      <c r="C46" s="34">
        <f>VLOOKUP(Inngangsark!$B$4,'Kriteriedata befolkningsvekst'!$A$4:$GZ$425,4,FALSE)</f>
        <v>97.964169381107496</v>
      </c>
      <c r="D46" s="34">
        <f>VLOOKUP(Inngangsark!$B$4,'Kriteriedata befolkningsvekst'!$A$4:$GZ$425,5,FALSE)</f>
        <v>97.247557003257327</v>
      </c>
      <c r="E46" s="34">
        <f>VLOOKUP(Inngangsark!$B$4,'Kriteriedata befolkningsvekst'!$A$4:$GZ$425,6,FALSE)</f>
        <v>96.270358306188925</v>
      </c>
      <c r="F46" s="34">
        <f>VLOOKUP(Inngangsark!$B$4,'Kriteriedata befolkningsvekst'!$A$4:$GZ$425,7,FALSE)</f>
        <v>95.798045602605868</v>
      </c>
      <c r="G46" s="34">
        <f>VLOOKUP(Inngangsark!$B$4,'Kriteriedata befolkningsvekst'!$A$4:$GZ$425,8,FALSE)</f>
        <v>94.690553745928341</v>
      </c>
      <c r="H46" s="34">
        <f>VLOOKUP(Inngangsark!$B$4,'Kriteriedata befolkningsvekst'!$A$4:$GZ$425,9,FALSE)</f>
        <v>94.234527687296421</v>
      </c>
      <c r="I46" s="34">
        <f>VLOOKUP(Inngangsark!$B$4,'Kriteriedata befolkningsvekst'!$A$4:$GZ$425,10,FALSE)</f>
        <v>94.446254071661244</v>
      </c>
      <c r="J46" s="34">
        <f>VLOOKUP(Inngangsark!$B$4,'Kriteriedata befolkningsvekst'!$A$4:$GZ$425,11,FALSE)</f>
        <v>95.016286644951137</v>
      </c>
      <c r="K46" s="34">
        <f>VLOOKUP(Inngangsark!$B$4,'Kriteriedata befolkningsvekst'!$A$4:$GZ$425,12,FALSE)</f>
        <v>94.739413680781766</v>
      </c>
      <c r="L46" s="34">
        <f>VLOOKUP(Inngangsark!$B$4,'Kriteriedata befolkningsvekst'!$A$4:$GZ$425,13,FALSE)</f>
        <v>95.912052117263841</v>
      </c>
      <c r="M46" s="34">
        <f>VLOOKUP(Inngangsark!$B$4,'Kriteriedata befolkningsvekst'!$A$4:$GZ$425,14,FALSE)</f>
        <v>97.23127035830619</v>
      </c>
      <c r="N46" s="34">
        <f>VLOOKUP(Inngangsark!$B$4,'Kriteriedata befolkningsvekst'!$A$4:$GZ$425,15,FALSE)</f>
        <v>98.208469055374593</v>
      </c>
      <c r="O46" s="34">
        <f>VLOOKUP(Inngangsark!$B$4,'Kriteriedata befolkningsvekst'!$A$4:$GZ$425,16,FALSE)</f>
        <v>99.869706840390876</v>
      </c>
      <c r="P46" s="34">
        <f>VLOOKUP(Inngangsark!$B$4,'Kriteriedata befolkningsvekst'!$A$4:$GZ$425,17,FALSE)</f>
        <v>102.47557003257329</v>
      </c>
      <c r="Q46" s="34">
        <f>VLOOKUP(Inngangsark!$B$4,'Kriteriedata befolkningsvekst'!$A$4:$GZ$425,18,FALSE)</f>
        <v>103.72964169381108</v>
      </c>
      <c r="R46" s="34">
        <f>VLOOKUP(Inngangsark!$B$4,'Kriteriedata befolkningsvekst'!$A$4:$GZ$425,19,FALSE)</f>
        <v>105.35830618892508</v>
      </c>
      <c r="S46" s="34">
        <f>VLOOKUP(Inngangsark!$B$4,'Kriteriedata befolkningsvekst'!$A$4:$GZ$425,20,FALSE)</f>
        <v>105.57003257328991</v>
      </c>
      <c r="T46" s="34">
        <f>VLOOKUP(Inngangsark!$B$4,'Kriteriedata befolkningsvekst'!$A$4:$GZ$425,21,FALSE)</f>
        <v>106.51465798045602</v>
      </c>
      <c r="U46" s="34">
        <f>VLOOKUP(Inngangsark!$B$4,'Kriteriedata befolkningsvekst'!$A$4:$GZ$425,22,FALSE)</f>
        <v>106.75895765472313</v>
      </c>
      <c r="V46" s="34">
        <f>VLOOKUP(Inngangsark!$B$4,'Kriteriedata befolkningsvekst'!$A$4:$GZ$425,23,FALSE)</f>
        <v>106.79153094462541</v>
      </c>
      <c r="W46" s="34">
        <f>VLOOKUP(Inngangsark!$B$4,'Kriteriedata befolkningsvekst'!$A$4:$GZ$425,24,FALSE)</f>
        <v>107.67100977198697</v>
      </c>
      <c r="X46" s="34">
        <f>VLOOKUP(Inngangsark!$B$4,'Kriteriedata befolkningsvekst'!$A$4:$GZ$425,25,FALSE)</f>
        <v>108.51791530944625</v>
      </c>
      <c r="Y46" s="34">
        <f>VLOOKUP(Inngangsark!$B$4,'Kriteriedata befolkningsvekst'!$A$4:$GZ$425,26,FALSE)</f>
        <v>107.99674267100977</v>
      </c>
      <c r="Z46" s="34">
        <f>VLOOKUP(Inngangsark!$B$4,'Kriteriedata befolkningsvekst'!$A$4:$GZ$425,27,FALSE)</f>
        <v>108.56677524429968</v>
      </c>
      <c r="AA46" s="34">
        <f>VLOOKUP(Inngangsark!$B$4,'Kriteriedata befolkningsvekst'!$A$4:$GZ$425,28,FALSE)</f>
        <v>109.36482084690553</v>
      </c>
      <c r="AB46" s="34">
        <f>VLOOKUP(Inngangsark!$B$4,'Kriteriedata befolkningsvekst'!$A$4:$GZ$425,29,FALSE)</f>
        <v>110.35830618892508</v>
      </c>
      <c r="AC46" s="34">
        <f>VLOOKUP(Inngangsark!$B$4,'Kriteriedata befolkningsvekst'!$A$4:$GZ$425,30,FALSE)</f>
        <v>110.3257328990228</v>
      </c>
      <c r="AD46" s="34">
        <f>VLOOKUP(Inngangsark!$B$4,'Kriteriedata befolkningsvekst'!$A$4:$GZ$425,31,FALSE)</f>
        <v>109.6742671009772</v>
      </c>
      <c r="AE46" s="34">
        <f>VLOOKUP(Inngangsark!$B$4,'Kriteriedata befolkningsvekst'!$A$4:$GZ$425,32,FALSE)</f>
        <v>108.99022801302931</v>
      </c>
      <c r="AF46" s="34">
        <f>VLOOKUP(Inngangsark!$B$4,'Kriteriedata befolkningsvekst'!$A$4:$GZ$425,33,FALSE)</f>
        <v>108.09446254071661</v>
      </c>
      <c r="AG46" s="34">
        <f>VLOOKUP(Inngangsark!$B$4,'Kriteriedata befolkningsvekst'!$A$4:$GZ$425,34,FALSE)</f>
        <v>108.14332247557003</v>
      </c>
      <c r="AH46" s="34">
        <f>VLOOKUP(Inngangsark!$B$4,'Kriteriedata befolkningsvekst'!$A$4:$GZ$425,35,FALSE)</f>
        <v>107.08469055374593</v>
      </c>
    </row>
    <row r="47" spans="1:34" x14ac:dyDescent="0.3">
      <c r="A47" t="s">
        <v>495</v>
      </c>
      <c r="B47" s="34">
        <f>VLOOKUP(Inngangsark!$B$4,'Kriteriedata befolkningsvekst'!$A$4:$GZ$425,36,FALSE)</f>
        <v>100</v>
      </c>
      <c r="C47" s="34">
        <f>VLOOKUP(Inngangsark!$B$4,'Kriteriedata befolkningsvekst'!$A$4:$GZ$425,37,FALSE)</f>
        <v>100.78878748370273</v>
      </c>
      <c r="D47" s="34">
        <f>VLOOKUP(Inngangsark!$B$4,'Kriteriedata befolkningsvekst'!$A$4:$GZ$425,38,FALSE)</f>
        <v>100.59322033898304</v>
      </c>
      <c r="E47" s="34">
        <f>VLOOKUP(Inngangsark!$B$4,'Kriteriedata befolkningsvekst'!$A$4:$GZ$425,39,FALSE)</f>
        <v>100.35202086049544</v>
      </c>
      <c r="F47" s="34">
        <f>VLOOKUP(Inngangsark!$B$4,'Kriteriedata befolkningsvekst'!$A$4:$GZ$425,40,FALSE)</f>
        <v>100.63885267275097</v>
      </c>
      <c r="G47" s="34">
        <f>VLOOKUP(Inngangsark!$B$4,'Kriteriedata befolkningsvekst'!$A$4:$GZ$425,41,FALSE)</f>
        <v>100.63885267275097</v>
      </c>
      <c r="H47" s="34">
        <f>VLOOKUP(Inngangsark!$B$4,'Kriteriedata befolkningsvekst'!$A$4:$GZ$425,42,FALSE)</f>
        <v>101.34289439374186</v>
      </c>
      <c r="I47" s="34">
        <f>VLOOKUP(Inngangsark!$B$4,'Kriteriedata befolkningsvekst'!$A$4:$GZ$425,43,FALSE)</f>
        <v>101.29726205997392</v>
      </c>
      <c r="J47" s="34">
        <f>VLOOKUP(Inngangsark!$B$4,'Kriteriedata befolkningsvekst'!$A$4:$GZ$425,44,FALSE)</f>
        <v>101.47979139504564</v>
      </c>
      <c r="K47" s="34">
        <f>VLOOKUP(Inngangsark!$B$4,'Kriteriedata befolkningsvekst'!$A$4:$GZ$425,45,FALSE)</f>
        <v>102.2490221642764</v>
      </c>
      <c r="L47" s="34">
        <f>VLOOKUP(Inngangsark!$B$4,'Kriteriedata befolkningsvekst'!$A$4:$GZ$425,46,FALSE)</f>
        <v>102.74445893089961</v>
      </c>
      <c r="M47" s="34">
        <f>VLOOKUP(Inngangsark!$B$4,'Kriteriedata befolkningsvekst'!$A$4:$GZ$425,47,FALSE)</f>
        <v>103.77444589308996</v>
      </c>
      <c r="N47" s="34">
        <f>VLOOKUP(Inngangsark!$B$4,'Kriteriedata befolkningsvekst'!$A$4:$GZ$425,48,FALSE)</f>
        <v>104.00912646675359</v>
      </c>
      <c r="O47" s="34">
        <f>VLOOKUP(Inngangsark!$B$4,'Kriteriedata befolkningsvekst'!$A$4:$GZ$425,49,FALSE)</f>
        <v>105.04563233376793</v>
      </c>
      <c r="P47" s="34">
        <f>VLOOKUP(Inngangsark!$B$4,'Kriteriedata befolkningsvekst'!$A$4:$GZ$425,50,FALSE)</f>
        <v>106.79921773142112</v>
      </c>
      <c r="Q47" s="34">
        <f>VLOOKUP(Inngangsark!$B$4,'Kriteriedata befolkningsvekst'!$A$4:$GZ$425,51,FALSE)</f>
        <v>107.24250325945241</v>
      </c>
      <c r="R47" s="34">
        <f>VLOOKUP(Inngangsark!$B$4,'Kriteriedata befolkningsvekst'!$A$4:$GZ$425,52,FALSE)</f>
        <v>108.32464146023469</v>
      </c>
      <c r="S47" s="34">
        <f>VLOOKUP(Inngangsark!$B$4,'Kriteriedata befolkningsvekst'!$A$4:$GZ$425,53,FALSE)</f>
        <v>108.58539765319426</v>
      </c>
      <c r="T47" s="34">
        <f>VLOOKUP(Inngangsark!$B$4,'Kriteriedata befolkningsvekst'!$A$4:$GZ$425,54,FALSE)</f>
        <v>109.4393741851369</v>
      </c>
      <c r="U47" s="34">
        <f>VLOOKUP(Inngangsark!$B$4,'Kriteriedata befolkningsvekst'!$A$4:$GZ$425,55,FALSE)</f>
        <v>110.54758800521512</v>
      </c>
      <c r="V47" s="34">
        <f>VLOOKUP(Inngangsark!$B$4,'Kriteriedata befolkningsvekst'!$A$4:$GZ$425,56,FALSE)</f>
        <v>111.27770534550196</v>
      </c>
      <c r="W47" s="34">
        <f>VLOOKUP(Inngangsark!$B$4,'Kriteriedata befolkningsvekst'!$A$4:$GZ$425,57,FALSE)</f>
        <v>112.34680573663624</v>
      </c>
      <c r="X47" s="34">
        <f>VLOOKUP(Inngangsark!$B$4,'Kriteriedata befolkningsvekst'!$A$4:$GZ$425,58,FALSE)</f>
        <v>113.85267275097783</v>
      </c>
      <c r="Y47" s="34">
        <f>VLOOKUP(Inngangsark!$B$4,'Kriteriedata befolkningsvekst'!$A$4:$GZ$425,59,FALSE)</f>
        <v>116.30378096479791</v>
      </c>
      <c r="Z47" s="34">
        <f>VLOOKUP(Inngangsark!$B$4,'Kriteriedata befolkningsvekst'!$A$4:$GZ$425,60,FALSE)</f>
        <v>118.67014341590613</v>
      </c>
      <c r="AA47" s="34">
        <f>VLOOKUP(Inngangsark!$B$4,'Kriteriedata befolkningsvekst'!$A$4:$GZ$425,61,FALSE)</f>
        <v>119.98696219035202</v>
      </c>
      <c r="AB47" s="34">
        <f>VLOOKUP(Inngangsark!$B$4,'Kriteriedata befolkningsvekst'!$A$4:$GZ$425,62,FALSE)</f>
        <v>120.88005215123859</v>
      </c>
      <c r="AC47" s="34">
        <f>VLOOKUP(Inngangsark!$B$4,'Kriteriedata befolkningsvekst'!$A$4:$GZ$425,63,FALSE)</f>
        <v>121.34289439374186</v>
      </c>
      <c r="AD47" s="34">
        <f>VLOOKUP(Inngangsark!$B$4,'Kriteriedata befolkningsvekst'!$A$4:$GZ$425,64,FALSE)</f>
        <v>121.72750977835723</v>
      </c>
      <c r="AE47" s="34">
        <f>VLOOKUP(Inngangsark!$B$4,'Kriteriedata befolkningsvekst'!$A$4:$GZ$425,65,FALSE)</f>
        <v>122.50977835723599</v>
      </c>
      <c r="AF47" s="34">
        <f>VLOOKUP(Inngangsark!$B$4,'Kriteriedata befolkningsvekst'!$A$4:$GZ$425,66,FALSE)</f>
        <v>123.51368970013039</v>
      </c>
      <c r="AG47" s="34">
        <f>VLOOKUP(Inngangsark!$B$4,'Kriteriedata befolkningsvekst'!$A$4:$GZ$425,67,FALSE)</f>
        <v>124.05475880052151</v>
      </c>
      <c r="AH47" s="34">
        <f>VLOOKUP(Inngangsark!$B$4,'Kriteriedata befolkningsvekst'!$A$4:$GZ$425,68,FALSE)</f>
        <v>124.43285528031291</v>
      </c>
    </row>
    <row r="48" spans="1:34" x14ac:dyDescent="0.3">
      <c r="A48" t="s">
        <v>496</v>
      </c>
      <c r="B48" s="34">
        <f>VLOOKUP(Inngangsark!$B$4,'Kriteriedata befolkningsvekst'!$A$4:$GZ$425,69,FALSE)</f>
        <v>100</v>
      </c>
      <c r="C48" s="34">
        <f>VLOOKUP(Inngangsark!$B$4,'Kriteriedata befolkningsvekst'!$A$4:$GZ$425,70,FALSE)</f>
        <v>101.03998151143979</v>
      </c>
      <c r="D48" s="34">
        <f>VLOOKUP(Inngangsark!$B$4,'Kriteriedata befolkningsvekst'!$A$4:$GZ$425,71,FALSE)</f>
        <v>102.58839842847239</v>
      </c>
      <c r="E48" s="34">
        <f>VLOOKUP(Inngangsark!$B$4,'Kriteriedata befolkningsvekst'!$A$4:$GZ$425,72,FALSE)</f>
        <v>104.25236884677605</v>
      </c>
      <c r="F48" s="34">
        <f>VLOOKUP(Inngangsark!$B$4,'Kriteriedata befolkningsvekst'!$A$4:$GZ$425,73,FALSE)</f>
        <v>104.73769355211464</v>
      </c>
      <c r="G48" s="34">
        <f>VLOOKUP(Inngangsark!$B$4,'Kriteriedata befolkningsvekst'!$A$4:$GZ$425,74,FALSE)</f>
        <v>105.82389646406286</v>
      </c>
      <c r="H48" s="34">
        <f>VLOOKUP(Inngangsark!$B$4,'Kriteriedata befolkningsvekst'!$A$4:$GZ$425,75,FALSE)</f>
        <v>105.4772359602496</v>
      </c>
      <c r="I48" s="34">
        <f>VLOOKUP(Inngangsark!$B$4,'Kriteriedata befolkningsvekst'!$A$4:$GZ$425,76,FALSE)</f>
        <v>105.6159001617749</v>
      </c>
      <c r="J48" s="34">
        <f>VLOOKUP(Inngangsark!$B$4,'Kriteriedata befolkningsvekst'!$A$4:$GZ$425,77,FALSE)</f>
        <v>105.19990755719898</v>
      </c>
      <c r="K48" s="34">
        <f>VLOOKUP(Inngangsark!$B$4,'Kriteriedata befolkningsvekst'!$A$4:$GZ$425,78,FALSE)</f>
        <v>104.4372544488098</v>
      </c>
      <c r="L48" s="34">
        <f>VLOOKUP(Inngangsark!$B$4,'Kriteriedata befolkningsvekst'!$A$4:$GZ$425,79,FALSE)</f>
        <v>104.27547954703027</v>
      </c>
      <c r="M48" s="34">
        <f>VLOOKUP(Inngangsark!$B$4,'Kriteriedata befolkningsvekst'!$A$4:$GZ$425,80,FALSE)</f>
        <v>104.64525075109776</v>
      </c>
      <c r="N48" s="34">
        <f>VLOOKUP(Inngangsark!$B$4,'Kriteriedata befolkningsvekst'!$A$4:$GZ$425,81,FALSE)</f>
        <v>104.87635775363994</v>
      </c>
      <c r="O48" s="34">
        <f>VLOOKUP(Inngangsark!$B$4,'Kriteriedata befolkningsvekst'!$A$4:$GZ$425,82,FALSE)</f>
        <v>103.69771204067483</v>
      </c>
      <c r="P48" s="34">
        <f>VLOOKUP(Inngangsark!$B$4,'Kriteriedata befolkningsvekst'!$A$4:$GZ$425,83,FALSE)</f>
        <v>103.02750173330251</v>
      </c>
      <c r="Q48" s="34">
        <f>VLOOKUP(Inngangsark!$B$4,'Kriteriedata befolkningsvekst'!$A$4:$GZ$425,84,FALSE)</f>
        <v>101.31730991449041</v>
      </c>
      <c r="R48" s="34">
        <f>VLOOKUP(Inngangsark!$B$4,'Kriteriedata befolkningsvekst'!$A$4:$GZ$425,85,FALSE)</f>
        <v>100.57776750635544</v>
      </c>
      <c r="S48" s="34">
        <f>VLOOKUP(Inngangsark!$B$4,'Kriteriedata befolkningsvekst'!$A$4:$GZ$425,86,FALSE)</f>
        <v>99.953778599491571</v>
      </c>
      <c r="T48" s="34">
        <f>VLOOKUP(Inngangsark!$B$4,'Kriteriedata befolkningsvekst'!$A$4:$GZ$425,87,FALSE)</f>
        <v>98.312918881442101</v>
      </c>
      <c r="U48" s="34">
        <f>VLOOKUP(Inngangsark!$B$4,'Kriteriedata befolkningsvekst'!$A$4:$GZ$425,88,FALSE)</f>
        <v>97.27293737000231</v>
      </c>
      <c r="V48" s="34">
        <f>VLOOKUP(Inngangsark!$B$4,'Kriteriedata befolkningsvekst'!$A$4:$GZ$425,89,FALSE)</f>
        <v>97.249826669748089</v>
      </c>
      <c r="W48" s="34">
        <f>VLOOKUP(Inngangsark!$B$4,'Kriteriedata befolkningsvekst'!$A$4:$GZ$425,90,FALSE)</f>
        <v>98.151143979662578</v>
      </c>
      <c r="X48" s="34">
        <f>VLOOKUP(Inngangsark!$B$4,'Kriteriedata befolkningsvekst'!$A$4:$GZ$425,91,FALSE)</f>
        <v>98.474693783221625</v>
      </c>
      <c r="Y48" s="34">
        <f>VLOOKUP(Inngangsark!$B$4,'Kriteriedata befolkningsvekst'!$A$4:$GZ$425,92,FALSE)</f>
        <v>99.468453894152987</v>
      </c>
      <c r="Z48" s="34">
        <f>VLOOKUP(Inngangsark!$B$4,'Kriteriedata befolkningsvekst'!$A$4:$GZ$425,93,FALSE)</f>
        <v>100.53154610584701</v>
      </c>
      <c r="AA48" s="34">
        <f>VLOOKUP(Inngangsark!$B$4,'Kriteriedata befolkningsvekst'!$A$4:$GZ$425,94,FALSE)</f>
        <v>102.19551652415068</v>
      </c>
      <c r="AB48" s="34">
        <f>VLOOKUP(Inngangsark!$B$4,'Kriteriedata befolkningsvekst'!$A$4:$GZ$425,95,FALSE)</f>
        <v>105.40790385948694</v>
      </c>
      <c r="AC48" s="34">
        <f>VLOOKUP(Inngangsark!$B$4,'Kriteriedata befolkningsvekst'!$A$4:$GZ$425,96,FALSE)</f>
        <v>109.63716200600878</v>
      </c>
      <c r="AD48" s="34">
        <f>VLOOKUP(Inngangsark!$B$4,'Kriteriedata befolkningsvekst'!$A$4:$GZ$425,97,FALSE)</f>
        <v>113.72775595100532</v>
      </c>
      <c r="AE48" s="34">
        <f>VLOOKUP(Inngangsark!$B$4,'Kriteriedata befolkningsvekst'!$A$4:$GZ$425,98,FALSE)</f>
        <v>116.91703258608736</v>
      </c>
      <c r="AF48" s="34">
        <f>VLOOKUP(Inngangsark!$B$4,'Kriteriedata befolkningsvekst'!$A$4:$GZ$425,99,FALSE)</f>
        <v>120.31430552345736</v>
      </c>
      <c r="AG48" s="34">
        <f>VLOOKUP(Inngangsark!$B$4,'Kriteriedata befolkningsvekst'!$A$4:$GZ$425,100,FALSE)</f>
        <v>124.03512826438642</v>
      </c>
      <c r="AH48" s="34">
        <f>VLOOKUP(Inngangsark!$B$4,'Kriteriedata befolkningsvekst'!$A$4:$GZ$425,101,FALSE)</f>
        <v>127.43240120175642</v>
      </c>
    </row>
    <row r="51" spans="1:34" x14ac:dyDescent="0.3">
      <c r="A51" s="15" t="s">
        <v>499</v>
      </c>
      <c r="B51" s="13" t="s">
        <v>488</v>
      </c>
      <c r="C51" s="13" t="s">
        <v>491</v>
      </c>
      <c r="D51" s="13" t="s">
        <v>492</v>
      </c>
      <c r="E51" s="13" t="s">
        <v>418</v>
      </c>
      <c r="F51" s="13" t="s">
        <v>419</v>
      </c>
      <c r="G51" s="13" t="s">
        <v>420</v>
      </c>
      <c r="H51" s="13" t="s">
        <v>421</v>
      </c>
      <c r="I51" s="13" t="s">
        <v>422</v>
      </c>
      <c r="J51" s="13" t="s">
        <v>423</v>
      </c>
      <c r="K51" s="13" t="s">
        <v>424</v>
      </c>
      <c r="L51" s="13" t="s">
        <v>425</v>
      </c>
      <c r="M51" s="13" t="s">
        <v>426</v>
      </c>
      <c r="N51" s="13" t="s">
        <v>427</v>
      </c>
      <c r="O51" s="13" t="s">
        <v>428</v>
      </c>
      <c r="P51" s="13" t="s">
        <v>429</v>
      </c>
      <c r="Q51" s="13" t="s">
        <v>430</v>
      </c>
      <c r="R51" s="13" t="s">
        <v>431</v>
      </c>
      <c r="S51" s="13" t="s">
        <v>432</v>
      </c>
      <c r="T51" s="13" t="s">
        <v>433</v>
      </c>
      <c r="U51" s="13" t="s">
        <v>434</v>
      </c>
      <c r="V51" s="13" t="s">
        <v>435</v>
      </c>
      <c r="W51" s="13" t="s">
        <v>436</v>
      </c>
      <c r="X51" s="13" t="s">
        <v>437</v>
      </c>
      <c r="Y51" s="13" t="s">
        <v>448</v>
      </c>
      <c r="Z51" s="13" t="s">
        <v>438</v>
      </c>
      <c r="AA51" s="13" t="s">
        <v>439</v>
      </c>
      <c r="AB51" s="13" t="s">
        <v>440</v>
      </c>
      <c r="AC51" s="13" t="s">
        <v>441</v>
      </c>
      <c r="AD51" s="13" t="s">
        <v>442</v>
      </c>
      <c r="AE51" s="13" t="s">
        <v>443</v>
      </c>
      <c r="AF51" s="13" t="s">
        <v>444</v>
      </c>
      <c r="AG51" s="13" t="s">
        <v>445</v>
      </c>
      <c r="AH51" s="13" t="s">
        <v>493</v>
      </c>
    </row>
    <row r="52" spans="1:34" x14ac:dyDescent="0.3">
      <c r="A52" t="str">
        <f>+Inngangsark!C4</f>
        <v>HALDEN</v>
      </c>
      <c r="B52" s="33">
        <f>VLOOKUP(Inngangsark!$B$4,'Kriteriedata eldreandel'!$A$4:$GZ$425,3,FALSE)</f>
        <v>0.16766768706164994</v>
      </c>
      <c r="C52" s="33">
        <f>VLOOKUP(Inngangsark!$B$4,'Kriteriedata eldreandel'!$A$4:$GZ$425,4,FALSE)</f>
        <v>0.16914268028474155</v>
      </c>
      <c r="D52" s="33">
        <f>VLOOKUP(Inngangsark!$B$4,'Kriteriedata eldreandel'!$A$4:$GZ$425,5,FALSE)</f>
        <v>0.17178127781432606</v>
      </c>
      <c r="E52" s="33">
        <f>VLOOKUP(Inngangsark!$B$4,'Kriteriedata eldreandel'!$A$4:$GZ$425,6,FALSE)</f>
        <v>0.17473659745894018</v>
      </c>
      <c r="F52" s="33">
        <f>VLOOKUP(Inngangsark!$B$4,'Kriteriedata eldreandel'!$A$4:$GZ$425,7,FALSE)</f>
        <v>0.17530558564134302</v>
      </c>
      <c r="G52" s="33">
        <f>VLOOKUP(Inngangsark!$B$4,'Kriteriedata eldreandel'!$A$4:$GZ$425,8,FALSE)</f>
        <v>0.17726762417250591</v>
      </c>
      <c r="H52" s="33">
        <f>VLOOKUP(Inngangsark!$B$4,'Kriteriedata eldreandel'!$A$4:$GZ$425,9,FALSE)</f>
        <v>0.17624343527957986</v>
      </c>
      <c r="I52" s="33">
        <f>VLOOKUP(Inngangsark!$B$4,'Kriteriedata eldreandel'!$A$4:$GZ$425,10,FALSE)</f>
        <v>0.17639339200247028</v>
      </c>
      <c r="J52" s="33">
        <f>VLOOKUP(Inngangsark!$B$4,'Kriteriedata eldreandel'!$A$4:$GZ$425,11,FALSE)</f>
        <v>0.17539398142796594</v>
      </c>
      <c r="K52" s="33">
        <f>VLOOKUP(Inngangsark!$B$4,'Kriteriedata eldreandel'!$A$4:$GZ$425,12,FALSE)</f>
        <v>0.17366742246646938</v>
      </c>
      <c r="L52" s="33">
        <f>VLOOKUP(Inngangsark!$B$4,'Kriteriedata eldreandel'!$A$4:$GZ$425,13,FALSE)</f>
        <v>0.17246387890834033</v>
      </c>
      <c r="M52" s="33">
        <f>VLOOKUP(Inngangsark!$B$4,'Kriteriedata eldreandel'!$A$4:$GZ$425,14,FALSE)</f>
        <v>0.17140477722678579</v>
      </c>
      <c r="N52" s="33">
        <f>VLOOKUP(Inngangsark!$B$4,'Kriteriedata eldreandel'!$A$4:$GZ$425,15,FALSE)</f>
        <v>0.17109678392338726</v>
      </c>
      <c r="O52" s="33">
        <f>VLOOKUP(Inngangsark!$B$4,'Kriteriedata eldreandel'!$A$4:$GZ$425,16,FALSE)</f>
        <v>0.16784498559832417</v>
      </c>
      <c r="P52" s="33">
        <f>VLOOKUP(Inngangsark!$B$4,'Kriteriedata eldreandel'!$A$4:$GZ$425,17,FALSE)</f>
        <v>0.16430177274905097</v>
      </c>
      <c r="Q52" s="33">
        <f>VLOOKUP(Inngangsark!$B$4,'Kriteriedata eldreandel'!$A$4:$GZ$425,18,FALSE)</f>
        <v>0.16115277165122777</v>
      </c>
      <c r="R52" s="33">
        <f>VLOOKUP(Inngangsark!$B$4,'Kriteriedata eldreandel'!$A$4:$GZ$425,19,FALSE)</f>
        <v>0.15861214374225527</v>
      </c>
      <c r="S52" s="33">
        <f>VLOOKUP(Inngangsark!$B$4,'Kriteriedata eldreandel'!$A$4:$GZ$425,20,FALSE)</f>
        <v>0.15747888144480046</v>
      </c>
      <c r="T52" s="33">
        <f>VLOOKUP(Inngangsark!$B$4,'Kriteriedata eldreandel'!$A$4:$GZ$425,21,FALSE)</f>
        <v>0.15423102023058516</v>
      </c>
      <c r="U52" s="33">
        <f>VLOOKUP(Inngangsark!$B$4,'Kriteriedata eldreandel'!$A$4:$GZ$425,22,FALSE)</f>
        <v>0.15182887237573048</v>
      </c>
      <c r="V52" s="33">
        <f>VLOOKUP(Inngangsark!$B$4,'Kriteriedata eldreandel'!$A$4:$GZ$425,23,FALSE)</f>
        <v>0.151176576252919</v>
      </c>
      <c r="W52" s="33">
        <f>VLOOKUP(Inngangsark!$B$4,'Kriteriedata eldreandel'!$A$4:$GZ$425,24,FALSE)</f>
        <v>0.15118183112629929</v>
      </c>
      <c r="X52" s="33">
        <f>VLOOKUP(Inngangsark!$B$4,'Kriteriedata eldreandel'!$A$4:$GZ$425,25,FALSE)</f>
        <v>0.15009334601430133</v>
      </c>
      <c r="Y52" s="33">
        <f>VLOOKUP(Inngangsark!$B$4,'Kriteriedata eldreandel'!$A$4:$GZ$425,26,FALSE)</f>
        <v>0.14956908534890187</v>
      </c>
      <c r="Z52" s="33">
        <f>VLOOKUP(Inngangsark!$B$4,'Kriteriedata eldreandel'!$A$4:$GZ$425,27,FALSE)</f>
        <v>0.14887063655030802</v>
      </c>
      <c r="AA52" s="33">
        <f>VLOOKUP(Inngangsark!$B$4,'Kriteriedata eldreandel'!$A$4:$GZ$425,28,FALSE)</f>
        <v>0.14968012727211183</v>
      </c>
      <c r="AB52" s="33">
        <f>VLOOKUP(Inngangsark!$B$4,'Kriteriedata eldreandel'!$A$4:$GZ$425,29,FALSE)</f>
        <v>0.15264390896921018</v>
      </c>
      <c r="AC52" s="33">
        <f>VLOOKUP(Inngangsark!$B$4,'Kriteriedata eldreandel'!$A$4:$GZ$425,30,FALSE)</f>
        <v>0.15744059471658037</v>
      </c>
      <c r="AD52" s="33">
        <f>VLOOKUP(Inngangsark!$B$4,'Kriteriedata eldreandel'!$A$4:$GZ$425,31,FALSE)</f>
        <v>0.16225929833816935</v>
      </c>
      <c r="AE52" s="33">
        <f>VLOOKUP(Inngangsark!$B$4,'Kriteriedata eldreandel'!$A$4:$GZ$425,32,FALSE)</f>
        <v>0.16562991094814039</v>
      </c>
      <c r="AF52" s="33">
        <f>VLOOKUP(Inngangsark!$B$4,'Kriteriedata eldreandel'!$A$4:$GZ$425,33,FALSE)</f>
        <v>0.16908087041247158</v>
      </c>
      <c r="AG52" s="33">
        <f>VLOOKUP(Inngangsark!$B$4,'Kriteriedata eldreandel'!$A$4:$GZ$425,34,FALSE)</f>
        <v>0.17292264071914168</v>
      </c>
      <c r="AH52" s="33">
        <f>VLOOKUP(Inngangsark!$B$4,'Kriteriedata eldreandel'!$A$4:$GZ$425,35,FALSE)</f>
        <v>0.17686114764088912</v>
      </c>
    </row>
    <row r="53" spans="1:34" x14ac:dyDescent="0.3">
      <c r="A53" t="s">
        <v>458</v>
      </c>
      <c r="B53" s="33">
        <f>+'Kriteriedata eldreandel'!C427</f>
        <v>0.13821197402671428</v>
      </c>
      <c r="C53" s="33">
        <f>+'Kriteriedata eldreandel'!D427</f>
        <v>0.14045793417270702</v>
      </c>
      <c r="D53" s="33">
        <f>+'Kriteriedata eldreandel'!E427</f>
        <v>0.14169355408101905</v>
      </c>
      <c r="E53" s="33">
        <f>+'Kriteriedata eldreandel'!F427</f>
        <v>0.14305608445409954</v>
      </c>
      <c r="F53" s="33">
        <f>+'Kriteriedata eldreandel'!G427</f>
        <v>0.14393963993853873</v>
      </c>
      <c r="G53" s="33">
        <f>+'Kriteriedata eldreandel'!H427</f>
        <v>0.14432120298556217</v>
      </c>
      <c r="H53" s="33">
        <f>+'Kriteriedata eldreandel'!I427</f>
        <v>0.14416118285239909</v>
      </c>
      <c r="I53" s="33">
        <f>+'Kriteriedata eldreandel'!J427</f>
        <v>0.14353238230999477</v>
      </c>
      <c r="J53" s="33">
        <f>+'Kriteriedata eldreandel'!K427</f>
        <v>0.14299157623131215</v>
      </c>
      <c r="K53" s="33">
        <f>+'Kriteriedata eldreandel'!L427</f>
        <v>0.14222863062496954</v>
      </c>
      <c r="L53" s="33">
        <f>+'Kriteriedata eldreandel'!M427</f>
        <v>0.14147290262921738</v>
      </c>
      <c r="M53" s="33">
        <f>+'Kriteriedata eldreandel'!N427</f>
        <v>0.14055282066117816</v>
      </c>
      <c r="N53" s="33">
        <f>+'Kriteriedata eldreandel'!O427</f>
        <v>0.13940700452092522</v>
      </c>
      <c r="O53" s="33">
        <f>+'Kriteriedata eldreandel'!P427</f>
        <v>0.1378826423239761</v>
      </c>
      <c r="P53" s="33">
        <f>+'Kriteriedata eldreandel'!Q427</f>
        <v>0.13627372521781148</v>
      </c>
      <c r="Q53" s="33">
        <f>+'Kriteriedata eldreandel'!R427</f>
        <v>0.13474759209967316</v>
      </c>
      <c r="R53" s="33">
        <f>+'Kriteriedata eldreandel'!S427</f>
        <v>0.13293266717220401</v>
      </c>
      <c r="S53" s="33">
        <f>+'Kriteriedata eldreandel'!T427</f>
        <v>0.1318046242706376</v>
      </c>
      <c r="T53" s="33">
        <f>+'Kriteriedata eldreandel'!U427</f>
        <v>0.13110864254510554</v>
      </c>
      <c r="U53" s="33">
        <f>+'Kriteriedata eldreandel'!V427</f>
        <v>0.13064254079387203</v>
      </c>
      <c r="V53" s="33">
        <f>+'Kriteriedata eldreandel'!W427</f>
        <v>0.13025625841943428</v>
      </c>
      <c r="W53" s="33">
        <f>+'Kriteriedata eldreandel'!X427</f>
        <v>0.12955580450864029</v>
      </c>
      <c r="X53" s="33">
        <f>+'Kriteriedata eldreandel'!Y427</f>
        <v>0.12848127166483445</v>
      </c>
      <c r="Y53" s="33">
        <f>+'Kriteriedata eldreandel'!Z427</f>
        <v>0.12867793188381127</v>
      </c>
      <c r="Z53" s="33">
        <f>+'Kriteriedata eldreandel'!AA427</f>
        <v>0.12947103888884937</v>
      </c>
      <c r="AA53" s="33">
        <f>+'Kriteriedata eldreandel'!AB427</f>
        <v>0.13129122901319129</v>
      </c>
      <c r="AB53" s="33">
        <f>+'Kriteriedata eldreandel'!AC427</f>
        <v>0.13327565812591871</v>
      </c>
      <c r="AC53" s="33">
        <f>+'Kriteriedata eldreandel'!AD427</f>
        <v>0.13676146826341304</v>
      </c>
      <c r="AD53" s="33">
        <f>+'Kriteriedata eldreandel'!AE427</f>
        <v>0.13990876924822129</v>
      </c>
      <c r="AE53" s="33">
        <f>+'Kriteriedata eldreandel'!AF427</f>
        <v>0.14282664794777891</v>
      </c>
      <c r="AF53" s="33">
        <f>+'Kriteriedata eldreandel'!AG427</f>
        <v>0.14567436691245506</v>
      </c>
      <c r="AG53" s="33">
        <f>+'Kriteriedata eldreandel'!AH427</f>
        <v>0.14849236699241392</v>
      </c>
      <c r="AH53" s="33">
        <f>+'Kriteriedata eldreandel'!AI427</f>
        <v>0.15121282711723932</v>
      </c>
    </row>
    <row r="56" spans="1:34" x14ac:dyDescent="0.3">
      <c r="A56" s="15" t="s">
        <v>506</v>
      </c>
      <c r="B56" s="13" t="s">
        <v>448</v>
      </c>
      <c r="C56" s="13" t="s">
        <v>438</v>
      </c>
      <c r="D56" s="13" t="s">
        <v>439</v>
      </c>
      <c r="E56" s="13" t="s">
        <v>440</v>
      </c>
      <c r="F56" s="13" t="s">
        <v>441</v>
      </c>
      <c r="G56" s="13" t="s">
        <v>442</v>
      </c>
      <c r="H56" s="13" t="s">
        <v>443</v>
      </c>
      <c r="I56" s="13" t="s">
        <v>444</v>
      </c>
    </row>
    <row r="57" spans="1:34" x14ac:dyDescent="0.3">
      <c r="A57" t="s">
        <v>507</v>
      </c>
      <c r="B57" s="33">
        <f>VLOOKUP(Inngangsark!$B$4,'Kriteriedata hjemmebasert'!$A$4:$GZ$425,36,FALSE)</f>
        <v>9.1274187659729833E-2</v>
      </c>
      <c r="C57" s="33">
        <f>VLOOKUP(Inngangsark!$B$4,'Kriteriedata hjemmebasert'!$A$4:$GZ$425,37,FALSE)</f>
        <v>7.719546742209632E-2</v>
      </c>
      <c r="D57" s="33">
        <f>VLOOKUP(Inngangsark!$B$4,'Kriteriedata hjemmebasert'!$A$4:$GZ$425,38,FALSE)</f>
        <v>7.0852921423774348E-2</v>
      </c>
      <c r="E57" s="33">
        <f>VLOOKUP(Inngangsark!$B$4,'Kriteriedata hjemmebasert'!$A$4:$GZ$425,39,FALSE)</f>
        <v>7.1563088512241052E-2</v>
      </c>
      <c r="F57" s="33">
        <f>VLOOKUP(Inngangsark!$B$4,'Kriteriedata hjemmebasert'!$A$4:$GZ$425,40,FALSE)</f>
        <v>6.7607289829512057E-2</v>
      </c>
      <c r="G57" s="33">
        <f>VLOOKUP(Inngangsark!$B$4,'Kriteriedata hjemmebasert'!$A$4:$GZ$425,41,FALSE)</f>
        <v>6.6516980072972215E-2</v>
      </c>
      <c r="H57" s="33">
        <f>VLOOKUP(Inngangsark!$B$4,'Kriteriedata hjemmebasert'!$A$4:$GZ$425,42,FALSE)</f>
        <v>6.5370070232306857E-2</v>
      </c>
      <c r="I57" s="33">
        <f>VLOOKUP(Inngangsark!$B$4,'Kriteriedata hjemmebasert'!$A$4:$GZ$425,43,FALSE)</f>
        <v>6.1836998706338936E-2</v>
      </c>
      <c r="J57" s="33"/>
    </row>
    <row r="58" spans="1:34" x14ac:dyDescent="0.3">
      <c r="A58" t="s">
        <v>508</v>
      </c>
      <c r="B58" s="33">
        <f>VLOOKUP(Inngangsark!$B$4,'Kriteriedata hjemmebasert'!$A$4:$GZ$425,44,FALSE)</f>
        <v>0.41402855369335817</v>
      </c>
      <c r="C58" s="33">
        <f>VLOOKUP(Inngangsark!$B$4,'Kriteriedata hjemmebasert'!$A$4:$GZ$425,45,FALSE)</f>
        <v>0.40175219023779724</v>
      </c>
      <c r="D58" s="33">
        <f>VLOOKUP(Inngangsark!$B$4,'Kriteriedata hjemmebasert'!$A$4:$GZ$425,46,FALSE)</f>
        <v>0.38660770688566015</v>
      </c>
      <c r="E58" s="33">
        <f>VLOOKUP(Inngangsark!$B$4,'Kriteriedata hjemmebasert'!$A$4:$GZ$425,47,FALSE)</f>
        <v>0.38446726572528883</v>
      </c>
      <c r="F58" s="33">
        <f>VLOOKUP(Inngangsark!$B$4,'Kriteriedata hjemmebasert'!$A$4:$GZ$425,48,FALSE)</f>
        <v>0.36668861092824229</v>
      </c>
      <c r="G58" s="33">
        <f>VLOOKUP(Inngangsark!$B$4,'Kriteriedata hjemmebasert'!$A$4:$GZ$425,49,FALSE)</f>
        <v>0.34759358288770054</v>
      </c>
      <c r="H58" s="33">
        <f>VLOOKUP(Inngangsark!$B$4,'Kriteriedata hjemmebasert'!$A$4:$GZ$425,50,FALSE)</f>
        <v>0.34375</v>
      </c>
      <c r="I58" s="33">
        <f>VLOOKUP(Inngangsark!$B$4,'Kriteriedata hjemmebasert'!$A$4:$GZ$425,51,FALSE)</f>
        <v>0.33821571238348869</v>
      </c>
      <c r="J58" s="33"/>
    </row>
    <row r="61" spans="1:34" x14ac:dyDescent="0.3">
      <c r="A61" s="15" t="s">
        <v>1026</v>
      </c>
      <c r="B61" s="13" t="s">
        <v>437</v>
      </c>
      <c r="C61" s="13" t="s">
        <v>448</v>
      </c>
      <c r="D61" s="13" t="s">
        <v>438</v>
      </c>
      <c r="E61" s="13" t="s">
        <v>439</v>
      </c>
      <c r="F61" s="13" t="s">
        <v>440</v>
      </c>
      <c r="G61" s="13" t="s">
        <v>441</v>
      </c>
      <c r="H61" s="13" t="s">
        <v>442</v>
      </c>
      <c r="I61" s="13" t="s">
        <v>443</v>
      </c>
      <c r="J61" s="13" t="s">
        <v>444</v>
      </c>
    </row>
    <row r="62" spans="1:34" x14ac:dyDescent="0.3">
      <c r="A62" t="str">
        <f>+A52</f>
        <v>HALDEN</v>
      </c>
      <c r="B62" s="33">
        <f>VLOOKUP(Inngangsark!$B$4,'Kriteriedata årsverkomsorg'!$A$4:$HR$425,22,FALSE)</f>
        <v>0.48605830164765529</v>
      </c>
      <c r="C62" s="33">
        <f>VLOOKUP(Inngangsark!$B$4,'Kriteriedata årsverkomsorg'!$A$4:$HR$425,23,FALSE)</f>
        <v>0.50636769347991728</v>
      </c>
      <c r="D62" s="33">
        <f>VLOOKUP(Inngangsark!$B$4,'Kriteriedata årsverkomsorg'!$A$4:$HR$425,24,FALSE)</f>
        <v>0.51992409867172673</v>
      </c>
      <c r="E62" s="33">
        <f>VLOOKUP(Inngangsark!$B$4,'Kriteriedata årsverkomsorg'!$A$4:$HR$425,25,FALSE)</f>
        <v>0.50813837860469979</v>
      </c>
      <c r="F62" s="33">
        <f>VLOOKUP(Inngangsark!$B$4,'Kriteriedata årsverkomsorg'!$A$4:$HR$425,26,FALSE)</f>
        <v>0.52855400604485914</v>
      </c>
      <c r="G62" s="33">
        <f>VLOOKUP(Inngangsark!$B$4,'Kriteriedata årsverkomsorg'!$A$4:$HR$425,27,FALSE)</f>
        <v>0.51897983392645319</v>
      </c>
      <c r="H62" s="33">
        <f>VLOOKUP(Inngangsark!$B$4,'Kriteriedata årsverkomsorg'!$A$4:$HR$425,28,FALSE)</f>
        <v>0.5038365935372312</v>
      </c>
      <c r="I62" s="33">
        <f>VLOOKUP(Inngangsark!$B$4,'Kriteriedata årsverkomsorg'!$A$4:$HR$425,29,FALSE)</f>
        <v>0.50990072153203492</v>
      </c>
      <c r="J62" s="33">
        <f>VLOOKUP(Inngangsark!$B$4,'Kriteriedata årsverkomsorg'!$A$4:$HR$425,30,FALSE)</f>
        <v>0.50290591130425677</v>
      </c>
    </row>
    <row r="63" spans="1:34" x14ac:dyDescent="0.3">
      <c r="A63" t="str">
        <f>+A53</f>
        <v>LANDET</v>
      </c>
      <c r="B63" s="33">
        <f>+'Kriteriedata årsverkomsorg'!V426</f>
        <v>0.40210549932534306</v>
      </c>
      <c r="C63" s="33">
        <f>+'Kriteriedata årsverkomsorg'!W426</f>
        <v>0.40413293170377279</v>
      </c>
      <c r="D63" s="33">
        <f>+'Kriteriedata årsverkomsorg'!X426</f>
        <v>0.40677823954743364</v>
      </c>
      <c r="E63" s="33">
        <f>+'Kriteriedata årsverkomsorg'!Y426</f>
        <v>0.41183294837815687</v>
      </c>
      <c r="F63" s="33">
        <f>+'Kriteriedata årsverkomsorg'!Z426</f>
        <v>0.41354258246867887</v>
      </c>
      <c r="G63" s="33">
        <f>+'Kriteriedata årsverkomsorg'!AA426</f>
        <v>0.41478659847113508</v>
      </c>
      <c r="H63" s="33">
        <f>+'Kriteriedata årsverkomsorg'!AB426</f>
        <v>0.41371474765630983</v>
      </c>
      <c r="I63" s="33">
        <f>+'Kriteriedata årsverkomsorg'!AC426</f>
        <v>0.41664237736961762</v>
      </c>
      <c r="J63" s="33">
        <f>+'Kriteriedata årsverkomsorg'!AD426</f>
        <v>0.41881683454634261</v>
      </c>
    </row>
    <row r="66" spans="1:15" x14ac:dyDescent="0.3">
      <c r="A66" s="15" t="s">
        <v>510</v>
      </c>
      <c r="B66" s="13" t="s">
        <v>432</v>
      </c>
      <c r="C66" s="13" t="s">
        <v>433</v>
      </c>
      <c r="D66" s="13" t="s">
        <v>434</v>
      </c>
      <c r="E66" s="13" t="s">
        <v>435</v>
      </c>
      <c r="F66" s="13" t="s">
        <v>436</v>
      </c>
      <c r="G66" s="13" t="s">
        <v>437</v>
      </c>
      <c r="H66" s="13" t="s">
        <v>448</v>
      </c>
      <c r="I66" s="13" t="s">
        <v>438</v>
      </c>
      <c r="J66" s="13" t="s">
        <v>439</v>
      </c>
      <c r="K66" s="13" t="s">
        <v>440</v>
      </c>
      <c r="L66" s="13" t="s">
        <v>441</v>
      </c>
      <c r="M66" s="13" t="s">
        <v>442</v>
      </c>
      <c r="N66" s="13" t="s">
        <v>443</v>
      </c>
      <c r="O66" s="13" t="s">
        <v>444</v>
      </c>
    </row>
    <row r="67" spans="1:15" x14ac:dyDescent="0.3">
      <c r="A67" t="str">
        <f>+Inngangsark!C4</f>
        <v>HALDEN</v>
      </c>
      <c r="B67" s="34">
        <f>VLOOKUP(Inngangsark!$B$4,'Kriteriedata inntektsforskjell'!$A$4:$GZ$425,3,FALSE)</f>
        <v>2.4</v>
      </c>
      <c r="C67" s="34">
        <f>VLOOKUP(Inngangsark!$B$4,'Kriteriedata inntektsforskjell'!$A$4:$GZ$425,4,FALSE)</f>
        <v>2.5</v>
      </c>
      <c r="D67" s="34">
        <f>VLOOKUP(Inngangsark!$B$4,'Kriteriedata inntektsforskjell'!$A$4:$GZ$425,5,FALSE)</f>
        <v>2.5</v>
      </c>
      <c r="E67" s="34">
        <f>VLOOKUP(Inngangsark!$B$4,'Kriteriedata inntektsforskjell'!$A$4:$GZ$425,6,FALSE)</f>
        <v>2.5</v>
      </c>
      <c r="F67" s="34">
        <f>VLOOKUP(Inngangsark!$B$4,'Kriteriedata inntektsforskjell'!$A$4:$GZ$425,7,FALSE)</f>
        <v>2.5</v>
      </c>
      <c r="G67" s="34">
        <f>VLOOKUP(Inngangsark!$B$4,'Kriteriedata inntektsforskjell'!$A$4:$GZ$425,8,FALSE)</f>
        <v>2.4</v>
      </c>
      <c r="H67" s="34">
        <f>VLOOKUP(Inngangsark!$B$4,'Kriteriedata inntektsforskjell'!$A$4:$GZ$425,9,FALSE)</f>
        <v>2.4</v>
      </c>
      <c r="I67" s="34">
        <f>VLOOKUP(Inngangsark!$B$4,'Kriteriedata inntektsforskjell'!$A$4:$GZ$425,10,FALSE)</f>
        <v>2.5</v>
      </c>
      <c r="J67" s="34">
        <f>VLOOKUP(Inngangsark!$B$4,'Kriteriedata inntektsforskjell'!$A$4:$GZ$425,11,FALSE)</f>
        <v>2.5</v>
      </c>
      <c r="K67" s="34">
        <f>VLOOKUP(Inngangsark!$B$4,'Kriteriedata inntektsforskjell'!$A$4:$GZ$425,12,FALSE)</f>
        <v>2.5</v>
      </c>
      <c r="L67" s="34">
        <f>VLOOKUP(Inngangsark!$B$4,'Kriteriedata inntektsforskjell'!$A$4:$GZ$425,13,FALSE)</f>
        <v>2.6</v>
      </c>
      <c r="M67" s="34">
        <f>VLOOKUP(Inngangsark!$B$4,'Kriteriedata inntektsforskjell'!$A$4:$GZ$425,14,FALSE)</f>
        <v>2.6</v>
      </c>
      <c r="N67" s="34">
        <f>VLOOKUP(Inngangsark!$B$4,'Kriteriedata inntektsforskjell'!$A$4:$GZ$425,15,FALSE)</f>
        <v>2.6</v>
      </c>
      <c r="O67" s="34">
        <f>VLOOKUP(Inngangsark!$B$4,'Kriteriedata inntektsforskjell'!$A$4:$GZ$425,16,FALSE)</f>
        <v>2.7</v>
      </c>
    </row>
    <row r="68" spans="1:15" x14ac:dyDescent="0.3">
      <c r="A68" t="str">
        <f>+A53</f>
        <v>LANDET</v>
      </c>
      <c r="B68" s="34">
        <f>+'Kriteriedata inntektsforskjell'!C426</f>
        <v>2.6</v>
      </c>
      <c r="C68" s="34">
        <f>+'Kriteriedata inntektsforskjell'!D426</f>
        <v>2.7</v>
      </c>
      <c r="D68" s="34">
        <f>+'Kriteriedata inntektsforskjell'!E426</f>
        <v>2.6</v>
      </c>
      <c r="E68" s="34">
        <f>+'Kriteriedata inntektsforskjell'!F426</f>
        <v>2.7</v>
      </c>
      <c r="F68" s="34">
        <f>+'Kriteriedata inntektsforskjell'!G426</f>
        <v>2.7</v>
      </c>
      <c r="G68" s="34">
        <f>+'Kriteriedata inntektsforskjell'!H426</f>
        <v>2.6</v>
      </c>
      <c r="H68" s="34">
        <f>+'Kriteriedata inntektsforskjell'!I426</f>
        <v>2.6</v>
      </c>
      <c r="I68" s="34">
        <f>+'Kriteriedata inntektsforskjell'!J426</f>
        <v>2.7</v>
      </c>
      <c r="J68" s="34">
        <f>+'Kriteriedata inntektsforskjell'!K426</f>
        <v>2.7</v>
      </c>
      <c r="K68" s="34">
        <f>+'Kriteriedata inntektsforskjell'!L426</f>
        <v>2.7</v>
      </c>
      <c r="L68" s="34">
        <f>+'Kriteriedata inntektsforskjell'!M426</f>
        <v>2.8</v>
      </c>
      <c r="M68" s="34">
        <f>+'Kriteriedata inntektsforskjell'!N426</f>
        <v>2.8</v>
      </c>
      <c r="N68" s="34">
        <f>+'Kriteriedata inntektsforskjell'!O426</f>
        <v>2.8</v>
      </c>
      <c r="O68" s="34">
        <f>+'Kriteriedata inntektsforskjell'!P426</f>
        <v>2.8</v>
      </c>
    </row>
    <row r="71" spans="1:15" x14ac:dyDescent="0.3">
      <c r="A71" s="15" t="s">
        <v>512</v>
      </c>
      <c r="B71" s="13" t="s">
        <v>433</v>
      </c>
      <c r="C71" s="13" t="s">
        <v>434</v>
      </c>
      <c r="D71" s="13" t="s">
        <v>435</v>
      </c>
      <c r="E71" s="13" t="s">
        <v>436</v>
      </c>
      <c r="F71" s="13" t="s">
        <v>437</v>
      </c>
      <c r="G71" s="13" t="s">
        <v>448</v>
      </c>
      <c r="H71" s="13" t="s">
        <v>438</v>
      </c>
      <c r="I71" s="13" t="s">
        <v>439</v>
      </c>
      <c r="J71" s="13" t="s">
        <v>440</v>
      </c>
      <c r="K71" s="13" t="s">
        <v>441</v>
      </c>
      <c r="L71" s="13" t="s">
        <v>442</v>
      </c>
      <c r="M71" s="13" t="s">
        <v>443</v>
      </c>
      <c r="N71" s="13" t="s">
        <v>444</v>
      </c>
    </row>
    <row r="72" spans="1:15" x14ac:dyDescent="0.3">
      <c r="A72" t="str">
        <f>+Inngangsark!C4</f>
        <v>HALDEN</v>
      </c>
      <c r="B72" s="34">
        <f>VLOOKUP(Inngangsark!$B$4,'Kriteriedata ungelavinntekt'!$A$4:$GZ$425,3,FALSE)</f>
        <v>11.6</v>
      </c>
      <c r="C72" s="34">
        <f>VLOOKUP(Inngangsark!$B$4,'Kriteriedata ungelavinntekt'!$A$4:$GZ$425,4,FALSE)</f>
        <v>11.7</v>
      </c>
      <c r="D72" s="34">
        <f>VLOOKUP(Inngangsark!$B$4,'Kriteriedata ungelavinntekt'!$A$4:$GZ$425,5,FALSE)</f>
        <v>13.3</v>
      </c>
      <c r="E72" s="34">
        <f>VLOOKUP(Inngangsark!$B$4,'Kriteriedata ungelavinntekt'!$A$4:$GZ$425,6,FALSE)</f>
        <v>13.7</v>
      </c>
      <c r="F72" s="34">
        <f>VLOOKUP(Inngangsark!$B$4,'Kriteriedata ungelavinntekt'!$A$4:$GZ$425,7,FALSE)</f>
        <v>12.5</v>
      </c>
      <c r="G72" s="34">
        <f>VLOOKUP(Inngangsark!$B$4,'Kriteriedata ungelavinntekt'!$A$4:$GZ$425,8,FALSE)</f>
        <v>13.1</v>
      </c>
      <c r="H72" s="34">
        <f>VLOOKUP(Inngangsark!$B$4,'Kriteriedata ungelavinntekt'!$A$4:$GZ$425,9,FALSE)</f>
        <v>12.9</v>
      </c>
      <c r="I72" s="34">
        <f>VLOOKUP(Inngangsark!$B$4,'Kriteriedata ungelavinntekt'!$A$4:$GZ$425,10,FALSE)</f>
        <v>14.6</v>
      </c>
      <c r="J72" s="34">
        <f>VLOOKUP(Inngangsark!$B$4,'Kriteriedata ungelavinntekt'!$A$4:$GZ$425,11,FALSE)</f>
        <v>16.8</v>
      </c>
      <c r="K72" s="34">
        <f>VLOOKUP(Inngangsark!$B$4,'Kriteriedata ungelavinntekt'!$A$4:$GZ$425,12,FALSE)</f>
        <v>16.3</v>
      </c>
      <c r="L72" s="34">
        <f>VLOOKUP(Inngangsark!$B$4,'Kriteriedata ungelavinntekt'!$A$4:$GZ$425,13,FALSE)</f>
        <v>17.399999999999999</v>
      </c>
      <c r="M72" s="34">
        <f>VLOOKUP(Inngangsark!$B$4,'Kriteriedata ungelavinntekt'!$A$4:$GZ$425,14,FALSE)</f>
        <v>17.899999999999999</v>
      </c>
      <c r="N72" s="34">
        <f>VLOOKUP(Inngangsark!$B$4,'Kriteriedata ungelavinntekt'!$A$4:$GZ$425,15,FALSE)</f>
        <v>17.399999999999999</v>
      </c>
    </row>
    <row r="73" spans="1:15" x14ac:dyDescent="0.3">
      <c r="A73" t="str">
        <f>+A68</f>
        <v>LANDET</v>
      </c>
      <c r="B73" s="34">
        <f>+'Kriteriedata ungelavinntekt'!C426</f>
        <v>8.4</v>
      </c>
      <c r="C73" s="34">
        <f>+'Kriteriedata ungelavinntekt'!D426</f>
        <v>8.6</v>
      </c>
      <c r="D73" s="34">
        <f>+'Kriteriedata ungelavinntekt'!E426</f>
        <v>8.9</v>
      </c>
      <c r="E73" s="34">
        <f>+'Kriteriedata ungelavinntekt'!F426</f>
        <v>9.4</v>
      </c>
      <c r="F73" s="34">
        <f>+'Kriteriedata ungelavinntekt'!G426</f>
        <v>8.9</v>
      </c>
      <c r="G73" s="34">
        <f>+'Kriteriedata ungelavinntekt'!H426</f>
        <v>9</v>
      </c>
      <c r="H73" s="34">
        <f>+'Kriteriedata ungelavinntekt'!I426</f>
        <v>9.5</v>
      </c>
      <c r="I73" s="34">
        <f>+'Kriteriedata ungelavinntekt'!J426</f>
        <v>10.199999999999999</v>
      </c>
      <c r="J73" s="34">
        <f>+'Kriteriedata ungelavinntekt'!K426</f>
        <v>11</v>
      </c>
      <c r="K73" s="34">
        <f>+'Kriteriedata ungelavinntekt'!L426</f>
        <v>11.5</v>
      </c>
      <c r="L73" s="34">
        <f>+'Kriteriedata ungelavinntekt'!M426</f>
        <v>11.9</v>
      </c>
      <c r="M73" s="34">
        <f>+'Kriteriedata ungelavinntekt'!N426</f>
        <v>12.3</v>
      </c>
      <c r="N73" s="34">
        <f>+'Kriteriedata ungelavinntekt'!O426</f>
        <v>12.8</v>
      </c>
    </row>
    <row r="76" spans="1:15" x14ac:dyDescent="0.3">
      <c r="A76" s="15" t="s">
        <v>515</v>
      </c>
      <c r="B76" s="13" t="s">
        <v>435</v>
      </c>
      <c r="C76" s="13" t="s">
        <v>436</v>
      </c>
      <c r="D76" s="13" t="s">
        <v>437</v>
      </c>
      <c r="E76" s="13" t="s">
        <v>448</v>
      </c>
      <c r="F76" s="13" t="s">
        <v>438</v>
      </c>
      <c r="G76" s="13" t="s">
        <v>439</v>
      </c>
      <c r="H76" s="13" t="s">
        <v>440</v>
      </c>
      <c r="I76" s="13" t="s">
        <v>441</v>
      </c>
      <c r="J76" s="13" t="s">
        <v>442</v>
      </c>
      <c r="K76" s="13" t="s">
        <v>443</v>
      </c>
      <c r="L76" s="13" t="s">
        <v>444</v>
      </c>
      <c r="M76" s="13"/>
      <c r="N76" s="13"/>
    </row>
    <row r="77" spans="1:15" x14ac:dyDescent="0.3">
      <c r="A77" t="s">
        <v>516</v>
      </c>
      <c r="B77" s="34">
        <f>VLOOKUP(Inngangsark!$B$4,'Kriteriedata omdispareal'!$A$4:$GZ$425,3,FALSE)</f>
        <v>33</v>
      </c>
      <c r="C77" s="34">
        <f>VLOOKUP(Inngangsark!$B$4,'Kriteriedata omdispareal'!$A$4:$GZ$425,4,FALSE)</f>
        <v>1</v>
      </c>
      <c r="D77" s="34">
        <f>VLOOKUP(Inngangsark!$B$4,'Kriteriedata omdispareal'!$A$4:$GZ$425,5,FALSE)</f>
        <v>10</v>
      </c>
      <c r="E77" s="34">
        <f>VLOOKUP(Inngangsark!$B$4,'Kriteriedata omdispareal'!$A$4:$GZ$425,6,FALSE)</f>
        <v>0</v>
      </c>
      <c r="F77" s="34">
        <f>VLOOKUP(Inngangsark!$B$4,'Kriteriedata omdispareal'!$A$4:$GZ$425,7,FALSE)</f>
        <v>12</v>
      </c>
      <c r="G77" s="34">
        <f>VLOOKUP(Inngangsark!$B$4,'Kriteriedata omdispareal'!$A$4:$GZ$425,8,FALSE)</f>
        <v>6</v>
      </c>
      <c r="H77" s="34">
        <f>VLOOKUP(Inngangsark!$B$4,'Kriteriedata omdispareal'!$A$4:$GZ$425,9,FALSE)</f>
        <v>2</v>
      </c>
      <c r="I77" s="34">
        <f>VLOOKUP(Inngangsark!$B$4,'Kriteriedata omdispareal'!$A$4:$GZ$425,10,FALSE)</f>
        <v>18</v>
      </c>
      <c r="J77" s="34">
        <f>VLOOKUP(Inngangsark!$B$4,'Kriteriedata omdispareal'!$A$4:$GZ$425,11,FALSE)</f>
        <v>12</v>
      </c>
      <c r="K77" s="34">
        <f>VLOOKUP(Inngangsark!$B$4,'Kriteriedata omdispareal'!$A$4:$GZ$425,12,FALSE)</f>
        <v>18</v>
      </c>
      <c r="L77" s="34">
        <f>VLOOKUP(Inngangsark!$B$4,'Kriteriedata omdispareal'!$A$4:$GZ$425,13,FALSE)</f>
        <v>2</v>
      </c>
      <c r="M77" s="34"/>
      <c r="N77" s="34"/>
    </row>
    <row r="78" spans="1:15" x14ac:dyDescent="0.3">
      <c r="A78" t="s">
        <v>517</v>
      </c>
      <c r="B78" s="34">
        <f>VLOOKUP(Inngangsark!$B$4,'Kriteriedata omdispareal'!$A$4:$GZ$425,14,FALSE)</f>
        <v>18</v>
      </c>
      <c r="C78" s="34">
        <f>VLOOKUP(Inngangsark!$B$4,'Kriteriedata omdispareal'!$A$4:$GZ$425,15,FALSE)</f>
        <v>7</v>
      </c>
      <c r="D78" s="34">
        <f>VLOOKUP(Inngangsark!$B$4,'Kriteriedata omdispareal'!$A$4:$GZ$425,16,FALSE)</f>
        <v>5</v>
      </c>
      <c r="E78" s="34">
        <f>VLOOKUP(Inngangsark!$B$4,'Kriteriedata omdispareal'!$A$4:$GZ$425,17,FALSE)</f>
        <v>0</v>
      </c>
      <c r="F78" s="34">
        <f>VLOOKUP(Inngangsark!$B$4,'Kriteriedata omdispareal'!$A$4:$GZ$425,18,FALSE)</f>
        <v>10</v>
      </c>
      <c r="G78" s="34">
        <f>VLOOKUP(Inngangsark!$B$4,'Kriteriedata omdispareal'!$A$4:$GZ$425,19,FALSE)</f>
        <v>4</v>
      </c>
      <c r="H78" s="34">
        <f>VLOOKUP(Inngangsark!$B$4,'Kriteriedata omdispareal'!$A$4:$GZ$425,20,FALSE)</f>
        <v>0</v>
      </c>
      <c r="I78" s="34">
        <f>VLOOKUP(Inngangsark!$B$4,'Kriteriedata omdispareal'!$A$4:$GZ$425,21,FALSE)</f>
        <v>0</v>
      </c>
      <c r="J78" s="34">
        <f>VLOOKUP(Inngangsark!$B$4,'Kriteriedata omdispareal'!$A$4:$GZ$425,22,FALSE)</f>
        <v>2</v>
      </c>
      <c r="K78" s="34">
        <f>VLOOKUP(Inngangsark!$B$4,'Kriteriedata omdispareal'!$A$4:$GZ$425,23,FALSE)</f>
        <v>0</v>
      </c>
      <c r="L78" s="34">
        <f>VLOOKUP(Inngangsark!$B$4,'Kriteriedata omdispareal'!$A$4:$GZ$425,24,FALSE)</f>
        <v>0</v>
      </c>
      <c r="M78" s="34"/>
      <c r="N78" s="34"/>
    </row>
    <row r="81" spans="1:12" x14ac:dyDescent="0.3">
      <c r="A81" s="15" t="s">
        <v>1042</v>
      </c>
      <c r="B81" t="s">
        <v>1043</v>
      </c>
      <c r="C81" t="s">
        <v>1044</v>
      </c>
      <c r="D81" t="s">
        <v>1045</v>
      </c>
      <c r="E81" t="s">
        <v>1046</v>
      </c>
      <c r="F81" t="s">
        <v>1047</v>
      </c>
      <c r="G81" t="s">
        <v>1040</v>
      </c>
      <c r="H81" t="s">
        <v>1048</v>
      </c>
    </row>
    <row r="82" spans="1:12" x14ac:dyDescent="0.3">
      <c r="A82" t="str">
        <f>+A72</f>
        <v>HALDEN</v>
      </c>
      <c r="B82" s="93">
        <f>VLOOKUP(Inngangsark!$B$4,'Kriteriedata omdisplandbruksar'!$A$4:$GZ$425,8,FALSE)</f>
        <v>12</v>
      </c>
      <c r="C82" s="93">
        <f>VLOOKUP(Inngangsark!$B$4,'Kriteriedata omdisplandbruksar'!$A$4:$GZ$425,5,FALSE)+VLOOKUP(Inngangsark!$B$4,'Kriteriedata omdisplandbruksar'!$A$3:$GZ$425,6,FALSE)</f>
        <v>13.6</v>
      </c>
      <c r="D82" s="93">
        <f>VLOOKUP(Inngangsark!$B$4,'Kriteriedata omdisplandbruksar'!$A$4:$GZ$425,3,FALSE)</f>
        <v>52.8</v>
      </c>
      <c r="E82" s="93">
        <f>VLOOKUP(Inngangsark!$B$4,'Kriteriedata omdisplandbruksar'!$A$4:$GZ$425,9,FALSE)</f>
        <v>5</v>
      </c>
      <c r="F82" s="93">
        <f>VLOOKUP(Inngangsark!$B$4,'Kriteriedata omdisplandbruksar'!$A$4:$GZ$425,7,FALSE)</f>
        <v>0.3</v>
      </c>
      <c r="G82" s="93">
        <f>VLOOKUP(Inngangsark!$B$4,'Kriteriedata omdisplandbruksar'!$A$4:$GZ$425,4,FALSE)</f>
        <v>0</v>
      </c>
      <c r="H82" s="93">
        <f>VLOOKUP(Inngangsark!$B$4,'Kriteriedata omdisplandbruksar'!$A$4:$GZ$425,10,FALSE)+VLOOKUP(Inngangsark!$B$4,'Kriteriedata omdisplandbruksar'!$A$4:$GZ$425,11,FALSE)+VLOOKUP(Inngangsark!$B$4,'Kriteriedata omdisplandbruksar'!$A$4:$GZ$425,12,FALSE)+VLOOKUP(Inngangsark!$B$4,'Kriteriedata omdisplandbruksar'!$A$4:$GZ$425,14,FALSE)+VLOOKUP(Inngangsark!$B$4,'Kriteriedata omdisplandbruksar'!$A$4:$GZ$425,15,FALSE)+VLOOKUP(Inngangsark!$B$4,'Kriteriedata omdisplandbruksar'!$A$4:$GZ$425,16,FALSE)+VLOOKUP(Inngangsark!$B$4,'Kriteriedata omdisplandbruksar'!$A$4:$GZ$425,17,FALSE)</f>
        <v>2.2999999999999998</v>
      </c>
    </row>
    <row r="83" spans="1:12" x14ac:dyDescent="0.3">
      <c r="A83" t="s">
        <v>1059</v>
      </c>
      <c r="B83" s="93">
        <f>VLOOKUP(Inngangsark!$B$4,'Kriteriedata omdisplandbruksar'!$A$4:$GZ$425,24,FALSE)</f>
        <v>0</v>
      </c>
      <c r="C83" s="93">
        <f>VLOOKUP(Inngangsark!$B$4,'Kriteriedata omdisplandbruksar'!$A$4:$GZ$425,21,FALSE)+VLOOKUP(Inngangsark!$B$4,'Kriteriedata omdisplandbruksar'!$A$4:$GZ$425,22,FALSE)</f>
        <v>0</v>
      </c>
      <c r="D83" s="93">
        <f>VLOOKUP(Inngangsark!$B$4,'Kriteriedata omdisplandbruksar'!$A$4:$GZ$425,19,FALSE)</f>
        <v>0.2</v>
      </c>
      <c r="E83" s="93">
        <f>VLOOKUP(Inngangsark!$B$4,'Kriteriedata omdisplandbruksar'!$A$4:$GZ$425,25,FALSE)</f>
        <v>0</v>
      </c>
      <c r="F83" s="93">
        <f>VLOOKUP(Inngangsark!$B$4,'Kriteriedata omdisplandbruksar'!$A$4:$GZ$425,23,FALSE)</f>
        <v>0.3</v>
      </c>
      <c r="G83" s="93">
        <f>VLOOKUP(Inngangsark!$B$4,'Kriteriedata omdisplandbruksar'!$A$4:$GZ$425,20,FALSE)</f>
        <v>0</v>
      </c>
      <c r="H83" s="93">
        <f>VLOOKUP(Inngangsark!$B$4,'Kriteriedata omdisplandbruksar'!$A$4:$GZ$425,26,FALSE)+VLOOKUP(Inngangsark!$B$4,'Kriteriedata omdisplandbruksar'!$A$4:$GZ$425,27,FALSE)+VLOOKUP(Inngangsark!$B$4,'Kriteriedata omdisplandbruksar'!$A$4:$GZ$425,28,FALSE)+VLOOKUP(Inngangsark!$B$4,'Kriteriedata omdisplandbruksar'!$A$4:$GZ$425,30,FALSE)+VLOOKUP(Inngangsark!$B$4,'Kriteriedata omdisplandbruksar'!$A$4:$GZ$425,31,FALSE)+VLOOKUP(Inngangsark!$B$4,'Kriteriedata omdisplandbruksar'!$A$4:$GZ$425,32,FALSE)+VLOOKUP(Inngangsark!$B$4,'Kriteriedata omdisplandbruksar'!$A$4:$GZ$425,33,FALSE)</f>
        <v>1.3</v>
      </c>
    </row>
    <row r="86" spans="1:12" x14ac:dyDescent="0.3">
      <c r="A86" s="15" t="s">
        <v>520</v>
      </c>
      <c r="B86" s="13" t="s">
        <v>438</v>
      </c>
      <c r="C86" s="13" t="s">
        <v>440</v>
      </c>
      <c r="D86" s="13" t="s">
        <v>441</v>
      </c>
      <c r="E86" s="13" t="s">
        <v>442</v>
      </c>
      <c r="F86" s="13" t="s">
        <v>443</v>
      </c>
      <c r="G86" s="13" t="s">
        <v>444</v>
      </c>
      <c r="H86" s="13" t="s">
        <v>445</v>
      </c>
      <c r="I86" s="13"/>
      <c r="J86" s="13"/>
      <c r="K86" s="13"/>
      <c r="L86" s="13"/>
    </row>
    <row r="87" spans="1:12" x14ac:dyDescent="0.3">
      <c r="A87" t="s">
        <v>518</v>
      </c>
      <c r="B87" s="34">
        <f>VLOOKUP(Inngangsark!$B$4,'Kriteriedata jordskogareal'!$A$4:$GZ$425,3,FALSE)</f>
        <v>100</v>
      </c>
      <c r="C87" s="34">
        <f>VLOOKUP(Inngangsark!$B$4,'Kriteriedata jordskogareal'!$A$4:$GZ$425,4,FALSE)</f>
        <v>100.96326530612245</v>
      </c>
      <c r="D87" s="34">
        <f>VLOOKUP(Inngangsark!$B$4,'Kriteriedata jordskogareal'!$A$4:$GZ$425,5,FALSE)</f>
        <v>100.9795918367347</v>
      </c>
      <c r="E87" s="34">
        <f>VLOOKUP(Inngangsark!$B$4,'Kriteriedata jordskogareal'!$A$4:$GZ$425,6,FALSE)</f>
        <v>100.96326530612245</v>
      </c>
      <c r="F87" s="34">
        <f>VLOOKUP(Inngangsark!$B$4,'Kriteriedata jordskogareal'!$A$4:$GZ$425,7,FALSE)</f>
        <v>100.99591836734695</v>
      </c>
      <c r="G87" s="34">
        <f>VLOOKUP(Inngangsark!$B$4,'Kriteriedata jordskogareal'!$A$4:$GZ$425,8,FALSE)</f>
        <v>100.99591836734695</v>
      </c>
      <c r="H87" s="34">
        <f>VLOOKUP(Inngangsark!$B$4,'Kriteriedata jordskogareal'!$A$4:$GZ$425,9,FALSE)</f>
        <v>100.5061224489796</v>
      </c>
      <c r="I87" s="34"/>
      <c r="J87" s="34"/>
      <c r="K87" s="34"/>
      <c r="L87" s="34"/>
    </row>
    <row r="88" spans="1:12" x14ac:dyDescent="0.3">
      <c r="A88" t="s">
        <v>519</v>
      </c>
      <c r="B88" s="34">
        <f>VLOOKUP(Inngangsark!$B$4,'Kriteriedata jordskogareal'!$A$4:$GZ$425,10,FALSE)</f>
        <v>100</v>
      </c>
      <c r="C88" s="34">
        <f>VLOOKUP(Inngangsark!$B$4,'Kriteriedata jordskogareal'!$A$4:$GZ$425,11,FALSE)</f>
        <v>99.768128161888711</v>
      </c>
      <c r="D88" s="34">
        <f>VLOOKUP(Inngangsark!$B$4,'Kriteriedata jordskogareal'!$A$4:$GZ$425,12,FALSE)</f>
        <v>99.770236087689725</v>
      </c>
      <c r="E88" s="34">
        <f>VLOOKUP(Inngangsark!$B$4,'Kriteriedata jordskogareal'!$A$4:$GZ$425,13,FALSE)</f>
        <v>99.723861720067461</v>
      </c>
      <c r="F88" s="34">
        <f>VLOOKUP(Inngangsark!$B$4,'Kriteriedata jordskogareal'!$A$4:$GZ$425,14,FALSE)</f>
        <v>99.755480607082632</v>
      </c>
      <c r="G88" s="34">
        <f>VLOOKUP(Inngangsark!$B$4,'Kriteriedata jordskogareal'!$A$4:$GZ$425,15,FALSE)</f>
        <v>99.715430016863408</v>
      </c>
      <c r="H88" s="34">
        <f>VLOOKUP(Inngangsark!$B$4,'Kriteriedata jordskogareal'!$A$4:$GZ$425,16,FALSE)</f>
        <v>99.81450252951096</v>
      </c>
      <c r="I88" s="34"/>
      <c r="J88" s="34"/>
      <c r="K88" s="34"/>
      <c r="L88" s="34"/>
    </row>
    <row r="91" spans="1:12" x14ac:dyDescent="0.3">
      <c r="A91" s="15" t="s">
        <v>536</v>
      </c>
      <c r="B91" s="13" t="s">
        <v>442</v>
      </c>
      <c r="C91" s="13" t="s">
        <v>443</v>
      </c>
      <c r="D91" s="13" t="s">
        <v>444</v>
      </c>
    </row>
    <row r="92" spans="1:12" x14ac:dyDescent="0.3">
      <c r="A92" t="s">
        <v>521</v>
      </c>
      <c r="B92">
        <f>VLOOKUP(Inngangsark!$B$4,'Kriteriedata avfall'!$A$4:$GZ$425,3,FALSE)</f>
        <v>1555.6</v>
      </c>
      <c r="C92">
        <f>VLOOKUP(Inngangsark!$B$4,'Kriteriedata avfall'!$A$4:$GZ$425,9,FALSE)</f>
        <v>1588</v>
      </c>
      <c r="D92">
        <f>VLOOKUP(Inngangsark!$B$4,'Kriteriedata avfall'!$A$4:$GZ$425,15,FALSE)</f>
        <v>1443.6</v>
      </c>
    </row>
    <row r="93" spans="1:12" x14ac:dyDescent="0.3">
      <c r="A93" t="s">
        <v>522</v>
      </c>
      <c r="B93">
        <f>VLOOKUP(Inngangsark!$B$4,'Kriteriedata avfall'!$A$4:$GZ$425,4,FALSE)</f>
        <v>247.2</v>
      </c>
      <c r="C93">
        <f>VLOOKUP(Inngangsark!$B$4,'Kriteriedata avfall'!$A$4:$GZ$425,10,FALSE)</f>
        <v>386</v>
      </c>
      <c r="D93">
        <f>VLOOKUP(Inngangsark!$B$4,'Kriteriedata avfall'!$A$4:$GZ$425,16,FALSE)</f>
        <v>446.4</v>
      </c>
    </row>
    <row r="94" spans="1:12" x14ac:dyDescent="0.3">
      <c r="A94" t="s">
        <v>523</v>
      </c>
      <c r="B94">
        <f>VLOOKUP(Inngangsark!$B$4,'Kriteriedata avfall'!$A$4:$GZ$425,5,FALSE)</f>
        <v>247.2</v>
      </c>
      <c r="C94">
        <f>VLOOKUP(Inngangsark!$B$4,'Kriteriedata avfall'!$A$4:$GZ$425,11,FALSE)</f>
        <v>253</v>
      </c>
      <c r="D94">
        <f>VLOOKUP(Inngangsark!$B$4,'Kriteriedata avfall'!$A$4:$GZ$425,17,FALSE)</f>
        <v>322.2</v>
      </c>
    </row>
    <row r="95" spans="1:12" x14ac:dyDescent="0.3">
      <c r="A95" t="s">
        <v>524</v>
      </c>
      <c r="B95">
        <f>VLOOKUP(Inngangsark!$B$4,'Kriteriedata avfall'!$A$4:$GZ$425,6,FALSE)</f>
        <v>733.8</v>
      </c>
      <c r="C95">
        <f>VLOOKUP(Inngangsark!$B$4,'Kriteriedata avfall'!$A$4:$GZ$425,12,FALSE)</f>
        <v>352</v>
      </c>
      <c r="D95">
        <f>VLOOKUP(Inngangsark!$B$4,'Kriteriedata avfall'!$A$4:$GZ$425,18,FALSE)</f>
        <v>337.5</v>
      </c>
    </row>
    <row r="96" spans="1:12" x14ac:dyDescent="0.3">
      <c r="A96" t="s">
        <v>525</v>
      </c>
      <c r="B96">
        <f>VLOOKUP(Inngangsark!$B$4,'Kriteriedata avfall'!$A$4:$GZ$425,7,FALSE)</f>
        <v>195.8</v>
      </c>
      <c r="C96">
        <f>VLOOKUP(Inngangsark!$B$4,'Kriteriedata avfall'!$A$4:$GZ$425,13,FALSE)</f>
        <v>131</v>
      </c>
      <c r="D96">
        <f>VLOOKUP(Inngangsark!$B$4,'Kriteriedata avfall'!$A$4:$GZ$425,19,FALSE)</f>
        <v>62.1</v>
      </c>
    </row>
    <row r="97" spans="1:7" x14ac:dyDescent="0.3">
      <c r="A97" t="s">
        <v>526</v>
      </c>
      <c r="B97">
        <f>VLOOKUP(Inngangsark!$B$4,'Kriteriedata avfall'!$A$4:$GZ$425,8,FALSE)</f>
        <v>1203.5</v>
      </c>
      <c r="C97">
        <f>VLOOKUP(Inngangsark!$B$4,'Kriteriedata avfall'!$A$4:$GZ$425,14,FALSE)</f>
        <v>715</v>
      </c>
      <c r="D97">
        <f>VLOOKUP(Inngangsark!$B$4,'Kriteriedata avfall'!$A$4:$GZ$425,20,FALSE)</f>
        <v>432.9</v>
      </c>
    </row>
    <row r="100" spans="1:7" x14ac:dyDescent="0.3">
      <c r="A100" s="15" t="s">
        <v>537</v>
      </c>
      <c r="B100" s="13" t="s">
        <v>442</v>
      </c>
      <c r="C100" s="13" t="s">
        <v>443</v>
      </c>
      <c r="D100" s="13" t="s">
        <v>444</v>
      </c>
    </row>
    <row r="101" spans="1:7" x14ac:dyDescent="0.3">
      <c r="A101" t="s">
        <v>530</v>
      </c>
      <c r="B101" s="33">
        <f>VLOOKUP(Inngangsark!$B$4,'Kriteriedata avfallbehandling'!$A$4:$GZ$425,3,FALSE)</f>
        <v>0.27189366786140978</v>
      </c>
      <c r="C101" s="33">
        <f>VLOOKUP(Inngangsark!$B$4,'Kriteriedata avfallbehandling'!$A$4:$GZ$425,9,FALSE)</f>
        <v>0.15008249416851568</v>
      </c>
      <c r="D101" s="33">
        <f>VLOOKUP(Inngangsark!$B$4,'Kriteriedata avfallbehandling'!$A$4:$GZ$425,15,FALSE)</f>
        <v>0.20895277207392196</v>
      </c>
    </row>
    <row r="102" spans="1:7" x14ac:dyDescent="0.3">
      <c r="A102" t="s">
        <v>531</v>
      </c>
      <c r="B102" s="33">
        <f>VLOOKUP(Inngangsark!$B$4,'Kriteriedata avfallbehandling'!$A$4:$GZ$425,4,FALSE)</f>
        <v>0.54224163679808834</v>
      </c>
      <c r="C102" s="33">
        <f>VLOOKUP(Inngangsark!$B$4,'Kriteriedata avfallbehandling'!$A$4:$GZ$425,10,FALSE)</f>
        <v>0.69209762758149851</v>
      </c>
      <c r="D102" s="33">
        <f>VLOOKUP(Inngangsark!$B$4,'Kriteriedata avfallbehandling'!$A$4:$GZ$425,16,FALSE)</f>
        <v>0.58817248459958926</v>
      </c>
    </row>
    <row r="103" spans="1:7" x14ac:dyDescent="0.3">
      <c r="A103" t="s">
        <v>532</v>
      </c>
      <c r="B103" s="33">
        <f>VLOOKUP(Inngangsark!$B$4,'Kriteriedata avfallbehandling'!$A$4:$GZ$425,5,FALSE)</f>
        <v>0</v>
      </c>
      <c r="C103" s="33">
        <f>VLOOKUP(Inngangsark!$B$4,'Kriteriedata avfallbehandling'!$A$4:$GZ$425,11,FALSE)</f>
        <v>0</v>
      </c>
      <c r="D103" s="33">
        <f>VLOOKUP(Inngangsark!$B$4,'Kriteriedata avfallbehandling'!$A$4:$GZ$425,17,FALSE)</f>
        <v>0</v>
      </c>
    </row>
    <row r="104" spans="1:7" x14ac:dyDescent="0.3">
      <c r="A104" t="s">
        <v>533</v>
      </c>
      <c r="B104" s="33">
        <f>VLOOKUP(Inngangsark!$B$4,'Kriteriedata avfallbehandling'!$A$4:$GZ$425,6,FALSE)</f>
        <v>8.9867084826762242E-2</v>
      </c>
      <c r="C104" s="33">
        <f>VLOOKUP(Inngangsark!$B$4,'Kriteriedata avfallbehandling'!$A$4:$GZ$425,12,FALSE)</f>
        <v>4.0678158957728854E-2</v>
      </c>
      <c r="D104" s="33">
        <f>VLOOKUP(Inngangsark!$B$4,'Kriteriedata avfallbehandling'!$A$4:$GZ$425,18,FALSE)</f>
        <v>3.9507186858316216E-2</v>
      </c>
    </row>
    <row r="105" spans="1:7" x14ac:dyDescent="0.3">
      <c r="A105" t="s">
        <v>534</v>
      </c>
      <c r="B105" s="33">
        <f>VLOOKUP(Inngangsark!$B$4,'Kriteriedata avfallbehandling'!$A$4:$GZ$425,7,FALSE)</f>
        <v>9.5997610513739534E-2</v>
      </c>
      <c r="C105" s="33">
        <f>VLOOKUP(Inngangsark!$B$4,'Kriteriedata avfallbehandling'!$A$4:$GZ$425,13,FALSE)</f>
        <v>0.11714171929225693</v>
      </c>
      <c r="D105" s="33">
        <f>VLOOKUP(Inngangsark!$B$4,'Kriteriedata avfallbehandling'!$A$4:$GZ$425,19,FALSE)</f>
        <v>0.14784394250513347</v>
      </c>
    </row>
    <row r="106" spans="1:7" x14ac:dyDescent="0.3">
      <c r="A106" t="s">
        <v>535</v>
      </c>
      <c r="B106" s="33">
        <f>VLOOKUP(Inngangsark!$B$4,'Kriteriedata avfallbehandling'!$A$4:$GZ$425,8,FALSE)</f>
        <v>0</v>
      </c>
      <c r="C106" s="33">
        <f>VLOOKUP(Inngangsark!$B$4,'Kriteriedata avfallbehandling'!$A$4:$GZ$425,14,FALSE)</f>
        <v>0</v>
      </c>
      <c r="D106" s="33">
        <f>VLOOKUP(Inngangsark!$B$4,'Kriteriedata avfallbehandling'!$A$4:$GZ$425,20,FALSE)</f>
        <v>1.5523613963039013E-2</v>
      </c>
    </row>
    <row r="108" spans="1:7" x14ac:dyDescent="0.3">
      <c r="B108" s="33"/>
      <c r="C108" s="33"/>
      <c r="D108" s="33"/>
    </row>
    <row r="109" spans="1:7" x14ac:dyDescent="0.3">
      <c r="A109" s="15" t="s">
        <v>1008</v>
      </c>
      <c r="B109" s="13" t="s">
        <v>437</v>
      </c>
      <c r="C109" s="13" t="s">
        <v>438</v>
      </c>
      <c r="D109" s="13" t="s">
        <v>440</v>
      </c>
      <c r="E109" s="13" t="s">
        <v>442</v>
      </c>
      <c r="F109" s="13" t="s">
        <v>443</v>
      </c>
      <c r="G109" s="13" t="s">
        <v>444</v>
      </c>
    </row>
    <row r="110" spans="1:7" x14ac:dyDescent="0.3">
      <c r="A110" t="s">
        <v>576</v>
      </c>
      <c r="B110" s="87">
        <f>VLOOKUP(Inngangsark!$B$4,'Kriteriedata utslipp'!$A$4:$GZ$425,3,FALSE)</f>
        <v>15275.819648745979</v>
      </c>
      <c r="C110" s="32">
        <f>VLOOKUP(Inngangsark!$B$4,'Kriteriedata utslipp'!$A$4:$GZ$425,4,FALSE)</f>
        <v>24357.272677759996</v>
      </c>
      <c r="D110" s="32">
        <f>VLOOKUP(Inngangsark!$B$4,'Kriteriedata utslipp'!$A$4:$GZ$425,5,FALSE)</f>
        <v>16923.976829351996</v>
      </c>
      <c r="E110" s="32">
        <f>VLOOKUP(Inngangsark!$B$4,'Kriteriedata utslipp'!$A$4:$GZ$425,6,FALSE)</f>
        <v>17735.855142376855</v>
      </c>
      <c r="F110" s="32">
        <f>VLOOKUP(Inngangsark!$B$4,'Kriteriedata utslipp'!$A$4:$GZ$425,7,FALSE)</f>
        <v>13296.542880151568</v>
      </c>
      <c r="G110" s="32">
        <f>VLOOKUP(Inngangsark!$B$4,'Kriteriedata utslipp'!$A$4:$GZ$425,8,FALSE)</f>
        <v>6124.5170397014763</v>
      </c>
    </row>
    <row r="111" spans="1:7" x14ac:dyDescent="0.3">
      <c r="A111" t="s">
        <v>1000</v>
      </c>
      <c r="B111" s="87">
        <f>VLOOKUP(Inngangsark!$B$4,'Kriteriedata utslipp'!$A$4:$GZ$425,9,FALSE)</f>
        <v>0</v>
      </c>
      <c r="C111" s="32">
        <f>VLOOKUP(Inngangsark!$B$4,'Kriteriedata utslipp'!$A$4:$GZ$425,10,FALSE)</f>
        <v>0</v>
      </c>
      <c r="D111" s="32">
        <f>VLOOKUP(Inngangsark!$B$4,'Kriteriedata utslipp'!$A$4:$GZ$425,11,FALSE)</f>
        <v>0</v>
      </c>
      <c r="E111" s="32">
        <f>VLOOKUP(Inngangsark!$B$4,'Kriteriedata utslipp'!$A$4:$GZ$425,12,FALSE)</f>
        <v>10.21714285714285</v>
      </c>
      <c r="F111" s="32">
        <f>VLOOKUP(Inngangsark!$B$4,'Kriteriedata utslipp'!$A$4:$GZ$425,13,FALSE)</f>
        <v>14.652584873949539</v>
      </c>
      <c r="G111" s="32">
        <f>VLOOKUP(Inngangsark!$B$4,'Kriteriedata utslipp'!$A$4:$GZ$425,14,FALSE)</f>
        <v>13.324356302520981</v>
      </c>
    </row>
    <row r="112" spans="1:7" x14ac:dyDescent="0.3">
      <c r="A112" t="s">
        <v>1001</v>
      </c>
      <c r="B112" s="87">
        <f>VLOOKUP(Inngangsark!$B$4,'Kriteriedata utslipp'!$A$4:$GZ$425,15,FALSE)</f>
        <v>8821.4989686251356</v>
      </c>
      <c r="C112" s="32">
        <f>VLOOKUP(Inngangsark!$B$4,'Kriteriedata utslipp'!$A$4:$GZ$425,16,FALSE)</f>
        <v>6594.6362675103592</v>
      </c>
      <c r="D112" s="32">
        <f>VLOOKUP(Inngangsark!$B$4,'Kriteriedata utslipp'!$A$4:$GZ$425,17,FALSE)</f>
        <v>4043.7257452159452</v>
      </c>
      <c r="E112" s="32">
        <f>VLOOKUP(Inngangsark!$B$4,'Kriteriedata utslipp'!$A$4:$GZ$425,18,FALSE)</f>
        <v>2496.5746723197199</v>
      </c>
      <c r="F112" s="32">
        <f>VLOOKUP(Inngangsark!$B$4,'Kriteriedata utslipp'!$A$4:$GZ$425,19,FALSE)</f>
        <v>2411.70936021134</v>
      </c>
      <c r="G112" s="32">
        <f>VLOOKUP(Inngangsark!$B$4,'Kriteriedata utslipp'!$A$4:$GZ$425,20,FALSE)</f>
        <v>1826.8318220115248</v>
      </c>
    </row>
    <row r="113" spans="1:7" x14ac:dyDescent="0.3">
      <c r="A113" t="s">
        <v>1002</v>
      </c>
      <c r="B113" s="87">
        <f>VLOOKUP(Inngangsark!$B$4,'Kriteriedata utslipp'!$A$4:$GZ$425,21,FALSE)</f>
        <v>48613.237136314499</v>
      </c>
      <c r="C113" s="32">
        <f>VLOOKUP(Inngangsark!$B$4,'Kriteriedata utslipp'!$A$4:$GZ$425,22,FALSE)</f>
        <v>47711.800215147581</v>
      </c>
      <c r="D113" s="32">
        <f>VLOOKUP(Inngangsark!$B$4,'Kriteriedata utslipp'!$A$4:$GZ$425,23,FALSE)</f>
        <v>46993.523508258819</v>
      </c>
      <c r="E113" s="32">
        <f>VLOOKUP(Inngangsark!$B$4,'Kriteriedata utslipp'!$A$4:$GZ$425,24,FALSE)</f>
        <v>46228.019682007871</v>
      </c>
      <c r="F113" s="32">
        <f>VLOOKUP(Inngangsark!$B$4,'Kriteriedata utslipp'!$A$4:$GZ$425,25,FALSE)</f>
        <v>43857.636772429782</v>
      </c>
      <c r="G113" s="32">
        <f>VLOOKUP(Inngangsark!$B$4,'Kriteriedata utslipp'!$A$4:$GZ$425,26,FALSE)</f>
        <v>38977.318693545058</v>
      </c>
    </row>
    <row r="114" spans="1:7" x14ac:dyDescent="0.3">
      <c r="A114" t="s">
        <v>1003</v>
      </c>
      <c r="B114" s="87">
        <f>VLOOKUP(Inngangsark!$B$4,'Kriteriedata utslipp'!$A$4:$GZ$425,27,FALSE)</f>
        <v>4011.8813027307901</v>
      </c>
      <c r="C114" s="32">
        <f>VLOOKUP(Inngangsark!$B$4,'Kriteriedata utslipp'!$A$4:$GZ$425,28,FALSE)</f>
        <v>4011.8813027307901</v>
      </c>
      <c r="D114" s="32">
        <f>VLOOKUP(Inngangsark!$B$4,'Kriteriedata utslipp'!$A$4:$GZ$425,29,FALSE)</f>
        <v>4011.8813027307901</v>
      </c>
      <c r="E114" s="32">
        <f>VLOOKUP(Inngangsark!$B$4,'Kriteriedata utslipp'!$A$4:$GZ$425,30,FALSE)</f>
        <v>2696.9950251807995</v>
      </c>
      <c r="F114" s="32">
        <f>VLOOKUP(Inngangsark!$B$4,'Kriteriedata utslipp'!$A$4:$GZ$425,31,FALSE)</f>
        <v>3001.1416832894902</v>
      </c>
      <c r="G114" s="32">
        <f>VLOOKUP(Inngangsark!$B$4,'Kriteriedata utslipp'!$A$4:$GZ$425,32,FALSE)</f>
        <v>2738.7614558979894</v>
      </c>
    </row>
    <row r="115" spans="1:7" x14ac:dyDescent="0.3">
      <c r="A115" t="s">
        <v>1004</v>
      </c>
      <c r="B115" s="87">
        <f>VLOOKUP(Inngangsark!$B$4,'Kriteriedata utslipp'!$A$4:$GZ$425,33,FALSE)</f>
        <v>0</v>
      </c>
      <c r="C115" s="32">
        <f>VLOOKUP(Inngangsark!$B$4,'Kriteriedata utslipp'!$A$4:$GZ$425,34,FALSE)</f>
        <v>0</v>
      </c>
      <c r="D115" s="32">
        <f>VLOOKUP(Inngangsark!$B$4,'Kriteriedata utslipp'!$A$4:$GZ$425,35,FALSE)</f>
        <v>0</v>
      </c>
      <c r="E115" s="32">
        <f>VLOOKUP(Inngangsark!$B$4,'Kriteriedata utslipp'!$A$4:$GZ$425,36,FALSE)</f>
        <v>0</v>
      </c>
      <c r="F115" s="32">
        <f>VLOOKUP(Inngangsark!$B$4,'Kriteriedata utslipp'!$A$4:$GZ$425,37,FALSE)</f>
        <v>0</v>
      </c>
      <c r="G115" s="32">
        <f>VLOOKUP(Inngangsark!$B$4,'Kriteriedata utslipp'!$A$4:$GZ$425,38,FALSE)</f>
        <v>0</v>
      </c>
    </row>
    <row r="116" spans="1:7" x14ac:dyDescent="0.3">
      <c r="A116" t="s">
        <v>1005</v>
      </c>
      <c r="B116" s="87">
        <f>VLOOKUP(Inngangsark!$B$4,'Kriteriedata utslipp'!$A$4:$GZ$425,39,FALSE)</f>
        <v>3117.4131059045003</v>
      </c>
      <c r="C116" s="32">
        <f>VLOOKUP(Inngangsark!$B$4,'Kriteriedata utslipp'!$A$4:$GZ$425,40,FALSE)</f>
        <v>3486.1818878292002</v>
      </c>
      <c r="D116" s="32">
        <f>VLOOKUP(Inngangsark!$B$4,'Kriteriedata utslipp'!$A$4:$GZ$425,41,FALSE)</f>
        <v>2297.8846458832436</v>
      </c>
      <c r="E116" s="32">
        <f>VLOOKUP(Inngangsark!$B$4,'Kriteriedata utslipp'!$A$4:$GZ$425,42,FALSE)</f>
        <v>2165.5599572100873</v>
      </c>
      <c r="F116" s="32">
        <f>VLOOKUP(Inngangsark!$B$4,'Kriteriedata utslipp'!$A$4:$GZ$425,43,FALSE)</f>
        <v>1949.8731437719382</v>
      </c>
      <c r="G116" s="32">
        <f>VLOOKUP(Inngangsark!$B$4,'Kriteriedata utslipp'!$A$4:$GZ$425,44,FALSE)</f>
        <v>1551.7578827157279</v>
      </c>
    </row>
    <row r="117" spans="1:7" x14ac:dyDescent="0.3">
      <c r="A117" t="s">
        <v>1006</v>
      </c>
      <c r="B117" s="87">
        <f>VLOOKUP(Inngangsark!$B$4,'Kriteriedata utslipp'!$A$4:$GZ$425,45,FALSE)</f>
        <v>13954.517797846</v>
      </c>
      <c r="C117" s="32">
        <f>VLOOKUP(Inngangsark!$B$4,'Kriteriedata utslipp'!$A$4:$GZ$425,46,FALSE)</f>
        <v>14809.87874439997</v>
      </c>
      <c r="D117" s="32">
        <f>VLOOKUP(Inngangsark!$B$4,'Kriteriedata utslipp'!$A$4:$GZ$425,47,FALSE)</f>
        <v>15778.24530976998</v>
      </c>
      <c r="E117" s="32">
        <f>VLOOKUP(Inngangsark!$B$4,'Kriteriedata utslipp'!$A$4:$GZ$425,48,FALSE)</f>
        <v>16530.903960192001</v>
      </c>
      <c r="F117" s="32">
        <f>VLOOKUP(Inngangsark!$B$4,'Kriteriedata utslipp'!$A$4:$GZ$425,49,FALSE)</f>
        <v>17080.813733535979</v>
      </c>
      <c r="G117" s="32">
        <f>VLOOKUP(Inngangsark!$B$4,'Kriteriedata utslipp'!$A$4:$GZ$425,50,FALSE)</f>
        <v>17599.352635577998</v>
      </c>
    </row>
    <row r="118" spans="1:7" x14ac:dyDescent="0.3">
      <c r="A118" t="s">
        <v>1007</v>
      </c>
      <c r="B118" s="87">
        <f>VLOOKUP(Inngangsark!$B$4,'Kriteriedata utslipp'!$A$4:$GZ$425,51,FALSE)</f>
        <v>23769.526306232998</v>
      </c>
      <c r="C118" s="32">
        <f>VLOOKUP(Inngangsark!$B$4,'Kriteriedata utslipp'!$A$4:$GZ$425,52,FALSE)</f>
        <v>21447.362303940394</v>
      </c>
      <c r="D118" s="32">
        <f>VLOOKUP(Inngangsark!$B$4,'Kriteriedata utslipp'!$A$4:$GZ$425,53,FALSE)</f>
        <v>19415.467039198618</v>
      </c>
      <c r="E118" s="32">
        <f>VLOOKUP(Inngangsark!$B$4,'Kriteriedata utslipp'!$A$4:$GZ$425,54,FALSE)</f>
        <v>17278.96116929557</v>
      </c>
      <c r="F118" s="32">
        <f>VLOOKUP(Inngangsark!$B$4,'Kriteriedata utslipp'!$A$4:$GZ$425,55,FALSE)</f>
        <v>16595.101635957712</v>
      </c>
      <c r="G118" s="32">
        <f>VLOOKUP(Inngangsark!$B$4,'Kriteriedata utslipp'!$A$4:$GZ$425,56,FALSE)</f>
        <v>17067.552648757715</v>
      </c>
    </row>
    <row r="119" spans="1:7" x14ac:dyDescent="0.3">
      <c r="A119" t="s">
        <v>1009</v>
      </c>
      <c r="B119" s="32">
        <f t="shared" ref="B119:G119" si="0">SUM(B110:B118)</f>
        <v>117563.8942663999</v>
      </c>
      <c r="C119" s="32">
        <f t="shared" si="0"/>
        <v>122419.01339931828</v>
      </c>
      <c r="D119" s="32">
        <f t="shared" si="0"/>
        <v>109464.70438040938</v>
      </c>
      <c r="E119" s="32">
        <f t="shared" si="0"/>
        <v>105143.08675144005</v>
      </c>
      <c r="F119" s="32">
        <f t="shared" si="0"/>
        <v>98207.471794221754</v>
      </c>
      <c r="G119" s="32">
        <f t="shared" si="0"/>
        <v>85899.416534510019</v>
      </c>
    </row>
  </sheetData>
  <sheetProtection sheet="1" objects="1" scenarios="1"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6"/>
  <sheetViews>
    <sheetView zoomScale="90" zoomScaleNormal="90" workbookViewId="0">
      <pane xSplit="2" ySplit="3" topLeftCell="X4" activePane="bottomRight" state="frozen"/>
      <selection pane="topRight" activeCell="C1" sqref="C1"/>
      <selection pane="bottomLeft" activeCell="A5" sqref="A5"/>
      <selection pane="bottomRight"/>
    </sheetView>
  </sheetViews>
  <sheetFormatPr baseColWidth="10" defaultRowHeight="14.4" x14ac:dyDescent="0.3"/>
  <cols>
    <col min="1" max="1" width="11.5546875" style="96"/>
    <col min="2" max="2" width="13.6640625" style="96" customWidth="1"/>
    <col min="3" max="16384" width="11.5546875" style="96"/>
  </cols>
  <sheetData>
    <row r="1" spans="1:33" x14ac:dyDescent="0.3">
      <c r="C1" s="104" t="s">
        <v>1058</v>
      </c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S1" s="106">
        <v>2017</v>
      </c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</row>
    <row r="2" spans="1:33" x14ac:dyDescent="0.3">
      <c r="A2" s="94" t="s">
        <v>0</v>
      </c>
      <c r="B2" s="94" t="s">
        <v>1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</row>
    <row r="3" spans="1:33" x14ac:dyDescent="0.3">
      <c r="A3" s="2"/>
      <c r="B3" s="2"/>
      <c r="C3" s="99" t="s">
        <v>1041</v>
      </c>
      <c r="D3" s="99" t="s">
        <v>1040</v>
      </c>
      <c r="E3" s="99" t="s">
        <v>1039</v>
      </c>
      <c r="F3" s="99" t="s">
        <v>1038</v>
      </c>
      <c r="G3" s="99" t="s">
        <v>1037</v>
      </c>
      <c r="H3" s="99" t="s">
        <v>1036</v>
      </c>
      <c r="I3" s="99" t="s">
        <v>1046</v>
      </c>
      <c r="J3" s="99" t="s">
        <v>1035</v>
      </c>
      <c r="K3" s="99" t="s">
        <v>1034</v>
      </c>
      <c r="L3" s="99" t="s">
        <v>1033</v>
      </c>
      <c r="M3" s="99" t="s">
        <v>1032</v>
      </c>
      <c r="N3" s="99" t="s">
        <v>1031</v>
      </c>
      <c r="O3" s="99" t="s">
        <v>1030</v>
      </c>
      <c r="P3" s="99" t="s">
        <v>1029</v>
      </c>
      <c r="Q3" s="99" t="s">
        <v>1028</v>
      </c>
      <c r="S3" s="100" t="s">
        <v>1041</v>
      </c>
      <c r="T3" s="100" t="s">
        <v>1040</v>
      </c>
      <c r="U3" s="100" t="s">
        <v>1039</v>
      </c>
      <c r="V3" s="100" t="s">
        <v>1038</v>
      </c>
      <c r="W3" s="100" t="s">
        <v>1037</v>
      </c>
      <c r="X3" s="100" t="s">
        <v>1036</v>
      </c>
      <c r="Y3" s="100" t="s">
        <v>1046</v>
      </c>
      <c r="Z3" s="100" t="s">
        <v>1035</v>
      </c>
      <c r="AA3" s="100" t="s">
        <v>1034</v>
      </c>
      <c r="AB3" s="100" t="s">
        <v>1033</v>
      </c>
      <c r="AC3" s="100" t="s">
        <v>1032</v>
      </c>
      <c r="AD3" s="100" t="s">
        <v>1031</v>
      </c>
      <c r="AE3" s="100" t="s">
        <v>1030</v>
      </c>
      <c r="AF3" s="100" t="s">
        <v>1029</v>
      </c>
      <c r="AG3" s="100" t="s">
        <v>1028</v>
      </c>
    </row>
    <row r="4" spans="1:33" x14ac:dyDescent="0.3">
      <c r="A4" s="3">
        <v>101</v>
      </c>
      <c r="B4" s="4" t="s">
        <v>2</v>
      </c>
      <c r="C4" s="97">
        <v>52.8</v>
      </c>
      <c r="D4" s="97">
        <v>0</v>
      </c>
      <c r="E4" s="97">
        <v>2</v>
      </c>
      <c r="F4" s="97">
        <v>11.6</v>
      </c>
      <c r="G4" s="97">
        <v>0.3</v>
      </c>
      <c r="H4" s="97">
        <v>12</v>
      </c>
      <c r="I4" s="97">
        <v>5</v>
      </c>
      <c r="J4" s="97">
        <v>0</v>
      </c>
      <c r="K4" s="97">
        <v>0</v>
      </c>
      <c r="L4" s="97">
        <v>2.2999999999999998</v>
      </c>
      <c r="M4" s="97">
        <v>0</v>
      </c>
      <c r="N4" s="97">
        <v>0</v>
      </c>
      <c r="O4" s="97">
        <v>0</v>
      </c>
      <c r="P4" s="97">
        <v>0</v>
      </c>
      <c r="Q4" s="97">
        <v>0</v>
      </c>
      <c r="S4" s="97">
        <v>0.2</v>
      </c>
      <c r="T4" s="97">
        <v>0</v>
      </c>
      <c r="U4" s="97">
        <v>0</v>
      </c>
      <c r="V4" s="97">
        <v>0</v>
      </c>
      <c r="W4" s="97">
        <v>0.3</v>
      </c>
      <c r="X4" s="97">
        <v>0</v>
      </c>
      <c r="Y4" s="97">
        <v>0</v>
      </c>
      <c r="Z4" s="97">
        <v>0</v>
      </c>
      <c r="AA4" s="97">
        <v>0</v>
      </c>
      <c r="AB4" s="97">
        <v>1.3</v>
      </c>
      <c r="AC4" s="97">
        <v>0</v>
      </c>
      <c r="AD4" s="97">
        <v>0</v>
      </c>
      <c r="AE4" s="97">
        <v>0</v>
      </c>
      <c r="AF4" s="97">
        <v>0</v>
      </c>
      <c r="AG4" s="97">
        <v>0</v>
      </c>
    </row>
    <row r="5" spans="1:33" x14ac:dyDescent="0.3">
      <c r="A5" s="3">
        <v>104</v>
      </c>
      <c r="B5" s="4" t="s">
        <v>3</v>
      </c>
      <c r="C5" s="97">
        <v>56</v>
      </c>
      <c r="D5" s="97">
        <v>0</v>
      </c>
      <c r="E5" s="97">
        <v>138</v>
      </c>
      <c r="F5" s="97">
        <v>0</v>
      </c>
      <c r="G5" s="97">
        <v>37</v>
      </c>
      <c r="H5" s="97">
        <v>0</v>
      </c>
      <c r="I5" s="97">
        <v>0</v>
      </c>
      <c r="J5" s="97">
        <v>0</v>
      </c>
      <c r="K5" s="97">
        <v>0</v>
      </c>
      <c r="L5" s="97">
        <v>2</v>
      </c>
      <c r="M5" s="97">
        <v>0</v>
      </c>
      <c r="N5" s="97">
        <v>0</v>
      </c>
      <c r="O5" s="97">
        <v>0</v>
      </c>
      <c r="P5" s="97">
        <v>0</v>
      </c>
      <c r="Q5" s="97">
        <v>0</v>
      </c>
      <c r="S5" s="97">
        <v>0</v>
      </c>
      <c r="T5" s="97">
        <v>0</v>
      </c>
      <c r="U5" s="97">
        <v>0</v>
      </c>
      <c r="V5" s="97">
        <v>0</v>
      </c>
      <c r="W5" s="97">
        <v>0</v>
      </c>
      <c r="X5" s="97">
        <v>0</v>
      </c>
      <c r="Y5" s="97">
        <v>0</v>
      </c>
      <c r="Z5" s="97">
        <v>0</v>
      </c>
      <c r="AA5" s="97">
        <v>0</v>
      </c>
      <c r="AB5" s="97">
        <v>0</v>
      </c>
      <c r="AC5" s="97">
        <v>0</v>
      </c>
      <c r="AD5" s="97">
        <v>0</v>
      </c>
      <c r="AE5" s="97">
        <v>0</v>
      </c>
      <c r="AF5" s="97">
        <v>0</v>
      </c>
      <c r="AG5" s="97">
        <v>0</v>
      </c>
    </row>
    <row r="6" spans="1:33" x14ac:dyDescent="0.3">
      <c r="A6" s="3">
        <v>105</v>
      </c>
      <c r="B6" s="4" t="s">
        <v>4</v>
      </c>
      <c r="C6" s="97">
        <v>279.89999999999998</v>
      </c>
      <c r="D6" s="97">
        <v>4.0999999999999996</v>
      </c>
      <c r="E6" s="97">
        <v>154.6</v>
      </c>
      <c r="F6" s="97">
        <v>155.9</v>
      </c>
      <c r="G6" s="97">
        <v>103.2</v>
      </c>
      <c r="H6" s="97">
        <v>175.4</v>
      </c>
      <c r="I6" s="97">
        <v>172.8</v>
      </c>
      <c r="J6" s="97">
        <v>0</v>
      </c>
      <c r="K6" s="97">
        <v>0</v>
      </c>
      <c r="L6" s="97">
        <v>55.6</v>
      </c>
      <c r="M6" s="97">
        <v>7</v>
      </c>
      <c r="N6" s="97">
        <v>46</v>
      </c>
      <c r="O6" s="97">
        <v>5</v>
      </c>
      <c r="P6" s="97">
        <v>0</v>
      </c>
      <c r="Q6" s="97">
        <v>52.7</v>
      </c>
      <c r="S6" s="97">
        <v>0</v>
      </c>
      <c r="T6" s="97">
        <v>2.1</v>
      </c>
      <c r="U6" s="97">
        <v>0</v>
      </c>
      <c r="V6" s="97">
        <v>0</v>
      </c>
      <c r="W6" s="97">
        <v>0</v>
      </c>
      <c r="X6" s="97">
        <v>2.2000000000000002</v>
      </c>
      <c r="Y6" s="97">
        <v>10.6</v>
      </c>
      <c r="Z6" s="97">
        <v>0</v>
      </c>
      <c r="AA6" s="97">
        <v>0</v>
      </c>
      <c r="AB6" s="97">
        <v>1.5</v>
      </c>
      <c r="AC6" s="97">
        <v>0</v>
      </c>
      <c r="AD6" s="97">
        <v>0</v>
      </c>
      <c r="AE6" s="97">
        <v>0</v>
      </c>
      <c r="AF6" s="97">
        <v>0</v>
      </c>
      <c r="AG6" s="97">
        <v>0</v>
      </c>
    </row>
    <row r="7" spans="1:33" x14ac:dyDescent="0.3">
      <c r="A7" s="3">
        <v>106</v>
      </c>
      <c r="B7" s="4" t="s">
        <v>5</v>
      </c>
      <c r="C7" s="97">
        <v>152</v>
      </c>
      <c r="D7" s="97">
        <v>0</v>
      </c>
      <c r="E7" s="97">
        <v>56</v>
      </c>
      <c r="F7" s="97">
        <v>2</v>
      </c>
      <c r="G7" s="97">
        <v>17</v>
      </c>
      <c r="H7" s="97">
        <v>102.2</v>
      </c>
      <c r="I7" s="97">
        <v>44.8</v>
      </c>
      <c r="J7" s="97">
        <v>0</v>
      </c>
      <c r="K7" s="97">
        <v>0</v>
      </c>
      <c r="L7" s="97">
        <v>9.6</v>
      </c>
      <c r="M7" s="97">
        <v>43</v>
      </c>
      <c r="N7" s="97">
        <v>0</v>
      </c>
      <c r="O7" s="97">
        <v>0</v>
      </c>
      <c r="P7" s="97">
        <v>0</v>
      </c>
      <c r="Q7" s="97">
        <v>0</v>
      </c>
      <c r="S7" s="97">
        <v>18.600000000000001</v>
      </c>
      <c r="T7" s="97">
        <v>0</v>
      </c>
      <c r="U7" s="97">
        <v>0</v>
      </c>
      <c r="V7" s="97">
        <v>0</v>
      </c>
      <c r="W7" s="97">
        <v>0</v>
      </c>
      <c r="X7" s="97">
        <v>8.5</v>
      </c>
      <c r="Y7" s="97">
        <v>8.5</v>
      </c>
      <c r="Z7" s="97">
        <v>0</v>
      </c>
      <c r="AA7" s="97">
        <v>0</v>
      </c>
      <c r="AB7" s="97">
        <v>1.8</v>
      </c>
      <c r="AC7" s="97">
        <v>0</v>
      </c>
      <c r="AD7" s="97">
        <v>0</v>
      </c>
      <c r="AE7" s="97">
        <v>0</v>
      </c>
      <c r="AF7" s="97">
        <v>0</v>
      </c>
      <c r="AG7" s="97">
        <v>0</v>
      </c>
    </row>
    <row r="8" spans="1:33" x14ac:dyDescent="0.3">
      <c r="A8" s="3">
        <v>111</v>
      </c>
      <c r="B8" s="4" t="s">
        <v>6</v>
      </c>
      <c r="C8" s="97">
        <v>19</v>
      </c>
      <c r="D8" s="97">
        <v>1</v>
      </c>
      <c r="E8" s="97">
        <v>4</v>
      </c>
      <c r="F8" s="97">
        <v>0</v>
      </c>
      <c r="G8" s="97">
        <v>0</v>
      </c>
      <c r="H8" s="97">
        <v>4</v>
      </c>
      <c r="I8" s="97">
        <v>2</v>
      </c>
      <c r="J8" s="97">
        <v>0</v>
      </c>
      <c r="K8" s="97">
        <v>0</v>
      </c>
      <c r="L8" s="97">
        <v>0</v>
      </c>
      <c r="M8" s="97">
        <v>4</v>
      </c>
      <c r="N8" s="97">
        <v>0</v>
      </c>
      <c r="O8" s="97">
        <v>0</v>
      </c>
      <c r="P8" s="97">
        <v>0</v>
      </c>
      <c r="Q8" s="97">
        <v>0</v>
      </c>
      <c r="S8" s="97">
        <v>0</v>
      </c>
      <c r="T8" s="97">
        <v>0</v>
      </c>
      <c r="U8" s="97">
        <v>2.6</v>
      </c>
      <c r="V8" s="97">
        <v>0</v>
      </c>
      <c r="W8" s="97">
        <v>0</v>
      </c>
      <c r="X8" s="97">
        <v>0</v>
      </c>
      <c r="Y8" s="97">
        <v>0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</row>
    <row r="9" spans="1:33" x14ac:dyDescent="0.3">
      <c r="A9" s="3">
        <v>118</v>
      </c>
      <c r="B9" s="4" t="s">
        <v>7</v>
      </c>
      <c r="C9" s="97">
        <v>2</v>
      </c>
      <c r="D9" s="97">
        <v>9</v>
      </c>
      <c r="E9" s="97">
        <v>0</v>
      </c>
      <c r="F9" s="97">
        <v>0</v>
      </c>
      <c r="G9" s="97">
        <v>0</v>
      </c>
      <c r="H9" s="97">
        <v>0</v>
      </c>
      <c r="I9" s="97">
        <v>0</v>
      </c>
      <c r="J9" s="97">
        <v>0</v>
      </c>
      <c r="K9" s="97">
        <v>0</v>
      </c>
      <c r="L9" s="97">
        <v>0</v>
      </c>
      <c r="M9" s="97">
        <v>36</v>
      </c>
      <c r="N9" s="97">
        <v>0</v>
      </c>
      <c r="O9" s="97">
        <v>0</v>
      </c>
      <c r="P9" s="97">
        <v>0</v>
      </c>
      <c r="Q9" s="97">
        <v>0</v>
      </c>
      <c r="S9" s="97" t="s">
        <v>475</v>
      </c>
      <c r="T9" s="97" t="s">
        <v>475</v>
      </c>
      <c r="U9" s="97" t="s">
        <v>475</v>
      </c>
      <c r="V9" s="97" t="s">
        <v>475</v>
      </c>
      <c r="W9" s="97" t="s">
        <v>475</v>
      </c>
      <c r="X9" s="97" t="s">
        <v>475</v>
      </c>
      <c r="Y9" s="97" t="s">
        <v>475</v>
      </c>
      <c r="Z9" s="97" t="s">
        <v>475</v>
      </c>
      <c r="AA9" s="97" t="s">
        <v>475</v>
      </c>
      <c r="AB9" s="97" t="s">
        <v>475</v>
      </c>
      <c r="AC9" s="97" t="s">
        <v>475</v>
      </c>
      <c r="AD9" s="97" t="s">
        <v>475</v>
      </c>
      <c r="AE9" s="97" t="s">
        <v>475</v>
      </c>
      <c r="AF9" s="97" t="s">
        <v>475</v>
      </c>
      <c r="AG9" s="97" t="s">
        <v>475</v>
      </c>
    </row>
    <row r="10" spans="1:33" x14ac:dyDescent="0.3">
      <c r="A10" s="3">
        <v>119</v>
      </c>
      <c r="B10" s="4" t="s">
        <v>8</v>
      </c>
      <c r="C10" s="97">
        <v>0</v>
      </c>
      <c r="D10" s="97">
        <v>9</v>
      </c>
      <c r="E10" s="97">
        <v>0</v>
      </c>
      <c r="F10" s="97">
        <v>0</v>
      </c>
      <c r="G10" s="97">
        <v>0</v>
      </c>
      <c r="H10" s="97">
        <v>34</v>
      </c>
      <c r="I10" s="97">
        <v>0</v>
      </c>
      <c r="J10" s="97">
        <v>0</v>
      </c>
      <c r="K10" s="97">
        <v>0</v>
      </c>
      <c r="L10" s="97">
        <v>0</v>
      </c>
      <c r="M10" s="97">
        <v>3</v>
      </c>
      <c r="N10" s="97">
        <v>0</v>
      </c>
      <c r="O10" s="97">
        <v>0</v>
      </c>
      <c r="P10" s="97">
        <v>0</v>
      </c>
      <c r="Q10" s="97">
        <v>0</v>
      </c>
      <c r="S10" s="97">
        <v>0</v>
      </c>
      <c r="T10" s="97">
        <v>1</v>
      </c>
      <c r="U10" s="97">
        <v>0</v>
      </c>
      <c r="V10" s="97">
        <v>0</v>
      </c>
      <c r="W10" s="97">
        <v>0</v>
      </c>
      <c r="X10" s="97">
        <v>0</v>
      </c>
      <c r="Y10" s="97">
        <v>0</v>
      </c>
      <c r="Z10" s="97">
        <v>0</v>
      </c>
      <c r="AA10" s="97">
        <v>0</v>
      </c>
      <c r="AB10" s="97">
        <v>0</v>
      </c>
      <c r="AC10" s="97">
        <v>0</v>
      </c>
      <c r="AD10" s="97">
        <v>0</v>
      </c>
      <c r="AE10" s="97">
        <v>0</v>
      </c>
      <c r="AF10" s="97">
        <v>0</v>
      </c>
      <c r="AG10" s="97">
        <v>0</v>
      </c>
    </row>
    <row r="11" spans="1:33" x14ac:dyDescent="0.3">
      <c r="A11" s="3">
        <v>121</v>
      </c>
      <c r="B11" s="4" t="s">
        <v>9</v>
      </c>
      <c r="C11" s="97">
        <v>27</v>
      </c>
      <c r="D11" s="97">
        <v>0</v>
      </c>
      <c r="E11" s="97">
        <v>3</v>
      </c>
      <c r="F11" s="97">
        <v>0</v>
      </c>
      <c r="G11" s="97">
        <v>3</v>
      </c>
      <c r="H11" s="97">
        <v>0</v>
      </c>
      <c r="I11" s="97">
        <v>0</v>
      </c>
      <c r="J11" s="97">
        <v>0</v>
      </c>
      <c r="K11" s="97">
        <v>0</v>
      </c>
      <c r="L11" s="97">
        <v>0</v>
      </c>
      <c r="M11" s="97">
        <v>0</v>
      </c>
      <c r="N11" s="97">
        <v>0</v>
      </c>
      <c r="O11" s="97">
        <v>0</v>
      </c>
      <c r="P11" s="97">
        <v>0</v>
      </c>
      <c r="Q11" s="97">
        <v>0</v>
      </c>
      <c r="S11" s="97">
        <v>0</v>
      </c>
      <c r="T11" s="97">
        <v>0</v>
      </c>
      <c r="U11" s="97">
        <v>0</v>
      </c>
      <c r="V11" s="97">
        <v>0</v>
      </c>
      <c r="W11" s="97">
        <v>0</v>
      </c>
      <c r="X11" s="97">
        <v>0</v>
      </c>
      <c r="Y11" s="97">
        <v>0</v>
      </c>
      <c r="Z11" s="97">
        <v>0</v>
      </c>
      <c r="AA11" s="97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0</v>
      </c>
    </row>
    <row r="12" spans="1:33" x14ac:dyDescent="0.3">
      <c r="A12" s="3">
        <v>122</v>
      </c>
      <c r="B12" s="4" t="s">
        <v>10</v>
      </c>
      <c r="C12" s="97">
        <v>3</v>
      </c>
      <c r="D12" s="97">
        <v>0</v>
      </c>
      <c r="E12" s="97">
        <v>0</v>
      </c>
      <c r="F12" s="97">
        <v>0</v>
      </c>
      <c r="G12" s="97">
        <v>0</v>
      </c>
      <c r="H12" s="97">
        <v>17</v>
      </c>
      <c r="I12" s="97">
        <v>0</v>
      </c>
      <c r="J12" s="97">
        <v>0</v>
      </c>
      <c r="K12" s="97">
        <v>0</v>
      </c>
      <c r="L12" s="97">
        <v>32</v>
      </c>
      <c r="M12" s="97">
        <v>0</v>
      </c>
      <c r="N12" s="97">
        <v>0</v>
      </c>
      <c r="O12" s="97">
        <v>0</v>
      </c>
      <c r="P12" s="97">
        <v>0</v>
      </c>
      <c r="Q12" s="97">
        <v>0</v>
      </c>
      <c r="S12" s="97">
        <v>0</v>
      </c>
      <c r="T12" s="97">
        <v>0</v>
      </c>
      <c r="U12" s="97">
        <v>0</v>
      </c>
      <c r="V12" s="97">
        <v>0</v>
      </c>
      <c r="W12" s="97">
        <v>0</v>
      </c>
      <c r="X12" s="97">
        <v>0</v>
      </c>
      <c r="Y12" s="97">
        <v>0</v>
      </c>
      <c r="Z12" s="97">
        <v>0</v>
      </c>
      <c r="AA12" s="97">
        <v>0</v>
      </c>
      <c r="AB12" s="97">
        <v>0</v>
      </c>
      <c r="AC12" s="97">
        <v>0</v>
      </c>
      <c r="AD12" s="97">
        <v>0</v>
      </c>
      <c r="AE12" s="97">
        <v>0</v>
      </c>
      <c r="AF12" s="97">
        <v>0</v>
      </c>
      <c r="AG12" s="97">
        <v>0</v>
      </c>
    </row>
    <row r="13" spans="1:33" x14ac:dyDescent="0.3">
      <c r="A13" s="3">
        <v>123</v>
      </c>
      <c r="B13" s="4" t="s">
        <v>11</v>
      </c>
      <c r="C13" s="97">
        <v>2</v>
      </c>
      <c r="D13" s="97">
        <v>0</v>
      </c>
      <c r="E13" s="97">
        <v>0</v>
      </c>
      <c r="F13" s="97">
        <v>9</v>
      </c>
      <c r="G13" s="97">
        <v>2</v>
      </c>
      <c r="H13" s="97">
        <v>34</v>
      </c>
      <c r="I13" s="97">
        <v>8</v>
      </c>
      <c r="J13" s="97">
        <v>0</v>
      </c>
      <c r="K13" s="97">
        <v>0</v>
      </c>
      <c r="L13" s="97">
        <v>1</v>
      </c>
      <c r="M13" s="97">
        <v>6</v>
      </c>
      <c r="N13" s="97">
        <v>0</v>
      </c>
      <c r="O13" s="97">
        <v>0</v>
      </c>
      <c r="P13" s="97">
        <v>0</v>
      </c>
      <c r="Q13" s="97">
        <v>0</v>
      </c>
      <c r="S13" s="97">
        <v>1</v>
      </c>
      <c r="T13" s="97">
        <v>0</v>
      </c>
      <c r="U13" s="97">
        <v>0</v>
      </c>
      <c r="V13" s="97">
        <v>0</v>
      </c>
      <c r="W13" s="97">
        <v>0</v>
      </c>
      <c r="X13" s="97">
        <v>0</v>
      </c>
      <c r="Y13" s="97">
        <v>0</v>
      </c>
      <c r="Z13" s="97">
        <v>0</v>
      </c>
      <c r="AA13" s="97">
        <v>0</v>
      </c>
      <c r="AB13" s="97">
        <v>0</v>
      </c>
      <c r="AC13" s="97">
        <v>0</v>
      </c>
      <c r="AD13" s="97">
        <v>0</v>
      </c>
      <c r="AE13" s="97">
        <v>0</v>
      </c>
      <c r="AF13" s="97">
        <v>0</v>
      </c>
      <c r="AG13" s="97">
        <v>0</v>
      </c>
    </row>
    <row r="14" spans="1:33" x14ac:dyDescent="0.3">
      <c r="A14" s="3">
        <v>124</v>
      </c>
      <c r="B14" s="4" t="s">
        <v>12</v>
      </c>
      <c r="C14" s="97">
        <v>17.399999999999999</v>
      </c>
      <c r="D14" s="97">
        <v>0</v>
      </c>
      <c r="E14" s="97">
        <v>0</v>
      </c>
      <c r="F14" s="97">
        <v>34</v>
      </c>
      <c r="G14" s="97">
        <v>15.1</v>
      </c>
      <c r="H14" s="97">
        <v>15.6</v>
      </c>
      <c r="I14" s="97">
        <v>7</v>
      </c>
      <c r="J14" s="97">
        <v>0</v>
      </c>
      <c r="K14" s="97">
        <v>0</v>
      </c>
      <c r="L14" s="97">
        <v>7</v>
      </c>
      <c r="M14" s="97">
        <v>2</v>
      </c>
      <c r="N14" s="97">
        <v>0</v>
      </c>
      <c r="O14" s="97">
        <v>0</v>
      </c>
      <c r="P14" s="97">
        <v>0</v>
      </c>
      <c r="Q14" s="97">
        <v>0</v>
      </c>
      <c r="S14" s="97">
        <v>8.4</v>
      </c>
      <c r="T14" s="97">
        <v>0</v>
      </c>
      <c r="U14" s="97">
        <v>0</v>
      </c>
      <c r="V14" s="97">
        <v>0</v>
      </c>
      <c r="W14" s="97">
        <v>0.1</v>
      </c>
      <c r="X14" s="97">
        <v>4.5999999999999996</v>
      </c>
      <c r="Y14" s="97">
        <v>0</v>
      </c>
      <c r="Z14" s="97">
        <v>0</v>
      </c>
      <c r="AA14" s="97">
        <v>0</v>
      </c>
      <c r="AB14" s="97">
        <v>0</v>
      </c>
      <c r="AC14" s="97">
        <v>0</v>
      </c>
      <c r="AD14" s="97">
        <v>0</v>
      </c>
      <c r="AE14" s="97">
        <v>0</v>
      </c>
      <c r="AF14" s="97">
        <v>0</v>
      </c>
      <c r="AG14" s="97">
        <v>0</v>
      </c>
    </row>
    <row r="15" spans="1:33" x14ac:dyDescent="0.3">
      <c r="A15" s="3">
        <v>125</v>
      </c>
      <c r="B15" s="4" t="s">
        <v>13</v>
      </c>
      <c r="C15" s="97">
        <v>162</v>
      </c>
      <c r="D15" s="97">
        <v>5</v>
      </c>
      <c r="E15" s="97">
        <v>0</v>
      </c>
      <c r="F15" s="97">
        <v>0</v>
      </c>
      <c r="G15" s="97">
        <v>0</v>
      </c>
      <c r="H15" s="97">
        <v>76.8</v>
      </c>
      <c r="I15" s="97">
        <v>120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7">
        <v>0</v>
      </c>
      <c r="S15" s="97">
        <v>0</v>
      </c>
      <c r="T15" s="97">
        <v>0</v>
      </c>
      <c r="U15" s="97">
        <v>0</v>
      </c>
      <c r="V15" s="97">
        <v>0</v>
      </c>
      <c r="W15" s="97">
        <v>0</v>
      </c>
      <c r="X15" s="97">
        <v>58.2</v>
      </c>
      <c r="Y15" s="97">
        <v>0</v>
      </c>
      <c r="Z15" s="97">
        <v>0</v>
      </c>
      <c r="AA15" s="97">
        <v>0</v>
      </c>
      <c r="AB15" s="97">
        <v>0</v>
      </c>
      <c r="AC15" s="97">
        <v>0</v>
      </c>
      <c r="AD15" s="97">
        <v>0</v>
      </c>
      <c r="AE15" s="97">
        <v>0</v>
      </c>
      <c r="AF15" s="97">
        <v>0</v>
      </c>
      <c r="AG15" s="97">
        <v>0</v>
      </c>
    </row>
    <row r="16" spans="1:33" x14ac:dyDescent="0.3">
      <c r="A16" s="3">
        <v>127</v>
      </c>
      <c r="B16" s="4" t="s">
        <v>14</v>
      </c>
      <c r="C16" s="97">
        <v>45.8</v>
      </c>
      <c r="D16" s="97">
        <v>0</v>
      </c>
      <c r="E16" s="97">
        <v>0</v>
      </c>
      <c r="F16" s="97">
        <v>0</v>
      </c>
      <c r="G16" s="97">
        <v>9.6999999999999993</v>
      </c>
      <c r="H16" s="97">
        <v>0</v>
      </c>
      <c r="I16" s="97">
        <v>0</v>
      </c>
      <c r="J16" s="97">
        <v>0</v>
      </c>
      <c r="K16" s="97">
        <v>0</v>
      </c>
      <c r="L16" s="97">
        <v>12</v>
      </c>
      <c r="M16" s="97">
        <v>0</v>
      </c>
      <c r="N16" s="97">
        <v>0</v>
      </c>
      <c r="O16" s="97">
        <v>0</v>
      </c>
      <c r="P16" s="97">
        <v>0</v>
      </c>
      <c r="Q16" s="97">
        <v>0</v>
      </c>
      <c r="S16" s="97">
        <v>10.8</v>
      </c>
      <c r="T16" s="97">
        <v>0</v>
      </c>
      <c r="U16" s="97">
        <v>0</v>
      </c>
      <c r="V16" s="97">
        <v>0</v>
      </c>
      <c r="W16" s="97">
        <v>0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97">
        <v>0</v>
      </c>
      <c r="AD16" s="97">
        <v>0</v>
      </c>
      <c r="AE16" s="97">
        <v>0</v>
      </c>
      <c r="AF16" s="97">
        <v>0</v>
      </c>
      <c r="AG16" s="97">
        <v>0</v>
      </c>
    </row>
    <row r="17" spans="1:33" x14ac:dyDescent="0.3">
      <c r="A17" s="3">
        <v>128</v>
      </c>
      <c r="B17" s="4" t="s">
        <v>15</v>
      </c>
      <c r="C17" s="97">
        <v>85</v>
      </c>
      <c r="D17" s="97">
        <v>1</v>
      </c>
      <c r="E17" s="97">
        <v>0</v>
      </c>
      <c r="F17" s="97">
        <v>0</v>
      </c>
      <c r="G17" s="97">
        <v>0</v>
      </c>
      <c r="H17" s="97">
        <v>1</v>
      </c>
      <c r="I17" s="97">
        <v>0</v>
      </c>
      <c r="J17" s="97">
        <v>0</v>
      </c>
      <c r="K17" s="97">
        <v>0</v>
      </c>
      <c r="L17" s="97">
        <v>27.6</v>
      </c>
      <c r="M17" s="97">
        <v>30</v>
      </c>
      <c r="N17" s="97">
        <v>0</v>
      </c>
      <c r="O17" s="97">
        <v>0</v>
      </c>
      <c r="P17" s="97">
        <v>0</v>
      </c>
      <c r="Q17" s="97">
        <v>0</v>
      </c>
      <c r="S17" s="97">
        <v>1</v>
      </c>
      <c r="T17" s="97">
        <v>0</v>
      </c>
      <c r="U17" s="97">
        <v>0</v>
      </c>
      <c r="V17" s="97">
        <v>0</v>
      </c>
      <c r="W17" s="97">
        <v>0</v>
      </c>
      <c r="X17" s="97">
        <v>0</v>
      </c>
      <c r="Y17" s="97">
        <v>0</v>
      </c>
      <c r="Z17" s="97">
        <v>0</v>
      </c>
      <c r="AA17" s="97">
        <v>0</v>
      </c>
      <c r="AB17" s="97">
        <v>2.6</v>
      </c>
      <c r="AC17" s="97">
        <v>30</v>
      </c>
      <c r="AD17" s="97">
        <v>0</v>
      </c>
      <c r="AE17" s="97">
        <v>0</v>
      </c>
      <c r="AF17" s="97">
        <v>0</v>
      </c>
      <c r="AG17" s="97">
        <v>0</v>
      </c>
    </row>
    <row r="18" spans="1:33" x14ac:dyDescent="0.3">
      <c r="A18" s="3">
        <v>135</v>
      </c>
      <c r="B18" s="4" t="s">
        <v>16</v>
      </c>
      <c r="C18" s="97">
        <v>33</v>
      </c>
      <c r="D18" s="97">
        <v>0</v>
      </c>
      <c r="E18" s="97">
        <v>13.2</v>
      </c>
      <c r="F18" s="97">
        <v>6</v>
      </c>
      <c r="G18" s="97">
        <v>0</v>
      </c>
      <c r="H18" s="97">
        <v>25.5</v>
      </c>
      <c r="I18" s="97">
        <v>8</v>
      </c>
      <c r="J18" s="97">
        <v>0</v>
      </c>
      <c r="K18" s="97">
        <v>0</v>
      </c>
      <c r="L18" s="97">
        <v>3</v>
      </c>
      <c r="M18" s="97">
        <v>0</v>
      </c>
      <c r="N18" s="97">
        <v>0</v>
      </c>
      <c r="O18" s="97">
        <v>0</v>
      </c>
      <c r="P18" s="97">
        <v>0</v>
      </c>
      <c r="Q18" s="97">
        <v>0</v>
      </c>
      <c r="S18" s="97">
        <v>0</v>
      </c>
      <c r="T18" s="97">
        <v>0</v>
      </c>
      <c r="U18" s="97">
        <v>0.5</v>
      </c>
      <c r="V18" s="97">
        <v>0</v>
      </c>
      <c r="W18" s="97">
        <v>0</v>
      </c>
      <c r="X18" s="97">
        <v>1</v>
      </c>
      <c r="Y18" s="97">
        <v>0</v>
      </c>
      <c r="Z18" s="97">
        <v>0</v>
      </c>
      <c r="AA18" s="97">
        <v>0</v>
      </c>
      <c r="AB18" s="97">
        <v>0</v>
      </c>
      <c r="AC18" s="97">
        <v>0</v>
      </c>
      <c r="AD18" s="97">
        <v>0</v>
      </c>
      <c r="AE18" s="97">
        <v>0</v>
      </c>
      <c r="AF18" s="97">
        <v>0</v>
      </c>
      <c r="AG18" s="97">
        <v>0</v>
      </c>
    </row>
    <row r="19" spans="1:33" x14ac:dyDescent="0.3">
      <c r="A19" s="3">
        <v>136</v>
      </c>
      <c r="B19" s="4" t="s">
        <v>17</v>
      </c>
      <c r="C19" s="97">
        <v>164.3</v>
      </c>
      <c r="D19" s="97">
        <v>0</v>
      </c>
      <c r="E19" s="97">
        <v>38</v>
      </c>
      <c r="F19" s="97">
        <v>38</v>
      </c>
      <c r="G19" s="97">
        <v>0</v>
      </c>
      <c r="H19" s="97">
        <v>50</v>
      </c>
      <c r="I19" s="97">
        <v>47</v>
      </c>
      <c r="J19" s="97">
        <v>0</v>
      </c>
      <c r="K19" s="97">
        <v>0</v>
      </c>
      <c r="L19" s="97">
        <v>24.5</v>
      </c>
      <c r="M19" s="97">
        <v>11</v>
      </c>
      <c r="N19" s="97">
        <v>0</v>
      </c>
      <c r="O19" s="97">
        <v>0</v>
      </c>
      <c r="P19" s="97">
        <v>0</v>
      </c>
      <c r="Q19" s="97">
        <v>4</v>
      </c>
      <c r="S19" s="97">
        <v>0.3</v>
      </c>
      <c r="T19" s="97">
        <v>0</v>
      </c>
      <c r="U19" s="97">
        <v>0</v>
      </c>
      <c r="V19" s="97">
        <v>0</v>
      </c>
      <c r="W19" s="97">
        <v>0</v>
      </c>
      <c r="X19" s="97">
        <v>0</v>
      </c>
      <c r="Y19" s="97">
        <v>0</v>
      </c>
      <c r="Z19" s="97">
        <v>0</v>
      </c>
      <c r="AA19" s="97">
        <v>0</v>
      </c>
      <c r="AB19" s="97">
        <v>0.5</v>
      </c>
      <c r="AC19" s="97">
        <v>0</v>
      </c>
      <c r="AD19" s="97">
        <v>0</v>
      </c>
      <c r="AE19" s="97">
        <v>0</v>
      </c>
      <c r="AF19" s="97">
        <v>0</v>
      </c>
      <c r="AG19" s="97">
        <v>0</v>
      </c>
    </row>
    <row r="20" spans="1:33" x14ac:dyDescent="0.3">
      <c r="A20" s="3">
        <v>137</v>
      </c>
      <c r="B20" s="4" t="s">
        <v>18</v>
      </c>
      <c r="C20" s="97">
        <v>0</v>
      </c>
      <c r="D20" s="97">
        <v>0</v>
      </c>
      <c r="E20" s="97">
        <v>25</v>
      </c>
      <c r="F20" s="97">
        <v>0</v>
      </c>
      <c r="G20" s="97">
        <v>0</v>
      </c>
      <c r="H20" s="97">
        <v>19</v>
      </c>
      <c r="I20" s="97">
        <v>0</v>
      </c>
      <c r="J20" s="97">
        <v>0</v>
      </c>
      <c r="K20" s="97">
        <v>0</v>
      </c>
      <c r="L20" s="97">
        <v>3.3</v>
      </c>
      <c r="M20" s="97">
        <v>5</v>
      </c>
      <c r="N20" s="97">
        <v>0</v>
      </c>
      <c r="O20" s="97">
        <v>0</v>
      </c>
      <c r="P20" s="97">
        <v>0</v>
      </c>
      <c r="Q20" s="97">
        <v>0</v>
      </c>
      <c r="S20" s="97">
        <v>0</v>
      </c>
      <c r="T20" s="97">
        <v>0</v>
      </c>
      <c r="U20" s="97">
        <v>0</v>
      </c>
      <c r="V20" s="97">
        <v>0</v>
      </c>
      <c r="W20" s="97">
        <v>0</v>
      </c>
      <c r="X20" s="97">
        <v>0</v>
      </c>
      <c r="Y20" s="97">
        <v>0</v>
      </c>
      <c r="Z20" s="97">
        <v>0</v>
      </c>
      <c r="AA20" s="97">
        <v>0</v>
      </c>
      <c r="AB20" s="97">
        <v>2.1</v>
      </c>
      <c r="AC20" s="97">
        <v>0</v>
      </c>
      <c r="AD20" s="97">
        <v>0</v>
      </c>
      <c r="AE20" s="97">
        <v>0</v>
      </c>
      <c r="AF20" s="97">
        <v>0</v>
      </c>
      <c r="AG20" s="97">
        <v>0</v>
      </c>
    </row>
    <row r="21" spans="1:33" x14ac:dyDescent="0.3">
      <c r="A21" s="3">
        <v>138</v>
      </c>
      <c r="B21" s="4" t="s">
        <v>19</v>
      </c>
      <c r="C21" s="97">
        <v>200</v>
      </c>
      <c r="D21" s="97">
        <v>0</v>
      </c>
      <c r="E21" s="97">
        <v>257</v>
      </c>
      <c r="F21" s="97">
        <v>5</v>
      </c>
      <c r="G21" s="97">
        <v>0</v>
      </c>
      <c r="H21" s="97">
        <v>243.4</v>
      </c>
      <c r="I21" s="97">
        <v>74</v>
      </c>
      <c r="J21" s="97">
        <v>0</v>
      </c>
      <c r="K21" s="97">
        <v>0</v>
      </c>
      <c r="L21" s="97">
        <v>2</v>
      </c>
      <c r="M21" s="97">
        <v>3</v>
      </c>
      <c r="N21" s="97">
        <v>0</v>
      </c>
      <c r="O21" s="97">
        <v>0</v>
      </c>
      <c r="P21" s="97">
        <v>0</v>
      </c>
      <c r="Q21" s="97">
        <v>0</v>
      </c>
      <c r="S21" s="97">
        <v>0</v>
      </c>
      <c r="T21" s="97">
        <v>0</v>
      </c>
      <c r="U21" s="97">
        <v>0</v>
      </c>
      <c r="V21" s="97">
        <v>0</v>
      </c>
      <c r="W21" s="97">
        <v>0</v>
      </c>
      <c r="X21" s="97">
        <v>0</v>
      </c>
      <c r="Y21" s="97">
        <v>0</v>
      </c>
      <c r="Z21" s="97">
        <v>0</v>
      </c>
      <c r="AA21" s="97">
        <v>0</v>
      </c>
      <c r="AB21" s="97">
        <v>0</v>
      </c>
      <c r="AC21" s="97">
        <v>0</v>
      </c>
      <c r="AD21" s="97">
        <v>0</v>
      </c>
      <c r="AE21" s="97">
        <v>0</v>
      </c>
      <c r="AF21" s="97">
        <v>0</v>
      </c>
      <c r="AG21" s="97">
        <v>0</v>
      </c>
    </row>
    <row r="22" spans="1:33" x14ac:dyDescent="0.3">
      <c r="A22" s="3">
        <v>211</v>
      </c>
      <c r="B22" s="4" t="s">
        <v>20</v>
      </c>
      <c r="C22" s="97">
        <v>1</v>
      </c>
      <c r="D22" s="97">
        <v>0</v>
      </c>
      <c r="E22" s="97">
        <v>69.3</v>
      </c>
      <c r="F22" s="97">
        <v>0</v>
      </c>
      <c r="G22" s="97">
        <v>1</v>
      </c>
      <c r="H22" s="97">
        <v>15.1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7">
        <v>0</v>
      </c>
      <c r="S22" s="97">
        <v>0</v>
      </c>
      <c r="T22" s="97">
        <v>0</v>
      </c>
      <c r="U22" s="97">
        <v>0</v>
      </c>
      <c r="V22" s="97">
        <v>0</v>
      </c>
      <c r="W22" s="97">
        <v>0</v>
      </c>
      <c r="X22" s="97">
        <v>0</v>
      </c>
      <c r="Y22" s="97">
        <v>0</v>
      </c>
      <c r="Z22" s="97">
        <v>0</v>
      </c>
      <c r="AA22" s="97">
        <v>0</v>
      </c>
      <c r="AB22" s="97">
        <v>0</v>
      </c>
      <c r="AC22" s="97">
        <v>0</v>
      </c>
      <c r="AD22" s="97">
        <v>0</v>
      </c>
      <c r="AE22" s="97">
        <v>0</v>
      </c>
      <c r="AF22" s="97">
        <v>0</v>
      </c>
      <c r="AG22" s="97">
        <v>0</v>
      </c>
    </row>
    <row r="23" spans="1:33" x14ac:dyDescent="0.3">
      <c r="A23" s="3">
        <v>213</v>
      </c>
      <c r="B23" s="4" t="s">
        <v>21</v>
      </c>
      <c r="C23" s="97">
        <v>30.4</v>
      </c>
      <c r="D23" s="97">
        <v>0</v>
      </c>
      <c r="E23" s="97">
        <v>23</v>
      </c>
      <c r="F23" s="97">
        <v>186.8</v>
      </c>
      <c r="G23" s="97">
        <v>8.6999999999999993</v>
      </c>
      <c r="H23" s="97">
        <v>646.70000000000005</v>
      </c>
      <c r="I23" s="97">
        <v>66.3</v>
      </c>
      <c r="J23" s="97">
        <v>0</v>
      </c>
      <c r="K23" s="97">
        <v>0</v>
      </c>
      <c r="L23" s="97">
        <v>0</v>
      </c>
      <c r="M23" s="97">
        <v>2</v>
      </c>
      <c r="N23" s="97">
        <v>0</v>
      </c>
      <c r="O23" s="97">
        <v>10.199999999999999</v>
      </c>
      <c r="P23" s="97">
        <v>0</v>
      </c>
      <c r="Q23" s="97">
        <v>25.9</v>
      </c>
      <c r="S23" s="97">
        <v>0</v>
      </c>
      <c r="T23" s="97">
        <v>0</v>
      </c>
      <c r="U23" s="97">
        <v>0</v>
      </c>
      <c r="V23" s="97">
        <v>179.8</v>
      </c>
      <c r="W23" s="97">
        <v>0</v>
      </c>
      <c r="X23" s="97">
        <v>0.6</v>
      </c>
      <c r="Y23" s="97">
        <v>0</v>
      </c>
      <c r="Z23" s="97">
        <v>0</v>
      </c>
      <c r="AA23" s="97">
        <v>0</v>
      </c>
      <c r="AB23" s="97">
        <v>0</v>
      </c>
      <c r="AC23" s="97">
        <v>0</v>
      </c>
      <c r="AD23" s="97">
        <v>0</v>
      </c>
      <c r="AE23" s="97">
        <v>0</v>
      </c>
      <c r="AF23" s="97">
        <v>0</v>
      </c>
      <c r="AG23" s="97">
        <v>0</v>
      </c>
    </row>
    <row r="24" spans="1:33" x14ac:dyDescent="0.3">
      <c r="A24" s="3">
        <v>214</v>
      </c>
      <c r="B24" s="4" t="s">
        <v>22</v>
      </c>
      <c r="C24" s="97">
        <v>138</v>
      </c>
      <c r="D24" s="97">
        <v>0</v>
      </c>
      <c r="E24" s="97">
        <v>150</v>
      </c>
      <c r="F24" s="97">
        <v>105.2</v>
      </c>
      <c r="G24" s="97">
        <v>1</v>
      </c>
      <c r="H24" s="97">
        <v>352.7</v>
      </c>
      <c r="I24" s="97">
        <v>101.9</v>
      </c>
      <c r="J24" s="97">
        <v>0</v>
      </c>
      <c r="K24" s="97">
        <v>0</v>
      </c>
      <c r="L24" s="97">
        <v>0</v>
      </c>
      <c r="M24" s="97">
        <v>9</v>
      </c>
      <c r="N24" s="97">
        <v>4.7</v>
      </c>
      <c r="O24" s="97">
        <v>0</v>
      </c>
      <c r="P24" s="97">
        <v>0</v>
      </c>
      <c r="Q24" s="97">
        <v>0</v>
      </c>
      <c r="S24" s="97">
        <v>0</v>
      </c>
      <c r="T24" s="97">
        <v>0</v>
      </c>
      <c r="U24" s="97">
        <v>0</v>
      </c>
      <c r="V24" s="97">
        <v>0</v>
      </c>
      <c r="W24" s="97">
        <v>0</v>
      </c>
      <c r="X24" s="97">
        <v>0</v>
      </c>
      <c r="Y24" s="97">
        <v>0</v>
      </c>
      <c r="Z24" s="97">
        <v>0</v>
      </c>
      <c r="AA24" s="97">
        <v>0</v>
      </c>
      <c r="AB24" s="97">
        <v>0</v>
      </c>
      <c r="AC24" s="97">
        <v>0</v>
      </c>
      <c r="AD24" s="97">
        <v>0</v>
      </c>
      <c r="AE24" s="97">
        <v>0</v>
      </c>
      <c r="AF24" s="97">
        <v>0</v>
      </c>
      <c r="AG24" s="97">
        <v>0</v>
      </c>
    </row>
    <row r="25" spans="1:33" x14ac:dyDescent="0.3">
      <c r="A25" s="3">
        <v>215</v>
      </c>
      <c r="B25" s="4" t="s">
        <v>23</v>
      </c>
      <c r="C25" s="97">
        <v>26</v>
      </c>
      <c r="D25" s="97">
        <v>0</v>
      </c>
      <c r="E25" s="97">
        <v>40</v>
      </c>
      <c r="F25" s="97">
        <v>0</v>
      </c>
      <c r="G25" s="97">
        <v>0.7</v>
      </c>
      <c r="H25" s="97">
        <v>131.30000000000001</v>
      </c>
      <c r="I25" s="97">
        <v>0.8</v>
      </c>
      <c r="J25" s="97">
        <v>0</v>
      </c>
      <c r="K25" s="97">
        <v>0</v>
      </c>
      <c r="L25" s="97">
        <v>3</v>
      </c>
      <c r="M25" s="97">
        <v>0</v>
      </c>
      <c r="N25" s="97">
        <v>0</v>
      </c>
      <c r="O25" s="97">
        <v>42.4</v>
      </c>
      <c r="P25" s="97">
        <v>0</v>
      </c>
      <c r="Q25" s="97">
        <v>8</v>
      </c>
      <c r="S25" s="97">
        <v>0</v>
      </c>
      <c r="T25" s="97">
        <v>0</v>
      </c>
      <c r="U25" s="97">
        <v>0</v>
      </c>
      <c r="V25" s="97">
        <v>0</v>
      </c>
      <c r="W25" s="97">
        <v>0</v>
      </c>
      <c r="X25" s="97">
        <v>23.5</v>
      </c>
      <c r="Y25" s="97">
        <v>0</v>
      </c>
      <c r="Z25" s="97">
        <v>0</v>
      </c>
      <c r="AA25" s="97">
        <v>0</v>
      </c>
      <c r="AB25" s="97">
        <v>0</v>
      </c>
      <c r="AC25" s="97">
        <v>0</v>
      </c>
      <c r="AD25" s="97">
        <v>0</v>
      </c>
      <c r="AE25" s="97">
        <v>0</v>
      </c>
      <c r="AF25" s="97">
        <v>0</v>
      </c>
      <c r="AG25" s="97">
        <v>0</v>
      </c>
    </row>
    <row r="26" spans="1:33" x14ac:dyDescent="0.3">
      <c r="A26" s="3">
        <v>216</v>
      </c>
      <c r="B26" s="4" t="s">
        <v>24</v>
      </c>
      <c r="C26" s="97">
        <v>14</v>
      </c>
      <c r="D26" s="97">
        <v>0</v>
      </c>
      <c r="E26" s="97">
        <v>1</v>
      </c>
      <c r="F26" s="97">
        <v>4</v>
      </c>
      <c r="G26" s="97">
        <v>0</v>
      </c>
      <c r="H26" s="97">
        <v>8.6</v>
      </c>
      <c r="I26" s="97">
        <v>5</v>
      </c>
      <c r="J26" s="97">
        <v>0</v>
      </c>
      <c r="K26" s="97">
        <v>0</v>
      </c>
      <c r="L26" s="97">
        <v>0</v>
      </c>
      <c r="M26" s="97">
        <v>0</v>
      </c>
      <c r="N26" s="97">
        <v>2</v>
      </c>
      <c r="O26" s="97">
        <v>2</v>
      </c>
      <c r="P26" s="97">
        <v>0</v>
      </c>
      <c r="Q26" s="97">
        <v>0</v>
      </c>
      <c r="S26" s="97">
        <v>0</v>
      </c>
      <c r="T26" s="97">
        <v>0</v>
      </c>
      <c r="U26" s="97">
        <v>0</v>
      </c>
      <c r="V26" s="97">
        <v>0</v>
      </c>
      <c r="W26" s="97">
        <v>0</v>
      </c>
      <c r="X26" s="97">
        <v>0</v>
      </c>
      <c r="Y26" s="97">
        <v>0</v>
      </c>
      <c r="Z26" s="97">
        <v>0</v>
      </c>
      <c r="AA26" s="97">
        <v>0</v>
      </c>
      <c r="AB26" s="97">
        <v>0</v>
      </c>
      <c r="AC26" s="97">
        <v>0</v>
      </c>
      <c r="AD26" s="97">
        <v>0</v>
      </c>
      <c r="AE26" s="97">
        <v>0</v>
      </c>
      <c r="AF26" s="97">
        <v>0</v>
      </c>
      <c r="AG26" s="97">
        <v>0</v>
      </c>
    </row>
    <row r="27" spans="1:33" x14ac:dyDescent="0.3">
      <c r="A27" s="3">
        <v>217</v>
      </c>
      <c r="B27" s="4" t="s">
        <v>25</v>
      </c>
      <c r="C27" s="97">
        <v>34.6</v>
      </c>
      <c r="D27" s="97">
        <v>0</v>
      </c>
      <c r="E27" s="97">
        <v>0</v>
      </c>
      <c r="F27" s="97">
        <v>0</v>
      </c>
      <c r="G27" s="97">
        <v>0.5</v>
      </c>
      <c r="H27" s="97">
        <v>2</v>
      </c>
      <c r="I27" s="97">
        <v>1</v>
      </c>
      <c r="J27" s="97">
        <v>0</v>
      </c>
      <c r="K27" s="97">
        <v>0</v>
      </c>
      <c r="L27" s="97">
        <v>0</v>
      </c>
      <c r="M27" s="97">
        <v>0</v>
      </c>
      <c r="N27" s="97">
        <v>6.8</v>
      </c>
      <c r="O27" s="97">
        <v>0</v>
      </c>
      <c r="P27" s="97">
        <v>0</v>
      </c>
      <c r="Q27" s="97">
        <v>0</v>
      </c>
      <c r="S27" s="97">
        <v>0</v>
      </c>
      <c r="T27" s="97">
        <v>0</v>
      </c>
      <c r="U27" s="97">
        <v>0</v>
      </c>
      <c r="V27" s="97">
        <v>0</v>
      </c>
      <c r="W27" s="97">
        <v>0</v>
      </c>
      <c r="X27" s="97">
        <v>0</v>
      </c>
      <c r="Y27" s="97">
        <v>0</v>
      </c>
      <c r="Z27" s="97">
        <v>0</v>
      </c>
      <c r="AA27" s="97">
        <v>0</v>
      </c>
      <c r="AB27" s="97">
        <v>0</v>
      </c>
      <c r="AC27" s="97">
        <v>0</v>
      </c>
      <c r="AD27" s="97">
        <v>0</v>
      </c>
      <c r="AE27" s="97">
        <v>0</v>
      </c>
      <c r="AF27" s="97">
        <v>0</v>
      </c>
      <c r="AG27" s="97">
        <v>0</v>
      </c>
    </row>
    <row r="28" spans="1:33" x14ac:dyDescent="0.3">
      <c r="A28" s="3">
        <v>219</v>
      </c>
      <c r="B28" s="4" t="s">
        <v>26</v>
      </c>
      <c r="C28" s="97">
        <v>1.6</v>
      </c>
      <c r="D28" s="97">
        <v>0</v>
      </c>
      <c r="E28" s="97">
        <v>0</v>
      </c>
      <c r="F28" s="97">
        <v>6</v>
      </c>
      <c r="G28" s="97">
        <v>0</v>
      </c>
      <c r="H28" s="97">
        <v>1</v>
      </c>
      <c r="I28" s="97">
        <v>0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97">
        <v>0</v>
      </c>
      <c r="P28" s="97">
        <v>0</v>
      </c>
      <c r="Q28" s="97">
        <v>0</v>
      </c>
      <c r="S28" s="97">
        <v>1.6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0</v>
      </c>
      <c r="Z28" s="97">
        <v>0</v>
      </c>
      <c r="AA28" s="97">
        <v>0</v>
      </c>
      <c r="AB28" s="97">
        <v>0</v>
      </c>
      <c r="AC28" s="97">
        <v>0</v>
      </c>
      <c r="AD28" s="97">
        <v>0</v>
      </c>
      <c r="AE28" s="97">
        <v>0</v>
      </c>
      <c r="AF28" s="97">
        <v>0</v>
      </c>
      <c r="AG28" s="97">
        <v>0</v>
      </c>
    </row>
    <row r="29" spans="1:33" x14ac:dyDescent="0.3">
      <c r="A29" s="3">
        <v>220</v>
      </c>
      <c r="B29" s="4" t="s">
        <v>27</v>
      </c>
      <c r="C29" s="97">
        <v>56.1</v>
      </c>
      <c r="D29" s="97">
        <v>0</v>
      </c>
      <c r="E29" s="97">
        <v>73.2</v>
      </c>
      <c r="F29" s="97">
        <v>30.7</v>
      </c>
      <c r="G29" s="97">
        <v>9</v>
      </c>
      <c r="H29" s="97">
        <v>4.3</v>
      </c>
      <c r="I29" s="97">
        <v>2</v>
      </c>
      <c r="J29" s="97">
        <v>0</v>
      </c>
      <c r="K29" s="97">
        <v>0</v>
      </c>
      <c r="L29" s="97">
        <v>18.2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S29" s="97">
        <v>16.100000000000001</v>
      </c>
      <c r="T29" s="97">
        <v>0</v>
      </c>
      <c r="U29" s="97">
        <v>0</v>
      </c>
      <c r="V29" s="97">
        <v>0</v>
      </c>
      <c r="W29" s="97">
        <v>0</v>
      </c>
      <c r="X29" s="97">
        <v>1.5</v>
      </c>
      <c r="Y29" s="97">
        <v>0</v>
      </c>
      <c r="Z29" s="97">
        <v>0</v>
      </c>
      <c r="AA29" s="97">
        <v>0</v>
      </c>
      <c r="AB29" s="97">
        <v>0</v>
      </c>
      <c r="AC29" s="97">
        <v>0</v>
      </c>
      <c r="AD29" s="97">
        <v>0</v>
      </c>
      <c r="AE29" s="97">
        <v>0</v>
      </c>
      <c r="AF29" s="97">
        <v>0</v>
      </c>
      <c r="AG29" s="97">
        <v>0</v>
      </c>
    </row>
    <row r="30" spans="1:33" x14ac:dyDescent="0.3">
      <c r="A30" s="3">
        <v>221</v>
      </c>
      <c r="B30" s="4" t="s">
        <v>28</v>
      </c>
      <c r="C30" s="97">
        <v>26</v>
      </c>
      <c r="D30" s="97">
        <v>0</v>
      </c>
      <c r="E30" s="97">
        <v>3.2</v>
      </c>
      <c r="F30" s="97">
        <v>0</v>
      </c>
      <c r="G30" s="97">
        <v>5.3</v>
      </c>
      <c r="H30" s="97">
        <v>0.9</v>
      </c>
      <c r="I30" s="97">
        <v>0</v>
      </c>
      <c r="J30" s="97">
        <v>0</v>
      </c>
      <c r="K30" s="97">
        <v>0</v>
      </c>
      <c r="L30" s="97">
        <v>11.9</v>
      </c>
      <c r="M30" s="97">
        <v>0</v>
      </c>
      <c r="N30" s="97">
        <v>0</v>
      </c>
      <c r="O30" s="97">
        <v>0</v>
      </c>
      <c r="P30" s="97">
        <v>0</v>
      </c>
      <c r="Q30" s="97">
        <v>0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97">
        <v>0</v>
      </c>
      <c r="AD30" s="97">
        <v>0</v>
      </c>
      <c r="AE30" s="97">
        <v>0</v>
      </c>
      <c r="AF30" s="97">
        <v>0</v>
      </c>
      <c r="AG30" s="97">
        <v>0</v>
      </c>
    </row>
    <row r="31" spans="1:33" x14ac:dyDescent="0.3">
      <c r="A31" s="3">
        <v>226</v>
      </c>
      <c r="B31" s="4" t="s">
        <v>29</v>
      </c>
      <c r="C31" s="97">
        <v>58</v>
      </c>
      <c r="D31" s="97">
        <v>0</v>
      </c>
      <c r="E31" s="97">
        <v>4</v>
      </c>
      <c r="F31" s="97">
        <v>33.799999999999997</v>
      </c>
      <c r="G31" s="97">
        <v>22.9</v>
      </c>
      <c r="H31" s="97">
        <v>91.300000000000011</v>
      </c>
      <c r="I31" s="97">
        <v>9.3000000000000007</v>
      </c>
      <c r="J31" s="97">
        <v>0</v>
      </c>
      <c r="K31" s="97">
        <v>0</v>
      </c>
      <c r="L31" s="97">
        <v>11.5</v>
      </c>
      <c r="M31" s="97">
        <v>1</v>
      </c>
      <c r="N31" s="97">
        <v>0</v>
      </c>
      <c r="O31" s="97">
        <v>7.1</v>
      </c>
      <c r="P31" s="97">
        <v>0.2</v>
      </c>
      <c r="Q31" s="97">
        <v>0.4</v>
      </c>
      <c r="S31" s="97">
        <v>0</v>
      </c>
      <c r="T31" s="97">
        <v>0</v>
      </c>
      <c r="U31" s="97">
        <v>0</v>
      </c>
      <c r="V31" s="97">
        <v>7.8</v>
      </c>
      <c r="W31" s="97">
        <v>0.5</v>
      </c>
      <c r="X31" s="97">
        <v>0</v>
      </c>
      <c r="Y31" s="97">
        <v>0</v>
      </c>
      <c r="Z31" s="97">
        <v>0</v>
      </c>
      <c r="AA31" s="97">
        <v>0</v>
      </c>
      <c r="AB31" s="97">
        <v>2.5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</row>
    <row r="32" spans="1:33" x14ac:dyDescent="0.3">
      <c r="A32" s="3">
        <v>227</v>
      </c>
      <c r="B32" s="4" t="s">
        <v>30</v>
      </c>
      <c r="C32" s="97">
        <v>12</v>
      </c>
      <c r="D32" s="97">
        <v>1</v>
      </c>
      <c r="E32" s="97">
        <v>0</v>
      </c>
      <c r="F32" s="97">
        <v>4</v>
      </c>
      <c r="G32" s="97">
        <v>0</v>
      </c>
      <c r="H32" s="97">
        <v>194</v>
      </c>
      <c r="I32" s="97">
        <v>7.5</v>
      </c>
      <c r="J32" s="97">
        <v>99</v>
      </c>
      <c r="K32" s="97">
        <v>0</v>
      </c>
      <c r="L32" s="97">
        <v>10</v>
      </c>
      <c r="M32" s="97">
        <v>0</v>
      </c>
      <c r="N32" s="97">
        <v>0</v>
      </c>
      <c r="O32" s="97">
        <v>0</v>
      </c>
      <c r="P32" s="97">
        <v>0</v>
      </c>
      <c r="Q32" s="97">
        <v>0</v>
      </c>
      <c r="S32" s="97">
        <v>1</v>
      </c>
      <c r="T32" s="97">
        <v>0</v>
      </c>
      <c r="U32" s="97">
        <v>0</v>
      </c>
      <c r="V32" s="97">
        <v>0</v>
      </c>
      <c r="W32" s="97">
        <v>0</v>
      </c>
      <c r="X32" s="97">
        <v>16</v>
      </c>
      <c r="Y32" s="97">
        <v>7.5</v>
      </c>
      <c r="Z32" s="97">
        <v>0</v>
      </c>
      <c r="AA32" s="97">
        <v>0</v>
      </c>
      <c r="AB32" s="97">
        <v>0</v>
      </c>
      <c r="AC32" s="97">
        <v>0</v>
      </c>
      <c r="AD32" s="97">
        <v>0</v>
      </c>
      <c r="AE32" s="97">
        <v>0</v>
      </c>
      <c r="AF32" s="97">
        <v>0</v>
      </c>
      <c r="AG32" s="97">
        <v>0</v>
      </c>
    </row>
    <row r="33" spans="1:33" x14ac:dyDescent="0.3">
      <c r="A33" s="3">
        <v>228</v>
      </c>
      <c r="B33" s="4" t="s">
        <v>31</v>
      </c>
      <c r="C33" s="97">
        <v>1</v>
      </c>
      <c r="D33" s="97">
        <v>0</v>
      </c>
      <c r="E33" s="97">
        <v>0</v>
      </c>
      <c r="F33" s="97">
        <v>0</v>
      </c>
      <c r="G33" s="97">
        <v>39</v>
      </c>
      <c r="H33" s="97">
        <v>51.4</v>
      </c>
      <c r="I33" s="97">
        <v>0</v>
      </c>
      <c r="J33" s="97">
        <v>0</v>
      </c>
      <c r="K33" s="97">
        <v>0</v>
      </c>
      <c r="L33" s="97">
        <v>2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X33" s="97">
        <v>16.399999999999999</v>
      </c>
      <c r="Y33" s="97">
        <v>0</v>
      </c>
      <c r="Z33" s="97">
        <v>0</v>
      </c>
      <c r="AA33" s="97">
        <v>0</v>
      </c>
      <c r="AB33" s="97">
        <v>0</v>
      </c>
      <c r="AC33" s="97">
        <v>0</v>
      </c>
      <c r="AD33" s="97">
        <v>0</v>
      </c>
      <c r="AE33" s="97">
        <v>0</v>
      </c>
      <c r="AF33" s="97">
        <v>0</v>
      </c>
      <c r="AG33" s="97">
        <v>0</v>
      </c>
    </row>
    <row r="34" spans="1:33" x14ac:dyDescent="0.3">
      <c r="A34" s="3">
        <v>229</v>
      </c>
      <c r="B34" s="4" t="s">
        <v>32</v>
      </c>
      <c r="C34" s="97">
        <v>21</v>
      </c>
      <c r="D34" s="97">
        <v>57</v>
      </c>
      <c r="E34" s="97">
        <v>31</v>
      </c>
      <c r="F34" s="97">
        <v>0</v>
      </c>
      <c r="G34" s="97">
        <v>0</v>
      </c>
      <c r="H34" s="97">
        <v>57</v>
      </c>
      <c r="I34" s="97">
        <v>0</v>
      </c>
      <c r="J34" s="97">
        <v>0</v>
      </c>
      <c r="K34" s="97">
        <v>0</v>
      </c>
      <c r="L34" s="97">
        <v>5</v>
      </c>
      <c r="M34" s="97">
        <v>12</v>
      </c>
      <c r="N34" s="97">
        <v>0</v>
      </c>
      <c r="O34" s="97">
        <v>0</v>
      </c>
      <c r="P34" s="97">
        <v>0</v>
      </c>
      <c r="Q34" s="97">
        <v>0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97">
        <v>0</v>
      </c>
      <c r="AD34" s="97">
        <v>0</v>
      </c>
      <c r="AE34" s="97">
        <v>0</v>
      </c>
      <c r="AF34" s="97">
        <v>0</v>
      </c>
      <c r="AG34" s="97">
        <v>0</v>
      </c>
    </row>
    <row r="35" spans="1:33" x14ac:dyDescent="0.3">
      <c r="A35" s="3">
        <v>230</v>
      </c>
      <c r="B35" s="4" t="s">
        <v>33</v>
      </c>
      <c r="C35" s="97">
        <v>44</v>
      </c>
      <c r="D35" s="97">
        <v>0</v>
      </c>
      <c r="E35" s="97">
        <v>0</v>
      </c>
      <c r="F35" s="97">
        <v>25</v>
      </c>
      <c r="G35" s="97">
        <v>2</v>
      </c>
      <c r="H35" s="97">
        <v>17</v>
      </c>
      <c r="I35" s="97">
        <v>9</v>
      </c>
      <c r="J35" s="97">
        <v>0</v>
      </c>
      <c r="K35" s="97">
        <v>0</v>
      </c>
      <c r="L35" s="97">
        <v>2</v>
      </c>
      <c r="M35" s="97">
        <v>0</v>
      </c>
      <c r="N35" s="97">
        <v>0</v>
      </c>
      <c r="O35" s="97">
        <v>0</v>
      </c>
      <c r="P35" s="97">
        <v>0</v>
      </c>
      <c r="Q35" s="97">
        <v>6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X35" s="97">
        <v>9</v>
      </c>
      <c r="Y35" s="97">
        <v>0</v>
      </c>
      <c r="Z35" s="97">
        <v>0</v>
      </c>
      <c r="AA35" s="97">
        <v>0</v>
      </c>
      <c r="AB35" s="97">
        <v>2</v>
      </c>
      <c r="AC35" s="97">
        <v>0</v>
      </c>
      <c r="AD35" s="97">
        <v>0</v>
      </c>
      <c r="AE35" s="97">
        <v>0</v>
      </c>
      <c r="AF35" s="97">
        <v>0</v>
      </c>
      <c r="AG35" s="97">
        <v>0</v>
      </c>
    </row>
    <row r="36" spans="1:33" x14ac:dyDescent="0.3">
      <c r="A36" s="3">
        <v>231</v>
      </c>
      <c r="B36" s="4" t="s">
        <v>34</v>
      </c>
      <c r="C36" s="97">
        <v>30</v>
      </c>
      <c r="D36" s="97">
        <v>0</v>
      </c>
      <c r="E36" s="97">
        <v>0</v>
      </c>
      <c r="F36" s="97">
        <v>5</v>
      </c>
      <c r="G36" s="97">
        <v>59.9</v>
      </c>
      <c r="H36" s="97">
        <v>27.5</v>
      </c>
      <c r="I36" s="97">
        <v>0</v>
      </c>
      <c r="J36" s="97">
        <v>0</v>
      </c>
      <c r="K36" s="97">
        <v>0</v>
      </c>
      <c r="L36" s="97">
        <v>0</v>
      </c>
      <c r="M36" s="97">
        <v>0</v>
      </c>
      <c r="N36" s="97">
        <v>20</v>
      </c>
      <c r="O36" s="97">
        <v>0</v>
      </c>
      <c r="P36" s="97">
        <v>0</v>
      </c>
      <c r="Q36" s="97">
        <v>0</v>
      </c>
      <c r="S36" s="97">
        <v>0</v>
      </c>
      <c r="T36" s="97">
        <v>0</v>
      </c>
      <c r="U36" s="97">
        <v>0</v>
      </c>
      <c r="V36" s="97">
        <v>0</v>
      </c>
      <c r="W36" s="97">
        <v>0</v>
      </c>
      <c r="X36" s="97">
        <v>0.5</v>
      </c>
      <c r="Y36" s="97">
        <v>0</v>
      </c>
      <c r="Z36" s="97">
        <v>0</v>
      </c>
      <c r="AA36" s="97">
        <v>0</v>
      </c>
      <c r="AB36" s="97">
        <v>0</v>
      </c>
      <c r="AC36" s="97">
        <v>0</v>
      </c>
      <c r="AD36" s="97">
        <v>0</v>
      </c>
      <c r="AE36" s="97">
        <v>0</v>
      </c>
      <c r="AF36" s="97">
        <v>0</v>
      </c>
      <c r="AG36" s="97">
        <v>0</v>
      </c>
    </row>
    <row r="37" spans="1:33" x14ac:dyDescent="0.3">
      <c r="A37" s="3">
        <v>233</v>
      </c>
      <c r="B37" s="4" t="s">
        <v>35</v>
      </c>
      <c r="C37" s="97">
        <v>37.4</v>
      </c>
      <c r="D37" s="97">
        <v>0</v>
      </c>
      <c r="E37" s="97">
        <v>10.6</v>
      </c>
      <c r="F37" s="97">
        <v>27</v>
      </c>
      <c r="G37" s="97">
        <v>15.1</v>
      </c>
      <c r="H37" s="97">
        <v>90.7</v>
      </c>
      <c r="I37" s="97">
        <v>22.5</v>
      </c>
      <c r="J37" s="97">
        <v>0</v>
      </c>
      <c r="K37" s="97">
        <v>0</v>
      </c>
      <c r="L37" s="97">
        <v>149</v>
      </c>
      <c r="M37" s="97">
        <v>0</v>
      </c>
      <c r="N37" s="97">
        <v>0</v>
      </c>
      <c r="O37" s="97">
        <v>0</v>
      </c>
      <c r="P37" s="97">
        <v>1.8</v>
      </c>
      <c r="Q37" s="97">
        <v>3.3</v>
      </c>
      <c r="S37" s="97">
        <v>5.0999999999999996</v>
      </c>
      <c r="T37" s="97">
        <v>0</v>
      </c>
      <c r="U37" s="97">
        <v>0</v>
      </c>
      <c r="V37" s="97">
        <v>0</v>
      </c>
      <c r="W37" s="97">
        <v>0.1</v>
      </c>
      <c r="X37" s="97">
        <v>70.2</v>
      </c>
      <c r="Y37" s="97">
        <v>22.5</v>
      </c>
      <c r="Z37" s="97">
        <v>0</v>
      </c>
      <c r="AA37" s="97">
        <v>0</v>
      </c>
      <c r="AB37" s="97">
        <v>23</v>
      </c>
      <c r="AC37" s="97">
        <v>0</v>
      </c>
      <c r="AD37" s="97">
        <v>0</v>
      </c>
      <c r="AE37" s="97">
        <v>0</v>
      </c>
      <c r="AF37" s="97">
        <v>1.8</v>
      </c>
      <c r="AG37" s="97">
        <v>3.3</v>
      </c>
    </row>
    <row r="38" spans="1:33" x14ac:dyDescent="0.3">
      <c r="A38" s="3">
        <v>234</v>
      </c>
      <c r="B38" s="4" t="s">
        <v>36</v>
      </c>
      <c r="C38" s="97">
        <v>50.4</v>
      </c>
      <c r="D38" s="97">
        <v>0</v>
      </c>
      <c r="E38" s="97">
        <v>0</v>
      </c>
      <c r="F38" s="97">
        <v>1</v>
      </c>
      <c r="G38" s="97">
        <v>0</v>
      </c>
      <c r="H38" s="97">
        <v>12</v>
      </c>
      <c r="I38" s="97">
        <v>14.9</v>
      </c>
      <c r="J38" s="97">
        <v>0</v>
      </c>
      <c r="K38" s="97">
        <v>0</v>
      </c>
      <c r="L38" s="97">
        <v>0</v>
      </c>
      <c r="M38" s="97">
        <v>8</v>
      </c>
      <c r="N38" s="97">
        <v>0</v>
      </c>
      <c r="O38" s="97">
        <v>0</v>
      </c>
      <c r="P38" s="97">
        <v>0</v>
      </c>
      <c r="Q38" s="97">
        <v>6</v>
      </c>
      <c r="S38" s="97">
        <v>29.2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3.9</v>
      </c>
      <c r="Z38" s="97">
        <v>0</v>
      </c>
      <c r="AA38" s="97">
        <v>0</v>
      </c>
      <c r="AB38" s="97">
        <v>0</v>
      </c>
      <c r="AC38" s="97">
        <v>0</v>
      </c>
      <c r="AD38" s="97">
        <v>0</v>
      </c>
      <c r="AE38" s="97">
        <v>0</v>
      </c>
      <c r="AF38" s="97">
        <v>0</v>
      </c>
      <c r="AG38" s="97">
        <v>0</v>
      </c>
    </row>
    <row r="39" spans="1:33" x14ac:dyDescent="0.3">
      <c r="A39" s="3">
        <v>235</v>
      </c>
      <c r="B39" s="4" t="s">
        <v>37</v>
      </c>
      <c r="C39" s="97">
        <v>227.2</v>
      </c>
      <c r="D39" s="97">
        <v>0</v>
      </c>
      <c r="E39" s="97">
        <v>640.79999999999995</v>
      </c>
      <c r="F39" s="97">
        <v>86</v>
      </c>
      <c r="G39" s="97">
        <v>40</v>
      </c>
      <c r="H39" s="97">
        <v>67</v>
      </c>
      <c r="I39" s="97">
        <v>114</v>
      </c>
      <c r="J39" s="97">
        <v>0</v>
      </c>
      <c r="K39" s="97">
        <v>0</v>
      </c>
      <c r="L39" s="97">
        <v>5.2</v>
      </c>
      <c r="M39" s="97">
        <v>0</v>
      </c>
      <c r="N39" s="97">
        <v>0</v>
      </c>
      <c r="O39" s="97">
        <v>0</v>
      </c>
      <c r="P39" s="97">
        <v>0</v>
      </c>
      <c r="Q39" s="97">
        <v>162</v>
      </c>
      <c r="S39" s="97">
        <v>29</v>
      </c>
      <c r="T39" s="97">
        <v>0</v>
      </c>
      <c r="U39" s="97">
        <v>0.8</v>
      </c>
      <c r="V39" s="97">
        <v>5</v>
      </c>
      <c r="W39" s="97">
        <v>40</v>
      </c>
      <c r="X39" s="97">
        <v>4</v>
      </c>
      <c r="Y39" s="97">
        <v>39</v>
      </c>
      <c r="Z39" s="97">
        <v>0</v>
      </c>
      <c r="AA39" s="97">
        <v>0</v>
      </c>
      <c r="AB39" s="97">
        <v>0.2</v>
      </c>
      <c r="AC39" s="97">
        <v>0</v>
      </c>
      <c r="AD39" s="97">
        <v>0</v>
      </c>
      <c r="AE39" s="97">
        <v>0</v>
      </c>
      <c r="AF39" s="97">
        <v>0</v>
      </c>
      <c r="AG39" s="97">
        <v>81</v>
      </c>
    </row>
    <row r="40" spans="1:33" x14ac:dyDescent="0.3">
      <c r="A40" s="3">
        <v>236</v>
      </c>
      <c r="B40" s="4" t="s">
        <v>38</v>
      </c>
      <c r="C40" s="97">
        <v>15.9</v>
      </c>
      <c r="D40" s="97">
        <v>13.3</v>
      </c>
      <c r="E40" s="97">
        <v>28.6</v>
      </c>
      <c r="F40" s="97">
        <v>20</v>
      </c>
      <c r="G40" s="97">
        <v>0</v>
      </c>
      <c r="H40" s="97">
        <v>23.7</v>
      </c>
      <c r="I40" s="97">
        <v>0</v>
      </c>
      <c r="J40" s="97">
        <v>0</v>
      </c>
      <c r="K40" s="97">
        <v>0</v>
      </c>
      <c r="L40" s="97">
        <v>2</v>
      </c>
      <c r="M40" s="97">
        <v>88</v>
      </c>
      <c r="N40" s="97">
        <v>0</v>
      </c>
      <c r="O40" s="97">
        <v>0</v>
      </c>
      <c r="P40" s="97">
        <v>0</v>
      </c>
      <c r="Q40" s="97">
        <v>0</v>
      </c>
      <c r="S40" s="97">
        <v>0.2</v>
      </c>
      <c r="T40" s="97">
        <v>13.3</v>
      </c>
      <c r="U40" s="97">
        <v>28.3</v>
      </c>
      <c r="V40" s="97">
        <v>0</v>
      </c>
      <c r="W40" s="97">
        <v>0</v>
      </c>
      <c r="X40" s="97">
        <v>0.2</v>
      </c>
      <c r="Y40" s="97">
        <v>0</v>
      </c>
      <c r="Z40" s="97">
        <v>0</v>
      </c>
      <c r="AA40" s="97">
        <v>0</v>
      </c>
      <c r="AB40" s="97">
        <v>0</v>
      </c>
      <c r="AC40" s="97">
        <v>0</v>
      </c>
      <c r="AD40" s="97">
        <v>0</v>
      </c>
      <c r="AE40" s="97">
        <v>0</v>
      </c>
      <c r="AF40" s="97">
        <v>0</v>
      </c>
      <c r="AG40" s="97">
        <v>0</v>
      </c>
    </row>
    <row r="41" spans="1:33" x14ac:dyDescent="0.3">
      <c r="A41" s="3">
        <v>237</v>
      </c>
      <c r="B41" s="4" t="s">
        <v>39</v>
      </c>
      <c r="C41" s="97">
        <v>128.4</v>
      </c>
      <c r="D41" s="97">
        <v>0</v>
      </c>
      <c r="E41" s="97">
        <v>179</v>
      </c>
      <c r="F41" s="97">
        <v>0</v>
      </c>
      <c r="G41" s="97">
        <v>0</v>
      </c>
      <c r="H41" s="97">
        <v>185.8</v>
      </c>
      <c r="I41" s="97">
        <v>14</v>
      </c>
      <c r="J41" s="97">
        <v>0</v>
      </c>
      <c r="K41" s="97">
        <v>0</v>
      </c>
      <c r="L41" s="97">
        <v>8</v>
      </c>
      <c r="M41" s="97">
        <v>112</v>
      </c>
      <c r="N41" s="97">
        <v>0</v>
      </c>
      <c r="O41" s="97">
        <v>0</v>
      </c>
      <c r="P41" s="97">
        <v>0</v>
      </c>
      <c r="Q41" s="97">
        <v>0</v>
      </c>
      <c r="S41" s="97">
        <v>11.6</v>
      </c>
      <c r="T41" s="97">
        <v>0</v>
      </c>
      <c r="U41" s="97">
        <v>0</v>
      </c>
      <c r="V41" s="97">
        <v>0</v>
      </c>
      <c r="W41" s="97">
        <v>0</v>
      </c>
      <c r="X41" s="97">
        <v>1.8</v>
      </c>
      <c r="Y41" s="97">
        <v>0</v>
      </c>
      <c r="Z41" s="97">
        <v>0</v>
      </c>
      <c r="AA41" s="97">
        <v>0</v>
      </c>
      <c r="AB41" s="97">
        <v>0</v>
      </c>
      <c r="AC41" s="97">
        <v>0</v>
      </c>
      <c r="AD41" s="97">
        <v>0</v>
      </c>
      <c r="AE41" s="97">
        <v>0</v>
      </c>
      <c r="AF41" s="97">
        <v>0</v>
      </c>
      <c r="AG41" s="97">
        <v>0</v>
      </c>
    </row>
    <row r="42" spans="1:33" x14ac:dyDescent="0.3">
      <c r="A42" s="3">
        <v>238</v>
      </c>
      <c r="B42" s="4" t="s">
        <v>40</v>
      </c>
      <c r="C42" s="97">
        <v>44.3</v>
      </c>
      <c r="D42" s="97">
        <v>3</v>
      </c>
      <c r="E42" s="97">
        <v>202.9</v>
      </c>
      <c r="F42" s="97">
        <v>1</v>
      </c>
      <c r="G42" s="97">
        <v>1</v>
      </c>
      <c r="H42" s="97">
        <v>47.9</v>
      </c>
      <c r="I42" s="97">
        <v>48.6</v>
      </c>
      <c r="J42" s="97">
        <v>0</v>
      </c>
      <c r="K42" s="97">
        <v>0</v>
      </c>
      <c r="L42" s="97">
        <v>8</v>
      </c>
      <c r="M42" s="97">
        <v>3</v>
      </c>
      <c r="N42" s="97">
        <v>1</v>
      </c>
      <c r="O42" s="97">
        <v>0</v>
      </c>
      <c r="P42" s="97">
        <v>0</v>
      </c>
      <c r="Q42" s="97">
        <v>4.0999999999999996</v>
      </c>
      <c r="S42" s="97">
        <v>7.9</v>
      </c>
      <c r="T42" s="97">
        <v>0</v>
      </c>
      <c r="U42" s="97">
        <v>46</v>
      </c>
      <c r="V42" s="97">
        <v>0</v>
      </c>
      <c r="W42" s="97">
        <v>0</v>
      </c>
      <c r="X42" s="97">
        <v>6.5</v>
      </c>
      <c r="Y42" s="97">
        <v>2</v>
      </c>
      <c r="Z42" s="97">
        <v>0</v>
      </c>
      <c r="AA42" s="97">
        <v>0</v>
      </c>
      <c r="AB42" s="97">
        <v>0</v>
      </c>
      <c r="AC42" s="97">
        <v>3</v>
      </c>
      <c r="AD42" s="97">
        <v>1</v>
      </c>
      <c r="AE42" s="97">
        <v>0</v>
      </c>
      <c r="AF42" s="97">
        <v>0</v>
      </c>
      <c r="AG42" s="97">
        <v>0</v>
      </c>
    </row>
    <row r="43" spans="1:33" x14ac:dyDescent="0.3">
      <c r="A43" s="3">
        <v>239</v>
      </c>
      <c r="B43" s="4" t="s">
        <v>41</v>
      </c>
      <c r="C43" s="97">
        <v>89.7</v>
      </c>
      <c r="D43" s="97">
        <v>43.5</v>
      </c>
      <c r="E43" s="97">
        <v>0.3</v>
      </c>
      <c r="F43" s="97">
        <v>164</v>
      </c>
      <c r="G43" s="97">
        <v>5</v>
      </c>
      <c r="H43" s="97">
        <v>32</v>
      </c>
      <c r="I43" s="97">
        <v>5</v>
      </c>
      <c r="J43" s="97">
        <v>0</v>
      </c>
      <c r="K43" s="97">
        <v>0</v>
      </c>
      <c r="L43" s="97">
        <v>37</v>
      </c>
      <c r="M43" s="97">
        <v>0</v>
      </c>
      <c r="N43" s="97">
        <v>0</v>
      </c>
      <c r="O43" s="97">
        <v>0</v>
      </c>
      <c r="P43" s="97">
        <v>0</v>
      </c>
      <c r="Q43" s="97">
        <v>0</v>
      </c>
      <c r="S43" s="97">
        <v>2.2000000000000002</v>
      </c>
      <c r="T43" s="97">
        <v>0.8</v>
      </c>
      <c r="U43" s="97">
        <v>0</v>
      </c>
      <c r="V43" s="97">
        <v>0</v>
      </c>
      <c r="W43" s="97">
        <v>0</v>
      </c>
      <c r="X43" s="97">
        <v>0</v>
      </c>
      <c r="Y43" s="97">
        <v>0</v>
      </c>
      <c r="Z43" s="97">
        <v>0</v>
      </c>
      <c r="AA43" s="97">
        <v>0</v>
      </c>
      <c r="AB43" s="97">
        <v>26</v>
      </c>
      <c r="AC43" s="97">
        <v>0</v>
      </c>
      <c r="AD43" s="97">
        <v>0</v>
      </c>
      <c r="AE43" s="97">
        <v>0</v>
      </c>
      <c r="AF43" s="97">
        <v>0</v>
      </c>
      <c r="AG43" s="97">
        <v>0</v>
      </c>
    </row>
    <row r="44" spans="1:33" x14ac:dyDescent="0.3">
      <c r="A44" s="3">
        <v>301</v>
      </c>
      <c r="B44" s="5" t="s">
        <v>42</v>
      </c>
      <c r="C44" s="97">
        <v>5</v>
      </c>
      <c r="D44" s="97">
        <v>0</v>
      </c>
      <c r="E44" s="97">
        <v>0</v>
      </c>
      <c r="F44" s="97">
        <v>19.2</v>
      </c>
      <c r="G44" s="97">
        <v>33.700000000000003</v>
      </c>
      <c r="H44" s="97">
        <v>48.8</v>
      </c>
      <c r="I44" s="97">
        <v>49.4</v>
      </c>
      <c r="J44" s="97">
        <v>0</v>
      </c>
      <c r="K44" s="97">
        <v>0</v>
      </c>
      <c r="L44" s="97">
        <v>97</v>
      </c>
      <c r="M44" s="97">
        <v>0</v>
      </c>
      <c r="N44" s="97">
        <v>0</v>
      </c>
      <c r="O44" s="97">
        <v>0</v>
      </c>
      <c r="P44" s="97">
        <v>0</v>
      </c>
      <c r="Q44" s="97">
        <v>0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97">
        <v>0</v>
      </c>
      <c r="Z44" s="97">
        <v>0</v>
      </c>
      <c r="AA44" s="97">
        <v>0</v>
      </c>
      <c r="AB44" s="97">
        <v>0</v>
      </c>
      <c r="AC44" s="97">
        <v>0</v>
      </c>
      <c r="AD44" s="97">
        <v>0</v>
      </c>
      <c r="AE44" s="97">
        <v>0</v>
      </c>
      <c r="AF44" s="97">
        <v>0</v>
      </c>
      <c r="AG44" s="97">
        <v>0</v>
      </c>
    </row>
    <row r="45" spans="1:33" x14ac:dyDescent="0.3">
      <c r="A45" s="3">
        <v>402</v>
      </c>
      <c r="B45" s="4" t="s">
        <v>43</v>
      </c>
      <c r="C45" s="97">
        <v>94.5</v>
      </c>
      <c r="D45" s="97">
        <v>4.4000000000000004</v>
      </c>
      <c r="E45" s="97">
        <v>117.5</v>
      </c>
      <c r="F45" s="97">
        <v>65.699999999999989</v>
      </c>
      <c r="G45" s="97">
        <v>0</v>
      </c>
      <c r="H45" s="97">
        <v>105.8</v>
      </c>
      <c r="I45" s="97">
        <v>0</v>
      </c>
      <c r="J45" s="97">
        <v>0</v>
      </c>
      <c r="K45" s="97">
        <v>0</v>
      </c>
      <c r="L45" s="97">
        <v>0</v>
      </c>
      <c r="M45" s="97">
        <v>4</v>
      </c>
      <c r="N45" s="97">
        <v>6.3</v>
      </c>
      <c r="O45" s="97">
        <v>0</v>
      </c>
      <c r="P45" s="97">
        <v>0</v>
      </c>
      <c r="Q45" s="97">
        <v>0</v>
      </c>
      <c r="S45" s="97">
        <v>0.9</v>
      </c>
      <c r="T45" s="97">
        <v>2.4</v>
      </c>
      <c r="U45" s="97">
        <v>91</v>
      </c>
      <c r="V45" s="97">
        <v>0.8</v>
      </c>
      <c r="W45" s="97">
        <v>0</v>
      </c>
      <c r="X45" s="97">
        <v>1</v>
      </c>
      <c r="Y45" s="97">
        <v>0</v>
      </c>
      <c r="Z45" s="97">
        <v>0</v>
      </c>
      <c r="AA45" s="97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</row>
    <row r="46" spans="1:33" x14ac:dyDescent="0.3">
      <c r="A46" s="3">
        <v>403</v>
      </c>
      <c r="B46" s="4" t="s">
        <v>44</v>
      </c>
      <c r="C46" s="97">
        <v>181.6</v>
      </c>
      <c r="D46" s="97">
        <v>0</v>
      </c>
      <c r="E46" s="97">
        <v>131</v>
      </c>
      <c r="F46" s="97">
        <v>4</v>
      </c>
      <c r="G46" s="97">
        <v>30</v>
      </c>
      <c r="H46" s="97">
        <v>59</v>
      </c>
      <c r="I46" s="97">
        <v>0</v>
      </c>
      <c r="J46" s="97">
        <v>0</v>
      </c>
      <c r="K46" s="97">
        <v>0</v>
      </c>
      <c r="L46" s="97">
        <v>8</v>
      </c>
      <c r="M46" s="97">
        <v>5</v>
      </c>
      <c r="N46" s="97">
        <v>0</v>
      </c>
      <c r="O46" s="97">
        <v>0</v>
      </c>
      <c r="P46" s="97">
        <v>0</v>
      </c>
      <c r="Q46" s="97">
        <v>0</v>
      </c>
      <c r="S46" s="97">
        <v>31</v>
      </c>
      <c r="T46" s="97">
        <v>0</v>
      </c>
      <c r="U46" s="97">
        <v>0</v>
      </c>
      <c r="V46" s="97">
        <v>0</v>
      </c>
      <c r="W46" s="97">
        <v>0</v>
      </c>
      <c r="X46" s="97">
        <v>0</v>
      </c>
      <c r="Y46" s="97">
        <v>0</v>
      </c>
      <c r="Z46" s="97">
        <v>0</v>
      </c>
      <c r="AA46" s="97">
        <v>0</v>
      </c>
      <c r="AB46" s="97">
        <v>0</v>
      </c>
      <c r="AC46" s="97">
        <v>0</v>
      </c>
      <c r="AD46" s="97">
        <v>0</v>
      </c>
      <c r="AE46" s="97">
        <v>0</v>
      </c>
      <c r="AF46" s="97">
        <v>0</v>
      </c>
      <c r="AG46" s="97">
        <v>0</v>
      </c>
    </row>
    <row r="47" spans="1:33" x14ac:dyDescent="0.3">
      <c r="A47" s="3">
        <v>412</v>
      </c>
      <c r="B47" s="4" t="s">
        <v>45</v>
      </c>
      <c r="C47" s="97">
        <v>431.4</v>
      </c>
      <c r="D47" s="97">
        <v>46</v>
      </c>
      <c r="E47" s="97">
        <v>523.29999999999995</v>
      </c>
      <c r="F47" s="97">
        <v>128.80000000000001</v>
      </c>
      <c r="G47" s="97">
        <v>70.3</v>
      </c>
      <c r="H47" s="97">
        <v>1400.8</v>
      </c>
      <c r="I47" s="97">
        <v>384.3</v>
      </c>
      <c r="J47" s="97">
        <v>0</v>
      </c>
      <c r="K47" s="97">
        <v>0</v>
      </c>
      <c r="L47" s="97">
        <v>20.5</v>
      </c>
      <c r="M47" s="97">
        <v>46.1</v>
      </c>
      <c r="N47" s="97">
        <v>42</v>
      </c>
      <c r="O47" s="97">
        <v>0</v>
      </c>
      <c r="P47" s="97">
        <v>6.6</v>
      </c>
      <c r="Q47" s="97">
        <v>109.8</v>
      </c>
      <c r="S47" s="97">
        <v>28</v>
      </c>
      <c r="T47" s="97">
        <v>0</v>
      </c>
      <c r="U47" s="97">
        <v>0</v>
      </c>
      <c r="V47" s="97">
        <v>0.1</v>
      </c>
      <c r="W47" s="97">
        <v>17.2</v>
      </c>
      <c r="X47" s="97">
        <v>47.7</v>
      </c>
      <c r="Y47" s="97">
        <v>40.700000000000003</v>
      </c>
      <c r="Z47" s="97">
        <v>0</v>
      </c>
      <c r="AA47" s="97">
        <v>0</v>
      </c>
      <c r="AB47" s="97">
        <v>0</v>
      </c>
      <c r="AC47" s="97">
        <v>0</v>
      </c>
      <c r="AD47" s="97">
        <v>0</v>
      </c>
      <c r="AE47" s="97">
        <v>0</v>
      </c>
      <c r="AF47" s="97">
        <v>0.1</v>
      </c>
      <c r="AG47" s="97">
        <v>3.8</v>
      </c>
    </row>
    <row r="48" spans="1:33" x14ac:dyDescent="0.3">
      <c r="A48" s="3">
        <v>415</v>
      </c>
      <c r="B48" s="4" t="s">
        <v>46</v>
      </c>
      <c r="C48" s="97">
        <v>15.1</v>
      </c>
      <c r="D48" s="97">
        <v>0</v>
      </c>
      <c r="E48" s="97">
        <v>0</v>
      </c>
      <c r="F48" s="97">
        <v>0</v>
      </c>
      <c r="G48" s="97">
        <v>0</v>
      </c>
      <c r="H48" s="97">
        <v>724</v>
      </c>
      <c r="I48" s="97">
        <v>0</v>
      </c>
      <c r="J48" s="97">
        <v>0</v>
      </c>
      <c r="K48" s="97">
        <v>0</v>
      </c>
      <c r="L48" s="97">
        <v>23.8</v>
      </c>
      <c r="M48" s="97">
        <v>3</v>
      </c>
      <c r="N48" s="97">
        <v>0</v>
      </c>
      <c r="O48" s="97">
        <v>0</v>
      </c>
      <c r="P48" s="97">
        <v>0</v>
      </c>
      <c r="Q48" s="97">
        <v>0</v>
      </c>
      <c r="S48" s="97">
        <v>0.1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0</v>
      </c>
      <c r="Z48" s="97">
        <v>0</v>
      </c>
      <c r="AA48" s="97">
        <v>0</v>
      </c>
      <c r="AB48" s="97">
        <v>0</v>
      </c>
      <c r="AC48" s="97">
        <v>0</v>
      </c>
      <c r="AD48" s="97">
        <v>0</v>
      </c>
      <c r="AE48" s="97">
        <v>0</v>
      </c>
      <c r="AF48" s="97">
        <v>0</v>
      </c>
      <c r="AG48" s="97">
        <v>0</v>
      </c>
    </row>
    <row r="49" spans="1:33" x14ac:dyDescent="0.3">
      <c r="A49" s="3">
        <v>417</v>
      </c>
      <c r="B49" s="4" t="s">
        <v>47</v>
      </c>
      <c r="C49" s="97">
        <v>177.2</v>
      </c>
      <c r="D49" s="97">
        <v>0</v>
      </c>
      <c r="E49" s="97">
        <v>12.6</v>
      </c>
      <c r="F49" s="97">
        <v>44</v>
      </c>
      <c r="G49" s="97">
        <v>2</v>
      </c>
      <c r="H49" s="97">
        <v>607.29999999999995</v>
      </c>
      <c r="I49" s="97">
        <v>8</v>
      </c>
      <c r="J49" s="97">
        <v>0</v>
      </c>
      <c r="K49" s="97">
        <v>0</v>
      </c>
      <c r="L49" s="97">
        <v>19.8</v>
      </c>
      <c r="M49" s="97">
        <v>36</v>
      </c>
      <c r="N49" s="97">
        <v>0</v>
      </c>
      <c r="O49" s="97">
        <v>0</v>
      </c>
      <c r="P49" s="97">
        <v>0</v>
      </c>
      <c r="Q49" s="97">
        <v>0</v>
      </c>
      <c r="S49" s="97">
        <v>41.9</v>
      </c>
      <c r="T49" s="97">
        <v>0</v>
      </c>
      <c r="U49" s="97">
        <v>8</v>
      </c>
      <c r="V49" s="97">
        <v>0</v>
      </c>
      <c r="W49" s="97">
        <v>0</v>
      </c>
      <c r="X49" s="97">
        <v>6</v>
      </c>
      <c r="Y49" s="97">
        <v>0</v>
      </c>
      <c r="Z49" s="97">
        <v>0</v>
      </c>
      <c r="AA49" s="97">
        <v>0</v>
      </c>
      <c r="AB49" s="97">
        <v>1.3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</row>
    <row r="50" spans="1:33" x14ac:dyDescent="0.3">
      <c r="A50" s="3">
        <v>418</v>
      </c>
      <c r="B50" s="4" t="s">
        <v>48</v>
      </c>
      <c r="C50" s="97">
        <v>54.5</v>
      </c>
      <c r="D50" s="97">
        <v>3</v>
      </c>
      <c r="E50" s="97">
        <v>9.1</v>
      </c>
      <c r="F50" s="97">
        <v>1</v>
      </c>
      <c r="G50" s="97">
        <v>0</v>
      </c>
      <c r="H50" s="97">
        <v>4</v>
      </c>
      <c r="I50" s="97">
        <v>0</v>
      </c>
      <c r="J50" s="97">
        <v>0</v>
      </c>
      <c r="K50" s="97">
        <v>0</v>
      </c>
      <c r="L50" s="97">
        <v>8.5</v>
      </c>
      <c r="M50" s="97">
        <v>20.7</v>
      </c>
      <c r="N50" s="97">
        <v>0</v>
      </c>
      <c r="O50" s="97">
        <v>0</v>
      </c>
      <c r="P50" s="97">
        <v>0</v>
      </c>
      <c r="Q50" s="97">
        <v>0</v>
      </c>
      <c r="S50" s="97">
        <v>2.8</v>
      </c>
      <c r="T50" s="97">
        <v>0</v>
      </c>
      <c r="U50" s="97">
        <v>0</v>
      </c>
      <c r="V50" s="97">
        <v>0</v>
      </c>
      <c r="W50" s="97">
        <v>0</v>
      </c>
      <c r="X50" s="97">
        <v>0</v>
      </c>
      <c r="Y50" s="97">
        <v>0</v>
      </c>
      <c r="Z50" s="97">
        <v>0</v>
      </c>
      <c r="AA50" s="97">
        <v>0</v>
      </c>
      <c r="AB50" s="97">
        <v>0</v>
      </c>
      <c r="AC50" s="97">
        <v>0</v>
      </c>
      <c r="AD50" s="97">
        <v>0</v>
      </c>
      <c r="AE50" s="97">
        <v>0</v>
      </c>
      <c r="AF50" s="97">
        <v>0</v>
      </c>
      <c r="AG50" s="97">
        <v>0</v>
      </c>
    </row>
    <row r="51" spans="1:33" x14ac:dyDescent="0.3">
      <c r="A51" s="3">
        <v>419</v>
      </c>
      <c r="B51" s="4" t="s">
        <v>49</v>
      </c>
      <c r="C51" s="97">
        <v>6</v>
      </c>
      <c r="D51" s="97">
        <v>0</v>
      </c>
      <c r="E51" s="97">
        <v>0</v>
      </c>
      <c r="F51" s="97">
        <v>0</v>
      </c>
      <c r="G51" s="97">
        <v>2</v>
      </c>
      <c r="H51" s="97">
        <v>0</v>
      </c>
      <c r="I51" s="97">
        <v>0</v>
      </c>
      <c r="J51" s="97">
        <v>0</v>
      </c>
      <c r="K51" s="97">
        <v>0</v>
      </c>
      <c r="L51" s="97">
        <v>20</v>
      </c>
      <c r="M51" s="97">
        <v>24</v>
      </c>
      <c r="N51" s="97">
        <v>0</v>
      </c>
      <c r="O51" s="97">
        <v>1</v>
      </c>
      <c r="P51" s="97">
        <v>0</v>
      </c>
      <c r="Q51" s="97">
        <v>0</v>
      </c>
      <c r="S51" s="97">
        <v>0</v>
      </c>
      <c r="T51" s="97">
        <v>0</v>
      </c>
      <c r="U51" s="97">
        <v>0</v>
      </c>
      <c r="V51" s="97">
        <v>0</v>
      </c>
      <c r="W51" s="97">
        <v>0</v>
      </c>
      <c r="X51" s="97">
        <v>0</v>
      </c>
      <c r="Y51" s="97">
        <v>0</v>
      </c>
      <c r="Z51" s="97">
        <v>0</v>
      </c>
      <c r="AA51" s="97">
        <v>0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0</v>
      </c>
    </row>
    <row r="52" spans="1:33" x14ac:dyDescent="0.3">
      <c r="A52" s="3">
        <v>420</v>
      </c>
      <c r="B52" s="4" t="s">
        <v>50</v>
      </c>
      <c r="C52" s="97">
        <v>17.7</v>
      </c>
      <c r="D52" s="97">
        <v>2</v>
      </c>
      <c r="E52" s="97">
        <v>1</v>
      </c>
      <c r="F52" s="97">
        <v>0</v>
      </c>
      <c r="G52" s="97">
        <v>0</v>
      </c>
      <c r="H52" s="97">
        <v>0.5</v>
      </c>
      <c r="I52" s="97">
        <v>0</v>
      </c>
      <c r="J52" s="97">
        <v>0</v>
      </c>
      <c r="K52" s="97">
        <v>0</v>
      </c>
      <c r="L52" s="97">
        <v>39</v>
      </c>
      <c r="M52" s="97">
        <v>0</v>
      </c>
      <c r="N52" s="97">
        <v>0</v>
      </c>
      <c r="O52" s="97">
        <v>0</v>
      </c>
      <c r="P52" s="97">
        <v>0</v>
      </c>
      <c r="Q52" s="97">
        <v>0</v>
      </c>
      <c r="S52" s="97">
        <v>0</v>
      </c>
      <c r="T52" s="97">
        <v>0</v>
      </c>
      <c r="U52" s="97">
        <v>0</v>
      </c>
      <c r="V52" s="97">
        <v>0</v>
      </c>
      <c r="W52" s="97">
        <v>0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97">
        <v>0</v>
      </c>
      <c r="AD52" s="97">
        <v>0</v>
      </c>
      <c r="AE52" s="97">
        <v>0</v>
      </c>
      <c r="AF52" s="97">
        <v>0</v>
      </c>
      <c r="AG52" s="97">
        <v>0</v>
      </c>
    </row>
    <row r="53" spans="1:33" x14ac:dyDescent="0.3">
      <c r="A53" s="3">
        <v>423</v>
      </c>
      <c r="B53" s="4" t="s">
        <v>51</v>
      </c>
      <c r="C53" s="97">
        <v>17.100000000000001</v>
      </c>
      <c r="D53" s="97">
        <v>26</v>
      </c>
      <c r="E53" s="97">
        <v>111</v>
      </c>
      <c r="F53" s="97">
        <v>0</v>
      </c>
      <c r="G53" s="97">
        <v>0</v>
      </c>
      <c r="H53" s="97">
        <v>44.1</v>
      </c>
      <c r="I53" s="97">
        <v>17</v>
      </c>
      <c r="J53" s="97">
        <v>0</v>
      </c>
      <c r="K53" s="97">
        <v>0</v>
      </c>
      <c r="L53" s="97">
        <v>256</v>
      </c>
      <c r="M53" s="97">
        <v>0</v>
      </c>
      <c r="N53" s="97">
        <v>0</v>
      </c>
      <c r="O53" s="97">
        <v>0</v>
      </c>
      <c r="P53" s="97">
        <v>0</v>
      </c>
      <c r="Q53" s="97">
        <v>133</v>
      </c>
      <c r="S53" s="97">
        <v>4.0999999999999996</v>
      </c>
      <c r="T53" s="97">
        <v>0</v>
      </c>
      <c r="U53" s="97">
        <v>0</v>
      </c>
      <c r="V53" s="97">
        <v>0</v>
      </c>
      <c r="W53" s="97">
        <v>0</v>
      </c>
      <c r="X53" s="97">
        <v>0</v>
      </c>
      <c r="Y53" s="97">
        <v>0</v>
      </c>
      <c r="Z53" s="97">
        <v>0</v>
      </c>
      <c r="AA53" s="97">
        <v>0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0</v>
      </c>
    </row>
    <row r="54" spans="1:33" x14ac:dyDescent="0.3">
      <c r="A54" s="3">
        <v>425</v>
      </c>
      <c r="B54" s="4" t="s">
        <v>52</v>
      </c>
      <c r="C54" s="97">
        <v>64.599999999999994</v>
      </c>
      <c r="D54" s="97">
        <v>3.4</v>
      </c>
      <c r="E54" s="97">
        <v>83</v>
      </c>
      <c r="F54" s="97">
        <v>2</v>
      </c>
      <c r="G54" s="97">
        <v>0</v>
      </c>
      <c r="H54" s="97">
        <v>2</v>
      </c>
      <c r="I54" s="97">
        <v>0</v>
      </c>
      <c r="J54" s="97">
        <v>0</v>
      </c>
      <c r="K54" s="97">
        <v>0</v>
      </c>
      <c r="L54" s="97">
        <v>15</v>
      </c>
      <c r="M54" s="97">
        <v>0</v>
      </c>
      <c r="N54" s="97">
        <v>0</v>
      </c>
      <c r="O54" s="97">
        <v>0</v>
      </c>
      <c r="P54" s="97">
        <v>0</v>
      </c>
      <c r="Q54" s="97">
        <v>0</v>
      </c>
      <c r="S54" s="97">
        <v>5.2</v>
      </c>
      <c r="T54" s="97">
        <v>0.4</v>
      </c>
      <c r="U54" s="97">
        <v>0</v>
      </c>
      <c r="V54" s="97">
        <v>0</v>
      </c>
      <c r="W54" s="97">
        <v>0</v>
      </c>
      <c r="X54" s="97">
        <v>0</v>
      </c>
      <c r="Y54" s="97">
        <v>0</v>
      </c>
      <c r="Z54" s="97">
        <v>0</v>
      </c>
      <c r="AA54" s="97">
        <v>0</v>
      </c>
      <c r="AB54" s="97">
        <v>5</v>
      </c>
      <c r="AC54" s="97">
        <v>0</v>
      </c>
      <c r="AD54" s="97">
        <v>0</v>
      </c>
      <c r="AE54" s="97">
        <v>0</v>
      </c>
      <c r="AF54" s="97">
        <v>0</v>
      </c>
      <c r="AG54" s="97">
        <v>0</v>
      </c>
    </row>
    <row r="55" spans="1:33" x14ac:dyDescent="0.3">
      <c r="A55" s="3">
        <v>426</v>
      </c>
      <c r="B55" s="4" t="s">
        <v>18</v>
      </c>
      <c r="C55" s="97">
        <v>14.5</v>
      </c>
      <c r="D55" s="97">
        <v>11.9</v>
      </c>
      <c r="E55" s="97">
        <v>0</v>
      </c>
      <c r="F55" s="97">
        <v>0</v>
      </c>
      <c r="G55" s="97">
        <v>0</v>
      </c>
      <c r="H55" s="97">
        <v>2</v>
      </c>
      <c r="I55" s="97">
        <v>0</v>
      </c>
      <c r="J55" s="97">
        <v>0</v>
      </c>
      <c r="K55" s="97">
        <v>0</v>
      </c>
      <c r="L55" s="97">
        <v>1.5</v>
      </c>
      <c r="M55" s="97">
        <v>9.3000000000000007</v>
      </c>
      <c r="N55" s="97">
        <v>0</v>
      </c>
      <c r="O55" s="97">
        <v>0</v>
      </c>
      <c r="P55" s="97">
        <v>0</v>
      </c>
      <c r="Q55" s="97">
        <v>0</v>
      </c>
      <c r="S55" s="97">
        <v>3.7</v>
      </c>
      <c r="T55" s="97">
        <v>1.5</v>
      </c>
      <c r="U55" s="97">
        <v>0</v>
      </c>
      <c r="V55" s="97">
        <v>0</v>
      </c>
      <c r="W55" s="97">
        <v>0</v>
      </c>
      <c r="X55" s="97">
        <v>0</v>
      </c>
      <c r="Y55" s="97">
        <v>0</v>
      </c>
      <c r="Z55" s="97">
        <v>0</v>
      </c>
      <c r="AA55" s="97">
        <v>0</v>
      </c>
      <c r="AB55" s="97">
        <v>0</v>
      </c>
      <c r="AC55" s="97">
        <v>1.5</v>
      </c>
      <c r="AD55" s="97">
        <v>0</v>
      </c>
      <c r="AE55" s="97">
        <v>0</v>
      </c>
      <c r="AF55" s="97">
        <v>0</v>
      </c>
      <c r="AG55" s="97">
        <v>0</v>
      </c>
    </row>
    <row r="56" spans="1:33" x14ac:dyDescent="0.3">
      <c r="A56" s="3">
        <v>427</v>
      </c>
      <c r="B56" s="4" t="s">
        <v>53</v>
      </c>
      <c r="C56" s="97">
        <v>243</v>
      </c>
      <c r="D56" s="97">
        <v>3</v>
      </c>
      <c r="E56" s="97">
        <v>92</v>
      </c>
      <c r="F56" s="97">
        <v>17</v>
      </c>
      <c r="G56" s="97">
        <v>12.6</v>
      </c>
      <c r="H56" s="97">
        <v>342.5</v>
      </c>
      <c r="I56" s="97">
        <v>94</v>
      </c>
      <c r="J56" s="97">
        <v>0</v>
      </c>
      <c r="K56" s="97">
        <v>0</v>
      </c>
      <c r="L56" s="97">
        <v>16</v>
      </c>
      <c r="M56" s="97">
        <v>13</v>
      </c>
      <c r="N56" s="97">
        <v>0</v>
      </c>
      <c r="O56" s="97">
        <v>5</v>
      </c>
      <c r="P56" s="97">
        <v>0</v>
      </c>
      <c r="Q56" s="97">
        <v>0</v>
      </c>
      <c r="S56" s="97">
        <v>9</v>
      </c>
      <c r="T56" s="97">
        <v>0</v>
      </c>
      <c r="U56" s="97">
        <v>0</v>
      </c>
      <c r="V56" s="97">
        <v>0</v>
      </c>
      <c r="W56" s="97">
        <v>3.6</v>
      </c>
      <c r="X56" s="97">
        <v>14</v>
      </c>
      <c r="Y56" s="97">
        <v>93</v>
      </c>
      <c r="Z56" s="97">
        <v>0</v>
      </c>
      <c r="AA56" s="97">
        <v>0</v>
      </c>
      <c r="AB56" s="97">
        <v>1</v>
      </c>
      <c r="AC56" s="97">
        <v>13</v>
      </c>
      <c r="AD56" s="97">
        <v>0</v>
      </c>
      <c r="AE56" s="97">
        <v>0</v>
      </c>
      <c r="AF56" s="97">
        <v>0</v>
      </c>
      <c r="AG56" s="97">
        <v>0</v>
      </c>
    </row>
    <row r="57" spans="1:33" x14ac:dyDescent="0.3">
      <c r="A57" s="3">
        <v>428</v>
      </c>
      <c r="B57" s="4" t="s">
        <v>54</v>
      </c>
      <c r="C57" s="97">
        <v>26.2</v>
      </c>
      <c r="D57" s="97">
        <v>0</v>
      </c>
      <c r="E57" s="97">
        <v>1</v>
      </c>
      <c r="F57" s="97">
        <v>0</v>
      </c>
      <c r="G57" s="97">
        <v>0</v>
      </c>
      <c r="H57" s="97">
        <v>26</v>
      </c>
      <c r="I57" s="97">
        <v>0</v>
      </c>
      <c r="J57" s="97">
        <v>0</v>
      </c>
      <c r="K57" s="97">
        <v>0</v>
      </c>
      <c r="L57" s="97">
        <v>0</v>
      </c>
      <c r="M57" s="97">
        <v>6</v>
      </c>
      <c r="N57" s="97">
        <v>0</v>
      </c>
      <c r="O57" s="97">
        <v>0</v>
      </c>
      <c r="P57" s="97">
        <v>0</v>
      </c>
      <c r="Q57" s="97">
        <v>0</v>
      </c>
      <c r="S57" s="97">
        <v>3.2</v>
      </c>
      <c r="T57" s="97">
        <v>0</v>
      </c>
      <c r="U57" s="97">
        <v>0</v>
      </c>
      <c r="V57" s="97">
        <v>0</v>
      </c>
      <c r="W57" s="97">
        <v>0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</row>
    <row r="58" spans="1:33" x14ac:dyDescent="0.3">
      <c r="A58" s="3">
        <v>429</v>
      </c>
      <c r="B58" s="4" t="s">
        <v>55</v>
      </c>
      <c r="C58" s="97">
        <v>0</v>
      </c>
      <c r="D58" s="97">
        <v>4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J58" s="97">
        <v>0</v>
      </c>
      <c r="K58" s="97">
        <v>0</v>
      </c>
      <c r="L58" s="97">
        <v>3</v>
      </c>
      <c r="M58" s="97">
        <v>0</v>
      </c>
      <c r="N58" s="97">
        <v>0</v>
      </c>
      <c r="O58" s="97">
        <v>0</v>
      </c>
      <c r="P58" s="97">
        <v>0</v>
      </c>
      <c r="Q58" s="97">
        <v>0</v>
      </c>
      <c r="S58" s="97">
        <v>0</v>
      </c>
      <c r="T58" s="97">
        <v>0</v>
      </c>
      <c r="U58" s="97">
        <v>0</v>
      </c>
      <c r="V58" s="97">
        <v>0</v>
      </c>
      <c r="W58" s="97">
        <v>0</v>
      </c>
      <c r="X58" s="97">
        <v>0</v>
      </c>
      <c r="Y58" s="97">
        <v>0</v>
      </c>
      <c r="Z58" s="97">
        <v>0</v>
      </c>
      <c r="AA58" s="97">
        <v>0</v>
      </c>
      <c r="AB58" s="97">
        <v>0</v>
      </c>
      <c r="AC58" s="97">
        <v>0</v>
      </c>
      <c r="AD58" s="97">
        <v>0</v>
      </c>
      <c r="AE58" s="97">
        <v>0</v>
      </c>
      <c r="AF58" s="97">
        <v>0</v>
      </c>
      <c r="AG58" s="97">
        <v>0</v>
      </c>
    </row>
    <row r="59" spans="1:33" x14ac:dyDescent="0.3">
      <c r="A59" s="3">
        <v>430</v>
      </c>
      <c r="B59" s="4" t="s">
        <v>56</v>
      </c>
      <c r="C59" s="97">
        <v>5</v>
      </c>
      <c r="D59" s="97">
        <v>29.2</v>
      </c>
      <c r="E59" s="97">
        <v>0</v>
      </c>
      <c r="F59" s="97">
        <v>0</v>
      </c>
      <c r="G59" s="97">
        <v>0</v>
      </c>
      <c r="H59" s="97">
        <v>114.2</v>
      </c>
      <c r="I59" s="97">
        <v>0</v>
      </c>
      <c r="J59" s="97">
        <v>0</v>
      </c>
      <c r="K59" s="97">
        <v>0</v>
      </c>
      <c r="L59" s="97">
        <v>0</v>
      </c>
      <c r="M59" s="97">
        <v>10</v>
      </c>
      <c r="N59" s="97">
        <v>0</v>
      </c>
      <c r="O59" s="97">
        <v>0</v>
      </c>
      <c r="P59" s="97">
        <v>0</v>
      </c>
      <c r="Q59" s="97">
        <v>0</v>
      </c>
      <c r="S59" s="97">
        <v>4</v>
      </c>
      <c r="T59" s="97">
        <v>5.2</v>
      </c>
      <c r="U59" s="97">
        <v>0</v>
      </c>
      <c r="V59" s="97">
        <v>0</v>
      </c>
      <c r="W59" s="97">
        <v>0</v>
      </c>
      <c r="X59" s="97">
        <v>0.2</v>
      </c>
      <c r="Y59" s="97">
        <v>0</v>
      </c>
      <c r="Z59" s="97">
        <v>0</v>
      </c>
      <c r="AA59" s="97">
        <v>0</v>
      </c>
      <c r="AB59" s="97">
        <v>0</v>
      </c>
      <c r="AC59" s="97">
        <v>0</v>
      </c>
      <c r="AD59" s="97">
        <v>0</v>
      </c>
      <c r="AE59" s="97">
        <v>0</v>
      </c>
      <c r="AF59" s="97">
        <v>0</v>
      </c>
      <c r="AG59" s="97">
        <v>0</v>
      </c>
    </row>
    <row r="60" spans="1:33" x14ac:dyDescent="0.3">
      <c r="A60" s="3">
        <v>432</v>
      </c>
      <c r="B60" s="4" t="s">
        <v>57</v>
      </c>
      <c r="C60" s="97">
        <v>2</v>
      </c>
      <c r="D60" s="97">
        <v>13.4</v>
      </c>
      <c r="E60" s="97">
        <v>0</v>
      </c>
      <c r="F60" s="97">
        <v>0</v>
      </c>
      <c r="G60" s="97">
        <v>1.1000000000000001</v>
      </c>
      <c r="H60" s="97">
        <v>0</v>
      </c>
      <c r="I60" s="97">
        <v>0</v>
      </c>
      <c r="J60" s="97">
        <v>0</v>
      </c>
      <c r="K60" s="97">
        <v>0</v>
      </c>
      <c r="L60" s="97">
        <v>0</v>
      </c>
      <c r="M60" s="97">
        <v>7</v>
      </c>
      <c r="N60" s="97">
        <v>0</v>
      </c>
      <c r="O60" s="97">
        <v>0</v>
      </c>
      <c r="P60" s="97">
        <v>0</v>
      </c>
      <c r="Q60" s="97">
        <v>0</v>
      </c>
      <c r="S60" s="97">
        <v>0</v>
      </c>
      <c r="T60" s="97">
        <v>0</v>
      </c>
      <c r="U60" s="97">
        <v>0</v>
      </c>
      <c r="V60" s="97">
        <v>0</v>
      </c>
      <c r="W60" s="97">
        <v>0</v>
      </c>
      <c r="X60" s="97">
        <v>0</v>
      </c>
      <c r="Y60" s="97">
        <v>0</v>
      </c>
      <c r="Z60" s="97">
        <v>0</v>
      </c>
      <c r="AA60" s="97">
        <v>0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0</v>
      </c>
    </row>
    <row r="61" spans="1:33" x14ac:dyDescent="0.3">
      <c r="A61" s="3">
        <v>434</v>
      </c>
      <c r="B61" s="4" t="s">
        <v>58</v>
      </c>
      <c r="C61" s="97">
        <v>9</v>
      </c>
      <c r="D61" s="97">
        <v>1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97">
        <v>0</v>
      </c>
      <c r="L61" s="97">
        <v>37</v>
      </c>
      <c r="M61" s="97">
        <v>0</v>
      </c>
      <c r="N61" s="97">
        <v>0</v>
      </c>
      <c r="O61" s="97">
        <v>0</v>
      </c>
      <c r="P61" s="97">
        <v>0</v>
      </c>
      <c r="Q61" s="97">
        <v>0</v>
      </c>
      <c r="S61" s="97">
        <v>0</v>
      </c>
      <c r="T61" s="97">
        <v>0</v>
      </c>
      <c r="U61" s="97">
        <v>0</v>
      </c>
      <c r="V61" s="97">
        <v>0</v>
      </c>
      <c r="W61" s="97">
        <v>0</v>
      </c>
      <c r="X61" s="97">
        <v>0</v>
      </c>
      <c r="Y61" s="97">
        <v>0</v>
      </c>
      <c r="Z61" s="97">
        <v>0</v>
      </c>
      <c r="AA61" s="97">
        <v>0</v>
      </c>
      <c r="AB61" s="97">
        <v>0</v>
      </c>
      <c r="AC61" s="97">
        <v>0</v>
      </c>
      <c r="AD61" s="97">
        <v>0</v>
      </c>
      <c r="AE61" s="97">
        <v>0</v>
      </c>
      <c r="AF61" s="97">
        <v>0</v>
      </c>
      <c r="AG61" s="97">
        <v>0</v>
      </c>
    </row>
    <row r="62" spans="1:33" x14ac:dyDescent="0.3">
      <c r="A62" s="3">
        <v>436</v>
      </c>
      <c r="B62" s="4" t="s">
        <v>59</v>
      </c>
      <c r="C62" s="97">
        <v>12</v>
      </c>
      <c r="D62" s="97">
        <v>11</v>
      </c>
      <c r="E62" s="97">
        <v>58</v>
      </c>
      <c r="F62" s="97">
        <v>2</v>
      </c>
      <c r="G62" s="97">
        <v>33</v>
      </c>
      <c r="H62" s="97">
        <v>3</v>
      </c>
      <c r="I62" s="97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v>0</v>
      </c>
      <c r="Q62" s="97">
        <v>0</v>
      </c>
      <c r="S62" s="97">
        <v>0</v>
      </c>
      <c r="T62" s="97">
        <v>11</v>
      </c>
      <c r="U62" s="97">
        <v>8</v>
      </c>
      <c r="V62" s="97">
        <v>0</v>
      </c>
      <c r="W62" s="97">
        <v>0</v>
      </c>
      <c r="X62" s="97">
        <v>0</v>
      </c>
      <c r="Y62" s="97">
        <v>0</v>
      </c>
      <c r="Z62" s="97">
        <v>0</v>
      </c>
      <c r="AA62" s="97">
        <v>0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0</v>
      </c>
    </row>
    <row r="63" spans="1:33" x14ac:dyDescent="0.3">
      <c r="A63" s="3">
        <v>437</v>
      </c>
      <c r="B63" s="4" t="s">
        <v>60</v>
      </c>
      <c r="C63" s="97">
        <v>223.6</v>
      </c>
      <c r="D63" s="97">
        <v>65.900000000000006</v>
      </c>
      <c r="E63" s="97">
        <v>407.2</v>
      </c>
      <c r="F63" s="97">
        <v>4</v>
      </c>
      <c r="G63" s="97">
        <v>10</v>
      </c>
      <c r="H63" s="97">
        <v>22.5</v>
      </c>
      <c r="I63" s="97">
        <v>29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7">
        <v>0</v>
      </c>
      <c r="S63" s="97">
        <v>4.5999999999999996</v>
      </c>
      <c r="T63" s="97">
        <v>6.3</v>
      </c>
      <c r="U63" s="97">
        <v>0</v>
      </c>
      <c r="V63" s="97">
        <v>0</v>
      </c>
      <c r="W63" s="97">
        <v>0</v>
      </c>
      <c r="X63" s="97">
        <v>4.5</v>
      </c>
      <c r="Y63" s="97">
        <v>0</v>
      </c>
      <c r="Z63" s="97">
        <v>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</row>
    <row r="64" spans="1:33" x14ac:dyDescent="0.3">
      <c r="A64" s="3">
        <v>438</v>
      </c>
      <c r="B64" s="4" t="s">
        <v>61</v>
      </c>
      <c r="C64" s="97">
        <v>40.9</v>
      </c>
      <c r="D64" s="97">
        <v>21.1</v>
      </c>
      <c r="E64" s="97">
        <v>208.4</v>
      </c>
      <c r="F64" s="97">
        <v>59.6</v>
      </c>
      <c r="G64" s="97">
        <v>0</v>
      </c>
      <c r="H64" s="97">
        <v>18.7</v>
      </c>
      <c r="I64" s="97">
        <v>0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97">
        <v>0</v>
      </c>
      <c r="P64" s="97">
        <v>0</v>
      </c>
      <c r="Q64" s="97">
        <v>0</v>
      </c>
      <c r="S64" s="97">
        <v>1.9</v>
      </c>
      <c r="T64" s="97">
        <v>0</v>
      </c>
      <c r="U64" s="97">
        <v>14</v>
      </c>
      <c r="V64" s="97">
        <v>0</v>
      </c>
      <c r="W64" s="97">
        <v>0</v>
      </c>
      <c r="X64" s="97">
        <v>0</v>
      </c>
      <c r="Y64" s="97">
        <v>0</v>
      </c>
      <c r="Z64" s="97">
        <v>0</v>
      </c>
      <c r="AA64" s="97">
        <v>0</v>
      </c>
      <c r="AB64" s="97">
        <v>0</v>
      </c>
      <c r="AC64" s="97">
        <v>0</v>
      </c>
      <c r="AD64" s="97">
        <v>0</v>
      </c>
      <c r="AE64" s="97">
        <v>0</v>
      </c>
      <c r="AF64" s="97">
        <v>0</v>
      </c>
      <c r="AG64" s="97">
        <v>0</v>
      </c>
    </row>
    <row r="65" spans="1:33" x14ac:dyDescent="0.3">
      <c r="A65" s="3">
        <v>439</v>
      </c>
      <c r="B65" s="4" t="s">
        <v>62</v>
      </c>
      <c r="C65" s="97">
        <v>105.7</v>
      </c>
      <c r="D65" s="97">
        <v>2.6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97">
        <v>0</v>
      </c>
      <c r="L65" s="97">
        <v>0</v>
      </c>
      <c r="M65" s="97">
        <v>0</v>
      </c>
      <c r="N65" s="97">
        <v>0</v>
      </c>
      <c r="O65" s="97">
        <v>0</v>
      </c>
      <c r="P65" s="97">
        <v>0</v>
      </c>
      <c r="Q65" s="97">
        <v>0</v>
      </c>
      <c r="S65" s="97">
        <v>97</v>
      </c>
      <c r="T65" s="97">
        <v>0</v>
      </c>
      <c r="U65" s="97">
        <v>0</v>
      </c>
      <c r="V65" s="97">
        <v>0</v>
      </c>
      <c r="W65" s="97">
        <v>0</v>
      </c>
      <c r="X65" s="97">
        <v>0</v>
      </c>
      <c r="Y65" s="97">
        <v>0</v>
      </c>
      <c r="Z65" s="97">
        <v>0</v>
      </c>
      <c r="AA65" s="97">
        <v>0</v>
      </c>
      <c r="AB65" s="97">
        <v>0</v>
      </c>
      <c r="AC65" s="97">
        <v>0</v>
      </c>
      <c r="AD65" s="97">
        <v>0</v>
      </c>
      <c r="AE65" s="97">
        <v>0</v>
      </c>
      <c r="AF65" s="97">
        <v>0</v>
      </c>
      <c r="AG65" s="97">
        <v>0</v>
      </c>
    </row>
    <row r="66" spans="1:33" x14ac:dyDescent="0.3">
      <c r="A66" s="3">
        <v>441</v>
      </c>
      <c r="B66" s="4" t="s">
        <v>63</v>
      </c>
      <c r="C66" s="97">
        <v>13.6</v>
      </c>
      <c r="D66" s="97">
        <v>21</v>
      </c>
      <c r="E66" s="97">
        <v>83</v>
      </c>
      <c r="F66" s="97">
        <v>0</v>
      </c>
      <c r="G66" s="97">
        <v>130</v>
      </c>
      <c r="H66" s="97">
        <v>35</v>
      </c>
      <c r="I66" s="97">
        <v>113</v>
      </c>
      <c r="J66" s="97">
        <v>0</v>
      </c>
      <c r="K66" s="97">
        <v>0</v>
      </c>
      <c r="L66" s="97">
        <v>0</v>
      </c>
      <c r="M66" s="97">
        <v>0</v>
      </c>
      <c r="N66" s="97">
        <v>25</v>
      </c>
      <c r="O66" s="97">
        <v>0</v>
      </c>
      <c r="P66" s="97">
        <v>0</v>
      </c>
      <c r="Q66" s="97">
        <v>0</v>
      </c>
      <c r="S66" s="97">
        <v>0</v>
      </c>
      <c r="T66" s="97">
        <v>0</v>
      </c>
      <c r="U66" s="97">
        <v>52</v>
      </c>
      <c r="V66" s="97">
        <v>0</v>
      </c>
      <c r="W66" s="97">
        <v>0</v>
      </c>
      <c r="X66" s="97">
        <v>0</v>
      </c>
      <c r="Y66" s="97">
        <v>0</v>
      </c>
      <c r="Z66" s="97">
        <v>0</v>
      </c>
      <c r="AA66" s="97">
        <v>0</v>
      </c>
      <c r="AB66" s="97">
        <v>0</v>
      </c>
      <c r="AC66" s="97">
        <v>0</v>
      </c>
      <c r="AD66" s="97">
        <v>0</v>
      </c>
      <c r="AE66" s="97">
        <v>0</v>
      </c>
      <c r="AF66" s="97">
        <v>0</v>
      </c>
      <c r="AG66" s="97">
        <v>0</v>
      </c>
    </row>
    <row r="67" spans="1:33" x14ac:dyDescent="0.3">
      <c r="A67" s="3">
        <v>501</v>
      </c>
      <c r="B67" s="4" t="s">
        <v>64</v>
      </c>
      <c r="C67" s="97">
        <v>80.400000000000006</v>
      </c>
      <c r="D67" s="97">
        <v>1.4</v>
      </c>
      <c r="E67" s="97">
        <v>135</v>
      </c>
      <c r="F67" s="97">
        <v>0</v>
      </c>
      <c r="G67" s="97">
        <v>11</v>
      </c>
      <c r="H67" s="97">
        <v>4</v>
      </c>
      <c r="I67" s="97">
        <v>17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S67" s="97">
        <v>18</v>
      </c>
      <c r="T67" s="97">
        <v>0</v>
      </c>
      <c r="U67" s="97">
        <v>0</v>
      </c>
      <c r="V67" s="97">
        <v>0</v>
      </c>
      <c r="W67" s="97">
        <v>0</v>
      </c>
      <c r="X67" s="97">
        <v>0</v>
      </c>
      <c r="Y67" s="97">
        <v>15</v>
      </c>
      <c r="Z67" s="97">
        <v>0</v>
      </c>
      <c r="AA67" s="97">
        <v>0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</row>
    <row r="68" spans="1:33" x14ac:dyDescent="0.3">
      <c r="A68" s="3">
        <v>502</v>
      </c>
      <c r="B68" s="4" t="s">
        <v>65</v>
      </c>
      <c r="C68" s="97">
        <v>112.9</v>
      </c>
      <c r="D68" s="97">
        <v>44</v>
      </c>
      <c r="E68" s="97">
        <v>11</v>
      </c>
      <c r="F68" s="97">
        <v>5.4</v>
      </c>
      <c r="G68" s="97">
        <v>21</v>
      </c>
      <c r="H68" s="97">
        <v>130.69999999999999</v>
      </c>
      <c r="I68" s="97">
        <v>43.1</v>
      </c>
      <c r="J68" s="97">
        <v>0</v>
      </c>
      <c r="K68" s="97">
        <v>0</v>
      </c>
      <c r="L68" s="97">
        <v>5</v>
      </c>
      <c r="M68" s="97">
        <v>6.6</v>
      </c>
      <c r="N68" s="97">
        <v>3</v>
      </c>
      <c r="O68" s="97">
        <v>0</v>
      </c>
      <c r="P68" s="97">
        <v>0</v>
      </c>
      <c r="Q68" s="97">
        <v>0</v>
      </c>
      <c r="R68" s="97">
        <f>SUM(C68:Q68)-M68</f>
        <v>376.1</v>
      </c>
      <c r="S68" s="97">
        <v>14.1</v>
      </c>
      <c r="T68" s="97">
        <v>0</v>
      </c>
      <c r="U68" s="97">
        <v>0</v>
      </c>
      <c r="V68" s="97">
        <v>5.4</v>
      </c>
      <c r="W68" s="97">
        <v>0</v>
      </c>
      <c r="X68" s="97">
        <v>0</v>
      </c>
      <c r="Y68" s="97">
        <v>2</v>
      </c>
      <c r="Z68" s="97">
        <v>0</v>
      </c>
      <c r="AA68" s="97">
        <v>0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0</v>
      </c>
    </row>
    <row r="69" spans="1:33" x14ac:dyDescent="0.3">
      <c r="A69" s="3">
        <v>511</v>
      </c>
      <c r="B69" s="4" t="s">
        <v>66</v>
      </c>
      <c r="C69" s="97">
        <v>5</v>
      </c>
      <c r="D69" s="97">
        <v>2</v>
      </c>
      <c r="E69" s="97">
        <v>23</v>
      </c>
      <c r="F69" s="97">
        <v>0</v>
      </c>
      <c r="G69" s="97">
        <v>10</v>
      </c>
      <c r="H69" s="97">
        <v>4</v>
      </c>
      <c r="I69" s="97">
        <v>1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</row>
    <row r="70" spans="1:33" x14ac:dyDescent="0.3">
      <c r="A70" s="3">
        <v>512</v>
      </c>
      <c r="B70" s="4" t="s">
        <v>67</v>
      </c>
      <c r="C70" s="97">
        <v>10</v>
      </c>
      <c r="D70" s="97">
        <v>21.2</v>
      </c>
      <c r="E70" s="97">
        <v>53.3</v>
      </c>
      <c r="F70" s="97">
        <v>0</v>
      </c>
      <c r="G70" s="97">
        <v>0</v>
      </c>
      <c r="H70" s="97">
        <v>52.8</v>
      </c>
      <c r="I70" s="97">
        <v>8</v>
      </c>
      <c r="J70" s="97">
        <v>0</v>
      </c>
      <c r="K70" s="97">
        <v>0</v>
      </c>
      <c r="L70" s="97">
        <v>6.2</v>
      </c>
      <c r="M70" s="97">
        <v>0</v>
      </c>
      <c r="N70" s="97">
        <v>0</v>
      </c>
      <c r="O70" s="97">
        <v>4</v>
      </c>
      <c r="P70" s="97">
        <v>0</v>
      </c>
      <c r="Q70" s="97">
        <v>0</v>
      </c>
      <c r="S70" s="97">
        <v>1</v>
      </c>
      <c r="T70" s="97">
        <v>0</v>
      </c>
      <c r="U70" s="97">
        <v>0</v>
      </c>
      <c r="V70" s="97">
        <v>0</v>
      </c>
      <c r="W70" s="97">
        <v>0</v>
      </c>
      <c r="X70" s="97">
        <v>0</v>
      </c>
      <c r="Y70" s="97">
        <v>0</v>
      </c>
      <c r="Z70" s="97">
        <v>0</v>
      </c>
      <c r="AA70" s="97">
        <v>0</v>
      </c>
      <c r="AB70" s="97">
        <v>2.2000000000000002</v>
      </c>
      <c r="AC70" s="97">
        <v>0</v>
      </c>
      <c r="AD70" s="97">
        <v>0</v>
      </c>
      <c r="AE70" s="97">
        <v>4</v>
      </c>
      <c r="AF70" s="97">
        <v>0</v>
      </c>
      <c r="AG70" s="97">
        <v>0</v>
      </c>
    </row>
    <row r="71" spans="1:33" x14ac:dyDescent="0.3">
      <c r="A71" s="3">
        <v>513</v>
      </c>
      <c r="B71" s="4" t="s">
        <v>68</v>
      </c>
      <c r="C71" s="97">
        <v>22.599999999999998</v>
      </c>
      <c r="D71" s="97">
        <v>0</v>
      </c>
      <c r="E71" s="97">
        <v>35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S71" s="97">
        <v>2.9</v>
      </c>
      <c r="T71" s="97">
        <v>0</v>
      </c>
      <c r="U71" s="97">
        <v>32</v>
      </c>
      <c r="V71" s="97">
        <v>0</v>
      </c>
      <c r="W71" s="97">
        <v>0</v>
      </c>
      <c r="X71" s="97">
        <v>0</v>
      </c>
      <c r="Y71" s="97">
        <v>0</v>
      </c>
      <c r="Z71" s="97">
        <v>0</v>
      </c>
      <c r="AA71" s="97">
        <v>0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</row>
    <row r="72" spans="1:33" x14ac:dyDescent="0.3">
      <c r="A72" s="3">
        <v>514</v>
      </c>
      <c r="B72" s="4" t="s">
        <v>69</v>
      </c>
      <c r="C72" s="97">
        <v>2</v>
      </c>
      <c r="D72" s="97">
        <v>4.4000000000000004</v>
      </c>
      <c r="E72" s="97">
        <v>0</v>
      </c>
      <c r="F72" s="97">
        <v>0</v>
      </c>
      <c r="G72" s="97">
        <v>0</v>
      </c>
      <c r="H72" s="97">
        <v>6.6</v>
      </c>
      <c r="I72" s="97">
        <v>0</v>
      </c>
      <c r="J72" s="97">
        <v>0</v>
      </c>
      <c r="K72" s="97">
        <v>0</v>
      </c>
      <c r="L72" s="97">
        <v>9</v>
      </c>
      <c r="M72" s="97">
        <v>0</v>
      </c>
      <c r="N72" s="97">
        <v>0</v>
      </c>
      <c r="O72" s="97">
        <v>0</v>
      </c>
      <c r="P72" s="97">
        <v>0</v>
      </c>
      <c r="Q72" s="97">
        <v>0</v>
      </c>
      <c r="S72" s="97">
        <v>0</v>
      </c>
      <c r="T72" s="97">
        <v>0</v>
      </c>
      <c r="U72" s="97">
        <v>0</v>
      </c>
      <c r="V72" s="97">
        <v>0</v>
      </c>
      <c r="W72" s="97">
        <v>0</v>
      </c>
      <c r="X72" s="97">
        <v>1</v>
      </c>
      <c r="Y72" s="97">
        <v>0</v>
      </c>
      <c r="Z72" s="97">
        <v>0</v>
      </c>
      <c r="AA72" s="97">
        <v>0</v>
      </c>
      <c r="AB72" s="97">
        <v>0</v>
      </c>
      <c r="AC72" s="97">
        <v>0</v>
      </c>
      <c r="AD72" s="97">
        <v>0</v>
      </c>
      <c r="AE72" s="97">
        <v>0</v>
      </c>
      <c r="AF72" s="97">
        <v>0</v>
      </c>
      <c r="AG72" s="97">
        <v>0</v>
      </c>
    </row>
    <row r="73" spans="1:33" x14ac:dyDescent="0.3">
      <c r="A73" s="3">
        <v>515</v>
      </c>
      <c r="B73" s="4" t="s">
        <v>70</v>
      </c>
      <c r="C73" s="97">
        <v>20.5</v>
      </c>
      <c r="D73" s="97">
        <v>2.8</v>
      </c>
      <c r="E73" s="97">
        <v>0</v>
      </c>
      <c r="F73" s="97">
        <v>0</v>
      </c>
      <c r="G73" s="97">
        <v>1</v>
      </c>
      <c r="H73" s="97">
        <v>18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97">
        <v>0</v>
      </c>
      <c r="S73" s="97">
        <v>0</v>
      </c>
      <c r="T73" s="97">
        <v>0</v>
      </c>
      <c r="U73" s="97">
        <v>0</v>
      </c>
      <c r="V73" s="97">
        <v>0</v>
      </c>
      <c r="W73" s="97">
        <v>0</v>
      </c>
      <c r="X73" s="97">
        <v>4.3</v>
      </c>
      <c r="Y73" s="97">
        <v>0</v>
      </c>
      <c r="Z73" s="97">
        <v>0</v>
      </c>
      <c r="AA73" s="97">
        <v>0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0</v>
      </c>
    </row>
    <row r="74" spans="1:33" x14ac:dyDescent="0.3">
      <c r="A74" s="3">
        <v>516</v>
      </c>
      <c r="B74" s="4" t="s">
        <v>71</v>
      </c>
      <c r="C74" s="97">
        <v>38.1</v>
      </c>
      <c r="D74" s="97">
        <v>13.6</v>
      </c>
      <c r="E74" s="97">
        <v>44</v>
      </c>
      <c r="F74" s="97">
        <v>0</v>
      </c>
      <c r="G74" s="97">
        <v>68</v>
      </c>
      <c r="H74" s="97">
        <v>332</v>
      </c>
      <c r="I74" s="97">
        <v>0</v>
      </c>
      <c r="J74" s="97">
        <v>0</v>
      </c>
      <c r="K74" s="97">
        <v>0</v>
      </c>
      <c r="L74" s="97">
        <v>0</v>
      </c>
      <c r="M74" s="97">
        <v>2</v>
      </c>
      <c r="N74" s="97">
        <v>0</v>
      </c>
      <c r="O74" s="97">
        <v>0</v>
      </c>
      <c r="P74" s="97">
        <v>0</v>
      </c>
      <c r="Q74" s="97">
        <v>0</v>
      </c>
      <c r="S74" s="97">
        <v>0</v>
      </c>
      <c r="T74" s="97">
        <v>0</v>
      </c>
      <c r="U74" s="97">
        <v>1</v>
      </c>
      <c r="V74" s="97">
        <v>0</v>
      </c>
      <c r="W74" s="97">
        <v>0</v>
      </c>
      <c r="X74" s="97">
        <v>0</v>
      </c>
      <c r="Y74" s="97">
        <v>0</v>
      </c>
      <c r="Z74" s="97">
        <v>0</v>
      </c>
      <c r="AA74" s="97">
        <v>0</v>
      </c>
      <c r="AB74" s="97">
        <v>0</v>
      </c>
      <c r="AC74" s="97">
        <v>0</v>
      </c>
      <c r="AD74" s="97">
        <v>0</v>
      </c>
      <c r="AE74" s="97">
        <v>0</v>
      </c>
      <c r="AF74" s="97">
        <v>0</v>
      </c>
      <c r="AG74" s="97">
        <v>0</v>
      </c>
    </row>
    <row r="75" spans="1:33" x14ac:dyDescent="0.3">
      <c r="A75" s="3">
        <v>517</v>
      </c>
      <c r="B75" s="4" t="s">
        <v>72</v>
      </c>
      <c r="C75" s="97">
        <v>6.5</v>
      </c>
      <c r="D75" s="97">
        <v>0.4</v>
      </c>
      <c r="E75" s="97">
        <v>0</v>
      </c>
      <c r="F75" s="97">
        <v>0</v>
      </c>
      <c r="G75" s="97">
        <v>1.2</v>
      </c>
      <c r="H75" s="97">
        <v>200</v>
      </c>
      <c r="I75" s="97">
        <v>0</v>
      </c>
      <c r="J75" s="97">
        <v>0</v>
      </c>
      <c r="K75" s="97">
        <v>0</v>
      </c>
      <c r="L75" s="97">
        <v>0.8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S75" s="97">
        <v>0</v>
      </c>
      <c r="T75" s="97">
        <v>0.4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0</v>
      </c>
    </row>
    <row r="76" spans="1:33" x14ac:dyDescent="0.3">
      <c r="A76" s="3">
        <v>519</v>
      </c>
      <c r="B76" s="4" t="s">
        <v>73</v>
      </c>
      <c r="C76" s="97">
        <v>14</v>
      </c>
      <c r="D76" s="97">
        <v>4</v>
      </c>
      <c r="E76" s="97">
        <v>3</v>
      </c>
      <c r="F76" s="97">
        <v>1</v>
      </c>
      <c r="G76" s="97">
        <v>2</v>
      </c>
      <c r="H76" s="97">
        <v>235</v>
      </c>
      <c r="I76" s="97">
        <v>0</v>
      </c>
      <c r="J76" s="97">
        <v>0</v>
      </c>
      <c r="K76" s="97">
        <v>0</v>
      </c>
      <c r="L76" s="97">
        <v>3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S76" s="97">
        <v>7</v>
      </c>
      <c r="T76" s="97">
        <v>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</row>
    <row r="77" spans="1:33" x14ac:dyDescent="0.3">
      <c r="A77" s="3">
        <v>520</v>
      </c>
      <c r="B77" s="4" t="s">
        <v>74</v>
      </c>
      <c r="C77" s="97">
        <v>35.200000000000003</v>
      </c>
      <c r="D77" s="97">
        <v>42</v>
      </c>
      <c r="E77" s="97">
        <v>0</v>
      </c>
      <c r="F77" s="97">
        <v>0</v>
      </c>
      <c r="G77" s="97">
        <v>7</v>
      </c>
      <c r="H77" s="97">
        <v>65</v>
      </c>
      <c r="I77" s="97">
        <v>10</v>
      </c>
      <c r="J77" s="97">
        <v>0</v>
      </c>
      <c r="K77" s="97">
        <v>0</v>
      </c>
      <c r="L77" s="97">
        <v>0.3</v>
      </c>
      <c r="M77" s="97">
        <v>0</v>
      </c>
      <c r="N77" s="97">
        <v>5</v>
      </c>
      <c r="O77" s="97">
        <v>0</v>
      </c>
      <c r="P77" s="97">
        <v>0</v>
      </c>
      <c r="Q77" s="97"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</row>
    <row r="78" spans="1:33" x14ac:dyDescent="0.3">
      <c r="A78" s="3">
        <v>521</v>
      </c>
      <c r="B78" s="4" t="s">
        <v>75</v>
      </c>
      <c r="C78" s="97">
        <v>75.099999999999994</v>
      </c>
      <c r="D78" s="97">
        <v>245.09999999999997</v>
      </c>
      <c r="E78" s="97">
        <v>0</v>
      </c>
      <c r="F78" s="97">
        <v>1</v>
      </c>
      <c r="G78" s="97">
        <v>1</v>
      </c>
      <c r="H78" s="97">
        <v>59.3</v>
      </c>
      <c r="I78" s="97">
        <v>13</v>
      </c>
      <c r="J78" s="97">
        <v>0</v>
      </c>
      <c r="K78" s="97">
        <v>0</v>
      </c>
      <c r="L78" s="97">
        <v>0</v>
      </c>
      <c r="M78" s="97">
        <v>0</v>
      </c>
      <c r="N78" s="97">
        <v>238.2</v>
      </c>
      <c r="O78" s="97">
        <v>0</v>
      </c>
      <c r="P78" s="97">
        <v>0</v>
      </c>
      <c r="Q78" s="97">
        <v>0</v>
      </c>
      <c r="S78" s="97">
        <v>1.1000000000000001</v>
      </c>
      <c r="T78" s="97">
        <v>35.299999999999997</v>
      </c>
      <c r="U78" s="97">
        <v>0</v>
      </c>
      <c r="V78" s="97">
        <v>0</v>
      </c>
      <c r="W78" s="97">
        <v>0</v>
      </c>
      <c r="X78" s="97">
        <v>1.5</v>
      </c>
      <c r="Y78" s="97">
        <v>13</v>
      </c>
      <c r="Z78" s="97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</row>
    <row r="79" spans="1:33" x14ac:dyDescent="0.3">
      <c r="A79" s="3">
        <v>522</v>
      </c>
      <c r="B79" s="4" t="s">
        <v>76</v>
      </c>
      <c r="C79" s="97">
        <v>24.4</v>
      </c>
      <c r="D79" s="97">
        <v>96.4</v>
      </c>
      <c r="E79" s="97">
        <v>85.6</v>
      </c>
      <c r="F79" s="97">
        <v>9.1</v>
      </c>
      <c r="G79" s="97">
        <v>79.5</v>
      </c>
      <c r="H79" s="97">
        <v>57.5</v>
      </c>
      <c r="I79" s="97">
        <v>31.2</v>
      </c>
      <c r="J79" s="97">
        <v>0</v>
      </c>
      <c r="K79" s="97">
        <v>0</v>
      </c>
      <c r="L79" s="97">
        <v>0.6</v>
      </c>
      <c r="M79" s="97">
        <v>0</v>
      </c>
      <c r="N79" s="97">
        <v>289.2</v>
      </c>
      <c r="O79" s="97">
        <v>59</v>
      </c>
      <c r="P79" s="97">
        <v>1.4</v>
      </c>
      <c r="Q79" s="97">
        <v>21</v>
      </c>
      <c r="S79" s="97">
        <v>0.4</v>
      </c>
      <c r="T79" s="97">
        <v>2.4</v>
      </c>
      <c r="U79" s="97">
        <v>0</v>
      </c>
      <c r="V79" s="97">
        <v>0</v>
      </c>
      <c r="W79" s="97">
        <v>0</v>
      </c>
      <c r="X79" s="97">
        <v>1</v>
      </c>
      <c r="Y79" s="97">
        <v>1</v>
      </c>
      <c r="Z79" s="97">
        <v>0</v>
      </c>
      <c r="AA79" s="97">
        <v>0</v>
      </c>
      <c r="AB79" s="97">
        <v>0</v>
      </c>
      <c r="AC79" s="97">
        <v>0</v>
      </c>
      <c r="AD79" s="97">
        <v>0</v>
      </c>
      <c r="AE79" s="97">
        <v>0</v>
      </c>
      <c r="AF79" s="97">
        <v>0</v>
      </c>
      <c r="AG79" s="97">
        <v>0</v>
      </c>
    </row>
    <row r="80" spans="1:33" x14ac:dyDescent="0.3">
      <c r="A80" s="3">
        <v>528</v>
      </c>
      <c r="B80" s="4" t="s">
        <v>77</v>
      </c>
      <c r="C80" s="97">
        <v>71.2</v>
      </c>
      <c r="D80" s="97">
        <v>0</v>
      </c>
      <c r="E80" s="97">
        <v>126.9</v>
      </c>
      <c r="F80" s="97">
        <v>5.0999999999999996</v>
      </c>
      <c r="G80" s="97">
        <v>19.3</v>
      </c>
      <c r="H80" s="97">
        <v>48.6</v>
      </c>
      <c r="I80" s="97">
        <v>34</v>
      </c>
      <c r="J80" s="97">
        <v>0</v>
      </c>
      <c r="K80" s="97">
        <v>0</v>
      </c>
      <c r="L80" s="97">
        <v>17.8</v>
      </c>
      <c r="M80" s="97">
        <v>18</v>
      </c>
      <c r="N80" s="97">
        <v>0</v>
      </c>
      <c r="O80" s="97">
        <v>0</v>
      </c>
      <c r="P80" s="97">
        <v>0</v>
      </c>
      <c r="Q80" s="97">
        <v>0</v>
      </c>
      <c r="S80" s="97">
        <v>0.6</v>
      </c>
      <c r="T80" s="97">
        <v>0</v>
      </c>
      <c r="U80" s="97">
        <v>0</v>
      </c>
      <c r="V80" s="97">
        <v>0.5</v>
      </c>
      <c r="W80" s="97">
        <v>4.3</v>
      </c>
      <c r="X80" s="97">
        <v>1.2</v>
      </c>
      <c r="Y80" s="97">
        <v>0</v>
      </c>
      <c r="Z80" s="97">
        <v>0</v>
      </c>
      <c r="AA80" s="97">
        <v>0</v>
      </c>
      <c r="AB80" s="97">
        <v>8</v>
      </c>
      <c r="AC80" s="97">
        <v>0</v>
      </c>
      <c r="AD80" s="97">
        <v>0</v>
      </c>
      <c r="AE80" s="97">
        <v>0</v>
      </c>
      <c r="AF80" s="97">
        <v>0</v>
      </c>
      <c r="AG80" s="97">
        <v>0</v>
      </c>
    </row>
    <row r="81" spans="1:33" x14ac:dyDescent="0.3">
      <c r="A81" s="3">
        <v>529</v>
      </c>
      <c r="B81" s="4" t="s">
        <v>78</v>
      </c>
      <c r="C81" s="97">
        <v>83.9</v>
      </c>
      <c r="D81" s="97">
        <v>2</v>
      </c>
      <c r="E81" s="97">
        <v>141.6</v>
      </c>
      <c r="F81" s="97">
        <v>3</v>
      </c>
      <c r="G81" s="97">
        <v>0</v>
      </c>
      <c r="H81" s="97">
        <v>46.3</v>
      </c>
      <c r="I81" s="97">
        <v>0</v>
      </c>
      <c r="J81" s="97">
        <v>0</v>
      </c>
      <c r="K81" s="97">
        <v>0</v>
      </c>
      <c r="L81" s="97">
        <v>2</v>
      </c>
      <c r="M81" s="97">
        <v>12</v>
      </c>
      <c r="N81" s="97">
        <v>19</v>
      </c>
      <c r="O81" s="97">
        <v>0</v>
      </c>
      <c r="P81" s="97">
        <v>0</v>
      </c>
      <c r="Q81" s="97">
        <v>0</v>
      </c>
      <c r="S81" s="97">
        <v>0</v>
      </c>
      <c r="T81" s="97">
        <v>0</v>
      </c>
      <c r="U81" s="97">
        <v>1.6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</v>
      </c>
      <c r="AD81" s="97">
        <v>0</v>
      </c>
      <c r="AE81" s="97">
        <v>0</v>
      </c>
      <c r="AF81" s="97">
        <v>0</v>
      </c>
      <c r="AG81" s="97">
        <v>0</v>
      </c>
    </row>
    <row r="82" spans="1:33" x14ac:dyDescent="0.3">
      <c r="A82" s="3">
        <v>532</v>
      </c>
      <c r="B82" s="4" t="s">
        <v>79</v>
      </c>
      <c r="C82" s="97">
        <v>4</v>
      </c>
      <c r="D82" s="97">
        <v>0</v>
      </c>
      <c r="E82" s="97">
        <v>0</v>
      </c>
      <c r="F82" s="97">
        <v>14</v>
      </c>
      <c r="G82" s="97">
        <v>0</v>
      </c>
      <c r="H82" s="97">
        <v>162</v>
      </c>
      <c r="I82" s="97">
        <v>0</v>
      </c>
      <c r="J82" s="97">
        <v>0</v>
      </c>
      <c r="K82" s="97">
        <v>0</v>
      </c>
      <c r="L82" s="97">
        <v>2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S82" s="97">
        <v>0</v>
      </c>
      <c r="T82" s="97">
        <v>0</v>
      </c>
      <c r="U82" s="97">
        <v>0</v>
      </c>
      <c r="V82" s="97">
        <v>0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</row>
    <row r="83" spans="1:33" x14ac:dyDescent="0.3">
      <c r="A83" s="3">
        <v>533</v>
      </c>
      <c r="B83" s="4" t="s">
        <v>80</v>
      </c>
      <c r="C83" s="97">
        <v>79.8</v>
      </c>
      <c r="D83" s="97">
        <v>0</v>
      </c>
      <c r="E83" s="97">
        <v>110</v>
      </c>
      <c r="F83" s="97">
        <v>0</v>
      </c>
      <c r="G83" s="97">
        <v>10</v>
      </c>
      <c r="H83" s="97">
        <v>219</v>
      </c>
      <c r="I83" s="97">
        <v>8</v>
      </c>
      <c r="J83" s="97">
        <v>0</v>
      </c>
      <c r="K83" s="97">
        <v>0</v>
      </c>
      <c r="L83" s="97">
        <v>7</v>
      </c>
      <c r="M83" s="97">
        <v>0</v>
      </c>
      <c r="N83" s="97">
        <v>86</v>
      </c>
      <c r="O83" s="97">
        <v>0</v>
      </c>
      <c r="P83" s="97">
        <v>0</v>
      </c>
      <c r="Q83" s="97">
        <v>0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0</v>
      </c>
    </row>
    <row r="84" spans="1:33" x14ac:dyDescent="0.3">
      <c r="A84" s="3">
        <v>534</v>
      </c>
      <c r="B84" s="4" t="s">
        <v>81</v>
      </c>
      <c r="C84" s="97">
        <v>81</v>
      </c>
      <c r="D84" s="97">
        <v>0</v>
      </c>
      <c r="E84" s="97">
        <v>92</v>
      </c>
      <c r="F84" s="97">
        <v>11</v>
      </c>
      <c r="G84" s="97">
        <v>9</v>
      </c>
      <c r="H84" s="97">
        <v>74.5</v>
      </c>
      <c r="I84" s="97">
        <v>29</v>
      </c>
      <c r="J84" s="97">
        <v>0</v>
      </c>
      <c r="K84" s="97">
        <v>0</v>
      </c>
      <c r="L84" s="97">
        <v>1</v>
      </c>
      <c r="M84" s="97">
        <v>2</v>
      </c>
      <c r="N84" s="97">
        <v>0</v>
      </c>
      <c r="O84" s="97">
        <v>0</v>
      </c>
      <c r="P84" s="97">
        <v>0</v>
      </c>
      <c r="Q84" s="97">
        <v>0</v>
      </c>
      <c r="S84" s="97">
        <v>0</v>
      </c>
      <c r="T84" s="97">
        <v>0</v>
      </c>
      <c r="U84" s="97">
        <v>0</v>
      </c>
      <c r="V84" s="97">
        <v>0</v>
      </c>
      <c r="W84" s="97">
        <v>0</v>
      </c>
      <c r="X84" s="97">
        <v>0</v>
      </c>
      <c r="Y84" s="97">
        <v>0</v>
      </c>
      <c r="Z84" s="97">
        <v>0</v>
      </c>
      <c r="AA84" s="97">
        <v>0</v>
      </c>
      <c r="AB84" s="97">
        <v>1</v>
      </c>
      <c r="AC84" s="97">
        <v>0</v>
      </c>
      <c r="AD84" s="97">
        <v>0</v>
      </c>
      <c r="AE84" s="97">
        <v>0</v>
      </c>
      <c r="AF84" s="97">
        <v>0</v>
      </c>
      <c r="AG84" s="97">
        <v>0</v>
      </c>
    </row>
    <row r="85" spans="1:33" x14ac:dyDescent="0.3">
      <c r="A85" s="3">
        <v>536</v>
      </c>
      <c r="B85" s="4" t="s">
        <v>82</v>
      </c>
      <c r="C85" s="97">
        <v>8</v>
      </c>
      <c r="D85" s="97">
        <v>0</v>
      </c>
      <c r="E85" s="97">
        <v>0</v>
      </c>
      <c r="F85" s="97">
        <v>0</v>
      </c>
      <c r="G85" s="97">
        <v>6.9</v>
      </c>
      <c r="H85" s="97">
        <v>2.2000000000000002</v>
      </c>
      <c r="I85" s="97">
        <v>19</v>
      </c>
      <c r="J85" s="97">
        <v>0.5</v>
      </c>
      <c r="K85" s="97">
        <v>0</v>
      </c>
      <c r="L85" s="97">
        <v>33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</row>
    <row r="86" spans="1:33" x14ac:dyDescent="0.3">
      <c r="A86" s="3">
        <v>538</v>
      </c>
      <c r="B86" s="4" t="s">
        <v>83</v>
      </c>
      <c r="C86" s="97">
        <v>19</v>
      </c>
      <c r="D86" s="97">
        <v>6</v>
      </c>
      <c r="E86" s="97">
        <v>0</v>
      </c>
      <c r="F86" s="97">
        <v>0</v>
      </c>
      <c r="G86" s="97">
        <v>16</v>
      </c>
      <c r="H86" s="97">
        <v>0</v>
      </c>
      <c r="I86" s="97">
        <v>0</v>
      </c>
      <c r="J86" s="97">
        <v>0</v>
      </c>
      <c r="K86" s="97">
        <v>0</v>
      </c>
      <c r="L86" s="97">
        <v>2</v>
      </c>
      <c r="M86" s="97">
        <v>18</v>
      </c>
      <c r="N86" s="97">
        <v>0</v>
      </c>
      <c r="O86" s="97">
        <v>0</v>
      </c>
      <c r="P86" s="97">
        <v>0</v>
      </c>
      <c r="Q86" s="97">
        <v>0</v>
      </c>
      <c r="S86" s="97">
        <v>2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0</v>
      </c>
    </row>
    <row r="87" spans="1:33" x14ac:dyDescent="0.3">
      <c r="A87" s="3">
        <v>540</v>
      </c>
      <c r="B87" s="4" t="s">
        <v>84</v>
      </c>
      <c r="C87" s="97">
        <v>11</v>
      </c>
      <c r="D87" s="97">
        <v>20</v>
      </c>
      <c r="E87" s="97">
        <v>0</v>
      </c>
      <c r="F87" s="97">
        <v>0</v>
      </c>
      <c r="G87" s="97">
        <v>0</v>
      </c>
      <c r="H87" s="97">
        <v>34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7">
        <v>0</v>
      </c>
      <c r="S87" s="97">
        <v>5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</row>
    <row r="88" spans="1:33" x14ac:dyDescent="0.3">
      <c r="A88" s="3">
        <v>541</v>
      </c>
      <c r="B88" s="4" t="s">
        <v>85</v>
      </c>
      <c r="C88" s="97">
        <v>1</v>
      </c>
      <c r="D88" s="97">
        <v>4.5</v>
      </c>
      <c r="E88" s="97">
        <v>0</v>
      </c>
      <c r="F88" s="97">
        <v>0</v>
      </c>
      <c r="G88" s="97">
        <v>5</v>
      </c>
      <c r="H88" s="97">
        <v>8.1</v>
      </c>
      <c r="I88" s="97">
        <v>0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7">
        <v>0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0</v>
      </c>
      <c r="AB88" s="97">
        <v>0</v>
      </c>
      <c r="AC88" s="97">
        <v>0</v>
      </c>
      <c r="AD88" s="97">
        <v>0</v>
      </c>
      <c r="AE88" s="97">
        <v>0</v>
      </c>
      <c r="AF88" s="97">
        <v>0</v>
      </c>
      <c r="AG88" s="97">
        <v>0</v>
      </c>
    </row>
    <row r="89" spans="1:33" x14ac:dyDescent="0.3">
      <c r="A89" s="3">
        <v>542</v>
      </c>
      <c r="B89" s="4" t="s">
        <v>86</v>
      </c>
      <c r="C89" s="97">
        <v>2.5</v>
      </c>
      <c r="D89" s="97">
        <v>79.5</v>
      </c>
      <c r="E89" s="97">
        <v>0</v>
      </c>
      <c r="F89" s="97">
        <v>14</v>
      </c>
      <c r="G89" s="97">
        <v>0</v>
      </c>
      <c r="H89" s="97">
        <v>62.400000000000006</v>
      </c>
      <c r="I89" s="97">
        <v>0.6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S89" s="97">
        <v>0.5</v>
      </c>
      <c r="T89" s="97">
        <v>78.5</v>
      </c>
      <c r="U89" s="97">
        <v>0</v>
      </c>
      <c r="V89" s="97">
        <v>0</v>
      </c>
      <c r="W89" s="97">
        <v>0</v>
      </c>
      <c r="X89" s="97">
        <v>16.5</v>
      </c>
      <c r="Y89" s="97">
        <v>0.6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0</v>
      </c>
    </row>
    <row r="90" spans="1:33" x14ac:dyDescent="0.3">
      <c r="A90" s="3">
        <v>543</v>
      </c>
      <c r="B90" s="4" t="s">
        <v>87</v>
      </c>
      <c r="C90" s="97">
        <v>15.899999999999999</v>
      </c>
      <c r="D90" s="97">
        <v>9.6999999999999993</v>
      </c>
      <c r="E90" s="97">
        <v>0</v>
      </c>
      <c r="F90" s="97">
        <v>0</v>
      </c>
      <c r="G90" s="97">
        <v>0</v>
      </c>
      <c r="H90" s="97">
        <v>19.5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S90" s="97">
        <v>0.8</v>
      </c>
      <c r="T90" s="97">
        <v>1.4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</row>
    <row r="91" spans="1:33" x14ac:dyDescent="0.3">
      <c r="A91" s="3">
        <v>544</v>
      </c>
      <c r="B91" s="4" t="s">
        <v>88</v>
      </c>
      <c r="C91" s="97">
        <v>26</v>
      </c>
      <c r="D91" s="97">
        <v>7.5</v>
      </c>
      <c r="E91" s="97">
        <v>0</v>
      </c>
      <c r="F91" s="97">
        <v>4</v>
      </c>
      <c r="G91" s="97">
        <v>0</v>
      </c>
      <c r="H91" s="97">
        <v>27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S91" s="97">
        <v>2.5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</row>
    <row r="92" spans="1:33" x14ac:dyDescent="0.3">
      <c r="A92" s="3">
        <v>545</v>
      </c>
      <c r="B92" s="4" t="s">
        <v>89</v>
      </c>
      <c r="C92" s="97">
        <v>11</v>
      </c>
      <c r="D92" s="97">
        <v>5</v>
      </c>
      <c r="E92" s="97">
        <v>0</v>
      </c>
      <c r="F92" s="97">
        <v>0</v>
      </c>
      <c r="G92" s="97">
        <v>0</v>
      </c>
      <c r="H92" s="97">
        <v>7</v>
      </c>
      <c r="I92" s="97">
        <v>36</v>
      </c>
      <c r="J92" s="97">
        <v>0</v>
      </c>
      <c r="K92" s="97">
        <v>0</v>
      </c>
      <c r="L92" s="97">
        <v>1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S92" s="97">
        <v>0</v>
      </c>
      <c r="T92" s="97">
        <v>0</v>
      </c>
      <c r="U92" s="97">
        <v>0</v>
      </c>
      <c r="V92" s="97">
        <v>0</v>
      </c>
      <c r="W92" s="97">
        <v>0</v>
      </c>
      <c r="X92" s="97">
        <v>0</v>
      </c>
      <c r="Y92" s="97">
        <v>36</v>
      </c>
      <c r="Z92" s="97">
        <v>0</v>
      </c>
      <c r="AA92" s="97">
        <v>0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</row>
    <row r="93" spans="1:33" x14ac:dyDescent="0.3">
      <c r="A93" s="3">
        <v>602</v>
      </c>
      <c r="B93" s="4" t="s">
        <v>90</v>
      </c>
      <c r="C93" s="97">
        <v>0</v>
      </c>
      <c r="D93" s="97">
        <v>0</v>
      </c>
      <c r="E93" s="97">
        <v>6</v>
      </c>
      <c r="F93" s="97">
        <v>0</v>
      </c>
      <c r="G93" s="97">
        <v>0</v>
      </c>
      <c r="H93" s="97">
        <v>1</v>
      </c>
      <c r="I93" s="97">
        <v>0</v>
      </c>
      <c r="J93" s="97">
        <v>0</v>
      </c>
      <c r="K93" s="97">
        <v>0</v>
      </c>
      <c r="L93" s="97">
        <v>3.6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S93" s="97">
        <v>0</v>
      </c>
      <c r="T93" s="97">
        <v>0</v>
      </c>
      <c r="U93" s="97">
        <v>6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2</v>
      </c>
      <c r="AC93" s="97">
        <v>0</v>
      </c>
      <c r="AD93" s="97">
        <v>0</v>
      </c>
      <c r="AE93" s="97">
        <v>0</v>
      </c>
      <c r="AF93" s="97">
        <v>0</v>
      </c>
      <c r="AG93" s="97">
        <v>0</v>
      </c>
    </row>
    <row r="94" spans="1:33" x14ac:dyDescent="0.3">
      <c r="A94" s="3">
        <v>604</v>
      </c>
      <c r="B94" s="4" t="s">
        <v>91</v>
      </c>
      <c r="C94" s="97">
        <v>101.2</v>
      </c>
      <c r="D94" s="97">
        <v>16</v>
      </c>
      <c r="E94" s="97">
        <v>32.6</v>
      </c>
      <c r="F94" s="97">
        <v>13</v>
      </c>
      <c r="G94" s="97">
        <v>4</v>
      </c>
      <c r="H94" s="97">
        <v>28.2</v>
      </c>
      <c r="I94" s="97">
        <v>30.3</v>
      </c>
      <c r="J94" s="97">
        <v>0</v>
      </c>
      <c r="K94" s="97">
        <v>0</v>
      </c>
      <c r="L94" s="97">
        <v>2</v>
      </c>
      <c r="M94" s="97">
        <v>46</v>
      </c>
      <c r="N94" s="97">
        <v>0</v>
      </c>
      <c r="O94" s="97">
        <v>0</v>
      </c>
      <c r="P94" s="97">
        <v>0</v>
      </c>
      <c r="Q94" s="97">
        <v>0</v>
      </c>
      <c r="S94" s="97">
        <v>43.2</v>
      </c>
      <c r="T94" s="97">
        <v>0</v>
      </c>
      <c r="U94" s="97">
        <v>25.3</v>
      </c>
      <c r="V94" s="97">
        <v>6</v>
      </c>
      <c r="W94" s="97">
        <v>0</v>
      </c>
      <c r="X94" s="97">
        <v>7.2</v>
      </c>
      <c r="Y94" s="97">
        <v>29.3</v>
      </c>
      <c r="Z94" s="97">
        <v>0</v>
      </c>
      <c r="AA94" s="97">
        <v>0</v>
      </c>
      <c r="AB94" s="97">
        <v>0</v>
      </c>
      <c r="AC94" s="97">
        <v>0</v>
      </c>
      <c r="AD94" s="97">
        <v>0</v>
      </c>
      <c r="AE94" s="97">
        <v>0</v>
      </c>
      <c r="AF94" s="97">
        <v>0</v>
      </c>
      <c r="AG94" s="97">
        <v>0</v>
      </c>
    </row>
    <row r="95" spans="1:33" x14ac:dyDescent="0.3">
      <c r="A95" s="3">
        <v>605</v>
      </c>
      <c r="B95" s="4" t="s">
        <v>92</v>
      </c>
      <c r="C95" s="97">
        <v>91.3</v>
      </c>
      <c r="D95" s="97">
        <v>0</v>
      </c>
      <c r="E95" s="97">
        <v>0</v>
      </c>
      <c r="F95" s="97">
        <v>8.1</v>
      </c>
      <c r="G95" s="97">
        <v>18.899999999999999</v>
      </c>
      <c r="H95" s="97">
        <v>34</v>
      </c>
      <c r="I95" s="97">
        <v>0.3</v>
      </c>
      <c r="J95" s="97">
        <v>0</v>
      </c>
      <c r="K95" s="97">
        <v>0</v>
      </c>
      <c r="L95" s="97">
        <v>8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S95" s="97">
        <v>10.7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0.3</v>
      </c>
      <c r="Z95" s="97">
        <v>0</v>
      </c>
      <c r="AA95" s="97">
        <v>0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0</v>
      </c>
    </row>
    <row r="96" spans="1:33" x14ac:dyDescent="0.3">
      <c r="A96" s="3">
        <v>612</v>
      </c>
      <c r="B96" s="4" t="s">
        <v>93</v>
      </c>
      <c r="C96" s="97">
        <v>2.9</v>
      </c>
      <c r="D96" s="97">
        <v>0</v>
      </c>
      <c r="E96" s="97">
        <v>0</v>
      </c>
      <c r="F96" s="97">
        <v>0</v>
      </c>
      <c r="G96" s="97">
        <v>2</v>
      </c>
      <c r="H96" s="97">
        <v>1</v>
      </c>
      <c r="I96" s="97">
        <v>0</v>
      </c>
      <c r="J96" s="97">
        <v>0</v>
      </c>
      <c r="K96" s="97">
        <v>0</v>
      </c>
      <c r="L96" s="97">
        <v>4.5</v>
      </c>
      <c r="M96" s="97">
        <v>0</v>
      </c>
      <c r="N96" s="97">
        <v>0</v>
      </c>
      <c r="O96" s="97">
        <v>0</v>
      </c>
      <c r="P96" s="97">
        <v>0</v>
      </c>
      <c r="Q96" s="97">
        <v>0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0</v>
      </c>
      <c r="AB96" s="97">
        <v>0</v>
      </c>
      <c r="AC96" s="97">
        <v>0</v>
      </c>
      <c r="AD96" s="97">
        <v>0</v>
      </c>
      <c r="AE96" s="97">
        <v>0</v>
      </c>
      <c r="AF96" s="97">
        <v>0</v>
      </c>
      <c r="AG96" s="97">
        <v>0</v>
      </c>
    </row>
    <row r="97" spans="1:33" x14ac:dyDescent="0.3">
      <c r="A97" s="3">
        <v>615</v>
      </c>
      <c r="B97" s="4" t="s">
        <v>94</v>
      </c>
      <c r="C97" s="97">
        <v>0</v>
      </c>
      <c r="D97" s="97">
        <v>30.4</v>
      </c>
      <c r="E97" s="97">
        <v>0</v>
      </c>
      <c r="F97" s="97">
        <v>0</v>
      </c>
      <c r="G97" s="97">
        <v>210</v>
      </c>
      <c r="H97" s="97">
        <v>23</v>
      </c>
      <c r="I97" s="97">
        <v>10.8</v>
      </c>
      <c r="J97" s="97">
        <v>0</v>
      </c>
      <c r="K97" s="97">
        <v>0</v>
      </c>
      <c r="L97" s="97">
        <v>0</v>
      </c>
      <c r="M97" s="97">
        <v>10</v>
      </c>
      <c r="N97" s="97">
        <v>32.799999999999997</v>
      </c>
      <c r="O97" s="97">
        <v>0</v>
      </c>
      <c r="P97" s="97">
        <v>0.2</v>
      </c>
      <c r="Q97" s="97">
        <v>0</v>
      </c>
      <c r="S97" s="97">
        <v>0</v>
      </c>
      <c r="T97" s="97">
        <v>30.4</v>
      </c>
      <c r="U97" s="97">
        <v>0</v>
      </c>
      <c r="V97" s="97">
        <v>0</v>
      </c>
      <c r="W97" s="97">
        <v>0.6</v>
      </c>
      <c r="X97" s="97">
        <v>7.7</v>
      </c>
      <c r="Y97" s="97">
        <v>0</v>
      </c>
      <c r="Z97" s="97">
        <v>0</v>
      </c>
      <c r="AA97" s="97">
        <v>0</v>
      </c>
      <c r="AB97" s="97">
        <v>0</v>
      </c>
      <c r="AC97" s="97">
        <v>0</v>
      </c>
      <c r="AD97" s="97">
        <v>32.799999999999997</v>
      </c>
      <c r="AE97" s="97">
        <v>0</v>
      </c>
      <c r="AF97" s="97">
        <v>0</v>
      </c>
      <c r="AG97" s="97">
        <v>0</v>
      </c>
    </row>
    <row r="98" spans="1:33" x14ac:dyDescent="0.3">
      <c r="A98" s="3">
        <v>616</v>
      </c>
      <c r="B98" s="4" t="s">
        <v>38</v>
      </c>
      <c r="C98" s="97">
        <v>10</v>
      </c>
      <c r="D98" s="97">
        <v>0</v>
      </c>
      <c r="E98" s="97">
        <v>0</v>
      </c>
      <c r="F98" s="97">
        <v>0</v>
      </c>
      <c r="G98" s="97">
        <v>0</v>
      </c>
      <c r="H98" s="97">
        <v>4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97">
        <v>0</v>
      </c>
      <c r="AD98" s="97">
        <v>0</v>
      </c>
      <c r="AE98" s="97">
        <v>0</v>
      </c>
      <c r="AF98" s="97">
        <v>0</v>
      </c>
      <c r="AG98" s="97">
        <v>0</v>
      </c>
    </row>
    <row r="99" spans="1:33" x14ac:dyDescent="0.3">
      <c r="A99" s="3">
        <v>617</v>
      </c>
      <c r="B99" s="4" t="s">
        <v>95</v>
      </c>
      <c r="C99" s="97">
        <v>6.5</v>
      </c>
      <c r="D99" s="97">
        <v>0</v>
      </c>
      <c r="E99" s="97">
        <v>10</v>
      </c>
      <c r="F99" s="97">
        <v>0</v>
      </c>
      <c r="G99" s="97">
        <v>0</v>
      </c>
      <c r="H99" s="97">
        <v>0.5</v>
      </c>
      <c r="I99" s="97">
        <v>0</v>
      </c>
      <c r="J99" s="97">
        <v>0</v>
      </c>
      <c r="K99" s="97">
        <v>0</v>
      </c>
      <c r="L99" s="97">
        <v>263</v>
      </c>
      <c r="M99" s="97">
        <v>1</v>
      </c>
      <c r="N99" s="97">
        <v>0</v>
      </c>
      <c r="O99" s="97">
        <v>0</v>
      </c>
      <c r="P99" s="97">
        <v>0</v>
      </c>
      <c r="Q99" s="97">
        <v>0</v>
      </c>
      <c r="S99" s="97">
        <v>1.5</v>
      </c>
      <c r="T99" s="97">
        <v>0</v>
      </c>
      <c r="U99" s="97">
        <v>0</v>
      </c>
      <c r="V99" s="97">
        <v>0</v>
      </c>
      <c r="W99" s="97">
        <v>0</v>
      </c>
      <c r="X99" s="97">
        <v>0.5</v>
      </c>
      <c r="Y99" s="97">
        <v>0</v>
      </c>
      <c r="Z99" s="97">
        <v>0</v>
      </c>
      <c r="AA99" s="97">
        <v>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0</v>
      </c>
    </row>
    <row r="100" spans="1:33" x14ac:dyDescent="0.3">
      <c r="A100" s="3">
        <v>618</v>
      </c>
      <c r="B100" s="4" t="s">
        <v>96</v>
      </c>
      <c r="C100" s="97">
        <v>23.5</v>
      </c>
      <c r="D100" s="97">
        <v>17</v>
      </c>
      <c r="E100" s="97">
        <v>16</v>
      </c>
      <c r="F100" s="97">
        <v>0</v>
      </c>
      <c r="G100" s="97">
        <v>0</v>
      </c>
      <c r="H100" s="97">
        <v>15.1</v>
      </c>
      <c r="I100" s="97">
        <v>0</v>
      </c>
      <c r="J100" s="97">
        <v>0</v>
      </c>
      <c r="K100" s="97">
        <v>0</v>
      </c>
      <c r="L100" s="97">
        <v>1</v>
      </c>
      <c r="M100" s="97">
        <v>0</v>
      </c>
      <c r="N100" s="97">
        <v>0</v>
      </c>
      <c r="O100" s="97">
        <v>0</v>
      </c>
      <c r="P100" s="97">
        <v>0</v>
      </c>
      <c r="Q100" s="97">
        <v>0</v>
      </c>
      <c r="S100" s="97">
        <v>0</v>
      </c>
      <c r="T100" s="97">
        <v>0</v>
      </c>
      <c r="U100" s="97">
        <v>0</v>
      </c>
      <c r="V100" s="97">
        <v>0</v>
      </c>
      <c r="W100" s="97">
        <v>0</v>
      </c>
      <c r="X100" s="97">
        <v>1.1000000000000001</v>
      </c>
      <c r="Y100" s="97">
        <v>0</v>
      </c>
      <c r="Z100" s="97">
        <v>0</v>
      </c>
      <c r="AA100" s="97">
        <v>0</v>
      </c>
      <c r="AB100" s="97">
        <v>0</v>
      </c>
      <c r="AC100" s="97">
        <v>0</v>
      </c>
      <c r="AD100" s="97">
        <v>0</v>
      </c>
      <c r="AE100" s="97">
        <v>0</v>
      </c>
      <c r="AF100" s="97">
        <v>0</v>
      </c>
      <c r="AG100" s="97">
        <v>0</v>
      </c>
    </row>
    <row r="101" spans="1:33" x14ac:dyDescent="0.3">
      <c r="A101" s="3">
        <v>619</v>
      </c>
      <c r="B101" s="4" t="s">
        <v>97</v>
      </c>
      <c r="C101" s="97">
        <v>2</v>
      </c>
      <c r="D101" s="97">
        <v>10</v>
      </c>
      <c r="E101" s="97">
        <v>8</v>
      </c>
      <c r="F101" s="97">
        <v>0</v>
      </c>
      <c r="G101" s="97">
        <v>0</v>
      </c>
      <c r="H101" s="97">
        <v>0.5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S101" s="97">
        <v>0</v>
      </c>
      <c r="T101" s="97">
        <v>0</v>
      </c>
      <c r="U101" s="97">
        <v>8</v>
      </c>
      <c r="V101" s="97">
        <v>0</v>
      </c>
      <c r="W101" s="97">
        <v>0</v>
      </c>
      <c r="X101" s="97">
        <v>0.5</v>
      </c>
      <c r="Y101" s="97">
        <v>0</v>
      </c>
      <c r="Z101" s="97">
        <v>0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</row>
    <row r="102" spans="1:33" x14ac:dyDescent="0.3">
      <c r="A102" s="3">
        <v>620</v>
      </c>
      <c r="B102" s="4" t="s">
        <v>98</v>
      </c>
      <c r="C102" s="97">
        <v>83.2</v>
      </c>
      <c r="D102" s="97">
        <v>206.4</v>
      </c>
      <c r="E102" s="97">
        <v>82.7</v>
      </c>
      <c r="F102" s="97">
        <v>29</v>
      </c>
      <c r="G102" s="97">
        <v>13.8</v>
      </c>
      <c r="H102" s="97">
        <v>30</v>
      </c>
      <c r="I102" s="97">
        <v>226.1</v>
      </c>
      <c r="J102" s="97">
        <v>0</v>
      </c>
      <c r="K102" s="97">
        <v>0</v>
      </c>
      <c r="L102" s="97">
        <v>5.0999999999999996</v>
      </c>
      <c r="M102" s="97">
        <v>0</v>
      </c>
      <c r="N102" s="97">
        <v>0</v>
      </c>
      <c r="O102" s="97">
        <v>0</v>
      </c>
      <c r="P102" s="97">
        <v>0</v>
      </c>
      <c r="Q102" s="97">
        <v>18</v>
      </c>
      <c r="S102" s="97">
        <v>25.8</v>
      </c>
      <c r="T102" s="97">
        <v>33</v>
      </c>
      <c r="U102" s="97">
        <v>2.7</v>
      </c>
      <c r="V102" s="97">
        <v>0</v>
      </c>
      <c r="W102" s="97">
        <v>3.8</v>
      </c>
      <c r="X102" s="97">
        <v>20</v>
      </c>
      <c r="Y102" s="97">
        <v>121.1</v>
      </c>
      <c r="Z102" s="97">
        <v>0</v>
      </c>
      <c r="AA102" s="97">
        <v>0</v>
      </c>
      <c r="AB102" s="97">
        <v>0.1</v>
      </c>
      <c r="AC102" s="97">
        <v>0</v>
      </c>
      <c r="AD102" s="97">
        <v>0</v>
      </c>
      <c r="AE102" s="97">
        <v>0</v>
      </c>
      <c r="AF102" s="97">
        <v>0</v>
      </c>
      <c r="AG102" s="97">
        <v>0</v>
      </c>
    </row>
    <row r="103" spans="1:33" x14ac:dyDescent="0.3">
      <c r="A103" s="3">
        <v>621</v>
      </c>
      <c r="B103" s="4" t="s">
        <v>99</v>
      </c>
      <c r="C103" s="97">
        <v>11.700000000000001</v>
      </c>
      <c r="D103" s="97">
        <v>0</v>
      </c>
      <c r="E103" s="97">
        <v>1</v>
      </c>
      <c r="F103" s="97">
        <v>0</v>
      </c>
      <c r="G103" s="97">
        <v>0</v>
      </c>
      <c r="H103" s="97">
        <v>1</v>
      </c>
      <c r="I103" s="97">
        <v>0</v>
      </c>
      <c r="J103" s="97">
        <v>0</v>
      </c>
      <c r="K103" s="97">
        <v>0</v>
      </c>
      <c r="L103" s="97">
        <v>7</v>
      </c>
      <c r="M103" s="97">
        <v>13</v>
      </c>
      <c r="N103" s="97">
        <v>0</v>
      </c>
      <c r="O103" s="97">
        <v>0</v>
      </c>
      <c r="P103" s="97">
        <v>0</v>
      </c>
      <c r="Q103" s="97">
        <v>0</v>
      </c>
      <c r="S103" s="97">
        <v>0.3</v>
      </c>
      <c r="T103" s="97">
        <v>0</v>
      </c>
      <c r="U103" s="97">
        <v>1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0</v>
      </c>
    </row>
    <row r="104" spans="1:33" x14ac:dyDescent="0.3">
      <c r="A104" s="3">
        <v>622</v>
      </c>
      <c r="B104" s="4" t="s">
        <v>100</v>
      </c>
      <c r="C104" s="97">
        <v>1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J104" s="97">
        <v>0</v>
      </c>
      <c r="K104" s="97">
        <v>0</v>
      </c>
      <c r="L104" s="97">
        <v>0</v>
      </c>
      <c r="M104" s="97">
        <v>6</v>
      </c>
      <c r="N104" s="97">
        <v>0</v>
      </c>
      <c r="O104" s="97">
        <v>0</v>
      </c>
      <c r="P104" s="97">
        <v>0</v>
      </c>
      <c r="Q104" s="97">
        <v>0</v>
      </c>
      <c r="S104" s="97">
        <v>1</v>
      </c>
      <c r="T104" s="97">
        <v>0</v>
      </c>
      <c r="U104" s="97">
        <v>0</v>
      </c>
      <c r="V104" s="97">
        <v>0</v>
      </c>
      <c r="W104" s="97">
        <v>0</v>
      </c>
      <c r="X104" s="97">
        <v>0</v>
      </c>
      <c r="Y104" s="97">
        <v>0</v>
      </c>
      <c r="Z104" s="97">
        <v>0</v>
      </c>
      <c r="AA104" s="97">
        <v>0</v>
      </c>
      <c r="AB104" s="97">
        <v>0</v>
      </c>
      <c r="AC104" s="97">
        <v>0</v>
      </c>
      <c r="AD104" s="97">
        <v>0</v>
      </c>
      <c r="AE104" s="97">
        <v>0</v>
      </c>
      <c r="AF104" s="97">
        <v>0</v>
      </c>
      <c r="AG104" s="97">
        <v>0</v>
      </c>
    </row>
    <row r="105" spans="1:33" x14ac:dyDescent="0.3">
      <c r="A105" s="3">
        <v>623</v>
      </c>
      <c r="B105" s="4" t="s">
        <v>101</v>
      </c>
      <c r="C105" s="97">
        <v>86.5</v>
      </c>
      <c r="D105" s="97">
        <v>3.2</v>
      </c>
      <c r="E105" s="97">
        <v>3</v>
      </c>
      <c r="F105" s="97">
        <v>0</v>
      </c>
      <c r="G105" s="97">
        <v>5</v>
      </c>
      <c r="H105" s="97">
        <v>36</v>
      </c>
      <c r="I105" s="97">
        <v>0</v>
      </c>
      <c r="J105" s="97">
        <v>0</v>
      </c>
      <c r="K105" s="97">
        <v>0</v>
      </c>
      <c r="L105" s="97">
        <v>7</v>
      </c>
      <c r="M105" s="97">
        <v>78</v>
      </c>
      <c r="N105" s="97">
        <v>0</v>
      </c>
      <c r="O105" s="97">
        <v>0</v>
      </c>
      <c r="P105" s="97">
        <v>0</v>
      </c>
      <c r="Q105" s="97">
        <v>0</v>
      </c>
      <c r="S105" s="97">
        <v>23.7</v>
      </c>
      <c r="T105" s="97">
        <v>3.2</v>
      </c>
      <c r="U105" s="97">
        <v>0</v>
      </c>
      <c r="V105" s="97">
        <v>0</v>
      </c>
      <c r="W105" s="97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97">
        <v>0</v>
      </c>
      <c r="AD105" s="97">
        <v>0</v>
      </c>
      <c r="AE105" s="97">
        <v>0</v>
      </c>
      <c r="AF105" s="97">
        <v>0</v>
      </c>
      <c r="AG105" s="97">
        <v>0</v>
      </c>
    </row>
    <row r="106" spans="1:33" x14ac:dyDescent="0.3">
      <c r="A106" s="3">
        <v>624</v>
      </c>
      <c r="B106" s="4" t="s">
        <v>102</v>
      </c>
      <c r="C106" s="97">
        <v>2</v>
      </c>
      <c r="D106" s="97">
        <v>0</v>
      </c>
      <c r="E106" s="97">
        <v>3</v>
      </c>
      <c r="F106" s="97">
        <v>0</v>
      </c>
      <c r="G106" s="97">
        <v>0</v>
      </c>
      <c r="H106" s="97">
        <v>4.5</v>
      </c>
      <c r="I106" s="97">
        <v>3</v>
      </c>
      <c r="J106" s="97">
        <v>0</v>
      </c>
      <c r="K106" s="97">
        <v>0</v>
      </c>
      <c r="L106" s="97">
        <v>48</v>
      </c>
      <c r="M106" s="97">
        <v>2.2000000000000002</v>
      </c>
      <c r="N106" s="97">
        <v>0</v>
      </c>
      <c r="O106" s="97">
        <v>0</v>
      </c>
      <c r="P106" s="97">
        <v>0</v>
      </c>
      <c r="Q106" s="97">
        <v>0</v>
      </c>
      <c r="S106" s="97">
        <v>0</v>
      </c>
      <c r="T106" s="97">
        <v>0</v>
      </c>
      <c r="U106" s="97">
        <v>0</v>
      </c>
      <c r="V106" s="97">
        <v>0</v>
      </c>
      <c r="W106" s="97">
        <v>0</v>
      </c>
      <c r="X106" s="97">
        <v>2</v>
      </c>
      <c r="Y106" s="97">
        <v>0</v>
      </c>
      <c r="Z106" s="97">
        <v>0</v>
      </c>
      <c r="AA106" s="97">
        <v>0</v>
      </c>
      <c r="AB106" s="97">
        <v>0</v>
      </c>
      <c r="AC106" s="97">
        <v>0</v>
      </c>
      <c r="AD106" s="97">
        <v>0</v>
      </c>
      <c r="AE106" s="97">
        <v>0</v>
      </c>
      <c r="AF106" s="97">
        <v>0</v>
      </c>
      <c r="AG106" s="97">
        <v>0</v>
      </c>
    </row>
    <row r="107" spans="1:33" x14ac:dyDescent="0.3">
      <c r="A107" s="3">
        <v>625</v>
      </c>
      <c r="B107" s="4" t="s">
        <v>103</v>
      </c>
      <c r="C107" s="97">
        <v>1</v>
      </c>
      <c r="D107" s="97">
        <v>0</v>
      </c>
      <c r="E107" s="97">
        <v>2</v>
      </c>
      <c r="F107" s="97">
        <v>0</v>
      </c>
      <c r="G107" s="97">
        <v>0</v>
      </c>
      <c r="H107" s="97">
        <v>5</v>
      </c>
      <c r="I107" s="97">
        <v>0</v>
      </c>
      <c r="J107" s="97">
        <v>0</v>
      </c>
      <c r="K107" s="97">
        <v>0</v>
      </c>
      <c r="L107" s="97">
        <v>1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S107" s="97">
        <v>0</v>
      </c>
      <c r="T107" s="97">
        <v>0</v>
      </c>
      <c r="U107" s="97">
        <v>0</v>
      </c>
      <c r="V107" s="97">
        <v>0</v>
      </c>
      <c r="W107" s="97">
        <v>0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97">
        <v>0</v>
      </c>
      <c r="AD107" s="97">
        <v>0</v>
      </c>
      <c r="AE107" s="97">
        <v>0</v>
      </c>
      <c r="AF107" s="97">
        <v>0</v>
      </c>
      <c r="AG107" s="97">
        <v>0</v>
      </c>
    </row>
    <row r="108" spans="1:33" x14ac:dyDescent="0.3">
      <c r="A108" s="3">
        <v>626</v>
      </c>
      <c r="B108" s="4" t="s">
        <v>104</v>
      </c>
      <c r="C108" s="97">
        <v>30.7</v>
      </c>
      <c r="D108" s="97">
        <v>0</v>
      </c>
      <c r="E108" s="97">
        <v>66</v>
      </c>
      <c r="F108" s="97">
        <v>0</v>
      </c>
      <c r="G108" s="97">
        <v>15</v>
      </c>
      <c r="H108" s="97">
        <v>109.6</v>
      </c>
      <c r="I108" s="97">
        <v>0</v>
      </c>
      <c r="J108" s="97">
        <v>0</v>
      </c>
      <c r="K108" s="97">
        <v>0</v>
      </c>
      <c r="L108" s="97">
        <v>13.9</v>
      </c>
      <c r="M108" s="97">
        <v>0</v>
      </c>
      <c r="N108" s="97">
        <v>0</v>
      </c>
      <c r="O108" s="97">
        <v>0</v>
      </c>
      <c r="P108" s="97">
        <v>0</v>
      </c>
      <c r="Q108" s="97">
        <v>0</v>
      </c>
      <c r="S108" s="97">
        <v>8.9</v>
      </c>
      <c r="T108" s="97">
        <v>0</v>
      </c>
      <c r="U108" s="97">
        <v>7.2</v>
      </c>
      <c r="V108" s="97">
        <v>0</v>
      </c>
      <c r="W108" s="97">
        <v>0</v>
      </c>
      <c r="X108" s="97">
        <v>7.7</v>
      </c>
      <c r="Y108" s="97">
        <v>0</v>
      </c>
      <c r="Z108" s="97">
        <v>0</v>
      </c>
      <c r="AA108" s="97">
        <v>0</v>
      </c>
      <c r="AB108" s="97">
        <v>2.2000000000000002</v>
      </c>
      <c r="AC108" s="97">
        <v>0</v>
      </c>
      <c r="AD108" s="97">
        <v>0</v>
      </c>
      <c r="AE108" s="97">
        <v>0</v>
      </c>
      <c r="AF108" s="97">
        <v>0</v>
      </c>
      <c r="AG108" s="97">
        <v>0</v>
      </c>
    </row>
    <row r="109" spans="1:33" x14ac:dyDescent="0.3">
      <c r="A109" s="3">
        <v>627</v>
      </c>
      <c r="B109" s="4" t="s">
        <v>105</v>
      </c>
      <c r="C109" s="97">
        <v>64.8</v>
      </c>
      <c r="D109" s="97">
        <v>0</v>
      </c>
      <c r="E109" s="97">
        <v>13</v>
      </c>
      <c r="F109" s="97">
        <v>22</v>
      </c>
      <c r="G109" s="97">
        <v>2</v>
      </c>
      <c r="H109" s="97">
        <v>104.69999999999999</v>
      </c>
      <c r="I109" s="97">
        <v>3</v>
      </c>
      <c r="J109" s="97">
        <v>0</v>
      </c>
      <c r="K109" s="97">
        <v>0</v>
      </c>
      <c r="L109" s="97">
        <v>9</v>
      </c>
      <c r="M109" s="97">
        <v>25</v>
      </c>
      <c r="N109" s="97">
        <v>0</v>
      </c>
      <c r="O109" s="97">
        <v>0</v>
      </c>
      <c r="P109" s="97">
        <v>0</v>
      </c>
      <c r="Q109" s="97">
        <v>0</v>
      </c>
      <c r="S109" s="97">
        <v>0.1</v>
      </c>
      <c r="T109" s="97">
        <v>0</v>
      </c>
      <c r="U109" s="97">
        <v>0</v>
      </c>
      <c r="V109" s="97">
        <v>0</v>
      </c>
      <c r="W109" s="97">
        <v>0</v>
      </c>
      <c r="X109" s="97">
        <v>0.1</v>
      </c>
      <c r="Y109" s="97">
        <v>0</v>
      </c>
      <c r="Z109" s="97">
        <v>0</v>
      </c>
      <c r="AA109" s="97">
        <v>0</v>
      </c>
      <c r="AB109" s="97">
        <v>1</v>
      </c>
      <c r="AC109" s="97">
        <v>0</v>
      </c>
      <c r="AD109" s="97">
        <v>0</v>
      </c>
      <c r="AE109" s="97">
        <v>0</v>
      </c>
      <c r="AF109" s="97">
        <v>0</v>
      </c>
      <c r="AG109" s="97">
        <v>0</v>
      </c>
    </row>
    <row r="110" spans="1:33" x14ac:dyDescent="0.3">
      <c r="A110" s="3">
        <v>628</v>
      </c>
      <c r="B110" s="4" t="s">
        <v>106</v>
      </c>
      <c r="C110" s="97">
        <v>264</v>
      </c>
      <c r="D110" s="97">
        <v>0</v>
      </c>
      <c r="E110" s="97">
        <v>121</v>
      </c>
      <c r="F110" s="97">
        <v>4</v>
      </c>
      <c r="G110" s="97">
        <v>29</v>
      </c>
      <c r="H110" s="97">
        <v>24</v>
      </c>
      <c r="I110" s="97">
        <v>42</v>
      </c>
      <c r="J110" s="97">
        <v>708</v>
      </c>
      <c r="K110" s="97">
        <v>0</v>
      </c>
      <c r="L110" s="97">
        <v>7.5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3.5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</row>
    <row r="111" spans="1:33" x14ac:dyDescent="0.3">
      <c r="A111" s="3">
        <v>631</v>
      </c>
      <c r="B111" s="4" t="s">
        <v>107</v>
      </c>
      <c r="C111" s="97">
        <v>0</v>
      </c>
      <c r="D111" s="97">
        <v>0</v>
      </c>
      <c r="E111" s="97">
        <v>0</v>
      </c>
      <c r="F111" s="97">
        <v>0</v>
      </c>
      <c r="G111" s="97">
        <v>0</v>
      </c>
      <c r="H111" s="97">
        <v>0</v>
      </c>
      <c r="I111" s="97">
        <v>0</v>
      </c>
      <c r="J111" s="97">
        <v>0</v>
      </c>
      <c r="K111" s="97">
        <v>0</v>
      </c>
      <c r="L111" s="97">
        <v>0</v>
      </c>
      <c r="M111" s="97">
        <v>0</v>
      </c>
      <c r="N111" s="97">
        <v>0</v>
      </c>
      <c r="O111" s="97">
        <v>0</v>
      </c>
      <c r="P111" s="97">
        <v>0</v>
      </c>
      <c r="Q111" s="97">
        <v>0</v>
      </c>
      <c r="S111" s="97">
        <v>0</v>
      </c>
      <c r="T111" s="97">
        <v>0</v>
      </c>
      <c r="U111" s="97">
        <v>0</v>
      </c>
      <c r="V111" s="97">
        <v>0</v>
      </c>
      <c r="W111" s="97">
        <v>0</v>
      </c>
      <c r="X111" s="97">
        <v>0</v>
      </c>
      <c r="Y111" s="97">
        <v>0</v>
      </c>
      <c r="Z111" s="97">
        <v>0</v>
      </c>
      <c r="AA111" s="97">
        <v>0</v>
      </c>
      <c r="AB111" s="97">
        <v>0</v>
      </c>
      <c r="AC111" s="97">
        <v>0</v>
      </c>
      <c r="AD111" s="97">
        <v>0</v>
      </c>
      <c r="AE111" s="97">
        <v>0</v>
      </c>
      <c r="AF111" s="97">
        <v>0</v>
      </c>
      <c r="AG111" s="97">
        <v>0</v>
      </c>
    </row>
    <row r="112" spans="1:33" x14ac:dyDescent="0.3">
      <c r="A112" s="3">
        <v>632</v>
      </c>
      <c r="B112" s="4" t="s">
        <v>108</v>
      </c>
      <c r="C112" s="97">
        <v>5.0999999999999996</v>
      </c>
      <c r="D112" s="97">
        <v>16.899999999999999</v>
      </c>
      <c r="E112" s="97">
        <v>0</v>
      </c>
      <c r="F112" s="97">
        <v>0</v>
      </c>
      <c r="G112" s="97">
        <v>52</v>
      </c>
      <c r="H112" s="97">
        <v>1</v>
      </c>
      <c r="I112" s="97">
        <v>2</v>
      </c>
      <c r="J112" s="97">
        <v>0</v>
      </c>
      <c r="K112" s="97">
        <v>0</v>
      </c>
      <c r="L112" s="97">
        <v>3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S112" s="97">
        <v>1.6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</row>
    <row r="113" spans="1:33" x14ac:dyDescent="0.3">
      <c r="A113" s="3">
        <v>633</v>
      </c>
      <c r="B113" s="4" t="s">
        <v>109</v>
      </c>
      <c r="C113" s="97">
        <v>49.9</v>
      </c>
      <c r="D113" s="97">
        <v>104</v>
      </c>
      <c r="E113" s="97">
        <v>10.7</v>
      </c>
      <c r="F113" s="97">
        <v>1</v>
      </c>
      <c r="G113" s="97">
        <v>0</v>
      </c>
      <c r="H113" s="97">
        <v>4</v>
      </c>
      <c r="I113" s="97">
        <v>0</v>
      </c>
      <c r="J113" s="97">
        <v>0</v>
      </c>
      <c r="K113" s="97">
        <v>0</v>
      </c>
      <c r="L113" s="97">
        <v>0</v>
      </c>
      <c r="M113" s="97">
        <v>0</v>
      </c>
      <c r="N113" s="97">
        <v>0</v>
      </c>
      <c r="O113" s="97">
        <v>0</v>
      </c>
      <c r="P113" s="97">
        <v>0</v>
      </c>
      <c r="Q113" s="97">
        <v>0</v>
      </c>
      <c r="S113" s="97">
        <v>5.5</v>
      </c>
      <c r="T113" s="97">
        <v>31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97">
        <v>0</v>
      </c>
      <c r="AD113" s="97">
        <v>0</v>
      </c>
      <c r="AE113" s="97">
        <v>0</v>
      </c>
      <c r="AF113" s="97">
        <v>0</v>
      </c>
      <c r="AG113" s="97">
        <v>0</v>
      </c>
    </row>
    <row r="114" spans="1:33" x14ac:dyDescent="0.3">
      <c r="A114" s="3">
        <v>701</v>
      </c>
      <c r="B114" s="6" t="s">
        <v>110</v>
      </c>
      <c r="C114" s="97">
        <v>14</v>
      </c>
      <c r="D114" s="97">
        <v>0</v>
      </c>
      <c r="E114" s="97">
        <v>24</v>
      </c>
      <c r="F114" s="97">
        <v>29</v>
      </c>
      <c r="G114" s="97">
        <v>0</v>
      </c>
      <c r="H114" s="97">
        <v>212</v>
      </c>
      <c r="I114" s="97">
        <v>25</v>
      </c>
      <c r="J114" s="97">
        <v>0</v>
      </c>
      <c r="K114" s="97">
        <v>0</v>
      </c>
      <c r="L114" s="97">
        <v>1</v>
      </c>
      <c r="M114" s="97">
        <v>0</v>
      </c>
      <c r="N114" s="97">
        <v>0</v>
      </c>
      <c r="O114" s="97">
        <v>0</v>
      </c>
      <c r="P114" s="97">
        <v>0</v>
      </c>
      <c r="Q114" s="97">
        <v>7</v>
      </c>
      <c r="S114" s="97">
        <v>2</v>
      </c>
      <c r="T114" s="97">
        <v>0</v>
      </c>
      <c r="U114" s="97">
        <v>0</v>
      </c>
      <c r="V114" s="97">
        <v>0</v>
      </c>
      <c r="W114" s="97">
        <v>0</v>
      </c>
      <c r="X114" s="97">
        <v>1</v>
      </c>
      <c r="Y114" s="97">
        <v>0</v>
      </c>
      <c r="Z114" s="97">
        <v>0</v>
      </c>
      <c r="AA114" s="97">
        <v>0</v>
      </c>
      <c r="AB114" s="97">
        <v>0</v>
      </c>
      <c r="AC114" s="97">
        <v>0</v>
      </c>
      <c r="AD114" s="97">
        <v>0</v>
      </c>
      <c r="AE114" s="97">
        <v>0</v>
      </c>
      <c r="AF114" s="97">
        <v>0</v>
      </c>
      <c r="AG114" s="97">
        <v>0</v>
      </c>
    </row>
    <row r="115" spans="1:33" x14ac:dyDescent="0.3">
      <c r="A115" s="3">
        <v>704</v>
      </c>
      <c r="B115" s="4" t="s">
        <v>111</v>
      </c>
      <c r="C115" s="97">
        <v>147.1</v>
      </c>
      <c r="D115" s="97">
        <v>0</v>
      </c>
      <c r="E115" s="97">
        <v>82</v>
      </c>
      <c r="F115" s="97">
        <v>40</v>
      </c>
      <c r="G115" s="97">
        <v>7</v>
      </c>
      <c r="H115" s="97">
        <v>60.3</v>
      </c>
      <c r="I115" s="97">
        <v>4</v>
      </c>
      <c r="J115" s="97">
        <v>0</v>
      </c>
      <c r="K115" s="97">
        <v>0</v>
      </c>
      <c r="L115" s="97">
        <v>19</v>
      </c>
      <c r="M115" s="97">
        <v>0</v>
      </c>
      <c r="N115" s="97">
        <v>0</v>
      </c>
      <c r="O115" s="97">
        <v>0</v>
      </c>
      <c r="P115" s="97">
        <v>0</v>
      </c>
      <c r="Q115" s="97">
        <v>0</v>
      </c>
      <c r="S115" s="97">
        <v>38.1</v>
      </c>
      <c r="T115" s="97">
        <v>0</v>
      </c>
      <c r="U115" s="97">
        <v>7</v>
      </c>
      <c r="V115" s="97">
        <v>0</v>
      </c>
      <c r="W115" s="97">
        <v>0</v>
      </c>
      <c r="X115" s="97">
        <v>0.3</v>
      </c>
      <c r="Y115" s="97">
        <v>0</v>
      </c>
      <c r="Z115" s="97">
        <v>0</v>
      </c>
      <c r="AA115" s="97">
        <v>0</v>
      </c>
      <c r="AB115" s="97">
        <v>0</v>
      </c>
      <c r="AC115" s="97">
        <v>0</v>
      </c>
      <c r="AD115" s="97">
        <v>0</v>
      </c>
      <c r="AE115" s="97">
        <v>0</v>
      </c>
      <c r="AF115" s="97">
        <v>0</v>
      </c>
      <c r="AG115" s="97">
        <v>0</v>
      </c>
    </row>
    <row r="116" spans="1:33" x14ac:dyDescent="0.3">
      <c r="A116" s="7">
        <v>710</v>
      </c>
      <c r="B116" s="8" t="s">
        <v>112</v>
      </c>
      <c r="C116" s="97">
        <v>115.69999999999999</v>
      </c>
      <c r="D116" s="97">
        <v>0</v>
      </c>
      <c r="E116" s="97">
        <v>8</v>
      </c>
      <c r="F116" s="97">
        <v>45</v>
      </c>
      <c r="G116" s="97">
        <v>4.5</v>
      </c>
      <c r="H116" s="97">
        <v>81.900000000000006</v>
      </c>
      <c r="I116" s="97">
        <v>0</v>
      </c>
      <c r="J116" s="97">
        <v>0</v>
      </c>
      <c r="K116" s="97">
        <v>0</v>
      </c>
      <c r="L116" s="97">
        <v>39.299999999999997</v>
      </c>
      <c r="M116" s="97">
        <v>33.299999999999997</v>
      </c>
      <c r="N116" s="97">
        <v>0</v>
      </c>
      <c r="O116" s="97">
        <v>0</v>
      </c>
      <c r="P116" s="97">
        <v>0</v>
      </c>
      <c r="Q116" s="97">
        <v>0</v>
      </c>
      <c r="S116" s="97">
        <v>35.1</v>
      </c>
      <c r="T116" s="97">
        <v>0</v>
      </c>
      <c r="U116" s="97">
        <v>0</v>
      </c>
      <c r="V116" s="97">
        <v>29</v>
      </c>
      <c r="W116" s="97">
        <v>0</v>
      </c>
      <c r="X116" s="97">
        <v>0</v>
      </c>
      <c r="Y116" s="97">
        <v>0</v>
      </c>
      <c r="Z116" s="97">
        <v>0</v>
      </c>
      <c r="AA116" s="97">
        <v>0</v>
      </c>
      <c r="AB116" s="97">
        <v>9.3000000000000007</v>
      </c>
      <c r="AC116" s="97">
        <v>0</v>
      </c>
      <c r="AD116" s="97">
        <v>0</v>
      </c>
      <c r="AE116" s="97">
        <v>0</v>
      </c>
      <c r="AF116" s="97">
        <v>0</v>
      </c>
      <c r="AG116" s="97">
        <v>0</v>
      </c>
    </row>
    <row r="117" spans="1:33" x14ac:dyDescent="0.3">
      <c r="A117" s="3">
        <v>711</v>
      </c>
      <c r="B117" s="4" t="s">
        <v>113</v>
      </c>
      <c r="C117" s="97">
        <v>21</v>
      </c>
      <c r="D117" s="97">
        <v>0</v>
      </c>
      <c r="E117" s="97">
        <v>3</v>
      </c>
      <c r="F117" s="97">
        <v>0</v>
      </c>
      <c r="G117" s="97">
        <v>0</v>
      </c>
      <c r="H117" s="97">
        <v>0</v>
      </c>
      <c r="I117" s="97">
        <v>0</v>
      </c>
      <c r="J117" s="97">
        <v>0</v>
      </c>
      <c r="K117" s="97">
        <v>0</v>
      </c>
      <c r="L117" s="97">
        <v>0</v>
      </c>
      <c r="M117" s="97">
        <v>0</v>
      </c>
      <c r="N117" s="97">
        <v>0</v>
      </c>
      <c r="O117" s="97">
        <v>0</v>
      </c>
      <c r="P117" s="97">
        <v>0</v>
      </c>
      <c r="Q117" s="97">
        <v>0</v>
      </c>
      <c r="S117" s="97">
        <v>2</v>
      </c>
      <c r="T117" s="97">
        <v>0</v>
      </c>
      <c r="U117" s="97">
        <v>0</v>
      </c>
      <c r="V117" s="97">
        <v>0</v>
      </c>
      <c r="W117" s="97">
        <v>0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97">
        <v>0</v>
      </c>
      <c r="AD117" s="97">
        <v>0</v>
      </c>
      <c r="AE117" s="97">
        <v>0</v>
      </c>
      <c r="AF117" s="97">
        <v>0</v>
      </c>
      <c r="AG117" s="97">
        <v>0</v>
      </c>
    </row>
    <row r="118" spans="1:33" x14ac:dyDescent="0.3">
      <c r="A118" s="3">
        <v>712</v>
      </c>
      <c r="B118" s="4" t="s">
        <v>114</v>
      </c>
      <c r="C118" s="97">
        <v>85.6</v>
      </c>
      <c r="D118" s="97">
        <v>2</v>
      </c>
      <c r="E118" s="97">
        <v>233</v>
      </c>
      <c r="F118" s="97">
        <v>54.1</v>
      </c>
      <c r="G118" s="97">
        <v>180.9</v>
      </c>
      <c r="H118" s="97">
        <v>60.1</v>
      </c>
      <c r="I118" s="97">
        <v>8</v>
      </c>
      <c r="J118" s="97">
        <v>0</v>
      </c>
      <c r="K118" s="97">
        <v>0</v>
      </c>
      <c r="L118" s="97">
        <v>33.6</v>
      </c>
      <c r="M118" s="97">
        <v>38</v>
      </c>
      <c r="N118" s="97">
        <v>0</v>
      </c>
      <c r="O118" s="97">
        <v>0</v>
      </c>
      <c r="P118" s="97">
        <v>0</v>
      </c>
      <c r="Q118" s="97">
        <v>5</v>
      </c>
      <c r="S118" s="97">
        <v>7.7</v>
      </c>
      <c r="T118" s="97">
        <v>0</v>
      </c>
      <c r="U118" s="97">
        <v>22</v>
      </c>
      <c r="V118" s="97">
        <v>0.1</v>
      </c>
      <c r="W118" s="97">
        <v>0.4</v>
      </c>
      <c r="X118" s="97">
        <v>0</v>
      </c>
      <c r="Y118" s="97">
        <v>0</v>
      </c>
      <c r="Z118" s="97">
        <v>0</v>
      </c>
      <c r="AA118" s="97">
        <v>0</v>
      </c>
      <c r="AB118" s="97">
        <v>10.3</v>
      </c>
      <c r="AC118" s="97">
        <v>0</v>
      </c>
      <c r="AD118" s="97">
        <v>0</v>
      </c>
      <c r="AE118" s="97">
        <v>0</v>
      </c>
      <c r="AF118" s="97">
        <v>0</v>
      </c>
      <c r="AG118" s="97">
        <v>0</v>
      </c>
    </row>
    <row r="119" spans="1:33" x14ac:dyDescent="0.3">
      <c r="A119" s="3">
        <v>713</v>
      </c>
      <c r="B119" s="4" t="s">
        <v>115</v>
      </c>
      <c r="C119" s="97">
        <v>59.2</v>
      </c>
      <c r="D119" s="97">
        <v>0</v>
      </c>
      <c r="E119" s="97">
        <v>36.200000000000003</v>
      </c>
      <c r="F119" s="97">
        <v>2</v>
      </c>
      <c r="G119" s="97">
        <v>5.6</v>
      </c>
      <c r="H119" s="97">
        <v>43</v>
      </c>
      <c r="I119" s="97">
        <v>0</v>
      </c>
      <c r="J119" s="97">
        <v>0</v>
      </c>
      <c r="K119" s="97">
        <v>0</v>
      </c>
      <c r="L119" s="97">
        <v>2</v>
      </c>
      <c r="M119" s="97">
        <v>0</v>
      </c>
      <c r="N119" s="97">
        <v>0</v>
      </c>
      <c r="O119" s="97">
        <v>0</v>
      </c>
      <c r="P119" s="97">
        <v>0</v>
      </c>
      <c r="Q119" s="97">
        <v>5</v>
      </c>
      <c r="S119" s="97">
        <v>14</v>
      </c>
      <c r="T119" s="97">
        <v>0</v>
      </c>
      <c r="U119" s="97">
        <v>0</v>
      </c>
      <c r="V119" s="97">
        <v>0</v>
      </c>
      <c r="W119" s="97">
        <v>0</v>
      </c>
      <c r="X119" s="97">
        <v>7</v>
      </c>
      <c r="Y119" s="97">
        <v>0</v>
      </c>
      <c r="Z119" s="97">
        <v>0</v>
      </c>
      <c r="AA119" s="97">
        <v>0</v>
      </c>
      <c r="AB119" s="97">
        <v>0</v>
      </c>
      <c r="AC119" s="97">
        <v>0</v>
      </c>
      <c r="AD119" s="97">
        <v>0</v>
      </c>
      <c r="AE119" s="97">
        <v>0</v>
      </c>
      <c r="AF119" s="97">
        <v>0</v>
      </c>
      <c r="AG119" s="97">
        <v>0</v>
      </c>
    </row>
    <row r="120" spans="1:33" x14ac:dyDescent="0.3">
      <c r="A120" s="3">
        <v>715</v>
      </c>
      <c r="B120" s="4" t="s">
        <v>116</v>
      </c>
      <c r="C120" s="97">
        <v>23.7</v>
      </c>
      <c r="D120" s="97">
        <v>0</v>
      </c>
      <c r="E120" s="97">
        <v>5</v>
      </c>
      <c r="F120" s="97">
        <v>16</v>
      </c>
      <c r="G120" s="97">
        <v>4</v>
      </c>
      <c r="H120" s="97">
        <v>32.799999999999997</v>
      </c>
      <c r="I120" s="97">
        <v>1</v>
      </c>
      <c r="J120" s="97">
        <v>0</v>
      </c>
      <c r="K120" s="97">
        <v>0</v>
      </c>
      <c r="L120" s="97">
        <v>10</v>
      </c>
      <c r="M120" s="97">
        <v>7</v>
      </c>
      <c r="N120" s="97">
        <v>0</v>
      </c>
      <c r="O120" s="97">
        <v>0</v>
      </c>
      <c r="P120" s="97">
        <v>0</v>
      </c>
      <c r="Q120" s="97">
        <v>0</v>
      </c>
      <c r="S120" s="97">
        <v>0</v>
      </c>
      <c r="T120" s="97">
        <v>0</v>
      </c>
      <c r="U120" s="97">
        <v>5</v>
      </c>
      <c r="V120" s="97">
        <v>1</v>
      </c>
      <c r="W120" s="97">
        <v>0</v>
      </c>
      <c r="X120" s="97">
        <v>0</v>
      </c>
      <c r="Y120" s="97">
        <v>1</v>
      </c>
      <c r="Z120" s="97">
        <v>0</v>
      </c>
      <c r="AA120" s="97">
        <v>0</v>
      </c>
      <c r="AB120" s="97">
        <v>6</v>
      </c>
      <c r="AC120" s="97">
        <v>0</v>
      </c>
      <c r="AD120" s="97">
        <v>0</v>
      </c>
      <c r="AE120" s="97">
        <v>0</v>
      </c>
      <c r="AF120" s="97">
        <v>0</v>
      </c>
      <c r="AG120" s="97">
        <v>0</v>
      </c>
    </row>
    <row r="121" spans="1:33" x14ac:dyDescent="0.3">
      <c r="A121" s="3">
        <v>716</v>
      </c>
      <c r="B121" s="6" t="s">
        <v>117</v>
      </c>
      <c r="C121" s="97">
        <v>52.5</v>
      </c>
      <c r="D121" s="97">
        <v>0</v>
      </c>
      <c r="E121" s="97">
        <v>1</v>
      </c>
      <c r="F121" s="97">
        <v>8</v>
      </c>
      <c r="G121" s="97">
        <v>6</v>
      </c>
      <c r="H121" s="97">
        <v>24</v>
      </c>
      <c r="I121" s="97">
        <v>2</v>
      </c>
      <c r="J121" s="97">
        <v>0</v>
      </c>
      <c r="K121" s="97">
        <v>0</v>
      </c>
      <c r="L121" s="97">
        <v>34</v>
      </c>
      <c r="M121" s="97">
        <v>6</v>
      </c>
      <c r="N121" s="97">
        <v>0</v>
      </c>
      <c r="O121" s="97">
        <v>0</v>
      </c>
      <c r="P121" s="97">
        <v>0</v>
      </c>
      <c r="Q121" s="97">
        <v>0</v>
      </c>
      <c r="S121" s="97">
        <v>24</v>
      </c>
      <c r="T121" s="97">
        <v>0</v>
      </c>
      <c r="U121" s="97">
        <v>0</v>
      </c>
      <c r="V121" s="97">
        <v>0</v>
      </c>
      <c r="W121" s="97">
        <v>6</v>
      </c>
      <c r="X121" s="97">
        <v>0</v>
      </c>
      <c r="Y121" s="97">
        <v>1</v>
      </c>
      <c r="Z121" s="97">
        <v>0</v>
      </c>
      <c r="AA121" s="97">
        <v>0</v>
      </c>
      <c r="AB121" s="97">
        <v>3</v>
      </c>
      <c r="AC121" s="97">
        <v>3</v>
      </c>
      <c r="AD121" s="97">
        <v>0</v>
      </c>
      <c r="AE121" s="97">
        <v>0</v>
      </c>
      <c r="AF121" s="97">
        <v>0</v>
      </c>
      <c r="AG121" s="97">
        <v>0</v>
      </c>
    </row>
    <row r="122" spans="1:33" x14ac:dyDescent="0.3">
      <c r="A122" s="3">
        <v>729</v>
      </c>
      <c r="B122" s="4" t="s">
        <v>118</v>
      </c>
      <c r="C122" s="97">
        <v>78</v>
      </c>
      <c r="D122" s="97">
        <v>0</v>
      </c>
      <c r="E122" s="97">
        <v>0</v>
      </c>
      <c r="F122" s="97">
        <v>34</v>
      </c>
      <c r="G122" s="97">
        <v>0</v>
      </c>
      <c r="H122" s="97">
        <v>19</v>
      </c>
      <c r="I122" s="97">
        <v>0</v>
      </c>
      <c r="J122" s="97">
        <v>0</v>
      </c>
      <c r="K122" s="97">
        <v>0</v>
      </c>
      <c r="L122" s="97">
        <v>4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0</v>
      </c>
      <c r="AF122" s="97">
        <v>0</v>
      </c>
      <c r="AG122" s="97">
        <v>0</v>
      </c>
    </row>
    <row r="123" spans="1:33" x14ac:dyDescent="0.3">
      <c r="A123" s="3">
        <v>805</v>
      </c>
      <c r="B123" s="4" t="s">
        <v>119</v>
      </c>
      <c r="C123" s="97">
        <v>3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2</v>
      </c>
      <c r="M123" s="97">
        <v>0</v>
      </c>
      <c r="N123" s="97">
        <v>0</v>
      </c>
      <c r="O123" s="97">
        <v>0</v>
      </c>
      <c r="P123" s="97">
        <v>0</v>
      </c>
      <c r="Q123" s="97">
        <v>0</v>
      </c>
      <c r="S123" s="97">
        <v>0</v>
      </c>
      <c r="T123" s="97">
        <v>0</v>
      </c>
      <c r="U123" s="97">
        <v>0</v>
      </c>
      <c r="V123" s="97">
        <v>0</v>
      </c>
      <c r="W123" s="97">
        <v>0</v>
      </c>
      <c r="X123" s="97">
        <v>0</v>
      </c>
      <c r="Y123" s="97">
        <v>0</v>
      </c>
      <c r="Z123" s="97">
        <v>0</v>
      </c>
      <c r="AA123" s="97">
        <v>0</v>
      </c>
      <c r="AB123" s="97">
        <v>0</v>
      </c>
      <c r="AC123" s="97">
        <v>0</v>
      </c>
      <c r="AD123" s="97">
        <v>0</v>
      </c>
      <c r="AE123" s="97">
        <v>0</v>
      </c>
      <c r="AF123" s="97">
        <v>0</v>
      </c>
      <c r="AG123" s="97">
        <v>0</v>
      </c>
    </row>
    <row r="124" spans="1:33" x14ac:dyDescent="0.3">
      <c r="A124" s="3">
        <v>806</v>
      </c>
      <c r="B124" s="4" t="s">
        <v>120</v>
      </c>
      <c r="C124" s="97">
        <v>113</v>
      </c>
      <c r="D124" s="97">
        <v>0</v>
      </c>
      <c r="E124" s="97">
        <v>39.9</v>
      </c>
      <c r="F124" s="97">
        <v>12.1</v>
      </c>
      <c r="G124" s="97">
        <v>2.2000000000000002</v>
      </c>
      <c r="H124" s="97">
        <v>31.2</v>
      </c>
      <c r="I124" s="97">
        <v>25.9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S124" s="97">
        <v>0</v>
      </c>
      <c r="T124" s="97">
        <v>0</v>
      </c>
      <c r="U124" s="97">
        <v>11</v>
      </c>
      <c r="V124" s="97">
        <v>0</v>
      </c>
      <c r="W124" s="97">
        <v>2</v>
      </c>
      <c r="X124" s="97">
        <v>1.1000000000000001</v>
      </c>
      <c r="Y124" s="97">
        <v>1.5</v>
      </c>
      <c r="Z124" s="97">
        <v>0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</row>
    <row r="125" spans="1:33" x14ac:dyDescent="0.3">
      <c r="A125" s="3">
        <v>807</v>
      </c>
      <c r="B125" s="4" t="s">
        <v>121</v>
      </c>
      <c r="C125" s="97">
        <v>22.1</v>
      </c>
      <c r="D125" s="97">
        <v>0.4</v>
      </c>
      <c r="E125" s="97">
        <v>0</v>
      </c>
      <c r="F125" s="97">
        <v>4.3</v>
      </c>
      <c r="G125" s="97">
        <v>1.5</v>
      </c>
      <c r="H125" s="97">
        <v>1</v>
      </c>
      <c r="I125" s="97">
        <v>2</v>
      </c>
      <c r="J125" s="97">
        <v>0</v>
      </c>
      <c r="K125" s="97">
        <v>0</v>
      </c>
      <c r="L125" s="97">
        <v>0</v>
      </c>
      <c r="M125" s="97">
        <v>5</v>
      </c>
      <c r="N125" s="97">
        <v>0</v>
      </c>
      <c r="O125" s="97">
        <v>0</v>
      </c>
      <c r="P125" s="97">
        <v>0</v>
      </c>
      <c r="Q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97">
        <v>0</v>
      </c>
      <c r="AD125" s="97">
        <v>0</v>
      </c>
      <c r="AE125" s="97">
        <v>0</v>
      </c>
      <c r="AF125" s="97">
        <v>0</v>
      </c>
      <c r="AG125" s="97">
        <v>0</v>
      </c>
    </row>
    <row r="126" spans="1:33" x14ac:dyDescent="0.3">
      <c r="A126" s="3">
        <v>811</v>
      </c>
      <c r="B126" s="4" t="s">
        <v>122</v>
      </c>
      <c r="C126" s="97">
        <v>7</v>
      </c>
      <c r="D126" s="97">
        <v>0</v>
      </c>
      <c r="E126" s="97">
        <v>0</v>
      </c>
      <c r="F126" s="97">
        <v>0</v>
      </c>
      <c r="G126" s="97">
        <v>0.6</v>
      </c>
      <c r="H126" s="97">
        <v>4.9000000000000004</v>
      </c>
      <c r="I126" s="97">
        <v>0</v>
      </c>
      <c r="J126" s="97">
        <v>0</v>
      </c>
      <c r="K126" s="97">
        <v>0</v>
      </c>
      <c r="L126" s="97">
        <v>0</v>
      </c>
      <c r="M126" s="97">
        <v>18</v>
      </c>
      <c r="N126" s="97">
        <v>0</v>
      </c>
      <c r="O126" s="97">
        <v>0</v>
      </c>
      <c r="P126" s="97">
        <v>0</v>
      </c>
      <c r="Q126" s="97"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</row>
    <row r="127" spans="1:33" x14ac:dyDescent="0.3">
      <c r="A127" s="3">
        <v>814</v>
      </c>
      <c r="B127" s="4" t="s">
        <v>123</v>
      </c>
      <c r="C127" s="97">
        <v>25.6</v>
      </c>
      <c r="D127" s="97">
        <v>1</v>
      </c>
      <c r="E127" s="97">
        <v>5</v>
      </c>
      <c r="F127" s="97">
        <v>0</v>
      </c>
      <c r="G127" s="97">
        <v>0</v>
      </c>
      <c r="H127" s="97">
        <v>30</v>
      </c>
      <c r="I127" s="97">
        <v>0</v>
      </c>
      <c r="J127" s="97">
        <v>0</v>
      </c>
      <c r="K127" s="97">
        <v>0</v>
      </c>
      <c r="L127" s="97">
        <v>1</v>
      </c>
      <c r="M127" s="97">
        <v>52.7</v>
      </c>
      <c r="N127" s="97">
        <v>0</v>
      </c>
      <c r="O127" s="97">
        <v>0</v>
      </c>
      <c r="P127" s="97">
        <v>0</v>
      </c>
      <c r="Q127" s="97">
        <v>0</v>
      </c>
      <c r="S127" s="97">
        <v>0</v>
      </c>
      <c r="T127" s="97">
        <v>0</v>
      </c>
      <c r="U127" s="97">
        <v>0</v>
      </c>
      <c r="V127" s="97">
        <v>0</v>
      </c>
      <c r="W127" s="97">
        <v>0</v>
      </c>
      <c r="X127" s="97">
        <v>1</v>
      </c>
      <c r="Y127" s="97">
        <v>0</v>
      </c>
      <c r="Z127" s="97">
        <v>0</v>
      </c>
      <c r="AA127" s="97">
        <v>0</v>
      </c>
      <c r="AB127" s="97">
        <v>0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</row>
    <row r="128" spans="1:33" x14ac:dyDescent="0.3">
      <c r="A128" s="3">
        <v>815</v>
      </c>
      <c r="B128" s="4" t="s">
        <v>124</v>
      </c>
      <c r="C128" s="97">
        <v>1.4</v>
      </c>
      <c r="D128" s="97">
        <v>0</v>
      </c>
      <c r="E128" s="97">
        <v>3</v>
      </c>
      <c r="F128" s="97">
        <v>0</v>
      </c>
      <c r="G128" s="97">
        <v>0</v>
      </c>
      <c r="H128" s="97">
        <v>2</v>
      </c>
      <c r="I128" s="97">
        <v>0</v>
      </c>
      <c r="J128" s="97">
        <v>0</v>
      </c>
      <c r="K128" s="97">
        <v>0</v>
      </c>
      <c r="L128" s="97">
        <v>18</v>
      </c>
      <c r="M128" s="97">
        <v>7</v>
      </c>
      <c r="N128" s="97">
        <v>0</v>
      </c>
      <c r="O128" s="97">
        <v>0</v>
      </c>
      <c r="P128" s="97">
        <v>0</v>
      </c>
      <c r="Q128" s="97">
        <v>0</v>
      </c>
      <c r="S128" s="97">
        <v>0.4</v>
      </c>
      <c r="T128" s="97">
        <v>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97">
        <v>0</v>
      </c>
      <c r="AD128" s="97">
        <v>0</v>
      </c>
      <c r="AE128" s="97">
        <v>0</v>
      </c>
      <c r="AF128" s="97">
        <v>0</v>
      </c>
      <c r="AG128" s="97">
        <v>0</v>
      </c>
    </row>
    <row r="129" spans="1:33" x14ac:dyDescent="0.3">
      <c r="A129" s="3">
        <v>817</v>
      </c>
      <c r="B129" s="4" t="s">
        <v>125</v>
      </c>
      <c r="C129" s="97">
        <v>15</v>
      </c>
      <c r="D129" s="97">
        <v>4</v>
      </c>
      <c r="E129" s="97">
        <v>5</v>
      </c>
      <c r="F129" s="97">
        <v>0</v>
      </c>
      <c r="G129" s="97">
        <v>4</v>
      </c>
      <c r="H129" s="97">
        <v>8</v>
      </c>
      <c r="I129" s="97">
        <v>0</v>
      </c>
      <c r="J129" s="97">
        <v>0</v>
      </c>
      <c r="K129" s="97">
        <v>0</v>
      </c>
      <c r="L129" s="97">
        <v>2</v>
      </c>
      <c r="M129" s="97">
        <v>0</v>
      </c>
      <c r="N129" s="97">
        <v>0</v>
      </c>
      <c r="O129" s="97">
        <v>0</v>
      </c>
      <c r="P129" s="97">
        <v>0</v>
      </c>
      <c r="Q129" s="97">
        <v>0</v>
      </c>
      <c r="S129" s="97">
        <v>0</v>
      </c>
      <c r="T129" s="97">
        <v>0</v>
      </c>
      <c r="U129" s="97">
        <v>0</v>
      </c>
      <c r="V129" s="97">
        <v>0</v>
      </c>
      <c r="W129" s="97">
        <v>0</v>
      </c>
      <c r="X129" s="97">
        <v>0</v>
      </c>
      <c r="Y129" s="97">
        <v>0</v>
      </c>
      <c r="Z129" s="97">
        <v>0</v>
      </c>
      <c r="AA129" s="97">
        <v>0</v>
      </c>
      <c r="AB129" s="97">
        <v>0</v>
      </c>
      <c r="AC129" s="97">
        <v>0</v>
      </c>
      <c r="AD129" s="97">
        <v>0</v>
      </c>
      <c r="AE129" s="97">
        <v>0</v>
      </c>
      <c r="AF129" s="97">
        <v>0</v>
      </c>
      <c r="AG129" s="97">
        <v>0</v>
      </c>
    </row>
    <row r="130" spans="1:33" x14ac:dyDescent="0.3">
      <c r="A130" s="3">
        <v>819</v>
      </c>
      <c r="B130" s="4" t="s">
        <v>126</v>
      </c>
      <c r="C130" s="97">
        <v>48</v>
      </c>
      <c r="D130" s="97">
        <v>0</v>
      </c>
      <c r="E130" s="97">
        <v>560</v>
      </c>
      <c r="F130" s="97">
        <v>0</v>
      </c>
      <c r="G130" s="97">
        <v>0</v>
      </c>
      <c r="H130" s="97">
        <v>27</v>
      </c>
      <c r="I130" s="97">
        <v>2</v>
      </c>
      <c r="J130" s="97">
        <v>0</v>
      </c>
      <c r="K130" s="97">
        <v>0</v>
      </c>
      <c r="L130" s="97">
        <v>6</v>
      </c>
      <c r="M130" s="97">
        <v>13</v>
      </c>
      <c r="N130" s="97">
        <v>0</v>
      </c>
      <c r="O130" s="97">
        <v>0</v>
      </c>
      <c r="P130" s="97">
        <v>0</v>
      </c>
      <c r="Q130" s="97">
        <v>0</v>
      </c>
      <c r="S130" s="97">
        <v>2</v>
      </c>
      <c r="T130" s="97">
        <v>0</v>
      </c>
      <c r="U130" s="97">
        <v>0</v>
      </c>
      <c r="V130" s="97">
        <v>0</v>
      </c>
      <c r="W130" s="97">
        <v>0</v>
      </c>
      <c r="X130" s="97">
        <v>3</v>
      </c>
      <c r="Y130" s="97">
        <v>0</v>
      </c>
      <c r="Z130" s="97">
        <v>0</v>
      </c>
      <c r="AA130" s="97">
        <v>0</v>
      </c>
      <c r="AB130" s="97">
        <v>0</v>
      </c>
      <c r="AC130" s="97">
        <v>0</v>
      </c>
      <c r="AD130" s="97">
        <v>0</v>
      </c>
      <c r="AE130" s="97">
        <v>0</v>
      </c>
      <c r="AF130" s="97">
        <v>0</v>
      </c>
      <c r="AG130" s="97">
        <v>0</v>
      </c>
    </row>
    <row r="131" spans="1:33" x14ac:dyDescent="0.3">
      <c r="A131" s="3">
        <v>821</v>
      </c>
      <c r="B131" s="4" t="s">
        <v>127</v>
      </c>
      <c r="C131" s="97">
        <v>35.200000000000003</v>
      </c>
      <c r="D131" s="97">
        <v>0</v>
      </c>
      <c r="E131" s="97">
        <v>28</v>
      </c>
      <c r="F131" s="97">
        <v>8</v>
      </c>
      <c r="G131" s="97">
        <v>0</v>
      </c>
      <c r="H131" s="97">
        <v>14.8</v>
      </c>
      <c r="I131" s="97">
        <v>10</v>
      </c>
      <c r="J131" s="97">
        <v>0</v>
      </c>
      <c r="K131" s="97">
        <v>0</v>
      </c>
      <c r="L131" s="97">
        <v>3</v>
      </c>
      <c r="M131" s="97">
        <v>22</v>
      </c>
      <c r="N131" s="97">
        <v>0</v>
      </c>
      <c r="O131" s="97">
        <v>1</v>
      </c>
      <c r="P131" s="97">
        <v>0</v>
      </c>
      <c r="Q131" s="97">
        <v>0</v>
      </c>
      <c r="S131" s="97">
        <v>23</v>
      </c>
      <c r="T131" s="97">
        <v>0</v>
      </c>
      <c r="U131" s="97">
        <v>5</v>
      </c>
      <c r="V131" s="97">
        <v>0</v>
      </c>
      <c r="W131" s="97">
        <v>0</v>
      </c>
      <c r="X131" s="97">
        <v>0</v>
      </c>
      <c r="Y131" s="97">
        <v>1</v>
      </c>
      <c r="Z131" s="97">
        <v>0</v>
      </c>
      <c r="AA131" s="97">
        <v>0</v>
      </c>
      <c r="AB131" s="97">
        <v>2</v>
      </c>
      <c r="AC131" s="97">
        <v>0</v>
      </c>
      <c r="AD131" s="97">
        <v>0</v>
      </c>
      <c r="AE131" s="97">
        <v>0</v>
      </c>
      <c r="AF131" s="97">
        <v>0</v>
      </c>
      <c r="AG131" s="97">
        <v>0</v>
      </c>
    </row>
    <row r="132" spans="1:33" x14ac:dyDescent="0.3">
      <c r="A132" s="3">
        <v>822</v>
      </c>
      <c r="B132" s="4" t="s">
        <v>128</v>
      </c>
      <c r="C132" s="97">
        <v>57.8</v>
      </c>
      <c r="D132" s="97">
        <v>0</v>
      </c>
      <c r="E132" s="97">
        <v>30</v>
      </c>
      <c r="F132" s="97">
        <v>0</v>
      </c>
      <c r="G132" s="97">
        <v>0</v>
      </c>
      <c r="H132" s="97">
        <v>34.5</v>
      </c>
      <c r="I132" s="97">
        <v>10</v>
      </c>
      <c r="J132" s="97">
        <v>0</v>
      </c>
      <c r="K132" s="97">
        <v>0</v>
      </c>
      <c r="L132" s="97">
        <v>32</v>
      </c>
      <c r="M132" s="97">
        <v>38</v>
      </c>
      <c r="N132" s="97">
        <v>0</v>
      </c>
      <c r="O132" s="97">
        <v>0</v>
      </c>
      <c r="P132" s="97">
        <v>0</v>
      </c>
      <c r="Q132" s="97">
        <v>0</v>
      </c>
      <c r="S132" s="97">
        <v>0.8</v>
      </c>
      <c r="T132" s="97">
        <v>0</v>
      </c>
      <c r="U132" s="97">
        <v>0</v>
      </c>
      <c r="V132" s="97">
        <v>0</v>
      </c>
      <c r="W132" s="97">
        <v>0</v>
      </c>
      <c r="X132" s="97">
        <v>0.5</v>
      </c>
      <c r="Y132" s="97">
        <v>0</v>
      </c>
      <c r="Z132" s="97">
        <v>0</v>
      </c>
      <c r="AA132" s="97">
        <v>0</v>
      </c>
      <c r="AB132" s="97">
        <v>0</v>
      </c>
      <c r="AC132" s="97">
        <v>0</v>
      </c>
      <c r="AD132" s="97">
        <v>0</v>
      </c>
      <c r="AE132" s="97">
        <v>0</v>
      </c>
      <c r="AF132" s="97">
        <v>0</v>
      </c>
      <c r="AG132" s="97">
        <v>0</v>
      </c>
    </row>
    <row r="133" spans="1:33" x14ac:dyDescent="0.3">
      <c r="A133" s="3">
        <v>826</v>
      </c>
      <c r="B133" s="4" t="s">
        <v>129</v>
      </c>
      <c r="C133" s="97">
        <v>3</v>
      </c>
      <c r="D133" s="97">
        <v>0</v>
      </c>
      <c r="E133" s="97">
        <v>6</v>
      </c>
      <c r="F133" s="97">
        <v>0</v>
      </c>
      <c r="G133" s="97">
        <v>0.2</v>
      </c>
      <c r="H133" s="97">
        <v>1.2</v>
      </c>
      <c r="I133" s="97">
        <v>0</v>
      </c>
      <c r="J133" s="97">
        <v>0</v>
      </c>
      <c r="K133" s="97">
        <v>0</v>
      </c>
      <c r="L133" s="97">
        <v>2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</row>
    <row r="134" spans="1:33" x14ac:dyDescent="0.3">
      <c r="A134" s="3">
        <v>827</v>
      </c>
      <c r="B134" s="4" t="s">
        <v>130</v>
      </c>
      <c r="C134" s="97">
        <v>13</v>
      </c>
      <c r="D134" s="97">
        <v>7</v>
      </c>
      <c r="E134" s="97">
        <v>4</v>
      </c>
      <c r="F134" s="97">
        <v>0</v>
      </c>
      <c r="G134" s="97">
        <v>0</v>
      </c>
      <c r="H134" s="97">
        <v>135.1</v>
      </c>
      <c r="I134" s="97">
        <v>3.5</v>
      </c>
      <c r="J134" s="97">
        <v>0</v>
      </c>
      <c r="K134" s="97">
        <v>0</v>
      </c>
      <c r="L134" s="97">
        <v>6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97">
        <v>0</v>
      </c>
      <c r="AD134" s="97">
        <v>0</v>
      </c>
      <c r="AE134" s="97">
        <v>0</v>
      </c>
      <c r="AF134" s="97">
        <v>0</v>
      </c>
      <c r="AG134" s="97">
        <v>0</v>
      </c>
    </row>
    <row r="135" spans="1:33" x14ac:dyDescent="0.3">
      <c r="A135" s="3">
        <v>828</v>
      </c>
      <c r="B135" s="4" t="s">
        <v>131</v>
      </c>
      <c r="C135" s="97">
        <v>13.6</v>
      </c>
      <c r="D135" s="97">
        <v>0</v>
      </c>
      <c r="E135" s="97">
        <v>3.8</v>
      </c>
      <c r="F135" s="97">
        <v>1.8</v>
      </c>
      <c r="G135" s="97">
        <v>0</v>
      </c>
      <c r="H135" s="97">
        <v>1.3</v>
      </c>
      <c r="I135" s="97">
        <v>3.6</v>
      </c>
      <c r="J135" s="97">
        <v>0</v>
      </c>
      <c r="K135" s="97">
        <v>0</v>
      </c>
      <c r="L135" s="97">
        <v>0</v>
      </c>
      <c r="M135" s="97">
        <v>0</v>
      </c>
      <c r="N135" s="97">
        <v>0</v>
      </c>
      <c r="O135" s="97">
        <v>0.9</v>
      </c>
      <c r="P135" s="97">
        <v>0.1</v>
      </c>
      <c r="Q135" s="97">
        <v>0</v>
      </c>
      <c r="S135" s="97">
        <v>0</v>
      </c>
      <c r="T135" s="97">
        <v>0</v>
      </c>
      <c r="U135" s="97">
        <v>0</v>
      </c>
      <c r="V135" s="97">
        <v>0</v>
      </c>
      <c r="W135" s="97">
        <v>0</v>
      </c>
      <c r="X135" s="97">
        <v>0</v>
      </c>
      <c r="Y135" s="97">
        <v>0</v>
      </c>
      <c r="Z135" s="97">
        <v>0</v>
      </c>
      <c r="AA135" s="97">
        <v>0</v>
      </c>
      <c r="AB135" s="97">
        <v>0</v>
      </c>
      <c r="AC135" s="97">
        <v>0</v>
      </c>
      <c r="AD135" s="97">
        <v>0</v>
      </c>
      <c r="AE135" s="97">
        <v>0</v>
      </c>
      <c r="AF135" s="97">
        <v>0</v>
      </c>
      <c r="AG135" s="97">
        <v>0</v>
      </c>
    </row>
    <row r="136" spans="1:33" x14ac:dyDescent="0.3">
      <c r="A136" s="3">
        <v>829</v>
      </c>
      <c r="B136" s="4" t="s">
        <v>132</v>
      </c>
      <c r="C136" s="97">
        <v>9</v>
      </c>
      <c r="D136" s="97">
        <v>4.7</v>
      </c>
      <c r="E136" s="97">
        <v>0</v>
      </c>
      <c r="F136" s="97">
        <v>3</v>
      </c>
      <c r="G136" s="97">
        <v>0</v>
      </c>
      <c r="H136" s="97">
        <v>0</v>
      </c>
      <c r="I136" s="97">
        <v>0</v>
      </c>
      <c r="J136" s="97">
        <v>0</v>
      </c>
      <c r="K136" s="97">
        <v>0</v>
      </c>
      <c r="L136" s="97">
        <v>0</v>
      </c>
      <c r="M136" s="97">
        <v>0</v>
      </c>
      <c r="N136" s="97">
        <v>0</v>
      </c>
      <c r="O136" s="97">
        <v>0</v>
      </c>
      <c r="P136" s="97">
        <v>0</v>
      </c>
      <c r="Q136" s="97">
        <v>0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  <c r="AC136" s="97">
        <v>0</v>
      </c>
      <c r="AD136" s="97">
        <v>0</v>
      </c>
      <c r="AE136" s="97">
        <v>0</v>
      </c>
      <c r="AF136" s="97">
        <v>0</v>
      </c>
      <c r="AG136" s="97">
        <v>0</v>
      </c>
    </row>
    <row r="137" spans="1:33" x14ac:dyDescent="0.3">
      <c r="A137" s="3">
        <v>830</v>
      </c>
      <c r="B137" s="4" t="s">
        <v>133</v>
      </c>
      <c r="C137" s="97">
        <v>14.5</v>
      </c>
      <c r="D137" s="97">
        <v>79</v>
      </c>
      <c r="E137" s="97">
        <v>58</v>
      </c>
      <c r="F137" s="97">
        <v>0</v>
      </c>
      <c r="G137" s="97">
        <v>151.19999999999999</v>
      </c>
      <c r="H137" s="97">
        <v>23</v>
      </c>
      <c r="I137" s="97">
        <v>13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5</v>
      </c>
      <c r="Q137" s="97">
        <v>0</v>
      </c>
      <c r="S137" s="97">
        <v>0</v>
      </c>
      <c r="T137" s="97">
        <v>0</v>
      </c>
      <c r="U137" s="97">
        <v>0</v>
      </c>
      <c r="V137" s="97">
        <v>0</v>
      </c>
      <c r="W137" s="97">
        <v>0</v>
      </c>
      <c r="X137" s="97">
        <v>0</v>
      </c>
      <c r="Y137" s="97">
        <v>9</v>
      </c>
      <c r="Z137" s="97">
        <v>0</v>
      </c>
      <c r="AA137" s="97">
        <v>0</v>
      </c>
      <c r="AB137" s="97">
        <v>0</v>
      </c>
      <c r="AC137" s="97">
        <v>0</v>
      </c>
      <c r="AD137" s="97">
        <v>0</v>
      </c>
      <c r="AE137" s="97">
        <v>0</v>
      </c>
      <c r="AF137" s="97">
        <v>0</v>
      </c>
      <c r="AG137" s="97">
        <v>0</v>
      </c>
    </row>
    <row r="138" spans="1:33" x14ac:dyDescent="0.3">
      <c r="A138" s="3">
        <v>831</v>
      </c>
      <c r="B138" s="4" t="s">
        <v>134</v>
      </c>
      <c r="C138" s="97">
        <v>2.5</v>
      </c>
      <c r="D138" s="97">
        <v>0.4</v>
      </c>
      <c r="E138" s="97">
        <v>0</v>
      </c>
      <c r="F138" s="97">
        <v>0</v>
      </c>
      <c r="G138" s="97">
        <v>7</v>
      </c>
      <c r="H138" s="97">
        <v>0</v>
      </c>
      <c r="I138" s="97">
        <v>0</v>
      </c>
      <c r="J138" s="97">
        <v>0</v>
      </c>
      <c r="K138" s="97">
        <v>0</v>
      </c>
      <c r="L138" s="97">
        <v>0</v>
      </c>
      <c r="M138" s="97">
        <v>8</v>
      </c>
      <c r="N138" s="97">
        <v>0</v>
      </c>
      <c r="O138" s="97">
        <v>0</v>
      </c>
      <c r="P138" s="97">
        <v>0</v>
      </c>
      <c r="Q138" s="97">
        <v>0</v>
      </c>
      <c r="S138" s="97">
        <v>0</v>
      </c>
      <c r="T138" s="97">
        <v>0.4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  <c r="AC138" s="97">
        <v>0</v>
      </c>
      <c r="AD138" s="97">
        <v>0</v>
      </c>
      <c r="AE138" s="97">
        <v>0</v>
      </c>
      <c r="AF138" s="97">
        <v>0</v>
      </c>
      <c r="AG138" s="97">
        <v>0</v>
      </c>
    </row>
    <row r="139" spans="1:33" x14ac:dyDescent="0.3">
      <c r="A139" s="3">
        <v>833</v>
      </c>
      <c r="B139" s="4" t="s">
        <v>135</v>
      </c>
      <c r="C139" s="97">
        <v>10</v>
      </c>
      <c r="D139" s="97">
        <v>0</v>
      </c>
      <c r="E139" s="97">
        <v>0</v>
      </c>
      <c r="F139" s="97">
        <v>0</v>
      </c>
      <c r="G139" s="97">
        <v>0</v>
      </c>
      <c r="H139" s="97">
        <v>0</v>
      </c>
      <c r="I139" s="97">
        <v>0</v>
      </c>
      <c r="J139" s="97">
        <v>0</v>
      </c>
      <c r="K139" s="97">
        <v>0</v>
      </c>
      <c r="L139" s="97">
        <v>0</v>
      </c>
      <c r="M139" s="97">
        <v>0</v>
      </c>
      <c r="N139" s="97">
        <v>0</v>
      </c>
      <c r="O139" s="97">
        <v>0</v>
      </c>
      <c r="P139" s="97">
        <v>0</v>
      </c>
      <c r="Q139" s="97">
        <v>0</v>
      </c>
      <c r="S139" s="97">
        <v>0</v>
      </c>
      <c r="T139" s="97">
        <v>0</v>
      </c>
      <c r="U139" s="97">
        <v>0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0</v>
      </c>
      <c r="AB139" s="97">
        <v>0</v>
      </c>
      <c r="AC139" s="97">
        <v>0</v>
      </c>
      <c r="AD139" s="97">
        <v>0</v>
      </c>
      <c r="AE139" s="97">
        <v>0</v>
      </c>
      <c r="AF139" s="97">
        <v>0</v>
      </c>
      <c r="AG139" s="97">
        <v>0</v>
      </c>
    </row>
    <row r="140" spans="1:33" x14ac:dyDescent="0.3">
      <c r="A140" s="3">
        <v>834</v>
      </c>
      <c r="B140" s="4" t="s">
        <v>136</v>
      </c>
      <c r="C140" s="97">
        <v>46</v>
      </c>
      <c r="D140" s="97">
        <v>1</v>
      </c>
      <c r="E140" s="97">
        <v>0</v>
      </c>
      <c r="F140" s="97">
        <v>0</v>
      </c>
      <c r="G140" s="97">
        <v>0</v>
      </c>
      <c r="H140" s="97">
        <v>72.599999999999994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S140" s="97">
        <v>2</v>
      </c>
      <c r="T140" s="97">
        <v>0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  <c r="AC140" s="97">
        <v>0</v>
      </c>
      <c r="AD140" s="97">
        <v>0</v>
      </c>
      <c r="AE140" s="97">
        <v>0</v>
      </c>
      <c r="AF140" s="97">
        <v>0</v>
      </c>
      <c r="AG140" s="97">
        <v>0</v>
      </c>
    </row>
    <row r="141" spans="1:33" x14ac:dyDescent="0.3">
      <c r="A141" s="3">
        <v>901</v>
      </c>
      <c r="B141" s="4" t="s">
        <v>137</v>
      </c>
      <c r="C141" s="97">
        <v>1</v>
      </c>
      <c r="D141" s="97">
        <v>0</v>
      </c>
      <c r="E141" s="97">
        <v>0</v>
      </c>
      <c r="F141" s="97">
        <v>0</v>
      </c>
      <c r="G141" s="97">
        <v>0</v>
      </c>
      <c r="H141" s="97">
        <v>0.5</v>
      </c>
      <c r="I141" s="97">
        <v>0</v>
      </c>
      <c r="J141" s="97">
        <v>0</v>
      </c>
      <c r="K141" s="97">
        <v>0</v>
      </c>
      <c r="L141" s="97">
        <v>0</v>
      </c>
      <c r="M141" s="97">
        <v>0</v>
      </c>
      <c r="N141" s="97">
        <v>0</v>
      </c>
      <c r="O141" s="97">
        <v>0</v>
      </c>
      <c r="P141" s="97">
        <v>0</v>
      </c>
      <c r="Q141" s="97">
        <v>0</v>
      </c>
      <c r="S141" s="97">
        <v>0</v>
      </c>
      <c r="T141" s="97">
        <v>0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  <c r="AC141" s="97">
        <v>0</v>
      </c>
      <c r="AD141" s="97">
        <v>0</v>
      </c>
      <c r="AE141" s="97">
        <v>0</v>
      </c>
      <c r="AF141" s="97">
        <v>0</v>
      </c>
      <c r="AG141" s="97">
        <v>0</v>
      </c>
    </row>
    <row r="142" spans="1:33" x14ac:dyDescent="0.3">
      <c r="A142" s="3">
        <v>904</v>
      </c>
      <c r="B142" s="4" t="s">
        <v>138</v>
      </c>
      <c r="C142" s="97">
        <v>19</v>
      </c>
      <c r="D142" s="97">
        <v>0</v>
      </c>
      <c r="E142" s="97">
        <v>14.2</v>
      </c>
      <c r="F142" s="97">
        <v>7</v>
      </c>
      <c r="G142" s="97">
        <v>0</v>
      </c>
      <c r="H142" s="97">
        <v>13</v>
      </c>
      <c r="I142" s="97">
        <v>93</v>
      </c>
      <c r="J142" s="97">
        <v>0</v>
      </c>
      <c r="K142" s="97">
        <v>0</v>
      </c>
      <c r="L142" s="97">
        <v>28</v>
      </c>
      <c r="M142" s="97">
        <v>0</v>
      </c>
      <c r="N142" s="97">
        <v>0</v>
      </c>
      <c r="O142" s="97">
        <v>0</v>
      </c>
      <c r="P142" s="97">
        <v>0</v>
      </c>
      <c r="Q142" s="97">
        <v>0</v>
      </c>
      <c r="S142" s="97">
        <v>6</v>
      </c>
      <c r="T142" s="97">
        <v>0</v>
      </c>
      <c r="U142" s="97">
        <v>9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  <c r="AC142" s="97">
        <v>0</v>
      </c>
      <c r="AD142" s="97">
        <v>0</v>
      </c>
      <c r="AE142" s="97">
        <v>0</v>
      </c>
      <c r="AF142" s="97">
        <v>0</v>
      </c>
      <c r="AG142" s="97">
        <v>0</v>
      </c>
    </row>
    <row r="143" spans="1:33" x14ac:dyDescent="0.3">
      <c r="A143" s="3">
        <v>906</v>
      </c>
      <c r="B143" s="4" t="s">
        <v>139</v>
      </c>
      <c r="C143" s="97">
        <v>25</v>
      </c>
      <c r="D143" s="97">
        <v>1</v>
      </c>
      <c r="E143" s="97">
        <v>26</v>
      </c>
      <c r="F143" s="97">
        <v>4</v>
      </c>
      <c r="G143" s="97">
        <v>1</v>
      </c>
      <c r="H143" s="97">
        <v>33</v>
      </c>
      <c r="I143" s="97">
        <v>0</v>
      </c>
      <c r="J143" s="97">
        <v>0</v>
      </c>
      <c r="K143" s="97">
        <v>0</v>
      </c>
      <c r="L143" s="97">
        <v>5</v>
      </c>
      <c r="M143" s="97">
        <v>2</v>
      </c>
      <c r="N143" s="97">
        <v>0</v>
      </c>
      <c r="O143" s="97">
        <v>0</v>
      </c>
      <c r="P143" s="97">
        <v>0</v>
      </c>
      <c r="Q143" s="97">
        <v>0</v>
      </c>
      <c r="S143" s="97">
        <v>0</v>
      </c>
      <c r="T143" s="97">
        <v>0</v>
      </c>
      <c r="U143" s="97">
        <v>0</v>
      </c>
      <c r="V143" s="97">
        <v>0</v>
      </c>
      <c r="W143" s="97">
        <v>0</v>
      </c>
      <c r="X143" s="97">
        <v>0</v>
      </c>
      <c r="Y143" s="97">
        <v>0</v>
      </c>
      <c r="Z143" s="97">
        <v>0</v>
      </c>
      <c r="AA143" s="97">
        <v>0</v>
      </c>
      <c r="AB143" s="97">
        <v>0</v>
      </c>
      <c r="AC143" s="97">
        <v>0</v>
      </c>
      <c r="AD143" s="97">
        <v>0</v>
      </c>
      <c r="AE143" s="97">
        <v>0</v>
      </c>
      <c r="AF143" s="97">
        <v>0</v>
      </c>
      <c r="AG143" s="97">
        <v>0</v>
      </c>
    </row>
    <row r="144" spans="1:33" x14ac:dyDescent="0.3">
      <c r="A144" s="3">
        <v>911</v>
      </c>
      <c r="B144" s="4" t="s">
        <v>140</v>
      </c>
      <c r="C144" s="97">
        <v>14.9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S144" s="97">
        <v>1.9</v>
      </c>
      <c r="T144" s="97">
        <v>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  <c r="AC144" s="97">
        <v>0</v>
      </c>
      <c r="AD144" s="97">
        <v>0</v>
      </c>
      <c r="AE144" s="97">
        <v>0</v>
      </c>
      <c r="AF144" s="97">
        <v>0</v>
      </c>
      <c r="AG144" s="97">
        <v>0</v>
      </c>
    </row>
    <row r="145" spans="1:33" x14ac:dyDescent="0.3">
      <c r="A145" s="3">
        <v>912</v>
      </c>
      <c r="B145" s="6" t="s">
        <v>141</v>
      </c>
      <c r="C145" s="97">
        <v>7.2</v>
      </c>
      <c r="D145" s="97">
        <v>3.2</v>
      </c>
      <c r="E145" s="97">
        <v>0</v>
      </c>
      <c r="F145" s="97">
        <v>0</v>
      </c>
      <c r="G145" s="97">
        <v>0.5</v>
      </c>
      <c r="H145" s="97">
        <v>2</v>
      </c>
      <c r="I145" s="97">
        <v>0</v>
      </c>
      <c r="J145" s="97">
        <v>0</v>
      </c>
      <c r="K145" s="97">
        <v>0</v>
      </c>
      <c r="L145" s="97">
        <v>0</v>
      </c>
      <c r="M145" s="97">
        <v>0</v>
      </c>
      <c r="N145" s="97">
        <v>3</v>
      </c>
      <c r="O145" s="97">
        <v>0</v>
      </c>
      <c r="P145" s="97">
        <v>0</v>
      </c>
      <c r="Q145" s="97">
        <v>0</v>
      </c>
      <c r="S145" s="97">
        <v>0.2</v>
      </c>
      <c r="T145" s="97">
        <v>0</v>
      </c>
      <c r="U145" s="97">
        <v>0</v>
      </c>
      <c r="V145" s="97">
        <v>0</v>
      </c>
      <c r="W145" s="97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0</v>
      </c>
      <c r="AC145" s="97">
        <v>0</v>
      </c>
      <c r="AD145" s="97">
        <v>0</v>
      </c>
      <c r="AE145" s="97">
        <v>0</v>
      </c>
      <c r="AF145" s="97">
        <v>0</v>
      </c>
      <c r="AG145" s="97">
        <v>0</v>
      </c>
    </row>
    <row r="146" spans="1:33" x14ac:dyDescent="0.3">
      <c r="A146" s="3">
        <v>914</v>
      </c>
      <c r="B146" s="4" t="s">
        <v>142</v>
      </c>
      <c r="C146" s="97">
        <v>15.2</v>
      </c>
      <c r="D146" s="97">
        <v>4</v>
      </c>
      <c r="E146" s="97">
        <v>4.4000000000000004</v>
      </c>
      <c r="F146" s="97">
        <v>0</v>
      </c>
      <c r="G146" s="97">
        <v>0</v>
      </c>
      <c r="H146" s="97">
        <v>21.6</v>
      </c>
      <c r="I146" s="97">
        <v>0</v>
      </c>
      <c r="J146" s="97">
        <v>0</v>
      </c>
      <c r="K146" s="97">
        <v>0</v>
      </c>
      <c r="L146" s="97">
        <v>2.2999999999999998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S146" s="97">
        <v>0</v>
      </c>
      <c r="T146" s="97">
        <v>0</v>
      </c>
      <c r="U146" s="97">
        <v>0</v>
      </c>
      <c r="V146" s="97">
        <v>0</v>
      </c>
      <c r="W146" s="97">
        <v>0</v>
      </c>
      <c r="X146" s="97">
        <v>2</v>
      </c>
      <c r="Y146" s="97">
        <v>0</v>
      </c>
      <c r="Z146" s="97">
        <v>0</v>
      </c>
      <c r="AA146" s="97">
        <v>0</v>
      </c>
      <c r="AB146" s="97">
        <v>0.8</v>
      </c>
      <c r="AC146" s="97">
        <v>0</v>
      </c>
      <c r="AD146" s="97">
        <v>0</v>
      </c>
      <c r="AE146" s="97">
        <v>0</v>
      </c>
      <c r="AF146" s="97">
        <v>0</v>
      </c>
      <c r="AG146" s="97">
        <v>0</v>
      </c>
    </row>
    <row r="147" spans="1:33" x14ac:dyDescent="0.3">
      <c r="A147" s="3">
        <v>919</v>
      </c>
      <c r="B147" s="4" t="s">
        <v>143</v>
      </c>
      <c r="C147" s="97">
        <v>20</v>
      </c>
      <c r="D147" s="97">
        <v>0</v>
      </c>
      <c r="E147" s="97">
        <v>19</v>
      </c>
      <c r="F147" s="97">
        <v>8</v>
      </c>
      <c r="G147" s="97">
        <v>0</v>
      </c>
      <c r="H147" s="97">
        <v>3</v>
      </c>
      <c r="I147" s="97">
        <v>0</v>
      </c>
      <c r="J147" s="97">
        <v>0</v>
      </c>
      <c r="K147" s="97">
        <v>0</v>
      </c>
      <c r="L147" s="97">
        <v>0</v>
      </c>
      <c r="M147" s="97">
        <v>0</v>
      </c>
      <c r="N147" s="97">
        <v>0</v>
      </c>
      <c r="O147" s="97">
        <v>0</v>
      </c>
      <c r="P147" s="97">
        <v>0</v>
      </c>
      <c r="Q147" s="97">
        <v>0</v>
      </c>
      <c r="S147" s="97">
        <v>0</v>
      </c>
      <c r="T147" s="97">
        <v>0</v>
      </c>
      <c r="U147" s="97">
        <v>0</v>
      </c>
      <c r="V147" s="97">
        <v>0</v>
      </c>
      <c r="W147" s="97">
        <v>0</v>
      </c>
      <c r="X147" s="97">
        <v>0</v>
      </c>
      <c r="Y147" s="97">
        <v>0</v>
      </c>
      <c r="Z147" s="97">
        <v>0</v>
      </c>
      <c r="AA147" s="97">
        <v>0</v>
      </c>
      <c r="AB147" s="97">
        <v>0</v>
      </c>
      <c r="AC147" s="97">
        <v>0</v>
      </c>
      <c r="AD147" s="97">
        <v>0</v>
      </c>
      <c r="AE147" s="97">
        <v>0</v>
      </c>
      <c r="AF147" s="97">
        <v>0</v>
      </c>
      <c r="AG147" s="97">
        <v>0</v>
      </c>
    </row>
    <row r="148" spans="1:33" x14ac:dyDescent="0.3">
      <c r="A148" s="3">
        <v>926</v>
      </c>
      <c r="B148" s="4" t="s">
        <v>144</v>
      </c>
      <c r="C148" s="97">
        <v>1</v>
      </c>
      <c r="D148" s="97">
        <v>0</v>
      </c>
      <c r="E148" s="97">
        <v>3</v>
      </c>
      <c r="F148" s="97">
        <v>0</v>
      </c>
      <c r="G148" s="97">
        <v>2.6</v>
      </c>
      <c r="H148" s="97">
        <v>7</v>
      </c>
      <c r="I148" s="97">
        <v>0</v>
      </c>
      <c r="J148" s="97">
        <v>0</v>
      </c>
      <c r="K148" s="97">
        <v>0</v>
      </c>
      <c r="L148" s="97">
        <v>27</v>
      </c>
      <c r="M148" s="97">
        <v>0</v>
      </c>
      <c r="N148" s="97">
        <v>0</v>
      </c>
      <c r="O148" s="97">
        <v>0</v>
      </c>
      <c r="P148" s="97">
        <v>0</v>
      </c>
      <c r="Q148" s="97">
        <v>0</v>
      </c>
      <c r="S148" s="97">
        <v>0</v>
      </c>
      <c r="T148" s="97">
        <v>0</v>
      </c>
      <c r="U148" s="97">
        <v>0</v>
      </c>
      <c r="V148" s="97">
        <v>0</v>
      </c>
      <c r="W148" s="97">
        <v>2.6</v>
      </c>
      <c r="X148" s="97">
        <v>0</v>
      </c>
      <c r="Y148" s="97">
        <v>0</v>
      </c>
      <c r="Z148" s="97">
        <v>0</v>
      </c>
      <c r="AA148" s="97">
        <v>0</v>
      </c>
      <c r="AB148" s="97">
        <v>0</v>
      </c>
      <c r="AC148" s="97">
        <v>0</v>
      </c>
      <c r="AD148" s="97">
        <v>0</v>
      </c>
      <c r="AE148" s="97">
        <v>0</v>
      </c>
      <c r="AF148" s="97">
        <v>0</v>
      </c>
      <c r="AG148" s="97">
        <v>0</v>
      </c>
    </row>
    <row r="149" spans="1:33" x14ac:dyDescent="0.3">
      <c r="A149" s="3">
        <v>928</v>
      </c>
      <c r="B149" s="4" t="s">
        <v>145</v>
      </c>
      <c r="C149" s="97">
        <v>24.2</v>
      </c>
      <c r="D149" s="97">
        <v>0</v>
      </c>
      <c r="E149" s="97">
        <v>0</v>
      </c>
      <c r="F149" s="97">
        <v>0</v>
      </c>
      <c r="G149" s="97">
        <v>0</v>
      </c>
      <c r="H149" s="97">
        <v>14</v>
      </c>
      <c r="I149" s="97">
        <v>0</v>
      </c>
      <c r="J149" s="97">
        <v>0</v>
      </c>
      <c r="K149" s="97">
        <v>0</v>
      </c>
      <c r="L149" s="97">
        <v>6.4</v>
      </c>
      <c r="M149" s="97">
        <v>2.5</v>
      </c>
      <c r="N149" s="97">
        <v>0</v>
      </c>
      <c r="O149" s="97">
        <v>0</v>
      </c>
      <c r="P149" s="97">
        <v>0</v>
      </c>
      <c r="Q149" s="97">
        <v>0</v>
      </c>
      <c r="S149" s="97">
        <v>0</v>
      </c>
      <c r="T149" s="97">
        <v>0</v>
      </c>
      <c r="U149" s="97">
        <v>0</v>
      </c>
      <c r="V149" s="97">
        <v>0</v>
      </c>
      <c r="W149" s="97">
        <v>0</v>
      </c>
      <c r="X149" s="97">
        <v>0</v>
      </c>
      <c r="Y149" s="97">
        <v>0</v>
      </c>
      <c r="Z149" s="97">
        <v>0</v>
      </c>
      <c r="AA149" s="97">
        <v>0</v>
      </c>
      <c r="AB149" s="97">
        <v>0</v>
      </c>
      <c r="AC149" s="97">
        <v>0</v>
      </c>
      <c r="AD149" s="97">
        <v>0</v>
      </c>
      <c r="AE149" s="97">
        <v>0</v>
      </c>
      <c r="AF149" s="97">
        <v>0</v>
      </c>
      <c r="AG149" s="97">
        <v>0</v>
      </c>
    </row>
    <row r="150" spans="1:33" x14ac:dyDescent="0.3">
      <c r="A150" s="3">
        <v>929</v>
      </c>
      <c r="B150" s="4" t="s">
        <v>146</v>
      </c>
      <c r="C150" s="97">
        <v>19</v>
      </c>
      <c r="D150" s="97">
        <v>6</v>
      </c>
      <c r="E150" s="97">
        <v>6.2</v>
      </c>
      <c r="F150" s="97">
        <v>0</v>
      </c>
      <c r="G150" s="97">
        <v>55</v>
      </c>
      <c r="H150" s="97">
        <v>0</v>
      </c>
      <c r="I150" s="97">
        <v>0</v>
      </c>
      <c r="J150" s="97">
        <v>0</v>
      </c>
      <c r="K150" s="97">
        <v>0</v>
      </c>
      <c r="L150" s="97">
        <v>0</v>
      </c>
      <c r="M150" s="97">
        <v>18</v>
      </c>
      <c r="N150" s="97">
        <v>0</v>
      </c>
      <c r="O150" s="97">
        <v>0</v>
      </c>
      <c r="P150" s="97">
        <v>0</v>
      </c>
      <c r="Q150" s="97">
        <v>0</v>
      </c>
      <c r="S150" s="97">
        <v>0</v>
      </c>
      <c r="T150" s="97">
        <v>0</v>
      </c>
      <c r="U150" s="97">
        <v>0</v>
      </c>
      <c r="V150" s="97">
        <v>0</v>
      </c>
      <c r="W150" s="97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0</v>
      </c>
      <c r="AC150" s="97">
        <v>0</v>
      </c>
      <c r="AD150" s="97">
        <v>0</v>
      </c>
      <c r="AE150" s="97">
        <v>0</v>
      </c>
      <c r="AF150" s="97">
        <v>0</v>
      </c>
      <c r="AG150" s="97">
        <v>0</v>
      </c>
    </row>
    <row r="151" spans="1:33" x14ac:dyDescent="0.3">
      <c r="A151" s="3">
        <v>935</v>
      </c>
      <c r="B151" s="4" t="s">
        <v>147</v>
      </c>
      <c r="C151" s="97">
        <v>10.6</v>
      </c>
      <c r="D151" s="97">
        <v>0</v>
      </c>
      <c r="E151" s="97">
        <v>0</v>
      </c>
      <c r="F151" s="97">
        <v>0</v>
      </c>
      <c r="G151" s="97">
        <v>0</v>
      </c>
      <c r="H151" s="97">
        <v>2</v>
      </c>
      <c r="I151" s="97">
        <v>2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7">
        <v>0</v>
      </c>
      <c r="S151" s="97">
        <v>10.6</v>
      </c>
      <c r="T151" s="97">
        <v>0</v>
      </c>
      <c r="U151" s="97">
        <v>0</v>
      </c>
      <c r="V151" s="97">
        <v>0</v>
      </c>
      <c r="W151" s="97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  <c r="AC151" s="97">
        <v>0</v>
      </c>
      <c r="AD151" s="97">
        <v>0</v>
      </c>
      <c r="AE151" s="97">
        <v>0</v>
      </c>
      <c r="AF151" s="97">
        <v>0</v>
      </c>
      <c r="AG151" s="97">
        <v>0</v>
      </c>
    </row>
    <row r="152" spans="1:33" x14ac:dyDescent="0.3">
      <c r="A152" s="3">
        <v>937</v>
      </c>
      <c r="B152" s="6" t="s">
        <v>148</v>
      </c>
      <c r="C152" s="97">
        <v>7</v>
      </c>
      <c r="D152" s="97">
        <v>12</v>
      </c>
      <c r="E152" s="97">
        <v>0</v>
      </c>
      <c r="F152" s="97">
        <v>0</v>
      </c>
      <c r="G152" s="97">
        <v>0</v>
      </c>
      <c r="H152" s="97">
        <v>1</v>
      </c>
      <c r="I152" s="97">
        <v>21.8</v>
      </c>
      <c r="J152" s="97">
        <v>0</v>
      </c>
      <c r="K152" s="97">
        <v>0</v>
      </c>
      <c r="L152" s="97">
        <v>3</v>
      </c>
      <c r="M152" s="97">
        <v>6</v>
      </c>
      <c r="N152" s="97">
        <v>0</v>
      </c>
      <c r="O152" s="97">
        <v>0</v>
      </c>
      <c r="P152" s="97">
        <v>0</v>
      </c>
      <c r="Q152" s="97">
        <v>0</v>
      </c>
      <c r="S152" s="97">
        <v>0</v>
      </c>
      <c r="T152" s="97">
        <v>0</v>
      </c>
      <c r="U152" s="97">
        <v>0</v>
      </c>
      <c r="V152" s="97">
        <v>0</v>
      </c>
      <c r="W152" s="97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0</v>
      </c>
      <c r="AC152" s="97">
        <v>0</v>
      </c>
      <c r="AD152" s="97">
        <v>0</v>
      </c>
      <c r="AE152" s="97">
        <v>0</v>
      </c>
      <c r="AF152" s="97">
        <v>0</v>
      </c>
      <c r="AG152" s="97">
        <v>0</v>
      </c>
    </row>
    <row r="153" spans="1:33" x14ac:dyDescent="0.3">
      <c r="A153" s="3">
        <v>938</v>
      </c>
      <c r="B153" s="4" t="s">
        <v>149</v>
      </c>
      <c r="C153" s="97">
        <v>38</v>
      </c>
      <c r="D153" s="97">
        <v>117.5</v>
      </c>
      <c r="E153" s="97">
        <v>4</v>
      </c>
      <c r="F153" s="97">
        <v>0</v>
      </c>
      <c r="G153" s="97">
        <v>1</v>
      </c>
      <c r="H153" s="97">
        <v>3</v>
      </c>
      <c r="I153" s="97">
        <v>0</v>
      </c>
      <c r="J153" s="97">
        <v>0</v>
      </c>
      <c r="K153" s="97">
        <v>0</v>
      </c>
      <c r="L153" s="97">
        <v>0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S153" s="97">
        <v>1</v>
      </c>
      <c r="T153" s="97">
        <v>1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</row>
    <row r="154" spans="1:33" x14ac:dyDescent="0.3">
      <c r="A154" s="3">
        <v>940</v>
      </c>
      <c r="B154" s="4" t="s">
        <v>150</v>
      </c>
      <c r="C154" s="97">
        <v>10</v>
      </c>
      <c r="D154" s="97">
        <v>0</v>
      </c>
      <c r="E154" s="97">
        <v>11</v>
      </c>
      <c r="F154" s="97">
        <v>3</v>
      </c>
      <c r="G154" s="97">
        <v>4</v>
      </c>
      <c r="H154" s="97">
        <v>32</v>
      </c>
      <c r="I154" s="97">
        <v>2</v>
      </c>
      <c r="J154" s="97">
        <v>0</v>
      </c>
      <c r="K154" s="97">
        <v>0</v>
      </c>
      <c r="L154" s="97">
        <v>7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S154" s="97" t="s">
        <v>475</v>
      </c>
      <c r="T154" s="97" t="s">
        <v>475</v>
      </c>
      <c r="U154" s="97" t="s">
        <v>475</v>
      </c>
      <c r="V154" s="97" t="s">
        <v>475</v>
      </c>
      <c r="W154" s="97" t="s">
        <v>475</v>
      </c>
      <c r="X154" s="97" t="s">
        <v>475</v>
      </c>
      <c r="Y154" s="97" t="s">
        <v>475</v>
      </c>
      <c r="Z154" s="97" t="s">
        <v>475</v>
      </c>
      <c r="AA154" s="97" t="s">
        <v>475</v>
      </c>
      <c r="AB154" s="97" t="s">
        <v>475</v>
      </c>
      <c r="AC154" s="97" t="s">
        <v>475</v>
      </c>
      <c r="AD154" s="97" t="s">
        <v>475</v>
      </c>
      <c r="AE154" s="97" t="s">
        <v>475</v>
      </c>
      <c r="AF154" s="97" t="s">
        <v>475</v>
      </c>
      <c r="AG154" s="97" t="s">
        <v>475</v>
      </c>
    </row>
    <row r="155" spans="1:33" x14ac:dyDescent="0.3">
      <c r="A155" s="3">
        <v>941</v>
      </c>
      <c r="B155" s="4" t="s">
        <v>151</v>
      </c>
      <c r="C155" s="97">
        <v>0</v>
      </c>
      <c r="D155" s="97">
        <v>2</v>
      </c>
      <c r="E155" s="97">
        <v>0</v>
      </c>
      <c r="F155" s="97">
        <v>0</v>
      </c>
      <c r="G155" s="97">
        <v>1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1</v>
      </c>
      <c r="P155" s="97">
        <v>0</v>
      </c>
      <c r="Q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</row>
    <row r="156" spans="1:33" x14ac:dyDescent="0.3">
      <c r="A156" s="3">
        <v>1001</v>
      </c>
      <c r="B156" s="4" t="s">
        <v>152</v>
      </c>
      <c r="C156" s="97">
        <v>135.30000000000001</v>
      </c>
      <c r="D156" s="97">
        <v>0</v>
      </c>
      <c r="E156" s="97">
        <v>0.4</v>
      </c>
      <c r="F156" s="97">
        <v>4.4000000000000004</v>
      </c>
      <c r="G156" s="97">
        <v>0</v>
      </c>
      <c r="H156" s="97">
        <v>18.399999999999999</v>
      </c>
      <c r="I156" s="97">
        <v>38</v>
      </c>
      <c r="J156" s="97">
        <v>0</v>
      </c>
      <c r="K156" s="97">
        <v>0</v>
      </c>
      <c r="L156" s="97">
        <v>2</v>
      </c>
      <c r="M156" s="97">
        <v>29</v>
      </c>
      <c r="N156" s="97">
        <v>0</v>
      </c>
      <c r="O156" s="97">
        <v>0</v>
      </c>
      <c r="P156" s="97">
        <v>0</v>
      </c>
      <c r="Q156" s="97">
        <v>11</v>
      </c>
      <c r="S156" s="97">
        <v>1.5</v>
      </c>
      <c r="T156" s="97">
        <v>0</v>
      </c>
      <c r="U156" s="97">
        <v>0.4</v>
      </c>
      <c r="V156" s="97">
        <v>0</v>
      </c>
      <c r="W156" s="97">
        <v>0</v>
      </c>
      <c r="X156" s="97">
        <v>0.4</v>
      </c>
      <c r="Y156" s="97">
        <v>0</v>
      </c>
      <c r="Z156" s="97">
        <v>0</v>
      </c>
      <c r="AA156" s="97">
        <v>0</v>
      </c>
      <c r="AB156" s="97">
        <v>0</v>
      </c>
      <c r="AC156" s="97">
        <v>0</v>
      </c>
      <c r="AD156" s="97">
        <v>0</v>
      </c>
      <c r="AE156" s="97">
        <v>0</v>
      </c>
      <c r="AF156" s="97">
        <v>0</v>
      </c>
      <c r="AG156" s="97">
        <v>0</v>
      </c>
    </row>
    <row r="157" spans="1:33" x14ac:dyDescent="0.3">
      <c r="A157" s="3">
        <v>1002</v>
      </c>
      <c r="B157" s="4" t="s">
        <v>153</v>
      </c>
      <c r="C157" s="97">
        <v>92.300000000000011</v>
      </c>
      <c r="D157" s="97">
        <v>0</v>
      </c>
      <c r="E157" s="97">
        <v>39</v>
      </c>
      <c r="F157" s="97">
        <v>5</v>
      </c>
      <c r="G157" s="97">
        <v>4</v>
      </c>
      <c r="H157" s="97">
        <v>16</v>
      </c>
      <c r="I157" s="97">
        <v>23</v>
      </c>
      <c r="J157" s="97">
        <v>0</v>
      </c>
      <c r="K157" s="97">
        <v>0</v>
      </c>
      <c r="L157" s="97">
        <v>52.8</v>
      </c>
      <c r="M157" s="97">
        <v>2</v>
      </c>
      <c r="N157" s="97">
        <v>0</v>
      </c>
      <c r="O157" s="97">
        <v>0</v>
      </c>
      <c r="P157" s="97">
        <v>0</v>
      </c>
      <c r="Q157" s="97">
        <v>13</v>
      </c>
      <c r="S157" s="97">
        <v>1.2</v>
      </c>
      <c r="T157" s="97">
        <v>0</v>
      </c>
      <c r="U157" s="97">
        <v>0</v>
      </c>
      <c r="V157" s="97">
        <v>0</v>
      </c>
      <c r="W157" s="97">
        <v>0</v>
      </c>
      <c r="X157" s="97">
        <v>7.3</v>
      </c>
      <c r="Y157" s="97">
        <v>0</v>
      </c>
      <c r="Z157" s="97">
        <v>0</v>
      </c>
      <c r="AA157" s="97">
        <v>0</v>
      </c>
      <c r="AB157" s="97">
        <v>0</v>
      </c>
      <c r="AC157" s="97">
        <v>0</v>
      </c>
      <c r="AD157" s="97">
        <v>0</v>
      </c>
      <c r="AE157" s="97">
        <v>0</v>
      </c>
      <c r="AF157" s="97">
        <v>0</v>
      </c>
      <c r="AG157" s="97">
        <v>0</v>
      </c>
    </row>
    <row r="158" spans="1:33" x14ac:dyDescent="0.3">
      <c r="A158" s="3">
        <v>1003</v>
      </c>
      <c r="B158" s="4" t="s">
        <v>154</v>
      </c>
      <c r="C158" s="97">
        <v>86.3</v>
      </c>
      <c r="D158" s="97">
        <v>1.2</v>
      </c>
      <c r="E158" s="97">
        <v>0</v>
      </c>
      <c r="F158" s="97">
        <v>0</v>
      </c>
      <c r="G158" s="97">
        <v>0</v>
      </c>
      <c r="H158" s="97">
        <v>11</v>
      </c>
      <c r="I158" s="97">
        <v>7</v>
      </c>
      <c r="J158" s="97">
        <v>14</v>
      </c>
      <c r="K158" s="97">
        <v>0</v>
      </c>
      <c r="L158" s="97">
        <v>5</v>
      </c>
      <c r="M158" s="97">
        <v>1</v>
      </c>
      <c r="N158" s="97">
        <v>3</v>
      </c>
      <c r="O158" s="97">
        <v>0</v>
      </c>
      <c r="P158" s="97">
        <v>0</v>
      </c>
      <c r="Q158" s="97">
        <v>0</v>
      </c>
      <c r="S158" s="97">
        <v>6.1</v>
      </c>
      <c r="T158" s="97">
        <v>0.2</v>
      </c>
      <c r="U158" s="97">
        <v>0</v>
      </c>
      <c r="V158" s="97">
        <v>0</v>
      </c>
      <c r="W158" s="97">
        <v>0</v>
      </c>
      <c r="X158" s="97">
        <v>0</v>
      </c>
      <c r="Y158" s="97">
        <v>0</v>
      </c>
      <c r="Z158" s="97">
        <v>14</v>
      </c>
      <c r="AA158" s="97">
        <v>0</v>
      </c>
      <c r="AB158" s="97">
        <v>0</v>
      </c>
      <c r="AC158" s="97">
        <v>0</v>
      </c>
      <c r="AD158" s="97">
        <v>0</v>
      </c>
      <c r="AE158" s="97">
        <v>0</v>
      </c>
      <c r="AF158" s="97">
        <v>0</v>
      </c>
      <c r="AG158" s="97">
        <v>0</v>
      </c>
    </row>
    <row r="159" spans="1:33" x14ac:dyDescent="0.3">
      <c r="A159" s="3">
        <v>1004</v>
      </c>
      <c r="B159" s="4" t="s">
        <v>155</v>
      </c>
      <c r="C159" s="97">
        <v>28.7</v>
      </c>
      <c r="D159" s="97">
        <v>7</v>
      </c>
      <c r="E159" s="97">
        <v>3.2</v>
      </c>
      <c r="F159" s="97">
        <v>2</v>
      </c>
      <c r="G159" s="97">
        <v>0.5</v>
      </c>
      <c r="H159" s="97">
        <v>3</v>
      </c>
      <c r="I159" s="97">
        <v>37.1</v>
      </c>
      <c r="J159" s="97">
        <v>0</v>
      </c>
      <c r="K159" s="97">
        <v>0</v>
      </c>
      <c r="L159" s="97">
        <v>26</v>
      </c>
      <c r="M159" s="97">
        <v>0</v>
      </c>
      <c r="N159" s="97">
        <v>0</v>
      </c>
      <c r="O159" s="97">
        <v>0</v>
      </c>
      <c r="P159" s="97">
        <v>0</v>
      </c>
      <c r="Q159" s="97">
        <v>0</v>
      </c>
      <c r="S159" s="97">
        <v>2</v>
      </c>
      <c r="T159" s="97">
        <v>1</v>
      </c>
      <c r="U159" s="97">
        <v>0</v>
      </c>
      <c r="V159" s="97">
        <v>0</v>
      </c>
      <c r="W159" s="97">
        <v>0</v>
      </c>
      <c r="X159" s="97">
        <v>0</v>
      </c>
      <c r="Y159" s="97">
        <v>0</v>
      </c>
      <c r="Z159" s="97">
        <v>0</v>
      </c>
      <c r="AA159" s="97">
        <v>0</v>
      </c>
      <c r="AB159" s="97">
        <v>4.5</v>
      </c>
      <c r="AC159" s="97">
        <v>0</v>
      </c>
      <c r="AD159" s="97">
        <v>0</v>
      </c>
      <c r="AE159" s="97">
        <v>0</v>
      </c>
      <c r="AF159" s="97">
        <v>0</v>
      </c>
      <c r="AG159" s="97">
        <v>0</v>
      </c>
    </row>
    <row r="160" spans="1:33" x14ac:dyDescent="0.3">
      <c r="A160" s="3">
        <v>1014</v>
      </c>
      <c r="B160" s="4" t="s">
        <v>156</v>
      </c>
      <c r="C160" s="97">
        <v>22</v>
      </c>
      <c r="D160" s="97">
        <v>0</v>
      </c>
      <c r="E160" s="97">
        <v>5.5</v>
      </c>
      <c r="F160" s="97">
        <v>0</v>
      </c>
      <c r="G160" s="97">
        <v>1</v>
      </c>
      <c r="H160" s="97">
        <v>1</v>
      </c>
      <c r="I160" s="97">
        <v>0</v>
      </c>
      <c r="J160" s="97">
        <v>0</v>
      </c>
      <c r="K160" s="97">
        <v>0</v>
      </c>
      <c r="L160" s="97">
        <v>12</v>
      </c>
      <c r="M160" s="97">
        <v>0</v>
      </c>
      <c r="N160" s="97">
        <v>0</v>
      </c>
      <c r="O160" s="97">
        <v>0</v>
      </c>
      <c r="P160" s="97">
        <v>0</v>
      </c>
      <c r="Q160" s="97">
        <v>0</v>
      </c>
      <c r="S160" s="97">
        <v>0</v>
      </c>
      <c r="T160" s="97">
        <v>0</v>
      </c>
      <c r="U160" s="97">
        <v>0</v>
      </c>
      <c r="V160" s="97">
        <v>0</v>
      </c>
      <c r="W160" s="97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  <c r="AC160" s="97">
        <v>0</v>
      </c>
      <c r="AD160" s="97">
        <v>0</v>
      </c>
      <c r="AE160" s="97">
        <v>0</v>
      </c>
      <c r="AF160" s="97">
        <v>0</v>
      </c>
      <c r="AG160" s="97">
        <v>0</v>
      </c>
    </row>
    <row r="161" spans="1:33" x14ac:dyDescent="0.3">
      <c r="A161" s="3">
        <v>1017</v>
      </c>
      <c r="B161" s="4" t="s">
        <v>157</v>
      </c>
      <c r="C161" s="97">
        <v>30.3</v>
      </c>
      <c r="D161" s="97">
        <v>0</v>
      </c>
      <c r="E161" s="97">
        <v>4</v>
      </c>
      <c r="F161" s="97">
        <v>6.9</v>
      </c>
      <c r="G161" s="97">
        <v>16.899999999999999</v>
      </c>
      <c r="H161" s="97">
        <v>37.4</v>
      </c>
      <c r="I161" s="97">
        <v>0</v>
      </c>
      <c r="J161" s="97">
        <v>0</v>
      </c>
      <c r="K161" s="97">
        <v>0</v>
      </c>
      <c r="L161" s="97">
        <v>4.5</v>
      </c>
      <c r="M161" s="97">
        <v>9</v>
      </c>
      <c r="N161" s="97">
        <v>0</v>
      </c>
      <c r="O161" s="97">
        <v>0</v>
      </c>
      <c r="P161" s="97">
        <v>0</v>
      </c>
      <c r="Q161" s="97">
        <v>0</v>
      </c>
      <c r="S161" s="97">
        <v>0.5</v>
      </c>
      <c r="T161" s="97">
        <v>0</v>
      </c>
      <c r="U161" s="97">
        <v>0</v>
      </c>
      <c r="V161" s="97">
        <v>0</v>
      </c>
      <c r="W161" s="97">
        <v>0</v>
      </c>
      <c r="X161" s="97">
        <v>5.5</v>
      </c>
      <c r="Y161" s="97">
        <v>0</v>
      </c>
      <c r="Z161" s="97">
        <v>0</v>
      </c>
      <c r="AA161" s="97">
        <v>0</v>
      </c>
      <c r="AB161" s="97">
        <v>2.5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</row>
    <row r="162" spans="1:33" x14ac:dyDescent="0.3">
      <c r="A162" s="3">
        <v>1018</v>
      </c>
      <c r="B162" s="4" t="s">
        <v>158</v>
      </c>
      <c r="C162" s="97">
        <v>11.2</v>
      </c>
      <c r="D162" s="97">
        <v>0</v>
      </c>
      <c r="E162" s="97">
        <v>12</v>
      </c>
      <c r="F162" s="97">
        <v>8</v>
      </c>
      <c r="G162" s="97">
        <v>8</v>
      </c>
      <c r="H162" s="97">
        <v>45.3</v>
      </c>
      <c r="I162" s="97">
        <v>16.5</v>
      </c>
      <c r="J162" s="97">
        <v>0</v>
      </c>
      <c r="K162" s="97">
        <v>0</v>
      </c>
      <c r="L162" s="97">
        <v>7.7</v>
      </c>
      <c r="M162" s="97">
        <v>14.7</v>
      </c>
      <c r="N162" s="97">
        <v>0</v>
      </c>
      <c r="O162" s="97">
        <v>0</v>
      </c>
      <c r="P162" s="97">
        <v>0</v>
      </c>
      <c r="Q162" s="97">
        <v>0</v>
      </c>
      <c r="S162" s="97">
        <v>0</v>
      </c>
      <c r="T162" s="97">
        <v>0</v>
      </c>
      <c r="U162" s="97">
        <v>12</v>
      </c>
      <c r="V162" s="97">
        <v>0</v>
      </c>
      <c r="W162" s="97">
        <v>0</v>
      </c>
      <c r="X162" s="97">
        <v>21</v>
      </c>
      <c r="Y162" s="97">
        <v>0</v>
      </c>
      <c r="Z162" s="97">
        <v>0</v>
      </c>
      <c r="AA162" s="97">
        <v>0</v>
      </c>
      <c r="AB162" s="97">
        <v>0.4</v>
      </c>
      <c r="AC162" s="97">
        <v>0</v>
      </c>
      <c r="AD162" s="97">
        <v>0</v>
      </c>
      <c r="AE162" s="97">
        <v>0</v>
      </c>
      <c r="AF162" s="97">
        <v>0</v>
      </c>
      <c r="AG162" s="97">
        <v>0</v>
      </c>
    </row>
    <row r="163" spans="1:33" x14ac:dyDescent="0.3">
      <c r="A163" s="3">
        <v>1021</v>
      </c>
      <c r="B163" s="4" t="s">
        <v>159</v>
      </c>
      <c r="C163" s="97">
        <v>23.3</v>
      </c>
      <c r="D163" s="97">
        <v>0</v>
      </c>
      <c r="E163" s="97">
        <v>8</v>
      </c>
      <c r="F163" s="97">
        <v>0</v>
      </c>
      <c r="G163" s="97">
        <v>0</v>
      </c>
      <c r="H163" s="97">
        <v>3.5</v>
      </c>
      <c r="I163" s="97">
        <v>1.5</v>
      </c>
      <c r="J163" s="97">
        <v>0</v>
      </c>
      <c r="K163" s="97">
        <v>0</v>
      </c>
      <c r="L163" s="97">
        <v>0</v>
      </c>
      <c r="M163" s="97">
        <v>2.5</v>
      </c>
      <c r="N163" s="97">
        <v>0.5</v>
      </c>
      <c r="O163" s="97">
        <v>0</v>
      </c>
      <c r="P163" s="97">
        <v>0</v>
      </c>
      <c r="Q163" s="97">
        <v>0</v>
      </c>
      <c r="S163" s="97">
        <v>10</v>
      </c>
      <c r="T163" s="97">
        <v>0</v>
      </c>
      <c r="U163" s="97">
        <v>2</v>
      </c>
      <c r="V163" s="97">
        <v>0</v>
      </c>
      <c r="W163" s="97">
        <v>0</v>
      </c>
      <c r="X163" s="97">
        <v>3.5</v>
      </c>
      <c r="Y163" s="97">
        <v>1.5</v>
      </c>
      <c r="Z163" s="97">
        <v>0</v>
      </c>
      <c r="AA163" s="97">
        <v>0</v>
      </c>
      <c r="AB163" s="97">
        <v>0</v>
      </c>
      <c r="AC163" s="97">
        <v>2.5</v>
      </c>
      <c r="AD163" s="97">
        <v>0.5</v>
      </c>
      <c r="AE163" s="97">
        <v>0</v>
      </c>
      <c r="AF163" s="97">
        <v>0</v>
      </c>
      <c r="AG163" s="97">
        <v>0</v>
      </c>
    </row>
    <row r="164" spans="1:33" x14ac:dyDescent="0.3">
      <c r="A164" s="3">
        <v>1026</v>
      </c>
      <c r="B164" s="4" t="s">
        <v>160</v>
      </c>
      <c r="C164" s="97">
        <v>53.1</v>
      </c>
      <c r="D164" s="97">
        <v>0</v>
      </c>
      <c r="E164" s="97">
        <v>0</v>
      </c>
      <c r="F164" s="97">
        <v>0</v>
      </c>
      <c r="G164" s="97">
        <v>0</v>
      </c>
      <c r="H164" s="97">
        <v>0</v>
      </c>
      <c r="I164" s="97">
        <v>1</v>
      </c>
      <c r="J164" s="97">
        <v>0</v>
      </c>
      <c r="K164" s="97">
        <v>0</v>
      </c>
      <c r="L164" s="97">
        <v>11</v>
      </c>
      <c r="M164" s="97">
        <v>0</v>
      </c>
      <c r="N164" s="97">
        <v>0</v>
      </c>
      <c r="O164" s="97">
        <v>0</v>
      </c>
      <c r="P164" s="97">
        <v>0</v>
      </c>
      <c r="Q164" s="97">
        <v>0</v>
      </c>
      <c r="S164" s="97">
        <v>6</v>
      </c>
      <c r="T164" s="97">
        <v>0</v>
      </c>
      <c r="U164" s="97">
        <v>0</v>
      </c>
      <c r="V164" s="97">
        <v>0</v>
      </c>
      <c r="W164" s="97">
        <v>0</v>
      </c>
      <c r="X164" s="97">
        <v>0</v>
      </c>
      <c r="Y164" s="97">
        <v>0</v>
      </c>
      <c r="Z164" s="97">
        <v>0</v>
      </c>
      <c r="AA164" s="97">
        <v>0</v>
      </c>
      <c r="AB164" s="97">
        <v>0</v>
      </c>
      <c r="AC164" s="97">
        <v>0</v>
      </c>
      <c r="AD164" s="97">
        <v>0</v>
      </c>
      <c r="AE164" s="97">
        <v>0</v>
      </c>
      <c r="AF164" s="97">
        <v>0</v>
      </c>
      <c r="AG164" s="97">
        <v>0</v>
      </c>
    </row>
    <row r="165" spans="1:33" x14ac:dyDescent="0.3">
      <c r="A165" s="3">
        <v>1027</v>
      </c>
      <c r="B165" s="4" t="s">
        <v>161</v>
      </c>
      <c r="C165" s="97">
        <v>38.200000000000003</v>
      </c>
      <c r="D165" s="97">
        <v>0</v>
      </c>
      <c r="E165" s="97">
        <v>0.7</v>
      </c>
      <c r="F165" s="97">
        <v>0</v>
      </c>
      <c r="G165" s="97">
        <v>0</v>
      </c>
      <c r="H165" s="97">
        <v>0</v>
      </c>
      <c r="I165" s="97">
        <v>0</v>
      </c>
      <c r="J165" s="97">
        <v>0</v>
      </c>
      <c r="K165" s="97">
        <v>0</v>
      </c>
      <c r="L165" s="97">
        <v>0</v>
      </c>
      <c r="M165" s="97">
        <v>20</v>
      </c>
      <c r="N165" s="97">
        <v>0</v>
      </c>
      <c r="O165" s="97">
        <v>0</v>
      </c>
      <c r="P165" s="97">
        <v>0</v>
      </c>
      <c r="Q165" s="97">
        <v>0</v>
      </c>
      <c r="S165" s="97">
        <v>0.3</v>
      </c>
      <c r="T165" s="97">
        <v>0</v>
      </c>
      <c r="U165" s="97">
        <v>0.7</v>
      </c>
      <c r="V165" s="97">
        <v>0</v>
      </c>
      <c r="W165" s="97">
        <v>0</v>
      </c>
      <c r="X165" s="97">
        <v>0</v>
      </c>
      <c r="Y165" s="97">
        <v>0</v>
      </c>
      <c r="Z165" s="97">
        <v>0</v>
      </c>
      <c r="AA165" s="97">
        <v>0</v>
      </c>
      <c r="AB165" s="97">
        <v>0</v>
      </c>
      <c r="AC165" s="97">
        <v>20</v>
      </c>
      <c r="AD165" s="97">
        <v>0</v>
      </c>
      <c r="AE165" s="97">
        <v>0</v>
      </c>
      <c r="AF165" s="97">
        <v>0</v>
      </c>
      <c r="AG165" s="97">
        <v>0</v>
      </c>
    </row>
    <row r="166" spans="1:33" x14ac:dyDescent="0.3">
      <c r="A166" s="3">
        <v>1029</v>
      </c>
      <c r="B166" s="4" t="s">
        <v>162</v>
      </c>
      <c r="C166" s="97">
        <v>28.9</v>
      </c>
      <c r="D166" s="97">
        <v>6</v>
      </c>
      <c r="E166" s="97">
        <v>63.5</v>
      </c>
      <c r="F166" s="97">
        <v>0</v>
      </c>
      <c r="G166" s="97">
        <v>0</v>
      </c>
      <c r="H166" s="97">
        <v>70.3</v>
      </c>
      <c r="I166" s="97">
        <v>9</v>
      </c>
      <c r="J166" s="97">
        <v>0</v>
      </c>
      <c r="K166" s="97">
        <v>0</v>
      </c>
      <c r="L166" s="97">
        <v>21.7</v>
      </c>
      <c r="M166" s="97">
        <v>35</v>
      </c>
      <c r="N166" s="97">
        <v>0</v>
      </c>
      <c r="O166" s="97">
        <v>0</v>
      </c>
      <c r="P166" s="97">
        <v>0</v>
      </c>
      <c r="Q166" s="97">
        <v>77</v>
      </c>
      <c r="S166" s="97">
        <v>0.5</v>
      </c>
      <c r="T166" s="97">
        <v>0</v>
      </c>
      <c r="U166" s="97">
        <v>11.2</v>
      </c>
      <c r="V166" s="97">
        <v>0</v>
      </c>
      <c r="W166" s="97">
        <v>0</v>
      </c>
      <c r="X166" s="97">
        <v>0</v>
      </c>
      <c r="Y166" s="97">
        <v>0</v>
      </c>
      <c r="Z166" s="97">
        <v>0</v>
      </c>
      <c r="AA166" s="97">
        <v>0</v>
      </c>
      <c r="AB166" s="97">
        <v>0</v>
      </c>
      <c r="AC166" s="97">
        <v>0</v>
      </c>
      <c r="AD166" s="97">
        <v>0</v>
      </c>
      <c r="AE166" s="97">
        <v>0</v>
      </c>
      <c r="AF166" s="97">
        <v>0</v>
      </c>
      <c r="AG166" s="97">
        <v>0</v>
      </c>
    </row>
    <row r="167" spans="1:33" x14ac:dyDescent="0.3">
      <c r="A167" s="3">
        <v>1032</v>
      </c>
      <c r="B167" s="4" t="s">
        <v>163</v>
      </c>
      <c r="C167" s="97">
        <v>14.4</v>
      </c>
      <c r="D167" s="97">
        <v>9.6999999999999993</v>
      </c>
      <c r="E167" s="97">
        <v>60</v>
      </c>
      <c r="F167" s="97">
        <v>14.3</v>
      </c>
      <c r="G167" s="97">
        <v>20</v>
      </c>
      <c r="H167" s="97">
        <v>13</v>
      </c>
      <c r="I167" s="97">
        <v>2</v>
      </c>
      <c r="J167" s="97">
        <v>0</v>
      </c>
      <c r="K167" s="97">
        <v>0</v>
      </c>
      <c r="L167" s="97">
        <v>0</v>
      </c>
      <c r="M167" s="97">
        <v>50</v>
      </c>
      <c r="N167" s="97">
        <v>0</v>
      </c>
      <c r="O167" s="97">
        <v>0</v>
      </c>
      <c r="P167" s="97">
        <v>0</v>
      </c>
      <c r="Q167" s="97">
        <v>0</v>
      </c>
      <c r="S167" s="97">
        <v>5.4</v>
      </c>
      <c r="T167" s="97">
        <v>0.7</v>
      </c>
      <c r="U167" s="97">
        <v>0</v>
      </c>
      <c r="V167" s="97">
        <v>1.5</v>
      </c>
      <c r="W167" s="97">
        <v>0</v>
      </c>
      <c r="X167" s="97">
        <v>0</v>
      </c>
      <c r="Y167" s="97">
        <v>0</v>
      </c>
      <c r="Z167" s="97">
        <v>0</v>
      </c>
      <c r="AA167" s="97">
        <v>0</v>
      </c>
      <c r="AB167" s="97">
        <v>0</v>
      </c>
      <c r="AC167" s="97">
        <v>0</v>
      </c>
      <c r="AD167" s="97">
        <v>0</v>
      </c>
      <c r="AE167" s="97">
        <v>0</v>
      </c>
      <c r="AF167" s="97">
        <v>0</v>
      </c>
      <c r="AG167" s="97">
        <v>0</v>
      </c>
    </row>
    <row r="168" spans="1:33" x14ac:dyDescent="0.3">
      <c r="A168" s="3">
        <v>1034</v>
      </c>
      <c r="B168" s="4" t="s">
        <v>164</v>
      </c>
      <c r="C168" s="97">
        <v>30.3</v>
      </c>
      <c r="D168" s="97">
        <v>38.5</v>
      </c>
      <c r="E168" s="97">
        <v>2.8</v>
      </c>
      <c r="F168" s="97">
        <v>0</v>
      </c>
      <c r="G168" s="97">
        <v>0</v>
      </c>
      <c r="H168" s="97">
        <v>0</v>
      </c>
      <c r="I168" s="97">
        <v>0</v>
      </c>
      <c r="J168" s="97">
        <v>0</v>
      </c>
      <c r="K168" s="97">
        <v>0</v>
      </c>
      <c r="L168" s="97">
        <v>5</v>
      </c>
      <c r="M168" s="97">
        <v>5</v>
      </c>
      <c r="N168" s="97">
        <v>0</v>
      </c>
      <c r="O168" s="97">
        <v>0</v>
      </c>
      <c r="P168" s="97">
        <v>0</v>
      </c>
      <c r="Q168" s="97">
        <v>0</v>
      </c>
      <c r="S168" s="97">
        <v>0</v>
      </c>
      <c r="T168" s="97">
        <v>0</v>
      </c>
      <c r="U168" s="97">
        <v>1.8</v>
      </c>
      <c r="V168" s="97">
        <v>0</v>
      </c>
      <c r="W168" s="97">
        <v>0</v>
      </c>
      <c r="X168" s="97">
        <v>0</v>
      </c>
      <c r="Y168" s="97">
        <v>0</v>
      </c>
      <c r="Z168" s="97">
        <v>0</v>
      </c>
      <c r="AA168" s="97">
        <v>0</v>
      </c>
      <c r="AB168" s="97">
        <v>0</v>
      </c>
      <c r="AC168" s="97">
        <v>0</v>
      </c>
      <c r="AD168" s="97">
        <v>0</v>
      </c>
      <c r="AE168" s="97">
        <v>0</v>
      </c>
      <c r="AF168" s="97">
        <v>0</v>
      </c>
      <c r="AG168" s="97">
        <v>0</v>
      </c>
    </row>
    <row r="169" spans="1:33" x14ac:dyDescent="0.3">
      <c r="A169" s="3">
        <v>1037</v>
      </c>
      <c r="B169" s="4" t="s">
        <v>165</v>
      </c>
      <c r="C169" s="97">
        <v>78.900000000000006</v>
      </c>
      <c r="D169" s="97">
        <v>2.1</v>
      </c>
      <c r="E169" s="97">
        <v>9</v>
      </c>
      <c r="F169" s="97">
        <v>10.199999999999999</v>
      </c>
      <c r="G169" s="97">
        <v>4</v>
      </c>
      <c r="H169" s="97">
        <v>13</v>
      </c>
      <c r="I169" s="97">
        <v>2</v>
      </c>
      <c r="J169" s="97">
        <v>0</v>
      </c>
      <c r="K169" s="97">
        <v>0</v>
      </c>
      <c r="L169" s="97">
        <v>24.5</v>
      </c>
      <c r="M169" s="97">
        <v>3</v>
      </c>
      <c r="N169" s="97">
        <v>0</v>
      </c>
      <c r="O169" s="97">
        <v>0</v>
      </c>
      <c r="P169" s="97">
        <v>0</v>
      </c>
      <c r="Q169" s="97">
        <v>0</v>
      </c>
      <c r="S169" s="97">
        <v>5</v>
      </c>
      <c r="T169" s="97">
        <v>0</v>
      </c>
      <c r="U169" s="97">
        <v>0</v>
      </c>
      <c r="V169" s="97">
        <v>8.1999999999999993</v>
      </c>
      <c r="W169" s="97">
        <v>0</v>
      </c>
      <c r="X169" s="97">
        <v>0</v>
      </c>
      <c r="Y169" s="97">
        <v>0</v>
      </c>
      <c r="Z169" s="97">
        <v>0</v>
      </c>
      <c r="AA169" s="97">
        <v>0</v>
      </c>
      <c r="AB169" s="97">
        <v>0</v>
      </c>
      <c r="AC169" s="97">
        <v>0</v>
      </c>
      <c r="AD169" s="97">
        <v>0</v>
      </c>
      <c r="AE169" s="97">
        <v>0</v>
      </c>
      <c r="AF169" s="97">
        <v>0</v>
      </c>
      <c r="AG169" s="97">
        <v>0</v>
      </c>
    </row>
    <row r="170" spans="1:33" x14ac:dyDescent="0.3">
      <c r="A170" s="3">
        <v>1046</v>
      </c>
      <c r="B170" s="4" t="s">
        <v>166</v>
      </c>
      <c r="C170" s="97">
        <v>4</v>
      </c>
      <c r="D170" s="97">
        <v>2</v>
      </c>
      <c r="E170" s="97">
        <v>0</v>
      </c>
      <c r="F170" s="97">
        <v>2</v>
      </c>
      <c r="G170" s="97">
        <v>0</v>
      </c>
      <c r="H170" s="97">
        <v>0</v>
      </c>
      <c r="I170" s="97">
        <v>0</v>
      </c>
      <c r="J170" s="97">
        <v>0</v>
      </c>
      <c r="K170" s="97">
        <v>0</v>
      </c>
      <c r="L170" s="97">
        <v>2</v>
      </c>
      <c r="M170" s="97">
        <v>0</v>
      </c>
      <c r="N170" s="97">
        <v>0</v>
      </c>
      <c r="O170" s="97">
        <v>0</v>
      </c>
      <c r="P170" s="97">
        <v>0</v>
      </c>
      <c r="Q170" s="97">
        <v>0</v>
      </c>
      <c r="S170" s="97">
        <v>0</v>
      </c>
      <c r="T170" s="97">
        <v>0</v>
      </c>
      <c r="U170" s="97">
        <v>0</v>
      </c>
      <c r="V170" s="97">
        <v>0</v>
      </c>
      <c r="W170" s="97">
        <v>0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  <c r="AC170" s="97">
        <v>0</v>
      </c>
      <c r="AD170" s="97">
        <v>0</v>
      </c>
      <c r="AE170" s="97">
        <v>0</v>
      </c>
      <c r="AF170" s="97">
        <v>0</v>
      </c>
      <c r="AG170" s="97">
        <v>0</v>
      </c>
    </row>
    <row r="171" spans="1:33" x14ac:dyDescent="0.3">
      <c r="A171" s="3">
        <v>1101</v>
      </c>
      <c r="B171" s="4" t="s">
        <v>167</v>
      </c>
      <c r="C171" s="97">
        <v>47.400000000000006</v>
      </c>
      <c r="D171" s="97">
        <v>9</v>
      </c>
      <c r="E171" s="97">
        <v>37</v>
      </c>
      <c r="F171" s="97">
        <v>0</v>
      </c>
      <c r="G171" s="97">
        <v>4.5</v>
      </c>
      <c r="H171" s="97">
        <v>61</v>
      </c>
      <c r="I171" s="97">
        <v>3</v>
      </c>
      <c r="J171" s="97">
        <v>0</v>
      </c>
      <c r="K171" s="97">
        <v>0</v>
      </c>
      <c r="L171" s="97">
        <v>0.8</v>
      </c>
      <c r="M171" s="97">
        <v>7</v>
      </c>
      <c r="N171" s="97">
        <v>0</v>
      </c>
      <c r="O171" s="97">
        <v>0</v>
      </c>
      <c r="P171" s="97">
        <v>0</v>
      </c>
      <c r="Q171" s="97">
        <v>0</v>
      </c>
      <c r="S171" s="97">
        <v>0.5</v>
      </c>
      <c r="T171" s="97">
        <v>0</v>
      </c>
      <c r="U171" s="97">
        <v>0</v>
      </c>
      <c r="V171" s="97">
        <v>0</v>
      </c>
      <c r="W171" s="97">
        <v>0</v>
      </c>
      <c r="X171" s="97">
        <v>0</v>
      </c>
      <c r="Y171" s="97">
        <v>0</v>
      </c>
      <c r="Z171" s="97">
        <v>0</v>
      </c>
      <c r="AA171" s="97">
        <v>0</v>
      </c>
      <c r="AB171" s="97">
        <v>0.8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</row>
    <row r="172" spans="1:33" x14ac:dyDescent="0.3">
      <c r="A172" s="3">
        <v>1102</v>
      </c>
      <c r="B172" s="4" t="s">
        <v>168</v>
      </c>
      <c r="C172" s="97">
        <v>455.4</v>
      </c>
      <c r="D172" s="97">
        <v>1</v>
      </c>
      <c r="E172" s="97">
        <v>729.7</v>
      </c>
      <c r="F172" s="97">
        <v>53.1</v>
      </c>
      <c r="G172" s="97">
        <v>47.3</v>
      </c>
      <c r="H172" s="97">
        <v>329</v>
      </c>
      <c r="I172" s="97">
        <v>159.5</v>
      </c>
      <c r="J172" s="97">
        <v>0</v>
      </c>
      <c r="K172" s="97">
        <v>0</v>
      </c>
      <c r="L172" s="97">
        <v>13.5</v>
      </c>
      <c r="M172" s="97">
        <v>40</v>
      </c>
      <c r="N172" s="97">
        <v>6.5</v>
      </c>
      <c r="O172" s="97">
        <v>4.5</v>
      </c>
      <c r="P172" s="97">
        <v>0</v>
      </c>
      <c r="Q172" s="97">
        <v>26</v>
      </c>
      <c r="S172" s="97">
        <v>0</v>
      </c>
      <c r="T172" s="97">
        <v>0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0</v>
      </c>
    </row>
    <row r="173" spans="1:33" x14ac:dyDescent="0.3">
      <c r="A173" s="3">
        <v>1103</v>
      </c>
      <c r="B173" s="4" t="s">
        <v>169</v>
      </c>
      <c r="C173" s="97">
        <v>75.5</v>
      </c>
      <c r="D173" s="97">
        <v>0</v>
      </c>
      <c r="E173" s="97">
        <v>64</v>
      </c>
      <c r="F173" s="97">
        <v>0</v>
      </c>
      <c r="G173" s="97">
        <v>13</v>
      </c>
      <c r="H173" s="97">
        <v>99</v>
      </c>
      <c r="I173" s="97">
        <v>296.89999999999998</v>
      </c>
      <c r="J173" s="97">
        <v>0</v>
      </c>
      <c r="K173" s="97">
        <v>0</v>
      </c>
      <c r="L173" s="97">
        <v>0</v>
      </c>
      <c r="M173" s="97">
        <v>0</v>
      </c>
      <c r="N173" s="97">
        <v>0</v>
      </c>
      <c r="O173" s="97">
        <v>0</v>
      </c>
      <c r="P173" s="97">
        <v>0</v>
      </c>
      <c r="Q173" s="97">
        <v>0</v>
      </c>
      <c r="S173" s="97">
        <v>16.8</v>
      </c>
      <c r="T173" s="97">
        <v>0</v>
      </c>
      <c r="U173" s="97">
        <v>0</v>
      </c>
      <c r="V173" s="97">
        <v>0</v>
      </c>
      <c r="W173" s="97">
        <v>0</v>
      </c>
      <c r="X173" s="97">
        <v>0</v>
      </c>
      <c r="Y173" s="97">
        <v>29.4</v>
      </c>
      <c r="Z173" s="97">
        <v>0</v>
      </c>
      <c r="AA173" s="97">
        <v>0</v>
      </c>
      <c r="AB173" s="97">
        <v>0</v>
      </c>
      <c r="AC173" s="97">
        <v>0</v>
      </c>
      <c r="AD173" s="97">
        <v>0</v>
      </c>
      <c r="AE173" s="97">
        <v>0</v>
      </c>
      <c r="AF173" s="97">
        <v>0</v>
      </c>
      <c r="AG173" s="97">
        <v>0</v>
      </c>
    </row>
    <row r="174" spans="1:33" x14ac:dyDescent="0.3">
      <c r="A174" s="3">
        <v>1106</v>
      </c>
      <c r="B174" s="4" t="s">
        <v>170</v>
      </c>
      <c r="C174" s="97">
        <v>77</v>
      </c>
      <c r="D174" s="97">
        <v>0</v>
      </c>
      <c r="E174" s="97">
        <v>0</v>
      </c>
      <c r="F174" s="97">
        <v>0</v>
      </c>
      <c r="G174" s="97">
        <v>0</v>
      </c>
      <c r="H174" s="97">
        <v>1</v>
      </c>
      <c r="I174" s="97">
        <v>10</v>
      </c>
      <c r="J174" s="97">
        <v>0</v>
      </c>
      <c r="K174" s="97">
        <v>0</v>
      </c>
      <c r="L174" s="97">
        <v>0</v>
      </c>
      <c r="M174" s="97">
        <v>0</v>
      </c>
      <c r="N174" s="97">
        <v>0</v>
      </c>
      <c r="O174" s="97">
        <v>0</v>
      </c>
      <c r="P174" s="97">
        <v>0</v>
      </c>
      <c r="Q174" s="97">
        <v>0</v>
      </c>
      <c r="S174" s="97">
        <v>0</v>
      </c>
      <c r="T174" s="97">
        <v>0</v>
      </c>
      <c r="U174" s="97">
        <v>0</v>
      </c>
      <c r="V174" s="97">
        <v>0</v>
      </c>
      <c r="W174" s="97">
        <v>0</v>
      </c>
      <c r="X174" s="97">
        <v>0</v>
      </c>
      <c r="Y174" s="97">
        <v>0</v>
      </c>
      <c r="Z174" s="97">
        <v>0</v>
      </c>
      <c r="AA174" s="97">
        <v>0</v>
      </c>
      <c r="AB174" s="97">
        <v>0</v>
      </c>
      <c r="AC174" s="97">
        <v>0</v>
      </c>
      <c r="AD174" s="97">
        <v>0</v>
      </c>
      <c r="AE174" s="97">
        <v>0</v>
      </c>
      <c r="AF174" s="97">
        <v>0</v>
      </c>
      <c r="AG174" s="97">
        <v>0</v>
      </c>
    </row>
    <row r="175" spans="1:33" x14ac:dyDescent="0.3">
      <c r="A175" s="3">
        <v>1111</v>
      </c>
      <c r="B175" s="4" t="s">
        <v>171</v>
      </c>
      <c r="C175" s="97">
        <v>50.6</v>
      </c>
      <c r="D175" s="97">
        <v>5.6</v>
      </c>
      <c r="E175" s="97">
        <v>0.8</v>
      </c>
      <c r="F175" s="97">
        <v>0</v>
      </c>
      <c r="G175" s="97">
        <v>0</v>
      </c>
      <c r="H175" s="97">
        <v>1</v>
      </c>
      <c r="I175" s="97">
        <v>1</v>
      </c>
      <c r="J175" s="97">
        <v>0</v>
      </c>
      <c r="K175" s="97">
        <v>0</v>
      </c>
      <c r="L175" s="97">
        <v>13</v>
      </c>
      <c r="M175" s="97">
        <v>0</v>
      </c>
      <c r="N175" s="97">
        <v>0</v>
      </c>
      <c r="O175" s="97">
        <v>0</v>
      </c>
      <c r="P175" s="97">
        <v>0</v>
      </c>
      <c r="Q175" s="97">
        <v>0</v>
      </c>
      <c r="S175" s="97">
        <v>6.8</v>
      </c>
      <c r="T175" s="97">
        <v>0</v>
      </c>
      <c r="U175" s="97">
        <v>0</v>
      </c>
      <c r="V175" s="97">
        <v>0</v>
      </c>
      <c r="W175" s="97">
        <v>0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  <c r="AC175" s="97">
        <v>0</v>
      </c>
      <c r="AD175" s="97">
        <v>0</v>
      </c>
      <c r="AE175" s="97">
        <v>0</v>
      </c>
      <c r="AF175" s="97">
        <v>0</v>
      </c>
      <c r="AG175" s="97">
        <v>0</v>
      </c>
    </row>
    <row r="176" spans="1:33" x14ac:dyDescent="0.3">
      <c r="A176" s="3">
        <v>1112</v>
      </c>
      <c r="B176" s="4" t="s">
        <v>172</v>
      </c>
      <c r="C176" s="97">
        <v>31.5</v>
      </c>
      <c r="D176" s="97">
        <v>15</v>
      </c>
      <c r="E176" s="97">
        <v>55</v>
      </c>
      <c r="F176" s="97">
        <v>0</v>
      </c>
      <c r="G176" s="97">
        <v>0</v>
      </c>
      <c r="H176" s="97">
        <v>2</v>
      </c>
      <c r="I176" s="97">
        <v>0</v>
      </c>
      <c r="J176" s="97">
        <v>0</v>
      </c>
      <c r="K176" s="97">
        <v>0</v>
      </c>
      <c r="L176" s="97">
        <v>43.3</v>
      </c>
      <c r="M176" s="97">
        <v>0</v>
      </c>
      <c r="N176" s="97">
        <v>0</v>
      </c>
      <c r="O176" s="97">
        <v>0</v>
      </c>
      <c r="P176" s="97">
        <v>0</v>
      </c>
      <c r="Q176" s="97">
        <v>0</v>
      </c>
      <c r="S176" s="97">
        <v>3</v>
      </c>
      <c r="T176" s="97">
        <v>0</v>
      </c>
      <c r="U176" s="97">
        <v>0</v>
      </c>
      <c r="V176" s="97">
        <v>0</v>
      </c>
      <c r="W176" s="97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  <c r="AC176" s="97">
        <v>0</v>
      </c>
      <c r="AD176" s="97">
        <v>0</v>
      </c>
      <c r="AE176" s="97">
        <v>0</v>
      </c>
      <c r="AF176" s="97">
        <v>0</v>
      </c>
      <c r="AG176" s="97">
        <v>0</v>
      </c>
    </row>
    <row r="177" spans="1:33" x14ac:dyDescent="0.3">
      <c r="A177" s="3">
        <v>1114</v>
      </c>
      <c r="B177" s="4" t="s">
        <v>173</v>
      </c>
      <c r="C177" s="97">
        <v>59</v>
      </c>
      <c r="D177" s="97">
        <v>17</v>
      </c>
      <c r="E177" s="97">
        <v>101</v>
      </c>
      <c r="F177" s="97">
        <v>0</v>
      </c>
      <c r="G177" s="97">
        <v>2313</v>
      </c>
      <c r="H177" s="97">
        <v>37</v>
      </c>
      <c r="I177" s="97">
        <v>199</v>
      </c>
      <c r="J177" s="97">
        <v>0</v>
      </c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97">
        <v>0</v>
      </c>
      <c r="Q177" s="97">
        <v>20</v>
      </c>
      <c r="S177" s="97">
        <v>5</v>
      </c>
      <c r="T177" s="97">
        <v>0</v>
      </c>
      <c r="U177" s="97">
        <v>0</v>
      </c>
      <c r="V177" s="97">
        <v>0</v>
      </c>
      <c r="W177" s="97">
        <v>149</v>
      </c>
      <c r="X177" s="97">
        <v>0</v>
      </c>
      <c r="Y177" s="97">
        <v>0</v>
      </c>
      <c r="Z177" s="97">
        <v>0</v>
      </c>
      <c r="AA177" s="97">
        <v>0</v>
      </c>
      <c r="AB177" s="97">
        <v>0</v>
      </c>
      <c r="AC177" s="97">
        <v>0</v>
      </c>
      <c r="AD177" s="97">
        <v>0</v>
      </c>
      <c r="AE177" s="97">
        <v>0</v>
      </c>
      <c r="AF177" s="97">
        <v>0</v>
      </c>
      <c r="AG177" s="97">
        <v>0</v>
      </c>
    </row>
    <row r="178" spans="1:33" x14ac:dyDescent="0.3">
      <c r="A178" s="3">
        <v>1119</v>
      </c>
      <c r="B178" s="4" t="s">
        <v>174</v>
      </c>
      <c r="C178" s="97">
        <v>10</v>
      </c>
      <c r="D178" s="97">
        <v>0</v>
      </c>
      <c r="E178" s="97">
        <v>96</v>
      </c>
      <c r="F178" s="97">
        <v>9</v>
      </c>
      <c r="G178" s="97">
        <v>5</v>
      </c>
      <c r="H178" s="97">
        <v>50.9</v>
      </c>
      <c r="I178" s="97">
        <v>34.5</v>
      </c>
      <c r="J178" s="97">
        <v>0</v>
      </c>
      <c r="K178" s="97">
        <v>0</v>
      </c>
      <c r="L178" s="97">
        <v>0</v>
      </c>
      <c r="M178" s="97">
        <v>30</v>
      </c>
      <c r="N178" s="97">
        <v>0</v>
      </c>
      <c r="O178" s="97">
        <v>0</v>
      </c>
      <c r="P178" s="97">
        <v>0</v>
      </c>
      <c r="Q178" s="97">
        <v>0</v>
      </c>
      <c r="S178" s="97">
        <v>0</v>
      </c>
      <c r="T178" s="97">
        <v>0</v>
      </c>
      <c r="U178" s="97">
        <v>0</v>
      </c>
      <c r="V178" s="97">
        <v>0</v>
      </c>
      <c r="W178" s="97">
        <v>0</v>
      </c>
      <c r="X178" s="97">
        <v>1.9</v>
      </c>
      <c r="Y178" s="97">
        <v>0.5</v>
      </c>
      <c r="Z178" s="97">
        <v>0</v>
      </c>
      <c r="AA178" s="97">
        <v>0</v>
      </c>
      <c r="AB178" s="97">
        <v>0</v>
      </c>
      <c r="AC178" s="97">
        <v>0</v>
      </c>
      <c r="AD178" s="97">
        <v>0</v>
      </c>
      <c r="AE178" s="97">
        <v>0</v>
      </c>
      <c r="AF178" s="97">
        <v>0</v>
      </c>
      <c r="AG178" s="97">
        <v>0</v>
      </c>
    </row>
    <row r="179" spans="1:33" x14ac:dyDescent="0.3">
      <c r="A179" s="3">
        <v>1120</v>
      </c>
      <c r="B179" s="4" t="s">
        <v>175</v>
      </c>
      <c r="C179" s="97">
        <v>411.8</v>
      </c>
      <c r="D179" s="97">
        <v>5</v>
      </c>
      <c r="E179" s="97">
        <v>56.5</v>
      </c>
      <c r="F179" s="97">
        <v>118</v>
      </c>
      <c r="G179" s="97">
        <v>32.4</v>
      </c>
      <c r="H179" s="97">
        <v>123.5</v>
      </c>
      <c r="I179" s="97">
        <v>88</v>
      </c>
      <c r="J179" s="97">
        <v>0</v>
      </c>
      <c r="K179" s="97">
        <v>0</v>
      </c>
      <c r="L179" s="97">
        <v>9</v>
      </c>
      <c r="M179" s="97">
        <v>0</v>
      </c>
      <c r="N179" s="97">
        <v>0</v>
      </c>
      <c r="O179" s="97">
        <v>5</v>
      </c>
      <c r="P179" s="97">
        <v>0</v>
      </c>
      <c r="Q179" s="97">
        <v>0</v>
      </c>
      <c r="S179" s="97">
        <v>3.7</v>
      </c>
      <c r="T179" s="97">
        <v>0</v>
      </c>
      <c r="U179" s="97">
        <v>5.5</v>
      </c>
      <c r="V179" s="97">
        <v>0</v>
      </c>
      <c r="W179" s="97">
        <v>26.4</v>
      </c>
      <c r="X179" s="97">
        <v>2.5</v>
      </c>
      <c r="Y179" s="97">
        <v>0</v>
      </c>
      <c r="Z179" s="97">
        <v>0</v>
      </c>
      <c r="AA179" s="97">
        <v>0</v>
      </c>
      <c r="AB179" s="97">
        <v>0</v>
      </c>
      <c r="AC179" s="97">
        <v>0</v>
      </c>
      <c r="AD179" s="97">
        <v>0</v>
      </c>
      <c r="AE179" s="97">
        <v>0</v>
      </c>
      <c r="AF179" s="97">
        <v>0</v>
      </c>
      <c r="AG179" s="97">
        <v>0</v>
      </c>
    </row>
    <row r="180" spans="1:33" x14ac:dyDescent="0.3">
      <c r="A180" s="3">
        <v>1121</v>
      </c>
      <c r="B180" s="4" t="s">
        <v>176</v>
      </c>
      <c r="C180" s="97">
        <v>183.2</v>
      </c>
      <c r="D180" s="97">
        <v>0</v>
      </c>
      <c r="E180" s="97">
        <v>336</v>
      </c>
      <c r="F180" s="97">
        <v>106.80000000000001</v>
      </c>
      <c r="G180" s="97">
        <v>2</v>
      </c>
      <c r="H180" s="97">
        <v>58.7</v>
      </c>
      <c r="I180" s="97">
        <v>164.8</v>
      </c>
      <c r="J180" s="97">
        <v>0</v>
      </c>
      <c r="K180" s="97">
        <v>0</v>
      </c>
      <c r="L180" s="97">
        <v>4</v>
      </c>
      <c r="M180" s="97">
        <v>0</v>
      </c>
      <c r="N180" s="97">
        <v>0</v>
      </c>
      <c r="O180" s="97">
        <v>0</v>
      </c>
      <c r="P180" s="97">
        <v>0</v>
      </c>
      <c r="Q180" s="97">
        <v>0</v>
      </c>
      <c r="S180" s="97">
        <v>29.9</v>
      </c>
      <c r="T180" s="97">
        <v>0</v>
      </c>
      <c r="U180" s="97">
        <v>0</v>
      </c>
      <c r="V180" s="97">
        <v>0</v>
      </c>
      <c r="W180" s="97">
        <v>0</v>
      </c>
      <c r="X180" s="97">
        <v>6.5</v>
      </c>
      <c r="Y180" s="97">
        <v>6.6</v>
      </c>
      <c r="Z180" s="97">
        <v>0</v>
      </c>
      <c r="AA180" s="97">
        <v>0</v>
      </c>
      <c r="AB180" s="97">
        <v>0</v>
      </c>
      <c r="AC180" s="97">
        <v>0</v>
      </c>
      <c r="AD180" s="97">
        <v>0</v>
      </c>
      <c r="AE180" s="97">
        <v>0</v>
      </c>
      <c r="AF180" s="97">
        <v>0</v>
      </c>
      <c r="AG180" s="97">
        <v>0</v>
      </c>
    </row>
    <row r="181" spans="1:33" x14ac:dyDescent="0.3">
      <c r="A181" s="3">
        <v>1122</v>
      </c>
      <c r="B181" s="4" t="s">
        <v>177</v>
      </c>
      <c r="C181" s="97">
        <v>211.2</v>
      </c>
      <c r="D181" s="97">
        <v>0.4</v>
      </c>
      <c r="E181" s="97">
        <v>133</v>
      </c>
      <c r="F181" s="97">
        <v>94.2</v>
      </c>
      <c r="G181" s="97">
        <v>58</v>
      </c>
      <c r="H181" s="97">
        <v>62.7</v>
      </c>
      <c r="I181" s="97">
        <v>38.700000000000003</v>
      </c>
      <c r="J181" s="97">
        <v>0</v>
      </c>
      <c r="K181" s="97">
        <v>0</v>
      </c>
      <c r="L181" s="97">
        <v>37</v>
      </c>
      <c r="M181" s="97">
        <v>0</v>
      </c>
      <c r="N181" s="97">
        <v>0</v>
      </c>
      <c r="O181" s="97">
        <v>0</v>
      </c>
      <c r="P181" s="97">
        <v>0</v>
      </c>
      <c r="Q181" s="97">
        <v>0</v>
      </c>
      <c r="S181" s="97">
        <v>0</v>
      </c>
      <c r="T181" s="97">
        <v>0.4</v>
      </c>
      <c r="U181" s="97">
        <v>18</v>
      </c>
      <c r="V181" s="97">
        <v>0</v>
      </c>
      <c r="W181" s="97">
        <v>0</v>
      </c>
      <c r="X181" s="97">
        <v>0</v>
      </c>
      <c r="Y181" s="97">
        <v>0</v>
      </c>
      <c r="Z181" s="97">
        <v>0</v>
      </c>
      <c r="AA181" s="97">
        <v>0</v>
      </c>
      <c r="AB181" s="97">
        <v>0</v>
      </c>
      <c r="AC181" s="97">
        <v>0</v>
      </c>
      <c r="AD181" s="97">
        <v>0</v>
      </c>
      <c r="AE181" s="97">
        <v>0</v>
      </c>
      <c r="AF181" s="97">
        <v>0</v>
      </c>
      <c r="AG181" s="97">
        <v>0</v>
      </c>
    </row>
    <row r="182" spans="1:33" x14ac:dyDescent="0.3">
      <c r="A182" s="3">
        <v>1124</v>
      </c>
      <c r="B182" s="4" t="s">
        <v>178</v>
      </c>
      <c r="C182" s="97">
        <v>349.4</v>
      </c>
      <c r="D182" s="97">
        <v>1</v>
      </c>
      <c r="E182" s="97">
        <v>259.10000000000002</v>
      </c>
      <c r="F182" s="97">
        <v>23.3</v>
      </c>
      <c r="G182" s="97">
        <v>33.6</v>
      </c>
      <c r="H182" s="97">
        <v>498.4</v>
      </c>
      <c r="I182" s="97">
        <v>159.30000000000001</v>
      </c>
      <c r="J182" s="97">
        <v>0</v>
      </c>
      <c r="K182" s="97">
        <v>0</v>
      </c>
      <c r="L182" s="97">
        <v>3.3</v>
      </c>
      <c r="M182" s="97">
        <v>0</v>
      </c>
      <c r="N182" s="97">
        <v>23.8</v>
      </c>
      <c r="O182" s="97">
        <v>0</v>
      </c>
      <c r="P182" s="97">
        <v>2.8</v>
      </c>
      <c r="Q182" s="97">
        <v>25.5</v>
      </c>
      <c r="S182" s="97">
        <v>1</v>
      </c>
      <c r="T182" s="97">
        <v>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97">
        <v>0</v>
      </c>
      <c r="AF182" s="97">
        <v>0</v>
      </c>
      <c r="AG182" s="97">
        <v>0</v>
      </c>
    </row>
    <row r="183" spans="1:33" x14ac:dyDescent="0.3">
      <c r="A183" s="3">
        <v>1127</v>
      </c>
      <c r="B183" s="4" t="s">
        <v>179</v>
      </c>
      <c r="C183" s="97">
        <v>63.4</v>
      </c>
      <c r="D183" s="97">
        <v>0</v>
      </c>
      <c r="E183" s="97">
        <v>11.9</v>
      </c>
      <c r="F183" s="97">
        <v>22.3</v>
      </c>
      <c r="G183" s="97">
        <v>39.9</v>
      </c>
      <c r="H183" s="97">
        <v>207.29999999999998</v>
      </c>
      <c r="I183" s="97">
        <v>114.6</v>
      </c>
      <c r="J183" s="97">
        <v>0</v>
      </c>
      <c r="K183" s="97">
        <v>0</v>
      </c>
      <c r="L183" s="97">
        <v>0</v>
      </c>
      <c r="M183" s="97">
        <v>0</v>
      </c>
      <c r="N183" s="97">
        <v>4.2</v>
      </c>
      <c r="O183" s="97">
        <v>0</v>
      </c>
      <c r="P183" s="97">
        <v>0</v>
      </c>
      <c r="Q183" s="97">
        <v>33</v>
      </c>
      <c r="S183" s="97">
        <v>7.5</v>
      </c>
      <c r="T183" s="97">
        <v>0</v>
      </c>
      <c r="U183" s="97">
        <v>0</v>
      </c>
      <c r="V183" s="97">
        <v>0</v>
      </c>
      <c r="W183" s="97">
        <v>20.9</v>
      </c>
      <c r="X183" s="97">
        <v>16.100000000000001</v>
      </c>
      <c r="Y183" s="97">
        <v>17.5</v>
      </c>
      <c r="Z183" s="97">
        <v>0</v>
      </c>
      <c r="AA183" s="97">
        <v>0</v>
      </c>
      <c r="AB183" s="97">
        <v>0</v>
      </c>
      <c r="AC183" s="97">
        <v>0</v>
      </c>
      <c r="AD183" s="97">
        <v>4.2</v>
      </c>
      <c r="AE183" s="97">
        <v>0</v>
      </c>
      <c r="AF183" s="97">
        <v>0</v>
      </c>
      <c r="AG183" s="97">
        <v>0</v>
      </c>
    </row>
    <row r="184" spans="1:33" x14ac:dyDescent="0.3">
      <c r="A184" s="3">
        <v>1129</v>
      </c>
      <c r="B184" s="4" t="s">
        <v>180</v>
      </c>
      <c r="C184" s="97">
        <v>5</v>
      </c>
      <c r="D184" s="97">
        <v>1</v>
      </c>
      <c r="E184" s="97">
        <v>19</v>
      </c>
      <c r="F184" s="97">
        <v>0</v>
      </c>
      <c r="G184" s="97">
        <v>4</v>
      </c>
      <c r="H184" s="97">
        <v>0</v>
      </c>
      <c r="I184" s="97">
        <v>0</v>
      </c>
      <c r="J184" s="97">
        <v>0</v>
      </c>
      <c r="K184" s="97">
        <v>0</v>
      </c>
      <c r="L184" s="97">
        <v>0</v>
      </c>
      <c r="M184" s="97">
        <v>0</v>
      </c>
      <c r="N184" s="97">
        <v>0</v>
      </c>
      <c r="O184" s="97">
        <v>0</v>
      </c>
      <c r="P184" s="97">
        <v>0</v>
      </c>
      <c r="Q184" s="97">
        <v>0</v>
      </c>
      <c r="S184" s="97" t="s">
        <v>475</v>
      </c>
      <c r="T184" s="97" t="s">
        <v>475</v>
      </c>
      <c r="U184" s="97" t="s">
        <v>475</v>
      </c>
      <c r="V184" s="97" t="s">
        <v>475</v>
      </c>
      <c r="W184" s="97" t="s">
        <v>475</v>
      </c>
      <c r="X184" s="97" t="s">
        <v>475</v>
      </c>
      <c r="Y184" s="97" t="s">
        <v>475</v>
      </c>
      <c r="Z184" s="97" t="s">
        <v>475</v>
      </c>
      <c r="AA184" s="97" t="s">
        <v>475</v>
      </c>
      <c r="AB184" s="97" t="s">
        <v>475</v>
      </c>
      <c r="AC184" s="97" t="s">
        <v>475</v>
      </c>
      <c r="AD184" s="97" t="s">
        <v>475</v>
      </c>
      <c r="AE184" s="97" t="s">
        <v>475</v>
      </c>
      <c r="AF184" s="97" t="s">
        <v>475</v>
      </c>
      <c r="AG184" s="97" t="s">
        <v>475</v>
      </c>
    </row>
    <row r="185" spans="1:33" x14ac:dyDescent="0.3">
      <c r="A185" s="3">
        <v>1130</v>
      </c>
      <c r="B185" s="4" t="s">
        <v>181</v>
      </c>
      <c r="C185" s="97">
        <v>88</v>
      </c>
      <c r="D185" s="97">
        <v>1</v>
      </c>
      <c r="E185" s="97">
        <v>8</v>
      </c>
      <c r="F185" s="97">
        <v>0</v>
      </c>
      <c r="G185" s="97">
        <v>2</v>
      </c>
      <c r="H185" s="97">
        <v>23</v>
      </c>
      <c r="I185" s="97">
        <v>0</v>
      </c>
      <c r="J185" s="97">
        <v>0</v>
      </c>
      <c r="K185" s="97">
        <v>0</v>
      </c>
      <c r="L185" s="97">
        <v>0</v>
      </c>
      <c r="M185" s="97">
        <v>50</v>
      </c>
      <c r="N185" s="97">
        <v>0</v>
      </c>
      <c r="O185" s="97">
        <v>0</v>
      </c>
      <c r="P185" s="97">
        <v>0</v>
      </c>
      <c r="Q185" s="97">
        <v>0</v>
      </c>
      <c r="S185" s="97">
        <v>0</v>
      </c>
      <c r="T185" s="97">
        <v>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  <c r="AC185" s="97">
        <v>0</v>
      </c>
      <c r="AD185" s="97">
        <v>0</v>
      </c>
      <c r="AE185" s="97">
        <v>0</v>
      </c>
      <c r="AF185" s="97">
        <v>0</v>
      </c>
      <c r="AG185" s="97">
        <v>0</v>
      </c>
    </row>
    <row r="186" spans="1:33" x14ac:dyDescent="0.3">
      <c r="A186" s="3">
        <v>1133</v>
      </c>
      <c r="B186" s="4" t="s">
        <v>182</v>
      </c>
      <c r="C186" s="97">
        <v>22</v>
      </c>
      <c r="D186" s="97">
        <v>10</v>
      </c>
      <c r="E186" s="97">
        <v>185.4</v>
      </c>
      <c r="F186" s="97">
        <v>0</v>
      </c>
      <c r="G186" s="97">
        <v>0</v>
      </c>
      <c r="H186" s="97">
        <v>6</v>
      </c>
      <c r="I186" s="97">
        <v>0</v>
      </c>
      <c r="J186" s="97">
        <v>0</v>
      </c>
      <c r="K186" s="97">
        <v>0</v>
      </c>
      <c r="L186" s="97">
        <v>2</v>
      </c>
      <c r="M186" s="97">
        <v>291.5</v>
      </c>
      <c r="N186" s="97">
        <v>0</v>
      </c>
      <c r="O186" s="97">
        <v>0</v>
      </c>
      <c r="P186" s="97">
        <v>0</v>
      </c>
      <c r="Q186" s="97">
        <v>0</v>
      </c>
      <c r="S186" s="97">
        <v>1</v>
      </c>
      <c r="T186" s="97">
        <v>0</v>
      </c>
      <c r="U186" s="97">
        <v>12.4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  <c r="AC186" s="97">
        <v>31.5</v>
      </c>
      <c r="AD186" s="97">
        <v>0</v>
      </c>
      <c r="AE186" s="97">
        <v>0</v>
      </c>
      <c r="AF186" s="97">
        <v>0</v>
      </c>
      <c r="AG186" s="97">
        <v>0</v>
      </c>
    </row>
    <row r="187" spans="1:33" x14ac:dyDescent="0.3">
      <c r="A187" s="3">
        <v>1134</v>
      </c>
      <c r="B187" s="4" t="s">
        <v>183</v>
      </c>
      <c r="C187" s="97">
        <v>6</v>
      </c>
      <c r="D187" s="97">
        <v>0</v>
      </c>
      <c r="E187" s="97">
        <v>0</v>
      </c>
      <c r="F187" s="97">
        <v>0</v>
      </c>
      <c r="G187" s="97">
        <v>0</v>
      </c>
      <c r="H187" s="97">
        <v>0</v>
      </c>
      <c r="I187" s="97">
        <v>0</v>
      </c>
      <c r="J187" s="97">
        <v>0</v>
      </c>
      <c r="K187" s="97">
        <v>0</v>
      </c>
      <c r="L187" s="97">
        <v>4</v>
      </c>
      <c r="M187" s="97">
        <v>0</v>
      </c>
      <c r="N187" s="97">
        <v>0</v>
      </c>
      <c r="O187" s="97">
        <v>0</v>
      </c>
      <c r="P187" s="97">
        <v>0</v>
      </c>
      <c r="Q187" s="97">
        <v>0</v>
      </c>
      <c r="S187" s="97">
        <v>0</v>
      </c>
      <c r="T187" s="97">
        <v>0</v>
      </c>
      <c r="U187" s="97">
        <v>0</v>
      </c>
      <c r="V187" s="97">
        <v>0</v>
      </c>
      <c r="W187" s="97">
        <v>0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  <c r="AC187" s="97">
        <v>0</v>
      </c>
      <c r="AD187" s="97">
        <v>0</v>
      </c>
      <c r="AE187" s="97">
        <v>0</v>
      </c>
      <c r="AF187" s="97">
        <v>0</v>
      </c>
      <c r="AG187" s="97">
        <v>0</v>
      </c>
    </row>
    <row r="188" spans="1:33" x14ac:dyDescent="0.3">
      <c r="A188" s="3">
        <v>1135</v>
      </c>
      <c r="B188" s="4" t="s">
        <v>184</v>
      </c>
      <c r="C188" s="97">
        <v>26</v>
      </c>
      <c r="D188" s="97">
        <v>11</v>
      </c>
      <c r="E188" s="97">
        <v>2</v>
      </c>
      <c r="F188" s="97">
        <v>0</v>
      </c>
      <c r="G188" s="97">
        <v>0</v>
      </c>
      <c r="H188" s="97">
        <v>40.299999999999997</v>
      </c>
      <c r="I188" s="97">
        <v>0</v>
      </c>
      <c r="J188" s="97">
        <v>0</v>
      </c>
      <c r="K188" s="97">
        <v>0</v>
      </c>
      <c r="L188" s="97">
        <v>15.1</v>
      </c>
      <c r="M188" s="97">
        <v>0</v>
      </c>
      <c r="N188" s="97">
        <v>0</v>
      </c>
      <c r="O188" s="97">
        <v>0</v>
      </c>
      <c r="P188" s="97">
        <v>0</v>
      </c>
      <c r="Q188" s="97">
        <v>0</v>
      </c>
      <c r="S188" s="97">
        <v>0</v>
      </c>
      <c r="T188" s="97">
        <v>11</v>
      </c>
      <c r="U188" s="97">
        <v>0</v>
      </c>
      <c r="V188" s="97">
        <v>0</v>
      </c>
      <c r="W188" s="97">
        <v>0</v>
      </c>
      <c r="X188" s="97">
        <v>0</v>
      </c>
      <c r="Y188" s="97">
        <v>0</v>
      </c>
      <c r="Z188" s="97">
        <v>0</v>
      </c>
      <c r="AA188" s="97">
        <v>0</v>
      </c>
      <c r="AB188" s="97">
        <v>10</v>
      </c>
      <c r="AC188" s="97">
        <v>0</v>
      </c>
      <c r="AD188" s="97">
        <v>0</v>
      </c>
      <c r="AE188" s="97">
        <v>0</v>
      </c>
      <c r="AF188" s="97">
        <v>0</v>
      </c>
      <c r="AG188" s="97">
        <v>0</v>
      </c>
    </row>
    <row r="189" spans="1:33" x14ac:dyDescent="0.3">
      <c r="A189" s="3">
        <v>1141</v>
      </c>
      <c r="B189" s="4" t="s">
        <v>185</v>
      </c>
      <c r="C189" s="97">
        <v>65</v>
      </c>
      <c r="D189" s="97">
        <v>2.4</v>
      </c>
      <c r="E189" s="97">
        <v>6.1</v>
      </c>
      <c r="F189" s="97">
        <v>0.3</v>
      </c>
      <c r="G189" s="97">
        <v>24.7</v>
      </c>
      <c r="H189" s="97">
        <v>15.2</v>
      </c>
      <c r="I189" s="97">
        <v>34.6</v>
      </c>
      <c r="J189" s="97">
        <v>0</v>
      </c>
      <c r="K189" s="97">
        <v>0</v>
      </c>
      <c r="L189" s="97">
        <v>2</v>
      </c>
      <c r="M189" s="97">
        <v>26</v>
      </c>
      <c r="N189" s="97">
        <v>0</v>
      </c>
      <c r="O189" s="97">
        <v>0</v>
      </c>
      <c r="P189" s="97">
        <v>2</v>
      </c>
      <c r="Q189" s="97">
        <v>52.5</v>
      </c>
      <c r="S189" s="97">
        <v>5.3</v>
      </c>
      <c r="T189" s="97">
        <v>0.4</v>
      </c>
      <c r="U189" s="97">
        <v>2.6</v>
      </c>
      <c r="V189" s="97">
        <v>0.3</v>
      </c>
      <c r="W189" s="97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0</v>
      </c>
      <c r="AG189" s="97">
        <v>0</v>
      </c>
    </row>
    <row r="190" spans="1:33" x14ac:dyDescent="0.3">
      <c r="A190" s="3">
        <v>1142</v>
      </c>
      <c r="B190" s="4" t="s">
        <v>186</v>
      </c>
      <c r="C190" s="97">
        <v>22.3</v>
      </c>
      <c r="D190" s="97">
        <v>5</v>
      </c>
      <c r="E190" s="97">
        <v>97.4</v>
      </c>
      <c r="F190" s="97">
        <v>1</v>
      </c>
      <c r="G190" s="97">
        <v>3</v>
      </c>
      <c r="H190" s="97">
        <v>60.1</v>
      </c>
      <c r="I190" s="97">
        <v>5.8</v>
      </c>
      <c r="J190" s="97">
        <v>0</v>
      </c>
      <c r="K190" s="97">
        <v>0</v>
      </c>
      <c r="L190" s="97">
        <v>3</v>
      </c>
      <c r="M190" s="97">
        <v>22</v>
      </c>
      <c r="N190" s="97">
        <v>0</v>
      </c>
      <c r="O190" s="97">
        <v>0</v>
      </c>
      <c r="P190" s="97">
        <v>0</v>
      </c>
      <c r="Q190" s="97">
        <v>0</v>
      </c>
      <c r="S190" s="97">
        <v>0</v>
      </c>
      <c r="T190" s="97">
        <v>0</v>
      </c>
      <c r="U190" s="97">
        <v>0</v>
      </c>
      <c r="V190" s="97">
        <v>1</v>
      </c>
      <c r="W190" s="97">
        <v>0</v>
      </c>
      <c r="X190" s="97">
        <v>0.1</v>
      </c>
      <c r="Y190" s="97">
        <v>0</v>
      </c>
      <c r="Z190" s="97">
        <v>0</v>
      </c>
      <c r="AA190" s="97">
        <v>0</v>
      </c>
      <c r="AB190" s="97">
        <v>0</v>
      </c>
      <c r="AC190" s="97">
        <v>0</v>
      </c>
      <c r="AD190" s="97">
        <v>0</v>
      </c>
      <c r="AE190" s="97">
        <v>0</v>
      </c>
      <c r="AF190" s="97">
        <v>0</v>
      </c>
      <c r="AG190" s="97">
        <v>0</v>
      </c>
    </row>
    <row r="191" spans="1:33" x14ac:dyDescent="0.3">
      <c r="A191" s="3">
        <v>1144</v>
      </c>
      <c r="B191" s="4" t="s">
        <v>187</v>
      </c>
      <c r="C191" s="97">
        <v>26</v>
      </c>
      <c r="D191" s="97">
        <v>0</v>
      </c>
      <c r="E191" s="97">
        <v>0</v>
      </c>
      <c r="F191" s="97">
        <v>1</v>
      </c>
      <c r="G191" s="97">
        <v>0</v>
      </c>
      <c r="H191" s="97">
        <v>9</v>
      </c>
      <c r="I191" s="97">
        <v>8</v>
      </c>
      <c r="J191" s="97">
        <v>0</v>
      </c>
      <c r="K191" s="97">
        <v>0</v>
      </c>
      <c r="L191" s="97">
        <v>0</v>
      </c>
      <c r="M191" s="97">
        <v>0</v>
      </c>
      <c r="N191" s="97">
        <v>0</v>
      </c>
      <c r="O191" s="97">
        <v>0</v>
      </c>
      <c r="P191" s="97">
        <v>0</v>
      </c>
      <c r="Q191" s="97">
        <v>0</v>
      </c>
      <c r="S191" s="97">
        <v>0</v>
      </c>
      <c r="T191" s="97">
        <v>0</v>
      </c>
      <c r="U191" s="97">
        <v>0</v>
      </c>
      <c r="V191" s="97">
        <v>0</v>
      </c>
      <c r="W191" s="97">
        <v>0</v>
      </c>
      <c r="X191" s="97">
        <v>0</v>
      </c>
      <c r="Y191" s="97">
        <v>0</v>
      </c>
      <c r="Z191" s="97">
        <v>0</v>
      </c>
      <c r="AA191" s="97">
        <v>0</v>
      </c>
      <c r="AB191" s="97">
        <v>0</v>
      </c>
      <c r="AC191" s="97">
        <v>0</v>
      </c>
      <c r="AD191" s="97">
        <v>0</v>
      </c>
      <c r="AE191" s="97">
        <v>0</v>
      </c>
      <c r="AF191" s="97">
        <v>0</v>
      </c>
      <c r="AG191" s="97">
        <v>0</v>
      </c>
    </row>
    <row r="192" spans="1:33" x14ac:dyDescent="0.3">
      <c r="A192" s="3">
        <v>1145</v>
      </c>
      <c r="B192" s="4" t="s">
        <v>188</v>
      </c>
      <c r="C192" s="97">
        <v>4</v>
      </c>
      <c r="D192" s="97">
        <v>0</v>
      </c>
      <c r="E192" s="97">
        <v>0</v>
      </c>
      <c r="F192" s="97">
        <v>8.6</v>
      </c>
      <c r="G192" s="97">
        <v>0</v>
      </c>
      <c r="H192" s="97">
        <v>73</v>
      </c>
      <c r="I192" s="97">
        <v>0</v>
      </c>
      <c r="J192" s="97">
        <v>0</v>
      </c>
      <c r="K192" s="97">
        <v>0</v>
      </c>
      <c r="L192" s="97">
        <v>0</v>
      </c>
      <c r="M192" s="97">
        <v>0</v>
      </c>
      <c r="N192" s="97">
        <v>0</v>
      </c>
      <c r="O192" s="97">
        <v>0</v>
      </c>
      <c r="P192" s="97">
        <v>0</v>
      </c>
      <c r="Q192" s="97">
        <v>5</v>
      </c>
      <c r="S192" s="97">
        <v>0</v>
      </c>
      <c r="T192" s="97">
        <v>0</v>
      </c>
      <c r="U192" s="97">
        <v>0</v>
      </c>
      <c r="V192" s="97">
        <v>0</v>
      </c>
      <c r="W192" s="97">
        <v>0</v>
      </c>
      <c r="X192" s="97">
        <v>0</v>
      </c>
      <c r="Y192" s="97">
        <v>0</v>
      </c>
      <c r="Z192" s="97">
        <v>0</v>
      </c>
      <c r="AA192" s="97">
        <v>0</v>
      </c>
      <c r="AB192" s="97">
        <v>0</v>
      </c>
      <c r="AC192" s="97">
        <v>0</v>
      </c>
      <c r="AD192" s="97">
        <v>0</v>
      </c>
      <c r="AE192" s="97">
        <v>0</v>
      </c>
      <c r="AF192" s="97">
        <v>0</v>
      </c>
      <c r="AG192" s="97">
        <v>0</v>
      </c>
    </row>
    <row r="193" spans="1:33" x14ac:dyDescent="0.3">
      <c r="A193" s="3">
        <v>1146</v>
      </c>
      <c r="B193" s="4" t="s">
        <v>189</v>
      </c>
      <c r="C193" s="97">
        <v>10.7</v>
      </c>
      <c r="D193" s="97">
        <v>10</v>
      </c>
      <c r="E193" s="97">
        <v>5.8</v>
      </c>
      <c r="F193" s="97">
        <v>13.7</v>
      </c>
      <c r="G193" s="97">
        <v>64</v>
      </c>
      <c r="H193" s="97">
        <v>32</v>
      </c>
      <c r="I193" s="97">
        <v>40</v>
      </c>
      <c r="J193" s="97">
        <v>0</v>
      </c>
      <c r="K193" s="97">
        <v>0</v>
      </c>
      <c r="L193" s="97">
        <v>5.5</v>
      </c>
      <c r="M193" s="97">
        <v>50</v>
      </c>
      <c r="N193" s="97">
        <v>0</v>
      </c>
      <c r="O193" s="97">
        <v>0</v>
      </c>
      <c r="P193" s="97">
        <v>0</v>
      </c>
      <c r="Q193" s="97">
        <v>0</v>
      </c>
      <c r="S193" s="97">
        <v>0</v>
      </c>
      <c r="T193" s="97">
        <v>0</v>
      </c>
      <c r="U193" s="97">
        <v>0</v>
      </c>
      <c r="V193" s="97">
        <v>0</v>
      </c>
      <c r="W193" s="97">
        <v>0</v>
      </c>
      <c r="X193" s="97">
        <v>0</v>
      </c>
      <c r="Y193" s="97">
        <v>0</v>
      </c>
      <c r="Z193" s="97">
        <v>0</v>
      </c>
      <c r="AA193" s="97">
        <v>0</v>
      </c>
      <c r="AB193" s="97">
        <v>0.5</v>
      </c>
      <c r="AC193" s="97">
        <v>0</v>
      </c>
      <c r="AD193" s="97">
        <v>0</v>
      </c>
      <c r="AE193" s="97">
        <v>0</v>
      </c>
      <c r="AF193" s="97">
        <v>0</v>
      </c>
      <c r="AG193" s="97">
        <v>0</v>
      </c>
    </row>
    <row r="194" spans="1:33" x14ac:dyDescent="0.3">
      <c r="A194" s="3">
        <v>1149</v>
      </c>
      <c r="B194" s="4" t="s">
        <v>190</v>
      </c>
      <c r="C194" s="97">
        <v>140.19999999999999</v>
      </c>
      <c r="D194" s="97">
        <v>16</v>
      </c>
      <c r="E194" s="97">
        <v>95</v>
      </c>
      <c r="F194" s="97">
        <v>50</v>
      </c>
      <c r="G194" s="97">
        <v>2.8</v>
      </c>
      <c r="H194" s="97">
        <v>59.1</v>
      </c>
      <c r="I194" s="97">
        <v>18</v>
      </c>
      <c r="J194" s="97">
        <v>0</v>
      </c>
      <c r="K194" s="97">
        <v>0</v>
      </c>
      <c r="L194" s="97">
        <v>13</v>
      </c>
      <c r="M194" s="97">
        <v>0</v>
      </c>
      <c r="N194" s="97">
        <v>0</v>
      </c>
      <c r="O194" s="97">
        <v>1</v>
      </c>
      <c r="P194" s="97">
        <v>0</v>
      </c>
      <c r="Q194" s="97">
        <v>0</v>
      </c>
      <c r="S194" s="97">
        <v>2.7</v>
      </c>
      <c r="T194" s="97">
        <v>0</v>
      </c>
      <c r="U194" s="97">
        <v>0</v>
      </c>
      <c r="V194" s="97">
        <v>0</v>
      </c>
      <c r="W194" s="97">
        <v>0</v>
      </c>
      <c r="X194" s="97">
        <v>3.9</v>
      </c>
      <c r="Y194" s="97">
        <v>0</v>
      </c>
      <c r="Z194" s="97">
        <v>0</v>
      </c>
      <c r="AA194" s="97">
        <v>0</v>
      </c>
      <c r="AB194" s="97">
        <v>0</v>
      </c>
      <c r="AC194" s="97">
        <v>0</v>
      </c>
      <c r="AD194" s="97">
        <v>0</v>
      </c>
      <c r="AE194" s="97">
        <v>0</v>
      </c>
      <c r="AF194" s="97">
        <v>0</v>
      </c>
      <c r="AG194" s="97">
        <v>0</v>
      </c>
    </row>
    <row r="195" spans="1:33" x14ac:dyDescent="0.3">
      <c r="A195" s="3">
        <v>1151</v>
      </c>
      <c r="B195" s="4" t="s">
        <v>191</v>
      </c>
      <c r="C195" s="97">
        <v>1.6</v>
      </c>
      <c r="D195" s="97">
        <v>3</v>
      </c>
      <c r="E195" s="97">
        <v>0</v>
      </c>
      <c r="F195" s="97">
        <v>0</v>
      </c>
      <c r="G195" s="97">
        <v>0</v>
      </c>
      <c r="H195" s="97">
        <v>0</v>
      </c>
      <c r="I195" s="97">
        <v>0</v>
      </c>
      <c r="J195" s="97">
        <v>0</v>
      </c>
      <c r="K195" s="97">
        <v>0</v>
      </c>
      <c r="L195" s="97">
        <v>0</v>
      </c>
      <c r="M195" s="97">
        <v>0</v>
      </c>
      <c r="N195" s="97">
        <v>0</v>
      </c>
      <c r="O195" s="97">
        <v>0</v>
      </c>
      <c r="P195" s="97">
        <v>0</v>
      </c>
      <c r="Q195" s="97">
        <v>0</v>
      </c>
      <c r="S195" s="97">
        <v>0</v>
      </c>
      <c r="T195" s="97">
        <v>0</v>
      </c>
      <c r="U195" s="97">
        <v>0</v>
      </c>
      <c r="V195" s="97">
        <v>0</v>
      </c>
      <c r="W195" s="97">
        <v>0</v>
      </c>
      <c r="X195" s="97">
        <v>0</v>
      </c>
      <c r="Y195" s="97">
        <v>0</v>
      </c>
      <c r="Z195" s="97">
        <v>0</v>
      </c>
      <c r="AA195" s="97">
        <v>0</v>
      </c>
      <c r="AB195" s="97">
        <v>0</v>
      </c>
      <c r="AC195" s="97">
        <v>0</v>
      </c>
      <c r="AD195" s="97">
        <v>0</v>
      </c>
      <c r="AE195" s="97">
        <v>0</v>
      </c>
      <c r="AF195" s="97">
        <v>0</v>
      </c>
      <c r="AG195" s="97">
        <v>0</v>
      </c>
    </row>
    <row r="196" spans="1:33" x14ac:dyDescent="0.3">
      <c r="A196" s="3">
        <v>1160</v>
      </c>
      <c r="B196" s="6" t="s">
        <v>192</v>
      </c>
      <c r="C196" s="97">
        <v>35</v>
      </c>
      <c r="D196" s="97">
        <v>11</v>
      </c>
      <c r="E196" s="97">
        <v>5</v>
      </c>
      <c r="F196" s="97">
        <v>20</v>
      </c>
      <c r="G196" s="97">
        <v>1</v>
      </c>
      <c r="H196" s="97">
        <v>102.2</v>
      </c>
      <c r="I196" s="97">
        <v>11</v>
      </c>
      <c r="J196" s="97">
        <v>0</v>
      </c>
      <c r="K196" s="97">
        <v>0</v>
      </c>
      <c r="L196" s="97">
        <v>60</v>
      </c>
      <c r="M196" s="97">
        <v>36</v>
      </c>
      <c r="N196" s="97">
        <v>2.7</v>
      </c>
      <c r="O196" s="97">
        <v>2</v>
      </c>
      <c r="P196" s="97">
        <v>0</v>
      </c>
      <c r="Q196" s="97">
        <v>0</v>
      </c>
      <c r="S196" s="97">
        <v>0</v>
      </c>
      <c r="T196" s="97">
        <v>0</v>
      </c>
      <c r="U196" s="97">
        <v>0</v>
      </c>
      <c r="V196" s="97">
        <v>0</v>
      </c>
      <c r="W196" s="97">
        <v>0</v>
      </c>
      <c r="X196" s="97">
        <v>26</v>
      </c>
      <c r="Y196" s="97">
        <v>0</v>
      </c>
      <c r="Z196" s="97">
        <v>0</v>
      </c>
      <c r="AA196" s="97">
        <v>0</v>
      </c>
      <c r="AB196" s="97">
        <v>1.5</v>
      </c>
      <c r="AC196" s="97">
        <v>0</v>
      </c>
      <c r="AD196" s="97">
        <v>0</v>
      </c>
      <c r="AE196" s="97">
        <v>0</v>
      </c>
      <c r="AF196" s="97">
        <v>0</v>
      </c>
      <c r="AG196" s="97">
        <v>0</v>
      </c>
    </row>
    <row r="197" spans="1:33" x14ac:dyDescent="0.3">
      <c r="A197" s="3">
        <v>1201</v>
      </c>
      <c r="B197" s="4" t="s">
        <v>193</v>
      </c>
      <c r="C197" s="97">
        <v>256.39999999999998</v>
      </c>
      <c r="D197" s="97">
        <v>1</v>
      </c>
      <c r="E197" s="97">
        <v>56.3</v>
      </c>
      <c r="F197" s="97">
        <v>110</v>
      </c>
      <c r="G197" s="97">
        <v>243.8</v>
      </c>
      <c r="H197" s="97">
        <v>336.2</v>
      </c>
      <c r="I197" s="97">
        <v>407.3</v>
      </c>
      <c r="J197" s="97">
        <v>1</v>
      </c>
      <c r="K197" s="97">
        <v>0</v>
      </c>
      <c r="L197" s="97">
        <v>0</v>
      </c>
      <c r="M197" s="97">
        <v>0</v>
      </c>
      <c r="N197" s="97">
        <v>5.3</v>
      </c>
      <c r="O197" s="97">
        <v>28</v>
      </c>
      <c r="P197" s="97">
        <v>4</v>
      </c>
      <c r="Q197" s="97">
        <v>33.299999999999997</v>
      </c>
      <c r="S197" s="97">
        <v>7.9</v>
      </c>
      <c r="T197" s="97">
        <v>0</v>
      </c>
      <c r="U197" s="97">
        <v>0.3</v>
      </c>
      <c r="V197" s="97">
        <v>0</v>
      </c>
      <c r="W197" s="97">
        <v>12.3</v>
      </c>
      <c r="X197" s="97">
        <v>14.1</v>
      </c>
      <c r="Y197" s="97">
        <v>8.6999999999999993</v>
      </c>
      <c r="Z197" s="97">
        <v>0</v>
      </c>
      <c r="AA197" s="97">
        <v>0</v>
      </c>
      <c r="AB197" s="97">
        <v>0</v>
      </c>
      <c r="AC197" s="97">
        <v>0</v>
      </c>
      <c r="AD197" s="97">
        <v>0</v>
      </c>
      <c r="AE197" s="97">
        <v>0</v>
      </c>
      <c r="AF197" s="97">
        <v>0</v>
      </c>
      <c r="AG197" s="97">
        <v>0</v>
      </c>
    </row>
    <row r="198" spans="1:33" x14ac:dyDescent="0.3">
      <c r="A198" s="3">
        <v>1211</v>
      </c>
      <c r="B198" s="4" t="s">
        <v>194</v>
      </c>
      <c r="C198" s="97">
        <v>46.2</v>
      </c>
      <c r="D198" s="97">
        <v>1</v>
      </c>
      <c r="E198" s="97">
        <v>64</v>
      </c>
      <c r="F198" s="97">
        <v>12.6</v>
      </c>
      <c r="G198" s="97">
        <v>4.3</v>
      </c>
      <c r="H198" s="97">
        <v>88.5</v>
      </c>
      <c r="I198" s="97">
        <v>14</v>
      </c>
      <c r="J198" s="97">
        <v>0</v>
      </c>
      <c r="K198" s="97">
        <v>0</v>
      </c>
      <c r="L198" s="97">
        <v>2</v>
      </c>
      <c r="M198" s="97">
        <v>0</v>
      </c>
      <c r="N198" s="97">
        <v>1</v>
      </c>
      <c r="O198" s="97">
        <v>0</v>
      </c>
      <c r="P198" s="97">
        <v>0.2</v>
      </c>
      <c r="Q198" s="97">
        <v>0</v>
      </c>
      <c r="S198" s="97">
        <v>1.3</v>
      </c>
      <c r="T198" s="97">
        <v>0</v>
      </c>
      <c r="U198" s="97">
        <v>0</v>
      </c>
      <c r="V198" s="97">
        <v>0</v>
      </c>
      <c r="W198" s="97">
        <v>3</v>
      </c>
      <c r="X198" s="97">
        <v>0</v>
      </c>
      <c r="Y198" s="97">
        <v>0</v>
      </c>
      <c r="Z198" s="97">
        <v>0</v>
      </c>
      <c r="AA198" s="97">
        <v>0</v>
      </c>
      <c r="AB198" s="97">
        <v>0</v>
      </c>
      <c r="AC198" s="97">
        <v>0</v>
      </c>
      <c r="AD198" s="97">
        <v>1</v>
      </c>
      <c r="AE198" s="97">
        <v>0</v>
      </c>
      <c r="AF198" s="97">
        <v>0</v>
      </c>
      <c r="AG198" s="97">
        <v>0</v>
      </c>
    </row>
    <row r="199" spans="1:33" x14ac:dyDescent="0.3">
      <c r="A199" s="3">
        <v>1216</v>
      </c>
      <c r="B199" s="4" t="s">
        <v>195</v>
      </c>
      <c r="C199" s="97">
        <v>55.6</v>
      </c>
      <c r="D199" s="97">
        <v>2</v>
      </c>
      <c r="E199" s="97">
        <v>0</v>
      </c>
      <c r="F199" s="97">
        <v>7</v>
      </c>
      <c r="G199" s="97">
        <v>0</v>
      </c>
      <c r="H199" s="97">
        <v>12.9</v>
      </c>
      <c r="I199" s="97">
        <v>5.7</v>
      </c>
      <c r="J199" s="97">
        <v>0</v>
      </c>
      <c r="K199" s="97">
        <v>0</v>
      </c>
      <c r="L199" s="97">
        <v>0</v>
      </c>
      <c r="M199" s="97">
        <v>9</v>
      </c>
      <c r="N199" s="97">
        <v>0.5</v>
      </c>
      <c r="O199" s="97">
        <v>0</v>
      </c>
      <c r="P199" s="97">
        <v>0</v>
      </c>
      <c r="Q199" s="97">
        <v>0</v>
      </c>
      <c r="S199" s="97">
        <v>1.4</v>
      </c>
      <c r="T199" s="97">
        <v>0</v>
      </c>
      <c r="U199" s="97">
        <v>0</v>
      </c>
      <c r="V199" s="97">
        <v>0</v>
      </c>
      <c r="W199" s="97">
        <v>0</v>
      </c>
      <c r="X199" s="97">
        <v>0.4</v>
      </c>
      <c r="Y199" s="97">
        <v>0</v>
      </c>
      <c r="Z199" s="97">
        <v>0</v>
      </c>
      <c r="AA199" s="97">
        <v>0</v>
      </c>
      <c r="AB199" s="97">
        <v>0</v>
      </c>
      <c r="AC199" s="97">
        <v>0</v>
      </c>
      <c r="AD199" s="97">
        <v>0.5</v>
      </c>
      <c r="AE199" s="97">
        <v>0</v>
      </c>
      <c r="AF199" s="97">
        <v>0</v>
      </c>
      <c r="AG199" s="97">
        <v>0</v>
      </c>
    </row>
    <row r="200" spans="1:33" x14ac:dyDescent="0.3">
      <c r="A200" s="3">
        <v>1219</v>
      </c>
      <c r="B200" s="4" t="s">
        <v>196</v>
      </c>
      <c r="C200" s="97">
        <v>24.1</v>
      </c>
      <c r="D200" s="97">
        <v>0</v>
      </c>
      <c r="E200" s="97">
        <v>10</v>
      </c>
      <c r="F200" s="97">
        <v>0</v>
      </c>
      <c r="G200" s="97">
        <v>0</v>
      </c>
      <c r="H200" s="97">
        <v>24.7</v>
      </c>
      <c r="I200" s="97">
        <v>1</v>
      </c>
      <c r="J200" s="97">
        <v>0</v>
      </c>
      <c r="K200" s="97">
        <v>0</v>
      </c>
      <c r="L200" s="97">
        <v>0</v>
      </c>
      <c r="M200" s="97">
        <v>6</v>
      </c>
      <c r="N200" s="97">
        <v>0</v>
      </c>
      <c r="O200" s="97">
        <v>0</v>
      </c>
      <c r="P200" s="97">
        <v>0</v>
      </c>
      <c r="Q200" s="97">
        <v>0</v>
      </c>
      <c r="S200" s="97">
        <v>0</v>
      </c>
      <c r="T200" s="97">
        <v>0</v>
      </c>
      <c r="U200" s="97">
        <v>0</v>
      </c>
      <c r="V200" s="97">
        <v>0</v>
      </c>
      <c r="W200" s="97">
        <v>0</v>
      </c>
      <c r="X200" s="97">
        <v>7</v>
      </c>
      <c r="Y200" s="97">
        <v>0</v>
      </c>
      <c r="Z200" s="97">
        <v>0</v>
      </c>
      <c r="AA200" s="97">
        <v>0</v>
      </c>
      <c r="AB200" s="97">
        <v>0</v>
      </c>
      <c r="AC200" s="97">
        <v>0</v>
      </c>
      <c r="AD200" s="97">
        <v>0</v>
      </c>
      <c r="AE200" s="97">
        <v>0</v>
      </c>
      <c r="AF200" s="97">
        <v>0</v>
      </c>
      <c r="AG200" s="97">
        <v>0</v>
      </c>
    </row>
    <row r="201" spans="1:33" x14ac:dyDescent="0.3">
      <c r="A201" s="3">
        <v>1221</v>
      </c>
      <c r="B201" s="4" t="s">
        <v>197</v>
      </c>
      <c r="C201" s="97">
        <v>0</v>
      </c>
      <c r="D201" s="97">
        <v>1</v>
      </c>
      <c r="E201" s="97">
        <v>1</v>
      </c>
      <c r="F201" s="97">
        <v>0</v>
      </c>
      <c r="G201" s="97">
        <v>0</v>
      </c>
      <c r="H201" s="97">
        <v>0</v>
      </c>
      <c r="I201" s="97">
        <v>0</v>
      </c>
      <c r="J201" s="97">
        <v>0</v>
      </c>
      <c r="K201" s="97">
        <v>0</v>
      </c>
      <c r="L201" s="97">
        <v>0</v>
      </c>
      <c r="M201" s="97">
        <v>0</v>
      </c>
      <c r="N201" s="97">
        <v>7</v>
      </c>
      <c r="O201" s="97">
        <v>0</v>
      </c>
      <c r="P201" s="97">
        <v>0</v>
      </c>
      <c r="Q201" s="97">
        <v>0</v>
      </c>
      <c r="S201" s="97">
        <v>0</v>
      </c>
      <c r="T201" s="97">
        <v>0</v>
      </c>
      <c r="U201" s="97">
        <v>0</v>
      </c>
      <c r="V201" s="97">
        <v>0</v>
      </c>
      <c r="W201" s="97">
        <v>0</v>
      </c>
      <c r="X201" s="97">
        <v>0</v>
      </c>
      <c r="Y201" s="97">
        <v>0</v>
      </c>
      <c r="Z201" s="97">
        <v>0</v>
      </c>
      <c r="AA201" s="97">
        <v>0</v>
      </c>
      <c r="AB201" s="97">
        <v>0</v>
      </c>
      <c r="AC201" s="97">
        <v>0</v>
      </c>
      <c r="AD201" s="97">
        <v>0</v>
      </c>
      <c r="AE201" s="97">
        <v>0</v>
      </c>
      <c r="AF201" s="97">
        <v>0</v>
      </c>
      <c r="AG201" s="97">
        <v>0</v>
      </c>
    </row>
    <row r="202" spans="1:33" x14ac:dyDescent="0.3">
      <c r="A202" s="3">
        <v>1222</v>
      </c>
      <c r="B202" s="4" t="s">
        <v>198</v>
      </c>
      <c r="C202" s="97">
        <v>4.5</v>
      </c>
      <c r="D202" s="97">
        <v>0</v>
      </c>
      <c r="E202" s="97">
        <v>0</v>
      </c>
      <c r="F202" s="97">
        <v>0</v>
      </c>
      <c r="G202" s="97">
        <v>0</v>
      </c>
      <c r="H202" s="97">
        <v>4</v>
      </c>
      <c r="I202" s="97">
        <v>0</v>
      </c>
      <c r="J202" s="97">
        <v>0</v>
      </c>
      <c r="K202" s="97">
        <v>0</v>
      </c>
      <c r="L202" s="97">
        <v>0</v>
      </c>
      <c r="M202" s="97">
        <v>0</v>
      </c>
      <c r="N202" s="97">
        <v>0</v>
      </c>
      <c r="O202" s="97">
        <v>0</v>
      </c>
      <c r="P202" s="97">
        <v>0</v>
      </c>
      <c r="Q202" s="97">
        <v>6</v>
      </c>
      <c r="S202" s="97">
        <v>0</v>
      </c>
      <c r="T202" s="97">
        <v>0</v>
      </c>
      <c r="U202" s="97">
        <v>0</v>
      </c>
      <c r="V202" s="97">
        <v>0</v>
      </c>
      <c r="W202" s="97">
        <v>0</v>
      </c>
      <c r="X202" s="97">
        <v>0</v>
      </c>
      <c r="Y202" s="97">
        <v>0</v>
      </c>
      <c r="Z202" s="97">
        <v>0</v>
      </c>
      <c r="AA202" s="97">
        <v>0</v>
      </c>
      <c r="AB202" s="97">
        <v>0</v>
      </c>
      <c r="AC202" s="97">
        <v>0</v>
      </c>
      <c r="AD202" s="97">
        <v>0</v>
      </c>
      <c r="AE202" s="97">
        <v>0</v>
      </c>
      <c r="AF202" s="97">
        <v>0</v>
      </c>
      <c r="AG202" s="97">
        <v>0</v>
      </c>
    </row>
    <row r="203" spans="1:33" x14ac:dyDescent="0.3">
      <c r="A203" s="3">
        <v>1223</v>
      </c>
      <c r="B203" s="4" t="s">
        <v>199</v>
      </c>
      <c r="C203" s="97">
        <v>12.2</v>
      </c>
      <c r="D203" s="97">
        <v>3.2</v>
      </c>
      <c r="E203" s="97">
        <v>0.4</v>
      </c>
      <c r="F203" s="97">
        <v>0</v>
      </c>
      <c r="G203" s="97">
        <v>3</v>
      </c>
      <c r="H203" s="97">
        <v>12.5</v>
      </c>
      <c r="I203" s="97">
        <v>2</v>
      </c>
      <c r="J203" s="97">
        <v>0</v>
      </c>
      <c r="K203" s="97">
        <v>0</v>
      </c>
      <c r="L203" s="97">
        <v>19</v>
      </c>
      <c r="M203" s="97">
        <v>0</v>
      </c>
      <c r="N203" s="97">
        <v>0</v>
      </c>
      <c r="O203" s="97">
        <v>0</v>
      </c>
      <c r="P203" s="97">
        <v>0</v>
      </c>
      <c r="Q203" s="97">
        <v>0</v>
      </c>
      <c r="S203" s="97">
        <v>0.9</v>
      </c>
      <c r="T203" s="97">
        <v>0.2</v>
      </c>
      <c r="U203" s="97">
        <v>0.4</v>
      </c>
      <c r="V203" s="97">
        <v>0</v>
      </c>
      <c r="W203" s="97">
        <v>0</v>
      </c>
      <c r="X203" s="97">
        <v>0.5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97">
        <v>0</v>
      </c>
      <c r="AE203" s="97">
        <v>0</v>
      </c>
      <c r="AF203" s="97">
        <v>0</v>
      </c>
      <c r="AG203" s="97">
        <v>0</v>
      </c>
    </row>
    <row r="204" spans="1:33" x14ac:dyDescent="0.3">
      <c r="A204" s="3">
        <v>1224</v>
      </c>
      <c r="B204" s="4" t="s">
        <v>200</v>
      </c>
      <c r="C204" s="97">
        <v>130.5</v>
      </c>
      <c r="D204" s="97">
        <v>85.8</v>
      </c>
      <c r="E204" s="97">
        <v>70.7</v>
      </c>
      <c r="F204" s="97">
        <v>27.9</v>
      </c>
      <c r="G204" s="97">
        <v>12</v>
      </c>
      <c r="H204" s="97">
        <v>14</v>
      </c>
      <c r="I204" s="97">
        <v>6</v>
      </c>
      <c r="J204" s="97">
        <v>0</v>
      </c>
      <c r="K204" s="97">
        <v>0</v>
      </c>
      <c r="L204" s="97">
        <v>1</v>
      </c>
      <c r="M204" s="97">
        <v>17</v>
      </c>
      <c r="N204" s="97">
        <v>0.5</v>
      </c>
      <c r="O204" s="97">
        <v>9</v>
      </c>
      <c r="P204" s="97">
        <v>0</v>
      </c>
      <c r="Q204" s="97">
        <v>3.3</v>
      </c>
      <c r="S204" s="97">
        <v>1.1000000000000001</v>
      </c>
      <c r="T204" s="97">
        <v>0</v>
      </c>
      <c r="U204" s="97">
        <v>6</v>
      </c>
      <c r="V204" s="97">
        <v>8.6</v>
      </c>
      <c r="W204" s="97">
        <v>0</v>
      </c>
      <c r="X204" s="97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17</v>
      </c>
      <c r="AD204" s="97">
        <v>0.5</v>
      </c>
      <c r="AE204" s="97">
        <v>0</v>
      </c>
      <c r="AF204" s="97">
        <v>0</v>
      </c>
      <c r="AG204" s="97">
        <v>0</v>
      </c>
    </row>
    <row r="205" spans="1:33" x14ac:dyDescent="0.3">
      <c r="A205" s="3">
        <v>1227</v>
      </c>
      <c r="B205" s="4" t="s">
        <v>201</v>
      </c>
      <c r="C205" s="97">
        <v>5</v>
      </c>
      <c r="D205" s="97">
        <v>0</v>
      </c>
      <c r="E205" s="97">
        <v>0</v>
      </c>
      <c r="F205" s="97">
        <v>0</v>
      </c>
      <c r="G205" s="97">
        <v>1</v>
      </c>
      <c r="H205" s="97">
        <v>0</v>
      </c>
      <c r="I205" s="97">
        <v>0</v>
      </c>
      <c r="J205" s="97">
        <v>0</v>
      </c>
      <c r="K205" s="97">
        <v>0</v>
      </c>
      <c r="L205" s="97">
        <v>0</v>
      </c>
      <c r="M205" s="97">
        <v>0</v>
      </c>
      <c r="N205" s="97">
        <v>0</v>
      </c>
      <c r="O205" s="97">
        <v>0</v>
      </c>
      <c r="P205" s="97">
        <v>0</v>
      </c>
      <c r="Q205" s="97">
        <v>0</v>
      </c>
      <c r="S205" s="97">
        <v>0</v>
      </c>
      <c r="T205" s="97">
        <v>0</v>
      </c>
      <c r="U205" s="97">
        <v>0</v>
      </c>
      <c r="V205" s="97">
        <v>0</v>
      </c>
      <c r="W205" s="97">
        <v>0</v>
      </c>
      <c r="X205" s="97">
        <v>0</v>
      </c>
      <c r="Y205" s="97">
        <v>0</v>
      </c>
      <c r="Z205" s="97">
        <v>0</v>
      </c>
      <c r="AA205" s="97">
        <v>0</v>
      </c>
      <c r="AB205" s="97">
        <v>0</v>
      </c>
      <c r="AC205" s="97">
        <v>0</v>
      </c>
      <c r="AD205" s="97">
        <v>0</v>
      </c>
      <c r="AE205" s="97">
        <v>0</v>
      </c>
      <c r="AF205" s="97">
        <v>0</v>
      </c>
      <c r="AG205" s="97">
        <v>0</v>
      </c>
    </row>
    <row r="206" spans="1:33" x14ac:dyDescent="0.3">
      <c r="A206" s="3">
        <v>1228</v>
      </c>
      <c r="B206" s="4" t="s">
        <v>202</v>
      </c>
      <c r="C206" s="97">
        <v>0.3</v>
      </c>
      <c r="D206" s="97">
        <v>0</v>
      </c>
      <c r="E206" s="97">
        <v>0</v>
      </c>
      <c r="F206" s="97">
        <v>0</v>
      </c>
      <c r="G206" s="97">
        <v>0</v>
      </c>
      <c r="H206" s="97">
        <v>0</v>
      </c>
      <c r="I206" s="97">
        <v>0</v>
      </c>
      <c r="J206" s="97">
        <v>0</v>
      </c>
      <c r="K206" s="97">
        <v>0</v>
      </c>
      <c r="L206" s="97">
        <v>0</v>
      </c>
      <c r="M206" s="97">
        <v>0</v>
      </c>
      <c r="N206" s="97">
        <v>0</v>
      </c>
      <c r="O206" s="97">
        <v>0</v>
      </c>
      <c r="P206" s="97">
        <v>0</v>
      </c>
      <c r="Q206" s="97">
        <v>0</v>
      </c>
      <c r="S206" s="97">
        <v>0</v>
      </c>
      <c r="T206" s="97">
        <v>0</v>
      </c>
      <c r="U206" s="97">
        <v>0</v>
      </c>
      <c r="V206" s="97">
        <v>0</v>
      </c>
      <c r="W206" s="97">
        <v>0</v>
      </c>
      <c r="X206" s="97">
        <v>0</v>
      </c>
      <c r="Y206" s="97">
        <v>0</v>
      </c>
      <c r="Z206" s="97">
        <v>0</v>
      </c>
      <c r="AA206" s="97">
        <v>0</v>
      </c>
      <c r="AB206" s="97">
        <v>0</v>
      </c>
      <c r="AC206" s="97">
        <v>0</v>
      </c>
      <c r="AD206" s="97">
        <v>0</v>
      </c>
      <c r="AE206" s="97">
        <v>0</v>
      </c>
      <c r="AF206" s="97">
        <v>0</v>
      </c>
      <c r="AG206" s="97">
        <v>0</v>
      </c>
    </row>
    <row r="207" spans="1:33" x14ac:dyDescent="0.3">
      <c r="A207" s="3">
        <v>1231</v>
      </c>
      <c r="B207" s="4" t="s">
        <v>203</v>
      </c>
      <c r="C207" s="97">
        <v>14</v>
      </c>
      <c r="D207" s="97">
        <v>0</v>
      </c>
      <c r="E207" s="97">
        <v>0.5</v>
      </c>
      <c r="F207" s="97">
        <v>0</v>
      </c>
      <c r="G207" s="97">
        <v>0</v>
      </c>
      <c r="H207" s="97">
        <v>14.5</v>
      </c>
      <c r="I207" s="97">
        <v>0</v>
      </c>
      <c r="J207" s="97">
        <v>0</v>
      </c>
      <c r="K207" s="97">
        <v>0</v>
      </c>
      <c r="L207" s="97">
        <v>0</v>
      </c>
      <c r="M207" s="97">
        <v>108</v>
      </c>
      <c r="N207" s="97">
        <v>0</v>
      </c>
      <c r="O207" s="97">
        <v>0</v>
      </c>
      <c r="P207" s="97">
        <v>0</v>
      </c>
      <c r="Q207" s="97">
        <v>0</v>
      </c>
      <c r="S207" s="97">
        <v>0</v>
      </c>
      <c r="T207" s="97">
        <v>0</v>
      </c>
      <c r="U207" s="97">
        <v>0.5</v>
      </c>
      <c r="V207" s="97">
        <v>0</v>
      </c>
      <c r="W207" s="97">
        <v>0</v>
      </c>
      <c r="X207" s="97">
        <v>0</v>
      </c>
      <c r="Y207" s="97">
        <v>0</v>
      </c>
      <c r="Z207" s="97">
        <v>0</v>
      </c>
      <c r="AA207" s="97">
        <v>0</v>
      </c>
      <c r="AB207" s="97">
        <v>0</v>
      </c>
      <c r="AC207" s="97">
        <v>0</v>
      </c>
      <c r="AD207" s="97">
        <v>0</v>
      </c>
      <c r="AE207" s="97">
        <v>0</v>
      </c>
      <c r="AF207" s="97">
        <v>0</v>
      </c>
      <c r="AG207" s="97">
        <v>0</v>
      </c>
    </row>
    <row r="208" spans="1:33" x14ac:dyDescent="0.3">
      <c r="A208" s="3">
        <v>1232</v>
      </c>
      <c r="B208" s="4" t="s">
        <v>204</v>
      </c>
      <c r="C208" s="97">
        <v>0</v>
      </c>
      <c r="D208" s="97">
        <v>0</v>
      </c>
      <c r="E208" s="97">
        <v>0</v>
      </c>
      <c r="F208" s="97">
        <v>0</v>
      </c>
      <c r="G208" s="97">
        <v>0</v>
      </c>
      <c r="H208" s="97">
        <v>0</v>
      </c>
      <c r="I208" s="97">
        <v>0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>
        <v>0</v>
      </c>
      <c r="Q208" s="97">
        <v>0</v>
      </c>
      <c r="S208" s="97">
        <v>0</v>
      </c>
      <c r="T208" s="97">
        <v>0</v>
      </c>
      <c r="U208" s="97">
        <v>0</v>
      </c>
      <c r="V208" s="97">
        <v>0</v>
      </c>
      <c r="W208" s="97">
        <v>0</v>
      </c>
      <c r="X208" s="97">
        <v>0</v>
      </c>
      <c r="Y208" s="97">
        <v>0</v>
      </c>
      <c r="Z208" s="97">
        <v>0</v>
      </c>
      <c r="AA208" s="97">
        <v>0</v>
      </c>
      <c r="AB208" s="97">
        <v>0</v>
      </c>
      <c r="AC208" s="97">
        <v>0</v>
      </c>
      <c r="AD208" s="97">
        <v>0</v>
      </c>
      <c r="AE208" s="97">
        <v>0</v>
      </c>
      <c r="AF208" s="97">
        <v>0</v>
      </c>
      <c r="AG208" s="97">
        <v>0</v>
      </c>
    </row>
    <row r="209" spans="1:33" x14ac:dyDescent="0.3">
      <c r="A209" s="3">
        <v>1233</v>
      </c>
      <c r="B209" s="4" t="s">
        <v>205</v>
      </c>
      <c r="C209" s="97">
        <v>12</v>
      </c>
      <c r="D209" s="97">
        <v>3.6</v>
      </c>
      <c r="E209" s="97">
        <v>0</v>
      </c>
      <c r="F209" s="97">
        <v>0</v>
      </c>
      <c r="G209" s="97">
        <v>0</v>
      </c>
      <c r="H209" s="97">
        <v>0</v>
      </c>
      <c r="I209" s="97">
        <v>0</v>
      </c>
      <c r="J209" s="97">
        <v>0</v>
      </c>
      <c r="K209" s="97">
        <v>0</v>
      </c>
      <c r="L209" s="97">
        <v>12</v>
      </c>
      <c r="M209" s="97">
        <v>0</v>
      </c>
      <c r="N209" s="97">
        <v>0</v>
      </c>
      <c r="O209" s="97">
        <v>2</v>
      </c>
      <c r="P209" s="97">
        <v>0</v>
      </c>
      <c r="Q209" s="97">
        <v>0</v>
      </c>
      <c r="S209" s="97">
        <v>0</v>
      </c>
      <c r="T209" s="97">
        <v>0</v>
      </c>
      <c r="U209" s="97">
        <v>0</v>
      </c>
      <c r="V209" s="97">
        <v>0</v>
      </c>
      <c r="W209" s="97">
        <v>0</v>
      </c>
      <c r="X209" s="97">
        <v>0</v>
      </c>
      <c r="Y209" s="97">
        <v>0</v>
      </c>
      <c r="Z209" s="97">
        <v>0</v>
      </c>
      <c r="AA209" s="97">
        <v>0</v>
      </c>
      <c r="AB209" s="97">
        <v>0</v>
      </c>
      <c r="AC209" s="97">
        <v>0</v>
      </c>
      <c r="AD209" s="97">
        <v>0</v>
      </c>
      <c r="AE209" s="97">
        <v>0</v>
      </c>
      <c r="AF209" s="97">
        <v>0</v>
      </c>
      <c r="AG209" s="97">
        <v>0</v>
      </c>
    </row>
    <row r="210" spans="1:33" x14ac:dyDescent="0.3">
      <c r="A210" s="3">
        <v>1234</v>
      </c>
      <c r="B210" s="4" t="s">
        <v>206</v>
      </c>
      <c r="C210" s="97">
        <v>7</v>
      </c>
      <c r="D210" s="97">
        <v>2</v>
      </c>
      <c r="E210" s="97">
        <v>0</v>
      </c>
      <c r="F210" s="97">
        <v>0</v>
      </c>
      <c r="G210" s="97">
        <v>0</v>
      </c>
      <c r="H210" s="97">
        <v>12</v>
      </c>
      <c r="I210" s="97">
        <v>0</v>
      </c>
      <c r="J210" s="97">
        <v>0</v>
      </c>
      <c r="K210" s="97">
        <v>0</v>
      </c>
      <c r="L210" s="97">
        <v>2</v>
      </c>
      <c r="M210" s="97">
        <v>0</v>
      </c>
      <c r="N210" s="97">
        <v>0</v>
      </c>
      <c r="O210" s="97">
        <v>0</v>
      </c>
      <c r="P210" s="97">
        <v>0</v>
      </c>
      <c r="Q210" s="97">
        <v>0</v>
      </c>
      <c r="S210" s="97">
        <v>3</v>
      </c>
      <c r="T210" s="97">
        <v>0</v>
      </c>
      <c r="U210" s="97">
        <v>0</v>
      </c>
      <c r="V210" s="97">
        <v>0</v>
      </c>
      <c r="W210" s="97">
        <v>0</v>
      </c>
      <c r="X210" s="97">
        <v>0</v>
      </c>
      <c r="Y210" s="97">
        <v>0</v>
      </c>
      <c r="Z210" s="97">
        <v>0</v>
      </c>
      <c r="AA210" s="97">
        <v>0</v>
      </c>
      <c r="AB210" s="97">
        <v>0</v>
      </c>
      <c r="AC210" s="97">
        <v>0</v>
      </c>
      <c r="AD210" s="97">
        <v>0</v>
      </c>
      <c r="AE210" s="97">
        <v>0</v>
      </c>
      <c r="AF210" s="97">
        <v>0</v>
      </c>
      <c r="AG210" s="97">
        <v>0</v>
      </c>
    </row>
    <row r="211" spans="1:33" x14ac:dyDescent="0.3">
      <c r="A211" s="3">
        <v>1235</v>
      </c>
      <c r="B211" s="4" t="s">
        <v>207</v>
      </c>
      <c r="C211" s="97">
        <v>170.5</v>
      </c>
      <c r="D211" s="97">
        <v>130.9</v>
      </c>
      <c r="E211" s="97">
        <v>5</v>
      </c>
      <c r="F211" s="97">
        <v>23</v>
      </c>
      <c r="G211" s="97">
        <v>24</v>
      </c>
      <c r="H211" s="97">
        <v>58</v>
      </c>
      <c r="I211" s="97">
        <v>0</v>
      </c>
      <c r="J211" s="97">
        <v>0</v>
      </c>
      <c r="K211" s="97">
        <v>0</v>
      </c>
      <c r="L211" s="97">
        <v>0</v>
      </c>
      <c r="M211" s="97">
        <v>0</v>
      </c>
      <c r="N211" s="97">
        <v>0</v>
      </c>
      <c r="O211" s="97">
        <v>0</v>
      </c>
      <c r="P211" s="97">
        <v>0</v>
      </c>
      <c r="Q211" s="97">
        <v>0</v>
      </c>
      <c r="S211" s="97">
        <v>3</v>
      </c>
      <c r="T211" s="97">
        <v>0</v>
      </c>
      <c r="U211" s="97">
        <v>5</v>
      </c>
      <c r="V211" s="97">
        <v>0</v>
      </c>
      <c r="W211" s="97">
        <v>24</v>
      </c>
      <c r="X211" s="97">
        <v>0</v>
      </c>
      <c r="Y211" s="97">
        <v>0</v>
      </c>
      <c r="Z211" s="97">
        <v>0</v>
      </c>
      <c r="AA211" s="97">
        <v>0</v>
      </c>
      <c r="AB211" s="97">
        <v>0</v>
      </c>
      <c r="AC211" s="97">
        <v>0</v>
      </c>
      <c r="AD211" s="97">
        <v>0</v>
      </c>
      <c r="AE211" s="97">
        <v>0</v>
      </c>
      <c r="AF211" s="97">
        <v>0</v>
      </c>
      <c r="AG211" s="97">
        <v>0</v>
      </c>
    </row>
    <row r="212" spans="1:33" x14ac:dyDescent="0.3">
      <c r="A212" s="3">
        <v>1238</v>
      </c>
      <c r="B212" s="4" t="s">
        <v>208</v>
      </c>
      <c r="C212" s="97">
        <v>59.4</v>
      </c>
      <c r="D212" s="97">
        <v>2</v>
      </c>
      <c r="E212" s="97">
        <v>4.0999999999999996</v>
      </c>
      <c r="F212" s="97">
        <v>0</v>
      </c>
      <c r="G212" s="97">
        <v>0</v>
      </c>
      <c r="H212" s="97">
        <v>18.100000000000001</v>
      </c>
      <c r="I212" s="97">
        <v>7</v>
      </c>
      <c r="J212" s="97">
        <v>0</v>
      </c>
      <c r="K212" s="97">
        <v>0</v>
      </c>
      <c r="L212" s="97">
        <v>0</v>
      </c>
      <c r="M212" s="97">
        <v>0</v>
      </c>
      <c r="N212" s="97">
        <v>0</v>
      </c>
      <c r="O212" s="97">
        <v>2</v>
      </c>
      <c r="P212" s="97">
        <v>0</v>
      </c>
      <c r="Q212" s="97">
        <v>5</v>
      </c>
      <c r="S212" s="97">
        <v>0.6</v>
      </c>
      <c r="T212" s="97">
        <v>0</v>
      </c>
      <c r="U212" s="97">
        <v>0</v>
      </c>
      <c r="V212" s="97">
        <v>0</v>
      </c>
      <c r="W212" s="97">
        <v>0</v>
      </c>
      <c r="X212" s="97">
        <v>2.8</v>
      </c>
      <c r="Y212" s="97">
        <v>0</v>
      </c>
      <c r="Z212" s="97">
        <v>0</v>
      </c>
      <c r="AA212" s="97">
        <v>0</v>
      </c>
      <c r="AB212" s="97">
        <v>0</v>
      </c>
      <c r="AC212" s="97">
        <v>0</v>
      </c>
      <c r="AD212" s="97">
        <v>0</v>
      </c>
      <c r="AE212" s="97">
        <v>0</v>
      </c>
      <c r="AF212" s="97">
        <v>0</v>
      </c>
      <c r="AG212" s="97">
        <v>0</v>
      </c>
    </row>
    <row r="213" spans="1:33" x14ac:dyDescent="0.3">
      <c r="A213" s="3">
        <v>1241</v>
      </c>
      <c r="B213" s="4" t="s">
        <v>209</v>
      </c>
      <c r="C213" s="97">
        <v>6.3</v>
      </c>
      <c r="D213" s="97">
        <v>0</v>
      </c>
      <c r="E213" s="97">
        <v>0</v>
      </c>
      <c r="F213" s="97">
        <v>0</v>
      </c>
      <c r="G213" s="97">
        <v>0.9</v>
      </c>
      <c r="H213" s="97">
        <v>2</v>
      </c>
      <c r="I213" s="97">
        <v>3</v>
      </c>
      <c r="J213" s="97">
        <v>0</v>
      </c>
      <c r="K213" s="97">
        <v>0</v>
      </c>
      <c r="L213" s="97">
        <v>0.9</v>
      </c>
      <c r="M213" s="97">
        <v>0</v>
      </c>
      <c r="N213" s="97">
        <v>0</v>
      </c>
      <c r="O213" s="97">
        <v>0</v>
      </c>
      <c r="P213" s="97">
        <v>0</v>
      </c>
      <c r="Q213" s="97">
        <v>0</v>
      </c>
      <c r="S213" s="97">
        <v>1.3</v>
      </c>
      <c r="T213" s="97">
        <v>0</v>
      </c>
      <c r="U213" s="97">
        <v>0</v>
      </c>
      <c r="V213" s="97">
        <v>0</v>
      </c>
      <c r="W213" s="97">
        <v>0.9</v>
      </c>
      <c r="X213" s="97">
        <v>0</v>
      </c>
      <c r="Y213" s="97">
        <v>0</v>
      </c>
      <c r="Z213" s="97">
        <v>0</v>
      </c>
      <c r="AA213" s="97">
        <v>0</v>
      </c>
      <c r="AB213" s="97">
        <v>0</v>
      </c>
      <c r="AC213" s="97">
        <v>0</v>
      </c>
      <c r="AD213" s="97">
        <v>0</v>
      </c>
      <c r="AE213" s="97">
        <v>0</v>
      </c>
      <c r="AF213" s="97">
        <v>0</v>
      </c>
      <c r="AG213" s="97">
        <v>0</v>
      </c>
    </row>
    <row r="214" spans="1:33" x14ac:dyDescent="0.3">
      <c r="A214" s="3">
        <v>1242</v>
      </c>
      <c r="B214" s="4" t="s">
        <v>210</v>
      </c>
      <c r="C214" s="97">
        <v>12</v>
      </c>
      <c r="D214" s="97">
        <v>4</v>
      </c>
      <c r="E214" s="97">
        <v>0</v>
      </c>
      <c r="F214" s="97">
        <v>0</v>
      </c>
      <c r="G214" s="97">
        <v>1</v>
      </c>
      <c r="H214" s="97">
        <v>5.4</v>
      </c>
      <c r="I214" s="97">
        <v>0</v>
      </c>
      <c r="J214" s="97">
        <v>0</v>
      </c>
      <c r="K214" s="97">
        <v>0</v>
      </c>
      <c r="L214" s="97">
        <v>1.2</v>
      </c>
      <c r="M214" s="97">
        <v>0</v>
      </c>
      <c r="N214" s="97">
        <v>0</v>
      </c>
      <c r="O214" s="97">
        <v>0</v>
      </c>
      <c r="P214" s="97">
        <v>0</v>
      </c>
      <c r="Q214" s="97">
        <v>0</v>
      </c>
      <c r="S214" s="97">
        <v>2.9</v>
      </c>
      <c r="T214" s="97">
        <v>0</v>
      </c>
      <c r="U214" s="97">
        <v>0</v>
      </c>
      <c r="V214" s="97">
        <v>0</v>
      </c>
      <c r="W214" s="97">
        <v>0</v>
      </c>
      <c r="X214" s="97">
        <v>0</v>
      </c>
      <c r="Y214" s="97">
        <v>0</v>
      </c>
      <c r="Z214" s="97">
        <v>0</v>
      </c>
      <c r="AA214" s="97">
        <v>0</v>
      </c>
      <c r="AB214" s="97">
        <v>0</v>
      </c>
      <c r="AC214" s="97">
        <v>0</v>
      </c>
      <c r="AD214" s="97">
        <v>0</v>
      </c>
      <c r="AE214" s="97">
        <v>0</v>
      </c>
      <c r="AF214" s="97">
        <v>0</v>
      </c>
      <c r="AG214" s="97">
        <v>0</v>
      </c>
    </row>
    <row r="215" spans="1:33" x14ac:dyDescent="0.3">
      <c r="A215" s="3">
        <v>1243</v>
      </c>
      <c r="B215" s="4" t="s">
        <v>63</v>
      </c>
      <c r="C215" s="97">
        <v>52</v>
      </c>
      <c r="D215" s="97">
        <v>0</v>
      </c>
      <c r="E215" s="97">
        <v>12</v>
      </c>
      <c r="F215" s="97">
        <v>20.100000000000001</v>
      </c>
      <c r="G215" s="97">
        <v>0</v>
      </c>
      <c r="H215" s="97">
        <v>5</v>
      </c>
      <c r="I215" s="97">
        <v>0</v>
      </c>
      <c r="J215" s="97">
        <v>0</v>
      </c>
      <c r="K215" s="97">
        <v>0</v>
      </c>
      <c r="L215" s="97">
        <v>0.5</v>
      </c>
      <c r="M215" s="97">
        <v>0</v>
      </c>
      <c r="N215" s="97">
        <v>0</v>
      </c>
      <c r="O215" s="97">
        <v>0</v>
      </c>
      <c r="P215" s="97">
        <v>0</v>
      </c>
      <c r="Q215" s="97">
        <v>0</v>
      </c>
      <c r="S215" s="97">
        <v>1</v>
      </c>
      <c r="T215" s="97">
        <v>0</v>
      </c>
      <c r="U215" s="97">
        <v>0</v>
      </c>
      <c r="V215" s="97">
        <v>0.1</v>
      </c>
      <c r="W215" s="97">
        <v>0</v>
      </c>
      <c r="X215" s="97">
        <v>0</v>
      </c>
      <c r="Y215" s="97">
        <v>0</v>
      </c>
      <c r="Z215" s="97">
        <v>0</v>
      </c>
      <c r="AA215" s="97">
        <v>0</v>
      </c>
      <c r="AB215" s="97">
        <v>0.5</v>
      </c>
      <c r="AC215" s="97">
        <v>0</v>
      </c>
      <c r="AD215" s="97">
        <v>0</v>
      </c>
      <c r="AE215" s="97">
        <v>0</v>
      </c>
      <c r="AF215" s="97">
        <v>0</v>
      </c>
      <c r="AG215" s="97">
        <v>0</v>
      </c>
    </row>
    <row r="216" spans="1:33" x14ac:dyDescent="0.3">
      <c r="A216" s="3">
        <v>1244</v>
      </c>
      <c r="B216" s="4" t="s">
        <v>211</v>
      </c>
      <c r="C216" s="97">
        <v>9.5</v>
      </c>
      <c r="D216" s="97">
        <v>11</v>
      </c>
      <c r="E216" s="97">
        <v>8.1999999999999993</v>
      </c>
      <c r="F216" s="97">
        <v>0</v>
      </c>
      <c r="G216" s="97">
        <v>0.2</v>
      </c>
      <c r="H216" s="97">
        <v>0</v>
      </c>
      <c r="I216" s="97">
        <v>0</v>
      </c>
      <c r="J216" s="97">
        <v>0</v>
      </c>
      <c r="K216" s="97">
        <v>0</v>
      </c>
      <c r="L216" s="97">
        <v>0</v>
      </c>
      <c r="M216" s="97">
        <v>0</v>
      </c>
      <c r="N216" s="97">
        <v>0</v>
      </c>
      <c r="O216" s="97">
        <v>0</v>
      </c>
      <c r="P216" s="97">
        <v>0</v>
      </c>
      <c r="Q216" s="97">
        <v>0</v>
      </c>
      <c r="S216" s="97">
        <v>6.9</v>
      </c>
      <c r="T216" s="97">
        <v>0</v>
      </c>
      <c r="U216" s="97">
        <v>0</v>
      </c>
      <c r="V216" s="97">
        <v>0</v>
      </c>
      <c r="W216" s="97">
        <v>0.2</v>
      </c>
      <c r="X216" s="97">
        <v>0</v>
      </c>
      <c r="Y216" s="97">
        <v>0</v>
      </c>
      <c r="Z216" s="97">
        <v>0</v>
      </c>
      <c r="AA216" s="97">
        <v>0</v>
      </c>
      <c r="AB216" s="97">
        <v>0</v>
      </c>
      <c r="AC216" s="97">
        <v>0</v>
      </c>
      <c r="AD216" s="97">
        <v>0</v>
      </c>
      <c r="AE216" s="97">
        <v>0</v>
      </c>
      <c r="AF216" s="97">
        <v>0</v>
      </c>
      <c r="AG216" s="97">
        <v>0</v>
      </c>
    </row>
    <row r="217" spans="1:33" x14ac:dyDescent="0.3">
      <c r="A217" s="3">
        <v>1245</v>
      </c>
      <c r="B217" s="4" t="s">
        <v>212</v>
      </c>
      <c r="C217" s="97">
        <v>9.1999999999999993</v>
      </c>
      <c r="D217" s="97">
        <v>0</v>
      </c>
      <c r="E217" s="97">
        <v>0</v>
      </c>
      <c r="F217" s="97">
        <v>0</v>
      </c>
      <c r="G217" s="97">
        <v>4</v>
      </c>
      <c r="H217" s="97">
        <v>1.4</v>
      </c>
      <c r="I217" s="97">
        <v>0</v>
      </c>
      <c r="J217" s="97">
        <v>0</v>
      </c>
      <c r="K217" s="97">
        <v>0</v>
      </c>
      <c r="L217" s="97">
        <v>0</v>
      </c>
      <c r="M217" s="97">
        <v>0</v>
      </c>
      <c r="N217" s="97">
        <v>0</v>
      </c>
      <c r="O217" s="97">
        <v>0</v>
      </c>
      <c r="P217" s="97">
        <v>0</v>
      </c>
      <c r="Q217" s="97">
        <v>0</v>
      </c>
      <c r="S217" s="97">
        <v>5</v>
      </c>
      <c r="T217" s="97">
        <v>0</v>
      </c>
      <c r="U217" s="97">
        <v>0</v>
      </c>
      <c r="V217" s="97">
        <v>0</v>
      </c>
      <c r="W217" s="97">
        <v>4</v>
      </c>
      <c r="X217" s="97">
        <v>0</v>
      </c>
      <c r="Y217" s="97">
        <v>0</v>
      </c>
      <c r="Z217" s="97">
        <v>0</v>
      </c>
      <c r="AA217" s="97">
        <v>0</v>
      </c>
      <c r="AB217" s="97">
        <v>0</v>
      </c>
      <c r="AC217" s="97">
        <v>0</v>
      </c>
      <c r="AD217" s="97">
        <v>0</v>
      </c>
      <c r="AE217" s="97">
        <v>0</v>
      </c>
      <c r="AF217" s="97">
        <v>0</v>
      </c>
      <c r="AG217" s="97">
        <v>0</v>
      </c>
    </row>
    <row r="218" spans="1:33" x14ac:dyDescent="0.3">
      <c r="A218" s="3">
        <v>1246</v>
      </c>
      <c r="B218" s="4" t="s">
        <v>213</v>
      </c>
      <c r="C218" s="97">
        <v>129.80000000000001</v>
      </c>
      <c r="D218" s="97">
        <v>0</v>
      </c>
      <c r="E218" s="97">
        <v>2</v>
      </c>
      <c r="F218" s="97">
        <v>3</v>
      </c>
      <c r="G218" s="97">
        <v>5.9</v>
      </c>
      <c r="H218" s="97">
        <v>38.200000000000003</v>
      </c>
      <c r="I218" s="97">
        <v>13</v>
      </c>
      <c r="J218" s="97">
        <v>33.4</v>
      </c>
      <c r="K218" s="97">
        <v>0</v>
      </c>
      <c r="L218" s="97">
        <v>1.8</v>
      </c>
      <c r="M218" s="97">
        <v>0</v>
      </c>
      <c r="N218" s="97">
        <v>0</v>
      </c>
      <c r="O218" s="97">
        <v>2</v>
      </c>
      <c r="P218" s="97">
        <v>0</v>
      </c>
      <c r="Q218" s="97">
        <v>2</v>
      </c>
      <c r="S218" s="97">
        <v>2.1</v>
      </c>
      <c r="T218" s="97">
        <v>0</v>
      </c>
      <c r="U218" s="97">
        <v>0</v>
      </c>
      <c r="V218" s="97">
        <v>0</v>
      </c>
      <c r="W218" s="97">
        <v>3.9</v>
      </c>
      <c r="X218" s="97">
        <v>0</v>
      </c>
      <c r="Y218" s="97">
        <v>0</v>
      </c>
      <c r="Z218" s="97">
        <v>0</v>
      </c>
      <c r="AA218" s="97">
        <v>0</v>
      </c>
      <c r="AB218" s="97">
        <v>0</v>
      </c>
      <c r="AC218" s="97">
        <v>0</v>
      </c>
      <c r="AD218" s="97">
        <v>0</v>
      </c>
      <c r="AE218" s="97">
        <v>0</v>
      </c>
      <c r="AF218" s="97">
        <v>0</v>
      </c>
      <c r="AG218" s="97">
        <v>0</v>
      </c>
    </row>
    <row r="219" spans="1:33" x14ac:dyDescent="0.3">
      <c r="A219" s="3">
        <v>1247</v>
      </c>
      <c r="B219" s="4" t="s">
        <v>214</v>
      </c>
      <c r="C219" s="97">
        <v>41.1</v>
      </c>
      <c r="D219" s="97">
        <v>0.1</v>
      </c>
      <c r="E219" s="97">
        <v>11.5</v>
      </c>
      <c r="F219" s="97">
        <v>1.7</v>
      </c>
      <c r="G219" s="97">
        <v>8.9</v>
      </c>
      <c r="H219" s="97">
        <v>67.300000000000011</v>
      </c>
      <c r="I219" s="97">
        <v>14.3</v>
      </c>
      <c r="J219" s="97">
        <v>0</v>
      </c>
      <c r="K219" s="97">
        <v>0</v>
      </c>
      <c r="L219" s="97">
        <v>2</v>
      </c>
      <c r="M219" s="97">
        <v>2</v>
      </c>
      <c r="N219" s="97">
        <v>1.3</v>
      </c>
      <c r="O219" s="97">
        <v>0</v>
      </c>
      <c r="P219" s="97">
        <v>0</v>
      </c>
      <c r="Q219" s="97">
        <v>0</v>
      </c>
      <c r="S219" s="97">
        <v>8.4</v>
      </c>
      <c r="T219" s="97">
        <v>0</v>
      </c>
      <c r="U219" s="97">
        <v>0</v>
      </c>
      <c r="V219" s="97">
        <v>1.7</v>
      </c>
      <c r="W219" s="97">
        <v>1.2</v>
      </c>
      <c r="X219" s="97">
        <v>42.1</v>
      </c>
      <c r="Y219" s="97">
        <v>4.3</v>
      </c>
      <c r="Z219" s="97">
        <v>0</v>
      </c>
      <c r="AA219" s="97">
        <v>0</v>
      </c>
      <c r="AB219" s="97">
        <v>0</v>
      </c>
      <c r="AC219" s="97">
        <v>0</v>
      </c>
      <c r="AD219" s="97">
        <v>0</v>
      </c>
      <c r="AE219" s="97">
        <v>0</v>
      </c>
      <c r="AF219" s="97">
        <v>0</v>
      </c>
      <c r="AG219" s="97">
        <v>0</v>
      </c>
    </row>
    <row r="220" spans="1:33" x14ac:dyDescent="0.3">
      <c r="A220" s="3">
        <v>1251</v>
      </c>
      <c r="B220" s="4" t="s">
        <v>215</v>
      </c>
      <c r="C220" s="97">
        <v>8.9</v>
      </c>
      <c r="D220" s="97">
        <v>1.5</v>
      </c>
      <c r="E220" s="97">
        <v>0</v>
      </c>
      <c r="F220" s="97">
        <v>18.7</v>
      </c>
      <c r="G220" s="97">
        <v>1.5</v>
      </c>
      <c r="H220" s="97">
        <v>0</v>
      </c>
      <c r="I220" s="97">
        <v>0</v>
      </c>
      <c r="J220" s="97">
        <v>0</v>
      </c>
      <c r="K220" s="97">
        <v>0</v>
      </c>
      <c r="L220" s="97">
        <v>1</v>
      </c>
      <c r="M220" s="97">
        <v>12</v>
      </c>
      <c r="N220" s="97">
        <v>0</v>
      </c>
      <c r="O220" s="97">
        <v>0</v>
      </c>
      <c r="P220" s="97">
        <v>0</v>
      </c>
      <c r="Q220" s="97">
        <v>0</v>
      </c>
      <c r="S220" s="97">
        <v>1.7</v>
      </c>
      <c r="T220" s="97">
        <v>0</v>
      </c>
      <c r="U220" s="97">
        <v>0</v>
      </c>
      <c r="V220" s="97">
        <v>18.7</v>
      </c>
      <c r="W220" s="97">
        <v>1.5</v>
      </c>
      <c r="X220" s="97">
        <v>0</v>
      </c>
      <c r="Y220" s="97">
        <v>0</v>
      </c>
      <c r="Z220" s="97">
        <v>0</v>
      </c>
      <c r="AA220" s="97">
        <v>0</v>
      </c>
      <c r="AB220" s="97">
        <v>0</v>
      </c>
      <c r="AC220" s="97">
        <v>0</v>
      </c>
      <c r="AD220" s="97">
        <v>0</v>
      </c>
      <c r="AE220" s="97">
        <v>0</v>
      </c>
      <c r="AF220" s="97">
        <v>0</v>
      </c>
      <c r="AG220" s="97">
        <v>0</v>
      </c>
    </row>
    <row r="221" spans="1:33" x14ac:dyDescent="0.3">
      <c r="A221" s="3">
        <v>1252</v>
      </c>
      <c r="B221" s="4" t="s">
        <v>216</v>
      </c>
      <c r="C221" s="97">
        <v>1.8</v>
      </c>
      <c r="D221" s="97">
        <v>0</v>
      </c>
      <c r="E221" s="97">
        <v>0</v>
      </c>
      <c r="F221" s="97">
        <v>0</v>
      </c>
      <c r="G221" s="97">
        <v>0</v>
      </c>
      <c r="H221" s="97">
        <v>0</v>
      </c>
      <c r="I221" s="97">
        <v>0</v>
      </c>
      <c r="J221" s="97">
        <v>0</v>
      </c>
      <c r="K221" s="97">
        <v>0</v>
      </c>
      <c r="L221" s="97">
        <v>0</v>
      </c>
      <c r="M221" s="97">
        <v>0</v>
      </c>
      <c r="N221" s="97">
        <v>0</v>
      </c>
      <c r="O221" s="97">
        <v>0</v>
      </c>
      <c r="P221" s="97">
        <v>0</v>
      </c>
      <c r="Q221" s="97">
        <v>0</v>
      </c>
      <c r="S221" s="97">
        <v>0</v>
      </c>
      <c r="T221" s="97">
        <v>0</v>
      </c>
      <c r="U221" s="97">
        <v>0</v>
      </c>
      <c r="V221" s="97">
        <v>0</v>
      </c>
      <c r="W221" s="97">
        <v>0</v>
      </c>
      <c r="X221" s="97">
        <v>0</v>
      </c>
      <c r="Y221" s="97">
        <v>0</v>
      </c>
      <c r="Z221" s="97">
        <v>0</v>
      </c>
      <c r="AA221" s="97">
        <v>0</v>
      </c>
      <c r="AB221" s="97">
        <v>0</v>
      </c>
      <c r="AC221" s="97">
        <v>0</v>
      </c>
      <c r="AD221" s="97">
        <v>0</v>
      </c>
      <c r="AE221" s="97">
        <v>0</v>
      </c>
      <c r="AF221" s="97">
        <v>0</v>
      </c>
      <c r="AG221" s="97">
        <v>0</v>
      </c>
    </row>
    <row r="222" spans="1:33" x14ac:dyDescent="0.3">
      <c r="A222" s="3">
        <v>1253</v>
      </c>
      <c r="B222" s="4" t="s">
        <v>217</v>
      </c>
      <c r="C222" s="97">
        <v>117.69999999999999</v>
      </c>
      <c r="D222" s="97">
        <v>18</v>
      </c>
      <c r="E222" s="97">
        <v>63.5</v>
      </c>
      <c r="F222" s="97">
        <v>9.6999999999999993</v>
      </c>
      <c r="G222" s="97">
        <v>5.7</v>
      </c>
      <c r="H222" s="97">
        <v>149.4</v>
      </c>
      <c r="I222" s="97">
        <v>27.1</v>
      </c>
      <c r="J222" s="97">
        <v>0</v>
      </c>
      <c r="K222" s="97">
        <v>0</v>
      </c>
      <c r="L222" s="97">
        <v>28</v>
      </c>
      <c r="M222" s="97">
        <v>0</v>
      </c>
      <c r="N222" s="97">
        <v>10</v>
      </c>
      <c r="O222" s="97">
        <v>5.5</v>
      </c>
      <c r="P222" s="97">
        <v>3.9</v>
      </c>
      <c r="Q222" s="97">
        <v>33.799999999999997</v>
      </c>
      <c r="S222" s="97">
        <v>51.8</v>
      </c>
      <c r="T222" s="97">
        <v>0</v>
      </c>
      <c r="U222" s="97">
        <v>9.5</v>
      </c>
      <c r="V222" s="97">
        <v>2.7</v>
      </c>
      <c r="W222" s="97">
        <v>1.7</v>
      </c>
      <c r="X222" s="97">
        <v>27</v>
      </c>
      <c r="Y222" s="97">
        <v>3.8</v>
      </c>
      <c r="Z222" s="97">
        <v>0</v>
      </c>
      <c r="AA222" s="97">
        <v>0</v>
      </c>
      <c r="AB222" s="97">
        <v>0</v>
      </c>
      <c r="AC222" s="97">
        <v>0</v>
      </c>
      <c r="AD222" s="97">
        <v>0</v>
      </c>
      <c r="AE222" s="97">
        <v>5.5</v>
      </c>
      <c r="AF222" s="97">
        <v>3.9</v>
      </c>
      <c r="AG222" s="97">
        <v>1.8</v>
      </c>
    </row>
    <row r="223" spans="1:33" x14ac:dyDescent="0.3">
      <c r="A223" s="3">
        <v>1256</v>
      </c>
      <c r="B223" s="4" t="s">
        <v>218</v>
      </c>
      <c r="C223" s="97">
        <v>15.1</v>
      </c>
      <c r="D223" s="97">
        <v>1.3</v>
      </c>
      <c r="E223" s="97">
        <v>1</v>
      </c>
      <c r="F223" s="97">
        <v>0</v>
      </c>
      <c r="G223" s="97">
        <v>0</v>
      </c>
      <c r="H223" s="97">
        <v>0</v>
      </c>
      <c r="I223" s="97">
        <v>0</v>
      </c>
      <c r="J223" s="97">
        <v>0</v>
      </c>
      <c r="K223" s="97">
        <v>0</v>
      </c>
      <c r="L223" s="97">
        <v>1</v>
      </c>
      <c r="M223" s="97">
        <v>4</v>
      </c>
      <c r="N223" s="97">
        <v>0</v>
      </c>
      <c r="O223" s="97">
        <v>0</v>
      </c>
      <c r="P223" s="97">
        <v>0</v>
      </c>
      <c r="Q223" s="97">
        <v>0</v>
      </c>
      <c r="S223" s="97">
        <v>0.1</v>
      </c>
      <c r="T223" s="97">
        <v>0</v>
      </c>
      <c r="U223" s="97">
        <v>0</v>
      </c>
      <c r="V223" s="97">
        <v>0</v>
      </c>
      <c r="W223" s="97">
        <v>0</v>
      </c>
      <c r="X223" s="97">
        <v>0</v>
      </c>
      <c r="Y223" s="97">
        <v>0</v>
      </c>
      <c r="Z223" s="97">
        <v>0</v>
      </c>
      <c r="AA223" s="97">
        <v>0</v>
      </c>
      <c r="AB223" s="97">
        <v>0</v>
      </c>
      <c r="AC223" s="97">
        <v>0</v>
      </c>
      <c r="AD223" s="97">
        <v>0</v>
      </c>
      <c r="AE223" s="97">
        <v>0</v>
      </c>
      <c r="AF223" s="97">
        <v>0</v>
      </c>
      <c r="AG223" s="97">
        <v>0</v>
      </c>
    </row>
    <row r="224" spans="1:33" x14ac:dyDescent="0.3">
      <c r="A224" s="3">
        <v>1259</v>
      </c>
      <c r="B224" s="4" t="s">
        <v>219</v>
      </c>
      <c r="C224" s="97">
        <v>56.2</v>
      </c>
      <c r="D224" s="97">
        <v>0</v>
      </c>
      <c r="E224" s="97">
        <v>0</v>
      </c>
      <c r="F224" s="97">
        <v>0</v>
      </c>
      <c r="G224" s="97">
        <v>0.1</v>
      </c>
      <c r="H224" s="97">
        <v>2.4</v>
      </c>
      <c r="I224" s="97">
        <v>0</v>
      </c>
      <c r="J224" s="97">
        <v>0</v>
      </c>
      <c r="K224" s="97">
        <v>0</v>
      </c>
      <c r="L224" s="97">
        <v>0</v>
      </c>
      <c r="M224" s="97">
        <v>0</v>
      </c>
      <c r="N224" s="97">
        <v>0</v>
      </c>
      <c r="O224" s="97">
        <v>0</v>
      </c>
      <c r="P224" s="97">
        <v>0</v>
      </c>
      <c r="Q224" s="97">
        <v>0</v>
      </c>
      <c r="S224" s="97">
        <v>4</v>
      </c>
      <c r="T224" s="97">
        <v>0</v>
      </c>
      <c r="U224" s="97">
        <v>0</v>
      </c>
      <c r="V224" s="97">
        <v>0</v>
      </c>
      <c r="W224" s="97">
        <v>0.1</v>
      </c>
      <c r="X224" s="97">
        <v>0</v>
      </c>
      <c r="Y224" s="97">
        <v>0</v>
      </c>
      <c r="Z224" s="97">
        <v>0</v>
      </c>
      <c r="AA224" s="97">
        <v>0</v>
      </c>
      <c r="AB224" s="97">
        <v>0</v>
      </c>
      <c r="AC224" s="97">
        <v>0</v>
      </c>
      <c r="AD224" s="97">
        <v>0</v>
      </c>
      <c r="AE224" s="97">
        <v>0</v>
      </c>
      <c r="AF224" s="97">
        <v>0</v>
      </c>
      <c r="AG224" s="97">
        <v>0</v>
      </c>
    </row>
    <row r="225" spans="1:33" x14ac:dyDescent="0.3">
      <c r="A225" s="3">
        <v>1260</v>
      </c>
      <c r="B225" s="4" t="s">
        <v>220</v>
      </c>
      <c r="C225" s="97">
        <v>42.3</v>
      </c>
      <c r="D225" s="97">
        <v>0.9</v>
      </c>
      <c r="E225" s="97">
        <v>3</v>
      </c>
      <c r="F225" s="97">
        <v>0</v>
      </c>
      <c r="G225" s="97">
        <v>41</v>
      </c>
      <c r="H225" s="97">
        <v>274.5</v>
      </c>
      <c r="I225" s="97">
        <v>0</v>
      </c>
      <c r="J225" s="97">
        <v>0</v>
      </c>
      <c r="K225" s="97">
        <v>0</v>
      </c>
      <c r="L225" s="97">
        <v>5</v>
      </c>
      <c r="M225" s="97">
        <v>4</v>
      </c>
      <c r="N225" s="97">
        <v>0</v>
      </c>
      <c r="O225" s="97">
        <v>2</v>
      </c>
      <c r="P225" s="97">
        <v>0</v>
      </c>
      <c r="Q225" s="97">
        <v>0</v>
      </c>
      <c r="S225" s="97">
        <v>14.5</v>
      </c>
      <c r="T225" s="97">
        <v>0.9</v>
      </c>
      <c r="U225" s="97">
        <v>0</v>
      </c>
      <c r="V225" s="97">
        <v>0</v>
      </c>
      <c r="W225" s="97">
        <v>0</v>
      </c>
      <c r="X225" s="97">
        <v>0</v>
      </c>
      <c r="Y225" s="97">
        <v>0</v>
      </c>
      <c r="Z225" s="97">
        <v>0</v>
      </c>
      <c r="AA225" s="97">
        <v>0</v>
      </c>
      <c r="AB225" s="97">
        <v>0</v>
      </c>
      <c r="AC225" s="97">
        <v>0</v>
      </c>
      <c r="AD225" s="97">
        <v>0</v>
      </c>
      <c r="AE225" s="97">
        <v>0</v>
      </c>
      <c r="AF225" s="97">
        <v>0</v>
      </c>
      <c r="AG225" s="97">
        <v>0</v>
      </c>
    </row>
    <row r="226" spans="1:33" x14ac:dyDescent="0.3">
      <c r="A226" s="3">
        <v>1263</v>
      </c>
      <c r="B226" s="4" t="s">
        <v>221</v>
      </c>
      <c r="C226" s="97">
        <v>63.3</v>
      </c>
      <c r="D226" s="97">
        <v>0</v>
      </c>
      <c r="E226" s="97">
        <v>1</v>
      </c>
      <c r="F226" s="97">
        <v>4</v>
      </c>
      <c r="G226" s="97">
        <v>0</v>
      </c>
      <c r="H226" s="97">
        <v>2.5</v>
      </c>
      <c r="I226" s="97">
        <v>0</v>
      </c>
      <c r="J226" s="97">
        <v>0</v>
      </c>
      <c r="K226" s="97">
        <v>0</v>
      </c>
      <c r="L226" s="97">
        <v>10</v>
      </c>
      <c r="M226" s="97">
        <v>0</v>
      </c>
      <c r="N226" s="97">
        <v>0</v>
      </c>
      <c r="O226" s="97">
        <v>0</v>
      </c>
      <c r="P226" s="97">
        <v>0</v>
      </c>
      <c r="Q226" s="97">
        <v>0</v>
      </c>
      <c r="S226" s="97">
        <v>2</v>
      </c>
      <c r="T226" s="97">
        <v>0</v>
      </c>
      <c r="U226" s="97">
        <v>0</v>
      </c>
      <c r="V226" s="97">
        <v>0</v>
      </c>
      <c r="W226" s="97">
        <v>0</v>
      </c>
      <c r="X226" s="97">
        <v>0</v>
      </c>
      <c r="Y226" s="97">
        <v>0</v>
      </c>
      <c r="Z226" s="97">
        <v>0</v>
      </c>
      <c r="AA226" s="97">
        <v>0</v>
      </c>
      <c r="AB226" s="97">
        <v>0</v>
      </c>
      <c r="AC226" s="97">
        <v>0</v>
      </c>
      <c r="AD226" s="97">
        <v>0</v>
      </c>
      <c r="AE226" s="97">
        <v>0</v>
      </c>
      <c r="AF226" s="97">
        <v>0</v>
      </c>
      <c r="AG226" s="97">
        <v>0</v>
      </c>
    </row>
    <row r="227" spans="1:33" x14ac:dyDescent="0.3">
      <c r="A227" s="3">
        <v>1264</v>
      </c>
      <c r="B227" s="4" t="s">
        <v>222</v>
      </c>
      <c r="C227" s="97">
        <v>33.700000000000003</v>
      </c>
      <c r="D227" s="97">
        <v>0</v>
      </c>
      <c r="E227" s="97">
        <v>1.6</v>
      </c>
      <c r="F227" s="97">
        <v>0</v>
      </c>
      <c r="G227" s="97">
        <v>0</v>
      </c>
      <c r="H227" s="97">
        <v>4</v>
      </c>
      <c r="I227" s="97">
        <v>0</v>
      </c>
      <c r="J227" s="97">
        <v>0</v>
      </c>
      <c r="K227" s="97">
        <v>0</v>
      </c>
      <c r="L227" s="97">
        <v>0</v>
      </c>
      <c r="M227" s="97">
        <v>0</v>
      </c>
      <c r="N227" s="97">
        <v>0</v>
      </c>
      <c r="O227" s="97">
        <v>2</v>
      </c>
      <c r="P227" s="97">
        <v>16</v>
      </c>
      <c r="Q227" s="97">
        <v>0</v>
      </c>
      <c r="S227" s="97">
        <v>7.5</v>
      </c>
      <c r="T227" s="97">
        <v>0</v>
      </c>
      <c r="U227" s="97">
        <v>0</v>
      </c>
      <c r="V227" s="97">
        <v>0</v>
      </c>
      <c r="W227" s="97">
        <v>0</v>
      </c>
      <c r="X227" s="97">
        <v>0</v>
      </c>
      <c r="Y227" s="97">
        <v>0</v>
      </c>
      <c r="Z227" s="97">
        <v>0</v>
      </c>
      <c r="AA227" s="97">
        <v>0</v>
      </c>
      <c r="AB227" s="97">
        <v>0</v>
      </c>
      <c r="AC227" s="97">
        <v>0</v>
      </c>
      <c r="AD227" s="97">
        <v>0</v>
      </c>
      <c r="AE227" s="97">
        <v>0</v>
      </c>
      <c r="AF227" s="97">
        <v>0</v>
      </c>
      <c r="AG227" s="97">
        <v>0</v>
      </c>
    </row>
    <row r="228" spans="1:33" x14ac:dyDescent="0.3">
      <c r="A228" s="3">
        <v>1265</v>
      </c>
      <c r="B228" s="4" t="s">
        <v>223</v>
      </c>
      <c r="C228" s="97">
        <v>1.3</v>
      </c>
      <c r="D228" s="97">
        <v>6.1</v>
      </c>
      <c r="E228" s="97">
        <v>0</v>
      </c>
      <c r="F228" s="97">
        <v>0</v>
      </c>
      <c r="G228" s="97">
        <v>0</v>
      </c>
      <c r="H228" s="97">
        <v>0</v>
      </c>
      <c r="I228" s="97">
        <v>0</v>
      </c>
      <c r="J228" s="97">
        <v>0</v>
      </c>
      <c r="K228" s="97">
        <v>0</v>
      </c>
      <c r="L228" s="97">
        <v>0</v>
      </c>
      <c r="M228" s="97">
        <v>0</v>
      </c>
      <c r="N228" s="97">
        <v>0</v>
      </c>
      <c r="O228" s="97">
        <v>0</v>
      </c>
      <c r="P228" s="97">
        <v>0</v>
      </c>
      <c r="Q228" s="97">
        <v>0</v>
      </c>
      <c r="S228" s="97">
        <v>0</v>
      </c>
      <c r="T228" s="97">
        <v>0</v>
      </c>
      <c r="U228" s="97">
        <v>0</v>
      </c>
      <c r="V228" s="97">
        <v>0</v>
      </c>
      <c r="W228" s="97">
        <v>0</v>
      </c>
      <c r="X228" s="97">
        <v>0</v>
      </c>
      <c r="Y228" s="97">
        <v>0</v>
      </c>
      <c r="Z228" s="97">
        <v>0</v>
      </c>
      <c r="AA228" s="97">
        <v>0</v>
      </c>
      <c r="AB228" s="97">
        <v>0</v>
      </c>
      <c r="AC228" s="97">
        <v>0</v>
      </c>
      <c r="AD228" s="97">
        <v>0</v>
      </c>
      <c r="AE228" s="97">
        <v>0</v>
      </c>
      <c r="AF228" s="97">
        <v>0</v>
      </c>
      <c r="AG228" s="97">
        <v>0</v>
      </c>
    </row>
    <row r="229" spans="1:33" x14ac:dyDescent="0.3">
      <c r="A229" s="3">
        <v>1266</v>
      </c>
      <c r="B229" s="4" t="s">
        <v>224</v>
      </c>
      <c r="C229" s="97">
        <v>12.7</v>
      </c>
      <c r="D229" s="97">
        <v>10.6</v>
      </c>
      <c r="E229" s="97">
        <v>21.4</v>
      </c>
      <c r="F229" s="97">
        <v>1</v>
      </c>
      <c r="G229" s="97">
        <v>0</v>
      </c>
      <c r="H229" s="97">
        <v>21.6</v>
      </c>
      <c r="I229" s="97">
        <v>0</v>
      </c>
      <c r="J229" s="97">
        <v>0</v>
      </c>
      <c r="K229" s="97">
        <v>0</v>
      </c>
      <c r="L229" s="97">
        <v>0</v>
      </c>
      <c r="M229" s="97">
        <v>1</v>
      </c>
      <c r="N229" s="97">
        <v>1</v>
      </c>
      <c r="O229" s="97">
        <v>2</v>
      </c>
      <c r="P229" s="97">
        <v>0</v>
      </c>
      <c r="Q229" s="97">
        <v>0</v>
      </c>
      <c r="S229" s="97">
        <v>0.4</v>
      </c>
      <c r="T229" s="97">
        <v>0.6</v>
      </c>
      <c r="U229" s="97">
        <v>0</v>
      </c>
      <c r="V229" s="97">
        <v>0</v>
      </c>
      <c r="W229" s="97">
        <v>0</v>
      </c>
      <c r="X229" s="97">
        <v>0</v>
      </c>
      <c r="Y229" s="97">
        <v>0</v>
      </c>
      <c r="Z229" s="97">
        <v>0</v>
      </c>
      <c r="AA229" s="97">
        <v>0</v>
      </c>
      <c r="AB229" s="97">
        <v>0</v>
      </c>
      <c r="AC229" s="97">
        <v>0</v>
      </c>
      <c r="AD229" s="97">
        <v>0</v>
      </c>
      <c r="AE229" s="97">
        <v>0</v>
      </c>
      <c r="AF229" s="97">
        <v>0</v>
      </c>
      <c r="AG229" s="97">
        <v>0</v>
      </c>
    </row>
    <row r="230" spans="1:33" x14ac:dyDescent="0.3">
      <c r="A230" s="3">
        <v>1401</v>
      </c>
      <c r="B230" s="4" t="s">
        <v>225</v>
      </c>
      <c r="C230" s="97">
        <v>129.69999999999999</v>
      </c>
      <c r="D230" s="97">
        <v>47.9</v>
      </c>
      <c r="E230" s="97">
        <v>15.2</v>
      </c>
      <c r="F230" s="97">
        <v>61.2</v>
      </c>
      <c r="G230" s="97">
        <v>30.7</v>
      </c>
      <c r="H230" s="97">
        <v>16.5</v>
      </c>
      <c r="I230" s="97">
        <v>4</v>
      </c>
      <c r="J230" s="97">
        <v>0</v>
      </c>
      <c r="K230" s="97">
        <v>0</v>
      </c>
      <c r="L230" s="97">
        <v>38</v>
      </c>
      <c r="M230" s="97">
        <v>0</v>
      </c>
      <c r="N230" s="97">
        <v>0</v>
      </c>
      <c r="O230" s="97">
        <v>0</v>
      </c>
      <c r="P230" s="97">
        <v>0</v>
      </c>
      <c r="Q230" s="97">
        <v>0</v>
      </c>
      <c r="S230" s="97">
        <v>1.5</v>
      </c>
      <c r="T230" s="97">
        <v>0.5</v>
      </c>
      <c r="U230" s="97">
        <v>0</v>
      </c>
      <c r="V230" s="97">
        <v>0</v>
      </c>
      <c r="W230" s="97">
        <v>0</v>
      </c>
      <c r="X230" s="97">
        <v>0</v>
      </c>
      <c r="Y230" s="97">
        <v>0</v>
      </c>
      <c r="Z230" s="97">
        <v>0</v>
      </c>
      <c r="AA230" s="97">
        <v>0</v>
      </c>
      <c r="AB230" s="97">
        <v>38</v>
      </c>
      <c r="AC230" s="97">
        <v>0</v>
      </c>
      <c r="AD230" s="97">
        <v>0</v>
      </c>
      <c r="AE230" s="97">
        <v>0</v>
      </c>
      <c r="AF230" s="97">
        <v>0</v>
      </c>
      <c r="AG230" s="97">
        <v>0</v>
      </c>
    </row>
    <row r="231" spans="1:33" x14ac:dyDescent="0.3">
      <c r="A231" s="3">
        <v>1411</v>
      </c>
      <c r="B231" s="4" t="s">
        <v>226</v>
      </c>
      <c r="C231" s="97">
        <v>9.5</v>
      </c>
      <c r="D231" s="97">
        <v>0.6</v>
      </c>
      <c r="E231" s="97">
        <v>11</v>
      </c>
      <c r="F231" s="97">
        <v>1</v>
      </c>
      <c r="G231" s="97">
        <v>1</v>
      </c>
      <c r="H231" s="97">
        <v>3</v>
      </c>
      <c r="I231" s="97">
        <v>27.4</v>
      </c>
      <c r="J231" s="97">
        <v>0</v>
      </c>
      <c r="K231" s="97">
        <v>0</v>
      </c>
      <c r="L231" s="97">
        <v>0</v>
      </c>
      <c r="M231" s="97">
        <v>0</v>
      </c>
      <c r="N231" s="97">
        <v>0</v>
      </c>
      <c r="O231" s="97">
        <v>0</v>
      </c>
      <c r="P231" s="97">
        <v>0</v>
      </c>
      <c r="Q231" s="97">
        <v>0</v>
      </c>
      <c r="S231" s="97">
        <v>3.5</v>
      </c>
      <c r="T231" s="97">
        <v>0.6</v>
      </c>
      <c r="U231" s="97">
        <v>0</v>
      </c>
      <c r="V231" s="97">
        <v>0</v>
      </c>
      <c r="W231" s="97">
        <v>0</v>
      </c>
      <c r="X231" s="97">
        <v>0</v>
      </c>
      <c r="Y231" s="97">
        <v>0</v>
      </c>
      <c r="Z231" s="97">
        <v>0</v>
      </c>
      <c r="AA231" s="97">
        <v>0</v>
      </c>
      <c r="AB231" s="97">
        <v>0</v>
      </c>
      <c r="AC231" s="97">
        <v>0</v>
      </c>
      <c r="AD231" s="97">
        <v>0</v>
      </c>
      <c r="AE231" s="97">
        <v>0</v>
      </c>
      <c r="AF231" s="97">
        <v>0</v>
      </c>
      <c r="AG231" s="97">
        <v>0</v>
      </c>
    </row>
    <row r="232" spans="1:33" x14ac:dyDescent="0.3">
      <c r="A232" s="3">
        <v>1412</v>
      </c>
      <c r="B232" s="4" t="s">
        <v>227</v>
      </c>
      <c r="C232" s="97">
        <v>1</v>
      </c>
      <c r="D232" s="97">
        <v>7</v>
      </c>
      <c r="E232" s="97">
        <v>0</v>
      </c>
      <c r="F232" s="97">
        <v>0</v>
      </c>
      <c r="G232" s="97">
        <v>0</v>
      </c>
      <c r="H232" s="97">
        <v>0</v>
      </c>
      <c r="I232" s="97">
        <v>0</v>
      </c>
      <c r="J232" s="97">
        <v>0</v>
      </c>
      <c r="K232" s="97">
        <v>0</v>
      </c>
      <c r="L232" s="97">
        <v>0</v>
      </c>
      <c r="M232" s="97">
        <v>0</v>
      </c>
      <c r="N232" s="97">
        <v>0</v>
      </c>
      <c r="O232" s="97">
        <v>0</v>
      </c>
      <c r="P232" s="97">
        <v>0</v>
      </c>
      <c r="Q232" s="97">
        <v>0</v>
      </c>
      <c r="S232" s="97">
        <v>0</v>
      </c>
      <c r="T232" s="97">
        <v>0</v>
      </c>
      <c r="U232" s="97">
        <v>0</v>
      </c>
      <c r="V232" s="97">
        <v>0</v>
      </c>
      <c r="W232" s="97">
        <v>0</v>
      </c>
      <c r="X232" s="97">
        <v>0</v>
      </c>
      <c r="Y232" s="97">
        <v>0</v>
      </c>
      <c r="Z232" s="97">
        <v>0</v>
      </c>
      <c r="AA232" s="97">
        <v>0</v>
      </c>
      <c r="AB232" s="97">
        <v>0</v>
      </c>
      <c r="AC232" s="97">
        <v>0</v>
      </c>
      <c r="AD232" s="97">
        <v>0</v>
      </c>
      <c r="AE232" s="97">
        <v>0</v>
      </c>
      <c r="AF232" s="97">
        <v>0</v>
      </c>
      <c r="AG232" s="97">
        <v>0</v>
      </c>
    </row>
    <row r="233" spans="1:33" x14ac:dyDescent="0.3">
      <c r="A233" s="3">
        <v>1413</v>
      </c>
      <c r="B233" s="4" t="s">
        <v>228</v>
      </c>
      <c r="C233" s="97">
        <v>8</v>
      </c>
      <c r="D233" s="97">
        <v>8</v>
      </c>
      <c r="E233" s="97">
        <v>1</v>
      </c>
      <c r="F233" s="97">
        <v>0</v>
      </c>
      <c r="G233" s="97">
        <v>0</v>
      </c>
      <c r="H233" s="97">
        <v>1</v>
      </c>
      <c r="I233" s="97">
        <v>0</v>
      </c>
      <c r="J233" s="97">
        <v>0</v>
      </c>
      <c r="K233" s="97">
        <v>0</v>
      </c>
      <c r="L233" s="97">
        <v>17</v>
      </c>
      <c r="M233" s="97">
        <v>4</v>
      </c>
      <c r="N233" s="97">
        <v>0</v>
      </c>
      <c r="O233" s="97">
        <v>0</v>
      </c>
      <c r="P233" s="97">
        <v>0</v>
      </c>
      <c r="Q233" s="97">
        <v>0</v>
      </c>
      <c r="S233" s="97">
        <v>1.4</v>
      </c>
      <c r="T233" s="97">
        <v>0</v>
      </c>
      <c r="U233" s="97">
        <v>0</v>
      </c>
      <c r="V233" s="97">
        <v>0</v>
      </c>
      <c r="W233" s="97">
        <v>0</v>
      </c>
      <c r="X233" s="97">
        <v>0</v>
      </c>
      <c r="Y233" s="97">
        <v>0</v>
      </c>
      <c r="Z233" s="97">
        <v>0</v>
      </c>
      <c r="AA233" s="97">
        <v>0</v>
      </c>
      <c r="AB233" s="97">
        <v>0</v>
      </c>
      <c r="AC233" s="97">
        <v>0</v>
      </c>
      <c r="AD233" s="97">
        <v>0</v>
      </c>
      <c r="AE233" s="97">
        <v>0</v>
      </c>
      <c r="AF233" s="97">
        <v>0</v>
      </c>
      <c r="AG233" s="97">
        <v>0</v>
      </c>
    </row>
    <row r="234" spans="1:33" x14ac:dyDescent="0.3">
      <c r="A234" s="3">
        <v>1416</v>
      </c>
      <c r="B234" s="4" t="s">
        <v>229</v>
      </c>
      <c r="C234" s="97">
        <v>26.2</v>
      </c>
      <c r="D234" s="97">
        <v>1</v>
      </c>
      <c r="E234" s="97">
        <v>24</v>
      </c>
      <c r="F234" s="97">
        <v>1</v>
      </c>
      <c r="G234" s="97">
        <v>17</v>
      </c>
      <c r="H234" s="97">
        <v>0</v>
      </c>
      <c r="I234" s="97">
        <v>0</v>
      </c>
      <c r="J234" s="97">
        <v>0</v>
      </c>
      <c r="K234" s="97">
        <v>0</v>
      </c>
      <c r="L234" s="97">
        <v>5</v>
      </c>
      <c r="M234" s="97">
        <v>0</v>
      </c>
      <c r="N234" s="97">
        <v>0</v>
      </c>
      <c r="O234" s="97">
        <v>0</v>
      </c>
      <c r="P234" s="97">
        <v>0</v>
      </c>
      <c r="Q234" s="97">
        <v>0</v>
      </c>
      <c r="S234" s="97">
        <v>0</v>
      </c>
      <c r="T234" s="97">
        <v>0</v>
      </c>
      <c r="U234" s="97">
        <v>0</v>
      </c>
      <c r="V234" s="97">
        <v>0</v>
      </c>
      <c r="W234" s="97">
        <v>0</v>
      </c>
      <c r="X234" s="97">
        <v>0</v>
      </c>
      <c r="Y234" s="97">
        <v>0</v>
      </c>
      <c r="Z234" s="97">
        <v>0</v>
      </c>
      <c r="AA234" s="97">
        <v>0</v>
      </c>
      <c r="AB234" s="97">
        <v>4</v>
      </c>
      <c r="AC234" s="97">
        <v>0</v>
      </c>
      <c r="AD234" s="97">
        <v>0</v>
      </c>
      <c r="AE234" s="97">
        <v>0</v>
      </c>
      <c r="AF234" s="97">
        <v>0</v>
      </c>
      <c r="AG234" s="97">
        <v>0</v>
      </c>
    </row>
    <row r="235" spans="1:33" x14ac:dyDescent="0.3">
      <c r="A235" s="3">
        <v>1417</v>
      </c>
      <c r="B235" s="4" t="s">
        <v>230</v>
      </c>
      <c r="C235" s="97">
        <v>88.800000000000011</v>
      </c>
      <c r="D235" s="97">
        <v>8</v>
      </c>
      <c r="E235" s="97">
        <v>1</v>
      </c>
      <c r="F235" s="97">
        <v>0</v>
      </c>
      <c r="G235" s="97">
        <v>10</v>
      </c>
      <c r="H235" s="97">
        <v>42.5</v>
      </c>
      <c r="I235" s="97">
        <v>0</v>
      </c>
      <c r="J235" s="97">
        <v>0</v>
      </c>
      <c r="K235" s="97">
        <v>0</v>
      </c>
      <c r="L235" s="97">
        <v>4.5</v>
      </c>
      <c r="M235" s="97">
        <v>0</v>
      </c>
      <c r="N235" s="97">
        <v>0</v>
      </c>
      <c r="O235" s="97">
        <v>0</v>
      </c>
      <c r="P235" s="97">
        <v>0</v>
      </c>
      <c r="Q235" s="97">
        <v>0</v>
      </c>
      <c r="S235" s="97">
        <v>45.7</v>
      </c>
      <c r="T235" s="97">
        <v>4</v>
      </c>
      <c r="U235" s="97">
        <v>0</v>
      </c>
      <c r="V235" s="97">
        <v>0</v>
      </c>
      <c r="W235" s="97">
        <v>0</v>
      </c>
      <c r="X235" s="97">
        <v>40</v>
      </c>
      <c r="Y235" s="97">
        <v>0</v>
      </c>
      <c r="Z235" s="97">
        <v>0</v>
      </c>
      <c r="AA235" s="97">
        <v>0</v>
      </c>
      <c r="AB235" s="97">
        <v>0</v>
      </c>
      <c r="AC235" s="97">
        <v>0</v>
      </c>
      <c r="AD235" s="97">
        <v>0</v>
      </c>
      <c r="AE235" s="97">
        <v>0</v>
      </c>
      <c r="AF235" s="97">
        <v>0</v>
      </c>
      <c r="AG235" s="97">
        <v>0</v>
      </c>
    </row>
    <row r="236" spans="1:33" x14ac:dyDescent="0.3">
      <c r="A236" s="3">
        <v>1418</v>
      </c>
      <c r="B236" s="4" t="s">
        <v>231</v>
      </c>
      <c r="C236" s="97">
        <v>3</v>
      </c>
      <c r="D236" s="97">
        <v>0</v>
      </c>
      <c r="E236" s="97">
        <v>1</v>
      </c>
      <c r="F236" s="97">
        <v>0</v>
      </c>
      <c r="G236" s="97">
        <v>0</v>
      </c>
      <c r="H236" s="97">
        <v>0</v>
      </c>
      <c r="I236" s="97">
        <v>0</v>
      </c>
      <c r="J236" s="97">
        <v>0</v>
      </c>
      <c r="K236" s="97">
        <v>0</v>
      </c>
      <c r="L236" s="97">
        <v>1</v>
      </c>
      <c r="M236" s="97">
        <v>0</v>
      </c>
      <c r="N236" s="97">
        <v>0</v>
      </c>
      <c r="O236" s="97">
        <v>0</v>
      </c>
      <c r="P236" s="97">
        <v>0</v>
      </c>
      <c r="Q236" s="97">
        <v>0</v>
      </c>
      <c r="S236" s="97">
        <v>0</v>
      </c>
      <c r="T236" s="97">
        <v>0</v>
      </c>
      <c r="U236" s="97">
        <v>0</v>
      </c>
      <c r="V236" s="97">
        <v>0</v>
      </c>
      <c r="W236" s="97">
        <v>0</v>
      </c>
      <c r="X236" s="97">
        <v>0</v>
      </c>
      <c r="Y236" s="97">
        <v>0</v>
      </c>
      <c r="Z236" s="97">
        <v>0</v>
      </c>
      <c r="AA236" s="97">
        <v>0</v>
      </c>
      <c r="AB236" s="97">
        <v>1</v>
      </c>
      <c r="AC236" s="97">
        <v>0</v>
      </c>
      <c r="AD236" s="97">
        <v>0</v>
      </c>
      <c r="AE236" s="97">
        <v>0</v>
      </c>
      <c r="AF236" s="97">
        <v>0</v>
      </c>
      <c r="AG236" s="97">
        <v>0</v>
      </c>
    </row>
    <row r="237" spans="1:33" x14ac:dyDescent="0.3">
      <c r="A237" s="3">
        <v>1419</v>
      </c>
      <c r="B237" s="4" t="s">
        <v>232</v>
      </c>
      <c r="C237" s="97">
        <v>27.4</v>
      </c>
      <c r="D237" s="97">
        <v>0.4</v>
      </c>
      <c r="E237" s="97">
        <v>3</v>
      </c>
      <c r="F237" s="97">
        <v>5</v>
      </c>
      <c r="G237" s="97">
        <v>0</v>
      </c>
      <c r="H237" s="97">
        <v>13</v>
      </c>
      <c r="I237" s="97">
        <v>0</v>
      </c>
      <c r="J237" s="97">
        <v>0</v>
      </c>
      <c r="K237" s="97">
        <v>0</v>
      </c>
      <c r="L237" s="97">
        <v>0</v>
      </c>
      <c r="M237" s="97">
        <v>0</v>
      </c>
      <c r="N237" s="97">
        <v>0</v>
      </c>
      <c r="O237" s="97">
        <v>0</v>
      </c>
      <c r="P237" s="97">
        <v>0</v>
      </c>
      <c r="Q237" s="97">
        <v>0</v>
      </c>
      <c r="S237" s="97">
        <v>0</v>
      </c>
      <c r="T237" s="97">
        <v>0</v>
      </c>
      <c r="U237" s="97">
        <v>0</v>
      </c>
      <c r="V237" s="97">
        <v>0</v>
      </c>
      <c r="W237" s="97">
        <v>0</v>
      </c>
      <c r="X237" s="97">
        <v>0</v>
      </c>
      <c r="Y237" s="97">
        <v>0</v>
      </c>
      <c r="Z237" s="97">
        <v>0</v>
      </c>
      <c r="AA237" s="97">
        <v>0</v>
      </c>
      <c r="AB237" s="97">
        <v>0</v>
      </c>
      <c r="AC237" s="97">
        <v>0</v>
      </c>
      <c r="AD237" s="97">
        <v>0</v>
      </c>
      <c r="AE237" s="97">
        <v>0</v>
      </c>
      <c r="AF237" s="97">
        <v>0</v>
      </c>
      <c r="AG237" s="97">
        <v>0</v>
      </c>
    </row>
    <row r="238" spans="1:33" x14ac:dyDescent="0.3">
      <c r="A238" s="3">
        <v>1420</v>
      </c>
      <c r="B238" s="4" t="s">
        <v>233</v>
      </c>
      <c r="C238" s="97">
        <v>25.5</v>
      </c>
      <c r="D238" s="97">
        <v>12.3</v>
      </c>
      <c r="E238" s="97">
        <v>0</v>
      </c>
      <c r="F238" s="97">
        <v>0</v>
      </c>
      <c r="G238" s="97">
        <v>11</v>
      </c>
      <c r="H238" s="97">
        <v>36.6</v>
      </c>
      <c r="I238" s="97">
        <v>0</v>
      </c>
      <c r="J238" s="97">
        <v>0</v>
      </c>
      <c r="K238" s="97">
        <v>0</v>
      </c>
      <c r="L238" s="97">
        <v>0</v>
      </c>
      <c r="M238" s="97">
        <v>0</v>
      </c>
      <c r="N238" s="97">
        <v>0</v>
      </c>
      <c r="O238" s="97">
        <v>0</v>
      </c>
      <c r="P238" s="97">
        <v>0</v>
      </c>
      <c r="Q238" s="97">
        <v>0</v>
      </c>
      <c r="S238" s="97">
        <v>0</v>
      </c>
      <c r="T238" s="97">
        <v>0</v>
      </c>
      <c r="U238" s="97">
        <v>0</v>
      </c>
      <c r="V238" s="97">
        <v>0</v>
      </c>
      <c r="W238" s="97">
        <v>0</v>
      </c>
      <c r="X238" s="97">
        <v>0</v>
      </c>
      <c r="Y238" s="97">
        <v>0</v>
      </c>
      <c r="Z238" s="97">
        <v>0</v>
      </c>
      <c r="AA238" s="97">
        <v>0</v>
      </c>
      <c r="AB238" s="97">
        <v>0</v>
      </c>
      <c r="AC238" s="97">
        <v>0</v>
      </c>
      <c r="AD238" s="97">
        <v>0</v>
      </c>
      <c r="AE238" s="97">
        <v>0</v>
      </c>
      <c r="AF238" s="97">
        <v>0</v>
      </c>
      <c r="AG238" s="97">
        <v>0</v>
      </c>
    </row>
    <row r="239" spans="1:33" x14ac:dyDescent="0.3">
      <c r="A239" s="3">
        <v>1421</v>
      </c>
      <c r="B239" s="4" t="s">
        <v>234</v>
      </c>
      <c r="C239" s="97">
        <v>1.1000000000000001</v>
      </c>
      <c r="D239" s="97">
        <v>1</v>
      </c>
      <c r="E239" s="97">
        <v>0</v>
      </c>
      <c r="F239" s="97">
        <v>2</v>
      </c>
      <c r="G239" s="97">
        <v>1</v>
      </c>
      <c r="H239" s="97">
        <v>3</v>
      </c>
      <c r="I239" s="97">
        <v>3</v>
      </c>
      <c r="J239" s="97">
        <v>0</v>
      </c>
      <c r="K239" s="97">
        <v>0</v>
      </c>
      <c r="L239" s="97">
        <v>0</v>
      </c>
      <c r="M239" s="97">
        <v>0</v>
      </c>
      <c r="N239" s="97">
        <v>4</v>
      </c>
      <c r="O239" s="97">
        <v>0</v>
      </c>
      <c r="P239" s="97">
        <v>0</v>
      </c>
      <c r="Q239" s="97">
        <v>0</v>
      </c>
      <c r="S239" s="97">
        <v>0</v>
      </c>
      <c r="T239" s="97">
        <v>0</v>
      </c>
      <c r="U239" s="97">
        <v>0</v>
      </c>
      <c r="V239" s="97">
        <v>0</v>
      </c>
      <c r="W239" s="97">
        <v>0</v>
      </c>
      <c r="X239" s="97">
        <v>1</v>
      </c>
      <c r="Y239" s="97">
        <v>0</v>
      </c>
      <c r="Z239" s="97">
        <v>0</v>
      </c>
      <c r="AA239" s="97">
        <v>0</v>
      </c>
      <c r="AB239" s="97">
        <v>0</v>
      </c>
      <c r="AC239" s="97">
        <v>0</v>
      </c>
      <c r="AD239" s="97">
        <v>0</v>
      </c>
      <c r="AE239" s="97">
        <v>0</v>
      </c>
      <c r="AF239" s="97">
        <v>0</v>
      </c>
      <c r="AG239" s="97">
        <v>0</v>
      </c>
    </row>
    <row r="240" spans="1:33" x14ac:dyDescent="0.3">
      <c r="A240" s="3">
        <v>1422</v>
      </c>
      <c r="B240" s="4" t="s">
        <v>235</v>
      </c>
      <c r="C240" s="97">
        <v>16</v>
      </c>
      <c r="D240" s="97">
        <v>1</v>
      </c>
      <c r="E240" s="97">
        <v>0</v>
      </c>
      <c r="F240" s="97">
        <v>0</v>
      </c>
      <c r="G240" s="97">
        <v>2</v>
      </c>
      <c r="H240" s="97">
        <v>89</v>
      </c>
      <c r="I240" s="97">
        <v>0</v>
      </c>
      <c r="J240" s="97">
        <v>0</v>
      </c>
      <c r="K240" s="97">
        <v>0</v>
      </c>
      <c r="L240" s="97">
        <v>1</v>
      </c>
      <c r="M240" s="97">
        <v>8</v>
      </c>
      <c r="N240" s="97">
        <v>0</v>
      </c>
      <c r="O240" s="97">
        <v>0</v>
      </c>
      <c r="P240" s="97">
        <v>0</v>
      </c>
      <c r="Q240" s="97">
        <v>0</v>
      </c>
      <c r="S240" s="97">
        <v>0</v>
      </c>
      <c r="T240" s="97">
        <v>0</v>
      </c>
      <c r="U240" s="97">
        <v>0</v>
      </c>
      <c r="V240" s="97">
        <v>0</v>
      </c>
      <c r="W240" s="97">
        <v>0</v>
      </c>
      <c r="X240" s="97">
        <v>1</v>
      </c>
      <c r="Y240" s="97">
        <v>0</v>
      </c>
      <c r="Z240" s="97">
        <v>0</v>
      </c>
      <c r="AA240" s="97">
        <v>0</v>
      </c>
      <c r="AB240" s="97">
        <v>0</v>
      </c>
      <c r="AC240" s="97">
        <v>0</v>
      </c>
      <c r="AD240" s="97">
        <v>0</v>
      </c>
      <c r="AE240" s="97">
        <v>0</v>
      </c>
      <c r="AF240" s="97">
        <v>0</v>
      </c>
      <c r="AG240" s="97">
        <v>0</v>
      </c>
    </row>
    <row r="241" spans="1:33" x14ac:dyDescent="0.3">
      <c r="A241" s="3">
        <v>1424</v>
      </c>
      <c r="B241" s="4" t="s">
        <v>236</v>
      </c>
      <c r="C241" s="97">
        <v>0</v>
      </c>
      <c r="D241" s="97">
        <v>0</v>
      </c>
      <c r="E241" s="97">
        <v>0</v>
      </c>
      <c r="F241" s="97">
        <v>0</v>
      </c>
      <c r="G241" s="97">
        <v>0</v>
      </c>
      <c r="H241" s="97">
        <v>0</v>
      </c>
      <c r="I241" s="97">
        <v>0</v>
      </c>
      <c r="J241" s="97">
        <v>0</v>
      </c>
      <c r="K241" s="97">
        <v>0</v>
      </c>
      <c r="L241" s="97">
        <v>0</v>
      </c>
      <c r="M241" s="97">
        <v>39</v>
      </c>
      <c r="N241" s="97">
        <v>0</v>
      </c>
      <c r="O241" s="97">
        <v>0</v>
      </c>
      <c r="P241" s="97">
        <v>0</v>
      </c>
      <c r="Q241" s="97">
        <v>0</v>
      </c>
      <c r="S241" s="97">
        <v>0</v>
      </c>
      <c r="T241" s="97">
        <v>0</v>
      </c>
      <c r="U241" s="97">
        <v>0</v>
      </c>
      <c r="V241" s="97">
        <v>0</v>
      </c>
      <c r="W241" s="97">
        <v>0</v>
      </c>
      <c r="X241" s="97">
        <v>0</v>
      </c>
      <c r="Y241" s="97">
        <v>0</v>
      </c>
      <c r="Z241" s="97">
        <v>0</v>
      </c>
      <c r="AA241" s="97">
        <v>0</v>
      </c>
      <c r="AB241" s="97">
        <v>0</v>
      </c>
      <c r="AC241" s="97">
        <v>0</v>
      </c>
      <c r="AD241" s="97">
        <v>0</v>
      </c>
      <c r="AE241" s="97">
        <v>0</v>
      </c>
      <c r="AF241" s="97">
        <v>0</v>
      </c>
      <c r="AG241" s="97">
        <v>0</v>
      </c>
    </row>
    <row r="242" spans="1:33" x14ac:dyDescent="0.3">
      <c r="A242" s="3">
        <v>1426</v>
      </c>
      <c r="B242" s="4" t="s">
        <v>237</v>
      </c>
      <c r="C242" s="97">
        <v>151.30000000000001</v>
      </c>
      <c r="D242" s="97">
        <v>27.1</v>
      </c>
      <c r="E242" s="97">
        <v>17</v>
      </c>
      <c r="F242" s="97">
        <v>0</v>
      </c>
      <c r="G242" s="97">
        <v>0</v>
      </c>
      <c r="H242" s="97">
        <v>27.4</v>
      </c>
      <c r="I242" s="97">
        <v>39</v>
      </c>
      <c r="J242" s="97">
        <v>0</v>
      </c>
      <c r="K242" s="97">
        <v>0</v>
      </c>
      <c r="L242" s="97">
        <v>2.5</v>
      </c>
      <c r="M242" s="97">
        <v>10</v>
      </c>
      <c r="N242" s="97">
        <v>0</v>
      </c>
      <c r="O242" s="97">
        <v>0</v>
      </c>
      <c r="P242" s="97">
        <v>0</v>
      </c>
      <c r="Q242" s="97">
        <v>0</v>
      </c>
      <c r="S242" s="97">
        <v>32.799999999999997</v>
      </c>
      <c r="T242" s="97">
        <v>3.4</v>
      </c>
      <c r="U242" s="97">
        <v>0</v>
      </c>
      <c r="V242" s="97">
        <v>0</v>
      </c>
      <c r="W242" s="97">
        <v>0</v>
      </c>
      <c r="X242" s="97">
        <v>0.4</v>
      </c>
      <c r="Y242" s="97">
        <v>15</v>
      </c>
      <c r="Z242" s="97">
        <v>0</v>
      </c>
      <c r="AA242" s="97">
        <v>0</v>
      </c>
      <c r="AB242" s="97">
        <v>0</v>
      </c>
      <c r="AC242" s="97">
        <v>0</v>
      </c>
      <c r="AD242" s="97">
        <v>0</v>
      </c>
      <c r="AE242" s="97">
        <v>0</v>
      </c>
      <c r="AF242" s="97">
        <v>0</v>
      </c>
      <c r="AG242" s="97">
        <v>0</v>
      </c>
    </row>
    <row r="243" spans="1:33" x14ac:dyDescent="0.3">
      <c r="A243" s="3">
        <v>1428</v>
      </c>
      <c r="B243" s="4" t="s">
        <v>238</v>
      </c>
      <c r="C243" s="97">
        <v>20.9</v>
      </c>
      <c r="D243" s="97">
        <v>0</v>
      </c>
      <c r="E243" s="97">
        <v>0</v>
      </c>
      <c r="F243" s="97">
        <v>0</v>
      </c>
      <c r="G243" s="97">
        <v>0.2</v>
      </c>
      <c r="H243" s="97">
        <v>0</v>
      </c>
      <c r="I243" s="97">
        <v>0</v>
      </c>
      <c r="J243" s="97">
        <v>0</v>
      </c>
      <c r="K243" s="97">
        <v>0</v>
      </c>
      <c r="L243" s="97">
        <v>9</v>
      </c>
      <c r="M243" s="97">
        <v>0</v>
      </c>
      <c r="N243" s="97">
        <v>0</v>
      </c>
      <c r="O243" s="97">
        <v>0</v>
      </c>
      <c r="P243" s="97">
        <v>0</v>
      </c>
      <c r="Q243" s="97">
        <v>0</v>
      </c>
      <c r="S243" s="97">
        <v>8.9</v>
      </c>
      <c r="T243" s="97">
        <v>0</v>
      </c>
      <c r="U243" s="97">
        <v>0</v>
      </c>
      <c r="V243" s="97">
        <v>0</v>
      </c>
      <c r="W243" s="97">
        <v>0.2</v>
      </c>
      <c r="X243" s="97">
        <v>0</v>
      </c>
      <c r="Y243" s="97">
        <v>0</v>
      </c>
      <c r="Z243" s="97">
        <v>0</v>
      </c>
      <c r="AA243" s="97">
        <v>0</v>
      </c>
      <c r="AB243" s="97">
        <v>2</v>
      </c>
      <c r="AC243" s="97">
        <v>0</v>
      </c>
      <c r="AD243" s="97">
        <v>0</v>
      </c>
      <c r="AE243" s="97">
        <v>0</v>
      </c>
      <c r="AF243" s="97">
        <v>0</v>
      </c>
      <c r="AG243" s="97">
        <v>0</v>
      </c>
    </row>
    <row r="244" spans="1:33" x14ac:dyDescent="0.3">
      <c r="A244" s="3">
        <v>1429</v>
      </c>
      <c r="B244" s="4" t="s">
        <v>239</v>
      </c>
      <c r="C244" s="97">
        <v>13</v>
      </c>
      <c r="D244" s="97">
        <v>1</v>
      </c>
      <c r="E244" s="97">
        <v>0</v>
      </c>
      <c r="F244" s="97">
        <v>0</v>
      </c>
      <c r="G244" s="97">
        <v>1</v>
      </c>
      <c r="H244" s="97">
        <v>1</v>
      </c>
      <c r="I244" s="97">
        <v>0</v>
      </c>
      <c r="J244" s="97">
        <v>0</v>
      </c>
      <c r="K244" s="97">
        <v>0</v>
      </c>
      <c r="L244" s="97">
        <v>13.2</v>
      </c>
      <c r="M244" s="97">
        <v>0</v>
      </c>
      <c r="N244" s="97">
        <v>0</v>
      </c>
      <c r="O244" s="97">
        <v>0</v>
      </c>
      <c r="P244" s="97">
        <v>0</v>
      </c>
      <c r="Q244" s="97">
        <v>0</v>
      </c>
      <c r="S244" s="97">
        <v>0.6</v>
      </c>
      <c r="T244" s="97">
        <v>0</v>
      </c>
      <c r="U244" s="97">
        <v>0</v>
      </c>
      <c r="V244" s="97">
        <v>0</v>
      </c>
      <c r="W244" s="97">
        <v>0</v>
      </c>
      <c r="X244" s="97">
        <v>0</v>
      </c>
      <c r="Y244" s="97">
        <v>0</v>
      </c>
      <c r="Z244" s="97">
        <v>0</v>
      </c>
      <c r="AA244" s="97">
        <v>0</v>
      </c>
      <c r="AB244" s="97">
        <v>0</v>
      </c>
      <c r="AC244" s="97">
        <v>0</v>
      </c>
      <c r="AD244" s="97">
        <v>0</v>
      </c>
      <c r="AE244" s="97">
        <v>0</v>
      </c>
      <c r="AF244" s="97">
        <v>0</v>
      </c>
      <c r="AG244" s="97">
        <v>0</v>
      </c>
    </row>
    <row r="245" spans="1:33" x14ac:dyDescent="0.3">
      <c r="A245" s="3">
        <v>1430</v>
      </c>
      <c r="B245" s="4" t="s">
        <v>240</v>
      </c>
      <c r="C245" s="97">
        <v>22.1</v>
      </c>
      <c r="D245" s="97">
        <v>23.5</v>
      </c>
      <c r="E245" s="97">
        <v>0.5</v>
      </c>
      <c r="F245" s="97">
        <v>0</v>
      </c>
      <c r="G245" s="97">
        <v>2.8</v>
      </c>
      <c r="H245" s="97">
        <v>0</v>
      </c>
      <c r="I245" s="97">
        <v>0</v>
      </c>
      <c r="J245" s="97">
        <v>0</v>
      </c>
      <c r="K245" s="97">
        <v>0</v>
      </c>
      <c r="L245" s="97">
        <v>0.3</v>
      </c>
      <c r="M245" s="97">
        <v>0</v>
      </c>
      <c r="N245" s="97">
        <v>0</v>
      </c>
      <c r="O245" s="97">
        <v>0</v>
      </c>
      <c r="P245" s="97">
        <v>0</v>
      </c>
      <c r="Q245" s="97">
        <v>0</v>
      </c>
      <c r="S245" s="97">
        <v>0.6</v>
      </c>
      <c r="T245" s="97">
        <v>0</v>
      </c>
      <c r="U245" s="97">
        <v>0</v>
      </c>
      <c r="V245" s="97">
        <v>0</v>
      </c>
      <c r="W245" s="97">
        <v>0</v>
      </c>
      <c r="X245" s="97">
        <v>0</v>
      </c>
      <c r="Y245" s="97">
        <v>0</v>
      </c>
      <c r="Z245" s="97">
        <v>0</v>
      </c>
      <c r="AA245" s="97">
        <v>0</v>
      </c>
      <c r="AB245" s="97">
        <v>0.3</v>
      </c>
      <c r="AC245" s="97">
        <v>0</v>
      </c>
      <c r="AD245" s="97">
        <v>0</v>
      </c>
      <c r="AE245" s="97">
        <v>0</v>
      </c>
      <c r="AF245" s="97">
        <v>0</v>
      </c>
      <c r="AG245" s="97">
        <v>0</v>
      </c>
    </row>
    <row r="246" spans="1:33" x14ac:dyDescent="0.3">
      <c r="A246" s="3">
        <v>1431</v>
      </c>
      <c r="B246" s="4" t="s">
        <v>241</v>
      </c>
      <c r="C246" s="97">
        <v>45.1</v>
      </c>
      <c r="D246" s="97">
        <v>17</v>
      </c>
      <c r="E246" s="97">
        <v>15</v>
      </c>
      <c r="F246" s="97">
        <v>14</v>
      </c>
      <c r="G246" s="97">
        <v>1.4</v>
      </c>
      <c r="H246" s="97">
        <v>23.2</v>
      </c>
      <c r="I246" s="97">
        <v>2.2000000000000002</v>
      </c>
      <c r="J246" s="97">
        <v>0</v>
      </c>
      <c r="K246" s="97">
        <v>0</v>
      </c>
      <c r="L246" s="97">
        <v>36</v>
      </c>
      <c r="M246" s="97">
        <v>0</v>
      </c>
      <c r="N246" s="97">
        <v>0</v>
      </c>
      <c r="O246" s="97">
        <v>0</v>
      </c>
      <c r="P246" s="97">
        <v>0</v>
      </c>
      <c r="Q246" s="97">
        <v>0</v>
      </c>
      <c r="S246" s="97">
        <v>1.8</v>
      </c>
      <c r="T246" s="97">
        <v>6.8</v>
      </c>
      <c r="U246" s="97">
        <v>0</v>
      </c>
      <c r="V246" s="97">
        <v>0</v>
      </c>
      <c r="W246" s="97">
        <v>1.4</v>
      </c>
      <c r="X246" s="97">
        <v>1.2</v>
      </c>
      <c r="Y246" s="97">
        <v>0</v>
      </c>
      <c r="Z246" s="97">
        <v>0</v>
      </c>
      <c r="AA246" s="97">
        <v>0</v>
      </c>
      <c r="AB246" s="97">
        <v>0</v>
      </c>
      <c r="AC246" s="97">
        <v>0</v>
      </c>
      <c r="AD246" s="97">
        <v>0</v>
      </c>
      <c r="AE246" s="97">
        <v>0</v>
      </c>
      <c r="AF246" s="97">
        <v>0</v>
      </c>
      <c r="AG246" s="97">
        <v>0</v>
      </c>
    </row>
    <row r="247" spans="1:33" x14ac:dyDescent="0.3">
      <c r="A247" s="3">
        <v>1432</v>
      </c>
      <c r="B247" s="4" t="s">
        <v>242</v>
      </c>
      <c r="C247" s="97">
        <v>16.2</v>
      </c>
      <c r="D247" s="97">
        <v>2</v>
      </c>
      <c r="E247" s="97">
        <v>0</v>
      </c>
      <c r="F247" s="97">
        <v>0.5</v>
      </c>
      <c r="G247" s="97">
        <v>0</v>
      </c>
      <c r="H247" s="97">
        <v>19.5</v>
      </c>
      <c r="I247" s="97">
        <v>2.4</v>
      </c>
      <c r="J247" s="97">
        <v>0</v>
      </c>
      <c r="K247" s="97">
        <v>0</v>
      </c>
      <c r="L247" s="97">
        <v>2.5</v>
      </c>
      <c r="M247" s="97">
        <v>0</v>
      </c>
      <c r="N247" s="97">
        <v>0</v>
      </c>
      <c r="O247" s="97">
        <v>0</v>
      </c>
      <c r="P247" s="97">
        <v>0</v>
      </c>
      <c r="Q247" s="97">
        <v>0</v>
      </c>
      <c r="S247" s="97">
        <v>0</v>
      </c>
      <c r="T247" s="97">
        <v>0</v>
      </c>
      <c r="U247" s="97">
        <v>0</v>
      </c>
      <c r="V247" s="97">
        <v>0</v>
      </c>
      <c r="W247" s="97">
        <v>0</v>
      </c>
      <c r="X247" s="97">
        <v>9</v>
      </c>
      <c r="Y247" s="97">
        <v>0</v>
      </c>
      <c r="Z247" s="97">
        <v>0</v>
      </c>
      <c r="AA247" s="97">
        <v>0</v>
      </c>
      <c r="AB247" s="97">
        <v>0</v>
      </c>
      <c r="AC247" s="97">
        <v>0</v>
      </c>
      <c r="AD247" s="97">
        <v>0</v>
      </c>
      <c r="AE247" s="97">
        <v>0</v>
      </c>
      <c r="AF247" s="97">
        <v>0</v>
      </c>
      <c r="AG247" s="97">
        <v>0</v>
      </c>
    </row>
    <row r="248" spans="1:33" x14ac:dyDescent="0.3">
      <c r="A248" s="3">
        <v>1433</v>
      </c>
      <c r="B248" s="4" t="s">
        <v>243</v>
      </c>
      <c r="C248" s="97">
        <v>45</v>
      </c>
      <c r="D248" s="97">
        <v>1</v>
      </c>
      <c r="E248" s="97">
        <v>2</v>
      </c>
      <c r="F248" s="97">
        <v>6.5</v>
      </c>
      <c r="G248" s="97">
        <v>5</v>
      </c>
      <c r="H248" s="97">
        <v>13</v>
      </c>
      <c r="I248" s="97">
        <v>27</v>
      </c>
      <c r="J248" s="97">
        <v>0</v>
      </c>
      <c r="K248" s="97">
        <v>0</v>
      </c>
      <c r="L248" s="97">
        <v>0</v>
      </c>
      <c r="M248" s="97">
        <v>0</v>
      </c>
      <c r="N248" s="97">
        <v>0</v>
      </c>
      <c r="O248" s="97">
        <v>0</v>
      </c>
      <c r="P248" s="97">
        <v>1</v>
      </c>
      <c r="Q248" s="97">
        <v>2</v>
      </c>
      <c r="S248" s="97">
        <v>0</v>
      </c>
      <c r="T248" s="97">
        <v>0</v>
      </c>
      <c r="U248" s="97">
        <v>0</v>
      </c>
      <c r="V248" s="97">
        <v>0</v>
      </c>
      <c r="W248" s="97">
        <v>0</v>
      </c>
      <c r="X248" s="97">
        <v>0</v>
      </c>
      <c r="Y248" s="97">
        <v>0</v>
      </c>
      <c r="Z248" s="97">
        <v>0</v>
      </c>
      <c r="AA248" s="97">
        <v>0</v>
      </c>
      <c r="AB248" s="97">
        <v>0</v>
      </c>
      <c r="AC248" s="97">
        <v>0</v>
      </c>
      <c r="AD248" s="97">
        <v>0</v>
      </c>
      <c r="AE248" s="97">
        <v>0</v>
      </c>
      <c r="AF248" s="97">
        <v>0</v>
      </c>
      <c r="AG248" s="97">
        <v>0</v>
      </c>
    </row>
    <row r="249" spans="1:33" x14ac:dyDescent="0.3">
      <c r="A249" s="3">
        <v>1438</v>
      </c>
      <c r="B249" s="4" t="s">
        <v>244</v>
      </c>
      <c r="C249" s="97">
        <v>13.2</v>
      </c>
      <c r="D249" s="97">
        <v>3.6</v>
      </c>
      <c r="E249" s="97">
        <v>0</v>
      </c>
      <c r="F249" s="97">
        <v>0</v>
      </c>
      <c r="G249" s="97">
        <v>0</v>
      </c>
      <c r="H249" s="97">
        <v>15</v>
      </c>
      <c r="I249" s="97">
        <v>0</v>
      </c>
      <c r="J249" s="97">
        <v>0</v>
      </c>
      <c r="K249" s="97">
        <v>0</v>
      </c>
      <c r="L249" s="97">
        <v>15</v>
      </c>
      <c r="M249" s="97">
        <v>0</v>
      </c>
      <c r="N249" s="97">
        <v>0</v>
      </c>
      <c r="O249" s="97">
        <v>0</v>
      </c>
      <c r="P249" s="97">
        <v>0</v>
      </c>
      <c r="Q249" s="97">
        <v>0</v>
      </c>
      <c r="S249" s="97">
        <v>3.2</v>
      </c>
      <c r="T249" s="97">
        <v>0</v>
      </c>
      <c r="U249" s="97">
        <v>0</v>
      </c>
      <c r="V249" s="97">
        <v>0</v>
      </c>
      <c r="W249" s="97">
        <v>0</v>
      </c>
      <c r="X249" s="97">
        <v>0</v>
      </c>
      <c r="Y249" s="97">
        <v>0</v>
      </c>
      <c r="Z249" s="97">
        <v>0</v>
      </c>
      <c r="AA249" s="97">
        <v>0</v>
      </c>
      <c r="AB249" s="97">
        <v>0</v>
      </c>
      <c r="AC249" s="97">
        <v>0</v>
      </c>
      <c r="AD249" s="97">
        <v>0</v>
      </c>
      <c r="AE249" s="97">
        <v>0</v>
      </c>
      <c r="AF249" s="97">
        <v>0</v>
      </c>
      <c r="AG249" s="97">
        <v>0</v>
      </c>
    </row>
    <row r="250" spans="1:33" x14ac:dyDescent="0.3">
      <c r="A250" s="3">
        <v>1439</v>
      </c>
      <c r="B250" s="4" t="s">
        <v>245</v>
      </c>
      <c r="C250" s="97">
        <v>18</v>
      </c>
      <c r="D250" s="97">
        <v>0</v>
      </c>
      <c r="E250" s="97">
        <v>0</v>
      </c>
      <c r="F250" s="97">
        <v>0</v>
      </c>
      <c r="G250" s="97">
        <v>0</v>
      </c>
      <c r="H250" s="97">
        <v>0</v>
      </c>
      <c r="I250" s="97">
        <v>0</v>
      </c>
      <c r="J250" s="97">
        <v>0</v>
      </c>
      <c r="K250" s="97">
        <v>0</v>
      </c>
      <c r="L250" s="97">
        <v>0</v>
      </c>
      <c r="M250" s="97">
        <v>0</v>
      </c>
      <c r="N250" s="97">
        <v>0</v>
      </c>
      <c r="O250" s="97">
        <v>0</v>
      </c>
      <c r="P250" s="97">
        <v>0</v>
      </c>
      <c r="Q250" s="97">
        <v>0</v>
      </c>
      <c r="S250" s="97">
        <v>0</v>
      </c>
      <c r="T250" s="97">
        <v>0</v>
      </c>
      <c r="U250" s="97">
        <v>0</v>
      </c>
      <c r="V250" s="97">
        <v>0</v>
      </c>
      <c r="W250" s="97">
        <v>0</v>
      </c>
      <c r="X250" s="97">
        <v>0</v>
      </c>
      <c r="Y250" s="97">
        <v>0</v>
      </c>
      <c r="Z250" s="97">
        <v>0</v>
      </c>
      <c r="AA250" s="97">
        <v>0</v>
      </c>
      <c r="AB250" s="97">
        <v>0</v>
      </c>
      <c r="AC250" s="97">
        <v>0</v>
      </c>
      <c r="AD250" s="97">
        <v>0</v>
      </c>
      <c r="AE250" s="97">
        <v>0</v>
      </c>
      <c r="AF250" s="97">
        <v>0</v>
      </c>
      <c r="AG250" s="97">
        <v>0</v>
      </c>
    </row>
    <row r="251" spans="1:33" x14ac:dyDescent="0.3">
      <c r="A251" s="3">
        <v>1441</v>
      </c>
      <c r="B251" s="4" t="s">
        <v>246</v>
      </c>
      <c r="C251" s="97">
        <v>21.3</v>
      </c>
      <c r="D251" s="97">
        <v>32.700000000000003</v>
      </c>
      <c r="E251" s="97">
        <v>3</v>
      </c>
      <c r="F251" s="97">
        <v>0</v>
      </c>
      <c r="G251" s="97">
        <v>0</v>
      </c>
      <c r="H251" s="97">
        <v>29.4</v>
      </c>
      <c r="I251" s="97">
        <v>2</v>
      </c>
      <c r="J251" s="97">
        <v>0</v>
      </c>
      <c r="K251" s="97">
        <v>0</v>
      </c>
      <c r="L251" s="97">
        <v>0</v>
      </c>
      <c r="M251" s="97">
        <v>0</v>
      </c>
      <c r="N251" s="97">
        <v>0</v>
      </c>
      <c r="O251" s="97">
        <v>0</v>
      </c>
      <c r="P251" s="97">
        <v>0</v>
      </c>
      <c r="Q251" s="97">
        <v>0</v>
      </c>
      <c r="S251" s="97">
        <v>0</v>
      </c>
      <c r="T251" s="97">
        <v>0.7</v>
      </c>
      <c r="U251" s="97">
        <v>0</v>
      </c>
      <c r="V251" s="97">
        <v>0</v>
      </c>
      <c r="W251" s="97">
        <v>0</v>
      </c>
      <c r="X251" s="97">
        <v>29.4</v>
      </c>
      <c r="Y251" s="97">
        <v>0</v>
      </c>
      <c r="Z251" s="97">
        <v>0</v>
      </c>
      <c r="AA251" s="97">
        <v>0</v>
      </c>
      <c r="AB251" s="97">
        <v>0</v>
      </c>
      <c r="AC251" s="97">
        <v>0</v>
      </c>
      <c r="AD251" s="97">
        <v>0</v>
      </c>
      <c r="AE251" s="97">
        <v>0</v>
      </c>
      <c r="AF251" s="97">
        <v>0</v>
      </c>
      <c r="AG251" s="97">
        <v>0</v>
      </c>
    </row>
    <row r="252" spans="1:33" x14ac:dyDescent="0.3">
      <c r="A252" s="3">
        <v>1443</v>
      </c>
      <c r="B252" s="4" t="s">
        <v>247</v>
      </c>
      <c r="C252" s="97">
        <v>73.599999999999994</v>
      </c>
      <c r="D252" s="97">
        <v>6.8</v>
      </c>
      <c r="E252" s="97">
        <v>56.4</v>
      </c>
      <c r="F252" s="97">
        <v>0</v>
      </c>
      <c r="G252" s="97">
        <v>4.4000000000000004</v>
      </c>
      <c r="H252" s="97">
        <v>87.8</v>
      </c>
      <c r="I252" s="97">
        <v>15.4</v>
      </c>
      <c r="J252" s="97">
        <v>0</v>
      </c>
      <c r="K252" s="97">
        <v>0</v>
      </c>
      <c r="L252" s="97">
        <v>3</v>
      </c>
      <c r="M252" s="97">
        <v>0</v>
      </c>
      <c r="N252" s="97">
        <v>0</v>
      </c>
      <c r="O252" s="97">
        <v>0</v>
      </c>
      <c r="P252" s="97">
        <v>0.4</v>
      </c>
      <c r="Q252" s="97">
        <v>4.0999999999999996</v>
      </c>
      <c r="S252" s="97">
        <v>3.7</v>
      </c>
      <c r="T252" s="97">
        <v>0.3</v>
      </c>
      <c r="U252" s="97">
        <v>0.8</v>
      </c>
      <c r="V252" s="97">
        <v>0</v>
      </c>
      <c r="W252" s="97">
        <v>3.2</v>
      </c>
      <c r="X252" s="97">
        <v>5</v>
      </c>
      <c r="Y252" s="97">
        <v>0</v>
      </c>
      <c r="Z252" s="97">
        <v>0</v>
      </c>
      <c r="AA252" s="97">
        <v>0</v>
      </c>
      <c r="AB252" s="97">
        <v>0</v>
      </c>
      <c r="AC252" s="97">
        <v>0</v>
      </c>
      <c r="AD252" s="97">
        <v>0</v>
      </c>
      <c r="AE252" s="97">
        <v>0</v>
      </c>
      <c r="AF252" s="97">
        <v>0.4</v>
      </c>
      <c r="AG252" s="97">
        <v>0</v>
      </c>
    </row>
    <row r="253" spans="1:33" x14ac:dyDescent="0.3">
      <c r="A253" s="3">
        <v>1444</v>
      </c>
      <c r="B253" s="4" t="s">
        <v>248</v>
      </c>
      <c r="C253" s="97">
        <v>7</v>
      </c>
      <c r="D253" s="97">
        <v>0</v>
      </c>
      <c r="E253" s="97">
        <v>0</v>
      </c>
      <c r="F253" s="97">
        <v>0</v>
      </c>
      <c r="G253" s="97">
        <v>0</v>
      </c>
      <c r="H253" s="97">
        <v>0</v>
      </c>
      <c r="I253" s="97">
        <v>0</v>
      </c>
      <c r="J253" s="97">
        <v>0</v>
      </c>
      <c r="K253" s="97">
        <v>0</v>
      </c>
      <c r="L253" s="97">
        <v>3</v>
      </c>
      <c r="M253" s="97">
        <v>0</v>
      </c>
      <c r="N253" s="97">
        <v>0</v>
      </c>
      <c r="O253" s="97">
        <v>0</v>
      </c>
      <c r="P253" s="97">
        <v>0</v>
      </c>
      <c r="Q253" s="97">
        <v>0</v>
      </c>
      <c r="S253" s="97">
        <v>0</v>
      </c>
      <c r="T253" s="97">
        <v>0</v>
      </c>
      <c r="U253" s="97">
        <v>0</v>
      </c>
      <c r="V253" s="97">
        <v>0</v>
      </c>
      <c r="W253" s="97">
        <v>0</v>
      </c>
      <c r="X253" s="97">
        <v>0</v>
      </c>
      <c r="Y253" s="97">
        <v>0</v>
      </c>
      <c r="Z253" s="97">
        <v>0</v>
      </c>
      <c r="AA253" s="97">
        <v>0</v>
      </c>
      <c r="AB253" s="97">
        <v>0</v>
      </c>
      <c r="AC253" s="97">
        <v>0</v>
      </c>
      <c r="AD253" s="97">
        <v>0</v>
      </c>
      <c r="AE253" s="97">
        <v>0</v>
      </c>
      <c r="AF253" s="97">
        <v>0</v>
      </c>
      <c r="AG253" s="97">
        <v>0</v>
      </c>
    </row>
    <row r="254" spans="1:33" x14ac:dyDescent="0.3">
      <c r="A254" s="3">
        <v>1445</v>
      </c>
      <c r="B254" s="4" t="s">
        <v>249</v>
      </c>
      <c r="C254" s="97">
        <v>26.5</v>
      </c>
      <c r="D254" s="97">
        <v>3</v>
      </c>
      <c r="E254" s="97">
        <v>8.1</v>
      </c>
      <c r="F254" s="97">
        <v>0</v>
      </c>
      <c r="G254" s="97">
        <v>1</v>
      </c>
      <c r="H254" s="97">
        <v>5</v>
      </c>
      <c r="I254" s="97">
        <v>0</v>
      </c>
      <c r="J254" s="97">
        <v>0</v>
      </c>
      <c r="K254" s="97">
        <v>0</v>
      </c>
      <c r="L254" s="97">
        <v>2</v>
      </c>
      <c r="M254" s="97">
        <v>0</v>
      </c>
      <c r="N254" s="97">
        <v>0</v>
      </c>
      <c r="O254" s="97">
        <v>0</v>
      </c>
      <c r="P254" s="97">
        <v>0</v>
      </c>
      <c r="Q254" s="97">
        <v>0</v>
      </c>
      <c r="S254" s="97">
        <v>2</v>
      </c>
      <c r="T254" s="97">
        <v>0</v>
      </c>
      <c r="U254" s="97">
        <v>2.2000000000000002</v>
      </c>
      <c r="V254" s="97">
        <v>0</v>
      </c>
      <c r="W254" s="97">
        <v>0</v>
      </c>
      <c r="X254" s="97">
        <v>0</v>
      </c>
      <c r="Y254" s="97">
        <v>0</v>
      </c>
      <c r="Z254" s="97">
        <v>0</v>
      </c>
      <c r="AA254" s="97">
        <v>0</v>
      </c>
      <c r="AB254" s="97">
        <v>0</v>
      </c>
      <c r="AC254" s="97">
        <v>0</v>
      </c>
      <c r="AD254" s="97">
        <v>0</v>
      </c>
      <c r="AE254" s="97">
        <v>0</v>
      </c>
      <c r="AF254" s="97">
        <v>0</v>
      </c>
      <c r="AG254" s="97">
        <v>0</v>
      </c>
    </row>
    <row r="255" spans="1:33" x14ac:dyDescent="0.3">
      <c r="A255" s="3">
        <v>1449</v>
      </c>
      <c r="B255" s="4" t="s">
        <v>250</v>
      </c>
      <c r="C255" s="97">
        <v>45</v>
      </c>
      <c r="D255" s="97">
        <v>2</v>
      </c>
      <c r="E255" s="97">
        <v>16</v>
      </c>
      <c r="F255" s="97">
        <v>0</v>
      </c>
      <c r="G255" s="97">
        <v>13</v>
      </c>
      <c r="H255" s="97">
        <v>19.3</v>
      </c>
      <c r="I255" s="97">
        <v>7</v>
      </c>
      <c r="J255" s="97">
        <v>0</v>
      </c>
      <c r="K255" s="97">
        <v>0</v>
      </c>
      <c r="L255" s="97">
        <v>2</v>
      </c>
      <c r="M255" s="97">
        <v>0</v>
      </c>
      <c r="N255" s="97">
        <v>0</v>
      </c>
      <c r="O255" s="97">
        <v>0</v>
      </c>
      <c r="P255" s="97">
        <v>0</v>
      </c>
      <c r="Q255" s="97">
        <v>0</v>
      </c>
      <c r="S255" s="97">
        <v>2</v>
      </c>
      <c r="T255" s="97">
        <v>0</v>
      </c>
      <c r="U255" s="97">
        <v>0</v>
      </c>
      <c r="V255" s="97">
        <v>0</v>
      </c>
      <c r="W255" s="97">
        <v>0</v>
      </c>
      <c r="X255" s="97">
        <v>0</v>
      </c>
      <c r="Y255" s="97">
        <v>0</v>
      </c>
      <c r="Z255" s="97">
        <v>0</v>
      </c>
      <c r="AA255" s="97">
        <v>0</v>
      </c>
      <c r="AB255" s="97">
        <v>0</v>
      </c>
      <c r="AC255" s="97">
        <v>0</v>
      </c>
      <c r="AD255" s="97">
        <v>0</v>
      </c>
      <c r="AE255" s="97">
        <v>0</v>
      </c>
      <c r="AF255" s="97">
        <v>0</v>
      </c>
      <c r="AG255" s="97">
        <v>0</v>
      </c>
    </row>
    <row r="256" spans="1:33" x14ac:dyDescent="0.3">
      <c r="A256" s="3">
        <v>1502</v>
      </c>
      <c r="B256" s="4" t="s">
        <v>251</v>
      </c>
      <c r="C256" s="97">
        <v>149.30000000000001</v>
      </c>
      <c r="D256" s="97">
        <v>7</v>
      </c>
      <c r="E256" s="97">
        <v>72.599999999999994</v>
      </c>
      <c r="F256" s="97">
        <v>80.8</v>
      </c>
      <c r="G256" s="97">
        <v>0</v>
      </c>
      <c r="H256" s="97">
        <v>713.7</v>
      </c>
      <c r="I256" s="97">
        <v>36</v>
      </c>
      <c r="J256" s="97">
        <v>0</v>
      </c>
      <c r="K256" s="97">
        <v>0</v>
      </c>
      <c r="L256" s="97">
        <v>0</v>
      </c>
      <c r="M256" s="97">
        <v>0</v>
      </c>
      <c r="N256" s="97">
        <v>12.1</v>
      </c>
      <c r="O256" s="97">
        <v>1</v>
      </c>
      <c r="P256" s="97">
        <v>1</v>
      </c>
      <c r="Q256" s="97">
        <v>0</v>
      </c>
      <c r="S256" s="97">
        <v>0</v>
      </c>
      <c r="T256" s="97">
        <v>0</v>
      </c>
      <c r="U256" s="97">
        <v>0</v>
      </c>
      <c r="V256" s="97">
        <v>41.8</v>
      </c>
      <c r="W256" s="97">
        <v>0</v>
      </c>
      <c r="X256" s="97">
        <v>503.6</v>
      </c>
      <c r="Y256" s="97">
        <v>18.3</v>
      </c>
      <c r="Z256" s="97">
        <v>0</v>
      </c>
      <c r="AA256" s="97">
        <v>0</v>
      </c>
      <c r="AB256" s="97">
        <v>0</v>
      </c>
      <c r="AC256" s="97">
        <v>0</v>
      </c>
      <c r="AD256" s="97">
        <v>12.1</v>
      </c>
      <c r="AE256" s="97">
        <v>0</v>
      </c>
      <c r="AF256" s="97">
        <v>0</v>
      </c>
      <c r="AG256" s="97">
        <v>0</v>
      </c>
    </row>
    <row r="257" spans="1:33" x14ac:dyDescent="0.3">
      <c r="A257" s="3">
        <v>1504</v>
      </c>
      <c r="B257" s="4" t="s">
        <v>252</v>
      </c>
      <c r="C257" s="97">
        <v>186.9</v>
      </c>
      <c r="D257" s="97">
        <v>1</v>
      </c>
      <c r="E257" s="97">
        <v>34.6</v>
      </c>
      <c r="F257" s="97">
        <v>20</v>
      </c>
      <c r="G257" s="97">
        <v>0.1</v>
      </c>
      <c r="H257" s="97">
        <v>49.5</v>
      </c>
      <c r="I257" s="97">
        <v>22.3</v>
      </c>
      <c r="J257" s="97">
        <v>0</v>
      </c>
      <c r="K257" s="97">
        <v>0</v>
      </c>
      <c r="L257" s="97">
        <v>0</v>
      </c>
      <c r="M257" s="97">
        <v>0</v>
      </c>
      <c r="N257" s="97">
        <v>0.30000000000000004</v>
      </c>
      <c r="O257" s="97">
        <v>0</v>
      </c>
      <c r="P257" s="97">
        <v>0.1</v>
      </c>
      <c r="Q257" s="97">
        <v>0</v>
      </c>
      <c r="S257" s="97">
        <v>13.8</v>
      </c>
      <c r="T257" s="97">
        <v>0</v>
      </c>
      <c r="U257" s="97">
        <v>0</v>
      </c>
      <c r="V257" s="97">
        <v>0</v>
      </c>
      <c r="W257" s="97">
        <v>0</v>
      </c>
      <c r="X257" s="97">
        <v>7.5</v>
      </c>
      <c r="Y257" s="97">
        <v>4.5</v>
      </c>
      <c r="Z257" s="97">
        <v>0</v>
      </c>
      <c r="AA257" s="97">
        <v>0</v>
      </c>
      <c r="AB257" s="97">
        <v>0</v>
      </c>
      <c r="AC257" s="97">
        <v>0</v>
      </c>
      <c r="AD257" s="97">
        <v>0.1</v>
      </c>
      <c r="AE257" s="97">
        <v>0</v>
      </c>
      <c r="AF257" s="97">
        <v>0</v>
      </c>
      <c r="AG257" s="97">
        <v>0</v>
      </c>
    </row>
    <row r="258" spans="1:33" x14ac:dyDescent="0.3">
      <c r="A258" s="3">
        <v>1505</v>
      </c>
      <c r="B258" s="6" t="s">
        <v>253</v>
      </c>
      <c r="C258" s="97">
        <v>20.3</v>
      </c>
      <c r="D258" s="97">
        <v>6.7</v>
      </c>
      <c r="E258" s="97">
        <v>0</v>
      </c>
      <c r="F258" s="97">
        <v>0</v>
      </c>
      <c r="G258" s="97">
        <v>5</v>
      </c>
      <c r="H258" s="97">
        <v>1</v>
      </c>
      <c r="I258" s="97">
        <v>0</v>
      </c>
      <c r="J258" s="97">
        <v>0</v>
      </c>
      <c r="K258" s="97">
        <v>0</v>
      </c>
      <c r="L258" s="97">
        <v>0</v>
      </c>
      <c r="M258" s="97">
        <v>0</v>
      </c>
      <c r="N258" s="97">
        <v>0</v>
      </c>
      <c r="O258" s="97">
        <v>2</v>
      </c>
      <c r="P258" s="97">
        <v>0</v>
      </c>
      <c r="Q258" s="97">
        <v>0</v>
      </c>
      <c r="S258" s="97">
        <v>5</v>
      </c>
      <c r="T258" s="97">
        <v>0</v>
      </c>
      <c r="U258" s="97">
        <v>0</v>
      </c>
      <c r="V258" s="97">
        <v>0</v>
      </c>
      <c r="W258" s="97">
        <v>0</v>
      </c>
      <c r="X258" s="97">
        <v>0</v>
      </c>
      <c r="Y258" s="97">
        <v>0</v>
      </c>
      <c r="Z258" s="97">
        <v>0</v>
      </c>
      <c r="AA258" s="97">
        <v>0</v>
      </c>
      <c r="AB258" s="97">
        <v>0</v>
      </c>
      <c r="AC258" s="97">
        <v>0</v>
      </c>
      <c r="AD258" s="97">
        <v>0</v>
      </c>
      <c r="AE258" s="97">
        <v>0</v>
      </c>
      <c r="AF258" s="97">
        <v>0</v>
      </c>
      <c r="AG258" s="97">
        <v>0</v>
      </c>
    </row>
    <row r="259" spans="1:33" x14ac:dyDescent="0.3">
      <c r="A259" s="3">
        <v>1511</v>
      </c>
      <c r="B259" s="4" t="s">
        <v>254</v>
      </c>
      <c r="C259" s="97">
        <v>5</v>
      </c>
      <c r="D259" s="97">
        <v>2.5</v>
      </c>
      <c r="E259" s="97">
        <v>0</v>
      </c>
      <c r="F259" s="97">
        <v>0</v>
      </c>
      <c r="G259" s="97">
        <v>4</v>
      </c>
      <c r="H259" s="97">
        <v>0</v>
      </c>
      <c r="I259" s="97">
        <v>0</v>
      </c>
      <c r="J259" s="97">
        <v>0</v>
      </c>
      <c r="K259" s="97">
        <v>0</v>
      </c>
      <c r="L259" s="97">
        <v>11</v>
      </c>
      <c r="M259" s="97">
        <v>0</v>
      </c>
      <c r="N259" s="97">
        <v>0</v>
      </c>
      <c r="O259" s="97">
        <v>0</v>
      </c>
      <c r="P259" s="97">
        <v>0</v>
      </c>
      <c r="Q259" s="97">
        <v>0</v>
      </c>
      <c r="S259" s="97">
        <v>0</v>
      </c>
      <c r="T259" s="97">
        <v>0</v>
      </c>
      <c r="U259" s="97">
        <v>0</v>
      </c>
      <c r="V259" s="97">
        <v>0</v>
      </c>
      <c r="W259" s="97">
        <v>0</v>
      </c>
      <c r="X259" s="97">
        <v>0</v>
      </c>
      <c r="Y259" s="97">
        <v>0</v>
      </c>
      <c r="Z259" s="97">
        <v>0</v>
      </c>
      <c r="AA259" s="97">
        <v>0</v>
      </c>
      <c r="AB259" s="97">
        <v>0</v>
      </c>
      <c r="AC259" s="97">
        <v>0</v>
      </c>
      <c r="AD259" s="97">
        <v>0</v>
      </c>
      <c r="AE259" s="97">
        <v>0</v>
      </c>
      <c r="AF259" s="97">
        <v>0</v>
      </c>
      <c r="AG259" s="97">
        <v>0</v>
      </c>
    </row>
    <row r="260" spans="1:33" x14ac:dyDescent="0.3">
      <c r="A260" s="3">
        <v>1514</v>
      </c>
      <c r="B260" s="4" t="s">
        <v>115</v>
      </c>
      <c r="C260" s="97">
        <v>47.3</v>
      </c>
      <c r="D260" s="97">
        <v>7.2</v>
      </c>
      <c r="E260" s="97">
        <v>3</v>
      </c>
      <c r="F260" s="97">
        <v>1</v>
      </c>
      <c r="G260" s="97">
        <v>3.1</v>
      </c>
      <c r="H260" s="97">
        <v>12</v>
      </c>
      <c r="I260" s="97">
        <v>4.4000000000000004</v>
      </c>
      <c r="J260" s="97">
        <v>0</v>
      </c>
      <c r="K260" s="97">
        <v>0</v>
      </c>
      <c r="L260" s="97">
        <v>0.6</v>
      </c>
      <c r="M260" s="97">
        <v>7</v>
      </c>
      <c r="N260" s="97">
        <v>0</v>
      </c>
      <c r="O260" s="97">
        <v>0</v>
      </c>
      <c r="P260" s="97">
        <v>0</v>
      </c>
      <c r="Q260" s="97">
        <v>0</v>
      </c>
      <c r="S260" s="97">
        <v>19.8</v>
      </c>
      <c r="T260" s="97">
        <v>2</v>
      </c>
      <c r="U260" s="97">
        <v>0</v>
      </c>
      <c r="V260" s="97">
        <v>0</v>
      </c>
      <c r="W260" s="97">
        <v>3.1</v>
      </c>
      <c r="X260" s="97">
        <v>7</v>
      </c>
      <c r="Y260" s="97">
        <v>2.2000000000000002</v>
      </c>
      <c r="Z260" s="97">
        <v>0</v>
      </c>
      <c r="AA260" s="97">
        <v>0</v>
      </c>
      <c r="AB260" s="97">
        <v>0.6</v>
      </c>
      <c r="AC260" s="97">
        <v>0</v>
      </c>
      <c r="AD260" s="97">
        <v>0</v>
      </c>
      <c r="AE260" s="97">
        <v>0</v>
      </c>
      <c r="AF260" s="97">
        <v>0</v>
      </c>
      <c r="AG260" s="97">
        <v>0</v>
      </c>
    </row>
    <row r="261" spans="1:33" x14ac:dyDescent="0.3">
      <c r="A261" s="3">
        <v>1515</v>
      </c>
      <c r="B261" s="4" t="s">
        <v>255</v>
      </c>
      <c r="C261" s="97">
        <v>182</v>
      </c>
      <c r="D261" s="97">
        <v>0</v>
      </c>
      <c r="E261" s="97">
        <v>0</v>
      </c>
      <c r="F261" s="97">
        <v>2</v>
      </c>
      <c r="G261" s="97">
        <v>0</v>
      </c>
      <c r="H261" s="97">
        <v>1</v>
      </c>
      <c r="I261" s="97">
        <v>7</v>
      </c>
      <c r="J261" s="97">
        <v>0</v>
      </c>
      <c r="K261" s="97">
        <v>0</v>
      </c>
      <c r="L261" s="97">
        <v>0</v>
      </c>
      <c r="M261" s="97">
        <v>0</v>
      </c>
      <c r="N261" s="97">
        <v>0</v>
      </c>
      <c r="O261" s="97">
        <v>0</v>
      </c>
      <c r="P261" s="97">
        <v>0</v>
      </c>
      <c r="Q261" s="97">
        <v>0</v>
      </c>
      <c r="S261" s="97">
        <v>3</v>
      </c>
      <c r="T261" s="97">
        <v>0</v>
      </c>
      <c r="U261" s="97">
        <v>0</v>
      </c>
      <c r="V261" s="97">
        <v>0</v>
      </c>
      <c r="W261" s="97">
        <v>0</v>
      </c>
      <c r="X261" s="97">
        <v>1</v>
      </c>
      <c r="Y261" s="97">
        <v>0</v>
      </c>
      <c r="Z261" s="97">
        <v>0</v>
      </c>
      <c r="AA261" s="97">
        <v>0</v>
      </c>
      <c r="AB261" s="97">
        <v>0</v>
      </c>
      <c r="AC261" s="97">
        <v>0</v>
      </c>
      <c r="AD261" s="97">
        <v>0</v>
      </c>
      <c r="AE261" s="97">
        <v>0</v>
      </c>
      <c r="AF261" s="97">
        <v>0</v>
      </c>
      <c r="AG261" s="97">
        <v>0</v>
      </c>
    </row>
    <row r="262" spans="1:33" x14ac:dyDescent="0.3">
      <c r="A262" s="3">
        <v>1516</v>
      </c>
      <c r="B262" s="4" t="s">
        <v>256</v>
      </c>
      <c r="C262" s="97">
        <v>92</v>
      </c>
      <c r="D262" s="97">
        <v>0</v>
      </c>
      <c r="E262" s="97">
        <v>7</v>
      </c>
      <c r="F262" s="97">
        <v>0</v>
      </c>
      <c r="G262" s="97">
        <v>14</v>
      </c>
      <c r="H262" s="97">
        <v>0</v>
      </c>
      <c r="I262" s="97">
        <v>0</v>
      </c>
      <c r="J262" s="97">
        <v>0</v>
      </c>
      <c r="K262" s="97">
        <v>0</v>
      </c>
      <c r="L262" s="97">
        <v>0</v>
      </c>
      <c r="M262" s="97">
        <v>0</v>
      </c>
      <c r="N262" s="97">
        <v>0</v>
      </c>
      <c r="O262" s="97">
        <v>0</v>
      </c>
      <c r="P262" s="97">
        <v>0</v>
      </c>
      <c r="Q262" s="97">
        <v>0</v>
      </c>
      <c r="S262" s="97">
        <v>1</v>
      </c>
      <c r="T262" s="97">
        <v>0</v>
      </c>
      <c r="U262" s="97">
        <v>0</v>
      </c>
      <c r="V262" s="97">
        <v>0</v>
      </c>
      <c r="W262" s="97">
        <v>0</v>
      </c>
      <c r="X262" s="97">
        <v>0</v>
      </c>
      <c r="Y262" s="97">
        <v>0</v>
      </c>
      <c r="Z262" s="97">
        <v>0</v>
      </c>
      <c r="AA262" s="97">
        <v>0</v>
      </c>
      <c r="AB262" s="97">
        <v>0</v>
      </c>
      <c r="AC262" s="97">
        <v>0</v>
      </c>
      <c r="AD262" s="97">
        <v>0</v>
      </c>
      <c r="AE262" s="97">
        <v>0</v>
      </c>
      <c r="AF262" s="97">
        <v>0</v>
      </c>
      <c r="AG262" s="97">
        <v>0</v>
      </c>
    </row>
    <row r="263" spans="1:33" x14ac:dyDescent="0.3">
      <c r="A263" s="3">
        <v>1517</v>
      </c>
      <c r="B263" s="4" t="s">
        <v>257</v>
      </c>
      <c r="C263" s="97">
        <v>120</v>
      </c>
      <c r="D263" s="97">
        <v>11</v>
      </c>
      <c r="E263" s="97">
        <v>0</v>
      </c>
      <c r="F263" s="97">
        <v>0</v>
      </c>
      <c r="G263" s="97">
        <v>0</v>
      </c>
      <c r="H263" s="97">
        <v>0</v>
      </c>
      <c r="I263" s="97">
        <v>0</v>
      </c>
      <c r="J263" s="97">
        <v>0</v>
      </c>
      <c r="K263" s="97">
        <v>0</v>
      </c>
      <c r="L263" s="97">
        <v>0</v>
      </c>
      <c r="M263" s="97">
        <v>0</v>
      </c>
      <c r="N263" s="97">
        <v>0</v>
      </c>
      <c r="O263" s="97">
        <v>0</v>
      </c>
      <c r="P263" s="97">
        <v>0</v>
      </c>
      <c r="Q263" s="97">
        <v>0</v>
      </c>
      <c r="S263" s="97">
        <v>11</v>
      </c>
      <c r="T263" s="97">
        <v>3</v>
      </c>
      <c r="U263" s="97">
        <v>0</v>
      </c>
      <c r="V263" s="97">
        <v>0</v>
      </c>
      <c r="W263" s="97">
        <v>0</v>
      </c>
      <c r="X263" s="97">
        <v>0</v>
      </c>
      <c r="Y263" s="97">
        <v>0</v>
      </c>
      <c r="Z263" s="97">
        <v>0</v>
      </c>
      <c r="AA263" s="97">
        <v>0</v>
      </c>
      <c r="AB263" s="97">
        <v>0</v>
      </c>
      <c r="AC263" s="97">
        <v>0</v>
      </c>
      <c r="AD263" s="97">
        <v>0</v>
      </c>
      <c r="AE263" s="97">
        <v>0</v>
      </c>
      <c r="AF263" s="97">
        <v>0</v>
      </c>
      <c r="AG263" s="97">
        <v>0</v>
      </c>
    </row>
    <row r="264" spans="1:33" x14ac:dyDescent="0.3">
      <c r="A264" s="3">
        <v>1519</v>
      </c>
      <c r="B264" s="4" t="s">
        <v>258</v>
      </c>
      <c r="C264" s="97">
        <v>25</v>
      </c>
      <c r="D264" s="97">
        <v>4.2</v>
      </c>
      <c r="E264" s="97">
        <v>22</v>
      </c>
      <c r="F264" s="97">
        <v>1</v>
      </c>
      <c r="G264" s="97">
        <v>0</v>
      </c>
      <c r="H264" s="97">
        <v>4.0999999999999996</v>
      </c>
      <c r="I264" s="97">
        <v>27.1</v>
      </c>
      <c r="J264" s="97">
        <v>0</v>
      </c>
      <c r="K264" s="97">
        <v>0</v>
      </c>
      <c r="L264" s="97">
        <v>0</v>
      </c>
      <c r="M264" s="97">
        <v>0</v>
      </c>
      <c r="N264" s="97">
        <v>0</v>
      </c>
      <c r="O264" s="97">
        <v>0</v>
      </c>
      <c r="P264" s="97">
        <v>0.5</v>
      </c>
      <c r="Q264" s="97">
        <v>0</v>
      </c>
      <c r="S264" s="97">
        <v>3.2</v>
      </c>
      <c r="T264" s="97">
        <v>3.7</v>
      </c>
      <c r="U264" s="97">
        <v>0</v>
      </c>
      <c r="V264" s="97">
        <v>0</v>
      </c>
      <c r="W264" s="97">
        <v>0</v>
      </c>
      <c r="X264" s="97">
        <v>1.1000000000000001</v>
      </c>
      <c r="Y264" s="97">
        <v>1</v>
      </c>
      <c r="Z264" s="97">
        <v>0</v>
      </c>
      <c r="AA264" s="97">
        <v>0</v>
      </c>
      <c r="AB264" s="97">
        <v>0</v>
      </c>
      <c r="AC264" s="97">
        <v>0</v>
      </c>
      <c r="AD264" s="97">
        <v>0</v>
      </c>
      <c r="AE264" s="97">
        <v>0</v>
      </c>
      <c r="AF264" s="97">
        <v>0</v>
      </c>
      <c r="AG264" s="97">
        <v>0</v>
      </c>
    </row>
    <row r="265" spans="1:33" x14ac:dyDescent="0.3">
      <c r="A265" s="3">
        <v>1520</v>
      </c>
      <c r="B265" s="4" t="s">
        <v>259</v>
      </c>
      <c r="C265" s="97">
        <v>159.69999999999999</v>
      </c>
      <c r="D265" s="97">
        <v>36.799999999999997</v>
      </c>
      <c r="E265" s="97">
        <v>73.599999999999994</v>
      </c>
      <c r="F265" s="97">
        <v>52</v>
      </c>
      <c r="G265" s="97">
        <v>6</v>
      </c>
      <c r="H265" s="97">
        <v>67.599999999999994</v>
      </c>
      <c r="I265" s="97">
        <v>67</v>
      </c>
      <c r="J265" s="97">
        <v>0</v>
      </c>
      <c r="K265" s="97">
        <v>0</v>
      </c>
      <c r="L265" s="97">
        <v>3.7</v>
      </c>
      <c r="M265" s="97">
        <v>0</v>
      </c>
      <c r="N265" s="97">
        <v>1</v>
      </c>
      <c r="O265" s="97">
        <v>0</v>
      </c>
      <c r="P265" s="97">
        <v>0</v>
      </c>
      <c r="Q265" s="97">
        <v>0</v>
      </c>
      <c r="S265" s="97">
        <v>54.7</v>
      </c>
      <c r="T265" s="97">
        <v>0</v>
      </c>
      <c r="U265" s="97">
        <v>0.1</v>
      </c>
      <c r="V265" s="97">
        <v>0</v>
      </c>
      <c r="W265" s="97">
        <v>0</v>
      </c>
      <c r="X265" s="97">
        <v>1.9</v>
      </c>
      <c r="Y265" s="97">
        <v>0</v>
      </c>
      <c r="Z265" s="97">
        <v>0</v>
      </c>
      <c r="AA265" s="97">
        <v>0</v>
      </c>
      <c r="AB265" s="97">
        <v>0</v>
      </c>
      <c r="AC265" s="97">
        <v>0</v>
      </c>
      <c r="AD265" s="97">
        <v>0</v>
      </c>
      <c r="AE265" s="97">
        <v>0</v>
      </c>
      <c r="AF265" s="97">
        <v>0</v>
      </c>
      <c r="AG265" s="97">
        <v>0</v>
      </c>
    </row>
    <row r="266" spans="1:33" x14ac:dyDescent="0.3">
      <c r="A266" s="3">
        <v>1523</v>
      </c>
      <c r="B266" s="4" t="s">
        <v>260</v>
      </c>
      <c r="C266" s="97">
        <v>20</v>
      </c>
      <c r="D266" s="97">
        <v>6</v>
      </c>
      <c r="E266" s="97">
        <v>14</v>
      </c>
      <c r="F266" s="97">
        <v>3</v>
      </c>
      <c r="G266" s="97">
        <v>0</v>
      </c>
      <c r="H266" s="97">
        <v>7</v>
      </c>
      <c r="I266" s="97">
        <v>0</v>
      </c>
      <c r="J266" s="97">
        <v>0</v>
      </c>
      <c r="K266" s="97">
        <v>0</v>
      </c>
      <c r="L266" s="97">
        <v>0</v>
      </c>
      <c r="M266" s="97">
        <v>1</v>
      </c>
      <c r="N266" s="97">
        <v>0</v>
      </c>
      <c r="O266" s="97">
        <v>0</v>
      </c>
      <c r="P266" s="97">
        <v>0</v>
      </c>
      <c r="Q266" s="97">
        <v>0</v>
      </c>
      <c r="S266" s="97">
        <v>1</v>
      </c>
      <c r="T266" s="97">
        <v>0</v>
      </c>
      <c r="U266" s="97">
        <v>0</v>
      </c>
      <c r="V266" s="97">
        <v>0</v>
      </c>
      <c r="W266" s="97">
        <v>0</v>
      </c>
      <c r="X266" s="97">
        <v>0</v>
      </c>
      <c r="Y266" s="97">
        <v>0</v>
      </c>
      <c r="Z266" s="97">
        <v>0</v>
      </c>
      <c r="AA266" s="97">
        <v>0</v>
      </c>
      <c r="AB266" s="97">
        <v>0</v>
      </c>
      <c r="AC266" s="97">
        <v>0</v>
      </c>
      <c r="AD266" s="97">
        <v>0</v>
      </c>
      <c r="AE266" s="97">
        <v>0</v>
      </c>
      <c r="AF266" s="97">
        <v>0</v>
      </c>
      <c r="AG266" s="97">
        <v>0</v>
      </c>
    </row>
    <row r="267" spans="1:33" x14ac:dyDescent="0.3">
      <c r="A267" s="3">
        <v>1524</v>
      </c>
      <c r="B267" s="4" t="s">
        <v>261</v>
      </c>
      <c r="C267" s="97">
        <v>20</v>
      </c>
      <c r="D267" s="97">
        <v>10.4</v>
      </c>
      <c r="E267" s="97">
        <v>1</v>
      </c>
      <c r="F267" s="97">
        <v>0</v>
      </c>
      <c r="G267" s="97">
        <v>0</v>
      </c>
      <c r="H267" s="97">
        <v>4.3</v>
      </c>
      <c r="I267" s="97">
        <v>0</v>
      </c>
      <c r="J267" s="97">
        <v>0</v>
      </c>
      <c r="K267" s="97">
        <v>0</v>
      </c>
      <c r="L267" s="97">
        <v>1.2</v>
      </c>
      <c r="M267" s="97">
        <v>0</v>
      </c>
      <c r="N267" s="97">
        <v>0</v>
      </c>
      <c r="O267" s="97">
        <v>0</v>
      </c>
      <c r="P267" s="97">
        <v>0</v>
      </c>
      <c r="Q267" s="97">
        <v>0</v>
      </c>
      <c r="S267" s="97">
        <v>0</v>
      </c>
      <c r="T267" s="97">
        <v>0</v>
      </c>
      <c r="U267" s="97">
        <v>0</v>
      </c>
      <c r="V267" s="97">
        <v>0</v>
      </c>
      <c r="W267" s="97">
        <v>0</v>
      </c>
      <c r="X267" s="97">
        <v>0</v>
      </c>
      <c r="Y267" s="97">
        <v>0</v>
      </c>
      <c r="Z267" s="97">
        <v>0</v>
      </c>
      <c r="AA267" s="97">
        <v>0</v>
      </c>
      <c r="AB267" s="97">
        <v>0</v>
      </c>
      <c r="AC267" s="97">
        <v>0</v>
      </c>
      <c r="AD267" s="97">
        <v>0</v>
      </c>
      <c r="AE267" s="97">
        <v>0</v>
      </c>
      <c r="AF267" s="97">
        <v>0</v>
      </c>
      <c r="AG267" s="97">
        <v>0</v>
      </c>
    </row>
    <row r="268" spans="1:33" x14ac:dyDescent="0.3">
      <c r="A268" s="3">
        <v>1525</v>
      </c>
      <c r="B268" s="4" t="s">
        <v>262</v>
      </c>
      <c r="C268" s="97">
        <v>9.1999999999999993</v>
      </c>
      <c r="D268" s="97">
        <v>0</v>
      </c>
      <c r="E268" s="97">
        <v>52</v>
      </c>
      <c r="F268" s="97">
        <v>0</v>
      </c>
      <c r="G268" s="97">
        <v>0</v>
      </c>
      <c r="H268" s="97">
        <v>4.4000000000000004</v>
      </c>
      <c r="I268" s="97">
        <v>0</v>
      </c>
      <c r="J268" s="97">
        <v>18</v>
      </c>
      <c r="K268" s="97">
        <v>0</v>
      </c>
      <c r="L268" s="97">
        <v>43</v>
      </c>
      <c r="M268" s="97">
        <v>70</v>
      </c>
      <c r="N268" s="97">
        <v>0</v>
      </c>
      <c r="O268" s="97">
        <v>0</v>
      </c>
      <c r="P268" s="97">
        <v>0</v>
      </c>
      <c r="Q268" s="97">
        <v>0</v>
      </c>
      <c r="S268" s="97">
        <v>0</v>
      </c>
      <c r="T268" s="97">
        <v>0</v>
      </c>
      <c r="U268" s="97">
        <v>0</v>
      </c>
      <c r="V268" s="97">
        <v>0</v>
      </c>
      <c r="W268" s="97">
        <v>0</v>
      </c>
      <c r="X268" s="97">
        <v>0.4</v>
      </c>
      <c r="Y268" s="97">
        <v>0</v>
      </c>
      <c r="Z268" s="97">
        <v>0</v>
      </c>
      <c r="AA268" s="97">
        <v>0</v>
      </c>
      <c r="AB268" s="97">
        <v>2</v>
      </c>
      <c r="AC268" s="97">
        <v>0</v>
      </c>
      <c r="AD268" s="97">
        <v>0</v>
      </c>
      <c r="AE268" s="97">
        <v>0</v>
      </c>
      <c r="AF268" s="97">
        <v>0</v>
      </c>
      <c r="AG268" s="97">
        <v>0</v>
      </c>
    </row>
    <row r="269" spans="1:33" x14ac:dyDescent="0.3">
      <c r="A269" s="3">
        <v>1526</v>
      </c>
      <c r="B269" s="4" t="s">
        <v>263</v>
      </c>
      <c r="C269" s="97">
        <v>1</v>
      </c>
      <c r="D269" s="97">
        <v>0</v>
      </c>
      <c r="E269" s="97">
        <v>5.2</v>
      </c>
      <c r="F269" s="97">
        <v>2</v>
      </c>
      <c r="G269" s="97">
        <v>0</v>
      </c>
      <c r="H269" s="97">
        <v>10</v>
      </c>
      <c r="I269" s="97">
        <v>3</v>
      </c>
      <c r="J269" s="97">
        <v>0</v>
      </c>
      <c r="K269" s="97">
        <v>0</v>
      </c>
      <c r="L269" s="97">
        <v>10</v>
      </c>
      <c r="M269" s="97">
        <v>0</v>
      </c>
      <c r="N269" s="97">
        <v>0</v>
      </c>
      <c r="O269" s="97">
        <v>0</v>
      </c>
      <c r="P269" s="97">
        <v>0</v>
      </c>
      <c r="Q269" s="97">
        <v>0</v>
      </c>
      <c r="S269" s="97">
        <v>0</v>
      </c>
      <c r="T269" s="97">
        <v>0</v>
      </c>
      <c r="U269" s="97">
        <v>0</v>
      </c>
      <c r="V269" s="97">
        <v>0</v>
      </c>
      <c r="W269" s="97">
        <v>0</v>
      </c>
      <c r="X269" s="97">
        <v>0</v>
      </c>
      <c r="Y269" s="97">
        <v>0</v>
      </c>
      <c r="Z269" s="97">
        <v>0</v>
      </c>
      <c r="AA269" s="97">
        <v>0</v>
      </c>
      <c r="AB269" s="97">
        <v>0</v>
      </c>
      <c r="AC269" s="97">
        <v>0</v>
      </c>
      <c r="AD269" s="97">
        <v>0</v>
      </c>
      <c r="AE269" s="97">
        <v>0</v>
      </c>
      <c r="AF269" s="97">
        <v>0</v>
      </c>
      <c r="AG269" s="97">
        <v>0</v>
      </c>
    </row>
    <row r="270" spans="1:33" x14ac:dyDescent="0.3">
      <c r="A270" s="3">
        <v>1528</v>
      </c>
      <c r="B270" s="4" t="s">
        <v>264</v>
      </c>
      <c r="C270" s="97">
        <v>25.8</v>
      </c>
      <c r="D270" s="97">
        <v>3</v>
      </c>
      <c r="E270" s="97">
        <v>28</v>
      </c>
      <c r="F270" s="97">
        <v>12</v>
      </c>
      <c r="G270" s="97">
        <v>1</v>
      </c>
      <c r="H270" s="97">
        <v>0.5</v>
      </c>
      <c r="I270" s="97">
        <v>0</v>
      </c>
      <c r="J270" s="97">
        <v>0</v>
      </c>
      <c r="K270" s="97">
        <v>0</v>
      </c>
      <c r="L270" s="97">
        <v>11.4</v>
      </c>
      <c r="M270" s="97">
        <v>0</v>
      </c>
      <c r="N270" s="97">
        <v>0</v>
      </c>
      <c r="O270" s="97">
        <v>0</v>
      </c>
      <c r="P270" s="97">
        <v>0</v>
      </c>
      <c r="Q270" s="97">
        <v>0</v>
      </c>
      <c r="S270" s="97">
        <v>0</v>
      </c>
      <c r="T270" s="97">
        <v>0</v>
      </c>
      <c r="U270" s="97">
        <v>0</v>
      </c>
      <c r="V270" s="97">
        <v>0</v>
      </c>
      <c r="W270" s="97">
        <v>0</v>
      </c>
      <c r="X270" s="97">
        <v>0</v>
      </c>
      <c r="Y270" s="97">
        <v>0</v>
      </c>
      <c r="Z270" s="97">
        <v>0</v>
      </c>
      <c r="AA270" s="97">
        <v>0</v>
      </c>
      <c r="AB270" s="97">
        <v>6</v>
      </c>
      <c r="AC270" s="97">
        <v>0</v>
      </c>
      <c r="AD270" s="97">
        <v>0</v>
      </c>
      <c r="AE270" s="97">
        <v>0</v>
      </c>
      <c r="AF270" s="97">
        <v>0</v>
      </c>
      <c r="AG270" s="97">
        <v>0</v>
      </c>
    </row>
    <row r="271" spans="1:33" x14ac:dyDescent="0.3">
      <c r="A271" s="3">
        <v>1529</v>
      </c>
      <c r="B271" s="4" t="s">
        <v>265</v>
      </c>
      <c r="C271" s="97">
        <v>42</v>
      </c>
      <c r="D271" s="97">
        <v>1</v>
      </c>
      <c r="E271" s="97">
        <v>0</v>
      </c>
      <c r="F271" s="97">
        <v>0</v>
      </c>
      <c r="G271" s="97">
        <v>1</v>
      </c>
      <c r="H271" s="97">
        <v>1</v>
      </c>
      <c r="I271" s="97">
        <v>0</v>
      </c>
      <c r="J271" s="97">
        <v>0</v>
      </c>
      <c r="K271" s="97">
        <v>0</v>
      </c>
      <c r="L271" s="97">
        <v>0</v>
      </c>
      <c r="M271" s="97">
        <v>0</v>
      </c>
      <c r="N271" s="97">
        <v>0</v>
      </c>
      <c r="O271" s="97">
        <v>0</v>
      </c>
      <c r="P271" s="97">
        <v>0</v>
      </c>
      <c r="Q271" s="97">
        <v>0</v>
      </c>
      <c r="S271" s="97">
        <v>18</v>
      </c>
      <c r="T271" s="97">
        <v>0</v>
      </c>
      <c r="U271" s="97">
        <v>0</v>
      </c>
      <c r="V271" s="97">
        <v>0</v>
      </c>
      <c r="W271" s="97">
        <v>0</v>
      </c>
      <c r="X271" s="97">
        <v>0</v>
      </c>
      <c r="Y271" s="97">
        <v>0</v>
      </c>
      <c r="Z271" s="97">
        <v>0</v>
      </c>
      <c r="AA271" s="97">
        <v>0</v>
      </c>
      <c r="AB271" s="97">
        <v>0</v>
      </c>
      <c r="AC271" s="97">
        <v>0</v>
      </c>
      <c r="AD271" s="97">
        <v>0</v>
      </c>
      <c r="AE271" s="97">
        <v>0</v>
      </c>
      <c r="AF271" s="97">
        <v>0</v>
      </c>
      <c r="AG271" s="97">
        <v>0</v>
      </c>
    </row>
    <row r="272" spans="1:33" x14ac:dyDescent="0.3">
      <c r="A272" s="3">
        <v>1531</v>
      </c>
      <c r="B272" s="4" t="s">
        <v>266</v>
      </c>
      <c r="C272" s="97">
        <v>1</v>
      </c>
      <c r="D272" s="97">
        <v>0.7</v>
      </c>
      <c r="E272" s="97">
        <v>6</v>
      </c>
      <c r="F272" s="97">
        <v>0</v>
      </c>
      <c r="G272" s="97">
        <v>0</v>
      </c>
      <c r="H272" s="97">
        <v>1</v>
      </c>
      <c r="I272" s="97">
        <v>0</v>
      </c>
      <c r="J272" s="97">
        <v>0</v>
      </c>
      <c r="K272" s="97">
        <v>0</v>
      </c>
      <c r="L272" s="97">
        <v>0</v>
      </c>
      <c r="M272" s="97">
        <v>0</v>
      </c>
      <c r="N272" s="97">
        <v>0</v>
      </c>
      <c r="O272" s="97">
        <v>0</v>
      </c>
      <c r="P272" s="97">
        <v>0</v>
      </c>
      <c r="Q272" s="97">
        <v>0</v>
      </c>
      <c r="S272" s="97">
        <v>1</v>
      </c>
      <c r="T272" s="97">
        <v>0</v>
      </c>
      <c r="U272" s="97">
        <v>0</v>
      </c>
      <c r="V272" s="97">
        <v>0</v>
      </c>
      <c r="W272" s="97">
        <v>0</v>
      </c>
      <c r="X272" s="97">
        <v>0</v>
      </c>
      <c r="Y272" s="97">
        <v>0</v>
      </c>
      <c r="Z272" s="97">
        <v>0</v>
      </c>
      <c r="AA272" s="97">
        <v>0</v>
      </c>
      <c r="AB272" s="97">
        <v>0</v>
      </c>
      <c r="AC272" s="97">
        <v>0</v>
      </c>
      <c r="AD272" s="97">
        <v>0</v>
      </c>
      <c r="AE272" s="97">
        <v>0</v>
      </c>
      <c r="AF272" s="97">
        <v>0</v>
      </c>
      <c r="AG272" s="97">
        <v>0</v>
      </c>
    </row>
    <row r="273" spans="1:33" x14ac:dyDescent="0.3">
      <c r="A273" s="3">
        <v>1532</v>
      </c>
      <c r="B273" s="4" t="s">
        <v>267</v>
      </c>
      <c r="C273" s="97">
        <v>115.5</v>
      </c>
      <c r="D273" s="97">
        <v>0</v>
      </c>
      <c r="E273" s="97">
        <v>0</v>
      </c>
      <c r="F273" s="97">
        <v>0</v>
      </c>
      <c r="G273" s="97">
        <v>19</v>
      </c>
      <c r="H273" s="97">
        <v>61</v>
      </c>
      <c r="I273" s="97">
        <v>1</v>
      </c>
      <c r="J273" s="97">
        <v>0</v>
      </c>
      <c r="K273" s="97">
        <v>0</v>
      </c>
      <c r="L273" s="97">
        <v>0</v>
      </c>
      <c r="M273" s="97">
        <v>0</v>
      </c>
      <c r="N273" s="97">
        <v>0</v>
      </c>
      <c r="O273" s="97">
        <v>0</v>
      </c>
      <c r="P273" s="97">
        <v>0</v>
      </c>
      <c r="Q273" s="97">
        <v>0</v>
      </c>
      <c r="S273" s="97">
        <v>5.5</v>
      </c>
      <c r="T273" s="97">
        <v>0</v>
      </c>
      <c r="U273" s="97">
        <v>0</v>
      </c>
      <c r="V273" s="97">
        <v>0</v>
      </c>
      <c r="W273" s="97">
        <v>0</v>
      </c>
      <c r="X273" s="97">
        <v>5</v>
      </c>
      <c r="Y273" s="97">
        <v>1</v>
      </c>
      <c r="Z273" s="97">
        <v>0</v>
      </c>
      <c r="AA273" s="97">
        <v>0</v>
      </c>
      <c r="AB273" s="97">
        <v>0</v>
      </c>
      <c r="AC273" s="97">
        <v>0</v>
      </c>
      <c r="AD273" s="97">
        <v>0</v>
      </c>
      <c r="AE273" s="97">
        <v>0</v>
      </c>
      <c r="AF273" s="97">
        <v>0</v>
      </c>
      <c r="AG273" s="97">
        <v>0</v>
      </c>
    </row>
    <row r="274" spans="1:33" x14ac:dyDescent="0.3">
      <c r="A274" s="3">
        <v>1534</v>
      </c>
      <c r="B274" s="4" t="s">
        <v>268</v>
      </c>
      <c r="C274" s="97">
        <v>122.2</v>
      </c>
      <c r="D274" s="97">
        <v>28.8</v>
      </c>
      <c r="E274" s="97">
        <v>0</v>
      </c>
      <c r="F274" s="97">
        <v>12.4</v>
      </c>
      <c r="G274" s="97">
        <v>8.1999999999999993</v>
      </c>
      <c r="H274" s="97">
        <v>36.9</v>
      </c>
      <c r="I274" s="97">
        <v>6.1999999999999993</v>
      </c>
      <c r="J274" s="97">
        <v>0</v>
      </c>
      <c r="K274" s="97">
        <v>0</v>
      </c>
      <c r="L274" s="97">
        <v>0</v>
      </c>
      <c r="M274" s="97">
        <v>0</v>
      </c>
      <c r="N274" s="97">
        <v>7</v>
      </c>
      <c r="O274" s="97">
        <v>0</v>
      </c>
      <c r="P274" s="97">
        <v>0</v>
      </c>
      <c r="Q274" s="97">
        <v>0.1</v>
      </c>
      <c r="S274" s="97">
        <v>0</v>
      </c>
      <c r="T274" s="97">
        <v>0.7</v>
      </c>
      <c r="U274" s="97">
        <v>0</v>
      </c>
      <c r="V274" s="97">
        <v>0</v>
      </c>
      <c r="W274" s="97">
        <v>0</v>
      </c>
      <c r="X274" s="97">
        <v>0.7</v>
      </c>
      <c r="Y274" s="97">
        <v>0.6</v>
      </c>
      <c r="Z274" s="97">
        <v>0</v>
      </c>
      <c r="AA274" s="97">
        <v>0</v>
      </c>
      <c r="AB274" s="97">
        <v>0</v>
      </c>
      <c r="AC274" s="97">
        <v>0</v>
      </c>
      <c r="AD274" s="97">
        <v>0</v>
      </c>
      <c r="AE274" s="97">
        <v>0</v>
      </c>
      <c r="AF274" s="97">
        <v>0</v>
      </c>
      <c r="AG274" s="97">
        <v>0</v>
      </c>
    </row>
    <row r="275" spans="1:33" x14ac:dyDescent="0.3">
      <c r="A275" s="3">
        <v>1535</v>
      </c>
      <c r="B275" s="4" t="s">
        <v>269</v>
      </c>
      <c r="C275" s="97">
        <v>146.9</v>
      </c>
      <c r="D275" s="97">
        <v>56.4</v>
      </c>
      <c r="E275" s="97">
        <v>60</v>
      </c>
      <c r="F275" s="97">
        <v>0</v>
      </c>
      <c r="G275" s="97">
        <v>200</v>
      </c>
      <c r="H275" s="97">
        <v>13</v>
      </c>
      <c r="I275" s="97">
        <v>8</v>
      </c>
      <c r="J275" s="97">
        <v>0</v>
      </c>
      <c r="K275" s="97">
        <v>0</v>
      </c>
      <c r="L275" s="97">
        <v>1</v>
      </c>
      <c r="M275" s="97">
        <v>0</v>
      </c>
      <c r="N275" s="97">
        <v>0</v>
      </c>
      <c r="O275" s="97">
        <v>0</v>
      </c>
      <c r="P275" s="97">
        <v>0</v>
      </c>
      <c r="Q275" s="97">
        <v>0</v>
      </c>
      <c r="S275" s="97">
        <v>45</v>
      </c>
      <c r="T275" s="97">
        <v>24</v>
      </c>
      <c r="U275" s="97">
        <v>0</v>
      </c>
      <c r="V275" s="97">
        <v>0</v>
      </c>
      <c r="W275" s="97">
        <v>100</v>
      </c>
      <c r="X275" s="97">
        <v>0</v>
      </c>
      <c r="Y275" s="97">
        <v>0</v>
      </c>
      <c r="Z275" s="97">
        <v>0</v>
      </c>
      <c r="AA275" s="97">
        <v>0</v>
      </c>
      <c r="AB275" s="97">
        <v>0</v>
      </c>
      <c r="AC275" s="97">
        <v>0</v>
      </c>
      <c r="AD275" s="97">
        <v>0</v>
      </c>
      <c r="AE275" s="97">
        <v>0</v>
      </c>
      <c r="AF275" s="97">
        <v>0</v>
      </c>
      <c r="AG275" s="97">
        <v>0</v>
      </c>
    </row>
    <row r="276" spans="1:33" x14ac:dyDescent="0.3">
      <c r="A276" s="3">
        <v>1539</v>
      </c>
      <c r="B276" s="4" t="s">
        <v>270</v>
      </c>
      <c r="C276" s="97">
        <v>54.6</v>
      </c>
      <c r="D276" s="97">
        <v>10.6</v>
      </c>
      <c r="E276" s="97">
        <v>16</v>
      </c>
      <c r="F276" s="97">
        <v>10</v>
      </c>
      <c r="G276" s="97">
        <v>0</v>
      </c>
      <c r="H276" s="97">
        <v>70.2</v>
      </c>
      <c r="I276" s="97">
        <v>6</v>
      </c>
      <c r="J276" s="97">
        <v>0</v>
      </c>
      <c r="K276" s="97">
        <v>0</v>
      </c>
      <c r="L276" s="97">
        <v>4.7</v>
      </c>
      <c r="M276" s="97">
        <v>0</v>
      </c>
      <c r="N276" s="97">
        <v>0</v>
      </c>
      <c r="O276" s="97">
        <v>0</v>
      </c>
      <c r="P276" s="97">
        <v>0</v>
      </c>
      <c r="Q276" s="97">
        <v>0</v>
      </c>
      <c r="S276" s="97">
        <v>0.8</v>
      </c>
      <c r="T276" s="97">
        <v>0.6</v>
      </c>
      <c r="U276" s="97">
        <v>8</v>
      </c>
      <c r="V276" s="97">
        <v>0</v>
      </c>
      <c r="W276" s="97">
        <v>0</v>
      </c>
      <c r="X276" s="97">
        <v>0.2</v>
      </c>
      <c r="Y276" s="97">
        <v>0</v>
      </c>
      <c r="Z276" s="97">
        <v>0</v>
      </c>
      <c r="AA276" s="97">
        <v>0</v>
      </c>
      <c r="AB276" s="97">
        <v>0.5</v>
      </c>
      <c r="AC276" s="97">
        <v>0</v>
      </c>
      <c r="AD276" s="97">
        <v>0</v>
      </c>
      <c r="AE276" s="97">
        <v>0</v>
      </c>
      <c r="AF276" s="97">
        <v>0</v>
      </c>
      <c r="AG276" s="97">
        <v>0</v>
      </c>
    </row>
    <row r="277" spans="1:33" x14ac:dyDescent="0.3">
      <c r="A277" s="3">
        <v>1543</v>
      </c>
      <c r="B277" s="4" t="s">
        <v>271</v>
      </c>
      <c r="C277" s="97">
        <v>55.6</v>
      </c>
      <c r="D277" s="97">
        <v>17.5</v>
      </c>
      <c r="E277" s="97">
        <v>0</v>
      </c>
      <c r="F277" s="97">
        <v>10</v>
      </c>
      <c r="G277" s="97">
        <v>2</v>
      </c>
      <c r="H277" s="97">
        <v>26.5</v>
      </c>
      <c r="I277" s="97">
        <v>8.4</v>
      </c>
      <c r="J277" s="97">
        <v>0</v>
      </c>
      <c r="K277" s="97">
        <v>0</v>
      </c>
      <c r="L277" s="97">
        <v>3.5</v>
      </c>
      <c r="M277" s="97">
        <v>0</v>
      </c>
      <c r="N277" s="97">
        <v>0</v>
      </c>
      <c r="O277" s="97">
        <v>0</v>
      </c>
      <c r="P277" s="97">
        <v>0</v>
      </c>
      <c r="Q277" s="97">
        <v>0</v>
      </c>
      <c r="S277" s="97">
        <v>37.1</v>
      </c>
      <c r="T277" s="97">
        <v>1</v>
      </c>
      <c r="U277" s="97">
        <v>0</v>
      </c>
      <c r="V277" s="97">
        <v>0</v>
      </c>
      <c r="W277" s="97">
        <v>0</v>
      </c>
      <c r="X277" s="97">
        <v>12.8</v>
      </c>
      <c r="Y277" s="97">
        <v>8.4</v>
      </c>
      <c r="Z277" s="97">
        <v>0</v>
      </c>
      <c r="AA277" s="97">
        <v>0</v>
      </c>
      <c r="AB277" s="97">
        <v>0</v>
      </c>
      <c r="AC277" s="97">
        <v>0</v>
      </c>
      <c r="AD277" s="97">
        <v>0</v>
      </c>
      <c r="AE277" s="97">
        <v>0</v>
      </c>
      <c r="AF277" s="97">
        <v>0</v>
      </c>
      <c r="AG277" s="97">
        <v>0</v>
      </c>
    </row>
    <row r="278" spans="1:33" x14ac:dyDescent="0.3">
      <c r="A278" s="3">
        <v>1545</v>
      </c>
      <c r="B278" s="4" t="s">
        <v>272</v>
      </c>
      <c r="C278" s="97">
        <v>16.5</v>
      </c>
      <c r="D278" s="97">
        <v>0</v>
      </c>
      <c r="E278" s="97">
        <v>0</v>
      </c>
      <c r="F278" s="97">
        <v>11</v>
      </c>
      <c r="G278" s="97">
        <v>0</v>
      </c>
      <c r="H278" s="97">
        <v>5</v>
      </c>
      <c r="I278" s="97">
        <v>0</v>
      </c>
      <c r="J278" s="97">
        <v>0</v>
      </c>
      <c r="K278" s="97">
        <v>0</v>
      </c>
      <c r="L278" s="97">
        <v>0</v>
      </c>
      <c r="M278" s="97">
        <v>0</v>
      </c>
      <c r="N278" s="97">
        <v>0</v>
      </c>
      <c r="O278" s="97">
        <v>0</v>
      </c>
      <c r="P278" s="97">
        <v>0</v>
      </c>
      <c r="Q278" s="97">
        <v>0</v>
      </c>
      <c r="S278" s="97">
        <v>0</v>
      </c>
      <c r="T278" s="97">
        <v>0</v>
      </c>
      <c r="U278" s="97">
        <v>0</v>
      </c>
      <c r="V278" s="97">
        <v>0</v>
      </c>
      <c r="W278" s="97">
        <v>0</v>
      </c>
      <c r="X278" s="97">
        <v>0</v>
      </c>
      <c r="Y278" s="97">
        <v>0</v>
      </c>
      <c r="Z278" s="97">
        <v>0</v>
      </c>
      <c r="AA278" s="97">
        <v>0</v>
      </c>
      <c r="AB278" s="97">
        <v>0</v>
      </c>
      <c r="AC278" s="97">
        <v>0</v>
      </c>
      <c r="AD278" s="97">
        <v>0</v>
      </c>
      <c r="AE278" s="97">
        <v>0</v>
      </c>
      <c r="AF278" s="97">
        <v>0</v>
      </c>
      <c r="AG278" s="97">
        <v>0</v>
      </c>
    </row>
    <row r="279" spans="1:33" x14ac:dyDescent="0.3">
      <c r="A279" s="3">
        <v>1546</v>
      </c>
      <c r="B279" s="4" t="s">
        <v>273</v>
      </c>
      <c r="C279" s="97">
        <v>5</v>
      </c>
      <c r="D279" s="97">
        <v>1</v>
      </c>
      <c r="E279" s="97">
        <v>0</v>
      </c>
      <c r="F279" s="97">
        <v>0</v>
      </c>
      <c r="G279" s="97">
        <v>0</v>
      </c>
      <c r="H279" s="97">
        <v>35</v>
      </c>
      <c r="I279" s="97">
        <v>0</v>
      </c>
      <c r="J279" s="97">
        <v>0</v>
      </c>
      <c r="K279" s="97">
        <v>0</v>
      </c>
      <c r="L279" s="97">
        <v>0</v>
      </c>
      <c r="M279" s="97">
        <v>0</v>
      </c>
      <c r="N279" s="97">
        <v>0</v>
      </c>
      <c r="O279" s="97">
        <v>0</v>
      </c>
      <c r="P279" s="97">
        <v>0</v>
      </c>
      <c r="Q279" s="97">
        <v>0</v>
      </c>
      <c r="S279" s="97">
        <v>0</v>
      </c>
      <c r="T279" s="97">
        <v>0</v>
      </c>
      <c r="U279" s="97">
        <v>0</v>
      </c>
      <c r="V279" s="97">
        <v>0</v>
      </c>
      <c r="W279" s="97">
        <v>0</v>
      </c>
      <c r="X279" s="97">
        <v>0</v>
      </c>
      <c r="Y279" s="97">
        <v>0</v>
      </c>
      <c r="Z279" s="97">
        <v>0</v>
      </c>
      <c r="AA279" s="97">
        <v>0</v>
      </c>
      <c r="AB279" s="97">
        <v>0</v>
      </c>
      <c r="AC279" s="97">
        <v>0</v>
      </c>
      <c r="AD279" s="97">
        <v>0</v>
      </c>
      <c r="AE279" s="97">
        <v>0</v>
      </c>
      <c r="AF279" s="97">
        <v>0</v>
      </c>
      <c r="AG279" s="97">
        <v>0</v>
      </c>
    </row>
    <row r="280" spans="1:33" x14ac:dyDescent="0.3">
      <c r="A280" s="3">
        <v>1547</v>
      </c>
      <c r="B280" s="4" t="s">
        <v>274</v>
      </c>
      <c r="C280" s="97">
        <v>10.5</v>
      </c>
      <c r="D280" s="97">
        <v>0</v>
      </c>
      <c r="E280" s="97">
        <v>14</v>
      </c>
      <c r="F280" s="97">
        <v>1</v>
      </c>
      <c r="G280" s="97">
        <v>62</v>
      </c>
      <c r="H280" s="97">
        <v>7</v>
      </c>
      <c r="I280" s="97">
        <v>3</v>
      </c>
      <c r="J280" s="97">
        <v>0</v>
      </c>
      <c r="K280" s="97">
        <v>0</v>
      </c>
      <c r="L280" s="97">
        <v>0</v>
      </c>
      <c r="M280" s="97">
        <v>0</v>
      </c>
      <c r="N280" s="97">
        <v>0</v>
      </c>
      <c r="O280" s="97">
        <v>0</v>
      </c>
      <c r="P280" s="97">
        <v>0</v>
      </c>
      <c r="Q280" s="97">
        <v>0</v>
      </c>
      <c r="S280" s="97">
        <v>0</v>
      </c>
      <c r="T280" s="97">
        <v>0</v>
      </c>
      <c r="U280" s="97">
        <v>0</v>
      </c>
      <c r="V280" s="97">
        <v>0</v>
      </c>
      <c r="W280" s="97">
        <v>0</v>
      </c>
      <c r="X280" s="97">
        <v>0</v>
      </c>
      <c r="Y280" s="97">
        <v>0</v>
      </c>
      <c r="Z280" s="97">
        <v>0</v>
      </c>
      <c r="AA280" s="97">
        <v>0</v>
      </c>
      <c r="AB280" s="97">
        <v>0</v>
      </c>
      <c r="AC280" s="97">
        <v>0</v>
      </c>
      <c r="AD280" s="97">
        <v>0</v>
      </c>
      <c r="AE280" s="97">
        <v>0</v>
      </c>
      <c r="AF280" s="97">
        <v>0</v>
      </c>
      <c r="AG280" s="97">
        <v>0</v>
      </c>
    </row>
    <row r="281" spans="1:33" x14ac:dyDescent="0.3">
      <c r="A281" s="3">
        <v>1548</v>
      </c>
      <c r="B281" s="4" t="s">
        <v>275</v>
      </c>
      <c r="C281" s="97">
        <v>181.5</v>
      </c>
      <c r="D281" s="97">
        <v>6.4</v>
      </c>
      <c r="E281" s="97">
        <v>69.3</v>
      </c>
      <c r="F281" s="97">
        <v>25.299999999999997</v>
      </c>
      <c r="G281" s="97">
        <v>8.1</v>
      </c>
      <c r="H281" s="97">
        <v>62.400000000000006</v>
      </c>
      <c r="I281" s="97">
        <v>79.900000000000006</v>
      </c>
      <c r="J281" s="97">
        <v>0</v>
      </c>
      <c r="K281" s="97">
        <v>0</v>
      </c>
      <c r="L281" s="97">
        <v>12</v>
      </c>
      <c r="M281" s="97">
        <v>0</v>
      </c>
      <c r="N281" s="97">
        <v>0</v>
      </c>
      <c r="O281" s="97">
        <v>0</v>
      </c>
      <c r="P281" s="97">
        <v>0</v>
      </c>
      <c r="Q281" s="97">
        <v>0</v>
      </c>
      <c r="S281" s="97">
        <v>53.5</v>
      </c>
      <c r="T281" s="97">
        <v>0</v>
      </c>
      <c r="U281" s="97">
        <v>0</v>
      </c>
      <c r="V281" s="97">
        <v>13.7</v>
      </c>
      <c r="W281" s="97">
        <v>0</v>
      </c>
      <c r="X281" s="97">
        <v>27.6</v>
      </c>
      <c r="Y281" s="97">
        <v>14.3</v>
      </c>
      <c r="Z281" s="97">
        <v>0</v>
      </c>
      <c r="AA281" s="97">
        <v>0</v>
      </c>
      <c r="AB281" s="97">
        <v>0</v>
      </c>
      <c r="AC281" s="97">
        <v>0</v>
      </c>
      <c r="AD281" s="97">
        <v>0</v>
      </c>
      <c r="AE281" s="97">
        <v>0</v>
      </c>
      <c r="AF281" s="97">
        <v>0</v>
      </c>
      <c r="AG281" s="97">
        <v>0</v>
      </c>
    </row>
    <row r="282" spans="1:33" x14ac:dyDescent="0.3">
      <c r="A282" s="3">
        <v>1551</v>
      </c>
      <c r="B282" s="4" t="s">
        <v>276</v>
      </c>
      <c r="C282" s="97">
        <v>149.5</v>
      </c>
      <c r="D282" s="97">
        <v>18.100000000000001</v>
      </c>
      <c r="E282" s="97">
        <v>7</v>
      </c>
      <c r="F282" s="97">
        <v>2</v>
      </c>
      <c r="G282" s="97">
        <v>0</v>
      </c>
      <c r="H282" s="97">
        <v>12</v>
      </c>
      <c r="I282" s="97">
        <v>0</v>
      </c>
      <c r="J282" s="97">
        <v>0</v>
      </c>
      <c r="K282" s="97">
        <v>0</v>
      </c>
      <c r="L282" s="97">
        <v>3.9</v>
      </c>
      <c r="M282" s="97">
        <v>0</v>
      </c>
      <c r="N282" s="97">
        <v>0</v>
      </c>
      <c r="O282" s="97">
        <v>0</v>
      </c>
      <c r="P282" s="97">
        <v>0</v>
      </c>
      <c r="Q282" s="97">
        <v>0</v>
      </c>
      <c r="S282" s="97">
        <v>20.3</v>
      </c>
      <c r="T282" s="97">
        <v>0</v>
      </c>
      <c r="U282" s="97">
        <v>0</v>
      </c>
      <c r="V282" s="97">
        <v>2</v>
      </c>
      <c r="W282" s="97">
        <v>0</v>
      </c>
      <c r="X282" s="97">
        <v>0</v>
      </c>
      <c r="Y282" s="97">
        <v>0</v>
      </c>
      <c r="Z282" s="97">
        <v>0</v>
      </c>
      <c r="AA282" s="97">
        <v>0</v>
      </c>
      <c r="AB282" s="97">
        <v>0</v>
      </c>
      <c r="AC282" s="97">
        <v>0</v>
      </c>
      <c r="AD282" s="97">
        <v>0</v>
      </c>
      <c r="AE282" s="97">
        <v>0</v>
      </c>
      <c r="AF282" s="97">
        <v>0</v>
      </c>
      <c r="AG282" s="97">
        <v>0</v>
      </c>
    </row>
    <row r="283" spans="1:33" x14ac:dyDescent="0.3">
      <c r="A283" s="3">
        <v>1554</v>
      </c>
      <c r="B283" s="4" t="s">
        <v>277</v>
      </c>
      <c r="C283" s="97">
        <v>78.5</v>
      </c>
      <c r="D283" s="97">
        <v>1.5</v>
      </c>
      <c r="E283" s="97">
        <v>7</v>
      </c>
      <c r="F283" s="97">
        <v>0</v>
      </c>
      <c r="G283" s="97">
        <v>13</v>
      </c>
      <c r="H283" s="97">
        <v>26.4</v>
      </c>
      <c r="I283" s="97">
        <v>0</v>
      </c>
      <c r="J283" s="97">
        <v>0</v>
      </c>
      <c r="K283" s="97">
        <v>0</v>
      </c>
      <c r="L283" s="97">
        <v>2.1</v>
      </c>
      <c r="M283" s="97">
        <v>0</v>
      </c>
      <c r="N283" s="97">
        <v>26.1</v>
      </c>
      <c r="O283" s="97">
        <v>0</v>
      </c>
      <c r="P283" s="97">
        <v>0</v>
      </c>
      <c r="Q283" s="97">
        <v>0</v>
      </c>
      <c r="S283" s="97">
        <v>19.600000000000001</v>
      </c>
      <c r="T283" s="97">
        <v>0</v>
      </c>
      <c r="U283" s="97">
        <v>0</v>
      </c>
      <c r="V283" s="97">
        <v>0</v>
      </c>
      <c r="W283" s="97">
        <v>0</v>
      </c>
      <c r="X283" s="97">
        <v>5.8</v>
      </c>
      <c r="Y283" s="97">
        <v>0</v>
      </c>
      <c r="Z283" s="97">
        <v>0</v>
      </c>
      <c r="AA283" s="97">
        <v>0</v>
      </c>
      <c r="AB283" s="97">
        <v>0.2</v>
      </c>
      <c r="AC283" s="97">
        <v>0</v>
      </c>
      <c r="AD283" s="97">
        <v>15.1</v>
      </c>
      <c r="AE283" s="97">
        <v>0</v>
      </c>
      <c r="AF283" s="97">
        <v>0</v>
      </c>
      <c r="AG283" s="97">
        <v>0</v>
      </c>
    </row>
    <row r="284" spans="1:33" x14ac:dyDescent="0.3">
      <c r="A284" s="3">
        <v>1557</v>
      </c>
      <c r="B284" s="4" t="s">
        <v>278</v>
      </c>
      <c r="C284" s="97">
        <v>28.3</v>
      </c>
      <c r="D284" s="97">
        <v>16</v>
      </c>
      <c r="E284" s="97">
        <v>51</v>
      </c>
      <c r="F284" s="97">
        <v>2</v>
      </c>
      <c r="G284" s="97">
        <v>0</v>
      </c>
      <c r="H284" s="97">
        <v>50</v>
      </c>
      <c r="I284" s="97">
        <v>0</v>
      </c>
      <c r="J284" s="97">
        <v>0</v>
      </c>
      <c r="K284" s="97">
        <v>0</v>
      </c>
      <c r="L284" s="97">
        <v>0</v>
      </c>
      <c r="M284" s="97">
        <v>0</v>
      </c>
      <c r="N284" s="97">
        <v>0</v>
      </c>
      <c r="O284" s="97">
        <v>0</v>
      </c>
      <c r="P284" s="97">
        <v>0</v>
      </c>
      <c r="Q284" s="97">
        <v>0</v>
      </c>
      <c r="S284" s="97">
        <v>1.5</v>
      </c>
      <c r="T284" s="97">
        <v>0</v>
      </c>
      <c r="U284" s="97">
        <v>0</v>
      </c>
      <c r="V284" s="97">
        <v>0</v>
      </c>
      <c r="W284" s="97">
        <v>0</v>
      </c>
      <c r="X284" s="97">
        <v>0</v>
      </c>
      <c r="Y284" s="97">
        <v>0</v>
      </c>
      <c r="Z284" s="97">
        <v>0</v>
      </c>
      <c r="AA284" s="97">
        <v>0</v>
      </c>
      <c r="AB284" s="97">
        <v>0</v>
      </c>
      <c r="AC284" s="97">
        <v>0</v>
      </c>
      <c r="AD284" s="97">
        <v>0</v>
      </c>
      <c r="AE284" s="97">
        <v>0</v>
      </c>
      <c r="AF284" s="97">
        <v>0</v>
      </c>
      <c r="AG284" s="97">
        <v>0</v>
      </c>
    </row>
    <row r="285" spans="1:33" x14ac:dyDescent="0.3">
      <c r="A285" s="3">
        <v>1560</v>
      </c>
      <c r="B285" s="4" t="s">
        <v>279</v>
      </c>
      <c r="C285" s="97">
        <v>32.299999999999997</v>
      </c>
      <c r="D285" s="97">
        <v>96.9</v>
      </c>
      <c r="E285" s="97">
        <v>91</v>
      </c>
      <c r="F285" s="97">
        <v>0</v>
      </c>
      <c r="G285" s="97">
        <v>6</v>
      </c>
      <c r="H285" s="97">
        <v>145.6</v>
      </c>
      <c r="I285" s="97">
        <v>5</v>
      </c>
      <c r="J285" s="97">
        <v>0</v>
      </c>
      <c r="K285" s="97">
        <v>0</v>
      </c>
      <c r="L285" s="97">
        <v>1</v>
      </c>
      <c r="M285" s="97">
        <v>0</v>
      </c>
      <c r="N285" s="97">
        <v>158</v>
      </c>
      <c r="O285" s="97">
        <v>0</v>
      </c>
      <c r="P285" s="97">
        <v>85</v>
      </c>
      <c r="Q285" s="97">
        <v>0</v>
      </c>
      <c r="S285" s="97">
        <v>4.5999999999999996</v>
      </c>
      <c r="T285" s="97">
        <v>2.4</v>
      </c>
      <c r="U285" s="97">
        <v>0</v>
      </c>
      <c r="V285" s="97">
        <v>0</v>
      </c>
      <c r="W285" s="97">
        <v>0</v>
      </c>
      <c r="X285" s="97">
        <v>0</v>
      </c>
      <c r="Y285" s="97">
        <v>0</v>
      </c>
      <c r="Z285" s="97">
        <v>0</v>
      </c>
      <c r="AA285" s="97">
        <v>0</v>
      </c>
      <c r="AB285" s="97">
        <v>0</v>
      </c>
      <c r="AC285" s="97">
        <v>0</v>
      </c>
      <c r="AD285" s="97">
        <v>0</v>
      </c>
      <c r="AE285" s="97">
        <v>0</v>
      </c>
      <c r="AF285" s="97">
        <v>0</v>
      </c>
      <c r="AG285" s="97">
        <v>0</v>
      </c>
    </row>
    <row r="286" spans="1:33" x14ac:dyDescent="0.3">
      <c r="A286" s="3">
        <v>1563</v>
      </c>
      <c r="B286" s="4" t="s">
        <v>280</v>
      </c>
      <c r="C286" s="97">
        <v>8.1999999999999993</v>
      </c>
      <c r="D286" s="97">
        <v>1</v>
      </c>
      <c r="E286" s="97">
        <v>0</v>
      </c>
      <c r="F286" s="97">
        <v>1</v>
      </c>
      <c r="G286" s="97">
        <v>0</v>
      </c>
      <c r="H286" s="97">
        <v>4</v>
      </c>
      <c r="I286" s="97">
        <v>0</v>
      </c>
      <c r="J286" s="97">
        <v>0</v>
      </c>
      <c r="K286" s="97">
        <v>0</v>
      </c>
      <c r="L286" s="97">
        <v>21</v>
      </c>
      <c r="M286" s="97">
        <v>0</v>
      </c>
      <c r="N286" s="97">
        <v>0</v>
      </c>
      <c r="O286" s="97">
        <v>0</v>
      </c>
      <c r="P286" s="97">
        <v>0</v>
      </c>
      <c r="Q286" s="97">
        <v>0</v>
      </c>
      <c r="S286" s="97">
        <v>0.2</v>
      </c>
      <c r="T286" s="97">
        <v>0</v>
      </c>
      <c r="U286" s="97">
        <v>0</v>
      </c>
      <c r="V286" s="97">
        <v>0</v>
      </c>
      <c r="W286" s="97">
        <v>0</v>
      </c>
      <c r="X286" s="97">
        <v>0</v>
      </c>
      <c r="Y286" s="97">
        <v>0</v>
      </c>
      <c r="Z286" s="97">
        <v>0</v>
      </c>
      <c r="AA286" s="97">
        <v>0</v>
      </c>
      <c r="AB286" s="97">
        <v>0</v>
      </c>
      <c r="AC286" s="97">
        <v>0</v>
      </c>
      <c r="AD286" s="97">
        <v>0</v>
      </c>
      <c r="AE286" s="97">
        <v>0</v>
      </c>
      <c r="AF286" s="97">
        <v>0</v>
      </c>
      <c r="AG286" s="97">
        <v>0</v>
      </c>
    </row>
    <row r="287" spans="1:33" x14ac:dyDescent="0.3">
      <c r="A287" s="3">
        <v>1566</v>
      </c>
      <c r="B287" s="4" t="s">
        <v>281</v>
      </c>
      <c r="C287" s="97">
        <v>26.5</v>
      </c>
      <c r="D287" s="97">
        <v>7</v>
      </c>
      <c r="E287" s="97">
        <v>9</v>
      </c>
      <c r="F287" s="97">
        <v>6</v>
      </c>
      <c r="G287" s="97">
        <v>0</v>
      </c>
      <c r="H287" s="97">
        <v>5</v>
      </c>
      <c r="I287" s="97">
        <v>1</v>
      </c>
      <c r="J287" s="97">
        <v>0</v>
      </c>
      <c r="K287" s="97">
        <v>0</v>
      </c>
      <c r="L287" s="97">
        <v>0</v>
      </c>
      <c r="M287" s="97">
        <v>27</v>
      </c>
      <c r="N287" s="97">
        <v>0</v>
      </c>
      <c r="O287" s="97">
        <v>0</v>
      </c>
      <c r="P287" s="97">
        <v>0</v>
      </c>
      <c r="Q287" s="97">
        <v>0</v>
      </c>
      <c r="S287" s="97">
        <v>4.5</v>
      </c>
      <c r="T287" s="97">
        <v>0</v>
      </c>
      <c r="U287" s="97">
        <v>0</v>
      </c>
      <c r="V287" s="97">
        <v>3</v>
      </c>
      <c r="W287" s="97">
        <v>0</v>
      </c>
      <c r="X287" s="97">
        <v>0</v>
      </c>
      <c r="Y287" s="97">
        <v>0</v>
      </c>
      <c r="Z287" s="97">
        <v>0</v>
      </c>
      <c r="AA287" s="97">
        <v>0</v>
      </c>
      <c r="AB287" s="97">
        <v>0</v>
      </c>
      <c r="AC287" s="97">
        <v>0</v>
      </c>
      <c r="AD287" s="97">
        <v>0</v>
      </c>
      <c r="AE287" s="97">
        <v>0</v>
      </c>
      <c r="AF287" s="97">
        <v>0</v>
      </c>
      <c r="AG287" s="97">
        <v>0</v>
      </c>
    </row>
    <row r="288" spans="1:33" x14ac:dyDescent="0.3">
      <c r="A288" s="3">
        <v>1571</v>
      </c>
      <c r="B288" s="4" t="s">
        <v>282</v>
      </c>
      <c r="C288" s="97">
        <v>3</v>
      </c>
      <c r="D288" s="97">
        <v>10</v>
      </c>
      <c r="E288" s="97">
        <v>4</v>
      </c>
      <c r="F288" s="97">
        <v>2</v>
      </c>
      <c r="G288" s="97">
        <v>0</v>
      </c>
      <c r="H288" s="97">
        <v>14</v>
      </c>
      <c r="I288" s="97">
        <v>0</v>
      </c>
      <c r="J288" s="97">
        <v>0</v>
      </c>
      <c r="K288" s="97">
        <v>0</v>
      </c>
      <c r="L288" s="97">
        <v>0</v>
      </c>
      <c r="M288" s="97">
        <v>10</v>
      </c>
      <c r="N288" s="97">
        <v>0</v>
      </c>
      <c r="O288" s="97">
        <v>0</v>
      </c>
      <c r="P288" s="97">
        <v>0</v>
      </c>
      <c r="Q288" s="97">
        <v>0</v>
      </c>
      <c r="S288" s="97">
        <v>0</v>
      </c>
      <c r="T288" s="97">
        <v>0</v>
      </c>
      <c r="U288" s="97">
        <v>0</v>
      </c>
      <c r="V288" s="97">
        <v>0</v>
      </c>
      <c r="W288" s="97">
        <v>0</v>
      </c>
      <c r="X288" s="97">
        <v>0</v>
      </c>
      <c r="Y288" s="97">
        <v>0</v>
      </c>
      <c r="Z288" s="97">
        <v>0</v>
      </c>
      <c r="AA288" s="97">
        <v>0</v>
      </c>
      <c r="AB288" s="97">
        <v>0</v>
      </c>
      <c r="AC288" s="97">
        <v>0</v>
      </c>
      <c r="AD288" s="97">
        <v>0</v>
      </c>
      <c r="AE288" s="97">
        <v>0</v>
      </c>
      <c r="AF288" s="97">
        <v>0</v>
      </c>
      <c r="AG288" s="97">
        <v>0</v>
      </c>
    </row>
    <row r="289" spans="1:33" x14ac:dyDescent="0.3">
      <c r="A289" s="3">
        <v>1573</v>
      </c>
      <c r="B289" s="4" t="s">
        <v>283</v>
      </c>
      <c r="C289" s="97">
        <v>6.1</v>
      </c>
      <c r="D289" s="97">
        <v>1</v>
      </c>
      <c r="E289" s="97">
        <v>5</v>
      </c>
      <c r="F289" s="97">
        <v>0</v>
      </c>
      <c r="G289" s="97">
        <v>0</v>
      </c>
      <c r="H289" s="97">
        <v>1</v>
      </c>
      <c r="I289" s="97">
        <v>0</v>
      </c>
      <c r="J289" s="97">
        <v>0</v>
      </c>
      <c r="K289" s="97">
        <v>0</v>
      </c>
      <c r="L289" s="97">
        <v>0</v>
      </c>
      <c r="M289" s="97">
        <v>0</v>
      </c>
      <c r="N289" s="97">
        <v>0</v>
      </c>
      <c r="O289" s="97">
        <v>0</v>
      </c>
      <c r="P289" s="97">
        <v>0</v>
      </c>
      <c r="Q289" s="97">
        <v>0</v>
      </c>
      <c r="S289" s="97">
        <v>0.3</v>
      </c>
      <c r="T289" s="97">
        <v>0</v>
      </c>
      <c r="U289" s="97">
        <v>5</v>
      </c>
      <c r="V289" s="97">
        <v>0</v>
      </c>
      <c r="W289" s="97">
        <v>0</v>
      </c>
      <c r="X289" s="97">
        <v>0</v>
      </c>
      <c r="Y289" s="97">
        <v>0</v>
      </c>
      <c r="Z289" s="97">
        <v>0</v>
      </c>
      <c r="AA289" s="97">
        <v>0</v>
      </c>
      <c r="AB289" s="97">
        <v>0</v>
      </c>
      <c r="AC289" s="97">
        <v>0</v>
      </c>
      <c r="AD289" s="97">
        <v>0</v>
      </c>
      <c r="AE289" s="97">
        <v>0</v>
      </c>
      <c r="AF289" s="97">
        <v>0</v>
      </c>
      <c r="AG289" s="97">
        <v>0</v>
      </c>
    </row>
    <row r="290" spans="1:33" x14ac:dyDescent="0.3">
      <c r="A290" s="3">
        <v>1576</v>
      </c>
      <c r="B290" s="6" t="s">
        <v>284</v>
      </c>
      <c r="C290" s="97">
        <v>3</v>
      </c>
      <c r="D290" s="97">
        <v>0.5</v>
      </c>
      <c r="E290" s="97">
        <v>7.6</v>
      </c>
      <c r="F290" s="97">
        <v>0</v>
      </c>
      <c r="G290" s="97">
        <v>0</v>
      </c>
      <c r="H290" s="97">
        <v>0</v>
      </c>
      <c r="I290" s="97">
        <v>0</v>
      </c>
      <c r="J290" s="97">
        <v>0</v>
      </c>
      <c r="K290" s="97">
        <v>0</v>
      </c>
      <c r="L290" s="97">
        <v>30</v>
      </c>
      <c r="M290" s="97">
        <v>0</v>
      </c>
      <c r="N290" s="97">
        <v>0</v>
      </c>
      <c r="O290" s="97">
        <v>0</v>
      </c>
      <c r="P290" s="97">
        <v>0</v>
      </c>
      <c r="Q290" s="97">
        <v>0</v>
      </c>
      <c r="S290" s="97">
        <v>0</v>
      </c>
      <c r="T290" s="97">
        <v>0.5</v>
      </c>
      <c r="U290" s="97">
        <v>2.6</v>
      </c>
      <c r="V290" s="97">
        <v>0</v>
      </c>
      <c r="W290" s="97">
        <v>0</v>
      </c>
      <c r="X290" s="97">
        <v>0</v>
      </c>
      <c r="Y290" s="97">
        <v>0</v>
      </c>
      <c r="Z290" s="97">
        <v>0</v>
      </c>
      <c r="AA290" s="97">
        <v>0</v>
      </c>
      <c r="AB290" s="97">
        <v>0</v>
      </c>
      <c r="AC290" s="97">
        <v>0</v>
      </c>
      <c r="AD290" s="97">
        <v>0</v>
      </c>
      <c r="AE290" s="97">
        <v>0</v>
      </c>
      <c r="AF290" s="97">
        <v>0</v>
      </c>
      <c r="AG290" s="97">
        <v>0</v>
      </c>
    </row>
    <row r="291" spans="1:33" x14ac:dyDescent="0.3">
      <c r="A291" s="3">
        <v>1804</v>
      </c>
      <c r="B291" s="4" t="s">
        <v>285</v>
      </c>
      <c r="C291" s="97">
        <v>79.400000000000006</v>
      </c>
      <c r="D291" s="97">
        <v>40.5</v>
      </c>
      <c r="E291" s="97">
        <v>124.4</v>
      </c>
      <c r="F291" s="97">
        <v>188.5</v>
      </c>
      <c r="G291" s="97">
        <v>2.1</v>
      </c>
      <c r="H291" s="97">
        <v>68</v>
      </c>
      <c r="I291" s="97">
        <v>0</v>
      </c>
      <c r="J291" s="97">
        <v>0</v>
      </c>
      <c r="K291" s="97">
        <v>0</v>
      </c>
      <c r="L291" s="97">
        <v>37.299999999999997</v>
      </c>
      <c r="M291" s="97">
        <v>0</v>
      </c>
      <c r="N291" s="97">
        <v>0</v>
      </c>
      <c r="O291" s="97">
        <v>5</v>
      </c>
      <c r="P291" s="97">
        <v>0</v>
      </c>
      <c r="Q291" s="97">
        <v>0</v>
      </c>
      <c r="S291" s="97">
        <v>2.2999999999999998</v>
      </c>
      <c r="T291" s="97">
        <v>0.9</v>
      </c>
      <c r="U291" s="97">
        <v>0</v>
      </c>
      <c r="V291" s="97">
        <v>0.2</v>
      </c>
      <c r="W291" s="97">
        <v>0.1</v>
      </c>
      <c r="X291" s="97">
        <v>0</v>
      </c>
      <c r="Y291" s="97">
        <v>0</v>
      </c>
      <c r="Z291" s="97">
        <v>0</v>
      </c>
      <c r="AA291" s="97">
        <v>0</v>
      </c>
      <c r="AB291" s="97">
        <v>5.3</v>
      </c>
      <c r="AC291" s="97">
        <v>0</v>
      </c>
      <c r="AD291" s="97">
        <v>0</v>
      </c>
      <c r="AE291" s="97">
        <v>0</v>
      </c>
      <c r="AF291" s="97">
        <v>0</v>
      </c>
      <c r="AG291" s="97">
        <v>0</v>
      </c>
    </row>
    <row r="292" spans="1:33" x14ac:dyDescent="0.3">
      <c r="A292" s="3">
        <v>1805</v>
      </c>
      <c r="B292" s="4" t="s">
        <v>286</v>
      </c>
      <c r="C292" s="97">
        <v>10</v>
      </c>
      <c r="D292" s="97">
        <v>17</v>
      </c>
      <c r="E292" s="97">
        <v>5</v>
      </c>
      <c r="F292" s="97">
        <v>0</v>
      </c>
      <c r="G292" s="97">
        <v>0</v>
      </c>
      <c r="H292" s="97">
        <v>1</v>
      </c>
      <c r="I292" s="97">
        <v>0</v>
      </c>
      <c r="J292" s="97">
        <v>0</v>
      </c>
      <c r="K292" s="97">
        <v>0</v>
      </c>
      <c r="L292" s="97">
        <v>4</v>
      </c>
      <c r="M292" s="97">
        <v>0</v>
      </c>
      <c r="N292" s="97">
        <v>0</v>
      </c>
      <c r="O292" s="97">
        <v>0</v>
      </c>
      <c r="P292" s="97">
        <v>0</v>
      </c>
      <c r="Q292" s="97">
        <v>0</v>
      </c>
      <c r="S292" s="97">
        <v>0</v>
      </c>
      <c r="T292" s="97">
        <v>0</v>
      </c>
      <c r="U292" s="97">
        <v>3</v>
      </c>
      <c r="V292" s="97">
        <v>0</v>
      </c>
      <c r="W292" s="97">
        <v>0</v>
      </c>
      <c r="X292" s="97">
        <v>0</v>
      </c>
      <c r="Y292" s="97">
        <v>0</v>
      </c>
      <c r="Z292" s="97">
        <v>0</v>
      </c>
      <c r="AA292" s="97">
        <v>0</v>
      </c>
      <c r="AB292" s="97">
        <v>0</v>
      </c>
      <c r="AC292" s="97">
        <v>0</v>
      </c>
      <c r="AD292" s="97">
        <v>0</v>
      </c>
      <c r="AE292" s="97">
        <v>0</v>
      </c>
      <c r="AF292" s="97">
        <v>0</v>
      </c>
      <c r="AG292" s="97">
        <v>0</v>
      </c>
    </row>
    <row r="293" spans="1:33" x14ac:dyDescent="0.3">
      <c r="A293" s="3">
        <v>1811</v>
      </c>
      <c r="B293" s="4" t="s">
        <v>287</v>
      </c>
      <c r="C293" s="97">
        <v>34</v>
      </c>
      <c r="D293" s="97">
        <v>14</v>
      </c>
      <c r="E293" s="97">
        <v>2.4000000000000004</v>
      </c>
      <c r="F293" s="97">
        <v>5</v>
      </c>
      <c r="G293" s="97">
        <v>3.3</v>
      </c>
      <c r="H293" s="97">
        <v>2.1</v>
      </c>
      <c r="I293" s="97">
        <v>0</v>
      </c>
      <c r="J293" s="97">
        <v>0</v>
      </c>
      <c r="K293" s="97">
        <v>0</v>
      </c>
      <c r="L293" s="97">
        <v>2.2999999999999998</v>
      </c>
      <c r="M293" s="97">
        <v>25</v>
      </c>
      <c r="N293" s="97">
        <v>0</v>
      </c>
      <c r="O293" s="97">
        <v>0</v>
      </c>
      <c r="P293" s="97">
        <v>0</v>
      </c>
      <c r="Q293" s="97">
        <v>0</v>
      </c>
      <c r="S293" s="97">
        <v>3</v>
      </c>
      <c r="T293" s="97">
        <v>0</v>
      </c>
      <c r="U293" s="97">
        <v>1.1000000000000001</v>
      </c>
      <c r="V293" s="97">
        <v>0</v>
      </c>
      <c r="W293" s="97">
        <v>0</v>
      </c>
      <c r="X293" s="97">
        <v>0.6</v>
      </c>
      <c r="Y293" s="97">
        <v>0</v>
      </c>
      <c r="Z293" s="97">
        <v>0</v>
      </c>
      <c r="AA293" s="97">
        <v>0</v>
      </c>
      <c r="AB293" s="97">
        <v>0</v>
      </c>
      <c r="AC293" s="97">
        <v>0</v>
      </c>
      <c r="AD293" s="97">
        <v>0</v>
      </c>
      <c r="AE293" s="97">
        <v>0</v>
      </c>
      <c r="AF293" s="97">
        <v>0</v>
      </c>
      <c r="AG293" s="97">
        <v>0</v>
      </c>
    </row>
    <row r="294" spans="1:33" x14ac:dyDescent="0.3">
      <c r="A294" s="3">
        <v>1812</v>
      </c>
      <c r="B294" s="4" t="s">
        <v>288</v>
      </c>
      <c r="C294" s="97">
        <v>23</v>
      </c>
      <c r="D294" s="97">
        <v>1.4</v>
      </c>
      <c r="E294" s="97">
        <v>25</v>
      </c>
      <c r="F294" s="97">
        <v>0</v>
      </c>
      <c r="G294" s="97">
        <v>0</v>
      </c>
      <c r="H294" s="97">
        <v>0</v>
      </c>
      <c r="I294" s="97">
        <v>0</v>
      </c>
      <c r="J294" s="97">
        <v>0</v>
      </c>
      <c r="K294" s="97">
        <v>0</v>
      </c>
      <c r="L294" s="97">
        <v>0</v>
      </c>
      <c r="M294" s="97">
        <v>0</v>
      </c>
      <c r="N294" s="97">
        <v>0</v>
      </c>
      <c r="O294" s="97">
        <v>0</v>
      </c>
      <c r="P294" s="97">
        <v>0</v>
      </c>
      <c r="Q294" s="97">
        <v>0</v>
      </c>
      <c r="S294" s="97">
        <v>3</v>
      </c>
      <c r="T294" s="97">
        <v>0</v>
      </c>
      <c r="U294" s="97">
        <v>0</v>
      </c>
      <c r="V294" s="97">
        <v>0</v>
      </c>
      <c r="W294" s="97">
        <v>0</v>
      </c>
      <c r="X294" s="97">
        <v>0</v>
      </c>
      <c r="Y294" s="97">
        <v>0</v>
      </c>
      <c r="Z294" s="97">
        <v>0</v>
      </c>
      <c r="AA294" s="97">
        <v>0</v>
      </c>
      <c r="AB294" s="97">
        <v>0</v>
      </c>
      <c r="AC294" s="97">
        <v>0</v>
      </c>
      <c r="AD294" s="97">
        <v>0</v>
      </c>
      <c r="AE294" s="97">
        <v>0</v>
      </c>
      <c r="AF294" s="97">
        <v>0</v>
      </c>
      <c r="AG294" s="97">
        <v>0</v>
      </c>
    </row>
    <row r="295" spans="1:33" x14ac:dyDescent="0.3">
      <c r="A295" s="3">
        <v>1813</v>
      </c>
      <c r="B295" s="4" t="s">
        <v>289</v>
      </c>
      <c r="C295" s="97">
        <v>21</v>
      </c>
      <c r="D295" s="97">
        <v>21</v>
      </c>
      <c r="E295" s="97">
        <v>5</v>
      </c>
      <c r="F295" s="97">
        <v>11</v>
      </c>
      <c r="G295" s="97">
        <v>0</v>
      </c>
      <c r="H295" s="97">
        <v>26.6</v>
      </c>
      <c r="I295" s="97">
        <v>0</v>
      </c>
      <c r="J295" s="97">
        <v>0</v>
      </c>
      <c r="K295" s="97">
        <v>0</v>
      </c>
      <c r="L295" s="97">
        <v>9</v>
      </c>
      <c r="M295" s="97">
        <v>10</v>
      </c>
      <c r="N295" s="97">
        <v>0</v>
      </c>
      <c r="O295" s="97">
        <v>0</v>
      </c>
      <c r="P295" s="97">
        <v>0</v>
      </c>
      <c r="Q295" s="97">
        <v>0</v>
      </c>
      <c r="S295" s="97">
        <v>1</v>
      </c>
      <c r="T295" s="97">
        <v>8</v>
      </c>
      <c r="U295" s="97">
        <v>0</v>
      </c>
      <c r="V295" s="97">
        <v>0</v>
      </c>
      <c r="W295" s="97">
        <v>0</v>
      </c>
      <c r="X295" s="97">
        <v>1</v>
      </c>
      <c r="Y295" s="97">
        <v>0</v>
      </c>
      <c r="Z295" s="97">
        <v>0</v>
      </c>
      <c r="AA295" s="97">
        <v>0</v>
      </c>
      <c r="AB295" s="97">
        <v>0</v>
      </c>
      <c r="AC295" s="97">
        <v>4</v>
      </c>
      <c r="AD295" s="97">
        <v>0</v>
      </c>
      <c r="AE295" s="97">
        <v>0</v>
      </c>
      <c r="AF295" s="97">
        <v>0</v>
      </c>
      <c r="AG295" s="97">
        <v>0</v>
      </c>
    </row>
    <row r="296" spans="1:33" x14ac:dyDescent="0.3">
      <c r="A296" s="3">
        <v>1815</v>
      </c>
      <c r="B296" s="4" t="s">
        <v>290</v>
      </c>
      <c r="C296" s="97">
        <v>6.6</v>
      </c>
      <c r="D296" s="97">
        <v>27</v>
      </c>
      <c r="E296" s="97">
        <v>0</v>
      </c>
      <c r="F296" s="97">
        <v>0</v>
      </c>
      <c r="G296" s="97">
        <v>0</v>
      </c>
      <c r="H296" s="97">
        <v>0</v>
      </c>
      <c r="I296" s="97">
        <v>150</v>
      </c>
      <c r="J296" s="97">
        <v>0</v>
      </c>
      <c r="K296" s="97">
        <v>0</v>
      </c>
      <c r="L296" s="97">
        <v>0</v>
      </c>
      <c r="M296" s="97">
        <v>0</v>
      </c>
      <c r="N296" s="97">
        <v>0</v>
      </c>
      <c r="O296" s="97">
        <v>30</v>
      </c>
      <c r="P296" s="97">
        <v>0</v>
      </c>
      <c r="Q296" s="97">
        <v>0</v>
      </c>
      <c r="S296" s="97">
        <v>1.6</v>
      </c>
      <c r="T296" s="97">
        <v>3.5</v>
      </c>
      <c r="U296" s="97">
        <v>0</v>
      </c>
      <c r="V296" s="97">
        <v>0</v>
      </c>
      <c r="W296" s="97">
        <v>0</v>
      </c>
      <c r="X296" s="97">
        <v>0</v>
      </c>
      <c r="Y296" s="97">
        <v>0</v>
      </c>
      <c r="Z296" s="97">
        <v>0</v>
      </c>
      <c r="AA296" s="97">
        <v>0</v>
      </c>
      <c r="AB296" s="97">
        <v>0</v>
      </c>
      <c r="AC296" s="97">
        <v>0</v>
      </c>
      <c r="AD296" s="97">
        <v>0</v>
      </c>
      <c r="AE296" s="97">
        <v>0</v>
      </c>
      <c r="AF296" s="97">
        <v>0</v>
      </c>
      <c r="AG296" s="97">
        <v>0</v>
      </c>
    </row>
    <row r="297" spans="1:33" x14ac:dyDescent="0.3">
      <c r="A297" s="3">
        <v>1816</v>
      </c>
      <c r="B297" s="4" t="s">
        <v>291</v>
      </c>
      <c r="C297" s="97">
        <v>25.2</v>
      </c>
      <c r="D297" s="97">
        <v>12</v>
      </c>
      <c r="E297" s="97">
        <v>3</v>
      </c>
      <c r="F297" s="97">
        <v>0</v>
      </c>
      <c r="G297" s="97">
        <v>0</v>
      </c>
      <c r="H297" s="97">
        <v>20</v>
      </c>
      <c r="I297" s="97">
        <v>0</v>
      </c>
      <c r="J297" s="97">
        <v>0</v>
      </c>
      <c r="K297" s="97">
        <v>0</v>
      </c>
      <c r="L297" s="97">
        <v>1</v>
      </c>
      <c r="M297" s="97">
        <v>0</v>
      </c>
      <c r="N297" s="97">
        <v>0</v>
      </c>
      <c r="O297" s="97">
        <v>1</v>
      </c>
      <c r="P297" s="97">
        <v>0</v>
      </c>
      <c r="Q297" s="97">
        <v>0</v>
      </c>
      <c r="S297" s="97">
        <v>1.2</v>
      </c>
      <c r="T297" s="97">
        <v>0</v>
      </c>
      <c r="U297" s="97">
        <v>0</v>
      </c>
      <c r="V297" s="97">
        <v>0</v>
      </c>
      <c r="W297" s="97">
        <v>0</v>
      </c>
      <c r="X297" s="97">
        <v>0</v>
      </c>
      <c r="Y297" s="97">
        <v>0</v>
      </c>
      <c r="Z297" s="97">
        <v>0</v>
      </c>
      <c r="AA297" s="97">
        <v>0</v>
      </c>
      <c r="AB297" s="97">
        <v>0</v>
      </c>
      <c r="AC297" s="97">
        <v>0</v>
      </c>
      <c r="AD297" s="97">
        <v>0</v>
      </c>
      <c r="AE297" s="97">
        <v>0</v>
      </c>
      <c r="AF297" s="97">
        <v>0</v>
      </c>
      <c r="AG297" s="97">
        <v>0</v>
      </c>
    </row>
    <row r="298" spans="1:33" x14ac:dyDescent="0.3">
      <c r="A298" s="3">
        <v>1818</v>
      </c>
      <c r="B298" s="4" t="s">
        <v>255</v>
      </c>
      <c r="C298" s="97">
        <v>3</v>
      </c>
      <c r="D298" s="97">
        <v>23</v>
      </c>
      <c r="E298" s="97">
        <v>1</v>
      </c>
      <c r="F298" s="97">
        <v>0</v>
      </c>
      <c r="G298" s="97">
        <v>3</v>
      </c>
      <c r="H298" s="97">
        <v>0</v>
      </c>
      <c r="I298" s="97">
        <v>0</v>
      </c>
      <c r="J298" s="97">
        <v>0</v>
      </c>
      <c r="K298" s="97">
        <v>0</v>
      </c>
      <c r="L298" s="97">
        <v>0</v>
      </c>
      <c r="M298" s="97">
        <v>0</v>
      </c>
      <c r="N298" s="97">
        <v>0</v>
      </c>
      <c r="O298" s="97">
        <v>0</v>
      </c>
      <c r="P298" s="97">
        <v>0</v>
      </c>
      <c r="Q298" s="97">
        <v>0</v>
      </c>
      <c r="S298" s="97">
        <v>0</v>
      </c>
      <c r="T298" s="97">
        <v>10</v>
      </c>
      <c r="U298" s="97">
        <v>0</v>
      </c>
      <c r="V298" s="97">
        <v>0</v>
      </c>
      <c r="W298" s="97">
        <v>0</v>
      </c>
      <c r="X298" s="97">
        <v>0</v>
      </c>
      <c r="Y298" s="97">
        <v>0</v>
      </c>
      <c r="Z298" s="97">
        <v>0</v>
      </c>
      <c r="AA298" s="97">
        <v>0</v>
      </c>
      <c r="AB298" s="97">
        <v>0</v>
      </c>
      <c r="AC298" s="97">
        <v>0</v>
      </c>
      <c r="AD298" s="97">
        <v>0</v>
      </c>
      <c r="AE298" s="97">
        <v>0</v>
      </c>
      <c r="AF298" s="97">
        <v>0</v>
      </c>
      <c r="AG298" s="97">
        <v>0</v>
      </c>
    </row>
    <row r="299" spans="1:33" x14ac:dyDescent="0.3">
      <c r="A299" s="3">
        <v>1820</v>
      </c>
      <c r="B299" s="4" t="s">
        <v>292</v>
      </c>
      <c r="C299" s="97">
        <v>36.200000000000003</v>
      </c>
      <c r="D299" s="97">
        <v>13</v>
      </c>
      <c r="E299" s="97">
        <v>31.4</v>
      </c>
      <c r="F299" s="97">
        <v>62</v>
      </c>
      <c r="G299" s="97">
        <v>0.4</v>
      </c>
      <c r="H299" s="97">
        <v>57</v>
      </c>
      <c r="I299" s="97">
        <v>0</v>
      </c>
      <c r="J299" s="97">
        <v>0</v>
      </c>
      <c r="K299" s="97">
        <v>0</v>
      </c>
      <c r="L299" s="97">
        <v>0</v>
      </c>
      <c r="M299" s="97">
        <v>33</v>
      </c>
      <c r="N299" s="97">
        <v>3</v>
      </c>
      <c r="O299" s="97">
        <v>0</v>
      </c>
      <c r="P299" s="97">
        <v>0</v>
      </c>
      <c r="Q299" s="97">
        <v>0</v>
      </c>
      <c r="S299" s="97">
        <v>3.5</v>
      </c>
      <c r="T299" s="97">
        <v>0</v>
      </c>
      <c r="U299" s="97">
        <v>17.399999999999999</v>
      </c>
      <c r="V299" s="97">
        <v>0</v>
      </c>
      <c r="W299" s="97">
        <v>0</v>
      </c>
      <c r="X299" s="97">
        <v>0</v>
      </c>
      <c r="Y299" s="97">
        <v>0</v>
      </c>
      <c r="Z299" s="97">
        <v>0</v>
      </c>
      <c r="AA299" s="97">
        <v>0</v>
      </c>
      <c r="AB299" s="97">
        <v>0</v>
      </c>
      <c r="AC299" s="97">
        <v>0</v>
      </c>
      <c r="AD299" s="97">
        <v>0</v>
      </c>
      <c r="AE299" s="97">
        <v>0</v>
      </c>
      <c r="AF299" s="97">
        <v>0</v>
      </c>
      <c r="AG299" s="97">
        <v>0</v>
      </c>
    </row>
    <row r="300" spans="1:33" x14ac:dyDescent="0.3">
      <c r="A300" s="3">
        <v>1822</v>
      </c>
      <c r="B300" s="4" t="s">
        <v>293</v>
      </c>
      <c r="C300" s="97">
        <v>38.6</v>
      </c>
      <c r="D300" s="97">
        <v>15.8</v>
      </c>
      <c r="E300" s="97">
        <v>0</v>
      </c>
      <c r="F300" s="97">
        <v>0</v>
      </c>
      <c r="G300" s="97">
        <v>0</v>
      </c>
      <c r="H300" s="97">
        <v>2</v>
      </c>
      <c r="I300" s="97">
        <v>0</v>
      </c>
      <c r="J300" s="97">
        <v>0</v>
      </c>
      <c r="K300" s="97">
        <v>0</v>
      </c>
      <c r="L300" s="97">
        <v>0</v>
      </c>
      <c r="M300" s="97">
        <v>0</v>
      </c>
      <c r="N300" s="97">
        <v>0</v>
      </c>
      <c r="O300" s="97">
        <v>0</v>
      </c>
      <c r="P300" s="97">
        <v>0</v>
      </c>
      <c r="Q300" s="97">
        <v>0</v>
      </c>
      <c r="S300" s="97">
        <v>14.6</v>
      </c>
      <c r="T300" s="97">
        <v>0.8</v>
      </c>
      <c r="U300" s="97">
        <v>0</v>
      </c>
      <c r="V300" s="97">
        <v>0</v>
      </c>
      <c r="W300" s="97">
        <v>0</v>
      </c>
      <c r="X300" s="97">
        <v>0</v>
      </c>
      <c r="Y300" s="97">
        <v>0</v>
      </c>
      <c r="Z300" s="97">
        <v>0</v>
      </c>
      <c r="AA300" s="97">
        <v>0</v>
      </c>
      <c r="AB300" s="97">
        <v>0</v>
      </c>
      <c r="AC300" s="97">
        <v>0</v>
      </c>
      <c r="AD300" s="97">
        <v>0</v>
      </c>
      <c r="AE300" s="97">
        <v>0</v>
      </c>
      <c r="AF300" s="97">
        <v>0</v>
      </c>
      <c r="AG300" s="97">
        <v>0</v>
      </c>
    </row>
    <row r="301" spans="1:33" x14ac:dyDescent="0.3">
      <c r="A301" s="3">
        <v>1824</v>
      </c>
      <c r="B301" s="4" t="s">
        <v>294</v>
      </c>
      <c r="C301" s="97">
        <v>16.8</v>
      </c>
      <c r="D301" s="97">
        <v>1</v>
      </c>
      <c r="E301" s="97">
        <v>66</v>
      </c>
      <c r="F301" s="97">
        <v>19</v>
      </c>
      <c r="G301" s="97">
        <v>1</v>
      </c>
      <c r="H301" s="97">
        <v>164</v>
      </c>
      <c r="I301" s="97">
        <v>0</v>
      </c>
      <c r="J301" s="97">
        <v>0</v>
      </c>
      <c r="K301" s="97">
        <v>0</v>
      </c>
      <c r="L301" s="97">
        <v>27.5</v>
      </c>
      <c r="M301" s="97">
        <v>0</v>
      </c>
      <c r="N301" s="97">
        <v>0</v>
      </c>
      <c r="O301" s="97">
        <v>0</v>
      </c>
      <c r="P301" s="97">
        <v>0</v>
      </c>
      <c r="Q301" s="97">
        <v>30.4</v>
      </c>
      <c r="S301" s="97">
        <v>0</v>
      </c>
      <c r="T301" s="97">
        <v>0</v>
      </c>
      <c r="U301" s="97">
        <v>0</v>
      </c>
      <c r="V301" s="97">
        <v>0</v>
      </c>
      <c r="W301" s="97">
        <v>0</v>
      </c>
      <c r="X301" s="97">
        <v>0</v>
      </c>
      <c r="Y301" s="97">
        <v>0</v>
      </c>
      <c r="Z301" s="97">
        <v>0</v>
      </c>
      <c r="AA301" s="97">
        <v>0</v>
      </c>
      <c r="AB301" s="97">
        <v>0</v>
      </c>
      <c r="AC301" s="97">
        <v>0</v>
      </c>
      <c r="AD301" s="97">
        <v>0</v>
      </c>
      <c r="AE301" s="97">
        <v>0</v>
      </c>
      <c r="AF301" s="97">
        <v>0</v>
      </c>
      <c r="AG301" s="97">
        <v>0</v>
      </c>
    </row>
    <row r="302" spans="1:33" x14ac:dyDescent="0.3">
      <c r="A302" s="3">
        <v>1825</v>
      </c>
      <c r="B302" s="4" t="s">
        <v>295</v>
      </c>
      <c r="C302" s="97">
        <v>0</v>
      </c>
      <c r="D302" s="97">
        <v>0</v>
      </c>
      <c r="E302" s="97">
        <v>0</v>
      </c>
      <c r="F302" s="97">
        <v>0</v>
      </c>
      <c r="G302" s="97">
        <v>0</v>
      </c>
      <c r="H302" s="97">
        <v>0</v>
      </c>
      <c r="I302" s="97">
        <v>0</v>
      </c>
      <c r="J302" s="97">
        <v>0</v>
      </c>
      <c r="K302" s="97">
        <v>0</v>
      </c>
      <c r="L302" s="97">
        <v>0</v>
      </c>
      <c r="M302" s="97">
        <v>0</v>
      </c>
      <c r="N302" s="97">
        <v>0</v>
      </c>
      <c r="O302" s="97">
        <v>0</v>
      </c>
      <c r="P302" s="97">
        <v>0</v>
      </c>
      <c r="Q302" s="97">
        <v>0</v>
      </c>
      <c r="S302" s="97">
        <v>0</v>
      </c>
      <c r="T302" s="97">
        <v>0</v>
      </c>
      <c r="U302" s="97">
        <v>0</v>
      </c>
      <c r="V302" s="97">
        <v>0</v>
      </c>
      <c r="W302" s="97">
        <v>0</v>
      </c>
      <c r="X302" s="97">
        <v>0</v>
      </c>
      <c r="Y302" s="97">
        <v>0</v>
      </c>
      <c r="Z302" s="97">
        <v>0</v>
      </c>
      <c r="AA302" s="97">
        <v>0</v>
      </c>
      <c r="AB302" s="97">
        <v>0</v>
      </c>
      <c r="AC302" s="97">
        <v>0</v>
      </c>
      <c r="AD302" s="97">
        <v>0</v>
      </c>
      <c r="AE302" s="97">
        <v>0</v>
      </c>
      <c r="AF302" s="97">
        <v>0</v>
      </c>
      <c r="AG302" s="97">
        <v>0</v>
      </c>
    </row>
    <row r="303" spans="1:33" x14ac:dyDescent="0.3">
      <c r="A303" s="3">
        <v>1826</v>
      </c>
      <c r="B303" s="4" t="s">
        <v>296</v>
      </c>
      <c r="C303" s="97">
        <v>10</v>
      </c>
      <c r="D303" s="97">
        <v>11</v>
      </c>
      <c r="E303" s="97">
        <v>7</v>
      </c>
      <c r="F303" s="97">
        <v>0</v>
      </c>
      <c r="G303" s="97">
        <v>4</v>
      </c>
      <c r="H303" s="97">
        <v>0</v>
      </c>
      <c r="I303" s="97">
        <v>0</v>
      </c>
      <c r="J303" s="97">
        <v>0</v>
      </c>
      <c r="K303" s="97">
        <v>0</v>
      </c>
      <c r="L303" s="97">
        <v>1</v>
      </c>
      <c r="M303" s="97">
        <v>0</v>
      </c>
      <c r="N303" s="97">
        <v>0</v>
      </c>
      <c r="O303" s="97">
        <v>0</v>
      </c>
      <c r="P303" s="97">
        <v>0</v>
      </c>
      <c r="Q303" s="97">
        <v>0</v>
      </c>
      <c r="S303" s="97">
        <v>0</v>
      </c>
      <c r="T303" s="97">
        <v>0</v>
      </c>
      <c r="U303" s="97">
        <v>0</v>
      </c>
      <c r="V303" s="97">
        <v>0</v>
      </c>
      <c r="W303" s="97">
        <v>0</v>
      </c>
      <c r="X303" s="97">
        <v>0</v>
      </c>
      <c r="Y303" s="97">
        <v>0</v>
      </c>
      <c r="Z303" s="97">
        <v>0</v>
      </c>
      <c r="AA303" s="97">
        <v>0</v>
      </c>
      <c r="AB303" s="97">
        <v>0</v>
      </c>
      <c r="AC303" s="97">
        <v>0</v>
      </c>
      <c r="AD303" s="97">
        <v>0</v>
      </c>
      <c r="AE303" s="97">
        <v>0</v>
      </c>
      <c r="AF303" s="97">
        <v>0</v>
      </c>
      <c r="AG303" s="97">
        <v>0</v>
      </c>
    </row>
    <row r="304" spans="1:33" x14ac:dyDescent="0.3">
      <c r="A304" s="3">
        <v>1827</v>
      </c>
      <c r="B304" s="4" t="s">
        <v>297</v>
      </c>
      <c r="C304" s="97">
        <v>2</v>
      </c>
      <c r="D304" s="97">
        <v>4</v>
      </c>
      <c r="E304" s="97">
        <v>0</v>
      </c>
      <c r="F304" s="97">
        <v>0</v>
      </c>
      <c r="G304" s="97">
        <v>0</v>
      </c>
      <c r="H304" s="97">
        <v>0</v>
      </c>
      <c r="I304" s="97">
        <v>0</v>
      </c>
      <c r="J304" s="97">
        <v>0</v>
      </c>
      <c r="K304" s="97">
        <v>0</v>
      </c>
      <c r="L304" s="97">
        <v>0</v>
      </c>
      <c r="M304" s="97">
        <v>0</v>
      </c>
      <c r="N304" s="97">
        <v>0</v>
      </c>
      <c r="O304" s="97">
        <v>0</v>
      </c>
      <c r="P304" s="97">
        <v>0</v>
      </c>
      <c r="Q304" s="97">
        <v>0</v>
      </c>
      <c r="S304" s="97">
        <v>0</v>
      </c>
      <c r="T304" s="97">
        <v>0</v>
      </c>
      <c r="U304" s="97">
        <v>0</v>
      </c>
      <c r="V304" s="97">
        <v>0</v>
      </c>
      <c r="W304" s="97">
        <v>0</v>
      </c>
      <c r="X304" s="97">
        <v>0</v>
      </c>
      <c r="Y304" s="97">
        <v>0</v>
      </c>
      <c r="Z304" s="97">
        <v>0</v>
      </c>
      <c r="AA304" s="97">
        <v>0</v>
      </c>
      <c r="AB304" s="97">
        <v>0</v>
      </c>
      <c r="AC304" s="97">
        <v>0</v>
      </c>
      <c r="AD304" s="97">
        <v>0</v>
      </c>
      <c r="AE304" s="97">
        <v>0</v>
      </c>
      <c r="AF304" s="97">
        <v>0</v>
      </c>
      <c r="AG304" s="97">
        <v>0</v>
      </c>
    </row>
    <row r="305" spans="1:33" x14ac:dyDescent="0.3">
      <c r="A305" s="3">
        <v>1828</v>
      </c>
      <c r="B305" s="4" t="s">
        <v>298</v>
      </c>
      <c r="C305" s="97">
        <v>7</v>
      </c>
      <c r="D305" s="97">
        <v>12</v>
      </c>
      <c r="E305" s="97">
        <v>0</v>
      </c>
      <c r="F305" s="97">
        <v>0</v>
      </c>
      <c r="G305" s="97">
        <v>0</v>
      </c>
      <c r="H305" s="97">
        <v>0</v>
      </c>
      <c r="I305" s="97">
        <v>0</v>
      </c>
      <c r="J305" s="97">
        <v>0</v>
      </c>
      <c r="K305" s="97">
        <v>0</v>
      </c>
      <c r="L305" s="97">
        <v>4</v>
      </c>
      <c r="M305" s="97">
        <v>0</v>
      </c>
      <c r="N305" s="97">
        <v>0</v>
      </c>
      <c r="O305" s="97">
        <v>0</v>
      </c>
      <c r="P305" s="97">
        <v>0</v>
      </c>
      <c r="Q305" s="97">
        <v>0</v>
      </c>
      <c r="S305" s="97">
        <v>0</v>
      </c>
      <c r="T305" s="97">
        <v>0</v>
      </c>
      <c r="U305" s="97">
        <v>0</v>
      </c>
      <c r="V305" s="97">
        <v>0</v>
      </c>
      <c r="W305" s="97">
        <v>0</v>
      </c>
      <c r="X305" s="97">
        <v>0</v>
      </c>
      <c r="Y305" s="97">
        <v>0</v>
      </c>
      <c r="Z305" s="97">
        <v>0</v>
      </c>
      <c r="AA305" s="97">
        <v>0</v>
      </c>
      <c r="AB305" s="97">
        <v>0</v>
      </c>
      <c r="AC305" s="97">
        <v>0</v>
      </c>
      <c r="AD305" s="97">
        <v>0</v>
      </c>
      <c r="AE305" s="97">
        <v>0</v>
      </c>
      <c r="AF305" s="97">
        <v>0</v>
      </c>
      <c r="AG305" s="97">
        <v>0</v>
      </c>
    </row>
    <row r="306" spans="1:33" x14ac:dyDescent="0.3">
      <c r="A306" s="3">
        <v>1832</v>
      </c>
      <c r="B306" s="4" t="s">
        <v>299</v>
      </c>
      <c r="C306" s="97">
        <v>15.5</v>
      </c>
      <c r="D306" s="97">
        <v>7</v>
      </c>
      <c r="E306" s="97">
        <v>4</v>
      </c>
      <c r="F306" s="97">
        <v>0</v>
      </c>
      <c r="G306" s="97">
        <v>0</v>
      </c>
      <c r="H306" s="97">
        <v>4</v>
      </c>
      <c r="I306" s="97">
        <v>0</v>
      </c>
      <c r="J306" s="97">
        <v>0</v>
      </c>
      <c r="K306" s="97">
        <v>0</v>
      </c>
      <c r="L306" s="97">
        <v>0</v>
      </c>
      <c r="M306" s="97">
        <v>0</v>
      </c>
      <c r="N306" s="97">
        <v>0</v>
      </c>
      <c r="O306" s="97">
        <v>0</v>
      </c>
      <c r="P306" s="97">
        <v>0</v>
      </c>
      <c r="Q306" s="97">
        <v>0</v>
      </c>
      <c r="S306" s="97">
        <v>2</v>
      </c>
      <c r="T306" s="97">
        <v>0</v>
      </c>
      <c r="U306" s="97">
        <v>0</v>
      </c>
      <c r="V306" s="97">
        <v>0</v>
      </c>
      <c r="W306" s="97">
        <v>0</v>
      </c>
      <c r="X306" s="97">
        <v>0</v>
      </c>
      <c r="Y306" s="97">
        <v>0</v>
      </c>
      <c r="Z306" s="97">
        <v>0</v>
      </c>
      <c r="AA306" s="97">
        <v>0</v>
      </c>
      <c r="AB306" s="97">
        <v>0</v>
      </c>
      <c r="AC306" s="97">
        <v>0</v>
      </c>
      <c r="AD306" s="97">
        <v>0</v>
      </c>
      <c r="AE306" s="97">
        <v>0</v>
      </c>
      <c r="AF306" s="97">
        <v>0</v>
      </c>
      <c r="AG306" s="97">
        <v>0</v>
      </c>
    </row>
    <row r="307" spans="1:33" x14ac:dyDescent="0.3">
      <c r="A307" s="3">
        <v>1833</v>
      </c>
      <c r="B307" s="4" t="s">
        <v>300</v>
      </c>
      <c r="C307" s="97">
        <v>81.3</v>
      </c>
      <c r="D307" s="97">
        <v>20.399999999999999</v>
      </c>
      <c r="E307" s="97">
        <v>7</v>
      </c>
      <c r="F307" s="97">
        <v>0</v>
      </c>
      <c r="G307" s="97">
        <v>29</v>
      </c>
      <c r="H307" s="97">
        <v>73</v>
      </c>
      <c r="I307" s="97">
        <v>40</v>
      </c>
      <c r="J307" s="97">
        <v>0</v>
      </c>
      <c r="K307" s="97">
        <v>0</v>
      </c>
      <c r="L307" s="97">
        <v>1</v>
      </c>
      <c r="M307" s="97">
        <v>0</v>
      </c>
      <c r="N307" s="97">
        <v>0</v>
      </c>
      <c r="O307" s="97">
        <v>0</v>
      </c>
      <c r="P307" s="97">
        <v>0</v>
      </c>
      <c r="Q307" s="97">
        <v>0</v>
      </c>
      <c r="S307" s="97">
        <v>9.6999999999999993</v>
      </c>
      <c r="T307" s="97">
        <v>0</v>
      </c>
      <c r="U307" s="97">
        <v>0</v>
      </c>
      <c r="V307" s="97">
        <v>0</v>
      </c>
      <c r="W307" s="97">
        <v>0</v>
      </c>
      <c r="X307" s="97">
        <v>0</v>
      </c>
      <c r="Y307" s="97">
        <v>0</v>
      </c>
      <c r="Z307" s="97">
        <v>0</v>
      </c>
      <c r="AA307" s="97">
        <v>0</v>
      </c>
      <c r="AB307" s="97">
        <v>0</v>
      </c>
      <c r="AC307" s="97">
        <v>0</v>
      </c>
      <c r="AD307" s="97">
        <v>0</v>
      </c>
      <c r="AE307" s="97">
        <v>0</v>
      </c>
      <c r="AF307" s="97">
        <v>0</v>
      </c>
      <c r="AG307" s="97">
        <v>0</v>
      </c>
    </row>
    <row r="308" spans="1:33" x14ac:dyDescent="0.3">
      <c r="A308" s="3">
        <v>1834</v>
      </c>
      <c r="B308" s="4" t="s">
        <v>301</v>
      </c>
      <c r="C308" s="97">
        <v>23</v>
      </c>
      <c r="D308" s="97">
        <v>3</v>
      </c>
      <c r="E308" s="97">
        <v>0.5</v>
      </c>
      <c r="F308" s="97">
        <v>5</v>
      </c>
      <c r="G308" s="97">
        <v>1</v>
      </c>
      <c r="H308" s="97">
        <v>5</v>
      </c>
      <c r="I308" s="97">
        <v>0</v>
      </c>
      <c r="J308" s="97">
        <v>0</v>
      </c>
      <c r="K308" s="97">
        <v>0</v>
      </c>
      <c r="L308" s="97">
        <v>0</v>
      </c>
      <c r="M308" s="97">
        <v>0</v>
      </c>
      <c r="N308" s="97">
        <v>0</v>
      </c>
      <c r="O308" s="97">
        <v>0</v>
      </c>
      <c r="P308" s="97">
        <v>0</v>
      </c>
      <c r="Q308" s="97">
        <v>0</v>
      </c>
      <c r="S308" s="97">
        <v>2</v>
      </c>
      <c r="T308" s="97">
        <v>0</v>
      </c>
      <c r="U308" s="97">
        <v>0.5</v>
      </c>
      <c r="V308" s="97">
        <v>0</v>
      </c>
      <c r="W308" s="97">
        <v>0</v>
      </c>
      <c r="X308" s="97">
        <v>0</v>
      </c>
      <c r="Y308" s="97">
        <v>0</v>
      </c>
      <c r="Z308" s="97">
        <v>0</v>
      </c>
      <c r="AA308" s="97">
        <v>0</v>
      </c>
      <c r="AB308" s="97">
        <v>0</v>
      </c>
      <c r="AC308" s="97">
        <v>0</v>
      </c>
      <c r="AD308" s="97">
        <v>0</v>
      </c>
      <c r="AE308" s="97">
        <v>0</v>
      </c>
      <c r="AF308" s="97">
        <v>0</v>
      </c>
      <c r="AG308" s="97">
        <v>0</v>
      </c>
    </row>
    <row r="309" spans="1:33" x14ac:dyDescent="0.3">
      <c r="A309" s="3">
        <v>1835</v>
      </c>
      <c r="B309" s="4" t="s">
        <v>302</v>
      </c>
      <c r="C309" s="97">
        <v>0</v>
      </c>
      <c r="D309" s="97">
        <v>0</v>
      </c>
      <c r="E309" s="97">
        <v>0</v>
      </c>
      <c r="F309" s="97">
        <v>0</v>
      </c>
      <c r="G309" s="97">
        <v>0</v>
      </c>
      <c r="H309" s="97">
        <v>0</v>
      </c>
      <c r="I309" s="97">
        <v>0</v>
      </c>
      <c r="J309" s="97">
        <v>0</v>
      </c>
      <c r="K309" s="97">
        <v>0</v>
      </c>
      <c r="L309" s="97">
        <v>0</v>
      </c>
      <c r="M309" s="97">
        <v>0</v>
      </c>
      <c r="N309" s="97">
        <v>0</v>
      </c>
      <c r="O309" s="97">
        <v>0</v>
      </c>
      <c r="P309" s="97">
        <v>0</v>
      </c>
      <c r="Q309" s="97">
        <v>0</v>
      </c>
      <c r="S309" s="97">
        <v>0</v>
      </c>
      <c r="T309" s="97">
        <v>0</v>
      </c>
      <c r="U309" s="97">
        <v>0</v>
      </c>
      <c r="V309" s="97">
        <v>0</v>
      </c>
      <c r="W309" s="97">
        <v>0</v>
      </c>
      <c r="X309" s="97">
        <v>0</v>
      </c>
      <c r="Y309" s="97">
        <v>0</v>
      </c>
      <c r="Z309" s="97">
        <v>0</v>
      </c>
      <c r="AA309" s="97">
        <v>0</v>
      </c>
      <c r="AB309" s="97">
        <v>0</v>
      </c>
      <c r="AC309" s="97">
        <v>0</v>
      </c>
      <c r="AD309" s="97">
        <v>0</v>
      </c>
      <c r="AE309" s="97">
        <v>0</v>
      </c>
      <c r="AF309" s="97">
        <v>0</v>
      </c>
      <c r="AG309" s="97">
        <v>0</v>
      </c>
    </row>
    <row r="310" spans="1:33" x14ac:dyDescent="0.3">
      <c r="A310" s="3">
        <v>1836</v>
      </c>
      <c r="B310" s="4" t="s">
        <v>303</v>
      </c>
      <c r="C310" s="97">
        <v>4</v>
      </c>
      <c r="D310" s="97">
        <v>6</v>
      </c>
      <c r="E310" s="97">
        <v>9</v>
      </c>
      <c r="F310" s="97">
        <v>0</v>
      </c>
      <c r="G310" s="97">
        <v>0</v>
      </c>
      <c r="H310" s="97">
        <v>1</v>
      </c>
      <c r="I310" s="97">
        <v>0</v>
      </c>
      <c r="J310" s="97">
        <v>0</v>
      </c>
      <c r="K310" s="97">
        <v>0</v>
      </c>
      <c r="L310" s="97">
        <v>6</v>
      </c>
      <c r="M310" s="97">
        <v>0</v>
      </c>
      <c r="N310" s="97">
        <v>0</v>
      </c>
      <c r="O310" s="97">
        <v>0</v>
      </c>
      <c r="P310" s="97">
        <v>0</v>
      </c>
      <c r="Q310" s="97">
        <v>0</v>
      </c>
      <c r="S310" s="97">
        <v>0</v>
      </c>
      <c r="T310" s="97">
        <v>0</v>
      </c>
      <c r="U310" s="97">
        <v>0</v>
      </c>
      <c r="V310" s="97">
        <v>0</v>
      </c>
      <c r="W310" s="97">
        <v>0</v>
      </c>
      <c r="X310" s="97">
        <v>0</v>
      </c>
      <c r="Y310" s="97">
        <v>0</v>
      </c>
      <c r="Z310" s="97">
        <v>0</v>
      </c>
      <c r="AA310" s="97">
        <v>0</v>
      </c>
      <c r="AB310" s="97">
        <v>0</v>
      </c>
      <c r="AC310" s="97">
        <v>0</v>
      </c>
      <c r="AD310" s="97">
        <v>0</v>
      </c>
      <c r="AE310" s="97">
        <v>0</v>
      </c>
      <c r="AF310" s="97">
        <v>0</v>
      </c>
      <c r="AG310" s="97">
        <v>0</v>
      </c>
    </row>
    <row r="311" spans="1:33" x14ac:dyDescent="0.3">
      <c r="A311" s="3">
        <v>1837</v>
      </c>
      <c r="B311" s="4" t="s">
        <v>304</v>
      </c>
      <c r="C311" s="97">
        <v>61.6</v>
      </c>
      <c r="D311" s="97">
        <v>6.1000000000000005</v>
      </c>
      <c r="E311" s="97">
        <v>11.5</v>
      </c>
      <c r="F311" s="97">
        <v>0</v>
      </c>
      <c r="G311" s="97">
        <v>1</v>
      </c>
      <c r="H311" s="97">
        <v>15.7</v>
      </c>
      <c r="I311" s="97">
        <v>2</v>
      </c>
      <c r="J311" s="97">
        <v>0</v>
      </c>
      <c r="K311" s="97">
        <v>0</v>
      </c>
      <c r="L311" s="97">
        <v>0</v>
      </c>
      <c r="M311" s="97">
        <v>0</v>
      </c>
      <c r="N311" s="97">
        <v>0</v>
      </c>
      <c r="O311" s="97">
        <v>0</v>
      </c>
      <c r="P311" s="97">
        <v>0</v>
      </c>
      <c r="Q311" s="97">
        <v>0</v>
      </c>
      <c r="S311" s="97">
        <v>24</v>
      </c>
      <c r="T311" s="97">
        <v>0.4</v>
      </c>
      <c r="U311" s="97">
        <v>0</v>
      </c>
      <c r="V311" s="97">
        <v>0</v>
      </c>
      <c r="W311" s="97">
        <v>0</v>
      </c>
      <c r="X311" s="97">
        <v>0</v>
      </c>
      <c r="Y311" s="97">
        <v>0</v>
      </c>
      <c r="Z311" s="97">
        <v>0</v>
      </c>
      <c r="AA311" s="97">
        <v>0</v>
      </c>
      <c r="AB311" s="97">
        <v>0</v>
      </c>
      <c r="AC311" s="97">
        <v>0</v>
      </c>
      <c r="AD311" s="97">
        <v>0</v>
      </c>
      <c r="AE311" s="97">
        <v>0</v>
      </c>
      <c r="AF311" s="97">
        <v>0</v>
      </c>
      <c r="AG311" s="97">
        <v>0</v>
      </c>
    </row>
    <row r="312" spans="1:33" x14ac:dyDescent="0.3">
      <c r="A312" s="3">
        <v>1838</v>
      </c>
      <c r="B312" s="4" t="s">
        <v>305</v>
      </c>
      <c r="C312" s="97">
        <v>4.5</v>
      </c>
      <c r="D312" s="97">
        <v>26</v>
      </c>
      <c r="E312" s="97">
        <v>20.100000000000001</v>
      </c>
      <c r="F312" s="97">
        <v>0</v>
      </c>
      <c r="G312" s="97">
        <v>0</v>
      </c>
      <c r="H312" s="97">
        <v>43.1</v>
      </c>
      <c r="I312" s="97">
        <v>0</v>
      </c>
      <c r="J312" s="97">
        <v>0</v>
      </c>
      <c r="K312" s="97">
        <v>0</v>
      </c>
      <c r="L312" s="97">
        <v>0</v>
      </c>
      <c r="M312" s="97">
        <v>0</v>
      </c>
      <c r="N312" s="97">
        <v>0</v>
      </c>
      <c r="O312" s="97">
        <v>0</v>
      </c>
      <c r="P312" s="97">
        <v>0</v>
      </c>
      <c r="Q312" s="97">
        <v>0</v>
      </c>
      <c r="S312" s="97">
        <v>0.5</v>
      </c>
      <c r="T312" s="97">
        <v>0</v>
      </c>
      <c r="U312" s="97">
        <v>0.1</v>
      </c>
      <c r="V312" s="97">
        <v>0</v>
      </c>
      <c r="W312" s="97">
        <v>0</v>
      </c>
      <c r="X312" s="97">
        <v>0</v>
      </c>
      <c r="Y312" s="97">
        <v>0</v>
      </c>
      <c r="Z312" s="97">
        <v>0</v>
      </c>
      <c r="AA312" s="97">
        <v>0</v>
      </c>
      <c r="AB312" s="97">
        <v>0</v>
      </c>
      <c r="AC312" s="97">
        <v>0</v>
      </c>
      <c r="AD312" s="97">
        <v>0</v>
      </c>
      <c r="AE312" s="97">
        <v>0</v>
      </c>
      <c r="AF312" s="97">
        <v>0</v>
      </c>
      <c r="AG312" s="97">
        <v>0</v>
      </c>
    </row>
    <row r="313" spans="1:33" x14ac:dyDescent="0.3">
      <c r="A313" s="3">
        <v>1839</v>
      </c>
      <c r="B313" s="4" t="s">
        <v>306</v>
      </c>
      <c r="C313" s="97">
        <v>4</v>
      </c>
      <c r="D313" s="97">
        <v>5.4</v>
      </c>
      <c r="E313" s="97">
        <v>0</v>
      </c>
      <c r="F313" s="97">
        <v>0</v>
      </c>
      <c r="G313" s="97">
        <v>0</v>
      </c>
      <c r="H313" s="97">
        <v>1</v>
      </c>
      <c r="I313" s="97">
        <v>0</v>
      </c>
      <c r="J313" s="97">
        <v>0</v>
      </c>
      <c r="K313" s="97">
        <v>0</v>
      </c>
      <c r="L313" s="97">
        <v>0</v>
      </c>
      <c r="M313" s="97">
        <v>0</v>
      </c>
      <c r="N313" s="97">
        <v>0</v>
      </c>
      <c r="O313" s="97">
        <v>0</v>
      </c>
      <c r="P313" s="97">
        <v>0</v>
      </c>
      <c r="Q313" s="97">
        <v>0</v>
      </c>
      <c r="S313" s="97">
        <v>0</v>
      </c>
      <c r="T313" s="97">
        <v>0.2</v>
      </c>
      <c r="U313" s="97">
        <v>0</v>
      </c>
      <c r="V313" s="97">
        <v>0</v>
      </c>
      <c r="W313" s="97">
        <v>0</v>
      </c>
      <c r="X313" s="97">
        <v>0</v>
      </c>
      <c r="Y313" s="97">
        <v>0</v>
      </c>
      <c r="Z313" s="97">
        <v>0</v>
      </c>
      <c r="AA313" s="97">
        <v>0</v>
      </c>
      <c r="AB313" s="97">
        <v>0</v>
      </c>
      <c r="AC313" s="97">
        <v>0</v>
      </c>
      <c r="AD313" s="97">
        <v>0</v>
      </c>
      <c r="AE313" s="97">
        <v>0</v>
      </c>
      <c r="AF313" s="97">
        <v>0</v>
      </c>
      <c r="AG313" s="97">
        <v>0</v>
      </c>
    </row>
    <row r="314" spans="1:33" x14ac:dyDescent="0.3">
      <c r="A314" s="3">
        <v>1840</v>
      </c>
      <c r="B314" s="4" t="s">
        <v>307</v>
      </c>
      <c r="C314" s="97">
        <v>2</v>
      </c>
      <c r="D314" s="97">
        <v>0</v>
      </c>
      <c r="E314" s="97">
        <v>0</v>
      </c>
      <c r="F314" s="97">
        <v>0</v>
      </c>
      <c r="G314" s="97">
        <v>0</v>
      </c>
      <c r="H314" s="97">
        <v>5.0999999999999996</v>
      </c>
      <c r="I314" s="97">
        <v>1</v>
      </c>
      <c r="J314" s="97">
        <v>0</v>
      </c>
      <c r="K314" s="97">
        <v>0</v>
      </c>
      <c r="L314" s="97">
        <v>0</v>
      </c>
      <c r="M314" s="97">
        <v>0</v>
      </c>
      <c r="N314" s="97">
        <v>0</v>
      </c>
      <c r="O314" s="97">
        <v>0</v>
      </c>
      <c r="P314" s="97">
        <v>0</v>
      </c>
      <c r="Q314" s="97">
        <v>0</v>
      </c>
      <c r="S314" s="97">
        <v>0</v>
      </c>
      <c r="T314" s="97">
        <v>0</v>
      </c>
      <c r="U314" s="97">
        <v>0</v>
      </c>
      <c r="V314" s="97">
        <v>0</v>
      </c>
      <c r="W314" s="97">
        <v>0</v>
      </c>
      <c r="X314" s="97">
        <v>0.1</v>
      </c>
      <c r="Y314" s="97">
        <v>0</v>
      </c>
      <c r="Z314" s="97">
        <v>0</v>
      </c>
      <c r="AA314" s="97">
        <v>0</v>
      </c>
      <c r="AB314" s="97">
        <v>0</v>
      </c>
      <c r="AC314" s="97">
        <v>0</v>
      </c>
      <c r="AD314" s="97">
        <v>0</v>
      </c>
      <c r="AE314" s="97">
        <v>0</v>
      </c>
      <c r="AF314" s="97">
        <v>0</v>
      </c>
      <c r="AG314" s="97">
        <v>0</v>
      </c>
    </row>
    <row r="315" spans="1:33" x14ac:dyDescent="0.3">
      <c r="A315" s="3">
        <v>1841</v>
      </c>
      <c r="B315" s="4" t="s">
        <v>308</v>
      </c>
      <c r="C315" s="97">
        <v>91</v>
      </c>
      <c r="D315" s="97">
        <v>0</v>
      </c>
      <c r="E315" s="97">
        <v>0</v>
      </c>
      <c r="F315" s="97">
        <v>0</v>
      </c>
      <c r="G315" s="97">
        <v>0</v>
      </c>
      <c r="H315" s="97">
        <v>2</v>
      </c>
      <c r="I315" s="97">
        <v>0</v>
      </c>
      <c r="J315" s="97">
        <v>0</v>
      </c>
      <c r="K315" s="97">
        <v>0</v>
      </c>
      <c r="L315" s="97">
        <v>0</v>
      </c>
      <c r="M315" s="97">
        <v>15</v>
      </c>
      <c r="N315" s="97">
        <v>0</v>
      </c>
      <c r="O315" s="97">
        <v>0</v>
      </c>
      <c r="P315" s="97">
        <v>0</v>
      </c>
      <c r="Q315" s="97">
        <v>0</v>
      </c>
      <c r="S315" s="97">
        <v>2.2999999999999998</v>
      </c>
      <c r="T315" s="97">
        <v>0</v>
      </c>
      <c r="U315" s="97">
        <v>0</v>
      </c>
      <c r="V315" s="97">
        <v>0</v>
      </c>
      <c r="W315" s="97">
        <v>0</v>
      </c>
      <c r="X315" s="97">
        <v>0</v>
      </c>
      <c r="Y315" s="97">
        <v>0</v>
      </c>
      <c r="Z315" s="97">
        <v>0</v>
      </c>
      <c r="AA315" s="97">
        <v>0</v>
      </c>
      <c r="AB315" s="97">
        <v>0</v>
      </c>
      <c r="AC315" s="97">
        <v>0</v>
      </c>
      <c r="AD315" s="97">
        <v>0</v>
      </c>
      <c r="AE315" s="97">
        <v>0</v>
      </c>
      <c r="AF315" s="97">
        <v>0</v>
      </c>
      <c r="AG315" s="97">
        <v>0</v>
      </c>
    </row>
    <row r="316" spans="1:33" x14ac:dyDescent="0.3">
      <c r="A316" s="3">
        <v>1845</v>
      </c>
      <c r="B316" s="4" t="s">
        <v>309</v>
      </c>
      <c r="C316" s="97">
        <v>3</v>
      </c>
      <c r="D316" s="97">
        <v>10</v>
      </c>
      <c r="E316" s="97">
        <v>50</v>
      </c>
      <c r="F316" s="97">
        <v>0</v>
      </c>
      <c r="G316" s="97">
        <v>0</v>
      </c>
      <c r="H316" s="97">
        <v>142.5</v>
      </c>
      <c r="I316" s="97">
        <v>0</v>
      </c>
      <c r="J316" s="97">
        <v>0</v>
      </c>
      <c r="K316" s="97">
        <v>0</v>
      </c>
      <c r="L316" s="97">
        <v>0</v>
      </c>
      <c r="M316" s="97">
        <v>0</v>
      </c>
      <c r="N316" s="97">
        <v>0</v>
      </c>
      <c r="O316" s="97">
        <v>0</v>
      </c>
      <c r="P316" s="97">
        <v>0</v>
      </c>
      <c r="Q316" s="97">
        <v>0</v>
      </c>
      <c r="S316" s="97">
        <v>0</v>
      </c>
      <c r="T316" s="97">
        <v>0</v>
      </c>
      <c r="U316" s="97">
        <v>0</v>
      </c>
      <c r="V316" s="97">
        <v>0</v>
      </c>
      <c r="W316" s="97">
        <v>0</v>
      </c>
      <c r="X316" s="97">
        <v>9.6999999999999993</v>
      </c>
      <c r="Y316" s="97">
        <v>0</v>
      </c>
      <c r="Z316" s="97">
        <v>0</v>
      </c>
      <c r="AA316" s="97">
        <v>0</v>
      </c>
      <c r="AB316" s="97">
        <v>0</v>
      </c>
      <c r="AC316" s="97">
        <v>0</v>
      </c>
      <c r="AD316" s="97">
        <v>0</v>
      </c>
      <c r="AE316" s="97">
        <v>0</v>
      </c>
      <c r="AF316" s="97">
        <v>0</v>
      </c>
      <c r="AG316" s="97">
        <v>0</v>
      </c>
    </row>
    <row r="317" spans="1:33" x14ac:dyDescent="0.3">
      <c r="A317" s="3">
        <v>1848</v>
      </c>
      <c r="B317" s="4" t="s">
        <v>310</v>
      </c>
      <c r="C317" s="97">
        <v>54</v>
      </c>
      <c r="D317" s="97">
        <v>0</v>
      </c>
      <c r="E317" s="97">
        <v>13</v>
      </c>
      <c r="F317" s="97">
        <v>0</v>
      </c>
      <c r="G317" s="97">
        <v>0</v>
      </c>
      <c r="H317" s="97">
        <v>3</v>
      </c>
      <c r="I317" s="97">
        <v>0</v>
      </c>
      <c r="J317" s="97">
        <v>0</v>
      </c>
      <c r="K317" s="97">
        <v>0</v>
      </c>
      <c r="L317" s="97">
        <v>0</v>
      </c>
      <c r="M317" s="97">
        <v>2</v>
      </c>
      <c r="N317" s="97">
        <v>0</v>
      </c>
      <c r="O317" s="97">
        <v>0</v>
      </c>
      <c r="P317" s="97">
        <v>0</v>
      </c>
      <c r="Q317" s="97">
        <v>0</v>
      </c>
      <c r="S317" s="97">
        <v>0</v>
      </c>
      <c r="T317" s="97">
        <v>0</v>
      </c>
      <c r="U317" s="97">
        <v>0</v>
      </c>
      <c r="V317" s="97">
        <v>0</v>
      </c>
      <c r="W317" s="97">
        <v>0</v>
      </c>
      <c r="X317" s="97">
        <v>0</v>
      </c>
      <c r="Y317" s="97">
        <v>0</v>
      </c>
      <c r="Z317" s="97">
        <v>0</v>
      </c>
      <c r="AA317" s="97">
        <v>0</v>
      </c>
      <c r="AB317" s="97">
        <v>0</v>
      </c>
      <c r="AC317" s="97">
        <v>0</v>
      </c>
      <c r="AD317" s="97">
        <v>0</v>
      </c>
      <c r="AE317" s="97">
        <v>0</v>
      </c>
      <c r="AF317" s="97">
        <v>0</v>
      </c>
      <c r="AG317" s="97">
        <v>0</v>
      </c>
    </row>
    <row r="318" spans="1:33" x14ac:dyDescent="0.3">
      <c r="A318" s="3">
        <v>1849</v>
      </c>
      <c r="B318" s="4" t="s">
        <v>311</v>
      </c>
      <c r="C318" s="97">
        <v>1</v>
      </c>
      <c r="D318" s="97">
        <v>1</v>
      </c>
      <c r="E318" s="97">
        <v>0</v>
      </c>
      <c r="F318" s="97">
        <v>0</v>
      </c>
      <c r="G318" s="97">
        <v>0</v>
      </c>
      <c r="H318" s="97">
        <v>3</v>
      </c>
      <c r="I318" s="97">
        <v>0</v>
      </c>
      <c r="J318" s="97">
        <v>0</v>
      </c>
      <c r="K318" s="97">
        <v>0</v>
      </c>
      <c r="L318" s="97">
        <v>0</v>
      </c>
      <c r="M318" s="97">
        <v>0</v>
      </c>
      <c r="N318" s="97">
        <v>0</v>
      </c>
      <c r="O318" s="97">
        <v>0</v>
      </c>
      <c r="P318" s="97">
        <v>0</v>
      </c>
      <c r="Q318" s="97">
        <v>0</v>
      </c>
      <c r="S318" s="97">
        <v>0</v>
      </c>
      <c r="T318" s="97">
        <v>0</v>
      </c>
      <c r="U318" s="97">
        <v>0</v>
      </c>
      <c r="V318" s="97">
        <v>0</v>
      </c>
      <c r="W318" s="97">
        <v>0</v>
      </c>
      <c r="X318" s="97">
        <v>0</v>
      </c>
      <c r="Y318" s="97">
        <v>0</v>
      </c>
      <c r="Z318" s="97">
        <v>0</v>
      </c>
      <c r="AA318" s="97">
        <v>0</v>
      </c>
      <c r="AB318" s="97">
        <v>0</v>
      </c>
      <c r="AC318" s="97">
        <v>0</v>
      </c>
      <c r="AD318" s="97">
        <v>0</v>
      </c>
      <c r="AE318" s="97">
        <v>0</v>
      </c>
      <c r="AF318" s="97">
        <v>0</v>
      </c>
      <c r="AG318" s="97">
        <v>0</v>
      </c>
    </row>
    <row r="319" spans="1:33" x14ac:dyDescent="0.3">
      <c r="A319" s="3">
        <v>1850</v>
      </c>
      <c r="B319" s="4" t="s">
        <v>312</v>
      </c>
      <c r="C319" s="97">
        <v>1</v>
      </c>
      <c r="D319" s="97">
        <v>1</v>
      </c>
      <c r="E319" s="97">
        <v>0</v>
      </c>
      <c r="F319" s="97">
        <v>0</v>
      </c>
      <c r="G319" s="97">
        <v>0</v>
      </c>
      <c r="H319" s="97">
        <v>0</v>
      </c>
      <c r="I319" s="97">
        <v>0</v>
      </c>
      <c r="J319" s="97">
        <v>0</v>
      </c>
      <c r="K319" s="97">
        <v>0</v>
      </c>
      <c r="L319" s="97">
        <v>0</v>
      </c>
      <c r="M319" s="97">
        <v>0</v>
      </c>
      <c r="N319" s="97">
        <v>0</v>
      </c>
      <c r="O319" s="97">
        <v>0</v>
      </c>
      <c r="P319" s="97">
        <v>0</v>
      </c>
      <c r="Q319" s="97">
        <v>0</v>
      </c>
      <c r="S319" s="97">
        <v>0</v>
      </c>
      <c r="T319" s="97">
        <v>0</v>
      </c>
      <c r="U319" s="97">
        <v>0</v>
      </c>
      <c r="V319" s="97">
        <v>0</v>
      </c>
      <c r="W319" s="97">
        <v>0</v>
      </c>
      <c r="X319" s="97">
        <v>0</v>
      </c>
      <c r="Y319" s="97">
        <v>0</v>
      </c>
      <c r="Z319" s="97">
        <v>0</v>
      </c>
      <c r="AA319" s="97">
        <v>0</v>
      </c>
      <c r="AB319" s="97">
        <v>0</v>
      </c>
      <c r="AC319" s="97">
        <v>0</v>
      </c>
      <c r="AD319" s="97">
        <v>0</v>
      </c>
      <c r="AE319" s="97">
        <v>0</v>
      </c>
      <c r="AF319" s="97">
        <v>0</v>
      </c>
      <c r="AG319" s="97">
        <v>0</v>
      </c>
    </row>
    <row r="320" spans="1:33" x14ac:dyDescent="0.3">
      <c r="A320" s="3">
        <v>1851</v>
      </c>
      <c r="B320" s="4" t="s">
        <v>313</v>
      </c>
      <c r="C320" s="97">
        <v>1</v>
      </c>
      <c r="D320" s="97">
        <v>0</v>
      </c>
      <c r="E320" s="97">
        <v>3</v>
      </c>
      <c r="F320" s="97">
        <v>0</v>
      </c>
      <c r="G320" s="97">
        <v>0</v>
      </c>
      <c r="H320" s="97">
        <v>0</v>
      </c>
      <c r="I320" s="97">
        <v>0</v>
      </c>
      <c r="J320" s="97">
        <v>0</v>
      </c>
      <c r="K320" s="97">
        <v>0</v>
      </c>
      <c r="L320" s="97">
        <v>0</v>
      </c>
      <c r="M320" s="97">
        <v>0</v>
      </c>
      <c r="N320" s="97">
        <v>0</v>
      </c>
      <c r="O320" s="97">
        <v>0</v>
      </c>
      <c r="P320" s="97">
        <v>0</v>
      </c>
      <c r="Q320" s="97">
        <v>0</v>
      </c>
      <c r="S320" s="97">
        <v>0</v>
      </c>
      <c r="T320" s="97">
        <v>0</v>
      </c>
      <c r="U320" s="97">
        <v>0</v>
      </c>
      <c r="V320" s="97">
        <v>0</v>
      </c>
      <c r="W320" s="97">
        <v>0</v>
      </c>
      <c r="X320" s="97">
        <v>0</v>
      </c>
      <c r="Y320" s="97">
        <v>0</v>
      </c>
      <c r="Z320" s="97">
        <v>0</v>
      </c>
      <c r="AA320" s="97">
        <v>0</v>
      </c>
      <c r="AB320" s="97">
        <v>0</v>
      </c>
      <c r="AC320" s="97">
        <v>0</v>
      </c>
      <c r="AD320" s="97">
        <v>0</v>
      </c>
      <c r="AE320" s="97">
        <v>0</v>
      </c>
      <c r="AF320" s="97">
        <v>0</v>
      </c>
      <c r="AG320" s="97">
        <v>0</v>
      </c>
    </row>
    <row r="321" spans="1:33" x14ac:dyDescent="0.3">
      <c r="A321" s="3">
        <v>1852</v>
      </c>
      <c r="B321" s="4" t="s">
        <v>314</v>
      </c>
      <c r="C321" s="97">
        <v>7</v>
      </c>
      <c r="D321" s="97">
        <v>11</v>
      </c>
      <c r="E321" s="97">
        <v>0</v>
      </c>
      <c r="F321" s="97">
        <v>3</v>
      </c>
      <c r="G321" s="97">
        <v>3</v>
      </c>
      <c r="H321" s="97">
        <v>0</v>
      </c>
      <c r="I321" s="97">
        <v>0</v>
      </c>
      <c r="J321" s="97">
        <v>0</v>
      </c>
      <c r="K321" s="97">
        <v>0</v>
      </c>
      <c r="L321" s="97">
        <v>0</v>
      </c>
      <c r="M321" s="97">
        <v>0</v>
      </c>
      <c r="N321" s="97">
        <v>0</v>
      </c>
      <c r="O321" s="97">
        <v>0</v>
      </c>
      <c r="P321" s="97">
        <v>0</v>
      </c>
      <c r="Q321" s="97">
        <v>0</v>
      </c>
      <c r="S321" s="97" t="s">
        <v>475</v>
      </c>
      <c r="T321" s="97" t="s">
        <v>475</v>
      </c>
      <c r="U321" s="97" t="s">
        <v>475</v>
      </c>
      <c r="V321" s="97" t="s">
        <v>475</v>
      </c>
      <c r="W321" s="97" t="s">
        <v>475</v>
      </c>
      <c r="X321" s="97" t="s">
        <v>475</v>
      </c>
      <c r="Y321" s="97" t="s">
        <v>475</v>
      </c>
      <c r="Z321" s="97" t="s">
        <v>475</v>
      </c>
      <c r="AA321" s="97" t="s">
        <v>475</v>
      </c>
      <c r="AB321" s="97" t="s">
        <v>475</v>
      </c>
      <c r="AC321" s="97" t="s">
        <v>475</v>
      </c>
      <c r="AD321" s="97" t="s">
        <v>475</v>
      </c>
      <c r="AE321" s="97" t="s">
        <v>475</v>
      </c>
      <c r="AF321" s="97" t="s">
        <v>475</v>
      </c>
      <c r="AG321" s="97" t="s">
        <v>475</v>
      </c>
    </row>
    <row r="322" spans="1:33" x14ac:dyDescent="0.3">
      <c r="A322" s="3">
        <v>1853</v>
      </c>
      <c r="B322" s="4" t="s">
        <v>315</v>
      </c>
      <c r="C322" s="97">
        <v>5</v>
      </c>
      <c r="D322" s="97">
        <v>3</v>
      </c>
      <c r="E322" s="97">
        <v>0</v>
      </c>
      <c r="F322" s="97">
        <v>0</v>
      </c>
      <c r="G322" s="97">
        <v>0</v>
      </c>
      <c r="H322" s="97">
        <v>0</v>
      </c>
      <c r="I322" s="97">
        <v>0</v>
      </c>
      <c r="J322" s="97">
        <v>0</v>
      </c>
      <c r="K322" s="97">
        <v>0</v>
      </c>
      <c r="L322" s="97">
        <v>0</v>
      </c>
      <c r="M322" s="97">
        <v>0</v>
      </c>
      <c r="N322" s="97">
        <v>0</v>
      </c>
      <c r="O322" s="97">
        <v>0</v>
      </c>
      <c r="P322" s="97">
        <v>0</v>
      </c>
      <c r="Q322" s="97">
        <v>0</v>
      </c>
      <c r="S322" s="97" t="s">
        <v>475</v>
      </c>
      <c r="T322" s="97" t="s">
        <v>475</v>
      </c>
      <c r="U322" s="97" t="s">
        <v>475</v>
      </c>
      <c r="V322" s="97" t="s">
        <v>475</v>
      </c>
      <c r="W322" s="97" t="s">
        <v>475</v>
      </c>
      <c r="X322" s="97" t="s">
        <v>475</v>
      </c>
      <c r="Y322" s="97" t="s">
        <v>475</v>
      </c>
      <c r="Z322" s="97" t="s">
        <v>475</v>
      </c>
      <c r="AA322" s="97" t="s">
        <v>475</v>
      </c>
      <c r="AB322" s="97" t="s">
        <v>475</v>
      </c>
      <c r="AC322" s="97" t="s">
        <v>475</v>
      </c>
      <c r="AD322" s="97" t="s">
        <v>475</v>
      </c>
      <c r="AE322" s="97" t="s">
        <v>475</v>
      </c>
      <c r="AF322" s="97" t="s">
        <v>475</v>
      </c>
      <c r="AG322" s="97" t="s">
        <v>475</v>
      </c>
    </row>
    <row r="323" spans="1:33" x14ac:dyDescent="0.3">
      <c r="A323" s="3">
        <v>1854</v>
      </c>
      <c r="B323" s="4" t="s">
        <v>316</v>
      </c>
      <c r="C323" s="97">
        <v>12</v>
      </c>
      <c r="D323" s="97">
        <v>11.7</v>
      </c>
      <c r="E323" s="97">
        <v>2</v>
      </c>
      <c r="F323" s="97">
        <v>0</v>
      </c>
      <c r="G323" s="97">
        <v>2</v>
      </c>
      <c r="H323" s="97">
        <v>0</v>
      </c>
      <c r="I323" s="97">
        <v>0</v>
      </c>
      <c r="J323" s="97">
        <v>0</v>
      </c>
      <c r="K323" s="97">
        <v>0</v>
      </c>
      <c r="L323" s="97">
        <v>3</v>
      </c>
      <c r="M323" s="97">
        <v>0</v>
      </c>
      <c r="N323" s="97">
        <v>0</v>
      </c>
      <c r="O323" s="97">
        <v>0</v>
      </c>
      <c r="P323" s="97">
        <v>0</v>
      </c>
      <c r="Q323" s="97">
        <v>0</v>
      </c>
      <c r="S323" s="97">
        <v>2</v>
      </c>
      <c r="T323" s="97">
        <v>0</v>
      </c>
      <c r="U323" s="97">
        <v>0</v>
      </c>
      <c r="V323" s="97">
        <v>0</v>
      </c>
      <c r="W323" s="97">
        <v>0</v>
      </c>
      <c r="X323" s="97">
        <v>0</v>
      </c>
      <c r="Y323" s="97">
        <v>0</v>
      </c>
      <c r="Z323" s="97">
        <v>0</v>
      </c>
      <c r="AA323" s="97">
        <v>0</v>
      </c>
      <c r="AB323" s="97">
        <v>0</v>
      </c>
      <c r="AC323" s="97">
        <v>0</v>
      </c>
      <c r="AD323" s="97">
        <v>0</v>
      </c>
      <c r="AE323" s="97">
        <v>0</v>
      </c>
      <c r="AF323" s="97">
        <v>0</v>
      </c>
      <c r="AG323" s="97">
        <v>0</v>
      </c>
    </row>
    <row r="324" spans="1:33" x14ac:dyDescent="0.3">
      <c r="A324" s="3">
        <v>1856</v>
      </c>
      <c r="B324" s="4" t="s">
        <v>317</v>
      </c>
      <c r="C324" s="97">
        <v>0</v>
      </c>
      <c r="D324" s="97">
        <v>0</v>
      </c>
      <c r="E324" s="97">
        <v>0</v>
      </c>
      <c r="F324" s="97">
        <v>0</v>
      </c>
      <c r="G324" s="97">
        <v>0</v>
      </c>
      <c r="H324" s="97">
        <v>0</v>
      </c>
      <c r="I324" s="97">
        <v>0</v>
      </c>
      <c r="J324" s="97">
        <v>0</v>
      </c>
      <c r="K324" s="97">
        <v>0</v>
      </c>
      <c r="L324" s="97">
        <v>0</v>
      </c>
      <c r="M324" s="97">
        <v>0</v>
      </c>
      <c r="N324" s="97">
        <v>0</v>
      </c>
      <c r="O324" s="97">
        <v>0</v>
      </c>
      <c r="P324" s="97">
        <v>0</v>
      </c>
      <c r="Q324" s="97">
        <v>0</v>
      </c>
      <c r="S324" s="97">
        <v>0</v>
      </c>
      <c r="T324" s="97">
        <v>0</v>
      </c>
      <c r="U324" s="97">
        <v>0</v>
      </c>
      <c r="V324" s="97">
        <v>0</v>
      </c>
      <c r="W324" s="97">
        <v>0</v>
      </c>
      <c r="X324" s="97">
        <v>0</v>
      </c>
      <c r="Y324" s="97">
        <v>0</v>
      </c>
      <c r="Z324" s="97">
        <v>0</v>
      </c>
      <c r="AA324" s="97">
        <v>0</v>
      </c>
      <c r="AB324" s="97">
        <v>0</v>
      </c>
      <c r="AC324" s="97">
        <v>0</v>
      </c>
      <c r="AD324" s="97">
        <v>0</v>
      </c>
      <c r="AE324" s="97">
        <v>0</v>
      </c>
      <c r="AF324" s="97">
        <v>0</v>
      </c>
      <c r="AG324" s="97">
        <v>0</v>
      </c>
    </row>
    <row r="325" spans="1:33" x14ac:dyDescent="0.3">
      <c r="A325" s="3">
        <v>1857</v>
      </c>
      <c r="B325" s="4" t="s">
        <v>318</v>
      </c>
      <c r="C325" s="97">
        <v>0</v>
      </c>
      <c r="D325" s="97">
        <v>0</v>
      </c>
      <c r="E325" s="97">
        <v>0</v>
      </c>
      <c r="F325" s="97">
        <v>0</v>
      </c>
      <c r="G325" s="97">
        <v>0</v>
      </c>
      <c r="H325" s="97">
        <v>0</v>
      </c>
      <c r="I325" s="97">
        <v>0</v>
      </c>
      <c r="J325" s="97">
        <v>0</v>
      </c>
      <c r="K325" s="97">
        <v>0</v>
      </c>
      <c r="L325" s="97">
        <v>0</v>
      </c>
      <c r="M325" s="97">
        <v>0</v>
      </c>
      <c r="N325" s="97">
        <v>0</v>
      </c>
      <c r="O325" s="97">
        <v>0</v>
      </c>
      <c r="P325" s="97">
        <v>0</v>
      </c>
      <c r="Q325" s="97">
        <v>0</v>
      </c>
      <c r="S325" s="97">
        <v>0</v>
      </c>
      <c r="T325" s="97">
        <v>0</v>
      </c>
      <c r="U325" s="97">
        <v>0</v>
      </c>
      <c r="V325" s="97">
        <v>0</v>
      </c>
      <c r="W325" s="97">
        <v>0</v>
      </c>
      <c r="X325" s="97">
        <v>0</v>
      </c>
      <c r="Y325" s="97">
        <v>0</v>
      </c>
      <c r="Z325" s="97">
        <v>0</v>
      </c>
      <c r="AA325" s="97">
        <v>0</v>
      </c>
      <c r="AB325" s="97">
        <v>0</v>
      </c>
      <c r="AC325" s="97">
        <v>0</v>
      </c>
      <c r="AD325" s="97">
        <v>0</v>
      </c>
      <c r="AE325" s="97">
        <v>0</v>
      </c>
      <c r="AF325" s="97">
        <v>0</v>
      </c>
      <c r="AG325" s="97">
        <v>0</v>
      </c>
    </row>
    <row r="326" spans="1:33" x14ac:dyDescent="0.3">
      <c r="A326" s="3">
        <v>1859</v>
      </c>
      <c r="B326" s="4" t="s">
        <v>319</v>
      </c>
      <c r="C326" s="97">
        <v>1</v>
      </c>
      <c r="D326" s="97">
        <v>0</v>
      </c>
      <c r="E326" s="97">
        <v>0</v>
      </c>
      <c r="F326" s="97">
        <v>0</v>
      </c>
      <c r="G326" s="97">
        <v>0</v>
      </c>
      <c r="H326" s="97">
        <v>0</v>
      </c>
      <c r="I326" s="97">
        <v>0</v>
      </c>
      <c r="J326" s="97">
        <v>0</v>
      </c>
      <c r="K326" s="97">
        <v>0</v>
      </c>
      <c r="L326" s="97">
        <v>0</v>
      </c>
      <c r="M326" s="97">
        <v>0</v>
      </c>
      <c r="N326" s="97">
        <v>0</v>
      </c>
      <c r="O326" s="97">
        <v>0</v>
      </c>
      <c r="P326" s="97">
        <v>0</v>
      </c>
      <c r="Q326" s="97">
        <v>0</v>
      </c>
      <c r="S326" s="97" t="s">
        <v>475</v>
      </c>
      <c r="T326" s="97" t="s">
        <v>475</v>
      </c>
      <c r="U326" s="97" t="s">
        <v>475</v>
      </c>
      <c r="V326" s="97" t="s">
        <v>475</v>
      </c>
      <c r="W326" s="97" t="s">
        <v>475</v>
      </c>
      <c r="X326" s="97" t="s">
        <v>475</v>
      </c>
      <c r="Y326" s="97" t="s">
        <v>475</v>
      </c>
      <c r="Z326" s="97" t="s">
        <v>475</v>
      </c>
      <c r="AA326" s="97" t="s">
        <v>475</v>
      </c>
      <c r="AB326" s="97" t="s">
        <v>475</v>
      </c>
      <c r="AC326" s="97" t="s">
        <v>475</v>
      </c>
      <c r="AD326" s="97" t="s">
        <v>475</v>
      </c>
      <c r="AE326" s="97" t="s">
        <v>475</v>
      </c>
      <c r="AF326" s="97" t="s">
        <v>475</v>
      </c>
      <c r="AG326" s="97" t="s">
        <v>475</v>
      </c>
    </row>
    <row r="327" spans="1:33" x14ac:dyDescent="0.3">
      <c r="A327" s="3">
        <v>1860</v>
      </c>
      <c r="B327" s="4" t="s">
        <v>320</v>
      </c>
      <c r="C327" s="97">
        <v>55.6</v>
      </c>
      <c r="D327" s="97">
        <v>25.4</v>
      </c>
      <c r="E327" s="97">
        <v>2.8</v>
      </c>
      <c r="F327" s="97">
        <v>0</v>
      </c>
      <c r="G327" s="97">
        <v>5.3</v>
      </c>
      <c r="H327" s="97">
        <v>42.6</v>
      </c>
      <c r="I327" s="97">
        <v>0</v>
      </c>
      <c r="J327" s="97">
        <v>0</v>
      </c>
      <c r="K327" s="97">
        <v>0</v>
      </c>
      <c r="L327" s="97">
        <v>20</v>
      </c>
      <c r="M327" s="97">
        <v>0</v>
      </c>
      <c r="N327" s="97">
        <v>0.8</v>
      </c>
      <c r="O327" s="97">
        <v>0</v>
      </c>
      <c r="P327" s="97">
        <v>0</v>
      </c>
      <c r="Q327" s="97">
        <v>0</v>
      </c>
      <c r="S327" s="97">
        <v>15.1</v>
      </c>
      <c r="T327" s="97">
        <v>2.8</v>
      </c>
      <c r="U327" s="97">
        <v>0</v>
      </c>
      <c r="V327" s="97">
        <v>0</v>
      </c>
      <c r="W327" s="97">
        <v>0</v>
      </c>
      <c r="X327" s="97">
        <v>18.600000000000001</v>
      </c>
      <c r="Y327" s="97">
        <v>0</v>
      </c>
      <c r="Z327" s="97">
        <v>0</v>
      </c>
      <c r="AA327" s="97">
        <v>0</v>
      </c>
      <c r="AB327" s="97">
        <v>0</v>
      </c>
      <c r="AC327" s="97">
        <v>0</v>
      </c>
      <c r="AD327" s="97">
        <v>0.8</v>
      </c>
      <c r="AE327" s="97">
        <v>0</v>
      </c>
      <c r="AF327" s="97">
        <v>0</v>
      </c>
      <c r="AG327" s="97">
        <v>0</v>
      </c>
    </row>
    <row r="328" spans="1:33" x14ac:dyDescent="0.3">
      <c r="A328" s="3">
        <v>1865</v>
      </c>
      <c r="B328" s="4" t="s">
        <v>321</v>
      </c>
      <c r="C328" s="97">
        <v>14.7</v>
      </c>
      <c r="D328" s="97">
        <v>4.2</v>
      </c>
      <c r="E328" s="97">
        <v>8</v>
      </c>
      <c r="F328" s="97">
        <v>0</v>
      </c>
      <c r="G328" s="97">
        <v>0.1</v>
      </c>
      <c r="H328" s="97">
        <v>4</v>
      </c>
      <c r="I328" s="97">
        <v>0</v>
      </c>
      <c r="J328" s="97">
        <v>0</v>
      </c>
      <c r="K328" s="97">
        <v>0</v>
      </c>
      <c r="L328" s="97">
        <v>13</v>
      </c>
      <c r="M328" s="97">
        <v>0</v>
      </c>
      <c r="N328" s="97">
        <v>0</v>
      </c>
      <c r="O328" s="97">
        <v>0</v>
      </c>
      <c r="P328" s="97">
        <v>0</v>
      </c>
      <c r="Q328" s="97">
        <v>0</v>
      </c>
      <c r="S328" s="97">
        <v>5.3</v>
      </c>
      <c r="T328" s="97">
        <v>1</v>
      </c>
      <c r="U328" s="97">
        <v>0</v>
      </c>
      <c r="V328" s="97">
        <v>0</v>
      </c>
      <c r="W328" s="97">
        <v>0.1</v>
      </c>
      <c r="X328" s="97">
        <v>0</v>
      </c>
      <c r="Y328" s="97">
        <v>0</v>
      </c>
      <c r="Z328" s="97">
        <v>0</v>
      </c>
      <c r="AA328" s="97">
        <v>0</v>
      </c>
      <c r="AB328" s="97">
        <v>0</v>
      </c>
      <c r="AC328" s="97">
        <v>0</v>
      </c>
      <c r="AD328" s="97">
        <v>0</v>
      </c>
      <c r="AE328" s="97">
        <v>0</v>
      </c>
      <c r="AF328" s="97">
        <v>0</v>
      </c>
      <c r="AG328" s="97">
        <v>0</v>
      </c>
    </row>
    <row r="329" spans="1:33" x14ac:dyDescent="0.3">
      <c r="A329" s="3">
        <v>1866</v>
      </c>
      <c r="B329" s="4" t="s">
        <v>322</v>
      </c>
      <c r="C329" s="97">
        <v>60</v>
      </c>
      <c r="D329" s="97">
        <v>78.599999999999994</v>
      </c>
      <c r="E329" s="97">
        <v>0</v>
      </c>
      <c r="F329" s="97">
        <v>0</v>
      </c>
      <c r="G329" s="97">
        <v>0</v>
      </c>
      <c r="H329" s="97">
        <v>0</v>
      </c>
      <c r="I329" s="97">
        <v>0</v>
      </c>
      <c r="J329" s="97">
        <v>0</v>
      </c>
      <c r="K329" s="97">
        <v>0</v>
      </c>
      <c r="L329" s="97">
        <v>4.4000000000000004</v>
      </c>
      <c r="M329" s="97">
        <v>6</v>
      </c>
      <c r="N329" s="97">
        <v>0</v>
      </c>
      <c r="O329" s="97">
        <v>5</v>
      </c>
      <c r="P329" s="97">
        <v>0</v>
      </c>
      <c r="Q329" s="97">
        <v>0</v>
      </c>
      <c r="S329" s="97">
        <v>1.4</v>
      </c>
      <c r="T329" s="97">
        <v>0.4</v>
      </c>
      <c r="U329" s="97">
        <v>0</v>
      </c>
      <c r="V329" s="97">
        <v>0</v>
      </c>
      <c r="W329" s="97">
        <v>0</v>
      </c>
      <c r="X329" s="97">
        <v>0</v>
      </c>
      <c r="Y329" s="97">
        <v>0</v>
      </c>
      <c r="Z329" s="97">
        <v>0</v>
      </c>
      <c r="AA329" s="97">
        <v>0</v>
      </c>
      <c r="AB329" s="97">
        <v>1.4</v>
      </c>
      <c r="AC329" s="97">
        <v>0</v>
      </c>
      <c r="AD329" s="97">
        <v>0</v>
      </c>
      <c r="AE329" s="97">
        <v>0</v>
      </c>
      <c r="AF329" s="97">
        <v>0</v>
      </c>
      <c r="AG329" s="97">
        <v>0</v>
      </c>
    </row>
    <row r="330" spans="1:33" x14ac:dyDescent="0.3">
      <c r="A330" s="3">
        <v>1867</v>
      </c>
      <c r="B330" s="4" t="s">
        <v>127</v>
      </c>
      <c r="C330" s="97">
        <v>38.700000000000003</v>
      </c>
      <c r="D330" s="97">
        <v>32.799999999999997</v>
      </c>
      <c r="E330" s="97">
        <v>1</v>
      </c>
      <c r="F330" s="97">
        <v>0</v>
      </c>
      <c r="G330" s="97">
        <v>6</v>
      </c>
      <c r="H330" s="97">
        <v>0</v>
      </c>
      <c r="I330" s="97">
        <v>0</v>
      </c>
      <c r="J330" s="97">
        <v>0</v>
      </c>
      <c r="K330" s="97">
        <v>0</v>
      </c>
      <c r="L330" s="97">
        <v>0</v>
      </c>
      <c r="M330" s="97">
        <v>18</v>
      </c>
      <c r="N330" s="97">
        <v>0</v>
      </c>
      <c r="O330" s="97">
        <v>0</v>
      </c>
      <c r="P330" s="97">
        <v>0</v>
      </c>
      <c r="Q330" s="97">
        <v>0</v>
      </c>
      <c r="S330" s="97">
        <v>3</v>
      </c>
      <c r="T330" s="97">
        <v>0</v>
      </c>
      <c r="U330" s="97">
        <v>0</v>
      </c>
      <c r="V330" s="97">
        <v>0</v>
      </c>
      <c r="W330" s="97">
        <v>0</v>
      </c>
      <c r="X330" s="97">
        <v>0</v>
      </c>
      <c r="Y330" s="97">
        <v>0</v>
      </c>
      <c r="Z330" s="97">
        <v>0</v>
      </c>
      <c r="AA330" s="97">
        <v>0</v>
      </c>
      <c r="AB330" s="97">
        <v>0</v>
      </c>
      <c r="AC330" s="97">
        <v>0</v>
      </c>
      <c r="AD330" s="97">
        <v>0</v>
      </c>
      <c r="AE330" s="97">
        <v>0</v>
      </c>
      <c r="AF330" s="97">
        <v>0</v>
      </c>
      <c r="AG330" s="97">
        <v>0</v>
      </c>
    </row>
    <row r="331" spans="1:33" x14ac:dyDescent="0.3">
      <c r="A331" s="3">
        <v>1868</v>
      </c>
      <c r="B331" s="4" t="s">
        <v>323</v>
      </c>
      <c r="C331" s="97">
        <v>39</v>
      </c>
      <c r="D331" s="97">
        <v>32</v>
      </c>
      <c r="E331" s="97">
        <v>14.4</v>
      </c>
      <c r="F331" s="97">
        <v>0</v>
      </c>
      <c r="G331" s="97">
        <v>7</v>
      </c>
      <c r="H331" s="97">
        <v>0</v>
      </c>
      <c r="I331" s="97">
        <v>0</v>
      </c>
      <c r="J331" s="97">
        <v>0</v>
      </c>
      <c r="K331" s="97">
        <v>0</v>
      </c>
      <c r="L331" s="97">
        <v>0</v>
      </c>
      <c r="M331" s="97">
        <v>0</v>
      </c>
      <c r="N331" s="97">
        <v>0</v>
      </c>
      <c r="O331" s="97">
        <v>0</v>
      </c>
      <c r="P331" s="97">
        <v>0</v>
      </c>
      <c r="Q331" s="97">
        <v>0</v>
      </c>
      <c r="S331" s="97">
        <v>0</v>
      </c>
      <c r="T331" s="97">
        <v>0</v>
      </c>
      <c r="U331" s="97">
        <v>9.4</v>
      </c>
      <c r="V331" s="97">
        <v>0</v>
      </c>
      <c r="W331" s="97">
        <v>0</v>
      </c>
      <c r="X331" s="97">
        <v>0</v>
      </c>
      <c r="Y331" s="97">
        <v>0</v>
      </c>
      <c r="Z331" s="97">
        <v>0</v>
      </c>
      <c r="AA331" s="97">
        <v>0</v>
      </c>
      <c r="AB331" s="97">
        <v>0</v>
      </c>
      <c r="AC331" s="97">
        <v>0</v>
      </c>
      <c r="AD331" s="97">
        <v>0</v>
      </c>
      <c r="AE331" s="97">
        <v>0</v>
      </c>
      <c r="AF331" s="97">
        <v>0</v>
      </c>
      <c r="AG331" s="97">
        <v>0</v>
      </c>
    </row>
    <row r="332" spans="1:33" x14ac:dyDescent="0.3">
      <c r="A332" s="3">
        <v>1870</v>
      </c>
      <c r="B332" s="4" t="s">
        <v>324</v>
      </c>
      <c r="C332" s="97">
        <v>183.9</v>
      </c>
      <c r="D332" s="97">
        <v>10.9</v>
      </c>
      <c r="E332" s="97">
        <v>3.9</v>
      </c>
      <c r="F332" s="97">
        <v>4</v>
      </c>
      <c r="G332" s="97">
        <v>3.4</v>
      </c>
      <c r="H332" s="97">
        <v>457.7</v>
      </c>
      <c r="I332" s="97">
        <v>5.8</v>
      </c>
      <c r="J332" s="97">
        <v>0</v>
      </c>
      <c r="K332" s="97">
        <v>0</v>
      </c>
      <c r="L332" s="97">
        <v>1</v>
      </c>
      <c r="M332" s="97">
        <v>0</v>
      </c>
      <c r="N332" s="97">
        <v>0</v>
      </c>
      <c r="O332" s="97">
        <v>16</v>
      </c>
      <c r="P332" s="97">
        <v>1.2</v>
      </c>
      <c r="Q332" s="97">
        <v>17.100000000000001</v>
      </c>
      <c r="S332" s="97">
        <v>6.1</v>
      </c>
      <c r="T332" s="97">
        <v>1</v>
      </c>
      <c r="U332" s="97">
        <v>3</v>
      </c>
      <c r="V332" s="97">
        <v>0</v>
      </c>
      <c r="W332" s="97">
        <v>0</v>
      </c>
      <c r="X332" s="97">
        <v>284.39999999999998</v>
      </c>
      <c r="Y332" s="97">
        <v>0</v>
      </c>
      <c r="Z332" s="97">
        <v>0</v>
      </c>
      <c r="AA332" s="97">
        <v>0</v>
      </c>
      <c r="AB332" s="97">
        <v>0</v>
      </c>
      <c r="AC332" s="97">
        <v>0</v>
      </c>
      <c r="AD332" s="97">
        <v>0</v>
      </c>
      <c r="AE332" s="97">
        <v>0</v>
      </c>
      <c r="AF332" s="97">
        <v>1.2</v>
      </c>
      <c r="AG332" s="97">
        <v>0</v>
      </c>
    </row>
    <row r="333" spans="1:33" x14ac:dyDescent="0.3">
      <c r="A333" s="3">
        <v>1871</v>
      </c>
      <c r="B333" s="4" t="s">
        <v>325</v>
      </c>
      <c r="C333" s="97">
        <v>6</v>
      </c>
      <c r="D333" s="97">
        <v>4</v>
      </c>
      <c r="E333" s="97">
        <v>0</v>
      </c>
      <c r="F333" s="97">
        <v>0</v>
      </c>
      <c r="G333" s="97">
        <v>1</v>
      </c>
      <c r="H333" s="97">
        <v>0</v>
      </c>
      <c r="I333" s="97">
        <v>0</v>
      </c>
      <c r="J333" s="97">
        <v>0</v>
      </c>
      <c r="K333" s="97">
        <v>0</v>
      </c>
      <c r="L333" s="97">
        <v>0</v>
      </c>
      <c r="M333" s="97">
        <v>0</v>
      </c>
      <c r="N333" s="97">
        <v>0</v>
      </c>
      <c r="O333" s="97">
        <v>0</v>
      </c>
      <c r="P333" s="97">
        <v>0</v>
      </c>
      <c r="Q333" s="97">
        <v>0</v>
      </c>
      <c r="S333" s="97">
        <v>0</v>
      </c>
      <c r="T333" s="97">
        <v>0</v>
      </c>
      <c r="U333" s="97">
        <v>0</v>
      </c>
      <c r="V333" s="97">
        <v>0</v>
      </c>
      <c r="W333" s="97">
        <v>0</v>
      </c>
      <c r="X333" s="97">
        <v>0</v>
      </c>
      <c r="Y333" s="97">
        <v>0</v>
      </c>
      <c r="Z333" s="97">
        <v>0</v>
      </c>
      <c r="AA333" s="97">
        <v>0</v>
      </c>
      <c r="AB333" s="97">
        <v>0</v>
      </c>
      <c r="AC333" s="97">
        <v>0</v>
      </c>
      <c r="AD333" s="97">
        <v>0</v>
      </c>
      <c r="AE333" s="97">
        <v>0</v>
      </c>
      <c r="AF333" s="97">
        <v>0</v>
      </c>
      <c r="AG333" s="97">
        <v>0</v>
      </c>
    </row>
    <row r="334" spans="1:33" x14ac:dyDescent="0.3">
      <c r="A334" s="3">
        <v>1874</v>
      </c>
      <c r="B334" s="4" t="s">
        <v>326</v>
      </c>
      <c r="C334" s="97">
        <v>0</v>
      </c>
      <c r="D334" s="97">
        <v>0</v>
      </c>
      <c r="E334" s="97">
        <v>0</v>
      </c>
      <c r="F334" s="97">
        <v>0</v>
      </c>
      <c r="G334" s="97">
        <v>0</v>
      </c>
      <c r="H334" s="97">
        <v>0</v>
      </c>
      <c r="I334" s="97">
        <v>0</v>
      </c>
      <c r="J334" s="97">
        <v>0</v>
      </c>
      <c r="K334" s="97">
        <v>0</v>
      </c>
      <c r="L334" s="97">
        <v>0</v>
      </c>
      <c r="M334" s="97">
        <v>0</v>
      </c>
      <c r="N334" s="97">
        <v>0</v>
      </c>
      <c r="O334" s="97">
        <v>0</v>
      </c>
      <c r="P334" s="97">
        <v>0</v>
      </c>
      <c r="Q334" s="97">
        <v>0</v>
      </c>
      <c r="S334" s="97" t="s">
        <v>475</v>
      </c>
      <c r="T334" s="97" t="s">
        <v>475</v>
      </c>
      <c r="U334" s="97" t="s">
        <v>475</v>
      </c>
      <c r="V334" s="97" t="s">
        <v>475</v>
      </c>
      <c r="W334" s="97" t="s">
        <v>475</v>
      </c>
      <c r="X334" s="97" t="s">
        <v>475</v>
      </c>
      <c r="Y334" s="97" t="s">
        <v>475</v>
      </c>
      <c r="Z334" s="97" t="s">
        <v>475</v>
      </c>
      <c r="AA334" s="97" t="s">
        <v>475</v>
      </c>
      <c r="AB334" s="97" t="s">
        <v>475</v>
      </c>
      <c r="AC334" s="97" t="s">
        <v>475</v>
      </c>
      <c r="AD334" s="97" t="s">
        <v>475</v>
      </c>
      <c r="AE334" s="97" t="s">
        <v>475</v>
      </c>
      <c r="AF334" s="97" t="s">
        <v>475</v>
      </c>
      <c r="AG334" s="97" t="s">
        <v>475</v>
      </c>
    </row>
    <row r="335" spans="1:33" x14ac:dyDescent="0.3">
      <c r="A335" s="3">
        <v>1902</v>
      </c>
      <c r="B335" s="4" t="s">
        <v>327</v>
      </c>
      <c r="C335" s="97">
        <v>272.39999999999998</v>
      </c>
      <c r="D335" s="97">
        <v>17.399999999999999</v>
      </c>
      <c r="E335" s="97">
        <v>122.6</v>
      </c>
      <c r="F335" s="97">
        <v>7</v>
      </c>
      <c r="G335" s="97">
        <v>26.099999999999998</v>
      </c>
      <c r="H335" s="97">
        <v>305.10000000000002</v>
      </c>
      <c r="I335" s="97">
        <v>0</v>
      </c>
      <c r="J335" s="97">
        <v>0</v>
      </c>
      <c r="K335" s="97">
        <v>0</v>
      </c>
      <c r="L335" s="97">
        <v>10</v>
      </c>
      <c r="M335" s="97">
        <v>0</v>
      </c>
      <c r="N335" s="97">
        <v>0</v>
      </c>
      <c r="O335" s="97">
        <v>0</v>
      </c>
      <c r="P335" s="97">
        <v>0</v>
      </c>
      <c r="Q335" s="97">
        <v>0</v>
      </c>
      <c r="S335" s="97">
        <v>8</v>
      </c>
      <c r="T335" s="97">
        <v>2.5</v>
      </c>
      <c r="U335" s="97">
        <v>1</v>
      </c>
      <c r="V335" s="97">
        <v>0</v>
      </c>
      <c r="W335" s="97">
        <v>22.4</v>
      </c>
      <c r="X335" s="97">
        <v>190.1</v>
      </c>
      <c r="Y335" s="97">
        <v>0</v>
      </c>
      <c r="Z335" s="97">
        <v>0</v>
      </c>
      <c r="AA335" s="97">
        <v>0</v>
      </c>
      <c r="AB335" s="97">
        <v>0.8</v>
      </c>
      <c r="AC335" s="97">
        <v>0</v>
      </c>
      <c r="AD335" s="97">
        <v>0</v>
      </c>
      <c r="AE335" s="97">
        <v>0</v>
      </c>
      <c r="AF335" s="97">
        <v>0</v>
      </c>
      <c r="AG335" s="97">
        <v>0</v>
      </c>
    </row>
    <row r="336" spans="1:33" x14ac:dyDescent="0.3">
      <c r="A336" s="3">
        <v>1903</v>
      </c>
      <c r="B336" s="4" t="s">
        <v>328</v>
      </c>
      <c r="C336" s="97">
        <v>98.2</v>
      </c>
      <c r="D336" s="97">
        <v>82.5</v>
      </c>
      <c r="E336" s="97">
        <v>12.2</v>
      </c>
      <c r="F336" s="97">
        <v>2</v>
      </c>
      <c r="G336" s="97">
        <v>42.8</v>
      </c>
      <c r="H336" s="97">
        <v>1</v>
      </c>
      <c r="I336" s="97">
        <v>0</v>
      </c>
      <c r="J336" s="97">
        <v>14</v>
      </c>
      <c r="K336" s="97">
        <v>0</v>
      </c>
      <c r="L336" s="97">
        <v>5.2</v>
      </c>
      <c r="M336" s="97">
        <v>0</v>
      </c>
      <c r="N336" s="97">
        <v>0</v>
      </c>
      <c r="O336" s="97">
        <v>0</v>
      </c>
      <c r="P336" s="97">
        <v>0</v>
      </c>
      <c r="Q336" s="97">
        <v>0</v>
      </c>
      <c r="S336" s="97">
        <v>4.3</v>
      </c>
      <c r="T336" s="97">
        <v>4.7</v>
      </c>
      <c r="U336" s="97">
        <v>1</v>
      </c>
      <c r="V336" s="97">
        <v>0</v>
      </c>
      <c r="W336" s="97">
        <v>0</v>
      </c>
      <c r="X336" s="97">
        <v>0</v>
      </c>
      <c r="Y336" s="97">
        <v>0</v>
      </c>
      <c r="Z336" s="97">
        <v>0</v>
      </c>
      <c r="AA336" s="97">
        <v>0</v>
      </c>
      <c r="AB336" s="97">
        <v>0</v>
      </c>
      <c r="AC336" s="97">
        <v>0</v>
      </c>
      <c r="AD336" s="97">
        <v>0</v>
      </c>
      <c r="AE336" s="97">
        <v>0</v>
      </c>
      <c r="AF336" s="97">
        <v>0</v>
      </c>
      <c r="AG336" s="97">
        <v>0</v>
      </c>
    </row>
    <row r="337" spans="1:33" x14ac:dyDescent="0.3">
      <c r="A337" s="3">
        <v>1911</v>
      </c>
      <c r="B337" s="4" t="s">
        <v>329</v>
      </c>
      <c r="C337" s="97">
        <v>104.6</v>
      </c>
      <c r="D337" s="97">
        <v>7.9</v>
      </c>
      <c r="E337" s="97">
        <v>1.8</v>
      </c>
      <c r="F337" s="97">
        <v>4.7</v>
      </c>
      <c r="G337" s="97">
        <v>0</v>
      </c>
      <c r="H337" s="97">
        <v>2.6</v>
      </c>
      <c r="I337" s="97">
        <v>0</v>
      </c>
      <c r="J337" s="97">
        <v>0</v>
      </c>
      <c r="K337" s="97">
        <v>0</v>
      </c>
      <c r="L337" s="97">
        <v>3</v>
      </c>
      <c r="M337" s="97">
        <v>21</v>
      </c>
      <c r="N337" s="97">
        <v>0</v>
      </c>
      <c r="O337" s="97">
        <v>0</v>
      </c>
      <c r="P337" s="97">
        <v>0</v>
      </c>
      <c r="Q337" s="97">
        <v>0</v>
      </c>
      <c r="S337" s="97">
        <v>5.6</v>
      </c>
      <c r="T337" s="97">
        <v>0.5</v>
      </c>
      <c r="U337" s="97">
        <v>0</v>
      </c>
      <c r="V337" s="97">
        <v>4.7</v>
      </c>
      <c r="W337" s="97">
        <v>0</v>
      </c>
      <c r="X337" s="97">
        <v>0</v>
      </c>
      <c r="Y337" s="97">
        <v>0</v>
      </c>
      <c r="Z337" s="97">
        <v>0</v>
      </c>
      <c r="AA337" s="97">
        <v>0</v>
      </c>
      <c r="AB337" s="97">
        <v>0</v>
      </c>
      <c r="AC337" s="97">
        <v>0</v>
      </c>
      <c r="AD337" s="97">
        <v>0</v>
      </c>
      <c r="AE337" s="97">
        <v>0</v>
      </c>
      <c r="AF337" s="97">
        <v>0</v>
      </c>
      <c r="AG337" s="97">
        <v>0</v>
      </c>
    </row>
    <row r="338" spans="1:33" x14ac:dyDescent="0.3">
      <c r="A338" s="3">
        <v>1913</v>
      </c>
      <c r="B338" s="4" t="s">
        <v>330</v>
      </c>
      <c r="C338" s="97">
        <v>70.8</v>
      </c>
      <c r="D338" s="97">
        <v>6.2</v>
      </c>
      <c r="E338" s="97">
        <v>0</v>
      </c>
      <c r="F338" s="97">
        <v>13.3</v>
      </c>
      <c r="G338" s="97">
        <v>2.2999999999999998</v>
      </c>
      <c r="H338" s="97">
        <v>0</v>
      </c>
      <c r="I338" s="97">
        <v>0</v>
      </c>
      <c r="J338" s="97">
        <v>0</v>
      </c>
      <c r="K338" s="97">
        <v>0</v>
      </c>
      <c r="L338" s="97">
        <v>22</v>
      </c>
      <c r="M338" s="97">
        <v>0</v>
      </c>
      <c r="N338" s="97">
        <v>0</v>
      </c>
      <c r="O338" s="97">
        <v>0</v>
      </c>
      <c r="P338" s="97">
        <v>0</v>
      </c>
      <c r="Q338" s="97">
        <v>0</v>
      </c>
      <c r="S338" s="97">
        <v>5.9</v>
      </c>
      <c r="T338" s="97">
        <v>0</v>
      </c>
      <c r="U338" s="97">
        <v>0</v>
      </c>
      <c r="V338" s="97">
        <v>13.3</v>
      </c>
      <c r="W338" s="97">
        <v>0</v>
      </c>
      <c r="X338" s="97">
        <v>0</v>
      </c>
      <c r="Y338" s="97">
        <v>0</v>
      </c>
      <c r="Z338" s="97">
        <v>0</v>
      </c>
      <c r="AA338" s="97">
        <v>0</v>
      </c>
      <c r="AB338" s="97">
        <v>0</v>
      </c>
      <c r="AC338" s="97">
        <v>0</v>
      </c>
      <c r="AD338" s="97">
        <v>0</v>
      </c>
      <c r="AE338" s="97">
        <v>0</v>
      </c>
      <c r="AF338" s="97">
        <v>0</v>
      </c>
      <c r="AG338" s="97">
        <v>0</v>
      </c>
    </row>
    <row r="339" spans="1:33" x14ac:dyDescent="0.3">
      <c r="A339" s="3">
        <v>1917</v>
      </c>
      <c r="B339" s="4" t="s">
        <v>331</v>
      </c>
      <c r="C339" s="97">
        <v>42</v>
      </c>
      <c r="D339" s="97">
        <v>2</v>
      </c>
      <c r="E339" s="97">
        <v>0</v>
      </c>
      <c r="F339" s="97">
        <v>0</v>
      </c>
      <c r="G339" s="97">
        <v>0</v>
      </c>
      <c r="H339" s="97">
        <v>0.6</v>
      </c>
      <c r="I339" s="97">
        <v>0</v>
      </c>
      <c r="J339" s="97">
        <v>0</v>
      </c>
      <c r="K339" s="97">
        <v>0</v>
      </c>
      <c r="L339" s="97">
        <v>0</v>
      </c>
      <c r="M339" s="97">
        <v>0</v>
      </c>
      <c r="N339" s="97">
        <v>0</v>
      </c>
      <c r="O339" s="97">
        <v>0</v>
      </c>
      <c r="P339" s="97">
        <v>0</v>
      </c>
      <c r="Q339" s="97">
        <v>0</v>
      </c>
      <c r="S339" s="97">
        <v>0</v>
      </c>
      <c r="T339" s="97">
        <v>0</v>
      </c>
      <c r="U339" s="97">
        <v>0</v>
      </c>
      <c r="V339" s="97">
        <v>0</v>
      </c>
      <c r="W339" s="97">
        <v>0</v>
      </c>
      <c r="X339" s="97">
        <v>0</v>
      </c>
      <c r="Y339" s="97">
        <v>0</v>
      </c>
      <c r="Z339" s="97">
        <v>0</v>
      </c>
      <c r="AA339" s="97">
        <v>0</v>
      </c>
      <c r="AB339" s="97">
        <v>0</v>
      </c>
      <c r="AC339" s="97">
        <v>0</v>
      </c>
      <c r="AD339" s="97">
        <v>0</v>
      </c>
      <c r="AE339" s="97">
        <v>0</v>
      </c>
      <c r="AF339" s="97">
        <v>0</v>
      </c>
      <c r="AG339" s="97">
        <v>0</v>
      </c>
    </row>
    <row r="340" spans="1:33" x14ac:dyDescent="0.3">
      <c r="A340" s="3">
        <v>1919</v>
      </c>
      <c r="B340" s="4" t="s">
        <v>332</v>
      </c>
      <c r="C340" s="97">
        <v>46.5</v>
      </c>
      <c r="D340" s="97">
        <v>5</v>
      </c>
      <c r="E340" s="97">
        <v>0</v>
      </c>
      <c r="F340" s="97">
        <v>0</v>
      </c>
      <c r="G340" s="97">
        <v>0</v>
      </c>
      <c r="H340" s="97">
        <v>6.5</v>
      </c>
      <c r="I340" s="97">
        <v>0</v>
      </c>
      <c r="J340" s="97">
        <v>0</v>
      </c>
      <c r="K340" s="97">
        <v>0</v>
      </c>
      <c r="L340" s="97">
        <v>0</v>
      </c>
      <c r="M340" s="97">
        <v>0</v>
      </c>
      <c r="N340" s="97">
        <v>0</v>
      </c>
      <c r="O340" s="97">
        <v>0</v>
      </c>
      <c r="P340" s="97">
        <v>0</v>
      </c>
      <c r="Q340" s="97">
        <v>0</v>
      </c>
      <c r="S340" s="97">
        <v>7</v>
      </c>
      <c r="T340" s="97">
        <v>0</v>
      </c>
      <c r="U340" s="97">
        <v>0</v>
      </c>
      <c r="V340" s="97">
        <v>0</v>
      </c>
      <c r="W340" s="97">
        <v>0</v>
      </c>
      <c r="X340" s="97">
        <v>1</v>
      </c>
      <c r="Y340" s="97">
        <v>0</v>
      </c>
      <c r="Z340" s="97">
        <v>0</v>
      </c>
      <c r="AA340" s="97">
        <v>0</v>
      </c>
      <c r="AB340" s="97">
        <v>0</v>
      </c>
      <c r="AC340" s="97">
        <v>0</v>
      </c>
      <c r="AD340" s="97">
        <v>0</v>
      </c>
      <c r="AE340" s="97">
        <v>0</v>
      </c>
      <c r="AF340" s="97">
        <v>0</v>
      </c>
      <c r="AG340" s="97">
        <v>0</v>
      </c>
    </row>
    <row r="341" spans="1:33" x14ac:dyDescent="0.3">
      <c r="A341" s="3">
        <v>1920</v>
      </c>
      <c r="B341" s="4" t="s">
        <v>333</v>
      </c>
      <c r="C341" s="97">
        <v>16.5</v>
      </c>
      <c r="D341" s="97">
        <v>5</v>
      </c>
      <c r="E341" s="97">
        <v>0</v>
      </c>
      <c r="F341" s="97">
        <v>0</v>
      </c>
      <c r="G341" s="97">
        <v>10</v>
      </c>
      <c r="H341" s="97">
        <v>1</v>
      </c>
      <c r="I341" s="97">
        <v>0</v>
      </c>
      <c r="J341" s="97">
        <v>0</v>
      </c>
      <c r="K341" s="97">
        <v>0</v>
      </c>
      <c r="L341" s="97">
        <v>9</v>
      </c>
      <c r="M341" s="97">
        <v>0</v>
      </c>
      <c r="N341" s="97">
        <v>0</v>
      </c>
      <c r="O341" s="97">
        <v>0</v>
      </c>
      <c r="P341" s="97">
        <v>0</v>
      </c>
      <c r="Q341" s="97">
        <v>0</v>
      </c>
      <c r="S341" s="97">
        <v>0</v>
      </c>
      <c r="T341" s="97">
        <v>0</v>
      </c>
      <c r="U341" s="97">
        <v>0</v>
      </c>
      <c r="V341" s="97">
        <v>0</v>
      </c>
      <c r="W341" s="97">
        <v>0</v>
      </c>
      <c r="X341" s="97">
        <v>0</v>
      </c>
      <c r="Y341" s="97">
        <v>0</v>
      </c>
      <c r="Z341" s="97">
        <v>0</v>
      </c>
      <c r="AA341" s="97">
        <v>0</v>
      </c>
      <c r="AB341" s="97">
        <v>2</v>
      </c>
      <c r="AC341" s="97">
        <v>0</v>
      </c>
      <c r="AD341" s="97">
        <v>0</v>
      </c>
      <c r="AE341" s="97">
        <v>0</v>
      </c>
      <c r="AF341" s="97">
        <v>0</v>
      </c>
      <c r="AG341" s="97">
        <v>0</v>
      </c>
    </row>
    <row r="342" spans="1:33" x14ac:dyDescent="0.3">
      <c r="A342" s="3">
        <v>1922</v>
      </c>
      <c r="B342" s="4" t="s">
        <v>334</v>
      </c>
      <c r="C342" s="97">
        <v>138.4</v>
      </c>
      <c r="D342" s="97">
        <v>23</v>
      </c>
      <c r="E342" s="97">
        <v>8</v>
      </c>
      <c r="F342" s="97">
        <v>0</v>
      </c>
      <c r="G342" s="97">
        <v>5</v>
      </c>
      <c r="H342" s="97">
        <v>20.7</v>
      </c>
      <c r="I342" s="97">
        <v>3</v>
      </c>
      <c r="J342" s="97">
        <v>39</v>
      </c>
      <c r="K342" s="97">
        <v>0</v>
      </c>
      <c r="L342" s="97">
        <v>0</v>
      </c>
      <c r="M342" s="97">
        <v>0</v>
      </c>
      <c r="N342" s="97">
        <v>29</v>
      </c>
      <c r="O342" s="97">
        <v>0</v>
      </c>
      <c r="P342" s="97">
        <v>0</v>
      </c>
      <c r="Q342" s="97">
        <v>0</v>
      </c>
      <c r="S342" s="97">
        <v>3</v>
      </c>
      <c r="T342" s="97">
        <v>0</v>
      </c>
      <c r="U342" s="97">
        <v>2</v>
      </c>
      <c r="V342" s="97">
        <v>0</v>
      </c>
      <c r="W342" s="97">
        <v>0</v>
      </c>
      <c r="X342" s="97">
        <v>0</v>
      </c>
      <c r="Y342" s="97">
        <v>0</v>
      </c>
      <c r="Z342" s="97">
        <v>0</v>
      </c>
      <c r="AA342" s="97">
        <v>0</v>
      </c>
      <c r="AB342" s="97">
        <v>0</v>
      </c>
      <c r="AC342" s="97">
        <v>0</v>
      </c>
      <c r="AD342" s="97">
        <v>0</v>
      </c>
      <c r="AE342" s="97">
        <v>0</v>
      </c>
      <c r="AF342" s="97">
        <v>0</v>
      </c>
      <c r="AG342" s="97">
        <v>0</v>
      </c>
    </row>
    <row r="343" spans="1:33" x14ac:dyDescent="0.3">
      <c r="A343" s="3">
        <v>1923</v>
      </c>
      <c r="B343" s="4" t="s">
        <v>335</v>
      </c>
      <c r="C343" s="97">
        <v>6.2</v>
      </c>
      <c r="D343" s="97">
        <v>2</v>
      </c>
      <c r="E343" s="97">
        <v>0</v>
      </c>
      <c r="F343" s="97">
        <v>0</v>
      </c>
      <c r="G343" s="97">
        <v>1</v>
      </c>
      <c r="H343" s="97">
        <v>0</v>
      </c>
      <c r="I343" s="97">
        <v>0</v>
      </c>
      <c r="J343" s="97">
        <v>0</v>
      </c>
      <c r="K343" s="97">
        <v>0</v>
      </c>
      <c r="L343" s="97">
        <v>2</v>
      </c>
      <c r="M343" s="97">
        <v>0</v>
      </c>
      <c r="N343" s="97">
        <v>0</v>
      </c>
      <c r="O343" s="97">
        <v>0</v>
      </c>
      <c r="P343" s="97">
        <v>0</v>
      </c>
      <c r="Q343" s="97">
        <v>0</v>
      </c>
      <c r="S343" s="97">
        <v>0.2</v>
      </c>
      <c r="T343" s="97">
        <v>0</v>
      </c>
      <c r="U343" s="97">
        <v>0</v>
      </c>
      <c r="V343" s="97">
        <v>0</v>
      </c>
      <c r="W343" s="97">
        <v>0</v>
      </c>
      <c r="X343" s="97">
        <v>0</v>
      </c>
      <c r="Y343" s="97">
        <v>0</v>
      </c>
      <c r="Z343" s="97">
        <v>0</v>
      </c>
      <c r="AA343" s="97">
        <v>0</v>
      </c>
      <c r="AB343" s="97">
        <v>0</v>
      </c>
      <c r="AC343" s="97">
        <v>0</v>
      </c>
      <c r="AD343" s="97">
        <v>0</v>
      </c>
      <c r="AE343" s="97">
        <v>0</v>
      </c>
      <c r="AF343" s="97">
        <v>0</v>
      </c>
      <c r="AG343" s="97">
        <v>0</v>
      </c>
    </row>
    <row r="344" spans="1:33" x14ac:dyDescent="0.3">
      <c r="A344" s="3">
        <v>1924</v>
      </c>
      <c r="B344" s="4" t="s">
        <v>336</v>
      </c>
      <c r="C344" s="97">
        <v>124.2</v>
      </c>
      <c r="D344" s="97">
        <v>17.5</v>
      </c>
      <c r="E344" s="97">
        <v>2.6</v>
      </c>
      <c r="F344" s="97">
        <v>0</v>
      </c>
      <c r="G344" s="97">
        <v>7</v>
      </c>
      <c r="H344" s="97">
        <v>81</v>
      </c>
      <c r="I344" s="97">
        <v>0</v>
      </c>
      <c r="J344" s="97">
        <v>0</v>
      </c>
      <c r="K344" s="97">
        <v>0</v>
      </c>
      <c r="L344" s="97">
        <v>109.5</v>
      </c>
      <c r="M344" s="97">
        <v>0</v>
      </c>
      <c r="N344" s="97">
        <v>0</v>
      </c>
      <c r="O344" s="97">
        <v>0</v>
      </c>
      <c r="P344" s="97">
        <v>0</v>
      </c>
      <c r="Q344" s="97">
        <v>0</v>
      </c>
      <c r="S344" s="97">
        <v>11.3</v>
      </c>
      <c r="T344" s="97">
        <v>8.5</v>
      </c>
      <c r="U344" s="97">
        <v>2.6</v>
      </c>
      <c r="V344" s="97">
        <v>0</v>
      </c>
      <c r="W344" s="97">
        <v>0</v>
      </c>
      <c r="X344" s="97">
        <v>32</v>
      </c>
      <c r="Y344" s="97">
        <v>0</v>
      </c>
      <c r="Z344" s="97">
        <v>0</v>
      </c>
      <c r="AA344" s="97">
        <v>0</v>
      </c>
      <c r="AB344" s="97">
        <v>0</v>
      </c>
      <c r="AC344" s="97">
        <v>0</v>
      </c>
      <c r="AD344" s="97">
        <v>0</v>
      </c>
      <c r="AE344" s="97">
        <v>0</v>
      </c>
      <c r="AF344" s="97">
        <v>0</v>
      </c>
      <c r="AG344" s="97">
        <v>0</v>
      </c>
    </row>
    <row r="345" spans="1:33" x14ac:dyDescent="0.3">
      <c r="A345" s="3">
        <v>1925</v>
      </c>
      <c r="B345" s="4" t="s">
        <v>337</v>
      </c>
      <c r="C345" s="97">
        <v>21.5</v>
      </c>
      <c r="D345" s="97">
        <v>0</v>
      </c>
      <c r="E345" s="97">
        <v>8.1999999999999993</v>
      </c>
      <c r="F345" s="97">
        <v>0.3</v>
      </c>
      <c r="G345" s="97">
        <v>27.9</v>
      </c>
      <c r="H345" s="97">
        <v>2.9</v>
      </c>
      <c r="I345" s="97">
        <v>0.8</v>
      </c>
      <c r="J345" s="97">
        <v>0</v>
      </c>
      <c r="K345" s="97">
        <v>0</v>
      </c>
      <c r="L345" s="97">
        <v>0</v>
      </c>
      <c r="M345" s="97">
        <v>0</v>
      </c>
      <c r="N345" s="97">
        <v>0</v>
      </c>
      <c r="O345" s="97">
        <v>0</v>
      </c>
      <c r="P345" s="97">
        <v>0</v>
      </c>
      <c r="Q345" s="97">
        <v>0</v>
      </c>
      <c r="S345" s="97">
        <v>0</v>
      </c>
      <c r="T345" s="97">
        <v>0</v>
      </c>
      <c r="U345" s="97">
        <v>7.8</v>
      </c>
      <c r="V345" s="97">
        <v>0</v>
      </c>
      <c r="W345" s="97">
        <v>0</v>
      </c>
      <c r="X345" s="97">
        <v>0</v>
      </c>
      <c r="Y345" s="97">
        <v>0</v>
      </c>
      <c r="Z345" s="97">
        <v>0</v>
      </c>
      <c r="AA345" s="97">
        <v>0</v>
      </c>
      <c r="AB345" s="97">
        <v>0</v>
      </c>
      <c r="AC345" s="97">
        <v>0</v>
      </c>
      <c r="AD345" s="97">
        <v>0</v>
      </c>
      <c r="AE345" s="97">
        <v>0</v>
      </c>
      <c r="AF345" s="97">
        <v>0</v>
      </c>
      <c r="AG345" s="97">
        <v>0</v>
      </c>
    </row>
    <row r="346" spans="1:33" x14ac:dyDescent="0.3">
      <c r="A346" s="3">
        <v>1926</v>
      </c>
      <c r="B346" s="4" t="s">
        <v>338</v>
      </c>
      <c r="C346" s="97">
        <v>35.9</v>
      </c>
      <c r="D346" s="97">
        <v>21.9</v>
      </c>
      <c r="E346" s="97">
        <v>43.8</v>
      </c>
      <c r="F346" s="97">
        <v>0</v>
      </c>
      <c r="G346" s="97">
        <v>0</v>
      </c>
      <c r="H346" s="97">
        <v>5</v>
      </c>
      <c r="I346" s="97">
        <v>10</v>
      </c>
      <c r="J346" s="97">
        <v>0</v>
      </c>
      <c r="K346" s="97">
        <v>0</v>
      </c>
      <c r="L346" s="97">
        <v>4.4000000000000004</v>
      </c>
      <c r="M346" s="97">
        <v>0</v>
      </c>
      <c r="N346" s="97">
        <v>0</v>
      </c>
      <c r="O346" s="97">
        <v>0</v>
      </c>
      <c r="P346" s="97">
        <v>0</v>
      </c>
      <c r="Q346" s="97">
        <v>0</v>
      </c>
      <c r="S346" s="97">
        <v>3</v>
      </c>
      <c r="T346" s="97">
        <v>1.5</v>
      </c>
      <c r="U346" s="97">
        <v>0</v>
      </c>
      <c r="V346" s="97">
        <v>0</v>
      </c>
      <c r="W346" s="97">
        <v>0</v>
      </c>
      <c r="X346" s="97">
        <v>0</v>
      </c>
      <c r="Y346" s="97">
        <v>0</v>
      </c>
      <c r="Z346" s="97">
        <v>0</v>
      </c>
      <c r="AA346" s="97">
        <v>0</v>
      </c>
      <c r="AB346" s="97">
        <v>0</v>
      </c>
      <c r="AC346" s="97">
        <v>0</v>
      </c>
      <c r="AD346" s="97">
        <v>0</v>
      </c>
      <c r="AE346" s="97">
        <v>0</v>
      </c>
      <c r="AF346" s="97">
        <v>0</v>
      </c>
      <c r="AG346" s="97">
        <v>0</v>
      </c>
    </row>
    <row r="347" spans="1:33" x14ac:dyDescent="0.3">
      <c r="A347" s="3">
        <v>1927</v>
      </c>
      <c r="B347" s="4" t="s">
        <v>339</v>
      </c>
      <c r="C347" s="97">
        <v>5.4</v>
      </c>
      <c r="D347" s="97">
        <v>7</v>
      </c>
      <c r="E347" s="97">
        <v>17.8</v>
      </c>
      <c r="F347" s="97">
        <v>2</v>
      </c>
      <c r="G347" s="97">
        <v>2</v>
      </c>
      <c r="H347" s="97">
        <v>10.4</v>
      </c>
      <c r="I347" s="97">
        <v>2</v>
      </c>
      <c r="J347" s="97">
        <v>0</v>
      </c>
      <c r="K347" s="97">
        <v>0</v>
      </c>
      <c r="L347" s="97">
        <v>0</v>
      </c>
      <c r="M347" s="97">
        <v>0</v>
      </c>
      <c r="N347" s="97">
        <v>0</v>
      </c>
      <c r="O347" s="97">
        <v>0</v>
      </c>
      <c r="P347" s="97">
        <v>0</v>
      </c>
      <c r="Q347" s="97">
        <v>0</v>
      </c>
      <c r="S347" s="97">
        <v>0.3</v>
      </c>
      <c r="T347" s="97">
        <v>4</v>
      </c>
      <c r="U347" s="97">
        <v>0.8</v>
      </c>
      <c r="V347" s="97">
        <v>0</v>
      </c>
      <c r="W347" s="97">
        <v>0</v>
      </c>
      <c r="X347" s="97">
        <v>0</v>
      </c>
      <c r="Y347" s="97">
        <v>0</v>
      </c>
      <c r="Z347" s="97">
        <v>0</v>
      </c>
      <c r="AA347" s="97">
        <v>0</v>
      </c>
      <c r="AB347" s="97">
        <v>0</v>
      </c>
      <c r="AC347" s="97">
        <v>0</v>
      </c>
      <c r="AD347" s="97">
        <v>0</v>
      </c>
      <c r="AE347" s="97">
        <v>0</v>
      </c>
      <c r="AF347" s="97">
        <v>0</v>
      </c>
      <c r="AG347" s="97">
        <v>0</v>
      </c>
    </row>
    <row r="348" spans="1:33" x14ac:dyDescent="0.3">
      <c r="A348" s="3">
        <v>1928</v>
      </c>
      <c r="B348" s="4" t="s">
        <v>340</v>
      </c>
      <c r="C348" s="97">
        <v>8</v>
      </c>
      <c r="D348" s="97">
        <v>2</v>
      </c>
      <c r="E348" s="97">
        <v>0</v>
      </c>
      <c r="F348" s="97">
        <v>0</v>
      </c>
      <c r="G348" s="97">
        <v>0</v>
      </c>
      <c r="H348" s="97">
        <v>0</v>
      </c>
      <c r="I348" s="97">
        <v>0</v>
      </c>
      <c r="J348" s="97">
        <v>0</v>
      </c>
      <c r="K348" s="97">
        <v>0</v>
      </c>
      <c r="L348" s="97">
        <v>0</v>
      </c>
      <c r="M348" s="97">
        <v>0</v>
      </c>
      <c r="N348" s="97">
        <v>0</v>
      </c>
      <c r="O348" s="97">
        <v>0</v>
      </c>
      <c r="P348" s="97">
        <v>0</v>
      </c>
      <c r="Q348" s="97">
        <v>0</v>
      </c>
      <c r="S348" s="97">
        <v>0</v>
      </c>
      <c r="T348" s="97">
        <v>0</v>
      </c>
      <c r="U348" s="97">
        <v>0</v>
      </c>
      <c r="V348" s="97">
        <v>0</v>
      </c>
      <c r="W348" s="97">
        <v>0</v>
      </c>
      <c r="X348" s="97">
        <v>0</v>
      </c>
      <c r="Y348" s="97">
        <v>0</v>
      </c>
      <c r="Z348" s="97">
        <v>0</v>
      </c>
      <c r="AA348" s="97">
        <v>0</v>
      </c>
      <c r="AB348" s="97">
        <v>0</v>
      </c>
      <c r="AC348" s="97">
        <v>0</v>
      </c>
      <c r="AD348" s="97">
        <v>0</v>
      </c>
      <c r="AE348" s="97">
        <v>0</v>
      </c>
      <c r="AF348" s="97">
        <v>0</v>
      </c>
      <c r="AG348" s="97">
        <v>0</v>
      </c>
    </row>
    <row r="349" spans="1:33" x14ac:dyDescent="0.3">
      <c r="A349" s="3">
        <v>1929</v>
      </c>
      <c r="B349" s="4" t="s">
        <v>341</v>
      </c>
      <c r="C349" s="97">
        <v>0</v>
      </c>
      <c r="D349" s="97">
        <v>0</v>
      </c>
      <c r="E349" s="97">
        <v>2</v>
      </c>
      <c r="F349" s="97">
        <v>0</v>
      </c>
      <c r="G349" s="97">
        <v>0</v>
      </c>
      <c r="H349" s="97">
        <v>0</v>
      </c>
      <c r="I349" s="97">
        <v>0</v>
      </c>
      <c r="J349" s="97">
        <v>0</v>
      </c>
      <c r="K349" s="97">
        <v>0</v>
      </c>
      <c r="L349" s="97">
        <v>0</v>
      </c>
      <c r="M349" s="97">
        <v>0</v>
      </c>
      <c r="N349" s="97">
        <v>0</v>
      </c>
      <c r="O349" s="97">
        <v>0</v>
      </c>
      <c r="P349" s="97">
        <v>0</v>
      </c>
      <c r="Q349" s="97">
        <v>0</v>
      </c>
      <c r="S349" s="97">
        <v>0</v>
      </c>
      <c r="T349" s="97">
        <v>0</v>
      </c>
      <c r="U349" s="97">
        <v>2</v>
      </c>
      <c r="V349" s="97">
        <v>0</v>
      </c>
      <c r="W349" s="97">
        <v>0</v>
      </c>
      <c r="X349" s="97">
        <v>0</v>
      </c>
      <c r="Y349" s="97">
        <v>0</v>
      </c>
      <c r="Z349" s="97">
        <v>0</v>
      </c>
      <c r="AA349" s="97">
        <v>0</v>
      </c>
      <c r="AB349" s="97">
        <v>0</v>
      </c>
      <c r="AC349" s="97">
        <v>0</v>
      </c>
      <c r="AD349" s="97">
        <v>0</v>
      </c>
      <c r="AE349" s="97">
        <v>0</v>
      </c>
      <c r="AF349" s="97">
        <v>0</v>
      </c>
      <c r="AG349" s="97">
        <v>0</v>
      </c>
    </row>
    <row r="350" spans="1:33" x14ac:dyDescent="0.3">
      <c r="A350" s="3">
        <v>1931</v>
      </c>
      <c r="B350" s="4" t="s">
        <v>342</v>
      </c>
      <c r="C350" s="97">
        <v>80</v>
      </c>
      <c r="D350" s="97">
        <v>102.4</v>
      </c>
      <c r="E350" s="97">
        <v>1</v>
      </c>
      <c r="F350" s="97">
        <v>46.7</v>
      </c>
      <c r="G350" s="97">
        <v>9.1999999999999993</v>
      </c>
      <c r="H350" s="97">
        <v>10.6</v>
      </c>
      <c r="I350" s="97">
        <v>23.2</v>
      </c>
      <c r="J350" s="97">
        <v>0</v>
      </c>
      <c r="K350" s="97">
        <v>0</v>
      </c>
      <c r="L350" s="97">
        <v>19</v>
      </c>
      <c r="M350" s="97">
        <v>0</v>
      </c>
      <c r="N350" s="97">
        <v>16.2</v>
      </c>
      <c r="O350" s="97">
        <v>15</v>
      </c>
      <c r="P350" s="97">
        <v>5.0999999999999996</v>
      </c>
      <c r="Q350" s="97">
        <v>3.2</v>
      </c>
      <c r="S350" s="97">
        <v>13</v>
      </c>
      <c r="T350" s="97">
        <v>4.4000000000000004</v>
      </c>
      <c r="U350" s="97">
        <v>0</v>
      </c>
      <c r="V350" s="97">
        <v>46.7</v>
      </c>
      <c r="W350" s="97">
        <v>0.2</v>
      </c>
      <c r="X350" s="97">
        <v>9.6</v>
      </c>
      <c r="Y350" s="97">
        <v>22.2</v>
      </c>
      <c r="Z350" s="97">
        <v>0</v>
      </c>
      <c r="AA350" s="97">
        <v>0</v>
      </c>
      <c r="AB350" s="97">
        <v>0</v>
      </c>
      <c r="AC350" s="97">
        <v>0</v>
      </c>
      <c r="AD350" s="97">
        <v>16.2</v>
      </c>
      <c r="AE350" s="97">
        <v>0</v>
      </c>
      <c r="AF350" s="97">
        <v>0.1</v>
      </c>
      <c r="AG350" s="97">
        <v>0.2</v>
      </c>
    </row>
    <row r="351" spans="1:33" x14ac:dyDescent="0.3">
      <c r="A351" s="3">
        <v>1933</v>
      </c>
      <c r="B351" s="4" t="s">
        <v>343</v>
      </c>
      <c r="C351" s="97">
        <v>69.400000000000006</v>
      </c>
      <c r="D351" s="97">
        <v>7</v>
      </c>
      <c r="E351" s="97">
        <v>274.10000000000002</v>
      </c>
      <c r="F351" s="97">
        <v>47</v>
      </c>
      <c r="G351" s="97">
        <v>27.6</v>
      </c>
      <c r="H351" s="97">
        <v>14.8</v>
      </c>
      <c r="I351" s="97">
        <v>0</v>
      </c>
      <c r="J351" s="97">
        <v>0</v>
      </c>
      <c r="K351" s="97">
        <v>0</v>
      </c>
      <c r="L351" s="97">
        <v>1</v>
      </c>
      <c r="M351" s="97">
        <v>0</v>
      </c>
      <c r="N351" s="97">
        <v>0</v>
      </c>
      <c r="O351" s="97">
        <v>0</v>
      </c>
      <c r="P351" s="97">
        <v>0</v>
      </c>
      <c r="Q351" s="97">
        <v>0</v>
      </c>
      <c r="S351" s="97">
        <v>4.3</v>
      </c>
      <c r="T351" s="97">
        <v>0</v>
      </c>
      <c r="U351" s="97">
        <v>17.100000000000001</v>
      </c>
      <c r="V351" s="97">
        <v>0</v>
      </c>
      <c r="W351" s="97">
        <v>0</v>
      </c>
      <c r="X351" s="97">
        <v>0.6</v>
      </c>
      <c r="Y351" s="97">
        <v>0</v>
      </c>
      <c r="Z351" s="97">
        <v>0</v>
      </c>
      <c r="AA351" s="97">
        <v>0</v>
      </c>
      <c r="AB351" s="97">
        <v>0</v>
      </c>
      <c r="AC351" s="97">
        <v>0</v>
      </c>
      <c r="AD351" s="97">
        <v>0</v>
      </c>
      <c r="AE351" s="97">
        <v>0</v>
      </c>
      <c r="AF351" s="97">
        <v>0</v>
      </c>
      <c r="AG351" s="97">
        <v>0</v>
      </c>
    </row>
    <row r="352" spans="1:33" x14ac:dyDescent="0.3">
      <c r="A352" s="3">
        <v>1936</v>
      </c>
      <c r="B352" s="4" t="s">
        <v>344</v>
      </c>
      <c r="C352" s="97">
        <v>67.5</v>
      </c>
      <c r="D352" s="97">
        <v>3.1</v>
      </c>
      <c r="E352" s="97">
        <v>1</v>
      </c>
      <c r="F352" s="97">
        <v>1</v>
      </c>
      <c r="G352" s="97">
        <v>0.3</v>
      </c>
      <c r="H352" s="97">
        <v>2.9</v>
      </c>
      <c r="I352" s="97">
        <v>0</v>
      </c>
      <c r="J352" s="97">
        <v>0</v>
      </c>
      <c r="K352" s="97">
        <v>0</v>
      </c>
      <c r="L352" s="97">
        <v>0</v>
      </c>
      <c r="M352" s="97">
        <v>0</v>
      </c>
      <c r="N352" s="97">
        <v>0</v>
      </c>
      <c r="O352" s="97">
        <v>0</v>
      </c>
      <c r="P352" s="97">
        <v>0</v>
      </c>
      <c r="Q352" s="97">
        <v>0</v>
      </c>
      <c r="S352" s="97">
        <v>0.2</v>
      </c>
      <c r="T352" s="97">
        <v>0.6</v>
      </c>
      <c r="U352" s="97">
        <v>0</v>
      </c>
      <c r="V352" s="97">
        <v>0</v>
      </c>
      <c r="W352" s="97">
        <v>0.3</v>
      </c>
      <c r="X352" s="97">
        <v>0.7</v>
      </c>
      <c r="Y352" s="97">
        <v>0</v>
      </c>
      <c r="Z352" s="97">
        <v>0</v>
      </c>
      <c r="AA352" s="97">
        <v>0</v>
      </c>
      <c r="AB352" s="97">
        <v>0</v>
      </c>
      <c r="AC352" s="97">
        <v>0</v>
      </c>
      <c r="AD352" s="97">
        <v>0</v>
      </c>
      <c r="AE352" s="97">
        <v>0</v>
      </c>
      <c r="AF352" s="97">
        <v>0</v>
      </c>
      <c r="AG352" s="97">
        <v>0</v>
      </c>
    </row>
    <row r="353" spans="1:33" x14ac:dyDescent="0.3">
      <c r="A353" s="3">
        <v>1938</v>
      </c>
      <c r="B353" s="4" t="s">
        <v>345</v>
      </c>
      <c r="C353" s="97">
        <v>8.1999999999999993</v>
      </c>
      <c r="D353" s="97">
        <v>13.5</v>
      </c>
      <c r="E353" s="97">
        <v>0</v>
      </c>
      <c r="F353" s="97">
        <v>0</v>
      </c>
      <c r="G353" s="97">
        <v>0</v>
      </c>
      <c r="H353" s="97">
        <v>0</v>
      </c>
      <c r="I353" s="97">
        <v>0</v>
      </c>
      <c r="J353" s="97">
        <v>0</v>
      </c>
      <c r="K353" s="97">
        <v>0</v>
      </c>
      <c r="L353" s="97">
        <v>2</v>
      </c>
      <c r="M353" s="97">
        <v>0</v>
      </c>
      <c r="N353" s="97">
        <v>2</v>
      </c>
      <c r="O353" s="97">
        <v>0</v>
      </c>
      <c r="P353" s="97">
        <v>0</v>
      </c>
      <c r="Q353" s="97">
        <v>0</v>
      </c>
      <c r="S353" s="97">
        <v>4.2</v>
      </c>
      <c r="T353" s="97">
        <v>5.5</v>
      </c>
      <c r="U353" s="97">
        <v>0</v>
      </c>
      <c r="V353" s="97">
        <v>0</v>
      </c>
      <c r="W353" s="97">
        <v>0</v>
      </c>
      <c r="X353" s="97">
        <v>0</v>
      </c>
      <c r="Y353" s="97">
        <v>0</v>
      </c>
      <c r="Z353" s="97">
        <v>0</v>
      </c>
      <c r="AA353" s="97">
        <v>0</v>
      </c>
      <c r="AB353" s="97">
        <v>0</v>
      </c>
      <c r="AC353" s="97">
        <v>0</v>
      </c>
      <c r="AD353" s="97">
        <v>0</v>
      </c>
      <c r="AE353" s="97">
        <v>0</v>
      </c>
      <c r="AF353" s="97">
        <v>0</v>
      </c>
      <c r="AG353" s="97">
        <v>0</v>
      </c>
    </row>
    <row r="354" spans="1:33" x14ac:dyDescent="0.3">
      <c r="A354" s="3">
        <v>1939</v>
      </c>
      <c r="B354" s="4" t="s">
        <v>346</v>
      </c>
      <c r="C354" s="97">
        <v>37.6</v>
      </c>
      <c r="D354" s="97">
        <v>9.4</v>
      </c>
      <c r="E354" s="97">
        <v>13</v>
      </c>
      <c r="F354" s="97">
        <v>4.0999999999999996</v>
      </c>
      <c r="G354" s="97">
        <v>119</v>
      </c>
      <c r="H354" s="97">
        <v>6.9</v>
      </c>
      <c r="I354" s="97">
        <v>5.8</v>
      </c>
      <c r="J354" s="97">
        <v>0</v>
      </c>
      <c r="K354" s="97">
        <v>0</v>
      </c>
      <c r="L354" s="97">
        <v>0</v>
      </c>
      <c r="M354" s="97">
        <v>0</v>
      </c>
      <c r="N354" s="97">
        <v>0</v>
      </c>
      <c r="O354" s="97">
        <v>0</v>
      </c>
      <c r="P354" s="97">
        <v>0</v>
      </c>
      <c r="Q354" s="97">
        <v>0</v>
      </c>
      <c r="S354" s="97">
        <v>17.600000000000001</v>
      </c>
      <c r="T354" s="97">
        <v>0</v>
      </c>
      <c r="U354" s="97">
        <v>0</v>
      </c>
      <c r="V354" s="97">
        <v>4.0999999999999996</v>
      </c>
      <c r="W354" s="97">
        <v>119</v>
      </c>
      <c r="X354" s="97">
        <v>0.9</v>
      </c>
      <c r="Y354" s="97">
        <v>5.8</v>
      </c>
      <c r="Z354" s="97">
        <v>0</v>
      </c>
      <c r="AA354" s="97">
        <v>0</v>
      </c>
      <c r="AB354" s="97">
        <v>0</v>
      </c>
      <c r="AC354" s="97">
        <v>0</v>
      </c>
      <c r="AD354" s="97">
        <v>0</v>
      </c>
      <c r="AE354" s="97">
        <v>0</v>
      </c>
      <c r="AF354" s="97">
        <v>0</v>
      </c>
      <c r="AG354" s="97">
        <v>0</v>
      </c>
    </row>
    <row r="355" spans="1:33" x14ac:dyDescent="0.3">
      <c r="A355" s="3">
        <v>1940</v>
      </c>
      <c r="B355" s="4" t="s">
        <v>347</v>
      </c>
      <c r="C355" s="97">
        <v>40</v>
      </c>
      <c r="D355" s="97">
        <v>6.9</v>
      </c>
      <c r="E355" s="97">
        <v>4</v>
      </c>
      <c r="F355" s="97">
        <v>20</v>
      </c>
      <c r="G355" s="97">
        <v>1</v>
      </c>
      <c r="H355" s="97">
        <v>0</v>
      </c>
      <c r="I355" s="97">
        <v>0</v>
      </c>
      <c r="J355" s="97">
        <v>0</v>
      </c>
      <c r="K355" s="97">
        <v>0</v>
      </c>
      <c r="L355" s="97">
        <v>0</v>
      </c>
      <c r="M355" s="97">
        <v>0</v>
      </c>
      <c r="N355" s="97">
        <v>0</v>
      </c>
      <c r="O355" s="97">
        <v>0</v>
      </c>
      <c r="P355" s="97">
        <v>0</v>
      </c>
      <c r="Q355" s="97">
        <v>0</v>
      </c>
      <c r="S355" s="97">
        <v>0.8</v>
      </c>
      <c r="T355" s="97">
        <v>1.4</v>
      </c>
      <c r="U355" s="97">
        <v>0</v>
      </c>
      <c r="V355" s="97">
        <v>0</v>
      </c>
      <c r="W355" s="97">
        <v>0</v>
      </c>
      <c r="X355" s="97">
        <v>0</v>
      </c>
      <c r="Y355" s="97">
        <v>0</v>
      </c>
      <c r="Z355" s="97">
        <v>0</v>
      </c>
      <c r="AA355" s="97">
        <v>0</v>
      </c>
      <c r="AB355" s="97">
        <v>0</v>
      </c>
      <c r="AC355" s="97">
        <v>0</v>
      </c>
      <c r="AD355" s="97">
        <v>0</v>
      </c>
      <c r="AE355" s="97">
        <v>0</v>
      </c>
      <c r="AF355" s="97">
        <v>0</v>
      </c>
      <c r="AG355" s="97">
        <v>0</v>
      </c>
    </row>
    <row r="356" spans="1:33" x14ac:dyDescent="0.3">
      <c r="A356" s="3">
        <v>1941</v>
      </c>
      <c r="B356" s="4" t="s">
        <v>348</v>
      </c>
      <c r="C356" s="97">
        <v>0</v>
      </c>
      <c r="D356" s="97">
        <v>0</v>
      </c>
      <c r="E356" s="97">
        <v>0</v>
      </c>
      <c r="F356" s="97">
        <v>0</v>
      </c>
      <c r="G356" s="97">
        <v>0</v>
      </c>
      <c r="H356" s="97">
        <v>0</v>
      </c>
      <c r="I356" s="97">
        <v>0</v>
      </c>
      <c r="J356" s="97">
        <v>0</v>
      </c>
      <c r="K356" s="97">
        <v>0</v>
      </c>
      <c r="L356" s="97">
        <v>0</v>
      </c>
      <c r="M356" s="97">
        <v>0</v>
      </c>
      <c r="N356" s="97">
        <v>0</v>
      </c>
      <c r="O356" s="97">
        <v>0</v>
      </c>
      <c r="P356" s="97">
        <v>0</v>
      </c>
      <c r="Q356" s="97">
        <v>0</v>
      </c>
      <c r="S356" s="97">
        <v>0</v>
      </c>
      <c r="T356" s="97">
        <v>0</v>
      </c>
      <c r="U356" s="97">
        <v>0</v>
      </c>
      <c r="V356" s="97">
        <v>0</v>
      </c>
      <c r="W356" s="97">
        <v>0</v>
      </c>
      <c r="X356" s="97">
        <v>0</v>
      </c>
      <c r="Y356" s="97">
        <v>0</v>
      </c>
      <c r="Z356" s="97">
        <v>0</v>
      </c>
      <c r="AA356" s="97">
        <v>0</v>
      </c>
      <c r="AB356" s="97">
        <v>0</v>
      </c>
      <c r="AC356" s="97">
        <v>0</v>
      </c>
      <c r="AD356" s="97">
        <v>0</v>
      </c>
      <c r="AE356" s="97">
        <v>0</v>
      </c>
      <c r="AF356" s="97">
        <v>0</v>
      </c>
      <c r="AG356" s="97">
        <v>0</v>
      </c>
    </row>
    <row r="357" spans="1:33" x14ac:dyDescent="0.3">
      <c r="A357" s="3">
        <v>1942</v>
      </c>
      <c r="B357" s="4" t="s">
        <v>349</v>
      </c>
      <c r="C357" s="97">
        <v>157.9</v>
      </c>
      <c r="D357" s="97">
        <v>43.6</v>
      </c>
      <c r="E357" s="97">
        <v>2.4</v>
      </c>
      <c r="F357" s="97">
        <v>28.5</v>
      </c>
      <c r="G357" s="97">
        <v>7.2</v>
      </c>
      <c r="H357" s="97">
        <v>102.29999999999998</v>
      </c>
      <c r="I357" s="97">
        <v>30.3</v>
      </c>
      <c r="J357" s="97">
        <v>0</v>
      </c>
      <c r="K357" s="97">
        <v>0</v>
      </c>
      <c r="L357" s="97">
        <v>6</v>
      </c>
      <c r="M357" s="97">
        <v>0</v>
      </c>
      <c r="N357" s="97">
        <v>0</v>
      </c>
      <c r="O357" s="97">
        <v>0</v>
      </c>
      <c r="P357" s="97">
        <v>0</v>
      </c>
      <c r="Q357" s="97">
        <v>0</v>
      </c>
      <c r="S357" s="97">
        <v>0</v>
      </c>
      <c r="T357" s="97">
        <v>0.5</v>
      </c>
      <c r="U357" s="97">
        <v>0</v>
      </c>
      <c r="V357" s="97">
        <v>0</v>
      </c>
      <c r="W357" s="97">
        <v>0</v>
      </c>
      <c r="X357" s="97">
        <v>0.1</v>
      </c>
      <c r="Y357" s="97">
        <v>0</v>
      </c>
      <c r="Z357" s="97">
        <v>0</v>
      </c>
      <c r="AA357" s="97">
        <v>0</v>
      </c>
      <c r="AB357" s="97">
        <v>0</v>
      </c>
      <c r="AC357" s="97">
        <v>0</v>
      </c>
      <c r="AD357" s="97">
        <v>0</v>
      </c>
      <c r="AE357" s="97">
        <v>0</v>
      </c>
      <c r="AF357" s="97">
        <v>0</v>
      </c>
      <c r="AG357" s="97">
        <v>0</v>
      </c>
    </row>
    <row r="358" spans="1:33" x14ac:dyDescent="0.3">
      <c r="A358" s="3">
        <v>1943</v>
      </c>
      <c r="B358" s="4" t="s">
        <v>350</v>
      </c>
      <c r="C358" s="97">
        <v>17.600000000000001</v>
      </c>
      <c r="D358" s="97">
        <v>31.6</v>
      </c>
      <c r="E358" s="97">
        <v>31.7</v>
      </c>
      <c r="F358" s="97">
        <v>0</v>
      </c>
      <c r="G358" s="97">
        <v>1</v>
      </c>
      <c r="H358" s="97">
        <v>39</v>
      </c>
      <c r="I358" s="97">
        <v>0</v>
      </c>
      <c r="J358" s="97">
        <v>0</v>
      </c>
      <c r="K358" s="97">
        <v>0</v>
      </c>
      <c r="L358" s="97">
        <v>0</v>
      </c>
      <c r="M358" s="97">
        <v>40</v>
      </c>
      <c r="N358" s="97">
        <v>0</v>
      </c>
      <c r="O358" s="97">
        <v>0</v>
      </c>
      <c r="P358" s="97">
        <v>0</v>
      </c>
      <c r="Q358" s="97">
        <v>0</v>
      </c>
      <c r="S358" s="97">
        <v>2.4</v>
      </c>
      <c r="T358" s="97">
        <v>0</v>
      </c>
      <c r="U358" s="97">
        <v>1</v>
      </c>
      <c r="V358" s="97">
        <v>0</v>
      </c>
      <c r="W358" s="97">
        <v>0</v>
      </c>
      <c r="X358" s="97">
        <v>0</v>
      </c>
      <c r="Y358" s="97">
        <v>0</v>
      </c>
      <c r="Z358" s="97">
        <v>0</v>
      </c>
      <c r="AA358" s="97">
        <v>0</v>
      </c>
      <c r="AB358" s="97">
        <v>0</v>
      </c>
      <c r="AC358" s="97">
        <v>0</v>
      </c>
      <c r="AD358" s="97">
        <v>0</v>
      </c>
      <c r="AE358" s="97">
        <v>0</v>
      </c>
      <c r="AF358" s="97">
        <v>0</v>
      </c>
      <c r="AG358" s="97">
        <v>0</v>
      </c>
    </row>
    <row r="359" spans="1:33" x14ac:dyDescent="0.3">
      <c r="A359" s="3">
        <v>2002</v>
      </c>
      <c r="B359" s="4" t="s">
        <v>351</v>
      </c>
      <c r="C359" s="97">
        <v>0</v>
      </c>
      <c r="D359" s="97">
        <v>0</v>
      </c>
      <c r="E359" s="97">
        <v>0</v>
      </c>
      <c r="F359" s="97">
        <v>0</v>
      </c>
      <c r="G359" s="97">
        <v>0</v>
      </c>
      <c r="H359" s="97">
        <v>0</v>
      </c>
      <c r="I359" s="97">
        <v>0</v>
      </c>
      <c r="J359" s="97">
        <v>0</v>
      </c>
      <c r="K359" s="97">
        <v>0</v>
      </c>
      <c r="L359" s="97">
        <v>0</v>
      </c>
      <c r="M359" s="97">
        <v>0</v>
      </c>
      <c r="N359" s="97">
        <v>0</v>
      </c>
      <c r="O359" s="97">
        <v>0</v>
      </c>
      <c r="P359" s="97">
        <v>0</v>
      </c>
      <c r="Q359" s="97">
        <v>0</v>
      </c>
      <c r="S359" s="97" t="s">
        <v>475</v>
      </c>
      <c r="T359" s="97" t="s">
        <v>475</v>
      </c>
      <c r="U359" s="97" t="s">
        <v>475</v>
      </c>
      <c r="V359" s="97" t="s">
        <v>475</v>
      </c>
      <c r="W359" s="97" t="s">
        <v>475</v>
      </c>
      <c r="X359" s="97" t="s">
        <v>475</v>
      </c>
      <c r="Y359" s="97" t="s">
        <v>475</v>
      </c>
      <c r="Z359" s="97" t="s">
        <v>475</v>
      </c>
      <c r="AA359" s="97" t="s">
        <v>475</v>
      </c>
      <c r="AB359" s="97" t="s">
        <v>475</v>
      </c>
      <c r="AC359" s="97" t="s">
        <v>475</v>
      </c>
      <c r="AD359" s="97" t="s">
        <v>475</v>
      </c>
      <c r="AE359" s="97" t="s">
        <v>475</v>
      </c>
      <c r="AF359" s="97" t="s">
        <v>475</v>
      </c>
      <c r="AG359" s="97" t="s">
        <v>475</v>
      </c>
    </row>
    <row r="360" spans="1:33" x14ac:dyDescent="0.3">
      <c r="A360" s="3">
        <v>2003</v>
      </c>
      <c r="B360" s="4" t="s">
        <v>352</v>
      </c>
      <c r="C360" s="97">
        <v>560</v>
      </c>
      <c r="D360" s="97">
        <v>5</v>
      </c>
      <c r="E360" s="97">
        <v>1</v>
      </c>
      <c r="F360" s="97">
        <v>5.7</v>
      </c>
      <c r="G360" s="97">
        <v>0</v>
      </c>
      <c r="H360" s="97">
        <v>0</v>
      </c>
      <c r="I360" s="97">
        <v>0</v>
      </c>
      <c r="J360" s="97">
        <v>0</v>
      </c>
      <c r="K360" s="97">
        <v>0</v>
      </c>
      <c r="L360" s="97">
        <v>0</v>
      </c>
      <c r="M360" s="97">
        <v>0</v>
      </c>
      <c r="N360" s="97">
        <v>0</v>
      </c>
      <c r="O360" s="97">
        <v>0</v>
      </c>
      <c r="P360" s="97">
        <v>0</v>
      </c>
      <c r="Q360" s="97">
        <v>0</v>
      </c>
      <c r="S360" s="97" t="s">
        <v>475</v>
      </c>
      <c r="T360" s="97" t="s">
        <v>475</v>
      </c>
      <c r="U360" s="97" t="s">
        <v>475</v>
      </c>
      <c r="V360" s="97" t="s">
        <v>475</v>
      </c>
      <c r="W360" s="97" t="s">
        <v>475</v>
      </c>
      <c r="X360" s="97" t="s">
        <v>475</v>
      </c>
      <c r="Y360" s="97" t="s">
        <v>475</v>
      </c>
      <c r="Z360" s="97" t="s">
        <v>475</v>
      </c>
      <c r="AA360" s="97" t="s">
        <v>475</v>
      </c>
      <c r="AB360" s="97" t="s">
        <v>475</v>
      </c>
      <c r="AC360" s="97" t="s">
        <v>475</v>
      </c>
      <c r="AD360" s="97" t="s">
        <v>475</v>
      </c>
      <c r="AE360" s="97" t="s">
        <v>475</v>
      </c>
      <c r="AF360" s="97" t="s">
        <v>475</v>
      </c>
      <c r="AG360" s="97" t="s">
        <v>475</v>
      </c>
    </row>
    <row r="361" spans="1:33" x14ac:dyDescent="0.3">
      <c r="A361" s="3">
        <v>2004</v>
      </c>
      <c r="B361" s="4" t="s">
        <v>353</v>
      </c>
      <c r="C361" s="97">
        <v>0</v>
      </c>
      <c r="D361" s="97">
        <v>0</v>
      </c>
      <c r="E361" s="97">
        <v>0</v>
      </c>
      <c r="F361" s="97">
        <v>0</v>
      </c>
      <c r="G361" s="97">
        <v>0</v>
      </c>
      <c r="H361" s="97">
        <v>0</v>
      </c>
      <c r="I361" s="97">
        <v>0</v>
      </c>
      <c r="J361" s="97">
        <v>0</v>
      </c>
      <c r="K361" s="97">
        <v>0</v>
      </c>
      <c r="L361" s="97">
        <v>0</v>
      </c>
      <c r="M361" s="97">
        <v>0</v>
      </c>
      <c r="N361" s="97">
        <v>0</v>
      </c>
      <c r="O361" s="97">
        <v>0</v>
      </c>
      <c r="P361" s="97">
        <v>0</v>
      </c>
      <c r="Q361" s="97">
        <v>0</v>
      </c>
      <c r="S361" s="97">
        <v>0</v>
      </c>
      <c r="T361" s="97">
        <v>0</v>
      </c>
      <c r="U361" s="97">
        <v>0</v>
      </c>
      <c r="V361" s="97">
        <v>0</v>
      </c>
      <c r="W361" s="97">
        <v>0</v>
      </c>
      <c r="X361" s="97">
        <v>0</v>
      </c>
      <c r="Y361" s="97">
        <v>0</v>
      </c>
      <c r="Z361" s="97">
        <v>0</v>
      </c>
      <c r="AA361" s="97">
        <v>0</v>
      </c>
      <c r="AB361" s="97">
        <v>0</v>
      </c>
      <c r="AC361" s="97">
        <v>0</v>
      </c>
      <c r="AD361" s="97">
        <v>0</v>
      </c>
      <c r="AE361" s="97">
        <v>0</v>
      </c>
      <c r="AF361" s="97">
        <v>0</v>
      </c>
      <c r="AG361" s="97">
        <v>0</v>
      </c>
    </row>
    <row r="362" spans="1:33" x14ac:dyDescent="0.3">
      <c r="A362" s="3">
        <v>2011</v>
      </c>
      <c r="B362" s="4" t="s">
        <v>354</v>
      </c>
      <c r="C362" s="97">
        <v>165</v>
      </c>
      <c r="D362" s="97">
        <v>1025</v>
      </c>
      <c r="E362" s="97">
        <v>0</v>
      </c>
      <c r="F362" s="97">
        <v>27</v>
      </c>
      <c r="G362" s="97">
        <v>6</v>
      </c>
      <c r="H362" s="97">
        <v>56</v>
      </c>
      <c r="I362" s="97">
        <v>106</v>
      </c>
      <c r="J362" s="97">
        <v>0</v>
      </c>
      <c r="K362" s="97">
        <v>0</v>
      </c>
      <c r="L362" s="97">
        <v>0</v>
      </c>
      <c r="M362" s="97">
        <v>0</v>
      </c>
      <c r="N362" s="97">
        <v>0</v>
      </c>
      <c r="O362" s="97">
        <v>0</v>
      </c>
      <c r="P362" s="97">
        <v>0</v>
      </c>
      <c r="Q362" s="97">
        <v>0</v>
      </c>
      <c r="S362" s="97">
        <v>0</v>
      </c>
      <c r="T362" s="97">
        <v>1000</v>
      </c>
      <c r="U362" s="97">
        <v>0</v>
      </c>
      <c r="V362" s="97">
        <v>0</v>
      </c>
      <c r="W362" s="97">
        <v>0</v>
      </c>
      <c r="X362" s="97">
        <v>0</v>
      </c>
      <c r="Y362" s="97">
        <v>0</v>
      </c>
      <c r="Z362" s="97">
        <v>0</v>
      </c>
      <c r="AA362" s="97">
        <v>0</v>
      </c>
      <c r="AB362" s="97">
        <v>0</v>
      </c>
      <c r="AC362" s="97">
        <v>0</v>
      </c>
      <c r="AD362" s="97">
        <v>0</v>
      </c>
      <c r="AE362" s="97">
        <v>0</v>
      </c>
      <c r="AF362" s="97">
        <v>0</v>
      </c>
      <c r="AG362" s="97">
        <v>0</v>
      </c>
    </row>
    <row r="363" spans="1:33" x14ac:dyDescent="0.3">
      <c r="A363" s="3">
        <v>2012</v>
      </c>
      <c r="B363" s="4" t="s">
        <v>355</v>
      </c>
      <c r="C363" s="97">
        <v>425.8</v>
      </c>
      <c r="D363" s="97">
        <v>35.9</v>
      </c>
      <c r="E363" s="97">
        <v>488.3</v>
      </c>
      <c r="F363" s="97">
        <v>10.9</v>
      </c>
      <c r="G363" s="97">
        <v>77.3</v>
      </c>
      <c r="H363" s="97">
        <v>481.9</v>
      </c>
      <c r="I363" s="97">
        <v>112.4</v>
      </c>
      <c r="J363" s="97">
        <v>0</v>
      </c>
      <c r="K363" s="97">
        <v>0</v>
      </c>
      <c r="L363" s="97">
        <v>41</v>
      </c>
      <c r="M363" s="97">
        <v>0</v>
      </c>
      <c r="N363" s="97">
        <v>0</v>
      </c>
      <c r="O363" s="97">
        <v>0</v>
      </c>
      <c r="P363" s="97">
        <v>0</v>
      </c>
      <c r="Q363" s="97">
        <v>0</v>
      </c>
      <c r="S363" s="97">
        <v>67.900000000000006</v>
      </c>
      <c r="T363" s="97">
        <v>0</v>
      </c>
      <c r="U363" s="97">
        <v>0</v>
      </c>
      <c r="V363" s="97">
        <v>7.9</v>
      </c>
      <c r="W363" s="97">
        <v>2.2999999999999998</v>
      </c>
      <c r="X363" s="97">
        <v>26.4</v>
      </c>
      <c r="Y363" s="97">
        <v>13.2</v>
      </c>
      <c r="Z363" s="97">
        <v>0</v>
      </c>
      <c r="AA363" s="97">
        <v>0</v>
      </c>
      <c r="AB363" s="97">
        <v>6</v>
      </c>
      <c r="AC363" s="97">
        <v>0</v>
      </c>
      <c r="AD363" s="97">
        <v>0</v>
      </c>
      <c r="AE363" s="97">
        <v>0</v>
      </c>
      <c r="AF363" s="97">
        <v>0</v>
      </c>
      <c r="AG363" s="97">
        <v>0</v>
      </c>
    </row>
    <row r="364" spans="1:33" x14ac:dyDescent="0.3">
      <c r="A364" s="3">
        <v>2014</v>
      </c>
      <c r="B364" s="4" t="s">
        <v>356</v>
      </c>
      <c r="C364" s="97">
        <v>1</v>
      </c>
      <c r="D364" s="97">
        <v>9</v>
      </c>
      <c r="E364" s="97">
        <v>6</v>
      </c>
      <c r="F364" s="97">
        <v>0</v>
      </c>
      <c r="G364" s="97">
        <v>1</v>
      </c>
      <c r="H364" s="97">
        <v>0</v>
      </c>
      <c r="I364" s="97">
        <v>0</v>
      </c>
      <c r="J364" s="97">
        <v>0</v>
      </c>
      <c r="K364" s="97">
        <v>0</v>
      </c>
      <c r="L364" s="97">
        <v>0</v>
      </c>
      <c r="M364" s="97">
        <v>0</v>
      </c>
      <c r="N364" s="97">
        <v>0</v>
      </c>
      <c r="O364" s="97">
        <v>0</v>
      </c>
      <c r="P364" s="97">
        <v>0</v>
      </c>
      <c r="Q364" s="97">
        <v>0</v>
      </c>
      <c r="S364" s="97">
        <v>0</v>
      </c>
      <c r="T364" s="97">
        <v>0</v>
      </c>
      <c r="U364" s="97">
        <v>0</v>
      </c>
      <c r="V364" s="97">
        <v>0</v>
      </c>
      <c r="W364" s="97">
        <v>0</v>
      </c>
      <c r="X364" s="97">
        <v>0</v>
      </c>
      <c r="Y364" s="97">
        <v>0</v>
      </c>
      <c r="Z364" s="97">
        <v>0</v>
      </c>
      <c r="AA364" s="97">
        <v>0</v>
      </c>
      <c r="AB364" s="97">
        <v>0</v>
      </c>
      <c r="AC364" s="97">
        <v>0</v>
      </c>
      <c r="AD364" s="97">
        <v>0</v>
      </c>
      <c r="AE364" s="97">
        <v>0</v>
      </c>
      <c r="AF364" s="97">
        <v>0</v>
      </c>
      <c r="AG364" s="97">
        <v>0</v>
      </c>
    </row>
    <row r="365" spans="1:33" x14ac:dyDescent="0.3">
      <c r="A365" s="3">
        <v>2015</v>
      </c>
      <c r="B365" s="4" t="s">
        <v>357</v>
      </c>
      <c r="C365" s="97">
        <v>0</v>
      </c>
      <c r="D365" s="97">
        <v>0</v>
      </c>
      <c r="E365" s="97">
        <v>0</v>
      </c>
      <c r="F365" s="97">
        <v>0</v>
      </c>
      <c r="G365" s="97">
        <v>0</v>
      </c>
      <c r="H365" s="97">
        <v>0</v>
      </c>
      <c r="I365" s="97">
        <v>0</v>
      </c>
      <c r="J365" s="97">
        <v>0</v>
      </c>
      <c r="K365" s="97">
        <v>0</v>
      </c>
      <c r="L365" s="97">
        <v>0</v>
      </c>
      <c r="M365" s="97">
        <v>0</v>
      </c>
      <c r="N365" s="97">
        <v>0</v>
      </c>
      <c r="O365" s="97">
        <v>0</v>
      </c>
      <c r="P365" s="97">
        <v>0</v>
      </c>
      <c r="Q365" s="97">
        <v>0</v>
      </c>
      <c r="S365" s="97">
        <v>0</v>
      </c>
      <c r="T365" s="97">
        <v>0</v>
      </c>
      <c r="U365" s="97">
        <v>0</v>
      </c>
      <c r="V365" s="97">
        <v>0</v>
      </c>
      <c r="W365" s="97">
        <v>0</v>
      </c>
      <c r="X365" s="97">
        <v>0</v>
      </c>
      <c r="Y365" s="97">
        <v>0</v>
      </c>
      <c r="Z365" s="97">
        <v>0</v>
      </c>
      <c r="AA365" s="97">
        <v>0</v>
      </c>
      <c r="AB365" s="97">
        <v>0</v>
      </c>
      <c r="AC365" s="97">
        <v>0</v>
      </c>
      <c r="AD365" s="97">
        <v>0</v>
      </c>
      <c r="AE365" s="97">
        <v>0</v>
      </c>
      <c r="AF365" s="97">
        <v>0</v>
      </c>
      <c r="AG365" s="97">
        <v>0</v>
      </c>
    </row>
    <row r="366" spans="1:33" x14ac:dyDescent="0.3">
      <c r="A366" s="3">
        <v>2017</v>
      </c>
      <c r="B366" s="4" t="s">
        <v>358</v>
      </c>
      <c r="C366" s="97">
        <v>0</v>
      </c>
      <c r="D366" s="97">
        <v>0</v>
      </c>
      <c r="E366" s="97">
        <v>0</v>
      </c>
      <c r="F366" s="97">
        <v>0</v>
      </c>
      <c r="G366" s="97">
        <v>0</v>
      </c>
      <c r="H366" s="97">
        <v>0</v>
      </c>
      <c r="I366" s="97">
        <v>0</v>
      </c>
      <c r="J366" s="97">
        <v>0</v>
      </c>
      <c r="K366" s="97">
        <v>0</v>
      </c>
      <c r="L366" s="97">
        <v>0</v>
      </c>
      <c r="M366" s="97">
        <v>0</v>
      </c>
      <c r="N366" s="97">
        <v>0</v>
      </c>
      <c r="O366" s="97">
        <v>0</v>
      </c>
      <c r="P366" s="97">
        <v>0</v>
      </c>
      <c r="Q366" s="97">
        <v>0</v>
      </c>
      <c r="S366" s="97">
        <v>0</v>
      </c>
      <c r="T366" s="97">
        <v>0</v>
      </c>
      <c r="U366" s="97">
        <v>0</v>
      </c>
      <c r="V366" s="97">
        <v>0</v>
      </c>
      <c r="W366" s="97">
        <v>0</v>
      </c>
      <c r="X366" s="97">
        <v>0</v>
      </c>
      <c r="Y366" s="97">
        <v>0</v>
      </c>
      <c r="Z366" s="97">
        <v>0</v>
      </c>
      <c r="AA366" s="97">
        <v>0</v>
      </c>
      <c r="AB366" s="97">
        <v>0</v>
      </c>
      <c r="AC366" s="97">
        <v>0</v>
      </c>
      <c r="AD366" s="97">
        <v>0</v>
      </c>
      <c r="AE366" s="97">
        <v>0</v>
      </c>
      <c r="AF366" s="97">
        <v>0</v>
      </c>
      <c r="AG366" s="97">
        <v>0</v>
      </c>
    </row>
    <row r="367" spans="1:33" x14ac:dyDescent="0.3">
      <c r="A367" s="3">
        <v>2018</v>
      </c>
      <c r="B367" s="4" t="s">
        <v>359</v>
      </c>
      <c r="C367" s="97">
        <v>0</v>
      </c>
      <c r="D367" s="97">
        <v>0</v>
      </c>
      <c r="E367" s="97">
        <v>0</v>
      </c>
      <c r="F367" s="97">
        <v>0</v>
      </c>
      <c r="G367" s="97">
        <v>0</v>
      </c>
      <c r="H367" s="97">
        <v>0</v>
      </c>
      <c r="I367" s="97">
        <v>0</v>
      </c>
      <c r="J367" s="97">
        <v>0</v>
      </c>
      <c r="K367" s="97">
        <v>0</v>
      </c>
      <c r="L367" s="97">
        <v>0</v>
      </c>
      <c r="M367" s="97">
        <v>0</v>
      </c>
      <c r="N367" s="97">
        <v>0</v>
      </c>
      <c r="O367" s="97">
        <v>0</v>
      </c>
      <c r="P367" s="97">
        <v>0</v>
      </c>
      <c r="Q367" s="97">
        <v>0</v>
      </c>
      <c r="S367" s="97">
        <v>0</v>
      </c>
      <c r="T367" s="97">
        <v>0</v>
      </c>
      <c r="U367" s="97">
        <v>0</v>
      </c>
      <c r="V367" s="97">
        <v>0</v>
      </c>
      <c r="W367" s="97">
        <v>0</v>
      </c>
      <c r="X367" s="97">
        <v>0</v>
      </c>
      <c r="Y367" s="97">
        <v>0</v>
      </c>
      <c r="Z367" s="97">
        <v>0</v>
      </c>
      <c r="AA367" s="97">
        <v>0</v>
      </c>
      <c r="AB367" s="97">
        <v>0</v>
      </c>
      <c r="AC367" s="97">
        <v>0</v>
      </c>
      <c r="AD367" s="97">
        <v>0</v>
      </c>
      <c r="AE367" s="97">
        <v>0</v>
      </c>
      <c r="AF367" s="97">
        <v>0</v>
      </c>
      <c r="AG367" s="97">
        <v>0</v>
      </c>
    </row>
    <row r="368" spans="1:33" x14ac:dyDescent="0.3">
      <c r="A368" s="3">
        <v>2019</v>
      </c>
      <c r="B368" s="4" t="s">
        <v>360</v>
      </c>
      <c r="C368" s="97">
        <v>0</v>
      </c>
      <c r="D368" s="97">
        <v>0</v>
      </c>
      <c r="E368" s="97">
        <v>0</v>
      </c>
      <c r="F368" s="97">
        <v>0</v>
      </c>
      <c r="G368" s="97">
        <v>0</v>
      </c>
      <c r="H368" s="97">
        <v>0</v>
      </c>
      <c r="I368" s="97">
        <v>0</v>
      </c>
      <c r="J368" s="97">
        <v>0</v>
      </c>
      <c r="K368" s="97">
        <v>0</v>
      </c>
      <c r="L368" s="97">
        <v>0</v>
      </c>
      <c r="M368" s="97">
        <v>0</v>
      </c>
      <c r="N368" s="97">
        <v>0</v>
      </c>
      <c r="O368" s="97">
        <v>0</v>
      </c>
      <c r="P368" s="97">
        <v>0</v>
      </c>
      <c r="Q368" s="97">
        <v>0</v>
      </c>
      <c r="S368" s="97">
        <v>0</v>
      </c>
      <c r="T368" s="97">
        <v>0</v>
      </c>
      <c r="U368" s="97">
        <v>0</v>
      </c>
      <c r="V368" s="97">
        <v>0</v>
      </c>
      <c r="W368" s="97">
        <v>0</v>
      </c>
      <c r="X368" s="97">
        <v>0</v>
      </c>
      <c r="Y368" s="97">
        <v>0</v>
      </c>
      <c r="Z368" s="97">
        <v>0</v>
      </c>
      <c r="AA368" s="97">
        <v>0</v>
      </c>
      <c r="AB368" s="97">
        <v>0</v>
      </c>
      <c r="AC368" s="97">
        <v>0</v>
      </c>
      <c r="AD368" s="97">
        <v>0</v>
      </c>
      <c r="AE368" s="97">
        <v>0</v>
      </c>
      <c r="AF368" s="97">
        <v>0</v>
      </c>
      <c r="AG368" s="97">
        <v>0</v>
      </c>
    </row>
    <row r="369" spans="1:33" x14ac:dyDescent="0.3">
      <c r="A369" s="3">
        <v>2020</v>
      </c>
      <c r="B369" s="4" t="s">
        <v>361</v>
      </c>
      <c r="C369" s="97">
        <v>49.8</v>
      </c>
      <c r="D369" s="97">
        <v>34</v>
      </c>
      <c r="E369" s="97">
        <v>15</v>
      </c>
      <c r="F369" s="97">
        <v>0</v>
      </c>
      <c r="G369" s="97">
        <v>0</v>
      </c>
      <c r="H369" s="97">
        <v>0</v>
      </c>
      <c r="I369" s="97">
        <v>0</v>
      </c>
      <c r="J369" s="97">
        <v>0</v>
      </c>
      <c r="K369" s="97">
        <v>0</v>
      </c>
      <c r="L369" s="97">
        <v>2</v>
      </c>
      <c r="M369" s="97">
        <v>0</v>
      </c>
      <c r="N369" s="97">
        <v>0</v>
      </c>
      <c r="O369" s="97">
        <v>0</v>
      </c>
      <c r="P369" s="97">
        <v>0</v>
      </c>
      <c r="Q369" s="97">
        <v>0</v>
      </c>
      <c r="S369" s="97">
        <v>0</v>
      </c>
      <c r="T369" s="97">
        <v>0.1</v>
      </c>
      <c r="U369" s="97">
        <v>0</v>
      </c>
      <c r="V369" s="97">
        <v>0</v>
      </c>
      <c r="W369" s="97">
        <v>0</v>
      </c>
      <c r="X369" s="97">
        <v>0</v>
      </c>
      <c r="Y369" s="97">
        <v>0</v>
      </c>
      <c r="Z369" s="97">
        <v>0</v>
      </c>
      <c r="AA369" s="97">
        <v>0</v>
      </c>
      <c r="AB369" s="97">
        <v>0</v>
      </c>
      <c r="AC369" s="97">
        <v>0</v>
      </c>
      <c r="AD369" s="97">
        <v>0</v>
      </c>
      <c r="AE369" s="97">
        <v>0</v>
      </c>
      <c r="AF369" s="97">
        <v>0</v>
      </c>
      <c r="AG369" s="97">
        <v>0</v>
      </c>
    </row>
    <row r="370" spans="1:33" x14ac:dyDescent="0.3">
      <c r="A370" s="3">
        <v>2021</v>
      </c>
      <c r="B370" s="4" t="s">
        <v>362</v>
      </c>
      <c r="C370" s="97">
        <v>7.5</v>
      </c>
      <c r="D370" s="97">
        <v>6</v>
      </c>
      <c r="E370" s="97">
        <v>2</v>
      </c>
      <c r="F370" s="97">
        <v>0</v>
      </c>
      <c r="G370" s="97">
        <v>0</v>
      </c>
      <c r="H370" s="97">
        <v>0</v>
      </c>
      <c r="I370" s="97">
        <v>0</v>
      </c>
      <c r="J370" s="97">
        <v>0</v>
      </c>
      <c r="K370" s="97">
        <v>0</v>
      </c>
      <c r="L370" s="97">
        <v>0</v>
      </c>
      <c r="M370" s="97">
        <v>0</v>
      </c>
      <c r="N370" s="97">
        <v>0</v>
      </c>
      <c r="O370" s="97">
        <v>0</v>
      </c>
      <c r="P370" s="97">
        <v>0</v>
      </c>
      <c r="Q370" s="97">
        <v>0</v>
      </c>
      <c r="S370" s="97">
        <v>0</v>
      </c>
      <c r="T370" s="97">
        <v>0</v>
      </c>
      <c r="U370" s="97">
        <v>0</v>
      </c>
      <c r="V370" s="97">
        <v>0</v>
      </c>
      <c r="W370" s="97">
        <v>0</v>
      </c>
      <c r="X370" s="97">
        <v>0</v>
      </c>
      <c r="Y370" s="97">
        <v>0</v>
      </c>
      <c r="Z370" s="97">
        <v>0</v>
      </c>
      <c r="AA370" s="97">
        <v>0</v>
      </c>
      <c r="AB370" s="97">
        <v>0</v>
      </c>
      <c r="AC370" s="97">
        <v>0</v>
      </c>
      <c r="AD370" s="97">
        <v>0</v>
      </c>
      <c r="AE370" s="97">
        <v>0</v>
      </c>
      <c r="AF370" s="97">
        <v>0</v>
      </c>
      <c r="AG370" s="97">
        <v>0</v>
      </c>
    </row>
    <row r="371" spans="1:33" x14ac:dyDescent="0.3">
      <c r="A371" s="3">
        <v>2022</v>
      </c>
      <c r="B371" s="4" t="s">
        <v>363</v>
      </c>
      <c r="C371" s="97">
        <v>0</v>
      </c>
      <c r="D371" s="97">
        <v>0</v>
      </c>
      <c r="E371" s="97">
        <v>0</v>
      </c>
      <c r="F371" s="97">
        <v>0</v>
      </c>
      <c r="G371" s="97">
        <v>0</v>
      </c>
      <c r="H371" s="97">
        <v>0</v>
      </c>
      <c r="I371" s="97">
        <v>0</v>
      </c>
      <c r="J371" s="97">
        <v>0</v>
      </c>
      <c r="K371" s="97">
        <v>0</v>
      </c>
      <c r="L371" s="97">
        <v>0</v>
      </c>
      <c r="M371" s="97">
        <v>0</v>
      </c>
      <c r="N371" s="97">
        <v>0</v>
      </c>
      <c r="O371" s="97">
        <v>0</v>
      </c>
      <c r="P371" s="97">
        <v>0</v>
      </c>
      <c r="Q371" s="97">
        <v>0</v>
      </c>
      <c r="S371" s="97">
        <v>0</v>
      </c>
      <c r="T371" s="97">
        <v>0</v>
      </c>
      <c r="U371" s="97">
        <v>0</v>
      </c>
      <c r="V371" s="97">
        <v>0</v>
      </c>
      <c r="W371" s="97">
        <v>0</v>
      </c>
      <c r="X371" s="97">
        <v>0</v>
      </c>
      <c r="Y371" s="97">
        <v>0</v>
      </c>
      <c r="Z371" s="97">
        <v>0</v>
      </c>
      <c r="AA371" s="97">
        <v>0</v>
      </c>
      <c r="AB371" s="97">
        <v>0</v>
      </c>
      <c r="AC371" s="97">
        <v>0</v>
      </c>
      <c r="AD371" s="97">
        <v>0</v>
      </c>
      <c r="AE371" s="97">
        <v>0</v>
      </c>
      <c r="AF371" s="97">
        <v>0</v>
      </c>
      <c r="AG371" s="97">
        <v>0</v>
      </c>
    </row>
    <row r="372" spans="1:33" x14ac:dyDescent="0.3">
      <c r="A372" s="3">
        <v>2023</v>
      </c>
      <c r="B372" s="4" t="s">
        <v>364</v>
      </c>
      <c r="C372" s="97">
        <v>0</v>
      </c>
      <c r="D372" s="97">
        <v>4</v>
      </c>
      <c r="E372" s="97">
        <v>0</v>
      </c>
      <c r="F372" s="97">
        <v>0</v>
      </c>
      <c r="G372" s="97">
        <v>0</v>
      </c>
      <c r="H372" s="97">
        <v>0</v>
      </c>
      <c r="I372" s="97">
        <v>0</v>
      </c>
      <c r="J372" s="97">
        <v>0</v>
      </c>
      <c r="K372" s="97">
        <v>0</v>
      </c>
      <c r="L372" s="97">
        <v>0</v>
      </c>
      <c r="M372" s="97">
        <v>0</v>
      </c>
      <c r="N372" s="97">
        <v>0</v>
      </c>
      <c r="O372" s="97">
        <v>0</v>
      </c>
      <c r="P372" s="97">
        <v>0</v>
      </c>
      <c r="Q372" s="97">
        <v>0</v>
      </c>
      <c r="S372" s="97">
        <v>0</v>
      </c>
      <c r="T372" s="97">
        <v>0</v>
      </c>
      <c r="U372" s="97">
        <v>0</v>
      </c>
      <c r="V372" s="97">
        <v>0</v>
      </c>
      <c r="W372" s="97">
        <v>0</v>
      </c>
      <c r="X372" s="97">
        <v>0</v>
      </c>
      <c r="Y372" s="97">
        <v>0</v>
      </c>
      <c r="Z372" s="97">
        <v>0</v>
      </c>
      <c r="AA372" s="97">
        <v>0</v>
      </c>
      <c r="AB372" s="97">
        <v>0</v>
      </c>
      <c r="AC372" s="97">
        <v>0</v>
      </c>
      <c r="AD372" s="97">
        <v>0</v>
      </c>
      <c r="AE372" s="97">
        <v>0</v>
      </c>
      <c r="AF372" s="97">
        <v>0</v>
      </c>
      <c r="AG372" s="97">
        <v>0</v>
      </c>
    </row>
    <row r="373" spans="1:33" x14ac:dyDescent="0.3">
      <c r="A373" s="3">
        <v>2024</v>
      </c>
      <c r="B373" s="4" t="s">
        <v>365</v>
      </c>
      <c r="C373" s="97">
        <v>0</v>
      </c>
      <c r="D373" s="97">
        <v>0</v>
      </c>
      <c r="E373" s="97">
        <v>0</v>
      </c>
      <c r="F373" s="97">
        <v>0</v>
      </c>
      <c r="G373" s="97">
        <v>0</v>
      </c>
      <c r="H373" s="97">
        <v>0</v>
      </c>
      <c r="I373" s="97">
        <v>0</v>
      </c>
      <c r="J373" s="97">
        <v>0</v>
      </c>
      <c r="K373" s="97">
        <v>0</v>
      </c>
      <c r="L373" s="97">
        <v>0</v>
      </c>
      <c r="M373" s="97">
        <v>0</v>
      </c>
      <c r="N373" s="97">
        <v>0</v>
      </c>
      <c r="O373" s="97">
        <v>0</v>
      </c>
      <c r="P373" s="97">
        <v>0</v>
      </c>
      <c r="Q373" s="97">
        <v>0</v>
      </c>
      <c r="S373" s="97">
        <v>0</v>
      </c>
      <c r="T373" s="97">
        <v>0</v>
      </c>
      <c r="U373" s="97">
        <v>0</v>
      </c>
      <c r="V373" s="97">
        <v>0</v>
      </c>
      <c r="W373" s="97">
        <v>0</v>
      </c>
      <c r="X373" s="97">
        <v>0</v>
      </c>
      <c r="Y373" s="97">
        <v>0</v>
      </c>
      <c r="Z373" s="97">
        <v>0</v>
      </c>
      <c r="AA373" s="97">
        <v>0</v>
      </c>
      <c r="AB373" s="97">
        <v>0</v>
      </c>
      <c r="AC373" s="97">
        <v>0</v>
      </c>
      <c r="AD373" s="97">
        <v>0</v>
      </c>
      <c r="AE373" s="97">
        <v>0</v>
      </c>
      <c r="AF373" s="97">
        <v>0</v>
      </c>
      <c r="AG373" s="97">
        <v>0</v>
      </c>
    </row>
    <row r="374" spans="1:33" x14ac:dyDescent="0.3">
      <c r="A374" s="3">
        <v>2025</v>
      </c>
      <c r="B374" s="4" t="s">
        <v>366</v>
      </c>
      <c r="C374" s="97">
        <v>47</v>
      </c>
      <c r="D374" s="97">
        <v>3</v>
      </c>
      <c r="E374" s="97">
        <v>22</v>
      </c>
      <c r="F374" s="97">
        <v>0</v>
      </c>
      <c r="G374" s="97">
        <v>8</v>
      </c>
      <c r="H374" s="97">
        <v>0</v>
      </c>
      <c r="I374" s="97">
        <v>0</v>
      </c>
      <c r="J374" s="97">
        <v>0</v>
      </c>
      <c r="K374" s="97">
        <v>0</v>
      </c>
      <c r="L374" s="97">
        <v>0</v>
      </c>
      <c r="M374" s="97">
        <v>0</v>
      </c>
      <c r="N374" s="97">
        <v>0</v>
      </c>
      <c r="O374" s="97">
        <v>0</v>
      </c>
      <c r="P374" s="97">
        <v>0</v>
      </c>
      <c r="Q374" s="97">
        <v>0</v>
      </c>
      <c r="S374" s="97">
        <v>18</v>
      </c>
      <c r="T374" s="97">
        <v>0</v>
      </c>
      <c r="U374" s="97">
        <v>0</v>
      </c>
      <c r="V374" s="97">
        <v>0</v>
      </c>
      <c r="W374" s="97">
        <v>0</v>
      </c>
      <c r="X374" s="97">
        <v>0</v>
      </c>
      <c r="Y374" s="97">
        <v>0</v>
      </c>
      <c r="Z374" s="97">
        <v>0</v>
      </c>
      <c r="AA374" s="97">
        <v>0</v>
      </c>
      <c r="AB374" s="97">
        <v>0</v>
      </c>
      <c r="AC374" s="97">
        <v>0</v>
      </c>
      <c r="AD374" s="97">
        <v>0</v>
      </c>
      <c r="AE374" s="97">
        <v>0</v>
      </c>
      <c r="AF374" s="97">
        <v>0</v>
      </c>
      <c r="AG374" s="97">
        <v>0</v>
      </c>
    </row>
    <row r="375" spans="1:33" x14ac:dyDescent="0.3">
      <c r="A375" s="3">
        <v>2027</v>
      </c>
      <c r="B375" s="4" t="s">
        <v>367</v>
      </c>
      <c r="C375" s="97">
        <v>3</v>
      </c>
      <c r="D375" s="97">
        <v>0</v>
      </c>
      <c r="E375" s="97">
        <v>9</v>
      </c>
      <c r="F375" s="97">
        <v>0</v>
      </c>
      <c r="G375" s="97">
        <v>0</v>
      </c>
      <c r="H375" s="97">
        <v>0</v>
      </c>
      <c r="I375" s="97">
        <v>0</v>
      </c>
      <c r="J375" s="97">
        <v>0</v>
      </c>
      <c r="K375" s="97">
        <v>0</v>
      </c>
      <c r="L375" s="97">
        <v>0</v>
      </c>
      <c r="M375" s="97">
        <v>0</v>
      </c>
      <c r="N375" s="97">
        <v>0</v>
      </c>
      <c r="O375" s="97">
        <v>0</v>
      </c>
      <c r="P375" s="97">
        <v>0</v>
      </c>
      <c r="Q375" s="97">
        <v>0</v>
      </c>
      <c r="S375" s="97">
        <v>0</v>
      </c>
      <c r="T375" s="97">
        <v>0</v>
      </c>
      <c r="U375" s="97">
        <v>0</v>
      </c>
      <c r="V375" s="97">
        <v>0</v>
      </c>
      <c r="W375" s="97">
        <v>0</v>
      </c>
      <c r="X375" s="97">
        <v>0</v>
      </c>
      <c r="Y375" s="97">
        <v>0</v>
      </c>
      <c r="Z375" s="97">
        <v>0</v>
      </c>
      <c r="AA375" s="97">
        <v>0</v>
      </c>
      <c r="AB375" s="97">
        <v>0</v>
      </c>
      <c r="AC375" s="97">
        <v>0</v>
      </c>
      <c r="AD375" s="97">
        <v>0</v>
      </c>
      <c r="AE375" s="97">
        <v>0</v>
      </c>
      <c r="AF375" s="97">
        <v>0</v>
      </c>
      <c r="AG375" s="97">
        <v>0</v>
      </c>
    </row>
    <row r="376" spans="1:33" x14ac:dyDescent="0.3">
      <c r="A376" s="3">
        <v>2028</v>
      </c>
      <c r="B376" s="4" t="s">
        <v>368</v>
      </c>
      <c r="C376" s="97">
        <v>0</v>
      </c>
      <c r="D376" s="97">
        <v>0</v>
      </c>
      <c r="E376" s="97">
        <v>0</v>
      </c>
      <c r="F376" s="97">
        <v>0</v>
      </c>
      <c r="G376" s="97">
        <v>0</v>
      </c>
      <c r="H376" s="97">
        <v>0</v>
      </c>
      <c r="I376" s="97">
        <v>0</v>
      </c>
      <c r="J376" s="97">
        <v>0</v>
      </c>
      <c r="K376" s="97">
        <v>0</v>
      </c>
      <c r="L376" s="97">
        <v>0</v>
      </c>
      <c r="M376" s="97">
        <v>0</v>
      </c>
      <c r="N376" s="97">
        <v>0</v>
      </c>
      <c r="O376" s="97">
        <v>0</v>
      </c>
      <c r="P376" s="97">
        <v>0</v>
      </c>
      <c r="Q376" s="97">
        <v>0</v>
      </c>
      <c r="S376" s="97">
        <v>0</v>
      </c>
      <c r="T376" s="97">
        <v>0</v>
      </c>
      <c r="U376" s="97">
        <v>0</v>
      </c>
      <c r="V376" s="97">
        <v>0</v>
      </c>
      <c r="W376" s="97">
        <v>0</v>
      </c>
      <c r="X376" s="97">
        <v>0</v>
      </c>
      <c r="Y376" s="97">
        <v>0</v>
      </c>
      <c r="Z376" s="97">
        <v>0</v>
      </c>
      <c r="AA376" s="97">
        <v>0</v>
      </c>
      <c r="AB376" s="97">
        <v>0</v>
      </c>
      <c r="AC376" s="97">
        <v>0</v>
      </c>
      <c r="AD376" s="97">
        <v>0</v>
      </c>
      <c r="AE376" s="97">
        <v>0</v>
      </c>
      <c r="AF376" s="97">
        <v>0</v>
      </c>
      <c r="AG376" s="97">
        <v>0</v>
      </c>
    </row>
    <row r="377" spans="1:33" x14ac:dyDescent="0.3">
      <c r="A377" s="3">
        <v>2030</v>
      </c>
      <c r="B377" s="6" t="s">
        <v>369</v>
      </c>
      <c r="C377" s="97">
        <v>11.9</v>
      </c>
      <c r="D377" s="97">
        <v>1</v>
      </c>
      <c r="E377" s="97">
        <v>36</v>
      </c>
      <c r="F377" s="97">
        <v>0</v>
      </c>
      <c r="G377" s="97">
        <v>0</v>
      </c>
      <c r="H377" s="97">
        <v>0</v>
      </c>
      <c r="I377" s="97">
        <v>0</v>
      </c>
      <c r="J377" s="97">
        <v>0</v>
      </c>
      <c r="K377" s="97">
        <v>0</v>
      </c>
      <c r="L377" s="97">
        <v>0</v>
      </c>
      <c r="M377" s="97">
        <v>0</v>
      </c>
      <c r="N377" s="97">
        <v>0</v>
      </c>
      <c r="O377" s="97">
        <v>0</v>
      </c>
      <c r="P377" s="97">
        <v>0</v>
      </c>
      <c r="Q377" s="97">
        <v>0</v>
      </c>
      <c r="S377" s="97">
        <v>0</v>
      </c>
      <c r="T377" s="97">
        <v>0</v>
      </c>
      <c r="U377" s="97">
        <v>0</v>
      </c>
      <c r="V377" s="97">
        <v>0</v>
      </c>
      <c r="W377" s="97">
        <v>0</v>
      </c>
      <c r="X377" s="97">
        <v>0</v>
      </c>
      <c r="Y377" s="97">
        <v>0</v>
      </c>
      <c r="Z377" s="97">
        <v>0</v>
      </c>
      <c r="AA377" s="97">
        <v>0</v>
      </c>
      <c r="AB377" s="97">
        <v>0</v>
      </c>
      <c r="AC377" s="97">
        <v>0</v>
      </c>
      <c r="AD377" s="97">
        <v>0</v>
      </c>
      <c r="AE377" s="97">
        <v>0</v>
      </c>
      <c r="AF377" s="97">
        <v>0</v>
      </c>
      <c r="AG377" s="97">
        <v>0</v>
      </c>
    </row>
    <row r="378" spans="1:33" x14ac:dyDescent="0.3">
      <c r="A378" s="3">
        <v>5001</v>
      </c>
      <c r="B378" s="4" t="s">
        <v>370</v>
      </c>
      <c r="C378" s="97">
        <v>622.9</v>
      </c>
      <c r="D378" s="97">
        <v>0</v>
      </c>
      <c r="E378" s="97">
        <v>613.1</v>
      </c>
      <c r="F378" s="97">
        <v>86.8</v>
      </c>
      <c r="G378" s="97">
        <v>398.70000000000005</v>
      </c>
      <c r="H378" s="97">
        <v>304.2</v>
      </c>
      <c r="I378" s="97">
        <v>365</v>
      </c>
      <c r="J378" s="97">
        <v>0</v>
      </c>
      <c r="K378" s="97">
        <v>0</v>
      </c>
      <c r="L378" s="97">
        <v>15.8</v>
      </c>
      <c r="M378" s="97">
        <v>3</v>
      </c>
      <c r="N378" s="97">
        <v>56.1</v>
      </c>
      <c r="O378" s="97">
        <v>4.5</v>
      </c>
      <c r="P378" s="97">
        <v>19</v>
      </c>
      <c r="Q378" s="97">
        <v>6.1</v>
      </c>
      <c r="S378" s="97">
        <v>130.19999999999999</v>
      </c>
      <c r="T378" s="97">
        <v>0</v>
      </c>
      <c r="U378" s="97">
        <v>2.1</v>
      </c>
      <c r="V378" s="97">
        <v>16</v>
      </c>
      <c r="W378" s="97">
        <v>9.8000000000000007</v>
      </c>
      <c r="X378" s="97">
        <v>22.2</v>
      </c>
      <c r="Y378" s="97">
        <v>18.100000000000001</v>
      </c>
      <c r="Z378" s="97">
        <v>0</v>
      </c>
      <c r="AA378" s="97">
        <v>0</v>
      </c>
      <c r="AB378" s="97">
        <v>2.2000000000000002</v>
      </c>
      <c r="AC378" s="97">
        <v>0</v>
      </c>
      <c r="AD378" s="97">
        <v>50.1</v>
      </c>
      <c r="AE378" s="97">
        <v>0</v>
      </c>
      <c r="AF378" s="97">
        <v>0</v>
      </c>
      <c r="AG378" s="97">
        <v>0</v>
      </c>
    </row>
    <row r="379" spans="1:33" x14ac:dyDescent="0.3">
      <c r="A379" s="3">
        <v>5004</v>
      </c>
      <c r="B379" s="4" t="s">
        <v>371</v>
      </c>
      <c r="C379" s="97">
        <v>103.2</v>
      </c>
      <c r="D379" s="97">
        <v>23</v>
      </c>
      <c r="E379" s="97">
        <v>35</v>
      </c>
      <c r="F379" s="97">
        <v>25</v>
      </c>
      <c r="G379" s="97">
        <v>44</v>
      </c>
      <c r="H379" s="97">
        <v>448.9</v>
      </c>
      <c r="I379" s="97">
        <v>3</v>
      </c>
      <c r="J379" s="97">
        <v>114</v>
      </c>
      <c r="K379" s="97">
        <v>0</v>
      </c>
      <c r="L379" s="97">
        <v>11</v>
      </c>
      <c r="M379" s="97">
        <v>58</v>
      </c>
      <c r="N379" s="97">
        <v>0</v>
      </c>
      <c r="O379" s="97">
        <v>0</v>
      </c>
      <c r="P379" s="97">
        <v>0</v>
      </c>
      <c r="Q379" s="97">
        <v>0</v>
      </c>
      <c r="S379" s="97">
        <v>0.8</v>
      </c>
      <c r="T379" s="97">
        <v>6</v>
      </c>
      <c r="U379" s="97">
        <v>0</v>
      </c>
      <c r="V379" s="97">
        <v>0</v>
      </c>
      <c r="W379" s="97">
        <v>43</v>
      </c>
      <c r="X379" s="97">
        <v>29.9</v>
      </c>
      <c r="Y379" s="97">
        <v>3</v>
      </c>
      <c r="Z379" s="97">
        <v>0</v>
      </c>
      <c r="AA379" s="97">
        <v>0</v>
      </c>
      <c r="AB379" s="97">
        <v>0</v>
      </c>
      <c r="AC379" s="97">
        <v>33</v>
      </c>
      <c r="AD379" s="97">
        <v>0</v>
      </c>
      <c r="AE379" s="97">
        <v>0</v>
      </c>
      <c r="AF379" s="97">
        <v>0</v>
      </c>
      <c r="AG379" s="97">
        <v>0</v>
      </c>
    </row>
    <row r="380" spans="1:33" x14ac:dyDescent="0.3">
      <c r="A380" s="3">
        <v>5005</v>
      </c>
      <c r="B380" s="4" t="s">
        <v>372</v>
      </c>
      <c r="C380" s="97">
        <v>47</v>
      </c>
      <c r="D380" s="97">
        <v>8</v>
      </c>
      <c r="E380" s="97">
        <v>65.900000000000006</v>
      </c>
      <c r="F380" s="97">
        <v>4</v>
      </c>
      <c r="G380" s="97">
        <v>4</v>
      </c>
      <c r="H380" s="97">
        <v>9</v>
      </c>
      <c r="I380" s="97">
        <v>0</v>
      </c>
      <c r="J380" s="97">
        <v>0</v>
      </c>
      <c r="K380" s="97">
        <v>0</v>
      </c>
      <c r="L380" s="97">
        <v>0</v>
      </c>
      <c r="M380" s="97">
        <v>4</v>
      </c>
      <c r="N380" s="97">
        <v>0</v>
      </c>
      <c r="O380" s="97">
        <v>0</v>
      </c>
      <c r="P380" s="97">
        <v>0</v>
      </c>
      <c r="Q380" s="97">
        <v>0</v>
      </c>
      <c r="S380" s="97">
        <v>4</v>
      </c>
      <c r="T380" s="97">
        <v>0</v>
      </c>
      <c r="U380" s="97">
        <v>0</v>
      </c>
      <c r="V380" s="97">
        <v>0</v>
      </c>
      <c r="W380" s="97">
        <v>0</v>
      </c>
      <c r="X380" s="97">
        <v>0</v>
      </c>
      <c r="Y380" s="97">
        <v>0</v>
      </c>
      <c r="Z380" s="97">
        <v>0</v>
      </c>
      <c r="AA380" s="97">
        <v>0</v>
      </c>
      <c r="AB380" s="97">
        <v>0</v>
      </c>
      <c r="AC380" s="97">
        <v>0</v>
      </c>
      <c r="AD380" s="97">
        <v>0</v>
      </c>
      <c r="AE380" s="97">
        <v>0</v>
      </c>
      <c r="AF380" s="97">
        <v>0</v>
      </c>
      <c r="AG380" s="97">
        <v>0</v>
      </c>
    </row>
    <row r="381" spans="1:33" x14ac:dyDescent="0.3">
      <c r="A381" s="3">
        <v>5011</v>
      </c>
      <c r="B381" s="4" t="s">
        <v>373</v>
      </c>
      <c r="C381" s="97">
        <v>19.399999999999999</v>
      </c>
      <c r="D381" s="97">
        <v>1.6</v>
      </c>
      <c r="E381" s="97">
        <v>38.299999999999997</v>
      </c>
      <c r="F381" s="97">
        <v>5</v>
      </c>
      <c r="G381" s="97">
        <v>0</v>
      </c>
      <c r="H381" s="97">
        <v>112</v>
      </c>
      <c r="I381" s="97">
        <v>0</v>
      </c>
      <c r="J381" s="97">
        <v>0</v>
      </c>
      <c r="K381" s="97">
        <v>0</v>
      </c>
      <c r="L381" s="97">
        <v>18</v>
      </c>
      <c r="M381" s="97">
        <v>4</v>
      </c>
      <c r="N381" s="97">
        <v>0</v>
      </c>
      <c r="O381" s="97">
        <v>0</v>
      </c>
      <c r="P381" s="97">
        <v>0</v>
      </c>
      <c r="Q381" s="97">
        <v>0</v>
      </c>
      <c r="S381" s="97">
        <v>0</v>
      </c>
      <c r="T381" s="97">
        <v>0.6</v>
      </c>
      <c r="U381" s="97">
        <v>2.9</v>
      </c>
      <c r="V381" s="97">
        <v>0</v>
      </c>
      <c r="W381" s="97">
        <v>0</v>
      </c>
      <c r="X381" s="97">
        <v>0</v>
      </c>
      <c r="Y381" s="97">
        <v>0</v>
      </c>
      <c r="Z381" s="97">
        <v>0</v>
      </c>
      <c r="AA381" s="97">
        <v>0</v>
      </c>
      <c r="AB381" s="97">
        <v>0</v>
      </c>
      <c r="AC381" s="97">
        <v>0</v>
      </c>
      <c r="AD381" s="97">
        <v>0</v>
      </c>
      <c r="AE381" s="97">
        <v>0</v>
      </c>
      <c r="AF381" s="97">
        <v>0</v>
      </c>
      <c r="AG381" s="97">
        <v>0</v>
      </c>
    </row>
    <row r="382" spans="1:33" x14ac:dyDescent="0.3">
      <c r="A382" s="3">
        <v>5012</v>
      </c>
      <c r="B382" s="4" t="s">
        <v>374</v>
      </c>
      <c r="C382" s="97">
        <v>1</v>
      </c>
      <c r="D382" s="97">
        <v>2</v>
      </c>
      <c r="E382" s="97">
        <v>0</v>
      </c>
      <c r="F382" s="97">
        <v>0</v>
      </c>
      <c r="G382" s="97">
        <v>0</v>
      </c>
      <c r="H382" s="97">
        <v>86.6</v>
      </c>
      <c r="I382" s="97">
        <v>0</v>
      </c>
      <c r="J382" s="97">
        <v>0</v>
      </c>
      <c r="K382" s="97">
        <v>0</v>
      </c>
      <c r="L382" s="97">
        <v>0</v>
      </c>
      <c r="M382" s="97">
        <v>0</v>
      </c>
      <c r="N382" s="97">
        <v>0</v>
      </c>
      <c r="O382" s="97">
        <v>0</v>
      </c>
      <c r="P382" s="97">
        <v>0</v>
      </c>
      <c r="Q382" s="97">
        <v>0</v>
      </c>
      <c r="S382" s="97" t="s">
        <v>475</v>
      </c>
      <c r="T382" s="97" t="s">
        <v>475</v>
      </c>
      <c r="U382" s="97" t="s">
        <v>475</v>
      </c>
      <c r="V382" s="97" t="s">
        <v>475</v>
      </c>
      <c r="W382" s="97" t="s">
        <v>475</v>
      </c>
      <c r="X382" s="97" t="s">
        <v>475</v>
      </c>
      <c r="Y382" s="97" t="s">
        <v>475</v>
      </c>
      <c r="Z382" s="97" t="s">
        <v>475</v>
      </c>
      <c r="AA382" s="97" t="s">
        <v>475</v>
      </c>
      <c r="AB382" s="97" t="s">
        <v>475</v>
      </c>
      <c r="AC382" s="97" t="s">
        <v>475</v>
      </c>
      <c r="AD382" s="97" t="s">
        <v>475</v>
      </c>
      <c r="AE382" s="97" t="s">
        <v>475</v>
      </c>
      <c r="AF382" s="97" t="s">
        <v>475</v>
      </c>
      <c r="AG382" s="97" t="s">
        <v>475</v>
      </c>
    </row>
    <row r="383" spans="1:33" x14ac:dyDescent="0.3">
      <c r="A383" s="3">
        <v>5013</v>
      </c>
      <c r="B383" s="4" t="s">
        <v>375</v>
      </c>
      <c r="C383" s="97">
        <v>35</v>
      </c>
      <c r="D383" s="97">
        <v>20.5</v>
      </c>
      <c r="E383" s="97">
        <v>26</v>
      </c>
      <c r="F383" s="97">
        <v>1</v>
      </c>
      <c r="G383" s="97">
        <v>1</v>
      </c>
      <c r="H383" s="97">
        <v>21</v>
      </c>
      <c r="I383" s="97">
        <v>6</v>
      </c>
      <c r="J383" s="97">
        <v>0</v>
      </c>
      <c r="K383" s="97">
        <v>0</v>
      </c>
      <c r="L383" s="97">
        <v>0</v>
      </c>
      <c r="M383" s="97">
        <v>0</v>
      </c>
      <c r="N383" s="97">
        <v>0</v>
      </c>
      <c r="O383" s="97">
        <v>0</v>
      </c>
      <c r="P383" s="97">
        <v>0</v>
      </c>
      <c r="Q383" s="97">
        <v>0</v>
      </c>
      <c r="S383" s="97">
        <v>1</v>
      </c>
      <c r="T383" s="97">
        <v>0</v>
      </c>
      <c r="U383" s="97">
        <v>0</v>
      </c>
      <c r="V383" s="97">
        <v>0</v>
      </c>
      <c r="W383" s="97">
        <v>0</v>
      </c>
      <c r="X383" s="97">
        <v>0</v>
      </c>
      <c r="Y383" s="97">
        <v>0</v>
      </c>
      <c r="Z383" s="97">
        <v>0</v>
      </c>
      <c r="AA383" s="97">
        <v>0</v>
      </c>
      <c r="AB383" s="97">
        <v>0</v>
      </c>
      <c r="AC383" s="97">
        <v>0</v>
      </c>
      <c r="AD383" s="97">
        <v>0</v>
      </c>
      <c r="AE383" s="97">
        <v>0</v>
      </c>
      <c r="AF383" s="97">
        <v>0</v>
      </c>
      <c r="AG383" s="97">
        <v>0</v>
      </c>
    </row>
    <row r="384" spans="1:33" x14ac:dyDescent="0.3">
      <c r="A384" s="3">
        <v>5014</v>
      </c>
      <c r="B384" s="4" t="s">
        <v>376</v>
      </c>
      <c r="C384" s="97">
        <v>29.9</v>
      </c>
      <c r="D384" s="97">
        <v>17.5</v>
      </c>
      <c r="E384" s="97">
        <v>20</v>
      </c>
      <c r="F384" s="97">
        <v>8</v>
      </c>
      <c r="G384" s="97">
        <v>2</v>
      </c>
      <c r="H384" s="97">
        <v>3</v>
      </c>
      <c r="I384" s="97">
        <v>0</v>
      </c>
      <c r="J384" s="97">
        <v>0</v>
      </c>
      <c r="K384" s="97">
        <v>0</v>
      </c>
      <c r="L384" s="97">
        <v>0</v>
      </c>
      <c r="M384" s="97">
        <v>0</v>
      </c>
      <c r="N384" s="97">
        <v>0</v>
      </c>
      <c r="O384" s="97">
        <v>0</v>
      </c>
      <c r="P384" s="97">
        <v>0</v>
      </c>
      <c r="Q384" s="97">
        <v>0</v>
      </c>
      <c r="S384" s="97">
        <v>1.8</v>
      </c>
      <c r="T384" s="97">
        <v>0.5</v>
      </c>
      <c r="U384" s="97">
        <v>0</v>
      </c>
      <c r="V384" s="97">
        <v>0</v>
      </c>
      <c r="W384" s="97">
        <v>0</v>
      </c>
      <c r="X384" s="97">
        <v>0</v>
      </c>
      <c r="Y384" s="97">
        <v>0</v>
      </c>
      <c r="Z384" s="97">
        <v>0</v>
      </c>
      <c r="AA384" s="97">
        <v>0</v>
      </c>
      <c r="AB384" s="97">
        <v>0</v>
      </c>
      <c r="AC384" s="97">
        <v>0</v>
      </c>
      <c r="AD384" s="97">
        <v>0</v>
      </c>
      <c r="AE384" s="97">
        <v>0</v>
      </c>
      <c r="AF384" s="97">
        <v>0</v>
      </c>
      <c r="AG384" s="97">
        <v>0</v>
      </c>
    </row>
    <row r="385" spans="1:33" x14ac:dyDescent="0.3">
      <c r="A385" s="3">
        <v>5015</v>
      </c>
      <c r="B385" s="4" t="s">
        <v>377</v>
      </c>
      <c r="C385" s="97">
        <v>238.7</v>
      </c>
      <c r="D385" s="97">
        <v>13.5</v>
      </c>
      <c r="E385" s="97">
        <v>187</v>
      </c>
      <c r="F385" s="97">
        <v>4</v>
      </c>
      <c r="G385" s="97">
        <v>0.4</v>
      </c>
      <c r="H385" s="97">
        <v>18.100000000000001</v>
      </c>
      <c r="I385" s="97">
        <v>3</v>
      </c>
      <c r="J385" s="97">
        <v>0</v>
      </c>
      <c r="K385" s="97">
        <v>701</v>
      </c>
      <c r="L385" s="97">
        <v>6.6</v>
      </c>
      <c r="M385" s="97">
        <v>0</v>
      </c>
      <c r="N385" s="97">
        <v>0</v>
      </c>
      <c r="O385" s="97">
        <v>0</v>
      </c>
      <c r="P385" s="97">
        <v>0</v>
      </c>
      <c r="Q385" s="97">
        <v>0</v>
      </c>
      <c r="S385" s="97">
        <v>63.4</v>
      </c>
      <c r="T385" s="97">
        <v>0.3</v>
      </c>
      <c r="U385" s="97">
        <v>0</v>
      </c>
      <c r="V385" s="97">
        <v>0</v>
      </c>
      <c r="W385" s="97">
        <v>0.4</v>
      </c>
      <c r="X385" s="97">
        <v>0.6</v>
      </c>
      <c r="Y385" s="97">
        <v>0</v>
      </c>
      <c r="Z385" s="97">
        <v>0</v>
      </c>
      <c r="AA385" s="97">
        <v>0</v>
      </c>
      <c r="AB385" s="97">
        <v>2.6</v>
      </c>
      <c r="AC385" s="97">
        <v>0</v>
      </c>
      <c r="AD385" s="97">
        <v>0</v>
      </c>
      <c r="AE385" s="97">
        <v>0</v>
      </c>
      <c r="AF385" s="97">
        <v>0</v>
      </c>
      <c r="AG385" s="97">
        <v>0</v>
      </c>
    </row>
    <row r="386" spans="1:33" x14ac:dyDescent="0.3">
      <c r="A386" s="3">
        <v>5016</v>
      </c>
      <c r="B386" s="4" t="s">
        <v>378</v>
      </c>
      <c r="C386" s="97">
        <v>21.5</v>
      </c>
      <c r="D386" s="97">
        <v>10.6</v>
      </c>
      <c r="E386" s="97">
        <v>1</v>
      </c>
      <c r="F386" s="97">
        <v>6.2</v>
      </c>
      <c r="G386" s="97">
        <v>2</v>
      </c>
      <c r="H386" s="97">
        <v>44.7</v>
      </c>
      <c r="I386" s="97">
        <v>0</v>
      </c>
      <c r="J386" s="97">
        <v>0</v>
      </c>
      <c r="K386" s="97">
        <v>0</v>
      </c>
      <c r="L386" s="97">
        <v>0</v>
      </c>
      <c r="M386" s="97">
        <v>0</v>
      </c>
      <c r="N386" s="97">
        <v>0</v>
      </c>
      <c r="O386" s="97">
        <v>0</v>
      </c>
      <c r="P386" s="97">
        <v>0</v>
      </c>
      <c r="Q386" s="97">
        <v>0</v>
      </c>
      <c r="S386" s="97">
        <v>1.4</v>
      </c>
      <c r="T386" s="97">
        <v>0</v>
      </c>
      <c r="U386" s="97">
        <v>0</v>
      </c>
      <c r="V386" s="97">
        <v>4.2</v>
      </c>
      <c r="W386" s="97">
        <v>0</v>
      </c>
      <c r="X386" s="97">
        <v>6.2</v>
      </c>
      <c r="Y386" s="97">
        <v>0</v>
      </c>
      <c r="Z386" s="97">
        <v>0</v>
      </c>
      <c r="AA386" s="97">
        <v>0</v>
      </c>
      <c r="AB386" s="97">
        <v>0</v>
      </c>
      <c r="AC386" s="97">
        <v>0</v>
      </c>
      <c r="AD386" s="97">
        <v>0</v>
      </c>
      <c r="AE386" s="97">
        <v>0</v>
      </c>
      <c r="AF386" s="97">
        <v>0</v>
      </c>
      <c r="AG386" s="97">
        <v>0</v>
      </c>
    </row>
    <row r="387" spans="1:33" x14ac:dyDescent="0.3">
      <c r="A387" s="3">
        <v>5017</v>
      </c>
      <c r="B387" s="4" t="s">
        <v>379</v>
      </c>
      <c r="C387" s="97">
        <v>153.4</v>
      </c>
      <c r="D387" s="97">
        <v>5.2</v>
      </c>
      <c r="E387" s="97">
        <v>12</v>
      </c>
      <c r="F387" s="97">
        <v>2</v>
      </c>
      <c r="G387" s="97">
        <v>0</v>
      </c>
      <c r="H387" s="97">
        <v>17.3</v>
      </c>
      <c r="I387" s="97">
        <v>0</v>
      </c>
      <c r="J387" s="97">
        <v>0</v>
      </c>
      <c r="K387" s="97">
        <v>0</v>
      </c>
      <c r="L387" s="97">
        <v>7</v>
      </c>
      <c r="M387" s="97">
        <v>7</v>
      </c>
      <c r="N387" s="97">
        <v>0</v>
      </c>
      <c r="O387" s="97">
        <v>0</v>
      </c>
      <c r="P387" s="97">
        <v>0</v>
      </c>
      <c r="Q387" s="97">
        <v>0</v>
      </c>
      <c r="S387" s="97">
        <v>48.5</v>
      </c>
      <c r="T387" s="97">
        <v>0</v>
      </c>
      <c r="U387" s="97">
        <v>0</v>
      </c>
      <c r="V387" s="97">
        <v>0</v>
      </c>
      <c r="W387" s="97">
        <v>0</v>
      </c>
      <c r="X387" s="97">
        <v>0.8</v>
      </c>
      <c r="Y387" s="97">
        <v>0</v>
      </c>
      <c r="Z387" s="97">
        <v>0</v>
      </c>
      <c r="AA387" s="97">
        <v>0</v>
      </c>
      <c r="AB387" s="97">
        <v>0</v>
      </c>
      <c r="AC387" s="97">
        <v>0</v>
      </c>
      <c r="AD387" s="97">
        <v>0</v>
      </c>
      <c r="AE387" s="97">
        <v>0</v>
      </c>
      <c r="AF387" s="97">
        <v>0</v>
      </c>
      <c r="AG387" s="97">
        <v>0</v>
      </c>
    </row>
    <row r="388" spans="1:33" x14ac:dyDescent="0.3">
      <c r="A388" s="3">
        <v>5018</v>
      </c>
      <c r="B388" s="4" t="s">
        <v>380</v>
      </c>
      <c r="C388" s="97">
        <v>41.3</v>
      </c>
      <c r="D388" s="97">
        <v>4.0999999999999996</v>
      </c>
      <c r="E388" s="97">
        <v>19.600000000000001</v>
      </c>
      <c r="F388" s="97">
        <v>0</v>
      </c>
      <c r="G388" s="97">
        <v>20</v>
      </c>
      <c r="H388" s="97">
        <v>3.3</v>
      </c>
      <c r="I388" s="97">
        <v>0.6</v>
      </c>
      <c r="J388" s="97">
        <v>0</v>
      </c>
      <c r="K388" s="97">
        <v>0</v>
      </c>
      <c r="L388" s="97">
        <v>15.1</v>
      </c>
      <c r="M388" s="97">
        <v>22.3</v>
      </c>
      <c r="N388" s="97">
        <v>0</v>
      </c>
      <c r="O388" s="97">
        <v>0</v>
      </c>
      <c r="P388" s="97">
        <v>0</v>
      </c>
      <c r="Q388" s="97">
        <v>0</v>
      </c>
      <c r="S388" s="97">
        <v>4.8</v>
      </c>
      <c r="T388" s="97">
        <v>1.1000000000000001</v>
      </c>
      <c r="U388" s="97">
        <v>0</v>
      </c>
      <c r="V388" s="97">
        <v>0</v>
      </c>
      <c r="W388" s="97">
        <v>0</v>
      </c>
      <c r="X388" s="97">
        <v>1.4</v>
      </c>
      <c r="Y388" s="97">
        <v>0.6</v>
      </c>
      <c r="Z388" s="97">
        <v>0</v>
      </c>
      <c r="AA388" s="97">
        <v>0</v>
      </c>
      <c r="AB388" s="97">
        <v>11.1</v>
      </c>
      <c r="AC388" s="97">
        <v>0</v>
      </c>
      <c r="AD388" s="97">
        <v>0</v>
      </c>
      <c r="AE388" s="97">
        <v>0</v>
      </c>
      <c r="AF388" s="97">
        <v>0</v>
      </c>
      <c r="AG388" s="97">
        <v>0</v>
      </c>
    </row>
    <row r="389" spans="1:33" x14ac:dyDescent="0.3">
      <c r="A389" s="3">
        <v>5019</v>
      </c>
      <c r="B389" s="4" t="s">
        <v>381</v>
      </c>
      <c r="C389" s="97">
        <v>29</v>
      </c>
      <c r="D389" s="97">
        <v>21</v>
      </c>
      <c r="E389" s="97">
        <v>14</v>
      </c>
      <c r="F389" s="97">
        <v>0</v>
      </c>
      <c r="G389" s="97">
        <v>0</v>
      </c>
      <c r="H389" s="97">
        <v>5</v>
      </c>
      <c r="I389" s="97">
        <v>0</v>
      </c>
      <c r="J389" s="97">
        <v>0</v>
      </c>
      <c r="K389" s="97">
        <v>0</v>
      </c>
      <c r="L389" s="97">
        <v>7</v>
      </c>
      <c r="M389" s="97">
        <v>0</v>
      </c>
      <c r="N389" s="97">
        <v>0</v>
      </c>
      <c r="O389" s="97">
        <v>0</v>
      </c>
      <c r="P389" s="97">
        <v>0</v>
      </c>
      <c r="Q389" s="97">
        <v>0</v>
      </c>
      <c r="S389" s="97">
        <v>4</v>
      </c>
      <c r="T389" s="97">
        <v>0</v>
      </c>
      <c r="U389" s="97">
        <v>0</v>
      </c>
      <c r="V389" s="97">
        <v>0</v>
      </c>
      <c r="W389" s="97">
        <v>0</v>
      </c>
      <c r="X389" s="97">
        <v>0</v>
      </c>
      <c r="Y389" s="97">
        <v>0</v>
      </c>
      <c r="Z389" s="97">
        <v>0</v>
      </c>
      <c r="AA389" s="97">
        <v>0</v>
      </c>
      <c r="AB389" s="97">
        <v>0</v>
      </c>
      <c r="AC389" s="97">
        <v>0</v>
      </c>
      <c r="AD389" s="97">
        <v>0</v>
      </c>
      <c r="AE389" s="97">
        <v>0</v>
      </c>
      <c r="AF389" s="97">
        <v>0</v>
      </c>
      <c r="AG389" s="97">
        <v>0</v>
      </c>
    </row>
    <row r="390" spans="1:33" x14ac:dyDescent="0.3">
      <c r="A390" s="3">
        <v>5020</v>
      </c>
      <c r="B390" s="4" t="s">
        <v>382</v>
      </c>
      <c r="C390" s="97">
        <v>8.5</v>
      </c>
      <c r="D390" s="97">
        <v>8.6</v>
      </c>
      <c r="E390" s="97">
        <v>1</v>
      </c>
      <c r="F390" s="97">
        <v>0</v>
      </c>
      <c r="G390" s="97">
        <v>0</v>
      </c>
      <c r="H390" s="97">
        <v>0.79999999999999993</v>
      </c>
      <c r="I390" s="97">
        <v>0</v>
      </c>
      <c r="J390" s="97">
        <v>0</v>
      </c>
      <c r="K390" s="97">
        <v>0</v>
      </c>
      <c r="L390" s="97">
        <v>0</v>
      </c>
      <c r="M390" s="97">
        <v>0</v>
      </c>
      <c r="N390" s="97">
        <v>0</v>
      </c>
      <c r="O390" s="97">
        <v>0</v>
      </c>
      <c r="P390" s="97">
        <v>0</v>
      </c>
      <c r="Q390" s="97">
        <v>0</v>
      </c>
      <c r="S390" s="97">
        <v>6</v>
      </c>
      <c r="T390" s="97">
        <v>3</v>
      </c>
      <c r="U390" s="97">
        <v>0</v>
      </c>
      <c r="V390" s="97">
        <v>0</v>
      </c>
      <c r="W390" s="97">
        <v>0</v>
      </c>
      <c r="X390" s="97">
        <v>0.7</v>
      </c>
      <c r="Y390" s="97">
        <v>0</v>
      </c>
      <c r="Z390" s="97">
        <v>0</v>
      </c>
      <c r="AA390" s="97">
        <v>0</v>
      </c>
      <c r="AB390" s="97">
        <v>0</v>
      </c>
      <c r="AC390" s="97">
        <v>0</v>
      </c>
      <c r="AD390" s="97">
        <v>0</v>
      </c>
      <c r="AE390" s="97">
        <v>0</v>
      </c>
      <c r="AF390" s="97">
        <v>0</v>
      </c>
      <c r="AG390" s="97">
        <v>0</v>
      </c>
    </row>
    <row r="391" spans="1:33" x14ac:dyDescent="0.3">
      <c r="A391" s="3">
        <v>5021</v>
      </c>
      <c r="B391" s="4" t="s">
        <v>383</v>
      </c>
      <c r="C391" s="97">
        <v>164.6</v>
      </c>
      <c r="D391" s="97">
        <v>235.1</v>
      </c>
      <c r="E391" s="97">
        <v>22</v>
      </c>
      <c r="F391" s="97">
        <v>1</v>
      </c>
      <c r="G391" s="97">
        <v>8</v>
      </c>
      <c r="H391" s="97">
        <v>78.5</v>
      </c>
      <c r="I391" s="97">
        <v>35.4</v>
      </c>
      <c r="J391" s="97">
        <v>0</v>
      </c>
      <c r="K391" s="97">
        <v>0</v>
      </c>
      <c r="L391" s="97">
        <v>2</v>
      </c>
      <c r="M391" s="97">
        <v>0</v>
      </c>
      <c r="N391" s="97">
        <v>0</v>
      </c>
      <c r="O391" s="97">
        <v>0</v>
      </c>
      <c r="P391" s="97">
        <v>0</v>
      </c>
      <c r="Q391" s="97">
        <v>0</v>
      </c>
      <c r="S391" s="97">
        <v>0</v>
      </c>
      <c r="T391" s="97">
        <v>17.5</v>
      </c>
      <c r="U391" s="97">
        <v>0</v>
      </c>
      <c r="V391" s="97">
        <v>0</v>
      </c>
      <c r="W391" s="97">
        <v>0</v>
      </c>
      <c r="X391" s="97">
        <v>3.9</v>
      </c>
      <c r="Y391" s="97">
        <v>0</v>
      </c>
      <c r="Z391" s="97">
        <v>0</v>
      </c>
      <c r="AA391" s="97">
        <v>0</v>
      </c>
      <c r="AB391" s="97">
        <v>0</v>
      </c>
      <c r="AC391" s="97">
        <v>0</v>
      </c>
      <c r="AD391" s="97">
        <v>0</v>
      </c>
      <c r="AE391" s="97">
        <v>0</v>
      </c>
      <c r="AF391" s="97">
        <v>0</v>
      </c>
      <c r="AG391" s="97">
        <v>0</v>
      </c>
    </row>
    <row r="392" spans="1:33" x14ac:dyDescent="0.3">
      <c r="A392" s="3">
        <v>5022</v>
      </c>
      <c r="B392" s="4" t="s">
        <v>384</v>
      </c>
      <c r="C392" s="97">
        <v>13</v>
      </c>
      <c r="D392" s="97">
        <v>32</v>
      </c>
      <c r="E392" s="97">
        <v>0</v>
      </c>
      <c r="F392" s="97">
        <v>0</v>
      </c>
      <c r="G392" s="97">
        <v>0</v>
      </c>
      <c r="H392" s="97">
        <v>141</v>
      </c>
      <c r="I392" s="97">
        <v>6</v>
      </c>
      <c r="J392" s="97">
        <v>0</v>
      </c>
      <c r="K392" s="97">
        <v>0</v>
      </c>
      <c r="L392" s="97">
        <v>0</v>
      </c>
      <c r="M392" s="97">
        <v>25</v>
      </c>
      <c r="N392" s="97">
        <v>0</v>
      </c>
      <c r="O392" s="97">
        <v>0</v>
      </c>
      <c r="P392" s="97">
        <v>0</v>
      </c>
      <c r="Q392" s="97">
        <v>0</v>
      </c>
      <c r="S392" s="97">
        <v>0</v>
      </c>
      <c r="T392" s="97">
        <v>0</v>
      </c>
      <c r="U392" s="97">
        <v>0</v>
      </c>
      <c r="V392" s="97">
        <v>0</v>
      </c>
      <c r="W392" s="97">
        <v>0</v>
      </c>
      <c r="X392" s="97">
        <v>0</v>
      </c>
      <c r="Y392" s="97">
        <v>0</v>
      </c>
      <c r="Z392" s="97">
        <v>0</v>
      </c>
      <c r="AA392" s="97">
        <v>0</v>
      </c>
      <c r="AB392" s="97">
        <v>0</v>
      </c>
      <c r="AC392" s="97">
        <v>0</v>
      </c>
      <c r="AD392" s="97">
        <v>0</v>
      </c>
      <c r="AE392" s="97">
        <v>0</v>
      </c>
      <c r="AF392" s="97">
        <v>0</v>
      </c>
      <c r="AG392" s="97">
        <v>0</v>
      </c>
    </row>
    <row r="393" spans="1:33" x14ac:dyDescent="0.3">
      <c r="A393" s="3">
        <v>5023</v>
      </c>
      <c r="B393" s="4" t="s">
        <v>385</v>
      </c>
      <c r="C393" s="97">
        <v>19.5</v>
      </c>
      <c r="D393" s="97">
        <v>5.5</v>
      </c>
      <c r="E393" s="97">
        <v>21.1</v>
      </c>
      <c r="F393" s="97">
        <v>0</v>
      </c>
      <c r="G393" s="97">
        <v>4</v>
      </c>
      <c r="H393" s="97">
        <v>1</v>
      </c>
      <c r="I393" s="97">
        <v>1</v>
      </c>
      <c r="J393" s="97">
        <v>0</v>
      </c>
      <c r="K393" s="97">
        <v>0</v>
      </c>
      <c r="L393" s="97">
        <v>0</v>
      </c>
      <c r="M393" s="97">
        <v>22</v>
      </c>
      <c r="N393" s="97">
        <v>0</v>
      </c>
      <c r="O393" s="97">
        <v>0</v>
      </c>
      <c r="P393" s="97">
        <v>0</v>
      </c>
      <c r="Q393" s="97">
        <v>0</v>
      </c>
      <c r="S393" s="97">
        <v>0.5</v>
      </c>
      <c r="T393" s="97">
        <v>1</v>
      </c>
      <c r="U393" s="97">
        <v>0</v>
      </c>
      <c r="V393" s="97">
        <v>0</v>
      </c>
      <c r="W393" s="97">
        <v>0</v>
      </c>
      <c r="X393" s="97">
        <v>0</v>
      </c>
      <c r="Y393" s="97">
        <v>0</v>
      </c>
      <c r="Z393" s="97">
        <v>0</v>
      </c>
      <c r="AA393" s="97">
        <v>0</v>
      </c>
      <c r="AB393" s="97">
        <v>0</v>
      </c>
      <c r="AC393" s="97">
        <v>0</v>
      </c>
      <c r="AD393" s="97">
        <v>0</v>
      </c>
      <c r="AE393" s="97">
        <v>0</v>
      </c>
      <c r="AF393" s="97">
        <v>0</v>
      </c>
      <c r="AG393" s="97">
        <v>0</v>
      </c>
    </row>
    <row r="394" spans="1:33" x14ac:dyDescent="0.3">
      <c r="A394" s="3">
        <v>5024</v>
      </c>
      <c r="B394" s="4" t="s">
        <v>386</v>
      </c>
      <c r="C394" s="97">
        <v>284.10000000000002</v>
      </c>
      <c r="D394" s="97">
        <v>9.5</v>
      </c>
      <c r="E394" s="97">
        <v>145.19999999999999</v>
      </c>
      <c r="F394" s="97">
        <v>0</v>
      </c>
      <c r="G394" s="97">
        <v>0</v>
      </c>
      <c r="H394" s="97">
        <v>107</v>
      </c>
      <c r="I394" s="97">
        <v>54</v>
      </c>
      <c r="J394" s="97">
        <v>0</v>
      </c>
      <c r="K394" s="97">
        <v>0</v>
      </c>
      <c r="L394" s="97">
        <v>58</v>
      </c>
      <c r="M394" s="97">
        <v>21</v>
      </c>
      <c r="N394" s="97">
        <v>0</v>
      </c>
      <c r="O394" s="97">
        <v>0</v>
      </c>
      <c r="P394" s="97">
        <v>0</v>
      </c>
      <c r="Q394" s="97">
        <v>10</v>
      </c>
      <c r="S394" s="97">
        <v>11.3</v>
      </c>
      <c r="T394" s="97">
        <v>0</v>
      </c>
      <c r="U394" s="97">
        <v>111</v>
      </c>
      <c r="V394" s="97">
        <v>0</v>
      </c>
      <c r="W394" s="97">
        <v>0</v>
      </c>
      <c r="X394" s="97">
        <v>0</v>
      </c>
      <c r="Y394" s="97">
        <v>0</v>
      </c>
      <c r="Z394" s="97">
        <v>0</v>
      </c>
      <c r="AA394" s="97">
        <v>0</v>
      </c>
      <c r="AB394" s="97">
        <v>0</v>
      </c>
      <c r="AC394" s="97">
        <v>0</v>
      </c>
      <c r="AD394" s="97">
        <v>0</v>
      </c>
      <c r="AE394" s="97">
        <v>0</v>
      </c>
      <c r="AF394" s="97">
        <v>0</v>
      </c>
      <c r="AG394" s="97">
        <v>0</v>
      </c>
    </row>
    <row r="395" spans="1:33" x14ac:dyDescent="0.3">
      <c r="A395" s="3">
        <v>5025</v>
      </c>
      <c r="B395" s="4" t="s">
        <v>387</v>
      </c>
      <c r="C395" s="97">
        <v>127</v>
      </c>
      <c r="D395" s="97">
        <v>180.6</v>
      </c>
      <c r="E395" s="97">
        <v>165</v>
      </c>
      <c r="F395" s="97">
        <v>1</v>
      </c>
      <c r="G395" s="97">
        <v>4</v>
      </c>
      <c r="H395" s="97">
        <v>51</v>
      </c>
      <c r="I395" s="97">
        <v>52</v>
      </c>
      <c r="J395" s="97">
        <v>0</v>
      </c>
      <c r="K395" s="97">
        <v>0</v>
      </c>
      <c r="L395" s="97">
        <v>1.5</v>
      </c>
      <c r="M395" s="97">
        <v>0</v>
      </c>
      <c r="N395" s="97">
        <v>21</v>
      </c>
      <c r="O395" s="97">
        <v>0</v>
      </c>
      <c r="P395" s="97">
        <v>1</v>
      </c>
      <c r="Q395" s="97">
        <v>0</v>
      </c>
      <c r="S395" s="97">
        <v>3</v>
      </c>
      <c r="T395" s="97">
        <v>22</v>
      </c>
      <c r="U395" s="97">
        <v>0</v>
      </c>
      <c r="V395" s="97">
        <v>0</v>
      </c>
      <c r="W395" s="97">
        <v>0</v>
      </c>
      <c r="X395" s="97">
        <v>0</v>
      </c>
      <c r="Y395" s="97">
        <v>0</v>
      </c>
      <c r="Z395" s="97">
        <v>0</v>
      </c>
      <c r="AA395" s="97">
        <v>0</v>
      </c>
      <c r="AB395" s="97">
        <v>1.5</v>
      </c>
      <c r="AC395" s="97">
        <v>0</v>
      </c>
      <c r="AD395" s="97">
        <v>0</v>
      </c>
      <c r="AE395" s="97">
        <v>0</v>
      </c>
      <c r="AF395" s="97">
        <v>0</v>
      </c>
      <c r="AG395" s="97">
        <v>0</v>
      </c>
    </row>
    <row r="396" spans="1:33" x14ac:dyDescent="0.3">
      <c r="A396" s="3">
        <v>5026</v>
      </c>
      <c r="B396" s="4" t="s">
        <v>388</v>
      </c>
      <c r="C396" s="97">
        <v>57.5</v>
      </c>
      <c r="D396" s="97">
        <v>103.7</v>
      </c>
      <c r="E396" s="97">
        <v>175</v>
      </c>
      <c r="F396" s="97">
        <v>11.5</v>
      </c>
      <c r="G396" s="97">
        <v>91.4</v>
      </c>
      <c r="H396" s="97">
        <v>31.1</v>
      </c>
      <c r="I396" s="97">
        <v>98.1</v>
      </c>
      <c r="J396" s="97">
        <v>0</v>
      </c>
      <c r="K396" s="97">
        <v>0</v>
      </c>
      <c r="L396" s="97">
        <v>0</v>
      </c>
      <c r="M396" s="97">
        <v>3</v>
      </c>
      <c r="N396" s="97">
        <v>0</v>
      </c>
      <c r="O396" s="97">
        <v>70</v>
      </c>
      <c r="P396" s="97">
        <v>1</v>
      </c>
      <c r="Q396" s="97">
        <v>5.9</v>
      </c>
      <c r="S396" s="97">
        <v>0</v>
      </c>
      <c r="T396" s="97">
        <v>8.5</v>
      </c>
      <c r="U396" s="97">
        <v>55</v>
      </c>
      <c r="V396" s="97">
        <v>0</v>
      </c>
      <c r="W396" s="97">
        <v>0</v>
      </c>
      <c r="X396" s="97">
        <v>0</v>
      </c>
      <c r="Y396" s="97">
        <v>0</v>
      </c>
      <c r="Z396" s="97">
        <v>0</v>
      </c>
      <c r="AA396" s="97">
        <v>0</v>
      </c>
      <c r="AB396" s="97">
        <v>0</v>
      </c>
      <c r="AC396" s="97">
        <v>0</v>
      </c>
      <c r="AD396" s="97">
        <v>0</v>
      </c>
      <c r="AE396" s="97">
        <v>0</v>
      </c>
      <c r="AF396" s="97">
        <v>0</v>
      </c>
      <c r="AG396" s="97">
        <v>0</v>
      </c>
    </row>
    <row r="397" spans="1:33" x14ac:dyDescent="0.3">
      <c r="A397" s="3">
        <v>5027</v>
      </c>
      <c r="B397" s="4" t="s">
        <v>389</v>
      </c>
      <c r="C397" s="97">
        <v>14</v>
      </c>
      <c r="D397" s="97">
        <v>0</v>
      </c>
      <c r="E397" s="97">
        <v>16</v>
      </c>
      <c r="F397" s="97">
        <v>0</v>
      </c>
      <c r="G397" s="97">
        <v>0</v>
      </c>
      <c r="H397" s="97">
        <v>54</v>
      </c>
      <c r="I397" s="97">
        <v>0</v>
      </c>
      <c r="J397" s="97">
        <v>0</v>
      </c>
      <c r="K397" s="97">
        <v>0</v>
      </c>
      <c r="L397" s="97">
        <v>1</v>
      </c>
      <c r="M397" s="97">
        <v>0</v>
      </c>
      <c r="N397" s="97">
        <v>0</v>
      </c>
      <c r="O397" s="97">
        <v>0</v>
      </c>
      <c r="P397" s="97">
        <v>0</v>
      </c>
      <c r="Q397" s="97">
        <v>0</v>
      </c>
      <c r="S397" s="97">
        <v>0</v>
      </c>
      <c r="T397" s="97">
        <v>0</v>
      </c>
      <c r="U397" s="97">
        <v>0</v>
      </c>
      <c r="V397" s="97">
        <v>0</v>
      </c>
      <c r="W397" s="97">
        <v>0</v>
      </c>
      <c r="X397" s="97">
        <v>0</v>
      </c>
      <c r="Y397" s="97">
        <v>0</v>
      </c>
      <c r="Z397" s="97">
        <v>0</v>
      </c>
      <c r="AA397" s="97">
        <v>0</v>
      </c>
      <c r="AB397" s="97">
        <v>0</v>
      </c>
      <c r="AC397" s="97">
        <v>0</v>
      </c>
      <c r="AD397" s="97">
        <v>0</v>
      </c>
      <c r="AE397" s="97">
        <v>0</v>
      </c>
      <c r="AF397" s="97">
        <v>0</v>
      </c>
      <c r="AG397" s="97">
        <v>0</v>
      </c>
    </row>
    <row r="398" spans="1:33" x14ac:dyDescent="0.3">
      <c r="A398" s="3">
        <v>5028</v>
      </c>
      <c r="B398" s="4" t="s">
        <v>390</v>
      </c>
      <c r="C398" s="97">
        <v>621.70000000000005</v>
      </c>
      <c r="D398" s="97">
        <v>0.3</v>
      </c>
      <c r="E398" s="97">
        <v>284.8</v>
      </c>
      <c r="F398" s="97">
        <v>7</v>
      </c>
      <c r="G398" s="97">
        <v>6</v>
      </c>
      <c r="H398" s="97">
        <v>710.5</v>
      </c>
      <c r="I398" s="97">
        <v>11</v>
      </c>
      <c r="J398" s="97">
        <v>0</v>
      </c>
      <c r="K398" s="97">
        <v>0</v>
      </c>
      <c r="L398" s="97">
        <v>2</v>
      </c>
      <c r="M398" s="97">
        <v>18</v>
      </c>
      <c r="N398" s="97">
        <v>0</v>
      </c>
      <c r="O398" s="97">
        <v>0</v>
      </c>
      <c r="P398" s="97">
        <v>0</v>
      </c>
      <c r="Q398" s="97">
        <v>0</v>
      </c>
      <c r="S398" s="97">
        <v>190.9</v>
      </c>
      <c r="T398" s="97">
        <v>0</v>
      </c>
      <c r="U398" s="97">
        <v>0</v>
      </c>
      <c r="V398" s="97">
        <v>0</v>
      </c>
      <c r="W398" s="97">
        <v>0</v>
      </c>
      <c r="X398" s="97">
        <v>0.7</v>
      </c>
      <c r="Y398" s="97">
        <v>0</v>
      </c>
      <c r="Z398" s="97">
        <v>0</v>
      </c>
      <c r="AA398" s="97">
        <v>0</v>
      </c>
      <c r="AB398" s="97">
        <v>0</v>
      </c>
      <c r="AC398" s="97">
        <v>0</v>
      </c>
      <c r="AD398" s="97">
        <v>0</v>
      </c>
      <c r="AE398" s="97">
        <v>0</v>
      </c>
      <c r="AF398" s="97">
        <v>0</v>
      </c>
      <c r="AG398" s="97">
        <v>0</v>
      </c>
    </row>
    <row r="399" spans="1:33" x14ac:dyDescent="0.3">
      <c r="A399" s="3">
        <v>5029</v>
      </c>
      <c r="B399" s="4" t="s">
        <v>391</v>
      </c>
      <c r="C399" s="97">
        <v>176</v>
      </c>
      <c r="D399" s="97">
        <v>0</v>
      </c>
      <c r="E399" s="97">
        <v>16</v>
      </c>
      <c r="F399" s="97">
        <v>16</v>
      </c>
      <c r="G399" s="97">
        <v>0</v>
      </c>
      <c r="H399" s="97">
        <v>2</v>
      </c>
      <c r="I399" s="97">
        <v>23.8</v>
      </c>
      <c r="J399" s="97">
        <v>0</v>
      </c>
      <c r="K399" s="97">
        <v>0</v>
      </c>
      <c r="L399" s="97">
        <v>2</v>
      </c>
      <c r="M399" s="97">
        <v>50</v>
      </c>
      <c r="N399" s="97">
        <v>0</v>
      </c>
      <c r="O399" s="97">
        <v>0</v>
      </c>
      <c r="P399" s="97">
        <v>0</v>
      </c>
      <c r="Q399" s="97">
        <v>0</v>
      </c>
      <c r="S399" s="97">
        <v>10</v>
      </c>
      <c r="T399" s="97">
        <v>0</v>
      </c>
      <c r="U399" s="97">
        <v>0</v>
      </c>
      <c r="V399" s="97">
        <v>0</v>
      </c>
      <c r="W399" s="97">
        <v>0</v>
      </c>
      <c r="X399" s="97">
        <v>0</v>
      </c>
      <c r="Y399" s="97">
        <v>0</v>
      </c>
      <c r="Z399" s="97">
        <v>0</v>
      </c>
      <c r="AA399" s="97">
        <v>0</v>
      </c>
      <c r="AB399" s="97">
        <v>0</v>
      </c>
      <c r="AC399" s="97">
        <v>0</v>
      </c>
      <c r="AD399" s="97">
        <v>0</v>
      </c>
      <c r="AE399" s="97">
        <v>0</v>
      </c>
      <c r="AF399" s="97">
        <v>0</v>
      </c>
      <c r="AG399" s="97">
        <v>0</v>
      </c>
    </row>
    <row r="400" spans="1:33" x14ac:dyDescent="0.3">
      <c r="A400" s="3">
        <v>5030</v>
      </c>
      <c r="B400" s="4" t="s">
        <v>392</v>
      </c>
      <c r="C400" s="97">
        <v>59.7</v>
      </c>
      <c r="D400" s="97">
        <v>3</v>
      </c>
      <c r="E400" s="97">
        <v>5</v>
      </c>
      <c r="F400" s="97">
        <v>16</v>
      </c>
      <c r="G400" s="97">
        <v>5</v>
      </c>
      <c r="H400" s="97">
        <v>71.099999999999994</v>
      </c>
      <c r="I400" s="97">
        <v>13</v>
      </c>
      <c r="J400" s="97">
        <v>0</v>
      </c>
      <c r="K400" s="97">
        <v>0</v>
      </c>
      <c r="L400" s="97">
        <v>5</v>
      </c>
      <c r="M400" s="97">
        <v>0</v>
      </c>
      <c r="N400" s="97">
        <v>0</v>
      </c>
      <c r="O400" s="97">
        <v>16</v>
      </c>
      <c r="P400" s="97">
        <v>0</v>
      </c>
      <c r="Q400" s="97">
        <v>0</v>
      </c>
      <c r="S400" s="97">
        <v>4.2</v>
      </c>
      <c r="T400" s="97">
        <v>0</v>
      </c>
      <c r="U400" s="97">
        <v>0</v>
      </c>
      <c r="V400" s="97">
        <v>0</v>
      </c>
      <c r="W400" s="97">
        <v>0</v>
      </c>
      <c r="X400" s="97">
        <v>0</v>
      </c>
      <c r="Y400" s="97">
        <v>0</v>
      </c>
      <c r="Z400" s="97">
        <v>0</v>
      </c>
      <c r="AA400" s="97">
        <v>0</v>
      </c>
      <c r="AB400" s="97">
        <v>0</v>
      </c>
      <c r="AC400" s="97">
        <v>0</v>
      </c>
      <c r="AD400" s="97">
        <v>0</v>
      </c>
      <c r="AE400" s="97">
        <v>0</v>
      </c>
      <c r="AF400" s="97">
        <v>0</v>
      </c>
      <c r="AG400" s="97">
        <v>0</v>
      </c>
    </row>
    <row r="401" spans="1:33" x14ac:dyDescent="0.3">
      <c r="A401" s="3">
        <v>5031</v>
      </c>
      <c r="B401" s="4" t="s">
        <v>393</v>
      </c>
      <c r="C401" s="97">
        <v>17.3</v>
      </c>
      <c r="D401" s="97">
        <v>0</v>
      </c>
      <c r="E401" s="97">
        <v>173.2</v>
      </c>
      <c r="F401" s="97">
        <v>21</v>
      </c>
      <c r="G401" s="97">
        <v>1</v>
      </c>
      <c r="H401" s="97">
        <v>188.3</v>
      </c>
      <c r="I401" s="97">
        <v>22</v>
      </c>
      <c r="J401" s="97">
        <v>0</v>
      </c>
      <c r="K401" s="97">
        <v>0</v>
      </c>
      <c r="L401" s="97">
        <v>0.9</v>
      </c>
      <c r="M401" s="97">
        <v>0</v>
      </c>
      <c r="N401" s="97">
        <v>0</v>
      </c>
      <c r="O401" s="97">
        <v>0</v>
      </c>
      <c r="P401" s="97">
        <v>0</v>
      </c>
      <c r="Q401" s="97">
        <v>0</v>
      </c>
      <c r="S401" s="97">
        <v>1.9</v>
      </c>
      <c r="T401" s="97">
        <v>0</v>
      </c>
      <c r="U401" s="97">
        <v>0</v>
      </c>
      <c r="V401" s="97">
        <v>0</v>
      </c>
      <c r="W401" s="97">
        <v>0</v>
      </c>
      <c r="X401" s="97">
        <v>0</v>
      </c>
      <c r="Y401" s="97">
        <v>0</v>
      </c>
      <c r="Z401" s="97">
        <v>0</v>
      </c>
      <c r="AA401" s="97">
        <v>0</v>
      </c>
      <c r="AB401" s="97">
        <v>0.9</v>
      </c>
      <c r="AC401" s="97">
        <v>0</v>
      </c>
      <c r="AD401" s="97">
        <v>0</v>
      </c>
      <c r="AE401" s="97">
        <v>0</v>
      </c>
      <c r="AF401" s="97">
        <v>0</v>
      </c>
      <c r="AG401" s="97">
        <v>0</v>
      </c>
    </row>
    <row r="402" spans="1:33" x14ac:dyDescent="0.3">
      <c r="A402" s="3">
        <v>5032</v>
      </c>
      <c r="B402" s="4" t="s">
        <v>394</v>
      </c>
      <c r="C402" s="97">
        <v>185.2</v>
      </c>
      <c r="D402" s="97">
        <v>65.099999999999994</v>
      </c>
      <c r="E402" s="97">
        <v>17.7</v>
      </c>
      <c r="F402" s="97">
        <v>0.2</v>
      </c>
      <c r="G402" s="97">
        <v>0</v>
      </c>
      <c r="H402" s="97">
        <v>9.5</v>
      </c>
      <c r="I402" s="97">
        <v>0</v>
      </c>
      <c r="J402" s="97">
        <v>0</v>
      </c>
      <c r="K402" s="97">
        <v>0</v>
      </c>
      <c r="L402" s="97">
        <v>0</v>
      </c>
      <c r="M402" s="97">
        <v>0</v>
      </c>
      <c r="N402" s="97">
        <v>0</v>
      </c>
      <c r="O402" s="97">
        <v>0</v>
      </c>
      <c r="P402" s="97">
        <v>0</v>
      </c>
      <c r="Q402" s="97">
        <v>0</v>
      </c>
      <c r="S402" s="97">
        <v>1.2</v>
      </c>
      <c r="T402" s="97">
        <v>0</v>
      </c>
      <c r="U402" s="97">
        <v>0</v>
      </c>
      <c r="V402" s="97">
        <v>0.2</v>
      </c>
      <c r="W402" s="97">
        <v>0</v>
      </c>
      <c r="X402" s="97">
        <v>0.4</v>
      </c>
      <c r="Y402" s="97">
        <v>0</v>
      </c>
      <c r="Z402" s="97">
        <v>0</v>
      </c>
      <c r="AA402" s="97">
        <v>0</v>
      </c>
      <c r="AB402" s="97">
        <v>0</v>
      </c>
      <c r="AC402" s="97">
        <v>0</v>
      </c>
      <c r="AD402" s="97">
        <v>0</v>
      </c>
      <c r="AE402" s="97">
        <v>0</v>
      </c>
      <c r="AF402" s="97">
        <v>0</v>
      </c>
      <c r="AG402" s="97">
        <v>0</v>
      </c>
    </row>
    <row r="403" spans="1:33" x14ac:dyDescent="0.3">
      <c r="A403" s="3">
        <v>5033</v>
      </c>
      <c r="B403" s="4" t="s">
        <v>395</v>
      </c>
      <c r="C403" s="97">
        <v>30.8</v>
      </c>
      <c r="D403" s="97">
        <v>279.5</v>
      </c>
      <c r="E403" s="97">
        <v>14</v>
      </c>
      <c r="F403" s="97">
        <v>0</v>
      </c>
      <c r="G403" s="97">
        <v>0</v>
      </c>
      <c r="H403" s="97">
        <v>0</v>
      </c>
      <c r="I403" s="97">
        <v>0</v>
      </c>
      <c r="J403" s="97">
        <v>0</v>
      </c>
      <c r="K403" s="97">
        <v>0</v>
      </c>
      <c r="L403" s="97">
        <v>3</v>
      </c>
      <c r="M403" s="97">
        <v>0</v>
      </c>
      <c r="N403" s="97">
        <v>0</v>
      </c>
      <c r="O403" s="97">
        <v>0</v>
      </c>
      <c r="P403" s="97">
        <v>0</v>
      </c>
      <c r="Q403" s="97">
        <v>0</v>
      </c>
      <c r="S403" s="97">
        <v>0</v>
      </c>
      <c r="T403" s="97">
        <v>0</v>
      </c>
      <c r="U403" s="97">
        <v>0</v>
      </c>
      <c r="V403" s="97">
        <v>0</v>
      </c>
      <c r="W403" s="97">
        <v>0</v>
      </c>
      <c r="X403" s="97">
        <v>0</v>
      </c>
      <c r="Y403" s="97">
        <v>0</v>
      </c>
      <c r="Z403" s="97">
        <v>0</v>
      </c>
      <c r="AA403" s="97">
        <v>0</v>
      </c>
      <c r="AB403" s="97">
        <v>0</v>
      </c>
      <c r="AC403" s="97">
        <v>0</v>
      </c>
      <c r="AD403" s="97">
        <v>0</v>
      </c>
      <c r="AE403" s="97">
        <v>0</v>
      </c>
      <c r="AF403" s="97">
        <v>0</v>
      </c>
      <c r="AG403" s="97">
        <v>0</v>
      </c>
    </row>
    <row r="404" spans="1:33" x14ac:dyDescent="0.3">
      <c r="A404" s="3">
        <v>5034</v>
      </c>
      <c r="B404" s="4" t="s">
        <v>396</v>
      </c>
      <c r="C404" s="97">
        <v>30</v>
      </c>
      <c r="D404" s="97">
        <v>9.6</v>
      </c>
      <c r="E404" s="97">
        <v>2</v>
      </c>
      <c r="F404" s="97">
        <v>14</v>
      </c>
      <c r="G404" s="97">
        <v>47</v>
      </c>
      <c r="H404" s="97">
        <v>9</v>
      </c>
      <c r="I404" s="97">
        <v>0</v>
      </c>
      <c r="J404" s="97">
        <v>0</v>
      </c>
      <c r="K404" s="97">
        <v>0</v>
      </c>
      <c r="L404" s="97">
        <v>0</v>
      </c>
      <c r="M404" s="97">
        <v>0</v>
      </c>
      <c r="N404" s="97">
        <v>0</v>
      </c>
      <c r="O404" s="97">
        <v>0</v>
      </c>
      <c r="P404" s="97">
        <v>0</v>
      </c>
      <c r="Q404" s="97">
        <v>0</v>
      </c>
      <c r="S404" s="97">
        <v>0</v>
      </c>
      <c r="T404" s="97">
        <v>0.8</v>
      </c>
      <c r="U404" s="97">
        <v>0</v>
      </c>
      <c r="V404" s="97">
        <v>0</v>
      </c>
      <c r="W404" s="97">
        <v>0</v>
      </c>
      <c r="X404" s="97">
        <v>0</v>
      </c>
      <c r="Y404" s="97">
        <v>0</v>
      </c>
      <c r="Z404" s="97">
        <v>0</v>
      </c>
      <c r="AA404" s="97">
        <v>0</v>
      </c>
      <c r="AB404" s="97">
        <v>0</v>
      </c>
      <c r="AC404" s="97">
        <v>0</v>
      </c>
      <c r="AD404" s="97">
        <v>0</v>
      </c>
      <c r="AE404" s="97">
        <v>0</v>
      </c>
      <c r="AF404" s="97">
        <v>0</v>
      </c>
      <c r="AG404" s="97">
        <v>0</v>
      </c>
    </row>
    <row r="405" spans="1:33" x14ac:dyDescent="0.3">
      <c r="A405" s="3">
        <v>5035</v>
      </c>
      <c r="B405" s="4" t="s">
        <v>397</v>
      </c>
      <c r="C405" s="97">
        <v>141.69999999999999</v>
      </c>
      <c r="D405" s="97">
        <v>0</v>
      </c>
      <c r="E405" s="97">
        <v>45.5</v>
      </c>
      <c r="F405" s="97">
        <v>57.3</v>
      </c>
      <c r="G405" s="97">
        <v>13</v>
      </c>
      <c r="H405" s="97">
        <v>43.3</v>
      </c>
      <c r="I405" s="97">
        <v>18</v>
      </c>
      <c r="J405" s="97">
        <v>0</v>
      </c>
      <c r="K405" s="97">
        <v>0</v>
      </c>
      <c r="L405" s="97">
        <v>1.6</v>
      </c>
      <c r="M405" s="97">
        <v>21</v>
      </c>
      <c r="N405" s="97">
        <v>0</v>
      </c>
      <c r="O405" s="97">
        <v>0</v>
      </c>
      <c r="P405" s="97">
        <v>0</v>
      </c>
      <c r="Q405" s="97">
        <v>0</v>
      </c>
      <c r="S405" s="97">
        <v>27.8</v>
      </c>
      <c r="T405" s="97">
        <v>0</v>
      </c>
      <c r="U405" s="97">
        <v>42.5</v>
      </c>
      <c r="V405" s="97">
        <v>23.3</v>
      </c>
      <c r="W405" s="97">
        <v>0</v>
      </c>
      <c r="X405" s="97">
        <v>0.3</v>
      </c>
      <c r="Y405" s="97">
        <v>0</v>
      </c>
      <c r="Z405" s="97">
        <v>0</v>
      </c>
      <c r="AA405" s="97">
        <v>0</v>
      </c>
      <c r="AB405" s="97">
        <v>1.6</v>
      </c>
      <c r="AC405" s="97">
        <v>0</v>
      </c>
      <c r="AD405" s="97">
        <v>0</v>
      </c>
      <c r="AE405" s="97">
        <v>0</v>
      </c>
      <c r="AF405" s="97">
        <v>0</v>
      </c>
      <c r="AG405" s="97">
        <v>0</v>
      </c>
    </row>
    <row r="406" spans="1:33" x14ac:dyDescent="0.3">
      <c r="A406" s="3">
        <v>5036</v>
      </c>
      <c r="B406" s="4" t="s">
        <v>398</v>
      </c>
      <c r="C406" s="97">
        <v>12.1</v>
      </c>
      <c r="D406" s="97">
        <v>18.8</v>
      </c>
      <c r="E406" s="97">
        <v>30.8</v>
      </c>
      <c r="F406" s="97">
        <v>1</v>
      </c>
      <c r="G406" s="97">
        <v>2.1</v>
      </c>
      <c r="H406" s="97">
        <v>18.399999999999999</v>
      </c>
      <c r="I406" s="97">
        <v>2.9</v>
      </c>
      <c r="J406" s="97">
        <v>0</v>
      </c>
      <c r="K406" s="97">
        <v>0</v>
      </c>
      <c r="L406" s="97">
        <v>0</v>
      </c>
      <c r="M406" s="97">
        <v>0</v>
      </c>
      <c r="N406" s="97">
        <v>0</v>
      </c>
      <c r="O406" s="97">
        <v>0</v>
      </c>
      <c r="P406" s="97">
        <v>0</v>
      </c>
      <c r="Q406" s="97">
        <v>0</v>
      </c>
      <c r="S406" s="97">
        <v>0</v>
      </c>
      <c r="T406" s="97">
        <v>0</v>
      </c>
      <c r="U406" s="97">
        <v>1.8</v>
      </c>
      <c r="V406" s="97">
        <v>0</v>
      </c>
      <c r="W406" s="97">
        <v>0</v>
      </c>
      <c r="X406" s="97">
        <v>0</v>
      </c>
      <c r="Y406" s="97">
        <v>0</v>
      </c>
      <c r="Z406" s="97">
        <v>0</v>
      </c>
      <c r="AA406" s="97">
        <v>0</v>
      </c>
      <c r="AB406" s="97">
        <v>0</v>
      </c>
      <c r="AC406" s="97">
        <v>0</v>
      </c>
      <c r="AD406" s="97">
        <v>0</v>
      </c>
      <c r="AE406" s="97">
        <v>0</v>
      </c>
      <c r="AF406" s="97">
        <v>0</v>
      </c>
      <c r="AG406" s="97">
        <v>0</v>
      </c>
    </row>
    <row r="407" spans="1:33" x14ac:dyDescent="0.3">
      <c r="A407" s="3">
        <v>5037</v>
      </c>
      <c r="B407" s="4" t="s">
        <v>399</v>
      </c>
      <c r="C407" s="97">
        <v>95.5</v>
      </c>
      <c r="D407" s="97">
        <v>7</v>
      </c>
      <c r="E407" s="97">
        <v>7</v>
      </c>
      <c r="F407" s="97">
        <v>20</v>
      </c>
      <c r="G407" s="97">
        <v>5</v>
      </c>
      <c r="H407" s="97">
        <v>69</v>
      </c>
      <c r="I407" s="97">
        <v>8</v>
      </c>
      <c r="J407" s="97">
        <v>0</v>
      </c>
      <c r="K407" s="97">
        <v>0</v>
      </c>
      <c r="L407" s="97">
        <v>5</v>
      </c>
      <c r="M407" s="97">
        <v>17</v>
      </c>
      <c r="N407" s="97">
        <v>0</v>
      </c>
      <c r="O407" s="97">
        <v>5</v>
      </c>
      <c r="P407" s="97">
        <v>0</v>
      </c>
      <c r="Q407" s="97">
        <v>2</v>
      </c>
      <c r="S407" s="97">
        <v>8.5</v>
      </c>
      <c r="T407" s="97">
        <v>0</v>
      </c>
      <c r="U407" s="97">
        <v>0</v>
      </c>
      <c r="V407" s="97">
        <v>0</v>
      </c>
      <c r="W407" s="97">
        <v>0</v>
      </c>
      <c r="X407" s="97">
        <v>5</v>
      </c>
      <c r="Y407" s="97">
        <v>0</v>
      </c>
      <c r="Z407" s="97">
        <v>0</v>
      </c>
      <c r="AA407" s="97">
        <v>0</v>
      </c>
      <c r="AB407" s="97">
        <v>0</v>
      </c>
      <c r="AC407" s="97">
        <v>17</v>
      </c>
      <c r="AD407" s="97">
        <v>0</v>
      </c>
      <c r="AE407" s="97">
        <v>0</v>
      </c>
      <c r="AF407" s="97">
        <v>0</v>
      </c>
      <c r="AG407" s="97">
        <v>0</v>
      </c>
    </row>
    <row r="408" spans="1:33" x14ac:dyDescent="0.3">
      <c r="A408" s="3">
        <v>5038</v>
      </c>
      <c r="B408" s="4" t="s">
        <v>400</v>
      </c>
      <c r="C408" s="97">
        <v>75</v>
      </c>
      <c r="D408" s="97">
        <v>5</v>
      </c>
      <c r="E408" s="97">
        <v>2</v>
      </c>
      <c r="F408" s="97">
        <v>2</v>
      </c>
      <c r="G408" s="97">
        <v>26</v>
      </c>
      <c r="H408" s="97">
        <v>64</v>
      </c>
      <c r="I408" s="97">
        <v>0</v>
      </c>
      <c r="J408" s="97">
        <v>0</v>
      </c>
      <c r="K408" s="97">
        <v>0</v>
      </c>
      <c r="L408" s="97">
        <v>1</v>
      </c>
      <c r="M408" s="97">
        <v>140</v>
      </c>
      <c r="N408" s="97">
        <v>0</v>
      </c>
      <c r="O408" s="97">
        <v>0</v>
      </c>
      <c r="P408" s="97">
        <v>0</v>
      </c>
      <c r="Q408" s="97">
        <v>9</v>
      </c>
      <c r="S408" s="97">
        <v>4</v>
      </c>
      <c r="T408" s="97">
        <v>0</v>
      </c>
      <c r="U408" s="97">
        <v>0</v>
      </c>
      <c r="V408" s="97">
        <v>0</v>
      </c>
      <c r="W408" s="97">
        <v>25</v>
      </c>
      <c r="X408" s="97">
        <v>0</v>
      </c>
      <c r="Y408" s="97">
        <v>0</v>
      </c>
      <c r="Z408" s="97">
        <v>0</v>
      </c>
      <c r="AA408" s="97">
        <v>0</v>
      </c>
      <c r="AB408" s="97">
        <v>0</v>
      </c>
      <c r="AC408" s="97">
        <v>15</v>
      </c>
      <c r="AD408" s="97">
        <v>0</v>
      </c>
      <c r="AE408" s="97">
        <v>0</v>
      </c>
      <c r="AF408" s="97">
        <v>0</v>
      </c>
      <c r="AG408" s="97">
        <v>0</v>
      </c>
    </row>
    <row r="409" spans="1:33" x14ac:dyDescent="0.3">
      <c r="A409" s="3">
        <v>5039</v>
      </c>
      <c r="B409" s="4" t="s">
        <v>401</v>
      </c>
      <c r="C409" s="97">
        <v>3</v>
      </c>
      <c r="D409" s="97">
        <v>0.2</v>
      </c>
      <c r="E409" s="97">
        <v>0</v>
      </c>
      <c r="F409" s="97">
        <v>0</v>
      </c>
      <c r="G409" s="97">
        <v>0</v>
      </c>
      <c r="H409" s="97">
        <v>0.5</v>
      </c>
      <c r="I409" s="97">
        <v>0</v>
      </c>
      <c r="J409" s="97">
        <v>0</v>
      </c>
      <c r="K409" s="97">
        <v>0</v>
      </c>
      <c r="L409" s="97">
        <v>0</v>
      </c>
      <c r="M409" s="97">
        <v>0</v>
      </c>
      <c r="N409" s="97">
        <v>0</v>
      </c>
      <c r="O409" s="97">
        <v>0</v>
      </c>
      <c r="P409" s="97">
        <v>0</v>
      </c>
      <c r="Q409" s="97">
        <v>0</v>
      </c>
      <c r="S409" s="97">
        <v>0</v>
      </c>
      <c r="T409" s="97">
        <v>0</v>
      </c>
      <c r="U409" s="97">
        <v>0</v>
      </c>
      <c r="V409" s="97">
        <v>0</v>
      </c>
      <c r="W409" s="97">
        <v>0</v>
      </c>
      <c r="X409" s="97">
        <v>0</v>
      </c>
      <c r="Y409" s="97">
        <v>0</v>
      </c>
      <c r="Z409" s="97">
        <v>0</v>
      </c>
      <c r="AA409" s="97">
        <v>0</v>
      </c>
      <c r="AB409" s="97">
        <v>0</v>
      </c>
      <c r="AC409" s="97">
        <v>0</v>
      </c>
      <c r="AD409" s="97">
        <v>0</v>
      </c>
      <c r="AE409" s="97">
        <v>0</v>
      </c>
      <c r="AF409" s="97">
        <v>0</v>
      </c>
      <c r="AG409" s="97">
        <v>0</v>
      </c>
    </row>
    <row r="410" spans="1:33" x14ac:dyDescent="0.3">
      <c r="A410" s="3">
        <v>5040</v>
      </c>
      <c r="B410" s="4" t="s">
        <v>402</v>
      </c>
      <c r="C410" s="97">
        <v>5</v>
      </c>
      <c r="D410" s="97">
        <v>10</v>
      </c>
      <c r="E410" s="97">
        <v>0</v>
      </c>
      <c r="F410" s="97">
        <v>2</v>
      </c>
      <c r="G410" s="97">
        <v>0</v>
      </c>
      <c r="H410" s="97">
        <v>0</v>
      </c>
      <c r="I410" s="97">
        <v>0</v>
      </c>
      <c r="J410" s="97">
        <v>0</v>
      </c>
      <c r="K410" s="97">
        <v>0</v>
      </c>
      <c r="L410" s="97">
        <v>0</v>
      </c>
      <c r="M410" s="97">
        <v>35</v>
      </c>
      <c r="N410" s="97">
        <v>0</v>
      </c>
      <c r="O410" s="97">
        <v>0</v>
      </c>
      <c r="P410" s="97">
        <v>0</v>
      </c>
      <c r="Q410" s="97">
        <v>0</v>
      </c>
      <c r="S410" s="97">
        <v>1</v>
      </c>
      <c r="T410" s="97">
        <v>0</v>
      </c>
      <c r="U410" s="97">
        <v>0</v>
      </c>
      <c r="V410" s="97">
        <v>0</v>
      </c>
      <c r="W410" s="97">
        <v>0</v>
      </c>
      <c r="X410" s="97">
        <v>0</v>
      </c>
      <c r="Y410" s="97">
        <v>0</v>
      </c>
      <c r="Z410" s="97">
        <v>0</v>
      </c>
      <c r="AA410" s="97">
        <v>0</v>
      </c>
      <c r="AB410" s="97">
        <v>0</v>
      </c>
      <c r="AC410" s="97">
        <v>0</v>
      </c>
      <c r="AD410" s="97">
        <v>0</v>
      </c>
      <c r="AE410" s="97">
        <v>0</v>
      </c>
      <c r="AF410" s="97">
        <v>0</v>
      </c>
      <c r="AG410" s="97">
        <v>0</v>
      </c>
    </row>
    <row r="411" spans="1:33" x14ac:dyDescent="0.3">
      <c r="A411" s="3">
        <v>5041</v>
      </c>
      <c r="B411" s="4" t="s">
        <v>403</v>
      </c>
      <c r="C411" s="97">
        <v>12</v>
      </c>
      <c r="D411" s="97">
        <v>0</v>
      </c>
      <c r="E411" s="97">
        <v>1</v>
      </c>
      <c r="F411" s="97">
        <v>1</v>
      </c>
      <c r="G411" s="97">
        <v>1</v>
      </c>
      <c r="H411" s="97">
        <v>34.299999999999997</v>
      </c>
      <c r="I411" s="97">
        <v>0</v>
      </c>
      <c r="J411" s="97">
        <v>0</v>
      </c>
      <c r="K411" s="97">
        <v>0</v>
      </c>
      <c r="L411" s="97">
        <v>0</v>
      </c>
      <c r="M411" s="97">
        <v>0</v>
      </c>
      <c r="N411" s="97">
        <v>0</v>
      </c>
      <c r="O411" s="97">
        <v>0</v>
      </c>
      <c r="P411" s="97">
        <v>0</v>
      </c>
      <c r="Q411" s="97">
        <v>0</v>
      </c>
      <c r="S411" s="97">
        <v>1.1000000000000001</v>
      </c>
      <c r="T411" s="97">
        <v>0</v>
      </c>
      <c r="U411" s="97">
        <v>0</v>
      </c>
      <c r="V411" s="97">
        <v>0</v>
      </c>
      <c r="W411" s="97">
        <v>0</v>
      </c>
      <c r="X411" s="97">
        <v>0</v>
      </c>
      <c r="Y411" s="97">
        <v>0</v>
      </c>
      <c r="Z411" s="97">
        <v>0</v>
      </c>
      <c r="AA411" s="97">
        <v>0</v>
      </c>
      <c r="AB411" s="97">
        <v>0</v>
      </c>
      <c r="AC411" s="97">
        <v>0</v>
      </c>
      <c r="AD411" s="97">
        <v>0</v>
      </c>
      <c r="AE411" s="97">
        <v>0</v>
      </c>
      <c r="AF411" s="97">
        <v>0</v>
      </c>
      <c r="AG411" s="97">
        <v>0</v>
      </c>
    </row>
    <row r="412" spans="1:33" x14ac:dyDescent="0.3">
      <c r="A412" s="3">
        <v>5042</v>
      </c>
      <c r="B412" s="4" t="s">
        <v>404</v>
      </c>
      <c r="C412" s="97">
        <v>4</v>
      </c>
      <c r="D412" s="97">
        <v>9</v>
      </c>
      <c r="E412" s="97">
        <v>1</v>
      </c>
      <c r="F412" s="97">
        <v>0</v>
      </c>
      <c r="G412" s="97">
        <v>0</v>
      </c>
      <c r="H412" s="97">
        <v>57</v>
      </c>
      <c r="I412" s="97">
        <v>0</v>
      </c>
      <c r="J412" s="97">
        <v>0</v>
      </c>
      <c r="K412" s="97">
        <v>0</v>
      </c>
      <c r="L412" s="97">
        <v>0</v>
      </c>
      <c r="M412" s="97">
        <v>46</v>
      </c>
      <c r="N412" s="97">
        <v>0</v>
      </c>
      <c r="O412" s="97">
        <v>0</v>
      </c>
      <c r="P412" s="97">
        <v>0</v>
      </c>
      <c r="Q412" s="97">
        <v>0</v>
      </c>
      <c r="S412" s="97">
        <v>2.5</v>
      </c>
      <c r="T412" s="97">
        <v>2</v>
      </c>
      <c r="U412" s="97">
        <v>0</v>
      </c>
      <c r="V412" s="97">
        <v>0</v>
      </c>
      <c r="W412" s="97">
        <v>0</v>
      </c>
      <c r="X412" s="97">
        <v>0</v>
      </c>
      <c r="Y412" s="97">
        <v>0</v>
      </c>
      <c r="Z412" s="97">
        <v>0</v>
      </c>
      <c r="AA412" s="97">
        <v>0</v>
      </c>
      <c r="AB412" s="97">
        <v>0</v>
      </c>
      <c r="AC412" s="97">
        <v>0</v>
      </c>
      <c r="AD412" s="97">
        <v>0</v>
      </c>
      <c r="AE412" s="97">
        <v>0</v>
      </c>
      <c r="AF412" s="97">
        <v>0</v>
      </c>
      <c r="AG412" s="97">
        <v>0</v>
      </c>
    </row>
    <row r="413" spans="1:33" x14ac:dyDescent="0.3">
      <c r="A413" s="3">
        <v>5043</v>
      </c>
      <c r="B413" s="4" t="s">
        <v>405</v>
      </c>
      <c r="C413" s="97">
        <v>2.5</v>
      </c>
      <c r="D413" s="97">
        <v>1.1000000000000001</v>
      </c>
      <c r="E413" s="97">
        <v>0</v>
      </c>
      <c r="F413" s="97">
        <v>0</v>
      </c>
      <c r="G413" s="97">
        <v>2</v>
      </c>
      <c r="H413" s="97">
        <v>5</v>
      </c>
      <c r="I413" s="97">
        <v>0</v>
      </c>
      <c r="J413" s="97">
        <v>0</v>
      </c>
      <c r="K413" s="97">
        <v>0</v>
      </c>
      <c r="L413" s="97">
        <v>0</v>
      </c>
      <c r="M413" s="97">
        <v>0</v>
      </c>
      <c r="N413" s="97">
        <v>0</v>
      </c>
      <c r="O413" s="97">
        <v>2</v>
      </c>
      <c r="P413" s="97">
        <v>0</v>
      </c>
      <c r="Q413" s="97">
        <v>0</v>
      </c>
      <c r="S413" s="97">
        <v>0</v>
      </c>
      <c r="T413" s="97">
        <v>0</v>
      </c>
      <c r="U413" s="97">
        <v>0</v>
      </c>
      <c r="V413" s="97">
        <v>0</v>
      </c>
      <c r="W413" s="97">
        <v>0</v>
      </c>
      <c r="X413" s="97">
        <v>0</v>
      </c>
      <c r="Y413" s="97">
        <v>0</v>
      </c>
      <c r="Z413" s="97">
        <v>0</v>
      </c>
      <c r="AA413" s="97">
        <v>0</v>
      </c>
      <c r="AB413" s="97">
        <v>0</v>
      </c>
      <c r="AC413" s="97">
        <v>0</v>
      </c>
      <c r="AD413" s="97">
        <v>0</v>
      </c>
      <c r="AE413" s="97">
        <v>0</v>
      </c>
      <c r="AF413" s="97">
        <v>0</v>
      </c>
      <c r="AG413" s="97">
        <v>0</v>
      </c>
    </row>
    <row r="414" spans="1:33" x14ac:dyDescent="0.3">
      <c r="A414" s="3">
        <v>5044</v>
      </c>
      <c r="B414" s="4" t="s">
        <v>406</v>
      </c>
      <c r="C414" s="97">
        <v>0</v>
      </c>
      <c r="D414" s="97">
        <v>0</v>
      </c>
      <c r="E414" s="97">
        <v>0</v>
      </c>
      <c r="F414" s="97">
        <v>0</v>
      </c>
      <c r="G414" s="97">
        <v>0</v>
      </c>
      <c r="H414" s="97">
        <v>0</v>
      </c>
      <c r="I414" s="97">
        <v>0</v>
      </c>
      <c r="J414" s="97">
        <v>0</v>
      </c>
      <c r="K414" s="97">
        <v>0</v>
      </c>
      <c r="L414" s="97">
        <v>0</v>
      </c>
      <c r="M414" s="97">
        <v>100</v>
      </c>
      <c r="N414" s="97">
        <v>0</v>
      </c>
      <c r="O414" s="97">
        <v>0</v>
      </c>
      <c r="P414" s="97">
        <v>0</v>
      </c>
      <c r="Q414" s="97">
        <v>0</v>
      </c>
      <c r="S414" s="97">
        <v>0</v>
      </c>
      <c r="T414" s="97">
        <v>0</v>
      </c>
      <c r="U414" s="97">
        <v>0</v>
      </c>
      <c r="V414" s="97">
        <v>0</v>
      </c>
      <c r="W414" s="97">
        <v>0</v>
      </c>
      <c r="X414" s="97">
        <v>0</v>
      </c>
      <c r="Y414" s="97">
        <v>0</v>
      </c>
      <c r="Z414" s="97">
        <v>0</v>
      </c>
      <c r="AA414" s="97">
        <v>0</v>
      </c>
      <c r="AB414" s="97">
        <v>0</v>
      </c>
      <c r="AC414" s="97">
        <v>0</v>
      </c>
      <c r="AD414" s="97">
        <v>0</v>
      </c>
      <c r="AE414" s="97">
        <v>0</v>
      </c>
      <c r="AF414" s="97">
        <v>0</v>
      </c>
      <c r="AG414" s="97">
        <v>0</v>
      </c>
    </row>
    <row r="415" spans="1:33" x14ac:dyDescent="0.3">
      <c r="A415" s="3">
        <v>5045</v>
      </c>
      <c r="B415" s="4" t="s">
        <v>407</v>
      </c>
      <c r="C415" s="97">
        <v>171</v>
      </c>
      <c r="D415" s="97">
        <v>0</v>
      </c>
      <c r="E415" s="97">
        <v>35</v>
      </c>
      <c r="F415" s="97">
        <v>0</v>
      </c>
      <c r="G415" s="97">
        <v>0</v>
      </c>
      <c r="H415" s="97">
        <v>20</v>
      </c>
      <c r="I415" s="97">
        <v>0</v>
      </c>
      <c r="J415" s="97">
        <v>0</v>
      </c>
      <c r="K415" s="97">
        <v>0</v>
      </c>
      <c r="L415" s="97">
        <v>18</v>
      </c>
      <c r="M415" s="97">
        <v>87</v>
      </c>
      <c r="N415" s="97">
        <v>0</v>
      </c>
      <c r="O415" s="97">
        <v>0</v>
      </c>
      <c r="P415" s="97">
        <v>0</v>
      </c>
      <c r="Q415" s="97">
        <v>0</v>
      </c>
      <c r="S415" s="97">
        <v>0</v>
      </c>
      <c r="T415" s="97">
        <v>0</v>
      </c>
      <c r="U415" s="97">
        <v>17</v>
      </c>
      <c r="V415" s="97">
        <v>0</v>
      </c>
      <c r="W415" s="97">
        <v>0</v>
      </c>
      <c r="X415" s="97">
        <v>16</v>
      </c>
      <c r="Y415" s="97">
        <v>0</v>
      </c>
      <c r="Z415" s="97">
        <v>0</v>
      </c>
      <c r="AA415" s="97">
        <v>0</v>
      </c>
      <c r="AB415" s="97">
        <v>0</v>
      </c>
      <c r="AC415" s="97">
        <v>87</v>
      </c>
      <c r="AD415" s="97">
        <v>0</v>
      </c>
      <c r="AE415" s="97">
        <v>0</v>
      </c>
      <c r="AF415" s="97">
        <v>0</v>
      </c>
      <c r="AG415" s="97">
        <v>0</v>
      </c>
    </row>
    <row r="416" spans="1:33" x14ac:dyDescent="0.3">
      <c r="A416" s="3">
        <v>5046</v>
      </c>
      <c r="B416" s="4" t="s">
        <v>408</v>
      </c>
      <c r="C416" s="97">
        <v>18.8</v>
      </c>
      <c r="D416" s="97">
        <v>0</v>
      </c>
      <c r="E416" s="97">
        <v>15.3</v>
      </c>
      <c r="F416" s="97">
        <v>0</v>
      </c>
      <c r="G416" s="97">
        <v>0</v>
      </c>
      <c r="H416" s="97">
        <v>0</v>
      </c>
      <c r="I416" s="97">
        <v>0</v>
      </c>
      <c r="J416" s="97">
        <v>0</v>
      </c>
      <c r="K416" s="97">
        <v>0</v>
      </c>
      <c r="L416" s="97">
        <v>0</v>
      </c>
      <c r="M416" s="97">
        <v>0</v>
      </c>
      <c r="N416" s="97">
        <v>0</v>
      </c>
      <c r="O416" s="97">
        <v>2</v>
      </c>
      <c r="P416" s="97">
        <v>0</v>
      </c>
      <c r="Q416" s="97">
        <v>0</v>
      </c>
      <c r="S416" s="97">
        <v>0</v>
      </c>
      <c r="T416" s="97">
        <v>0</v>
      </c>
      <c r="U416" s="97">
        <v>0</v>
      </c>
      <c r="V416" s="97">
        <v>0</v>
      </c>
      <c r="W416" s="97">
        <v>0</v>
      </c>
      <c r="X416" s="97">
        <v>0</v>
      </c>
      <c r="Y416" s="97">
        <v>0</v>
      </c>
      <c r="Z416" s="97">
        <v>0</v>
      </c>
      <c r="AA416" s="97">
        <v>0</v>
      </c>
      <c r="AB416" s="97">
        <v>0</v>
      </c>
      <c r="AC416" s="97">
        <v>0</v>
      </c>
      <c r="AD416" s="97">
        <v>0</v>
      </c>
      <c r="AE416" s="97">
        <v>0</v>
      </c>
      <c r="AF416" s="97">
        <v>0</v>
      </c>
      <c r="AG416" s="97">
        <v>0</v>
      </c>
    </row>
    <row r="417" spans="1:33" x14ac:dyDescent="0.3">
      <c r="A417" s="3">
        <v>5047</v>
      </c>
      <c r="B417" s="4" t="s">
        <v>409</v>
      </c>
      <c r="C417" s="97">
        <v>23</v>
      </c>
      <c r="D417" s="97">
        <v>0</v>
      </c>
      <c r="E417" s="97">
        <v>3</v>
      </c>
      <c r="F417" s="97">
        <v>0</v>
      </c>
      <c r="G417" s="97">
        <v>56</v>
      </c>
      <c r="H417" s="97">
        <v>3</v>
      </c>
      <c r="I417" s="97">
        <v>4</v>
      </c>
      <c r="J417" s="97">
        <v>0</v>
      </c>
      <c r="K417" s="97">
        <v>0</v>
      </c>
      <c r="L417" s="97">
        <v>9</v>
      </c>
      <c r="M417" s="97">
        <v>30</v>
      </c>
      <c r="N417" s="97">
        <v>0</v>
      </c>
      <c r="O417" s="97">
        <v>0</v>
      </c>
      <c r="P417" s="97">
        <v>0</v>
      </c>
      <c r="Q417" s="97">
        <v>46</v>
      </c>
      <c r="S417" s="97">
        <v>0</v>
      </c>
      <c r="T417" s="97">
        <v>0</v>
      </c>
      <c r="U417" s="97">
        <v>0</v>
      </c>
      <c r="V417" s="97">
        <v>0</v>
      </c>
      <c r="W417" s="97">
        <v>0</v>
      </c>
      <c r="X417" s="97">
        <v>0</v>
      </c>
      <c r="Y417" s="97">
        <v>0</v>
      </c>
      <c r="Z417" s="97">
        <v>0</v>
      </c>
      <c r="AA417" s="97">
        <v>0</v>
      </c>
      <c r="AB417" s="97">
        <v>8</v>
      </c>
      <c r="AC417" s="97">
        <v>0</v>
      </c>
      <c r="AD417" s="97">
        <v>0</v>
      </c>
      <c r="AE417" s="97">
        <v>0</v>
      </c>
      <c r="AF417" s="97">
        <v>0</v>
      </c>
      <c r="AG417" s="97">
        <v>0</v>
      </c>
    </row>
    <row r="418" spans="1:33" x14ac:dyDescent="0.3">
      <c r="A418" s="3">
        <v>5048</v>
      </c>
      <c r="B418" s="4" t="s">
        <v>410</v>
      </c>
      <c r="C418" s="97">
        <v>5</v>
      </c>
      <c r="D418" s="97">
        <v>0</v>
      </c>
      <c r="E418" s="97">
        <v>1</v>
      </c>
      <c r="F418" s="97">
        <v>0</v>
      </c>
      <c r="G418" s="97">
        <v>0</v>
      </c>
      <c r="H418" s="97">
        <v>0</v>
      </c>
      <c r="I418" s="97">
        <v>0</v>
      </c>
      <c r="J418" s="97">
        <v>0</v>
      </c>
      <c r="K418" s="97">
        <v>0</v>
      </c>
      <c r="L418" s="97">
        <v>7</v>
      </c>
      <c r="M418" s="97">
        <v>0</v>
      </c>
      <c r="N418" s="97">
        <v>0</v>
      </c>
      <c r="O418" s="97">
        <v>0</v>
      </c>
      <c r="P418" s="97">
        <v>0</v>
      </c>
      <c r="Q418" s="97">
        <v>0</v>
      </c>
      <c r="S418" s="97">
        <v>0</v>
      </c>
      <c r="T418" s="97">
        <v>0</v>
      </c>
      <c r="U418" s="97">
        <v>0</v>
      </c>
      <c r="V418" s="97">
        <v>0</v>
      </c>
      <c r="W418" s="97">
        <v>0</v>
      </c>
      <c r="X418" s="97">
        <v>0</v>
      </c>
      <c r="Y418" s="97">
        <v>0</v>
      </c>
      <c r="Z418" s="97">
        <v>0</v>
      </c>
      <c r="AA418" s="97">
        <v>0</v>
      </c>
      <c r="AB418" s="97">
        <v>0</v>
      </c>
      <c r="AC418" s="97">
        <v>0</v>
      </c>
      <c r="AD418" s="97">
        <v>0</v>
      </c>
      <c r="AE418" s="97">
        <v>0</v>
      </c>
      <c r="AF418" s="97">
        <v>0</v>
      </c>
      <c r="AG418" s="97">
        <v>0</v>
      </c>
    </row>
    <row r="419" spans="1:33" x14ac:dyDescent="0.3">
      <c r="A419" s="3">
        <v>5049</v>
      </c>
      <c r="B419" s="4" t="s">
        <v>411</v>
      </c>
      <c r="C419" s="97">
        <v>6</v>
      </c>
      <c r="D419" s="97">
        <v>13</v>
      </c>
      <c r="E419" s="97">
        <v>0</v>
      </c>
      <c r="F419" s="97">
        <v>0</v>
      </c>
      <c r="G419" s="97">
        <v>0</v>
      </c>
      <c r="H419" s="97">
        <v>2</v>
      </c>
      <c r="I419" s="97">
        <v>0</v>
      </c>
      <c r="J419" s="97">
        <v>0</v>
      </c>
      <c r="K419" s="97">
        <v>0</v>
      </c>
      <c r="L419" s="97">
        <v>0</v>
      </c>
      <c r="M419" s="97">
        <v>0</v>
      </c>
      <c r="N419" s="97">
        <v>0</v>
      </c>
      <c r="O419" s="97">
        <v>0</v>
      </c>
      <c r="P419" s="97">
        <v>0</v>
      </c>
      <c r="Q419" s="97">
        <v>0</v>
      </c>
      <c r="S419" s="97">
        <v>0</v>
      </c>
      <c r="T419" s="97">
        <v>0</v>
      </c>
      <c r="U419" s="97">
        <v>0</v>
      </c>
      <c r="V419" s="97">
        <v>0</v>
      </c>
      <c r="W419" s="97">
        <v>0</v>
      </c>
      <c r="X419" s="97">
        <v>0</v>
      </c>
      <c r="Y419" s="97">
        <v>0</v>
      </c>
      <c r="Z419" s="97">
        <v>0</v>
      </c>
      <c r="AA419" s="97">
        <v>0</v>
      </c>
      <c r="AB419" s="97">
        <v>0</v>
      </c>
      <c r="AC419" s="97">
        <v>0</v>
      </c>
      <c r="AD419" s="97">
        <v>0</v>
      </c>
      <c r="AE419" s="97">
        <v>0</v>
      </c>
      <c r="AF419" s="97">
        <v>0</v>
      </c>
      <c r="AG419" s="97">
        <v>0</v>
      </c>
    </row>
    <row r="420" spans="1:33" x14ac:dyDescent="0.3">
      <c r="A420" s="3">
        <v>5050</v>
      </c>
      <c r="B420" s="4" t="s">
        <v>412</v>
      </c>
      <c r="C420" s="97">
        <v>8.4</v>
      </c>
      <c r="D420" s="97">
        <v>0.4</v>
      </c>
      <c r="E420" s="97">
        <v>3</v>
      </c>
      <c r="F420" s="97">
        <v>0</v>
      </c>
      <c r="G420" s="97">
        <v>0</v>
      </c>
      <c r="H420" s="97">
        <v>32</v>
      </c>
      <c r="I420" s="97">
        <v>0</v>
      </c>
      <c r="J420" s="97">
        <v>0</v>
      </c>
      <c r="K420" s="97">
        <v>0</v>
      </c>
      <c r="L420" s="97">
        <v>1</v>
      </c>
      <c r="M420" s="97">
        <v>0</v>
      </c>
      <c r="N420" s="97">
        <v>0</v>
      </c>
      <c r="O420" s="97">
        <v>0</v>
      </c>
      <c r="P420" s="97">
        <v>0</v>
      </c>
      <c r="Q420" s="97">
        <v>0</v>
      </c>
      <c r="S420" s="97">
        <v>0.2</v>
      </c>
      <c r="T420" s="97">
        <v>0</v>
      </c>
      <c r="U420" s="97">
        <v>1</v>
      </c>
      <c r="V420" s="97">
        <v>0</v>
      </c>
      <c r="W420" s="97">
        <v>0</v>
      </c>
      <c r="X420" s="97">
        <v>0</v>
      </c>
      <c r="Y420" s="97">
        <v>0</v>
      </c>
      <c r="Z420" s="97">
        <v>0</v>
      </c>
      <c r="AA420" s="97">
        <v>0</v>
      </c>
      <c r="AB420" s="97">
        <v>0</v>
      </c>
      <c r="AC420" s="97">
        <v>0</v>
      </c>
      <c r="AD420" s="97">
        <v>0</v>
      </c>
      <c r="AE420" s="97">
        <v>0</v>
      </c>
      <c r="AF420" s="97">
        <v>0</v>
      </c>
      <c r="AG420" s="97">
        <v>0</v>
      </c>
    </row>
    <row r="421" spans="1:33" x14ac:dyDescent="0.3">
      <c r="A421" s="3">
        <v>5051</v>
      </c>
      <c r="B421" s="4" t="s">
        <v>413</v>
      </c>
      <c r="C421" s="97">
        <v>39.700000000000003</v>
      </c>
      <c r="D421" s="97">
        <v>5</v>
      </c>
      <c r="E421" s="97">
        <v>27.6</v>
      </c>
      <c r="F421" s="97">
        <v>3</v>
      </c>
      <c r="G421" s="97">
        <v>8.3000000000000007</v>
      </c>
      <c r="H421" s="97">
        <v>0</v>
      </c>
      <c r="I421" s="97">
        <v>0</v>
      </c>
      <c r="J421" s="97">
        <v>0</v>
      </c>
      <c r="K421" s="97">
        <v>0</v>
      </c>
      <c r="L421" s="97">
        <v>0</v>
      </c>
      <c r="M421" s="97">
        <v>81</v>
      </c>
      <c r="N421" s="97">
        <v>0</v>
      </c>
      <c r="O421" s="97">
        <v>0</v>
      </c>
      <c r="P421" s="97">
        <v>0</v>
      </c>
      <c r="Q421" s="97">
        <v>0</v>
      </c>
      <c r="S421" s="97">
        <v>26.1</v>
      </c>
      <c r="T421" s="97">
        <v>0</v>
      </c>
      <c r="U421" s="97">
        <v>0</v>
      </c>
      <c r="V421" s="97">
        <v>0</v>
      </c>
      <c r="W421" s="97">
        <v>1</v>
      </c>
      <c r="X421" s="97">
        <v>0</v>
      </c>
      <c r="Y421" s="97">
        <v>0</v>
      </c>
      <c r="Z421" s="97">
        <v>0</v>
      </c>
      <c r="AA421" s="97">
        <v>0</v>
      </c>
      <c r="AB421" s="97">
        <v>0</v>
      </c>
      <c r="AC421" s="97">
        <v>52</v>
      </c>
      <c r="AD421" s="97">
        <v>0</v>
      </c>
      <c r="AE421" s="97">
        <v>0</v>
      </c>
      <c r="AF421" s="97">
        <v>0</v>
      </c>
      <c r="AG421" s="97">
        <v>0</v>
      </c>
    </row>
    <row r="422" spans="1:33" x14ac:dyDescent="0.3">
      <c r="A422" s="3">
        <v>5052</v>
      </c>
      <c r="B422" s="4" t="s">
        <v>414</v>
      </c>
      <c r="C422" s="97">
        <v>5.5</v>
      </c>
      <c r="D422" s="97">
        <v>1.4</v>
      </c>
      <c r="E422" s="97">
        <v>1</v>
      </c>
      <c r="F422" s="97">
        <v>0</v>
      </c>
      <c r="G422" s="97">
        <v>0</v>
      </c>
      <c r="H422" s="97">
        <v>0</v>
      </c>
      <c r="I422" s="97">
        <v>0</v>
      </c>
      <c r="J422" s="97">
        <v>0</v>
      </c>
      <c r="K422" s="97">
        <v>0</v>
      </c>
      <c r="L422" s="97">
        <v>0</v>
      </c>
      <c r="M422" s="97">
        <v>41</v>
      </c>
      <c r="N422" s="97">
        <v>0</v>
      </c>
      <c r="O422" s="97">
        <v>0</v>
      </c>
      <c r="P422" s="97">
        <v>0</v>
      </c>
      <c r="Q422" s="97">
        <v>0</v>
      </c>
      <c r="S422" s="97">
        <v>2.5</v>
      </c>
      <c r="T422" s="97">
        <v>0.4</v>
      </c>
      <c r="U422" s="97">
        <v>0</v>
      </c>
      <c r="V422" s="97">
        <v>0</v>
      </c>
      <c r="W422" s="97">
        <v>0</v>
      </c>
      <c r="X422" s="97">
        <v>0</v>
      </c>
      <c r="Y422" s="97">
        <v>0</v>
      </c>
      <c r="Z422" s="97">
        <v>0</v>
      </c>
      <c r="AA422" s="97">
        <v>0</v>
      </c>
      <c r="AB422" s="97">
        <v>0</v>
      </c>
      <c r="AC422" s="97">
        <v>0</v>
      </c>
      <c r="AD422" s="97">
        <v>0</v>
      </c>
      <c r="AE422" s="97">
        <v>0</v>
      </c>
      <c r="AF422" s="97">
        <v>0</v>
      </c>
      <c r="AG422" s="97">
        <v>0</v>
      </c>
    </row>
    <row r="423" spans="1:33" x14ac:dyDescent="0.3">
      <c r="A423" s="3">
        <v>5053</v>
      </c>
      <c r="B423" s="4" t="s">
        <v>415</v>
      </c>
      <c r="C423" s="97">
        <v>48.099999999999994</v>
      </c>
      <c r="D423" s="97">
        <v>9.8000000000000007</v>
      </c>
      <c r="E423" s="97">
        <v>13</v>
      </c>
      <c r="F423" s="97">
        <v>0</v>
      </c>
      <c r="G423" s="97">
        <v>1.6</v>
      </c>
      <c r="H423" s="97">
        <v>25.5</v>
      </c>
      <c r="I423" s="97">
        <v>53.2</v>
      </c>
      <c r="J423" s="97">
        <v>0</v>
      </c>
      <c r="K423" s="97">
        <v>0</v>
      </c>
      <c r="L423" s="97">
        <v>0</v>
      </c>
      <c r="M423" s="97">
        <v>42</v>
      </c>
      <c r="N423" s="97">
        <v>0</v>
      </c>
      <c r="O423" s="97">
        <v>0</v>
      </c>
      <c r="P423" s="97">
        <v>0</v>
      </c>
      <c r="Q423" s="97">
        <v>0</v>
      </c>
      <c r="S423" s="97">
        <v>4.2</v>
      </c>
      <c r="T423" s="97">
        <v>0</v>
      </c>
      <c r="U423" s="97">
        <v>0</v>
      </c>
      <c r="V423" s="97">
        <v>0</v>
      </c>
      <c r="W423" s="97">
        <v>1.6</v>
      </c>
      <c r="X423" s="97">
        <v>0</v>
      </c>
      <c r="Y423" s="97">
        <v>12.2</v>
      </c>
      <c r="Z423" s="97">
        <v>0</v>
      </c>
      <c r="AA423" s="97">
        <v>0</v>
      </c>
      <c r="AB423" s="97">
        <v>0</v>
      </c>
      <c r="AC423" s="97">
        <v>0</v>
      </c>
      <c r="AD423" s="97">
        <v>0</v>
      </c>
      <c r="AE423" s="97">
        <v>0</v>
      </c>
      <c r="AF423" s="97">
        <v>0</v>
      </c>
      <c r="AG423" s="97">
        <v>0</v>
      </c>
    </row>
    <row r="424" spans="1:33" x14ac:dyDescent="0.3">
      <c r="A424" s="3">
        <v>5054</v>
      </c>
      <c r="B424" s="4" t="s">
        <v>416</v>
      </c>
      <c r="C424" s="97">
        <v>17</v>
      </c>
      <c r="D424" s="97">
        <v>5.0999999999999996</v>
      </c>
      <c r="E424" s="97">
        <v>1</v>
      </c>
      <c r="F424" s="97">
        <v>0</v>
      </c>
      <c r="G424" s="97">
        <v>0</v>
      </c>
      <c r="H424" s="97">
        <v>102.5</v>
      </c>
      <c r="I424" s="97">
        <v>0</v>
      </c>
      <c r="J424" s="97">
        <v>0</v>
      </c>
      <c r="K424" s="97">
        <v>0</v>
      </c>
      <c r="L424" s="97">
        <v>0</v>
      </c>
      <c r="M424" s="97">
        <v>25</v>
      </c>
      <c r="N424" s="97">
        <v>0</v>
      </c>
      <c r="O424" s="97">
        <v>0</v>
      </c>
      <c r="P424" s="97">
        <v>0</v>
      </c>
      <c r="Q424" s="97">
        <v>0</v>
      </c>
      <c r="S424" s="97">
        <v>2.5</v>
      </c>
      <c r="T424" s="97">
        <v>0</v>
      </c>
      <c r="U424" s="97">
        <v>0</v>
      </c>
      <c r="V424" s="97">
        <v>0</v>
      </c>
      <c r="W424" s="97">
        <v>0</v>
      </c>
      <c r="X424" s="97">
        <v>0.6</v>
      </c>
      <c r="Y424" s="97">
        <v>0</v>
      </c>
      <c r="Z424" s="97">
        <v>0</v>
      </c>
      <c r="AA424" s="97">
        <v>0</v>
      </c>
      <c r="AB424" s="97">
        <v>0</v>
      </c>
      <c r="AC424" s="97">
        <v>20</v>
      </c>
      <c r="AD424" s="97">
        <v>0</v>
      </c>
      <c r="AE424" s="97">
        <v>0</v>
      </c>
      <c r="AF424" s="97">
        <v>0</v>
      </c>
      <c r="AG424" s="97">
        <v>0</v>
      </c>
    </row>
    <row r="425" spans="1:33" x14ac:dyDescent="0.3">
      <c r="A425" s="3">
        <v>5061</v>
      </c>
      <c r="B425" s="4" t="s">
        <v>417</v>
      </c>
      <c r="C425" s="97">
        <v>6.7</v>
      </c>
      <c r="D425" s="97">
        <v>0</v>
      </c>
      <c r="E425" s="97">
        <v>4.5</v>
      </c>
      <c r="F425" s="97">
        <v>0</v>
      </c>
      <c r="G425" s="97">
        <v>0</v>
      </c>
      <c r="H425" s="97">
        <v>2</v>
      </c>
      <c r="I425" s="97">
        <v>0</v>
      </c>
      <c r="J425" s="97">
        <v>0</v>
      </c>
      <c r="K425" s="97">
        <v>0</v>
      </c>
      <c r="L425" s="97">
        <v>1</v>
      </c>
      <c r="M425" s="97">
        <v>0</v>
      </c>
      <c r="N425" s="97">
        <v>0</v>
      </c>
      <c r="O425" s="97">
        <v>0</v>
      </c>
      <c r="P425" s="97">
        <v>0</v>
      </c>
      <c r="Q425" s="97">
        <v>0</v>
      </c>
      <c r="S425" s="97">
        <v>1</v>
      </c>
      <c r="T425" s="97">
        <v>0</v>
      </c>
      <c r="U425" s="97">
        <v>0</v>
      </c>
      <c r="V425" s="97">
        <v>0</v>
      </c>
      <c r="W425" s="97">
        <v>0</v>
      </c>
      <c r="X425" s="97">
        <v>0</v>
      </c>
      <c r="Y425" s="97">
        <v>0</v>
      </c>
      <c r="Z425" s="97">
        <v>0</v>
      </c>
      <c r="AA425" s="97">
        <v>0</v>
      </c>
      <c r="AB425" s="97">
        <v>0</v>
      </c>
      <c r="AC425" s="97">
        <v>0</v>
      </c>
      <c r="AD425" s="97">
        <v>0</v>
      </c>
      <c r="AE425" s="97">
        <v>0</v>
      </c>
      <c r="AF425" s="97">
        <v>0</v>
      </c>
      <c r="AG425" s="97">
        <v>0</v>
      </c>
    </row>
    <row r="426" spans="1:33" x14ac:dyDescent="0.3">
      <c r="A426" s="98"/>
      <c r="B426" s="8" t="s">
        <v>458</v>
      </c>
      <c r="C426" s="97">
        <v>22338.5</v>
      </c>
      <c r="D426" s="97">
        <v>5927.7</v>
      </c>
      <c r="E426" s="97">
        <v>13954.5</v>
      </c>
      <c r="F426" s="97">
        <v>3726.5</v>
      </c>
      <c r="G426" s="97">
        <v>6506.2</v>
      </c>
      <c r="H426" s="97">
        <v>20335.099999999999</v>
      </c>
      <c r="I426" s="97">
        <v>6112.5</v>
      </c>
      <c r="J426" s="97">
        <v>1040.9000000000001</v>
      </c>
      <c r="K426" s="97">
        <v>701</v>
      </c>
      <c r="L426" s="97">
        <v>3163</v>
      </c>
      <c r="M426" s="97">
        <v>3220.4</v>
      </c>
      <c r="N426" s="97">
        <v>1233.9000000000001</v>
      </c>
      <c r="O426" s="97">
        <v>380.1</v>
      </c>
      <c r="P426" s="97">
        <v>159.5</v>
      </c>
      <c r="Q426" s="97">
        <v>1053.5</v>
      </c>
      <c r="S426" s="97">
        <v>2264.1</v>
      </c>
      <c r="T426" s="97">
        <v>1457.5</v>
      </c>
      <c r="U426" s="97">
        <v>805.1</v>
      </c>
      <c r="V426" s="97">
        <v>459.4</v>
      </c>
      <c r="W426" s="97">
        <v>663.7</v>
      </c>
      <c r="X426" s="97">
        <v>1901</v>
      </c>
      <c r="Y426" s="97">
        <v>672.2</v>
      </c>
      <c r="Z426" s="97">
        <v>14</v>
      </c>
      <c r="AA426" s="97">
        <v>0</v>
      </c>
      <c r="AB426" s="97">
        <v>240.9</v>
      </c>
      <c r="AC426" s="97">
        <v>349.5</v>
      </c>
      <c r="AD426" s="97">
        <v>134.9</v>
      </c>
      <c r="AE426" s="97">
        <v>9.5</v>
      </c>
      <c r="AF426" s="97">
        <v>7.5</v>
      </c>
      <c r="AG426" s="97">
        <v>90.1</v>
      </c>
    </row>
  </sheetData>
  <sheetProtection sheet="1" objects="1" scenarios="1"/>
  <mergeCells count="2">
    <mergeCell ref="C1:Q1"/>
    <mergeCell ref="S1:AG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26"/>
  <sheetViews>
    <sheetView workbookViewId="0">
      <selection activeCell="A426" sqref="A426"/>
    </sheetView>
  </sheetViews>
  <sheetFormatPr baseColWidth="10" defaultRowHeight="14.4" x14ac:dyDescent="0.3"/>
  <cols>
    <col min="2" max="2" width="22.44140625" customWidth="1"/>
  </cols>
  <sheetData>
    <row r="1" spans="1:58" x14ac:dyDescent="0.3">
      <c r="C1">
        <v>3</v>
      </c>
      <c r="D1">
        <f>+C1+1</f>
        <v>4</v>
      </c>
      <c r="E1">
        <f t="shared" ref="E1:BF1" si="0">+D1+1</f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  <c r="AU1">
        <f t="shared" si="0"/>
        <v>47</v>
      </c>
      <c r="AV1">
        <f t="shared" si="0"/>
        <v>48</v>
      </c>
      <c r="AW1">
        <f t="shared" si="0"/>
        <v>49</v>
      </c>
      <c r="AX1">
        <f t="shared" si="0"/>
        <v>50</v>
      </c>
      <c r="AY1">
        <f t="shared" si="0"/>
        <v>51</v>
      </c>
      <c r="AZ1">
        <f t="shared" si="0"/>
        <v>52</v>
      </c>
      <c r="BA1">
        <f t="shared" si="0"/>
        <v>53</v>
      </c>
      <c r="BB1">
        <f t="shared" si="0"/>
        <v>54</v>
      </c>
      <c r="BC1">
        <f t="shared" si="0"/>
        <v>55</v>
      </c>
      <c r="BD1">
        <f t="shared" si="0"/>
        <v>56</v>
      </c>
      <c r="BE1">
        <f t="shared" si="0"/>
        <v>57</v>
      </c>
      <c r="BF1">
        <f t="shared" si="0"/>
        <v>58</v>
      </c>
    </row>
    <row r="2" spans="1:58" x14ac:dyDescent="0.3">
      <c r="A2" s="1" t="s">
        <v>0</v>
      </c>
      <c r="B2" s="1" t="s">
        <v>1</v>
      </c>
      <c r="C2" s="9" t="s">
        <v>418</v>
      </c>
      <c r="D2" s="10"/>
      <c r="E2" s="9" t="s">
        <v>419</v>
      </c>
      <c r="F2" s="10"/>
      <c r="G2" s="9" t="s">
        <v>420</v>
      </c>
      <c r="H2" s="10"/>
      <c r="I2" s="9" t="s">
        <v>421</v>
      </c>
      <c r="J2" s="10"/>
      <c r="K2" s="9" t="s">
        <v>422</v>
      </c>
      <c r="L2" s="10"/>
      <c r="M2" s="9" t="s">
        <v>423</v>
      </c>
      <c r="N2" s="10"/>
      <c r="O2" s="9" t="s">
        <v>424</v>
      </c>
      <c r="P2" s="10"/>
      <c r="Q2" s="9" t="s">
        <v>425</v>
      </c>
      <c r="R2" s="10"/>
      <c r="S2" s="9" t="s">
        <v>426</v>
      </c>
      <c r="T2" s="10"/>
      <c r="U2" s="9" t="s">
        <v>427</v>
      </c>
      <c r="V2" s="10"/>
      <c r="W2" s="9" t="s">
        <v>428</v>
      </c>
      <c r="X2" s="10"/>
      <c r="Y2" s="9" t="s">
        <v>429</v>
      </c>
      <c r="Z2" s="10"/>
      <c r="AA2" s="9" t="s">
        <v>430</v>
      </c>
      <c r="AB2" s="10"/>
      <c r="AC2" s="9" t="s">
        <v>431</v>
      </c>
      <c r="AD2" s="10"/>
      <c r="AE2" s="9" t="s">
        <v>432</v>
      </c>
      <c r="AF2" s="10"/>
      <c r="AG2" s="9" t="s">
        <v>433</v>
      </c>
      <c r="AH2" s="10"/>
      <c r="AI2" s="9" t="s">
        <v>434</v>
      </c>
      <c r="AJ2" s="10"/>
      <c r="AK2" s="9" t="s">
        <v>435</v>
      </c>
      <c r="AL2" s="10"/>
      <c r="AM2" s="9" t="s">
        <v>436</v>
      </c>
      <c r="AN2" s="10"/>
      <c r="AO2" s="9" t="s">
        <v>437</v>
      </c>
      <c r="AP2" s="10"/>
      <c r="AQ2" s="9" t="s">
        <v>438</v>
      </c>
      <c r="AR2" s="10"/>
      <c r="AS2" s="9" t="s">
        <v>439</v>
      </c>
      <c r="AT2" s="10"/>
      <c r="AU2" s="9" t="s">
        <v>440</v>
      </c>
      <c r="AV2" s="10"/>
      <c r="AW2" s="9" t="s">
        <v>441</v>
      </c>
      <c r="AX2" s="10"/>
      <c r="AY2" s="9" t="s">
        <v>442</v>
      </c>
      <c r="AZ2" s="10"/>
      <c r="BA2" s="9" t="s">
        <v>443</v>
      </c>
      <c r="BB2" s="10"/>
      <c r="BC2" s="9" t="s">
        <v>444</v>
      </c>
      <c r="BD2" s="10"/>
      <c r="BE2" s="9" t="s">
        <v>445</v>
      </c>
      <c r="BF2" s="10"/>
    </row>
    <row r="3" spans="1:58" x14ac:dyDescent="0.3">
      <c r="A3" s="2">
        <v>1</v>
      </c>
      <c r="B3" s="2">
        <v>2</v>
      </c>
      <c r="C3" s="9" t="s">
        <v>446</v>
      </c>
      <c r="D3" s="9" t="s">
        <v>447</v>
      </c>
      <c r="E3" s="9" t="s">
        <v>446</v>
      </c>
      <c r="F3" s="9" t="s">
        <v>447</v>
      </c>
      <c r="G3" s="9" t="s">
        <v>446</v>
      </c>
      <c r="H3" s="9" t="s">
        <v>447</v>
      </c>
      <c r="I3" s="9" t="s">
        <v>446</v>
      </c>
      <c r="J3" s="9" t="s">
        <v>447</v>
      </c>
      <c r="K3" s="9" t="s">
        <v>446</v>
      </c>
      <c r="L3" s="9" t="s">
        <v>447</v>
      </c>
      <c r="M3" s="9" t="s">
        <v>446</v>
      </c>
      <c r="N3" s="9" t="s">
        <v>447</v>
      </c>
      <c r="O3" s="9" t="s">
        <v>446</v>
      </c>
      <c r="P3" s="9" t="s">
        <v>447</v>
      </c>
      <c r="Q3" s="9" t="s">
        <v>446</v>
      </c>
      <c r="R3" s="9" t="s">
        <v>447</v>
      </c>
      <c r="S3" s="9" t="s">
        <v>446</v>
      </c>
      <c r="T3" s="9" t="s">
        <v>447</v>
      </c>
      <c r="U3" s="9" t="s">
        <v>446</v>
      </c>
      <c r="V3" s="9" t="s">
        <v>447</v>
      </c>
      <c r="W3" s="9" t="s">
        <v>446</v>
      </c>
      <c r="X3" s="9" t="s">
        <v>447</v>
      </c>
      <c r="Y3" s="9" t="s">
        <v>446</v>
      </c>
      <c r="Z3" s="9" t="s">
        <v>447</v>
      </c>
      <c r="AA3" s="9" t="s">
        <v>446</v>
      </c>
      <c r="AB3" s="9" t="s">
        <v>447</v>
      </c>
      <c r="AC3" s="9" t="s">
        <v>446</v>
      </c>
      <c r="AD3" s="9" t="s">
        <v>447</v>
      </c>
      <c r="AE3" s="9" t="s">
        <v>446</v>
      </c>
      <c r="AF3" s="9" t="s">
        <v>447</v>
      </c>
      <c r="AG3" s="9" t="s">
        <v>446</v>
      </c>
      <c r="AH3" s="9" t="s">
        <v>447</v>
      </c>
      <c r="AI3" s="9" t="s">
        <v>446</v>
      </c>
      <c r="AJ3" s="9" t="s">
        <v>447</v>
      </c>
      <c r="AK3" s="9" t="s">
        <v>446</v>
      </c>
      <c r="AL3" s="9" t="s">
        <v>447</v>
      </c>
      <c r="AM3" s="9" t="s">
        <v>446</v>
      </c>
      <c r="AN3" s="9" t="s">
        <v>447</v>
      </c>
      <c r="AO3" s="9" t="s">
        <v>446</v>
      </c>
      <c r="AP3" s="9" t="s">
        <v>447</v>
      </c>
      <c r="AQ3" s="9" t="s">
        <v>446</v>
      </c>
      <c r="AR3" s="9" t="s">
        <v>447</v>
      </c>
      <c r="AS3" s="9" t="s">
        <v>446</v>
      </c>
      <c r="AT3" s="9" t="s">
        <v>447</v>
      </c>
      <c r="AU3" s="9" t="s">
        <v>446</v>
      </c>
      <c r="AV3" s="9" t="s">
        <v>447</v>
      </c>
      <c r="AW3" s="9" t="s">
        <v>446</v>
      </c>
      <c r="AX3" s="9" t="s">
        <v>447</v>
      </c>
      <c r="AY3" s="9" t="s">
        <v>446</v>
      </c>
      <c r="AZ3" s="9" t="s">
        <v>447</v>
      </c>
      <c r="BA3" s="9" t="s">
        <v>446</v>
      </c>
      <c r="BB3" s="9" t="s">
        <v>447</v>
      </c>
      <c r="BC3" s="9" t="s">
        <v>446</v>
      </c>
      <c r="BD3" s="9" t="s">
        <v>447</v>
      </c>
      <c r="BE3" s="9" t="s">
        <v>446</v>
      </c>
      <c r="BF3" s="9" t="s">
        <v>447</v>
      </c>
    </row>
    <row r="4" spans="1:58" x14ac:dyDescent="0.3">
      <c r="A4" s="3">
        <v>101</v>
      </c>
      <c r="B4" s="4" t="s">
        <v>2</v>
      </c>
      <c r="C4" s="11">
        <v>0.83158146201624461</v>
      </c>
      <c r="D4" s="11">
        <v>0.16841853798375536</v>
      </c>
      <c r="E4" s="11">
        <v>0.83451499188022338</v>
      </c>
      <c r="F4" s="11">
        <v>0.16548500811977659</v>
      </c>
      <c r="G4" s="11">
        <v>0.8367548752027214</v>
      </c>
      <c r="H4" s="11">
        <v>0.1632451247972786</v>
      </c>
      <c r="I4" s="11">
        <v>0.83519475906705076</v>
      </c>
      <c r="J4" s="11">
        <v>0.16480524093294921</v>
      </c>
      <c r="K4" s="11">
        <v>0.82781972444928775</v>
      </c>
      <c r="L4" s="11">
        <v>0.17218027555071222</v>
      </c>
      <c r="M4" s="11">
        <v>0.82327669621086041</v>
      </c>
      <c r="N4" s="11">
        <v>0.17672330378913961</v>
      </c>
      <c r="O4" s="11">
        <v>0.82429249835913676</v>
      </c>
      <c r="P4" s="11">
        <v>0.1757075016408633</v>
      </c>
      <c r="Q4" s="11">
        <v>0.82657718120805368</v>
      </c>
      <c r="R4" s="11">
        <v>0.17342281879194632</v>
      </c>
      <c r="S4" s="11">
        <v>0.82921356860358986</v>
      </c>
      <c r="T4" s="11">
        <v>0.17078643139641009</v>
      </c>
      <c r="U4" s="11">
        <v>0.84848252016903569</v>
      </c>
      <c r="V4" s="11">
        <v>0.15151747983096428</v>
      </c>
      <c r="W4" s="11">
        <v>0.84834948516050879</v>
      </c>
      <c r="X4" s="11">
        <v>0.15165051483949121</v>
      </c>
      <c r="Y4" s="11">
        <v>0.84476480642045038</v>
      </c>
      <c r="Z4" s="11">
        <v>0.15523519357954968</v>
      </c>
      <c r="AA4" s="11">
        <v>0.8423634418913436</v>
      </c>
      <c r="AB4" s="11">
        <v>0.15763655810865637</v>
      </c>
      <c r="AC4" s="11">
        <v>0.84504570383912248</v>
      </c>
      <c r="AD4" s="11">
        <v>0.15495429616087752</v>
      </c>
      <c r="AE4" s="11">
        <v>0.84224725655328303</v>
      </c>
      <c r="AF4" s="11">
        <v>0.15775274344671697</v>
      </c>
      <c r="AG4" s="11">
        <v>0.84053867653998326</v>
      </c>
      <c r="AH4" s="11">
        <v>0.15946132346001671</v>
      </c>
      <c r="AI4" s="11">
        <v>0.8438955692774347</v>
      </c>
      <c r="AJ4" s="11">
        <v>0.15610443072256527</v>
      </c>
      <c r="AK4" s="11">
        <v>0.84692335372436123</v>
      </c>
      <c r="AL4" s="11">
        <v>0.15307664627563872</v>
      </c>
      <c r="AM4" s="11">
        <v>0.85034910230834992</v>
      </c>
      <c r="AN4" s="11">
        <v>0.14965089769165005</v>
      </c>
      <c r="AO4" s="11">
        <v>0.85148235625903335</v>
      </c>
      <c r="AP4" s="11">
        <v>0.14851764374096663</v>
      </c>
      <c r="AQ4" s="11">
        <v>0.85726539715217021</v>
      </c>
      <c r="AR4" s="11">
        <v>0.14273460284782982</v>
      </c>
      <c r="AS4" s="11">
        <v>0.85571176310785113</v>
      </c>
      <c r="AT4" s="11">
        <v>0.14428823689214887</v>
      </c>
      <c r="AU4" s="11">
        <v>0.86491759165825766</v>
      </c>
      <c r="AV4" s="11">
        <v>0.13508240834174234</v>
      </c>
      <c r="AW4" s="11">
        <v>0.86649136238058777</v>
      </c>
      <c r="AX4" s="11">
        <v>0.13350863761941217</v>
      </c>
      <c r="AY4" s="11">
        <v>0.86769668497320185</v>
      </c>
      <c r="AZ4" s="11">
        <v>0.13230331502679812</v>
      </c>
      <c r="BA4" s="11">
        <v>0.86909878284833175</v>
      </c>
      <c r="BB4" s="11">
        <v>0.13090121715166825</v>
      </c>
      <c r="BC4" s="11">
        <v>0.86835599505562422</v>
      </c>
      <c r="BD4" s="11">
        <v>0.13164400494437578</v>
      </c>
      <c r="BE4" s="11">
        <v>0.86936733376371855</v>
      </c>
      <c r="BF4" s="11">
        <v>0.13063266623628148</v>
      </c>
    </row>
    <row r="5" spans="1:58" x14ac:dyDescent="0.3">
      <c r="A5" s="3">
        <v>104</v>
      </c>
      <c r="B5" s="4" t="s">
        <v>3</v>
      </c>
      <c r="C5" s="11">
        <v>0.98302990361644282</v>
      </c>
      <c r="D5" s="11">
        <v>1.6970096383557131E-2</v>
      </c>
      <c r="E5" s="11">
        <v>0.98346236471971138</v>
      </c>
      <c r="F5" s="11">
        <v>1.6537635280288596E-2</v>
      </c>
      <c r="G5" s="11">
        <v>0.98331434152694119</v>
      </c>
      <c r="H5" s="11">
        <v>1.6685658473058765E-2</v>
      </c>
      <c r="I5" s="11">
        <v>0.98353626471421063</v>
      </c>
      <c r="J5" s="11">
        <v>1.646373528578941E-2</v>
      </c>
      <c r="K5" s="11">
        <v>0.9835142902762255</v>
      </c>
      <c r="L5" s="11">
        <v>1.6485709723774548E-2</v>
      </c>
      <c r="M5" s="11">
        <v>0.97794088474509022</v>
      </c>
      <c r="N5" s="11">
        <v>2.205911525490974E-2</v>
      </c>
      <c r="O5" s="11">
        <v>0.97718210887844936</v>
      </c>
      <c r="P5" s="11">
        <v>2.2817891121550669E-2</v>
      </c>
      <c r="Q5" s="11">
        <v>0.98391084252246597</v>
      </c>
      <c r="R5" s="11">
        <v>1.6089157477534043E-2</v>
      </c>
      <c r="S5" s="11">
        <v>0.98429665332141325</v>
      </c>
      <c r="T5" s="11">
        <v>1.5703346678586697E-2</v>
      </c>
      <c r="U5" s="11">
        <v>0.98070925262793118</v>
      </c>
      <c r="V5" s="11">
        <v>1.9290747372068845E-2</v>
      </c>
      <c r="W5" s="11">
        <v>0.98292591199699131</v>
      </c>
      <c r="X5" s="11">
        <v>1.707408800300865E-2</v>
      </c>
      <c r="Y5" s="11">
        <v>0.9826587462642512</v>
      </c>
      <c r="Z5" s="11">
        <v>1.734125373574881E-2</v>
      </c>
      <c r="AA5" s="11">
        <v>0.98350160959906352</v>
      </c>
      <c r="AB5" s="11">
        <v>1.6498390400936494E-2</v>
      </c>
      <c r="AC5" s="11">
        <v>0.98437954083115375</v>
      </c>
      <c r="AD5" s="11">
        <v>1.5620459168846265E-2</v>
      </c>
      <c r="AE5" s="11">
        <v>0.9806360882734747</v>
      </c>
      <c r="AF5" s="11">
        <v>1.9363911726525313E-2</v>
      </c>
      <c r="AG5" s="11">
        <v>0.97713980028530667</v>
      </c>
      <c r="AH5" s="11">
        <v>2.2860199714693295E-2</v>
      </c>
      <c r="AI5" s="11">
        <v>0.98062593144560362</v>
      </c>
      <c r="AJ5" s="11">
        <v>1.9374068554396422E-2</v>
      </c>
      <c r="AK5" s="11">
        <v>0.98096601823071283</v>
      </c>
      <c r="AL5" s="11">
        <v>1.9033981769287184E-2</v>
      </c>
      <c r="AM5" s="11">
        <v>0.98592346325245805</v>
      </c>
      <c r="AN5" s="11">
        <v>1.4076536747541911E-2</v>
      </c>
      <c r="AO5" s="11">
        <v>0.98580409653214363</v>
      </c>
      <c r="AP5" s="11">
        <v>1.4195903467856418E-2</v>
      </c>
      <c r="AQ5" s="11">
        <v>0.98508303775648887</v>
      </c>
      <c r="AR5" s="11">
        <v>1.4916962243511122E-2</v>
      </c>
      <c r="AS5" s="11">
        <v>0.98612290210931886</v>
      </c>
      <c r="AT5" s="11">
        <v>1.3877097890681121E-2</v>
      </c>
      <c r="AU5" s="11">
        <v>0.98663552614506289</v>
      </c>
      <c r="AV5" s="11">
        <v>1.3364473854937071E-2</v>
      </c>
      <c r="AW5" s="11">
        <v>0.98644143855375344</v>
      </c>
      <c r="AX5" s="11">
        <v>1.3558561446246554E-2</v>
      </c>
      <c r="AY5" s="11">
        <v>0.98639090622039782</v>
      </c>
      <c r="AZ5" s="11">
        <v>1.3609093779602148E-2</v>
      </c>
      <c r="BA5" s="11">
        <v>0.98649702186047961</v>
      </c>
      <c r="BB5" s="11">
        <v>1.3502978139520378E-2</v>
      </c>
      <c r="BC5" s="11">
        <v>0.98637559993807089</v>
      </c>
      <c r="BD5" s="11">
        <v>1.362440006192909E-2</v>
      </c>
      <c r="BE5" s="11">
        <v>0.98667979204479039</v>
      </c>
      <c r="BF5" s="11">
        <v>1.3320207955209646E-2</v>
      </c>
    </row>
    <row r="6" spans="1:58" x14ac:dyDescent="0.3">
      <c r="A6" s="3">
        <v>105</v>
      </c>
      <c r="B6" s="4" t="s">
        <v>4</v>
      </c>
      <c r="C6" s="12">
        <v>0.88537257710924444</v>
      </c>
      <c r="D6" s="12">
        <v>0.11462742289075557</v>
      </c>
      <c r="E6" s="12">
        <v>0.8732211881059837</v>
      </c>
      <c r="F6" s="12">
        <v>0.12677881189401627</v>
      </c>
      <c r="G6" s="11">
        <v>0.87295505424487685</v>
      </c>
      <c r="H6" s="11">
        <v>0.12704494575512312</v>
      </c>
      <c r="I6" s="11">
        <v>0.87336969409532839</v>
      </c>
      <c r="J6" s="11">
        <v>0.12663030590467156</v>
      </c>
      <c r="K6" s="11">
        <v>0.87431174832120573</v>
      </c>
      <c r="L6" s="11">
        <v>0.1256882516787943</v>
      </c>
      <c r="M6" s="11">
        <v>0.88330998814782891</v>
      </c>
      <c r="N6" s="11">
        <v>0.11669001185217111</v>
      </c>
      <c r="O6" s="11">
        <v>0.88304938537847744</v>
      </c>
      <c r="P6" s="11">
        <v>0.11695061462152254</v>
      </c>
      <c r="Q6" s="11">
        <v>0.88555723216210391</v>
      </c>
      <c r="R6" s="11">
        <v>0.1144427678378961</v>
      </c>
      <c r="S6" s="11">
        <v>0.88265426409756309</v>
      </c>
      <c r="T6" s="11">
        <v>0.11734573590243694</v>
      </c>
      <c r="U6" s="11">
        <v>0.89949888047766291</v>
      </c>
      <c r="V6" s="11">
        <v>0.10050111952233713</v>
      </c>
      <c r="W6" s="11">
        <v>0.90098299793275116</v>
      </c>
      <c r="X6" s="11">
        <v>9.9017002067248866E-2</v>
      </c>
      <c r="Y6" s="11">
        <v>0.89979153637690223</v>
      </c>
      <c r="Z6" s="11">
        <v>0.10020846362309777</v>
      </c>
      <c r="AA6" s="11">
        <v>0.90130576265601181</v>
      </c>
      <c r="AB6" s="11">
        <v>9.8694237343988134E-2</v>
      </c>
      <c r="AC6" s="11">
        <v>0.90154574003833765</v>
      </c>
      <c r="AD6" s="11">
        <v>9.8454259961662391E-2</v>
      </c>
      <c r="AE6" s="11">
        <v>0.90364419983407862</v>
      </c>
      <c r="AF6" s="11">
        <v>9.6355800165921365E-2</v>
      </c>
      <c r="AG6" s="11">
        <v>0.90100502512562819</v>
      </c>
      <c r="AH6" s="11">
        <v>9.8994974874371866E-2</v>
      </c>
      <c r="AI6" s="11">
        <v>0.9065312393989583</v>
      </c>
      <c r="AJ6" s="11">
        <v>9.3468760601041645E-2</v>
      </c>
      <c r="AK6" s="11">
        <v>0.90809005198347592</v>
      </c>
      <c r="AL6" s="11">
        <v>9.1909948016524023E-2</v>
      </c>
      <c r="AM6" s="11">
        <v>0.9111315691536247</v>
      </c>
      <c r="AN6" s="11">
        <v>8.8868430846375329E-2</v>
      </c>
      <c r="AO6" s="11">
        <v>0.91175731327700549</v>
      </c>
      <c r="AP6" s="11">
        <v>8.8242686722994526E-2</v>
      </c>
      <c r="AQ6" s="11">
        <v>0.91481165195938896</v>
      </c>
      <c r="AR6" s="11">
        <v>8.5188348040611067E-2</v>
      </c>
      <c r="AS6" s="11">
        <v>0.91532273222811178</v>
      </c>
      <c r="AT6" s="11">
        <v>8.4677267771888276E-2</v>
      </c>
      <c r="AU6" s="11">
        <v>0.90838024349647473</v>
      </c>
      <c r="AV6" s="11">
        <v>9.1619756503525274E-2</v>
      </c>
      <c r="AW6" s="11">
        <v>0.9087838464821929</v>
      </c>
      <c r="AX6" s="11">
        <v>9.1216153517807097E-2</v>
      </c>
      <c r="AY6" s="11">
        <v>0.90902021772939345</v>
      </c>
      <c r="AZ6" s="11">
        <v>9.0979782270606532E-2</v>
      </c>
      <c r="BA6" s="11">
        <v>0.90931430981679473</v>
      </c>
      <c r="BB6" s="11">
        <v>9.068569018320527E-2</v>
      </c>
      <c r="BC6" s="11">
        <v>0.90913388117227834</v>
      </c>
      <c r="BD6" s="11">
        <v>9.0866118827721623E-2</v>
      </c>
      <c r="BE6" s="11">
        <v>0.91094753554160357</v>
      </c>
      <c r="BF6" s="11">
        <v>8.9052464458396471E-2</v>
      </c>
    </row>
    <row r="7" spans="1:58" x14ac:dyDescent="0.3">
      <c r="A7" s="3">
        <v>106</v>
      </c>
      <c r="B7" s="4" t="s">
        <v>5</v>
      </c>
      <c r="C7" s="12">
        <v>0.89550198607336406</v>
      </c>
      <c r="D7" s="12">
        <v>0.10449801392663589</v>
      </c>
      <c r="E7" s="12">
        <v>0.88447636556258369</v>
      </c>
      <c r="F7" s="12">
        <v>0.11552363443741626</v>
      </c>
      <c r="G7" s="12">
        <v>0.88490483208428705</v>
      </c>
      <c r="H7" s="12">
        <v>0.11509516791571289</v>
      </c>
      <c r="I7" s="12">
        <v>0.88469010465626374</v>
      </c>
      <c r="J7" s="12">
        <v>0.11530989534373629</v>
      </c>
      <c r="K7" s="11">
        <v>0.88421691245099865</v>
      </c>
      <c r="L7" s="11">
        <v>0.11578308754900131</v>
      </c>
      <c r="M7" s="11">
        <v>0.89238780446471211</v>
      </c>
      <c r="N7" s="11">
        <v>0.10761219553528786</v>
      </c>
      <c r="O7" s="11">
        <v>0.89236673904400743</v>
      </c>
      <c r="P7" s="11">
        <v>0.10763326095599254</v>
      </c>
      <c r="Q7" s="11">
        <v>0.89113222486144106</v>
      </c>
      <c r="R7" s="11">
        <v>0.10886777513855898</v>
      </c>
      <c r="S7" s="11">
        <v>0.89064548701641222</v>
      </c>
      <c r="T7" s="11">
        <v>0.10935451298358778</v>
      </c>
      <c r="U7" s="11">
        <v>0.91121552169814191</v>
      </c>
      <c r="V7" s="11">
        <v>8.8784478301858108E-2</v>
      </c>
      <c r="W7" s="11">
        <v>0.90996827467607555</v>
      </c>
      <c r="X7" s="11">
        <v>9.003172532392445E-2</v>
      </c>
      <c r="Y7" s="11">
        <v>0.90791777637174265</v>
      </c>
      <c r="Z7" s="11">
        <v>9.2082223628257381E-2</v>
      </c>
      <c r="AA7" s="11">
        <v>0.91100661535990191</v>
      </c>
      <c r="AB7" s="11">
        <v>8.8993384640098136E-2</v>
      </c>
      <c r="AC7" s="11">
        <v>0.91267560894612976</v>
      </c>
      <c r="AD7" s="11">
        <v>8.7324391053870257E-2</v>
      </c>
      <c r="AE7" s="11">
        <v>0.90421039068875175</v>
      </c>
      <c r="AF7" s="11">
        <v>9.5789609311248233E-2</v>
      </c>
      <c r="AG7" s="11">
        <v>0.90162071561483503</v>
      </c>
      <c r="AH7" s="11">
        <v>9.8379284385164981E-2</v>
      </c>
      <c r="AI7" s="11">
        <v>0.90712459206306595</v>
      </c>
      <c r="AJ7" s="11">
        <v>9.287540793693401E-2</v>
      </c>
      <c r="AK7" s="11">
        <v>0.90991597581674588</v>
      </c>
      <c r="AL7" s="11">
        <v>9.0084024183254077E-2</v>
      </c>
      <c r="AM7" s="11">
        <v>0.91189874121210435</v>
      </c>
      <c r="AN7" s="11">
        <v>8.8101258787895625E-2</v>
      </c>
      <c r="AO7" s="11">
        <v>0.91075895434179055</v>
      </c>
      <c r="AP7" s="11">
        <v>8.9241045658209409E-2</v>
      </c>
      <c r="AQ7" s="11">
        <v>0.91550922816538161</v>
      </c>
      <c r="AR7" s="11">
        <v>8.4490771834618381E-2</v>
      </c>
      <c r="AS7" s="11">
        <v>0.91623808954271813</v>
      </c>
      <c r="AT7" s="11">
        <v>8.3761910457281818E-2</v>
      </c>
      <c r="AU7" s="11">
        <v>0.92438528621074023</v>
      </c>
      <c r="AV7" s="11">
        <v>7.5614713789259727E-2</v>
      </c>
      <c r="AW7" s="11">
        <v>0.92437399554150035</v>
      </c>
      <c r="AX7" s="11">
        <v>7.5626004458499665E-2</v>
      </c>
      <c r="AY7" s="11">
        <v>0.92949632887140121</v>
      </c>
      <c r="AZ7" s="11">
        <v>7.0503671128598802E-2</v>
      </c>
      <c r="BA7" s="11">
        <v>0.92711418438814808</v>
      </c>
      <c r="BB7" s="11">
        <v>7.2885815611851895E-2</v>
      </c>
      <c r="BC7" s="11">
        <v>0.93111350430775397</v>
      </c>
      <c r="BD7" s="11">
        <v>6.8886495692246044E-2</v>
      </c>
      <c r="BE7" s="11">
        <v>0.93335975821235695</v>
      </c>
      <c r="BF7" s="11">
        <v>6.6640241787643065E-2</v>
      </c>
    </row>
    <row r="8" spans="1:58" x14ac:dyDescent="0.3">
      <c r="A8" s="3">
        <v>111</v>
      </c>
      <c r="B8" s="4" t="s">
        <v>6</v>
      </c>
      <c r="C8" s="11">
        <v>0.16965690903367958</v>
      </c>
      <c r="D8" s="11">
        <v>0.83034309096632042</v>
      </c>
      <c r="E8" s="11">
        <v>0.16332288401253919</v>
      </c>
      <c r="F8" s="11">
        <v>0.83667711598746086</v>
      </c>
      <c r="G8" s="11">
        <v>0.15914786967418545</v>
      </c>
      <c r="H8" s="11">
        <v>0.84085213032581452</v>
      </c>
      <c r="I8" s="11">
        <v>0.15876481597005615</v>
      </c>
      <c r="J8" s="11">
        <v>0.84123518402994391</v>
      </c>
      <c r="K8" s="11">
        <v>0.15052160953800298</v>
      </c>
      <c r="L8" s="11">
        <v>0.84947839046199702</v>
      </c>
      <c r="M8" s="11">
        <v>0.11808009422850413</v>
      </c>
      <c r="N8" s="11">
        <v>0.88191990577149593</v>
      </c>
      <c r="O8" s="11">
        <v>0.11852502194907814</v>
      </c>
      <c r="P8" s="11">
        <v>0.8814749780509219</v>
      </c>
      <c r="Q8" s="11">
        <v>0.16401504194388197</v>
      </c>
      <c r="R8" s="11">
        <v>0.83598495805611805</v>
      </c>
      <c r="S8" s="11">
        <v>0.15214223258525211</v>
      </c>
      <c r="T8" s="11">
        <v>0.84785776741474783</v>
      </c>
      <c r="U8" s="11">
        <v>0.42474413004214329</v>
      </c>
      <c r="V8" s="11">
        <v>0.57525586995785671</v>
      </c>
      <c r="W8" s="11">
        <v>0.43722304283604135</v>
      </c>
      <c r="X8" s="11">
        <v>0.56277695716395859</v>
      </c>
      <c r="Y8" s="11">
        <v>0.42426900584795324</v>
      </c>
      <c r="Z8" s="11">
        <v>0.57573099415204676</v>
      </c>
      <c r="AA8" s="11">
        <v>0.41871508379888267</v>
      </c>
      <c r="AB8" s="11">
        <v>0.58128491620111733</v>
      </c>
      <c r="AC8" s="11">
        <v>0.42615683014685507</v>
      </c>
      <c r="AD8" s="11">
        <v>0.57384316985314487</v>
      </c>
      <c r="AE8" s="11">
        <v>0.4267895878524946</v>
      </c>
      <c r="AF8" s="11">
        <v>0.57321041214750545</v>
      </c>
      <c r="AG8" s="11">
        <v>0.42379182156133827</v>
      </c>
      <c r="AH8" s="11">
        <v>0.57620817843866168</v>
      </c>
      <c r="AI8" s="11">
        <v>0.4199213630406291</v>
      </c>
      <c r="AJ8" s="11">
        <v>0.5800786369593709</v>
      </c>
      <c r="AK8" s="11">
        <v>0.41838842975206614</v>
      </c>
      <c r="AL8" s="11">
        <v>0.58161157024793386</v>
      </c>
      <c r="AM8" s="11">
        <v>0.41483168818020755</v>
      </c>
      <c r="AN8" s="11">
        <v>0.58516831181979245</v>
      </c>
      <c r="AO8" s="11">
        <v>0.41764853346703434</v>
      </c>
      <c r="AP8" s="11">
        <v>0.58235146653296566</v>
      </c>
      <c r="AQ8" s="11">
        <v>0.3959488787074994</v>
      </c>
      <c r="AR8" s="11">
        <v>0.6040511212925006</v>
      </c>
      <c r="AS8" s="11">
        <v>0.38833333333333331</v>
      </c>
      <c r="AT8" s="11">
        <v>0.61166666666666669</v>
      </c>
      <c r="AU8" s="11">
        <v>0.60631578947368425</v>
      </c>
      <c r="AV8" s="11">
        <v>0.3936842105263158</v>
      </c>
      <c r="AW8" s="11">
        <v>0.59429223744292237</v>
      </c>
      <c r="AX8" s="11">
        <v>0.40570776255707763</v>
      </c>
      <c r="AY8" s="11">
        <v>0.59016759776536309</v>
      </c>
      <c r="AZ8" s="11">
        <v>0.40983240223463685</v>
      </c>
      <c r="BA8" s="11">
        <v>0.59404841216966464</v>
      </c>
      <c r="BB8" s="11">
        <v>0.40595158783033536</v>
      </c>
      <c r="BC8" s="11">
        <v>0.60243902439024388</v>
      </c>
      <c r="BD8" s="11">
        <v>0.39756097560975612</v>
      </c>
      <c r="BE8" s="11">
        <v>0.60441014332965826</v>
      </c>
      <c r="BF8" s="11">
        <v>0.3955898566703418</v>
      </c>
    </row>
    <row r="9" spans="1:58" x14ac:dyDescent="0.3">
      <c r="A9" s="3">
        <v>118</v>
      </c>
      <c r="B9" s="4" t="s">
        <v>7</v>
      </c>
      <c r="C9" s="11">
        <v>2.2834116856950974E-2</v>
      </c>
      <c r="D9" s="11">
        <v>0.97716588314304897</v>
      </c>
      <c r="E9" s="11">
        <v>2.4324324324324326E-2</v>
      </c>
      <c r="F9" s="11">
        <v>0.9756756756756757</v>
      </c>
      <c r="G9" s="11">
        <v>2.5537634408602152E-2</v>
      </c>
      <c r="H9" s="11">
        <v>0.97446236559139787</v>
      </c>
      <c r="I9" s="11">
        <v>2.6494565217391304E-2</v>
      </c>
      <c r="J9" s="11">
        <v>0.97350543478260865</v>
      </c>
      <c r="K9" s="11">
        <v>2.768166089965398E-2</v>
      </c>
      <c r="L9" s="11">
        <v>0.97231833910034604</v>
      </c>
      <c r="M9" s="11">
        <v>0</v>
      </c>
      <c r="N9" s="11">
        <v>1</v>
      </c>
      <c r="O9" s="11">
        <v>0</v>
      </c>
      <c r="P9" s="11">
        <v>1</v>
      </c>
      <c r="Q9" s="11">
        <v>0</v>
      </c>
      <c r="R9" s="11">
        <v>1</v>
      </c>
      <c r="S9" s="11">
        <v>0</v>
      </c>
      <c r="T9" s="11">
        <v>1</v>
      </c>
      <c r="U9" s="11">
        <v>0.21004243281471005</v>
      </c>
      <c r="V9" s="11">
        <v>0.78995756718528998</v>
      </c>
      <c r="W9" s="11">
        <v>0.21115819209039549</v>
      </c>
      <c r="X9" s="11">
        <v>0.78884180790960456</v>
      </c>
      <c r="Y9" s="11">
        <v>0.2106761565836299</v>
      </c>
      <c r="Z9" s="11">
        <v>0.78932384341637007</v>
      </c>
      <c r="AA9" s="11">
        <v>0.21959694232105628</v>
      </c>
      <c r="AB9" s="11">
        <v>0.78040305767894369</v>
      </c>
      <c r="AC9" s="11">
        <v>0.21580756013745706</v>
      </c>
      <c r="AD9" s="11">
        <v>0.78419243986254294</v>
      </c>
      <c r="AE9" s="11">
        <v>0.22384937238493724</v>
      </c>
      <c r="AF9" s="11">
        <v>0.77615062761506282</v>
      </c>
      <c r="AG9" s="11">
        <v>0.22362869198312235</v>
      </c>
      <c r="AH9" s="11">
        <v>0.77637130801687759</v>
      </c>
      <c r="AI9" s="11">
        <v>0.21954576737783896</v>
      </c>
      <c r="AJ9" s="11">
        <v>0.78045423262216107</v>
      </c>
      <c r="AK9" s="11">
        <v>0.21160651096956828</v>
      </c>
      <c r="AL9" s="11">
        <v>0.78839348903043172</v>
      </c>
      <c r="AM9" s="11">
        <v>0.21107994389901824</v>
      </c>
      <c r="AN9" s="11">
        <v>0.78892005610098181</v>
      </c>
      <c r="AO9" s="11">
        <v>0.20621468926553671</v>
      </c>
      <c r="AP9" s="11">
        <v>0.79378531073446323</v>
      </c>
      <c r="AQ9" s="11">
        <v>0.21529745042492918</v>
      </c>
      <c r="AR9" s="11">
        <v>0.7847025495750708</v>
      </c>
      <c r="AS9" s="11">
        <v>0.21252638986629135</v>
      </c>
      <c r="AT9" s="11">
        <v>0.78747361013370865</v>
      </c>
      <c r="AU9" s="11">
        <v>0.26178747361013371</v>
      </c>
      <c r="AV9" s="11">
        <v>0.73821252638986634</v>
      </c>
      <c r="AW9" s="11">
        <v>0.25106685633001424</v>
      </c>
      <c r="AX9" s="11">
        <v>0.74893314366998576</v>
      </c>
      <c r="AY9" s="11">
        <v>0.24751066856330015</v>
      </c>
      <c r="AZ9" s="11">
        <v>0.75248933143669983</v>
      </c>
      <c r="BA9" s="11">
        <v>0.24501424501424501</v>
      </c>
      <c r="BB9" s="11">
        <v>0.75498575498575493</v>
      </c>
      <c r="BC9" s="11">
        <v>0</v>
      </c>
      <c r="BD9" s="11">
        <v>1</v>
      </c>
      <c r="BE9" s="11">
        <v>0</v>
      </c>
      <c r="BF9" s="11">
        <v>1</v>
      </c>
    </row>
    <row r="10" spans="1:58" x14ac:dyDescent="0.3">
      <c r="A10" s="3">
        <v>119</v>
      </c>
      <c r="B10" s="4" t="s">
        <v>8</v>
      </c>
      <c r="C10" s="11">
        <v>0.44668068489035745</v>
      </c>
      <c r="D10" s="11">
        <v>0.5533193151096425</v>
      </c>
      <c r="E10" s="11">
        <v>0.45075757575757575</v>
      </c>
      <c r="F10" s="11">
        <v>0.5492424242424242</v>
      </c>
      <c r="G10" s="11">
        <v>0.46207736826073714</v>
      </c>
      <c r="H10" s="11">
        <v>0.53792263173926291</v>
      </c>
      <c r="I10" s="11">
        <v>0.45739772377729931</v>
      </c>
      <c r="J10" s="11">
        <v>0.54260227622270074</v>
      </c>
      <c r="K10" s="11">
        <v>0.44923547400611619</v>
      </c>
      <c r="L10" s="11">
        <v>0.55076452599388381</v>
      </c>
      <c r="M10" s="11">
        <v>0.45205891193267206</v>
      </c>
      <c r="N10" s="11">
        <v>0.54794108806732789</v>
      </c>
      <c r="O10" s="11">
        <v>0.46195982958003651</v>
      </c>
      <c r="P10" s="11">
        <v>0.53804017041996344</v>
      </c>
      <c r="Q10" s="11">
        <v>0.46333853354134164</v>
      </c>
      <c r="R10" s="11">
        <v>0.53666146645865831</v>
      </c>
      <c r="S10" s="11">
        <v>0.46763255240443896</v>
      </c>
      <c r="T10" s="11">
        <v>0.53236744759556098</v>
      </c>
      <c r="U10" s="11">
        <v>0.47739487828011384</v>
      </c>
      <c r="V10" s="11">
        <v>0.52260512171988616</v>
      </c>
      <c r="W10" s="11">
        <v>0.47712418300653597</v>
      </c>
      <c r="X10" s="11">
        <v>0.52287581699346408</v>
      </c>
      <c r="Y10" s="11">
        <v>0.47365269461077847</v>
      </c>
      <c r="Z10" s="11">
        <v>0.52634730538922159</v>
      </c>
      <c r="AA10" s="11">
        <v>0.47151040096472718</v>
      </c>
      <c r="AB10" s="11">
        <v>0.52848959903527282</v>
      </c>
      <c r="AC10" s="11">
        <v>0.47916666666666669</v>
      </c>
      <c r="AD10" s="11">
        <v>0.52083333333333337</v>
      </c>
      <c r="AE10" s="11">
        <v>0.49530516431924881</v>
      </c>
      <c r="AF10" s="11">
        <v>0.50469483568075113</v>
      </c>
      <c r="AG10" s="11">
        <v>0.50087260034904013</v>
      </c>
      <c r="AH10" s="11">
        <v>0.49912739965095987</v>
      </c>
      <c r="AI10" s="11">
        <v>0.50028555111364936</v>
      </c>
      <c r="AJ10" s="11">
        <v>0.49971444888635064</v>
      </c>
      <c r="AK10" s="11">
        <v>0.50796812749003983</v>
      </c>
      <c r="AL10" s="11">
        <v>0.49203187250996017</v>
      </c>
      <c r="AM10" s="11">
        <v>0.50997975122938966</v>
      </c>
      <c r="AN10" s="11">
        <v>0.49002024877061034</v>
      </c>
      <c r="AO10" s="11">
        <v>0.5169516082294987</v>
      </c>
      <c r="AP10" s="11">
        <v>0.4830483917705013</v>
      </c>
      <c r="AQ10" s="11">
        <v>0.52147592966272704</v>
      </c>
      <c r="AR10" s="11">
        <v>0.47852407033727301</v>
      </c>
      <c r="AS10" s="11">
        <v>0.52240936340279764</v>
      </c>
      <c r="AT10" s="11">
        <v>0.47759063659720241</v>
      </c>
      <c r="AU10" s="11">
        <v>0.52600671140939592</v>
      </c>
      <c r="AV10" s="11">
        <v>0.47399328859060402</v>
      </c>
      <c r="AW10" s="11">
        <v>0.52116991643454036</v>
      </c>
      <c r="AX10" s="11">
        <v>0.47883008356545959</v>
      </c>
      <c r="AY10" s="11">
        <v>0.52189578713968954</v>
      </c>
      <c r="AZ10" s="11">
        <v>0.47810421286031041</v>
      </c>
      <c r="BA10" s="11">
        <v>0.51457119067443802</v>
      </c>
      <c r="BB10" s="11">
        <v>0.48542880932556204</v>
      </c>
      <c r="BC10" s="11">
        <v>0.51616499442586394</v>
      </c>
      <c r="BD10" s="11">
        <v>0.483835005574136</v>
      </c>
      <c r="BE10" s="11">
        <v>0.50954519932622122</v>
      </c>
      <c r="BF10" s="11">
        <v>0.49045480067377878</v>
      </c>
    </row>
    <row r="11" spans="1:58" x14ac:dyDescent="0.3">
      <c r="A11" s="3">
        <v>121</v>
      </c>
      <c r="B11" s="4" t="s">
        <v>9</v>
      </c>
      <c r="C11" s="11">
        <v>0</v>
      </c>
      <c r="D11" s="11">
        <v>1</v>
      </c>
      <c r="E11" s="11">
        <v>0</v>
      </c>
      <c r="F11" s="11">
        <v>1</v>
      </c>
      <c r="G11" s="11">
        <v>0</v>
      </c>
      <c r="H11" s="11">
        <v>1</v>
      </c>
      <c r="I11" s="11">
        <v>0</v>
      </c>
      <c r="J11" s="11">
        <v>1</v>
      </c>
      <c r="K11" s="11">
        <v>0</v>
      </c>
      <c r="L11" s="11">
        <v>1</v>
      </c>
      <c r="M11" s="11">
        <v>0</v>
      </c>
      <c r="N11" s="11">
        <v>1</v>
      </c>
      <c r="O11" s="11">
        <v>0</v>
      </c>
      <c r="P11" s="11">
        <v>1</v>
      </c>
      <c r="Q11" s="11">
        <v>0</v>
      </c>
      <c r="R11" s="11">
        <v>1</v>
      </c>
      <c r="S11" s="11">
        <v>0</v>
      </c>
      <c r="T11" s="11">
        <v>1</v>
      </c>
      <c r="U11" s="11">
        <v>0</v>
      </c>
      <c r="V11" s="11">
        <v>1</v>
      </c>
      <c r="W11" s="11">
        <v>0</v>
      </c>
      <c r="X11" s="11">
        <v>1</v>
      </c>
      <c r="Y11" s="11">
        <v>0</v>
      </c>
      <c r="Z11" s="11">
        <v>1</v>
      </c>
      <c r="AA11" s="11">
        <v>0</v>
      </c>
      <c r="AB11" s="11">
        <v>1</v>
      </c>
      <c r="AC11" s="11">
        <v>0</v>
      </c>
      <c r="AD11" s="11">
        <v>1</v>
      </c>
      <c r="AE11" s="11">
        <v>0</v>
      </c>
      <c r="AF11" s="11">
        <v>1</v>
      </c>
      <c r="AG11" s="11">
        <v>0</v>
      </c>
      <c r="AH11" s="11">
        <v>1</v>
      </c>
      <c r="AI11" s="11">
        <v>0</v>
      </c>
      <c r="AJ11" s="11">
        <v>1</v>
      </c>
      <c r="AK11" s="11">
        <v>0</v>
      </c>
      <c r="AL11" s="11">
        <v>1</v>
      </c>
      <c r="AM11" s="11">
        <v>0</v>
      </c>
      <c r="AN11" s="11">
        <v>1</v>
      </c>
      <c r="AO11" s="11">
        <v>0</v>
      </c>
      <c r="AP11" s="11">
        <v>1</v>
      </c>
      <c r="AQ11" s="11">
        <v>0</v>
      </c>
      <c r="AR11" s="11">
        <v>1</v>
      </c>
      <c r="AS11" s="11">
        <v>0</v>
      </c>
      <c r="AT11" s="11">
        <v>1</v>
      </c>
      <c r="AU11" s="11">
        <v>0</v>
      </c>
      <c r="AV11" s="11">
        <v>1</v>
      </c>
      <c r="AW11" s="11">
        <v>0</v>
      </c>
      <c r="AX11" s="11">
        <v>1</v>
      </c>
      <c r="AY11" s="11">
        <v>0</v>
      </c>
      <c r="AZ11" s="11">
        <v>1</v>
      </c>
      <c r="BA11" s="11">
        <v>0</v>
      </c>
      <c r="BB11" s="11">
        <v>1</v>
      </c>
      <c r="BC11" s="11">
        <v>0</v>
      </c>
      <c r="BD11" s="11">
        <v>1</v>
      </c>
      <c r="BE11" s="11">
        <v>0</v>
      </c>
      <c r="BF11" s="11">
        <v>1</v>
      </c>
    </row>
    <row r="12" spans="1:58" x14ac:dyDescent="0.3">
      <c r="A12" s="3">
        <v>122</v>
      </c>
      <c r="B12" s="4" t="s">
        <v>10</v>
      </c>
      <c r="C12" s="11">
        <v>0.53590119321750052</v>
      </c>
      <c r="D12" s="11">
        <v>0.46409880678249948</v>
      </c>
      <c r="E12" s="11">
        <v>0.53484501768254633</v>
      </c>
      <c r="F12" s="11">
        <v>0.46515498231745372</v>
      </c>
      <c r="G12" s="11">
        <v>0.53505457598656592</v>
      </c>
      <c r="H12" s="11">
        <v>0.46494542401343408</v>
      </c>
      <c r="I12" s="11">
        <v>0.54010582010582009</v>
      </c>
      <c r="J12" s="11">
        <v>0.45989417989417991</v>
      </c>
      <c r="K12" s="11">
        <v>0.54111461619348056</v>
      </c>
      <c r="L12" s="11">
        <v>0.45888538380651944</v>
      </c>
      <c r="M12" s="11">
        <v>0.50471599245441212</v>
      </c>
      <c r="N12" s="11">
        <v>0.49528400754558793</v>
      </c>
      <c r="O12" s="11">
        <v>0.50230414746543783</v>
      </c>
      <c r="P12" s="11">
        <v>0.49769585253456222</v>
      </c>
      <c r="Q12" s="11">
        <v>0.49673477986096481</v>
      </c>
      <c r="R12" s="11">
        <v>0.50326522013903519</v>
      </c>
      <c r="S12" s="11">
        <v>0.50219344056820558</v>
      </c>
      <c r="T12" s="11">
        <v>0.49780655943179447</v>
      </c>
      <c r="U12" s="11">
        <v>0.50176385142145674</v>
      </c>
      <c r="V12" s="11">
        <v>0.49823614857854326</v>
      </c>
      <c r="W12" s="11">
        <v>0.54181292587239316</v>
      </c>
      <c r="X12" s="11">
        <v>0.45818707412760684</v>
      </c>
      <c r="Y12" s="11">
        <v>0.54095004095004096</v>
      </c>
      <c r="Z12" s="11">
        <v>0.45904995904995904</v>
      </c>
      <c r="AA12" s="11">
        <v>0.5060606060606061</v>
      </c>
      <c r="AB12" s="11">
        <v>0.49393939393939396</v>
      </c>
      <c r="AC12" s="11">
        <v>0.54295463669209154</v>
      </c>
      <c r="AD12" s="11">
        <v>0.45704536330790846</v>
      </c>
      <c r="AE12" s="11">
        <v>0.54528912252325112</v>
      </c>
      <c r="AF12" s="11">
        <v>0.45471087747674888</v>
      </c>
      <c r="AG12" s="11">
        <v>0.54297820823244547</v>
      </c>
      <c r="AH12" s="11">
        <v>0.45702179176755447</v>
      </c>
      <c r="AI12" s="11">
        <v>0.54041109558970268</v>
      </c>
      <c r="AJ12" s="11">
        <v>0.45958890441029737</v>
      </c>
      <c r="AK12" s="11">
        <v>0.54927884615384615</v>
      </c>
      <c r="AL12" s="11">
        <v>0.45072115384615385</v>
      </c>
      <c r="AM12" s="11">
        <v>0.55310700813976577</v>
      </c>
      <c r="AN12" s="11">
        <v>0.44689299186023429</v>
      </c>
      <c r="AO12" s="11">
        <v>0.55004955401387512</v>
      </c>
      <c r="AP12" s="11">
        <v>0.44995044598612488</v>
      </c>
      <c r="AQ12" s="11">
        <v>0.55319563522992987</v>
      </c>
      <c r="AR12" s="11">
        <v>0.44680436477007013</v>
      </c>
      <c r="AS12" s="11">
        <v>0.55212132846995587</v>
      </c>
      <c r="AT12" s="11">
        <v>0.44787867153004418</v>
      </c>
      <c r="AU12" s="11">
        <v>0.53082191780821919</v>
      </c>
      <c r="AV12" s="11">
        <v>0.46917808219178081</v>
      </c>
      <c r="AW12" s="11">
        <v>0.56942627546253033</v>
      </c>
      <c r="AX12" s="11">
        <v>0.43057372453746962</v>
      </c>
      <c r="AY12" s="11">
        <v>0.53938484621155292</v>
      </c>
      <c r="AZ12" s="11">
        <v>0.46061515378844708</v>
      </c>
      <c r="BA12" s="11">
        <v>0.5692567567567568</v>
      </c>
      <c r="BB12" s="11">
        <v>0.43074324324324326</v>
      </c>
      <c r="BC12" s="11">
        <v>0.57609710550887017</v>
      </c>
      <c r="BD12" s="11">
        <v>0.42390289449112978</v>
      </c>
      <c r="BE12" s="11">
        <v>0.57048995682372816</v>
      </c>
      <c r="BF12" s="11">
        <v>0.42951004317627184</v>
      </c>
    </row>
    <row r="13" spans="1:58" x14ac:dyDescent="0.3">
      <c r="A13" s="3">
        <v>123</v>
      </c>
      <c r="B13" s="4" t="s">
        <v>11</v>
      </c>
      <c r="C13" s="11">
        <v>0.60239549084077026</v>
      </c>
      <c r="D13" s="11">
        <v>0.39760450915922968</v>
      </c>
      <c r="E13" s="11">
        <v>0.61413427561837453</v>
      </c>
      <c r="F13" s="11">
        <v>0.38586572438162542</v>
      </c>
      <c r="G13" s="11">
        <v>0.61790341578327446</v>
      </c>
      <c r="H13" s="11">
        <v>0.38209658421672554</v>
      </c>
      <c r="I13" s="11">
        <v>0.62294691740061892</v>
      </c>
      <c r="J13" s="11">
        <v>0.37705308259938108</v>
      </c>
      <c r="K13" s="11">
        <v>0.62023837345174104</v>
      </c>
      <c r="L13" s="11">
        <v>0.37976162654825896</v>
      </c>
      <c r="M13" s="11">
        <v>0.61389601305665653</v>
      </c>
      <c r="N13" s="11">
        <v>0.38610398694334341</v>
      </c>
      <c r="O13" s="11">
        <v>0.61858076563958919</v>
      </c>
      <c r="P13" s="11">
        <v>0.38141923436041081</v>
      </c>
      <c r="Q13" s="11">
        <v>0.62473745624270716</v>
      </c>
      <c r="R13" s="11">
        <v>0.3752625437572929</v>
      </c>
      <c r="S13" s="11">
        <v>0.62632549562010142</v>
      </c>
      <c r="T13" s="11">
        <v>0.37367450437989858</v>
      </c>
      <c r="U13" s="11">
        <v>0.6322104291647439</v>
      </c>
      <c r="V13" s="11">
        <v>0.3677895708352561</v>
      </c>
      <c r="W13" s="11">
        <v>0.64293810927227391</v>
      </c>
      <c r="X13" s="11">
        <v>0.35706189072772615</v>
      </c>
      <c r="Y13" s="11">
        <v>0.63048294195835175</v>
      </c>
      <c r="Z13" s="11">
        <v>0.36951705804164819</v>
      </c>
      <c r="AA13" s="11">
        <v>0.6669526056187004</v>
      </c>
      <c r="AB13" s="11">
        <v>0.3330473943812996</v>
      </c>
      <c r="AC13" s="11">
        <v>0.67344753747323338</v>
      </c>
      <c r="AD13" s="11">
        <v>0.32655246252676662</v>
      </c>
      <c r="AE13" s="11">
        <v>0.68119948957890264</v>
      </c>
      <c r="AF13" s="11">
        <v>0.31880051042109742</v>
      </c>
      <c r="AG13" s="11">
        <v>0.67667918231122237</v>
      </c>
      <c r="AH13" s="11">
        <v>0.32332081768877763</v>
      </c>
      <c r="AI13" s="11">
        <v>0.70051493305870238</v>
      </c>
      <c r="AJ13" s="11">
        <v>0.29948506694129762</v>
      </c>
      <c r="AK13" s="11">
        <v>0.6989486453699959</v>
      </c>
      <c r="AL13" s="11">
        <v>0.30105135463000404</v>
      </c>
      <c r="AM13" s="11">
        <v>0.72587329780935461</v>
      </c>
      <c r="AN13" s="11">
        <v>0.27412670219064533</v>
      </c>
      <c r="AO13" s="11">
        <v>0.7243190661478599</v>
      </c>
      <c r="AP13" s="11">
        <v>0.2756809338521401</v>
      </c>
      <c r="AQ13" s="11">
        <v>0.72923018292682928</v>
      </c>
      <c r="AR13" s="11">
        <v>0.27076981707317072</v>
      </c>
      <c r="AS13" s="11">
        <v>0.72164948453608246</v>
      </c>
      <c r="AT13" s="11">
        <v>0.27835051546391754</v>
      </c>
      <c r="AU13" s="11">
        <v>0.73330887747615559</v>
      </c>
      <c r="AV13" s="11">
        <v>0.26669112252384447</v>
      </c>
      <c r="AW13" s="11">
        <v>0.73422698838248435</v>
      </c>
      <c r="AX13" s="11">
        <v>0.26577301161751565</v>
      </c>
      <c r="AY13" s="11">
        <v>0.72865208186309105</v>
      </c>
      <c r="AZ13" s="11">
        <v>0.27134791813690895</v>
      </c>
      <c r="BA13" s="11">
        <v>0.73566433566433564</v>
      </c>
      <c r="BB13" s="11">
        <v>0.26433566433566436</v>
      </c>
      <c r="BC13" s="11">
        <v>0.74621673334492955</v>
      </c>
      <c r="BD13" s="11">
        <v>0.25378326665507045</v>
      </c>
      <c r="BE13" s="11">
        <v>0.75051334702258732</v>
      </c>
      <c r="BF13" s="11">
        <v>0.24948665297741274</v>
      </c>
    </row>
    <row r="14" spans="1:58" x14ac:dyDescent="0.3">
      <c r="A14" s="3">
        <v>124</v>
      </c>
      <c r="B14" s="4" t="s">
        <v>12</v>
      </c>
      <c r="C14" s="11">
        <v>0.8786203674867642</v>
      </c>
      <c r="D14" s="11">
        <v>0.12137963251323575</v>
      </c>
      <c r="E14" s="11">
        <v>0.88354134165366616</v>
      </c>
      <c r="F14" s="11">
        <v>0.11645865834633386</v>
      </c>
      <c r="G14" s="11">
        <v>0.88296458447345794</v>
      </c>
      <c r="H14" s="11">
        <v>0.11703541552654211</v>
      </c>
      <c r="I14" s="11">
        <v>0.88453705154316153</v>
      </c>
      <c r="J14" s="11">
        <v>0.11546294845683848</v>
      </c>
      <c r="K14" s="11">
        <v>0.88487637469776148</v>
      </c>
      <c r="L14" s="11">
        <v>0.11512362530223852</v>
      </c>
      <c r="M14" s="11">
        <v>0.88949163050216984</v>
      </c>
      <c r="N14" s="11">
        <v>0.11050836949783013</v>
      </c>
      <c r="O14" s="11">
        <v>0.886693827350296</v>
      </c>
      <c r="P14" s="11">
        <v>0.11330617264970405</v>
      </c>
      <c r="Q14" s="11">
        <v>0.8840369493854493</v>
      </c>
      <c r="R14" s="11">
        <v>0.11596305061455073</v>
      </c>
      <c r="S14" s="11">
        <v>0.88485031294774152</v>
      </c>
      <c r="T14" s="11">
        <v>0.1151496870522585</v>
      </c>
      <c r="U14" s="11">
        <v>0.87802509710188226</v>
      </c>
      <c r="V14" s="11">
        <v>0.12197490289811772</v>
      </c>
      <c r="W14" s="11">
        <v>0.88247910657495743</v>
      </c>
      <c r="X14" s="11">
        <v>0.11752089342504253</v>
      </c>
      <c r="Y14" s="11">
        <v>0.88070767875495526</v>
      </c>
      <c r="Z14" s="11">
        <v>0.11929232124504478</v>
      </c>
      <c r="AA14" s="11">
        <v>0.88619907847582824</v>
      </c>
      <c r="AB14" s="11">
        <v>0.11380092152417172</v>
      </c>
      <c r="AC14" s="11">
        <v>0.8866142867440352</v>
      </c>
      <c r="AD14" s="11">
        <v>0.11338571325596482</v>
      </c>
      <c r="AE14" s="11">
        <v>0.88473364318913117</v>
      </c>
      <c r="AF14" s="11">
        <v>0.11526635681086879</v>
      </c>
      <c r="AG14" s="11">
        <v>0.88593938533607774</v>
      </c>
      <c r="AH14" s="11">
        <v>0.11406061466392221</v>
      </c>
      <c r="AI14" s="11">
        <v>0.88620981387478848</v>
      </c>
      <c r="AJ14" s="11">
        <v>0.11379018612521151</v>
      </c>
      <c r="AK14" s="11">
        <v>0.8860353130016051</v>
      </c>
      <c r="AL14" s="11">
        <v>0.11396468699839486</v>
      </c>
      <c r="AM14" s="11">
        <v>0.89027086788280818</v>
      </c>
      <c r="AN14" s="11">
        <v>0.10972913211719182</v>
      </c>
      <c r="AO14" s="11">
        <v>0.89349112426035504</v>
      </c>
      <c r="AP14" s="11">
        <v>0.10650887573964497</v>
      </c>
      <c r="AQ14" s="11">
        <v>0.89123420274267273</v>
      </c>
      <c r="AR14" s="11">
        <v>0.10876579725732724</v>
      </c>
      <c r="AS14" s="11">
        <v>0.8902390438247012</v>
      </c>
      <c r="AT14" s="11">
        <v>0.10976095617529881</v>
      </c>
      <c r="AU14" s="11">
        <v>0.89774514944939698</v>
      </c>
      <c r="AV14" s="11">
        <v>0.10225485055060304</v>
      </c>
      <c r="AW14" s="11">
        <v>0.89934283297547013</v>
      </c>
      <c r="AX14" s="11">
        <v>0.1006571670245299</v>
      </c>
      <c r="AY14" s="11">
        <v>0.90716506867064006</v>
      </c>
      <c r="AZ14" s="11">
        <v>9.2834931329359938E-2</v>
      </c>
      <c r="BA14" s="11">
        <v>0.90848917164706633</v>
      </c>
      <c r="BB14" s="11">
        <v>9.1510828352933615E-2</v>
      </c>
      <c r="BC14" s="11">
        <v>0.9100714832780189</v>
      </c>
      <c r="BD14" s="11">
        <v>8.9928516721981114E-2</v>
      </c>
      <c r="BE14" s="11">
        <v>0.91319510493944578</v>
      </c>
      <c r="BF14" s="11">
        <v>8.680489506055418E-2</v>
      </c>
    </row>
    <row r="15" spans="1:58" x14ac:dyDescent="0.3">
      <c r="A15" s="3">
        <v>125</v>
      </c>
      <c r="B15" s="4" t="s">
        <v>13</v>
      </c>
      <c r="C15" s="11">
        <v>0.48871612136918258</v>
      </c>
      <c r="D15" s="11">
        <v>0.51128387863081737</v>
      </c>
      <c r="E15" s="11">
        <v>0.48252050064738888</v>
      </c>
      <c r="F15" s="11">
        <v>0.51747949935261117</v>
      </c>
      <c r="G15" s="11">
        <v>0.49994391475042066</v>
      </c>
      <c r="H15" s="11">
        <v>0.50005608524957934</v>
      </c>
      <c r="I15" s="11">
        <v>0.4959990983883692</v>
      </c>
      <c r="J15" s="11">
        <v>0.5040009016116308</v>
      </c>
      <c r="K15" s="11">
        <v>0.47922589109993441</v>
      </c>
      <c r="L15" s="11">
        <v>0.52077410890006559</v>
      </c>
      <c r="M15" s="11">
        <v>0.5192894507410637</v>
      </c>
      <c r="N15" s="11">
        <v>0.48071054925893636</v>
      </c>
      <c r="O15" s="11">
        <v>0.5262641673931997</v>
      </c>
      <c r="P15" s="11">
        <v>0.47373583260680036</v>
      </c>
      <c r="Q15" s="11">
        <v>0.52771715408118725</v>
      </c>
      <c r="R15" s="11">
        <v>0.47228284591881275</v>
      </c>
      <c r="S15" s="11">
        <v>0.53217316575357176</v>
      </c>
      <c r="T15" s="11">
        <v>0.46782683424642818</v>
      </c>
      <c r="U15" s="11">
        <v>0.62545057345712729</v>
      </c>
      <c r="V15" s="11">
        <v>0.37454942654287277</v>
      </c>
      <c r="W15" s="11">
        <v>0.63206058693594191</v>
      </c>
      <c r="X15" s="11">
        <v>0.36793941306405809</v>
      </c>
      <c r="Y15" s="11">
        <v>0.63114837917987521</v>
      </c>
      <c r="Z15" s="11">
        <v>0.36885162082012474</v>
      </c>
      <c r="AA15" s="11">
        <v>0.6224757673667205</v>
      </c>
      <c r="AB15" s="11">
        <v>0.3775242326332795</v>
      </c>
      <c r="AC15" s="11">
        <v>0.6307738754151152</v>
      </c>
      <c r="AD15" s="11">
        <v>0.3692261245848848</v>
      </c>
      <c r="AE15" s="11">
        <v>0.62387498763722682</v>
      </c>
      <c r="AF15" s="11">
        <v>0.37612501236277324</v>
      </c>
      <c r="AG15" s="11">
        <v>0.62030407062285431</v>
      </c>
      <c r="AH15" s="11">
        <v>0.37969592937714564</v>
      </c>
      <c r="AI15" s="11">
        <v>0.62520713519836246</v>
      </c>
      <c r="AJ15" s="11">
        <v>0.37479286480163759</v>
      </c>
      <c r="AK15" s="11">
        <v>0.62966905360944458</v>
      </c>
      <c r="AL15" s="11">
        <v>0.37033094639055547</v>
      </c>
      <c r="AM15" s="11">
        <v>0.63312368972746336</v>
      </c>
      <c r="AN15" s="11">
        <v>0.3668763102725367</v>
      </c>
      <c r="AO15" s="11">
        <v>0.64177428411005055</v>
      </c>
      <c r="AP15" s="11">
        <v>0.35822571588994945</v>
      </c>
      <c r="AQ15" s="11">
        <v>0.64578754578754582</v>
      </c>
      <c r="AR15" s="11">
        <v>0.35421245421245423</v>
      </c>
      <c r="AS15" s="11">
        <v>0.64943310657596376</v>
      </c>
      <c r="AT15" s="11">
        <v>0.3505668934240363</v>
      </c>
      <c r="AU15" s="11">
        <v>0.67635450304987443</v>
      </c>
      <c r="AV15" s="11">
        <v>0.32364549695012557</v>
      </c>
      <c r="AW15" s="11">
        <v>0.65853874800496537</v>
      </c>
      <c r="AX15" s="11">
        <v>0.34146125199503458</v>
      </c>
      <c r="AY15" s="11">
        <v>0.68200318527694215</v>
      </c>
      <c r="AZ15" s="11">
        <v>0.31799681472305785</v>
      </c>
      <c r="BA15" s="11">
        <v>0.69510045823052524</v>
      </c>
      <c r="BB15" s="11">
        <v>0.30489954176947481</v>
      </c>
      <c r="BC15" s="11">
        <v>0.70240295748613679</v>
      </c>
      <c r="BD15" s="11">
        <v>0.29759704251386321</v>
      </c>
      <c r="BE15" s="11">
        <v>0.70490506329113922</v>
      </c>
      <c r="BF15" s="11">
        <v>0.29509493670886078</v>
      </c>
    </row>
    <row r="16" spans="1:58" x14ac:dyDescent="0.3">
      <c r="A16" s="3">
        <v>127</v>
      </c>
      <c r="B16" s="4" t="s">
        <v>14</v>
      </c>
      <c r="C16" s="11">
        <v>0.42994241842610365</v>
      </c>
      <c r="D16" s="11">
        <v>0.5700575815738963</v>
      </c>
      <c r="E16" s="11">
        <v>0.43123993558776169</v>
      </c>
      <c r="F16" s="11">
        <v>0.56876006441223836</v>
      </c>
      <c r="G16" s="11">
        <v>0.42571989528795812</v>
      </c>
      <c r="H16" s="11">
        <v>0.57428010471204194</v>
      </c>
      <c r="I16" s="11">
        <v>0.433365917236885</v>
      </c>
      <c r="J16" s="11">
        <v>0.566634082763115</v>
      </c>
      <c r="K16" s="11">
        <v>0.49656750572082381</v>
      </c>
      <c r="L16" s="11">
        <v>0.50343249427917625</v>
      </c>
      <c r="M16" s="11">
        <v>0.43942766295707475</v>
      </c>
      <c r="N16" s="11">
        <v>0.56057233704292531</v>
      </c>
      <c r="O16" s="11">
        <v>0.44334818586887331</v>
      </c>
      <c r="P16" s="11">
        <v>0.55665181413112663</v>
      </c>
      <c r="Q16" s="11">
        <v>0.44667747163695298</v>
      </c>
      <c r="R16" s="11">
        <v>0.55332252836304696</v>
      </c>
      <c r="S16" s="11">
        <v>0.44651011089367254</v>
      </c>
      <c r="T16" s="11">
        <v>0.55348988910632746</v>
      </c>
      <c r="U16" s="11">
        <v>0.43872229465449802</v>
      </c>
      <c r="V16" s="11">
        <v>0.56127770534550192</v>
      </c>
      <c r="W16" s="11">
        <v>0.43988457839050976</v>
      </c>
      <c r="X16" s="11">
        <v>0.56011542160949024</v>
      </c>
      <c r="Y16" s="11">
        <v>0.43073047858942065</v>
      </c>
      <c r="Z16" s="11">
        <v>0.56926952141057929</v>
      </c>
      <c r="AA16" s="11">
        <v>0.43890427823945827</v>
      </c>
      <c r="AB16" s="11">
        <v>0.56109572176054168</v>
      </c>
      <c r="AC16" s="11">
        <v>0.4454463480613165</v>
      </c>
      <c r="AD16" s="11">
        <v>0.55455365193868345</v>
      </c>
      <c r="AE16" s="11">
        <v>0.43735011990407674</v>
      </c>
      <c r="AF16" s="11">
        <v>0.56264988009592332</v>
      </c>
      <c r="AG16" s="11">
        <v>0.43360190987764846</v>
      </c>
      <c r="AH16" s="11">
        <v>0.56639809012235154</v>
      </c>
      <c r="AI16" s="11">
        <v>0.43147058823529411</v>
      </c>
      <c r="AJ16" s="11">
        <v>0.56852941176470584</v>
      </c>
      <c r="AK16" s="11">
        <v>0.4261330194231901</v>
      </c>
      <c r="AL16" s="11">
        <v>0.57386698057680985</v>
      </c>
      <c r="AM16" s="11">
        <v>0.44324015972618369</v>
      </c>
      <c r="AN16" s="11">
        <v>0.55675984027381631</v>
      </c>
      <c r="AO16" s="11">
        <v>0.43769693497565165</v>
      </c>
      <c r="AP16" s="11">
        <v>0.56230306502434835</v>
      </c>
      <c r="AQ16" s="11">
        <v>0.44136579904841872</v>
      </c>
      <c r="AR16" s="11">
        <v>0.55863420095158134</v>
      </c>
      <c r="AS16" s="11">
        <v>0.44986225895316806</v>
      </c>
      <c r="AT16" s="11">
        <v>0.550137741046832</v>
      </c>
      <c r="AU16" s="11">
        <v>0.44490019141372711</v>
      </c>
      <c r="AV16" s="11">
        <v>0.55509980858627295</v>
      </c>
      <c r="AW16" s="11">
        <v>0.45290635091496234</v>
      </c>
      <c r="AX16" s="11">
        <v>0.54709364908503766</v>
      </c>
      <c r="AY16" s="11">
        <v>0.45442323205162677</v>
      </c>
      <c r="AZ16" s="11">
        <v>0.54557676794837318</v>
      </c>
      <c r="BA16" s="11">
        <v>0.44717838994383524</v>
      </c>
      <c r="BB16" s="11">
        <v>0.5528216100561647</v>
      </c>
      <c r="BC16" s="11">
        <v>0.4578696343402226</v>
      </c>
      <c r="BD16" s="11">
        <v>0.54213036565977746</v>
      </c>
      <c r="BE16" s="11">
        <v>0.45806114449960805</v>
      </c>
      <c r="BF16" s="11">
        <v>0.541938855500392</v>
      </c>
    </row>
    <row r="17" spans="1:58" x14ac:dyDescent="0.3">
      <c r="A17" s="3">
        <v>128</v>
      </c>
      <c r="B17" s="4" t="s">
        <v>15</v>
      </c>
      <c r="C17" s="11">
        <v>0.52663877266387726</v>
      </c>
      <c r="D17" s="11">
        <v>0.47336122733612274</v>
      </c>
      <c r="E17" s="11">
        <v>0.52786702053359402</v>
      </c>
      <c r="F17" s="11">
        <v>0.47213297946640592</v>
      </c>
      <c r="G17" s="11">
        <v>0.52773061686474254</v>
      </c>
      <c r="H17" s="11">
        <v>0.47226938313525751</v>
      </c>
      <c r="I17" s="11">
        <v>0.52599431818181819</v>
      </c>
      <c r="J17" s="11">
        <v>0.47400568181818181</v>
      </c>
      <c r="K17" s="11">
        <v>0.53078887627695803</v>
      </c>
      <c r="L17" s="11">
        <v>0.46921112372304202</v>
      </c>
      <c r="M17" s="11">
        <v>0.53270895416489283</v>
      </c>
      <c r="N17" s="11">
        <v>0.46729104583510711</v>
      </c>
      <c r="O17" s="11">
        <v>0.53564299971485596</v>
      </c>
      <c r="P17" s="11">
        <v>0.46435700028514398</v>
      </c>
      <c r="Q17" s="11">
        <v>0.53386454183266929</v>
      </c>
      <c r="R17" s="11">
        <v>0.46613545816733065</v>
      </c>
      <c r="S17" s="11">
        <v>0.53342796309439322</v>
      </c>
      <c r="T17" s="11">
        <v>0.46657203690560684</v>
      </c>
      <c r="U17" s="11">
        <v>0.53978798586572441</v>
      </c>
      <c r="V17" s="11">
        <v>0.46021201413427559</v>
      </c>
      <c r="W17" s="11">
        <v>0.54146617605434477</v>
      </c>
      <c r="X17" s="11">
        <v>0.45853382394565523</v>
      </c>
      <c r="Y17" s="11">
        <v>0.54108440469536057</v>
      </c>
      <c r="Z17" s="11">
        <v>0.45891559530463949</v>
      </c>
      <c r="AA17" s="11">
        <v>0.54532755971504399</v>
      </c>
      <c r="AB17" s="11">
        <v>0.45467244028495601</v>
      </c>
      <c r="AC17" s="11">
        <v>0.55182926829268297</v>
      </c>
      <c r="AD17" s="11">
        <v>0.44817073170731708</v>
      </c>
      <c r="AE17" s="11">
        <v>0.55796900940785832</v>
      </c>
      <c r="AF17" s="11">
        <v>0.44203099059214168</v>
      </c>
      <c r="AG17" s="11">
        <v>0.55691335987917068</v>
      </c>
      <c r="AH17" s="11">
        <v>0.44308664012082932</v>
      </c>
      <c r="AI17" s="11">
        <v>0.56529419758119315</v>
      </c>
      <c r="AJ17" s="11">
        <v>0.43470580241880691</v>
      </c>
      <c r="AK17" s="11">
        <v>0.56884936674750741</v>
      </c>
      <c r="AL17" s="11">
        <v>0.43115063325249259</v>
      </c>
      <c r="AM17" s="11">
        <v>0.57951518380394251</v>
      </c>
      <c r="AN17" s="11">
        <v>0.42048481619605754</v>
      </c>
      <c r="AO17" s="11">
        <v>0.58101975440469833</v>
      </c>
      <c r="AP17" s="11">
        <v>0.41898024559530167</v>
      </c>
      <c r="AQ17" s="11">
        <v>0.59591567852437421</v>
      </c>
      <c r="AR17" s="11">
        <v>0.40408432147562584</v>
      </c>
      <c r="AS17" s="11">
        <v>0.59284785435630694</v>
      </c>
      <c r="AT17" s="11">
        <v>0.40715214564369312</v>
      </c>
      <c r="AU17" s="11">
        <v>0.59838998211091232</v>
      </c>
      <c r="AV17" s="11">
        <v>0.40161001788908768</v>
      </c>
      <c r="AW17" s="11">
        <v>0.60420337276617164</v>
      </c>
      <c r="AX17" s="11">
        <v>0.39579662723382836</v>
      </c>
      <c r="AY17" s="11">
        <v>0.59942435239644598</v>
      </c>
      <c r="AZ17" s="11">
        <v>0.40057564760355402</v>
      </c>
      <c r="BA17" s="11">
        <v>0.60768753874767512</v>
      </c>
      <c r="BB17" s="11">
        <v>0.39231246125232488</v>
      </c>
      <c r="BC17" s="11">
        <v>0.60705968868733917</v>
      </c>
      <c r="BD17" s="11">
        <v>0.39294031131266088</v>
      </c>
      <c r="BE17" s="11">
        <v>0.61026267562614533</v>
      </c>
      <c r="BF17" s="11">
        <v>0.38973732437385461</v>
      </c>
    </row>
    <row r="18" spans="1:58" x14ac:dyDescent="0.3">
      <c r="A18" s="3">
        <v>135</v>
      </c>
      <c r="B18" s="4" t="s">
        <v>16</v>
      </c>
      <c r="C18" s="11">
        <v>0.66633098355152731</v>
      </c>
      <c r="D18" s="11">
        <v>0.33366901644847263</v>
      </c>
      <c r="E18" s="11">
        <v>0.66359678499665109</v>
      </c>
      <c r="F18" s="11">
        <v>0.33640321500334897</v>
      </c>
      <c r="G18" s="11">
        <v>0.67174023338406896</v>
      </c>
      <c r="H18" s="11">
        <v>0.32825976661593098</v>
      </c>
      <c r="I18" s="11">
        <v>0.68467420212765961</v>
      </c>
      <c r="J18" s="11">
        <v>0.31532579787234044</v>
      </c>
      <c r="K18" s="11">
        <v>0.6852404643449419</v>
      </c>
      <c r="L18" s="11">
        <v>0.31475953565505804</v>
      </c>
      <c r="M18" s="11">
        <v>0.68736365161939927</v>
      </c>
      <c r="N18" s="11">
        <v>0.31263634838060078</v>
      </c>
      <c r="O18" s="11">
        <v>0.6920386409060626</v>
      </c>
      <c r="P18" s="11">
        <v>0.30796135909393735</v>
      </c>
      <c r="Q18" s="11">
        <v>0.69653801557064765</v>
      </c>
      <c r="R18" s="11">
        <v>0.30346198442935235</v>
      </c>
      <c r="S18" s="11">
        <v>0.6984336356141797</v>
      </c>
      <c r="T18" s="11">
        <v>0.3015663643858203</v>
      </c>
      <c r="U18" s="11">
        <v>0.62551581843191195</v>
      </c>
      <c r="V18" s="11">
        <v>0.37448418156808805</v>
      </c>
      <c r="W18" s="11">
        <v>0.63727454909819636</v>
      </c>
      <c r="X18" s="11">
        <v>0.36272545090180358</v>
      </c>
      <c r="Y18" s="11">
        <v>0.62839729863284466</v>
      </c>
      <c r="Z18" s="11">
        <v>0.37160270136715534</v>
      </c>
      <c r="AA18" s="11">
        <v>0.63772691397000791</v>
      </c>
      <c r="AB18" s="11">
        <v>0.36227308602999209</v>
      </c>
      <c r="AC18" s="11">
        <v>0.63673662616379989</v>
      </c>
      <c r="AD18" s="11">
        <v>0.36326337383620011</v>
      </c>
      <c r="AE18" s="11">
        <v>0.71142631993695826</v>
      </c>
      <c r="AF18" s="11">
        <v>0.28857368006304174</v>
      </c>
      <c r="AG18" s="11">
        <v>0.71079651524579968</v>
      </c>
      <c r="AH18" s="11">
        <v>0.28920348475420038</v>
      </c>
      <c r="AI18" s="11">
        <v>0.71761978361669243</v>
      </c>
      <c r="AJ18" s="11">
        <v>0.28238021638330757</v>
      </c>
      <c r="AK18" s="11">
        <v>0.72294108692342818</v>
      </c>
      <c r="AL18" s="11">
        <v>0.27705891307657177</v>
      </c>
      <c r="AM18" s="11">
        <v>0.73317556574471232</v>
      </c>
      <c r="AN18" s="11">
        <v>0.26682443425528768</v>
      </c>
      <c r="AO18" s="11">
        <v>0.73012119420632571</v>
      </c>
      <c r="AP18" s="11">
        <v>0.26987880579367424</v>
      </c>
      <c r="AQ18" s="11">
        <v>0.75778546712802763</v>
      </c>
      <c r="AR18" s="11">
        <v>0.24221453287197231</v>
      </c>
      <c r="AS18" s="11">
        <v>0.75645068807339455</v>
      </c>
      <c r="AT18" s="11">
        <v>0.24354931192660551</v>
      </c>
      <c r="AU18" s="11">
        <v>0.74850725049758315</v>
      </c>
      <c r="AV18" s="11">
        <v>0.25149274950241685</v>
      </c>
      <c r="AW18" s="11">
        <v>0.74904782056707575</v>
      </c>
      <c r="AX18" s="11">
        <v>0.25095217943292425</v>
      </c>
      <c r="AY18" s="11">
        <v>0.75503962185458084</v>
      </c>
      <c r="AZ18" s="11">
        <v>0.24496037814541916</v>
      </c>
      <c r="BA18" s="11">
        <v>0.75704369130257243</v>
      </c>
      <c r="BB18" s="11">
        <v>0.24295630869742751</v>
      </c>
      <c r="BC18" s="11">
        <v>0.75443106480855093</v>
      </c>
      <c r="BD18" s="11">
        <v>0.24556893519144907</v>
      </c>
      <c r="BE18" s="11">
        <v>0.75520064420883104</v>
      </c>
      <c r="BF18" s="11">
        <v>0.24479935579116896</v>
      </c>
    </row>
    <row r="19" spans="1:58" x14ac:dyDescent="0.3">
      <c r="A19" s="3">
        <v>136</v>
      </c>
      <c r="B19" s="4" t="s">
        <v>17</v>
      </c>
      <c r="C19" s="11">
        <v>0.76682835503361413</v>
      </c>
      <c r="D19" s="11">
        <v>0.23317164496638584</v>
      </c>
      <c r="E19" s="11">
        <v>0.7533083645443196</v>
      </c>
      <c r="F19" s="11">
        <v>0.2466916354556804</v>
      </c>
      <c r="G19" s="11">
        <v>0.7529850746268657</v>
      </c>
      <c r="H19" s="11">
        <v>0.24701492537313433</v>
      </c>
      <c r="I19" s="11">
        <v>0.75501941667355199</v>
      </c>
      <c r="J19" s="11">
        <v>0.24498058332644798</v>
      </c>
      <c r="K19" s="11">
        <v>0.75710297257349324</v>
      </c>
      <c r="L19" s="11">
        <v>0.24289702742650682</v>
      </c>
      <c r="M19" s="11">
        <v>0.77493086058239791</v>
      </c>
      <c r="N19" s="11">
        <v>0.22506913941760209</v>
      </c>
      <c r="O19" s="11">
        <v>0.77327351385995835</v>
      </c>
      <c r="P19" s="11">
        <v>0.22672648614004165</v>
      </c>
      <c r="Q19" s="11">
        <v>0.76986715456208732</v>
      </c>
      <c r="R19" s="11">
        <v>0.23013284543791265</v>
      </c>
      <c r="S19" s="11">
        <v>0.76205263566493286</v>
      </c>
      <c r="T19" s="11">
        <v>0.23794736433506716</v>
      </c>
      <c r="U19" s="11">
        <v>0.84716490906312092</v>
      </c>
      <c r="V19" s="11">
        <v>0.15283509093687911</v>
      </c>
      <c r="W19" s="11">
        <v>0.85391396067204095</v>
      </c>
      <c r="X19" s="11">
        <v>0.14608603932795902</v>
      </c>
      <c r="Y19" s="11">
        <v>0.85006315476632732</v>
      </c>
      <c r="Z19" s="11">
        <v>0.14993684523367262</v>
      </c>
      <c r="AA19" s="11">
        <v>0.86616441391535559</v>
      </c>
      <c r="AB19" s="11">
        <v>0.13383558608464435</v>
      </c>
      <c r="AC19" s="11">
        <v>0.86428986349114145</v>
      </c>
      <c r="AD19" s="11">
        <v>0.13571013650885855</v>
      </c>
      <c r="AE19" s="11">
        <v>0.86039409583363635</v>
      </c>
      <c r="AF19" s="11">
        <v>0.1396059041663637</v>
      </c>
      <c r="AG19" s="11">
        <v>0.85669486581096854</v>
      </c>
      <c r="AH19" s="11">
        <v>0.14330513418903151</v>
      </c>
      <c r="AI19" s="11">
        <v>0.863511758764969</v>
      </c>
      <c r="AJ19" s="11">
        <v>0.13648824123503103</v>
      </c>
      <c r="AK19" s="11">
        <v>0.8689934243803743</v>
      </c>
      <c r="AL19" s="11">
        <v>0.1310065756196257</v>
      </c>
      <c r="AM19" s="11">
        <v>0.88788270806382064</v>
      </c>
      <c r="AN19" s="11">
        <v>0.11211729193617939</v>
      </c>
      <c r="AO19" s="11">
        <v>0.88699042892591284</v>
      </c>
      <c r="AP19" s="11">
        <v>0.1130095710740872</v>
      </c>
      <c r="AQ19" s="11">
        <v>0.89161227607276772</v>
      </c>
      <c r="AR19" s="11">
        <v>0.10838772392723232</v>
      </c>
      <c r="AS19" s="11">
        <v>0.89226048414592563</v>
      </c>
      <c r="AT19" s="11">
        <v>0.10773951585407433</v>
      </c>
      <c r="AU19" s="11">
        <v>0.90156899557462788</v>
      </c>
      <c r="AV19" s="11">
        <v>9.8431004425372129E-2</v>
      </c>
      <c r="AW19" s="11">
        <v>0.90535963339310621</v>
      </c>
      <c r="AX19" s="11">
        <v>9.4640366606893803E-2</v>
      </c>
      <c r="AY19" s="11">
        <v>0.90507203473455689</v>
      </c>
      <c r="AZ19" s="11">
        <v>9.4927965265443059E-2</v>
      </c>
      <c r="BA19" s="11">
        <v>0.90610815717805737</v>
      </c>
      <c r="BB19" s="11">
        <v>9.3891842821942684E-2</v>
      </c>
      <c r="BC19" s="11">
        <v>0.90734376988672516</v>
      </c>
      <c r="BD19" s="11">
        <v>9.2656230113274785E-2</v>
      </c>
      <c r="BE19" s="11">
        <v>0.90851872624166508</v>
      </c>
      <c r="BF19" s="11">
        <v>9.1481273758334897E-2</v>
      </c>
    </row>
    <row r="20" spans="1:58" x14ac:dyDescent="0.3">
      <c r="A20" s="3">
        <v>137</v>
      </c>
      <c r="B20" s="4" t="s">
        <v>18</v>
      </c>
      <c r="C20" s="11">
        <v>0.393475037073653</v>
      </c>
      <c r="D20" s="11">
        <v>0.60652496292634706</v>
      </c>
      <c r="E20" s="11">
        <v>0.39087788131436979</v>
      </c>
      <c r="F20" s="11">
        <v>0.60912211868563026</v>
      </c>
      <c r="G20" s="11">
        <v>0.38297872340425532</v>
      </c>
      <c r="H20" s="11">
        <v>0.61702127659574468</v>
      </c>
      <c r="I20" s="11">
        <v>0.37955490339936415</v>
      </c>
      <c r="J20" s="11">
        <v>0.62044509660063585</v>
      </c>
      <c r="K20" s="11">
        <v>0.37085474077533864</v>
      </c>
      <c r="L20" s="11">
        <v>0.62914525922466136</v>
      </c>
      <c r="M20" s="11">
        <v>0.39501246882793017</v>
      </c>
      <c r="N20" s="11">
        <v>0.60498753117206983</v>
      </c>
      <c r="O20" s="11">
        <v>0.40649149922720246</v>
      </c>
      <c r="P20" s="11">
        <v>0.59350850077279749</v>
      </c>
      <c r="Q20" s="11">
        <v>0.41304906241972772</v>
      </c>
      <c r="R20" s="11">
        <v>0.58695093758027228</v>
      </c>
      <c r="S20" s="11">
        <v>0.41224909933093157</v>
      </c>
      <c r="T20" s="11">
        <v>0.58775090066906843</v>
      </c>
      <c r="U20" s="11">
        <v>0.53770661157024791</v>
      </c>
      <c r="V20" s="11">
        <v>0.46229338842975204</v>
      </c>
      <c r="W20" s="11">
        <v>0.51589486858573219</v>
      </c>
      <c r="X20" s="11">
        <v>0.48410513141426781</v>
      </c>
      <c r="Y20" s="11">
        <v>0.50670895340326905</v>
      </c>
      <c r="Z20" s="11">
        <v>0.4932910465967309</v>
      </c>
      <c r="AA20" s="11">
        <v>0.50970873786407767</v>
      </c>
      <c r="AB20" s="11">
        <v>0.49029126213592233</v>
      </c>
      <c r="AC20" s="11">
        <v>0.52452452452452447</v>
      </c>
      <c r="AD20" s="11">
        <v>0.47547547547547547</v>
      </c>
      <c r="AE20" s="11">
        <v>0.52211947013246685</v>
      </c>
      <c r="AF20" s="11">
        <v>0.4778805298675331</v>
      </c>
      <c r="AG20" s="11">
        <v>0.52777085927770861</v>
      </c>
      <c r="AH20" s="11">
        <v>0.47222914072229139</v>
      </c>
      <c r="AI20" s="11">
        <v>0.51685116851168511</v>
      </c>
      <c r="AJ20" s="11">
        <v>0.48314883148831489</v>
      </c>
      <c r="AK20" s="11">
        <v>0.50831525668835864</v>
      </c>
      <c r="AL20" s="11">
        <v>0.49168474331164136</v>
      </c>
      <c r="AM20" s="11">
        <v>0.53363334912363813</v>
      </c>
      <c r="AN20" s="11">
        <v>0.46636665087636192</v>
      </c>
      <c r="AO20" s="11">
        <v>0.5232610659439928</v>
      </c>
      <c r="AP20" s="11">
        <v>0.4767389340560072</v>
      </c>
      <c r="AQ20" s="11">
        <v>0.59702146298729741</v>
      </c>
      <c r="AR20" s="11">
        <v>0.40297853701270259</v>
      </c>
      <c r="AS20" s="11">
        <v>0.59846710666382796</v>
      </c>
      <c r="AT20" s="11">
        <v>0.40153289333617204</v>
      </c>
      <c r="AU20" s="11">
        <v>0.62305940799006421</v>
      </c>
      <c r="AV20" s="11">
        <v>0.37694059200993585</v>
      </c>
      <c r="AW20" s="11">
        <v>0.61963313848014512</v>
      </c>
      <c r="AX20" s="11">
        <v>0.38036686151985488</v>
      </c>
      <c r="AY20" s="11">
        <v>0.62182890855457229</v>
      </c>
      <c r="AZ20" s="11">
        <v>0.37817109144542771</v>
      </c>
      <c r="BA20" s="11">
        <v>0.64869565217391301</v>
      </c>
      <c r="BB20" s="11">
        <v>0.35130434782608694</v>
      </c>
      <c r="BC20" s="11">
        <v>0.65421437957574624</v>
      </c>
      <c r="BD20" s="11">
        <v>0.34578562042425381</v>
      </c>
      <c r="BE20" s="11">
        <v>0.66666666666666663</v>
      </c>
      <c r="BF20" s="11">
        <v>0.33333333333333331</v>
      </c>
    </row>
    <row r="21" spans="1:58" x14ac:dyDescent="0.3">
      <c r="A21" s="3">
        <v>138</v>
      </c>
      <c r="B21" s="4" t="s">
        <v>19</v>
      </c>
      <c r="C21" s="11">
        <v>0.52527123577666046</v>
      </c>
      <c r="D21" s="11">
        <v>0.47472876422333948</v>
      </c>
      <c r="E21" s="11">
        <v>0.51566808723990976</v>
      </c>
      <c r="F21" s="11">
        <v>0.48433191276009024</v>
      </c>
      <c r="G21" s="11">
        <v>0.51395939086294418</v>
      </c>
      <c r="H21" s="11">
        <v>0.48604060913705582</v>
      </c>
      <c r="I21" s="11">
        <v>0.51508179959100209</v>
      </c>
      <c r="J21" s="11">
        <v>0.48491820040899797</v>
      </c>
      <c r="K21" s="11">
        <v>0.51930355791067373</v>
      </c>
      <c r="L21" s="11">
        <v>0.48069644208932627</v>
      </c>
      <c r="M21" s="11">
        <v>0.52920353982300883</v>
      </c>
      <c r="N21" s="11">
        <v>0.47079646017699117</v>
      </c>
      <c r="O21" s="11">
        <v>0.52977977977977975</v>
      </c>
      <c r="P21" s="11">
        <v>0.4702202202202202</v>
      </c>
      <c r="Q21" s="11">
        <v>0.54393826238486431</v>
      </c>
      <c r="R21" s="11">
        <v>0.45606173761513569</v>
      </c>
      <c r="S21" s="11">
        <v>0.55552855407047386</v>
      </c>
      <c r="T21" s="11">
        <v>0.44447144592952614</v>
      </c>
      <c r="U21" s="11">
        <v>0.62385321100917435</v>
      </c>
      <c r="V21" s="11">
        <v>0.37614678899082571</v>
      </c>
      <c r="W21" s="11">
        <v>0.62777380100214741</v>
      </c>
      <c r="X21" s="11">
        <v>0.37222619899785253</v>
      </c>
      <c r="Y21" s="11">
        <v>0.62537210899931306</v>
      </c>
      <c r="Z21" s="11">
        <v>0.374627891000687</v>
      </c>
      <c r="AA21" s="11">
        <v>0.62330928764652838</v>
      </c>
      <c r="AB21" s="11">
        <v>0.37669071235347157</v>
      </c>
      <c r="AC21" s="11">
        <v>0.62106918238993714</v>
      </c>
      <c r="AD21" s="11">
        <v>0.37893081761006292</v>
      </c>
      <c r="AE21" s="11">
        <v>0.62794837561192707</v>
      </c>
      <c r="AF21" s="11">
        <v>0.37205162438807299</v>
      </c>
      <c r="AG21" s="11">
        <v>0.62294001318391568</v>
      </c>
      <c r="AH21" s="11">
        <v>0.37705998681608438</v>
      </c>
      <c r="AI21" s="11">
        <v>0.63989466754443713</v>
      </c>
      <c r="AJ21" s="11">
        <v>0.36010533245556287</v>
      </c>
      <c r="AK21" s="11">
        <v>0.64301357862461672</v>
      </c>
      <c r="AL21" s="11">
        <v>0.35698642137538328</v>
      </c>
      <c r="AM21" s="11">
        <v>0.63918420481666305</v>
      </c>
      <c r="AN21" s="11">
        <v>0.36081579518333695</v>
      </c>
      <c r="AO21" s="11">
        <v>0.64987080103359174</v>
      </c>
      <c r="AP21" s="11">
        <v>0.35012919896640826</v>
      </c>
      <c r="AQ21" s="11">
        <v>0.65186867644022295</v>
      </c>
      <c r="AR21" s="11">
        <v>0.348131323559777</v>
      </c>
      <c r="AS21" s="11">
        <v>0.65346938775510199</v>
      </c>
      <c r="AT21" s="11">
        <v>0.34653061224489795</v>
      </c>
      <c r="AU21" s="11">
        <v>0.66586005242992541</v>
      </c>
      <c r="AV21" s="11">
        <v>0.33413994757007459</v>
      </c>
      <c r="AW21" s="11">
        <v>0.67627151421388509</v>
      </c>
      <c r="AX21" s="11">
        <v>0.32372848578611485</v>
      </c>
      <c r="AY21" s="11">
        <v>0.67631035130565476</v>
      </c>
      <c r="AZ21" s="11">
        <v>0.3236896486943453</v>
      </c>
      <c r="BA21" s="11">
        <v>0.69217877094972069</v>
      </c>
      <c r="BB21" s="11">
        <v>0.30782122905027931</v>
      </c>
      <c r="BC21" s="11">
        <v>0.70093795093795097</v>
      </c>
      <c r="BD21" s="11">
        <v>0.29906204906204908</v>
      </c>
      <c r="BE21" s="11">
        <v>0.70756062767475036</v>
      </c>
      <c r="BF21" s="11">
        <v>0.29243937232524964</v>
      </c>
    </row>
    <row r="22" spans="1:58" x14ac:dyDescent="0.3">
      <c r="A22" s="3">
        <v>211</v>
      </c>
      <c r="B22" s="4" t="s">
        <v>20</v>
      </c>
      <c r="C22" s="11">
        <v>0.7531183178902352</v>
      </c>
      <c r="D22" s="11">
        <v>0.2468816821097648</v>
      </c>
      <c r="E22" s="11">
        <v>0.7502230151650312</v>
      </c>
      <c r="F22" s="11">
        <v>0.24977698483496877</v>
      </c>
      <c r="G22" s="11">
        <v>0.7633491878309252</v>
      </c>
      <c r="H22" s="11">
        <v>0.23665081216907474</v>
      </c>
      <c r="I22" s="11">
        <v>0.77195377195377191</v>
      </c>
      <c r="J22" s="11">
        <v>0.22804622804622804</v>
      </c>
      <c r="K22" s="11">
        <v>0.76301296855569378</v>
      </c>
      <c r="L22" s="11">
        <v>0.23698703144430627</v>
      </c>
      <c r="M22" s="11">
        <v>0.78800459323381322</v>
      </c>
      <c r="N22" s="11">
        <v>0.21199540676618672</v>
      </c>
      <c r="O22" s="11">
        <v>0.79043923090492152</v>
      </c>
      <c r="P22" s="11">
        <v>0.20956076909507851</v>
      </c>
      <c r="Q22" s="11">
        <v>0.79534475186649101</v>
      </c>
      <c r="R22" s="11">
        <v>0.20465524813350899</v>
      </c>
      <c r="S22" s="11">
        <v>0.79011274934952302</v>
      </c>
      <c r="T22" s="11">
        <v>0.209887250650477</v>
      </c>
      <c r="U22" s="11">
        <v>0.7916775032509753</v>
      </c>
      <c r="V22" s="11">
        <v>0.2083224967490247</v>
      </c>
      <c r="W22" s="11">
        <v>0.79384615384615387</v>
      </c>
      <c r="X22" s="11">
        <v>0.20615384615384616</v>
      </c>
      <c r="Y22" s="11">
        <v>0.7819237147595357</v>
      </c>
      <c r="Z22" s="11">
        <v>0.21807628524046435</v>
      </c>
      <c r="AA22" s="11">
        <v>0.80720000000000003</v>
      </c>
      <c r="AB22" s="11">
        <v>0.1928</v>
      </c>
      <c r="AC22" s="11">
        <v>0.81313926042486229</v>
      </c>
      <c r="AD22" s="11">
        <v>0.18686073957513769</v>
      </c>
      <c r="AE22" s="11">
        <v>0.81416205256180296</v>
      </c>
      <c r="AF22" s="11">
        <v>0.18583794743819698</v>
      </c>
      <c r="AG22" s="11">
        <v>0.80883373159639249</v>
      </c>
      <c r="AH22" s="11">
        <v>0.19116626840360748</v>
      </c>
      <c r="AI22" s="11">
        <v>0.8102844971854557</v>
      </c>
      <c r="AJ22" s="11">
        <v>0.18971550281454436</v>
      </c>
      <c r="AK22" s="11">
        <v>0.81820893296547614</v>
      </c>
      <c r="AL22" s="11">
        <v>0.18179106703452391</v>
      </c>
      <c r="AM22" s="11">
        <v>0.82522091844125744</v>
      </c>
      <c r="AN22" s="11">
        <v>0.17477908155874258</v>
      </c>
      <c r="AO22" s="11">
        <v>0.82170982617949628</v>
      </c>
      <c r="AP22" s="11">
        <v>0.17829017382050372</v>
      </c>
      <c r="AQ22" s="11">
        <v>0.85572207084468666</v>
      </c>
      <c r="AR22" s="11">
        <v>0.14427792915531334</v>
      </c>
      <c r="AS22" s="11">
        <v>0.86368146041404859</v>
      </c>
      <c r="AT22" s="11">
        <v>0.13631853958595144</v>
      </c>
      <c r="AU22" s="11">
        <v>0.83968386557861596</v>
      </c>
      <c r="AV22" s="11">
        <v>0.16031613442138407</v>
      </c>
      <c r="AW22" s="11">
        <v>0.83869751068644705</v>
      </c>
      <c r="AX22" s="11">
        <v>0.16130248931355293</v>
      </c>
      <c r="AY22" s="11">
        <v>0.83673469387755106</v>
      </c>
      <c r="AZ22" s="11">
        <v>0.16326530612244897</v>
      </c>
      <c r="BA22" s="11">
        <v>0.83449060217885784</v>
      </c>
      <c r="BB22" s="11">
        <v>0.1655093978211421</v>
      </c>
      <c r="BC22" s="11">
        <v>0.83516803541266238</v>
      </c>
      <c r="BD22" s="11">
        <v>0.16483196458733765</v>
      </c>
      <c r="BE22" s="11">
        <v>0.83486973947895793</v>
      </c>
      <c r="BF22" s="11">
        <v>0.16513026052104207</v>
      </c>
    </row>
    <row r="23" spans="1:58" x14ac:dyDescent="0.3">
      <c r="A23" s="3">
        <v>213</v>
      </c>
      <c r="B23" s="4" t="s">
        <v>21</v>
      </c>
      <c r="C23" s="11">
        <v>0.94981156356282748</v>
      </c>
      <c r="D23" s="11">
        <v>5.0188436437172537E-2</v>
      </c>
      <c r="E23" s="11">
        <v>0.94733979878546182</v>
      </c>
      <c r="F23" s="11">
        <v>5.2660201214538203E-2</v>
      </c>
      <c r="G23" s="11">
        <v>0.9566124132928322</v>
      </c>
      <c r="H23" s="11">
        <v>4.3387586707167795E-2</v>
      </c>
      <c r="I23" s="11">
        <v>0.9563246989825388</v>
      </c>
      <c r="J23" s="11">
        <v>4.3675301017461234E-2</v>
      </c>
      <c r="K23" s="11">
        <v>0.94749454405408873</v>
      </c>
      <c r="L23" s="11">
        <v>5.2505455945911252E-2</v>
      </c>
      <c r="M23" s="11">
        <v>0.85418965956363024</v>
      </c>
      <c r="N23" s="11">
        <v>0.14581034043636981</v>
      </c>
      <c r="O23" s="11">
        <v>0.85143856435025189</v>
      </c>
      <c r="P23" s="11">
        <v>0.14856143564974811</v>
      </c>
      <c r="Q23" s="11">
        <v>0.85143325143325144</v>
      </c>
      <c r="R23" s="11">
        <v>0.14856674856674856</v>
      </c>
      <c r="S23" s="11">
        <v>0.8556167044350923</v>
      </c>
      <c r="T23" s="11">
        <v>0.14438329556490773</v>
      </c>
      <c r="U23" s="11">
        <v>0.86274120543158894</v>
      </c>
      <c r="V23" s="11">
        <v>0.13725879456841103</v>
      </c>
      <c r="W23" s="11">
        <v>0.86238568274992111</v>
      </c>
      <c r="X23" s="11">
        <v>0.13761431725007883</v>
      </c>
      <c r="Y23" s="11">
        <v>0.85884933223671323</v>
      </c>
      <c r="Z23" s="11">
        <v>0.14115066776328672</v>
      </c>
      <c r="AA23" s="11">
        <v>0.86422388696968522</v>
      </c>
      <c r="AB23" s="11">
        <v>0.13577611303031478</v>
      </c>
      <c r="AC23" s="11">
        <v>0.86446186197667751</v>
      </c>
      <c r="AD23" s="11">
        <v>0.13553813802332251</v>
      </c>
      <c r="AE23" s="11">
        <v>0.86463818263878445</v>
      </c>
      <c r="AF23" s="11">
        <v>0.13536181736121558</v>
      </c>
      <c r="AG23" s="11">
        <v>0.86761194029850741</v>
      </c>
      <c r="AH23" s="11">
        <v>0.13238805970149253</v>
      </c>
      <c r="AI23" s="11">
        <v>0.87397260273972599</v>
      </c>
      <c r="AJ23" s="11">
        <v>0.12602739726027398</v>
      </c>
      <c r="AK23" s="11">
        <v>0.87389437369251666</v>
      </c>
      <c r="AL23" s="11">
        <v>0.1261056263074834</v>
      </c>
      <c r="AM23" s="11">
        <v>0.87444957967902759</v>
      </c>
      <c r="AN23" s="11">
        <v>0.12555042032097238</v>
      </c>
      <c r="AO23" s="11">
        <v>0.87223365464457203</v>
      </c>
      <c r="AP23" s="11">
        <v>0.127766345355428</v>
      </c>
      <c r="AQ23" s="11">
        <v>0.88547212104230877</v>
      </c>
      <c r="AR23" s="11">
        <v>0.11452787895769123</v>
      </c>
      <c r="AS23" s="11">
        <v>0.88702654133259606</v>
      </c>
      <c r="AT23" s="11">
        <v>0.11297345866740392</v>
      </c>
      <c r="AU23" s="11">
        <v>0.89271663644760701</v>
      </c>
      <c r="AV23" s="11">
        <v>0.10728336355239301</v>
      </c>
      <c r="AW23" s="11">
        <v>0.89326052301326186</v>
      </c>
      <c r="AX23" s="11">
        <v>0.10673947698673812</v>
      </c>
      <c r="AY23" s="11">
        <v>0.89329966329966326</v>
      </c>
      <c r="AZ23" s="11">
        <v>0.1067003367003367</v>
      </c>
      <c r="BA23" s="11">
        <v>0.89557820877738792</v>
      </c>
      <c r="BB23" s="11">
        <v>0.10442179122261204</v>
      </c>
      <c r="BC23" s="11">
        <v>0.8974283662946283</v>
      </c>
      <c r="BD23" s="11">
        <v>0.10257163370537171</v>
      </c>
      <c r="BE23" s="11">
        <v>0.89736850644083199</v>
      </c>
      <c r="BF23" s="11">
        <v>0.10263149355916805</v>
      </c>
    </row>
    <row r="24" spans="1:58" x14ac:dyDescent="0.3">
      <c r="A24" s="3">
        <v>214</v>
      </c>
      <c r="B24" s="4" t="s">
        <v>22</v>
      </c>
      <c r="C24" s="11">
        <v>0.78763531799729369</v>
      </c>
      <c r="D24" s="11">
        <v>0.21236468200270636</v>
      </c>
      <c r="E24" s="11">
        <v>0.79143169766854637</v>
      </c>
      <c r="F24" s="11">
        <v>0.20856830233145357</v>
      </c>
      <c r="G24" s="11">
        <v>0.79911247653183137</v>
      </c>
      <c r="H24" s="11">
        <v>0.20088752346816863</v>
      </c>
      <c r="I24" s="11">
        <v>0.79555365540829415</v>
      </c>
      <c r="J24" s="11">
        <v>0.20444634459170585</v>
      </c>
      <c r="K24" s="11">
        <v>0.79651452282157675</v>
      </c>
      <c r="L24" s="11">
        <v>0.20348547717842325</v>
      </c>
      <c r="M24" s="11">
        <v>0.8013609850939728</v>
      </c>
      <c r="N24" s="11">
        <v>0.19863901490602723</v>
      </c>
      <c r="O24" s="11">
        <v>0.80523744694482258</v>
      </c>
      <c r="P24" s="11">
        <v>0.1947625530551774</v>
      </c>
      <c r="Q24" s="11">
        <v>0.80264088658335297</v>
      </c>
      <c r="R24" s="11">
        <v>0.19735911341664703</v>
      </c>
      <c r="S24" s="11">
        <v>0.80439106487148104</v>
      </c>
      <c r="T24" s="11">
        <v>0.19560893512851898</v>
      </c>
      <c r="U24" s="11">
        <v>0.80545426921908236</v>
      </c>
      <c r="V24" s="11">
        <v>0.19454573078091766</v>
      </c>
      <c r="W24" s="11">
        <v>0.82210899424014183</v>
      </c>
      <c r="X24" s="11">
        <v>0.17789100575985822</v>
      </c>
      <c r="Y24" s="11">
        <v>0.80325379609544467</v>
      </c>
      <c r="Z24" s="11">
        <v>0.19674620390455533</v>
      </c>
      <c r="AA24" s="11">
        <v>0.82397377423033069</v>
      </c>
      <c r="AB24" s="11">
        <v>0.17602622576966934</v>
      </c>
      <c r="AC24" s="11">
        <v>0.83069675877100468</v>
      </c>
      <c r="AD24" s="11">
        <v>0.16930324122899529</v>
      </c>
      <c r="AE24" s="11">
        <v>0.83347303716121823</v>
      </c>
      <c r="AF24" s="11">
        <v>0.16652696283878179</v>
      </c>
      <c r="AG24" s="11">
        <v>0.83580955013475222</v>
      </c>
      <c r="AH24" s="11">
        <v>0.16419044986524775</v>
      </c>
      <c r="AI24" s="11">
        <v>0.83792154163799037</v>
      </c>
      <c r="AJ24" s="11">
        <v>0.16207845836200963</v>
      </c>
      <c r="AK24" s="11">
        <v>0.83668392388892621</v>
      </c>
      <c r="AL24" s="11">
        <v>0.16331607611107377</v>
      </c>
      <c r="AM24" s="11">
        <v>0.83671604777132413</v>
      </c>
      <c r="AN24" s="11">
        <v>0.16328395222867584</v>
      </c>
      <c r="AO24" s="11">
        <v>0.82429706216113985</v>
      </c>
      <c r="AP24" s="11">
        <v>0.17570293783886018</v>
      </c>
      <c r="AQ24" s="11">
        <v>0.85143062372800193</v>
      </c>
      <c r="AR24" s="11">
        <v>0.14856937627199809</v>
      </c>
      <c r="AS24" s="11">
        <v>0.85773888856695835</v>
      </c>
      <c r="AT24" s="11">
        <v>0.14226111143304165</v>
      </c>
      <c r="AU24" s="11">
        <v>0.84195500742263329</v>
      </c>
      <c r="AV24" s="11">
        <v>0.15804499257736668</v>
      </c>
      <c r="AW24" s="11">
        <v>0.84210232661942752</v>
      </c>
      <c r="AX24" s="11">
        <v>0.15789767338057245</v>
      </c>
      <c r="AY24" s="11">
        <v>0.84402774766962929</v>
      </c>
      <c r="AZ24" s="11">
        <v>0.15597225233037068</v>
      </c>
      <c r="BA24" s="11">
        <v>0.84443271767810024</v>
      </c>
      <c r="BB24" s="11">
        <v>0.15556728232189973</v>
      </c>
      <c r="BC24" s="11">
        <v>0.84395136146331329</v>
      </c>
      <c r="BD24" s="11">
        <v>0.15604863853668677</v>
      </c>
      <c r="BE24" s="11">
        <v>0.84743225033687675</v>
      </c>
      <c r="BF24" s="11">
        <v>0.15256774966312323</v>
      </c>
    </row>
    <row r="25" spans="1:58" x14ac:dyDescent="0.3">
      <c r="A25" s="3">
        <v>215</v>
      </c>
      <c r="B25" s="4" t="s">
        <v>23</v>
      </c>
      <c r="C25" s="11">
        <v>0.82322826741618149</v>
      </c>
      <c r="D25" s="11">
        <v>0.17677173258381851</v>
      </c>
      <c r="E25" s="11">
        <v>0.84489958242195262</v>
      </c>
      <c r="F25" s="11">
        <v>0.15510041757804732</v>
      </c>
      <c r="G25" s="11">
        <v>0.85844930417495025</v>
      </c>
      <c r="H25" s="11">
        <v>0.1415506958250497</v>
      </c>
      <c r="I25" s="11">
        <v>0.85944790046656294</v>
      </c>
      <c r="J25" s="11">
        <v>0.140552099533437</v>
      </c>
      <c r="K25" s="11">
        <v>0.85314169891284319</v>
      </c>
      <c r="L25" s="11">
        <v>0.14685830108715681</v>
      </c>
      <c r="M25" s="11">
        <v>0.83644859813084116</v>
      </c>
      <c r="N25" s="11">
        <v>0.16355140186915887</v>
      </c>
      <c r="O25" s="11">
        <v>0.84496058319911838</v>
      </c>
      <c r="P25" s="11">
        <v>0.15503941680088157</v>
      </c>
      <c r="Q25" s="11">
        <v>0.84483183948688434</v>
      </c>
      <c r="R25" s="11">
        <v>0.15516816051311569</v>
      </c>
      <c r="S25" s="11">
        <v>0.84788867562380044</v>
      </c>
      <c r="T25" s="11">
        <v>0.15211132437619962</v>
      </c>
      <c r="U25" s="11">
        <v>0.84880594654436181</v>
      </c>
      <c r="V25" s="11">
        <v>0.15119405345563813</v>
      </c>
      <c r="W25" s="11">
        <v>0.84937432411555691</v>
      </c>
      <c r="X25" s="11">
        <v>0.15062567588444306</v>
      </c>
      <c r="Y25" s="11">
        <v>0.84954255400937961</v>
      </c>
      <c r="Z25" s="11">
        <v>0.15045744599062044</v>
      </c>
      <c r="AA25" s="11">
        <v>0.84773376573237591</v>
      </c>
      <c r="AB25" s="11">
        <v>0.15226623426762412</v>
      </c>
      <c r="AC25" s="11">
        <v>0.8499389685688129</v>
      </c>
      <c r="AD25" s="11">
        <v>0.15006103143118707</v>
      </c>
      <c r="AE25" s="11">
        <v>0.84947136228797449</v>
      </c>
      <c r="AF25" s="11">
        <v>0.15052863771202557</v>
      </c>
      <c r="AG25" s="11">
        <v>0.85109729608269047</v>
      </c>
      <c r="AH25" s="11">
        <v>0.14890270391730956</v>
      </c>
      <c r="AI25" s="11">
        <v>0.84792694601958907</v>
      </c>
      <c r="AJ25" s="11">
        <v>0.15207305398041093</v>
      </c>
      <c r="AK25" s="11">
        <v>0.8534091727266182</v>
      </c>
      <c r="AL25" s="11">
        <v>0.14659082727338182</v>
      </c>
      <c r="AM25" s="11">
        <v>0.85917865917865921</v>
      </c>
      <c r="AN25" s="11">
        <v>0.14082134082134082</v>
      </c>
      <c r="AO25" s="11">
        <v>0.86058758314855877</v>
      </c>
      <c r="AP25" s="11">
        <v>0.13941241685144123</v>
      </c>
      <c r="AQ25" s="11">
        <v>0.86062246278755072</v>
      </c>
      <c r="AR25" s="11">
        <v>0.13937753721244925</v>
      </c>
      <c r="AS25" s="11">
        <v>0.86024207950261256</v>
      </c>
      <c r="AT25" s="11">
        <v>0.13975792049738739</v>
      </c>
      <c r="AU25" s="11">
        <v>0.85804988662131521</v>
      </c>
      <c r="AV25" s="11">
        <v>0.14195011337868479</v>
      </c>
      <c r="AW25" s="11">
        <v>0.85910543130990413</v>
      </c>
      <c r="AX25" s="11">
        <v>0.14089456869009584</v>
      </c>
      <c r="AY25" s="11">
        <v>0.85841444672131151</v>
      </c>
      <c r="AZ25" s="11">
        <v>0.14158555327868852</v>
      </c>
      <c r="BA25" s="11">
        <v>0.85706081296662628</v>
      </c>
      <c r="BB25" s="11">
        <v>0.14293918703337374</v>
      </c>
      <c r="BC25" s="11">
        <v>0.85315263727174395</v>
      </c>
      <c r="BD25" s="11">
        <v>0.14684736272825602</v>
      </c>
      <c r="BE25" s="11">
        <v>0.8513049013367282</v>
      </c>
      <c r="BF25" s="11">
        <v>0.1486950986632718</v>
      </c>
    </row>
    <row r="26" spans="1:58" x14ac:dyDescent="0.3">
      <c r="A26" s="3">
        <v>216</v>
      </c>
      <c r="B26" s="4" t="s">
        <v>24</v>
      </c>
      <c r="C26" s="11">
        <v>0.90659383534920013</v>
      </c>
      <c r="D26" s="11">
        <v>9.3406164650799844E-2</v>
      </c>
      <c r="E26" s="11">
        <v>0.90939031862745101</v>
      </c>
      <c r="F26" s="11">
        <v>9.0609681372549017E-2</v>
      </c>
      <c r="G26" s="11">
        <v>0.90853102189781021</v>
      </c>
      <c r="H26" s="11">
        <v>9.1468978102189777E-2</v>
      </c>
      <c r="I26" s="11">
        <v>0.90986547085201797</v>
      </c>
      <c r="J26" s="11">
        <v>9.0134529147982062E-2</v>
      </c>
      <c r="K26" s="11">
        <v>0.91050076092470467</v>
      </c>
      <c r="L26" s="11">
        <v>8.9499239075295306E-2</v>
      </c>
      <c r="M26" s="11">
        <v>0.91232601521021672</v>
      </c>
      <c r="N26" s="11">
        <v>8.7673984789783332E-2</v>
      </c>
      <c r="O26" s="11">
        <v>0.918556191283464</v>
      </c>
      <c r="P26" s="11">
        <v>8.144380871653599E-2</v>
      </c>
      <c r="Q26" s="11">
        <v>0.91822364751812602</v>
      </c>
      <c r="R26" s="11">
        <v>8.1776352481873954E-2</v>
      </c>
      <c r="S26" s="11">
        <v>0.9215940939230296</v>
      </c>
      <c r="T26" s="11">
        <v>7.84059060769704E-2</v>
      </c>
      <c r="U26" s="11">
        <v>0.85878401074907629</v>
      </c>
      <c r="V26" s="11">
        <v>0.14121598925092374</v>
      </c>
      <c r="W26" s="11">
        <v>0.86673593973243279</v>
      </c>
      <c r="X26" s="11">
        <v>0.13326406026756721</v>
      </c>
      <c r="Y26" s="11">
        <v>0.86454106280193233</v>
      </c>
      <c r="Z26" s="11">
        <v>0.13545893719806762</v>
      </c>
      <c r="AA26" s="11">
        <v>0.86723307126553384</v>
      </c>
      <c r="AB26" s="11">
        <v>0.13276692873446613</v>
      </c>
      <c r="AC26" s="11">
        <v>0.86983250737093032</v>
      </c>
      <c r="AD26" s="11">
        <v>0.13016749262906968</v>
      </c>
      <c r="AE26" s="11">
        <v>0.87022520841109863</v>
      </c>
      <c r="AF26" s="11">
        <v>0.12977479158890134</v>
      </c>
      <c r="AG26" s="11">
        <v>0.86901608034008992</v>
      </c>
      <c r="AH26" s="11">
        <v>0.13098391965991005</v>
      </c>
      <c r="AI26" s="11">
        <v>0.86245465538089483</v>
      </c>
      <c r="AJ26" s="11">
        <v>0.1375453446191052</v>
      </c>
      <c r="AK26" s="11">
        <v>0.86159251980227503</v>
      </c>
      <c r="AL26" s="11">
        <v>0.13840748019772497</v>
      </c>
      <c r="AM26" s="11">
        <v>0.87550391273417116</v>
      </c>
      <c r="AN26" s="11">
        <v>0.12449608726582879</v>
      </c>
      <c r="AO26" s="11">
        <v>0.87599976647790301</v>
      </c>
      <c r="AP26" s="11">
        <v>0.12400023352209703</v>
      </c>
      <c r="AQ26" s="11">
        <v>0.87789799072642971</v>
      </c>
      <c r="AR26" s="11">
        <v>0.12210200927357033</v>
      </c>
      <c r="AS26" s="11">
        <v>0.87954519869413483</v>
      </c>
      <c r="AT26" s="11">
        <v>0.12045480130586514</v>
      </c>
      <c r="AU26" s="11">
        <v>0.88118867082961638</v>
      </c>
      <c r="AV26" s="11">
        <v>0.11881132917038359</v>
      </c>
      <c r="AW26" s="11">
        <v>0.88580821917808217</v>
      </c>
      <c r="AX26" s="11">
        <v>0.1141917808219178</v>
      </c>
      <c r="AY26" s="11">
        <v>0.88786373314407385</v>
      </c>
      <c r="AZ26" s="11">
        <v>0.11213626685592619</v>
      </c>
      <c r="BA26" s="11">
        <v>0.88500860955660787</v>
      </c>
      <c r="BB26" s="11">
        <v>0.11499139044339217</v>
      </c>
      <c r="BC26" s="11">
        <v>0.88724917719503127</v>
      </c>
      <c r="BD26" s="11">
        <v>0.11275082280496868</v>
      </c>
      <c r="BE26" s="11">
        <v>0.89020971760797341</v>
      </c>
      <c r="BF26" s="11">
        <v>0.10979028239202658</v>
      </c>
    </row>
    <row r="27" spans="1:58" x14ac:dyDescent="0.3">
      <c r="A27" s="3">
        <v>217</v>
      </c>
      <c r="B27" s="4" t="s">
        <v>25</v>
      </c>
      <c r="C27" s="11">
        <v>0.98232498267155166</v>
      </c>
      <c r="D27" s="11">
        <v>1.767501732844836E-2</v>
      </c>
      <c r="E27" s="11">
        <v>0.98271186440677971</v>
      </c>
      <c r="F27" s="11">
        <v>1.7288135593220341E-2</v>
      </c>
      <c r="G27" s="11">
        <v>0.98240762812872462</v>
      </c>
      <c r="H27" s="11">
        <v>1.7592371871275329E-2</v>
      </c>
      <c r="I27" s="11">
        <v>0.98235626235061635</v>
      </c>
      <c r="J27" s="11">
        <v>1.7643737649383647E-2</v>
      </c>
      <c r="K27" s="11">
        <v>0.98218170037487851</v>
      </c>
      <c r="L27" s="11">
        <v>1.7818299625121489E-2</v>
      </c>
      <c r="M27" s="11">
        <v>0.9801045200330063</v>
      </c>
      <c r="N27" s="11">
        <v>1.9895479966993673E-2</v>
      </c>
      <c r="O27" s="11">
        <v>0.9798672968551172</v>
      </c>
      <c r="P27" s="11">
        <v>2.013270314488275E-2</v>
      </c>
      <c r="Q27" s="11">
        <v>0.97954982771736698</v>
      </c>
      <c r="R27" s="11">
        <v>2.0450172282633017E-2</v>
      </c>
      <c r="S27" s="11">
        <v>0.97809928324926998</v>
      </c>
      <c r="T27" s="11">
        <v>2.1900716750730024E-2</v>
      </c>
      <c r="U27" s="11">
        <v>0.97993882691615686</v>
      </c>
      <c r="V27" s="11">
        <v>2.0061173083843108E-2</v>
      </c>
      <c r="W27" s="11">
        <v>0.97987839552075584</v>
      </c>
      <c r="X27" s="11">
        <v>2.0121604479244128E-2</v>
      </c>
      <c r="Y27" s="11">
        <v>0.97713912475506204</v>
      </c>
      <c r="Z27" s="11">
        <v>2.2860875244937948E-2</v>
      </c>
      <c r="AA27" s="11">
        <v>0.98088317979326156</v>
      </c>
      <c r="AB27" s="11">
        <v>1.9116820206738463E-2</v>
      </c>
      <c r="AC27" s="11">
        <v>0.97888931971909865</v>
      </c>
      <c r="AD27" s="11">
        <v>2.1110680280901298E-2</v>
      </c>
      <c r="AE27" s="11">
        <v>0.97481043567664827</v>
      </c>
      <c r="AF27" s="11">
        <v>2.5189564323351753E-2</v>
      </c>
      <c r="AG27" s="11">
        <v>0.97401000593572462</v>
      </c>
      <c r="AH27" s="11">
        <v>2.5989994064275417E-2</v>
      </c>
      <c r="AI27" s="11">
        <v>0.97480855337490058</v>
      </c>
      <c r="AJ27" s="11">
        <v>2.5191446625099385E-2</v>
      </c>
      <c r="AK27" s="11">
        <v>0.98020255907973164</v>
      </c>
      <c r="AL27" s="11">
        <v>1.9797440920268413E-2</v>
      </c>
      <c r="AM27" s="11">
        <v>0.98161233006900539</v>
      </c>
      <c r="AN27" s="11">
        <v>1.8387669930994586E-2</v>
      </c>
      <c r="AO27" s="11">
        <v>0.98009101251422071</v>
      </c>
      <c r="AP27" s="11">
        <v>1.9908987485779295E-2</v>
      </c>
      <c r="AQ27" s="11">
        <v>0.98205722506393867</v>
      </c>
      <c r="AR27" s="11">
        <v>1.7942774936061383E-2</v>
      </c>
      <c r="AS27" s="11">
        <v>0.98280329799764432</v>
      </c>
      <c r="AT27" s="11">
        <v>1.7196702002355714E-2</v>
      </c>
      <c r="AU27" s="11">
        <v>0.98289443200247129</v>
      </c>
      <c r="AV27" s="11">
        <v>1.7105567997528767E-2</v>
      </c>
      <c r="AW27" s="11">
        <v>0.98351962766566203</v>
      </c>
      <c r="AX27" s="11">
        <v>1.6480372334337925E-2</v>
      </c>
      <c r="AY27" s="11">
        <v>0.98345705995402644</v>
      </c>
      <c r="AZ27" s="11">
        <v>1.6542940045973547E-2</v>
      </c>
      <c r="BA27" s="11">
        <v>0.98333395613018948</v>
      </c>
      <c r="BB27" s="11">
        <v>1.6666043869810545E-2</v>
      </c>
      <c r="BC27" s="11">
        <v>0.98389490871307705</v>
      </c>
      <c r="BD27" s="11">
        <v>1.6105091286922963E-2</v>
      </c>
      <c r="BE27" s="11">
        <v>0.98415622697126015</v>
      </c>
      <c r="BF27" s="11">
        <v>1.5843773028739867E-2</v>
      </c>
    </row>
    <row r="28" spans="1:58" x14ac:dyDescent="0.3">
      <c r="A28" s="3">
        <v>219</v>
      </c>
      <c r="B28" s="4" t="s">
        <v>26</v>
      </c>
      <c r="C28" s="11">
        <v>0.97835908556971174</v>
      </c>
      <c r="D28" s="11">
        <v>2.1640914430288243E-2</v>
      </c>
      <c r="E28" s="11">
        <v>0.97951147002706662</v>
      </c>
      <c r="F28" s="11">
        <v>2.0488529972933399E-2</v>
      </c>
      <c r="G28" s="11">
        <v>0.97956893421790936</v>
      </c>
      <c r="H28" s="11">
        <v>2.0431065782090637E-2</v>
      </c>
      <c r="I28" s="11">
        <v>0.9798257980612658</v>
      </c>
      <c r="J28" s="11">
        <v>2.0174201938734249E-2</v>
      </c>
      <c r="K28" s="11">
        <v>0.97899052284101795</v>
      </c>
      <c r="L28" s="11">
        <v>2.1009477158982003E-2</v>
      </c>
      <c r="M28" s="11">
        <v>0.98097094296522169</v>
      </c>
      <c r="N28" s="11">
        <v>1.9029057034778325E-2</v>
      </c>
      <c r="O28" s="11">
        <v>0.98064103357893218</v>
      </c>
      <c r="P28" s="11">
        <v>1.9358966421067839E-2</v>
      </c>
      <c r="Q28" s="11">
        <v>0.98057075322717036</v>
      </c>
      <c r="R28" s="11">
        <v>1.942924677282962E-2</v>
      </c>
      <c r="S28" s="11">
        <v>0.98089005498758508</v>
      </c>
      <c r="T28" s="11">
        <v>1.910994501241493E-2</v>
      </c>
      <c r="U28" s="11">
        <v>0.98453049659491976</v>
      </c>
      <c r="V28" s="11">
        <v>1.5469503405080281E-2</v>
      </c>
      <c r="W28" s="11">
        <v>0.9850894828129928</v>
      </c>
      <c r="X28" s="11">
        <v>1.4910517187007253E-2</v>
      </c>
      <c r="Y28" s="11">
        <v>0.98528584539775588</v>
      </c>
      <c r="Z28" s="11">
        <v>1.4714154602244131E-2</v>
      </c>
      <c r="AA28" s="11">
        <v>0.98562164932198049</v>
      </c>
      <c r="AB28" s="11">
        <v>1.4378350678019552E-2</v>
      </c>
      <c r="AC28" s="11">
        <v>0.98385822547766977</v>
      </c>
      <c r="AD28" s="11">
        <v>1.6141774522330267E-2</v>
      </c>
      <c r="AE28" s="11">
        <v>0.98256753748318215</v>
      </c>
      <c r="AF28" s="11">
        <v>1.7432462516817824E-2</v>
      </c>
      <c r="AG28" s="11">
        <v>0.98099149871047853</v>
      </c>
      <c r="AH28" s="11">
        <v>1.9008501289521446E-2</v>
      </c>
      <c r="AI28" s="11">
        <v>0.98716109055207313</v>
      </c>
      <c r="AJ28" s="11">
        <v>1.2838909447926894E-2</v>
      </c>
      <c r="AK28" s="11">
        <v>0.98730034040324688</v>
      </c>
      <c r="AL28" s="11">
        <v>1.2699659596753076E-2</v>
      </c>
      <c r="AM28" s="11">
        <v>0.98870949844651579</v>
      </c>
      <c r="AN28" s="11">
        <v>1.1290501553484242E-2</v>
      </c>
      <c r="AO28" s="11">
        <v>0.98891522333637194</v>
      </c>
      <c r="AP28" s="11">
        <v>1.1084776663628077E-2</v>
      </c>
      <c r="AQ28" s="11">
        <v>0.98910057519802996</v>
      </c>
      <c r="AR28" s="11">
        <v>1.0899424801970075E-2</v>
      </c>
      <c r="AS28" s="11">
        <v>0.98928978019090985</v>
      </c>
      <c r="AT28" s="11">
        <v>1.0710219809090113E-2</v>
      </c>
      <c r="AU28" s="11">
        <v>0.98944298177688295</v>
      </c>
      <c r="AV28" s="11">
        <v>1.0557018223117031E-2</v>
      </c>
      <c r="AW28" s="11">
        <v>0.98888917074655636</v>
      </c>
      <c r="AX28" s="11">
        <v>1.1110829253443597E-2</v>
      </c>
      <c r="AY28" s="11">
        <v>0.98992376312529617</v>
      </c>
      <c r="AZ28" s="11">
        <v>1.0076236874703824E-2</v>
      </c>
      <c r="BA28" s="11">
        <v>0.98861326075550893</v>
      </c>
      <c r="BB28" s="11">
        <v>1.138673924449108E-2</v>
      </c>
      <c r="BC28" s="11">
        <v>0.98927479495931536</v>
      </c>
      <c r="BD28" s="11">
        <v>1.0725205040684601E-2</v>
      </c>
      <c r="BE28" s="11">
        <v>0.98956377206511059</v>
      </c>
      <c r="BF28" s="11">
        <v>1.0436227934889445E-2</v>
      </c>
    </row>
    <row r="29" spans="1:58" x14ac:dyDescent="0.3">
      <c r="A29" s="3">
        <v>220</v>
      </c>
      <c r="B29" s="4" t="s">
        <v>27</v>
      </c>
      <c r="C29" s="11">
        <v>0.97869033293221019</v>
      </c>
      <c r="D29" s="11">
        <v>2.1309667067789813E-2</v>
      </c>
      <c r="E29" s="11">
        <v>0.97885051977536142</v>
      </c>
      <c r="F29" s="11">
        <v>2.1149480224638546E-2</v>
      </c>
      <c r="G29" s="11">
        <v>0.97936693461822866</v>
      </c>
      <c r="H29" s="11">
        <v>2.0633065381771343E-2</v>
      </c>
      <c r="I29" s="11">
        <v>0.98020957370802575</v>
      </c>
      <c r="J29" s="11">
        <v>1.9790426291974278E-2</v>
      </c>
      <c r="K29" s="11">
        <v>0.98091227427734418</v>
      </c>
      <c r="L29" s="11">
        <v>1.9087725722655803E-2</v>
      </c>
      <c r="M29" s="11">
        <v>0.98131536242336814</v>
      </c>
      <c r="N29" s="11">
        <v>1.8684637576631805E-2</v>
      </c>
      <c r="O29" s="11">
        <v>0.97954680846369391</v>
      </c>
      <c r="P29" s="11">
        <v>2.0453191536306068E-2</v>
      </c>
      <c r="Q29" s="11">
        <v>0.97899387140784377</v>
      </c>
      <c r="R29" s="11">
        <v>2.1006128592156267E-2</v>
      </c>
      <c r="S29" s="11">
        <v>0.97938708116862627</v>
      </c>
      <c r="T29" s="11">
        <v>2.0612918831373703E-2</v>
      </c>
      <c r="U29" s="11">
        <v>0.96669846141085725</v>
      </c>
      <c r="V29" s="11">
        <v>3.3301538589142789E-2</v>
      </c>
      <c r="W29" s="11">
        <v>0.96461110772914516</v>
      </c>
      <c r="X29" s="11">
        <v>3.5388892270854892E-2</v>
      </c>
      <c r="Y29" s="11">
        <v>0.96457985139244073</v>
      </c>
      <c r="Z29" s="11">
        <v>3.5420148607559251E-2</v>
      </c>
      <c r="AA29" s="11">
        <v>0.96737282202084462</v>
      </c>
      <c r="AB29" s="11">
        <v>3.2627177979155417E-2</v>
      </c>
      <c r="AC29" s="11">
        <v>0.96820062047569799</v>
      </c>
      <c r="AD29" s="11">
        <v>3.1799379524301966E-2</v>
      </c>
      <c r="AE29" s="11">
        <v>0.96748336656729383</v>
      </c>
      <c r="AF29" s="11">
        <v>3.2516633432706166E-2</v>
      </c>
      <c r="AG29" s="11">
        <v>0.96649494671438119</v>
      </c>
      <c r="AH29" s="11">
        <v>3.3505053285618779E-2</v>
      </c>
      <c r="AI29" s="11">
        <v>0.96727138528474865</v>
      </c>
      <c r="AJ29" s="11">
        <v>3.272861471525134E-2</v>
      </c>
      <c r="AK29" s="11">
        <v>0.96644321011300516</v>
      </c>
      <c r="AL29" s="11">
        <v>3.3556789886994828E-2</v>
      </c>
      <c r="AM29" s="11">
        <v>0.97044428066594857</v>
      </c>
      <c r="AN29" s="11">
        <v>2.955571933405144E-2</v>
      </c>
      <c r="AO29" s="11">
        <v>0.96826400773867105</v>
      </c>
      <c r="AP29" s="11">
        <v>3.173599226132897E-2</v>
      </c>
      <c r="AQ29" s="11">
        <v>0.96649017190106623</v>
      </c>
      <c r="AR29" s="11">
        <v>3.3509828098933776E-2</v>
      </c>
      <c r="AS29" s="11">
        <v>0.9646772445407864</v>
      </c>
      <c r="AT29" s="11">
        <v>3.5322755459213588E-2</v>
      </c>
      <c r="AU29" s="11">
        <v>0.98155594405594404</v>
      </c>
      <c r="AV29" s="11">
        <v>1.8444055944055945E-2</v>
      </c>
      <c r="AW29" s="11">
        <v>0.98167597765363124</v>
      </c>
      <c r="AX29" s="11">
        <v>1.8324022346368714E-2</v>
      </c>
      <c r="AY29" s="11">
        <v>0.98177561435717775</v>
      </c>
      <c r="AZ29" s="11">
        <v>1.8224385642822253E-2</v>
      </c>
      <c r="BA29" s="11">
        <v>0.98166147075004584</v>
      </c>
      <c r="BB29" s="11">
        <v>1.8338529249954154E-2</v>
      </c>
      <c r="BC29" s="11">
        <v>0.98357248886689752</v>
      </c>
      <c r="BD29" s="11">
        <v>1.6427511133102424E-2</v>
      </c>
      <c r="BE29" s="11">
        <v>0.98443336459824582</v>
      </c>
      <c r="BF29" s="11">
        <v>1.5566635401754125E-2</v>
      </c>
    </row>
    <row r="30" spans="1:58" x14ac:dyDescent="0.3">
      <c r="A30" s="3">
        <v>221</v>
      </c>
      <c r="B30" s="4" t="s">
        <v>28</v>
      </c>
      <c r="C30" s="11">
        <v>0.495133237593745</v>
      </c>
      <c r="D30" s="11">
        <v>0.50486676240625494</v>
      </c>
      <c r="E30" s="11">
        <v>0.49840637450199204</v>
      </c>
      <c r="F30" s="11">
        <v>0.50159362549800801</v>
      </c>
      <c r="G30" s="11">
        <v>0.50514962290163001</v>
      </c>
      <c r="H30" s="11">
        <v>0.49485037709836999</v>
      </c>
      <c r="I30" s="11">
        <v>0.50460435172357587</v>
      </c>
      <c r="J30" s="11">
        <v>0.49539564827642407</v>
      </c>
      <c r="K30" s="11">
        <v>0.5033398501140437</v>
      </c>
      <c r="L30" s="11">
        <v>0.49666014988595636</v>
      </c>
      <c r="M30" s="11">
        <v>0.4991032121310941</v>
      </c>
      <c r="N30" s="11">
        <v>0.5008967878689059</v>
      </c>
      <c r="O30" s="11">
        <v>0.4985778138967899</v>
      </c>
      <c r="P30" s="11">
        <v>0.5014221861032101</v>
      </c>
      <c r="Q30" s="11">
        <v>0.49513381995133821</v>
      </c>
      <c r="R30" s="11">
        <v>0.50486618004866179</v>
      </c>
      <c r="S30" s="11">
        <v>0.49732620320855614</v>
      </c>
      <c r="T30" s="11">
        <v>0.50267379679144386</v>
      </c>
      <c r="U30" s="11">
        <v>0.50466160220994472</v>
      </c>
      <c r="V30" s="11">
        <v>0.49533839779005523</v>
      </c>
      <c r="W30" s="11">
        <v>0.52038689235387314</v>
      </c>
      <c r="X30" s="11">
        <v>0.47961310764612691</v>
      </c>
      <c r="Y30" s="11">
        <v>0.51790113319100017</v>
      </c>
      <c r="Z30" s="11">
        <v>0.48209886680899983</v>
      </c>
      <c r="AA30" s="11">
        <v>0.51787810030514048</v>
      </c>
      <c r="AB30" s="11">
        <v>0.48212189969485958</v>
      </c>
      <c r="AC30" s="11">
        <v>0.52739566332478438</v>
      </c>
      <c r="AD30" s="11">
        <v>0.47260433667521567</v>
      </c>
      <c r="AE30" s="11">
        <v>0.53206212517299711</v>
      </c>
      <c r="AF30" s="11">
        <v>0.46793787482700294</v>
      </c>
      <c r="AG30" s="11">
        <v>0.52830188679245282</v>
      </c>
      <c r="AH30" s="11">
        <v>0.47169811320754718</v>
      </c>
      <c r="AI30" s="11">
        <v>0.53315729913240284</v>
      </c>
      <c r="AJ30" s="11">
        <v>0.46684270086759716</v>
      </c>
      <c r="AK30" s="11">
        <v>0.53870176221280397</v>
      </c>
      <c r="AL30" s="11">
        <v>0.46129823778719609</v>
      </c>
      <c r="AM30" s="11">
        <v>0.5520280923032822</v>
      </c>
      <c r="AN30" s="11">
        <v>0.4479719076967178</v>
      </c>
      <c r="AO30" s="11">
        <v>0.55127478753541082</v>
      </c>
      <c r="AP30" s="11">
        <v>0.44872521246458924</v>
      </c>
      <c r="AQ30" s="11">
        <v>0.56398656522037149</v>
      </c>
      <c r="AR30" s="11">
        <v>0.43601343477962851</v>
      </c>
      <c r="AS30" s="11">
        <v>0.58100370495116205</v>
      </c>
      <c r="AT30" s="11">
        <v>0.41899629504883801</v>
      </c>
      <c r="AU30" s="11">
        <v>0.57946017116524029</v>
      </c>
      <c r="AV30" s="11">
        <v>0.42053982883475971</v>
      </c>
      <c r="AW30" s="11">
        <v>0.57073549388705613</v>
      </c>
      <c r="AX30" s="11">
        <v>0.42926450611294392</v>
      </c>
      <c r="AY30" s="11">
        <v>0.58038790353451575</v>
      </c>
      <c r="AZ30" s="11">
        <v>0.41961209646548425</v>
      </c>
      <c r="BA30" s="11">
        <v>0.57903022670025184</v>
      </c>
      <c r="BB30" s="11">
        <v>0.42096977329974811</v>
      </c>
      <c r="BC30" s="11">
        <v>0.58810395087762823</v>
      </c>
      <c r="BD30" s="11">
        <v>0.41189604912237177</v>
      </c>
      <c r="BE30" s="11">
        <v>0.59088963619688173</v>
      </c>
      <c r="BF30" s="11">
        <v>0.40911036380311833</v>
      </c>
    </row>
    <row r="31" spans="1:58" x14ac:dyDescent="0.3">
      <c r="A31" s="3">
        <v>226</v>
      </c>
      <c r="B31" s="4" t="s">
        <v>29</v>
      </c>
      <c r="C31" s="11">
        <v>0.65602481072699081</v>
      </c>
      <c r="D31" s="11">
        <v>0.34397518927300919</v>
      </c>
      <c r="E31" s="11">
        <v>0.67340251228836701</v>
      </c>
      <c r="F31" s="11">
        <v>0.32659748771163299</v>
      </c>
      <c r="G31" s="11">
        <v>0.67331442685939069</v>
      </c>
      <c r="H31" s="11">
        <v>0.32668557314060925</v>
      </c>
      <c r="I31" s="11">
        <v>0.67223989095865511</v>
      </c>
      <c r="J31" s="11">
        <v>0.32776010904134484</v>
      </c>
      <c r="K31" s="11">
        <v>0.66083730789613138</v>
      </c>
      <c r="L31" s="11">
        <v>0.33916269210386857</v>
      </c>
      <c r="M31" s="11">
        <v>0.66383314345806677</v>
      </c>
      <c r="N31" s="11">
        <v>0.33616685654193323</v>
      </c>
      <c r="O31" s="11">
        <v>0.66022896093681727</v>
      </c>
      <c r="P31" s="11">
        <v>0.33977103906318273</v>
      </c>
      <c r="Q31" s="11">
        <v>0.66315243691669545</v>
      </c>
      <c r="R31" s="11">
        <v>0.33684756308330455</v>
      </c>
      <c r="S31" s="11">
        <v>0.66801585293869636</v>
      </c>
      <c r="T31" s="11">
        <v>0.33198414706130364</v>
      </c>
      <c r="U31" s="11">
        <v>0.72083857442348009</v>
      </c>
      <c r="V31" s="11">
        <v>0.27916142557651991</v>
      </c>
      <c r="W31" s="11">
        <v>0.72467360766815403</v>
      </c>
      <c r="X31" s="11">
        <v>0.27532639233184597</v>
      </c>
      <c r="Y31" s="11">
        <v>0.72442810457516338</v>
      </c>
      <c r="Z31" s="11">
        <v>0.27557189542483662</v>
      </c>
      <c r="AA31" s="11">
        <v>0.72648674854557205</v>
      </c>
      <c r="AB31" s="11">
        <v>0.27351325145442795</v>
      </c>
      <c r="AC31" s="11">
        <v>0.73552862382395157</v>
      </c>
      <c r="AD31" s="11">
        <v>0.26447137617604849</v>
      </c>
      <c r="AE31" s="11">
        <v>0.73691264585304317</v>
      </c>
      <c r="AF31" s="11">
        <v>0.26308735414695678</v>
      </c>
      <c r="AG31" s="11">
        <v>0.72607646188585218</v>
      </c>
      <c r="AH31" s="11">
        <v>0.27392353811414777</v>
      </c>
      <c r="AI31" s="11">
        <v>0.74883581192729454</v>
      </c>
      <c r="AJ31" s="11">
        <v>0.25116418807270541</v>
      </c>
      <c r="AK31" s="11">
        <v>0.75563937042141149</v>
      </c>
      <c r="AL31" s="11">
        <v>0.24436062957858853</v>
      </c>
      <c r="AM31" s="11">
        <v>0.77827610371408551</v>
      </c>
      <c r="AN31" s="11">
        <v>0.22172389628591452</v>
      </c>
      <c r="AO31" s="11">
        <v>0.7848907360235956</v>
      </c>
      <c r="AP31" s="11">
        <v>0.21510926397640434</v>
      </c>
      <c r="AQ31" s="11">
        <v>0.79615801901844407</v>
      </c>
      <c r="AR31" s="11">
        <v>0.20384198098155593</v>
      </c>
      <c r="AS31" s="11">
        <v>0.8009962640099626</v>
      </c>
      <c r="AT31" s="11">
        <v>0.19900373599003737</v>
      </c>
      <c r="AU31" s="11">
        <v>0.80991786195905358</v>
      </c>
      <c r="AV31" s="11">
        <v>0.19008213804094642</v>
      </c>
      <c r="AW31" s="11">
        <v>0.81646207673604931</v>
      </c>
      <c r="AX31" s="11">
        <v>0.18353792326395066</v>
      </c>
      <c r="AY31" s="11">
        <v>0.80887532284573849</v>
      </c>
      <c r="AZ31" s="11">
        <v>0.19112467715426157</v>
      </c>
      <c r="BA31" s="11">
        <v>0.81129254829806807</v>
      </c>
      <c r="BB31" s="11">
        <v>0.18870745170193193</v>
      </c>
      <c r="BC31" s="11">
        <v>0.81975224457324691</v>
      </c>
      <c r="BD31" s="11">
        <v>0.18024775542675303</v>
      </c>
      <c r="BE31" s="11">
        <v>0.81679218967921896</v>
      </c>
      <c r="BF31" s="11">
        <v>0.18320781032078104</v>
      </c>
    </row>
    <row r="32" spans="1:58" x14ac:dyDescent="0.3">
      <c r="A32" s="3">
        <v>227</v>
      </c>
      <c r="B32" s="4" t="s">
        <v>30</v>
      </c>
      <c r="C32" s="11">
        <v>0.68324298845156728</v>
      </c>
      <c r="D32" s="11">
        <v>0.31675701154843272</v>
      </c>
      <c r="E32" s="11">
        <v>0.68447747110167489</v>
      </c>
      <c r="F32" s="11">
        <v>0.31552252889832505</v>
      </c>
      <c r="G32" s="11">
        <v>0.68528283796740175</v>
      </c>
      <c r="H32" s="11">
        <v>0.31471716203259825</v>
      </c>
      <c r="I32" s="11">
        <v>0.68597524336017301</v>
      </c>
      <c r="J32" s="11">
        <v>0.31402475663982693</v>
      </c>
      <c r="K32" s="11">
        <v>0.68931698774080563</v>
      </c>
      <c r="L32" s="11">
        <v>0.31068301225919437</v>
      </c>
      <c r="M32" s="11">
        <v>0.68413761256060956</v>
      </c>
      <c r="N32" s="11">
        <v>0.31586238743939044</v>
      </c>
      <c r="O32" s="11">
        <v>0.68706936150666054</v>
      </c>
      <c r="P32" s="11">
        <v>0.31293063849333946</v>
      </c>
      <c r="Q32" s="11">
        <v>0.68735684837379751</v>
      </c>
      <c r="R32" s="11">
        <v>0.31264315162620249</v>
      </c>
      <c r="S32" s="11">
        <v>0.68840824602906392</v>
      </c>
      <c r="T32" s="11">
        <v>0.31159175397093614</v>
      </c>
      <c r="U32" s="11">
        <v>0.65518773605865366</v>
      </c>
      <c r="V32" s="11">
        <v>0.34481226394134634</v>
      </c>
      <c r="W32" s="11">
        <v>0.69328003457216936</v>
      </c>
      <c r="X32" s="11">
        <v>0.30671996542783059</v>
      </c>
      <c r="Y32" s="11">
        <v>0.69360520977901141</v>
      </c>
      <c r="Z32" s="11">
        <v>0.30639479022098859</v>
      </c>
      <c r="AA32" s="11">
        <v>0.74935649935649939</v>
      </c>
      <c r="AB32" s="11">
        <v>0.25064350064350066</v>
      </c>
      <c r="AC32" s="11">
        <v>0.7511220346227826</v>
      </c>
      <c r="AD32" s="11">
        <v>0.24887796537721735</v>
      </c>
      <c r="AE32" s="11">
        <v>0.75065921316316842</v>
      </c>
      <c r="AF32" s="11">
        <v>0.24934078683683156</v>
      </c>
      <c r="AG32" s="11">
        <v>0.74649654883915495</v>
      </c>
      <c r="AH32" s="11">
        <v>0.25350345116084499</v>
      </c>
      <c r="AI32" s="11">
        <v>0.74663377531092612</v>
      </c>
      <c r="AJ32" s="11">
        <v>0.25336622468907388</v>
      </c>
      <c r="AK32" s="11">
        <v>0.74382274862160502</v>
      </c>
      <c r="AL32" s="11">
        <v>0.25617725137839492</v>
      </c>
      <c r="AM32" s="11">
        <v>0.74909638554216873</v>
      </c>
      <c r="AN32" s="11">
        <v>0.25090361445783133</v>
      </c>
      <c r="AO32" s="11">
        <v>0.75081385025155367</v>
      </c>
      <c r="AP32" s="11">
        <v>0.24918614974844627</v>
      </c>
      <c r="AQ32" s="11">
        <v>0.76427680199635284</v>
      </c>
      <c r="AR32" s="11">
        <v>0.23572319800364719</v>
      </c>
      <c r="AS32" s="11">
        <v>0.76651899330756901</v>
      </c>
      <c r="AT32" s="11">
        <v>0.23348100669243096</v>
      </c>
      <c r="AU32" s="11">
        <v>0.77251228786052117</v>
      </c>
      <c r="AV32" s="11">
        <v>0.2274877121394788</v>
      </c>
      <c r="AW32" s="11">
        <v>0.77485911652426831</v>
      </c>
      <c r="AX32" s="11">
        <v>0.22514088347573169</v>
      </c>
      <c r="AY32" s="11">
        <v>0.78116865631451393</v>
      </c>
      <c r="AZ32" s="11">
        <v>0.21883134368548604</v>
      </c>
      <c r="BA32" s="11">
        <v>0.78282338418128916</v>
      </c>
      <c r="BB32" s="11">
        <v>0.21717661581871087</v>
      </c>
      <c r="BC32" s="11">
        <v>0.78140463581908148</v>
      </c>
      <c r="BD32" s="11">
        <v>0.21859536418091849</v>
      </c>
      <c r="BE32" s="11">
        <v>0.7807500430070532</v>
      </c>
      <c r="BF32" s="11">
        <v>0.21924995699294683</v>
      </c>
    </row>
    <row r="33" spans="1:58" x14ac:dyDescent="0.3">
      <c r="A33" s="3">
        <v>228</v>
      </c>
      <c r="B33" s="4" t="s">
        <v>31</v>
      </c>
      <c r="C33" s="11">
        <v>0.92428466617754956</v>
      </c>
      <c r="D33" s="11">
        <v>7.5715333822450478E-2</v>
      </c>
      <c r="E33" s="11">
        <v>0.92736095017381226</v>
      </c>
      <c r="F33" s="11">
        <v>7.2639049826187713E-2</v>
      </c>
      <c r="G33" s="11">
        <v>0.92814718238447047</v>
      </c>
      <c r="H33" s="11">
        <v>7.1852817615529474E-2</v>
      </c>
      <c r="I33" s="11">
        <v>0.92460317460317465</v>
      </c>
      <c r="J33" s="11">
        <v>7.5396825396825393E-2</v>
      </c>
      <c r="K33" s="11">
        <v>0.92288949405188481</v>
      </c>
      <c r="L33" s="11">
        <v>7.7110505948115235E-2</v>
      </c>
      <c r="M33" s="11">
        <v>0.90254025044722719</v>
      </c>
      <c r="N33" s="11">
        <v>9.7459749552772812E-2</v>
      </c>
      <c r="O33" s="11">
        <v>0.9028710184259392</v>
      </c>
      <c r="P33" s="11">
        <v>9.7128981574060844E-2</v>
      </c>
      <c r="Q33" s="11">
        <v>0.9019967543921541</v>
      </c>
      <c r="R33" s="11">
        <v>9.8003245607845901E-2</v>
      </c>
      <c r="S33" s="11">
        <v>0.90103655974226082</v>
      </c>
      <c r="T33" s="11">
        <v>9.8963440257739177E-2</v>
      </c>
      <c r="U33" s="11">
        <v>0.95934379457917263</v>
      </c>
      <c r="V33" s="11">
        <v>4.0656205420827388E-2</v>
      </c>
      <c r="W33" s="11">
        <v>0.96455133106276503</v>
      </c>
      <c r="X33" s="11">
        <v>3.5448668937235001E-2</v>
      </c>
      <c r="Y33" s="11">
        <v>0.95876288659793818</v>
      </c>
      <c r="Z33" s="11">
        <v>4.1237113402061855E-2</v>
      </c>
      <c r="AA33" s="11">
        <v>0.9576810008887674</v>
      </c>
      <c r="AB33" s="11">
        <v>4.2318999111232651E-2</v>
      </c>
      <c r="AC33" s="11">
        <v>0.95855487389229721</v>
      </c>
      <c r="AD33" s="11">
        <v>4.1445126107702797E-2</v>
      </c>
      <c r="AE33" s="11">
        <v>0.96194618102745311</v>
      </c>
      <c r="AF33" s="11">
        <v>3.8053818972546886E-2</v>
      </c>
      <c r="AG33" s="11">
        <v>0.96701365418412866</v>
      </c>
      <c r="AH33" s="11">
        <v>3.2986345815871301E-2</v>
      </c>
      <c r="AI33" s="11">
        <v>0.96660832099097882</v>
      </c>
      <c r="AJ33" s="11">
        <v>3.3391679009021139E-2</v>
      </c>
      <c r="AK33" s="11">
        <v>0.96580345285524571</v>
      </c>
      <c r="AL33" s="11">
        <v>3.4196547144754313E-2</v>
      </c>
      <c r="AM33" s="11">
        <v>0.96677696889477172</v>
      </c>
      <c r="AN33" s="11">
        <v>3.3223031105228326E-2</v>
      </c>
      <c r="AO33" s="11">
        <v>0.96623867561754551</v>
      </c>
      <c r="AP33" s="11">
        <v>3.3761324382454543E-2</v>
      </c>
      <c r="AQ33" s="11">
        <v>0.96889364649581255</v>
      </c>
      <c r="AR33" s="11">
        <v>3.1106353504187393E-2</v>
      </c>
      <c r="AS33" s="11">
        <v>0.96800844825444154</v>
      </c>
      <c r="AT33" s="11">
        <v>3.1991551745558455E-2</v>
      </c>
      <c r="AU33" s="11">
        <v>0.96394186545655236</v>
      </c>
      <c r="AV33" s="11">
        <v>3.6058134543447598E-2</v>
      </c>
      <c r="AW33" s="11">
        <v>0.96470869721258523</v>
      </c>
      <c r="AX33" s="11">
        <v>3.5291302787414762E-2</v>
      </c>
      <c r="AY33" s="11">
        <v>0.96512239294268853</v>
      </c>
      <c r="AZ33" s="11">
        <v>3.4877607057311445E-2</v>
      </c>
      <c r="BA33" s="11">
        <v>0.96476075315253063</v>
      </c>
      <c r="BB33" s="11">
        <v>3.523924684746934E-2</v>
      </c>
      <c r="BC33" s="11">
        <v>0.96499660710246549</v>
      </c>
      <c r="BD33" s="11">
        <v>3.5003392897534492E-2</v>
      </c>
      <c r="BE33" s="11">
        <v>0.96723886457982722</v>
      </c>
      <c r="BF33" s="11">
        <v>3.2761135420172782E-2</v>
      </c>
    </row>
    <row r="34" spans="1:58" x14ac:dyDescent="0.3">
      <c r="A34" s="3">
        <v>229</v>
      </c>
      <c r="B34" s="4" t="s">
        <v>32</v>
      </c>
      <c r="C34" s="11">
        <v>0.69330507418027676</v>
      </c>
      <c r="D34" s="11">
        <v>0.30669492581972324</v>
      </c>
      <c r="E34" s="11">
        <v>0.70413827908150395</v>
      </c>
      <c r="F34" s="11">
        <v>0.29586172091849611</v>
      </c>
      <c r="G34" s="11">
        <v>0.70726766269941754</v>
      </c>
      <c r="H34" s="11">
        <v>0.2927323373005824</v>
      </c>
      <c r="I34" s="11">
        <v>0.70799244808055384</v>
      </c>
      <c r="J34" s="11">
        <v>0.29200755191944622</v>
      </c>
      <c r="K34" s="11">
        <v>0.7101648351648352</v>
      </c>
      <c r="L34" s="11">
        <v>0.28983516483516486</v>
      </c>
      <c r="M34" s="11">
        <v>0.7039099232863153</v>
      </c>
      <c r="N34" s="11">
        <v>0.29609007671368476</v>
      </c>
      <c r="O34" s="11">
        <v>0.70304818092428711</v>
      </c>
      <c r="P34" s="11">
        <v>0.29695181907571289</v>
      </c>
      <c r="Q34" s="11">
        <v>0.70016912297656442</v>
      </c>
      <c r="R34" s="11">
        <v>0.29983087702343564</v>
      </c>
      <c r="S34" s="11">
        <v>0.7005136781746506</v>
      </c>
      <c r="T34" s="11">
        <v>0.2994863218253494</v>
      </c>
      <c r="U34" s="11">
        <v>0.6969374482677072</v>
      </c>
      <c r="V34" s="11">
        <v>0.3030625517322928</v>
      </c>
      <c r="W34" s="11">
        <v>0.70125967872414197</v>
      </c>
      <c r="X34" s="11">
        <v>0.29874032127585809</v>
      </c>
      <c r="Y34" s="11">
        <v>0.69083370685791123</v>
      </c>
      <c r="Z34" s="11">
        <v>0.30916629314208877</v>
      </c>
      <c r="AA34" s="11">
        <v>0.69457468184862692</v>
      </c>
      <c r="AB34" s="11">
        <v>0.30542531815137308</v>
      </c>
      <c r="AC34" s="11">
        <v>0.6949599209399363</v>
      </c>
      <c r="AD34" s="11">
        <v>0.3050400790600637</v>
      </c>
      <c r="AE34" s="11">
        <v>0.69186613235134842</v>
      </c>
      <c r="AF34" s="11">
        <v>0.30813386764865158</v>
      </c>
      <c r="AG34" s="11">
        <v>0.69108314510057012</v>
      </c>
      <c r="AH34" s="11">
        <v>0.30891685489942994</v>
      </c>
      <c r="AI34" s="11">
        <v>0.69328532090658757</v>
      </c>
      <c r="AJ34" s="11">
        <v>0.30671467909341243</v>
      </c>
      <c r="AK34" s="11">
        <v>0.71790890269151142</v>
      </c>
      <c r="AL34" s="11">
        <v>0.28209109730848864</v>
      </c>
      <c r="AM34" s="11">
        <v>0.73442556634304212</v>
      </c>
      <c r="AN34" s="11">
        <v>0.26557443365695793</v>
      </c>
      <c r="AO34" s="11">
        <v>0.73879641485275294</v>
      </c>
      <c r="AP34" s="11">
        <v>0.26120358514724712</v>
      </c>
      <c r="AQ34" s="11">
        <v>0.74614182457511236</v>
      </c>
      <c r="AR34" s="11">
        <v>0.2538581754248877</v>
      </c>
      <c r="AS34" s="11">
        <v>0.75294005163017497</v>
      </c>
      <c r="AT34" s="11">
        <v>0.24705994836982503</v>
      </c>
      <c r="AU34" s="11">
        <v>0.78379405338652985</v>
      </c>
      <c r="AV34" s="11">
        <v>0.21620594661347012</v>
      </c>
      <c r="AW34" s="11">
        <v>0.7846081208687441</v>
      </c>
      <c r="AX34" s="11">
        <v>0.2153918791312559</v>
      </c>
      <c r="AY34" s="11">
        <v>0.7839828454223382</v>
      </c>
      <c r="AZ34" s="11">
        <v>0.21601715457766177</v>
      </c>
      <c r="BA34" s="11">
        <v>0.78495616059067841</v>
      </c>
      <c r="BB34" s="11">
        <v>0.21504383940932165</v>
      </c>
      <c r="BC34" s="11">
        <v>0.7835676867934932</v>
      </c>
      <c r="BD34" s="11">
        <v>0.21643231320650674</v>
      </c>
      <c r="BE34" s="11">
        <v>0.7846153846153846</v>
      </c>
      <c r="BF34" s="11">
        <v>0.2153846153846154</v>
      </c>
    </row>
    <row r="35" spans="1:58" x14ac:dyDescent="0.3">
      <c r="A35" s="3">
        <v>230</v>
      </c>
      <c r="B35" s="4" t="s">
        <v>33</v>
      </c>
      <c r="C35" s="11">
        <v>0.98147934234338297</v>
      </c>
      <c r="D35" s="11">
        <v>1.8520657656616996E-2</v>
      </c>
      <c r="E35" s="11">
        <v>0.9815048822515795</v>
      </c>
      <c r="F35" s="11">
        <v>1.8495117748420449E-2</v>
      </c>
      <c r="G35" s="11">
        <v>0.98192476795310213</v>
      </c>
      <c r="H35" s="11">
        <v>1.8075232046897899E-2</v>
      </c>
      <c r="I35" s="11">
        <v>0.98340886109134484</v>
      </c>
      <c r="J35" s="11">
        <v>1.6591138908655108E-2</v>
      </c>
      <c r="K35" s="11">
        <v>0.98376362173626852</v>
      </c>
      <c r="L35" s="11">
        <v>1.6236378263731442E-2</v>
      </c>
      <c r="M35" s="11">
        <v>0.98393019451008912</v>
      </c>
      <c r="N35" s="11">
        <v>1.6069805489910924E-2</v>
      </c>
      <c r="O35" s="11">
        <v>0.97989753077634667</v>
      </c>
      <c r="P35" s="11">
        <v>2.0102469223653312E-2</v>
      </c>
      <c r="Q35" s="11">
        <v>0.98651849787500867</v>
      </c>
      <c r="R35" s="11">
        <v>1.3481502124991291E-2</v>
      </c>
      <c r="S35" s="11">
        <v>0.98631849433988472</v>
      </c>
      <c r="T35" s="11">
        <v>1.3681505660115285E-2</v>
      </c>
      <c r="U35" s="11">
        <v>0.98734828224645133</v>
      </c>
      <c r="V35" s="11">
        <v>1.2651717753548652E-2</v>
      </c>
      <c r="W35" s="11">
        <v>0.98809846738098472</v>
      </c>
      <c r="X35" s="11">
        <v>1.1901532619015326E-2</v>
      </c>
      <c r="Y35" s="11">
        <v>0.98414625919179655</v>
      </c>
      <c r="Z35" s="11">
        <v>1.5853740808203468E-2</v>
      </c>
      <c r="AA35" s="11">
        <v>0.98692679002413519</v>
      </c>
      <c r="AB35" s="11">
        <v>1.3073209975864843E-2</v>
      </c>
      <c r="AC35" s="11">
        <v>0.98762327089814017</v>
      </c>
      <c r="AD35" s="11">
        <v>1.2376729101859819E-2</v>
      </c>
      <c r="AE35" s="11">
        <v>0.9876041188430511</v>
      </c>
      <c r="AF35" s="11">
        <v>1.2395881156948908E-2</v>
      </c>
      <c r="AG35" s="11">
        <v>0.98718826405867965</v>
      </c>
      <c r="AH35" s="11">
        <v>1.2811735941320294E-2</v>
      </c>
      <c r="AI35" s="11">
        <v>0.98677530960002591</v>
      </c>
      <c r="AJ35" s="11">
        <v>1.3224690399974133E-2</v>
      </c>
      <c r="AK35" s="11">
        <v>0.98699186991869914</v>
      </c>
      <c r="AL35" s="11">
        <v>1.3008130081300813E-2</v>
      </c>
      <c r="AM35" s="11">
        <v>0.98979687941481176</v>
      </c>
      <c r="AN35" s="11">
        <v>1.0203120585188208E-2</v>
      </c>
      <c r="AO35" s="11">
        <v>0.98965944272445816</v>
      </c>
      <c r="AP35" s="11">
        <v>1.0340557275541796E-2</v>
      </c>
      <c r="AQ35" s="11">
        <v>0.99037478192865303</v>
      </c>
      <c r="AR35" s="11">
        <v>9.6252180713469297E-3</v>
      </c>
      <c r="AS35" s="11">
        <v>0.98998067489222541</v>
      </c>
      <c r="AT35" s="11">
        <v>1.0019325107774639E-2</v>
      </c>
      <c r="AU35" s="11">
        <v>0.98825459125391757</v>
      </c>
      <c r="AV35" s="11">
        <v>1.1745408746082422E-2</v>
      </c>
      <c r="AW35" s="11">
        <v>0.98876989869753984</v>
      </c>
      <c r="AX35" s="11">
        <v>1.1230101302460202E-2</v>
      </c>
      <c r="AY35" s="11">
        <v>0.9880833309519047</v>
      </c>
      <c r="AZ35" s="11">
        <v>1.1916669048095333E-2</v>
      </c>
      <c r="BA35" s="11">
        <v>0.99169082125603869</v>
      </c>
      <c r="BB35" s="11">
        <v>8.309178743961353E-3</v>
      </c>
      <c r="BC35" s="11">
        <v>0.99207436662099358</v>
      </c>
      <c r="BD35" s="11">
        <v>7.9256333790064751E-3</v>
      </c>
      <c r="BE35" s="11">
        <v>0.99200664382850623</v>
      </c>
      <c r="BF35" s="11">
        <v>7.9933561714938227E-3</v>
      </c>
    </row>
    <row r="36" spans="1:58" x14ac:dyDescent="0.3">
      <c r="A36" s="3">
        <v>231</v>
      </c>
      <c r="B36" s="4" t="s">
        <v>34</v>
      </c>
      <c r="C36" s="11">
        <v>0.96896798426041852</v>
      </c>
      <c r="D36" s="11">
        <v>3.1032015739581469E-2</v>
      </c>
      <c r="E36" s="11">
        <v>0.97024280233137095</v>
      </c>
      <c r="F36" s="11">
        <v>2.9757197668629002E-2</v>
      </c>
      <c r="G36" s="11">
        <v>0.97063545345748559</v>
      </c>
      <c r="H36" s="11">
        <v>2.9364546542514375E-2</v>
      </c>
      <c r="I36" s="11">
        <v>0.97111881794072219</v>
      </c>
      <c r="J36" s="11">
        <v>2.8881182059277824E-2</v>
      </c>
      <c r="K36" s="11">
        <v>0.97224675879754952</v>
      </c>
      <c r="L36" s="11">
        <v>2.7753241202450492E-2</v>
      </c>
      <c r="M36" s="11">
        <v>0.96940405144153985</v>
      </c>
      <c r="N36" s="11">
        <v>3.0595948558460116E-2</v>
      </c>
      <c r="O36" s="11">
        <v>0.96936682191173207</v>
      </c>
      <c r="P36" s="11">
        <v>3.0633178088267907E-2</v>
      </c>
      <c r="Q36" s="11">
        <v>0.97019504711812399</v>
      </c>
      <c r="R36" s="11">
        <v>2.980495288187596E-2</v>
      </c>
      <c r="S36" s="11">
        <v>0.9708229964405134</v>
      </c>
      <c r="T36" s="11">
        <v>2.9177003559486572E-2</v>
      </c>
      <c r="U36" s="11">
        <v>0.96704852281961884</v>
      </c>
      <c r="V36" s="11">
        <v>3.2951477180381154E-2</v>
      </c>
      <c r="W36" s="11">
        <v>0.97074557436361286</v>
      </c>
      <c r="X36" s="11">
        <v>2.9254425636387131E-2</v>
      </c>
      <c r="Y36" s="11">
        <v>0.96515314209745873</v>
      </c>
      <c r="Z36" s="11">
        <v>3.4846857902541287E-2</v>
      </c>
      <c r="AA36" s="11">
        <v>0.96897249494116766</v>
      </c>
      <c r="AB36" s="11">
        <v>3.1027505058832346E-2</v>
      </c>
      <c r="AC36" s="11">
        <v>0.9722905192761605</v>
      </c>
      <c r="AD36" s="11">
        <v>2.7709480723839497E-2</v>
      </c>
      <c r="AE36" s="11">
        <v>0.97093459073872568</v>
      </c>
      <c r="AF36" s="11">
        <v>2.9065409261274332E-2</v>
      </c>
      <c r="AG36" s="11">
        <v>0.97039676882870041</v>
      </c>
      <c r="AH36" s="11">
        <v>2.9603231171299597E-2</v>
      </c>
      <c r="AI36" s="11">
        <v>0.97295228374585352</v>
      </c>
      <c r="AJ36" s="11">
        <v>2.7047716254146467E-2</v>
      </c>
      <c r="AK36" s="11">
        <v>0.97009400309604465</v>
      </c>
      <c r="AL36" s="11">
        <v>2.9905996903955311E-2</v>
      </c>
      <c r="AM36" s="11">
        <v>0.97615744754638456</v>
      </c>
      <c r="AN36" s="11">
        <v>2.3842552453615398E-2</v>
      </c>
      <c r="AO36" s="11">
        <v>0.97644915889853212</v>
      </c>
      <c r="AP36" s="11">
        <v>2.355084110146791E-2</v>
      </c>
      <c r="AQ36" s="11">
        <v>0.97816117954307102</v>
      </c>
      <c r="AR36" s="11">
        <v>2.1838820456928993E-2</v>
      </c>
      <c r="AS36" s="11">
        <v>0.97752174176234385</v>
      </c>
      <c r="AT36" s="11">
        <v>2.2478258237656128E-2</v>
      </c>
      <c r="AU36" s="11">
        <v>0.97742237075053207</v>
      </c>
      <c r="AV36" s="11">
        <v>2.2577629249467886E-2</v>
      </c>
      <c r="AW36" s="11">
        <v>0.97763095984943538</v>
      </c>
      <c r="AX36" s="11">
        <v>2.2369040150564616E-2</v>
      </c>
      <c r="AY36" s="11">
        <v>0.97718446601941744</v>
      </c>
      <c r="AZ36" s="11">
        <v>2.2815533980582524E-2</v>
      </c>
      <c r="BA36" s="11">
        <v>0.98221585482330465</v>
      </c>
      <c r="BB36" s="11">
        <v>1.7784145176695319E-2</v>
      </c>
      <c r="BC36" s="11">
        <v>0.98195177091183117</v>
      </c>
      <c r="BD36" s="11">
        <v>1.8048229088168801E-2</v>
      </c>
      <c r="BE36" s="11">
        <v>0.98319452156209508</v>
      </c>
      <c r="BF36" s="11">
        <v>1.6805478437904867E-2</v>
      </c>
    </row>
    <row r="37" spans="1:58" x14ac:dyDescent="0.3">
      <c r="A37" s="3">
        <v>233</v>
      </c>
      <c r="B37" s="4" t="s">
        <v>35</v>
      </c>
      <c r="C37" s="11">
        <v>0.89467100325243931</v>
      </c>
      <c r="D37" s="11">
        <v>0.10532899674756067</v>
      </c>
      <c r="E37" s="11">
        <v>0.89479876160990712</v>
      </c>
      <c r="F37" s="11">
        <v>0.10520123839009288</v>
      </c>
      <c r="G37" s="11">
        <v>0.90138042532023377</v>
      </c>
      <c r="H37" s="11">
        <v>9.8619574679766203E-2</v>
      </c>
      <c r="I37" s="11">
        <v>0.90479149835311667</v>
      </c>
      <c r="J37" s="11">
        <v>9.5208501646883353E-2</v>
      </c>
      <c r="K37" s="11">
        <v>0.89606126914660833</v>
      </c>
      <c r="L37" s="11">
        <v>0.10393873085339168</v>
      </c>
      <c r="M37" s="11">
        <v>0.89140108238123872</v>
      </c>
      <c r="N37" s="11">
        <v>0.10859891761876128</v>
      </c>
      <c r="O37" s="11">
        <v>0.88390001184693756</v>
      </c>
      <c r="P37" s="11">
        <v>0.11609998815306244</v>
      </c>
      <c r="Q37" s="11">
        <v>0.89689119170984455</v>
      </c>
      <c r="R37" s="11">
        <v>0.10310880829015544</v>
      </c>
      <c r="S37" s="11">
        <v>0.89723806328972378</v>
      </c>
      <c r="T37" s="11">
        <v>0.1027619367102762</v>
      </c>
      <c r="U37" s="11">
        <v>0.90958031201933642</v>
      </c>
      <c r="V37" s="11">
        <v>9.0419687980663591E-2</v>
      </c>
      <c r="W37" s="11">
        <v>0.91543090479260691</v>
      </c>
      <c r="X37" s="11">
        <v>8.4569095207393086E-2</v>
      </c>
      <c r="Y37" s="11">
        <v>0.91055788523806991</v>
      </c>
      <c r="Z37" s="11">
        <v>8.9442114761930036E-2</v>
      </c>
      <c r="AA37" s="11">
        <v>0.91672750026071537</v>
      </c>
      <c r="AB37" s="11">
        <v>8.3272499739284592E-2</v>
      </c>
      <c r="AC37" s="11">
        <v>0.91957299062030362</v>
      </c>
      <c r="AD37" s="11">
        <v>8.0427009379696324E-2</v>
      </c>
      <c r="AE37" s="11">
        <v>0.91742977672600057</v>
      </c>
      <c r="AF37" s="11">
        <v>8.2570223273999377E-2</v>
      </c>
      <c r="AG37" s="11">
        <v>0.91209071870051595</v>
      </c>
      <c r="AH37" s="11">
        <v>8.7909281299484082E-2</v>
      </c>
      <c r="AI37" s="11">
        <v>0.92241772729577609</v>
      </c>
      <c r="AJ37" s="11">
        <v>7.7582272704223923E-2</v>
      </c>
      <c r="AK37" s="11">
        <v>0.92467948717948723</v>
      </c>
      <c r="AL37" s="11">
        <v>7.5320512820512817E-2</v>
      </c>
      <c r="AM37" s="11">
        <v>0.92614533965244861</v>
      </c>
      <c r="AN37" s="11">
        <v>7.3854660347551337E-2</v>
      </c>
      <c r="AO37" s="11">
        <v>0.92293845779615669</v>
      </c>
      <c r="AP37" s="11">
        <v>7.7061542203843342E-2</v>
      </c>
      <c r="AQ37" s="11">
        <v>0.9254825889477668</v>
      </c>
      <c r="AR37" s="11">
        <v>7.4517411052233154E-2</v>
      </c>
      <c r="AS37" s="11">
        <v>0.92577030812324934</v>
      </c>
      <c r="AT37" s="11">
        <v>7.42296918767507E-2</v>
      </c>
      <c r="AU37" s="11">
        <v>0.92752431839978078</v>
      </c>
      <c r="AV37" s="11">
        <v>7.2475681600219208E-2</v>
      </c>
      <c r="AW37" s="11">
        <v>0.92787428366762181</v>
      </c>
      <c r="AX37" s="11">
        <v>7.2125716332378229E-2</v>
      </c>
      <c r="AY37" s="11">
        <v>0.92885218389789337</v>
      </c>
      <c r="AZ37" s="11">
        <v>7.1147816102106617E-2</v>
      </c>
      <c r="BA37" s="11">
        <v>0.92876544291597296</v>
      </c>
      <c r="BB37" s="11">
        <v>7.1234557084026984E-2</v>
      </c>
      <c r="BC37" s="11">
        <v>0.93269728889656367</v>
      </c>
      <c r="BD37" s="11">
        <v>6.7302711103436372E-2</v>
      </c>
      <c r="BE37" s="11">
        <v>0.93302432386460288</v>
      </c>
      <c r="BF37" s="11">
        <v>6.6975676135397177E-2</v>
      </c>
    </row>
    <row r="38" spans="1:58" x14ac:dyDescent="0.3">
      <c r="A38" s="3">
        <v>234</v>
      </c>
      <c r="B38" s="4" t="s">
        <v>36</v>
      </c>
      <c r="C38" s="11">
        <v>0.50228925397252899</v>
      </c>
      <c r="D38" s="11">
        <v>0.49771074602747106</v>
      </c>
      <c r="E38" s="11">
        <v>0.51252665245202556</v>
      </c>
      <c r="F38" s="11">
        <v>0.48747334754797439</v>
      </c>
      <c r="G38" s="11">
        <v>0.51426264800861143</v>
      </c>
      <c r="H38" s="11">
        <v>0.48573735199138857</v>
      </c>
      <c r="I38" s="11">
        <v>0.5153721682847896</v>
      </c>
      <c r="J38" s="11">
        <v>0.48462783171521034</v>
      </c>
      <c r="K38" s="11">
        <v>0.52975557917109461</v>
      </c>
      <c r="L38" s="11">
        <v>0.47024442082890544</v>
      </c>
      <c r="M38" s="11">
        <v>0.53273427471116819</v>
      </c>
      <c r="N38" s="11">
        <v>0.46726572528883181</v>
      </c>
      <c r="O38" s="11">
        <v>0.54110801922590435</v>
      </c>
      <c r="P38" s="11">
        <v>0.4588919807740956</v>
      </c>
      <c r="Q38" s="11">
        <v>0.55418778662804735</v>
      </c>
      <c r="R38" s="11">
        <v>0.4458122133719527</v>
      </c>
      <c r="S38" s="11">
        <v>0.57963264357126254</v>
      </c>
      <c r="T38" s="11">
        <v>0.42036735642873752</v>
      </c>
      <c r="U38" s="11">
        <v>0.61169007702763933</v>
      </c>
      <c r="V38" s="11">
        <v>0.38830992297236067</v>
      </c>
      <c r="W38" s="11">
        <v>0.61060572442866656</v>
      </c>
      <c r="X38" s="11">
        <v>0.38939427557133349</v>
      </c>
      <c r="Y38" s="11">
        <v>0.60250594080794984</v>
      </c>
      <c r="Z38" s="11">
        <v>0.39749405919205011</v>
      </c>
      <c r="AA38" s="11">
        <v>0.63422324994744583</v>
      </c>
      <c r="AB38" s="11">
        <v>0.36577675005255411</v>
      </c>
      <c r="AC38" s="11">
        <v>0.64504132231404954</v>
      </c>
      <c r="AD38" s="11">
        <v>0.35495867768595041</v>
      </c>
      <c r="AE38" s="11">
        <v>0.64246603123098767</v>
      </c>
      <c r="AF38" s="11">
        <v>0.35753396876901239</v>
      </c>
      <c r="AG38" s="11">
        <v>0.63730158730158726</v>
      </c>
      <c r="AH38" s="11">
        <v>0.36269841269841269</v>
      </c>
      <c r="AI38" s="11">
        <v>0.65993071593533492</v>
      </c>
      <c r="AJ38" s="11">
        <v>0.34006928406466513</v>
      </c>
      <c r="AK38" s="11">
        <v>0.6609820089955023</v>
      </c>
      <c r="AL38" s="11">
        <v>0.33901799100449775</v>
      </c>
      <c r="AM38" s="11">
        <v>0.66666666666666663</v>
      </c>
      <c r="AN38" s="11">
        <v>0.33333333333333331</v>
      </c>
      <c r="AO38" s="11">
        <v>0.66205284918209595</v>
      </c>
      <c r="AP38" s="11">
        <v>0.337947150817904</v>
      </c>
      <c r="AQ38" s="11">
        <v>0.70389654014108161</v>
      </c>
      <c r="AR38" s="11">
        <v>0.29610345985891839</v>
      </c>
      <c r="AS38" s="11">
        <v>0.7115572967678746</v>
      </c>
      <c r="AT38" s="11">
        <v>0.28844270323212534</v>
      </c>
      <c r="AU38" s="11">
        <v>0.71719457013574661</v>
      </c>
      <c r="AV38" s="11">
        <v>0.28280542986425339</v>
      </c>
      <c r="AW38" s="11">
        <v>0.71362179487179489</v>
      </c>
      <c r="AX38" s="11">
        <v>0.28637820512820511</v>
      </c>
      <c r="AY38" s="11">
        <v>0.71526340919942699</v>
      </c>
      <c r="AZ38" s="11">
        <v>0.28473659080057295</v>
      </c>
      <c r="BA38" s="11">
        <v>0.71591810823678781</v>
      </c>
      <c r="BB38" s="11">
        <v>0.28408189176321219</v>
      </c>
      <c r="BC38" s="11">
        <v>0.72711942357810821</v>
      </c>
      <c r="BD38" s="11">
        <v>0.27288057642189179</v>
      </c>
      <c r="BE38" s="11">
        <v>0.73423019431988046</v>
      </c>
      <c r="BF38" s="11">
        <v>0.2657698056801196</v>
      </c>
    </row>
    <row r="39" spans="1:58" x14ac:dyDescent="0.3">
      <c r="A39" s="3">
        <v>235</v>
      </c>
      <c r="B39" s="4" t="s">
        <v>37</v>
      </c>
      <c r="C39" s="11">
        <v>0.77100346794943508</v>
      </c>
      <c r="D39" s="11">
        <v>0.22899653205056494</v>
      </c>
      <c r="E39" s="11">
        <v>0.77937447168216401</v>
      </c>
      <c r="F39" s="11">
        <v>0.22062552831783602</v>
      </c>
      <c r="G39" s="11">
        <v>0.78295021369989604</v>
      </c>
      <c r="H39" s="11">
        <v>0.21704978630010396</v>
      </c>
      <c r="I39" s="11">
        <v>0.78422975904990289</v>
      </c>
      <c r="J39" s="11">
        <v>0.21577024095009706</v>
      </c>
      <c r="K39" s="11">
        <v>0.78512842650550396</v>
      </c>
      <c r="L39" s="11">
        <v>0.21487157349449601</v>
      </c>
      <c r="M39" s="11">
        <v>0.78046677087263516</v>
      </c>
      <c r="N39" s="11">
        <v>0.21953322912736484</v>
      </c>
      <c r="O39" s="11">
        <v>0.78259934398021191</v>
      </c>
      <c r="P39" s="11">
        <v>0.21740065601978814</v>
      </c>
      <c r="Q39" s="11">
        <v>0.7832320648118537</v>
      </c>
      <c r="R39" s="11">
        <v>0.21676793518814624</v>
      </c>
      <c r="S39" s="11">
        <v>0.78931377684651649</v>
      </c>
      <c r="T39" s="11">
        <v>0.21068622315348351</v>
      </c>
      <c r="U39" s="11">
        <v>0.80765033002442699</v>
      </c>
      <c r="V39" s="11">
        <v>0.19234966997557298</v>
      </c>
      <c r="W39" s="11">
        <v>0.81782536570652997</v>
      </c>
      <c r="X39" s="11">
        <v>0.18217463429347006</v>
      </c>
      <c r="Y39" s="11">
        <v>0.81685210051793589</v>
      </c>
      <c r="Z39" s="11">
        <v>0.18314789948206406</v>
      </c>
      <c r="AA39" s="11">
        <v>0.85012825210699894</v>
      </c>
      <c r="AB39" s="11">
        <v>0.14987174789300109</v>
      </c>
      <c r="AC39" s="11">
        <v>0.85348755695758849</v>
      </c>
      <c r="AD39" s="11">
        <v>0.14651244304241148</v>
      </c>
      <c r="AE39" s="11">
        <v>0.85333108165160854</v>
      </c>
      <c r="AF39" s="11">
        <v>0.14666891834839146</v>
      </c>
      <c r="AG39" s="11">
        <v>0.85576098934737355</v>
      </c>
      <c r="AH39" s="11">
        <v>0.14423901065262643</v>
      </c>
      <c r="AI39" s="11">
        <v>0.86342042755344417</v>
      </c>
      <c r="AJ39" s="11">
        <v>0.13657957244655583</v>
      </c>
      <c r="AK39" s="11">
        <v>0.86235067437379576</v>
      </c>
      <c r="AL39" s="11">
        <v>0.13764932562620424</v>
      </c>
      <c r="AM39" s="11">
        <v>0.87741359425573873</v>
      </c>
      <c r="AN39" s="11">
        <v>0.12258640574426131</v>
      </c>
      <c r="AO39" s="11">
        <v>0.87301418061627034</v>
      </c>
      <c r="AP39" s="11">
        <v>0.1269858193837296</v>
      </c>
      <c r="AQ39" s="11">
        <v>0.88558954875691531</v>
      </c>
      <c r="AR39" s="11">
        <v>0.11441045124308472</v>
      </c>
      <c r="AS39" s="11">
        <v>0.88527026590417113</v>
      </c>
      <c r="AT39" s="11">
        <v>0.11472973409582889</v>
      </c>
      <c r="AU39" s="11">
        <v>0.89927510999968341</v>
      </c>
      <c r="AV39" s="11">
        <v>0.10072489000031655</v>
      </c>
      <c r="AW39" s="11">
        <v>0.89935044849984536</v>
      </c>
      <c r="AX39" s="11">
        <v>0.10064955150015466</v>
      </c>
      <c r="AY39" s="11">
        <v>0.90049766249434471</v>
      </c>
      <c r="AZ39" s="11">
        <v>9.950233750565525E-2</v>
      </c>
      <c r="BA39" s="11">
        <v>0.90267589930168413</v>
      </c>
      <c r="BB39" s="11">
        <v>9.7324100698315832E-2</v>
      </c>
      <c r="BC39" s="11">
        <v>0.90577637975407488</v>
      </c>
      <c r="BD39" s="11">
        <v>9.422362024592508E-2</v>
      </c>
      <c r="BE39" s="11">
        <v>0.90726425438596492</v>
      </c>
      <c r="BF39" s="11">
        <v>9.2735745614035081E-2</v>
      </c>
    </row>
    <row r="40" spans="1:58" x14ac:dyDescent="0.3">
      <c r="A40" s="3">
        <v>236</v>
      </c>
      <c r="B40" s="4" t="s">
        <v>38</v>
      </c>
      <c r="C40" s="11">
        <v>0.322764540097361</v>
      </c>
      <c r="D40" s="11">
        <v>0.677235459902639</v>
      </c>
      <c r="E40" s="11">
        <v>0.49964903324612342</v>
      </c>
      <c r="F40" s="11">
        <v>0.50035096675387658</v>
      </c>
      <c r="G40" s="11">
        <v>0.50166474580612119</v>
      </c>
      <c r="H40" s="11">
        <v>0.49833525419387886</v>
      </c>
      <c r="I40" s="11">
        <v>0.50306036982153213</v>
      </c>
      <c r="J40" s="11">
        <v>0.49693963017846787</v>
      </c>
      <c r="K40" s="11">
        <v>0.5056883548510801</v>
      </c>
      <c r="L40" s="11">
        <v>0.49431164514891984</v>
      </c>
      <c r="M40" s="11">
        <v>0.51403901503038052</v>
      </c>
      <c r="N40" s="11">
        <v>0.48596098496961943</v>
      </c>
      <c r="O40" s="11">
        <v>0.51798240020405562</v>
      </c>
      <c r="P40" s="11">
        <v>0.48201759979594438</v>
      </c>
      <c r="Q40" s="11">
        <v>0.52027412906910342</v>
      </c>
      <c r="R40" s="11">
        <v>0.47972587093089664</v>
      </c>
      <c r="S40" s="11">
        <v>0.52348231734224293</v>
      </c>
      <c r="T40" s="11">
        <v>0.47651768265775707</v>
      </c>
      <c r="U40" s="11">
        <v>0.56491984031430198</v>
      </c>
      <c r="V40" s="11">
        <v>0.43508015968569796</v>
      </c>
      <c r="W40" s="11">
        <v>0.57001441012467891</v>
      </c>
      <c r="X40" s="11">
        <v>0.42998558987532109</v>
      </c>
      <c r="Y40" s="11">
        <v>0.55118968335654173</v>
      </c>
      <c r="Z40" s="11">
        <v>0.44881031664345827</v>
      </c>
      <c r="AA40" s="11">
        <v>0.59644259644259645</v>
      </c>
      <c r="AB40" s="11">
        <v>0.40355740355740355</v>
      </c>
      <c r="AC40" s="11">
        <v>0.60274283123654082</v>
      </c>
      <c r="AD40" s="11">
        <v>0.39725716876345912</v>
      </c>
      <c r="AE40" s="11">
        <v>0.60396428771969224</v>
      </c>
      <c r="AF40" s="11">
        <v>0.39603571228030771</v>
      </c>
      <c r="AG40" s="11">
        <v>0.6072505865266451</v>
      </c>
      <c r="AH40" s="11">
        <v>0.39274941347335496</v>
      </c>
      <c r="AI40" s="11">
        <v>0.6084900411705797</v>
      </c>
      <c r="AJ40" s="11">
        <v>0.3915099588294203</v>
      </c>
      <c r="AK40" s="11">
        <v>0.6124896836313618</v>
      </c>
      <c r="AL40" s="11">
        <v>0.38751031636863825</v>
      </c>
      <c r="AM40" s="11">
        <v>0.62249364967843057</v>
      </c>
      <c r="AN40" s="11">
        <v>0.37750635032156948</v>
      </c>
      <c r="AO40" s="11">
        <v>0.62398625060422153</v>
      </c>
      <c r="AP40" s="11">
        <v>0.37601374939577853</v>
      </c>
      <c r="AQ40" s="11">
        <v>0.63548693086003372</v>
      </c>
      <c r="AR40" s="11">
        <v>0.36451306913996628</v>
      </c>
      <c r="AS40" s="11">
        <v>0.63345690454124193</v>
      </c>
      <c r="AT40" s="11">
        <v>0.36654309545875813</v>
      </c>
      <c r="AU40" s="11">
        <v>0.64400081070125659</v>
      </c>
      <c r="AV40" s="11">
        <v>0.35599918929874341</v>
      </c>
      <c r="AW40" s="11">
        <v>0.64796299059841811</v>
      </c>
      <c r="AX40" s="11">
        <v>0.35203700940158184</v>
      </c>
      <c r="AY40" s="11">
        <v>0.65101529082059095</v>
      </c>
      <c r="AZ40" s="11">
        <v>0.34898470917940899</v>
      </c>
      <c r="BA40" s="11">
        <v>0.65324719155296274</v>
      </c>
      <c r="BB40" s="11">
        <v>0.34675280844703726</v>
      </c>
      <c r="BC40" s="11">
        <v>0.66710706365309302</v>
      </c>
      <c r="BD40" s="11">
        <v>0.33289293634690698</v>
      </c>
      <c r="BE40" s="11">
        <v>0.6645867997781475</v>
      </c>
      <c r="BF40" s="11">
        <v>0.33541320022185245</v>
      </c>
    </row>
    <row r="41" spans="1:58" x14ac:dyDescent="0.3">
      <c r="A41" s="3">
        <v>237</v>
      </c>
      <c r="B41" s="4" t="s">
        <v>39</v>
      </c>
      <c r="C41" s="11">
        <v>0.70174907704412026</v>
      </c>
      <c r="D41" s="11">
        <v>0.29825092295587968</v>
      </c>
      <c r="E41" s="11">
        <v>0.70328267477203643</v>
      </c>
      <c r="F41" s="11">
        <v>0.29671732522796351</v>
      </c>
      <c r="G41" s="11">
        <v>0.70832811521603001</v>
      </c>
      <c r="H41" s="11">
        <v>0.29167188478396994</v>
      </c>
      <c r="I41" s="11">
        <v>0.70748383888612631</v>
      </c>
      <c r="J41" s="11">
        <v>0.29251616111387369</v>
      </c>
      <c r="K41" s="11">
        <v>0.71139331496345992</v>
      </c>
      <c r="L41" s="11">
        <v>0.28860668503654008</v>
      </c>
      <c r="M41" s="11">
        <v>0.71366296428997966</v>
      </c>
      <c r="N41" s="11">
        <v>0.28633703571002028</v>
      </c>
      <c r="O41" s="11">
        <v>0.71368031514862118</v>
      </c>
      <c r="P41" s="11">
        <v>0.28631968485137876</v>
      </c>
      <c r="Q41" s="11">
        <v>0.71525383426465339</v>
      </c>
      <c r="R41" s="11">
        <v>0.28474616573534656</v>
      </c>
      <c r="S41" s="11">
        <v>0.71942063257463784</v>
      </c>
      <c r="T41" s="11">
        <v>0.2805793674253621</v>
      </c>
      <c r="U41" s="11">
        <v>0.69726447352906495</v>
      </c>
      <c r="V41" s="11">
        <v>0.30273552647093505</v>
      </c>
      <c r="W41" s="11">
        <v>0.69670278727472912</v>
      </c>
      <c r="X41" s="11">
        <v>0.30329721272527088</v>
      </c>
      <c r="Y41" s="11">
        <v>0.6973384895359418</v>
      </c>
      <c r="Z41" s="11">
        <v>0.30266151046405826</v>
      </c>
      <c r="AA41" s="11">
        <v>0.71862864750915345</v>
      </c>
      <c r="AB41" s="11">
        <v>0.28137135249084655</v>
      </c>
      <c r="AC41" s="11">
        <v>0.72050686144311638</v>
      </c>
      <c r="AD41" s="11">
        <v>0.27949313855688357</v>
      </c>
      <c r="AE41" s="11">
        <v>0.72286588698218379</v>
      </c>
      <c r="AF41" s="11">
        <v>0.27713411301781615</v>
      </c>
      <c r="AG41" s="11">
        <v>0.72039597568192826</v>
      </c>
      <c r="AH41" s="11">
        <v>0.2796040243180718</v>
      </c>
      <c r="AI41" s="11">
        <v>0.73520843265003444</v>
      </c>
      <c r="AJ41" s="11">
        <v>0.26479156734996556</v>
      </c>
      <c r="AK41" s="11">
        <v>0.73833807921304684</v>
      </c>
      <c r="AL41" s="11">
        <v>0.26166192078695316</v>
      </c>
      <c r="AM41" s="11">
        <v>0.74613143086816724</v>
      </c>
      <c r="AN41" s="11">
        <v>0.25386856913183281</v>
      </c>
      <c r="AO41" s="11">
        <v>0.75360677532128617</v>
      </c>
      <c r="AP41" s="11">
        <v>0.24639322467871386</v>
      </c>
      <c r="AQ41" s="11">
        <v>0.76986990789098853</v>
      </c>
      <c r="AR41" s="11">
        <v>0.2301300921090115</v>
      </c>
      <c r="AS41" s="11">
        <v>0.77216069690931843</v>
      </c>
      <c r="AT41" s="11">
        <v>0.22783930309068162</v>
      </c>
      <c r="AU41" s="11">
        <v>0.76729018524389692</v>
      </c>
      <c r="AV41" s="11">
        <v>0.23270981475610308</v>
      </c>
      <c r="AW41" s="11">
        <v>0.76949916085151493</v>
      </c>
      <c r="AX41" s="11">
        <v>0.23050083914848513</v>
      </c>
      <c r="AY41" s="11">
        <v>0.77497303128371087</v>
      </c>
      <c r="AZ41" s="11">
        <v>0.22502696871628911</v>
      </c>
      <c r="BA41" s="11">
        <v>0.78552482000757862</v>
      </c>
      <c r="BB41" s="11">
        <v>0.21447517999242138</v>
      </c>
      <c r="BC41" s="11">
        <v>0.79844802102151424</v>
      </c>
      <c r="BD41" s="11">
        <v>0.20155197897848579</v>
      </c>
      <c r="BE41" s="11">
        <v>0.80104052351339272</v>
      </c>
      <c r="BF41" s="11">
        <v>0.19895947648660733</v>
      </c>
    </row>
    <row r="42" spans="1:58" x14ac:dyDescent="0.3">
      <c r="A42" s="3">
        <v>238</v>
      </c>
      <c r="B42" s="4" t="s">
        <v>40</v>
      </c>
      <c r="C42" s="11">
        <v>0.54320363820111173</v>
      </c>
      <c r="D42" s="11">
        <v>0.45679636179888833</v>
      </c>
      <c r="E42" s="11">
        <v>0.55120596034852887</v>
      </c>
      <c r="F42" s="11">
        <v>0.44879403965147113</v>
      </c>
      <c r="G42" s="11">
        <v>0.55613610296928762</v>
      </c>
      <c r="H42" s="11">
        <v>0.44386389703071238</v>
      </c>
      <c r="I42" s="11">
        <v>0.55599845698855599</v>
      </c>
      <c r="J42" s="11">
        <v>0.44400154301144401</v>
      </c>
      <c r="K42" s="11">
        <v>0.55811062771908015</v>
      </c>
      <c r="L42" s="11">
        <v>0.44188937228091985</v>
      </c>
      <c r="M42" s="11">
        <v>0.56721553207176212</v>
      </c>
      <c r="N42" s="11">
        <v>0.43278446792823788</v>
      </c>
      <c r="O42" s="11">
        <v>0.5714285714285714</v>
      </c>
      <c r="P42" s="11">
        <v>0.42857142857142855</v>
      </c>
      <c r="Q42" s="11">
        <v>0.57279322853688031</v>
      </c>
      <c r="R42" s="11">
        <v>0.42720677146311969</v>
      </c>
      <c r="S42" s="11">
        <v>0.5784290460370195</v>
      </c>
      <c r="T42" s="11">
        <v>0.42157095396298055</v>
      </c>
      <c r="U42" s="11">
        <v>0.59311572700296733</v>
      </c>
      <c r="V42" s="11">
        <v>0.40688427299703261</v>
      </c>
      <c r="W42" s="11">
        <v>0.60276318794245265</v>
      </c>
      <c r="X42" s="11">
        <v>0.39723681205754741</v>
      </c>
      <c r="Y42" s="11">
        <v>0.60259369161446308</v>
      </c>
      <c r="Z42" s="11">
        <v>0.39740630838553687</v>
      </c>
      <c r="AA42" s="11">
        <v>0.62709349162603345</v>
      </c>
      <c r="AB42" s="11">
        <v>0.37290650837396649</v>
      </c>
      <c r="AC42" s="11">
        <v>0.63924505077443838</v>
      </c>
      <c r="AD42" s="11">
        <v>0.36075494922556162</v>
      </c>
      <c r="AE42" s="11">
        <v>0.64554415610541138</v>
      </c>
      <c r="AF42" s="11">
        <v>0.35445584389458862</v>
      </c>
      <c r="AG42" s="11">
        <v>0.64804745427582799</v>
      </c>
      <c r="AH42" s="11">
        <v>0.35195254572417201</v>
      </c>
      <c r="AI42" s="11">
        <v>0.66091341025889649</v>
      </c>
      <c r="AJ42" s="11">
        <v>0.33908658974110345</v>
      </c>
      <c r="AK42" s="11">
        <v>0.66859692424530093</v>
      </c>
      <c r="AL42" s="11">
        <v>0.33140307575469907</v>
      </c>
      <c r="AM42" s="11">
        <v>0.68036786786786785</v>
      </c>
      <c r="AN42" s="11">
        <v>0.31963213213213215</v>
      </c>
      <c r="AO42" s="11">
        <v>0.68534123529956481</v>
      </c>
      <c r="AP42" s="11">
        <v>0.31465876470043525</v>
      </c>
      <c r="AQ42" s="11">
        <v>0.68852459016393441</v>
      </c>
      <c r="AR42" s="11">
        <v>0.31147540983606559</v>
      </c>
      <c r="AS42" s="11">
        <v>0.69055805342501986</v>
      </c>
      <c r="AT42" s="11">
        <v>0.30944194657498014</v>
      </c>
      <c r="AU42" s="11">
        <v>0.70225747406955463</v>
      </c>
      <c r="AV42" s="11">
        <v>0.29774252593044537</v>
      </c>
      <c r="AW42" s="11">
        <v>0.70639609555612637</v>
      </c>
      <c r="AX42" s="11">
        <v>0.29360390444387363</v>
      </c>
      <c r="AY42" s="11">
        <v>0.7150215317064933</v>
      </c>
      <c r="AZ42" s="11">
        <v>0.2849784682935067</v>
      </c>
      <c r="BA42" s="11">
        <v>0.72208152928682301</v>
      </c>
      <c r="BB42" s="11">
        <v>0.27791847071317705</v>
      </c>
      <c r="BC42" s="11">
        <v>0.72833148470923781</v>
      </c>
      <c r="BD42" s="11">
        <v>0.27166851529076214</v>
      </c>
      <c r="BE42" s="11">
        <v>0.74714123438091629</v>
      </c>
      <c r="BF42" s="11">
        <v>0.25285876561908366</v>
      </c>
    </row>
    <row r="43" spans="1:58" x14ac:dyDescent="0.3">
      <c r="A43" s="3">
        <v>239</v>
      </c>
      <c r="B43" s="4" t="s">
        <v>41</v>
      </c>
      <c r="C43" s="11">
        <v>0.1101829753381066</v>
      </c>
      <c r="D43" s="11">
        <v>0.88981702466189339</v>
      </c>
      <c r="E43" s="11">
        <v>0.1099290780141844</v>
      </c>
      <c r="F43" s="11">
        <v>0.89007092198581561</v>
      </c>
      <c r="G43" s="11">
        <v>0.10737992971495509</v>
      </c>
      <c r="H43" s="11">
        <v>0.89262007028504486</v>
      </c>
      <c r="I43" s="11">
        <v>0.10878164556962025</v>
      </c>
      <c r="J43" s="11">
        <v>0.89121835443037978</v>
      </c>
      <c r="K43" s="11">
        <v>0.11453396524486571</v>
      </c>
      <c r="L43" s="11">
        <v>0.8854660347551343</v>
      </c>
      <c r="M43" s="11">
        <v>0.11430823807646827</v>
      </c>
      <c r="N43" s="11">
        <v>0.88569176192353172</v>
      </c>
      <c r="O43" s="11">
        <v>0.11037441497659907</v>
      </c>
      <c r="P43" s="11">
        <v>0.88962558502340094</v>
      </c>
      <c r="Q43" s="11">
        <v>0.10944123314065511</v>
      </c>
      <c r="R43" s="11">
        <v>0.89055876685934487</v>
      </c>
      <c r="S43" s="11">
        <v>0.11153846153846154</v>
      </c>
      <c r="T43" s="11">
        <v>0.88846153846153841</v>
      </c>
      <c r="U43" s="11">
        <v>0.27241112828438951</v>
      </c>
      <c r="V43" s="11">
        <v>0.72758887171561049</v>
      </c>
      <c r="W43" s="11">
        <v>0.27182235834609497</v>
      </c>
      <c r="X43" s="11">
        <v>0.72817764165390508</v>
      </c>
      <c r="Y43" s="11">
        <v>0.27996936039831483</v>
      </c>
      <c r="Z43" s="11">
        <v>0.72003063960168523</v>
      </c>
      <c r="AA43" s="11">
        <v>0.28930088837388951</v>
      </c>
      <c r="AB43" s="11">
        <v>0.71069911162611044</v>
      </c>
      <c r="AC43" s="11">
        <v>0.30117290957245552</v>
      </c>
      <c r="AD43" s="11">
        <v>0.69882709042754443</v>
      </c>
      <c r="AE43" s="11">
        <v>0.29237128898910186</v>
      </c>
      <c r="AF43" s="11">
        <v>0.70762871101089819</v>
      </c>
      <c r="AG43" s="11">
        <v>0.29493621955933513</v>
      </c>
      <c r="AH43" s="11">
        <v>0.70506378044066487</v>
      </c>
      <c r="AI43" s="11">
        <v>0.29815100154083207</v>
      </c>
      <c r="AJ43" s="11">
        <v>0.70184899845916793</v>
      </c>
      <c r="AK43" s="11">
        <v>0.29744384198295892</v>
      </c>
      <c r="AL43" s="11">
        <v>0.70255615801704108</v>
      </c>
      <c r="AM43" s="11">
        <v>0.31770631538163502</v>
      </c>
      <c r="AN43" s="11">
        <v>0.68229368461836493</v>
      </c>
      <c r="AO43" s="11">
        <v>0.32276546982429333</v>
      </c>
      <c r="AP43" s="11">
        <v>0.67723453017570667</v>
      </c>
      <c r="AQ43" s="11">
        <v>0.32835820895522388</v>
      </c>
      <c r="AR43" s="11">
        <v>0.67164179104477617</v>
      </c>
      <c r="AS43" s="11">
        <v>0.32115963855421686</v>
      </c>
      <c r="AT43" s="11">
        <v>0.67884036144578308</v>
      </c>
      <c r="AU43" s="11">
        <v>0.32612746925083863</v>
      </c>
      <c r="AV43" s="11">
        <v>0.67387253074916142</v>
      </c>
      <c r="AW43" s="11">
        <v>0.32491645005569997</v>
      </c>
      <c r="AX43" s="11">
        <v>0.67508354994430009</v>
      </c>
      <c r="AY43" s="11">
        <v>0.33540145985401459</v>
      </c>
      <c r="AZ43" s="11">
        <v>0.66459854014598541</v>
      </c>
      <c r="BA43" s="11">
        <v>0.34615384615384615</v>
      </c>
      <c r="BB43" s="11">
        <v>0.65384615384615385</v>
      </c>
      <c r="BC43" s="11">
        <v>0.35982112143102857</v>
      </c>
      <c r="BD43" s="11">
        <v>0.64017887856897149</v>
      </c>
      <c r="BE43" s="11">
        <v>0.37620689655172412</v>
      </c>
      <c r="BF43" s="11">
        <v>0.62379310344827588</v>
      </c>
    </row>
    <row r="44" spans="1:58" x14ac:dyDescent="0.3">
      <c r="A44" s="3">
        <v>301</v>
      </c>
      <c r="B44" s="5" t="s">
        <v>42</v>
      </c>
      <c r="C44" s="11">
        <v>0.99054629845973707</v>
      </c>
      <c r="D44" s="11">
        <v>9.453701540262897E-3</v>
      </c>
      <c r="E44" s="11">
        <v>0.99371813925593877</v>
      </c>
      <c r="F44" s="11">
        <v>6.2818607440612339E-3</v>
      </c>
      <c r="G44" s="11">
        <v>0.99376483006490335</v>
      </c>
      <c r="H44" s="11">
        <v>6.2351699350966568E-3</v>
      </c>
      <c r="I44" s="11">
        <v>0.9936645815101719</v>
      </c>
      <c r="J44" s="11">
        <v>6.3354184898281093E-3</v>
      </c>
      <c r="K44" s="11">
        <v>0.99371908728966662</v>
      </c>
      <c r="L44" s="11">
        <v>6.2809127103333603E-3</v>
      </c>
      <c r="M44" s="11">
        <v>0.99798510967085297</v>
      </c>
      <c r="N44" s="11">
        <v>2.0148903291470227E-3</v>
      </c>
      <c r="O44" s="11">
        <v>0.9979720009249804</v>
      </c>
      <c r="P44" s="11">
        <v>2.0279990750195947E-3</v>
      </c>
      <c r="Q44" s="11">
        <v>0.9974260782221106</v>
      </c>
      <c r="R44" s="11">
        <v>2.5739217778893843E-3</v>
      </c>
      <c r="S44" s="11">
        <v>0.99726551379873063</v>
      </c>
      <c r="T44" s="11">
        <v>2.7344862012694112E-3</v>
      </c>
      <c r="U44" s="11">
        <v>0.99628370017324108</v>
      </c>
      <c r="V44" s="11">
        <v>3.7162998267589553E-3</v>
      </c>
      <c r="W44" s="11">
        <v>0.99613867585220706</v>
      </c>
      <c r="X44" s="11">
        <v>3.8613241477929226E-3</v>
      </c>
      <c r="Y44" s="11">
        <v>0.99575527537527897</v>
      </c>
      <c r="Z44" s="11">
        <v>4.2447246247210397E-3</v>
      </c>
      <c r="AA44" s="11">
        <v>0.99615366519243431</v>
      </c>
      <c r="AB44" s="11">
        <v>3.8463348075656349E-3</v>
      </c>
      <c r="AC44" s="11">
        <v>0.99663106698368198</v>
      </c>
      <c r="AD44" s="11">
        <v>3.3689330163180274E-3</v>
      </c>
      <c r="AE44" s="11">
        <v>0.99675593289963926</v>
      </c>
      <c r="AF44" s="11">
        <v>3.2440671003606866E-3</v>
      </c>
      <c r="AG44" s="11">
        <v>0.99675396490803536</v>
      </c>
      <c r="AH44" s="11">
        <v>3.2460350919646924E-3</v>
      </c>
      <c r="AI44" s="11">
        <v>0.99698068419221675</v>
      </c>
      <c r="AJ44" s="11">
        <v>3.0193158077832494E-3</v>
      </c>
      <c r="AK44" s="11">
        <v>0.99677809763550695</v>
      </c>
      <c r="AL44" s="11">
        <v>3.2219023644929931E-3</v>
      </c>
      <c r="AM44" s="11">
        <v>0.99715947155451934</v>
      </c>
      <c r="AN44" s="11">
        <v>2.8405284454806122E-3</v>
      </c>
      <c r="AO44" s="11">
        <v>0.99720073626377448</v>
      </c>
      <c r="AP44" s="11">
        <v>2.7992637362255E-3</v>
      </c>
      <c r="AQ44" s="11">
        <v>0.9972789846016028</v>
      </c>
      <c r="AR44" s="11">
        <v>2.7210153983972516E-3</v>
      </c>
      <c r="AS44" s="11">
        <v>0.9971480208347</v>
      </c>
      <c r="AT44" s="11">
        <v>2.8519791652999909E-3</v>
      </c>
      <c r="AU44" s="11">
        <v>0.99737027979770387</v>
      </c>
      <c r="AV44" s="11">
        <v>2.6297202022961159E-3</v>
      </c>
      <c r="AW44" s="11">
        <v>0.99738522086876003</v>
      </c>
      <c r="AX44" s="11">
        <v>2.6147791312400299E-3</v>
      </c>
      <c r="AY44" s="11">
        <v>0.99748793774319067</v>
      </c>
      <c r="AZ44" s="11">
        <v>2.5120622568093384E-3</v>
      </c>
      <c r="BA44" s="11">
        <v>0.99760230667261252</v>
      </c>
      <c r="BB44" s="11">
        <v>2.3976933273874611E-3</v>
      </c>
      <c r="BC44" s="11">
        <v>0.99764809465514437</v>
      </c>
      <c r="BD44" s="11">
        <v>2.3519053448556593E-3</v>
      </c>
      <c r="BE44" s="11">
        <v>0.9976563537279789</v>
      </c>
      <c r="BF44" s="11">
        <v>2.3436462720211001E-3</v>
      </c>
    </row>
    <row r="45" spans="1:58" x14ac:dyDescent="0.3">
      <c r="A45" s="3">
        <v>402</v>
      </c>
      <c r="B45" s="4" t="s">
        <v>43</v>
      </c>
      <c r="C45" s="11">
        <v>0.67919555377299035</v>
      </c>
      <c r="D45" s="11">
        <v>0.32080444622700971</v>
      </c>
      <c r="E45" s="11">
        <v>0.68014895445431112</v>
      </c>
      <c r="F45" s="11">
        <v>0.31985104554568894</v>
      </c>
      <c r="G45" s="11">
        <v>0.68291001034363863</v>
      </c>
      <c r="H45" s="11">
        <v>0.31708998965636132</v>
      </c>
      <c r="I45" s="11">
        <v>0.68159519824551273</v>
      </c>
      <c r="J45" s="11">
        <v>0.31840480175448721</v>
      </c>
      <c r="K45" s="11">
        <v>0.68271741022219645</v>
      </c>
      <c r="L45" s="11">
        <v>0.31728258977780355</v>
      </c>
      <c r="M45" s="11">
        <v>0.69169134297160773</v>
      </c>
      <c r="N45" s="11">
        <v>0.30830865702839227</v>
      </c>
      <c r="O45" s="11">
        <v>0.69099883855981414</v>
      </c>
      <c r="P45" s="11">
        <v>0.30900116144018586</v>
      </c>
      <c r="Q45" s="11">
        <v>0.69532384548358994</v>
      </c>
      <c r="R45" s="11">
        <v>0.30467615451641011</v>
      </c>
      <c r="S45" s="11">
        <v>0.69530614616010222</v>
      </c>
      <c r="T45" s="11">
        <v>0.30469385383989778</v>
      </c>
      <c r="U45" s="11">
        <v>0.69592943560402887</v>
      </c>
      <c r="V45" s="11">
        <v>0.30407056439597113</v>
      </c>
      <c r="W45" s="11">
        <v>0.69772900651370229</v>
      </c>
      <c r="X45" s="11">
        <v>0.30227099348629777</v>
      </c>
      <c r="Y45" s="11">
        <v>0.68456182749295125</v>
      </c>
      <c r="Z45" s="11">
        <v>0.31543817250704875</v>
      </c>
      <c r="AA45" s="11">
        <v>0.68839409321642819</v>
      </c>
      <c r="AB45" s="11">
        <v>0.31160590678357175</v>
      </c>
      <c r="AC45" s="11">
        <v>0.69086502394829474</v>
      </c>
      <c r="AD45" s="11">
        <v>0.30913497605170526</v>
      </c>
      <c r="AE45" s="11">
        <v>0.69083266152251521</v>
      </c>
      <c r="AF45" s="11">
        <v>0.30916733847748473</v>
      </c>
      <c r="AG45" s="11">
        <v>0.69262413813083035</v>
      </c>
      <c r="AH45" s="11">
        <v>0.30737586186916971</v>
      </c>
      <c r="AI45" s="11">
        <v>0.69591492823522572</v>
      </c>
      <c r="AJ45" s="11">
        <v>0.30408507176477423</v>
      </c>
      <c r="AK45" s="11">
        <v>0.69770141629904803</v>
      </c>
      <c r="AL45" s="11">
        <v>0.30229858370095192</v>
      </c>
      <c r="AM45" s="11">
        <v>0.70521097532856813</v>
      </c>
      <c r="AN45" s="11">
        <v>0.29478902467143187</v>
      </c>
      <c r="AO45" s="11">
        <v>0.70406513454209496</v>
      </c>
      <c r="AP45" s="11">
        <v>0.29593486545790509</v>
      </c>
      <c r="AQ45" s="11">
        <v>0.70684506718732054</v>
      </c>
      <c r="AR45" s="11">
        <v>0.29315493281267946</v>
      </c>
      <c r="AS45" s="11">
        <v>0.70800205914316761</v>
      </c>
      <c r="AT45" s="11">
        <v>0.29199794085683234</v>
      </c>
      <c r="AU45" s="11">
        <v>0.71122356151921762</v>
      </c>
      <c r="AV45" s="11">
        <v>0.28877643848078233</v>
      </c>
      <c r="AW45" s="11">
        <v>0.71700022487069937</v>
      </c>
      <c r="AX45" s="11">
        <v>0.28299977512930063</v>
      </c>
      <c r="AY45" s="11">
        <v>0.71699276784212596</v>
      </c>
      <c r="AZ45" s="11">
        <v>0.2830072321578741</v>
      </c>
      <c r="BA45" s="11">
        <v>0.71695781609841036</v>
      </c>
      <c r="BB45" s="11">
        <v>0.28304218390158964</v>
      </c>
      <c r="BC45" s="11">
        <v>0.71879732989285916</v>
      </c>
      <c r="BD45" s="11">
        <v>0.28120267010714084</v>
      </c>
      <c r="BE45" s="11">
        <v>0.71996648980731637</v>
      </c>
      <c r="BF45" s="11">
        <v>0.28003351019268363</v>
      </c>
    </row>
    <row r="46" spans="1:58" x14ac:dyDescent="0.3">
      <c r="A46" s="3">
        <v>403</v>
      </c>
      <c r="B46" s="4" t="s">
        <v>44</v>
      </c>
      <c r="C46" s="12">
        <v>0.86305261052210447</v>
      </c>
      <c r="D46" s="12">
        <v>0.13694738947789559</v>
      </c>
      <c r="E46" s="12">
        <v>0.86243407069196254</v>
      </c>
      <c r="F46" s="12">
        <v>0.13756592930803746</v>
      </c>
      <c r="G46" s="11">
        <v>0.86081461215367427</v>
      </c>
      <c r="H46" s="11">
        <v>0.13918538784632578</v>
      </c>
      <c r="I46" s="11">
        <v>0.86176004942657447</v>
      </c>
      <c r="J46" s="11">
        <v>0.1382399505734255</v>
      </c>
      <c r="K46" s="11">
        <v>0.8627262964099417</v>
      </c>
      <c r="L46" s="11">
        <v>0.1372737035900583</v>
      </c>
      <c r="M46" s="11">
        <v>0.86420976409161931</v>
      </c>
      <c r="N46" s="11">
        <v>0.13579023590838066</v>
      </c>
      <c r="O46" s="11">
        <v>0.86365019011406841</v>
      </c>
      <c r="P46" s="11">
        <v>0.13634980988593157</v>
      </c>
      <c r="Q46" s="11">
        <v>0.86536846124474986</v>
      </c>
      <c r="R46" s="11">
        <v>0.13463153875525011</v>
      </c>
      <c r="S46" s="11">
        <v>0.86440935894997151</v>
      </c>
      <c r="T46" s="11">
        <v>0.13559064105002852</v>
      </c>
      <c r="U46" s="11">
        <v>0.86336324916337082</v>
      </c>
      <c r="V46" s="11">
        <v>0.13663675083662916</v>
      </c>
      <c r="W46" s="11">
        <v>0.86169090498078516</v>
      </c>
      <c r="X46" s="11">
        <v>0.13830909501921482</v>
      </c>
      <c r="Y46" s="11">
        <v>0.85842587761794742</v>
      </c>
      <c r="Z46" s="11">
        <v>0.14157412238205261</v>
      </c>
      <c r="AA46" s="11">
        <v>0.86174397031539884</v>
      </c>
      <c r="AB46" s="11">
        <v>0.1382560296846011</v>
      </c>
      <c r="AC46" s="11">
        <v>0.86349721535794632</v>
      </c>
      <c r="AD46" s="11">
        <v>0.13650278464205362</v>
      </c>
      <c r="AE46" s="11">
        <v>0.86451068203509285</v>
      </c>
      <c r="AF46" s="11">
        <v>0.13548931796490712</v>
      </c>
      <c r="AG46" s="11">
        <v>0.86570210284631366</v>
      </c>
      <c r="AH46" s="11">
        <v>0.13429789715368637</v>
      </c>
      <c r="AI46" s="11">
        <v>0.8669227702678215</v>
      </c>
      <c r="AJ46" s="11">
        <v>0.13307722973217845</v>
      </c>
      <c r="AK46" s="11">
        <v>0.87048915964880846</v>
      </c>
      <c r="AL46" s="11">
        <v>0.12951084035119154</v>
      </c>
      <c r="AM46" s="11">
        <v>0.86995996568487277</v>
      </c>
      <c r="AN46" s="11">
        <v>0.13004003431512726</v>
      </c>
      <c r="AO46" s="11">
        <v>0.86870369713941376</v>
      </c>
      <c r="AP46" s="11">
        <v>0.1312963028605863</v>
      </c>
      <c r="AQ46" s="11">
        <v>0.87254936222261048</v>
      </c>
      <c r="AR46" s="11">
        <v>0.12745063777738949</v>
      </c>
      <c r="AS46" s="11">
        <v>0.87269404503292991</v>
      </c>
      <c r="AT46" s="11">
        <v>0.12730595496707009</v>
      </c>
      <c r="AU46" s="11">
        <v>0.8780512785497252</v>
      </c>
      <c r="AV46" s="11">
        <v>0.12194872145027483</v>
      </c>
      <c r="AW46" s="11">
        <v>0.88019949786252294</v>
      </c>
      <c r="AX46" s="11">
        <v>0.1198005021374771</v>
      </c>
      <c r="AY46" s="11">
        <v>0.88273593770975967</v>
      </c>
      <c r="AZ46" s="11">
        <v>0.11726406229024031</v>
      </c>
      <c r="BA46" s="11">
        <v>0.88497223238335943</v>
      </c>
      <c r="BB46" s="11">
        <v>0.11502776761664062</v>
      </c>
      <c r="BC46" s="11">
        <v>0.88664855487545413</v>
      </c>
      <c r="BD46" s="11">
        <v>0.11335144512454584</v>
      </c>
      <c r="BE46" s="11">
        <v>0.88725918730775455</v>
      </c>
      <c r="BF46" s="11">
        <v>0.11274081269224542</v>
      </c>
    </row>
    <row r="47" spans="1:58" x14ac:dyDescent="0.3">
      <c r="A47" s="3">
        <v>412</v>
      </c>
      <c r="B47" s="4" t="s">
        <v>45</v>
      </c>
      <c r="C47" s="11">
        <v>0.4497539910091678</v>
      </c>
      <c r="D47" s="11">
        <v>0.5502460089908322</v>
      </c>
      <c r="E47" s="11">
        <v>0.45744716707674676</v>
      </c>
      <c r="F47" s="11">
        <v>0.54255283292325318</v>
      </c>
      <c r="G47" s="11">
        <v>0.46377464398322998</v>
      </c>
      <c r="H47" s="11">
        <v>0.53622535601677002</v>
      </c>
      <c r="I47" s="11">
        <v>0.46500965250965248</v>
      </c>
      <c r="J47" s="11">
        <v>0.53499034749034746</v>
      </c>
      <c r="K47" s="11">
        <v>0.45715291782707512</v>
      </c>
      <c r="L47" s="11">
        <v>0.54284708217292488</v>
      </c>
      <c r="M47" s="11">
        <v>0.44482238552129127</v>
      </c>
      <c r="N47" s="11">
        <v>0.55517761447870873</v>
      </c>
      <c r="O47" s="11">
        <v>0.4435142417244034</v>
      </c>
      <c r="P47" s="11">
        <v>0.55648575827559665</v>
      </c>
      <c r="Q47" s="11">
        <v>0.45388892439445261</v>
      </c>
      <c r="R47" s="11">
        <v>0.54611107560554739</v>
      </c>
      <c r="S47" s="11">
        <v>0.44875919849638429</v>
      </c>
      <c r="T47" s="11">
        <v>0.55124080150361565</v>
      </c>
      <c r="U47" s="11">
        <v>0.46786925887265135</v>
      </c>
      <c r="V47" s="11">
        <v>0.53213074112734859</v>
      </c>
      <c r="W47" s="11">
        <v>0.4705750080308384</v>
      </c>
      <c r="X47" s="11">
        <v>0.5294249919691616</v>
      </c>
      <c r="Y47" s="11">
        <v>0.47012563536971325</v>
      </c>
      <c r="Z47" s="11">
        <v>0.52987436463028681</v>
      </c>
      <c r="AA47" s="11">
        <v>0.46977410117721924</v>
      </c>
      <c r="AB47" s="11">
        <v>0.53022589882278082</v>
      </c>
      <c r="AC47" s="11">
        <v>0.46985138674155175</v>
      </c>
      <c r="AD47" s="11">
        <v>0.5301486132584482</v>
      </c>
      <c r="AE47" s="11">
        <v>0.47265130412762724</v>
      </c>
      <c r="AF47" s="11">
        <v>0.52734869587237276</v>
      </c>
      <c r="AG47" s="11">
        <v>0.47365927610384689</v>
      </c>
      <c r="AH47" s="11">
        <v>0.52634072389615316</v>
      </c>
      <c r="AI47" s="11">
        <v>0.47924114142364377</v>
      </c>
      <c r="AJ47" s="11">
        <v>0.52075885857635618</v>
      </c>
      <c r="AK47" s="11">
        <v>0.4790552166432035</v>
      </c>
      <c r="AL47" s="11">
        <v>0.5209447833567965</v>
      </c>
      <c r="AM47" s="11">
        <v>0.48288630281909267</v>
      </c>
      <c r="AN47" s="11">
        <v>0.51711369718090738</v>
      </c>
      <c r="AO47" s="11">
        <v>0.4803370786516854</v>
      </c>
      <c r="AP47" s="11">
        <v>0.5196629213483146</v>
      </c>
      <c r="AQ47" s="11">
        <v>0.49544249001615703</v>
      </c>
      <c r="AR47" s="11">
        <v>0.50455750998384297</v>
      </c>
      <c r="AS47" s="11">
        <v>0.49508176935610404</v>
      </c>
      <c r="AT47" s="11">
        <v>0.50491823064389596</v>
      </c>
      <c r="AU47" s="11">
        <v>0.50232460481718111</v>
      </c>
      <c r="AV47" s="11">
        <v>0.49767539518281895</v>
      </c>
      <c r="AW47" s="11">
        <v>0.50104890913450006</v>
      </c>
      <c r="AX47" s="11">
        <v>0.49895109086549988</v>
      </c>
      <c r="AY47" s="11">
        <v>0.50286550056713031</v>
      </c>
      <c r="AZ47" s="11">
        <v>0.49713449943286969</v>
      </c>
      <c r="BA47" s="11">
        <v>0.5231663685152057</v>
      </c>
      <c r="BB47" s="11">
        <v>0.4768336314847943</v>
      </c>
      <c r="BC47" s="11">
        <v>0.51816109647434949</v>
      </c>
      <c r="BD47" s="11">
        <v>0.48183890352565051</v>
      </c>
      <c r="BE47" s="11">
        <v>0.5263497463268717</v>
      </c>
      <c r="BF47" s="11">
        <v>0.47365025367312824</v>
      </c>
    </row>
    <row r="48" spans="1:58" x14ac:dyDescent="0.3">
      <c r="A48" s="3">
        <v>415</v>
      </c>
      <c r="B48" s="4" t="s">
        <v>46</v>
      </c>
      <c r="C48" s="11">
        <v>0.52848415968177298</v>
      </c>
      <c r="D48" s="11">
        <v>0.47151584031822702</v>
      </c>
      <c r="E48" s="11">
        <v>0.52565742714996444</v>
      </c>
      <c r="F48" s="11">
        <v>0.47434257285003556</v>
      </c>
      <c r="G48" s="11">
        <v>0.52397260273972601</v>
      </c>
      <c r="H48" s="11">
        <v>0.47602739726027399</v>
      </c>
      <c r="I48" s="11">
        <v>0.52788475253173583</v>
      </c>
      <c r="J48" s="11">
        <v>0.47211524746826417</v>
      </c>
      <c r="K48" s="11">
        <v>0.53009819268535652</v>
      </c>
      <c r="L48" s="11">
        <v>0.46990180731464354</v>
      </c>
      <c r="M48" s="11">
        <v>0.52740887256287083</v>
      </c>
      <c r="N48" s="11">
        <v>0.47259112743712911</v>
      </c>
      <c r="O48" s="11">
        <v>0.53009161381254399</v>
      </c>
      <c r="P48" s="11">
        <v>0.46990838618745595</v>
      </c>
      <c r="Q48" s="11">
        <v>0.54496973191121356</v>
      </c>
      <c r="R48" s="11">
        <v>0.45503026808878638</v>
      </c>
      <c r="S48" s="11">
        <v>0.53258268824771293</v>
      </c>
      <c r="T48" s="11">
        <v>0.46741731175228712</v>
      </c>
      <c r="U48" s="11">
        <v>0.530948905109489</v>
      </c>
      <c r="V48" s="11">
        <v>0.46905109489051094</v>
      </c>
      <c r="W48" s="11">
        <v>0.56641352629316521</v>
      </c>
      <c r="X48" s="11">
        <v>0.43358647370683479</v>
      </c>
      <c r="Y48" s="11">
        <v>0.54306424104604889</v>
      </c>
      <c r="Z48" s="11">
        <v>0.45693575895395111</v>
      </c>
      <c r="AA48" s="11">
        <v>0.54877026271660145</v>
      </c>
      <c r="AB48" s="11">
        <v>0.45122973728339855</v>
      </c>
      <c r="AC48" s="11">
        <v>0.55012531328320802</v>
      </c>
      <c r="AD48" s="11">
        <v>0.44987468671679198</v>
      </c>
      <c r="AE48" s="11">
        <v>0.55411073825503354</v>
      </c>
      <c r="AF48" s="11">
        <v>0.44588926174496646</v>
      </c>
      <c r="AG48" s="11">
        <v>0.55552447552447548</v>
      </c>
      <c r="AH48" s="11">
        <v>0.44447552447552446</v>
      </c>
      <c r="AI48" s="11">
        <v>0.55957180592242461</v>
      </c>
      <c r="AJ48" s="11">
        <v>0.44042819407757544</v>
      </c>
      <c r="AK48" s="11">
        <v>0.56337241764377444</v>
      </c>
      <c r="AL48" s="11">
        <v>0.43662758235622556</v>
      </c>
      <c r="AM48" s="11">
        <v>0.56429756637168138</v>
      </c>
      <c r="AN48" s="11">
        <v>0.43570243362831856</v>
      </c>
      <c r="AO48" s="11">
        <v>0.56286266924564798</v>
      </c>
      <c r="AP48" s="11">
        <v>0.43713733075435202</v>
      </c>
      <c r="AQ48" s="11">
        <v>0.56942553770759596</v>
      </c>
      <c r="AR48" s="11">
        <v>0.43057446229240404</v>
      </c>
      <c r="AS48" s="11">
        <v>0.57370464586959435</v>
      </c>
      <c r="AT48" s="11">
        <v>0.4262953541304057</v>
      </c>
      <c r="AU48" s="11">
        <v>0.55549605034141114</v>
      </c>
      <c r="AV48" s="11">
        <v>0.44450394965858886</v>
      </c>
      <c r="AW48" s="11">
        <v>0.55881571959638876</v>
      </c>
      <c r="AX48" s="11">
        <v>0.44118428040361124</v>
      </c>
      <c r="AY48" s="11">
        <v>0.56455258609227499</v>
      </c>
      <c r="AZ48" s="11">
        <v>0.43544741390772501</v>
      </c>
      <c r="BA48" s="11">
        <v>0.56791754756871038</v>
      </c>
      <c r="BB48" s="11">
        <v>0.43208245243128962</v>
      </c>
      <c r="BC48" s="11">
        <v>0.56767065631987368</v>
      </c>
      <c r="BD48" s="11">
        <v>0.43232934368012627</v>
      </c>
      <c r="BE48" s="11">
        <v>0.57150388822986686</v>
      </c>
      <c r="BF48" s="11">
        <v>0.42849611177013314</v>
      </c>
    </row>
    <row r="49" spans="1:58" x14ac:dyDescent="0.3">
      <c r="A49" s="3">
        <v>417</v>
      </c>
      <c r="B49" s="4" t="s">
        <v>47</v>
      </c>
      <c r="C49" s="11">
        <v>0.47223190426397121</v>
      </c>
      <c r="D49" s="11">
        <v>0.52776809573602879</v>
      </c>
      <c r="E49" s="11">
        <v>0.46913580246913578</v>
      </c>
      <c r="F49" s="11">
        <v>0.53086419753086422</v>
      </c>
      <c r="G49" s="11">
        <v>0.47836670115012475</v>
      </c>
      <c r="H49" s="11">
        <v>0.5216332988498753</v>
      </c>
      <c r="I49" s="11">
        <v>0.48374631992149164</v>
      </c>
      <c r="J49" s="11">
        <v>0.51625368007850836</v>
      </c>
      <c r="K49" s="11">
        <v>0.49073814986848735</v>
      </c>
      <c r="L49" s="11">
        <v>0.50926185013151271</v>
      </c>
      <c r="M49" s="11">
        <v>0.50641500826823282</v>
      </c>
      <c r="N49" s="11">
        <v>0.49358499173176712</v>
      </c>
      <c r="O49" s="11">
        <v>0.51064677749943066</v>
      </c>
      <c r="P49" s="11">
        <v>0.48935322250056934</v>
      </c>
      <c r="Q49" s="11">
        <v>0.51272603593900568</v>
      </c>
      <c r="R49" s="11">
        <v>0.48727396406099427</v>
      </c>
      <c r="S49" s="11">
        <v>0.52129105322763303</v>
      </c>
      <c r="T49" s="11">
        <v>0.47870894677236692</v>
      </c>
      <c r="U49" s="11">
        <v>0.53374371717399893</v>
      </c>
      <c r="V49" s="11">
        <v>0.46625628282600101</v>
      </c>
      <c r="W49" s="11">
        <v>0.54045000279158062</v>
      </c>
      <c r="X49" s="11">
        <v>0.45954999720841938</v>
      </c>
      <c r="Y49" s="11">
        <v>0.54055098548004199</v>
      </c>
      <c r="Z49" s="11">
        <v>0.45944901451995807</v>
      </c>
      <c r="AA49" s="11">
        <v>0.54356869488047033</v>
      </c>
      <c r="AB49" s="11">
        <v>0.45643130511952967</v>
      </c>
      <c r="AC49" s="11">
        <v>0.56520540391508134</v>
      </c>
      <c r="AD49" s="11">
        <v>0.43479459608491866</v>
      </c>
      <c r="AE49" s="11">
        <v>0.57146762904636916</v>
      </c>
      <c r="AF49" s="11">
        <v>0.42853237095363078</v>
      </c>
      <c r="AG49" s="11">
        <v>0.57117273565962989</v>
      </c>
      <c r="AH49" s="11">
        <v>0.42882726434037011</v>
      </c>
      <c r="AI49" s="11">
        <v>0.57215108145916282</v>
      </c>
      <c r="AJ49" s="11">
        <v>0.42784891854083718</v>
      </c>
      <c r="AK49" s="11">
        <v>0.57409593304002571</v>
      </c>
      <c r="AL49" s="11">
        <v>0.42590406695997424</v>
      </c>
      <c r="AM49" s="11">
        <v>0.59469656711659047</v>
      </c>
      <c r="AN49" s="11">
        <v>0.40530343288340948</v>
      </c>
      <c r="AO49" s="11">
        <v>0.59679544616033309</v>
      </c>
      <c r="AP49" s="11">
        <v>0.40320455383966691</v>
      </c>
      <c r="AQ49" s="11">
        <v>0.60302111645410827</v>
      </c>
      <c r="AR49" s="11">
        <v>0.39697888354589173</v>
      </c>
      <c r="AS49" s="11">
        <v>0.60413080895008608</v>
      </c>
      <c r="AT49" s="11">
        <v>0.39586919104991392</v>
      </c>
      <c r="AU49" s="11">
        <v>0.60821338286127014</v>
      </c>
      <c r="AV49" s="11">
        <v>0.39178661713872981</v>
      </c>
      <c r="AW49" s="11">
        <v>0.61049961957900079</v>
      </c>
      <c r="AX49" s="11">
        <v>0.38950038042099921</v>
      </c>
      <c r="AY49" s="11">
        <v>0.61433003102171524</v>
      </c>
      <c r="AZ49" s="11">
        <v>0.38566996897828482</v>
      </c>
      <c r="BA49" s="11">
        <v>0.62222443492980184</v>
      </c>
      <c r="BB49" s="11">
        <v>0.37777556507019816</v>
      </c>
      <c r="BC49" s="11">
        <v>0.61409478719731714</v>
      </c>
      <c r="BD49" s="11">
        <v>0.38590521280268286</v>
      </c>
      <c r="BE49" s="11">
        <v>0.61731450477992911</v>
      </c>
      <c r="BF49" s="11">
        <v>0.38268549522007084</v>
      </c>
    </row>
    <row r="50" spans="1:58" x14ac:dyDescent="0.3">
      <c r="A50" s="3">
        <v>418</v>
      </c>
      <c r="B50" s="4" t="s">
        <v>48</v>
      </c>
      <c r="C50" s="11">
        <v>0.23468999619627234</v>
      </c>
      <c r="D50" s="11">
        <v>0.7653100038037276</v>
      </c>
      <c r="E50" s="11">
        <v>0.24429092304739974</v>
      </c>
      <c r="F50" s="11">
        <v>0.75570907695260026</v>
      </c>
      <c r="G50" s="11">
        <v>0.24887673373705801</v>
      </c>
      <c r="H50" s="11">
        <v>0.75112326626294201</v>
      </c>
      <c r="I50" s="11">
        <v>0.25153739337433051</v>
      </c>
      <c r="J50" s="11">
        <v>0.74846260662566955</v>
      </c>
      <c r="K50" s="11">
        <v>0.25969743987587279</v>
      </c>
      <c r="L50" s="11">
        <v>0.74030256012412721</v>
      </c>
      <c r="M50" s="11">
        <v>0.2444269086604853</v>
      </c>
      <c r="N50" s="11">
        <v>0.75557309133951467</v>
      </c>
      <c r="O50" s="11">
        <v>0.2471264367816092</v>
      </c>
      <c r="P50" s="11">
        <v>0.75287356321839083</v>
      </c>
      <c r="Q50" s="11">
        <v>0.24060297572435396</v>
      </c>
      <c r="R50" s="11">
        <v>0.75939702427564604</v>
      </c>
      <c r="S50" s="11">
        <v>0.24679929091983455</v>
      </c>
      <c r="T50" s="11">
        <v>0.75320070908016545</v>
      </c>
      <c r="U50" s="11">
        <v>0.26716760592778127</v>
      </c>
      <c r="V50" s="11">
        <v>0.73283239407221878</v>
      </c>
      <c r="W50" s="11">
        <v>0.2669134279251491</v>
      </c>
      <c r="X50" s="11">
        <v>0.73308657207485095</v>
      </c>
      <c r="Y50" s="11">
        <v>0.2630181743924852</v>
      </c>
      <c r="Z50" s="11">
        <v>0.7369818256075148</v>
      </c>
      <c r="AA50" s="11">
        <v>0.26409081856203942</v>
      </c>
      <c r="AB50" s="11">
        <v>0.73590918143796058</v>
      </c>
      <c r="AC50" s="11">
        <v>0.27155086601632489</v>
      </c>
      <c r="AD50" s="11">
        <v>0.72844913398367506</v>
      </c>
      <c r="AE50" s="11">
        <v>0.27130400317082837</v>
      </c>
      <c r="AF50" s="11">
        <v>0.72869599682917163</v>
      </c>
      <c r="AG50" s="11">
        <v>0.26574257425742576</v>
      </c>
      <c r="AH50" s="11">
        <v>0.73425742574257424</v>
      </c>
      <c r="AI50" s="11">
        <v>0.25556881463802705</v>
      </c>
      <c r="AJ50" s="11">
        <v>0.74443118536197295</v>
      </c>
      <c r="AK50" s="11">
        <v>0.30141068944963245</v>
      </c>
      <c r="AL50" s="11">
        <v>0.69858931055036755</v>
      </c>
      <c r="AM50" s="11">
        <v>0.31769806858494287</v>
      </c>
      <c r="AN50" s="11">
        <v>0.68230193141505713</v>
      </c>
      <c r="AO50" s="11">
        <v>0.32291052114060964</v>
      </c>
      <c r="AP50" s="11">
        <v>0.67708947885939041</v>
      </c>
      <c r="AQ50" s="11">
        <v>0.28213166144200624</v>
      </c>
      <c r="AR50" s="11">
        <v>0.7178683385579937</v>
      </c>
      <c r="AS50" s="11">
        <v>0.27882926829268295</v>
      </c>
      <c r="AT50" s="11">
        <v>0.72117073170731705</v>
      </c>
      <c r="AU50" s="11">
        <v>0.28226429675425041</v>
      </c>
      <c r="AV50" s="11">
        <v>0.71773570324574965</v>
      </c>
      <c r="AW50" s="11">
        <v>0.2880658436213992</v>
      </c>
      <c r="AX50" s="11">
        <v>0.7119341563786008</v>
      </c>
      <c r="AY50" s="11">
        <v>0.28658059467918623</v>
      </c>
      <c r="AZ50" s="11">
        <v>0.71341940532081383</v>
      </c>
      <c r="BA50" s="11">
        <v>0.28231159703240921</v>
      </c>
      <c r="BB50" s="11">
        <v>0.71768840296759073</v>
      </c>
      <c r="BC50" s="11">
        <v>0.28512558869701726</v>
      </c>
      <c r="BD50" s="11">
        <v>0.71487441130298268</v>
      </c>
      <c r="BE50" s="11">
        <v>0.29039858629491461</v>
      </c>
      <c r="BF50" s="11">
        <v>0.70960141370508545</v>
      </c>
    </row>
    <row r="51" spans="1:58" x14ac:dyDescent="0.3">
      <c r="A51" s="3">
        <v>419</v>
      </c>
      <c r="B51" s="4" t="s">
        <v>49</v>
      </c>
      <c r="C51" s="11">
        <v>0.33133596622633799</v>
      </c>
      <c r="D51" s="11">
        <v>0.66866403377366201</v>
      </c>
      <c r="E51" s="11">
        <v>0.33085552101635357</v>
      </c>
      <c r="F51" s="11">
        <v>0.66914447898364648</v>
      </c>
      <c r="G51" s="11">
        <v>0.33177441540577718</v>
      </c>
      <c r="H51" s="11">
        <v>0.66822558459422288</v>
      </c>
      <c r="I51" s="11">
        <v>0.33410990818144443</v>
      </c>
      <c r="J51" s="11">
        <v>0.66589009181855552</v>
      </c>
      <c r="K51" s="11">
        <v>0.3335608956854178</v>
      </c>
      <c r="L51" s="11">
        <v>0.6664391043145822</v>
      </c>
      <c r="M51" s="11">
        <v>0.33997252747252749</v>
      </c>
      <c r="N51" s="11">
        <v>0.66002747252747251</v>
      </c>
      <c r="O51" s="11">
        <v>0.3519154194699986</v>
      </c>
      <c r="P51" s="11">
        <v>0.6480845805300014</v>
      </c>
      <c r="Q51" s="11">
        <v>0.34780219780219779</v>
      </c>
      <c r="R51" s="11">
        <v>0.65219780219780221</v>
      </c>
      <c r="S51" s="11">
        <v>0.34887570699406817</v>
      </c>
      <c r="T51" s="11">
        <v>0.65112429300593189</v>
      </c>
      <c r="U51" s="11">
        <v>0.33776708645818593</v>
      </c>
      <c r="V51" s="11">
        <v>0.66223291354181402</v>
      </c>
      <c r="W51" s="11">
        <v>0.34500140016802017</v>
      </c>
      <c r="X51" s="11">
        <v>0.65499859983197983</v>
      </c>
      <c r="Y51" s="11">
        <v>0.34157240608853512</v>
      </c>
      <c r="Z51" s="11">
        <v>0.65842759391146488</v>
      </c>
      <c r="AA51" s="11">
        <v>0.34264507422402157</v>
      </c>
      <c r="AB51" s="11">
        <v>0.65735492577597843</v>
      </c>
      <c r="AC51" s="11">
        <v>0.3435631725787166</v>
      </c>
      <c r="AD51" s="11">
        <v>0.6564368274212834</v>
      </c>
      <c r="AE51" s="11">
        <v>0.3523583036068173</v>
      </c>
      <c r="AF51" s="11">
        <v>0.6476416963931827</v>
      </c>
      <c r="AG51" s="11">
        <v>0.35147213459516297</v>
      </c>
      <c r="AH51" s="11">
        <v>0.64852786540483698</v>
      </c>
      <c r="AI51" s="11">
        <v>0.35943617854346122</v>
      </c>
      <c r="AJ51" s="11">
        <v>0.64056382145653878</v>
      </c>
      <c r="AK51" s="11">
        <v>0.3595505617977528</v>
      </c>
      <c r="AL51" s="11">
        <v>0.6404494382022472</v>
      </c>
      <c r="AM51" s="11">
        <v>0.36281820519413732</v>
      </c>
      <c r="AN51" s="11">
        <v>0.63718179480586268</v>
      </c>
      <c r="AO51" s="11">
        <v>0.36743349183909524</v>
      </c>
      <c r="AP51" s="11">
        <v>0.63256650816090476</v>
      </c>
      <c r="AQ51" s="11">
        <v>0.37121308960756744</v>
      </c>
      <c r="AR51" s="11">
        <v>0.62878691039243262</v>
      </c>
      <c r="AS51" s="11">
        <v>0.3717965064388627</v>
      </c>
      <c r="AT51" s="11">
        <v>0.62820349356113736</v>
      </c>
      <c r="AU51" s="11">
        <v>0.36614476386036959</v>
      </c>
      <c r="AV51" s="11">
        <v>0.63385523613963035</v>
      </c>
      <c r="AW51" s="11">
        <v>0.36801123308654582</v>
      </c>
      <c r="AX51" s="11">
        <v>0.63198876691345418</v>
      </c>
      <c r="AY51" s="11">
        <v>0.37138821112109927</v>
      </c>
      <c r="AZ51" s="11">
        <v>0.62861178887890068</v>
      </c>
      <c r="BA51" s="11">
        <v>0.37146480659480025</v>
      </c>
      <c r="BB51" s="11">
        <v>0.6285351934051997</v>
      </c>
      <c r="BC51" s="11">
        <v>0.37934547306761746</v>
      </c>
      <c r="BD51" s="11">
        <v>0.62065452693238254</v>
      </c>
      <c r="BE51" s="11">
        <v>0.38567073170731708</v>
      </c>
      <c r="BF51" s="11">
        <v>0.61432926829268297</v>
      </c>
    </row>
    <row r="52" spans="1:58" x14ac:dyDescent="0.3">
      <c r="A52" s="3">
        <v>420</v>
      </c>
      <c r="B52" s="4" t="s">
        <v>50</v>
      </c>
      <c r="C52" s="11">
        <v>0.36074766355140186</v>
      </c>
      <c r="D52" s="11">
        <v>0.63925233644859814</v>
      </c>
      <c r="E52" s="11">
        <v>0.36161900296921395</v>
      </c>
      <c r="F52" s="11">
        <v>0.6383809970307861</v>
      </c>
      <c r="G52" s="11">
        <v>0.36598425196850393</v>
      </c>
      <c r="H52" s="11">
        <v>0.63401574803149607</v>
      </c>
      <c r="I52" s="11">
        <v>0.36453900709219861</v>
      </c>
      <c r="J52" s="11">
        <v>0.63546099290780145</v>
      </c>
      <c r="K52" s="11">
        <v>0.36537564162389174</v>
      </c>
      <c r="L52" s="11">
        <v>0.63462435837610831</v>
      </c>
      <c r="M52" s="11">
        <v>0.36470773098680076</v>
      </c>
      <c r="N52" s="11">
        <v>0.63529226901319924</v>
      </c>
      <c r="O52" s="11">
        <v>0.36560670779939886</v>
      </c>
      <c r="P52" s="11">
        <v>0.63439329220060114</v>
      </c>
      <c r="Q52" s="11">
        <v>0.36502680542415644</v>
      </c>
      <c r="R52" s="11">
        <v>0.63497319457584356</v>
      </c>
      <c r="S52" s="11">
        <v>0.36041171813143308</v>
      </c>
      <c r="T52" s="11">
        <v>0.63958828186856687</v>
      </c>
      <c r="U52" s="11">
        <v>0.35433884297520662</v>
      </c>
      <c r="V52" s="11">
        <v>0.64566115702479343</v>
      </c>
      <c r="W52" s="11">
        <v>0.36830870279146144</v>
      </c>
      <c r="X52" s="11">
        <v>0.63169129720853856</v>
      </c>
      <c r="Y52" s="11">
        <v>0.37151753523434938</v>
      </c>
      <c r="Z52" s="11">
        <v>0.62848246476565062</v>
      </c>
      <c r="AA52" s="11">
        <v>0.36166825851639606</v>
      </c>
      <c r="AB52" s="11">
        <v>0.63833174148360394</v>
      </c>
      <c r="AC52" s="11">
        <v>0.35881979695431471</v>
      </c>
      <c r="AD52" s="11">
        <v>0.64118020304568524</v>
      </c>
      <c r="AE52" s="11">
        <v>0.36162591496651614</v>
      </c>
      <c r="AF52" s="11">
        <v>0.63837408503348392</v>
      </c>
      <c r="AG52" s="11">
        <v>0.35920382656997379</v>
      </c>
      <c r="AH52" s="11">
        <v>0.64079617343002626</v>
      </c>
      <c r="AI52" s="11">
        <v>0.36134845424887369</v>
      </c>
      <c r="AJ52" s="11">
        <v>0.63865154575112626</v>
      </c>
      <c r="AK52" s="11">
        <v>0.36160854539742382</v>
      </c>
      <c r="AL52" s="11">
        <v>0.63839145460257618</v>
      </c>
      <c r="AM52" s="11">
        <v>0.36778544542032621</v>
      </c>
      <c r="AN52" s="11">
        <v>0.63221455457967379</v>
      </c>
      <c r="AO52" s="11">
        <v>0.36308030112923462</v>
      </c>
      <c r="AP52" s="11">
        <v>0.63691969887076538</v>
      </c>
      <c r="AQ52" s="11">
        <v>0.36660299267749125</v>
      </c>
      <c r="AR52" s="11">
        <v>0.63339700732250881</v>
      </c>
      <c r="AS52" s="11">
        <v>0.36816797563712134</v>
      </c>
      <c r="AT52" s="11">
        <v>0.63183202436287866</v>
      </c>
      <c r="AU52" s="11">
        <v>0.36697540721814115</v>
      </c>
      <c r="AV52" s="11">
        <v>0.63302459278185885</v>
      </c>
      <c r="AW52" s="11">
        <v>0.36767061839154119</v>
      </c>
      <c r="AX52" s="11">
        <v>0.63232938160845886</v>
      </c>
      <c r="AY52" s="11">
        <v>0.37356970185334409</v>
      </c>
      <c r="AZ52" s="11">
        <v>0.62643029814665596</v>
      </c>
      <c r="BA52" s="11">
        <v>0.36411092985318105</v>
      </c>
      <c r="BB52" s="11">
        <v>0.63588907014681895</v>
      </c>
      <c r="BC52" s="11">
        <v>0.36995259113944745</v>
      </c>
      <c r="BD52" s="11">
        <v>0.63004740886055255</v>
      </c>
      <c r="BE52" s="11">
        <v>0.37695567144719688</v>
      </c>
      <c r="BF52" s="11">
        <v>0.62304432855280312</v>
      </c>
    </row>
    <row r="53" spans="1:58" x14ac:dyDescent="0.3">
      <c r="A53" s="3">
        <v>423</v>
      </c>
      <c r="B53" s="4" t="s">
        <v>51</v>
      </c>
      <c r="C53" s="11">
        <v>0.34506437768240344</v>
      </c>
      <c r="D53" s="11">
        <v>0.65493562231759661</v>
      </c>
      <c r="E53" s="11">
        <v>0.3422795399093761</v>
      </c>
      <c r="F53" s="11">
        <v>0.6577204600906239</v>
      </c>
      <c r="G53" s="11">
        <v>0.33535173642030275</v>
      </c>
      <c r="H53" s="11">
        <v>0.6646482635796972</v>
      </c>
      <c r="I53" s="11">
        <v>0.33501531807532886</v>
      </c>
      <c r="J53" s="11">
        <v>0.66498468192467108</v>
      </c>
      <c r="K53" s="11">
        <v>0.33291792771942319</v>
      </c>
      <c r="L53" s="11">
        <v>0.66708207228057681</v>
      </c>
      <c r="M53" s="11">
        <v>0.27724014336917563</v>
      </c>
      <c r="N53" s="11">
        <v>0.72275985663082443</v>
      </c>
      <c r="O53" s="11">
        <v>0.28343313373253493</v>
      </c>
      <c r="P53" s="11">
        <v>0.71656686626746502</v>
      </c>
      <c r="Q53" s="11">
        <v>0.2929936305732484</v>
      </c>
      <c r="R53" s="11">
        <v>0.70700636942675155</v>
      </c>
      <c r="S53" s="11">
        <v>0.28436632747456059</v>
      </c>
      <c r="T53" s="11">
        <v>0.71563367252543941</v>
      </c>
      <c r="U53" s="11">
        <v>0.38252508361204013</v>
      </c>
      <c r="V53" s="11">
        <v>0.61747491638795982</v>
      </c>
      <c r="W53" s="11">
        <v>0.40290566809903827</v>
      </c>
      <c r="X53" s="11">
        <v>0.59709433190096173</v>
      </c>
      <c r="Y53" s="11">
        <v>0.39896062362582452</v>
      </c>
      <c r="Z53" s="11">
        <v>0.60103937637417548</v>
      </c>
      <c r="AA53" s="11">
        <v>0.39992249564037979</v>
      </c>
      <c r="AB53" s="11">
        <v>0.60007750435962026</v>
      </c>
      <c r="AC53" s="11">
        <v>0.40419743490089388</v>
      </c>
      <c r="AD53" s="11">
        <v>0.59580256509910612</v>
      </c>
      <c r="AE53" s="11">
        <v>0.40688018979833929</v>
      </c>
      <c r="AF53" s="11">
        <v>0.59311981020166071</v>
      </c>
      <c r="AG53" s="11">
        <v>0.41509058331674298</v>
      </c>
      <c r="AH53" s="11">
        <v>0.58490941668325702</v>
      </c>
      <c r="AI53" s="11">
        <v>0.41830590124448014</v>
      </c>
      <c r="AJ53" s="11">
        <v>0.58169409875551992</v>
      </c>
      <c r="AK53" s="11">
        <v>0.41676792223572295</v>
      </c>
      <c r="AL53" s="11">
        <v>0.58323207776427699</v>
      </c>
      <c r="AM53" s="11">
        <v>0.41925025329280646</v>
      </c>
      <c r="AN53" s="11">
        <v>0.58074974670719348</v>
      </c>
      <c r="AO53" s="11">
        <v>0.42095699576014539</v>
      </c>
      <c r="AP53" s="11">
        <v>0.57904300423985466</v>
      </c>
      <c r="AQ53" s="11">
        <v>0.37913078309633486</v>
      </c>
      <c r="AR53" s="11">
        <v>0.62086921690366514</v>
      </c>
      <c r="AS53" s="11">
        <v>0.3872529245663574</v>
      </c>
      <c r="AT53" s="11">
        <v>0.6127470754336426</v>
      </c>
      <c r="AU53" s="11">
        <v>0.25979006863140897</v>
      </c>
      <c r="AV53" s="11">
        <v>0.74020993136859103</v>
      </c>
      <c r="AW53" s="11">
        <v>0.33077078697147483</v>
      </c>
      <c r="AX53" s="11">
        <v>0.66922921302852523</v>
      </c>
      <c r="AY53" s="11">
        <v>0.33436532507739936</v>
      </c>
      <c r="AZ53" s="11">
        <v>0.66563467492260064</v>
      </c>
      <c r="BA53" s="11">
        <v>0.34258675078864353</v>
      </c>
      <c r="BB53" s="11">
        <v>0.65741324921135647</v>
      </c>
      <c r="BC53" s="11">
        <v>0.339832285115304</v>
      </c>
      <c r="BD53" s="11">
        <v>0.66016771488469606</v>
      </c>
      <c r="BE53" s="11">
        <v>0.27105763141228628</v>
      </c>
      <c r="BF53" s="11">
        <v>0.72894236858771377</v>
      </c>
    </row>
    <row r="54" spans="1:58" x14ac:dyDescent="0.3">
      <c r="A54" s="3">
        <v>425</v>
      </c>
      <c r="B54" s="4" t="s">
        <v>52</v>
      </c>
      <c r="C54" s="11">
        <v>0.22230105238264161</v>
      </c>
      <c r="D54" s="11">
        <v>0.77769894761735836</v>
      </c>
      <c r="E54" s="11">
        <v>0.22716488730723605</v>
      </c>
      <c r="F54" s="11">
        <v>0.77283511269276395</v>
      </c>
      <c r="G54" s="11">
        <v>0.21605768055725283</v>
      </c>
      <c r="H54" s="11">
        <v>0.78394231944274717</v>
      </c>
      <c r="I54" s="11">
        <v>0.22243807673627974</v>
      </c>
      <c r="J54" s="11">
        <v>0.7775619232637202</v>
      </c>
      <c r="K54" s="11">
        <v>0.23363239573229874</v>
      </c>
      <c r="L54" s="11">
        <v>0.76636760426770123</v>
      </c>
      <c r="M54" s="11">
        <v>0.22153846153846155</v>
      </c>
      <c r="N54" s="11">
        <v>0.77846153846153843</v>
      </c>
      <c r="O54" s="11">
        <v>0.21972704714640198</v>
      </c>
      <c r="P54" s="11">
        <v>0.78027295285359799</v>
      </c>
      <c r="Q54" s="11">
        <v>0.22398719369535772</v>
      </c>
      <c r="R54" s="11">
        <v>0.77601280630464231</v>
      </c>
      <c r="S54" s="11">
        <v>0.21960297766749379</v>
      </c>
      <c r="T54" s="11">
        <v>0.78039702233250619</v>
      </c>
      <c r="U54" s="11">
        <v>0.22699552784930208</v>
      </c>
      <c r="V54" s="11">
        <v>0.7730044721506979</v>
      </c>
      <c r="W54" s="11">
        <v>0.24182743837084672</v>
      </c>
      <c r="X54" s="11">
        <v>0.75817256162915325</v>
      </c>
      <c r="Y54" s="11">
        <v>0.24641372838182063</v>
      </c>
      <c r="Z54" s="11">
        <v>0.75358627161817937</v>
      </c>
      <c r="AA54" s="11">
        <v>0.24736912215265752</v>
      </c>
      <c r="AB54" s="11">
        <v>0.75263087784734251</v>
      </c>
      <c r="AC54" s="11">
        <v>0.24923076923076923</v>
      </c>
      <c r="AD54" s="11">
        <v>0.75076923076923074</v>
      </c>
      <c r="AE54" s="11">
        <v>0.25476190476190474</v>
      </c>
      <c r="AF54" s="11">
        <v>0.74523809523809526</v>
      </c>
      <c r="AG54" s="11">
        <v>0.25419632066604003</v>
      </c>
      <c r="AH54" s="11">
        <v>0.74580367933395997</v>
      </c>
      <c r="AI54" s="11">
        <v>0.25637926403438088</v>
      </c>
      <c r="AJ54" s="11">
        <v>0.74362073596561917</v>
      </c>
      <c r="AK54" s="11">
        <v>0.26352269638488718</v>
      </c>
      <c r="AL54" s="11">
        <v>0.73647730361511277</v>
      </c>
      <c r="AM54" s="11">
        <v>0.26309378806333739</v>
      </c>
      <c r="AN54" s="11">
        <v>0.73690621193666261</v>
      </c>
      <c r="AO54" s="11">
        <v>0.26233696382950117</v>
      </c>
      <c r="AP54" s="11">
        <v>0.73766303617049889</v>
      </c>
      <c r="AQ54" s="11">
        <v>0.29295066790107127</v>
      </c>
      <c r="AR54" s="11">
        <v>0.70704933209892873</v>
      </c>
      <c r="AS54" s="11">
        <v>0.29425742574257424</v>
      </c>
      <c r="AT54" s="11">
        <v>0.7057425742574257</v>
      </c>
      <c r="AU54" s="11">
        <v>0.30501672240802674</v>
      </c>
      <c r="AV54" s="11">
        <v>0.6949832775919732</v>
      </c>
      <c r="AW54" s="11">
        <v>0.30649038461538464</v>
      </c>
      <c r="AX54" s="11">
        <v>0.69350961538461542</v>
      </c>
      <c r="AY54" s="11">
        <v>0.27179555437242114</v>
      </c>
      <c r="AZ54" s="11">
        <v>0.72820444562757891</v>
      </c>
      <c r="BA54" s="11">
        <v>0.30429530201342281</v>
      </c>
      <c r="BB54" s="11">
        <v>0.69570469798657719</v>
      </c>
      <c r="BC54" s="11">
        <v>0.31438721136767317</v>
      </c>
      <c r="BD54" s="11">
        <v>0.68561278863232678</v>
      </c>
      <c r="BE54" s="11">
        <v>0.28276715719983497</v>
      </c>
      <c r="BF54" s="11">
        <v>0.71723284280016508</v>
      </c>
    </row>
    <row r="55" spans="1:58" x14ac:dyDescent="0.3">
      <c r="A55" s="3">
        <v>426</v>
      </c>
      <c r="B55" s="4" t="s">
        <v>18</v>
      </c>
      <c r="C55" s="11">
        <v>0.37577284176780401</v>
      </c>
      <c r="D55" s="11">
        <v>0.62422715823219599</v>
      </c>
      <c r="E55" s="11">
        <v>0.31620452810989569</v>
      </c>
      <c r="F55" s="11">
        <v>0.68379547189010426</v>
      </c>
      <c r="G55" s="11">
        <v>0.26408254322364749</v>
      </c>
      <c r="H55" s="11">
        <v>0.73591745677635245</v>
      </c>
      <c r="I55" s="11">
        <v>0.2718932443703086</v>
      </c>
      <c r="J55" s="11">
        <v>0.7281067556296914</v>
      </c>
      <c r="K55" s="11">
        <v>0.38520945471565643</v>
      </c>
      <c r="L55" s="11">
        <v>0.61479054528434351</v>
      </c>
      <c r="M55" s="11">
        <v>0.40188679245283021</v>
      </c>
      <c r="N55" s="11">
        <v>0.59811320754716979</v>
      </c>
      <c r="O55" s="11">
        <v>0.40263788968824937</v>
      </c>
      <c r="P55" s="11">
        <v>0.59736211031175057</v>
      </c>
      <c r="Q55" s="11">
        <v>0.40019263183241033</v>
      </c>
      <c r="R55" s="11">
        <v>0.59980736816758973</v>
      </c>
      <c r="S55" s="11">
        <v>0.4011135318324861</v>
      </c>
      <c r="T55" s="11">
        <v>0.5988864681675139</v>
      </c>
      <c r="U55" s="11">
        <v>0.42157894736842105</v>
      </c>
      <c r="V55" s="11">
        <v>0.57842105263157895</v>
      </c>
      <c r="W55" s="11">
        <v>0.42796833773087073</v>
      </c>
      <c r="X55" s="11">
        <v>0.57203166226912927</v>
      </c>
      <c r="Y55" s="11">
        <v>0.43845747490755416</v>
      </c>
      <c r="Z55" s="11">
        <v>0.56154252509244584</v>
      </c>
      <c r="AA55" s="11">
        <v>0.43220993053768975</v>
      </c>
      <c r="AB55" s="11">
        <v>0.56779006946231025</v>
      </c>
      <c r="AC55" s="11">
        <v>0.43697916666666664</v>
      </c>
      <c r="AD55" s="11">
        <v>0.5630208333333333</v>
      </c>
      <c r="AE55" s="11">
        <v>0.37859214342209335</v>
      </c>
      <c r="AF55" s="11">
        <v>0.62140785657790665</v>
      </c>
      <c r="AG55" s="11">
        <v>0.37864077669902912</v>
      </c>
      <c r="AH55" s="11">
        <v>0.62135922330097082</v>
      </c>
      <c r="AI55" s="11">
        <v>0.37717448603057457</v>
      </c>
      <c r="AJ55" s="11">
        <v>0.62282551396942543</v>
      </c>
      <c r="AK55" s="11">
        <v>0.3753968253968254</v>
      </c>
      <c r="AL55" s="11">
        <v>0.6246031746031746</v>
      </c>
      <c r="AM55" s="11">
        <v>0.37090432503276538</v>
      </c>
      <c r="AN55" s="11">
        <v>0.62909567496723462</v>
      </c>
      <c r="AO55" s="11">
        <v>0.37320073279246269</v>
      </c>
      <c r="AP55" s="11">
        <v>0.62679926720753731</v>
      </c>
      <c r="AQ55" s="11">
        <v>0.36762052075277135</v>
      </c>
      <c r="AR55" s="11">
        <v>0.6323794792472287</v>
      </c>
      <c r="AS55" s="11">
        <v>0.36458333333333331</v>
      </c>
      <c r="AT55" s="11">
        <v>0.63541666666666663</v>
      </c>
      <c r="AU55" s="11">
        <v>0.37168374047806674</v>
      </c>
      <c r="AV55" s="11">
        <v>0.62831625952193326</v>
      </c>
      <c r="AW55" s="11">
        <v>0.37178467250066294</v>
      </c>
      <c r="AX55" s="11">
        <v>0.62821532749933706</v>
      </c>
      <c r="AY55" s="11">
        <v>0.38473767885532589</v>
      </c>
      <c r="AZ55" s="11">
        <v>0.61526232114467405</v>
      </c>
      <c r="BA55" s="11">
        <v>0.38113006396588484</v>
      </c>
      <c r="BB55" s="11">
        <v>0.61886993603411511</v>
      </c>
      <c r="BC55" s="11">
        <v>0.37968917470525188</v>
      </c>
      <c r="BD55" s="11">
        <v>0.62031082529474812</v>
      </c>
      <c r="BE55" s="11">
        <v>0.38327431217651864</v>
      </c>
      <c r="BF55" s="11">
        <v>0.61672568782348136</v>
      </c>
    </row>
    <row r="56" spans="1:58" x14ac:dyDescent="0.3">
      <c r="A56" s="3">
        <v>427</v>
      </c>
      <c r="B56" s="4" t="s">
        <v>53</v>
      </c>
      <c r="C56" s="11">
        <v>0.64096762965541243</v>
      </c>
      <c r="D56" s="11">
        <v>0.35903237034458751</v>
      </c>
      <c r="E56" s="11">
        <v>0.64591238358054504</v>
      </c>
      <c r="F56" s="11">
        <v>0.35408761641945496</v>
      </c>
      <c r="G56" s="11">
        <v>0.63250139344769929</v>
      </c>
      <c r="H56" s="11">
        <v>0.36749860655230071</v>
      </c>
      <c r="I56" s="11">
        <v>0.63832526206093299</v>
      </c>
      <c r="J56" s="11">
        <v>0.36167473793906701</v>
      </c>
      <c r="K56" s="11">
        <v>0.65189115180557933</v>
      </c>
      <c r="L56" s="11">
        <v>0.34810884819442067</v>
      </c>
      <c r="M56" s="11">
        <v>0.65356391148529491</v>
      </c>
      <c r="N56" s="11">
        <v>0.34643608851470503</v>
      </c>
      <c r="O56" s="11">
        <v>0.65890946152539498</v>
      </c>
      <c r="P56" s="11">
        <v>0.34109053847460508</v>
      </c>
      <c r="Q56" s="11">
        <v>0.66141997863848445</v>
      </c>
      <c r="R56" s="11">
        <v>0.33858002136151555</v>
      </c>
      <c r="S56" s="11">
        <v>0.66299115638643236</v>
      </c>
      <c r="T56" s="11">
        <v>0.33700884361356764</v>
      </c>
      <c r="U56" s="11">
        <v>0.68322909427843415</v>
      </c>
      <c r="V56" s="11">
        <v>0.31677090572156591</v>
      </c>
      <c r="W56" s="11">
        <v>0.68828511339737397</v>
      </c>
      <c r="X56" s="11">
        <v>0.31171488660262603</v>
      </c>
      <c r="Y56" s="11">
        <v>0.69329234209055335</v>
      </c>
      <c r="Z56" s="11">
        <v>0.3067076579094466</v>
      </c>
      <c r="AA56" s="11">
        <v>0.68938777723550781</v>
      </c>
      <c r="AB56" s="11">
        <v>0.31061222276449219</v>
      </c>
      <c r="AC56" s="11">
        <v>0.69125491675198014</v>
      </c>
      <c r="AD56" s="11">
        <v>0.3087450832480198</v>
      </c>
      <c r="AE56" s="11">
        <v>0.6899696048632219</v>
      </c>
      <c r="AF56" s="11">
        <v>0.3100303951367781</v>
      </c>
      <c r="AG56" s="11">
        <v>0.68889007129935087</v>
      </c>
      <c r="AH56" s="11">
        <v>0.31110992870064913</v>
      </c>
      <c r="AI56" s="11">
        <v>0.69883334213165815</v>
      </c>
      <c r="AJ56" s="11">
        <v>0.30116665786834185</v>
      </c>
      <c r="AK56" s="11">
        <v>0.70420560747663552</v>
      </c>
      <c r="AL56" s="11">
        <v>0.29579439252336448</v>
      </c>
      <c r="AM56" s="11">
        <v>0.70863309352517989</v>
      </c>
      <c r="AN56" s="11">
        <v>0.29136690647482016</v>
      </c>
      <c r="AO56" s="11">
        <v>0.7131897164922264</v>
      </c>
      <c r="AP56" s="11">
        <v>0.2868102835077736</v>
      </c>
      <c r="AQ56" s="11">
        <v>0.71632663291393051</v>
      </c>
      <c r="AR56" s="11">
        <v>0.28367336708606949</v>
      </c>
      <c r="AS56" s="11">
        <v>0.71771025016163525</v>
      </c>
      <c r="AT56" s="11">
        <v>0.28228974983836475</v>
      </c>
      <c r="AU56" s="11">
        <v>0.69381621088938161</v>
      </c>
      <c r="AV56" s="11">
        <v>0.30618378911061839</v>
      </c>
      <c r="AW56" s="11">
        <v>0.69780808572820263</v>
      </c>
      <c r="AX56" s="11">
        <v>0.30219191427179737</v>
      </c>
      <c r="AY56" s="11">
        <v>0.70355731225296447</v>
      </c>
      <c r="AZ56" s="11">
        <v>0.29644268774703558</v>
      </c>
      <c r="BA56" s="11">
        <v>0.70457684431109202</v>
      </c>
      <c r="BB56" s="11">
        <v>0.29542315568890792</v>
      </c>
      <c r="BC56" s="11">
        <v>0.70664513371016002</v>
      </c>
      <c r="BD56" s="11">
        <v>0.29335486628983992</v>
      </c>
      <c r="BE56" s="11">
        <v>0.70844195857230885</v>
      </c>
      <c r="BF56" s="11">
        <v>0.29155804142769115</v>
      </c>
    </row>
    <row r="57" spans="1:58" x14ac:dyDescent="0.3">
      <c r="A57" s="3">
        <v>428</v>
      </c>
      <c r="B57" s="4" t="s">
        <v>54</v>
      </c>
      <c r="C57" s="11">
        <v>0.31557788944723619</v>
      </c>
      <c r="D57" s="11">
        <v>0.68442211055276381</v>
      </c>
      <c r="E57" s="11">
        <v>0.34970009764262799</v>
      </c>
      <c r="F57" s="11">
        <v>0.65029990235737201</v>
      </c>
      <c r="G57" s="11">
        <v>0.35070422535211265</v>
      </c>
      <c r="H57" s="11">
        <v>0.64929577464788735</v>
      </c>
      <c r="I57" s="11">
        <v>0.34849761303004773</v>
      </c>
      <c r="J57" s="11">
        <v>0.65150238696995222</v>
      </c>
      <c r="K57" s="11">
        <v>0.34809688581314879</v>
      </c>
      <c r="L57" s="11">
        <v>0.65190311418685121</v>
      </c>
      <c r="M57" s="11">
        <v>0.35792236496753693</v>
      </c>
      <c r="N57" s="11">
        <v>0.64207763503246307</v>
      </c>
      <c r="O57" s="11">
        <v>0.3572421462329719</v>
      </c>
      <c r="P57" s="11">
        <v>0.6427578537670281</v>
      </c>
      <c r="Q57" s="11">
        <v>0.36186606892687029</v>
      </c>
      <c r="R57" s="11">
        <v>0.63813393107312977</v>
      </c>
      <c r="S57" s="11">
        <v>0.36819079875811461</v>
      </c>
      <c r="T57" s="11">
        <v>0.63180920124188544</v>
      </c>
      <c r="U57" s="11">
        <v>0.39695772999853735</v>
      </c>
      <c r="V57" s="11">
        <v>0.6030422700014626</v>
      </c>
      <c r="W57" s="11">
        <v>0.4041781517481503</v>
      </c>
      <c r="X57" s="11">
        <v>0.5958218482518497</v>
      </c>
      <c r="Y57" s="11">
        <v>0.40575310783463431</v>
      </c>
      <c r="Z57" s="11">
        <v>0.59424689216536575</v>
      </c>
      <c r="AA57" s="11">
        <v>0.40806335493160545</v>
      </c>
      <c r="AB57" s="11">
        <v>0.5919366450683945</v>
      </c>
      <c r="AC57" s="11">
        <v>0.40973425765453497</v>
      </c>
      <c r="AD57" s="11">
        <v>0.59026574234546503</v>
      </c>
      <c r="AE57" s="11">
        <v>0.3804870934811142</v>
      </c>
      <c r="AF57" s="11">
        <v>0.6195129065188858</v>
      </c>
      <c r="AG57" s="11">
        <v>0.38027130639929224</v>
      </c>
      <c r="AH57" s="11">
        <v>0.6197286936007077</v>
      </c>
      <c r="AI57" s="11">
        <v>0.38971242217610436</v>
      </c>
      <c r="AJ57" s="11">
        <v>0.61028757782389564</v>
      </c>
      <c r="AK57" s="11">
        <v>0.3900074571215511</v>
      </c>
      <c r="AL57" s="11">
        <v>0.60999254287844895</v>
      </c>
      <c r="AM57" s="11">
        <v>0.39435774309723892</v>
      </c>
      <c r="AN57" s="11">
        <v>0.60564225690276108</v>
      </c>
      <c r="AO57" s="11">
        <v>0.39796376703099268</v>
      </c>
      <c r="AP57" s="11">
        <v>0.60203623296900732</v>
      </c>
      <c r="AQ57" s="11">
        <v>0.40718207449176436</v>
      </c>
      <c r="AR57" s="11">
        <v>0.59281792550823564</v>
      </c>
      <c r="AS57" s="11">
        <v>0.42333382811340359</v>
      </c>
      <c r="AT57" s="11">
        <v>0.57666617188659641</v>
      </c>
      <c r="AU57" s="11">
        <v>0.41113779645752024</v>
      </c>
      <c r="AV57" s="11">
        <v>0.58886220354247976</v>
      </c>
      <c r="AW57" s="11">
        <v>0.408905043162199</v>
      </c>
      <c r="AX57" s="11">
        <v>0.591094956837801</v>
      </c>
      <c r="AY57" s="11">
        <v>0.41222307104660044</v>
      </c>
      <c r="AZ57" s="11">
        <v>0.5877769289533995</v>
      </c>
      <c r="BA57" s="11">
        <v>0.40713407134071339</v>
      </c>
      <c r="BB57" s="11">
        <v>0.59286592865928656</v>
      </c>
      <c r="BC57" s="11">
        <v>0.41368227731864093</v>
      </c>
      <c r="BD57" s="11">
        <v>0.58631772268135907</v>
      </c>
      <c r="BE57" s="11">
        <v>0.42360475754803295</v>
      </c>
      <c r="BF57" s="11">
        <v>0.57639524245196705</v>
      </c>
    </row>
    <row r="58" spans="1:58" x14ac:dyDescent="0.3">
      <c r="A58" s="3">
        <v>429</v>
      </c>
      <c r="B58" s="4" t="s">
        <v>55</v>
      </c>
      <c r="C58" s="11">
        <v>0.49427095034823637</v>
      </c>
      <c r="D58" s="11">
        <v>0.50572904965176368</v>
      </c>
      <c r="E58" s="11">
        <v>0.49579831932773111</v>
      </c>
      <c r="F58" s="11">
        <v>0.50420168067226889</v>
      </c>
      <c r="G58" s="11">
        <v>0.49624231382373035</v>
      </c>
      <c r="H58" s="11">
        <v>0.50375768617626959</v>
      </c>
      <c r="I58" s="11">
        <v>0.50011528706479136</v>
      </c>
      <c r="J58" s="11">
        <v>0.4998847129352087</v>
      </c>
      <c r="K58" s="11">
        <v>0.49988492520138089</v>
      </c>
      <c r="L58" s="11">
        <v>0.50011507479861905</v>
      </c>
      <c r="M58" s="11">
        <v>0.49417249417249415</v>
      </c>
      <c r="N58" s="11">
        <v>0.5058275058275058</v>
      </c>
      <c r="O58" s="11">
        <v>0.44947245017584997</v>
      </c>
      <c r="P58" s="11">
        <v>0.55052754982415009</v>
      </c>
      <c r="Q58" s="11">
        <v>0.45124823363165334</v>
      </c>
      <c r="R58" s="11">
        <v>0.54875176636834666</v>
      </c>
      <c r="S58" s="11">
        <v>0.46751740139211134</v>
      </c>
      <c r="T58" s="11">
        <v>0.5324825986078886</v>
      </c>
      <c r="U58" s="11">
        <v>0.42421185372005044</v>
      </c>
      <c r="V58" s="11">
        <v>0.57578814627994956</v>
      </c>
      <c r="W58" s="11">
        <v>0.46373679154658981</v>
      </c>
      <c r="X58" s="11">
        <v>0.53626320845341013</v>
      </c>
      <c r="Y58" s="11">
        <v>0.46565248395531256</v>
      </c>
      <c r="Z58" s="11">
        <v>0.53434751604468744</v>
      </c>
      <c r="AA58" s="11">
        <v>0.45306403488638974</v>
      </c>
      <c r="AB58" s="11">
        <v>0.54693596511361031</v>
      </c>
      <c r="AC58" s="11">
        <v>0.4590126291618829</v>
      </c>
      <c r="AD58" s="11">
        <v>0.5409873708381171</v>
      </c>
      <c r="AE58" s="11">
        <v>0.46064604185623292</v>
      </c>
      <c r="AF58" s="11">
        <v>0.53935395814376708</v>
      </c>
      <c r="AG58" s="11">
        <v>0.45983062485694665</v>
      </c>
      <c r="AH58" s="11">
        <v>0.5401693751430533</v>
      </c>
      <c r="AI58" s="11">
        <v>0.45842956120092376</v>
      </c>
      <c r="AJ58" s="11">
        <v>0.54157043879907618</v>
      </c>
      <c r="AK58" s="11">
        <v>0.46385964912280703</v>
      </c>
      <c r="AL58" s="11">
        <v>0.53614035087719303</v>
      </c>
      <c r="AM58" s="11">
        <v>0.47491329479768785</v>
      </c>
      <c r="AN58" s="11">
        <v>0.52508670520231215</v>
      </c>
      <c r="AO58" s="11">
        <v>0.46796071094480823</v>
      </c>
      <c r="AP58" s="11">
        <v>0.53203928905519182</v>
      </c>
      <c r="AQ58" s="11">
        <v>0.47583643122676578</v>
      </c>
      <c r="AR58" s="11">
        <v>0.52416356877323422</v>
      </c>
      <c r="AS58" s="11">
        <v>0.48347584931823434</v>
      </c>
      <c r="AT58" s="11">
        <v>0.5165241506817656</v>
      </c>
      <c r="AU58" s="11">
        <v>0.48732587348709749</v>
      </c>
      <c r="AV58" s="11">
        <v>0.51267412651290245</v>
      </c>
      <c r="AW58" s="11">
        <v>0.49033707865168541</v>
      </c>
      <c r="AX58" s="11">
        <v>0.50966292134831459</v>
      </c>
      <c r="AY58" s="11">
        <v>0.49212775528565</v>
      </c>
      <c r="AZ58" s="11">
        <v>0.50787224471435</v>
      </c>
      <c r="BA58" s="11">
        <v>0.48654759213203708</v>
      </c>
      <c r="BB58" s="11">
        <v>0.51345240786796287</v>
      </c>
      <c r="BC58" s="11">
        <v>0.50177383592017744</v>
      </c>
      <c r="BD58" s="11">
        <v>0.49822616407982262</v>
      </c>
      <c r="BE58" s="11">
        <v>0.50514081358962892</v>
      </c>
      <c r="BF58" s="11">
        <v>0.49485918641037102</v>
      </c>
    </row>
    <row r="59" spans="1:58" x14ac:dyDescent="0.3">
      <c r="A59" s="3">
        <v>430</v>
      </c>
      <c r="B59" s="4" t="s">
        <v>56</v>
      </c>
      <c r="C59" s="11">
        <v>0.39969788519637461</v>
      </c>
      <c r="D59" s="11">
        <v>0.60030211480362539</v>
      </c>
      <c r="E59" s="11">
        <v>0.40110395584176634</v>
      </c>
      <c r="F59" s="11">
        <v>0.59889604415823372</v>
      </c>
      <c r="G59" s="11">
        <v>0.39549436795994991</v>
      </c>
      <c r="H59" s="11">
        <v>0.60450563204005003</v>
      </c>
      <c r="I59" s="11">
        <v>0.39092331768388106</v>
      </c>
      <c r="J59" s="11">
        <v>0.60907668231611889</v>
      </c>
      <c r="K59" s="11">
        <v>0.39950062421972532</v>
      </c>
      <c r="L59" s="11">
        <v>0.60049937578027468</v>
      </c>
      <c r="M59" s="11">
        <v>0.41193181818181818</v>
      </c>
      <c r="N59" s="11">
        <v>0.58806818181818177</v>
      </c>
      <c r="O59" s="11">
        <v>0.417987706243934</v>
      </c>
      <c r="P59" s="11">
        <v>0.582012293756066</v>
      </c>
      <c r="Q59" s="11">
        <v>0.40549273021001614</v>
      </c>
      <c r="R59" s="11">
        <v>0.59450726978998381</v>
      </c>
      <c r="S59" s="11">
        <v>0.4140468227424749</v>
      </c>
      <c r="T59" s="11">
        <v>0.58595317725752505</v>
      </c>
      <c r="U59" s="11">
        <v>0.42804563857195438</v>
      </c>
      <c r="V59" s="11">
        <v>0.57195436142804568</v>
      </c>
      <c r="W59" s="11">
        <v>0.44820065430752454</v>
      </c>
      <c r="X59" s="11">
        <v>0.55179934569247546</v>
      </c>
      <c r="Y59" s="11">
        <v>0.445624313438301</v>
      </c>
      <c r="Z59" s="11">
        <v>0.554375686561699</v>
      </c>
      <c r="AA59" s="11">
        <v>0.43107067879636107</v>
      </c>
      <c r="AB59" s="11">
        <v>0.56892932120363893</v>
      </c>
      <c r="AC59" s="11">
        <v>0.42882373719533734</v>
      </c>
      <c r="AD59" s="11">
        <v>0.57117626280466272</v>
      </c>
      <c r="AE59" s="11">
        <v>0.4283646888567294</v>
      </c>
      <c r="AF59" s="11">
        <v>0.5716353111432706</v>
      </c>
      <c r="AG59" s="11">
        <v>0.42533285354444045</v>
      </c>
      <c r="AH59" s="11">
        <v>0.57466714645555961</v>
      </c>
      <c r="AI59" s="11">
        <v>0.43246187363834421</v>
      </c>
      <c r="AJ59" s="11">
        <v>0.56753812636165579</v>
      </c>
      <c r="AK59" s="11">
        <v>0.43297033420953812</v>
      </c>
      <c r="AL59" s="11">
        <v>0.56702966579046188</v>
      </c>
      <c r="AM59" s="11">
        <v>0.43863636363636366</v>
      </c>
      <c r="AN59" s="11">
        <v>0.5613636363636364</v>
      </c>
      <c r="AO59" s="11">
        <v>0.4354048964218456</v>
      </c>
      <c r="AP59" s="11">
        <v>0.56459510357815446</v>
      </c>
      <c r="AQ59" s="11">
        <v>0.44185171245765903</v>
      </c>
      <c r="AR59" s="11">
        <v>0.55814828754234103</v>
      </c>
      <c r="AS59" s="11">
        <v>0.44473585612588984</v>
      </c>
      <c r="AT59" s="11">
        <v>0.55526414387411016</v>
      </c>
      <c r="AU59" s="11">
        <v>0.44305239179954442</v>
      </c>
      <c r="AV59" s="11">
        <v>0.55694760820045563</v>
      </c>
      <c r="AW59" s="11">
        <v>0.44489795918367347</v>
      </c>
      <c r="AX59" s="11">
        <v>0.55510204081632653</v>
      </c>
      <c r="AY59" s="11">
        <v>0.44346153846153846</v>
      </c>
      <c r="AZ59" s="11">
        <v>0.55653846153846154</v>
      </c>
      <c r="BA59" s="11">
        <v>0.45886442641946695</v>
      </c>
      <c r="BB59" s="11">
        <v>0.54113557358053299</v>
      </c>
      <c r="BC59" s="11">
        <v>0.45785516422635536</v>
      </c>
      <c r="BD59" s="11">
        <v>0.54214483577364458</v>
      </c>
      <c r="BE59" s="11">
        <v>0.4632086851628468</v>
      </c>
      <c r="BF59" s="11">
        <v>0.53679131483715314</v>
      </c>
    </row>
    <row r="60" spans="1:58" x14ac:dyDescent="0.3">
      <c r="A60" s="3">
        <v>432</v>
      </c>
      <c r="B60" s="4" t="s">
        <v>57</v>
      </c>
      <c r="C60" s="11">
        <v>0.23067583974099554</v>
      </c>
      <c r="D60" s="11">
        <v>0.76932416025900441</v>
      </c>
      <c r="E60" s="11">
        <v>0.22896440129449838</v>
      </c>
      <c r="F60" s="11">
        <v>0.77103559870550165</v>
      </c>
      <c r="G60" s="11">
        <v>0.22446457990115321</v>
      </c>
      <c r="H60" s="11">
        <v>0.77553542009884679</v>
      </c>
      <c r="I60" s="11">
        <v>0.22511358942585707</v>
      </c>
      <c r="J60" s="11">
        <v>0.77488641057414287</v>
      </c>
      <c r="K60" s="11">
        <v>0.23388429752066114</v>
      </c>
      <c r="L60" s="11">
        <v>0.7661157024793388</v>
      </c>
      <c r="M60" s="11">
        <v>0.24476987447698745</v>
      </c>
      <c r="N60" s="11">
        <v>0.75523012552301261</v>
      </c>
      <c r="O60" s="11">
        <v>0.25010780508840019</v>
      </c>
      <c r="P60" s="11">
        <v>0.74989219491159986</v>
      </c>
      <c r="Q60" s="11">
        <v>0.24386040499784575</v>
      </c>
      <c r="R60" s="11">
        <v>0.75613959500215422</v>
      </c>
      <c r="S60" s="11">
        <v>0.24652173913043479</v>
      </c>
      <c r="T60" s="11">
        <v>0.75347826086956526</v>
      </c>
      <c r="U60" s="11">
        <v>0.26937984496124029</v>
      </c>
      <c r="V60" s="11">
        <v>0.73062015503875966</v>
      </c>
      <c r="W60" s="11">
        <v>0.27019230769230768</v>
      </c>
      <c r="X60" s="11">
        <v>0.72980769230769227</v>
      </c>
      <c r="Y60" s="11">
        <v>0.27913533834586468</v>
      </c>
      <c r="Z60" s="11">
        <v>0.72086466165413532</v>
      </c>
      <c r="AA60" s="11">
        <v>0.26742532005689901</v>
      </c>
      <c r="AB60" s="11">
        <v>0.73257467994310099</v>
      </c>
      <c r="AC60" s="11">
        <v>0.26467757459095281</v>
      </c>
      <c r="AD60" s="11">
        <v>0.73532242540904713</v>
      </c>
      <c r="AE60" s="11">
        <v>0.28249141736145167</v>
      </c>
      <c r="AF60" s="11">
        <v>0.71750858263854833</v>
      </c>
      <c r="AG60" s="11">
        <v>0.28338278931750743</v>
      </c>
      <c r="AH60" s="11">
        <v>0.71661721068249262</v>
      </c>
      <c r="AI60" s="11">
        <v>0.28971028971028973</v>
      </c>
      <c r="AJ60" s="11">
        <v>0.71028971028971033</v>
      </c>
      <c r="AK60" s="11">
        <v>0.28230131643100925</v>
      </c>
      <c r="AL60" s="11">
        <v>0.71769868356899069</v>
      </c>
      <c r="AM60" s="11">
        <v>0.28825271470878577</v>
      </c>
      <c r="AN60" s="11">
        <v>0.71174728529121423</v>
      </c>
      <c r="AO60" s="11">
        <v>0.28528827037773358</v>
      </c>
      <c r="AP60" s="11">
        <v>0.71471172962226637</v>
      </c>
      <c r="AQ60" s="11">
        <v>0.27825646224024331</v>
      </c>
      <c r="AR60" s="11">
        <v>0.72174353775975675</v>
      </c>
      <c r="AS60" s="11">
        <v>0.27170582226762002</v>
      </c>
      <c r="AT60" s="11">
        <v>0.72829417773238003</v>
      </c>
      <c r="AU60" s="11">
        <v>0.14570230607966456</v>
      </c>
      <c r="AV60" s="11">
        <v>0.85429769392033539</v>
      </c>
      <c r="AW60" s="11">
        <v>0.15135422198619225</v>
      </c>
      <c r="AX60" s="11">
        <v>0.84864577801380781</v>
      </c>
      <c r="AY60" s="11">
        <v>0.14854111405835543</v>
      </c>
      <c r="AZ60" s="11">
        <v>0.85145888594164454</v>
      </c>
      <c r="BA60" s="11">
        <v>0.14673046251993621</v>
      </c>
      <c r="BB60" s="11">
        <v>0.85326953748006384</v>
      </c>
      <c r="BC60" s="11">
        <v>0.14047362755651238</v>
      </c>
      <c r="BD60" s="11">
        <v>0.85952637244348762</v>
      </c>
      <c r="BE60" s="11">
        <v>0.14504652435686918</v>
      </c>
      <c r="BF60" s="11">
        <v>0.85495347564313084</v>
      </c>
    </row>
    <row r="61" spans="1:58" x14ac:dyDescent="0.3">
      <c r="A61" s="3">
        <v>434</v>
      </c>
      <c r="B61" s="4" t="s">
        <v>58</v>
      </c>
      <c r="C61" s="11">
        <v>7.1513706793802142E-3</v>
      </c>
      <c r="D61" s="11">
        <v>0.99284862932061979</v>
      </c>
      <c r="E61" s="11">
        <v>1.090909090909091E-2</v>
      </c>
      <c r="F61" s="11">
        <v>0.98909090909090913</v>
      </c>
      <c r="G61" s="11">
        <v>8.9659294680215183E-3</v>
      </c>
      <c r="H61" s="11">
        <v>0.99103407053197845</v>
      </c>
      <c r="I61" s="11">
        <v>1.1085180863477246E-2</v>
      </c>
      <c r="J61" s="11">
        <v>0.98891481913652279</v>
      </c>
      <c r="K61" s="11">
        <v>9.0805902383654935E-3</v>
      </c>
      <c r="L61" s="11">
        <v>0.99091940976163451</v>
      </c>
      <c r="M61" s="11">
        <v>0</v>
      </c>
      <c r="N61" s="11">
        <v>1</v>
      </c>
      <c r="O61" s="11">
        <v>0</v>
      </c>
      <c r="P61" s="11">
        <v>1</v>
      </c>
      <c r="Q61" s="11">
        <v>0</v>
      </c>
      <c r="R61" s="11">
        <v>1</v>
      </c>
      <c r="S61" s="11">
        <v>0</v>
      </c>
      <c r="T61" s="11">
        <v>1</v>
      </c>
      <c r="U61" s="11">
        <v>0.19583333333333333</v>
      </c>
      <c r="V61" s="11">
        <v>0.8041666666666667</v>
      </c>
      <c r="W61" s="11">
        <v>0</v>
      </c>
      <c r="X61" s="11">
        <v>1</v>
      </c>
      <c r="Y61" s="11">
        <v>0</v>
      </c>
      <c r="Z61" s="11">
        <v>1</v>
      </c>
      <c r="AA61" s="11">
        <v>0</v>
      </c>
      <c r="AB61" s="11">
        <v>1</v>
      </c>
      <c r="AC61" s="11">
        <v>0</v>
      </c>
      <c r="AD61" s="11">
        <v>1</v>
      </c>
      <c r="AE61" s="11">
        <v>0</v>
      </c>
      <c r="AF61" s="11">
        <v>1</v>
      </c>
      <c r="AG61" s="11">
        <v>0</v>
      </c>
      <c r="AH61" s="11">
        <v>1</v>
      </c>
      <c r="AI61" s="11">
        <v>0</v>
      </c>
      <c r="AJ61" s="11">
        <v>1</v>
      </c>
      <c r="AK61" s="11">
        <v>0</v>
      </c>
      <c r="AL61" s="11">
        <v>1</v>
      </c>
      <c r="AM61" s="11">
        <v>0</v>
      </c>
      <c r="AN61" s="11">
        <v>1</v>
      </c>
      <c r="AO61" s="11">
        <v>0</v>
      </c>
      <c r="AP61" s="11">
        <v>1</v>
      </c>
      <c r="AQ61" s="11">
        <v>0</v>
      </c>
      <c r="AR61" s="11">
        <v>1</v>
      </c>
      <c r="AS61" s="11">
        <v>0</v>
      </c>
      <c r="AT61" s="11">
        <v>1</v>
      </c>
      <c r="AU61" s="11">
        <v>0</v>
      </c>
      <c r="AV61" s="11">
        <v>1</v>
      </c>
      <c r="AW61" s="11">
        <v>0</v>
      </c>
      <c r="AX61" s="11">
        <v>1</v>
      </c>
      <c r="AY61" s="11">
        <v>0</v>
      </c>
      <c r="AZ61" s="11">
        <v>1</v>
      </c>
      <c r="BA61" s="11">
        <v>0</v>
      </c>
      <c r="BB61" s="11">
        <v>1</v>
      </c>
      <c r="BC61" s="11">
        <v>0</v>
      </c>
      <c r="BD61" s="11">
        <v>1</v>
      </c>
      <c r="BE61" s="11">
        <v>0</v>
      </c>
      <c r="BF61" s="11">
        <v>1</v>
      </c>
    </row>
    <row r="62" spans="1:58" x14ac:dyDescent="0.3">
      <c r="A62" s="3">
        <v>436</v>
      </c>
      <c r="B62" s="4" t="s">
        <v>59</v>
      </c>
      <c r="C62" s="11">
        <v>0.31536819637139807</v>
      </c>
      <c r="D62" s="11">
        <v>0.68463180362860188</v>
      </c>
      <c r="E62" s="11">
        <v>0.3182552504038772</v>
      </c>
      <c r="F62" s="11">
        <v>0.68174474959612275</v>
      </c>
      <c r="G62" s="11">
        <v>0.32282608695652176</v>
      </c>
      <c r="H62" s="11">
        <v>0.67717391304347829</v>
      </c>
      <c r="I62" s="11">
        <v>0.32279171210468921</v>
      </c>
      <c r="J62" s="11">
        <v>0.67720828789531085</v>
      </c>
      <c r="K62" s="11">
        <v>0.32644178454842221</v>
      </c>
      <c r="L62" s="11">
        <v>0.67355821545157779</v>
      </c>
      <c r="M62" s="11">
        <v>0.33204845814977973</v>
      </c>
      <c r="N62" s="11">
        <v>0.66795154185022021</v>
      </c>
      <c r="O62" s="11">
        <v>0.33942414174972313</v>
      </c>
      <c r="P62" s="11">
        <v>0.66057585825027687</v>
      </c>
      <c r="Q62" s="11">
        <v>0.34400434074877917</v>
      </c>
      <c r="R62" s="11">
        <v>0.65599565925122083</v>
      </c>
      <c r="S62" s="11">
        <v>0.34538586076632488</v>
      </c>
      <c r="T62" s="11">
        <v>0.65461413923367517</v>
      </c>
      <c r="U62" s="11">
        <v>0.34640917320458658</v>
      </c>
      <c r="V62" s="11">
        <v>0.65359082679541336</v>
      </c>
      <c r="W62" s="11">
        <v>0.34541062801932365</v>
      </c>
      <c r="X62" s="11">
        <v>0.65458937198067635</v>
      </c>
      <c r="Y62" s="11">
        <v>0.34015653220951236</v>
      </c>
      <c r="Z62" s="11">
        <v>0.65984346779048764</v>
      </c>
      <c r="AA62" s="11">
        <v>0.34794988610478361</v>
      </c>
      <c r="AB62" s="11">
        <v>0.65205011389521639</v>
      </c>
      <c r="AC62" s="11">
        <v>0.35555555555555557</v>
      </c>
      <c r="AD62" s="11">
        <v>0.64444444444444449</v>
      </c>
      <c r="AE62" s="11">
        <v>0.36775674125071717</v>
      </c>
      <c r="AF62" s="11">
        <v>0.63224325874928289</v>
      </c>
      <c r="AG62" s="11">
        <v>0.36998854524627722</v>
      </c>
      <c r="AH62" s="11">
        <v>0.63001145475372278</v>
      </c>
      <c r="AI62" s="11">
        <v>0.36890951276102091</v>
      </c>
      <c r="AJ62" s="11">
        <v>0.63109048723897909</v>
      </c>
      <c r="AK62" s="11">
        <v>0.35638921453692851</v>
      </c>
      <c r="AL62" s="11">
        <v>0.64361078546307149</v>
      </c>
      <c r="AM62" s="11">
        <v>0.35377358490566035</v>
      </c>
      <c r="AN62" s="11">
        <v>0.64622641509433965</v>
      </c>
      <c r="AO62" s="11">
        <v>0.35062611806797855</v>
      </c>
      <c r="AP62" s="11">
        <v>0.6493738819320215</v>
      </c>
      <c r="AQ62" s="11">
        <v>0.34501187648456055</v>
      </c>
      <c r="AR62" s="11">
        <v>0.65498812351543945</v>
      </c>
      <c r="AS62" s="11">
        <v>0.33848899464604404</v>
      </c>
      <c r="AT62" s="11">
        <v>0.66151100535395602</v>
      </c>
      <c r="AU62" s="11">
        <v>0.3392857142857143</v>
      </c>
      <c r="AV62" s="11">
        <v>0.6607142857142857</v>
      </c>
      <c r="AW62" s="11">
        <v>0.33916716958358478</v>
      </c>
      <c r="AX62" s="11">
        <v>0.66083283041641516</v>
      </c>
      <c r="AY62" s="11">
        <v>0.34522370012091896</v>
      </c>
      <c r="AZ62" s="11">
        <v>0.65477629987908104</v>
      </c>
      <c r="BA62" s="11">
        <v>0.34919653893695923</v>
      </c>
      <c r="BB62" s="11">
        <v>0.65080346106304077</v>
      </c>
      <c r="BC62" s="11">
        <v>0.35701050030883263</v>
      </c>
      <c r="BD62" s="11">
        <v>0.64298949969116737</v>
      </c>
      <c r="BE62" s="11">
        <v>0.35286542176432711</v>
      </c>
      <c r="BF62" s="11">
        <v>0.64713457823567289</v>
      </c>
    </row>
    <row r="63" spans="1:58" x14ac:dyDescent="0.3">
      <c r="A63" s="3">
        <v>437</v>
      </c>
      <c r="B63" s="4" t="s">
        <v>60</v>
      </c>
      <c r="C63" s="11">
        <v>0.42361761949390814</v>
      </c>
      <c r="D63" s="11">
        <v>0.57638238050609181</v>
      </c>
      <c r="E63" s="11">
        <v>0.43217665615141954</v>
      </c>
      <c r="F63" s="11">
        <v>0.56782334384858046</v>
      </c>
      <c r="G63" s="11">
        <v>0.43366116162553348</v>
      </c>
      <c r="H63" s="11">
        <v>0.56633883837446652</v>
      </c>
      <c r="I63" s="11">
        <v>0.43280521901211555</v>
      </c>
      <c r="J63" s="11">
        <v>0.56719478098788445</v>
      </c>
      <c r="K63" s="11">
        <v>0.43401486988847582</v>
      </c>
      <c r="L63" s="11">
        <v>0.56598513011152418</v>
      </c>
      <c r="M63" s="11">
        <v>0.46021666044079196</v>
      </c>
      <c r="N63" s="11">
        <v>0.5397833395592081</v>
      </c>
      <c r="O63" s="11">
        <v>0.46248370880655371</v>
      </c>
      <c r="P63" s="11">
        <v>0.53751629119344624</v>
      </c>
      <c r="Q63" s="11">
        <v>0.46249076127124905</v>
      </c>
      <c r="R63" s="11">
        <v>0.53750923872875089</v>
      </c>
      <c r="S63" s="11">
        <v>0.46263675134433524</v>
      </c>
      <c r="T63" s="11">
        <v>0.53736324865566476</v>
      </c>
      <c r="U63" s="11">
        <v>0.43043647700701482</v>
      </c>
      <c r="V63" s="11">
        <v>0.56956352299298518</v>
      </c>
      <c r="W63" s="11">
        <v>0.4330289193302892</v>
      </c>
      <c r="X63" s="11">
        <v>0.5669710806697108</v>
      </c>
      <c r="Y63" s="11">
        <v>0.42873519296904855</v>
      </c>
      <c r="Z63" s="11">
        <v>0.5712648070309515</v>
      </c>
      <c r="AA63" s="11">
        <v>0.44344231491920333</v>
      </c>
      <c r="AB63" s="11">
        <v>0.55655768508079673</v>
      </c>
      <c r="AC63" s="11">
        <v>0.4419609316303531</v>
      </c>
      <c r="AD63" s="11">
        <v>0.5580390683696469</v>
      </c>
      <c r="AE63" s="11">
        <v>0.4398139534883721</v>
      </c>
      <c r="AF63" s="11">
        <v>0.56018604651162796</v>
      </c>
      <c r="AG63" s="11">
        <v>0.4425244177310293</v>
      </c>
      <c r="AH63" s="11">
        <v>0.55747558226897065</v>
      </c>
      <c r="AI63" s="11">
        <v>0.44249291784702549</v>
      </c>
      <c r="AJ63" s="11">
        <v>0.55750708215297451</v>
      </c>
      <c r="AK63" s="11">
        <v>0.43213554272947308</v>
      </c>
      <c r="AL63" s="11">
        <v>0.56786445727052692</v>
      </c>
      <c r="AM63" s="11">
        <v>0.4476561052436539</v>
      </c>
      <c r="AN63" s="11">
        <v>0.55234389475634615</v>
      </c>
      <c r="AO63" s="11">
        <v>0.44969427459699834</v>
      </c>
      <c r="AP63" s="11">
        <v>0.55030572540300171</v>
      </c>
      <c r="AQ63" s="11">
        <v>0.45055545437989436</v>
      </c>
      <c r="AR63" s="11">
        <v>0.54944454562010558</v>
      </c>
      <c r="AS63" s="11">
        <v>0.45420190750404893</v>
      </c>
      <c r="AT63" s="11">
        <v>0.54579809249595101</v>
      </c>
      <c r="AU63" s="11">
        <v>0.45972671700827039</v>
      </c>
      <c r="AV63" s="11">
        <v>0.54027328299172961</v>
      </c>
      <c r="AW63" s="11">
        <v>0.46327377729651686</v>
      </c>
      <c r="AX63" s="11">
        <v>0.53672622270348314</v>
      </c>
      <c r="AY63" s="11">
        <v>0.47651610581248877</v>
      </c>
      <c r="AZ63" s="11">
        <v>0.52348389418751129</v>
      </c>
      <c r="BA63" s="11">
        <v>0.48144828822369601</v>
      </c>
      <c r="BB63" s="11">
        <v>0.51855171177630399</v>
      </c>
      <c r="BC63" s="11">
        <v>0.48898441698011824</v>
      </c>
      <c r="BD63" s="11">
        <v>0.51101558301988181</v>
      </c>
      <c r="BE63" s="11">
        <v>0.49044472227183428</v>
      </c>
      <c r="BF63" s="11">
        <v>0.50955527772816578</v>
      </c>
    </row>
    <row r="64" spans="1:58" x14ac:dyDescent="0.3">
      <c r="A64" s="3">
        <v>438</v>
      </c>
      <c r="B64" s="4" t="s">
        <v>61</v>
      </c>
      <c r="C64" s="11">
        <v>0.23436853002070393</v>
      </c>
      <c r="D64" s="11">
        <v>0.7656314699792961</v>
      </c>
      <c r="E64" s="11">
        <v>0.23178807947019867</v>
      </c>
      <c r="F64" s="11">
        <v>0.76821192052980136</v>
      </c>
      <c r="G64" s="11">
        <v>0.23159636062861869</v>
      </c>
      <c r="H64" s="11">
        <v>0.76840363937138134</v>
      </c>
      <c r="I64" s="11">
        <v>0.24109362054681027</v>
      </c>
      <c r="J64" s="11">
        <v>0.75890637945318973</v>
      </c>
      <c r="K64" s="11">
        <v>0.24378109452736318</v>
      </c>
      <c r="L64" s="11">
        <v>0.75621890547263682</v>
      </c>
      <c r="M64" s="11">
        <v>0.25783828382838286</v>
      </c>
      <c r="N64" s="11">
        <v>0.74216171617161719</v>
      </c>
      <c r="O64" s="11">
        <v>0.25671765192228191</v>
      </c>
      <c r="P64" s="11">
        <v>0.74328234807771809</v>
      </c>
      <c r="Q64" s="11">
        <v>0.25662251655629137</v>
      </c>
      <c r="R64" s="11">
        <v>0.74337748344370858</v>
      </c>
      <c r="S64" s="11">
        <v>0.26403326403326405</v>
      </c>
      <c r="T64" s="11">
        <v>0.73596673596673601</v>
      </c>
      <c r="U64" s="11">
        <v>0.28358862144420133</v>
      </c>
      <c r="V64" s="11">
        <v>0.71641137855579873</v>
      </c>
      <c r="W64" s="11">
        <v>0.28741197183098594</v>
      </c>
      <c r="X64" s="11">
        <v>0.71258802816901412</v>
      </c>
      <c r="Y64" s="11">
        <v>0.27432848965213563</v>
      </c>
      <c r="Z64" s="11">
        <v>0.72567151034786437</v>
      </c>
      <c r="AA64" s="11">
        <v>0.27014418999151824</v>
      </c>
      <c r="AB64" s="11">
        <v>0.72985581000848176</v>
      </c>
      <c r="AC64" s="11">
        <v>0.2789518174133559</v>
      </c>
      <c r="AD64" s="11">
        <v>0.72104818258664416</v>
      </c>
      <c r="AE64" s="11">
        <v>0.28752107925801013</v>
      </c>
      <c r="AF64" s="11">
        <v>0.71247892074198993</v>
      </c>
      <c r="AG64" s="11">
        <v>0.28481278923012199</v>
      </c>
      <c r="AH64" s="11">
        <v>0.71518721076987801</v>
      </c>
      <c r="AI64" s="11">
        <v>0.2805755395683453</v>
      </c>
      <c r="AJ64" s="11">
        <v>0.71942446043165464</v>
      </c>
      <c r="AK64" s="11">
        <v>0.27505154639175255</v>
      </c>
      <c r="AL64" s="11">
        <v>0.72494845360824745</v>
      </c>
      <c r="AM64" s="11">
        <v>0.27948504983388706</v>
      </c>
      <c r="AN64" s="11">
        <v>0.720514950166113</v>
      </c>
      <c r="AO64" s="11">
        <v>0.28068705488060325</v>
      </c>
      <c r="AP64" s="11">
        <v>0.7193129451193967</v>
      </c>
      <c r="AQ64" s="11">
        <v>0.29623567921440264</v>
      </c>
      <c r="AR64" s="11">
        <v>0.70376432078559736</v>
      </c>
      <c r="AS64" s="11">
        <v>0.28518518518518521</v>
      </c>
      <c r="AT64" s="11">
        <v>0.71481481481481479</v>
      </c>
      <c r="AU64" s="11">
        <v>0.30241111565181855</v>
      </c>
      <c r="AV64" s="11">
        <v>0.69758888434818145</v>
      </c>
      <c r="AW64" s="11">
        <v>0.30152200740436036</v>
      </c>
      <c r="AX64" s="11">
        <v>0.6984779925956397</v>
      </c>
      <c r="AY64" s="11">
        <v>0.29942100909842845</v>
      </c>
      <c r="AZ64" s="11">
        <v>0.7005789909015715</v>
      </c>
      <c r="BA64" s="11">
        <v>0.30667765869744434</v>
      </c>
      <c r="BB64" s="11">
        <v>0.69332234130255566</v>
      </c>
      <c r="BC64" s="11">
        <v>0.31434426229508194</v>
      </c>
      <c r="BD64" s="11">
        <v>0.68565573770491806</v>
      </c>
      <c r="BE64" s="11">
        <v>0.31394389438943893</v>
      </c>
      <c r="BF64" s="11">
        <v>0.68605610561056107</v>
      </c>
    </row>
    <row r="65" spans="1:58" x14ac:dyDescent="0.3">
      <c r="A65" s="3">
        <v>439</v>
      </c>
      <c r="B65" s="4" t="s">
        <v>62</v>
      </c>
      <c r="C65" s="11">
        <v>0.33184523809523808</v>
      </c>
      <c r="D65" s="11">
        <v>0.66815476190476186</v>
      </c>
      <c r="E65" s="11">
        <v>0.3335010060362173</v>
      </c>
      <c r="F65" s="11">
        <v>0.66649899396378265</v>
      </c>
      <c r="G65" s="11">
        <v>0.32457496136012365</v>
      </c>
      <c r="H65" s="11">
        <v>0.67542503863987635</v>
      </c>
      <c r="I65" s="11">
        <v>0.32060669456066948</v>
      </c>
      <c r="J65" s="11">
        <v>0.67939330543933052</v>
      </c>
      <c r="K65" s="11">
        <v>0.31889352818371608</v>
      </c>
      <c r="L65" s="11">
        <v>0.68110647181628392</v>
      </c>
      <c r="M65" s="11">
        <v>0.32828018818609511</v>
      </c>
      <c r="N65" s="11">
        <v>0.67171981181390483</v>
      </c>
      <c r="O65" s="11">
        <v>0.32451032292218107</v>
      </c>
      <c r="P65" s="11">
        <v>0.67548967707781893</v>
      </c>
      <c r="Q65" s="11">
        <v>0.31463675213675213</v>
      </c>
      <c r="R65" s="11">
        <v>0.68536324786324787</v>
      </c>
      <c r="S65" s="11">
        <v>0.30898268398268397</v>
      </c>
      <c r="T65" s="11">
        <v>0.69101731601731597</v>
      </c>
      <c r="U65" s="11">
        <v>0.30179640718562872</v>
      </c>
      <c r="V65" s="11">
        <v>0.69820359281437128</v>
      </c>
      <c r="W65" s="11">
        <v>0.31253785584494248</v>
      </c>
      <c r="X65" s="11">
        <v>0.68746214415505758</v>
      </c>
      <c r="Y65" s="11">
        <v>0.31773997569866341</v>
      </c>
      <c r="Z65" s="11">
        <v>0.68226002430133659</v>
      </c>
      <c r="AA65" s="11">
        <v>0.32069970845481049</v>
      </c>
      <c r="AB65" s="11">
        <v>0.67930029154518945</v>
      </c>
      <c r="AC65" s="11">
        <v>0.32523148148148145</v>
      </c>
      <c r="AD65" s="11">
        <v>0.67476851851851849</v>
      </c>
      <c r="AE65" s="11">
        <v>0.32862190812720848</v>
      </c>
      <c r="AF65" s="11">
        <v>0.67137809187279152</v>
      </c>
      <c r="AG65" s="11">
        <v>0.34189031505250878</v>
      </c>
      <c r="AH65" s="11">
        <v>0.65810968494749122</v>
      </c>
      <c r="AI65" s="11">
        <v>0.33275159976730656</v>
      </c>
      <c r="AJ65" s="11">
        <v>0.66724840023269338</v>
      </c>
      <c r="AK65" s="11">
        <v>0.33982300884955752</v>
      </c>
      <c r="AL65" s="11">
        <v>0.66017699115044248</v>
      </c>
      <c r="AM65" s="11">
        <v>0.34050179211469533</v>
      </c>
      <c r="AN65" s="11">
        <v>0.65949820788530467</v>
      </c>
      <c r="AO65" s="11">
        <v>0.3345323741007194</v>
      </c>
      <c r="AP65" s="11">
        <v>0.66546762589928055</v>
      </c>
      <c r="AQ65" s="11">
        <v>0.32831325301204817</v>
      </c>
      <c r="AR65" s="11">
        <v>0.67168674698795183</v>
      </c>
      <c r="AS65" s="11">
        <v>0.33455210237659966</v>
      </c>
      <c r="AT65" s="11">
        <v>0.6654478976234004</v>
      </c>
      <c r="AU65" s="11">
        <v>0.33030852994555354</v>
      </c>
      <c r="AV65" s="11">
        <v>0.66969147005444651</v>
      </c>
      <c r="AW65" s="11">
        <v>0.32556713672593501</v>
      </c>
      <c r="AX65" s="11">
        <v>0.67443286327406504</v>
      </c>
      <c r="AY65" s="11">
        <v>0.32686286787726987</v>
      </c>
      <c r="AZ65" s="11">
        <v>0.67313713212273008</v>
      </c>
      <c r="BA65" s="11">
        <v>0.34318038969201758</v>
      </c>
      <c r="BB65" s="11">
        <v>0.65681961030798242</v>
      </c>
      <c r="BC65" s="11">
        <v>0.34495878249841472</v>
      </c>
      <c r="BD65" s="11">
        <v>0.65504121750158528</v>
      </c>
      <c r="BE65" s="11">
        <v>0.33906947100063733</v>
      </c>
      <c r="BF65" s="11">
        <v>0.66093052899936267</v>
      </c>
    </row>
    <row r="66" spans="1:58" x14ac:dyDescent="0.3">
      <c r="A66" s="3">
        <v>441</v>
      </c>
      <c r="B66" s="4" t="s">
        <v>63</v>
      </c>
      <c r="C66" s="11">
        <v>0.24299999999999999</v>
      </c>
      <c r="D66" s="11">
        <v>0.75700000000000001</v>
      </c>
      <c r="E66" s="11">
        <v>0.2388888888888889</v>
      </c>
      <c r="F66" s="11">
        <v>0.76111111111111107</v>
      </c>
      <c r="G66" s="11">
        <v>0.24157020634121792</v>
      </c>
      <c r="H66" s="11">
        <v>0.75842979365878205</v>
      </c>
      <c r="I66" s="11">
        <v>0.23898734177215189</v>
      </c>
      <c r="J66" s="11">
        <v>0.76101265822784814</v>
      </c>
      <c r="K66" s="11">
        <v>0.24440019910403185</v>
      </c>
      <c r="L66" s="11">
        <v>0.75559980089596812</v>
      </c>
      <c r="M66" s="11">
        <v>0.25087631447170755</v>
      </c>
      <c r="N66" s="11">
        <v>0.74912368552829245</v>
      </c>
      <c r="O66" s="11">
        <v>0.25062782521346055</v>
      </c>
      <c r="P66" s="11">
        <v>0.74937217478653939</v>
      </c>
      <c r="Q66" s="11">
        <v>0.25546381738708113</v>
      </c>
      <c r="R66" s="11">
        <v>0.74453618261291887</v>
      </c>
      <c r="S66" s="11">
        <v>0.24396135265700483</v>
      </c>
      <c r="T66" s="11">
        <v>0.7560386473429952</v>
      </c>
      <c r="U66" s="11">
        <v>0.24932831810854381</v>
      </c>
      <c r="V66" s="11">
        <v>0.75067168189145617</v>
      </c>
      <c r="W66" s="11">
        <v>0.26190476190476192</v>
      </c>
      <c r="X66" s="11">
        <v>0.73809523809523814</v>
      </c>
      <c r="Y66" s="11">
        <v>0.26820512820512821</v>
      </c>
      <c r="Z66" s="11">
        <v>0.73179487179487179</v>
      </c>
      <c r="AA66" s="11">
        <v>0.30326669917113602</v>
      </c>
      <c r="AB66" s="11">
        <v>0.69673330082886398</v>
      </c>
      <c r="AC66" s="11">
        <v>0.28978388998035365</v>
      </c>
      <c r="AD66" s="11">
        <v>0.71021611001964635</v>
      </c>
      <c r="AE66" s="11">
        <v>0.31385803959439884</v>
      </c>
      <c r="AF66" s="11">
        <v>0.68614196040560116</v>
      </c>
      <c r="AG66" s="11">
        <v>0.30867850098619332</v>
      </c>
      <c r="AH66" s="11">
        <v>0.69132149901380668</v>
      </c>
      <c r="AI66" s="11">
        <v>0.30911750365675278</v>
      </c>
      <c r="AJ66" s="11">
        <v>0.69088249634324717</v>
      </c>
      <c r="AK66" s="11">
        <v>0.30547409579667645</v>
      </c>
      <c r="AL66" s="11">
        <v>0.69452590420332361</v>
      </c>
      <c r="AM66" s="11">
        <v>0.30280649926144754</v>
      </c>
      <c r="AN66" s="11">
        <v>0.69719350073855246</v>
      </c>
      <c r="AO66" s="11">
        <v>0.30454096742349457</v>
      </c>
      <c r="AP66" s="11">
        <v>0.69545903257650543</v>
      </c>
      <c r="AQ66" s="11">
        <v>0.30460333006856022</v>
      </c>
      <c r="AR66" s="11">
        <v>0.69539666993143978</v>
      </c>
      <c r="AS66" s="11">
        <v>0.30731467844869909</v>
      </c>
      <c r="AT66" s="11">
        <v>0.69268532155130091</v>
      </c>
      <c r="AU66" s="11">
        <v>0.3112094395280236</v>
      </c>
      <c r="AV66" s="11">
        <v>0.6887905604719764</v>
      </c>
      <c r="AW66" s="11">
        <v>0.31693989071038253</v>
      </c>
      <c r="AX66" s="11">
        <v>0.68306010928961747</v>
      </c>
      <c r="AY66" s="11">
        <v>0.33048719236564539</v>
      </c>
      <c r="AZ66" s="11">
        <v>0.66951280763435461</v>
      </c>
      <c r="BA66" s="11">
        <v>0.33333333333333331</v>
      </c>
      <c r="BB66" s="11">
        <v>0.66666666666666663</v>
      </c>
      <c r="BC66" s="11">
        <v>0.34386143657666834</v>
      </c>
      <c r="BD66" s="11">
        <v>0.65613856342333166</v>
      </c>
      <c r="BE66" s="11">
        <v>0.36105371900826444</v>
      </c>
      <c r="BF66" s="11">
        <v>0.63894628099173556</v>
      </c>
    </row>
    <row r="67" spans="1:58" x14ac:dyDescent="0.3">
      <c r="A67" s="3">
        <v>501</v>
      </c>
      <c r="B67" s="4" t="s">
        <v>64</v>
      </c>
      <c r="C67" s="11">
        <v>0.78297420468120882</v>
      </c>
      <c r="D67" s="11">
        <v>0.21702579531879121</v>
      </c>
      <c r="E67" s="11">
        <v>0.78532190727312678</v>
      </c>
      <c r="F67" s="11">
        <v>0.21467809272687322</v>
      </c>
      <c r="G67" s="11">
        <v>0.78740330520393809</v>
      </c>
      <c r="H67" s="11">
        <v>0.21259669479606189</v>
      </c>
      <c r="I67" s="11">
        <v>0.79104606858330451</v>
      </c>
      <c r="J67" s="11">
        <v>0.20895393141669552</v>
      </c>
      <c r="K67" s="11">
        <v>0.7949246696406026</v>
      </c>
      <c r="L67" s="11">
        <v>0.20507533035939735</v>
      </c>
      <c r="M67" s="11">
        <v>0.79100211276357757</v>
      </c>
      <c r="N67" s="11">
        <v>0.20899788723642237</v>
      </c>
      <c r="O67" s="11">
        <v>0.80654420206659017</v>
      </c>
      <c r="P67" s="11">
        <v>0.19345579793340986</v>
      </c>
      <c r="Q67" s="11">
        <v>0.80839326577312842</v>
      </c>
      <c r="R67" s="11">
        <v>0.19160673422687152</v>
      </c>
      <c r="S67" s="11">
        <v>0.80542447991465271</v>
      </c>
      <c r="T67" s="11">
        <v>0.19457552008534734</v>
      </c>
      <c r="U67" s="11">
        <v>0.81444689722835417</v>
      </c>
      <c r="V67" s="11">
        <v>0.18555310277164583</v>
      </c>
      <c r="W67" s="11">
        <v>0.83869777358645292</v>
      </c>
      <c r="X67" s="11">
        <v>0.16130222641354708</v>
      </c>
      <c r="Y67" s="11">
        <v>0.82657820667470849</v>
      </c>
      <c r="Z67" s="11">
        <v>0.17342179332529151</v>
      </c>
      <c r="AA67" s="11">
        <v>0.82843315184513011</v>
      </c>
      <c r="AB67" s="11">
        <v>0.17156684815486994</v>
      </c>
      <c r="AC67" s="11">
        <v>0.83066746843054717</v>
      </c>
      <c r="AD67" s="11">
        <v>0.1693325315694528</v>
      </c>
      <c r="AE67" s="11">
        <v>0.82943077107184171</v>
      </c>
      <c r="AF67" s="11">
        <v>0.17056922892815829</v>
      </c>
      <c r="AG67" s="11">
        <v>0.8291924227318046</v>
      </c>
      <c r="AH67" s="11">
        <v>0.17080757726819543</v>
      </c>
      <c r="AI67" s="11">
        <v>0.83562455558189142</v>
      </c>
      <c r="AJ67" s="11">
        <v>0.16437544441810856</v>
      </c>
      <c r="AK67" s="11">
        <v>0.83705995222618157</v>
      </c>
      <c r="AL67" s="11">
        <v>0.16294004777381838</v>
      </c>
      <c r="AM67" s="11">
        <v>0.84279950341402854</v>
      </c>
      <c r="AN67" s="11">
        <v>0.15720049658597143</v>
      </c>
      <c r="AO67" s="11">
        <v>0.8414535975773374</v>
      </c>
      <c r="AP67" s="11">
        <v>0.15854640242266263</v>
      </c>
      <c r="AQ67" s="11">
        <v>0.84974366706875759</v>
      </c>
      <c r="AR67" s="11">
        <v>0.15025633293124246</v>
      </c>
      <c r="AS67" s="11">
        <v>0.85066806392454808</v>
      </c>
      <c r="AT67" s="11">
        <v>0.14933193607545192</v>
      </c>
      <c r="AU67" s="11">
        <v>0.85614519923815213</v>
      </c>
      <c r="AV67" s="11">
        <v>0.14385480076184787</v>
      </c>
      <c r="AW67" s="11">
        <v>0.85767248730211698</v>
      </c>
      <c r="AX67" s="11">
        <v>0.14232751269788307</v>
      </c>
      <c r="AY67" s="11">
        <v>0.8563983999412822</v>
      </c>
      <c r="AZ67" s="11">
        <v>0.14360160005871775</v>
      </c>
      <c r="BA67" s="11">
        <v>0.85987748851454826</v>
      </c>
      <c r="BB67" s="11">
        <v>0.14012251148545177</v>
      </c>
      <c r="BC67" s="11">
        <v>0.86416237066945456</v>
      </c>
      <c r="BD67" s="11">
        <v>0.13583762933054544</v>
      </c>
      <c r="BE67" s="11">
        <v>0.86688404758492188</v>
      </c>
      <c r="BF67" s="11">
        <v>0.13311595241507812</v>
      </c>
    </row>
    <row r="68" spans="1:58" x14ac:dyDescent="0.3">
      <c r="A68" s="3">
        <v>502</v>
      </c>
      <c r="B68" s="4" t="s">
        <v>65</v>
      </c>
      <c r="C68" s="11">
        <v>0.68453143811410155</v>
      </c>
      <c r="D68" s="11">
        <v>0.3154685618858985</v>
      </c>
      <c r="E68" s="11">
        <v>0.69173279913706753</v>
      </c>
      <c r="F68" s="11">
        <v>0.30826720086293241</v>
      </c>
      <c r="G68" s="11">
        <v>0.69226319037334161</v>
      </c>
      <c r="H68" s="11">
        <v>0.30773680962665845</v>
      </c>
      <c r="I68" s="11">
        <v>0.69753863766456781</v>
      </c>
      <c r="J68" s="11">
        <v>0.30246136233543219</v>
      </c>
      <c r="K68" s="11">
        <v>0.70551618104773695</v>
      </c>
      <c r="L68" s="11">
        <v>0.29448381895226311</v>
      </c>
      <c r="M68" s="11">
        <v>0.71100231706405559</v>
      </c>
      <c r="N68" s="11">
        <v>0.28899768293594441</v>
      </c>
      <c r="O68" s="11">
        <v>0.71395531018017677</v>
      </c>
      <c r="P68" s="11">
        <v>0.28604468981982317</v>
      </c>
      <c r="Q68" s="11">
        <v>0.71586289209652754</v>
      </c>
      <c r="R68" s="11">
        <v>0.28413710790347246</v>
      </c>
      <c r="S68" s="11">
        <v>0.71823739934387121</v>
      </c>
      <c r="T68" s="11">
        <v>0.28176260065612885</v>
      </c>
      <c r="U68" s="11">
        <v>0.68924451060662451</v>
      </c>
      <c r="V68" s="11">
        <v>0.31075548939337549</v>
      </c>
      <c r="W68" s="11">
        <v>0.69043388123796834</v>
      </c>
      <c r="X68" s="11">
        <v>0.30956611876203172</v>
      </c>
      <c r="Y68" s="11">
        <v>0.69090106332094636</v>
      </c>
      <c r="Z68" s="11">
        <v>0.30909893667905369</v>
      </c>
      <c r="AA68" s="11">
        <v>0.69630531871701173</v>
      </c>
      <c r="AB68" s="11">
        <v>0.30369468128298821</v>
      </c>
      <c r="AC68" s="11">
        <v>0.7014881714139457</v>
      </c>
      <c r="AD68" s="11">
        <v>0.29851182858605435</v>
      </c>
      <c r="AE68" s="11">
        <v>0.70159122284385667</v>
      </c>
      <c r="AF68" s="11">
        <v>0.29840877715614328</v>
      </c>
      <c r="AG68" s="11">
        <v>0.70225694444444442</v>
      </c>
      <c r="AH68" s="11">
        <v>0.29774305555555558</v>
      </c>
      <c r="AI68" s="11">
        <v>0.71030590603544341</v>
      </c>
      <c r="AJ68" s="11">
        <v>0.28969409396455659</v>
      </c>
      <c r="AK68" s="11">
        <v>0.71153915004833335</v>
      </c>
      <c r="AL68" s="11">
        <v>0.2884608499516666</v>
      </c>
      <c r="AM68" s="11">
        <v>0.71898519486943924</v>
      </c>
      <c r="AN68" s="11">
        <v>0.28101480513056076</v>
      </c>
      <c r="AO68" s="11">
        <v>0.72255426234664988</v>
      </c>
      <c r="AP68" s="11">
        <v>0.27744573765335012</v>
      </c>
      <c r="AQ68" s="11">
        <v>0.74247191011235958</v>
      </c>
      <c r="AR68" s="11">
        <v>0.25752808988764048</v>
      </c>
      <c r="AS68" s="11">
        <v>0.7435923829130211</v>
      </c>
      <c r="AT68" s="11">
        <v>0.2564076170869789</v>
      </c>
      <c r="AU68" s="11">
        <v>0.7588028769131131</v>
      </c>
      <c r="AV68" s="11">
        <v>0.24119712308688687</v>
      </c>
      <c r="AW68" s="11">
        <v>0.75985542005877782</v>
      </c>
      <c r="AX68" s="11">
        <v>0.24014457994122218</v>
      </c>
      <c r="AY68" s="11">
        <v>0.76336234203594411</v>
      </c>
      <c r="AZ68" s="11">
        <v>0.23663765796405589</v>
      </c>
      <c r="BA68" s="11">
        <v>0.76327683615819208</v>
      </c>
      <c r="BB68" s="11">
        <v>0.23672316384180792</v>
      </c>
      <c r="BC68" s="11">
        <v>0.76710700132100396</v>
      </c>
      <c r="BD68" s="11">
        <v>0.23289299867899604</v>
      </c>
      <c r="BE68" s="11">
        <v>0.77328411355395121</v>
      </c>
      <c r="BF68" s="11">
        <v>0.22671588644604881</v>
      </c>
    </row>
    <row r="69" spans="1:58" x14ac:dyDescent="0.3">
      <c r="A69" s="3">
        <v>511</v>
      </c>
      <c r="B69" s="4" t="s">
        <v>66</v>
      </c>
      <c r="C69" s="11">
        <v>0.56491575817641226</v>
      </c>
      <c r="D69" s="11">
        <v>0.43508424182358774</v>
      </c>
      <c r="E69" s="11">
        <v>0.56570671962926178</v>
      </c>
      <c r="F69" s="11">
        <v>0.43429328037073817</v>
      </c>
      <c r="G69" s="11">
        <v>0.56182795698924726</v>
      </c>
      <c r="H69" s="11">
        <v>0.43817204301075269</v>
      </c>
      <c r="I69" s="11">
        <v>0.55657181571815717</v>
      </c>
      <c r="J69" s="11">
        <v>0.44342818428184283</v>
      </c>
      <c r="K69" s="11">
        <v>0.55570335882939803</v>
      </c>
      <c r="L69" s="11">
        <v>0.44429664117060191</v>
      </c>
      <c r="M69" s="11">
        <v>0.53706754530477763</v>
      </c>
      <c r="N69" s="11">
        <v>0.46293245469522243</v>
      </c>
      <c r="O69" s="11">
        <v>0.54038526529232844</v>
      </c>
      <c r="P69" s="11">
        <v>0.4596147347076715</v>
      </c>
      <c r="Q69" s="11">
        <v>0.54275862068965519</v>
      </c>
      <c r="R69" s="11">
        <v>0.45724137931034481</v>
      </c>
      <c r="S69" s="11">
        <v>0.54401650618982123</v>
      </c>
      <c r="T69" s="11">
        <v>0.45598349381017883</v>
      </c>
      <c r="U69" s="11">
        <v>0.52030075187969926</v>
      </c>
      <c r="V69" s="11">
        <v>0.47969924812030074</v>
      </c>
      <c r="W69" s="11">
        <v>0.52211016291698986</v>
      </c>
      <c r="X69" s="11">
        <v>0.47788983708301008</v>
      </c>
      <c r="Y69" s="11">
        <v>0.53195560658247221</v>
      </c>
      <c r="Z69" s="11">
        <v>0.46804439341752774</v>
      </c>
      <c r="AA69" s="11">
        <v>0.54477050413844996</v>
      </c>
      <c r="AB69" s="11">
        <v>0.45522949586155004</v>
      </c>
      <c r="AC69" s="11">
        <v>0.57659653008490219</v>
      </c>
      <c r="AD69" s="11">
        <v>0.42340346991509781</v>
      </c>
      <c r="AE69" s="11">
        <v>0.58590308370044053</v>
      </c>
      <c r="AF69" s="11">
        <v>0.41409691629955947</v>
      </c>
      <c r="AG69" s="11">
        <v>0.58639705882352944</v>
      </c>
      <c r="AH69" s="11">
        <v>0.41360294117647056</v>
      </c>
      <c r="AI69" s="11">
        <v>0.58134328358208953</v>
      </c>
      <c r="AJ69" s="11">
        <v>0.41865671641791047</v>
      </c>
      <c r="AK69" s="11">
        <v>0.57703814510097229</v>
      </c>
      <c r="AL69" s="11">
        <v>0.42296185489902766</v>
      </c>
      <c r="AM69" s="11">
        <v>0.57896720693554471</v>
      </c>
      <c r="AN69" s="11">
        <v>0.42103279306445535</v>
      </c>
      <c r="AO69" s="11">
        <v>0.57533733133433285</v>
      </c>
      <c r="AP69" s="11">
        <v>0.42466266866566715</v>
      </c>
      <c r="AQ69" s="11">
        <v>0.57690902447935699</v>
      </c>
      <c r="AR69" s="11">
        <v>0.42309097552064306</v>
      </c>
      <c r="AS69" s="11">
        <v>0.58644688644688647</v>
      </c>
      <c r="AT69" s="11">
        <v>0.41355311355311353</v>
      </c>
      <c r="AU69" s="11">
        <v>0.44596090003688676</v>
      </c>
      <c r="AV69" s="11">
        <v>0.55403909996311329</v>
      </c>
      <c r="AW69" s="11">
        <v>0.45313078918117822</v>
      </c>
      <c r="AX69" s="11">
        <v>0.54686921081882178</v>
      </c>
      <c r="AY69" s="11">
        <v>0.46316557257476293</v>
      </c>
      <c r="AZ69" s="11">
        <v>0.53683442742523702</v>
      </c>
      <c r="BA69" s="11">
        <v>0.46553002223869533</v>
      </c>
      <c r="BB69" s="11">
        <v>0.53446997776130467</v>
      </c>
      <c r="BC69" s="11">
        <v>0.46389824167601945</v>
      </c>
      <c r="BD69" s="11">
        <v>0.53610175832398055</v>
      </c>
      <c r="BE69" s="11">
        <v>0.45737021599090566</v>
      </c>
      <c r="BF69" s="11">
        <v>0.54262978400909434</v>
      </c>
    </row>
    <row r="70" spans="1:58" x14ac:dyDescent="0.3">
      <c r="A70" s="3">
        <v>512</v>
      </c>
      <c r="B70" s="4" t="s">
        <v>67</v>
      </c>
      <c r="C70" s="11">
        <v>9.7481722177091792E-2</v>
      </c>
      <c r="D70" s="11">
        <v>0.90251827782290817</v>
      </c>
      <c r="E70" s="11">
        <v>9.7621000820344542E-2</v>
      </c>
      <c r="F70" s="11">
        <v>0.90237899917965547</v>
      </c>
      <c r="G70" s="11">
        <v>0.10173068805403124</v>
      </c>
      <c r="H70" s="11">
        <v>0.89826931194596882</v>
      </c>
      <c r="I70" s="11">
        <v>0.10200597524541187</v>
      </c>
      <c r="J70" s="11">
        <v>0.89799402475458812</v>
      </c>
      <c r="K70" s="11">
        <v>9.461663947797716E-2</v>
      </c>
      <c r="L70" s="11">
        <v>0.90538336052202284</v>
      </c>
      <c r="M70" s="11">
        <v>0</v>
      </c>
      <c r="N70" s="11">
        <v>1</v>
      </c>
      <c r="O70" s="11">
        <v>0</v>
      </c>
      <c r="P70" s="11">
        <v>1</v>
      </c>
      <c r="Q70" s="11">
        <v>0</v>
      </c>
      <c r="R70" s="11">
        <v>1</v>
      </c>
      <c r="S70" s="11">
        <v>0</v>
      </c>
      <c r="T70" s="11">
        <v>1</v>
      </c>
      <c r="U70" s="11">
        <v>0</v>
      </c>
      <c r="V70" s="11">
        <v>1</v>
      </c>
      <c r="W70" s="11">
        <v>0.11552853133769879</v>
      </c>
      <c r="X70" s="11">
        <v>0.8844714686623012</v>
      </c>
      <c r="Y70" s="11">
        <v>9.792571152918475E-2</v>
      </c>
      <c r="Z70" s="11">
        <v>0.90207428847081528</v>
      </c>
      <c r="AA70" s="11">
        <v>0.10395803528850739</v>
      </c>
      <c r="AB70" s="11">
        <v>0.89604196471149256</v>
      </c>
      <c r="AC70" s="11">
        <v>0</v>
      </c>
      <c r="AD70" s="11">
        <v>1</v>
      </c>
      <c r="AE70" s="11">
        <v>0</v>
      </c>
      <c r="AF70" s="11">
        <v>1</v>
      </c>
      <c r="AG70" s="11">
        <v>0</v>
      </c>
      <c r="AH70" s="11">
        <v>1</v>
      </c>
      <c r="AI70" s="11">
        <v>0</v>
      </c>
      <c r="AJ70" s="11">
        <v>1</v>
      </c>
      <c r="AK70" s="11">
        <v>0</v>
      </c>
      <c r="AL70" s="11">
        <v>1</v>
      </c>
      <c r="AM70" s="11">
        <v>0</v>
      </c>
      <c r="AN70" s="11">
        <v>1</v>
      </c>
      <c r="AO70" s="11">
        <v>0</v>
      </c>
      <c r="AP70" s="11">
        <v>1</v>
      </c>
      <c r="AQ70" s="11">
        <v>0</v>
      </c>
      <c r="AR70" s="11">
        <v>1</v>
      </c>
      <c r="AS70" s="11">
        <v>0</v>
      </c>
      <c r="AT70" s="11">
        <v>1</v>
      </c>
      <c r="AU70" s="11">
        <v>0</v>
      </c>
      <c r="AV70" s="11">
        <v>1</v>
      </c>
      <c r="AW70" s="11">
        <v>0</v>
      </c>
      <c r="AX70" s="11">
        <v>1</v>
      </c>
      <c r="AY70" s="11">
        <v>0</v>
      </c>
      <c r="AZ70" s="11">
        <v>1</v>
      </c>
      <c r="BA70" s="11">
        <v>0</v>
      </c>
      <c r="BB70" s="11">
        <v>1</v>
      </c>
      <c r="BC70" s="11">
        <v>0</v>
      </c>
      <c r="BD70" s="11">
        <v>1</v>
      </c>
      <c r="BE70" s="11">
        <v>0.11187777230162642</v>
      </c>
      <c r="BF70" s="11">
        <v>0.88812222769837357</v>
      </c>
    </row>
    <row r="71" spans="1:58" x14ac:dyDescent="0.3">
      <c r="A71" s="3">
        <v>513</v>
      </c>
      <c r="B71" s="4" t="s">
        <v>68</v>
      </c>
      <c r="C71" s="11">
        <v>0.19539347408829175</v>
      </c>
      <c r="D71" s="11">
        <v>0.80460652591170823</v>
      </c>
      <c r="E71" s="11">
        <v>0.19502719502719504</v>
      </c>
      <c r="F71" s="11">
        <v>0.80497280497280499</v>
      </c>
      <c r="G71" s="11">
        <v>0.19618745035742652</v>
      </c>
      <c r="H71" s="11">
        <v>0.80381254964257343</v>
      </c>
      <c r="I71" s="11">
        <v>0.20184221065278335</v>
      </c>
      <c r="J71" s="11">
        <v>0.79815778934721671</v>
      </c>
      <c r="K71" s="11">
        <v>0.21402949382223993</v>
      </c>
      <c r="L71" s="11">
        <v>0.7859705061777601</v>
      </c>
      <c r="M71" s="11">
        <v>0.21295546558704453</v>
      </c>
      <c r="N71" s="11">
        <v>0.78704453441295552</v>
      </c>
      <c r="O71" s="11">
        <v>0.22235673930589184</v>
      </c>
      <c r="P71" s="11">
        <v>0.77764326069410816</v>
      </c>
      <c r="Q71" s="11">
        <v>0.21959183673469387</v>
      </c>
      <c r="R71" s="11">
        <v>0.78040816326530615</v>
      </c>
      <c r="S71" s="11">
        <v>0.22282157676348549</v>
      </c>
      <c r="T71" s="11">
        <v>0.77717842323651454</v>
      </c>
      <c r="U71" s="11">
        <v>0.22577737719693555</v>
      </c>
      <c r="V71" s="11">
        <v>0.77422262280306442</v>
      </c>
      <c r="W71" s="11">
        <v>0.22608303249097472</v>
      </c>
      <c r="X71" s="11">
        <v>0.77391696750902528</v>
      </c>
      <c r="Y71" s="11">
        <v>0.23263110712684895</v>
      </c>
      <c r="Z71" s="11">
        <v>0.76736889287315102</v>
      </c>
      <c r="AA71" s="11">
        <v>0.24595893403232852</v>
      </c>
      <c r="AB71" s="11">
        <v>0.75404106596767151</v>
      </c>
      <c r="AC71" s="11">
        <v>0.2443576388888889</v>
      </c>
      <c r="AD71" s="11">
        <v>0.75564236111111116</v>
      </c>
      <c r="AE71" s="11">
        <v>0.25065274151436029</v>
      </c>
      <c r="AF71" s="11">
        <v>0.74934725848563966</v>
      </c>
      <c r="AG71" s="11">
        <v>0.24902216427640156</v>
      </c>
      <c r="AH71" s="11">
        <v>0.75097783572359844</v>
      </c>
      <c r="AI71" s="11">
        <v>0.24803149606299213</v>
      </c>
      <c r="AJ71" s="11">
        <v>0.75196850393700787</v>
      </c>
      <c r="AK71" s="11">
        <v>0.24509803921568626</v>
      </c>
      <c r="AL71" s="11">
        <v>0.75490196078431371</v>
      </c>
      <c r="AM71" s="11">
        <v>0.24533333333333332</v>
      </c>
      <c r="AN71" s="11">
        <v>0.75466666666666671</v>
      </c>
      <c r="AO71" s="11">
        <v>0.23426258992805754</v>
      </c>
      <c r="AP71" s="11">
        <v>0.7657374100719424</v>
      </c>
      <c r="AQ71" s="11">
        <v>0.24365704286964129</v>
      </c>
      <c r="AR71" s="11">
        <v>0.75634295713035871</v>
      </c>
      <c r="AS71" s="11">
        <v>0.23774403470715835</v>
      </c>
      <c r="AT71" s="11">
        <v>0.76225596529284168</v>
      </c>
      <c r="AU71" s="11">
        <v>0.26234567901234568</v>
      </c>
      <c r="AV71" s="11">
        <v>0.73765432098765427</v>
      </c>
      <c r="AW71" s="11">
        <v>0.27304964539007093</v>
      </c>
      <c r="AX71" s="11">
        <v>0.72695035460992907</v>
      </c>
      <c r="AY71" s="11">
        <v>0.28169642857142857</v>
      </c>
      <c r="AZ71" s="11">
        <v>0.71830357142857137</v>
      </c>
      <c r="BA71" s="11">
        <v>0.29505220154334999</v>
      </c>
      <c r="BB71" s="11">
        <v>0.70494779845665001</v>
      </c>
      <c r="BC71" s="11">
        <v>0.29336966394187103</v>
      </c>
      <c r="BD71" s="11">
        <v>0.70663033605812897</v>
      </c>
      <c r="BE71" s="11">
        <v>0.29279486002753558</v>
      </c>
      <c r="BF71" s="11">
        <v>0.70720513997246448</v>
      </c>
    </row>
    <row r="72" spans="1:58" x14ac:dyDescent="0.3">
      <c r="A72" s="3">
        <v>514</v>
      </c>
      <c r="B72" s="4" t="s">
        <v>69</v>
      </c>
      <c r="C72" s="11">
        <v>0.30952380952380953</v>
      </c>
      <c r="D72" s="11">
        <v>0.69047619047619047</v>
      </c>
      <c r="E72" s="11">
        <v>0.30477634571645185</v>
      </c>
      <c r="F72" s="11">
        <v>0.69522365428354815</v>
      </c>
      <c r="G72" s="11">
        <v>0.31262366442421846</v>
      </c>
      <c r="H72" s="11">
        <v>0.68737633557578159</v>
      </c>
      <c r="I72" s="11">
        <v>0.31274900398406374</v>
      </c>
      <c r="J72" s="11">
        <v>0.6872509960159362</v>
      </c>
      <c r="K72" s="11">
        <v>0.32732847834419315</v>
      </c>
      <c r="L72" s="11">
        <v>0.67267152165580679</v>
      </c>
      <c r="M72" s="11">
        <v>0.28489042675893889</v>
      </c>
      <c r="N72" s="11">
        <v>0.71510957324106117</v>
      </c>
      <c r="O72" s="11">
        <v>0.29615531023981728</v>
      </c>
      <c r="P72" s="11">
        <v>0.70384468976018266</v>
      </c>
      <c r="Q72" s="11">
        <v>0.29599999999999999</v>
      </c>
      <c r="R72" s="11">
        <v>0.70399999999999996</v>
      </c>
      <c r="S72" s="11">
        <v>0.29716063788409181</v>
      </c>
      <c r="T72" s="11">
        <v>0.70283936211590825</v>
      </c>
      <c r="U72" s="11">
        <v>0.15500794912559618</v>
      </c>
      <c r="V72" s="11">
        <v>0.84499205087440377</v>
      </c>
      <c r="W72" s="11">
        <v>0.32795910342115614</v>
      </c>
      <c r="X72" s="11">
        <v>0.67204089657884392</v>
      </c>
      <c r="Y72" s="11">
        <v>0.32616347281971059</v>
      </c>
      <c r="Z72" s="11">
        <v>0.67383652718028941</v>
      </c>
      <c r="AA72" s="11">
        <v>0.33266932270916333</v>
      </c>
      <c r="AB72" s="11">
        <v>0.66733067729083662</v>
      </c>
      <c r="AC72" s="11">
        <v>0.32780921584478578</v>
      </c>
      <c r="AD72" s="11">
        <v>0.67219078415521427</v>
      </c>
      <c r="AE72" s="11">
        <v>0.33052547131969512</v>
      </c>
      <c r="AF72" s="11">
        <v>0.66947452868030488</v>
      </c>
      <c r="AG72" s="11">
        <v>0.32777551850345671</v>
      </c>
      <c r="AH72" s="11">
        <v>0.67222448149654335</v>
      </c>
      <c r="AI72" s="11">
        <v>0.33510204081632655</v>
      </c>
      <c r="AJ72" s="11">
        <v>0.66489795918367345</v>
      </c>
      <c r="AK72" s="11">
        <v>0.32304526748971191</v>
      </c>
      <c r="AL72" s="11">
        <v>0.67695473251028804</v>
      </c>
      <c r="AM72" s="11">
        <v>0.32984949832775917</v>
      </c>
      <c r="AN72" s="11">
        <v>0.67015050167224077</v>
      </c>
      <c r="AO72" s="11">
        <v>0.33500000000000002</v>
      </c>
      <c r="AP72" s="11">
        <v>0.66500000000000004</v>
      </c>
      <c r="AQ72" s="11">
        <v>0.33944954128440369</v>
      </c>
      <c r="AR72" s="11">
        <v>0.66055045871559637</v>
      </c>
      <c r="AS72" s="11">
        <v>0.35350987810004203</v>
      </c>
      <c r="AT72" s="11">
        <v>0.64649012189995791</v>
      </c>
      <c r="AU72" s="11">
        <v>0.34970364098221846</v>
      </c>
      <c r="AV72" s="11">
        <v>0.65029635901778149</v>
      </c>
      <c r="AW72" s="11">
        <v>0.35535789919525623</v>
      </c>
      <c r="AX72" s="11">
        <v>0.64464210080474371</v>
      </c>
      <c r="AY72" s="11">
        <v>0.36433121019108278</v>
      </c>
      <c r="AZ72" s="11">
        <v>0.63566878980891717</v>
      </c>
      <c r="BA72" s="11">
        <v>0.35662547933532168</v>
      </c>
      <c r="BB72" s="11">
        <v>0.64337452066467826</v>
      </c>
      <c r="BC72" s="11">
        <v>0.37372881355932203</v>
      </c>
      <c r="BD72" s="11">
        <v>0.62627118644067792</v>
      </c>
      <c r="BE72" s="11">
        <v>0.37580437580437581</v>
      </c>
      <c r="BF72" s="11">
        <v>0.62419562419562424</v>
      </c>
    </row>
    <row r="73" spans="1:58" x14ac:dyDescent="0.3">
      <c r="A73" s="3">
        <v>515</v>
      </c>
      <c r="B73" s="4" t="s">
        <v>70</v>
      </c>
      <c r="C73" s="11">
        <v>0.45268735806207416</v>
      </c>
      <c r="D73" s="11">
        <v>0.54731264193792584</v>
      </c>
      <c r="E73" s="11">
        <v>0.44979716024340771</v>
      </c>
      <c r="F73" s="11">
        <v>0.55020283975659234</v>
      </c>
      <c r="G73" s="11">
        <v>0.44126074498567336</v>
      </c>
      <c r="H73" s="11">
        <v>0.55873925501432664</v>
      </c>
      <c r="I73" s="11">
        <v>0.44461738002594031</v>
      </c>
      <c r="J73" s="11">
        <v>0.55538261997405969</v>
      </c>
      <c r="K73" s="11">
        <v>0.45183486238532111</v>
      </c>
      <c r="L73" s="11">
        <v>0.54816513761467889</v>
      </c>
      <c r="M73" s="11">
        <v>0.44869163673678808</v>
      </c>
      <c r="N73" s="11">
        <v>0.55130836326321186</v>
      </c>
      <c r="O73" s="11">
        <v>0.44950140628995144</v>
      </c>
      <c r="P73" s="11">
        <v>0.55049859371004861</v>
      </c>
      <c r="Q73" s="11">
        <v>0.45168770935325947</v>
      </c>
      <c r="R73" s="11">
        <v>0.54831229064674059</v>
      </c>
      <c r="S73" s="11">
        <v>0.45589383294301328</v>
      </c>
      <c r="T73" s="11">
        <v>0.54410616705698678</v>
      </c>
      <c r="U73" s="11">
        <v>0.2297147091515376</v>
      </c>
      <c r="V73" s="11">
        <v>0.77028529084846242</v>
      </c>
      <c r="W73" s="11">
        <v>0.46019108280254778</v>
      </c>
      <c r="X73" s="11">
        <v>0.53980891719745228</v>
      </c>
      <c r="Y73" s="11">
        <v>0.45243741765480894</v>
      </c>
      <c r="Z73" s="11">
        <v>0.54756258234519106</v>
      </c>
      <c r="AA73" s="11">
        <v>0.46087184873949577</v>
      </c>
      <c r="AB73" s="11">
        <v>0.53912815126050417</v>
      </c>
      <c r="AC73" s="11">
        <v>0.46389035318924615</v>
      </c>
      <c r="AD73" s="11">
        <v>0.53610964681075379</v>
      </c>
      <c r="AE73" s="11">
        <v>0.46642085857255727</v>
      </c>
      <c r="AF73" s="11">
        <v>0.53357914142744267</v>
      </c>
      <c r="AG73" s="11">
        <v>0.46778042959427207</v>
      </c>
      <c r="AH73" s="11">
        <v>0.53221957040572787</v>
      </c>
      <c r="AI73" s="11">
        <v>0.46996278575225942</v>
      </c>
      <c r="AJ73" s="11">
        <v>0.53003721424774053</v>
      </c>
      <c r="AK73" s="11">
        <v>0.47123655913978496</v>
      </c>
      <c r="AL73" s="11">
        <v>0.52876344086021509</v>
      </c>
      <c r="AM73" s="11">
        <v>0.48235927821168867</v>
      </c>
      <c r="AN73" s="11">
        <v>0.51764072178831133</v>
      </c>
      <c r="AO73" s="11">
        <v>0.48285174183094787</v>
      </c>
      <c r="AP73" s="11">
        <v>0.51714825816905208</v>
      </c>
      <c r="AQ73" s="11">
        <v>0.4896254378873619</v>
      </c>
      <c r="AR73" s="11">
        <v>0.5103745621126381</v>
      </c>
      <c r="AS73" s="11">
        <v>0.48942436412315932</v>
      </c>
      <c r="AT73" s="11">
        <v>0.51057563587684074</v>
      </c>
      <c r="AU73" s="11">
        <v>0.49986526542710857</v>
      </c>
      <c r="AV73" s="11">
        <v>0.50013473457289137</v>
      </c>
      <c r="AW73" s="11">
        <v>0.49701086956521739</v>
      </c>
      <c r="AX73" s="11">
        <v>0.50298913043478266</v>
      </c>
      <c r="AY73" s="11">
        <v>0.50040883074407194</v>
      </c>
      <c r="AZ73" s="11">
        <v>0.49959116925592806</v>
      </c>
      <c r="BA73" s="11">
        <v>0.50464734827774738</v>
      </c>
      <c r="BB73" s="11">
        <v>0.49535265172225262</v>
      </c>
      <c r="BC73" s="11">
        <v>0.50687947165657676</v>
      </c>
      <c r="BD73" s="11">
        <v>0.49312052834342324</v>
      </c>
      <c r="BE73" s="11">
        <v>0.50563961485557085</v>
      </c>
      <c r="BF73" s="11">
        <v>0.49436038514442915</v>
      </c>
    </row>
    <row r="74" spans="1:58" x14ac:dyDescent="0.3">
      <c r="A74" s="3">
        <v>516</v>
      </c>
      <c r="B74" s="4" t="s">
        <v>71</v>
      </c>
      <c r="C74" s="11">
        <v>0.48029836225068917</v>
      </c>
      <c r="D74" s="11">
        <v>0.51970163774931089</v>
      </c>
      <c r="E74" s="11">
        <v>0.47818241469816275</v>
      </c>
      <c r="F74" s="11">
        <v>0.52181758530183731</v>
      </c>
      <c r="G74" s="11">
        <v>0.47330901856763924</v>
      </c>
      <c r="H74" s="11">
        <v>0.52669098143236071</v>
      </c>
      <c r="I74" s="11">
        <v>0.47871270533020449</v>
      </c>
      <c r="J74" s="11">
        <v>0.52128729466979551</v>
      </c>
      <c r="K74" s="11">
        <v>0.48367414248021107</v>
      </c>
      <c r="L74" s="11">
        <v>0.51632585751978888</v>
      </c>
      <c r="M74" s="11">
        <v>0.49967116080236762</v>
      </c>
      <c r="N74" s="11">
        <v>0.50032883919763238</v>
      </c>
      <c r="O74" s="11">
        <v>0.50440418813362142</v>
      </c>
      <c r="P74" s="11">
        <v>0.49559581186637858</v>
      </c>
      <c r="Q74" s="11">
        <v>0.51827741612418632</v>
      </c>
      <c r="R74" s="11">
        <v>0.48172258387581374</v>
      </c>
      <c r="S74" s="11">
        <v>0.52644752210912726</v>
      </c>
      <c r="T74" s="11">
        <v>0.47355247789087268</v>
      </c>
      <c r="U74" s="11">
        <v>0.54488799056762671</v>
      </c>
      <c r="V74" s="11">
        <v>0.45511200943237323</v>
      </c>
      <c r="W74" s="11">
        <v>0.55167173252279633</v>
      </c>
      <c r="X74" s="11">
        <v>0.44832826747720367</v>
      </c>
      <c r="Y74" s="11">
        <v>0.54989062762914354</v>
      </c>
      <c r="Z74" s="11">
        <v>0.45010937237085646</v>
      </c>
      <c r="AA74" s="11">
        <v>0.55547991831177668</v>
      </c>
      <c r="AB74" s="11">
        <v>0.44452008168822327</v>
      </c>
      <c r="AC74" s="11">
        <v>0.55224642614023145</v>
      </c>
      <c r="AD74" s="11">
        <v>0.44775357385976855</v>
      </c>
      <c r="AE74" s="11">
        <v>0.5584810126582278</v>
      </c>
      <c r="AF74" s="11">
        <v>0.44151898734177214</v>
      </c>
      <c r="AG74" s="11">
        <v>0.55851424694708274</v>
      </c>
      <c r="AH74" s="11">
        <v>0.44148575305291721</v>
      </c>
      <c r="AI74" s="11">
        <v>0.55943816375471056</v>
      </c>
      <c r="AJ74" s="11">
        <v>0.4405618362452895</v>
      </c>
      <c r="AK74" s="11">
        <v>0.55975820379965457</v>
      </c>
      <c r="AL74" s="11">
        <v>0.44024179620034543</v>
      </c>
      <c r="AM74" s="11">
        <v>0.56215469613259672</v>
      </c>
      <c r="AN74" s="11">
        <v>0.43784530386740333</v>
      </c>
      <c r="AO74" s="11">
        <v>0.5641600551914453</v>
      </c>
      <c r="AP74" s="11">
        <v>0.43583994480855465</v>
      </c>
      <c r="AQ74" s="11">
        <v>0.56409816372061095</v>
      </c>
      <c r="AR74" s="11">
        <v>0.43590183627938905</v>
      </c>
      <c r="AS74" s="11">
        <v>0.56845186843464779</v>
      </c>
      <c r="AT74" s="11">
        <v>0.43154813156535216</v>
      </c>
      <c r="AU74" s="11">
        <v>0.57049518569463553</v>
      </c>
      <c r="AV74" s="11">
        <v>0.42950481430536452</v>
      </c>
      <c r="AW74" s="11">
        <v>0.57574180114523688</v>
      </c>
      <c r="AX74" s="11">
        <v>0.42425819885476312</v>
      </c>
      <c r="AY74" s="11">
        <v>0.57766568098799786</v>
      </c>
      <c r="AZ74" s="11">
        <v>0.42233431901200208</v>
      </c>
      <c r="BA74" s="11">
        <v>0.58276643990929711</v>
      </c>
      <c r="BB74" s="11">
        <v>0.41723356009070295</v>
      </c>
      <c r="BC74" s="11">
        <v>0.58947000174916919</v>
      </c>
      <c r="BD74" s="11">
        <v>0.41052999825083086</v>
      </c>
      <c r="BE74" s="11">
        <v>0.59178321678321677</v>
      </c>
      <c r="BF74" s="11">
        <v>0.40821678321678323</v>
      </c>
    </row>
    <row r="75" spans="1:58" x14ac:dyDescent="0.3">
      <c r="A75" s="3">
        <v>517</v>
      </c>
      <c r="B75" s="4" t="s">
        <v>72</v>
      </c>
      <c r="C75" s="11">
        <v>0.56353070519868065</v>
      </c>
      <c r="D75" s="11">
        <v>0.4364692948013193</v>
      </c>
      <c r="E75" s="11">
        <v>0.56335561922954469</v>
      </c>
      <c r="F75" s="11">
        <v>0.43664438077045525</v>
      </c>
      <c r="G75" s="11">
        <v>0.5649319455564451</v>
      </c>
      <c r="H75" s="11">
        <v>0.43506805444355484</v>
      </c>
      <c r="I75" s="11">
        <v>0.57071440090308012</v>
      </c>
      <c r="J75" s="11">
        <v>0.42928559909691988</v>
      </c>
      <c r="K75" s="11">
        <v>0.57681983262276959</v>
      </c>
      <c r="L75" s="11">
        <v>0.42318016737723035</v>
      </c>
      <c r="M75" s="11">
        <v>0.56929671376408952</v>
      </c>
      <c r="N75" s="11">
        <v>0.43070328623591048</v>
      </c>
      <c r="O75" s="11">
        <v>0.56533503103612925</v>
      </c>
      <c r="P75" s="11">
        <v>0.43466496896387075</v>
      </c>
      <c r="Q75" s="11">
        <v>0.56910569105691056</v>
      </c>
      <c r="R75" s="11">
        <v>0.43089430894308944</v>
      </c>
      <c r="S75" s="11">
        <v>0.56903431763766954</v>
      </c>
      <c r="T75" s="11">
        <v>0.4309656823623304</v>
      </c>
      <c r="U75" s="11">
        <v>0.56871105280419809</v>
      </c>
      <c r="V75" s="11">
        <v>0.43128894719580191</v>
      </c>
      <c r="W75" s="11">
        <v>0.56750202101859337</v>
      </c>
      <c r="X75" s="11">
        <v>0.43249797898140663</v>
      </c>
      <c r="Y75" s="11">
        <v>0.57009496217608235</v>
      </c>
      <c r="Z75" s="11">
        <v>0.42990503782391759</v>
      </c>
      <c r="AA75" s="11">
        <v>0.57970071567989589</v>
      </c>
      <c r="AB75" s="11">
        <v>0.42029928432010411</v>
      </c>
      <c r="AC75" s="11">
        <v>0.58542589857213201</v>
      </c>
      <c r="AD75" s="11">
        <v>0.41457410142786805</v>
      </c>
      <c r="AE75" s="11">
        <v>0.58618421052631575</v>
      </c>
      <c r="AF75" s="11">
        <v>0.41381578947368419</v>
      </c>
      <c r="AG75" s="11">
        <v>0.58651462568170554</v>
      </c>
      <c r="AH75" s="11">
        <v>0.41348537431829452</v>
      </c>
      <c r="AI75" s="11">
        <v>0.58821593153390384</v>
      </c>
      <c r="AJ75" s="11">
        <v>0.41178406846609611</v>
      </c>
      <c r="AK75" s="11">
        <v>0.58962573867367041</v>
      </c>
      <c r="AL75" s="11">
        <v>0.41037426132632959</v>
      </c>
      <c r="AM75" s="11">
        <v>0.59126521086847805</v>
      </c>
      <c r="AN75" s="11">
        <v>0.40873478913152195</v>
      </c>
      <c r="AO75" s="11">
        <v>0.59577300715593273</v>
      </c>
      <c r="AP75" s="11">
        <v>0.40422699284406721</v>
      </c>
      <c r="AQ75" s="11">
        <v>0.60426737789631602</v>
      </c>
      <c r="AR75" s="11">
        <v>0.39573262210368393</v>
      </c>
      <c r="AS75" s="11">
        <v>0.60240963855421692</v>
      </c>
      <c r="AT75" s="11">
        <v>0.39759036144578314</v>
      </c>
      <c r="AU75" s="11">
        <v>0.60444743935309975</v>
      </c>
      <c r="AV75" s="11">
        <v>0.39555256064690025</v>
      </c>
      <c r="AW75" s="11">
        <v>0.5895760013407072</v>
      </c>
      <c r="AX75" s="11">
        <v>0.4104239986592928</v>
      </c>
      <c r="AY75" s="11">
        <v>0.59073359073359077</v>
      </c>
      <c r="AZ75" s="11">
        <v>0.40926640926640928</v>
      </c>
      <c r="BA75" s="11">
        <v>0.59615384615384615</v>
      </c>
      <c r="BB75" s="11">
        <v>0.40384615384615385</v>
      </c>
      <c r="BC75" s="11">
        <v>0.52672530446549393</v>
      </c>
      <c r="BD75" s="11">
        <v>0.47327469553450607</v>
      </c>
      <c r="BE75" s="11">
        <v>0.52496166297495317</v>
      </c>
      <c r="BF75" s="11">
        <v>0.47503833702504683</v>
      </c>
    </row>
    <row r="76" spans="1:58" x14ac:dyDescent="0.3">
      <c r="A76" s="3">
        <v>519</v>
      </c>
      <c r="B76" s="4" t="s">
        <v>73</v>
      </c>
      <c r="C76" s="11">
        <v>0.30203488372093024</v>
      </c>
      <c r="D76" s="11">
        <v>0.69796511627906976</v>
      </c>
      <c r="E76" s="11">
        <v>0.30318840579710143</v>
      </c>
      <c r="F76" s="11">
        <v>0.69681159420289851</v>
      </c>
      <c r="G76" s="11">
        <v>0.30342005261619409</v>
      </c>
      <c r="H76" s="11">
        <v>0.69657994738380591</v>
      </c>
      <c r="I76" s="11">
        <v>0.3151568454998534</v>
      </c>
      <c r="J76" s="11">
        <v>0.68484315450014654</v>
      </c>
      <c r="K76" s="11">
        <v>0.31534422403733958</v>
      </c>
      <c r="L76" s="11">
        <v>0.68465577596266047</v>
      </c>
      <c r="M76" s="11">
        <v>0.26261737089201875</v>
      </c>
      <c r="N76" s="11">
        <v>0.73738262910798125</v>
      </c>
      <c r="O76" s="11">
        <v>0.26617647058823529</v>
      </c>
      <c r="P76" s="11">
        <v>0.73382352941176465</v>
      </c>
      <c r="Q76" s="11">
        <v>0.27522935779816515</v>
      </c>
      <c r="R76" s="11">
        <v>0.72477064220183485</v>
      </c>
      <c r="S76" s="11">
        <v>0.2633781763826607</v>
      </c>
      <c r="T76" s="11">
        <v>0.7366218236173393</v>
      </c>
      <c r="U76" s="11">
        <v>0.37656641604010027</v>
      </c>
      <c r="V76" s="11">
        <v>0.62343358395989978</v>
      </c>
      <c r="W76" s="11">
        <v>0.3896022549326652</v>
      </c>
      <c r="X76" s="11">
        <v>0.6103977450673348</v>
      </c>
      <c r="Y76" s="11">
        <v>0.39079029247044184</v>
      </c>
      <c r="Z76" s="11">
        <v>0.60920970752955816</v>
      </c>
      <c r="AA76" s="11">
        <v>0.40183767228177641</v>
      </c>
      <c r="AB76" s="11">
        <v>0.59816232771822353</v>
      </c>
      <c r="AC76" s="11">
        <v>0.40335365853658539</v>
      </c>
      <c r="AD76" s="11">
        <v>0.59664634146341466</v>
      </c>
      <c r="AE76" s="11">
        <v>0.40419623572971303</v>
      </c>
      <c r="AF76" s="11">
        <v>0.59580376427028692</v>
      </c>
      <c r="AG76" s="11">
        <v>0.40748762376237624</v>
      </c>
      <c r="AH76" s="11">
        <v>0.59251237623762376</v>
      </c>
      <c r="AI76" s="11">
        <v>0.40162652486706285</v>
      </c>
      <c r="AJ76" s="11">
        <v>0.59837347513293715</v>
      </c>
      <c r="AK76" s="11">
        <v>0.40334807327858496</v>
      </c>
      <c r="AL76" s="11">
        <v>0.59665192672141498</v>
      </c>
      <c r="AM76" s="11">
        <v>0.41159604969735586</v>
      </c>
      <c r="AN76" s="11">
        <v>0.58840395030264414</v>
      </c>
      <c r="AO76" s="11">
        <v>0.41275380710659898</v>
      </c>
      <c r="AP76" s="11">
        <v>0.58724619289340096</v>
      </c>
      <c r="AQ76" s="11">
        <v>0.41814780168381666</v>
      </c>
      <c r="AR76" s="11">
        <v>0.5818521983161834</v>
      </c>
      <c r="AS76" s="11">
        <v>0.42933083176985615</v>
      </c>
      <c r="AT76" s="11">
        <v>0.5706691682301438</v>
      </c>
      <c r="AU76" s="11">
        <v>0.30022005658597928</v>
      </c>
      <c r="AV76" s="11">
        <v>0.69977994341402072</v>
      </c>
      <c r="AW76" s="11">
        <v>0.29001883239171372</v>
      </c>
      <c r="AX76" s="11">
        <v>0.70998116760828622</v>
      </c>
      <c r="AY76" s="11">
        <v>0.36881653099561679</v>
      </c>
      <c r="AZ76" s="11">
        <v>0.63118346900438327</v>
      </c>
      <c r="BA76" s="11">
        <v>0.36776859504132231</v>
      </c>
      <c r="BB76" s="11">
        <v>0.63223140495867769</v>
      </c>
      <c r="BC76" s="11">
        <v>0.37373417721518987</v>
      </c>
      <c r="BD76" s="11">
        <v>0.62626582278481013</v>
      </c>
      <c r="BE76" s="11">
        <v>0.37639198218262804</v>
      </c>
      <c r="BF76" s="11">
        <v>0.62360801781737196</v>
      </c>
    </row>
    <row r="77" spans="1:58" x14ac:dyDescent="0.3">
      <c r="A77" s="3">
        <v>520</v>
      </c>
      <c r="B77" s="4" t="s">
        <v>74</v>
      </c>
      <c r="C77" s="11">
        <v>0.41599073001158748</v>
      </c>
      <c r="D77" s="11">
        <v>0.58400926998841252</v>
      </c>
      <c r="E77" s="11">
        <v>0.4134988363072149</v>
      </c>
      <c r="F77" s="11">
        <v>0.58650116369278515</v>
      </c>
      <c r="G77" s="11">
        <v>0.41640563821456539</v>
      </c>
      <c r="H77" s="11">
        <v>0.58359436178543467</v>
      </c>
      <c r="I77" s="11">
        <v>0.41559743384121894</v>
      </c>
      <c r="J77" s="11">
        <v>0.58440256615878106</v>
      </c>
      <c r="K77" s="11">
        <v>0.41569650742673625</v>
      </c>
      <c r="L77" s="11">
        <v>0.58430349257326375</v>
      </c>
      <c r="M77" s="11">
        <v>0.41162129215765947</v>
      </c>
      <c r="N77" s="11">
        <v>0.58837870784234048</v>
      </c>
      <c r="O77" s="11">
        <v>0.41466942148760333</v>
      </c>
      <c r="P77" s="11">
        <v>0.58533057851239667</v>
      </c>
      <c r="Q77" s="11">
        <v>0.41284593143329201</v>
      </c>
      <c r="R77" s="11">
        <v>0.58715406856670793</v>
      </c>
      <c r="S77" s="11">
        <v>0.41390106449592989</v>
      </c>
      <c r="T77" s="11">
        <v>0.58609893550407011</v>
      </c>
      <c r="U77" s="11">
        <v>0.42658682634730538</v>
      </c>
      <c r="V77" s="11">
        <v>0.57341317365269462</v>
      </c>
      <c r="W77" s="11">
        <v>0.45379310344827584</v>
      </c>
      <c r="X77" s="11">
        <v>0.54620689655172416</v>
      </c>
      <c r="Y77" s="11">
        <v>0.45569040531257154</v>
      </c>
      <c r="Z77" s="11">
        <v>0.54430959468742846</v>
      </c>
      <c r="AA77" s="11">
        <v>0.44531080788390731</v>
      </c>
      <c r="AB77" s="11">
        <v>0.55468919211609269</v>
      </c>
      <c r="AC77" s="11">
        <v>0.44646376176921393</v>
      </c>
      <c r="AD77" s="11">
        <v>0.55353623823078613</v>
      </c>
      <c r="AE77" s="11">
        <v>0.44600835715856607</v>
      </c>
      <c r="AF77" s="11">
        <v>0.55399164284143387</v>
      </c>
      <c r="AG77" s="11">
        <v>0.44629383044829118</v>
      </c>
      <c r="AH77" s="11">
        <v>0.55370616955170882</v>
      </c>
      <c r="AI77" s="11">
        <v>0.44216625807889459</v>
      </c>
      <c r="AJ77" s="11">
        <v>0.55783374192110546</v>
      </c>
      <c r="AK77" s="11">
        <v>0.44387527839643653</v>
      </c>
      <c r="AL77" s="11">
        <v>0.55612472160356352</v>
      </c>
      <c r="AM77" s="11">
        <v>0.44304932735426011</v>
      </c>
      <c r="AN77" s="11">
        <v>0.55695067264573994</v>
      </c>
      <c r="AO77" s="11">
        <v>0.44902966763328128</v>
      </c>
      <c r="AP77" s="11">
        <v>0.55097033236671866</v>
      </c>
      <c r="AQ77" s="11">
        <v>0.43868548742831937</v>
      </c>
      <c r="AR77" s="11">
        <v>0.56131451257168063</v>
      </c>
      <c r="AS77" s="11">
        <v>0.44014084507042256</v>
      </c>
      <c r="AT77" s="11">
        <v>0.5598591549295775</v>
      </c>
      <c r="AU77" s="11">
        <v>0.4297872340425532</v>
      </c>
      <c r="AV77" s="11">
        <v>0.57021276595744685</v>
      </c>
      <c r="AW77" s="11">
        <v>0.44076888690210103</v>
      </c>
      <c r="AX77" s="11">
        <v>0.55923111309789897</v>
      </c>
      <c r="AY77" s="11">
        <v>0.45256294964028776</v>
      </c>
      <c r="AZ77" s="11">
        <v>0.54743705035971224</v>
      </c>
      <c r="BA77" s="11">
        <v>0.458688819039066</v>
      </c>
      <c r="BB77" s="11">
        <v>0.541311180960934</v>
      </c>
      <c r="BC77" s="11">
        <v>0.45571873609256786</v>
      </c>
      <c r="BD77" s="11">
        <v>0.54428126390743214</v>
      </c>
      <c r="BE77" s="11">
        <v>0.4694107062528115</v>
      </c>
      <c r="BF77" s="11">
        <v>0.53058929374718844</v>
      </c>
    </row>
    <row r="78" spans="1:58" x14ac:dyDescent="0.3">
      <c r="A78" s="3">
        <v>521</v>
      </c>
      <c r="B78" s="4" t="s">
        <v>75</v>
      </c>
      <c r="C78" s="11">
        <v>0.37772828507795098</v>
      </c>
      <c r="D78" s="11">
        <v>0.62227171492204902</v>
      </c>
      <c r="E78" s="11">
        <v>0.38386954605553109</v>
      </c>
      <c r="F78" s="11">
        <v>0.61613045394446897</v>
      </c>
      <c r="G78" s="11">
        <v>0.37703455964325527</v>
      </c>
      <c r="H78" s="11">
        <v>0.62296544035674473</v>
      </c>
      <c r="I78" s="11">
        <v>0.38028792912513842</v>
      </c>
      <c r="J78" s="11">
        <v>0.61971207087486158</v>
      </c>
      <c r="K78" s="11">
        <v>0.39441460794844252</v>
      </c>
      <c r="L78" s="11">
        <v>0.60558539205155748</v>
      </c>
      <c r="M78" s="11">
        <v>0.36825192802056556</v>
      </c>
      <c r="N78" s="11">
        <v>0.6317480719794345</v>
      </c>
      <c r="O78" s="11">
        <v>0.36408180656156797</v>
      </c>
      <c r="P78" s="11">
        <v>0.63591819343843203</v>
      </c>
      <c r="Q78" s="11">
        <v>0.36080084299262383</v>
      </c>
      <c r="R78" s="11">
        <v>0.63919915700737617</v>
      </c>
      <c r="S78" s="11">
        <v>0.36378668871434477</v>
      </c>
      <c r="T78" s="11">
        <v>0.63621331128565528</v>
      </c>
      <c r="U78" s="11">
        <v>0.48757693184408479</v>
      </c>
      <c r="V78" s="11">
        <v>0.51242306815591521</v>
      </c>
      <c r="W78" s="11">
        <v>0.52145502069265959</v>
      </c>
      <c r="X78" s="11">
        <v>0.47854497930734047</v>
      </c>
      <c r="Y78" s="11">
        <v>0.52663490688609793</v>
      </c>
      <c r="Z78" s="11">
        <v>0.47336509311390212</v>
      </c>
      <c r="AA78" s="11">
        <v>0.51997516042227288</v>
      </c>
      <c r="AB78" s="11">
        <v>0.48002483957772718</v>
      </c>
      <c r="AC78" s="11">
        <v>0.5291545189504373</v>
      </c>
      <c r="AD78" s="11">
        <v>0.4708454810495627</v>
      </c>
      <c r="AE78" s="11">
        <v>0.53345880384776245</v>
      </c>
      <c r="AF78" s="11">
        <v>0.46654119615223755</v>
      </c>
      <c r="AG78" s="11">
        <v>0.53521126760563376</v>
      </c>
      <c r="AH78" s="11">
        <v>0.46478873239436619</v>
      </c>
      <c r="AI78" s="11">
        <v>0.53820319059613775</v>
      </c>
      <c r="AJ78" s="11">
        <v>0.46179680940386231</v>
      </c>
      <c r="AK78" s="11">
        <v>0.53400868306801741</v>
      </c>
      <c r="AL78" s="11">
        <v>0.46599131693198265</v>
      </c>
      <c r="AM78" s="11">
        <v>0.5367150746573941</v>
      </c>
      <c r="AN78" s="11">
        <v>0.46328492534260585</v>
      </c>
      <c r="AO78" s="11">
        <v>0.53940634595701131</v>
      </c>
      <c r="AP78" s="11">
        <v>0.46059365404298874</v>
      </c>
      <c r="AQ78" s="11">
        <v>0.54126452629505617</v>
      </c>
      <c r="AR78" s="11">
        <v>0.45873547370494389</v>
      </c>
      <c r="AS78" s="11">
        <v>0.54244632657080949</v>
      </c>
      <c r="AT78" s="11">
        <v>0.45755367342919046</v>
      </c>
      <c r="AU78" s="11">
        <v>0.544042469524184</v>
      </c>
      <c r="AV78" s="11">
        <v>0.45595753047581594</v>
      </c>
      <c r="AW78" s="11">
        <v>0.55331355093966372</v>
      </c>
      <c r="AX78" s="11">
        <v>0.44668644906033628</v>
      </c>
      <c r="AY78" s="11">
        <v>0.54736842105263162</v>
      </c>
      <c r="AZ78" s="11">
        <v>0.45263157894736844</v>
      </c>
      <c r="BA78" s="11">
        <v>0.55033557046979864</v>
      </c>
      <c r="BB78" s="11">
        <v>0.44966442953020136</v>
      </c>
      <c r="BC78" s="11">
        <v>0.56342766673263411</v>
      </c>
      <c r="BD78" s="11">
        <v>0.43657233326736594</v>
      </c>
      <c r="BE78" s="11">
        <v>0.57011178662482842</v>
      </c>
      <c r="BF78" s="11">
        <v>0.42988821337517158</v>
      </c>
    </row>
    <row r="79" spans="1:58" x14ac:dyDescent="0.3">
      <c r="A79" s="3">
        <v>522</v>
      </c>
      <c r="B79" s="4" t="s">
        <v>76</v>
      </c>
      <c r="C79" s="11">
        <v>0.32521847690387018</v>
      </c>
      <c r="D79" s="11">
        <v>0.67478152309612982</v>
      </c>
      <c r="E79" s="11">
        <v>0.32873491142812356</v>
      </c>
      <c r="F79" s="11">
        <v>0.6712650885718765</v>
      </c>
      <c r="G79" s="11">
        <v>0.3259412890874282</v>
      </c>
      <c r="H79" s="11">
        <v>0.67405871091257175</v>
      </c>
      <c r="I79" s="11">
        <v>0.32413236481033092</v>
      </c>
      <c r="J79" s="11">
        <v>0.67586763518966908</v>
      </c>
      <c r="K79" s="11">
        <v>0.33069118579581486</v>
      </c>
      <c r="L79" s="11">
        <v>0.6693088142041852</v>
      </c>
      <c r="M79" s="11">
        <v>0.34497539291951101</v>
      </c>
      <c r="N79" s="11">
        <v>0.65502460708048893</v>
      </c>
      <c r="O79" s="11">
        <v>0.35304515506990197</v>
      </c>
      <c r="P79" s="11">
        <v>0.64695484493009803</v>
      </c>
      <c r="Q79" s="11">
        <v>0.35909901150542861</v>
      </c>
      <c r="R79" s="11">
        <v>0.64090098849457133</v>
      </c>
      <c r="S79" s="11">
        <v>0.35948136142625609</v>
      </c>
      <c r="T79" s="11">
        <v>0.64051863857374391</v>
      </c>
      <c r="U79" s="11">
        <v>0.35558852621167159</v>
      </c>
      <c r="V79" s="11">
        <v>0.64441147378832841</v>
      </c>
      <c r="W79" s="11">
        <v>0.3688131104121834</v>
      </c>
      <c r="X79" s="11">
        <v>0.63118688958781655</v>
      </c>
      <c r="Y79" s="11">
        <v>0.36562095730918498</v>
      </c>
      <c r="Z79" s="11">
        <v>0.63437904269081502</v>
      </c>
      <c r="AA79" s="11">
        <v>0.38316095669036848</v>
      </c>
      <c r="AB79" s="11">
        <v>0.61683904330963157</v>
      </c>
      <c r="AC79" s="11">
        <v>0.38945495714054668</v>
      </c>
      <c r="AD79" s="11">
        <v>0.61054504285945332</v>
      </c>
      <c r="AE79" s="11">
        <v>0.39591770613964039</v>
      </c>
      <c r="AF79" s="11">
        <v>0.60408229386035961</v>
      </c>
      <c r="AG79" s="11">
        <v>0.39922103213242455</v>
      </c>
      <c r="AH79" s="11">
        <v>0.60077896786757545</v>
      </c>
      <c r="AI79" s="11">
        <v>0.4034889355516072</v>
      </c>
      <c r="AJ79" s="11">
        <v>0.59651106444839286</v>
      </c>
      <c r="AK79" s="11">
        <v>0.40901639344262297</v>
      </c>
      <c r="AL79" s="11">
        <v>0.59098360655737703</v>
      </c>
      <c r="AM79" s="11">
        <v>0.4169934640522876</v>
      </c>
      <c r="AN79" s="11">
        <v>0.58300653594771246</v>
      </c>
      <c r="AO79" s="11">
        <v>0.41395195788088185</v>
      </c>
      <c r="AP79" s="11">
        <v>0.5860480421191181</v>
      </c>
      <c r="AQ79" s="11">
        <v>0.41928652875061084</v>
      </c>
      <c r="AR79" s="11">
        <v>0.5807134712493891</v>
      </c>
      <c r="AS79" s="11">
        <v>0.43110172245693856</v>
      </c>
      <c r="AT79" s="11">
        <v>0.56889827754306144</v>
      </c>
      <c r="AU79" s="11">
        <v>0.42761656341701987</v>
      </c>
      <c r="AV79" s="11">
        <v>0.57238343658298008</v>
      </c>
      <c r="AW79" s="11">
        <v>0.42737923286791846</v>
      </c>
      <c r="AX79" s="11">
        <v>0.57262076713208154</v>
      </c>
      <c r="AY79" s="11">
        <v>0.42718916303821963</v>
      </c>
      <c r="AZ79" s="11">
        <v>0.57281083696178037</v>
      </c>
      <c r="BA79" s="11">
        <v>0.4407270387646775</v>
      </c>
      <c r="BB79" s="11">
        <v>0.55927296123532255</v>
      </c>
      <c r="BC79" s="11">
        <v>0.44148506860371267</v>
      </c>
      <c r="BD79" s="11">
        <v>0.55851493139628727</v>
      </c>
      <c r="BE79" s="11">
        <v>0.44619892560638125</v>
      </c>
      <c r="BF79" s="11">
        <v>0.55380107439361881</v>
      </c>
    </row>
    <row r="80" spans="1:58" x14ac:dyDescent="0.3">
      <c r="A80" s="3">
        <v>528</v>
      </c>
      <c r="B80" s="4" t="s">
        <v>77</v>
      </c>
      <c r="C80" s="11">
        <v>0.3200196546398989</v>
      </c>
      <c r="D80" s="11">
        <v>0.6799803453601011</v>
      </c>
      <c r="E80" s="11">
        <v>0.31683029453015427</v>
      </c>
      <c r="F80" s="11">
        <v>0.68316970546984568</v>
      </c>
      <c r="G80" s="11">
        <v>0.32258293166997448</v>
      </c>
      <c r="H80" s="11">
        <v>0.67741706833002546</v>
      </c>
      <c r="I80" s="11">
        <v>0.32491821931446452</v>
      </c>
      <c r="J80" s="11">
        <v>0.67508178068553548</v>
      </c>
      <c r="K80" s="11">
        <v>0.32512036250354009</v>
      </c>
      <c r="L80" s="11">
        <v>0.67487963749645996</v>
      </c>
      <c r="M80" s="11">
        <v>0.32358137234117729</v>
      </c>
      <c r="N80" s="11">
        <v>0.67641862765882266</v>
      </c>
      <c r="O80" s="11">
        <v>0.32572732458642328</v>
      </c>
      <c r="P80" s="11">
        <v>0.67427267541357672</v>
      </c>
      <c r="Q80" s="11">
        <v>0.32384443965207388</v>
      </c>
      <c r="R80" s="11">
        <v>0.67615556034792612</v>
      </c>
      <c r="S80" s="11">
        <v>0.32525281503263287</v>
      </c>
      <c r="T80" s="11">
        <v>0.67474718496736719</v>
      </c>
      <c r="U80" s="11">
        <v>0.39231162756705401</v>
      </c>
      <c r="V80" s="11">
        <v>0.60768837243294604</v>
      </c>
      <c r="W80" s="11">
        <v>0.39700996677740863</v>
      </c>
      <c r="X80" s="11">
        <v>0.60299003322259137</v>
      </c>
      <c r="Y80" s="11">
        <v>0.39670958512160232</v>
      </c>
      <c r="Z80" s="11">
        <v>0.60329041487839774</v>
      </c>
      <c r="AA80" s="11">
        <v>0.41851693709080556</v>
      </c>
      <c r="AB80" s="11">
        <v>0.58148306290919438</v>
      </c>
      <c r="AC80" s="11">
        <v>0.42001651982378857</v>
      </c>
      <c r="AD80" s="11">
        <v>0.57998348017621149</v>
      </c>
      <c r="AE80" s="11">
        <v>0.43161805173362688</v>
      </c>
      <c r="AF80" s="11">
        <v>0.56838194826637312</v>
      </c>
      <c r="AG80" s="11">
        <v>0.42941013952203344</v>
      </c>
      <c r="AH80" s="11">
        <v>0.57058986047796656</v>
      </c>
      <c r="AI80" s="11">
        <v>0.4349221857770954</v>
      </c>
      <c r="AJ80" s="11">
        <v>0.5650778142229046</v>
      </c>
      <c r="AK80" s="11">
        <v>0.44274702172389629</v>
      </c>
      <c r="AL80" s="11">
        <v>0.55725297827610376</v>
      </c>
      <c r="AM80" s="11">
        <v>0.44353609533046973</v>
      </c>
      <c r="AN80" s="11">
        <v>0.55646390466953033</v>
      </c>
      <c r="AO80" s="11">
        <v>0.43901087483549212</v>
      </c>
      <c r="AP80" s="11">
        <v>0.56098912516450783</v>
      </c>
      <c r="AQ80" s="11">
        <v>0.44616757016400194</v>
      </c>
      <c r="AR80" s="11">
        <v>0.55383242983599812</v>
      </c>
      <c r="AS80" s="11">
        <v>0.44736306251272651</v>
      </c>
      <c r="AT80" s="11">
        <v>0.55263693748727349</v>
      </c>
      <c r="AU80" s="11">
        <v>0.44433891866223457</v>
      </c>
      <c r="AV80" s="11">
        <v>0.55566108133776537</v>
      </c>
      <c r="AW80" s="11">
        <v>0.44130405313813204</v>
      </c>
      <c r="AX80" s="11">
        <v>0.55869594686186796</v>
      </c>
      <c r="AY80" s="11">
        <v>0.42690613351406304</v>
      </c>
      <c r="AZ80" s="11">
        <v>0.57309386648593696</v>
      </c>
      <c r="BA80" s="11">
        <v>0.42507563025210082</v>
      </c>
      <c r="BB80" s="11">
        <v>0.57492436974789918</v>
      </c>
      <c r="BC80" s="11">
        <v>0.42503531310957154</v>
      </c>
      <c r="BD80" s="11">
        <v>0.57496468689042846</v>
      </c>
      <c r="BE80" s="11">
        <v>0.427456783480191</v>
      </c>
      <c r="BF80" s="11">
        <v>0.572543216519809</v>
      </c>
    </row>
    <row r="81" spans="1:58" x14ac:dyDescent="0.3">
      <c r="A81" s="3">
        <v>529</v>
      </c>
      <c r="B81" s="4" t="s">
        <v>78</v>
      </c>
      <c r="C81" s="11">
        <v>0.71135968558687934</v>
      </c>
      <c r="D81" s="11">
        <v>0.28864031441312071</v>
      </c>
      <c r="E81" s="11">
        <v>0.71066867017280244</v>
      </c>
      <c r="F81" s="11">
        <v>0.28933132982719761</v>
      </c>
      <c r="G81" s="11">
        <v>0.71354681676428078</v>
      </c>
      <c r="H81" s="11">
        <v>0.28645318323571917</v>
      </c>
      <c r="I81" s="11">
        <v>0.71581624788037612</v>
      </c>
      <c r="J81" s="11">
        <v>0.28418375211962388</v>
      </c>
      <c r="K81" s="11">
        <v>0.7183908045977011</v>
      </c>
      <c r="L81" s="11">
        <v>0.28160919540229884</v>
      </c>
      <c r="M81" s="11">
        <v>0.71535033804548254</v>
      </c>
      <c r="N81" s="11">
        <v>0.28464966195451752</v>
      </c>
      <c r="O81" s="11">
        <v>0.71707129094412336</v>
      </c>
      <c r="P81" s="11">
        <v>0.28292870905587669</v>
      </c>
      <c r="Q81" s="11">
        <v>0.71358138818272865</v>
      </c>
      <c r="R81" s="11">
        <v>0.28641861181727141</v>
      </c>
      <c r="S81" s="11">
        <v>0.71615586015709221</v>
      </c>
      <c r="T81" s="11">
        <v>0.28384413984290774</v>
      </c>
      <c r="U81" s="11">
        <v>0.66290516206482597</v>
      </c>
      <c r="V81" s="11">
        <v>0.33709483793517409</v>
      </c>
      <c r="W81" s="11">
        <v>0.67097779509154654</v>
      </c>
      <c r="X81" s="11">
        <v>0.32902220490845346</v>
      </c>
      <c r="Y81" s="11">
        <v>0.67661069894572434</v>
      </c>
      <c r="Z81" s="11">
        <v>0.32338930105427566</v>
      </c>
      <c r="AA81" s="11">
        <v>0.67375287797390637</v>
      </c>
      <c r="AB81" s="11">
        <v>0.32624712202609363</v>
      </c>
      <c r="AC81" s="11">
        <v>0.68281162436954612</v>
      </c>
      <c r="AD81" s="11">
        <v>0.31718837563045393</v>
      </c>
      <c r="AE81" s="11">
        <v>0.68593186372745496</v>
      </c>
      <c r="AF81" s="11">
        <v>0.3140681362725451</v>
      </c>
      <c r="AG81" s="11">
        <v>0.68422740758559863</v>
      </c>
      <c r="AH81" s="11">
        <v>0.31577259241440142</v>
      </c>
      <c r="AI81" s="11">
        <v>0.6835231345066497</v>
      </c>
      <c r="AJ81" s="11">
        <v>0.3164768654933503</v>
      </c>
      <c r="AK81" s="11">
        <v>0.68464961067853169</v>
      </c>
      <c r="AL81" s="11">
        <v>0.31535038932146831</v>
      </c>
      <c r="AM81" s="11">
        <v>0.68802295003585945</v>
      </c>
      <c r="AN81" s="11">
        <v>0.31197704996414055</v>
      </c>
      <c r="AO81" s="11">
        <v>0.69460842188114913</v>
      </c>
      <c r="AP81" s="11">
        <v>0.30539157811885087</v>
      </c>
      <c r="AQ81" s="11">
        <v>0.70161038148843025</v>
      </c>
      <c r="AR81" s="11">
        <v>0.29838961851156975</v>
      </c>
      <c r="AS81" s="11">
        <v>0.70408795292660264</v>
      </c>
      <c r="AT81" s="11">
        <v>0.29591204707339736</v>
      </c>
      <c r="AU81" s="11">
        <v>0.71327269924464309</v>
      </c>
      <c r="AV81" s="11">
        <v>0.28672730075535685</v>
      </c>
      <c r="AW81" s="11">
        <v>0.71738131699846863</v>
      </c>
      <c r="AX81" s="11">
        <v>0.28261868300153137</v>
      </c>
      <c r="AY81" s="11">
        <v>0.72551408987052557</v>
      </c>
      <c r="AZ81" s="11">
        <v>0.27448591012947449</v>
      </c>
      <c r="BA81" s="11">
        <v>0.72445491149434016</v>
      </c>
      <c r="BB81" s="11">
        <v>0.27554508850565979</v>
      </c>
      <c r="BC81" s="11">
        <v>0.72804618656943176</v>
      </c>
      <c r="BD81" s="11">
        <v>0.27195381343056824</v>
      </c>
      <c r="BE81" s="11">
        <v>0.73520787910683405</v>
      </c>
      <c r="BF81" s="11">
        <v>0.26479212089316595</v>
      </c>
    </row>
    <row r="82" spans="1:58" x14ac:dyDescent="0.3">
      <c r="A82" s="3">
        <v>532</v>
      </c>
      <c r="B82" s="4" t="s">
        <v>79</v>
      </c>
      <c r="C82" s="11">
        <v>0.66614610445948286</v>
      </c>
      <c r="D82" s="11">
        <v>0.33385389554051709</v>
      </c>
      <c r="E82" s="11">
        <v>0.69106806103205898</v>
      </c>
      <c r="F82" s="11">
        <v>0.30893193896794102</v>
      </c>
      <c r="G82" s="11">
        <v>0.69330954504906339</v>
      </c>
      <c r="H82" s="11">
        <v>0.30669045495093666</v>
      </c>
      <c r="I82" s="11">
        <v>0.69278496720439642</v>
      </c>
      <c r="J82" s="11">
        <v>0.30721503279560364</v>
      </c>
      <c r="K82" s="11">
        <v>0.69285958319098051</v>
      </c>
      <c r="L82" s="11">
        <v>0.30714041680901949</v>
      </c>
      <c r="M82" s="11">
        <v>0.67640067911714774</v>
      </c>
      <c r="N82" s="11">
        <v>0.32359932088285231</v>
      </c>
      <c r="O82" s="11">
        <v>0.68004080244814691</v>
      </c>
      <c r="P82" s="11">
        <v>0.31995919755185309</v>
      </c>
      <c r="Q82" s="11">
        <v>0.65211482928486497</v>
      </c>
      <c r="R82" s="11">
        <v>0.34788517071513503</v>
      </c>
      <c r="S82" s="11">
        <v>0.64829088471849861</v>
      </c>
      <c r="T82" s="11">
        <v>0.35170911528150134</v>
      </c>
      <c r="U82" s="11">
        <v>0.6618959420777909</v>
      </c>
      <c r="V82" s="11">
        <v>0.3381040579222091</v>
      </c>
      <c r="W82" s="11">
        <v>0.66251472816024237</v>
      </c>
      <c r="X82" s="11">
        <v>0.33748527183975763</v>
      </c>
      <c r="Y82" s="11">
        <v>0.65884685280026434</v>
      </c>
      <c r="Z82" s="11">
        <v>0.34115314719973566</v>
      </c>
      <c r="AA82" s="11">
        <v>0.67626246381473143</v>
      </c>
      <c r="AB82" s="11">
        <v>0.32373753618526857</v>
      </c>
      <c r="AC82" s="11">
        <v>0.67683023662061303</v>
      </c>
      <c r="AD82" s="11">
        <v>0.32316976337938702</v>
      </c>
      <c r="AE82" s="11">
        <v>0.68150955313437545</v>
      </c>
      <c r="AF82" s="11">
        <v>0.3184904468656245</v>
      </c>
      <c r="AG82" s="11">
        <v>0.68266498263340702</v>
      </c>
      <c r="AH82" s="11">
        <v>0.31733501736659298</v>
      </c>
      <c r="AI82" s="11">
        <v>0.684836000633814</v>
      </c>
      <c r="AJ82" s="11">
        <v>0.315163999366186</v>
      </c>
      <c r="AK82" s="11">
        <v>0.68702902036235369</v>
      </c>
      <c r="AL82" s="11">
        <v>0.31297097963764631</v>
      </c>
      <c r="AM82" s="11">
        <v>0.68356251998720818</v>
      </c>
      <c r="AN82" s="11">
        <v>0.31643748001279182</v>
      </c>
      <c r="AO82" s="11">
        <v>0.68745991019884545</v>
      </c>
      <c r="AP82" s="11">
        <v>0.31254008980115461</v>
      </c>
      <c r="AQ82" s="11">
        <v>0.68845487478343048</v>
      </c>
      <c r="AR82" s="11">
        <v>0.31154512521656952</v>
      </c>
      <c r="AS82" s="11">
        <v>0.68954854669140386</v>
      </c>
      <c r="AT82" s="11">
        <v>0.31045145330859619</v>
      </c>
      <c r="AU82" s="11">
        <v>0.68605193593531333</v>
      </c>
      <c r="AV82" s="11">
        <v>0.31394806406468667</v>
      </c>
      <c r="AW82" s="11">
        <v>0.69469638739431205</v>
      </c>
      <c r="AX82" s="11">
        <v>0.30530361260568795</v>
      </c>
      <c r="AY82" s="11">
        <v>0.699148677409547</v>
      </c>
      <c r="AZ82" s="11">
        <v>0.30085132259045305</v>
      </c>
      <c r="BA82" s="11">
        <v>0.70134583396340544</v>
      </c>
      <c r="BB82" s="11">
        <v>0.29865416603659456</v>
      </c>
      <c r="BC82" s="11">
        <v>0.71094803055264344</v>
      </c>
      <c r="BD82" s="11">
        <v>0.28905196944735662</v>
      </c>
      <c r="BE82" s="11">
        <v>0.71698950170042886</v>
      </c>
      <c r="BF82" s="11">
        <v>0.2830104982995712</v>
      </c>
    </row>
    <row r="83" spans="1:58" x14ac:dyDescent="0.3">
      <c r="A83" s="3">
        <v>533</v>
      </c>
      <c r="B83" s="4" t="s">
        <v>80</v>
      </c>
      <c r="C83" s="11">
        <v>0.50702576112412179</v>
      </c>
      <c r="D83" s="11">
        <v>0.49297423887587821</v>
      </c>
      <c r="E83" s="11">
        <v>0.52094603094728897</v>
      </c>
      <c r="F83" s="11">
        <v>0.47905396905271103</v>
      </c>
      <c r="G83" s="11">
        <v>0.51971098998605658</v>
      </c>
      <c r="H83" s="11">
        <v>0.48028901001394347</v>
      </c>
      <c r="I83" s="11">
        <v>0.52418433413736198</v>
      </c>
      <c r="J83" s="11">
        <v>0.47581566586263807</v>
      </c>
      <c r="K83" s="11">
        <v>0.52080975732428014</v>
      </c>
      <c r="L83" s="11">
        <v>0.47919024267571986</v>
      </c>
      <c r="M83" s="11">
        <v>0.52370088719898611</v>
      </c>
      <c r="N83" s="11">
        <v>0.47629911280101395</v>
      </c>
      <c r="O83" s="11">
        <v>0.53283018867924525</v>
      </c>
      <c r="P83" s="11">
        <v>0.46716981132075469</v>
      </c>
      <c r="Q83" s="11">
        <v>0.53071500503524671</v>
      </c>
      <c r="R83" s="11">
        <v>0.46928499496475329</v>
      </c>
      <c r="S83" s="11">
        <v>0.52969561989606528</v>
      </c>
      <c r="T83" s="11">
        <v>0.47030438010393466</v>
      </c>
      <c r="U83" s="11">
        <v>0.57090262790402435</v>
      </c>
      <c r="V83" s="11">
        <v>0.42909737209597565</v>
      </c>
      <c r="W83" s="11">
        <v>0.57757103344229321</v>
      </c>
      <c r="X83" s="11">
        <v>0.42242896655770679</v>
      </c>
      <c r="Y83" s="11">
        <v>0.58093370910427644</v>
      </c>
      <c r="Z83" s="11">
        <v>0.41906629089572356</v>
      </c>
      <c r="AA83" s="11">
        <v>0.57874109263657958</v>
      </c>
      <c r="AB83" s="11">
        <v>0.42125890736342042</v>
      </c>
      <c r="AC83" s="11">
        <v>0.57594786729857816</v>
      </c>
      <c r="AD83" s="11">
        <v>0.42405213270142178</v>
      </c>
      <c r="AE83" s="11">
        <v>0.57586858898605531</v>
      </c>
      <c r="AF83" s="11">
        <v>0.42413141101394469</v>
      </c>
      <c r="AG83" s="11">
        <v>0.57578253706754534</v>
      </c>
      <c r="AH83" s="11">
        <v>0.42421746293245471</v>
      </c>
      <c r="AI83" s="11">
        <v>0.58130224891086779</v>
      </c>
      <c r="AJ83" s="11">
        <v>0.41869775108913221</v>
      </c>
      <c r="AK83" s="11">
        <v>0.57795257102606246</v>
      </c>
      <c r="AL83" s="11">
        <v>0.42204742897393754</v>
      </c>
      <c r="AM83" s="11">
        <v>0.57917393833624198</v>
      </c>
      <c r="AN83" s="11">
        <v>0.42082606166375802</v>
      </c>
      <c r="AO83" s="11">
        <v>0.57965585859768232</v>
      </c>
      <c r="AP83" s="11">
        <v>0.42034414140231768</v>
      </c>
      <c r="AQ83" s="11">
        <v>0.58430737183196391</v>
      </c>
      <c r="AR83" s="11">
        <v>0.41569262816803609</v>
      </c>
      <c r="AS83" s="11">
        <v>0.58357102110667425</v>
      </c>
      <c r="AT83" s="11">
        <v>0.41642897889332575</v>
      </c>
      <c r="AU83" s="11">
        <v>0.623379551347086</v>
      </c>
      <c r="AV83" s="11">
        <v>0.376620448652914</v>
      </c>
      <c r="AW83" s="11">
        <v>0.6226246367091437</v>
      </c>
      <c r="AX83" s="11">
        <v>0.37737536329085625</v>
      </c>
      <c r="AY83" s="11">
        <v>0.62799242846008241</v>
      </c>
      <c r="AZ83" s="11">
        <v>0.37200757153991759</v>
      </c>
      <c r="BA83" s="11">
        <v>0.6303601108033241</v>
      </c>
      <c r="BB83" s="11">
        <v>0.3696398891966759</v>
      </c>
      <c r="BC83" s="11">
        <v>0.63349514563106801</v>
      </c>
      <c r="BD83" s="11">
        <v>0.36650485436893204</v>
      </c>
      <c r="BE83" s="11">
        <v>0.63949635520212056</v>
      </c>
      <c r="BF83" s="11">
        <v>0.36050364479787939</v>
      </c>
    </row>
    <row r="84" spans="1:58" x14ac:dyDescent="0.3">
      <c r="A84" s="3">
        <v>534</v>
      </c>
      <c r="B84" s="4" t="s">
        <v>81</v>
      </c>
      <c r="C84" s="11">
        <v>0.35817192252281094</v>
      </c>
      <c r="D84" s="11">
        <v>0.64182807747718906</v>
      </c>
      <c r="E84" s="11">
        <v>0.35899681528662419</v>
      </c>
      <c r="F84" s="11">
        <v>0.64100318471337581</v>
      </c>
      <c r="G84" s="11">
        <v>0.36476327575175943</v>
      </c>
      <c r="H84" s="11">
        <v>0.63523672424824051</v>
      </c>
      <c r="I84" s="11">
        <v>0.36046231639778475</v>
      </c>
      <c r="J84" s="11">
        <v>0.6395376836022153</v>
      </c>
      <c r="K84" s="11">
        <v>0.36017861414560243</v>
      </c>
      <c r="L84" s="11">
        <v>0.63982138585439763</v>
      </c>
      <c r="M84" s="11">
        <v>0.38376472473755913</v>
      </c>
      <c r="N84" s="11">
        <v>0.61623527526244093</v>
      </c>
      <c r="O84" s="11">
        <v>0.38362516990485329</v>
      </c>
      <c r="P84" s="11">
        <v>0.61637483009514671</v>
      </c>
      <c r="Q84" s="11">
        <v>0.38693386773547095</v>
      </c>
      <c r="R84" s="11">
        <v>0.61306613226452911</v>
      </c>
      <c r="S84" s="11">
        <v>0.38521962167361334</v>
      </c>
      <c r="T84" s="11">
        <v>0.61478037832638666</v>
      </c>
      <c r="U84" s="11">
        <v>0.40395882818685669</v>
      </c>
      <c r="V84" s="11">
        <v>0.59604117181314331</v>
      </c>
      <c r="W84" s="11">
        <v>0.41067249180839444</v>
      </c>
      <c r="X84" s="11">
        <v>0.58932750819160551</v>
      </c>
      <c r="Y84" s="11">
        <v>0.41244026514567594</v>
      </c>
      <c r="Z84" s="11">
        <v>0.587559734854324</v>
      </c>
      <c r="AA84" s="11">
        <v>0.42361697230108186</v>
      </c>
      <c r="AB84" s="11">
        <v>0.57638302769891814</v>
      </c>
      <c r="AC84" s="11">
        <v>0.42742428877332517</v>
      </c>
      <c r="AD84" s="11">
        <v>0.57257571122667483</v>
      </c>
      <c r="AE84" s="11">
        <v>0.43469294225481209</v>
      </c>
      <c r="AF84" s="11">
        <v>0.56530705774518786</v>
      </c>
      <c r="AG84" s="11">
        <v>0.43396371463714639</v>
      </c>
      <c r="AH84" s="11">
        <v>0.56603628536285366</v>
      </c>
      <c r="AI84" s="11">
        <v>0.43554807103490506</v>
      </c>
      <c r="AJ84" s="11">
        <v>0.56445192896509488</v>
      </c>
      <c r="AK84" s="11">
        <v>0.43930724040588998</v>
      </c>
      <c r="AL84" s="11">
        <v>0.56069275959411002</v>
      </c>
      <c r="AM84" s="11">
        <v>0.44668587896253603</v>
      </c>
      <c r="AN84" s="11">
        <v>0.55331412103746402</v>
      </c>
      <c r="AO84" s="11">
        <v>0.45247464810049948</v>
      </c>
      <c r="AP84" s="11">
        <v>0.54752535189950058</v>
      </c>
      <c r="AQ84" s="11">
        <v>0.45506036667163513</v>
      </c>
      <c r="AR84" s="11">
        <v>0.54493963332836493</v>
      </c>
      <c r="AS84" s="11">
        <v>0.45475465815455424</v>
      </c>
      <c r="AT84" s="11">
        <v>0.54524534184544582</v>
      </c>
      <c r="AU84" s="11">
        <v>0.45784291953512474</v>
      </c>
      <c r="AV84" s="11">
        <v>0.54215708046487532</v>
      </c>
      <c r="AW84" s="11">
        <v>0.45552362001621344</v>
      </c>
      <c r="AX84" s="11">
        <v>0.54447637998378662</v>
      </c>
      <c r="AY84" s="11">
        <v>0.45290625229055193</v>
      </c>
      <c r="AZ84" s="11">
        <v>0.54709374770944807</v>
      </c>
      <c r="BA84" s="11">
        <v>0.457284961966062</v>
      </c>
      <c r="BB84" s="11">
        <v>0.54271503803393795</v>
      </c>
      <c r="BC84" s="11">
        <v>0.46112247880736629</v>
      </c>
      <c r="BD84" s="11">
        <v>0.53887752119263377</v>
      </c>
      <c r="BE84" s="11">
        <v>0.47145662133663008</v>
      </c>
      <c r="BF84" s="11">
        <v>0.52854337866336998</v>
      </c>
    </row>
    <row r="85" spans="1:58" x14ac:dyDescent="0.3">
      <c r="A85" s="3">
        <v>536</v>
      </c>
      <c r="B85" s="4" t="s">
        <v>82</v>
      </c>
      <c r="C85" s="11">
        <v>0.3159062103929024</v>
      </c>
      <c r="D85" s="11">
        <v>0.68409378960709755</v>
      </c>
      <c r="E85" s="11">
        <v>0.31095123900879296</v>
      </c>
      <c r="F85" s="11">
        <v>0.68904876099120704</v>
      </c>
      <c r="G85" s="11">
        <v>0.31123686337914308</v>
      </c>
      <c r="H85" s="11">
        <v>0.68876313662085686</v>
      </c>
      <c r="I85" s="11">
        <v>0.31691510045366172</v>
      </c>
      <c r="J85" s="11">
        <v>0.68308489954633833</v>
      </c>
      <c r="K85" s="11">
        <v>0.32953816549069914</v>
      </c>
      <c r="L85" s="11">
        <v>0.67046183450930086</v>
      </c>
      <c r="M85" s="11">
        <v>0.31278317152103557</v>
      </c>
      <c r="N85" s="11">
        <v>0.68721682847896437</v>
      </c>
      <c r="O85" s="11">
        <v>0.32083739045764365</v>
      </c>
      <c r="P85" s="11">
        <v>0.67916260954235641</v>
      </c>
      <c r="Q85" s="11">
        <v>0.33023634881825592</v>
      </c>
      <c r="R85" s="11">
        <v>0.66976365118174408</v>
      </c>
      <c r="S85" s="11">
        <v>0.32738979692917286</v>
      </c>
      <c r="T85" s="11">
        <v>0.6726102030708272</v>
      </c>
      <c r="U85" s="11">
        <v>0.33287173273325255</v>
      </c>
      <c r="V85" s="11">
        <v>0.66712826726674745</v>
      </c>
      <c r="W85" s="11">
        <v>0.33991825613079019</v>
      </c>
      <c r="X85" s="11">
        <v>0.66008174386920981</v>
      </c>
      <c r="Y85" s="11">
        <v>0.34652964959568733</v>
      </c>
      <c r="Z85" s="11">
        <v>0.65347035040431267</v>
      </c>
      <c r="AA85" s="11">
        <v>0.34465937762825904</v>
      </c>
      <c r="AB85" s="11">
        <v>0.65534062237174096</v>
      </c>
      <c r="AC85" s="11">
        <v>0.34891069349742226</v>
      </c>
      <c r="AD85" s="11">
        <v>0.65108930650257779</v>
      </c>
      <c r="AE85" s="11">
        <v>0.35576438999832188</v>
      </c>
      <c r="AF85" s="11">
        <v>0.64423561000167817</v>
      </c>
      <c r="AG85" s="11">
        <v>0.35210084033613448</v>
      </c>
      <c r="AH85" s="11">
        <v>0.64789915966386558</v>
      </c>
      <c r="AI85" s="11">
        <v>0.34603709949409783</v>
      </c>
      <c r="AJ85" s="11">
        <v>0.65396290050590222</v>
      </c>
      <c r="AK85" s="11">
        <v>0.3468590831918506</v>
      </c>
      <c r="AL85" s="11">
        <v>0.65314091680814945</v>
      </c>
      <c r="AM85" s="11">
        <v>0.34799726121191371</v>
      </c>
      <c r="AN85" s="11">
        <v>0.65200273878808623</v>
      </c>
      <c r="AO85" s="11">
        <v>0.34923103507862452</v>
      </c>
      <c r="AP85" s="11">
        <v>0.65076896492137548</v>
      </c>
      <c r="AQ85" s="11">
        <v>0.35419166809531971</v>
      </c>
      <c r="AR85" s="11">
        <v>0.64580833190468023</v>
      </c>
      <c r="AS85" s="11">
        <v>0.35979847116052815</v>
      </c>
      <c r="AT85" s="11">
        <v>0.6402015288394719</v>
      </c>
      <c r="AU85" s="11">
        <v>0.35802035802035803</v>
      </c>
      <c r="AV85" s="11">
        <v>0.64197964197964197</v>
      </c>
      <c r="AW85" s="11">
        <v>0.35125636970655422</v>
      </c>
      <c r="AX85" s="11">
        <v>0.64874363029344584</v>
      </c>
      <c r="AY85" s="11">
        <v>0.35416666666666669</v>
      </c>
      <c r="AZ85" s="11">
        <v>0.64583333333333337</v>
      </c>
      <c r="BA85" s="11">
        <v>0.35427179397946756</v>
      </c>
      <c r="BB85" s="11">
        <v>0.64572820602053249</v>
      </c>
      <c r="BC85" s="11">
        <v>0.3637637988435255</v>
      </c>
      <c r="BD85" s="11">
        <v>0.6362362011564745</v>
      </c>
      <c r="BE85" s="11">
        <v>0.36498936924167258</v>
      </c>
      <c r="BF85" s="11">
        <v>0.63501063075832742</v>
      </c>
    </row>
    <row r="86" spans="1:58" x14ac:dyDescent="0.3">
      <c r="A86" s="3">
        <v>538</v>
      </c>
      <c r="B86" s="4" t="s">
        <v>83</v>
      </c>
      <c r="C86" s="11">
        <v>0.3354774156660949</v>
      </c>
      <c r="D86" s="11">
        <v>0.6645225843339051</v>
      </c>
      <c r="E86" s="11">
        <v>0.34082823395474598</v>
      </c>
      <c r="F86" s="11">
        <v>0.65917176604525407</v>
      </c>
      <c r="G86" s="11">
        <v>0.34579850417949848</v>
      </c>
      <c r="H86" s="11">
        <v>0.65420149582050158</v>
      </c>
      <c r="I86" s="11">
        <v>0.35255184585968524</v>
      </c>
      <c r="J86" s="11">
        <v>0.64744815414031476</v>
      </c>
      <c r="K86" s="11">
        <v>0.3561624042768386</v>
      </c>
      <c r="L86" s="11">
        <v>0.64383759572316135</v>
      </c>
      <c r="M86" s="11">
        <v>0.36453413482181196</v>
      </c>
      <c r="N86" s="11">
        <v>0.63546586517818804</v>
      </c>
      <c r="O86" s="11">
        <v>0.36080273270708796</v>
      </c>
      <c r="P86" s="11">
        <v>0.63919726729291204</v>
      </c>
      <c r="Q86" s="11">
        <v>0.36818766986125018</v>
      </c>
      <c r="R86" s="11">
        <v>0.63181233013874982</v>
      </c>
      <c r="S86" s="11">
        <v>0.36968123467474395</v>
      </c>
      <c r="T86" s="11">
        <v>0.63031876532525599</v>
      </c>
      <c r="U86" s="11">
        <v>0.40203369251783277</v>
      </c>
      <c r="V86" s="11">
        <v>0.59796630748216728</v>
      </c>
      <c r="W86" s="11">
        <v>0.40825206301575395</v>
      </c>
      <c r="X86" s="11">
        <v>0.5917479369842461</v>
      </c>
      <c r="Y86" s="11">
        <v>0.40529683082874574</v>
      </c>
      <c r="Z86" s="11">
        <v>0.59470316917125432</v>
      </c>
      <c r="AA86" s="11">
        <v>0.40041037666715523</v>
      </c>
      <c r="AB86" s="11">
        <v>0.59958962333284482</v>
      </c>
      <c r="AC86" s="11">
        <v>0.40524695881577016</v>
      </c>
      <c r="AD86" s="11">
        <v>0.59475304118422978</v>
      </c>
      <c r="AE86" s="11">
        <v>0.41160180731671769</v>
      </c>
      <c r="AF86" s="11">
        <v>0.58839819268328231</v>
      </c>
      <c r="AG86" s="11">
        <v>0.41075363596297931</v>
      </c>
      <c r="AH86" s="11">
        <v>0.58924636403702069</v>
      </c>
      <c r="AI86" s="11">
        <v>0.41099985054550892</v>
      </c>
      <c r="AJ86" s="11">
        <v>0.58900014945449108</v>
      </c>
      <c r="AK86" s="11">
        <v>0.41602996254681646</v>
      </c>
      <c r="AL86" s="11">
        <v>0.58397003745318354</v>
      </c>
      <c r="AM86" s="11">
        <v>0.41941336558814635</v>
      </c>
      <c r="AN86" s="11">
        <v>0.58058663441185365</v>
      </c>
      <c r="AO86" s="11">
        <v>0.42029420594416089</v>
      </c>
      <c r="AP86" s="11">
        <v>0.57970579405583911</v>
      </c>
      <c r="AQ86" s="11">
        <v>0.42980625931445604</v>
      </c>
      <c r="AR86" s="11">
        <v>0.57019374068554396</v>
      </c>
      <c r="AS86" s="11">
        <v>0.42740981667652278</v>
      </c>
      <c r="AT86" s="11">
        <v>0.57259018332347722</v>
      </c>
      <c r="AU86" s="11">
        <v>0.42376149510530997</v>
      </c>
      <c r="AV86" s="11">
        <v>0.57623850489468997</v>
      </c>
      <c r="AW86" s="11">
        <v>0.42869955156950673</v>
      </c>
      <c r="AX86" s="11">
        <v>0.57130044843049332</v>
      </c>
      <c r="AY86" s="11">
        <v>0.43058858501783592</v>
      </c>
      <c r="AZ86" s="11">
        <v>0.56941141498216408</v>
      </c>
      <c r="BA86" s="11">
        <v>0.43174744330813697</v>
      </c>
      <c r="BB86" s="11">
        <v>0.56825255669186303</v>
      </c>
      <c r="BC86" s="11">
        <v>0.43781388478581978</v>
      </c>
      <c r="BD86" s="11">
        <v>0.56218611521418016</v>
      </c>
      <c r="BE86" s="11">
        <v>0.44269829503335806</v>
      </c>
      <c r="BF86" s="11">
        <v>0.557301704966642</v>
      </c>
    </row>
    <row r="87" spans="1:58" x14ac:dyDescent="0.3">
      <c r="A87" s="3">
        <v>540</v>
      </c>
      <c r="B87" s="4" t="s">
        <v>84</v>
      </c>
      <c r="C87" s="11">
        <v>0.16737228337567034</v>
      </c>
      <c r="D87" s="11">
        <v>0.83262771662432966</v>
      </c>
      <c r="E87" s="11">
        <v>0.1635434412265758</v>
      </c>
      <c r="F87" s="11">
        <v>0.83645655877342417</v>
      </c>
      <c r="G87" s="11">
        <v>0.16628571428571429</v>
      </c>
      <c r="H87" s="11">
        <v>0.83371428571428574</v>
      </c>
      <c r="I87" s="11">
        <v>0.16963260619977039</v>
      </c>
      <c r="J87" s="11">
        <v>0.83036739380022961</v>
      </c>
      <c r="K87" s="11">
        <v>0.1741826381059752</v>
      </c>
      <c r="L87" s="11">
        <v>0.82581736189402477</v>
      </c>
      <c r="M87" s="11">
        <v>0.18705849109918055</v>
      </c>
      <c r="N87" s="11">
        <v>0.8129415089008194</v>
      </c>
      <c r="O87" s="11">
        <v>0.18873886814133869</v>
      </c>
      <c r="P87" s="11">
        <v>0.81126113185866133</v>
      </c>
      <c r="Q87" s="11">
        <v>0.19021424435437173</v>
      </c>
      <c r="R87" s="11">
        <v>0.80978575564562827</v>
      </c>
      <c r="S87" s="11">
        <v>0.18779069767441861</v>
      </c>
      <c r="T87" s="11">
        <v>0.81220930232558142</v>
      </c>
      <c r="U87" s="11">
        <v>0.18988491823137493</v>
      </c>
      <c r="V87" s="11">
        <v>0.81011508176862512</v>
      </c>
      <c r="W87" s="11">
        <v>0.19025157232704404</v>
      </c>
      <c r="X87" s="11">
        <v>0.80974842767295596</v>
      </c>
      <c r="Y87" s="11">
        <v>0.18210459987397606</v>
      </c>
      <c r="Z87" s="11">
        <v>0.81789540012602391</v>
      </c>
      <c r="AA87" s="11">
        <v>0.17972488038277512</v>
      </c>
      <c r="AB87" s="11">
        <v>0.82027511961722488</v>
      </c>
      <c r="AC87" s="11">
        <v>0.17792521109770809</v>
      </c>
      <c r="AD87" s="11">
        <v>0.82207478890229191</v>
      </c>
      <c r="AE87" s="11">
        <v>0.18865598027127004</v>
      </c>
      <c r="AF87" s="11">
        <v>0.81134401972872994</v>
      </c>
      <c r="AG87" s="11">
        <v>0.18608215818516247</v>
      </c>
      <c r="AH87" s="11">
        <v>0.81391784181483751</v>
      </c>
      <c r="AI87" s="11">
        <v>0.18819530284301608</v>
      </c>
      <c r="AJ87" s="11">
        <v>0.81180469715698389</v>
      </c>
      <c r="AK87" s="11">
        <v>0.18965517241379309</v>
      </c>
      <c r="AL87" s="11">
        <v>0.81034482758620685</v>
      </c>
      <c r="AM87" s="11">
        <v>0.18734256926952142</v>
      </c>
      <c r="AN87" s="11">
        <v>0.81265743073047858</v>
      </c>
      <c r="AO87" s="11">
        <v>0.19132334581772784</v>
      </c>
      <c r="AP87" s="11">
        <v>0.80867665418227219</v>
      </c>
      <c r="AQ87" s="11">
        <v>0.18526715143850775</v>
      </c>
      <c r="AR87" s="11">
        <v>0.81473284856149231</v>
      </c>
      <c r="AS87" s="11">
        <v>0.18597270707711838</v>
      </c>
      <c r="AT87" s="11">
        <v>0.81402729292288167</v>
      </c>
      <c r="AU87" s="11">
        <v>0.2165341812400636</v>
      </c>
      <c r="AV87" s="11">
        <v>0.78346581875993637</v>
      </c>
      <c r="AW87" s="11">
        <v>0.2194187160651549</v>
      </c>
      <c r="AX87" s="11">
        <v>0.78058128393484505</v>
      </c>
      <c r="AY87" s="11">
        <v>0.22534755900420303</v>
      </c>
      <c r="AZ87" s="11">
        <v>0.774652440995797</v>
      </c>
      <c r="BA87" s="11">
        <v>0.23283191628515371</v>
      </c>
      <c r="BB87" s="11">
        <v>0.76716808371484635</v>
      </c>
      <c r="BC87" s="11">
        <v>0.23760740251156642</v>
      </c>
      <c r="BD87" s="11">
        <v>0.76239259748843358</v>
      </c>
      <c r="BE87" s="11">
        <v>0.22163238221632381</v>
      </c>
      <c r="BF87" s="11">
        <v>0.77836761778367614</v>
      </c>
    </row>
    <row r="88" spans="1:58" x14ac:dyDescent="0.3">
      <c r="A88" s="3">
        <v>541</v>
      </c>
      <c r="B88" s="4" t="s">
        <v>85</v>
      </c>
      <c r="C88" s="11">
        <v>0</v>
      </c>
      <c r="D88" s="11">
        <v>1</v>
      </c>
      <c r="E88" s="11">
        <v>0</v>
      </c>
      <c r="F88" s="11">
        <v>1</v>
      </c>
      <c r="G88" s="11">
        <v>0</v>
      </c>
      <c r="H88" s="11">
        <v>1</v>
      </c>
      <c r="I88" s="11">
        <v>0</v>
      </c>
      <c r="J88" s="11">
        <v>1</v>
      </c>
      <c r="K88" s="11">
        <v>0</v>
      </c>
      <c r="L88" s="11">
        <v>1</v>
      </c>
      <c r="M88" s="11">
        <v>0</v>
      </c>
      <c r="N88" s="11">
        <v>1</v>
      </c>
      <c r="O88" s="11">
        <v>0</v>
      </c>
      <c r="P88" s="11">
        <v>1</v>
      </c>
      <c r="Q88" s="11">
        <v>0</v>
      </c>
      <c r="R88" s="11">
        <v>1</v>
      </c>
      <c r="S88" s="11">
        <v>0</v>
      </c>
      <c r="T88" s="11">
        <v>1</v>
      </c>
      <c r="U88" s="11">
        <v>0</v>
      </c>
      <c r="V88" s="11">
        <v>1</v>
      </c>
      <c r="W88" s="11">
        <v>0</v>
      </c>
      <c r="X88" s="11">
        <v>1</v>
      </c>
      <c r="Y88" s="11">
        <v>0</v>
      </c>
      <c r="Z88" s="11">
        <v>1</v>
      </c>
      <c r="AA88" s="11">
        <v>0</v>
      </c>
      <c r="AB88" s="11">
        <v>1</v>
      </c>
      <c r="AC88" s="11">
        <v>0</v>
      </c>
      <c r="AD88" s="11">
        <v>1</v>
      </c>
      <c r="AE88" s="11">
        <v>0</v>
      </c>
      <c r="AF88" s="11">
        <v>1</v>
      </c>
      <c r="AG88" s="11">
        <v>0</v>
      </c>
      <c r="AH88" s="11">
        <v>1</v>
      </c>
      <c r="AI88" s="11">
        <v>0</v>
      </c>
      <c r="AJ88" s="11">
        <v>1</v>
      </c>
      <c r="AK88" s="11">
        <v>0</v>
      </c>
      <c r="AL88" s="11">
        <v>1</v>
      </c>
      <c r="AM88" s="11">
        <v>0.14862914862914864</v>
      </c>
      <c r="AN88" s="11">
        <v>0.85137085137085133</v>
      </c>
      <c r="AO88" s="11">
        <v>0</v>
      </c>
      <c r="AP88" s="11">
        <v>1</v>
      </c>
      <c r="AQ88" s="11">
        <v>0</v>
      </c>
      <c r="AR88" s="11">
        <v>1</v>
      </c>
      <c r="AS88" s="11">
        <v>0</v>
      </c>
      <c r="AT88" s="11">
        <v>1</v>
      </c>
      <c r="AU88" s="11">
        <v>0.15853658536585366</v>
      </c>
      <c r="AV88" s="11">
        <v>0.84146341463414631</v>
      </c>
      <c r="AW88" s="11">
        <v>0.1642958748221906</v>
      </c>
      <c r="AX88" s="11">
        <v>0.83570412517780934</v>
      </c>
      <c r="AY88" s="11">
        <v>0</v>
      </c>
      <c r="AZ88" s="11">
        <v>1</v>
      </c>
      <c r="BA88" s="11">
        <v>0</v>
      </c>
      <c r="BB88" s="11">
        <v>1</v>
      </c>
      <c r="BC88" s="11">
        <v>0.17468541820873426</v>
      </c>
      <c r="BD88" s="11">
        <v>0.82531458179126571</v>
      </c>
      <c r="BE88" s="11">
        <v>0.18356772760917839</v>
      </c>
      <c r="BF88" s="11">
        <v>0.81643227239082161</v>
      </c>
    </row>
    <row r="89" spans="1:58" x14ac:dyDescent="0.3">
      <c r="A89" s="3">
        <v>542</v>
      </c>
      <c r="B89" s="4" t="s">
        <v>86</v>
      </c>
      <c r="C89" s="11">
        <v>0.51011339258351207</v>
      </c>
      <c r="D89" s="11">
        <v>0.48988660741648787</v>
      </c>
      <c r="E89" s="11">
        <v>0.50995524000617376</v>
      </c>
      <c r="F89" s="11">
        <v>0.49004475999382618</v>
      </c>
      <c r="G89" s="11">
        <v>0.50998915905219144</v>
      </c>
      <c r="H89" s="11">
        <v>0.49001084094780856</v>
      </c>
      <c r="I89" s="11">
        <v>0.50536130536130541</v>
      </c>
      <c r="J89" s="11">
        <v>0.49463869463869464</v>
      </c>
      <c r="K89" s="11">
        <v>0.50862600123228585</v>
      </c>
      <c r="L89" s="11">
        <v>0.49137399876771409</v>
      </c>
      <c r="M89" s="11">
        <v>0.50433973961562306</v>
      </c>
      <c r="N89" s="11">
        <v>0.49566026038437694</v>
      </c>
      <c r="O89" s="11">
        <v>0.5116063138347261</v>
      </c>
      <c r="P89" s="11">
        <v>0.4883936861652739</v>
      </c>
      <c r="Q89" s="11">
        <v>0.5126274509803922</v>
      </c>
      <c r="R89" s="11">
        <v>0.48737254901960786</v>
      </c>
      <c r="S89" s="11">
        <v>0.50942514410344286</v>
      </c>
      <c r="T89" s="11">
        <v>0.49057485589655708</v>
      </c>
      <c r="U89" s="11">
        <v>0.50771229095632409</v>
      </c>
      <c r="V89" s="11">
        <v>0.49228770904367591</v>
      </c>
      <c r="W89" s="11">
        <v>0.52344497607655505</v>
      </c>
      <c r="X89" s="11">
        <v>0.47655502392344495</v>
      </c>
      <c r="Y89" s="11">
        <v>0.51891720753522241</v>
      </c>
      <c r="Z89" s="11">
        <v>0.48108279246477759</v>
      </c>
      <c r="AA89" s="11">
        <v>0.52089179918927342</v>
      </c>
      <c r="AB89" s="11">
        <v>0.47910820081072653</v>
      </c>
      <c r="AC89" s="11">
        <v>0.51882261812548414</v>
      </c>
      <c r="AD89" s="11">
        <v>0.48117738187451586</v>
      </c>
      <c r="AE89" s="11">
        <v>0.51483610377505051</v>
      </c>
      <c r="AF89" s="11">
        <v>0.48516389622494949</v>
      </c>
      <c r="AG89" s="11">
        <v>0.51289713746461152</v>
      </c>
      <c r="AH89" s="11">
        <v>0.48710286253538848</v>
      </c>
      <c r="AI89" s="11">
        <v>0.51565696302124309</v>
      </c>
      <c r="AJ89" s="11">
        <v>0.48434303697875686</v>
      </c>
      <c r="AK89" s="11">
        <v>0.51820196264640705</v>
      </c>
      <c r="AL89" s="11">
        <v>0.48179803735359289</v>
      </c>
      <c r="AM89" s="11">
        <v>0.51823566084788031</v>
      </c>
      <c r="AN89" s="11">
        <v>0.48176433915211969</v>
      </c>
      <c r="AO89" s="11">
        <v>0.51587795765877953</v>
      </c>
      <c r="AP89" s="11">
        <v>0.48412204234122042</v>
      </c>
      <c r="AQ89" s="11">
        <v>0.52598622417031937</v>
      </c>
      <c r="AR89" s="11">
        <v>0.47401377582968063</v>
      </c>
      <c r="AS89" s="11">
        <v>0.52792511700468014</v>
      </c>
      <c r="AT89" s="11">
        <v>0.4720748829953198</v>
      </c>
      <c r="AU89" s="11">
        <v>0.51704099261818748</v>
      </c>
      <c r="AV89" s="11">
        <v>0.48295900738181247</v>
      </c>
      <c r="AW89" s="11">
        <v>0.51487163431433935</v>
      </c>
      <c r="AX89" s="11">
        <v>0.48512836568566059</v>
      </c>
      <c r="AY89" s="11">
        <v>0.52956697190749646</v>
      </c>
      <c r="AZ89" s="11">
        <v>0.47043302809250348</v>
      </c>
      <c r="BA89" s="11">
        <v>0.53318858560794047</v>
      </c>
      <c r="BB89" s="11">
        <v>0.46681141439205953</v>
      </c>
      <c r="BC89" s="11">
        <v>0.53648002467993217</v>
      </c>
      <c r="BD89" s="11">
        <v>0.46351997532006789</v>
      </c>
      <c r="BE89" s="11">
        <v>0.53736212521360882</v>
      </c>
      <c r="BF89" s="11">
        <v>0.46263787478639118</v>
      </c>
    </row>
    <row r="90" spans="1:58" x14ac:dyDescent="0.3">
      <c r="A90" s="3">
        <v>543</v>
      </c>
      <c r="B90" s="4" t="s">
        <v>87</v>
      </c>
      <c r="C90" s="11">
        <v>0</v>
      </c>
      <c r="D90" s="11">
        <v>1</v>
      </c>
      <c r="E90" s="11">
        <v>0</v>
      </c>
      <c r="F90" s="11">
        <v>1</v>
      </c>
      <c r="G90" s="11">
        <v>0</v>
      </c>
      <c r="H90" s="11">
        <v>1</v>
      </c>
      <c r="I90" s="11">
        <v>0</v>
      </c>
      <c r="J90" s="11">
        <v>1</v>
      </c>
      <c r="K90" s="11">
        <v>2.7461749705766968E-3</v>
      </c>
      <c r="L90" s="11">
        <v>0.99725382502942328</v>
      </c>
      <c r="M90" s="11">
        <v>0.25427176566314075</v>
      </c>
      <c r="N90" s="11">
        <v>0.7457282343368592</v>
      </c>
      <c r="O90" s="11">
        <v>0.25806451612903225</v>
      </c>
      <c r="P90" s="11">
        <v>0.74193548387096775</v>
      </c>
      <c r="Q90" s="11">
        <v>0.26248399487836105</v>
      </c>
      <c r="R90" s="11">
        <v>0.73751600512163895</v>
      </c>
      <c r="S90" s="11">
        <v>0.25693240901213171</v>
      </c>
      <c r="T90" s="11">
        <v>0.74306759098786823</v>
      </c>
      <c r="U90" s="11">
        <v>0.2521233795261511</v>
      </c>
      <c r="V90" s="11">
        <v>0.74787662047384895</v>
      </c>
      <c r="W90" s="11">
        <v>0.27686134641105664</v>
      </c>
      <c r="X90" s="11">
        <v>0.72313865358894336</v>
      </c>
      <c r="Y90" s="11">
        <v>0.25491051942383236</v>
      </c>
      <c r="Z90" s="11">
        <v>0.74508948057616764</v>
      </c>
      <c r="AA90" s="11">
        <v>0.27060379021595415</v>
      </c>
      <c r="AB90" s="11">
        <v>0.72939620978404585</v>
      </c>
      <c r="AC90" s="11">
        <v>0.26973684210526316</v>
      </c>
      <c r="AD90" s="11">
        <v>0.73026315789473684</v>
      </c>
      <c r="AE90" s="11">
        <v>0.25903352198519808</v>
      </c>
      <c r="AF90" s="11">
        <v>0.74096647801480187</v>
      </c>
      <c r="AG90" s="11">
        <v>0.265625</v>
      </c>
      <c r="AH90" s="11">
        <v>0.734375</v>
      </c>
      <c r="AI90" s="11">
        <v>0.26128158844765342</v>
      </c>
      <c r="AJ90" s="11">
        <v>0.73871841155234652</v>
      </c>
      <c r="AK90" s="11">
        <v>0.26153846153846155</v>
      </c>
      <c r="AL90" s="11">
        <v>0.7384615384615385</v>
      </c>
      <c r="AM90" s="11">
        <v>0.26263537906137185</v>
      </c>
      <c r="AN90" s="11">
        <v>0.7373646209386282</v>
      </c>
      <c r="AO90" s="11">
        <v>0.26937101185050139</v>
      </c>
      <c r="AP90" s="11">
        <v>0.73062898814949861</v>
      </c>
      <c r="AQ90" s="11">
        <v>0.2697338746053225</v>
      </c>
      <c r="AR90" s="11">
        <v>0.7302661253946775</v>
      </c>
      <c r="AS90" s="11">
        <v>0.28353521758636158</v>
      </c>
      <c r="AT90" s="11">
        <v>0.71646478241363842</v>
      </c>
      <c r="AU90" s="11">
        <v>0.29119638826185101</v>
      </c>
      <c r="AV90" s="11">
        <v>0.70880361173814899</v>
      </c>
      <c r="AW90" s="11">
        <v>0.2825091575091575</v>
      </c>
      <c r="AX90" s="11">
        <v>0.7174908424908425</v>
      </c>
      <c r="AY90" s="11">
        <v>0.28801102434542947</v>
      </c>
      <c r="AZ90" s="11">
        <v>0.71198897565457053</v>
      </c>
      <c r="BA90" s="11">
        <v>0.28426395939086296</v>
      </c>
      <c r="BB90" s="11">
        <v>0.71573604060913709</v>
      </c>
      <c r="BC90" s="11">
        <v>0.27875059157595833</v>
      </c>
      <c r="BD90" s="11">
        <v>0.72124940842404162</v>
      </c>
      <c r="BE90" s="11">
        <v>0.28798503973819539</v>
      </c>
      <c r="BF90" s="11">
        <v>0.71201496026180455</v>
      </c>
    </row>
    <row r="91" spans="1:58" x14ac:dyDescent="0.3">
      <c r="A91" s="3">
        <v>544</v>
      </c>
      <c r="B91" s="4" t="s">
        <v>88</v>
      </c>
      <c r="C91" s="11">
        <v>6.6159444260668215E-4</v>
      </c>
      <c r="D91" s="11">
        <v>0.99933840555739328</v>
      </c>
      <c r="E91" s="11">
        <v>3.2299741602067182E-3</v>
      </c>
      <c r="F91" s="11">
        <v>0.99677002583979324</v>
      </c>
      <c r="G91" s="11">
        <v>2.596559558584875E-3</v>
      </c>
      <c r="H91" s="11">
        <v>0.99740344044141516</v>
      </c>
      <c r="I91" s="11">
        <v>4.5558086560364463E-3</v>
      </c>
      <c r="J91" s="11">
        <v>0.99544419134396356</v>
      </c>
      <c r="K91" s="11">
        <v>5.2253429131286742E-3</v>
      </c>
      <c r="L91" s="11">
        <v>0.99477465708687129</v>
      </c>
      <c r="M91" s="11">
        <v>0</v>
      </c>
      <c r="N91" s="11">
        <v>1</v>
      </c>
      <c r="O91" s="11">
        <v>0</v>
      </c>
      <c r="P91" s="11">
        <v>1</v>
      </c>
      <c r="Q91" s="11">
        <v>0</v>
      </c>
      <c r="R91" s="11">
        <v>1</v>
      </c>
      <c r="S91" s="11">
        <v>0</v>
      </c>
      <c r="T91" s="11">
        <v>1</v>
      </c>
      <c r="U91" s="11">
        <v>0.12986111111111112</v>
      </c>
      <c r="V91" s="11">
        <v>0.87013888888888891</v>
      </c>
      <c r="W91" s="11">
        <v>0.14042842570554234</v>
      </c>
      <c r="X91" s="11">
        <v>0.85957157429445763</v>
      </c>
      <c r="Y91" s="11">
        <v>0.12785234899328859</v>
      </c>
      <c r="Z91" s="11">
        <v>0.87214765100671143</v>
      </c>
      <c r="AA91" s="11">
        <v>0.12669983416252073</v>
      </c>
      <c r="AB91" s="11">
        <v>0.87330016583747927</v>
      </c>
      <c r="AC91" s="11">
        <v>0.12291598561621445</v>
      </c>
      <c r="AD91" s="11">
        <v>0.87708401438378558</v>
      </c>
      <c r="AE91" s="11">
        <v>0.11989630589760207</v>
      </c>
      <c r="AF91" s="11">
        <v>0.88010369410239797</v>
      </c>
      <c r="AG91" s="11">
        <v>0.119533527696793</v>
      </c>
      <c r="AH91" s="11">
        <v>0.88046647230320696</v>
      </c>
      <c r="AI91" s="11">
        <v>0.11675779993567063</v>
      </c>
      <c r="AJ91" s="11">
        <v>0.88324220006432941</v>
      </c>
      <c r="AK91" s="11">
        <v>0.11517658288259625</v>
      </c>
      <c r="AL91" s="11">
        <v>0.88482341711740375</v>
      </c>
      <c r="AM91" s="11">
        <v>0.19424232837709585</v>
      </c>
      <c r="AN91" s="11">
        <v>0.80575767162290413</v>
      </c>
      <c r="AO91" s="11">
        <v>0.19113924050632911</v>
      </c>
      <c r="AP91" s="11">
        <v>0.80886075949367087</v>
      </c>
      <c r="AQ91" s="11">
        <v>0.26944971537001899</v>
      </c>
      <c r="AR91" s="11">
        <v>0.73055028462998106</v>
      </c>
      <c r="AS91" s="11">
        <v>0.27384712571067593</v>
      </c>
      <c r="AT91" s="11">
        <v>0.72615287428932407</v>
      </c>
      <c r="AU91" s="11">
        <v>0.27748199185718758</v>
      </c>
      <c r="AV91" s="11">
        <v>0.72251800814281242</v>
      </c>
      <c r="AW91" s="11">
        <v>0.27991252733520777</v>
      </c>
      <c r="AX91" s="11">
        <v>0.72008747266479223</v>
      </c>
      <c r="AY91" s="11">
        <v>0.27518042045811109</v>
      </c>
      <c r="AZ91" s="11">
        <v>0.72481957954188891</v>
      </c>
      <c r="BA91" s="11">
        <v>0.2768607910308315</v>
      </c>
      <c r="BB91" s="11">
        <v>0.7231392089691685</v>
      </c>
      <c r="BC91" s="11">
        <v>0.27803521779425394</v>
      </c>
      <c r="BD91" s="11">
        <v>0.72196478220574611</v>
      </c>
      <c r="BE91" s="11">
        <v>0.26828509181450361</v>
      </c>
      <c r="BF91" s="11">
        <v>0.73171490818549645</v>
      </c>
    </row>
    <row r="92" spans="1:58" x14ac:dyDescent="0.3">
      <c r="A92" s="3">
        <v>545</v>
      </c>
      <c r="B92" s="4" t="s">
        <v>89</v>
      </c>
      <c r="C92" s="11">
        <v>4.4272274488101823E-3</v>
      </c>
      <c r="D92" s="11">
        <v>0.99557277255118981</v>
      </c>
      <c r="E92" s="11">
        <v>5.1078320090805901E-3</v>
      </c>
      <c r="F92" s="11">
        <v>0.9948921679909194</v>
      </c>
      <c r="G92" s="11">
        <v>3.5046728971962616E-3</v>
      </c>
      <c r="H92" s="11">
        <v>0.99649532710280375</v>
      </c>
      <c r="I92" s="11">
        <v>6.4478311840562722E-3</v>
      </c>
      <c r="J92" s="11">
        <v>0.99355216881594377</v>
      </c>
      <c r="K92" s="11">
        <v>6.3437139561707033E-3</v>
      </c>
      <c r="L92" s="11">
        <v>0.99365628604382927</v>
      </c>
      <c r="M92" s="11">
        <v>0</v>
      </c>
      <c r="N92" s="11">
        <v>1</v>
      </c>
      <c r="O92" s="11">
        <v>0</v>
      </c>
      <c r="P92" s="11">
        <v>1</v>
      </c>
      <c r="Q92" s="11">
        <v>0</v>
      </c>
      <c r="R92" s="11">
        <v>1</v>
      </c>
      <c r="S92" s="11">
        <v>0</v>
      </c>
      <c r="T92" s="11">
        <v>1</v>
      </c>
      <c r="U92" s="11">
        <v>0</v>
      </c>
      <c r="V92" s="11">
        <v>1</v>
      </c>
      <c r="W92" s="11">
        <v>0</v>
      </c>
      <c r="X92" s="11">
        <v>1</v>
      </c>
      <c r="Y92" s="11">
        <v>0</v>
      </c>
      <c r="Z92" s="11">
        <v>1</v>
      </c>
      <c r="AA92" s="11">
        <v>0</v>
      </c>
      <c r="AB92" s="11">
        <v>1</v>
      </c>
      <c r="AC92" s="11">
        <v>0</v>
      </c>
      <c r="AD92" s="11">
        <v>1</v>
      </c>
      <c r="AE92" s="11">
        <v>0</v>
      </c>
      <c r="AF92" s="11">
        <v>1</v>
      </c>
      <c r="AG92" s="11">
        <v>0</v>
      </c>
      <c r="AH92" s="11">
        <v>1</v>
      </c>
      <c r="AI92" s="11">
        <v>0</v>
      </c>
      <c r="AJ92" s="11">
        <v>1</v>
      </c>
      <c r="AK92" s="11">
        <v>0</v>
      </c>
      <c r="AL92" s="11">
        <v>1</v>
      </c>
      <c r="AM92" s="11">
        <v>0</v>
      </c>
      <c r="AN92" s="11">
        <v>1</v>
      </c>
      <c r="AO92" s="11">
        <v>0</v>
      </c>
      <c r="AP92" s="11">
        <v>1</v>
      </c>
      <c r="AQ92" s="11">
        <v>0</v>
      </c>
      <c r="AR92" s="11">
        <v>1</v>
      </c>
      <c r="AS92" s="11">
        <v>0</v>
      </c>
      <c r="AT92" s="11">
        <v>1</v>
      </c>
      <c r="AU92" s="11">
        <v>0</v>
      </c>
      <c r="AV92" s="11">
        <v>1</v>
      </c>
      <c r="AW92" s="11">
        <v>0</v>
      </c>
      <c r="AX92" s="11">
        <v>1</v>
      </c>
      <c r="AY92" s="11">
        <v>0</v>
      </c>
      <c r="AZ92" s="11">
        <v>1</v>
      </c>
      <c r="BA92" s="11">
        <v>0</v>
      </c>
      <c r="BB92" s="11">
        <v>1</v>
      </c>
      <c r="BC92" s="11">
        <v>0</v>
      </c>
      <c r="BD92" s="11">
        <v>1</v>
      </c>
      <c r="BE92" s="11">
        <v>0</v>
      </c>
      <c r="BF92" s="11">
        <v>1</v>
      </c>
    </row>
    <row r="93" spans="1:58" x14ac:dyDescent="0.3">
      <c r="A93" s="3">
        <v>602</v>
      </c>
      <c r="B93" s="4" t="s">
        <v>90</v>
      </c>
      <c r="C93" s="11">
        <v>0.96165602631069835</v>
      </c>
      <c r="D93" s="11">
        <v>3.8343973689301605E-2</v>
      </c>
      <c r="E93" s="11">
        <v>0.96174175685879693</v>
      </c>
      <c r="F93" s="11">
        <v>3.8258243141203123E-2</v>
      </c>
      <c r="G93" s="11">
        <v>0.9620294916569655</v>
      </c>
      <c r="H93" s="11">
        <v>3.7970508343034538E-2</v>
      </c>
      <c r="I93" s="11">
        <v>0.96281964025279532</v>
      </c>
      <c r="J93" s="11">
        <v>3.7180359747204669E-2</v>
      </c>
      <c r="K93" s="11">
        <v>0.96137896768522235</v>
      </c>
      <c r="L93" s="11">
        <v>3.8621032314777655E-2</v>
      </c>
      <c r="M93" s="11">
        <v>0.96119289581156808</v>
      </c>
      <c r="N93" s="11">
        <v>3.8807104188431953E-2</v>
      </c>
      <c r="O93" s="11">
        <v>0.96031355322452383</v>
      </c>
      <c r="P93" s="11">
        <v>3.9686446775476197E-2</v>
      </c>
      <c r="Q93" s="11">
        <v>0.9606741573033708</v>
      </c>
      <c r="R93" s="11">
        <v>3.9325842696629212E-2</v>
      </c>
      <c r="S93" s="11">
        <v>0.96043521266073195</v>
      </c>
      <c r="T93" s="11">
        <v>3.9564787339268048E-2</v>
      </c>
      <c r="U93" s="11">
        <v>0.97114846478954786</v>
      </c>
      <c r="V93" s="11">
        <v>2.8851535210452167E-2</v>
      </c>
      <c r="W93" s="11">
        <v>0.97381912389848757</v>
      </c>
      <c r="X93" s="11">
        <v>2.6180876101512471E-2</v>
      </c>
      <c r="Y93" s="11">
        <v>0.97282982031165266</v>
      </c>
      <c r="Z93" s="11">
        <v>2.7170179688347375E-2</v>
      </c>
      <c r="AA93" s="11">
        <v>0.97470507151680064</v>
      </c>
      <c r="AB93" s="11">
        <v>2.5294928483199371E-2</v>
      </c>
      <c r="AC93" s="11">
        <v>0.97549783856565797</v>
      </c>
      <c r="AD93" s="11">
        <v>2.4502161434342001E-2</v>
      </c>
      <c r="AE93" s="11">
        <v>0.97514465142534579</v>
      </c>
      <c r="AF93" s="11">
        <v>2.4855348574654247E-2</v>
      </c>
      <c r="AG93" s="11">
        <v>0.97509974102330788</v>
      </c>
      <c r="AH93" s="11">
        <v>2.4900258976692097E-2</v>
      </c>
      <c r="AI93" s="11">
        <v>0.9748956872522031</v>
      </c>
      <c r="AJ93" s="11">
        <v>2.510431274779688E-2</v>
      </c>
      <c r="AK93" s="11">
        <v>0.97588966456666104</v>
      </c>
      <c r="AL93" s="11">
        <v>2.4110335433339011E-2</v>
      </c>
      <c r="AM93" s="11">
        <v>0.97584082584082588</v>
      </c>
      <c r="AN93" s="11">
        <v>2.4159174159174159E-2</v>
      </c>
      <c r="AO93" s="11">
        <v>0.97439947886979883</v>
      </c>
      <c r="AP93" s="11">
        <v>2.5600521130201125E-2</v>
      </c>
      <c r="AQ93" s="11">
        <v>0.978477003797249</v>
      </c>
      <c r="AR93" s="11">
        <v>2.1522996202751037E-2</v>
      </c>
      <c r="AS93" s="11">
        <v>0.97858273582270228</v>
      </c>
      <c r="AT93" s="11">
        <v>2.1417264177297699E-2</v>
      </c>
      <c r="AU93" s="11">
        <v>0.98135140937950494</v>
      </c>
      <c r="AV93" s="11">
        <v>1.8648590620495047E-2</v>
      </c>
      <c r="AW93" s="11">
        <v>0.98164790034400717</v>
      </c>
      <c r="AX93" s="11">
        <v>1.8352099655992847E-2</v>
      </c>
      <c r="AY93" s="11">
        <v>0.98189050560033497</v>
      </c>
      <c r="AZ93" s="11">
        <v>1.8109494399665027E-2</v>
      </c>
      <c r="BA93" s="11">
        <v>0.9817000221549369</v>
      </c>
      <c r="BB93" s="11">
        <v>1.8299977845063143E-2</v>
      </c>
      <c r="BC93" s="11">
        <v>0.98134941597699121</v>
      </c>
      <c r="BD93" s="11">
        <v>1.8650584023008746E-2</v>
      </c>
      <c r="BE93" s="11">
        <v>0.98160261651676206</v>
      </c>
      <c r="BF93" s="11">
        <v>1.8397383483237939E-2</v>
      </c>
    </row>
    <row r="94" spans="1:58" x14ac:dyDescent="0.3">
      <c r="A94" s="3">
        <v>604</v>
      </c>
      <c r="B94" s="4" t="s">
        <v>91</v>
      </c>
      <c r="C94" s="11">
        <v>0.80216236722306522</v>
      </c>
      <c r="D94" s="11">
        <v>0.19783763277693475</v>
      </c>
      <c r="E94" s="11">
        <v>0.80461786459321072</v>
      </c>
      <c r="F94" s="11">
        <v>0.19538213540678931</v>
      </c>
      <c r="G94" s="11">
        <v>0.81344465236792862</v>
      </c>
      <c r="H94" s="11">
        <v>0.18655534763207141</v>
      </c>
      <c r="I94" s="11">
        <v>0.81427614582336616</v>
      </c>
      <c r="J94" s="11">
        <v>0.18572385417663381</v>
      </c>
      <c r="K94" s="11">
        <v>0.80887612951807231</v>
      </c>
      <c r="L94" s="11">
        <v>0.19112387048192772</v>
      </c>
      <c r="M94" s="11">
        <v>0.80882216231291248</v>
      </c>
      <c r="N94" s="11">
        <v>0.19117783768708749</v>
      </c>
      <c r="O94" s="11">
        <v>0.81227819514218558</v>
      </c>
      <c r="P94" s="11">
        <v>0.18772180485781445</v>
      </c>
      <c r="Q94" s="11">
        <v>0.8131120408257092</v>
      </c>
      <c r="R94" s="11">
        <v>0.18688795917429082</v>
      </c>
      <c r="S94" s="11">
        <v>0.8134485280672884</v>
      </c>
      <c r="T94" s="11">
        <v>0.18655147193271165</v>
      </c>
      <c r="U94" s="11">
        <v>0.82393403790087461</v>
      </c>
      <c r="V94" s="11">
        <v>0.17606596209912537</v>
      </c>
      <c r="W94" s="11">
        <v>0.82575859743762647</v>
      </c>
      <c r="X94" s="11">
        <v>0.17424140256237355</v>
      </c>
      <c r="Y94" s="11">
        <v>0.82526737967914443</v>
      </c>
      <c r="Z94" s="11">
        <v>0.17473262032085563</v>
      </c>
      <c r="AA94" s="11">
        <v>0.82993467514124297</v>
      </c>
      <c r="AB94" s="11">
        <v>0.17006532485875706</v>
      </c>
      <c r="AC94" s="11">
        <v>0.83223468808661105</v>
      </c>
      <c r="AD94" s="11">
        <v>0.16776531191338892</v>
      </c>
      <c r="AE94" s="11">
        <v>0.83306698915907229</v>
      </c>
      <c r="AF94" s="11">
        <v>0.16693301084092774</v>
      </c>
      <c r="AG94" s="11">
        <v>0.82958310028825888</v>
      </c>
      <c r="AH94" s="11">
        <v>0.17041689971174118</v>
      </c>
      <c r="AI94" s="11">
        <v>0.83679334305567465</v>
      </c>
      <c r="AJ94" s="11">
        <v>0.16320665694432529</v>
      </c>
      <c r="AK94" s="11">
        <v>0.83465865831993913</v>
      </c>
      <c r="AL94" s="11">
        <v>0.1653413416800609</v>
      </c>
      <c r="AM94" s="11">
        <v>0.84350906438841422</v>
      </c>
      <c r="AN94" s="11">
        <v>0.15649093561158575</v>
      </c>
      <c r="AO94" s="11">
        <v>0.84129783830345795</v>
      </c>
      <c r="AP94" s="11">
        <v>0.15870216169654211</v>
      </c>
      <c r="AQ94" s="11">
        <v>0.84812347944003508</v>
      </c>
      <c r="AR94" s="11">
        <v>0.15187652055996489</v>
      </c>
      <c r="AS94" s="11">
        <v>0.8490981255157779</v>
      </c>
      <c r="AT94" s="11">
        <v>0.1509018744842221</v>
      </c>
      <c r="AU94" s="11">
        <v>0.85414244749283108</v>
      </c>
      <c r="AV94" s="11">
        <v>0.14585755250716886</v>
      </c>
      <c r="AW94" s="11">
        <v>0.85372340425531912</v>
      </c>
      <c r="AX94" s="11">
        <v>0.14627659574468085</v>
      </c>
      <c r="AY94" s="11">
        <v>0.85511214462530938</v>
      </c>
      <c r="AZ94" s="11">
        <v>0.14488785537469057</v>
      </c>
      <c r="BA94" s="11">
        <v>0.84532374100719421</v>
      </c>
      <c r="BB94" s="11">
        <v>0.15467625899280577</v>
      </c>
      <c r="BC94" s="11">
        <v>0.84565265405286016</v>
      </c>
      <c r="BD94" s="11">
        <v>0.15434734594713981</v>
      </c>
      <c r="BE94" s="11">
        <v>0.84535856500931572</v>
      </c>
      <c r="BF94" s="11">
        <v>0.15464143499068425</v>
      </c>
    </row>
    <row r="95" spans="1:58" x14ac:dyDescent="0.3">
      <c r="A95" s="3">
        <v>605</v>
      </c>
      <c r="B95" s="4" t="s">
        <v>92</v>
      </c>
      <c r="C95" s="11">
        <v>0.63646729934525126</v>
      </c>
      <c r="D95" s="11">
        <v>0.36353270065474874</v>
      </c>
      <c r="E95" s="11">
        <v>0.65279376276220535</v>
      </c>
      <c r="F95" s="11">
        <v>0.3472062372377947</v>
      </c>
      <c r="G95" s="11">
        <v>0.66473772633936901</v>
      </c>
      <c r="H95" s="11">
        <v>0.33526227366063094</v>
      </c>
      <c r="I95" s="11">
        <v>0.6619010960812346</v>
      </c>
      <c r="J95" s="11">
        <v>0.33809890391876535</v>
      </c>
      <c r="K95" s="11">
        <v>0.66345099758824821</v>
      </c>
      <c r="L95" s="11">
        <v>0.33654900241175179</v>
      </c>
      <c r="M95" s="11">
        <v>0.64638157894736847</v>
      </c>
      <c r="N95" s="11">
        <v>0.35361842105263158</v>
      </c>
      <c r="O95" s="11">
        <v>0.64643587496348232</v>
      </c>
      <c r="P95" s="11">
        <v>0.35356412503651768</v>
      </c>
      <c r="Q95" s="11">
        <v>0.64657404368595706</v>
      </c>
      <c r="R95" s="11">
        <v>0.35342595631404294</v>
      </c>
      <c r="S95" s="11">
        <v>0.64739989128465303</v>
      </c>
      <c r="T95" s="11">
        <v>0.35260010871534697</v>
      </c>
      <c r="U95" s="11">
        <v>0.66699823165340411</v>
      </c>
      <c r="V95" s="11">
        <v>0.33300176834659595</v>
      </c>
      <c r="W95" s="11">
        <v>0.67261710387866913</v>
      </c>
      <c r="X95" s="11">
        <v>0.32738289612133087</v>
      </c>
      <c r="Y95" s="11">
        <v>0.6727546736517277</v>
      </c>
      <c r="Z95" s="11">
        <v>0.32724532634827225</v>
      </c>
      <c r="AA95" s="11">
        <v>0.67046635838979096</v>
      </c>
      <c r="AB95" s="11">
        <v>0.32953364161020898</v>
      </c>
      <c r="AC95" s="11">
        <v>0.68337495540492332</v>
      </c>
      <c r="AD95" s="11">
        <v>0.31662504459507668</v>
      </c>
      <c r="AE95" s="11">
        <v>0.66714219480009984</v>
      </c>
      <c r="AF95" s="11">
        <v>0.33285780519990016</v>
      </c>
      <c r="AG95" s="11">
        <v>0.66775174387408331</v>
      </c>
      <c r="AH95" s="11">
        <v>0.33224825612591663</v>
      </c>
      <c r="AI95" s="11">
        <v>0.66774308019872253</v>
      </c>
      <c r="AJ95" s="11">
        <v>0.33225691980127753</v>
      </c>
      <c r="AK95" s="11">
        <v>0.66857042129384803</v>
      </c>
      <c r="AL95" s="11">
        <v>0.33142957870615197</v>
      </c>
      <c r="AM95" s="11">
        <v>0.6780492935525716</v>
      </c>
      <c r="AN95" s="11">
        <v>0.3219507064474284</v>
      </c>
      <c r="AO95" s="11">
        <v>0.68057252574620353</v>
      </c>
      <c r="AP95" s="11">
        <v>0.31942747425379647</v>
      </c>
      <c r="AQ95" s="11">
        <v>0.69142165340712558</v>
      </c>
      <c r="AR95" s="11">
        <v>0.30857834659287442</v>
      </c>
      <c r="AS95" s="11">
        <v>0.69246058944482525</v>
      </c>
      <c r="AT95" s="11">
        <v>0.30753941055517475</v>
      </c>
      <c r="AU95" s="11">
        <v>0.68425183415799351</v>
      </c>
      <c r="AV95" s="11">
        <v>0.31574816584200649</v>
      </c>
      <c r="AW95" s="11">
        <v>0.687030393285047</v>
      </c>
      <c r="AX95" s="11">
        <v>0.31296960671495294</v>
      </c>
      <c r="AY95" s="11">
        <v>0.69017122825940402</v>
      </c>
      <c r="AZ95" s="11">
        <v>0.30982877174059592</v>
      </c>
      <c r="BA95" s="11">
        <v>0.69457979098760037</v>
      </c>
      <c r="BB95" s="11">
        <v>0.30542020901239963</v>
      </c>
      <c r="BC95" s="11">
        <v>0.69565072376759385</v>
      </c>
      <c r="BD95" s="11">
        <v>0.3043492762324061</v>
      </c>
      <c r="BE95" s="11">
        <v>0.69791907896913352</v>
      </c>
      <c r="BF95" s="11">
        <v>0.30208092103086642</v>
      </c>
    </row>
    <row r="96" spans="1:58" x14ac:dyDescent="0.3">
      <c r="A96" s="3">
        <v>612</v>
      </c>
      <c r="B96" s="4" t="s">
        <v>93</v>
      </c>
      <c r="C96" s="11">
        <v>0.34503577817531306</v>
      </c>
      <c r="D96" s="11">
        <v>0.65496422182468694</v>
      </c>
      <c r="E96" s="11">
        <v>0.38249666814749</v>
      </c>
      <c r="F96" s="11">
        <v>0.61750333185250994</v>
      </c>
      <c r="G96" s="11">
        <v>0.37301957129543334</v>
      </c>
      <c r="H96" s="11">
        <v>0.62698042870456661</v>
      </c>
      <c r="I96" s="11">
        <v>0.38316467341306348</v>
      </c>
      <c r="J96" s="11">
        <v>0.61683532658693652</v>
      </c>
      <c r="K96" s="11">
        <v>0.39383336977913841</v>
      </c>
      <c r="L96" s="11">
        <v>0.60616663022086159</v>
      </c>
      <c r="M96" s="11">
        <v>0.36554258538694334</v>
      </c>
      <c r="N96" s="11">
        <v>0.6344574146130566</v>
      </c>
      <c r="O96" s="11">
        <v>0.36896918172157278</v>
      </c>
      <c r="P96" s="11">
        <v>0.63103081827842722</v>
      </c>
      <c r="Q96" s="11">
        <v>0.37095751426759671</v>
      </c>
      <c r="R96" s="11">
        <v>0.62904248573240329</v>
      </c>
      <c r="S96" s="11">
        <v>0.3684980154585335</v>
      </c>
      <c r="T96" s="11">
        <v>0.63150198454146644</v>
      </c>
      <c r="U96" s="11">
        <v>0.5005476451259584</v>
      </c>
      <c r="V96" s="11">
        <v>0.4994523548740416</v>
      </c>
      <c r="W96" s="11">
        <v>0.52595744680851064</v>
      </c>
      <c r="X96" s="11">
        <v>0.47404255319148936</v>
      </c>
      <c r="Y96" s="11">
        <v>0.52337981952420021</v>
      </c>
      <c r="Z96" s="11">
        <v>0.47662018047579985</v>
      </c>
      <c r="AA96" s="11">
        <v>0.54298642533936647</v>
      </c>
      <c r="AB96" s="11">
        <v>0.45701357466063347</v>
      </c>
      <c r="AC96" s="11">
        <v>0.5339518357678642</v>
      </c>
      <c r="AD96" s="11">
        <v>0.4660481642321358</v>
      </c>
      <c r="AE96" s="11">
        <v>0.54361250482439216</v>
      </c>
      <c r="AF96" s="11">
        <v>0.45638749517560789</v>
      </c>
      <c r="AG96" s="11">
        <v>0.54742287794596667</v>
      </c>
      <c r="AH96" s="11">
        <v>0.45257712205403333</v>
      </c>
      <c r="AI96" s="11">
        <v>0.56135721017907636</v>
      </c>
      <c r="AJ96" s="11">
        <v>0.43864278982092364</v>
      </c>
      <c r="AK96" s="11">
        <v>0.56312108943687889</v>
      </c>
      <c r="AL96" s="11">
        <v>0.43687891056312111</v>
      </c>
      <c r="AM96" s="11">
        <v>0.56012095339736745</v>
      </c>
      <c r="AN96" s="11">
        <v>0.4398790466026325</v>
      </c>
      <c r="AO96" s="11">
        <v>0.57311039071830749</v>
      </c>
      <c r="AP96" s="11">
        <v>0.42688960928169256</v>
      </c>
      <c r="AQ96" s="11">
        <v>0.58139155939384068</v>
      </c>
      <c r="AR96" s="11">
        <v>0.41860844060615937</v>
      </c>
      <c r="AS96" s="11">
        <v>0.61440407903123007</v>
      </c>
      <c r="AT96" s="11">
        <v>0.38559592096876993</v>
      </c>
      <c r="AU96" s="11">
        <v>0.62302270947533278</v>
      </c>
      <c r="AV96" s="11">
        <v>0.37697729052466716</v>
      </c>
      <c r="AW96" s="11">
        <v>0.58330785692448794</v>
      </c>
      <c r="AX96" s="11">
        <v>0.41669214307551206</v>
      </c>
      <c r="AY96" s="11">
        <v>0.65483677747828695</v>
      </c>
      <c r="AZ96" s="11">
        <v>0.34516322252171311</v>
      </c>
      <c r="BA96" s="11">
        <v>0.63498663498663499</v>
      </c>
      <c r="BB96" s="11">
        <v>0.36501336501336501</v>
      </c>
      <c r="BC96" s="11">
        <v>0.6431535269709544</v>
      </c>
      <c r="BD96" s="11">
        <v>0.35684647302904565</v>
      </c>
      <c r="BE96" s="11">
        <v>0.64792247834385552</v>
      </c>
      <c r="BF96" s="11">
        <v>0.35207752165614448</v>
      </c>
    </row>
    <row r="97" spans="1:58" x14ac:dyDescent="0.3">
      <c r="A97" s="3">
        <v>615</v>
      </c>
      <c r="B97" s="4" t="s">
        <v>94</v>
      </c>
      <c r="C97" s="11">
        <v>0</v>
      </c>
      <c r="D97" s="11">
        <v>1</v>
      </c>
      <c r="E97" s="11">
        <v>0</v>
      </c>
      <c r="F97" s="11">
        <v>1</v>
      </c>
      <c r="G97" s="11">
        <v>0</v>
      </c>
      <c r="H97" s="11">
        <v>1</v>
      </c>
      <c r="I97" s="11">
        <v>0</v>
      </c>
      <c r="J97" s="11">
        <v>1</v>
      </c>
      <c r="K97" s="11">
        <v>0</v>
      </c>
      <c r="L97" s="11">
        <v>1</v>
      </c>
      <c r="M97" s="11">
        <v>0</v>
      </c>
      <c r="N97" s="11">
        <v>1</v>
      </c>
      <c r="O97" s="11">
        <v>0</v>
      </c>
      <c r="P97" s="11">
        <v>1</v>
      </c>
      <c r="Q97" s="11">
        <v>0</v>
      </c>
      <c r="R97" s="11">
        <v>1</v>
      </c>
      <c r="S97" s="11">
        <v>0</v>
      </c>
      <c r="T97" s="11">
        <v>1</v>
      </c>
      <c r="U97" s="11">
        <v>0</v>
      </c>
      <c r="V97" s="11">
        <v>1</v>
      </c>
      <c r="W97" s="11">
        <v>0</v>
      </c>
      <c r="X97" s="11">
        <v>1</v>
      </c>
      <c r="Y97" s="11">
        <v>0</v>
      </c>
      <c r="Z97" s="11">
        <v>1</v>
      </c>
      <c r="AA97" s="11">
        <v>0</v>
      </c>
      <c r="AB97" s="11">
        <v>1</v>
      </c>
      <c r="AC97" s="11">
        <v>0</v>
      </c>
      <c r="AD97" s="11">
        <v>1</v>
      </c>
      <c r="AE97" s="11">
        <v>0</v>
      </c>
      <c r="AF97" s="11">
        <v>1</v>
      </c>
      <c r="AG97" s="11">
        <v>0</v>
      </c>
      <c r="AH97" s="11">
        <v>1</v>
      </c>
      <c r="AI97" s="11">
        <v>0</v>
      </c>
      <c r="AJ97" s="11">
        <v>1</v>
      </c>
      <c r="AK97" s="11">
        <v>0</v>
      </c>
      <c r="AL97" s="11">
        <v>1</v>
      </c>
      <c r="AM97" s="11">
        <v>0</v>
      </c>
      <c r="AN97" s="11">
        <v>1</v>
      </c>
      <c r="AO97" s="11">
        <v>0</v>
      </c>
      <c r="AP97" s="11">
        <v>1</v>
      </c>
      <c r="AQ97" s="11">
        <v>0</v>
      </c>
      <c r="AR97" s="11">
        <v>1</v>
      </c>
      <c r="AS97" s="11">
        <v>0</v>
      </c>
      <c r="AT97" s="11">
        <v>1</v>
      </c>
      <c r="AU97" s="11">
        <v>0</v>
      </c>
      <c r="AV97" s="11">
        <v>1</v>
      </c>
      <c r="AW97" s="11">
        <v>0</v>
      </c>
      <c r="AX97" s="11">
        <v>1</v>
      </c>
      <c r="AY97" s="11">
        <v>0</v>
      </c>
      <c r="AZ97" s="11">
        <v>1</v>
      </c>
      <c r="BA97" s="11">
        <v>0</v>
      </c>
      <c r="BB97" s="11">
        <v>1</v>
      </c>
      <c r="BC97" s="11">
        <v>0</v>
      </c>
      <c r="BD97" s="11">
        <v>1</v>
      </c>
      <c r="BE97" s="11">
        <v>0</v>
      </c>
      <c r="BF97" s="11">
        <v>1</v>
      </c>
    </row>
    <row r="98" spans="1:58" x14ac:dyDescent="0.3">
      <c r="A98" s="3">
        <v>616</v>
      </c>
      <c r="B98" s="4" t="s">
        <v>38</v>
      </c>
      <c r="C98" s="11">
        <v>0.60985748218527314</v>
      </c>
      <c r="D98" s="11">
        <v>0.39014251781472686</v>
      </c>
      <c r="E98" s="11">
        <v>0.61515777056915366</v>
      </c>
      <c r="F98" s="11">
        <v>0.38484222943084634</v>
      </c>
      <c r="G98" s="11">
        <v>0.61030500444181224</v>
      </c>
      <c r="H98" s="11">
        <v>0.38969499555818776</v>
      </c>
      <c r="I98" s="11">
        <v>0.61099554234769693</v>
      </c>
      <c r="J98" s="11">
        <v>0.38900445765230313</v>
      </c>
      <c r="K98" s="11">
        <v>0.61202830188679247</v>
      </c>
      <c r="L98" s="11">
        <v>0.38797169811320753</v>
      </c>
      <c r="M98" s="11">
        <v>0.61671048787613203</v>
      </c>
      <c r="N98" s="11">
        <v>0.38328951212386797</v>
      </c>
      <c r="O98" s="11">
        <v>0.61862208129143847</v>
      </c>
      <c r="P98" s="11">
        <v>0.38137791870856153</v>
      </c>
      <c r="Q98" s="11">
        <v>0.6172344689378757</v>
      </c>
      <c r="R98" s="11">
        <v>0.38276553106212424</v>
      </c>
      <c r="S98" s="11">
        <v>0.61482768607008398</v>
      </c>
      <c r="T98" s="11">
        <v>0.38517231392991602</v>
      </c>
      <c r="U98" s="11">
        <v>0.5979628520071899</v>
      </c>
      <c r="V98" s="11">
        <v>0.40203714799281004</v>
      </c>
      <c r="W98" s="11">
        <v>0.60443131462333821</v>
      </c>
      <c r="X98" s="11">
        <v>0.39556868537666173</v>
      </c>
      <c r="Y98" s="11">
        <v>0.60688665710186518</v>
      </c>
      <c r="Z98" s="11">
        <v>0.39311334289813488</v>
      </c>
      <c r="AA98" s="11">
        <v>0.5955056179775281</v>
      </c>
      <c r="AB98" s="11">
        <v>0.4044943820224719</v>
      </c>
      <c r="AC98" s="11">
        <v>0.58791523482245134</v>
      </c>
      <c r="AD98" s="11">
        <v>0.41208476517754866</v>
      </c>
      <c r="AE98" s="11">
        <v>0.59768451519536903</v>
      </c>
      <c r="AF98" s="11">
        <v>0.40231548480463097</v>
      </c>
      <c r="AG98" s="11">
        <v>0.60097954479976956</v>
      </c>
      <c r="AH98" s="11">
        <v>0.39902045520023049</v>
      </c>
      <c r="AI98" s="11">
        <v>0.60990888382687924</v>
      </c>
      <c r="AJ98" s="11">
        <v>0.39009111617312076</v>
      </c>
      <c r="AK98" s="11">
        <v>0.61911679256246366</v>
      </c>
      <c r="AL98" s="11">
        <v>0.38088320743753634</v>
      </c>
      <c r="AM98" s="11">
        <v>0.62507237984944997</v>
      </c>
      <c r="AN98" s="11">
        <v>0.37492762015055009</v>
      </c>
      <c r="AO98" s="11">
        <v>0.62934027777777779</v>
      </c>
      <c r="AP98" s="11">
        <v>0.37065972222222221</v>
      </c>
      <c r="AQ98" s="11">
        <v>0.63472706155632985</v>
      </c>
      <c r="AR98" s="11">
        <v>0.36527293844367015</v>
      </c>
      <c r="AS98" s="11">
        <v>0.62956521739130433</v>
      </c>
      <c r="AT98" s="11">
        <v>0.37043478260869567</v>
      </c>
      <c r="AU98" s="11">
        <v>0.62907925407925402</v>
      </c>
      <c r="AV98" s="11">
        <v>0.37092074592074592</v>
      </c>
      <c r="AW98" s="11">
        <v>0.63128816516429198</v>
      </c>
      <c r="AX98" s="11">
        <v>0.36871183483570807</v>
      </c>
      <c r="AY98" s="11">
        <v>0.64025821596244137</v>
      </c>
      <c r="AZ98" s="11">
        <v>0.35974178403755869</v>
      </c>
      <c r="BA98" s="11">
        <v>0.63875878220140514</v>
      </c>
      <c r="BB98" s="11">
        <v>0.36124121779859486</v>
      </c>
      <c r="BC98" s="11">
        <v>0.63853265732180142</v>
      </c>
      <c r="BD98" s="11">
        <v>0.36146734267819863</v>
      </c>
      <c r="BE98" s="11">
        <v>0.63898050974512743</v>
      </c>
      <c r="BF98" s="11">
        <v>0.36101949025487257</v>
      </c>
    </row>
    <row r="99" spans="1:58" x14ac:dyDescent="0.3">
      <c r="A99" s="3">
        <v>617</v>
      </c>
      <c r="B99" s="4" t="s">
        <v>95</v>
      </c>
      <c r="C99" s="11">
        <v>0.48104265402843605</v>
      </c>
      <c r="D99" s="11">
        <v>0.51895734597156395</v>
      </c>
      <c r="E99" s="11">
        <v>0.48236141108711306</v>
      </c>
      <c r="F99" s="11">
        <v>0.51763858891288694</v>
      </c>
      <c r="G99" s="11">
        <v>0.48565227875572703</v>
      </c>
      <c r="H99" s="11">
        <v>0.51434772124427297</v>
      </c>
      <c r="I99" s="11">
        <v>0.49701741827726081</v>
      </c>
      <c r="J99" s="11">
        <v>0.50298258172273924</v>
      </c>
      <c r="K99" s="11">
        <v>0.51151966488247613</v>
      </c>
      <c r="L99" s="11">
        <v>0.48848033511752387</v>
      </c>
      <c r="M99" s="11">
        <v>0.5038434661076171</v>
      </c>
      <c r="N99" s="11">
        <v>0.49615653389238296</v>
      </c>
      <c r="O99" s="11">
        <v>0.51093023255813952</v>
      </c>
      <c r="P99" s="11">
        <v>0.48906976744186048</v>
      </c>
      <c r="Q99" s="11">
        <v>0.51526450710790028</v>
      </c>
      <c r="R99" s="11">
        <v>0.48473549289209972</v>
      </c>
      <c r="S99" s="11">
        <v>0.51481481481481484</v>
      </c>
      <c r="T99" s="11">
        <v>0.48518518518518516</v>
      </c>
      <c r="U99" s="11">
        <v>0.56283750613647521</v>
      </c>
      <c r="V99" s="11">
        <v>0.43716249386352479</v>
      </c>
      <c r="W99" s="11">
        <v>0.57268408551068883</v>
      </c>
      <c r="X99" s="11">
        <v>0.42731591448931117</v>
      </c>
      <c r="Y99" s="11">
        <v>0.57815845824411138</v>
      </c>
      <c r="Z99" s="11">
        <v>0.42184154175588867</v>
      </c>
      <c r="AA99" s="11">
        <v>0.5742393045069778</v>
      </c>
      <c r="AB99" s="11">
        <v>0.4257606954930222</v>
      </c>
      <c r="AC99" s="11">
        <v>0.58129894058037768</v>
      </c>
      <c r="AD99" s="11">
        <v>0.41870105941962227</v>
      </c>
      <c r="AE99" s="11">
        <v>0.57918968692449357</v>
      </c>
      <c r="AF99" s="11">
        <v>0.42081031307550643</v>
      </c>
      <c r="AG99" s="11">
        <v>0.58134191176470584</v>
      </c>
      <c r="AH99" s="11">
        <v>0.4186580882352941</v>
      </c>
      <c r="AI99" s="11">
        <v>0.59271899886234358</v>
      </c>
      <c r="AJ99" s="11">
        <v>0.40728100113765642</v>
      </c>
      <c r="AK99" s="11">
        <v>0.59286037053773155</v>
      </c>
      <c r="AL99" s="11">
        <v>0.40713962946226839</v>
      </c>
      <c r="AM99" s="11">
        <v>0.6069090088055995</v>
      </c>
      <c r="AN99" s="11">
        <v>0.39309099119440055</v>
      </c>
      <c r="AO99" s="11">
        <v>0.60696848646249446</v>
      </c>
      <c r="AP99" s="11">
        <v>0.39303151353750554</v>
      </c>
      <c r="AQ99" s="11">
        <v>0.61708652792990137</v>
      </c>
      <c r="AR99" s="11">
        <v>0.38291347207009857</v>
      </c>
      <c r="AS99" s="11">
        <v>0.62316939890710388</v>
      </c>
      <c r="AT99" s="11">
        <v>0.37683060109289618</v>
      </c>
      <c r="AU99" s="11">
        <v>0.62311989686291358</v>
      </c>
      <c r="AV99" s="11">
        <v>0.37688010313708636</v>
      </c>
      <c r="AW99" s="11">
        <v>0.67317708333333337</v>
      </c>
      <c r="AX99" s="11">
        <v>0.32682291666666669</v>
      </c>
      <c r="AY99" s="11">
        <v>0.62494539100043689</v>
      </c>
      <c r="AZ99" s="11">
        <v>0.37505460899956311</v>
      </c>
      <c r="BA99" s="11">
        <v>0.63000218674830522</v>
      </c>
      <c r="BB99" s="11">
        <v>0.36999781325169473</v>
      </c>
      <c r="BC99" s="11">
        <v>0.63598871282830471</v>
      </c>
      <c r="BD99" s="11">
        <v>0.36401128717169523</v>
      </c>
      <c r="BE99" s="11">
        <v>0.6322141759929778</v>
      </c>
      <c r="BF99" s="11">
        <v>0.36778582400702214</v>
      </c>
    </row>
    <row r="100" spans="1:58" x14ac:dyDescent="0.3">
      <c r="A100" s="3">
        <v>618</v>
      </c>
      <c r="B100" s="4" t="s">
        <v>96</v>
      </c>
      <c r="C100" s="11">
        <v>0.28277153558052437</v>
      </c>
      <c r="D100" s="11">
        <v>0.71722846441947563</v>
      </c>
      <c r="E100" s="11">
        <v>0.30106183635227984</v>
      </c>
      <c r="F100" s="11">
        <v>0.69893816364772021</v>
      </c>
      <c r="G100" s="11">
        <v>0.30088495575221241</v>
      </c>
      <c r="H100" s="11">
        <v>0.69911504424778759</v>
      </c>
      <c r="I100" s="11">
        <v>0.29805886036318097</v>
      </c>
      <c r="J100" s="11">
        <v>0.70194113963681903</v>
      </c>
      <c r="K100" s="11">
        <v>0.30189834660134723</v>
      </c>
      <c r="L100" s="11">
        <v>0.69810165339865282</v>
      </c>
      <c r="M100" s="11">
        <v>0.29193267556587349</v>
      </c>
      <c r="N100" s="11">
        <v>0.70806732443412657</v>
      </c>
      <c r="O100" s="11">
        <v>0.28620492272467085</v>
      </c>
      <c r="P100" s="11">
        <v>0.71379507727532909</v>
      </c>
      <c r="Q100" s="11">
        <v>0.29520089285714285</v>
      </c>
      <c r="R100" s="11">
        <v>0.7047991071428571</v>
      </c>
      <c r="S100" s="11">
        <v>0.3</v>
      </c>
      <c r="T100" s="11">
        <v>0.7</v>
      </c>
      <c r="U100" s="11">
        <v>0.28345070422535212</v>
      </c>
      <c r="V100" s="11">
        <v>0.71654929577464788</v>
      </c>
      <c r="W100" s="11">
        <v>0.31322751322751324</v>
      </c>
      <c r="X100" s="11">
        <v>0.68677248677248681</v>
      </c>
      <c r="Y100" s="11">
        <v>0.30572597137014312</v>
      </c>
      <c r="Z100" s="11">
        <v>0.69427402862985688</v>
      </c>
      <c r="AA100" s="11">
        <v>0.34270557029177717</v>
      </c>
      <c r="AB100" s="11">
        <v>0.65729442970822283</v>
      </c>
      <c r="AC100" s="11">
        <v>0.3456121343445287</v>
      </c>
      <c r="AD100" s="11">
        <v>0.65438786565547125</v>
      </c>
      <c r="AE100" s="11">
        <v>0.35367170626349892</v>
      </c>
      <c r="AF100" s="11">
        <v>0.64632829373650103</v>
      </c>
      <c r="AG100" s="11">
        <v>0.35312831389183458</v>
      </c>
      <c r="AH100" s="11">
        <v>0.64687168610816548</v>
      </c>
      <c r="AI100" s="11">
        <v>0.34929724102030191</v>
      </c>
      <c r="AJ100" s="11">
        <v>0.65070275897969809</v>
      </c>
      <c r="AK100" s="11">
        <v>0.35018050541516244</v>
      </c>
      <c r="AL100" s="11">
        <v>0.64981949458483756</v>
      </c>
      <c r="AM100" s="11">
        <v>0.4758269720101781</v>
      </c>
      <c r="AN100" s="11">
        <v>0.5241730279898219</v>
      </c>
      <c r="AO100" s="11">
        <v>0.47738693467336685</v>
      </c>
      <c r="AP100" s="11">
        <v>0.52261306532663321</v>
      </c>
      <c r="AQ100" s="11">
        <v>0.51055842327545753</v>
      </c>
      <c r="AR100" s="11">
        <v>0.48944157672454247</v>
      </c>
      <c r="AS100" s="11">
        <v>0.51532912533814246</v>
      </c>
      <c r="AT100" s="11">
        <v>0.48467087466185754</v>
      </c>
      <c r="AU100" s="11">
        <v>0.53555150410209662</v>
      </c>
      <c r="AV100" s="11">
        <v>0.46444849589790338</v>
      </c>
      <c r="AW100" s="11">
        <v>0.5015411712901805</v>
      </c>
      <c r="AX100" s="11">
        <v>0.49845882870981945</v>
      </c>
      <c r="AY100" s="11">
        <v>0.49785775492716366</v>
      </c>
      <c r="AZ100" s="11">
        <v>0.50214224507283634</v>
      </c>
      <c r="BA100" s="11">
        <v>0.63984993747394747</v>
      </c>
      <c r="BB100" s="11">
        <v>0.36015006252605253</v>
      </c>
      <c r="BC100" s="11">
        <v>0.55012427506213757</v>
      </c>
      <c r="BD100" s="11">
        <v>0.44987572493786249</v>
      </c>
      <c r="BE100" s="11">
        <v>0.56937011115685465</v>
      </c>
      <c r="BF100" s="11">
        <v>0.43062988884314535</v>
      </c>
    </row>
    <row r="101" spans="1:58" x14ac:dyDescent="0.3">
      <c r="A101" s="3">
        <v>619</v>
      </c>
      <c r="B101" s="4" t="s">
        <v>97</v>
      </c>
      <c r="C101" s="11">
        <v>0.54031927957429393</v>
      </c>
      <c r="D101" s="11">
        <v>0.45968072042570612</v>
      </c>
      <c r="E101" s="11">
        <v>0.53952610610190821</v>
      </c>
      <c r="F101" s="11">
        <v>0.46047389389809185</v>
      </c>
      <c r="G101" s="11">
        <v>0.5435198978506065</v>
      </c>
      <c r="H101" s="11">
        <v>0.4564801021493935</v>
      </c>
      <c r="I101" s="11">
        <v>0.55749636098981081</v>
      </c>
      <c r="J101" s="11">
        <v>0.44250363901018924</v>
      </c>
      <c r="K101" s="11">
        <v>0.55629830791727597</v>
      </c>
      <c r="L101" s="11">
        <v>0.44370169208272403</v>
      </c>
      <c r="M101" s="11">
        <v>0.54179761156505346</v>
      </c>
      <c r="N101" s="11">
        <v>0.45820238843494659</v>
      </c>
      <c r="O101" s="11">
        <v>0.53212765957446806</v>
      </c>
      <c r="P101" s="11">
        <v>0.46787234042553194</v>
      </c>
      <c r="Q101" s="11">
        <v>0.53027405991077114</v>
      </c>
      <c r="R101" s="11">
        <v>0.4697259400892288</v>
      </c>
      <c r="S101" s="11">
        <v>0.53397849462365587</v>
      </c>
      <c r="T101" s="11">
        <v>0.46602150537634407</v>
      </c>
      <c r="U101" s="11">
        <v>0.56125419932810749</v>
      </c>
      <c r="V101" s="11">
        <v>0.43874580067189251</v>
      </c>
      <c r="W101" s="11">
        <v>0.56463755646375569</v>
      </c>
      <c r="X101" s="11">
        <v>0.43536244353624437</v>
      </c>
      <c r="Y101" s="11">
        <v>0.5643947538163836</v>
      </c>
      <c r="Z101" s="11">
        <v>0.4356052461836164</v>
      </c>
      <c r="AA101" s="11">
        <v>0.56825938566552903</v>
      </c>
      <c r="AB101" s="11">
        <v>0.43174061433447097</v>
      </c>
      <c r="AC101" s="11">
        <v>0.57608229747106732</v>
      </c>
      <c r="AD101" s="11">
        <v>0.42391770252893268</v>
      </c>
      <c r="AE101" s="11">
        <v>0.57954052882531426</v>
      </c>
      <c r="AF101" s="11">
        <v>0.42045947117468574</v>
      </c>
      <c r="AG101" s="11">
        <v>0.57634083044982698</v>
      </c>
      <c r="AH101" s="11">
        <v>0.42365916955017302</v>
      </c>
      <c r="AI101" s="11">
        <v>0.5828287197231834</v>
      </c>
      <c r="AJ101" s="11">
        <v>0.4171712802768166</v>
      </c>
      <c r="AK101" s="11">
        <v>0.58601216333622941</v>
      </c>
      <c r="AL101" s="11">
        <v>0.41398783666377065</v>
      </c>
      <c r="AM101" s="11">
        <v>0.58351316357358651</v>
      </c>
      <c r="AN101" s="11">
        <v>0.41648683642641349</v>
      </c>
      <c r="AO101" s="11">
        <v>0.58291566790150362</v>
      </c>
      <c r="AP101" s="11">
        <v>0.41708433209849638</v>
      </c>
      <c r="AQ101" s="11">
        <v>0.58787234042553194</v>
      </c>
      <c r="AR101" s="11">
        <v>0.41212765957446806</v>
      </c>
      <c r="AS101" s="11">
        <v>0.58470637938318548</v>
      </c>
      <c r="AT101" s="11">
        <v>0.41529362061681452</v>
      </c>
      <c r="AU101" s="11">
        <v>0.56932153392330387</v>
      </c>
      <c r="AV101" s="11">
        <v>0.43067846607669619</v>
      </c>
      <c r="AW101" s="11">
        <v>0.57570609471225309</v>
      </c>
      <c r="AX101" s="11">
        <v>0.42429390528774685</v>
      </c>
      <c r="AY101" s="11">
        <v>0.57315778296878317</v>
      </c>
      <c r="AZ101" s="11">
        <v>0.42684221703121683</v>
      </c>
      <c r="BA101" s="11">
        <v>0.57331066723331914</v>
      </c>
      <c r="BB101" s="11">
        <v>0.42668933276668081</v>
      </c>
      <c r="BC101" s="11">
        <v>0.57609156422212804</v>
      </c>
      <c r="BD101" s="11">
        <v>0.42390843577787196</v>
      </c>
      <c r="BE101" s="11">
        <v>0.57754704737183649</v>
      </c>
      <c r="BF101" s="11">
        <v>0.42245295262816351</v>
      </c>
    </row>
    <row r="102" spans="1:58" x14ac:dyDescent="0.3">
      <c r="A102" s="3">
        <v>620</v>
      </c>
      <c r="B102" s="4" t="s">
        <v>98</v>
      </c>
      <c r="C102" s="11">
        <v>0.50502458841137476</v>
      </c>
      <c r="D102" s="11">
        <v>0.49497541158862518</v>
      </c>
      <c r="E102" s="11">
        <v>0.50717191179618926</v>
      </c>
      <c r="F102" s="11">
        <v>0.49282808820381074</v>
      </c>
      <c r="G102" s="11">
        <v>0.50346170488965813</v>
      </c>
      <c r="H102" s="11">
        <v>0.49653829511034187</v>
      </c>
      <c r="I102" s="11">
        <v>0.50099535500995351</v>
      </c>
      <c r="J102" s="11">
        <v>0.49900464499004643</v>
      </c>
      <c r="K102" s="11">
        <v>0.52644230769230771</v>
      </c>
      <c r="L102" s="11">
        <v>0.47355769230769229</v>
      </c>
      <c r="M102" s="11">
        <v>0.53847835592479232</v>
      </c>
      <c r="N102" s="11">
        <v>0.46152164407520768</v>
      </c>
      <c r="O102" s="11">
        <v>0.53886122537345749</v>
      </c>
      <c r="P102" s="11">
        <v>0.46113877462654257</v>
      </c>
      <c r="Q102" s="11">
        <v>0.54050522648083621</v>
      </c>
      <c r="R102" s="11">
        <v>0.45949477351916379</v>
      </c>
      <c r="S102" s="11">
        <v>0.55223233636757696</v>
      </c>
      <c r="T102" s="11">
        <v>0.44776766363242304</v>
      </c>
      <c r="U102" s="11">
        <v>0.57996768982229407</v>
      </c>
      <c r="V102" s="11">
        <v>0.42003231017770598</v>
      </c>
      <c r="W102" s="11">
        <v>0.59692170421592683</v>
      </c>
      <c r="X102" s="11">
        <v>0.40307829578407317</v>
      </c>
      <c r="Y102" s="11">
        <v>0.59541142731083163</v>
      </c>
      <c r="Z102" s="11">
        <v>0.40458857268916831</v>
      </c>
      <c r="AA102" s="11">
        <v>0.59647557439214816</v>
      </c>
      <c r="AB102" s="11">
        <v>0.4035244256078519</v>
      </c>
      <c r="AC102" s="11">
        <v>0.59497330960854089</v>
      </c>
      <c r="AD102" s="11">
        <v>0.40502669039145905</v>
      </c>
      <c r="AE102" s="11">
        <v>0.58993288590604032</v>
      </c>
      <c r="AF102" s="11">
        <v>0.41006711409395974</v>
      </c>
      <c r="AG102" s="11">
        <v>0.58478747203579418</v>
      </c>
      <c r="AH102" s="11">
        <v>0.41521252796420582</v>
      </c>
      <c r="AI102" s="11">
        <v>0.58783935382544317</v>
      </c>
      <c r="AJ102" s="11">
        <v>0.41216064617455689</v>
      </c>
      <c r="AK102" s="11">
        <v>0.59084761045987377</v>
      </c>
      <c r="AL102" s="11">
        <v>0.40915238954012623</v>
      </c>
      <c r="AM102" s="11">
        <v>0.58945214821550351</v>
      </c>
      <c r="AN102" s="11">
        <v>0.41054785178449649</v>
      </c>
      <c r="AO102" s="11">
        <v>0.59044368600682595</v>
      </c>
      <c r="AP102" s="11">
        <v>0.40955631399317405</v>
      </c>
      <c r="AQ102" s="11">
        <v>0.60377782774904432</v>
      </c>
      <c r="AR102" s="11">
        <v>0.39622217225095568</v>
      </c>
      <c r="AS102" s="11">
        <v>0.60449438202247197</v>
      </c>
      <c r="AT102" s="11">
        <v>0.39550561797752809</v>
      </c>
      <c r="AU102" s="11">
        <v>0.61137440758293837</v>
      </c>
      <c r="AV102" s="11">
        <v>0.38862559241706163</v>
      </c>
      <c r="AW102" s="11">
        <v>0.61630532971996388</v>
      </c>
      <c r="AX102" s="11">
        <v>0.38369467028003612</v>
      </c>
      <c r="AY102" s="11">
        <v>0.60928043039677204</v>
      </c>
      <c r="AZ102" s="11">
        <v>0.39071956960322796</v>
      </c>
      <c r="BA102" s="11">
        <v>0.61898395721925137</v>
      </c>
      <c r="BB102" s="11">
        <v>0.38101604278074869</v>
      </c>
      <c r="BC102" s="11">
        <v>0.62347999115631214</v>
      </c>
      <c r="BD102" s="11">
        <v>0.3765200088436878</v>
      </c>
      <c r="BE102" s="11">
        <v>0.6309603016189842</v>
      </c>
      <c r="BF102" s="11">
        <v>0.36903969838101575</v>
      </c>
    </row>
    <row r="103" spans="1:58" x14ac:dyDescent="0.3">
      <c r="A103" s="3">
        <v>621</v>
      </c>
      <c r="B103" s="4" t="s">
        <v>99</v>
      </c>
      <c r="C103" s="11">
        <v>0</v>
      </c>
      <c r="D103" s="11">
        <v>1</v>
      </c>
      <c r="E103" s="11">
        <v>0</v>
      </c>
      <c r="F103" s="11">
        <v>1</v>
      </c>
      <c r="G103" s="11">
        <v>0</v>
      </c>
      <c r="H103" s="11">
        <v>1</v>
      </c>
      <c r="I103" s="11">
        <v>0</v>
      </c>
      <c r="J103" s="11">
        <v>1</v>
      </c>
      <c r="K103" s="11">
        <v>0</v>
      </c>
      <c r="L103" s="11">
        <v>1</v>
      </c>
      <c r="M103" s="11">
        <v>0</v>
      </c>
      <c r="N103" s="11">
        <v>1</v>
      </c>
      <c r="O103" s="11">
        <v>0</v>
      </c>
      <c r="P103" s="11">
        <v>1</v>
      </c>
      <c r="Q103" s="11">
        <v>0</v>
      </c>
      <c r="R103" s="11">
        <v>1</v>
      </c>
      <c r="S103" s="11">
        <v>0</v>
      </c>
      <c r="T103" s="11">
        <v>1</v>
      </c>
      <c r="U103" s="11">
        <v>8.6092715231788075E-2</v>
      </c>
      <c r="V103" s="11">
        <v>0.91390728476821192</v>
      </c>
      <c r="W103" s="11">
        <v>0.12373968835930339</v>
      </c>
      <c r="X103" s="11">
        <v>0.87626031164069662</v>
      </c>
      <c r="Y103" s="11">
        <v>0.12146118721461187</v>
      </c>
      <c r="Z103" s="11">
        <v>0.87853881278538815</v>
      </c>
      <c r="AA103" s="11">
        <v>0.13024475524475523</v>
      </c>
      <c r="AB103" s="11">
        <v>0.86975524475524479</v>
      </c>
      <c r="AC103" s="11">
        <v>0.13057324840764331</v>
      </c>
      <c r="AD103" s="11">
        <v>0.86942675159235672</v>
      </c>
      <c r="AE103" s="11">
        <v>0.13110465116279069</v>
      </c>
      <c r="AF103" s="11">
        <v>0.86889534883720931</v>
      </c>
      <c r="AG103" s="11">
        <v>0.1345875542691751</v>
      </c>
      <c r="AH103" s="11">
        <v>0.86541244573082488</v>
      </c>
      <c r="AI103" s="11">
        <v>0.13463216051177668</v>
      </c>
      <c r="AJ103" s="11">
        <v>0.86536783948822327</v>
      </c>
      <c r="AK103" s="11">
        <v>0.13399359161083602</v>
      </c>
      <c r="AL103" s="11">
        <v>0.86600640838916398</v>
      </c>
      <c r="AM103" s="11">
        <v>0.12712597290285385</v>
      </c>
      <c r="AN103" s="11">
        <v>0.87287402709714612</v>
      </c>
      <c r="AO103" s="11">
        <v>0.12567993129115373</v>
      </c>
      <c r="AP103" s="11">
        <v>0.87432006870884627</v>
      </c>
      <c r="AQ103" s="11">
        <v>0.12143671607753706</v>
      </c>
      <c r="AR103" s="11">
        <v>0.87856328392246297</v>
      </c>
      <c r="AS103" s="11">
        <v>0.12336554860716316</v>
      </c>
      <c r="AT103" s="11">
        <v>0.8766344513928368</v>
      </c>
      <c r="AU103" s="11">
        <v>0.1281542387297987</v>
      </c>
      <c r="AV103" s="11">
        <v>0.8718457612702013</v>
      </c>
      <c r="AW103" s="11">
        <v>0.11853756069694373</v>
      </c>
      <c r="AX103" s="11">
        <v>0.88146243930305623</v>
      </c>
      <c r="AY103" s="11">
        <v>0.1184995737425405</v>
      </c>
      <c r="AZ103" s="11">
        <v>0.8815004262574595</v>
      </c>
      <c r="BA103" s="11">
        <v>0.12047849615494161</v>
      </c>
      <c r="BB103" s="11">
        <v>0.87952150384505834</v>
      </c>
      <c r="BC103" s="11">
        <v>0.13400000000000001</v>
      </c>
      <c r="BD103" s="11">
        <v>0.86599999999999999</v>
      </c>
      <c r="BE103" s="11">
        <v>0.13708058503011183</v>
      </c>
      <c r="BF103" s="11">
        <v>0.86291941496988811</v>
      </c>
    </row>
    <row r="104" spans="1:58" x14ac:dyDescent="0.3">
      <c r="A104" s="3">
        <v>622</v>
      </c>
      <c r="B104" s="4" t="s">
        <v>100</v>
      </c>
      <c r="C104" s="11">
        <v>0.42233417296389586</v>
      </c>
      <c r="D104" s="11">
        <v>0.57766582703610414</v>
      </c>
      <c r="E104" s="11">
        <v>0.42417860151642794</v>
      </c>
      <c r="F104" s="11">
        <v>0.57582139848357206</v>
      </c>
      <c r="G104" s="11">
        <v>0.42398286937901497</v>
      </c>
      <c r="H104" s="11">
        <v>0.57601713062098503</v>
      </c>
      <c r="I104" s="11">
        <v>0.42634315424610053</v>
      </c>
      <c r="J104" s="11">
        <v>0.57365684575389952</v>
      </c>
      <c r="K104" s="11">
        <v>0.41845212068211629</v>
      </c>
      <c r="L104" s="11">
        <v>0.58154787931788365</v>
      </c>
      <c r="M104" s="11">
        <v>0.3888888888888889</v>
      </c>
      <c r="N104" s="11">
        <v>0.61111111111111116</v>
      </c>
      <c r="O104" s="11">
        <v>0.39563862928348908</v>
      </c>
      <c r="P104" s="11">
        <v>0.60436137071651086</v>
      </c>
      <c r="Q104" s="11">
        <v>0.39030955585464333</v>
      </c>
      <c r="R104" s="11">
        <v>0.60969044414535667</v>
      </c>
      <c r="S104" s="11">
        <v>0.37990085624155023</v>
      </c>
      <c r="T104" s="11">
        <v>0.62009914375844977</v>
      </c>
      <c r="U104" s="11">
        <v>0.40597014925373132</v>
      </c>
      <c r="V104" s="11">
        <v>0.59402985074626868</v>
      </c>
      <c r="W104" s="11">
        <v>0.41793313069908816</v>
      </c>
      <c r="X104" s="11">
        <v>0.58206686930091189</v>
      </c>
      <c r="Y104" s="11">
        <v>0.41016607951685957</v>
      </c>
      <c r="Z104" s="11">
        <v>0.58983392048314043</v>
      </c>
      <c r="AA104" s="11">
        <v>0.43005671077504726</v>
      </c>
      <c r="AB104" s="11">
        <v>0.56994328922495274</v>
      </c>
      <c r="AC104" s="11">
        <v>0.43088655862726405</v>
      </c>
      <c r="AD104" s="11">
        <v>0.5691134413727359</v>
      </c>
      <c r="AE104" s="11">
        <v>0.42686424474187379</v>
      </c>
      <c r="AF104" s="11">
        <v>0.57313575525812621</v>
      </c>
      <c r="AG104" s="11">
        <v>0.40589680589680588</v>
      </c>
      <c r="AH104" s="11">
        <v>0.59410319410319412</v>
      </c>
      <c r="AI104" s="11">
        <v>0.41300097751710657</v>
      </c>
      <c r="AJ104" s="11">
        <v>0.58699902248289348</v>
      </c>
      <c r="AK104" s="11">
        <v>0.42102689486552569</v>
      </c>
      <c r="AL104" s="11">
        <v>0.57897310513447431</v>
      </c>
      <c r="AM104" s="11">
        <v>0.42081894425259003</v>
      </c>
      <c r="AN104" s="11">
        <v>0.57918105574740997</v>
      </c>
      <c r="AO104" s="11">
        <v>0.42004889975550125</v>
      </c>
      <c r="AP104" s="11">
        <v>0.57995110024449881</v>
      </c>
      <c r="AQ104" s="11">
        <v>0.4230038022813688</v>
      </c>
      <c r="AR104" s="11">
        <v>0.5769961977186312</v>
      </c>
      <c r="AS104" s="11">
        <v>0.41814780168381666</v>
      </c>
      <c r="AT104" s="11">
        <v>0.5818521983161834</v>
      </c>
      <c r="AU104" s="11">
        <v>0.42311233885819521</v>
      </c>
      <c r="AV104" s="11">
        <v>0.57688766114180479</v>
      </c>
      <c r="AW104" s="11">
        <v>0.4162976085031001</v>
      </c>
      <c r="AX104" s="11">
        <v>0.58370239149689995</v>
      </c>
      <c r="AY104" s="11">
        <v>0.41766004415011038</v>
      </c>
      <c r="AZ104" s="11">
        <v>0.58233995584988962</v>
      </c>
      <c r="BA104" s="11">
        <v>0.42628774422735344</v>
      </c>
      <c r="BB104" s="11">
        <v>0.57371225577264651</v>
      </c>
      <c r="BC104" s="11">
        <v>0.42367601246105918</v>
      </c>
      <c r="BD104" s="11">
        <v>0.57632398753894076</v>
      </c>
      <c r="BE104" s="11">
        <v>0.43058616130453947</v>
      </c>
      <c r="BF104" s="11">
        <v>0.56941383869546058</v>
      </c>
    </row>
    <row r="105" spans="1:58" x14ac:dyDescent="0.3">
      <c r="A105" s="3">
        <v>623</v>
      </c>
      <c r="B105" s="4" t="s">
        <v>101</v>
      </c>
      <c r="C105" s="11">
        <v>0.64457831325301207</v>
      </c>
      <c r="D105" s="11">
        <v>0.35542168674698793</v>
      </c>
      <c r="E105" s="11">
        <v>0.64437714846947125</v>
      </c>
      <c r="F105" s="11">
        <v>0.35562285153052875</v>
      </c>
      <c r="G105" s="11">
        <v>0.64247580914247582</v>
      </c>
      <c r="H105" s="11">
        <v>0.35752419085752418</v>
      </c>
      <c r="I105" s="11">
        <v>0.63813034009046743</v>
      </c>
      <c r="J105" s="11">
        <v>0.36186965990953257</v>
      </c>
      <c r="K105" s="11">
        <v>0.64531533014984355</v>
      </c>
      <c r="L105" s="11">
        <v>0.35468466985015645</v>
      </c>
      <c r="M105" s="11">
        <v>0.65086419753086422</v>
      </c>
      <c r="N105" s="11">
        <v>0.34913580246913578</v>
      </c>
      <c r="O105" s="11">
        <v>0.64487516425755587</v>
      </c>
      <c r="P105" s="11">
        <v>0.35512483574244413</v>
      </c>
      <c r="Q105" s="11">
        <v>0.65065967385069245</v>
      </c>
      <c r="R105" s="11">
        <v>0.34934032614930755</v>
      </c>
      <c r="S105" s="11">
        <v>0.65149906053427009</v>
      </c>
      <c r="T105" s="11">
        <v>0.34850093946572991</v>
      </c>
      <c r="U105" s="11">
        <v>0.63530810020113371</v>
      </c>
      <c r="V105" s="11">
        <v>0.36469189979886635</v>
      </c>
      <c r="W105" s="11">
        <v>0.64872597228430939</v>
      </c>
      <c r="X105" s="11">
        <v>0.35127402771569066</v>
      </c>
      <c r="Y105" s="11">
        <v>0.64825412623372314</v>
      </c>
      <c r="Z105" s="11">
        <v>0.35174587376627686</v>
      </c>
      <c r="AA105" s="11">
        <v>0.64132429198244911</v>
      </c>
      <c r="AB105" s="11">
        <v>0.35867570801755083</v>
      </c>
      <c r="AC105" s="11">
        <v>0.66486743927607561</v>
      </c>
      <c r="AD105" s="11">
        <v>0.33513256072392444</v>
      </c>
      <c r="AE105" s="11">
        <v>0.6710651828298887</v>
      </c>
      <c r="AF105" s="11">
        <v>0.3289348171701113</v>
      </c>
      <c r="AG105" s="11">
        <v>0.66828879138412445</v>
      </c>
      <c r="AH105" s="11">
        <v>0.33171120861587555</v>
      </c>
      <c r="AI105" s="11">
        <v>0.67494033412887833</v>
      </c>
      <c r="AJ105" s="11">
        <v>0.32505966587112173</v>
      </c>
      <c r="AK105" s="11">
        <v>0.67993959624860911</v>
      </c>
      <c r="AL105" s="11">
        <v>0.32006040375139089</v>
      </c>
      <c r="AM105" s="11">
        <v>0.68531358335959658</v>
      </c>
      <c r="AN105" s="11">
        <v>0.31468641664040342</v>
      </c>
      <c r="AO105" s="11">
        <v>0.69008938981733381</v>
      </c>
      <c r="AP105" s="11">
        <v>0.30991061018266614</v>
      </c>
      <c r="AQ105" s="11">
        <v>0.69555125725338496</v>
      </c>
      <c r="AR105" s="11">
        <v>0.3044487427466151</v>
      </c>
      <c r="AS105" s="11">
        <v>0.70018337408312958</v>
      </c>
      <c r="AT105" s="11">
        <v>0.29981662591687042</v>
      </c>
      <c r="AU105" s="11">
        <v>0.70110451574122779</v>
      </c>
      <c r="AV105" s="11">
        <v>0.29889548425877227</v>
      </c>
      <c r="AW105" s="11">
        <v>0.70348794336700837</v>
      </c>
      <c r="AX105" s="11">
        <v>0.29651205663299168</v>
      </c>
      <c r="AY105" s="11">
        <v>0.70405850091407673</v>
      </c>
      <c r="AZ105" s="11">
        <v>0.29594149908592321</v>
      </c>
      <c r="BA105" s="11">
        <v>0.70576713819368875</v>
      </c>
      <c r="BB105" s="11">
        <v>0.2942328618063112</v>
      </c>
      <c r="BC105" s="11">
        <v>0.71015545546999859</v>
      </c>
      <c r="BD105" s="11">
        <v>0.28984454453000147</v>
      </c>
      <c r="BE105" s="11">
        <v>0.71210044014719676</v>
      </c>
      <c r="BF105" s="11">
        <v>0.28789955985280324</v>
      </c>
    </row>
    <row r="106" spans="1:58" x14ac:dyDescent="0.3">
      <c r="A106" s="3">
        <v>624</v>
      </c>
      <c r="B106" s="4" t="s">
        <v>102</v>
      </c>
      <c r="C106" s="11">
        <v>0.76229907452508527</v>
      </c>
      <c r="D106" s="11">
        <v>0.23770092547491475</v>
      </c>
      <c r="E106" s="11">
        <v>0.76810707976627257</v>
      </c>
      <c r="F106" s="11">
        <v>0.2318929202337274</v>
      </c>
      <c r="G106" s="11">
        <v>0.75932862699899151</v>
      </c>
      <c r="H106" s="11">
        <v>0.24067137300100849</v>
      </c>
      <c r="I106" s="11">
        <v>0.76304503216583275</v>
      </c>
      <c r="J106" s="11">
        <v>0.23695496783416725</v>
      </c>
      <c r="K106" s="11">
        <v>0.77284436008676793</v>
      </c>
      <c r="L106" s="11">
        <v>0.22715563991323209</v>
      </c>
      <c r="M106" s="11">
        <v>0.761547894808557</v>
      </c>
      <c r="N106" s="11">
        <v>0.23845210519144297</v>
      </c>
      <c r="O106" s="11">
        <v>0.76533878106911812</v>
      </c>
      <c r="P106" s="11">
        <v>0.23466121893088185</v>
      </c>
      <c r="Q106" s="11">
        <v>0.76693877551020406</v>
      </c>
      <c r="R106" s="11">
        <v>0.23306122448979591</v>
      </c>
      <c r="S106" s="11">
        <v>0.76657718120805374</v>
      </c>
      <c r="T106" s="11">
        <v>0.23342281879194632</v>
      </c>
      <c r="U106" s="11">
        <v>0.73888888888888893</v>
      </c>
      <c r="V106" s="11">
        <v>0.26111111111111113</v>
      </c>
      <c r="W106" s="11">
        <v>0.74880861937979137</v>
      </c>
      <c r="X106" s="11">
        <v>0.25119138062020857</v>
      </c>
      <c r="Y106" s="11">
        <v>0.74960897653859226</v>
      </c>
      <c r="Z106" s="11">
        <v>0.25039102346140768</v>
      </c>
      <c r="AA106" s="11">
        <v>0.75216637781629114</v>
      </c>
      <c r="AB106" s="11">
        <v>0.24783362218370883</v>
      </c>
      <c r="AC106" s="11">
        <v>0.75123395853899311</v>
      </c>
      <c r="AD106" s="11">
        <v>0.24876604146100692</v>
      </c>
      <c r="AE106" s="11">
        <v>0.74906734733948555</v>
      </c>
      <c r="AF106" s="11">
        <v>0.25093265266051445</v>
      </c>
      <c r="AG106" s="11">
        <v>0.74581077597318901</v>
      </c>
      <c r="AH106" s="11">
        <v>0.25418922402681104</v>
      </c>
      <c r="AI106" s="11">
        <v>0.74842607313195553</v>
      </c>
      <c r="AJ106" s="11">
        <v>0.25157392686804453</v>
      </c>
      <c r="AK106" s="11">
        <v>0.75113521695257313</v>
      </c>
      <c r="AL106" s="11">
        <v>0.24886478304742685</v>
      </c>
      <c r="AM106" s="11">
        <v>0.7575285242222084</v>
      </c>
      <c r="AN106" s="11">
        <v>0.24247147577779163</v>
      </c>
      <c r="AO106" s="11">
        <v>0.76334891732283461</v>
      </c>
      <c r="AP106" s="11">
        <v>0.23665108267716536</v>
      </c>
      <c r="AQ106" s="11">
        <v>0.76882196634189548</v>
      </c>
      <c r="AR106" s="11">
        <v>0.23117803365810452</v>
      </c>
      <c r="AS106" s="11">
        <v>0.77191670501610676</v>
      </c>
      <c r="AT106" s="11">
        <v>0.22808329498389324</v>
      </c>
      <c r="AU106" s="11">
        <v>0.77623325987455505</v>
      </c>
      <c r="AV106" s="11">
        <v>0.22376674012544498</v>
      </c>
      <c r="AW106" s="11">
        <v>0.77912186379928317</v>
      </c>
      <c r="AX106" s="11">
        <v>0.22087813620071683</v>
      </c>
      <c r="AY106" s="11">
        <v>0.78114403246428377</v>
      </c>
      <c r="AZ106" s="11">
        <v>0.21885596753571626</v>
      </c>
      <c r="BA106" s="11">
        <v>0.78021917506470617</v>
      </c>
      <c r="BB106" s="11">
        <v>0.2197808249352938</v>
      </c>
      <c r="BC106" s="11">
        <v>0.78561019053273595</v>
      </c>
      <c r="BD106" s="11">
        <v>0.21438980946726399</v>
      </c>
      <c r="BE106" s="11">
        <v>0.78774084268473432</v>
      </c>
      <c r="BF106" s="11">
        <v>0.21225915731526573</v>
      </c>
    </row>
    <row r="107" spans="1:58" x14ac:dyDescent="0.3">
      <c r="A107" s="3">
        <v>625</v>
      </c>
      <c r="B107" s="4" t="s">
        <v>103</v>
      </c>
      <c r="C107" s="11">
        <v>0.96747528229509971</v>
      </c>
      <c r="D107" s="11">
        <v>3.252471770490032E-2</v>
      </c>
      <c r="E107" s="11">
        <v>0.96896918172157276</v>
      </c>
      <c r="F107" s="11">
        <v>3.1030818278427207E-2</v>
      </c>
      <c r="G107" s="11">
        <v>0.97001867164577216</v>
      </c>
      <c r="H107" s="11">
        <v>2.9981328354227794E-2</v>
      </c>
      <c r="I107" s="11">
        <v>0.97043210531903601</v>
      </c>
      <c r="J107" s="11">
        <v>2.9567894680964008E-2</v>
      </c>
      <c r="K107" s="11">
        <v>0.96845739394256425</v>
      </c>
      <c r="L107" s="11">
        <v>3.1542606057435793E-2</v>
      </c>
      <c r="M107" s="11">
        <v>0.96978804995595169</v>
      </c>
      <c r="N107" s="11">
        <v>3.0211950044048298E-2</v>
      </c>
      <c r="O107" s="11">
        <v>0.9696578104000827</v>
      </c>
      <c r="P107" s="11">
        <v>3.0342189599917295E-2</v>
      </c>
      <c r="Q107" s="11">
        <v>0.9698764423567855</v>
      </c>
      <c r="R107" s="11">
        <v>3.0123557643214539E-2</v>
      </c>
      <c r="S107" s="11">
        <v>0.97021746773140471</v>
      </c>
      <c r="T107" s="11">
        <v>2.9782532268595247E-2</v>
      </c>
      <c r="U107" s="11">
        <v>0.97362327594885734</v>
      </c>
      <c r="V107" s="11">
        <v>2.6376724051142657E-2</v>
      </c>
      <c r="W107" s="11">
        <v>0.97447624668043675</v>
      </c>
      <c r="X107" s="11">
        <v>2.5523753319563292E-2</v>
      </c>
      <c r="Y107" s="11">
        <v>0.97112950340798443</v>
      </c>
      <c r="Z107" s="11">
        <v>2.8870496592015578E-2</v>
      </c>
      <c r="AA107" s="11">
        <v>0.97591401976777659</v>
      </c>
      <c r="AB107" s="11">
        <v>2.4085980232223397E-2</v>
      </c>
      <c r="AC107" s="11">
        <v>0.97719139189769533</v>
      </c>
      <c r="AD107" s="11">
        <v>2.2808608102304718E-2</v>
      </c>
      <c r="AE107" s="11">
        <v>0.97369038127843177</v>
      </c>
      <c r="AF107" s="11">
        <v>2.630961872156826E-2</v>
      </c>
      <c r="AG107" s="11">
        <v>0.97160281178716079</v>
      </c>
      <c r="AH107" s="11">
        <v>2.8397188212839253E-2</v>
      </c>
      <c r="AI107" s="11">
        <v>0.96960162864942401</v>
      </c>
      <c r="AJ107" s="11">
        <v>3.0398371350576041E-2</v>
      </c>
      <c r="AK107" s="11">
        <v>0.97651206446591277</v>
      </c>
      <c r="AL107" s="11">
        <v>2.3487935534087265E-2</v>
      </c>
      <c r="AM107" s="11">
        <v>0.97751994198694703</v>
      </c>
      <c r="AN107" s="11">
        <v>2.2480058013052938E-2</v>
      </c>
      <c r="AO107" s="11">
        <v>0.97825697121850619</v>
      </c>
      <c r="AP107" s="11">
        <v>2.174302878149377E-2</v>
      </c>
      <c r="AQ107" s="11">
        <v>0.9787196853834389</v>
      </c>
      <c r="AR107" s="11">
        <v>2.1280314616561068E-2</v>
      </c>
      <c r="AS107" s="11">
        <v>0.97825806173849394</v>
      </c>
      <c r="AT107" s="11">
        <v>2.1741938261506007E-2</v>
      </c>
      <c r="AU107" s="11">
        <v>0.97816779007164356</v>
      </c>
      <c r="AV107" s="11">
        <v>2.1832209928356439E-2</v>
      </c>
      <c r="AW107" s="11">
        <v>0.97750021027840861</v>
      </c>
      <c r="AX107" s="11">
        <v>2.2499789721591387E-2</v>
      </c>
      <c r="AY107" s="11">
        <v>0.97616283890224687</v>
      </c>
      <c r="AZ107" s="11">
        <v>2.3837161097753089E-2</v>
      </c>
      <c r="BA107" s="11">
        <v>0.97704729895893105</v>
      </c>
      <c r="BB107" s="11">
        <v>2.2952701041068939E-2</v>
      </c>
      <c r="BC107" s="11">
        <v>0.97784258921699685</v>
      </c>
      <c r="BD107" s="11">
        <v>2.2157410783003199E-2</v>
      </c>
      <c r="BE107" s="11">
        <v>0.97769920038574354</v>
      </c>
      <c r="BF107" s="11">
        <v>2.230079961425644E-2</v>
      </c>
    </row>
    <row r="108" spans="1:58" x14ac:dyDescent="0.3">
      <c r="A108" s="3">
        <v>626</v>
      </c>
      <c r="B108" s="4" t="s">
        <v>104</v>
      </c>
      <c r="C108" s="11">
        <v>0.75217952857604131</v>
      </c>
      <c r="D108" s="11">
        <v>0.24782047142395866</v>
      </c>
      <c r="E108" s="11">
        <v>0.76661655750026847</v>
      </c>
      <c r="F108" s="11">
        <v>0.23338344249973156</v>
      </c>
      <c r="G108" s="11">
        <v>0.76411233813554569</v>
      </c>
      <c r="H108" s="11">
        <v>0.23588766186445428</v>
      </c>
      <c r="I108" s="11">
        <v>0.7787542143370364</v>
      </c>
      <c r="J108" s="11">
        <v>0.22124578566296357</v>
      </c>
      <c r="K108" s="11">
        <v>0.79801359121798221</v>
      </c>
      <c r="L108" s="11">
        <v>0.20198640878201776</v>
      </c>
      <c r="M108" s="11">
        <v>0.78019444722862585</v>
      </c>
      <c r="N108" s="11">
        <v>0.21980555277137417</v>
      </c>
      <c r="O108" s="11">
        <v>0.77823236555429587</v>
      </c>
      <c r="P108" s="11">
        <v>0.22176763444570416</v>
      </c>
      <c r="Q108" s="11">
        <v>0.78152267715025414</v>
      </c>
      <c r="R108" s="11">
        <v>0.21847732284974591</v>
      </c>
      <c r="S108" s="11">
        <v>0.78193603330809991</v>
      </c>
      <c r="T108" s="11">
        <v>0.21806396669190006</v>
      </c>
      <c r="U108" s="11">
        <v>0.77646552548532088</v>
      </c>
      <c r="V108" s="11">
        <v>0.22353447451467917</v>
      </c>
      <c r="W108" s="11">
        <v>0.7752139581067663</v>
      </c>
      <c r="X108" s="11">
        <v>0.22478604189323373</v>
      </c>
      <c r="Y108" s="11">
        <v>0.77028411737307867</v>
      </c>
      <c r="Z108" s="11">
        <v>0.22971588262692128</v>
      </c>
      <c r="AA108" s="11">
        <v>0.77527306530327678</v>
      </c>
      <c r="AB108" s="11">
        <v>0.22472693469672322</v>
      </c>
      <c r="AC108" s="11">
        <v>0.78939576200610717</v>
      </c>
      <c r="AD108" s="11">
        <v>0.21060423799389286</v>
      </c>
      <c r="AE108" s="11">
        <v>0.78868081950495972</v>
      </c>
      <c r="AF108" s="11">
        <v>0.21131918049504034</v>
      </c>
      <c r="AG108" s="11">
        <v>0.78594455190199874</v>
      </c>
      <c r="AH108" s="11">
        <v>0.21405544809800128</v>
      </c>
      <c r="AI108" s="11">
        <v>0.79117108874656905</v>
      </c>
      <c r="AJ108" s="11">
        <v>0.20882891125343092</v>
      </c>
      <c r="AK108" s="11">
        <v>0.7869795881665318</v>
      </c>
      <c r="AL108" s="11">
        <v>0.2130204118334682</v>
      </c>
      <c r="AM108" s="11">
        <v>0.79654595118512639</v>
      </c>
      <c r="AN108" s="11">
        <v>0.20345404881487356</v>
      </c>
      <c r="AO108" s="11">
        <v>0.7964760405736272</v>
      </c>
      <c r="AP108" s="11">
        <v>0.20352395942637286</v>
      </c>
      <c r="AQ108" s="11">
        <v>0.79960081535586891</v>
      </c>
      <c r="AR108" s="11">
        <v>0.20039918464413115</v>
      </c>
      <c r="AS108" s="11">
        <v>0.79494614747307368</v>
      </c>
      <c r="AT108" s="11">
        <v>0.20505385252692626</v>
      </c>
      <c r="AU108" s="11">
        <v>0.83259073233959824</v>
      </c>
      <c r="AV108" s="11">
        <v>0.16740926766040182</v>
      </c>
      <c r="AW108" s="11">
        <v>0.83538504442054107</v>
      </c>
      <c r="AX108" s="11">
        <v>0.16461495557945899</v>
      </c>
      <c r="AY108" s="11">
        <v>0.83388599399968422</v>
      </c>
      <c r="AZ108" s="11">
        <v>0.16611400600031581</v>
      </c>
      <c r="BA108" s="11">
        <v>0.8356953745522504</v>
      </c>
      <c r="BB108" s="11">
        <v>0.16430462544774957</v>
      </c>
      <c r="BC108" s="11">
        <v>0.83393642270728763</v>
      </c>
      <c r="BD108" s="11">
        <v>0.16606357729271234</v>
      </c>
      <c r="BE108" s="11">
        <v>0.83765758124831335</v>
      </c>
      <c r="BF108" s="11">
        <v>0.16234241875168665</v>
      </c>
    </row>
    <row r="109" spans="1:58" x14ac:dyDescent="0.3">
      <c r="A109" s="3">
        <v>627</v>
      </c>
      <c r="B109" s="4" t="s">
        <v>105</v>
      </c>
      <c r="C109" s="11">
        <v>0.841565105837075</v>
      </c>
      <c r="D109" s="11">
        <v>0.15843489416292494</v>
      </c>
      <c r="E109" s="11">
        <v>0.84647505045584248</v>
      </c>
      <c r="F109" s="11">
        <v>0.15352494954415757</v>
      </c>
      <c r="G109" s="11">
        <v>0.85273783185840712</v>
      </c>
      <c r="H109" s="11">
        <v>0.14726216814159293</v>
      </c>
      <c r="I109" s="11">
        <v>0.85257292239955973</v>
      </c>
      <c r="J109" s="11">
        <v>0.1474270776004403</v>
      </c>
      <c r="K109" s="11">
        <v>0.84989429175475684</v>
      </c>
      <c r="L109" s="11">
        <v>0.15010570824524314</v>
      </c>
      <c r="M109" s="11">
        <v>0.83840368588657765</v>
      </c>
      <c r="N109" s="11">
        <v>0.16159631411342232</v>
      </c>
      <c r="O109" s="11">
        <v>0.84983442589714131</v>
      </c>
      <c r="P109" s="11">
        <v>0.15016557410285869</v>
      </c>
      <c r="Q109" s="11">
        <v>0.84020884362511283</v>
      </c>
      <c r="R109" s="11">
        <v>0.15979115637488719</v>
      </c>
      <c r="S109" s="11">
        <v>0.84060997215894706</v>
      </c>
      <c r="T109" s="11">
        <v>0.15939002784105291</v>
      </c>
      <c r="U109" s="11">
        <v>0.84081889763779527</v>
      </c>
      <c r="V109" s="11">
        <v>0.15918110236220473</v>
      </c>
      <c r="W109" s="11">
        <v>0.841458140253321</v>
      </c>
      <c r="X109" s="11">
        <v>0.15854185974667903</v>
      </c>
      <c r="Y109" s="11">
        <v>0.83181296441732622</v>
      </c>
      <c r="Z109" s="11">
        <v>0.16818703558267384</v>
      </c>
      <c r="AA109" s="11">
        <v>0.82968050164228124</v>
      </c>
      <c r="AB109" s="11">
        <v>0.17031949835771873</v>
      </c>
      <c r="AC109" s="11">
        <v>0.86732404345772318</v>
      </c>
      <c r="AD109" s="11">
        <v>0.13267595654227682</v>
      </c>
      <c r="AE109" s="11">
        <v>0.86460529397985475</v>
      </c>
      <c r="AF109" s="11">
        <v>0.13539470602014522</v>
      </c>
      <c r="AG109" s="11">
        <v>0.86115453650628215</v>
      </c>
      <c r="AH109" s="11">
        <v>0.13884546349371779</v>
      </c>
      <c r="AI109" s="11">
        <v>0.87157319986349679</v>
      </c>
      <c r="AJ109" s="11">
        <v>0.12842680013650323</v>
      </c>
      <c r="AK109" s="11">
        <v>0.86629604672057503</v>
      </c>
      <c r="AL109" s="11">
        <v>0.13370395327942497</v>
      </c>
      <c r="AM109" s="11">
        <v>0.87832574469252289</v>
      </c>
      <c r="AN109" s="11">
        <v>0.12167425530747709</v>
      </c>
      <c r="AO109" s="11">
        <v>0.87271272339290473</v>
      </c>
      <c r="AP109" s="11">
        <v>0.12728727660709521</v>
      </c>
      <c r="AQ109" s="11">
        <v>0.88837475304148905</v>
      </c>
      <c r="AR109" s="11">
        <v>0.11162524695851098</v>
      </c>
      <c r="AS109" s="11">
        <v>0.8843047034764826</v>
      </c>
      <c r="AT109" s="11">
        <v>0.11569529652351739</v>
      </c>
      <c r="AU109" s="11">
        <v>0.8750936423113419</v>
      </c>
      <c r="AV109" s="11">
        <v>0.12490635768865804</v>
      </c>
      <c r="AW109" s="11">
        <v>0.87970619710088527</v>
      </c>
      <c r="AX109" s="11">
        <v>0.1202938028991147</v>
      </c>
      <c r="AY109" s="11">
        <v>0.8810283265889074</v>
      </c>
      <c r="AZ109" s="11">
        <v>0.11897167341109259</v>
      </c>
      <c r="BA109" s="11">
        <v>0.88232005590496154</v>
      </c>
      <c r="BB109" s="11">
        <v>0.11767994409503843</v>
      </c>
      <c r="BC109" s="11">
        <v>0.88277184333059433</v>
      </c>
      <c r="BD109" s="11">
        <v>0.11722815666940564</v>
      </c>
      <c r="BE109" s="11">
        <v>0.88190697052133971</v>
      </c>
      <c r="BF109" s="11">
        <v>0.11809302947866031</v>
      </c>
    </row>
    <row r="110" spans="1:58" x14ac:dyDescent="0.3">
      <c r="A110" s="3">
        <v>628</v>
      </c>
      <c r="B110" s="4" t="s">
        <v>106</v>
      </c>
      <c r="C110" s="11">
        <v>0.40840415486307835</v>
      </c>
      <c r="D110" s="11">
        <v>0.59159584513692165</v>
      </c>
      <c r="E110" s="11">
        <v>0.78683466186680384</v>
      </c>
      <c r="F110" s="11">
        <v>0.21316533813319619</v>
      </c>
      <c r="G110" s="11">
        <v>0.80984555984555984</v>
      </c>
      <c r="H110" s="11">
        <v>0.19015444015444016</v>
      </c>
      <c r="I110" s="11">
        <v>0.8084380120152922</v>
      </c>
      <c r="J110" s="11">
        <v>0.1915619879847078</v>
      </c>
      <c r="K110" s="11">
        <v>0.78492012779552711</v>
      </c>
      <c r="L110" s="11">
        <v>0.21507987220447283</v>
      </c>
      <c r="M110" s="11">
        <v>0.78983007538009453</v>
      </c>
      <c r="N110" s="11">
        <v>0.21016992461990547</v>
      </c>
      <c r="O110" s="11">
        <v>0.79253217790238306</v>
      </c>
      <c r="P110" s="11">
        <v>0.20746782209761691</v>
      </c>
      <c r="Q110" s="11">
        <v>0.79029832038104786</v>
      </c>
      <c r="R110" s="11">
        <v>0.20970167961895211</v>
      </c>
      <c r="S110" s="11">
        <v>0.7924435115446351</v>
      </c>
      <c r="T110" s="11">
        <v>0.20755648845536487</v>
      </c>
      <c r="U110" s="11">
        <v>0.80301589457954081</v>
      </c>
      <c r="V110" s="11">
        <v>0.19698410542045919</v>
      </c>
      <c r="W110" s="11">
        <v>0.77688139674894641</v>
      </c>
      <c r="X110" s="11">
        <v>0.22311860325105359</v>
      </c>
      <c r="Y110" s="11">
        <v>0.77006172839506171</v>
      </c>
      <c r="Z110" s="11">
        <v>0.22993827160493827</v>
      </c>
      <c r="AA110" s="11">
        <v>0.78409223244439263</v>
      </c>
      <c r="AB110" s="11">
        <v>0.21590776755560731</v>
      </c>
      <c r="AC110" s="11">
        <v>0.79191548001837386</v>
      </c>
      <c r="AD110" s="11">
        <v>0.20808451998162608</v>
      </c>
      <c r="AE110" s="11">
        <v>0.80795532254387969</v>
      </c>
      <c r="AF110" s="11">
        <v>0.19204467745612036</v>
      </c>
      <c r="AG110" s="11">
        <v>0.80252387448840379</v>
      </c>
      <c r="AH110" s="11">
        <v>0.19747612551159618</v>
      </c>
      <c r="AI110" s="11">
        <v>0.80942760942760938</v>
      </c>
      <c r="AJ110" s="11">
        <v>0.19057239057239056</v>
      </c>
      <c r="AK110" s="11">
        <v>0.81905721643712914</v>
      </c>
      <c r="AL110" s="11">
        <v>0.18094278356287091</v>
      </c>
      <c r="AM110" s="11">
        <v>0.82311869666408066</v>
      </c>
      <c r="AN110" s="11">
        <v>0.17688130333591931</v>
      </c>
      <c r="AO110" s="11">
        <v>0.82222222222222219</v>
      </c>
      <c r="AP110" s="11">
        <v>0.17777777777777778</v>
      </c>
      <c r="AQ110" s="11">
        <v>0.82471295790049204</v>
      </c>
      <c r="AR110" s="11">
        <v>0.17528704209950793</v>
      </c>
      <c r="AS110" s="11">
        <v>0.82424771042302658</v>
      </c>
      <c r="AT110" s="11">
        <v>0.17575228957697339</v>
      </c>
      <c r="AU110" s="11">
        <v>0.82520193861066238</v>
      </c>
      <c r="AV110" s="11">
        <v>0.17479806138933765</v>
      </c>
      <c r="AW110" s="11">
        <v>0.8253542292829541</v>
      </c>
      <c r="AX110" s="11">
        <v>0.17464577071704596</v>
      </c>
      <c r="AY110" s="11">
        <v>0.82551053138030583</v>
      </c>
      <c r="AZ110" s="11">
        <v>0.17448946861969422</v>
      </c>
      <c r="BA110" s="11">
        <v>0.82329787234042551</v>
      </c>
      <c r="BB110" s="11">
        <v>0.17670212765957446</v>
      </c>
      <c r="BC110" s="11">
        <v>0.82513487781656614</v>
      </c>
      <c r="BD110" s="11">
        <v>0.17486512218343384</v>
      </c>
      <c r="BE110" s="11">
        <v>0.82904353352399107</v>
      </c>
      <c r="BF110" s="11">
        <v>0.1709564664760089</v>
      </c>
    </row>
    <row r="111" spans="1:58" x14ac:dyDescent="0.3">
      <c r="A111" s="3">
        <v>631</v>
      </c>
      <c r="B111" s="4" t="s">
        <v>107</v>
      </c>
      <c r="C111" s="11">
        <v>0</v>
      </c>
      <c r="D111" s="11">
        <v>1</v>
      </c>
      <c r="E111" s="11">
        <v>0</v>
      </c>
      <c r="F111" s="11">
        <v>1</v>
      </c>
      <c r="G111" s="11">
        <v>0</v>
      </c>
      <c r="H111" s="11">
        <v>1</v>
      </c>
      <c r="I111" s="11">
        <v>0</v>
      </c>
      <c r="J111" s="11">
        <v>1</v>
      </c>
      <c r="K111" s="11">
        <v>0</v>
      </c>
      <c r="L111" s="11">
        <v>1</v>
      </c>
      <c r="M111" s="11">
        <v>0</v>
      </c>
      <c r="N111" s="11">
        <v>1</v>
      </c>
      <c r="O111" s="11">
        <v>0</v>
      </c>
      <c r="P111" s="11">
        <v>1</v>
      </c>
      <c r="Q111" s="11">
        <v>0</v>
      </c>
      <c r="R111" s="11">
        <v>1</v>
      </c>
      <c r="S111" s="11">
        <v>0</v>
      </c>
      <c r="T111" s="11">
        <v>1</v>
      </c>
      <c r="U111" s="11">
        <v>0</v>
      </c>
      <c r="V111" s="11">
        <v>1</v>
      </c>
      <c r="W111" s="11">
        <v>0</v>
      </c>
      <c r="X111" s="11">
        <v>1</v>
      </c>
      <c r="Y111" s="11">
        <v>0</v>
      </c>
      <c r="Z111" s="11">
        <v>1</v>
      </c>
      <c r="AA111" s="11">
        <v>0.25520833333333331</v>
      </c>
      <c r="AB111" s="11">
        <v>0.74479166666666663</v>
      </c>
      <c r="AC111" s="11">
        <v>0.25643086816720256</v>
      </c>
      <c r="AD111" s="11">
        <v>0.74356913183279738</v>
      </c>
      <c r="AE111" s="11">
        <v>0.26696284329563813</v>
      </c>
      <c r="AF111" s="11">
        <v>0.73303715670436187</v>
      </c>
      <c r="AG111" s="11">
        <v>0.25995975855130787</v>
      </c>
      <c r="AH111" s="11">
        <v>0.74004024144869218</v>
      </c>
      <c r="AI111" s="11">
        <v>0.28360000000000002</v>
      </c>
      <c r="AJ111" s="11">
        <v>0.71640000000000004</v>
      </c>
      <c r="AK111" s="11">
        <v>0.29435322386864238</v>
      </c>
      <c r="AL111" s="11">
        <v>0.70564677613135762</v>
      </c>
      <c r="AM111" s="11">
        <v>0.29816147082334132</v>
      </c>
      <c r="AN111" s="11">
        <v>0.70183852917665868</v>
      </c>
      <c r="AO111" s="11">
        <v>0.29227722772277226</v>
      </c>
      <c r="AP111" s="11">
        <v>0.70772277227722769</v>
      </c>
      <c r="AQ111" s="11">
        <v>0.30868042039704163</v>
      </c>
      <c r="AR111" s="11">
        <v>0.69131957960295831</v>
      </c>
      <c r="AS111" s="11">
        <v>0.30652503793626706</v>
      </c>
      <c r="AT111" s="11">
        <v>0.69347496206373294</v>
      </c>
      <c r="AU111" s="11">
        <v>0.33182332955832389</v>
      </c>
      <c r="AV111" s="11">
        <v>0.66817667044167606</v>
      </c>
      <c r="AW111" s="11">
        <v>0.33644162625885865</v>
      </c>
      <c r="AX111" s="11">
        <v>0.66355837374114135</v>
      </c>
      <c r="AY111" s="11">
        <v>0.34245035593855377</v>
      </c>
      <c r="AZ111" s="11">
        <v>0.65754964406144623</v>
      </c>
      <c r="BA111" s="11">
        <v>0.34953617810760668</v>
      </c>
      <c r="BB111" s="11">
        <v>0.65046382189239327</v>
      </c>
      <c r="BC111" s="11">
        <v>0.35326894502228828</v>
      </c>
      <c r="BD111" s="11">
        <v>0.64673105497771177</v>
      </c>
      <c r="BE111" s="11">
        <v>0.35605214152700188</v>
      </c>
      <c r="BF111" s="11">
        <v>0.64394785847299818</v>
      </c>
    </row>
    <row r="112" spans="1:58" x14ac:dyDescent="0.3">
      <c r="A112" s="3">
        <v>632</v>
      </c>
      <c r="B112" s="4" t="s">
        <v>108</v>
      </c>
      <c r="C112" s="11">
        <v>0</v>
      </c>
      <c r="D112" s="11">
        <v>1</v>
      </c>
      <c r="E112" s="11">
        <v>0</v>
      </c>
      <c r="F112" s="11">
        <v>1</v>
      </c>
      <c r="G112" s="11">
        <v>0</v>
      </c>
      <c r="H112" s="11">
        <v>1</v>
      </c>
      <c r="I112" s="11">
        <v>0</v>
      </c>
      <c r="J112" s="11">
        <v>1</v>
      </c>
      <c r="K112" s="11">
        <v>0</v>
      </c>
      <c r="L112" s="11">
        <v>1</v>
      </c>
      <c r="M112" s="11">
        <v>0</v>
      </c>
      <c r="N112" s="11">
        <v>1</v>
      </c>
      <c r="O112" s="11">
        <v>0</v>
      </c>
      <c r="P112" s="11">
        <v>1</v>
      </c>
      <c r="Q112" s="11">
        <v>0</v>
      </c>
      <c r="R112" s="11">
        <v>1</v>
      </c>
      <c r="S112" s="11">
        <v>0</v>
      </c>
      <c r="T112" s="11">
        <v>1</v>
      </c>
      <c r="U112" s="11">
        <v>0.20679886685552407</v>
      </c>
      <c r="V112" s="11">
        <v>0.79320113314447593</v>
      </c>
      <c r="W112" s="11">
        <v>0.20573827851644508</v>
      </c>
      <c r="X112" s="11">
        <v>0.79426172148355489</v>
      </c>
      <c r="Y112" s="11">
        <v>0.19665271966527198</v>
      </c>
      <c r="Z112" s="11">
        <v>0.80334728033472802</v>
      </c>
      <c r="AA112" s="11">
        <v>0.20909708078750849</v>
      </c>
      <c r="AB112" s="11">
        <v>0.79090291921249156</v>
      </c>
      <c r="AC112" s="11">
        <v>0.19783197831978319</v>
      </c>
      <c r="AD112" s="11">
        <v>0.80216802168021684</v>
      </c>
      <c r="AE112" s="11">
        <v>0.20321931589537223</v>
      </c>
      <c r="AF112" s="11">
        <v>0.79678068410462777</v>
      </c>
      <c r="AG112" s="11">
        <v>0.20305980528511822</v>
      </c>
      <c r="AH112" s="11">
        <v>0.79694019471488176</v>
      </c>
      <c r="AI112" s="11">
        <v>0.19688385269121814</v>
      </c>
      <c r="AJ112" s="11">
        <v>0.80311614730878189</v>
      </c>
      <c r="AK112" s="11">
        <v>0.20857142857142857</v>
      </c>
      <c r="AL112" s="11">
        <v>0.79142857142857148</v>
      </c>
      <c r="AM112" s="11">
        <v>0.21947776993648554</v>
      </c>
      <c r="AN112" s="11">
        <v>0.78052223006351451</v>
      </c>
      <c r="AO112" s="11">
        <v>0.21398305084745764</v>
      </c>
      <c r="AP112" s="11">
        <v>0.78601694915254239</v>
      </c>
      <c r="AQ112" s="11">
        <v>0.21707670043415339</v>
      </c>
      <c r="AR112" s="11">
        <v>0.78292329956584661</v>
      </c>
      <c r="AS112" s="11">
        <v>0.210412147505423</v>
      </c>
      <c r="AT112" s="11">
        <v>0.78958785249457697</v>
      </c>
      <c r="AU112" s="11">
        <v>0.19142645971914266</v>
      </c>
      <c r="AV112" s="11">
        <v>0.80857354028085737</v>
      </c>
      <c r="AW112" s="11">
        <v>0.19005847953216373</v>
      </c>
      <c r="AX112" s="11">
        <v>0.8099415204678363</v>
      </c>
      <c r="AY112" s="11">
        <v>0.20218181818181818</v>
      </c>
      <c r="AZ112" s="11">
        <v>0.79781818181818187</v>
      </c>
      <c r="BA112" s="11">
        <v>0.20527441197434071</v>
      </c>
      <c r="BB112" s="11">
        <v>0.79472558802565929</v>
      </c>
      <c r="BC112" s="11">
        <v>0.20958512160228898</v>
      </c>
      <c r="BD112" s="11">
        <v>0.79041487839771096</v>
      </c>
      <c r="BE112" s="11">
        <v>0.22995031937544358</v>
      </c>
      <c r="BF112" s="11">
        <v>0.77004968062455648</v>
      </c>
    </row>
    <row r="113" spans="1:58" x14ac:dyDescent="0.3">
      <c r="A113" s="3">
        <v>633</v>
      </c>
      <c r="B113" s="4" t="s">
        <v>109</v>
      </c>
      <c r="C113" s="11">
        <v>0.13890808569454044</v>
      </c>
      <c r="D113" s="11">
        <v>0.86109191430545962</v>
      </c>
      <c r="E113" s="11">
        <v>0.13685307398402222</v>
      </c>
      <c r="F113" s="11">
        <v>0.86314692601597776</v>
      </c>
      <c r="G113" s="11">
        <v>0.13453536754507628</v>
      </c>
      <c r="H113" s="11">
        <v>0.86546463245492367</v>
      </c>
      <c r="I113" s="11">
        <v>0.14469118667591951</v>
      </c>
      <c r="J113" s="11">
        <v>0.85530881332408049</v>
      </c>
      <c r="K113" s="11">
        <v>0.15602094240837697</v>
      </c>
      <c r="L113" s="11">
        <v>0.84397905759162306</v>
      </c>
      <c r="M113" s="11">
        <v>0.15354609929078014</v>
      </c>
      <c r="N113" s="11">
        <v>0.84645390070921989</v>
      </c>
      <c r="O113" s="11">
        <v>0.15211166785969935</v>
      </c>
      <c r="P113" s="11">
        <v>0.84788833214030068</v>
      </c>
      <c r="Q113" s="11">
        <v>0.15367965367965367</v>
      </c>
      <c r="R113" s="11">
        <v>0.84632034632034636</v>
      </c>
      <c r="S113" s="11">
        <v>0.16203703703703703</v>
      </c>
      <c r="T113" s="11">
        <v>0.83796296296296291</v>
      </c>
      <c r="U113" s="11">
        <v>0.14978821717366192</v>
      </c>
      <c r="V113" s="11">
        <v>0.85021178282633814</v>
      </c>
      <c r="W113" s="11">
        <v>0.14635108481262327</v>
      </c>
      <c r="X113" s="11">
        <v>0.85364891518737673</v>
      </c>
      <c r="Y113" s="11">
        <v>0.14526894385551628</v>
      </c>
      <c r="Z113" s="11">
        <v>0.85473105614448375</v>
      </c>
      <c r="AA113" s="11">
        <v>0.18164723580293343</v>
      </c>
      <c r="AB113" s="11">
        <v>0.8183527641970666</v>
      </c>
      <c r="AC113" s="11">
        <v>0.17709923664122137</v>
      </c>
      <c r="AD113" s="11">
        <v>0.8229007633587786</v>
      </c>
      <c r="AE113" s="11">
        <v>0.1766945925361767</v>
      </c>
      <c r="AF113" s="11">
        <v>0.8233054074638233</v>
      </c>
      <c r="AG113" s="11">
        <v>0.18217205138186066</v>
      </c>
      <c r="AH113" s="11">
        <v>0.81782794861813934</v>
      </c>
      <c r="AI113" s="11">
        <v>0.1814194577352472</v>
      </c>
      <c r="AJ113" s="11">
        <v>0.81858054226475274</v>
      </c>
      <c r="AK113" s="11">
        <v>0.18123496391339214</v>
      </c>
      <c r="AL113" s="11">
        <v>0.81876503608660789</v>
      </c>
      <c r="AM113" s="11">
        <v>0.19255404323458766</v>
      </c>
      <c r="AN113" s="11">
        <v>0.80744595676541231</v>
      </c>
      <c r="AO113" s="11">
        <v>0.18803073190456934</v>
      </c>
      <c r="AP113" s="11">
        <v>0.81196926809543069</v>
      </c>
      <c r="AQ113" s="11">
        <v>0.1971268954509178</v>
      </c>
      <c r="AR113" s="11">
        <v>0.80287310454908223</v>
      </c>
      <c r="AS113" s="11">
        <v>0.20270270270270271</v>
      </c>
      <c r="AT113" s="11">
        <v>0.79729729729729726</v>
      </c>
      <c r="AU113" s="11">
        <v>0.19848242811501599</v>
      </c>
      <c r="AV113" s="11">
        <v>0.80151757188498407</v>
      </c>
      <c r="AW113" s="11">
        <v>0.19537073362102786</v>
      </c>
      <c r="AX113" s="11">
        <v>0.80462926637897214</v>
      </c>
      <c r="AY113" s="11">
        <v>0.19156484036263302</v>
      </c>
      <c r="AZ113" s="11">
        <v>0.80843515963736701</v>
      </c>
      <c r="BA113" s="11">
        <v>0.19709462112288967</v>
      </c>
      <c r="BB113" s="11">
        <v>0.80290537887711033</v>
      </c>
      <c r="BC113" s="11">
        <v>0.19691577698695137</v>
      </c>
      <c r="BD113" s="11">
        <v>0.8030842230130486</v>
      </c>
      <c r="BE113" s="11">
        <v>0.19530934088152041</v>
      </c>
      <c r="BF113" s="11">
        <v>0.80469065911847959</v>
      </c>
    </row>
    <row r="114" spans="1:58" x14ac:dyDescent="0.3">
      <c r="A114" s="3">
        <v>701</v>
      </c>
      <c r="B114" s="6" t="s">
        <v>110</v>
      </c>
      <c r="C114" s="11">
        <v>0.93203752749472546</v>
      </c>
      <c r="D114" s="11">
        <v>6.7962472505274499E-2</v>
      </c>
      <c r="E114" s="11">
        <v>0.93347063037249278</v>
      </c>
      <c r="F114" s="11">
        <v>6.6529369627507162E-2</v>
      </c>
      <c r="G114" s="11">
        <v>0.93316378887252938</v>
      </c>
      <c r="H114" s="11">
        <v>6.6836211127470666E-2</v>
      </c>
      <c r="I114" s="11">
        <v>0.93520163439332027</v>
      </c>
      <c r="J114" s="11">
        <v>6.4798365606679689E-2</v>
      </c>
      <c r="K114" s="11">
        <v>0.93360630475938888</v>
      </c>
      <c r="L114" s="11">
        <v>6.6393695240611103E-2</v>
      </c>
      <c r="M114" s="11">
        <v>0.92461894571341219</v>
      </c>
      <c r="N114" s="11">
        <v>7.5381054286587756E-2</v>
      </c>
      <c r="O114" s="11">
        <v>0.92554757163881918</v>
      </c>
      <c r="P114" s="11">
        <v>7.445242836118085E-2</v>
      </c>
      <c r="Q114" s="11">
        <v>0.92587159130134622</v>
      </c>
      <c r="R114" s="11">
        <v>7.412840869865378E-2</v>
      </c>
      <c r="S114" s="11">
        <v>0.91634640020497049</v>
      </c>
      <c r="T114" s="11">
        <v>8.3653599795029468E-2</v>
      </c>
      <c r="U114" s="11">
        <v>0.95081756698912767</v>
      </c>
      <c r="V114" s="11">
        <v>4.9182433010872356E-2</v>
      </c>
      <c r="W114" s="11">
        <v>0.95175679675278002</v>
      </c>
      <c r="X114" s="11">
        <v>4.8243203247219993E-2</v>
      </c>
      <c r="Y114" s="11">
        <v>0.94960852906879889</v>
      </c>
      <c r="Z114" s="11">
        <v>5.0391470931201068E-2</v>
      </c>
      <c r="AA114" s="11">
        <v>0.95042685693075435</v>
      </c>
      <c r="AB114" s="11">
        <v>4.9573143069245679E-2</v>
      </c>
      <c r="AC114" s="11">
        <v>0.95064596323918982</v>
      </c>
      <c r="AD114" s="11">
        <v>4.9354036760810203E-2</v>
      </c>
      <c r="AE114" s="11">
        <v>0.94904949130558147</v>
      </c>
      <c r="AF114" s="11">
        <v>5.0950508694418549E-2</v>
      </c>
      <c r="AG114" s="11">
        <v>0.94694767441860461</v>
      </c>
      <c r="AH114" s="11">
        <v>5.3052325581395346E-2</v>
      </c>
      <c r="AI114" s="11">
        <v>0.94764776839565745</v>
      </c>
      <c r="AJ114" s="11">
        <v>5.2352231604342582E-2</v>
      </c>
      <c r="AK114" s="11">
        <v>0.95033589251439543</v>
      </c>
      <c r="AL114" s="11">
        <v>4.9664107485604604E-2</v>
      </c>
      <c r="AM114" s="11">
        <v>0.94983064355449298</v>
      </c>
      <c r="AN114" s="11">
        <v>5.0169356445507074E-2</v>
      </c>
      <c r="AO114" s="11">
        <v>0.95225568337979505</v>
      </c>
      <c r="AP114" s="11">
        <v>4.7744316620204952E-2</v>
      </c>
      <c r="AQ114" s="11">
        <v>0.95320850474835639</v>
      </c>
      <c r="AR114" s="11">
        <v>4.679149525164366E-2</v>
      </c>
      <c r="AS114" s="11">
        <v>0.95460431106710331</v>
      </c>
      <c r="AT114" s="11">
        <v>4.5395688932896638E-2</v>
      </c>
      <c r="AU114" s="11">
        <v>0.94865027899261045</v>
      </c>
      <c r="AV114" s="11">
        <v>5.1349721007389534E-2</v>
      </c>
      <c r="AW114" s="11">
        <v>0.94770360380609875</v>
      </c>
      <c r="AX114" s="11">
        <v>5.2296396193901251E-2</v>
      </c>
      <c r="AY114" s="11">
        <v>0.9468318636752614</v>
      </c>
      <c r="AZ114" s="11">
        <v>5.3168136324738623E-2</v>
      </c>
      <c r="BA114" s="11">
        <v>0.94468382867454792</v>
      </c>
      <c r="BB114" s="11">
        <v>5.5316171325452065E-2</v>
      </c>
      <c r="BC114" s="11">
        <v>0.94572301800640723</v>
      </c>
      <c r="BD114" s="11">
        <v>5.4276981993592814E-2</v>
      </c>
      <c r="BE114" s="11">
        <v>0.94682839239253913</v>
      </c>
      <c r="BF114" s="11">
        <v>5.3171607607460883E-2</v>
      </c>
    </row>
    <row r="115" spans="1:58" x14ac:dyDescent="0.3">
      <c r="A115" s="3">
        <v>704</v>
      </c>
      <c r="B115" s="4" t="s">
        <v>111</v>
      </c>
      <c r="C115" s="11">
        <v>0.92531446540880502</v>
      </c>
      <c r="D115" s="11">
        <v>7.4685534591194966E-2</v>
      </c>
      <c r="E115" s="11">
        <v>0.93321024843714573</v>
      </c>
      <c r="F115" s="11">
        <v>6.6789751562854272E-2</v>
      </c>
      <c r="G115" s="11">
        <v>0.93728653677259866</v>
      </c>
      <c r="H115" s="11">
        <v>6.2713463227401359E-2</v>
      </c>
      <c r="I115" s="11">
        <v>0.93811313543126518</v>
      </c>
      <c r="J115" s="11">
        <v>6.1886864568734871E-2</v>
      </c>
      <c r="K115" s="11">
        <v>0.92780478855150905</v>
      </c>
      <c r="L115" s="11">
        <v>7.2195211448490962E-2</v>
      </c>
      <c r="M115" s="11">
        <v>0.92174229555933029</v>
      </c>
      <c r="N115" s="11">
        <v>7.8257704440669734E-2</v>
      </c>
      <c r="O115" s="11">
        <v>0.92466805166651611</v>
      </c>
      <c r="P115" s="11">
        <v>7.5331948333483875E-2</v>
      </c>
      <c r="Q115" s="11">
        <v>0.9241369047619048</v>
      </c>
      <c r="R115" s="11">
        <v>7.5863095238095243E-2</v>
      </c>
      <c r="S115" s="11">
        <v>0.92141049037499267</v>
      </c>
      <c r="T115" s="11">
        <v>7.8589509625007353E-2</v>
      </c>
      <c r="U115" s="11">
        <v>0.91986347326351414</v>
      </c>
      <c r="V115" s="11">
        <v>8.01365267364859E-2</v>
      </c>
      <c r="W115" s="11">
        <v>0.92243767313019387</v>
      </c>
      <c r="X115" s="11">
        <v>7.7562326869806089E-2</v>
      </c>
      <c r="Y115" s="11">
        <v>0.92092440087766791</v>
      </c>
      <c r="Z115" s="11">
        <v>7.9075599122332085E-2</v>
      </c>
      <c r="AA115" s="11">
        <v>0.92669460331842124</v>
      </c>
      <c r="AB115" s="11">
        <v>7.3305396681578802E-2</v>
      </c>
      <c r="AC115" s="11">
        <v>0.92622720897615707</v>
      </c>
      <c r="AD115" s="11">
        <v>7.3772791023842918E-2</v>
      </c>
      <c r="AE115" s="11">
        <v>0.92425293415831966</v>
      </c>
      <c r="AF115" s="11">
        <v>7.5747065841680311E-2</v>
      </c>
      <c r="AG115" s="11">
        <v>0.91945130315500689</v>
      </c>
      <c r="AH115" s="11">
        <v>8.0548696844993148E-2</v>
      </c>
      <c r="AI115" s="11">
        <v>0.92445010293639618</v>
      </c>
      <c r="AJ115" s="11">
        <v>7.5549897063603863E-2</v>
      </c>
      <c r="AK115" s="11">
        <v>0.92680519619088264</v>
      </c>
      <c r="AL115" s="11">
        <v>7.3194803809117345E-2</v>
      </c>
      <c r="AM115" s="11">
        <v>0.932487693069049</v>
      </c>
      <c r="AN115" s="11">
        <v>6.7512306930950949E-2</v>
      </c>
      <c r="AO115" s="11">
        <v>0.92735262373438865</v>
      </c>
      <c r="AP115" s="11">
        <v>7.2647376265611352E-2</v>
      </c>
      <c r="AQ115" s="11">
        <v>0.93396487868786371</v>
      </c>
      <c r="AR115" s="11">
        <v>6.603512131213625E-2</v>
      </c>
      <c r="AS115" s="11">
        <v>0.93988262563495584</v>
      </c>
      <c r="AT115" s="11">
        <v>6.0117374365044142E-2</v>
      </c>
      <c r="AU115" s="11">
        <v>0.94981362827977689</v>
      </c>
      <c r="AV115" s="11">
        <v>5.0186371720223159E-2</v>
      </c>
      <c r="AW115" s="11">
        <v>0.94802153497018415</v>
      </c>
      <c r="AX115" s="11">
        <v>5.1978465029815797E-2</v>
      </c>
      <c r="AY115" s="11">
        <v>0.94836657578801353</v>
      </c>
      <c r="AZ115" s="11">
        <v>5.1633424211986419E-2</v>
      </c>
      <c r="BA115" s="11">
        <v>0.94868205651379633</v>
      </c>
      <c r="BB115" s="11">
        <v>5.1317943486203707E-2</v>
      </c>
      <c r="BC115" s="11">
        <v>0.95191964285714281</v>
      </c>
      <c r="BD115" s="11">
        <v>4.808035714285714E-2</v>
      </c>
      <c r="BE115" s="11">
        <v>0.95288062207298752</v>
      </c>
      <c r="BF115" s="11">
        <v>4.7119377927012457E-2</v>
      </c>
    </row>
    <row r="116" spans="1:58" x14ac:dyDescent="0.3">
      <c r="A116" s="7">
        <v>710</v>
      </c>
      <c r="B116" s="8" t="s">
        <v>112</v>
      </c>
      <c r="C116" s="12">
        <v>0.80111029170763681</v>
      </c>
      <c r="D116" s="12">
        <v>0.19888970829236316</v>
      </c>
      <c r="E116" s="12">
        <v>0.79886140318888144</v>
      </c>
      <c r="F116" s="12">
        <v>0.20113859681111854</v>
      </c>
      <c r="G116" s="12">
        <v>0.80107526881720426</v>
      </c>
      <c r="H116" s="12">
        <v>0.19892473118279569</v>
      </c>
      <c r="I116" s="12">
        <v>0.80204625429693066</v>
      </c>
      <c r="J116" s="12">
        <v>0.19795374570306939</v>
      </c>
      <c r="K116" s="12">
        <v>0.80019097636667458</v>
      </c>
      <c r="L116" s="12">
        <v>0.19980902363332537</v>
      </c>
      <c r="M116" s="12">
        <v>0.79953058125086285</v>
      </c>
      <c r="N116" s="12">
        <v>0.2004694187491371</v>
      </c>
      <c r="O116" s="12">
        <v>0.79941297329028471</v>
      </c>
      <c r="P116" s="12">
        <v>0.20058702670971529</v>
      </c>
      <c r="Q116" s="12">
        <v>0.79969309065480465</v>
      </c>
      <c r="R116" s="12">
        <v>0.20030690934519532</v>
      </c>
      <c r="S116" s="12">
        <v>0.79504081554439887</v>
      </c>
      <c r="T116" s="12">
        <v>0.20495918445560113</v>
      </c>
      <c r="U116" s="12">
        <v>0.84830767478501867</v>
      </c>
      <c r="V116" s="12">
        <v>0.1516923252149813</v>
      </c>
      <c r="W116" s="12">
        <v>0.85202162890339961</v>
      </c>
      <c r="X116" s="12">
        <v>0.14797837109660036</v>
      </c>
      <c r="Y116" s="12">
        <v>0.8506309935145322</v>
      </c>
      <c r="Z116" s="12">
        <v>0.14936900648546775</v>
      </c>
      <c r="AA116" s="12">
        <v>0.85934327266075183</v>
      </c>
      <c r="AB116" s="12">
        <v>0.14065672733924814</v>
      </c>
      <c r="AC116" s="12">
        <v>0.86323955577154998</v>
      </c>
      <c r="AD116" s="12">
        <v>0.13676044422845007</v>
      </c>
      <c r="AE116" s="12">
        <v>0.86532347372557428</v>
      </c>
      <c r="AF116" s="12">
        <v>0.13467652627442575</v>
      </c>
      <c r="AG116" s="12">
        <v>0.86578573962398009</v>
      </c>
      <c r="AH116" s="12">
        <v>0.13421426037601986</v>
      </c>
      <c r="AI116" s="12">
        <v>0.86472027172095811</v>
      </c>
      <c r="AJ116" s="12">
        <v>0.13527972827904194</v>
      </c>
      <c r="AK116" s="12">
        <v>0.86525231360223498</v>
      </c>
      <c r="AL116" s="12">
        <v>0.13474768639776497</v>
      </c>
      <c r="AM116" s="12">
        <v>0.86763261719759488</v>
      </c>
      <c r="AN116" s="12">
        <v>0.13236738280240512</v>
      </c>
      <c r="AO116" s="12">
        <v>0.86578494953105589</v>
      </c>
      <c r="AP116" s="12">
        <v>0.13421505046894416</v>
      </c>
      <c r="AQ116" s="12">
        <v>0.86685425060770538</v>
      </c>
      <c r="AR116" s="12">
        <v>0.13314574939229462</v>
      </c>
      <c r="AS116" s="12">
        <v>0.86735165088894017</v>
      </c>
      <c r="AT116" s="12">
        <v>0.1326483491110598</v>
      </c>
      <c r="AU116" s="12">
        <v>0.86961909731280984</v>
      </c>
      <c r="AV116" s="12">
        <v>0.13038090268719019</v>
      </c>
      <c r="AW116" s="12">
        <v>0.86593268424785608</v>
      </c>
      <c r="AX116" s="12">
        <v>0.13406731575214392</v>
      </c>
      <c r="AY116" s="12">
        <v>0.86747700919632142</v>
      </c>
      <c r="AZ116" s="12">
        <v>0.13252299080367852</v>
      </c>
      <c r="BA116" s="12">
        <v>0.86838071459047739</v>
      </c>
      <c r="BB116" s="12">
        <v>0.13161928540952261</v>
      </c>
      <c r="BC116" s="11">
        <v>0.87287027018297503</v>
      </c>
      <c r="BD116" s="11">
        <v>0.12712972981702492</v>
      </c>
      <c r="BE116" s="11">
        <v>0.87233634094835866</v>
      </c>
      <c r="BF116" s="11">
        <v>0.1276636590516414</v>
      </c>
    </row>
    <row r="117" spans="1:58" x14ac:dyDescent="0.3">
      <c r="A117" s="3">
        <v>711</v>
      </c>
      <c r="B117" s="4" t="s">
        <v>113</v>
      </c>
      <c r="C117" s="11">
        <v>0.86088131014688507</v>
      </c>
      <c r="D117" s="11">
        <v>0.13911868985311499</v>
      </c>
      <c r="E117" s="11">
        <v>0.89895234876647512</v>
      </c>
      <c r="F117" s="11">
        <v>0.10104765123352484</v>
      </c>
      <c r="G117" s="11">
        <v>0.90020297699594043</v>
      </c>
      <c r="H117" s="11">
        <v>9.9797023004059543E-2</v>
      </c>
      <c r="I117" s="11">
        <v>0.90035228988424765</v>
      </c>
      <c r="J117" s="11">
        <v>9.9647710115752394E-2</v>
      </c>
      <c r="K117" s="11">
        <v>0.90146046667785795</v>
      </c>
      <c r="L117" s="11">
        <v>9.853953332214202E-2</v>
      </c>
      <c r="M117" s="11">
        <v>0.89005847953216377</v>
      </c>
      <c r="N117" s="11">
        <v>0.10994152046783626</v>
      </c>
      <c r="O117" s="11">
        <v>0.88960502396298136</v>
      </c>
      <c r="P117" s="11">
        <v>0.11039497603701867</v>
      </c>
      <c r="Q117" s="11">
        <v>0.90115131578947372</v>
      </c>
      <c r="R117" s="11">
        <v>9.8848684210526311E-2</v>
      </c>
      <c r="S117" s="11">
        <v>0.89409468033186923</v>
      </c>
      <c r="T117" s="11">
        <v>0.1059053196681308</v>
      </c>
      <c r="U117" s="11">
        <v>0.90220922677063031</v>
      </c>
      <c r="V117" s="11">
        <v>9.7790773229369715E-2</v>
      </c>
      <c r="W117" s="11">
        <v>0.91075697211155382</v>
      </c>
      <c r="X117" s="11">
        <v>8.9243027888446222E-2</v>
      </c>
      <c r="Y117" s="11">
        <v>0.90554862842892769</v>
      </c>
      <c r="Z117" s="11">
        <v>9.4451371571072321E-2</v>
      </c>
      <c r="AA117" s="11">
        <v>0.90193948797517454</v>
      </c>
      <c r="AB117" s="11">
        <v>9.806051202482545E-2</v>
      </c>
      <c r="AC117" s="11">
        <v>0.91050341827221881</v>
      </c>
      <c r="AD117" s="11">
        <v>8.949658172778123E-2</v>
      </c>
      <c r="AE117" s="11">
        <v>0.90993788819875776</v>
      </c>
      <c r="AF117" s="11">
        <v>9.0062111801242239E-2</v>
      </c>
      <c r="AG117" s="11">
        <v>0.9080888060860115</v>
      </c>
      <c r="AH117" s="11">
        <v>9.1911193913988512E-2</v>
      </c>
      <c r="AI117" s="11">
        <v>0.90719257540603249</v>
      </c>
      <c r="AJ117" s="11">
        <v>9.2807424593967514E-2</v>
      </c>
      <c r="AK117" s="11">
        <v>0.90457779152489948</v>
      </c>
      <c r="AL117" s="11">
        <v>9.5422208475100523E-2</v>
      </c>
      <c r="AM117" s="11">
        <v>0.90468822528237658</v>
      </c>
      <c r="AN117" s="11">
        <v>9.5311774717623393E-2</v>
      </c>
      <c r="AO117" s="11">
        <v>0.90571295866233159</v>
      </c>
      <c r="AP117" s="11">
        <v>9.4287041337668367E-2</v>
      </c>
      <c r="AQ117" s="11">
        <v>0.9075902499228633</v>
      </c>
      <c r="AR117" s="11">
        <v>9.2409750077136685E-2</v>
      </c>
      <c r="AS117" s="11">
        <v>0.90581253804017037</v>
      </c>
      <c r="AT117" s="11">
        <v>9.4187461959829577E-2</v>
      </c>
      <c r="AU117" s="11">
        <v>0.89342887635310264</v>
      </c>
      <c r="AV117" s="11">
        <v>0.10657112364689739</v>
      </c>
      <c r="AW117" s="11">
        <v>0.89537712895377131</v>
      </c>
      <c r="AX117" s="11">
        <v>0.10462287104622871</v>
      </c>
      <c r="AY117" s="11">
        <v>0.89660400242571259</v>
      </c>
      <c r="AZ117" s="11">
        <v>0.10339599757428744</v>
      </c>
      <c r="BA117" s="11">
        <v>0.89431387414708108</v>
      </c>
      <c r="BB117" s="11">
        <v>0.10568612585291888</v>
      </c>
      <c r="BC117" s="11">
        <v>0.89561680976050606</v>
      </c>
      <c r="BD117" s="11">
        <v>0.1043831902394939</v>
      </c>
      <c r="BE117" s="11">
        <v>0.89676934635612326</v>
      </c>
      <c r="BF117" s="11">
        <v>0.10323065364387679</v>
      </c>
    </row>
    <row r="118" spans="1:58" x14ac:dyDescent="0.3">
      <c r="A118" s="3">
        <v>712</v>
      </c>
      <c r="B118" s="4" t="s">
        <v>114</v>
      </c>
      <c r="C118" s="12">
        <v>0.75194438192412538</v>
      </c>
      <c r="D118" s="12">
        <v>0.24805561807587465</v>
      </c>
      <c r="E118" s="12">
        <v>0.75556821841785793</v>
      </c>
      <c r="F118" s="12">
        <v>0.24443178158214207</v>
      </c>
      <c r="G118" s="12">
        <v>0.7577046747464754</v>
      </c>
      <c r="H118" s="12">
        <v>0.24229532525352462</v>
      </c>
      <c r="I118" s="12">
        <v>0.75773774653388015</v>
      </c>
      <c r="J118" s="12">
        <v>0.2422622534661199</v>
      </c>
      <c r="K118" s="12">
        <v>0.75683949657417759</v>
      </c>
      <c r="L118" s="12">
        <v>0.24316050342582243</v>
      </c>
      <c r="M118" s="12">
        <v>0.75243376761757153</v>
      </c>
      <c r="N118" s="12">
        <v>0.24756623238242845</v>
      </c>
      <c r="O118" s="12">
        <v>0.75425307939888198</v>
      </c>
      <c r="P118" s="12">
        <v>0.24574692060111802</v>
      </c>
      <c r="Q118" s="12">
        <v>0.75508088430290021</v>
      </c>
      <c r="R118" s="12">
        <v>0.24491911569709973</v>
      </c>
      <c r="S118" s="12">
        <v>0.77121815191743925</v>
      </c>
      <c r="T118" s="12">
        <v>0.22878184808256072</v>
      </c>
      <c r="U118" s="12">
        <v>0.78595246034392419</v>
      </c>
      <c r="V118" s="12">
        <v>0.21404753965607584</v>
      </c>
      <c r="W118" s="12">
        <v>0.79424674343968282</v>
      </c>
      <c r="X118" s="12">
        <v>0.20575325656031715</v>
      </c>
      <c r="Y118" s="12">
        <v>0.78761329305135952</v>
      </c>
      <c r="Z118" s="12">
        <v>0.21238670694864048</v>
      </c>
      <c r="AA118" s="12">
        <v>0.79548245105988646</v>
      </c>
      <c r="AB118" s="12">
        <v>0.20451754894011351</v>
      </c>
      <c r="AC118" s="12">
        <v>0.79381896412130748</v>
      </c>
      <c r="AD118" s="12">
        <v>0.20618103587869255</v>
      </c>
      <c r="AE118" s="12">
        <v>0.79673296110008762</v>
      </c>
      <c r="AF118" s="12">
        <v>0.20326703889991232</v>
      </c>
      <c r="AG118" s="12">
        <v>0.79675506733465096</v>
      </c>
      <c r="AH118" s="12">
        <v>0.20324493266534907</v>
      </c>
      <c r="AI118" s="12">
        <v>0.79773967264224477</v>
      </c>
      <c r="AJ118" s="12">
        <v>0.20226032735775526</v>
      </c>
      <c r="AK118" s="12">
        <v>0.80050279968003657</v>
      </c>
      <c r="AL118" s="12">
        <v>0.19949720031996343</v>
      </c>
      <c r="AM118" s="12">
        <v>0.8029645122422534</v>
      </c>
      <c r="AN118" s="12">
        <v>0.1970354877577466</v>
      </c>
      <c r="AO118" s="12">
        <v>0.80583964575513045</v>
      </c>
      <c r="AP118" s="12">
        <v>0.19416035424486952</v>
      </c>
      <c r="AQ118" s="12">
        <v>0.8077153974430239</v>
      </c>
      <c r="AR118" s="12">
        <v>0.1922846025569761</v>
      </c>
      <c r="AS118" s="12">
        <v>0.80677299637713173</v>
      </c>
      <c r="AT118" s="12">
        <v>0.19322700362286824</v>
      </c>
      <c r="AU118" s="12">
        <v>0.80368691979409568</v>
      </c>
      <c r="AV118" s="12">
        <v>0.19631308020590435</v>
      </c>
      <c r="AW118" s="12">
        <v>0.80274254671310596</v>
      </c>
      <c r="AX118" s="12">
        <v>0.19725745328689404</v>
      </c>
      <c r="AY118" s="12">
        <v>0.80359437969720071</v>
      </c>
      <c r="AZ118" s="12">
        <v>0.19640562030279926</v>
      </c>
      <c r="BA118" s="12">
        <v>0.80446154511261947</v>
      </c>
      <c r="BB118" s="12">
        <v>0.19553845488738056</v>
      </c>
      <c r="BC118" s="12">
        <v>0.80747800271066839</v>
      </c>
      <c r="BD118" s="12">
        <v>0.19252199728933159</v>
      </c>
      <c r="BE118" s="11">
        <v>0.80909499262047868</v>
      </c>
      <c r="BF118" s="11">
        <v>0.19090500737952129</v>
      </c>
    </row>
    <row r="119" spans="1:58" x14ac:dyDescent="0.3">
      <c r="A119" s="3">
        <v>713</v>
      </c>
      <c r="B119" s="4" t="s">
        <v>115</v>
      </c>
      <c r="C119" s="11">
        <v>0.53638617471197314</v>
      </c>
      <c r="D119" s="11">
        <v>0.46361382528802686</v>
      </c>
      <c r="E119" s="11">
        <v>0.54461582816779586</v>
      </c>
      <c r="F119" s="11">
        <v>0.45538417183220414</v>
      </c>
      <c r="G119" s="11">
        <v>0.54926928085660542</v>
      </c>
      <c r="H119" s="11">
        <v>0.45073071914339458</v>
      </c>
      <c r="I119" s="11">
        <v>0.55230547550432274</v>
      </c>
      <c r="J119" s="11">
        <v>0.44769452449567726</v>
      </c>
      <c r="K119" s="11">
        <v>0.55066397228637409</v>
      </c>
      <c r="L119" s="11">
        <v>0.44933602771362585</v>
      </c>
      <c r="M119" s="11">
        <v>0.55378657487091221</v>
      </c>
      <c r="N119" s="11">
        <v>0.44621342512908779</v>
      </c>
      <c r="O119" s="11">
        <v>0.55598621877691645</v>
      </c>
      <c r="P119" s="11">
        <v>0.44401378122308355</v>
      </c>
      <c r="Q119" s="11">
        <v>0.55460992907801421</v>
      </c>
      <c r="R119" s="11">
        <v>0.44539007092198579</v>
      </c>
      <c r="S119" s="11">
        <v>0.5512297962052003</v>
      </c>
      <c r="T119" s="11">
        <v>0.4487702037947997</v>
      </c>
      <c r="U119" s="11">
        <v>0.60824453168816606</v>
      </c>
      <c r="V119" s="11">
        <v>0.391755468311834</v>
      </c>
      <c r="W119" s="11">
        <v>0.60476908318487055</v>
      </c>
      <c r="X119" s="11">
        <v>0.39523091681512951</v>
      </c>
      <c r="Y119" s="11">
        <v>0.59997310743579402</v>
      </c>
      <c r="Z119" s="11">
        <v>0.40002689256420598</v>
      </c>
      <c r="AA119" s="11">
        <v>0.60465735196274117</v>
      </c>
      <c r="AB119" s="11">
        <v>0.39534264803725883</v>
      </c>
      <c r="AC119" s="11">
        <v>0.60450331125827816</v>
      </c>
      <c r="AD119" s="11">
        <v>0.39549668874172184</v>
      </c>
      <c r="AE119" s="11">
        <v>0.60956647779681117</v>
      </c>
      <c r="AF119" s="11">
        <v>0.39043352220318883</v>
      </c>
      <c r="AG119" s="11">
        <v>0.60400676466762071</v>
      </c>
      <c r="AH119" s="11">
        <v>0.39599323533237935</v>
      </c>
      <c r="AI119" s="11">
        <v>0.60242988238335271</v>
      </c>
      <c r="AJ119" s="11">
        <v>0.39757011761664729</v>
      </c>
      <c r="AK119" s="11">
        <v>0.60296561421449568</v>
      </c>
      <c r="AL119" s="11">
        <v>0.39703438578550426</v>
      </c>
      <c r="AM119" s="11">
        <v>0.61220152519064885</v>
      </c>
      <c r="AN119" s="11">
        <v>0.38779847480935115</v>
      </c>
      <c r="AO119" s="11">
        <v>0.61650840029218412</v>
      </c>
      <c r="AP119" s="11">
        <v>0.38349159970781593</v>
      </c>
      <c r="AQ119" s="11">
        <v>0.68170072821235617</v>
      </c>
      <c r="AR119" s="11">
        <v>0.31829927178764389</v>
      </c>
      <c r="AS119" s="11">
        <v>0.68372415386392515</v>
      </c>
      <c r="AT119" s="11">
        <v>0.31627584613607485</v>
      </c>
      <c r="AU119" s="11">
        <v>0.65482002952197116</v>
      </c>
      <c r="AV119" s="11">
        <v>0.34517997047802884</v>
      </c>
      <c r="AW119" s="11">
        <v>0.66049656395477718</v>
      </c>
      <c r="AX119" s="11">
        <v>0.33950343604522276</v>
      </c>
      <c r="AY119" s="11">
        <v>0.65973514282587287</v>
      </c>
      <c r="AZ119" s="11">
        <v>0.34026485717412719</v>
      </c>
      <c r="BA119" s="11">
        <v>0.65955842757135164</v>
      </c>
      <c r="BB119" s="11">
        <v>0.34044157242864836</v>
      </c>
      <c r="BC119" s="11">
        <v>0.66360952983343879</v>
      </c>
      <c r="BD119" s="11">
        <v>0.33639047016656126</v>
      </c>
      <c r="BE119" s="11">
        <v>0.67191682108297301</v>
      </c>
      <c r="BF119" s="11">
        <v>0.32808317891702699</v>
      </c>
    </row>
    <row r="120" spans="1:58" x14ac:dyDescent="0.3">
      <c r="A120" s="3">
        <v>715</v>
      </c>
      <c r="B120" s="4" t="s">
        <v>116</v>
      </c>
      <c r="C120" s="12">
        <v>0.76949872557349197</v>
      </c>
      <c r="D120" s="12">
        <v>0.23050127442650808</v>
      </c>
      <c r="E120" s="12">
        <v>0.77193581427108227</v>
      </c>
      <c r="F120" s="12">
        <v>0.22806418572891771</v>
      </c>
      <c r="G120" s="12">
        <v>0.77485480013665875</v>
      </c>
      <c r="H120" s="12">
        <v>0.22514519986334131</v>
      </c>
      <c r="I120" s="12">
        <v>0.77577517724438372</v>
      </c>
      <c r="J120" s="12">
        <v>0.22422482275561631</v>
      </c>
      <c r="K120" s="12">
        <v>0.77419895990605603</v>
      </c>
      <c r="L120" s="12">
        <v>0.22580104009394397</v>
      </c>
      <c r="M120" s="12">
        <v>0.7543359865940511</v>
      </c>
      <c r="N120" s="12">
        <v>0.2456640134059489</v>
      </c>
      <c r="O120" s="12">
        <v>0.75209240040174086</v>
      </c>
      <c r="P120" s="12">
        <v>0.24790759959825912</v>
      </c>
      <c r="Q120" s="12">
        <v>0.75197801282585164</v>
      </c>
      <c r="R120" s="12">
        <v>0.24802198717414842</v>
      </c>
      <c r="S120" s="12">
        <v>0.7544776119402985</v>
      </c>
      <c r="T120" s="12">
        <v>0.2455223880597015</v>
      </c>
      <c r="U120" s="12">
        <v>0.74513392114456833</v>
      </c>
      <c r="V120" s="12">
        <v>0.25486607885543172</v>
      </c>
      <c r="W120" s="12">
        <v>0.74629297702460484</v>
      </c>
      <c r="X120" s="12">
        <v>0.25370702297539516</v>
      </c>
      <c r="Y120" s="12">
        <v>0.74613454221646569</v>
      </c>
      <c r="Z120" s="12">
        <v>0.25386545778353437</v>
      </c>
      <c r="AA120" s="12">
        <v>0.74741150975198656</v>
      </c>
      <c r="AB120" s="12">
        <v>0.2525884902480135</v>
      </c>
      <c r="AC120" s="12">
        <v>0.74700622704774067</v>
      </c>
      <c r="AD120" s="12">
        <v>0.25299377295225928</v>
      </c>
      <c r="AE120" s="12">
        <v>0.74697066326530615</v>
      </c>
      <c r="AF120" s="12">
        <v>0.25302933673469385</v>
      </c>
      <c r="AG120" s="12">
        <v>0.7432026557066076</v>
      </c>
      <c r="AH120" s="12">
        <v>0.25679734429339235</v>
      </c>
      <c r="AI120" s="12">
        <v>0.73926019005733135</v>
      </c>
      <c r="AJ120" s="12">
        <v>0.26073980994266865</v>
      </c>
      <c r="AK120" s="12">
        <v>0.74019493177387918</v>
      </c>
      <c r="AL120" s="12">
        <v>0.25980506822612087</v>
      </c>
      <c r="AM120" s="12">
        <v>0.7518954046108618</v>
      </c>
      <c r="AN120" s="12">
        <v>0.24810459538913818</v>
      </c>
      <c r="AO120" s="12">
        <v>0.75426201812317617</v>
      </c>
      <c r="AP120" s="12">
        <v>0.24573798187682383</v>
      </c>
      <c r="AQ120" s="12">
        <v>0.74882557963327778</v>
      </c>
      <c r="AR120" s="12">
        <v>0.25117442036672222</v>
      </c>
      <c r="AS120" s="12">
        <v>0.74869978141252735</v>
      </c>
      <c r="AT120" s="12">
        <v>0.2513002185874727</v>
      </c>
      <c r="AU120" s="12">
        <v>0.77378815080789942</v>
      </c>
      <c r="AV120" s="12">
        <v>0.22621184919210055</v>
      </c>
      <c r="AW120" s="12">
        <v>0.77516455883440571</v>
      </c>
      <c r="AX120" s="12">
        <v>0.22483544116559426</v>
      </c>
      <c r="AY120" s="12">
        <v>0.77726876090750441</v>
      </c>
      <c r="AZ120" s="12">
        <v>0.22273123909249565</v>
      </c>
      <c r="BA120" s="12">
        <v>0.77701000503850859</v>
      </c>
      <c r="BB120" s="12">
        <v>0.22298999496149141</v>
      </c>
      <c r="BC120" s="12">
        <v>0.77933100349475781</v>
      </c>
      <c r="BD120" s="12">
        <v>0.22066899650524213</v>
      </c>
      <c r="BE120" s="11">
        <v>0.76977809087706939</v>
      </c>
      <c r="BF120" s="11">
        <v>0.23022190912293061</v>
      </c>
    </row>
    <row r="121" spans="1:58" x14ac:dyDescent="0.3">
      <c r="A121" s="3">
        <v>716</v>
      </c>
      <c r="B121" s="6" t="s">
        <v>117</v>
      </c>
      <c r="C121" s="11">
        <v>0.39901986071704926</v>
      </c>
      <c r="D121" s="11">
        <v>0.60098013928295069</v>
      </c>
      <c r="E121" s="11">
        <v>0.40227507755946224</v>
      </c>
      <c r="F121" s="11">
        <v>0.59772492244053776</v>
      </c>
      <c r="G121" s="11">
        <v>0.4049973971889641</v>
      </c>
      <c r="H121" s="11">
        <v>0.5950026028110359</v>
      </c>
      <c r="I121" s="11">
        <v>0.41070496083550911</v>
      </c>
      <c r="J121" s="11">
        <v>0.58929503916449089</v>
      </c>
      <c r="K121" s="11">
        <v>0.41207075962539019</v>
      </c>
      <c r="L121" s="11">
        <v>0.58792924037460981</v>
      </c>
      <c r="M121" s="11">
        <v>0.40851284713210484</v>
      </c>
      <c r="N121" s="11">
        <v>0.59148715286789511</v>
      </c>
      <c r="O121" s="11">
        <v>0.40810048705460139</v>
      </c>
      <c r="P121" s="11">
        <v>0.59189951294539866</v>
      </c>
      <c r="Q121" s="11">
        <v>0.41256281407035178</v>
      </c>
      <c r="R121" s="11">
        <v>0.58743718592964822</v>
      </c>
      <c r="S121" s="11">
        <v>0.41729968145062485</v>
      </c>
      <c r="T121" s="11">
        <v>0.58270031854937521</v>
      </c>
      <c r="U121" s="11">
        <v>0.47912621359223301</v>
      </c>
      <c r="V121" s="11">
        <v>0.52087378640776694</v>
      </c>
      <c r="W121" s="11">
        <v>0.47490439770554493</v>
      </c>
      <c r="X121" s="11">
        <v>0.52509560229445507</v>
      </c>
      <c r="Y121" s="11">
        <v>0.46734260787550108</v>
      </c>
      <c r="Z121" s="11">
        <v>0.53265739212449892</v>
      </c>
      <c r="AA121" s="11">
        <v>0.39585377821393525</v>
      </c>
      <c r="AB121" s="11">
        <v>0.60414622178606481</v>
      </c>
      <c r="AC121" s="11">
        <v>0.35968379446640314</v>
      </c>
      <c r="AD121" s="11">
        <v>0.64031620553359681</v>
      </c>
      <c r="AE121" s="11">
        <v>0.41263440860215056</v>
      </c>
      <c r="AF121" s="11">
        <v>0.5873655913978495</v>
      </c>
      <c r="AG121" s="11">
        <v>0.41375091754343041</v>
      </c>
      <c r="AH121" s="11">
        <v>0.58624908245656959</v>
      </c>
      <c r="AI121" s="11">
        <v>0.39659987856709167</v>
      </c>
      <c r="AJ121" s="11">
        <v>0.60340012143290833</v>
      </c>
      <c r="AK121" s="11">
        <v>0.42575210589651025</v>
      </c>
      <c r="AL121" s="11">
        <v>0.57424789410348975</v>
      </c>
      <c r="AM121" s="11">
        <v>0.43175619589707104</v>
      </c>
      <c r="AN121" s="11">
        <v>0.56824380410292896</v>
      </c>
      <c r="AO121" s="11">
        <v>0.43031583891041447</v>
      </c>
      <c r="AP121" s="11">
        <v>0.56968416108958553</v>
      </c>
      <c r="AQ121" s="11">
        <v>0.43357912648893931</v>
      </c>
      <c r="AR121" s="11">
        <v>0.56642087351106074</v>
      </c>
      <c r="AS121" s="11">
        <v>0.40854068594485543</v>
      </c>
      <c r="AT121" s="11">
        <v>0.59145931405514462</v>
      </c>
      <c r="AU121" s="11">
        <v>0.42443156486847972</v>
      </c>
      <c r="AV121" s="11">
        <v>0.57556843513152034</v>
      </c>
      <c r="AW121" s="11">
        <v>0.42392375944791322</v>
      </c>
      <c r="AX121" s="11">
        <v>0.57607624055208673</v>
      </c>
      <c r="AY121" s="11">
        <v>0.42476726564191386</v>
      </c>
      <c r="AZ121" s="11">
        <v>0.5752327343580862</v>
      </c>
      <c r="BA121" s="11">
        <v>0.42412243150684931</v>
      </c>
      <c r="BB121" s="11">
        <v>0.57587756849315064</v>
      </c>
      <c r="BC121" s="11">
        <v>0.46091274033382634</v>
      </c>
      <c r="BD121" s="11">
        <v>0.53908725966617366</v>
      </c>
      <c r="BE121" s="11">
        <v>0.48921987292990315</v>
      </c>
      <c r="BF121" s="11">
        <v>0.5107801270700969</v>
      </c>
    </row>
    <row r="122" spans="1:58" x14ac:dyDescent="0.3">
      <c r="A122" s="3">
        <v>729</v>
      </c>
      <c r="B122" s="4" t="s">
        <v>118</v>
      </c>
      <c r="C122" s="12">
        <v>0.77372736115614438</v>
      </c>
      <c r="D122" s="12">
        <v>0.22627263884385568</v>
      </c>
      <c r="E122" s="12">
        <v>0.76997711670480551</v>
      </c>
      <c r="F122" s="12">
        <v>0.23002288329519452</v>
      </c>
      <c r="G122" s="12">
        <v>0.76837111709163897</v>
      </c>
      <c r="H122" s="12">
        <v>0.23162888290836109</v>
      </c>
      <c r="I122" s="12">
        <v>0.76858230601885424</v>
      </c>
      <c r="J122" s="12">
        <v>0.23141769398114576</v>
      </c>
      <c r="K122" s="12">
        <v>0.77051441794232822</v>
      </c>
      <c r="L122" s="12">
        <v>0.22948558205767178</v>
      </c>
      <c r="M122" s="12">
        <v>0.78721164810104372</v>
      </c>
      <c r="N122" s="12">
        <v>0.21278835189895623</v>
      </c>
      <c r="O122" s="12">
        <v>0.78652714192282536</v>
      </c>
      <c r="P122" s="12">
        <v>0.21347285807717462</v>
      </c>
      <c r="Q122" s="12">
        <v>0.7864650641854054</v>
      </c>
      <c r="R122" s="12">
        <v>0.21353493581459465</v>
      </c>
      <c r="S122" s="12">
        <v>0.77310782241014797</v>
      </c>
      <c r="T122" s="12">
        <v>0.226892177589852</v>
      </c>
      <c r="U122" s="12">
        <v>0.82651812465712959</v>
      </c>
      <c r="V122" s="12">
        <v>0.17348187534287041</v>
      </c>
      <c r="W122" s="12">
        <v>0.82839695924895107</v>
      </c>
      <c r="X122" s="12">
        <v>0.1716030407510489</v>
      </c>
      <c r="Y122" s="12">
        <v>0.82360458405474479</v>
      </c>
      <c r="Z122" s="12">
        <v>0.17639541594525518</v>
      </c>
      <c r="AA122" s="12">
        <v>0.83822441430332917</v>
      </c>
      <c r="AB122" s="12">
        <v>0.16177558569667078</v>
      </c>
      <c r="AC122" s="12">
        <v>0.85499427824096774</v>
      </c>
      <c r="AD122" s="12">
        <v>0.1450057217590322</v>
      </c>
      <c r="AE122" s="12">
        <v>0.8572938259561842</v>
      </c>
      <c r="AF122" s="12">
        <v>0.1427061740438158</v>
      </c>
      <c r="AG122" s="12">
        <v>0.85594081541400757</v>
      </c>
      <c r="AH122" s="12">
        <v>0.14405918458599243</v>
      </c>
      <c r="AI122" s="12">
        <v>0.85539235575752659</v>
      </c>
      <c r="AJ122" s="12">
        <v>0.14460764424247341</v>
      </c>
      <c r="AK122" s="12">
        <v>0.85671075979996769</v>
      </c>
      <c r="AL122" s="12">
        <v>0.14328924020003225</v>
      </c>
      <c r="AM122" s="12">
        <v>0.85594069324784616</v>
      </c>
      <c r="AN122" s="12">
        <v>0.14405930675215387</v>
      </c>
      <c r="AO122" s="12">
        <v>0.85136365435617301</v>
      </c>
      <c r="AP122" s="12">
        <v>0.14863634564382694</v>
      </c>
      <c r="AQ122" s="12">
        <v>0.84938088355923602</v>
      </c>
      <c r="AR122" s="12">
        <v>0.15061911644076403</v>
      </c>
      <c r="AS122" s="12">
        <v>0.84388595400870103</v>
      </c>
      <c r="AT122" s="12">
        <v>0.15611404599129894</v>
      </c>
      <c r="AU122" s="12">
        <v>0.85871077446282273</v>
      </c>
      <c r="AV122" s="12">
        <v>0.14128922553717732</v>
      </c>
      <c r="AW122" s="12">
        <v>0.86364674533688623</v>
      </c>
      <c r="AX122" s="12">
        <v>0.13635325466311382</v>
      </c>
      <c r="AY122" s="12">
        <v>0.87095430972479837</v>
      </c>
      <c r="AZ122" s="12">
        <v>0.12904569027520157</v>
      </c>
      <c r="BA122" s="12">
        <v>0.86586054921460054</v>
      </c>
      <c r="BB122" s="12">
        <v>0.13413945078539949</v>
      </c>
      <c r="BC122" s="12">
        <v>0.88224692099729651</v>
      </c>
      <c r="BD122" s="12">
        <v>0.11775307900270351</v>
      </c>
      <c r="BE122" s="11">
        <v>0.88260641486810554</v>
      </c>
      <c r="BF122" s="11">
        <v>0.11739358513189449</v>
      </c>
    </row>
    <row r="123" spans="1:58" x14ac:dyDescent="0.3">
      <c r="A123" s="3">
        <v>805</v>
      </c>
      <c r="B123" s="4" t="s">
        <v>119</v>
      </c>
      <c r="C123" s="11">
        <v>0.95309634872124815</v>
      </c>
      <c r="D123" s="11">
        <v>4.6903651278751811E-2</v>
      </c>
      <c r="E123" s="11">
        <v>0.95363090844912235</v>
      </c>
      <c r="F123" s="11">
        <v>4.6369091550877643E-2</v>
      </c>
      <c r="G123" s="11">
        <v>0.95462747285194061</v>
      </c>
      <c r="H123" s="11">
        <v>4.5372527148059449E-2</v>
      </c>
      <c r="I123" s="11">
        <v>0.9559058716015536</v>
      </c>
      <c r="J123" s="11">
        <v>4.4094128398446425E-2</v>
      </c>
      <c r="K123" s="11">
        <v>0.95564013176831808</v>
      </c>
      <c r="L123" s="11">
        <v>4.4359868231681962E-2</v>
      </c>
      <c r="M123" s="11">
        <v>0.95413569508144869</v>
      </c>
      <c r="N123" s="11">
        <v>4.586430491855132E-2</v>
      </c>
      <c r="O123" s="11">
        <v>0.95415472779369626</v>
      </c>
      <c r="P123" s="11">
        <v>4.5845272206303724E-2</v>
      </c>
      <c r="Q123" s="11">
        <v>0.95306282312392288</v>
      </c>
      <c r="R123" s="11">
        <v>4.6937176876077083E-2</v>
      </c>
      <c r="S123" s="11">
        <v>0.95469726018925105</v>
      </c>
      <c r="T123" s="11">
        <v>4.5302739810748963E-2</v>
      </c>
      <c r="U123" s="11">
        <v>0.94466145833333337</v>
      </c>
      <c r="V123" s="11">
        <v>5.5338541666666664E-2</v>
      </c>
      <c r="W123" s="11">
        <v>0.94372465932993932</v>
      </c>
      <c r="X123" s="11">
        <v>5.6275340670060667E-2</v>
      </c>
      <c r="Y123" s="11">
        <v>0.94170538893247235</v>
      </c>
      <c r="Z123" s="11">
        <v>5.8294611067527612E-2</v>
      </c>
      <c r="AA123" s="11">
        <v>0.94287612089006978</v>
      </c>
      <c r="AB123" s="11">
        <v>5.7123879109930255E-2</v>
      </c>
      <c r="AC123" s="11">
        <v>0.94440428863992287</v>
      </c>
      <c r="AD123" s="11">
        <v>5.5595711360077099E-2</v>
      </c>
      <c r="AE123" s="11">
        <v>0.94322239894367255</v>
      </c>
      <c r="AF123" s="11">
        <v>5.6777601056327461E-2</v>
      </c>
      <c r="AG123" s="11">
        <v>0.94330529529739271</v>
      </c>
      <c r="AH123" s="11">
        <v>5.6694704702607235E-2</v>
      </c>
      <c r="AI123" s="11">
        <v>0.94321907600596122</v>
      </c>
      <c r="AJ123" s="11">
        <v>5.6780923994038751E-2</v>
      </c>
      <c r="AK123" s="11">
        <v>0.9433423593124558</v>
      </c>
      <c r="AL123" s="11">
        <v>5.6657640687544149E-2</v>
      </c>
      <c r="AM123" s="11">
        <v>0.94608904229801671</v>
      </c>
      <c r="AN123" s="11">
        <v>5.3910957701983266E-2</v>
      </c>
      <c r="AO123" s="11">
        <v>0.94551589725688689</v>
      </c>
      <c r="AP123" s="11">
        <v>5.4484102743113126E-2</v>
      </c>
      <c r="AQ123" s="11">
        <v>0.95149904255623197</v>
      </c>
      <c r="AR123" s="11">
        <v>4.850095744376804E-2</v>
      </c>
      <c r="AS123" s="11">
        <v>0.95244190346161506</v>
      </c>
      <c r="AT123" s="11">
        <v>4.7558096538384956E-2</v>
      </c>
      <c r="AU123" s="11">
        <v>0.95785180149558125</v>
      </c>
      <c r="AV123" s="11">
        <v>4.2148198504418762E-2</v>
      </c>
      <c r="AW123" s="11">
        <v>0.95713600857279824</v>
      </c>
      <c r="AX123" s="11">
        <v>4.2863991427201716E-2</v>
      </c>
      <c r="AY123" s="11">
        <v>0.95663501134549123</v>
      </c>
      <c r="AZ123" s="11">
        <v>4.3364988654508781E-2</v>
      </c>
      <c r="BA123" s="11">
        <v>0.95590366819043371</v>
      </c>
      <c r="BB123" s="11">
        <v>4.4096331809566285E-2</v>
      </c>
      <c r="BC123" s="11">
        <v>0.95591043702084078</v>
      </c>
      <c r="BD123" s="11">
        <v>4.4089562979159169E-2</v>
      </c>
      <c r="BE123" s="11">
        <v>0.95673770673770675</v>
      </c>
      <c r="BF123" s="11">
        <v>4.3262293262293264E-2</v>
      </c>
    </row>
    <row r="124" spans="1:58" x14ac:dyDescent="0.3">
      <c r="A124" s="3">
        <v>806</v>
      </c>
      <c r="B124" s="4" t="s">
        <v>120</v>
      </c>
      <c r="C124" s="11">
        <v>0.86138823131552245</v>
      </c>
      <c r="D124" s="11">
        <v>0.1386117686844775</v>
      </c>
      <c r="E124" s="11">
        <v>0.86413782997341371</v>
      </c>
      <c r="F124" s="11">
        <v>0.13586217002658629</v>
      </c>
      <c r="G124" s="11">
        <v>0.86629409416559866</v>
      </c>
      <c r="H124" s="11">
        <v>0.13370590583440134</v>
      </c>
      <c r="I124" s="11">
        <v>0.86884868283285166</v>
      </c>
      <c r="J124" s="11">
        <v>0.13115131716714831</v>
      </c>
      <c r="K124" s="11">
        <v>0.86922710022604255</v>
      </c>
      <c r="L124" s="11">
        <v>0.1307728997739574</v>
      </c>
      <c r="M124" s="11">
        <v>0.86290472935181162</v>
      </c>
      <c r="N124" s="11">
        <v>0.13709527064818844</v>
      </c>
      <c r="O124" s="11">
        <v>0.86638455981009388</v>
      </c>
      <c r="P124" s="11">
        <v>0.13361544018990609</v>
      </c>
      <c r="Q124" s="11">
        <v>0.86628419219342279</v>
      </c>
      <c r="R124" s="11">
        <v>0.13371580780657719</v>
      </c>
      <c r="S124" s="11">
        <v>0.86656188123864542</v>
      </c>
      <c r="T124" s="11">
        <v>0.13343811876135458</v>
      </c>
      <c r="U124" s="11">
        <v>0.88049600842890141</v>
      </c>
      <c r="V124" s="11">
        <v>0.11950399157109859</v>
      </c>
      <c r="W124" s="11">
        <v>0.88183304074096491</v>
      </c>
      <c r="X124" s="11">
        <v>0.11816695925903505</v>
      </c>
      <c r="Y124" s="11">
        <v>0.8807374494863186</v>
      </c>
      <c r="Z124" s="11">
        <v>0.11926255051368141</v>
      </c>
      <c r="AA124" s="11">
        <v>0.88102771547580905</v>
      </c>
      <c r="AB124" s="11">
        <v>0.11897228452419097</v>
      </c>
      <c r="AC124" s="11">
        <v>0.88327498408656901</v>
      </c>
      <c r="AD124" s="11">
        <v>0.11672501591343093</v>
      </c>
      <c r="AE124" s="11">
        <v>0.8823925396479696</v>
      </c>
      <c r="AF124" s="11">
        <v>0.11760746035203042</v>
      </c>
      <c r="AG124" s="11">
        <v>0.8829426158339253</v>
      </c>
      <c r="AH124" s="11">
        <v>0.11705738416607467</v>
      </c>
      <c r="AI124" s="11">
        <v>0.88430093969779944</v>
      </c>
      <c r="AJ124" s="11">
        <v>0.11569906030220051</v>
      </c>
      <c r="AK124" s="11">
        <v>0.89423228657093257</v>
      </c>
      <c r="AL124" s="11">
        <v>0.10576771342906738</v>
      </c>
      <c r="AM124" s="11">
        <v>0.89556464296948723</v>
      </c>
      <c r="AN124" s="11">
        <v>0.10443535703051274</v>
      </c>
      <c r="AO124" s="11">
        <v>0.89516929846764925</v>
      </c>
      <c r="AP124" s="11">
        <v>0.1048307015323507</v>
      </c>
      <c r="AQ124" s="11">
        <v>0.89985385739558499</v>
      </c>
      <c r="AR124" s="11">
        <v>0.10014614260441504</v>
      </c>
      <c r="AS124" s="11">
        <v>0.89939134914426366</v>
      </c>
      <c r="AT124" s="11">
        <v>0.10060865085573639</v>
      </c>
      <c r="AU124" s="11">
        <v>0.90326728180305549</v>
      </c>
      <c r="AV124" s="11">
        <v>9.6732718196944484E-2</v>
      </c>
      <c r="AW124" s="11">
        <v>0.9044646873594242</v>
      </c>
      <c r="AX124" s="11">
        <v>9.5535312640575798E-2</v>
      </c>
      <c r="AY124" s="11">
        <v>0.90469268329046926</v>
      </c>
      <c r="AZ124" s="11">
        <v>9.5307316709530729E-2</v>
      </c>
      <c r="BA124" s="11">
        <v>0.90313596613379377</v>
      </c>
      <c r="BB124" s="11">
        <v>9.6864033866206206E-2</v>
      </c>
      <c r="BC124" s="11">
        <v>0.9060158700867319</v>
      </c>
      <c r="BD124" s="11">
        <v>9.3984129913268127E-2</v>
      </c>
      <c r="BE124" s="11">
        <v>0.90759191176470588</v>
      </c>
      <c r="BF124" s="11">
        <v>9.2408088235294117E-2</v>
      </c>
    </row>
    <row r="125" spans="1:58" x14ac:dyDescent="0.3">
      <c r="A125" s="3">
        <v>807</v>
      </c>
      <c r="B125" s="4" t="s">
        <v>121</v>
      </c>
      <c r="C125" s="11">
        <v>0.71235505130558108</v>
      </c>
      <c r="D125" s="11">
        <v>0.28764494869441898</v>
      </c>
      <c r="E125" s="11">
        <v>0.6943905593275137</v>
      </c>
      <c r="F125" s="11">
        <v>0.30560944067248624</v>
      </c>
      <c r="G125" s="11">
        <v>0.71011348464619495</v>
      </c>
      <c r="H125" s="11">
        <v>0.28988651535380505</v>
      </c>
      <c r="I125" s="11">
        <v>0.71314304959164776</v>
      </c>
      <c r="J125" s="11">
        <v>0.2868569504083523</v>
      </c>
      <c r="K125" s="11">
        <v>0.70359477124183012</v>
      </c>
      <c r="L125" s="11">
        <v>0.29640522875816994</v>
      </c>
      <c r="M125" s="11">
        <v>0.68803701255783212</v>
      </c>
      <c r="N125" s="11">
        <v>0.31196298744216788</v>
      </c>
      <c r="O125" s="11">
        <v>0.68213552361396301</v>
      </c>
      <c r="P125" s="11">
        <v>0.31786447638603699</v>
      </c>
      <c r="Q125" s="11">
        <v>0.67965795099490212</v>
      </c>
      <c r="R125" s="11">
        <v>0.32034204900509783</v>
      </c>
      <c r="S125" s="11">
        <v>0.68187808896210877</v>
      </c>
      <c r="T125" s="11">
        <v>0.31812191103789128</v>
      </c>
      <c r="U125" s="11">
        <v>0.69477248327690144</v>
      </c>
      <c r="V125" s="11">
        <v>0.3052275167230985</v>
      </c>
      <c r="W125" s="11">
        <v>0.69464402351404309</v>
      </c>
      <c r="X125" s="11">
        <v>0.30535597648595691</v>
      </c>
      <c r="Y125" s="11">
        <v>0.69808084932625558</v>
      </c>
      <c r="Z125" s="11">
        <v>0.30191915067374436</v>
      </c>
      <c r="AA125" s="11">
        <v>0.70218978102189777</v>
      </c>
      <c r="AB125" s="11">
        <v>0.29781021897810217</v>
      </c>
      <c r="AC125" s="11">
        <v>0.70069343654249316</v>
      </c>
      <c r="AD125" s="11">
        <v>0.29930656345750684</v>
      </c>
      <c r="AE125" s="11">
        <v>0.70053562733322516</v>
      </c>
      <c r="AF125" s="11">
        <v>0.29946437266677489</v>
      </c>
      <c r="AG125" s="11">
        <v>0.69833306360252467</v>
      </c>
      <c r="AH125" s="11">
        <v>0.30166693639747533</v>
      </c>
      <c r="AI125" s="11">
        <v>0.70072281328677011</v>
      </c>
      <c r="AJ125" s="11">
        <v>0.29927718671322989</v>
      </c>
      <c r="AK125" s="11">
        <v>0.70949263502454996</v>
      </c>
      <c r="AL125" s="11">
        <v>0.2905073649754501</v>
      </c>
      <c r="AM125" s="11">
        <v>0.71547706647044396</v>
      </c>
      <c r="AN125" s="11">
        <v>0.28452293352955604</v>
      </c>
      <c r="AO125" s="11">
        <v>0.71290505969300744</v>
      </c>
      <c r="AP125" s="11">
        <v>0.28709494030699262</v>
      </c>
      <c r="AQ125" s="11">
        <v>0.72344204068453344</v>
      </c>
      <c r="AR125" s="11">
        <v>0.27655795931546656</v>
      </c>
      <c r="AS125" s="11">
        <v>0.72685631629701064</v>
      </c>
      <c r="AT125" s="11">
        <v>0.27314368370298941</v>
      </c>
      <c r="AU125" s="11">
        <v>0.73166425934841917</v>
      </c>
      <c r="AV125" s="11">
        <v>0.26833574065158078</v>
      </c>
      <c r="AW125" s="11">
        <v>0.7327086476613992</v>
      </c>
      <c r="AX125" s="11">
        <v>0.2672913523386008</v>
      </c>
      <c r="AY125" s="11">
        <v>0.73349225268176399</v>
      </c>
      <c r="AZ125" s="11">
        <v>0.26650774731823601</v>
      </c>
      <c r="BA125" s="11">
        <v>0.73441435768261965</v>
      </c>
      <c r="BB125" s="11">
        <v>0.26558564231738035</v>
      </c>
      <c r="BC125" s="11">
        <v>0.73561504042703507</v>
      </c>
      <c r="BD125" s="11">
        <v>0.26438495957296493</v>
      </c>
      <c r="BE125" s="11">
        <v>0.73695033217336281</v>
      </c>
      <c r="BF125" s="11">
        <v>0.26304966782663713</v>
      </c>
    </row>
    <row r="126" spans="1:58" x14ac:dyDescent="0.3">
      <c r="A126" s="3">
        <v>811</v>
      </c>
      <c r="B126" s="4" t="s">
        <v>122</v>
      </c>
      <c r="C126" s="11">
        <v>0.4412437128486511</v>
      </c>
      <c r="D126" s="11">
        <v>0.55875628715134884</v>
      </c>
      <c r="E126" s="11">
        <v>0.43321299638989169</v>
      </c>
      <c r="F126" s="11">
        <v>0.56678700361010825</v>
      </c>
      <c r="G126" s="11">
        <v>0.50751072961373389</v>
      </c>
      <c r="H126" s="11">
        <v>0.49248927038626611</v>
      </c>
      <c r="I126" s="11">
        <v>0.50288108957569411</v>
      </c>
      <c r="J126" s="11">
        <v>0.49711891042430589</v>
      </c>
      <c r="K126" s="11">
        <v>0.42737676056338031</v>
      </c>
      <c r="L126" s="11">
        <v>0.57262323943661975</v>
      </c>
      <c r="M126" s="11">
        <v>0.42390824878694311</v>
      </c>
      <c r="N126" s="11">
        <v>0.57609175121305689</v>
      </c>
      <c r="O126" s="11">
        <v>0.4186357556843513</v>
      </c>
      <c r="P126" s="11">
        <v>0.5813642443156487</v>
      </c>
      <c r="Q126" s="11">
        <v>0.41424802110817943</v>
      </c>
      <c r="R126" s="11">
        <v>0.58575197889182062</v>
      </c>
      <c r="S126" s="11">
        <v>0.40909090909090912</v>
      </c>
      <c r="T126" s="11">
        <v>0.59090909090909094</v>
      </c>
      <c r="U126" s="11">
        <v>0.44415011037527596</v>
      </c>
      <c r="V126" s="11">
        <v>0.55584988962472404</v>
      </c>
      <c r="W126" s="11">
        <v>0.44821507271925959</v>
      </c>
      <c r="X126" s="11">
        <v>0.55178492728074047</v>
      </c>
      <c r="Y126" s="11">
        <v>0.44348576358930114</v>
      </c>
      <c r="Z126" s="11">
        <v>0.55651423641069886</v>
      </c>
      <c r="AA126" s="11">
        <v>0.44673539518900346</v>
      </c>
      <c r="AB126" s="11">
        <v>0.5532646048109966</v>
      </c>
      <c r="AC126" s="11">
        <v>0.45217762596071731</v>
      </c>
      <c r="AD126" s="11">
        <v>0.54782237403928269</v>
      </c>
      <c r="AE126" s="11">
        <v>0.52597955706984667</v>
      </c>
      <c r="AF126" s="11">
        <v>0.47402044293015333</v>
      </c>
      <c r="AG126" s="11">
        <v>0.51728499156829677</v>
      </c>
      <c r="AH126" s="11">
        <v>0.48271500843170323</v>
      </c>
      <c r="AI126" s="11">
        <v>0.5127011007620661</v>
      </c>
      <c r="AJ126" s="11">
        <v>0.48729889923793396</v>
      </c>
      <c r="AK126" s="11">
        <v>0.51651143099068586</v>
      </c>
      <c r="AL126" s="11">
        <v>0.48348856900931414</v>
      </c>
      <c r="AM126" s="11">
        <v>0.51386554621848735</v>
      </c>
      <c r="AN126" s="11">
        <v>0.4861344537815126</v>
      </c>
      <c r="AO126" s="11">
        <v>0.51289517470881862</v>
      </c>
      <c r="AP126" s="11">
        <v>0.48710482529118138</v>
      </c>
      <c r="AQ126" s="11">
        <v>0.50951986754966883</v>
      </c>
      <c r="AR126" s="11">
        <v>0.49048013245033112</v>
      </c>
      <c r="AS126" s="11">
        <v>0.6017298187808896</v>
      </c>
      <c r="AT126" s="11">
        <v>0.3982701812191104</v>
      </c>
      <c r="AU126" s="11">
        <v>0.56417664052827077</v>
      </c>
      <c r="AV126" s="11">
        <v>0.43582335947172929</v>
      </c>
      <c r="AW126" s="11">
        <v>0.56304619225967545</v>
      </c>
      <c r="AX126" s="11">
        <v>0.43695380774032461</v>
      </c>
      <c r="AY126" s="11">
        <v>0.56355932203389836</v>
      </c>
      <c r="AZ126" s="11">
        <v>0.4364406779661017</v>
      </c>
      <c r="BA126" s="11">
        <v>0.56560891938250424</v>
      </c>
      <c r="BB126" s="11">
        <v>0.43439108061749571</v>
      </c>
      <c r="BC126" s="11">
        <v>0.57070063694267514</v>
      </c>
      <c r="BD126" s="11">
        <v>0.42929936305732486</v>
      </c>
      <c r="BE126" s="11">
        <v>0.50574712643678166</v>
      </c>
      <c r="BF126" s="11">
        <v>0.4942528735632184</v>
      </c>
    </row>
    <row r="127" spans="1:58" x14ac:dyDescent="0.3">
      <c r="A127" s="3">
        <v>814</v>
      </c>
      <c r="B127" s="4" t="s">
        <v>123</v>
      </c>
      <c r="C127" s="11">
        <v>0.81780372126960965</v>
      </c>
      <c r="D127" s="11">
        <v>0.18219627873039038</v>
      </c>
      <c r="E127" s="11">
        <v>0.82006462984723849</v>
      </c>
      <c r="F127" s="11">
        <v>0.17993537015276145</v>
      </c>
      <c r="G127" s="11">
        <v>0.82605449794699515</v>
      </c>
      <c r="H127" s="11">
        <v>0.17394550205300485</v>
      </c>
      <c r="I127" s="11">
        <v>0.82463017751479295</v>
      </c>
      <c r="J127" s="11">
        <v>0.17536982248520711</v>
      </c>
      <c r="K127" s="11">
        <v>0.82610246895961181</v>
      </c>
      <c r="L127" s="11">
        <v>0.17389753104038819</v>
      </c>
      <c r="M127" s="11">
        <v>0.80771979985704079</v>
      </c>
      <c r="N127" s="11">
        <v>0.19228020014295927</v>
      </c>
      <c r="O127" s="11">
        <v>0.81068031132891327</v>
      </c>
      <c r="P127" s="11">
        <v>0.18931968867108676</v>
      </c>
      <c r="Q127" s="11">
        <v>0.81035598705501621</v>
      </c>
      <c r="R127" s="11">
        <v>0.18964401294498381</v>
      </c>
      <c r="S127" s="11">
        <v>0.81041532171293307</v>
      </c>
      <c r="T127" s="11">
        <v>0.18958467828706693</v>
      </c>
      <c r="U127" s="11">
        <v>0.80743586026960434</v>
      </c>
      <c r="V127" s="11">
        <v>0.19256413973039571</v>
      </c>
      <c r="W127" s="11">
        <v>0.80697205416306539</v>
      </c>
      <c r="X127" s="11">
        <v>0.19302794583693461</v>
      </c>
      <c r="Y127" s="11">
        <v>0.79813861665374042</v>
      </c>
      <c r="Z127" s="11">
        <v>0.20186138334625961</v>
      </c>
      <c r="AA127" s="11">
        <v>0.79943462897526507</v>
      </c>
      <c r="AB127" s="11">
        <v>0.20056537102473498</v>
      </c>
      <c r="AC127" s="11">
        <v>0.80101680553594123</v>
      </c>
      <c r="AD127" s="11">
        <v>0.19898319446405874</v>
      </c>
      <c r="AE127" s="11">
        <v>0.79806538162818608</v>
      </c>
      <c r="AF127" s="11">
        <v>0.20193461837181387</v>
      </c>
      <c r="AG127" s="11">
        <v>0.79871414441147381</v>
      </c>
      <c r="AH127" s="11">
        <v>0.20128585558852621</v>
      </c>
      <c r="AI127" s="11">
        <v>0.80034032898468521</v>
      </c>
      <c r="AJ127" s="11">
        <v>0.19965967101531482</v>
      </c>
      <c r="AK127" s="11">
        <v>0.80100988549889762</v>
      </c>
      <c r="AL127" s="11">
        <v>0.19899011450110235</v>
      </c>
      <c r="AM127" s="11">
        <v>0.8026940801134349</v>
      </c>
      <c r="AN127" s="11">
        <v>0.19730591988656504</v>
      </c>
      <c r="AO127" s="11">
        <v>0.80378804000851245</v>
      </c>
      <c r="AP127" s="11">
        <v>0.19621195999148755</v>
      </c>
      <c r="AQ127" s="11">
        <v>0.80239606360978388</v>
      </c>
      <c r="AR127" s="11">
        <v>0.19760393639021606</v>
      </c>
      <c r="AS127" s="11">
        <v>0.79919108777407222</v>
      </c>
      <c r="AT127" s="11">
        <v>0.20080891222592775</v>
      </c>
      <c r="AU127" s="11">
        <v>0.83138339360419766</v>
      </c>
      <c r="AV127" s="11">
        <v>0.16861660639580231</v>
      </c>
      <c r="AW127" s="11">
        <v>0.83142897446748487</v>
      </c>
      <c r="AX127" s="11">
        <v>0.16857102553251516</v>
      </c>
      <c r="AY127" s="11">
        <v>0.81078785304735612</v>
      </c>
      <c r="AZ127" s="11">
        <v>0.18921214695264388</v>
      </c>
      <c r="BA127" s="11">
        <v>0.83082279380417789</v>
      </c>
      <c r="BB127" s="11">
        <v>0.16917720619582208</v>
      </c>
      <c r="BC127" s="11">
        <v>0.83260130348540662</v>
      </c>
      <c r="BD127" s="11">
        <v>0.16739869651459338</v>
      </c>
      <c r="BE127" s="11">
        <v>0.8357344632768362</v>
      </c>
      <c r="BF127" s="11">
        <v>0.16426553672316385</v>
      </c>
    </row>
    <row r="128" spans="1:58" x14ac:dyDescent="0.3">
      <c r="A128" s="3">
        <v>815</v>
      </c>
      <c r="B128" s="4" t="s">
        <v>124</v>
      </c>
      <c r="C128" s="11">
        <v>0.71900749063670411</v>
      </c>
      <c r="D128" s="11">
        <v>0.28099250936329589</v>
      </c>
      <c r="E128" s="11">
        <v>0.72780788637637828</v>
      </c>
      <c r="F128" s="11">
        <v>0.27219211362362178</v>
      </c>
      <c r="G128" s="11">
        <v>0.72087545392089514</v>
      </c>
      <c r="H128" s="11">
        <v>0.27912454607910492</v>
      </c>
      <c r="I128" s="11">
        <v>0.72434549971335749</v>
      </c>
      <c r="J128" s="11">
        <v>0.27565450028664246</v>
      </c>
      <c r="K128" s="11">
        <v>0.72277318640955002</v>
      </c>
      <c r="L128" s="11">
        <v>0.27722681359044993</v>
      </c>
      <c r="M128" s="11">
        <v>0.7203256545471366</v>
      </c>
      <c r="N128" s="11">
        <v>0.27967434545286335</v>
      </c>
      <c r="O128" s="11">
        <v>0.71958360442420299</v>
      </c>
      <c r="P128" s="11">
        <v>0.28041639557579701</v>
      </c>
      <c r="Q128" s="11">
        <v>0.72261748736191722</v>
      </c>
      <c r="R128" s="11">
        <v>0.27738251263808278</v>
      </c>
      <c r="S128" s="11">
        <v>0.72570518226970293</v>
      </c>
      <c r="T128" s="11">
        <v>0.27429481773029707</v>
      </c>
      <c r="U128" s="11">
        <v>0.73727984344422703</v>
      </c>
      <c r="V128" s="11">
        <v>0.26272015655577302</v>
      </c>
      <c r="W128" s="11">
        <v>0.74408954935829397</v>
      </c>
      <c r="X128" s="11">
        <v>0.25591045064170609</v>
      </c>
      <c r="Y128" s="11">
        <v>0.73839009287925694</v>
      </c>
      <c r="Z128" s="11">
        <v>0.26160990712074306</v>
      </c>
      <c r="AA128" s="11">
        <v>0.72986963190184051</v>
      </c>
      <c r="AB128" s="11">
        <v>0.27013036809815949</v>
      </c>
      <c r="AC128" s="11">
        <v>0.73331409886516641</v>
      </c>
      <c r="AD128" s="11">
        <v>0.26668590113483365</v>
      </c>
      <c r="AE128" s="11">
        <v>0.7321123552856329</v>
      </c>
      <c r="AF128" s="11">
        <v>0.26788764471436705</v>
      </c>
      <c r="AG128" s="11">
        <v>0.72698654965181719</v>
      </c>
      <c r="AH128" s="11">
        <v>0.27301345034818275</v>
      </c>
      <c r="AI128" s="11">
        <v>0.73235266023497947</v>
      </c>
      <c r="AJ128" s="11">
        <v>0.26764733976502053</v>
      </c>
      <c r="AK128" s="11">
        <v>0.73627422896973171</v>
      </c>
      <c r="AL128" s="11">
        <v>0.26372577103026829</v>
      </c>
      <c r="AM128" s="11">
        <v>0.73869204673954014</v>
      </c>
      <c r="AN128" s="11">
        <v>0.26130795326045986</v>
      </c>
      <c r="AO128" s="11">
        <v>0.74008852057632546</v>
      </c>
      <c r="AP128" s="11">
        <v>0.25991147942367454</v>
      </c>
      <c r="AQ128" s="11">
        <v>0.74875971169147248</v>
      </c>
      <c r="AR128" s="11">
        <v>0.25124028830852757</v>
      </c>
      <c r="AS128" s="11">
        <v>0.74812944257388703</v>
      </c>
      <c r="AT128" s="11">
        <v>0.25187055742611297</v>
      </c>
      <c r="AU128" s="11">
        <v>0.74634831460674156</v>
      </c>
      <c r="AV128" s="11">
        <v>0.25365168539325844</v>
      </c>
      <c r="AW128" s="11">
        <v>0.75455145740967833</v>
      </c>
      <c r="AX128" s="11">
        <v>0.24544854259032167</v>
      </c>
      <c r="AY128" s="11">
        <v>0.75056475903614461</v>
      </c>
      <c r="AZ128" s="11">
        <v>0.24943524096385541</v>
      </c>
      <c r="BA128" s="11">
        <v>0.75391731168585996</v>
      </c>
      <c r="BB128" s="11">
        <v>0.24608268831414007</v>
      </c>
      <c r="BC128" s="11">
        <v>0.75943619335919021</v>
      </c>
      <c r="BD128" s="11">
        <v>0.24056380664080976</v>
      </c>
      <c r="BE128" s="11">
        <v>0.76638719512195119</v>
      </c>
      <c r="BF128" s="11">
        <v>0.23361280487804878</v>
      </c>
    </row>
    <row r="129" spans="1:58" x14ac:dyDescent="0.3">
      <c r="A129" s="3">
        <v>817</v>
      </c>
      <c r="B129" s="4" t="s">
        <v>125</v>
      </c>
      <c r="C129" s="11">
        <v>0.32830783078307829</v>
      </c>
      <c r="D129" s="11">
        <v>0.67169216921692165</v>
      </c>
      <c r="E129" s="11">
        <v>0.33234285714285716</v>
      </c>
      <c r="F129" s="11">
        <v>0.66765714285714284</v>
      </c>
      <c r="G129" s="11">
        <v>0.33632390154129282</v>
      </c>
      <c r="H129" s="11">
        <v>0.66367609845870712</v>
      </c>
      <c r="I129" s="11">
        <v>0.3387358184764992</v>
      </c>
      <c r="J129" s="11">
        <v>0.66126418152350086</v>
      </c>
      <c r="K129" s="11">
        <v>0.34576589256392209</v>
      </c>
      <c r="L129" s="11">
        <v>0.65423410743607791</v>
      </c>
      <c r="M129" s="11">
        <v>0.33961375412152617</v>
      </c>
      <c r="N129" s="11">
        <v>0.66038624587847383</v>
      </c>
      <c r="O129" s="11">
        <v>0.34117367545735328</v>
      </c>
      <c r="P129" s="11">
        <v>0.65882632454264667</v>
      </c>
      <c r="Q129" s="11">
        <v>0.34357609484635859</v>
      </c>
      <c r="R129" s="11">
        <v>0.65642390515364146</v>
      </c>
      <c r="S129" s="11">
        <v>0.33808603189946834</v>
      </c>
      <c r="T129" s="11">
        <v>0.66191396810053171</v>
      </c>
      <c r="U129" s="11">
        <v>0.34345208228800805</v>
      </c>
      <c r="V129" s="11">
        <v>0.65654791771199195</v>
      </c>
      <c r="W129" s="11">
        <v>0.34500745156482859</v>
      </c>
      <c r="X129" s="11">
        <v>0.65499254843517141</v>
      </c>
      <c r="Y129" s="11">
        <v>0.34132029339853298</v>
      </c>
      <c r="Z129" s="11">
        <v>0.65867970660146702</v>
      </c>
      <c r="AA129" s="11">
        <v>0.34962856458183561</v>
      </c>
      <c r="AB129" s="11">
        <v>0.65037143541816445</v>
      </c>
      <c r="AC129" s="11">
        <v>0.35421166306695462</v>
      </c>
      <c r="AD129" s="11">
        <v>0.64578833693304538</v>
      </c>
      <c r="AE129" s="11">
        <v>0.35688622754491017</v>
      </c>
      <c r="AF129" s="11">
        <v>0.64311377245508983</v>
      </c>
      <c r="AG129" s="11">
        <v>0.35650494810523775</v>
      </c>
      <c r="AH129" s="11">
        <v>0.6434950518947623</v>
      </c>
      <c r="AI129" s="11">
        <v>0.35986493005306319</v>
      </c>
      <c r="AJ129" s="11">
        <v>0.64013506994693681</v>
      </c>
      <c r="AK129" s="11">
        <v>0.35855899419729209</v>
      </c>
      <c r="AL129" s="11">
        <v>0.64144100580270791</v>
      </c>
      <c r="AM129" s="11">
        <v>0.37801021649233763</v>
      </c>
      <c r="AN129" s="11">
        <v>0.62198978350766232</v>
      </c>
      <c r="AO129" s="11">
        <v>0.37095215079748672</v>
      </c>
      <c r="AP129" s="11">
        <v>0.62904784920251333</v>
      </c>
      <c r="AQ129" s="11">
        <v>0.36972343522561862</v>
      </c>
      <c r="AR129" s="11">
        <v>0.63027656477438132</v>
      </c>
      <c r="AS129" s="11">
        <v>0.37609117361784677</v>
      </c>
      <c r="AT129" s="11">
        <v>0.62390882638215328</v>
      </c>
      <c r="AU129" s="11">
        <v>0.39056831922611851</v>
      </c>
      <c r="AV129" s="11">
        <v>0.60943168077388155</v>
      </c>
      <c r="AW129" s="11">
        <v>0.38755749213265556</v>
      </c>
      <c r="AX129" s="11">
        <v>0.61244250786734444</v>
      </c>
      <c r="AY129" s="11">
        <v>0.38175182481751824</v>
      </c>
      <c r="AZ129" s="11">
        <v>0.61824817518248176</v>
      </c>
      <c r="BA129" s="11">
        <v>0.38608822103732426</v>
      </c>
      <c r="BB129" s="11">
        <v>0.61391177896267568</v>
      </c>
      <c r="BC129" s="11">
        <v>0.38706563706563707</v>
      </c>
      <c r="BD129" s="11">
        <v>0.61293436293436299</v>
      </c>
      <c r="BE129" s="11">
        <v>0.3871282301316431</v>
      </c>
      <c r="BF129" s="11">
        <v>0.6128717698683569</v>
      </c>
    </row>
    <row r="130" spans="1:58" x14ac:dyDescent="0.3">
      <c r="A130" s="3">
        <v>819</v>
      </c>
      <c r="B130" s="4" t="s">
        <v>126</v>
      </c>
      <c r="C130" s="11">
        <v>0.65105386416861821</v>
      </c>
      <c r="D130" s="11">
        <v>0.34894613583138173</v>
      </c>
      <c r="E130" s="11">
        <v>0.64510463925069517</v>
      </c>
      <c r="F130" s="11">
        <v>0.35489536074930483</v>
      </c>
      <c r="G130" s="11">
        <v>0.64376706096451319</v>
      </c>
      <c r="H130" s="11">
        <v>0.35623293903548681</v>
      </c>
      <c r="I130" s="11">
        <v>0.64129269413386425</v>
      </c>
      <c r="J130" s="11">
        <v>0.3587073058661357</v>
      </c>
      <c r="K130" s="11">
        <v>0.64446831364124602</v>
      </c>
      <c r="L130" s="11">
        <v>0.35553168635875404</v>
      </c>
      <c r="M130" s="11">
        <v>0.63126976954360592</v>
      </c>
      <c r="N130" s="11">
        <v>0.36873023045639403</v>
      </c>
      <c r="O130" s="11">
        <v>0.62150175867869706</v>
      </c>
      <c r="P130" s="11">
        <v>0.37849824132130294</v>
      </c>
      <c r="Q130" s="11">
        <v>0.62388837779822137</v>
      </c>
      <c r="R130" s="11">
        <v>0.37611162220177857</v>
      </c>
      <c r="S130" s="11">
        <v>0.62773160972606956</v>
      </c>
      <c r="T130" s="11">
        <v>0.37226839027393044</v>
      </c>
      <c r="U130" s="11">
        <v>0.62651821862348178</v>
      </c>
      <c r="V130" s="11">
        <v>0.37348178137651822</v>
      </c>
      <c r="W130" s="11">
        <v>0.6454530770473268</v>
      </c>
      <c r="X130" s="11">
        <v>0.35454692295267326</v>
      </c>
      <c r="Y130" s="11">
        <v>0.6438686836176376</v>
      </c>
      <c r="Z130" s="11">
        <v>0.3561313163823624</v>
      </c>
      <c r="AA130" s="11">
        <v>0.62488479262672814</v>
      </c>
      <c r="AB130" s="11">
        <v>0.37511520737327186</v>
      </c>
      <c r="AC130" s="11">
        <v>0.63268458449181342</v>
      </c>
      <c r="AD130" s="11">
        <v>0.36731541550818658</v>
      </c>
      <c r="AE130" s="11">
        <v>0.63993808049535605</v>
      </c>
      <c r="AF130" s="11">
        <v>0.36006191950464395</v>
      </c>
      <c r="AG130" s="11">
        <v>0.63613899613899616</v>
      </c>
      <c r="AH130" s="11">
        <v>0.36386100386100384</v>
      </c>
      <c r="AI130" s="11">
        <v>0.64045636756090041</v>
      </c>
      <c r="AJ130" s="11">
        <v>0.35954363243909959</v>
      </c>
      <c r="AK130" s="11">
        <v>0.63693679840073814</v>
      </c>
      <c r="AL130" s="11">
        <v>0.36306320159926186</v>
      </c>
      <c r="AM130" s="11">
        <v>0.6417431192660551</v>
      </c>
      <c r="AN130" s="11">
        <v>0.35825688073394496</v>
      </c>
      <c r="AO130" s="11">
        <v>0.65097677280418398</v>
      </c>
      <c r="AP130" s="11">
        <v>0.34902322719581602</v>
      </c>
      <c r="AQ130" s="11">
        <v>0.64592569943433731</v>
      </c>
      <c r="AR130" s="11">
        <v>0.35407430056566275</v>
      </c>
      <c r="AS130" s="11">
        <v>0.64561403508771931</v>
      </c>
      <c r="AT130" s="11">
        <v>0.35438596491228069</v>
      </c>
      <c r="AU130" s="11">
        <v>0.58202179176755453</v>
      </c>
      <c r="AV130" s="11">
        <v>0.41797820823244553</v>
      </c>
      <c r="AW130" s="11">
        <v>0.58574442435201934</v>
      </c>
      <c r="AX130" s="11">
        <v>0.41425557564798071</v>
      </c>
      <c r="AY130" s="11">
        <v>0.58611320754716978</v>
      </c>
      <c r="AZ130" s="11">
        <v>0.41388679245283017</v>
      </c>
      <c r="BA130" s="11">
        <v>0.58489120441311682</v>
      </c>
      <c r="BB130" s="11">
        <v>0.41510879558688324</v>
      </c>
      <c r="BC130" s="11">
        <v>0.58565131478948174</v>
      </c>
      <c r="BD130" s="11">
        <v>0.41434868521051832</v>
      </c>
      <c r="BE130" s="11">
        <v>0.58315661920630113</v>
      </c>
      <c r="BF130" s="11">
        <v>0.41684338079369887</v>
      </c>
    </row>
    <row r="131" spans="1:58" x14ac:dyDescent="0.3">
      <c r="A131" s="3">
        <v>821</v>
      </c>
      <c r="B131" s="4" t="s">
        <v>127</v>
      </c>
      <c r="C131" s="11">
        <v>0.49583239468348728</v>
      </c>
      <c r="D131" s="11">
        <v>0.50416760531651272</v>
      </c>
      <c r="E131" s="11">
        <v>0.48622089297158727</v>
      </c>
      <c r="F131" s="11">
        <v>0.51377910702841278</v>
      </c>
      <c r="G131" s="11">
        <v>0.48735387885228482</v>
      </c>
      <c r="H131" s="11">
        <v>0.51264612114771524</v>
      </c>
      <c r="I131" s="11">
        <v>0.49305555555555558</v>
      </c>
      <c r="J131" s="11">
        <v>0.50694444444444442</v>
      </c>
      <c r="K131" s="11">
        <v>0.49043916789241437</v>
      </c>
      <c r="L131" s="11">
        <v>0.50956083210758563</v>
      </c>
      <c r="M131" s="11">
        <v>0.50924579264491998</v>
      </c>
      <c r="N131" s="11">
        <v>0.49075420735508002</v>
      </c>
      <c r="O131" s="11">
        <v>0.51220521307405875</v>
      </c>
      <c r="P131" s="11">
        <v>0.48779478692594125</v>
      </c>
      <c r="Q131" s="11">
        <v>0.51260330578512392</v>
      </c>
      <c r="R131" s="11">
        <v>0.48739669421487603</v>
      </c>
      <c r="S131" s="11">
        <v>0.50360601689676487</v>
      </c>
      <c r="T131" s="11">
        <v>0.49639398310323513</v>
      </c>
      <c r="U131" s="11">
        <v>0.5293290478103656</v>
      </c>
      <c r="V131" s="11">
        <v>0.4706709521896344</v>
      </c>
      <c r="W131" s="11">
        <v>0.53203062046736505</v>
      </c>
      <c r="X131" s="11">
        <v>0.46796937953263495</v>
      </c>
      <c r="Y131" s="11">
        <v>0.53527788726842729</v>
      </c>
      <c r="Z131" s="11">
        <v>0.46472211273157271</v>
      </c>
      <c r="AA131" s="11">
        <v>0.54784967067028278</v>
      </c>
      <c r="AB131" s="11">
        <v>0.45215032932971716</v>
      </c>
      <c r="AC131" s="11">
        <v>0.54895573864725045</v>
      </c>
      <c r="AD131" s="11">
        <v>0.45104426135274955</v>
      </c>
      <c r="AE131" s="11">
        <v>0.55383723178039823</v>
      </c>
      <c r="AF131" s="11">
        <v>0.44616276821960177</v>
      </c>
      <c r="AG131" s="11">
        <v>0.56086873690226713</v>
      </c>
      <c r="AH131" s="11">
        <v>0.43913126309773293</v>
      </c>
      <c r="AI131" s="11">
        <v>0.56642170717919726</v>
      </c>
      <c r="AJ131" s="11">
        <v>0.43357829282080274</v>
      </c>
      <c r="AK131" s="11">
        <v>0.56966060378773675</v>
      </c>
      <c r="AL131" s="11">
        <v>0.43033939621226325</v>
      </c>
      <c r="AM131" s="11">
        <v>0.57431935246504784</v>
      </c>
      <c r="AN131" s="11">
        <v>0.42568064753495216</v>
      </c>
      <c r="AO131" s="11">
        <v>0.57393983327292497</v>
      </c>
      <c r="AP131" s="11">
        <v>0.42606016672707503</v>
      </c>
      <c r="AQ131" s="11">
        <v>0.58691423519009722</v>
      </c>
      <c r="AR131" s="11">
        <v>0.41308576480990272</v>
      </c>
      <c r="AS131" s="11">
        <v>0.59156396458948102</v>
      </c>
      <c r="AT131" s="11">
        <v>0.40843603541051898</v>
      </c>
      <c r="AU131" s="11">
        <v>0.57694305002596502</v>
      </c>
      <c r="AV131" s="11">
        <v>0.42305694997403498</v>
      </c>
      <c r="AW131" s="11">
        <v>0.58217413704276144</v>
      </c>
      <c r="AX131" s="11">
        <v>0.41782586295723856</v>
      </c>
      <c r="AY131" s="11">
        <v>0.57929994975715959</v>
      </c>
      <c r="AZ131" s="11">
        <v>0.42070005024284041</v>
      </c>
      <c r="BA131" s="11">
        <v>0.58463306517813163</v>
      </c>
      <c r="BB131" s="11">
        <v>0.41536693482186832</v>
      </c>
      <c r="BC131" s="11">
        <v>0.58686271376058818</v>
      </c>
      <c r="BD131" s="11">
        <v>0.41313728623941187</v>
      </c>
      <c r="BE131" s="11">
        <v>0.59696406443618344</v>
      </c>
      <c r="BF131" s="11">
        <v>0.40303593556381662</v>
      </c>
    </row>
    <row r="132" spans="1:58" x14ac:dyDescent="0.3">
      <c r="A132" s="3">
        <v>822</v>
      </c>
      <c r="B132" s="4" t="s">
        <v>128</v>
      </c>
      <c r="C132" s="11">
        <v>0.35088919288645692</v>
      </c>
      <c r="D132" s="11">
        <v>0.64911080711354308</v>
      </c>
      <c r="E132" s="11">
        <v>0.35410958904109591</v>
      </c>
      <c r="F132" s="11">
        <v>0.64589041095890409</v>
      </c>
      <c r="G132" s="11">
        <v>0.35701191567369384</v>
      </c>
      <c r="H132" s="11">
        <v>0.64298808432630616</v>
      </c>
      <c r="I132" s="11">
        <v>0.35837209302325579</v>
      </c>
      <c r="J132" s="11">
        <v>0.64162790697674421</v>
      </c>
      <c r="K132" s="11">
        <v>0.3619930475086906</v>
      </c>
      <c r="L132" s="11">
        <v>0.63800695249130934</v>
      </c>
      <c r="M132" s="11">
        <v>0.34255170811062052</v>
      </c>
      <c r="N132" s="11">
        <v>0.65744829188937948</v>
      </c>
      <c r="O132" s="11">
        <v>0.33494141971054447</v>
      </c>
      <c r="P132" s="11">
        <v>0.66505858028945553</v>
      </c>
      <c r="Q132" s="11">
        <v>0.33730795689062143</v>
      </c>
      <c r="R132" s="11">
        <v>0.66269204310937857</v>
      </c>
      <c r="S132" s="11">
        <v>0.33150308853809196</v>
      </c>
      <c r="T132" s="11">
        <v>0.66849691146190804</v>
      </c>
      <c r="U132" s="11">
        <v>0.42042341220423413</v>
      </c>
      <c r="V132" s="11">
        <v>0.57957658779576593</v>
      </c>
      <c r="W132" s="11">
        <v>0.44458375125376126</v>
      </c>
      <c r="X132" s="11">
        <v>0.55541624874623874</v>
      </c>
      <c r="Y132" s="11">
        <v>0.45184630738522952</v>
      </c>
      <c r="Z132" s="11">
        <v>0.54815369261477043</v>
      </c>
      <c r="AA132" s="11">
        <v>0.44288139704098956</v>
      </c>
      <c r="AB132" s="11">
        <v>0.55711860295901039</v>
      </c>
      <c r="AC132" s="11">
        <v>0.45021749637506042</v>
      </c>
      <c r="AD132" s="11">
        <v>0.54978250362493963</v>
      </c>
      <c r="AE132" s="11">
        <v>0.46164978292329956</v>
      </c>
      <c r="AF132" s="11">
        <v>0.53835021707670039</v>
      </c>
      <c r="AG132" s="11">
        <v>0.46105466860183841</v>
      </c>
      <c r="AH132" s="11">
        <v>0.53894533139816159</v>
      </c>
      <c r="AI132" s="11">
        <v>0.47001934235976789</v>
      </c>
      <c r="AJ132" s="11">
        <v>0.52998065764023206</v>
      </c>
      <c r="AK132" s="11">
        <v>0.48256792498196682</v>
      </c>
      <c r="AL132" s="11">
        <v>0.51743207501803323</v>
      </c>
      <c r="AM132" s="11">
        <v>0.47574893009985736</v>
      </c>
      <c r="AN132" s="11">
        <v>0.5242510699001427</v>
      </c>
      <c r="AO132" s="11">
        <v>0.47807537331121119</v>
      </c>
      <c r="AP132" s="11">
        <v>0.52192462668878881</v>
      </c>
      <c r="AQ132" s="11">
        <v>0.47621236497356928</v>
      </c>
      <c r="AR132" s="11">
        <v>0.52378763502643066</v>
      </c>
      <c r="AS132" s="11">
        <v>0.46949663651125029</v>
      </c>
      <c r="AT132" s="11">
        <v>0.53050336348874971</v>
      </c>
      <c r="AU132" s="11">
        <v>0.3847034577513167</v>
      </c>
      <c r="AV132" s="11">
        <v>0.61529654224868335</v>
      </c>
      <c r="AW132" s="11">
        <v>0.38635838150289015</v>
      </c>
      <c r="AX132" s="11">
        <v>0.61364161849710985</v>
      </c>
      <c r="AY132" s="11">
        <v>0.3866513233601841</v>
      </c>
      <c r="AZ132" s="11">
        <v>0.61334867663981585</v>
      </c>
      <c r="BA132" s="11">
        <v>0.39289831680885406</v>
      </c>
      <c r="BB132" s="11">
        <v>0.60710168319114599</v>
      </c>
      <c r="BC132" s="11">
        <v>0.39655573656039095</v>
      </c>
      <c r="BD132" s="11">
        <v>0.603444263439609</v>
      </c>
      <c r="BE132" s="11">
        <v>0.39448909299655566</v>
      </c>
      <c r="BF132" s="11">
        <v>0.60551090700344434</v>
      </c>
    </row>
    <row r="133" spans="1:58" x14ac:dyDescent="0.3">
      <c r="A133" s="3">
        <v>826</v>
      </c>
      <c r="B133" s="4" t="s">
        <v>129</v>
      </c>
      <c r="C133" s="11">
        <v>0.5965577596266044</v>
      </c>
      <c r="D133" s="11">
        <v>0.40344224037339554</v>
      </c>
      <c r="E133" s="11">
        <v>0.59680960046831555</v>
      </c>
      <c r="F133" s="11">
        <v>0.40319039953168445</v>
      </c>
      <c r="G133" s="11">
        <v>0.59624413145539901</v>
      </c>
      <c r="H133" s="11">
        <v>0.40375586854460094</v>
      </c>
      <c r="I133" s="11">
        <v>0.59985196150999265</v>
      </c>
      <c r="J133" s="11">
        <v>0.40014803849000741</v>
      </c>
      <c r="K133" s="11">
        <v>0.60109532267613974</v>
      </c>
      <c r="L133" s="11">
        <v>0.39890467732386026</v>
      </c>
      <c r="M133" s="11">
        <v>0.59150133254367787</v>
      </c>
      <c r="N133" s="11">
        <v>0.40849866745632218</v>
      </c>
      <c r="O133" s="11">
        <v>0.59167286245353157</v>
      </c>
      <c r="P133" s="11">
        <v>0.40832713754646838</v>
      </c>
      <c r="Q133" s="11">
        <v>0.58996383363471971</v>
      </c>
      <c r="R133" s="11">
        <v>0.41003616636528029</v>
      </c>
      <c r="S133" s="11">
        <v>0.58852258852258854</v>
      </c>
      <c r="T133" s="11">
        <v>0.41147741147741146</v>
      </c>
      <c r="U133" s="11">
        <v>0.67069154774972561</v>
      </c>
      <c r="V133" s="11">
        <v>0.32930845225027444</v>
      </c>
      <c r="W133" s="11">
        <v>0.67832604622111181</v>
      </c>
      <c r="X133" s="11">
        <v>0.32167395377888819</v>
      </c>
      <c r="Y133" s="11">
        <v>0.68023617153511495</v>
      </c>
      <c r="Z133" s="11">
        <v>0.31976382846488505</v>
      </c>
      <c r="AA133" s="11">
        <v>0.68142008132624332</v>
      </c>
      <c r="AB133" s="11">
        <v>0.31857991867375662</v>
      </c>
      <c r="AC133" s="11">
        <v>0.68008912939678501</v>
      </c>
      <c r="AD133" s="11">
        <v>0.31991087060321505</v>
      </c>
      <c r="AE133" s="11">
        <v>0.68309970074027404</v>
      </c>
      <c r="AF133" s="11">
        <v>0.31690029925972596</v>
      </c>
      <c r="AG133" s="11">
        <v>0.68404373316431633</v>
      </c>
      <c r="AH133" s="11">
        <v>0.31595626683568373</v>
      </c>
      <c r="AI133" s="11">
        <v>0.68148028442146091</v>
      </c>
      <c r="AJ133" s="11">
        <v>0.31851971557853909</v>
      </c>
      <c r="AK133" s="11">
        <v>0.67678100263852248</v>
      </c>
      <c r="AL133" s="11">
        <v>0.32321899736147758</v>
      </c>
      <c r="AM133" s="11">
        <v>0.67900414937759335</v>
      </c>
      <c r="AN133" s="11">
        <v>0.32099585062240665</v>
      </c>
      <c r="AO133" s="11">
        <v>0.68045553508625023</v>
      </c>
      <c r="AP133" s="11">
        <v>0.31954446491374977</v>
      </c>
      <c r="AQ133" s="11">
        <v>0.67237367021276595</v>
      </c>
      <c r="AR133" s="11">
        <v>0.32762632978723405</v>
      </c>
      <c r="AS133" s="11">
        <v>0.66784274193548387</v>
      </c>
      <c r="AT133" s="11">
        <v>0.33215725806451613</v>
      </c>
      <c r="AU133" s="11">
        <v>0.66470884376573247</v>
      </c>
      <c r="AV133" s="11">
        <v>0.33529115623426747</v>
      </c>
      <c r="AW133" s="11">
        <v>0.67232968881412947</v>
      </c>
      <c r="AX133" s="11">
        <v>0.32767031118587048</v>
      </c>
      <c r="AY133" s="11">
        <v>0.67248094834885686</v>
      </c>
      <c r="AZ133" s="11">
        <v>0.32751905165114309</v>
      </c>
      <c r="BA133" s="11">
        <v>0.67194875252865816</v>
      </c>
      <c r="BB133" s="11">
        <v>0.3280512474713419</v>
      </c>
      <c r="BC133" s="11">
        <v>0.67159361196058442</v>
      </c>
      <c r="BD133" s="11">
        <v>0.32840638803941558</v>
      </c>
      <c r="BE133" s="11">
        <v>0.67304734233464369</v>
      </c>
      <c r="BF133" s="11">
        <v>0.32695265766535636</v>
      </c>
    </row>
    <row r="134" spans="1:58" x14ac:dyDescent="0.3">
      <c r="A134" s="3">
        <v>827</v>
      </c>
      <c r="B134" s="4" t="s">
        <v>130</v>
      </c>
      <c r="C134" s="11">
        <v>5.8119658119658121E-2</v>
      </c>
      <c r="D134" s="11">
        <v>0.94188034188034186</v>
      </c>
      <c r="E134" s="11">
        <v>5.9640995946728434E-2</v>
      </c>
      <c r="F134" s="11">
        <v>0.94035900405327155</v>
      </c>
      <c r="G134" s="11">
        <v>5.4245283018867926E-2</v>
      </c>
      <c r="H134" s="11">
        <v>0.94575471698113212</v>
      </c>
      <c r="I134" s="11">
        <v>5.6939501779359428E-2</v>
      </c>
      <c r="J134" s="11">
        <v>0.94306049822064053</v>
      </c>
      <c r="K134" s="11">
        <v>6.2126642771804061E-2</v>
      </c>
      <c r="L134" s="11">
        <v>0.93787335722819598</v>
      </c>
      <c r="M134" s="11">
        <v>0</v>
      </c>
      <c r="N134" s="11">
        <v>1</v>
      </c>
      <c r="O134" s="11">
        <v>0</v>
      </c>
      <c r="P134" s="11">
        <v>1</v>
      </c>
      <c r="Q134" s="11">
        <v>0</v>
      </c>
      <c r="R134" s="11">
        <v>1</v>
      </c>
      <c r="S134" s="11">
        <v>0</v>
      </c>
      <c r="T134" s="11">
        <v>1</v>
      </c>
      <c r="U134" s="11">
        <v>0</v>
      </c>
      <c r="V134" s="11">
        <v>1</v>
      </c>
      <c r="W134" s="11">
        <v>0</v>
      </c>
      <c r="X134" s="11">
        <v>1</v>
      </c>
      <c r="Y134" s="11">
        <v>0</v>
      </c>
      <c r="Z134" s="11">
        <v>1</v>
      </c>
      <c r="AA134" s="11">
        <v>0</v>
      </c>
      <c r="AB134" s="11">
        <v>1</v>
      </c>
      <c r="AC134" s="11">
        <v>0</v>
      </c>
      <c r="AD134" s="11">
        <v>1</v>
      </c>
      <c r="AE134" s="11">
        <v>0</v>
      </c>
      <c r="AF134" s="11">
        <v>1</v>
      </c>
      <c r="AG134" s="11">
        <v>0</v>
      </c>
      <c r="AH134" s="11">
        <v>1</v>
      </c>
      <c r="AI134" s="11">
        <v>0</v>
      </c>
      <c r="AJ134" s="11">
        <v>1</v>
      </c>
      <c r="AK134" s="11">
        <v>0</v>
      </c>
      <c r="AL134" s="11">
        <v>1</v>
      </c>
      <c r="AM134" s="11">
        <v>0</v>
      </c>
      <c r="AN134" s="11">
        <v>1</v>
      </c>
      <c r="AO134" s="11">
        <v>0</v>
      </c>
      <c r="AP134" s="11">
        <v>1</v>
      </c>
      <c r="AQ134" s="11">
        <v>0</v>
      </c>
      <c r="AR134" s="11">
        <v>1</v>
      </c>
      <c r="AS134" s="11">
        <v>0</v>
      </c>
      <c r="AT134" s="11">
        <v>1</v>
      </c>
      <c r="AU134" s="11">
        <v>0</v>
      </c>
      <c r="AV134" s="11">
        <v>1</v>
      </c>
      <c r="AW134" s="11">
        <v>0</v>
      </c>
      <c r="AX134" s="11">
        <v>1</v>
      </c>
      <c r="AY134" s="11">
        <v>0</v>
      </c>
      <c r="AZ134" s="11">
        <v>1</v>
      </c>
      <c r="BA134" s="11">
        <v>0</v>
      </c>
      <c r="BB134" s="11">
        <v>1</v>
      </c>
      <c r="BC134" s="11">
        <v>0</v>
      </c>
      <c r="BD134" s="11">
        <v>1</v>
      </c>
      <c r="BE134" s="11">
        <v>0</v>
      </c>
      <c r="BF134" s="11">
        <v>1</v>
      </c>
    </row>
    <row r="135" spans="1:58" x14ac:dyDescent="0.3">
      <c r="A135" s="3">
        <v>828</v>
      </c>
      <c r="B135" s="4" t="s">
        <v>131</v>
      </c>
      <c r="C135" s="11">
        <v>0.43830334190231363</v>
      </c>
      <c r="D135" s="11">
        <v>0.56169665809768643</v>
      </c>
      <c r="E135" s="11">
        <v>0.43908045977011495</v>
      </c>
      <c r="F135" s="11">
        <v>0.56091954022988511</v>
      </c>
      <c r="G135" s="11">
        <v>0.43764472378432023</v>
      </c>
      <c r="H135" s="11">
        <v>0.56235527621567982</v>
      </c>
      <c r="I135" s="11">
        <v>0.43807947019867549</v>
      </c>
      <c r="J135" s="11">
        <v>0.56192052980132445</v>
      </c>
      <c r="K135" s="11">
        <v>0.44657624875951041</v>
      </c>
      <c r="L135" s="11">
        <v>0.55342375124048959</v>
      </c>
      <c r="M135" s="11">
        <v>0.42434319920186231</v>
      </c>
      <c r="N135" s="11">
        <v>0.57565680079813764</v>
      </c>
      <c r="O135" s="11">
        <v>0.42763802678863116</v>
      </c>
      <c r="P135" s="11">
        <v>0.57236197321136884</v>
      </c>
      <c r="Q135" s="11">
        <v>0.42635914332784186</v>
      </c>
      <c r="R135" s="11">
        <v>0.57364085667215814</v>
      </c>
      <c r="S135" s="11">
        <v>0.43031704095112283</v>
      </c>
      <c r="T135" s="11">
        <v>0.56968295904887711</v>
      </c>
      <c r="U135" s="11">
        <v>0.34489937543372656</v>
      </c>
      <c r="V135" s="11">
        <v>0.65510062456627338</v>
      </c>
      <c r="W135" s="11">
        <v>0.39644351464435146</v>
      </c>
      <c r="X135" s="11">
        <v>0.60355648535564854</v>
      </c>
      <c r="Y135" s="11">
        <v>0.38295687885010266</v>
      </c>
      <c r="Z135" s="11">
        <v>0.61704312114989734</v>
      </c>
      <c r="AA135" s="11">
        <v>0.38493010569382885</v>
      </c>
      <c r="AB135" s="11">
        <v>0.61506989430617121</v>
      </c>
      <c r="AC135" s="11">
        <v>0.38772711690092559</v>
      </c>
      <c r="AD135" s="11">
        <v>0.61227288309907435</v>
      </c>
      <c r="AE135" s="11">
        <v>0.40117484450587421</v>
      </c>
      <c r="AF135" s="11">
        <v>0.59882515549412574</v>
      </c>
      <c r="AG135" s="11">
        <v>0.40693681318681318</v>
      </c>
      <c r="AH135" s="11">
        <v>0.59306318681318682</v>
      </c>
      <c r="AI135" s="11">
        <v>0.43249742356578497</v>
      </c>
      <c r="AJ135" s="11">
        <v>0.56750257643421509</v>
      </c>
      <c r="AK135" s="11">
        <v>0.43121149897330596</v>
      </c>
      <c r="AL135" s="11">
        <v>0.56878850102669409</v>
      </c>
      <c r="AM135" s="11">
        <v>0.42051282051282052</v>
      </c>
      <c r="AN135" s="11">
        <v>0.57948717948717954</v>
      </c>
      <c r="AO135" s="11">
        <v>0.41869222868880518</v>
      </c>
      <c r="AP135" s="11">
        <v>0.58130777131119482</v>
      </c>
      <c r="AQ135" s="11">
        <v>0.42160514730782256</v>
      </c>
      <c r="AR135" s="11">
        <v>0.5783948526921775</v>
      </c>
      <c r="AS135" s="11">
        <v>0.4327802235015239</v>
      </c>
      <c r="AT135" s="11">
        <v>0.5672197764984761</v>
      </c>
      <c r="AU135" s="11">
        <v>0.46816479400749061</v>
      </c>
      <c r="AV135" s="11">
        <v>0.53183520599250933</v>
      </c>
      <c r="AW135" s="11">
        <v>0.47922252010723859</v>
      </c>
      <c r="AX135" s="11">
        <v>0.52077747989276135</v>
      </c>
      <c r="AY135" s="11">
        <v>0.48880721683929168</v>
      </c>
      <c r="AZ135" s="11">
        <v>0.51119278316070826</v>
      </c>
      <c r="BA135" s="11">
        <v>0.48742876299027826</v>
      </c>
      <c r="BB135" s="11">
        <v>0.51257123700972174</v>
      </c>
      <c r="BC135" s="11">
        <v>0.48383838383838385</v>
      </c>
      <c r="BD135" s="11">
        <v>0.51616161616161615</v>
      </c>
      <c r="BE135" s="11">
        <v>0.49085985104942453</v>
      </c>
      <c r="BF135" s="11">
        <v>0.50914014895057547</v>
      </c>
    </row>
    <row r="136" spans="1:58" x14ac:dyDescent="0.3">
      <c r="A136" s="3">
        <v>829</v>
      </c>
      <c r="B136" s="4" t="s">
        <v>132</v>
      </c>
      <c r="C136" s="11">
        <v>0.35101351351351351</v>
      </c>
      <c r="D136" s="11">
        <v>0.64898648648648649</v>
      </c>
      <c r="E136" s="11">
        <v>0.35481635481635482</v>
      </c>
      <c r="F136" s="11">
        <v>0.64518364518364524</v>
      </c>
      <c r="G136" s="11">
        <v>0.3586158685774205</v>
      </c>
      <c r="H136" s="11">
        <v>0.64138413142257955</v>
      </c>
      <c r="I136" s="11">
        <v>0.36008522727272729</v>
      </c>
      <c r="J136" s="11">
        <v>0.63991477272727271</v>
      </c>
      <c r="K136" s="11">
        <v>0.37005347593582888</v>
      </c>
      <c r="L136" s="11">
        <v>0.62994652406417118</v>
      </c>
      <c r="M136" s="11">
        <v>0.37152269399707172</v>
      </c>
      <c r="N136" s="11">
        <v>0.62847730600292828</v>
      </c>
      <c r="O136" s="11">
        <v>0.36832274934628317</v>
      </c>
      <c r="P136" s="11">
        <v>0.63167725065371683</v>
      </c>
      <c r="Q136" s="11">
        <v>0.36826119969627941</v>
      </c>
      <c r="R136" s="11">
        <v>0.63173880030372054</v>
      </c>
      <c r="S136" s="11">
        <v>0.36676760030280092</v>
      </c>
      <c r="T136" s="11">
        <v>0.63323239969719913</v>
      </c>
      <c r="U136" s="11">
        <v>0.30181668042939719</v>
      </c>
      <c r="V136" s="11">
        <v>0.69818331957060276</v>
      </c>
      <c r="W136" s="11">
        <v>0.33947065592635212</v>
      </c>
      <c r="X136" s="11">
        <v>0.66052934407364783</v>
      </c>
      <c r="Y136" s="11">
        <v>0.34111791730474733</v>
      </c>
      <c r="Z136" s="11">
        <v>0.65888208269525272</v>
      </c>
      <c r="AA136" s="11">
        <v>0.33196107784431139</v>
      </c>
      <c r="AB136" s="11">
        <v>0.66803892215568861</v>
      </c>
      <c r="AC136" s="11">
        <v>0.33471854930109557</v>
      </c>
      <c r="AD136" s="11">
        <v>0.66528145069890443</v>
      </c>
      <c r="AE136" s="11">
        <v>0.33066361556064072</v>
      </c>
      <c r="AF136" s="11">
        <v>0.66933638443935928</v>
      </c>
      <c r="AG136" s="11">
        <v>0.33102386451116245</v>
      </c>
      <c r="AH136" s="11">
        <v>0.66897613548883761</v>
      </c>
      <c r="AI136" s="11">
        <v>0.33411033411033408</v>
      </c>
      <c r="AJ136" s="11">
        <v>0.66588966588966592</v>
      </c>
      <c r="AK136" s="11">
        <v>0.34120425029515938</v>
      </c>
      <c r="AL136" s="11">
        <v>0.65879574970484056</v>
      </c>
      <c r="AM136" s="11">
        <v>0.35870413739266199</v>
      </c>
      <c r="AN136" s="11">
        <v>0.64129586260733806</v>
      </c>
      <c r="AO136" s="11">
        <v>0.36006289308176098</v>
      </c>
      <c r="AP136" s="11">
        <v>0.63993710691823902</v>
      </c>
      <c r="AQ136" s="11">
        <v>0.35831663326653307</v>
      </c>
      <c r="AR136" s="11">
        <v>0.64168336673346693</v>
      </c>
      <c r="AS136" s="11">
        <v>0.36261532290413157</v>
      </c>
      <c r="AT136" s="11">
        <v>0.63738467709586843</v>
      </c>
      <c r="AU136" s="11">
        <v>0.28948420631747301</v>
      </c>
      <c r="AV136" s="11">
        <v>0.71051579368252704</v>
      </c>
      <c r="AW136" s="11">
        <v>0.31262687779131143</v>
      </c>
      <c r="AX136" s="11">
        <v>0.68737312220868863</v>
      </c>
      <c r="AY136" s="11">
        <v>0.31316003249390739</v>
      </c>
      <c r="AZ136" s="11">
        <v>0.68683996750609255</v>
      </c>
      <c r="BA136" s="11">
        <v>0.30725112658746417</v>
      </c>
      <c r="BB136" s="11">
        <v>0.69274887341253588</v>
      </c>
      <c r="BC136" s="11">
        <v>0.31967213114754101</v>
      </c>
      <c r="BD136" s="11">
        <v>0.68032786885245899</v>
      </c>
      <c r="BE136" s="11">
        <v>0.32901878914405008</v>
      </c>
      <c r="BF136" s="11">
        <v>0.67098121085594986</v>
      </c>
    </row>
    <row r="137" spans="1:58" x14ac:dyDescent="0.3">
      <c r="A137" s="3">
        <v>830</v>
      </c>
      <c r="B137" s="4" t="s">
        <v>133</v>
      </c>
      <c r="C137" s="11">
        <v>0.2791327913279133</v>
      </c>
      <c r="D137" s="11">
        <v>0.72086720867208676</v>
      </c>
      <c r="E137" s="11">
        <v>0.28755074424898514</v>
      </c>
      <c r="F137" s="11">
        <v>0.71244925575101492</v>
      </c>
      <c r="G137" s="11">
        <v>0.28922237380627558</v>
      </c>
      <c r="H137" s="11">
        <v>0.71077762619372442</v>
      </c>
      <c r="I137" s="11">
        <v>0.29036635006784262</v>
      </c>
      <c r="J137" s="11">
        <v>0.70963364993215738</v>
      </c>
      <c r="K137" s="11">
        <v>0.30101694915254235</v>
      </c>
      <c r="L137" s="11">
        <v>0.6989830508474576</v>
      </c>
      <c r="M137" s="11">
        <v>0.35401213755900202</v>
      </c>
      <c r="N137" s="11">
        <v>0.64598786244099793</v>
      </c>
      <c r="O137" s="11">
        <v>0.34440677966101696</v>
      </c>
      <c r="P137" s="11">
        <v>0.65559322033898304</v>
      </c>
      <c r="Q137" s="11">
        <v>0.33849259757738898</v>
      </c>
      <c r="R137" s="11">
        <v>0.66150740242261108</v>
      </c>
      <c r="S137" s="11">
        <v>0.34176349965823649</v>
      </c>
      <c r="T137" s="11">
        <v>0.65823650034176351</v>
      </c>
      <c r="U137" s="11">
        <v>0.23740510697032435</v>
      </c>
      <c r="V137" s="11">
        <v>0.76259489302967565</v>
      </c>
      <c r="W137" s="11">
        <v>0.24053295932678823</v>
      </c>
      <c r="X137" s="11">
        <v>0.7594670406732118</v>
      </c>
      <c r="Y137" s="11">
        <v>0.23997233748271093</v>
      </c>
      <c r="Z137" s="11">
        <v>0.76002766251728904</v>
      </c>
      <c r="AA137" s="11">
        <v>0.24123422159887797</v>
      </c>
      <c r="AB137" s="11">
        <v>0.75876577840112203</v>
      </c>
      <c r="AC137" s="11">
        <v>0.24125874125874125</v>
      </c>
      <c r="AD137" s="11">
        <v>0.75874125874125875</v>
      </c>
      <c r="AE137" s="11">
        <v>0.24349049964813513</v>
      </c>
      <c r="AF137" s="11">
        <v>0.75650950035186493</v>
      </c>
      <c r="AG137" s="11">
        <v>0.24606580829756797</v>
      </c>
      <c r="AH137" s="11">
        <v>0.75393419170243203</v>
      </c>
      <c r="AI137" s="11">
        <v>0.25804145818441743</v>
      </c>
      <c r="AJ137" s="11">
        <v>0.74195854181558252</v>
      </c>
      <c r="AK137" s="11">
        <v>0.25293255131964809</v>
      </c>
      <c r="AL137" s="11">
        <v>0.74706744868035191</v>
      </c>
      <c r="AM137" s="11">
        <v>0.26415094339622641</v>
      </c>
      <c r="AN137" s="11">
        <v>0.73584905660377353</v>
      </c>
      <c r="AO137" s="11">
        <v>0.25915290739411345</v>
      </c>
      <c r="AP137" s="11">
        <v>0.74084709260588655</v>
      </c>
      <c r="AQ137" s="11">
        <v>0.27046263345195731</v>
      </c>
      <c r="AR137" s="11">
        <v>0.72953736654804269</v>
      </c>
      <c r="AS137" s="11">
        <v>0.26713286713286716</v>
      </c>
      <c r="AT137" s="11">
        <v>0.7328671328671329</v>
      </c>
      <c r="AU137" s="11">
        <v>0.35594405594405593</v>
      </c>
      <c r="AV137" s="11">
        <v>0.64405594405594402</v>
      </c>
      <c r="AW137" s="11">
        <v>0.35492763611302552</v>
      </c>
      <c r="AX137" s="11">
        <v>0.64507236388697453</v>
      </c>
      <c r="AY137" s="11">
        <v>0.36230876216968011</v>
      </c>
      <c r="AZ137" s="11">
        <v>0.63769123783031989</v>
      </c>
      <c r="BA137" s="11">
        <v>0.38973647711511789</v>
      </c>
      <c r="BB137" s="11">
        <v>0.61026352288488206</v>
      </c>
      <c r="BC137" s="11">
        <v>0.37813985064494232</v>
      </c>
      <c r="BD137" s="11">
        <v>0.62186014935505773</v>
      </c>
      <c r="BE137" s="11">
        <v>0.3786146603900471</v>
      </c>
      <c r="BF137" s="11">
        <v>0.6213853396099529</v>
      </c>
    </row>
    <row r="138" spans="1:58" x14ac:dyDescent="0.3">
      <c r="A138" s="3">
        <v>831</v>
      </c>
      <c r="B138" s="4" t="s">
        <v>134</v>
      </c>
      <c r="C138" s="11">
        <v>0.3347427766032417</v>
      </c>
      <c r="D138" s="11">
        <v>0.6652572233967583</v>
      </c>
      <c r="E138" s="11">
        <v>0.22794636556104447</v>
      </c>
      <c r="F138" s="11">
        <v>0.77205363443895558</v>
      </c>
      <c r="G138" s="11">
        <v>0.21720116618075802</v>
      </c>
      <c r="H138" s="11">
        <v>0.78279883381924198</v>
      </c>
      <c r="I138" s="11">
        <v>0.22500000000000001</v>
      </c>
      <c r="J138" s="11">
        <v>0.77500000000000002</v>
      </c>
      <c r="K138" s="11">
        <v>0.21707137601177337</v>
      </c>
      <c r="L138" s="11">
        <v>0.7829286239882266</v>
      </c>
      <c r="M138" s="11">
        <v>0.3146067415730337</v>
      </c>
      <c r="N138" s="11">
        <v>0.6853932584269663</v>
      </c>
      <c r="O138" s="11">
        <v>0.30723340790454884</v>
      </c>
      <c r="P138" s="11">
        <v>0.69276659209545111</v>
      </c>
      <c r="Q138" s="11">
        <v>0.32736763609246833</v>
      </c>
      <c r="R138" s="11">
        <v>0.67263236390753167</v>
      </c>
      <c r="S138" s="11">
        <v>0.30327868852459017</v>
      </c>
      <c r="T138" s="11">
        <v>0.69672131147540983</v>
      </c>
      <c r="U138" s="11">
        <v>0.29331184528605964</v>
      </c>
      <c r="V138" s="11">
        <v>0.70668815471394042</v>
      </c>
      <c r="W138" s="11">
        <v>0.31857707509881422</v>
      </c>
      <c r="X138" s="11">
        <v>0.68142292490118572</v>
      </c>
      <c r="Y138" s="11">
        <v>0.29429657794676806</v>
      </c>
      <c r="Z138" s="11">
        <v>0.70570342205323189</v>
      </c>
      <c r="AA138" s="11">
        <v>0.25627376425855514</v>
      </c>
      <c r="AB138" s="11">
        <v>0.74372623574144492</v>
      </c>
      <c r="AC138" s="11">
        <v>0.25854037267080743</v>
      </c>
      <c r="AD138" s="11">
        <v>0.74145962732919257</v>
      </c>
      <c r="AE138" s="11">
        <v>0.270188679245283</v>
      </c>
      <c r="AF138" s="11">
        <v>0.729811320754717</v>
      </c>
      <c r="AG138" s="11">
        <v>0.27094339622641511</v>
      </c>
      <c r="AH138" s="11">
        <v>0.72905660377358494</v>
      </c>
      <c r="AI138" s="11">
        <v>0.27894736842105261</v>
      </c>
      <c r="AJ138" s="11">
        <v>0.72105263157894739</v>
      </c>
      <c r="AK138" s="11">
        <v>0.28129713423831071</v>
      </c>
      <c r="AL138" s="11">
        <v>0.71870286576168929</v>
      </c>
      <c r="AM138" s="11">
        <v>0.27661169415292353</v>
      </c>
      <c r="AN138" s="11">
        <v>0.72338830584707647</v>
      </c>
      <c r="AO138" s="11">
        <v>0.26516853932584272</v>
      </c>
      <c r="AP138" s="11">
        <v>0.73483146067415728</v>
      </c>
      <c r="AQ138" s="11">
        <v>0.26773455377574373</v>
      </c>
      <c r="AR138" s="11">
        <v>0.73226544622425627</v>
      </c>
      <c r="AS138" s="11">
        <v>0.27265685515104571</v>
      </c>
      <c r="AT138" s="11">
        <v>0.72734314484895435</v>
      </c>
      <c r="AU138" s="11">
        <v>0.26503340757238308</v>
      </c>
      <c r="AV138" s="11">
        <v>0.73496659242761697</v>
      </c>
      <c r="AW138" s="11">
        <v>0.26461538461538464</v>
      </c>
      <c r="AX138" s="11">
        <v>0.73538461538461541</v>
      </c>
      <c r="AY138" s="11">
        <v>0.2785493827160494</v>
      </c>
      <c r="AZ138" s="11">
        <v>0.72145061728395066</v>
      </c>
      <c r="BA138" s="11">
        <v>0.29901589704769116</v>
      </c>
      <c r="BB138" s="11">
        <v>0.70098410295230884</v>
      </c>
      <c r="BC138" s="11">
        <v>0.29357798165137616</v>
      </c>
      <c r="BD138" s="11">
        <v>0.70642201834862384</v>
      </c>
      <c r="BE138" s="11">
        <v>0.30205949656750575</v>
      </c>
      <c r="BF138" s="11">
        <v>0.69794050343249425</v>
      </c>
    </row>
    <row r="139" spans="1:58" x14ac:dyDescent="0.3">
      <c r="A139" s="3">
        <v>833</v>
      </c>
      <c r="B139" s="4" t="s">
        <v>135</v>
      </c>
      <c r="C139" s="11">
        <v>0.2812960235640648</v>
      </c>
      <c r="D139" s="11">
        <v>0.7187039764359352</v>
      </c>
      <c r="E139" s="11">
        <v>0.27252081756245267</v>
      </c>
      <c r="F139" s="11">
        <v>0.72747918243754728</v>
      </c>
      <c r="G139" s="11">
        <v>0.2734375</v>
      </c>
      <c r="H139" s="11">
        <v>0.7265625</v>
      </c>
      <c r="I139" s="11">
        <v>0.27881188118811884</v>
      </c>
      <c r="J139" s="11">
        <v>0.72118811881188116</v>
      </c>
      <c r="K139" s="11">
        <v>0.2742251863475873</v>
      </c>
      <c r="L139" s="11">
        <v>0.7257748136524127</v>
      </c>
      <c r="M139" s="11">
        <v>0.27953216374269008</v>
      </c>
      <c r="N139" s="11">
        <v>0.72046783625730992</v>
      </c>
      <c r="O139" s="11">
        <v>0.28593872741555382</v>
      </c>
      <c r="P139" s="11">
        <v>0.71406127258444618</v>
      </c>
      <c r="Q139" s="11">
        <v>0.27347097779509155</v>
      </c>
      <c r="R139" s="11">
        <v>0.72652902220490845</v>
      </c>
      <c r="S139" s="11">
        <v>0.28549202644885258</v>
      </c>
      <c r="T139" s="11">
        <v>0.71450797355114737</v>
      </c>
      <c r="U139" s="11">
        <v>0.30173508252221753</v>
      </c>
      <c r="V139" s="11">
        <v>0.69826491747778252</v>
      </c>
      <c r="W139" s="11">
        <v>0.32316491897044802</v>
      </c>
      <c r="X139" s="11">
        <v>0.67683508102955192</v>
      </c>
      <c r="Y139" s="11">
        <v>0.31715063520871145</v>
      </c>
      <c r="Z139" s="11">
        <v>0.68284936479128855</v>
      </c>
      <c r="AA139" s="11">
        <v>0.33454876937101186</v>
      </c>
      <c r="AB139" s="11">
        <v>0.66545123062898814</v>
      </c>
      <c r="AC139" s="11">
        <v>0.33834929320565438</v>
      </c>
      <c r="AD139" s="11">
        <v>0.66165070679434568</v>
      </c>
      <c r="AE139" s="11">
        <v>0.32834580216126352</v>
      </c>
      <c r="AF139" s="11">
        <v>0.67165419783873648</v>
      </c>
      <c r="AG139" s="11">
        <v>0.33250311332503113</v>
      </c>
      <c r="AH139" s="11">
        <v>0.66749688667496887</v>
      </c>
      <c r="AI139" s="11">
        <v>0.33122895622895621</v>
      </c>
      <c r="AJ139" s="11">
        <v>0.66877104377104379</v>
      </c>
      <c r="AK139" s="11">
        <v>0.33052631578947367</v>
      </c>
      <c r="AL139" s="11">
        <v>0.66947368421052633</v>
      </c>
      <c r="AM139" s="11">
        <v>0.32895850973751056</v>
      </c>
      <c r="AN139" s="11">
        <v>0.67104149026248938</v>
      </c>
      <c r="AO139" s="11">
        <v>0.32994062765055132</v>
      </c>
      <c r="AP139" s="11">
        <v>0.67005937234944868</v>
      </c>
      <c r="AQ139" s="11">
        <v>0.33506044905008636</v>
      </c>
      <c r="AR139" s="11">
        <v>0.66493955094991364</v>
      </c>
      <c r="AS139" s="11">
        <v>0.34280717096633145</v>
      </c>
      <c r="AT139" s="11">
        <v>0.6571928290336686</v>
      </c>
      <c r="AU139" s="11">
        <v>0.25437828371278459</v>
      </c>
      <c r="AV139" s="11">
        <v>0.74562171628721541</v>
      </c>
      <c r="AW139" s="11">
        <v>0.25177304964539005</v>
      </c>
      <c r="AX139" s="11">
        <v>0.74822695035460995</v>
      </c>
      <c r="AY139" s="11">
        <v>0.25099955575299865</v>
      </c>
      <c r="AZ139" s="11">
        <v>0.7490004442470013</v>
      </c>
      <c r="BA139" s="11">
        <v>0.26102449888641427</v>
      </c>
      <c r="BB139" s="11">
        <v>0.73897550111358579</v>
      </c>
      <c r="BC139" s="11">
        <v>0.27088948787061995</v>
      </c>
      <c r="BD139" s="11">
        <v>0.72911051212938005</v>
      </c>
      <c r="BE139" s="11">
        <v>0.27293064876957496</v>
      </c>
      <c r="BF139" s="11">
        <v>0.72706935123042504</v>
      </c>
    </row>
    <row r="140" spans="1:58" x14ac:dyDescent="0.3">
      <c r="A140" s="3">
        <v>834</v>
      </c>
      <c r="B140" s="4" t="s">
        <v>136</v>
      </c>
      <c r="C140" s="11">
        <v>0.10965923648475531</v>
      </c>
      <c r="D140" s="11">
        <v>0.89034076351524472</v>
      </c>
      <c r="E140" s="11">
        <v>0.10492886178861789</v>
      </c>
      <c r="F140" s="11">
        <v>0.89507113821138207</v>
      </c>
      <c r="G140" s="11">
        <v>0.10544041450777202</v>
      </c>
      <c r="H140" s="11">
        <v>0.89455958549222803</v>
      </c>
      <c r="I140" s="11">
        <v>9.7147262914417887E-2</v>
      </c>
      <c r="J140" s="11">
        <v>0.90285273708558211</v>
      </c>
      <c r="K140" s="11">
        <v>0.10606820461384152</v>
      </c>
      <c r="L140" s="11">
        <v>0.89393179538615852</v>
      </c>
      <c r="M140" s="11">
        <v>9.0611628492323182E-2</v>
      </c>
      <c r="N140" s="11">
        <v>0.90938837150767682</v>
      </c>
      <c r="O140" s="11">
        <v>9.663654618473895E-2</v>
      </c>
      <c r="P140" s="11">
        <v>0.90336345381526106</v>
      </c>
      <c r="Q140" s="11">
        <v>9.0381216864428168E-2</v>
      </c>
      <c r="R140" s="11">
        <v>0.90961878313557187</v>
      </c>
      <c r="S140" s="11">
        <v>9.3462717058222677E-2</v>
      </c>
      <c r="T140" s="11">
        <v>0.90653728294177738</v>
      </c>
      <c r="U140" s="11">
        <v>0.14671702498547357</v>
      </c>
      <c r="V140" s="11">
        <v>0.85328297501452643</v>
      </c>
      <c r="W140" s="11">
        <v>0.14771735969758651</v>
      </c>
      <c r="X140" s="11">
        <v>0.85228264030241352</v>
      </c>
      <c r="Y140" s="11">
        <v>0.14664361855373093</v>
      </c>
      <c r="Z140" s="11">
        <v>0.85335638144626913</v>
      </c>
      <c r="AA140" s="11">
        <v>0.14678641594162223</v>
      </c>
      <c r="AB140" s="11">
        <v>0.85321358405837777</v>
      </c>
      <c r="AC140" s="11">
        <v>0.15074829931972789</v>
      </c>
      <c r="AD140" s="11">
        <v>0.84925170068027211</v>
      </c>
      <c r="AE140" s="11">
        <v>0.15913448370309505</v>
      </c>
      <c r="AF140" s="11">
        <v>0.84086551629690498</v>
      </c>
      <c r="AG140" s="11">
        <v>0.16183706943685075</v>
      </c>
      <c r="AH140" s="11">
        <v>0.83816293056314928</v>
      </c>
      <c r="AI140" s="11">
        <v>0.15951595159515952</v>
      </c>
      <c r="AJ140" s="11">
        <v>0.84048404840484048</v>
      </c>
      <c r="AK140" s="11">
        <v>0.15560451666207656</v>
      </c>
      <c r="AL140" s="11">
        <v>0.84439548333792347</v>
      </c>
      <c r="AM140" s="11">
        <v>0.1523862684900921</v>
      </c>
      <c r="AN140" s="11">
        <v>0.84761373150990793</v>
      </c>
      <c r="AO140" s="11">
        <v>0.14925373134328357</v>
      </c>
      <c r="AP140" s="11">
        <v>0.85074626865671643</v>
      </c>
      <c r="AQ140" s="11">
        <v>0.15560451666207656</v>
      </c>
      <c r="AR140" s="11">
        <v>0.84439548333792347</v>
      </c>
      <c r="AS140" s="11">
        <v>0.15415986949429036</v>
      </c>
      <c r="AT140" s="11">
        <v>0.84584013050570961</v>
      </c>
      <c r="AU140" s="11">
        <v>0.3021368677305924</v>
      </c>
      <c r="AV140" s="11">
        <v>0.69786313226940766</v>
      </c>
      <c r="AW140" s="11">
        <v>0.30473372781065089</v>
      </c>
      <c r="AX140" s="11">
        <v>0.69526627218934911</v>
      </c>
      <c r="AY140" s="11">
        <v>0.30447761194029849</v>
      </c>
      <c r="AZ140" s="11">
        <v>0.69552238805970146</v>
      </c>
      <c r="BA140" s="11">
        <v>0.30880773361976371</v>
      </c>
      <c r="BB140" s="11">
        <v>0.69119226638023634</v>
      </c>
      <c r="BC140" s="11">
        <v>0.31377825618945104</v>
      </c>
      <c r="BD140" s="11">
        <v>0.68622174381054901</v>
      </c>
      <c r="BE140" s="11">
        <v>0.31099702783031613</v>
      </c>
      <c r="BF140" s="11">
        <v>0.68900297216968387</v>
      </c>
    </row>
    <row r="141" spans="1:58" x14ac:dyDescent="0.3">
      <c r="A141" s="3">
        <v>901</v>
      </c>
      <c r="B141" s="4" t="s">
        <v>137</v>
      </c>
      <c r="C141" s="11">
        <v>0.66480286738351257</v>
      </c>
      <c r="D141" s="11">
        <v>0.33519713261648748</v>
      </c>
      <c r="E141" s="11">
        <v>0.6650331507639089</v>
      </c>
      <c r="F141" s="11">
        <v>0.3349668492360911</v>
      </c>
      <c r="G141" s="11">
        <v>0.67112453264308314</v>
      </c>
      <c r="H141" s="11">
        <v>0.32887546735691686</v>
      </c>
      <c r="I141" s="11">
        <v>0.6682505399568035</v>
      </c>
      <c r="J141" s="11">
        <v>0.33174946004319655</v>
      </c>
      <c r="K141" s="11">
        <v>0.66818700114025087</v>
      </c>
      <c r="L141" s="11">
        <v>0.33181299885974913</v>
      </c>
      <c r="M141" s="11">
        <v>0.63950157547980524</v>
      </c>
      <c r="N141" s="11">
        <v>0.36049842452019476</v>
      </c>
      <c r="O141" s="11">
        <v>0.64050886220697545</v>
      </c>
      <c r="P141" s="11">
        <v>0.35949113779302461</v>
      </c>
      <c r="Q141" s="11">
        <v>0.67316861725184218</v>
      </c>
      <c r="R141" s="11">
        <v>0.32683138274815776</v>
      </c>
      <c r="S141" s="11">
        <v>0.67180966113914919</v>
      </c>
      <c r="T141" s="11">
        <v>0.32819033886085075</v>
      </c>
      <c r="U141" s="11">
        <v>0.65172362775558512</v>
      </c>
      <c r="V141" s="11">
        <v>0.34827637224441488</v>
      </c>
      <c r="W141" s="11">
        <v>0.65763797873889618</v>
      </c>
      <c r="X141" s="11">
        <v>0.34236202126110382</v>
      </c>
      <c r="Y141" s="11">
        <v>0.65914351851851849</v>
      </c>
      <c r="Z141" s="11">
        <v>0.34085648148148145</v>
      </c>
      <c r="AA141" s="11">
        <v>0.65387918694531921</v>
      </c>
      <c r="AB141" s="11">
        <v>0.34612081305468079</v>
      </c>
      <c r="AC141" s="11">
        <v>0.65356937248128955</v>
      </c>
      <c r="AD141" s="11">
        <v>0.3464306275187104</v>
      </c>
      <c r="AE141" s="11">
        <v>0.64938450398262126</v>
      </c>
      <c r="AF141" s="11">
        <v>0.35061549601737874</v>
      </c>
      <c r="AG141" s="11">
        <v>0.65081442699243741</v>
      </c>
      <c r="AH141" s="11">
        <v>0.34918557300756253</v>
      </c>
      <c r="AI141" s="11">
        <v>0.64921006436512585</v>
      </c>
      <c r="AJ141" s="11">
        <v>0.35078993563487421</v>
      </c>
      <c r="AK141" s="11">
        <v>0.65146865409907939</v>
      </c>
      <c r="AL141" s="11">
        <v>0.34853134590092066</v>
      </c>
      <c r="AM141" s="11">
        <v>0.6633663366336634</v>
      </c>
      <c r="AN141" s="11">
        <v>0.33663366336633666</v>
      </c>
      <c r="AO141" s="11">
        <v>0.66040483471676137</v>
      </c>
      <c r="AP141" s="11">
        <v>0.33959516528323869</v>
      </c>
      <c r="AQ141" s="11">
        <v>0.66175397636071798</v>
      </c>
      <c r="AR141" s="11">
        <v>0.33824602363928208</v>
      </c>
      <c r="AS141" s="11">
        <v>0.65881668847216168</v>
      </c>
      <c r="AT141" s="11">
        <v>0.34118331152783837</v>
      </c>
      <c r="AU141" s="11">
        <v>0.66202957973348953</v>
      </c>
      <c r="AV141" s="11">
        <v>0.33797042026651047</v>
      </c>
      <c r="AW141" s="11">
        <v>0.65984617617181829</v>
      </c>
      <c r="AX141" s="11">
        <v>0.34015382382818171</v>
      </c>
      <c r="AY141" s="11">
        <v>0.65507750253512964</v>
      </c>
      <c r="AZ141" s="11">
        <v>0.34492249746487036</v>
      </c>
      <c r="BA141" s="11">
        <v>0.65601041515984382</v>
      </c>
      <c r="BB141" s="11">
        <v>0.34398958484015624</v>
      </c>
      <c r="BC141" s="11">
        <v>0.66782156777825896</v>
      </c>
      <c r="BD141" s="11">
        <v>0.33217843222174104</v>
      </c>
      <c r="BE141" s="11">
        <v>0.67233609536269812</v>
      </c>
      <c r="BF141" s="11">
        <v>0.32766390463730194</v>
      </c>
    </row>
    <row r="142" spans="1:58" x14ac:dyDescent="0.3">
      <c r="A142" s="3">
        <v>904</v>
      </c>
      <c r="B142" s="4" t="s">
        <v>138</v>
      </c>
      <c r="C142" s="11">
        <v>0.71111687637825916</v>
      </c>
      <c r="D142" s="11">
        <v>0.28888312362174084</v>
      </c>
      <c r="E142" s="11">
        <v>0.72599181871307061</v>
      </c>
      <c r="F142" s="11">
        <v>0.27400818128692944</v>
      </c>
      <c r="G142" s="11">
        <v>0.72640405616224646</v>
      </c>
      <c r="H142" s="11">
        <v>0.27359594383775349</v>
      </c>
      <c r="I142" s="11">
        <v>0.72964148527528805</v>
      </c>
      <c r="J142" s="11">
        <v>0.2703585147247119</v>
      </c>
      <c r="K142" s="11">
        <v>0.73529230579683358</v>
      </c>
      <c r="L142" s="11">
        <v>0.26470769420316637</v>
      </c>
      <c r="M142" s="11">
        <v>0.73809234507897936</v>
      </c>
      <c r="N142" s="11">
        <v>0.26190765492102064</v>
      </c>
      <c r="O142" s="11">
        <v>0.74109589041095891</v>
      </c>
      <c r="P142" s="11">
        <v>0.25890410958904109</v>
      </c>
      <c r="Q142" s="11">
        <v>0.73977783030016542</v>
      </c>
      <c r="R142" s="11">
        <v>0.26022216969983453</v>
      </c>
      <c r="S142" s="11">
        <v>0.74592815062954831</v>
      </c>
      <c r="T142" s="11">
        <v>0.25407184937045163</v>
      </c>
      <c r="U142" s="11">
        <v>0.80712040618955516</v>
      </c>
      <c r="V142" s="11">
        <v>0.19287959381044487</v>
      </c>
      <c r="W142" s="11">
        <v>0.8138583040295152</v>
      </c>
      <c r="X142" s="11">
        <v>0.1861416959704848</v>
      </c>
      <c r="Y142" s="11">
        <v>0.81338604913866142</v>
      </c>
      <c r="Z142" s="11">
        <v>0.18661395086133861</v>
      </c>
      <c r="AA142" s="11">
        <v>0.81342465753424653</v>
      </c>
      <c r="AB142" s="11">
        <v>0.18657534246575341</v>
      </c>
      <c r="AC142" s="11">
        <v>0.81397361020982051</v>
      </c>
      <c r="AD142" s="11">
        <v>0.18602638979017955</v>
      </c>
      <c r="AE142" s="11">
        <v>0.81359015516318889</v>
      </c>
      <c r="AF142" s="11">
        <v>0.18640984483681114</v>
      </c>
      <c r="AG142" s="11">
        <v>0.81103030946440891</v>
      </c>
      <c r="AH142" s="11">
        <v>0.18896969053559107</v>
      </c>
      <c r="AI142" s="11">
        <v>0.82444618191295282</v>
      </c>
      <c r="AJ142" s="11">
        <v>0.17555381808704718</v>
      </c>
      <c r="AK142" s="11">
        <v>0.82761802245117633</v>
      </c>
      <c r="AL142" s="11">
        <v>0.17238197754882362</v>
      </c>
      <c r="AM142" s="11">
        <v>0.83366166590897606</v>
      </c>
      <c r="AN142" s="11">
        <v>0.16633833409102389</v>
      </c>
      <c r="AO142" s="11">
        <v>0.83503308293119749</v>
      </c>
      <c r="AP142" s="11">
        <v>0.16496691706880254</v>
      </c>
      <c r="AQ142" s="11">
        <v>0.84142472601422802</v>
      </c>
      <c r="AR142" s="11">
        <v>0.15857527398577198</v>
      </c>
      <c r="AS142" s="11">
        <v>0.8425111685868798</v>
      </c>
      <c r="AT142" s="11">
        <v>0.15748883141312014</v>
      </c>
      <c r="AU142" s="11">
        <v>0.85322251114413072</v>
      </c>
      <c r="AV142" s="11">
        <v>0.14677748885586925</v>
      </c>
      <c r="AW142" s="11">
        <v>0.85259477364740521</v>
      </c>
      <c r="AX142" s="11">
        <v>0.14740522635259479</v>
      </c>
      <c r="AY142" s="11">
        <v>0.85017231997097764</v>
      </c>
      <c r="AZ142" s="11">
        <v>0.1498276800290223</v>
      </c>
      <c r="BA142" s="11">
        <v>0.84773717435760643</v>
      </c>
      <c r="BB142" s="11">
        <v>0.15226282564239352</v>
      </c>
      <c r="BC142" s="11">
        <v>0.86064886338556612</v>
      </c>
      <c r="BD142" s="11">
        <v>0.13935113661443391</v>
      </c>
      <c r="BE142" s="11">
        <v>0.86487427129557126</v>
      </c>
      <c r="BF142" s="11">
        <v>0.13512572870442879</v>
      </c>
    </row>
    <row r="143" spans="1:58" x14ac:dyDescent="0.3">
      <c r="A143" s="3">
        <v>906</v>
      </c>
      <c r="B143" s="4" t="s">
        <v>139</v>
      </c>
      <c r="C143" s="12">
        <v>0.78961872909698994</v>
      </c>
      <c r="D143" s="12">
        <v>0.21038127090301004</v>
      </c>
      <c r="E143" s="12">
        <v>0.79719353984643893</v>
      </c>
      <c r="F143" s="12">
        <v>0.20280646015356102</v>
      </c>
      <c r="G143" s="11">
        <v>0.79315460421744199</v>
      </c>
      <c r="H143" s="11">
        <v>0.20684539578255801</v>
      </c>
      <c r="I143" s="11">
        <v>0.79444195899892101</v>
      </c>
      <c r="J143" s="11">
        <v>0.20555804100107897</v>
      </c>
      <c r="K143" s="11">
        <v>0.79669532787734387</v>
      </c>
      <c r="L143" s="11">
        <v>0.20330467212265618</v>
      </c>
      <c r="M143" s="11">
        <v>0.79769894534995212</v>
      </c>
      <c r="N143" s="11">
        <v>0.20230105465004794</v>
      </c>
      <c r="O143" s="11">
        <v>0.78707801564429802</v>
      </c>
      <c r="P143" s="11">
        <v>0.21292198435570195</v>
      </c>
      <c r="Q143" s="11">
        <v>0.78810666529784668</v>
      </c>
      <c r="R143" s="11">
        <v>0.21189333470215332</v>
      </c>
      <c r="S143" s="11">
        <v>0.78869558533398243</v>
      </c>
      <c r="T143" s="11">
        <v>0.21130441466601757</v>
      </c>
      <c r="U143" s="11">
        <v>0.83619687037428636</v>
      </c>
      <c r="V143" s="11">
        <v>0.16380312962571369</v>
      </c>
      <c r="W143" s="11">
        <v>0.83876585568725304</v>
      </c>
      <c r="X143" s="11">
        <v>0.16123414431274694</v>
      </c>
      <c r="Y143" s="11">
        <v>0.83668684786809222</v>
      </c>
      <c r="Z143" s="11">
        <v>0.16331315213190778</v>
      </c>
      <c r="AA143" s="11">
        <v>0.84212813826251465</v>
      </c>
      <c r="AB143" s="11">
        <v>0.1578718617374853</v>
      </c>
      <c r="AC143" s="11">
        <v>0.84211871119401083</v>
      </c>
      <c r="AD143" s="11">
        <v>0.15788128880598923</v>
      </c>
      <c r="AE143" s="11">
        <v>0.83893147266291479</v>
      </c>
      <c r="AF143" s="11">
        <v>0.16106852733708524</v>
      </c>
      <c r="AG143" s="11">
        <v>0.83640739802381558</v>
      </c>
      <c r="AH143" s="11">
        <v>0.16359260197618444</v>
      </c>
      <c r="AI143" s="11">
        <v>0.83857701526428663</v>
      </c>
      <c r="AJ143" s="11">
        <v>0.1614229847357134</v>
      </c>
      <c r="AK143" s="11">
        <v>0.83694213431232989</v>
      </c>
      <c r="AL143" s="11">
        <v>0.16305786568767014</v>
      </c>
      <c r="AM143" s="11">
        <v>0.84128115628533506</v>
      </c>
      <c r="AN143" s="11">
        <v>0.15871884371466496</v>
      </c>
      <c r="AO143" s="11">
        <v>0.83979616597913131</v>
      </c>
      <c r="AP143" s="11">
        <v>0.16020383402086871</v>
      </c>
      <c r="AQ143" s="11">
        <v>0.8424774560987186</v>
      </c>
      <c r="AR143" s="11">
        <v>0.15752254390128145</v>
      </c>
      <c r="AS143" s="11">
        <v>0.84226183504719965</v>
      </c>
      <c r="AT143" s="11">
        <v>0.15773816495280035</v>
      </c>
      <c r="AU143" s="11">
        <v>0.87120581158615584</v>
      </c>
      <c r="AV143" s="11">
        <v>0.12879418841384416</v>
      </c>
      <c r="AW143" s="11">
        <v>0.87079152476514821</v>
      </c>
      <c r="AX143" s="11">
        <v>0.12920847523485177</v>
      </c>
      <c r="AY143" s="11">
        <v>0.87323050440533623</v>
      </c>
      <c r="AZ143" s="11">
        <v>0.12676949559466377</v>
      </c>
      <c r="BA143" s="11">
        <v>0.87248322147651003</v>
      </c>
      <c r="BB143" s="11">
        <v>0.12751677852348994</v>
      </c>
      <c r="BC143" s="11">
        <v>0.87282327828333894</v>
      </c>
      <c r="BD143" s="11">
        <v>0.12717672171666106</v>
      </c>
      <c r="BE143" s="11">
        <v>0.87361245038458946</v>
      </c>
      <c r="BF143" s="11">
        <v>0.12638754961541049</v>
      </c>
    </row>
    <row r="144" spans="1:58" x14ac:dyDescent="0.3">
      <c r="A144" s="3">
        <v>911</v>
      </c>
      <c r="B144" s="4" t="s">
        <v>140</v>
      </c>
      <c r="C144" s="11">
        <v>0</v>
      </c>
      <c r="D144" s="11">
        <v>1</v>
      </c>
      <c r="E144" s="11">
        <v>0</v>
      </c>
      <c r="F144" s="11">
        <v>1</v>
      </c>
      <c r="G144" s="11">
        <v>0</v>
      </c>
      <c r="H144" s="11">
        <v>1</v>
      </c>
      <c r="I144" s="11">
        <v>0</v>
      </c>
      <c r="J144" s="11">
        <v>1</v>
      </c>
      <c r="K144" s="11">
        <v>0</v>
      </c>
      <c r="L144" s="11">
        <v>1</v>
      </c>
      <c r="M144" s="11">
        <v>0</v>
      </c>
      <c r="N144" s="11">
        <v>1</v>
      </c>
      <c r="O144" s="11">
        <v>0</v>
      </c>
      <c r="P144" s="11">
        <v>1</v>
      </c>
      <c r="Q144" s="11">
        <v>0</v>
      </c>
      <c r="R144" s="11">
        <v>1</v>
      </c>
      <c r="S144" s="11">
        <v>0</v>
      </c>
      <c r="T144" s="11">
        <v>1</v>
      </c>
      <c r="U144" s="11">
        <v>0.28158689090125055</v>
      </c>
      <c r="V144" s="11">
        <v>0.71841310909874945</v>
      </c>
      <c r="W144" s="11">
        <v>0.27339003645200488</v>
      </c>
      <c r="X144" s="11">
        <v>0.72660996354799512</v>
      </c>
      <c r="Y144" s="11">
        <v>0.27632109721661963</v>
      </c>
      <c r="Z144" s="11">
        <v>0.72367890278338043</v>
      </c>
      <c r="AA144" s="11">
        <v>0.28617623282134197</v>
      </c>
      <c r="AB144" s="11">
        <v>0.71382376717865803</v>
      </c>
      <c r="AC144" s="11">
        <v>0.29451780712284914</v>
      </c>
      <c r="AD144" s="11">
        <v>0.70548219287715086</v>
      </c>
      <c r="AE144" s="11">
        <v>0.2948616600790514</v>
      </c>
      <c r="AF144" s="11">
        <v>0.70513833992094865</v>
      </c>
      <c r="AG144" s="11">
        <v>0.30012053033346725</v>
      </c>
      <c r="AH144" s="11">
        <v>0.69987946966653269</v>
      </c>
      <c r="AI144" s="11">
        <v>0.2913322632423756</v>
      </c>
      <c r="AJ144" s="11">
        <v>0.7086677367576244</v>
      </c>
      <c r="AK144" s="11">
        <v>0.28599999999999998</v>
      </c>
      <c r="AL144" s="11">
        <v>0.71399999999999997</v>
      </c>
      <c r="AM144" s="11">
        <v>0.27897681854516387</v>
      </c>
      <c r="AN144" s="11">
        <v>0.72102318145483613</v>
      </c>
      <c r="AO144" s="11">
        <v>0.27572347266881031</v>
      </c>
      <c r="AP144" s="11">
        <v>0.72427652733118975</v>
      </c>
      <c r="AQ144" s="11">
        <v>0.27451768488745981</v>
      </c>
      <c r="AR144" s="11">
        <v>0.72548231511254024</v>
      </c>
      <c r="AS144" s="11">
        <v>0.27346278317152106</v>
      </c>
      <c r="AT144" s="11">
        <v>0.72653721682847894</v>
      </c>
      <c r="AU144" s="11">
        <v>0.32620104965684293</v>
      </c>
      <c r="AV144" s="11">
        <v>0.67379895034315707</v>
      </c>
      <c r="AW144" s="11">
        <v>0.32260659694288013</v>
      </c>
      <c r="AX144" s="11">
        <v>0.67739340305711992</v>
      </c>
      <c r="AY144" s="11">
        <v>0.3470540758676352</v>
      </c>
      <c r="AZ144" s="11">
        <v>0.65294592413236485</v>
      </c>
      <c r="BA144" s="11">
        <v>0.34452082490901736</v>
      </c>
      <c r="BB144" s="11">
        <v>0.65547917509098264</v>
      </c>
      <c r="BC144" s="11">
        <v>0.35273017138302115</v>
      </c>
      <c r="BD144" s="11">
        <v>0.6472698286169789</v>
      </c>
      <c r="BE144" s="11">
        <v>0.35456389452332659</v>
      </c>
      <c r="BF144" s="11">
        <v>0.64543610547667341</v>
      </c>
    </row>
    <row r="145" spans="1:58" x14ac:dyDescent="0.3">
      <c r="A145" s="3">
        <v>912</v>
      </c>
      <c r="B145" s="6" t="s">
        <v>141</v>
      </c>
      <c r="C145" s="11">
        <v>0</v>
      </c>
      <c r="D145" s="11">
        <v>1</v>
      </c>
      <c r="E145" s="11">
        <v>0</v>
      </c>
      <c r="F145" s="11">
        <v>1</v>
      </c>
      <c r="G145" s="11">
        <v>0</v>
      </c>
      <c r="H145" s="11">
        <v>1</v>
      </c>
      <c r="I145" s="11">
        <v>0</v>
      </c>
      <c r="J145" s="11">
        <v>1</v>
      </c>
      <c r="K145" s="11">
        <v>0</v>
      </c>
      <c r="L145" s="11">
        <v>1</v>
      </c>
      <c r="M145" s="11">
        <v>0</v>
      </c>
      <c r="N145" s="11">
        <v>1</v>
      </c>
      <c r="O145" s="11">
        <v>0</v>
      </c>
      <c r="P145" s="11">
        <v>1</v>
      </c>
      <c r="Q145" s="11">
        <v>0</v>
      </c>
      <c r="R145" s="11">
        <v>1</v>
      </c>
      <c r="S145" s="11">
        <v>0</v>
      </c>
      <c r="T145" s="11">
        <v>1</v>
      </c>
      <c r="U145" s="11">
        <v>0.28372352285395763</v>
      </c>
      <c r="V145" s="11">
        <v>0.71627647714604237</v>
      </c>
      <c r="W145" s="11">
        <v>0.30336458907887481</v>
      </c>
      <c r="X145" s="11">
        <v>0.69663541092112524</v>
      </c>
      <c r="Y145" s="11">
        <v>0.29405286343612336</v>
      </c>
      <c r="Z145" s="11">
        <v>0.70594713656387664</v>
      </c>
      <c r="AA145" s="11">
        <v>0.30093870789618993</v>
      </c>
      <c r="AB145" s="11">
        <v>0.69906129210381007</v>
      </c>
      <c r="AC145" s="11">
        <v>0.29664281783159052</v>
      </c>
      <c r="AD145" s="11">
        <v>0.70335718216840948</v>
      </c>
      <c r="AE145" s="11">
        <v>0.2988505747126437</v>
      </c>
      <c r="AF145" s="11">
        <v>0.70114942528735635</v>
      </c>
      <c r="AG145" s="11">
        <v>0.29726775956284152</v>
      </c>
      <c r="AH145" s="11">
        <v>0.70273224043715843</v>
      </c>
      <c r="AI145" s="11">
        <v>0.29907558455682437</v>
      </c>
      <c r="AJ145" s="11">
        <v>0.70092441544317563</v>
      </c>
      <c r="AK145" s="11">
        <v>0.312972972972973</v>
      </c>
      <c r="AL145" s="11">
        <v>0.687027027027027</v>
      </c>
      <c r="AM145" s="11">
        <v>0.31740976645435243</v>
      </c>
      <c r="AN145" s="11">
        <v>0.68259023354564752</v>
      </c>
      <c r="AO145" s="11">
        <v>0.31063829787234043</v>
      </c>
      <c r="AP145" s="11">
        <v>0.68936170212765957</v>
      </c>
      <c r="AQ145" s="11">
        <v>0.3303850156087409</v>
      </c>
      <c r="AR145" s="11">
        <v>0.6696149843912591</v>
      </c>
      <c r="AS145" s="11">
        <v>0.32591826176927058</v>
      </c>
      <c r="AT145" s="11">
        <v>0.67408173823072948</v>
      </c>
      <c r="AU145" s="11">
        <v>0.33501259445843828</v>
      </c>
      <c r="AV145" s="11">
        <v>0.66498740554156166</v>
      </c>
      <c r="AW145" s="11">
        <v>0.33350000000000002</v>
      </c>
      <c r="AX145" s="11">
        <v>0.66649999999999998</v>
      </c>
      <c r="AY145" s="11">
        <v>0.35682382133995039</v>
      </c>
      <c r="AZ145" s="11">
        <v>0.64317617866004961</v>
      </c>
      <c r="BA145" s="11">
        <v>0.35759960649286771</v>
      </c>
      <c r="BB145" s="11">
        <v>0.64240039350713229</v>
      </c>
      <c r="BC145" s="11">
        <v>0.47979077508321444</v>
      </c>
      <c r="BD145" s="11">
        <v>0.52020922491678556</v>
      </c>
      <c r="BE145" s="11">
        <v>0.49064748201438851</v>
      </c>
      <c r="BF145" s="11">
        <v>0.50935251798561154</v>
      </c>
    </row>
    <row r="146" spans="1:58" x14ac:dyDescent="0.3">
      <c r="A146" s="3">
        <v>914</v>
      </c>
      <c r="B146" s="4" t="s">
        <v>142</v>
      </c>
      <c r="C146" s="11">
        <v>0.49939246658566222</v>
      </c>
      <c r="D146" s="11">
        <v>0.50060753341433784</v>
      </c>
      <c r="E146" s="11">
        <v>0.48511080332409973</v>
      </c>
      <c r="F146" s="11">
        <v>0.51488919667590027</v>
      </c>
      <c r="G146" s="11">
        <v>0.47688564476885642</v>
      </c>
      <c r="H146" s="11">
        <v>0.52311435523114358</v>
      </c>
      <c r="I146" s="11">
        <v>0.47736768802228413</v>
      </c>
      <c r="J146" s="11">
        <v>0.52263231197771587</v>
      </c>
      <c r="K146" s="11">
        <v>0.47570955946369492</v>
      </c>
      <c r="L146" s="11">
        <v>0.52429044053630502</v>
      </c>
      <c r="M146" s="11">
        <v>0.3287268958369321</v>
      </c>
      <c r="N146" s="11">
        <v>0.67127310416306785</v>
      </c>
      <c r="O146" s="11">
        <v>0.33149171270718231</v>
      </c>
      <c r="P146" s="11">
        <v>0.66850828729281764</v>
      </c>
      <c r="Q146" s="11">
        <v>0.32924335378323111</v>
      </c>
      <c r="R146" s="11">
        <v>0.67075664621676889</v>
      </c>
      <c r="S146" s="11">
        <v>0.33164300202839758</v>
      </c>
      <c r="T146" s="11">
        <v>0.66835699797160242</v>
      </c>
      <c r="U146" s="11">
        <v>0.32682560540642014</v>
      </c>
      <c r="V146" s="11">
        <v>0.67317439459357986</v>
      </c>
      <c r="W146" s="11">
        <v>0.34852017937219731</v>
      </c>
      <c r="X146" s="11">
        <v>0.65147982062780274</v>
      </c>
      <c r="Y146" s="11">
        <v>0.3416944395720049</v>
      </c>
      <c r="Z146" s="11">
        <v>0.65830556042799504</v>
      </c>
      <c r="AA146" s="11">
        <v>0.34797647872708404</v>
      </c>
      <c r="AB146" s="11">
        <v>0.65202352127291596</v>
      </c>
      <c r="AC146" s="11">
        <v>0.34630686732399241</v>
      </c>
      <c r="AD146" s="11">
        <v>0.65369313267600759</v>
      </c>
      <c r="AE146" s="11">
        <v>0.34491142757902049</v>
      </c>
      <c r="AF146" s="11">
        <v>0.65508857242097951</v>
      </c>
      <c r="AG146" s="11">
        <v>0.34205057152753726</v>
      </c>
      <c r="AH146" s="11">
        <v>0.65794942847246274</v>
      </c>
      <c r="AI146" s="11">
        <v>0.3477653631284916</v>
      </c>
      <c r="AJ146" s="11">
        <v>0.6522346368715084</v>
      </c>
      <c r="AK146" s="11">
        <v>0.34728546409807354</v>
      </c>
      <c r="AL146" s="11">
        <v>0.65271453590192641</v>
      </c>
      <c r="AM146" s="11">
        <v>0.35225694444444444</v>
      </c>
      <c r="AN146" s="11">
        <v>0.64774305555555556</v>
      </c>
      <c r="AO146" s="11">
        <v>0.3545392022008253</v>
      </c>
      <c r="AP146" s="11">
        <v>0.64546079779917465</v>
      </c>
      <c r="AQ146" s="11">
        <v>0.38649060436769933</v>
      </c>
      <c r="AR146" s="11">
        <v>0.61350939563230067</v>
      </c>
      <c r="AS146" s="11">
        <v>0.39005897219882057</v>
      </c>
      <c r="AT146" s="11">
        <v>0.60994102780117943</v>
      </c>
      <c r="AU146" s="11">
        <v>0.4017931263489955</v>
      </c>
      <c r="AV146" s="11">
        <v>0.59820687365100444</v>
      </c>
      <c r="AW146" s="11">
        <v>0.40393518518518517</v>
      </c>
      <c r="AX146" s="11">
        <v>0.59606481481481477</v>
      </c>
      <c r="AY146" s="11">
        <v>0.40705181261380569</v>
      </c>
      <c r="AZ146" s="11">
        <v>0.59294818738619437</v>
      </c>
      <c r="BA146" s="11">
        <v>0.42635788070643121</v>
      </c>
      <c r="BB146" s="11">
        <v>0.57364211929356879</v>
      </c>
      <c r="BC146" s="11">
        <v>0.45498179410791129</v>
      </c>
      <c r="BD146" s="11">
        <v>0.54501820589208871</v>
      </c>
      <c r="BE146" s="11">
        <v>0.4616017102450255</v>
      </c>
      <c r="BF146" s="11">
        <v>0.5383982897549745</v>
      </c>
    </row>
    <row r="147" spans="1:58" x14ac:dyDescent="0.3">
      <c r="A147" s="3">
        <v>919</v>
      </c>
      <c r="B147" s="4" t="s">
        <v>143</v>
      </c>
      <c r="C147" s="11">
        <v>0.28118762475049902</v>
      </c>
      <c r="D147" s="11">
        <v>0.71881237524950103</v>
      </c>
      <c r="E147" s="11">
        <v>0.27071823204419887</v>
      </c>
      <c r="F147" s="11">
        <v>0.72928176795580113</v>
      </c>
      <c r="G147" s="11">
        <v>0.28183565593464682</v>
      </c>
      <c r="H147" s="11">
        <v>0.71816434406535323</v>
      </c>
      <c r="I147" s="11">
        <v>0.29183527731492503</v>
      </c>
      <c r="J147" s="11">
        <v>0.70816472268507502</v>
      </c>
      <c r="K147" s="11">
        <v>0.30320906087777255</v>
      </c>
      <c r="L147" s="11">
        <v>0.69679093912222745</v>
      </c>
      <c r="M147" s="11">
        <v>0.31910426871938419</v>
      </c>
      <c r="N147" s="11">
        <v>0.68089573128061587</v>
      </c>
      <c r="O147" s="11">
        <v>0.33004813201925282</v>
      </c>
      <c r="P147" s="11">
        <v>0.66995186798074724</v>
      </c>
      <c r="Q147" s="11">
        <v>0.33647220946256318</v>
      </c>
      <c r="R147" s="11">
        <v>0.66352779053743682</v>
      </c>
      <c r="S147" s="11">
        <v>0.35038133692238671</v>
      </c>
      <c r="T147" s="11">
        <v>0.64961866307761329</v>
      </c>
      <c r="U147" s="11">
        <v>0.39086058919044303</v>
      </c>
      <c r="V147" s="11">
        <v>0.60913941080955691</v>
      </c>
      <c r="W147" s="11">
        <v>0.39893617021276595</v>
      </c>
      <c r="X147" s="11">
        <v>0.60106382978723405</v>
      </c>
      <c r="Y147" s="11">
        <v>0.39325842696629215</v>
      </c>
      <c r="Z147" s="11">
        <v>0.6067415730337079</v>
      </c>
      <c r="AA147" s="11">
        <v>0.39653679653679652</v>
      </c>
      <c r="AB147" s="11">
        <v>0.60346320346320348</v>
      </c>
      <c r="AC147" s="11">
        <v>0.40127795527156551</v>
      </c>
      <c r="AD147" s="11">
        <v>0.59872204472843449</v>
      </c>
      <c r="AE147" s="11">
        <v>0.40768409818569906</v>
      </c>
      <c r="AF147" s="11">
        <v>0.59231590181430094</v>
      </c>
      <c r="AG147" s="11">
        <v>0.40773361976369493</v>
      </c>
      <c r="AH147" s="11">
        <v>0.59226638023630507</v>
      </c>
      <c r="AI147" s="11">
        <v>0.40298821548821551</v>
      </c>
      <c r="AJ147" s="11">
        <v>0.59701178451178449</v>
      </c>
      <c r="AK147" s="11">
        <v>0.41291543962978544</v>
      </c>
      <c r="AL147" s="11">
        <v>0.5870845603702145</v>
      </c>
      <c r="AM147" s="11">
        <v>0.41876288659793814</v>
      </c>
      <c r="AN147" s="11">
        <v>0.58123711340206186</v>
      </c>
      <c r="AO147" s="11">
        <v>0.42588427724391742</v>
      </c>
      <c r="AP147" s="11">
        <v>0.57411572275608258</v>
      </c>
      <c r="AQ147" s="11">
        <v>0.45946473920687636</v>
      </c>
      <c r="AR147" s="11">
        <v>0.54053526079312364</v>
      </c>
      <c r="AS147" s="11">
        <v>0.46932164634146339</v>
      </c>
      <c r="AT147" s="11">
        <v>0.53067835365853655</v>
      </c>
      <c r="AU147" s="11">
        <v>0.48105710589539824</v>
      </c>
      <c r="AV147" s="11">
        <v>0.5189428941046017</v>
      </c>
      <c r="AW147" s="11">
        <v>0.49863213569213932</v>
      </c>
      <c r="AX147" s="11">
        <v>0.50136786430786062</v>
      </c>
      <c r="AY147" s="11">
        <v>0.50633140376266283</v>
      </c>
      <c r="AZ147" s="11">
        <v>0.49366859623733717</v>
      </c>
      <c r="BA147" s="11">
        <v>0.51450952465729038</v>
      </c>
      <c r="BB147" s="11">
        <v>0.48549047534270962</v>
      </c>
      <c r="BC147" s="11">
        <v>0.52733006306937635</v>
      </c>
      <c r="BD147" s="11">
        <v>0.4726699369306237</v>
      </c>
      <c r="BE147" s="11">
        <v>0.53628196268140982</v>
      </c>
      <c r="BF147" s="11">
        <v>0.46371803731859018</v>
      </c>
    </row>
    <row r="148" spans="1:58" x14ac:dyDescent="0.3">
      <c r="A148" s="3">
        <v>926</v>
      </c>
      <c r="B148" s="4" t="s">
        <v>144</v>
      </c>
      <c r="C148" s="11">
        <v>0.62341095028319693</v>
      </c>
      <c r="D148" s="11">
        <v>0.37658904971680301</v>
      </c>
      <c r="E148" s="11">
        <v>0.62988390962426666</v>
      </c>
      <c r="F148" s="11">
        <v>0.37011609037573334</v>
      </c>
      <c r="G148" s="11">
        <v>0.63250093179276934</v>
      </c>
      <c r="H148" s="11">
        <v>0.36749906820723072</v>
      </c>
      <c r="I148" s="11">
        <v>0.63481398531790467</v>
      </c>
      <c r="J148" s="11">
        <v>0.36518601468209533</v>
      </c>
      <c r="K148" s="11">
        <v>0.64148450636560173</v>
      </c>
      <c r="L148" s="11">
        <v>0.35851549363439827</v>
      </c>
      <c r="M148" s="11">
        <v>0.63776240458015265</v>
      </c>
      <c r="N148" s="11">
        <v>0.36223759541984735</v>
      </c>
      <c r="O148" s="11">
        <v>0.63633148650241655</v>
      </c>
      <c r="P148" s="11">
        <v>0.36366851349758339</v>
      </c>
      <c r="Q148" s="11">
        <v>0.63114659261830386</v>
      </c>
      <c r="R148" s="11">
        <v>0.3688534073816962</v>
      </c>
      <c r="S148" s="11">
        <v>0.63048738333909438</v>
      </c>
      <c r="T148" s="11">
        <v>0.36951261666090562</v>
      </c>
      <c r="U148" s="11">
        <v>0.6707024694317909</v>
      </c>
      <c r="V148" s="11">
        <v>0.32929753056820904</v>
      </c>
      <c r="W148" s="11">
        <v>0.68505667360629197</v>
      </c>
      <c r="X148" s="11">
        <v>0.31494332639370809</v>
      </c>
      <c r="Y148" s="11">
        <v>0.68347211132656549</v>
      </c>
      <c r="Z148" s="11">
        <v>0.31652788867343445</v>
      </c>
      <c r="AA148" s="11">
        <v>0.68198157717366881</v>
      </c>
      <c r="AB148" s="11">
        <v>0.31801842282633114</v>
      </c>
      <c r="AC148" s="11">
        <v>0.68171154060998773</v>
      </c>
      <c r="AD148" s="11">
        <v>0.31828845939001227</v>
      </c>
      <c r="AE148" s="11">
        <v>0.67402757538392555</v>
      </c>
      <c r="AF148" s="11">
        <v>0.32597242461607445</v>
      </c>
      <c r="AG148" s="11">
        <v>0.67469211139465213</v>
      </c>
      <c r="AH148" s="11">
        <v>0.32530788860534782</v>
      </c>
      <c r="AI148" s="11">
        <v>0.67611111111111111</v>
      </c>
      <c r="AJ148" s="11">
        <v>0.32388888888888889</v>
      </c>
      <c r="AK148" s="11">
        <v>0.69865727492846141</v>
      </c>
      <c r="AL148" s="11">
        <v>0.30134272507153864</v>
      </c>
      <c r="AM148" s="11">
        <v>0.70340637882403989</v>
      </c>
      <c r="AN148" s="11">
        <v>0.29659362117596005</v>
      </c>
      <c r="AO148" s="11">
        <v>0.70184866723989681</v>
      </c>
      <c r="AP148" s="11">
        <v>0.29815133276010319</v>
      </c>
      <c r="AQ148" s="11">
        <v>0.67929006294500049</v>
      </c>
      <c r="AR148" s="11">
        <v>0.32070993705499951</v>
      </c>
      <c r="AS148" s="11">
        <v>0.6960415182660018</v>
      </c>
      <c r="AT148" s="11">
        <v>0.30395848173399814</v>
      </c>
      <c r="AU148" s="11">
        <v>0.73295283869029737</v>
      </c>
      <c r="AV148" s="11">
        <v>0.26704716130970263</v>
      </c>
      <c r="AW148" s="11">
        <v>0.73554784333168066</v>
      </c>
      <c r="AX148" s="11">
        <v>0.26445215666831928</v>
      </c>
      <c r="AY148" s="11">
        <v>0.737361998837885</v>
      </c>
      <c r="AZ148" s="11">
        <v>0.26263800116211505</v>
      </c>
      <c r="BA148" s="11">
        <v>0.73965337626669192</v>
      </c>
      <c r="BB148" s="11">
        <v>0.26034662373330808</v>
      </c>
      <c r="BC148" s="11">
        <v>0.74553111839026676</v>
      </c>
      <c r="BD148" s="11">
        <v>0.25446888160973324</v>
      </c>
      <c r="BE148" s="11">
        <v>0.74871039056742816</v>
      </c>
      <c r="BF148" s="11">
        <v>0.25128960943257184</v>
      </c>
    </row>
    <row r="149" spans="1:58" x14ac:dyDescent="0.3">
      <c r="A149" s="3">
        <v>928</v>
      </c>
      <c r="B149" s="4" t="s">
        <v>145</v>
      </c>
      <c r="C149" s="11">
        <v>0.47928107838242634</v>
      </c>
      <c r="D149" s="11">
        <v>0.5207189216175736</v>
      </c>
      <c r="E149" s="11">
        <v>0.4879594423320659</v>
      </c>
      <c r="F149" s="11">
        <v>0.5120405576679341</v>
      </c>
      <c r="G149" s="11">
        <v>0.48910288900152055</v>
      </c>
      <c r="H149" s="11">
        <v>0.51089711099847945</v>
      </c>
      <c r="I149" s="11">
        <v>0.49209989806320081</v>
      </c>
      <c r="J149" s="11">
        <v>0.50790010193679913</v>
      </c>
      <c r="K149" s="11">
        <v>0.49660035255603124</v>
      </c>
      <c r="L149" s="11">
        <v>0.50339964744396881</v>
      </c>
      <c r="M149" s="11">
        <v>0.49714569372052619</v>
      </c>
      <c r="N149" s="11">
        <v>0.50285430627947381</v>
      </c>
      <c r="O149" s="11">
        <v>0.51212343864805288</v>
      </c>
      <c r="P149" s="11">
        <v>0.48787656135194712</v>
      </c>
      <c r="Q149" s="11">
        <v>0.50632911392405067</v>
      </c>
      <c r="R149" s="11">
        <v>0.49367088607594939</v>
      </c>
      <c r="S149" s="11">
        <v>0.51432664756446989</v>
      </c>
      <c r="T149" s="11">
        <v>0.48567335243553006</v>
      </c>
      <c r="U149" s="11">
        <v>0.51566808723990976</v>
      </c>
      <c r="V149" s="11">
        <v>0.48433191276009024</v>
      </c>
      <c r="W149" s="11">
        <v>0.53403643336529238</v>
      </c>
      <c r="X149" s="11">
        <v>0.46596356663470756</v>
      </c>
      <c r="Y149" s="11">
        <v>0.5364129153900542</v>
      </c>
      <c r="Z149" s="11">
        <v>0.4635870846099458</v>
      </c>
      <c r="AA149" s="11">
        <v>0.52849740932642486</v>
      </c>
      <c r="AB149" s="11">
        <v>0.47150259067357514</v>
      </c>
      <c r="AC149" s="11">
        <v>0.52189101071262223</v>
      </c>
      <c r="AD149" s="11">
        <v>0.47810898928737772</v>
      </c>
      <c r="AE149" s="11">
        <v>0.5172494172494172</v>
      </c>
      <c r="AF149" s="11">
        <v>0.48275058275058275</v>
      </c>
      <c r="AG149" s="11">
        <v>0.52442996742671011</v>
      </c>
      <c r="AH149" s="11">
        <v>0.47557003257328989</v>
      </c>
      <c r="AI149" s="11">
        <v>0.52328261871830339</v>
      </c>
      <c r="AJ149" s="11">
        <v>0.47671738128169666</v>
      </c>
      <c r="AK149" s="11">
        <v>0.51782449725776969</v>
      </c>
      <c r="AL149" s="11">
        <v>0.48217550274223037</v>
      </c>
      <c r="AM149" s="11">
        <v>0.53366137329456498</v>
      </c>
      <c r="AN149" s="11">
        <v>0.46633862670543502</v>
      </c>
      <c r="AO149" s="11">
        <v>0.52934758891555744</v>
      </c>
      <c r="AP149" s="11">
        <v>0.4706524110844425</v>
      </c>
      <c r="AQ149" s="11">
        <v>0.53012807054377498</v>
      </c>
      <c r="AR149" s="11">
        <v>0.46987192945622508</v>
      </c>
      <c r="AS149" s="11">
        <v>0.52950955943474642</v>
      </c>
      <c r="AT149" s="11">
        <v>0.47049044056525352</v>
      </c>
      <c r="AU149" s="11">
        <v>0.5372740199065611</v>
      </c>
      <c r="AV149" s="11">
        <v>0.46272598009343896</v>
      </c>
      <c r="AW149" s="11">
        <v>0.54089815557337606</v>
      </c>
      <c r="AX149" s="11">
        <v>0.45910184442662388</v>
      </c>
      <c r="AY149" s="11">
        <v>0.54422580003975352</v>
      </c>
      <c r="AZ149" s="11">
        <v>0.45577419996024648</v>
      </c>
      <c r="BA149" s="11">
        <v>0.54801710730948683</v>
      </c>
      <c r="BB149" s="11">
        <v>0.45198289269051323</v>
      </c>
      <c r="BC149" s="11">
        <v>0.55113087183452547</v>
      </c>
      <c r="BD149" s="11">
        <v>0.44886912816547458</v>
      </c>
      <c r="BE149" s="11">
        <v>0.55248938633732148</v>
      </c>
      <c r="BF149" s="11">
        <v>0.44751061366267852</v>
      </c>
    </row>
    <row r="150" spans="1:58" x14ac:dyDescent="0.3">
      <c r="A150" s="3">
        <v>929</v>
      </c>
      <c r="B150" s="4" t="s">
        <v>146</v>
      </c>
      <c r="C150" s="11">
        <v>0.41700201207243459</v>
      </c>
      <c r="D150" s="11">
        <v>0.58299798792756541</v>
      </c>
      <c r="E150" s="11">
        <v>0.41561074505828688</v>
      </c>
      <c r="F150" s="11">
        <v>0.58438925494171312</v>
      </c>
      <c r="G150" s="11">
        <v>0.42058975685463013</v>
      </c>
      <c r="H150" s="11">
        <v>0.57941024314536993</v>
      </c>
      <c r="I150" s="11">
        <v>0.41985138004246286</v>
      </c>
      <c r="J150" s="11">
        <v>0.58014861995753719</v>
      </c>
      <c r="K150" s="11">
        <v>0.43175921120913335</v>
      </c>
      <c r="L150" s="11">
        <v>0.56824078879086659</v>
      </c>
      <c r="M150" s="11">
        <v>0.32018927444794953</v>
      </c>
      <c r="N150" s="11">
        <v>0.67981072555205047</v>
      </c>
      <c r="O150" s="11">
        <v>0.31104033970276007</v>
      </c>
      <c r="P150" s="11">
        <v>0.68895966029723987</v>
      </c>
      <c r="Q150" s="11">
        <v>0.31628887717448601</v>
      </c>
      <c r="R150" s="11">
        <v>0.68371112282551394</v>
      </c>
      <c r="S150" s="11">
        <v>0.3233724653148346</v>
      </c>
      <c r="T150" s="11">
        <v>0.67662753468516545</v>
      </c>
      <c r="U150" s="11">
        <v>0.29117481731309725</v>
      </c>
      <c r="V150" s="11">
        <v>0.70882518268690275</v>
      </c>
      <c r="W150" s="11">
        <v>0.28659217877094972</v>
      </c>
      <c r="X150" s="11">
        <v>0.71340782122905033</v>
      </c>
      <c r="Y150" s="11">
        <v>0.28699551569506726</v>
      </c>
      <c r="Z150" s="11">
        <v>0.71300448430493268</v>
      </c>
      <c r="AA150" s="11">
        <v>0.29062673322240712</v>
      </c>
      <c r="AB150" s="11">
        <v>0.70937326677759294</v>
      </c>
      <c r="AC150" s="11">
        <v>0.29234209055338178</v>
      </c>
      <c r="AD150" s="11">
        <v>0.70765790944661822</v>
      </c>
      <c r="AE150" s="11">
        <v>0.30103995621237001</v>
      </c>
      <c r="AF150" s="11">
        <v>0.69896004378762999</v>
      </c>
      <c r="AG150" s="11">
        <v>0.32279909706546278</v>
      </c>
      <c r="AH150" s="11">
        <v>0.67720090293453727</v>
      </c>
      <c r="AI150" s="11">
        <v>0.32519863791146425</v>
      </c>
      <c r="AJ150" s="11">
        <v>0.67480136208853581</v>
      </c>
      <c r="AK150" s="11">
        <v>0.33128834355828218</v>
      </c>
      <c r="AL150" s="11">
        <v>0.66871165644171782</v>
      </c>
      <c r="AM150" s="11">
        <v>0.32486187845303865</v>
      </c>
      <c r="AN150" s="11">
        <v>0.67513812154696129</v>
      </c>
      <c r="AO150" s="11">
        <v>0.31455142231947486</v>
      </c>
      <c r="AP150" s="11">
        <v>0.68544857768052514</v>
      </c>
      <c r="AQ150" s="11">
        <v>0.3250423968343697</v>
      </c>
      <c r="AR150" s="11">
        <v>0.67495760316563025</v>
      </c>
      <c r="AS150" s="11">
        <v>0.34102141680395387</v>
      </c>
      <c r="AT150" s="11">
        <v>0.65897858319604607</v>
      </c>
      <c r="AU150" s="11">
        <v>0.35433941404090658</v>
      </c>
      <c r="AV150" s="11">
        <v>0.64566058595909337</v>
      </c>
      <c r="AW150" s="11">
        <v>0.36252771618625279</v>
      </c>
      <c r="AX150" s="11">
        <v>0.63747228381374721</v>
      </c>
      <c r="AY150" s="11">
        <v>0.38507953922106419</v>
      </c>
      <c r="AZ150" s="11">
        <v>0.61492046077893581</v>
      </c>
      <c r="BA150" s="11">
        <v>0.37826086956521737</v>
      </c>
      <c r="BB150" s="11">
        <v>0.62173913043478257</v>
      </c>
      <c r="BC150" s="11">
        <v>0.36825053995680346</v>
      </c>
      <c r="BD150" s="11">
        <v>0.63174946004319654</v>
      </c>
      <c r="BE150" s="11">
        <v>0.37187839305103149</v>
      </c>
      <c r="BF150" s="11">
        <v>0.62812160694896846</v>
      </c>
    </row>
    <row r="151" spans="1:58" x14ac:dyDescent="0.3">
      <c r="A151" s="3">
        <v>935</v>
      </c>
      <c r="B151" s="4" t="s">
        <v>147</v>
      </c>
      <c r="C151" s="11">
        <v>3.5087719298245615E-3</v>
      </c>
      <c r="D151" s="11">
        <v>0.99649122807017543</v>
      </c>
      <c r="E151" s="11">
        <v>3.5714285714285713E-3</v>
      </c>
      <c r="F151" s="11">
        <v>0.99642857142857144</v>
      </c>
      <c r="G151" s="11">
        <v>3.629764065335753E-3</v>
      </c>
      <c r="H151" s="11">
        <v>0.99637023593466423</v>
      </c>
      <c r="I151" s="11">
        <v>3.7140204271123491E-3</v>
      </c>
      <c r="J151" s="11">
        <v>0.99628597957288767</v>
      </c>
      <c r="K151" s="11">
        <v>5.4495912806539508E-3</v>
      </c>
      <c r="L151" s="11">
        <v>0.99455040871934608</v>
      </c>
      <c r="M151" s="11">
        <v>0</v>
      </c>
      <c r="N151" s="11">
        <v>1</v>
      </c>
      <c r="O151" s="11">
        <v>0</v>
      </c>
      <c r="P151" s="11">
        <v>1</v>
      </c>
      <c r="Q151" s="11">
        <v>0</v>
      </c>
      <c r="R151" s="11">
        <v>1</v>
      </c>
      <c r="S151" s="11">
        <v>0</v>
      </c>
      <c r="T151" s="11">
        <v>1</v>
      </c>
      <c r="U151" s="11">
        <v>0</v>
      </c>
      <c r="V151" s="11">
        <v>1</v>
      </c>
      <c r="W151" s="11">
        <v>0</v>
      </c>
      <c r="X151" s="11">
        <v>1</v>
      </c>
      <c r="Y151" s="11">
        <v>0</v>
      </c>
      <c r="Z151" s="11">
        <v>1</v>
      </c>
      <c r="AA151" s="11">
        <v>0</v>
      </c>
      <c r="AB151" s="11">
        <v>1</v>
      </c>
      <c r="AC151" s="11">
        <v>0</v>
      </c>
      <c r="AD151" s="11">
        <v>1</v>
      </c>
      <c r="AE151" s="11">
        <v>0</v>
      </c>
      <c r="AF151" s="11">
        <v>1</v>
      </c>
      <c r="AG151" s="11">
        <v>0</v>
      </c>
      <c r="AH151" s="11">
        <v>1</v>
      </c>
      <c r="AI151" s="11">
        <v>0</v>
      </c>
      <c r="AJ151" s="11">
        <v>1</v>
      </c>
      <c r="AK151" s="11">
        <v>0</v>
      </c>
      <c r="AL151" s="11">
        <v>1</v>
      </c>
      <c r="AM151" s="11">
        <v>0</v>
      </c>
      <c r="AN151" s="11">
        <v>1</v>
      </c>
      <c r="AO151" s="11">
        <v>0</v>
      </c>
      <c r="AP151" s="11">
        <v>1</v>
      </c>
      <c r="AQ151" s="11">
        <v>0</v>
      </c>
      <c r="AR151" s="11">
        <v>1</v>
      </c>
      <c r="AS151" s="11">
        <v>0</v>
      </c>
      <c r="AT151" s="11">
        <v>1</v>
      </c>
      <c r="AU151" s="11">
        <v>0</v>
      </c>
      <c r="AV151" s="11">
        <v>1</v>
      </c>
      <c r="AW151" s="11">
        <v>0</v>
      </c>
      <c r="AX151" s="11">
        <v>1</v>
      </c>
      <c r="AY151" s="11">
        <v>0</v>
      </c>
      <c r="AZ151" s="11">
        <v>1</v>
      </c>
      <c r="BA151" s="11">
        <v>0</v>
      </c>
      <c r="BB151" s="11">
        <v>1</v>
      </c>
      <c r="BC151" s="11">
        <v>0</v>
      </c>
      <c r="BD151" s="11">
        <v>1</v>
      </c>
      <c r="BE151" s="11">
        <v>0</v>
      </c>
      <c r="BF151" s="11">
        <v>1</v>
      </c>
    </row>
    <row r="152" spans="1:58" x14ac:dyDescent="0.3">
      <c r="A152" s="3">
        <v>937</v>
      </c>
      <c r="B152" s="6" t="s">
        <v>148</v>
      </c>
      <c r="C152" s="11">
        <v>0.50673281360737066</v>
      </c>
      <c r="D152" s="11">
        <v>0.49326718639262934</v>
      </c>
      <c r="E152" s="11">
        <v>0.57393939393939397</v>
      </c>
      <c r="F152" s="11">
        <v>0.42606060606060608</v>
      </c>
      <c r="G152" s="11">
        <v>0.57055402509947961</v>
      </c>
      <c r="H152" s="11">
        <v>0.42944597490052033</v>
      </c>
      <c r="I152" s="11">
        <v>0.57566493427086518</v>
      </c>
      <c r="J152" s="11">
        <v>0.42433506572913482</v>
      </c>
      <c r="K152" s="11">
        <v>0.57681776696075449</v>
      </c>
      <c r="L152" s="11">
        <v>0.42318223303924551</v>
      </c>
      <c r="M152" s="11">
        <v>0.58496830667069122</v>
      </c>
      <c r="N152" s="11">
        <v>0.41503169332930878</v>
      </c>
      <c r="O152" s="11">
        <v>0.59672031582143936</v>
      </c>
      <c r="P152" s="11">
        <v>0.40327968417856058</v>
      </c>
      <c r="Q152" s="11">
        <v>0.58744394618834084</v>
      </c>
      <c r="R152" s="11">
        <v>0.41255605381165922</v>
      </c>
      <c r="S152" s="11">
        <v>0.59289370671484498</v>
      </c>
      <c r="T152" s="11">
        <v>0.40710629328515507</v>
      </c>
      <c r="U152" s="11">
        <v>0.60080896079651525</v>
      </c>
      <c r="V152" s="11">
        <v>0.39919103920348475</v>
      </c>
      <c r="W152" s="11">
        <v>0.60543377585674596</v>
      </c>
      <c r="X152" s="11">
        <v>0.3945662241432541</v>
      </c>
      <c r="Y152" s="11">
        <v>0.60562519107306634</v>
      </c>
      <c r="Z152" s="11">
        <v>0.39437480892693366</v>
      </c>
      <c r="AA152" s="11">
        <v>0.63696568332329917</v>
      </c>
      <c r="AB152" s="11">
        <v>0.36303431667670077</v>
      </c>
      <c r="AC152" s="11">
        <v>0.64752116082224909</v>
      </c>
      <c r="AD152" s="11">
        <v>0.35247883917775091</v>
      </c>
      <c r="AE152" s="11">
        <v>0.64759309718437785</v>
      </c>
      <c r="AF152" s="11">
        <v>0.35240690281562215</v>
      </c>
      <c r="AG152" s="11">
        <v>0.64748858447488589</v>
      </c>
      <c r="AH152" s="11">
        <v>0.35251141552511417</v>
      </c>
      <c r="AI152" s="11">
        <v>0.64417549167927379</v>
      </c>
      <c r="AJ152" s="11">
        <v>0.35582450832072615</v>
      </c>
      <c r="AK152" s="11">
        <v>0.64591557849984815</v>
      </c>
      <c r="AL152" s="11">
        <v>0.35408442150015185</v>
      </c>
      <c r="AM152" s="11">
        <v>0.64822609741431148</v>
      </c>
      <c r="AN152" s="11">
        <v>0.35177390258568852</v>
      </c>
      <c r="AO152" s="11">
        <v>0.64963289280469894</v>
      </c>
      <c r="AP152" s="11">
        <v>0.35036710719530101</v>
      </c>
      <c r="AQ152" s="11">
        <v>0.64861751152073732</v>
      </c>
      <c r="AR152" s="11">
        <v>0.35138248847926268</v>
      </c>
      <c r="AS152" s="11">
        <v>0.65243553008595989</v>
      </c>
      <c r="AT152" s="11">
        <v>0.34756446991404011</v>
      </c>
      <c r="AU152" s="11">
        <v>0.67926657263751766</v>
      </c>
      <c r="AV152" s="11">
        <v>0.32073342736248239</v>
      </c>
      <c r="AW152" s="11">
        <v>0.68716502115655853</v>
      </c>
      <c r="AX152" s="11">
        <v>0.31283497884344147</v>
      </c>
      <c r="AY152" s="11">
        <v>0.68641212801796747</v>
      </c>
      <c r="AZ152" s="11">
        <v>0.31358787198203258</v>
      </c>
      <c r="BA152" s="11">
        <v>0.67859139183901618</v>
      </c>
      <c r="BB152" s="11">
        <v>0.32140860816098377</v>
      </c>
      <c r="BC152" s="11">
        <v>0.68275097060454792</v>
      </c>
      <c r="BD152" s="11">
        <v>0.31724902939545202</v>
      </c>
      <c r="BE152" s="11">
        <v>0.68591160220994474</v>
      </c>
      <c r="BF152" s="11">
        <v>0.31408839779005526</v>
      </c>
    </row>
    <row r="153" spans="1:58" x14ac:dyDescent="0.3">
      <c r="A153" s="3">
        <v>938</v>
      </c>
      <c r="B153" s="4" t="s">
        <v>149</v>
      </c>
      <c r="C153" s="11">
        <v>0.25090122566690698</v>
      </c>
      <c r="D153" s="11">
        <v>0.74909877433309302</v>
      </c>
      <c r="E153" s="11">
        <v>0.25869565217391305</v>
      </c>
      <c r="F153" s="11">
        <v>0.74130434782608701</v>
      </c>
      <c r="G153" s="11">
        <v>0.25823353293413176</v>
      </c>
      <c r="H153" s="11">
        <v>0.74176646706586824</v>
      </c>
      <c r="I153" s="11">
        <v>0.25089094796863864</v>
      </c>
      <c r="J153" s="11">
        <v>0.74910905203136136</v>
      </c>
      <c r="K153" s="11">
        <v>0.25072046109510088</v>
      </c>
      <c r="L153" s="11">
        <v>0.74927953890489918</v>
      </c>
      <c r="M153" s="11">
        <v>0.28912071535022354</v>
      </c>
      <c r="N153" s="11">
        <v>0.71087928464977646</v>
      </c>
      <c r="O153" s="11">
        <v>0.29326186830015316</v>
      </c>
      <c r="P153" s="11">
        <v>0.70673813169984689</v>
      </c>
      <c r="Q153" s="11">
        <v>0.28965003723008192</v>
      </c>
      <c r="R153" s="11">
        <v>0.71034996276991813</v>
      </c>
      <c r="S153" s="11">
        <v>0.28679245283018867</v>
      </c>
      <c r="T153" s="11">
        <v>0.71320754716981127</v>
      </c>
      <c r="U153" s="11">
        <v>0.28334714167357083</v>
      </c>
      <c r="V153" s="11">
        <v>0.71665285832642911</v>
      </c>
      <c r="W153" s="11">
        <v>0.26877470355731226</v>
      </c>
      <c r="X153" s="11">
        <v>0.73122529644268774</v>
      </c>
      <c r="Y153" s="11">
        <v>0.25738724727838258</v>
      </c>
      <c r="Z153" s="11">
        <v>0.74261275272161742</v>
      </c>
      <c r="AA153" s="11">
        <v>0.26083530338849487</v>
      </c>
      <c r="AB153" s="11">
        <v>0.73916469661150508</v>
      </c>
      <c r="AC153" s="11">
        <v>0.26252983293556087</v>
      </c>
      <c r="AD153" s="11">
        <v>0.73747016706443913</v>
      </c>
      <c r="AE153" s="11">
        <v>0.25389408099688471</v>
      </c>
      <c r="AF153" s="11">
        <v>0.74610591900311529</v>
      </c>
      <c r="AG153" s="11">
        <v>0.25656877897990726</v>
      </c>
      <c r="AH153" s="11">
        <v>0.74343122102009274</v>
      </c>
      <c r="AI153" s="11">
        <v>0.2752941176470588</v>
      </c>
      <c r="AJ153" s="11">
        <v>0.7247058823529412</v>
      </c>
      <c r="AK153" s="11">
        <v>0.28194888178913741</v>
      </c>
      <c r="AL153" s="11">
        <v>0.71805111821086265</v>
      </c>
      <c r="AM153" s="11">
        <v>0.28232405891980361</v>
      </c>
      <c r="AN153" s="11">
        <v>0.71767594108019639</v>
      </c>
      <c r="AO153" s="11">
        <v>0.29128630705394193</v>
      </c>
      <c r="AP153" s="11">
        <v>0.70871369294605813</v>
      </c>
      <c r="AQ153" s="11">
        <v>0.30718954248366015</v>
      </c>
      <c r="AR153" s="11">
        <v>0.69281045751633985</v>
      </c>
      <c r="AS153" s="11">
        <v>0.3117744610281924</v>
      </c>
      <c r="AT153" s="11">
        <v>0.6882255389718076</v>
      </c>
      <c r="AU153" s="11">
        <v>0.30717863105175292</v>
      </c>
      <c r="AV153" s="11">
        <v>0.69282136894824708</v>
      </c>
      <c r="AW153" s="11">
        <v>0.32</v>
      </c>
      <c r="AX153" s="11">
        <v>0.68</v>
      </c>
      <c r="AY153" s="11">
        <v>0.31086773378264532</v>
      </c>
      <c r="AZ153" s="11">
        <v>0.68913226621735468</v>
      </c>
      <c r="BA153" s="11">
        <v>0.30492898913951544</v>
      </c>
      <c r="BB153" s="11">
        <v>0.69507101086048451</v>
      </c>
      <c r="BC153" s="11">
        <v>0.30550918196994992</v>
      </c>
      <c r="BD153" s="11">
        <v>0.69449081803005008</v>
      </c>
      <c r="BE153" s="11">
        <v>0.50082918739635163</v>
      </c>
      <c r="BF153" s="11">
        <v>0.49917081260364843</v>
      </c>
    </row>
    <row r="154" spans="1:58" x14ac:dyDescent="0.3">
      <c r="A154" s="3">
        <v>940</v>
      </c>
      <c r="B154" s="4" t="s">
        <v>150</v>
      </c>
      <c r="C154" s="11">
        <v>0</v>
      </c>
      <c r="D154" s="11">
        <v>1</v>
      </c>
      <c r="E154" s="11">
        <v>0</v>
      </c>
      <c r="F154" s="11">
        <v>1</v>
      </c>
      <c r="G154" s="11">
        <v>0</v>
      </c>
      <c r="H154" s="11">
        <v>1</v>
      </c>
      <c r="I154" s="11">
        <v>0</v>
      </c>
      <c r="J154" s="11">
        <v>1</v>
      </c>
      <c r="K154" s="11">
        <v>0</v>
      </c>
      <c r="L154" s="11">
        <v>1</v>
      </c>
      <c r="M154" s="11">
        <v>0</v>
      </c>
      <c r="N154" s="11">
        <v>1</v>
      </c>
      <c r="O154" s="11">
        <v>0</v>
      </c>
      <c r="P154" s="11">
        <v>1</v>
      </c>
      <c r="Q154" s="11">
        <v>0</v>
      </c>
      <c r="R154" s="11">
        <v>1</v>
      </c>
      <c r="S154" s="11">
        <v>0</v>
      </c>
      <c r="T154" s="11">
        <v>1</v>
      </c>
      <c r="U154" s="11">
        <v>0</v>
      </c>
      <c r="V154" s="11">
        <v>1</v>
      </c>
      <c r="W154" s="11">
        <v>0</v>
      </c>
      <c r="X154" s="11">
        <v>1</v>
      </c>
      <c r="Y154" s="11">
        <v>0</v>
      </c>
      <c r="Z154" s="11">
        <v>1</v>
      </c>
      <c r="AA154" s="11">
        <v>0.20765414599574769</v>
      </c>
      <c r="AB154" s="11">
        <v>0.79234585400425228</v>
      </c>
      <c r="AC154" s="11">
        <v>0.19006479481641469</v>
      </c>
      <c r="AD154" s="11">
        <v>0.80993520518358531</v>
      </c>
      <c r="AE154" s="11">
        <v>0</v>
      </c>
      <c r="AF154" s="11">
        <v>1</v>
      </c>
      <c r="AG154" s="11">
        <v>0</v>
      </c>
      <c r="AH154" s="11">
        <v>1</v>
      </c>
      <c r="AI154" s="11">
        <v>0</v>
      </c>
      <c r="AJ154" s="11">
        <v>1</v>
      </c>
      <c r="AK154" s="11">
        <v>0</v>
      </c>
      <c r="AL154" s="11">
        <v>1</v>
      </c>
      <c r="AM154" s="11">
        <v>0</v>
      </c>
      <c r="AN154" s="11">
        <v>1</v>
      </c>
      <c r="AO154" s="11">
        <v>0</v>
      </c>
      <c r="AP154" s="11">
        <v>1</v>
      </c>
      <c r="AQ154" s="11">
        <v>0</v>
      </c>
      <c r="AR154" s="11">
        <v>1</v>
      </c>
      <c r="AS154" s="11">
        <v>0.16043613707165108</v>
      </c>
      <c r="AT154" s="11">
        <v>0.83956386292834895</v>
      </c>
      <c r="AU154" s="11">
        <v>0.20836621941594316</v>
      </c>
      <c r="AV154" s="11">
        <v>0.79163378058405687</v>
      </c>
      <c r="AW154" s="11">
        <v>0.21214511041009465</v>
      </c>
      <c r="AX154" s="11">
        <v>0.78785488958990535</v>
      </c>
      <c r="AY154" s="11">
        <v>0.22738190552441953</v>
      </c>
      <c r="AZ154" s="11">
        <v>0.7726180944755805</v>
      </c>
      <c r="BA154" s="11">
        <v>0.23306451612903226</v>
      </c>
      <c r="BB154" s="11">
        <v>0.76693548387096777</v>
      </c>
      <c r="BC154" s="11">
        <v>0.2391653290529695</v>
      </c>
      <c r="BD154" s="11">
        <v>0.7608346709470305</v>
      </c>
      <c r="BE154" s="11">
        <v>0.24326530612244898</v>
      </c>
      <c r="BF154" s="11">
        <v>0.75673469387755099</v>
      </c>
    </row>
    <row r="155" spans="1:58" x14ac:dyDescent="0.3">
      <c r="A155" s="3">
        <v>941</v>
      </c>
      <c r="B155" s="4" t="s">
        <v>151</v>
      </c>
      <c r="C155" s="11">
        <v>4.8355899419729204E-2</v>
      </c>
      <c r="D155" s="11">
        <v>0.95164410058027082</v>
      </c>
      <c r="E155" s="11">
        <v>3.3467202141900937E-2</v>
      </c>
      <c r="F155" s="11">
        <v>0.96653279785809909</v>
      </c>
      <c r="G155" s="11">
        <v>3.1620553359683792E-2</v>
      </c>
      <c r="H155" s="11">
        <v>0.96837944664031617</v>
      </c>
      <c r="I155" s="11">
        <v>3.0612244897959183E-2</v>
      </c>
      <c r="J155" s="11">
        <v>0.96938775510204078</v>
      </c>
      <c r="K155" s="11">
        <v>3.3376123234916559E-2</v>
      </c>
      <c r="L155" s="11">
        <v>0.96662387676508343</v>
      </c>
      <c r="M155" s="11">
        <v>0</v>
      </c>
      <c r="N155" s="11">
        <v>1</v>
      </c>
      <c r="O155" s="11">
        <v>0</v>
      </c>
      <c r="P155" s="11">
        <v>1</v>
      </c>
      <c r="Q155" s="11">
        <v>0</v>
      </c>
      <c r="R155" s="11">
        <v>1</v>
      </c>
      <c r="S155" s="11">
        <v>0</v>
      </c>
      <c r="T155" s="11">
        <v>1</v>
      </c>
      <c r="U155" s="11">
        <v>0.32179487179487182</v>
      </c>
      <c r="V155" s="11">
        <v>0.67820512820512824</v>
      </c>
      <c r="W155" s="11">
        <v>0.59319899244332497</v>
      </c>
      <c r="X155" s="11">
        <v>0.40680100755667509</v>
      </c>
      <c r="Y155" s="11">
        <v>0.57687576875768753</v>
      </c>
      <c r="Z155" s="11">
        <v>0.42312423124231241</v>
      </c>
      <c r="AA155" s="11">
        <v>0.57637997432605903</v>
      </c>
      <c r="AB155" s="11">
        <v>0.42362002567394097</v>
      </c>
      <c r="AC155" s="11">
        <v>0.57528957528957525</v>
      </c>
      <c r="AD155" s="11">
        <v>0.42471042471042469</v>
      </c>
      <c r="AE155" s="11">
        <v>0.61881188118811881</v>
      </c>
      <c r="AF155" s="11">
        <v>0.38118811881188119</v>
      </c>
      <c r="AG155" s="11">
        <v>0.62007623888182972</v>
      </c>
      <c r="AH155" s="11">
        <v>0.37992376111817028</v>
      </c>
      <c r="AI155" s="11">
        <v>0.60805860805860801</v>
      </c>
      <c r="AJ155" s="11">
        <v>0.39194139194139194</v>
      </c>
      <c r="AK155" s="11">
        <v>0.61664712778429076</v>
      </c>
      <c r="AL155" s="11">
        <v>0.38335287221570924</v>
      </c>
      <c r="AM155" s="11">
        <v>0.66970387243735763</v>
      </c>
      <c r="AN155" s="11">
        <v>0.33029612756264237</v>
      </c>
      <c r="AO155" s="11">
        <v>0.66738197424892709</v>
      </c>
      <c r="AP155" s="11">
        <v>0.33261802575107297</v>
      </c>
      <c r="AQ155" s="11">
        <v>0.67110655737704916</v>
      </c>
      <c r="AR155" s="11">
        <v>0.32889344262295084</v>
      </c>
      <c r="AS155" s="11">
        <v>0.66525871172122497</v>
      </c>
      <c r="AT155" s="11">
        <v>0.33474128827877508</v>
      </c>
      <c r="AU155" s="11">
        <v>0.68555555555555558</v>
      </c>
      <c r="AV155" s="11">
        <v>0.31444444444444447</v>
      </c>
      <c r="AW155" s="11">
        <v>0.68225292242295432</v>
      </c>
      <c r="AX155" s="11">
        <v>0.31774707757704568</v>
      </c>
      <c r="AY155" s="11">
        <v>0.68568353067814858</v>
      </c>
      <c r="AZ155" s="11">
        <v>0.31431646932185148</v>
      </c>
      <c r="BA155" s="11">
        <v>0.68504772004241776</v>
      </c>
      <c r="BB155" s="11">
        <v>0.31495227995758218</v>
      </c>
      <c r="BC155" s="11">
        <v>0.68349106203995791</v>
      </c>
      <c r="BD155" s="11">
        <v>0.31650893796004204</v>
      </c>
      <c r="BE155" s="11">
        <v>0.67293625914315569</v>
      </c>
      <c r="BF155" s="11">
        <v>0.32706374085684431</v>
      </c>
    </row>
    <row r="156" spans="1:58" x14ac:dyDescent="0.3">
      <c r="A156" s="3">
        <v>1001</v>
      </c>
      <c r="B156" s="4" t="s">
        <v>152</v>
      </c>
      <c r="C156" s="11">
        <v>0.9346021618608108</v>
      </c>
      <c r="D156" s="11">
        <v>6.5397838139189146E-2</v>
      </c>
      <c r="E156" s="11">
        <v>0.93652173913043479</v>
      </c>
      <c r="F156" s="11">
        <v>6.347826086956522E-2</v>
      </c>
      <c r="G156" s="11">
        <v>0.94154061966333247</v>
      </c>
      <c r="H156" s="11">
        <v>5.8459380336667477E-2</v>
      </c>
      <c r="I156" s="11">
        <v>0.93940078970371044</v>
      </c>
      <c r="J156" s="11">
        <v>6.0599210296289598E-2</v>
      </c>
      <c r="K156" s="11">
        <v>0.93984196145040988</v>
      </c>
      <c r="L156" s="11">
        <v>6.0158038549590134E-2</v>
      </c>
      <c r="M156" s="11">
        <v>0.93954398726319321</v>
      </c>
      <c r="N156" s="11">
        <v>6.0456012736806744E-2</v>
      </c>
      <c r="O156" s="11">
        <v>0.93869083759794147</v>
      </c>
      <c r="P156" s="11">
        <v>6.1309162402058574E-2</v>
      </c>
      <c r="Q156" s="11">
        <v>0.93773752035888791</v>
      </c>
      <c r="R156" s="11">
        <v>6.2262479641112096E-2</v>
      </c>
      <c r="S156" s="11">
        <v>0.93680091864075188</v>
      </c>
      <c r="T156" s="11">
        <v>6.319908135924808E-2</v>
      </c>
      <c r="U156" s="11">
        <v>0.95778965129358828</v>
      </c>
      <c r="V156" s="11">
        <v>4.2210348706411702E-2</v>
      </c>
      <c r="W156" s="11">
        <v>0.95924890684673714</v>
      </c>
      <c r="X156" s="11">
        <v>4.0751093153262856E-2</v>
      </c>
      <c r="Y156" s="11">
        <v>0.95589705660790836</v>
      </c>
      <c r="Z156" s="11">
        <v>4.4102943392091601E-2</v>
      </c>
      <c r="AA156" s="11">
        <v>0.95852833761666445</v>
      </c>
      <c r="AB156" s="11">
        <v>4.1471662383335585E-2</v>
      </c>
      <c r="AC156" s="11">
        <v>0.95958308740677145</v>
      </c>
      <c r="AD156" s="11">
        <v>4.0416912593228521E-2</v>
      </c>
      <c r="AE156" s="11">
        <v>0.95956400372191941</v>
      </c>
      <c r="AF156" s="11">
        <v>4.0435996278080553E-2</v>
      </c>
      <c r="AG156" s="11">
        <v>0.95585836796969537</v>
      </c>
      <c r="AH156" s="11">
        <v>4.4141632030304627E-2</v>
      </c>
      <c r="AI156" s="11">
        <v>0.96008479866819274</v>
      </c>
      <c r="AJ156" s="11">
        <v>3.9915201331807301E-2</v>
      </c>
      <c r="AK156" s="11">
        <v>0.95899564384934655</v>
      </c>
      <c r="AL156" s="11">
        <v>4.1004356150653426E-2</v>
      </c>
      <c r="AM156" s="11">
        <v>0.96329785883010333</v>
      </c>
      <c r="AN156" s="11">
        <v>3.6702141169896625E-2</v>
      </c>
      <c r="AO156" s="11">
        <v>0.96372442547029669</v>
      </c>
      <c r="AP156" s="11">
        <v>3.6275574529703279E-2</v>
      </c>
      <c r="AQ156" s="11">
        <v>0.96353216032707889</v>
      </c>
      <c r="AR156" s="11">
        <v>3.6467839672921075E-2</v>
      </c>
      <c r="AS156" s="11">
        <v>0.96491185791230372</v>
      </c>
      <c r="AT156" s="11">
        <v>3.5088142087696256E-2</v>
      </c>
      <c r="AU156" s="11">
        <v>0.96419996671975661</v>
      </c>
      <c r="AV156" s="11">
        <v>3.5800033280243421E-2</v>
      </c>
      <c r="AW156" s="11">
        <v>0.96516565562295842</v>
      </c>
      <c r="AX156" s="11">
        <v>3.4834344377041533E-2</v>
      </c>
      <c r="AY156" s="11">
        <v>0.96557375170469517</v>
      </c>
      <c r="AZ156" s="11">
        <v>3.442624829530478E-2</v>
      </c>
      <c r="BA156" s="11">
        <v>0.96743268969268426</v>
      </c>
      <c r="BB156" s="11">
        <v>3.2567310307315744E-2</v>
      </c>
      <c r="BC156" s="11">
        <v>0.96796210233268221</v>
      </c>
      <c r="BD156" s="11">
        <v>3.2037897667317752E-2</v>
      </c>
      <c r="BE156" s="11">
        <v>0.96926027397260273</v>
      </c>
      <c r="BF156" s="11">
        <v>3.073972602739726E-2</v>
      </c>
    </row>
    <row r="157" spans="1:58" x14ac:dyDescent="0.3">
      <c r="A157" s="3">
        <v>1002</v>
      </c>
      <c r="B157" s="4" t="s">
        <v>153</v>
      </c>
      <c r="C157" s="11">
        <v>0.71632521374415226</v>
      </c>
      <c r="D157" s="11">
        <v>0.28367478625584774</v>
      </c>
      <c r="E157" s="11">
        <v>0.72101070250261523</v>
      </c>
      <c r="F157" s="11">
        <v>0.27898929749738471</v>
      </c>
      <c r="G157" s="11">
        <v>0.72387159063480566</v>
      </c>
      <c r="H157" s="11">
        <v>0.27612840936519428</v>
      </c>
      <c r="I157" s="11">
        <v>0.72644985581544375</v>
      </c>
      <c r="J157" s="11">
        <v>0.27355014418455625</v>
      </c>
      <c r="K157" s="11">
        <v>0.72398900667451904</v>
      </c>
      <c r="L157" s="11">
        <v>0.27601099332548096</v>
      </c>
      <c r="M157" s="11">
        <v>0.72990404278747834</v>
      </c>
      <c r="N157" s="11">
        <v>0.27009595721252161</v>
      </c>
      <c r="O157" s="11">
        <v>0.7374240772465348</v>
      </c>
      <c r="P157" s="11">
        <v>0.2625759227534652</v>
      </c>
      <c r="Q157" s="11">
        <v>0.73719873719873719</v>
      </c>
      <c r="R157" s="11">
        <v>0.26280126280126281</v>
      </c>
      <c r="S157" s="11">
        <v>0.73988746958637475</v>
      </c>
      <c r="T157" s="11">
        <v>0.26011253041362531</v>
      </c>
      <c r="U157" s="11">
        <v>0.77197285585806552</v>
      </c>
      <c r="V157" s="11">
        <v>0.22802714414193442</v>
      </c>
      <c r="W157" s="11">
        <v>0.78655131734172234</v>
      </c>
      <c r="X157" s="11">
        <v>0.21344868265827763</v>
      </c>
      <c r="Y157" s="11">
        <v>0.78537993446715559</v>
      </c>
      <c r="Z157" s="11">
        <v>0.21462006553284443</v>
      </c>
      <c r="AA157" s="11">
        <v>0.77568960290997269</v>
      </c>
      <c r="AB157" s="11">
        <v>0.22431039709002729</v>
      </c>
      <c r="AC157" s="11">
        <v>0.77612272120942638</v>
      </c>
      <c r="AD157" s="11">
        <v>0.22387727879057359</v>
      </c>
      <c r="AE157" s="11">
        <v>0.76137022016222478</v>
      </c>
      <c r="AF157" s="11">
        <v>0.2386297798377752</v>
      </c>
      <c r="AG157" s="11">
        <v>0.75471698113207553</v>
      </c>
      <c r="AH157" s="11">
        <v>0.24528301886792453</v>
      </c>
      <c r="AI157" s="11">
        <v>0.76229449861219845</v>
      </c>
      <c r="AJ157" s="11">
        <v>0.23770550138780158</v>
      </c>
      <c r="AK157" s="11">
        <v>0.76448202959830869</v>
      </c>
      <c r="AL157" s="11">
        <v>0.23551797040169134</v>
      </c>
      <c r="AM157" s="11">
        <v>0.76745155240675145</v>
      </c>
      <c r="AN157" s="11">
        <v>0.23254844759324858</v>
      </c>
      <c r="AO157" s="11">
        <v>0.76275615458671431</v>
      </c>
      <c r="AP157" s="11">
        <v>0.23724384541328566</v>
      </c>
      <c r="AQ157" s="11">
        <v>0.76423743558856994</v>
      </c>
      <c r="AR157" s="11">
        <v>0.23576256441143009</v>
      </c>
      <c r="AS157" s="11">
        <v>0.76243057392224278</v>
      </c>
      <c r="AT157" s="11">
        <v>0.23756942607775722</v>
      </c>
      <c r="AU157" s="11">
        <v>0.76634223332894913</v>
      </c>
      <c r="AV157" s="11">
        <v>0.2336577666710509</v>
      </c>
      <c r="AW157" s="11">
        <v>0.77032493801383273</v>
      </c>
      <c r="AX157" s="11">
        <v>0.2296750619861673</v>
      </c>
      <c r="AY157" s="11">
        <v>0.76986443536355975</v>
      </c>
      <c r="AZ157" s="11">
        <v>0.2301355646364403</v>
      </c>
      <c r="BA157" s="11">
        <v>0.77041672042317122</v>
      </c>
      <c r="BB157" s="11">
        <v>0.22958327957682881</v>
      </c>
      <c r="BC157" s="11">
        <v>0.77244124823423654</v>
      </c>
      <c r="BD157" s="11">
        <v>0.22755875176576346</v>
      </c>
      <c r="BE157" s="11">
        <v>0.77406981204449554</v>
      </c>
      <c r="BF157" s="11">
        <v>0.2259301879555044</v>
      </c>
    </row>
    <row r="158" spans="1:58" x14ac:dyDescent="0.3">
      <c r="A158" s="3">
        <v>1003</v>
      </c>
      <c r="B158" s="4" t="s">
        <v>154</v>
      </c>
      <c r="C158" s="11">
        <v>0.64973089343379975</v>
      </c>
      <c r="D158" s="11">
        <v>0.35026910656620019</v>
      </c>
      <c r="E158" s="11">
        <v>0.6488582507539854</v>
      </c>
      <c r="F158" s="11">
        <v>0.35114174924601466</v>
      </c>
      <c r="G158" s="11">
        <v>0.64185895352616185</v>
      </c>
      <c r="H158" s="11">
        <v>0.35814104647383815</v>
      </c>
      <c r="I158" s="11">
        <v>0.63854371048615655</v>
      </c>
      <c r="J158" s="11">
        <v>0.36145628951384345</v>
      </c>
      <c r="K158" s="11">
        <v>0.63163561968342841</v>
      </c>
      <c r="L158" s="11">
        <v>0.36836438031657154</v>
      </c>
      <c r="M158" s="11">
        <v>0.65119073629014634</v>
      </c>
      <c r="N158" s="11">
        <v>0.3488092637098536</v>
      </c>
      <c r="O158" s="11">
        <v>0.65448359126330813</v>
      </c>
      <c r="P158" s="11">
        <v>0.34551640873669193</v>
      </c>
      <c r="Q158" s="11">
        <v>0.64973464746019716</v>
      </c>
      <c r="R158" s="11">
        <v>0.3502653525398029</v>
      </c>
      <c r="S158" s="11">
        <v>0.64821793905459246</v>
      </c>
      <c r="T158" s="11">
        <v>0.35178206094540754</v>
      </c>
      <c r="U158" s="11">
        <v>0.66893018822968786</v>
      </c>
      <c r="V158" s="11">
        <v>0.33106981177031214</v>
      </c>
      <c r="W158" s="11">
        <v>0.67933356156567382</v>
      </c>
      <c r="X158" s="11">
        <v>0.32066643843432613</v>
      </c>
      <c r="Y158" s="11">
        <v>0.67110036275695284</v>
      </c>
      <c r="Z158" s="11">
        <v>0.32889963724304716</v>
      </c>
      <c r="AA158" s="11">
        <v>0.66389817711142274</v>
      </c>
      <c r="AB158" s="11">
        <v>0.33610182288857726</v>
      </c>
      <c r="AC158" s="11">
        <v>0.6534369014683975</v>
      </c>
      <c r="AD158" s="11">
        <v>0.34656309853160244</v>
      </c>
      <c r="AE158" s="11">
        <v>0.65791729162202695</v>
      </c>
      <c r="AF158" s="11">
        <v>0.342082708377973</v>
      </c>
      <c r="AG158" s="11">
        <v>0.66199443612240527</v>
      </c>
      <c r="AH158" s="11">
        <v>0.33800556387759467</v>
      </c>
      <c r="AI158" s="11">
        <v>0.65676109032602881</v>
      </c>
      <c r="AJ158" s="11">
        <v>0.34323890967397114</v>
      </c>
      <c r="AK158" s="11">
        <v>0.65863367401828943</v>
      </c>
      <c r="AL158" s="11">
        <v>0.34136632598171057</v>
      </c>
      <c r="AM158" s="11">
        <v>0.65725590845898829</v>
      </c>
      <c r="AN158" s="11">
        <v>0.34274409154101165</v>
      </c>
      <c r="AO158" s="11">
        <v>0.65808236671278064</v>
      </c>
      <c r="AP158" s="11">
        <v>0.3419176332872193</v>
      </c>
      <c r="AQ158" s="11">
        <v>0.65269780336958838</v>
      </c>
      <c r="AR158" s="11">
        <v>0.34730219663041162</v>
      </c>
      <c r="AS158" s="11">
        <v>0.6577352472089314</v>
      </c>
      <c r="AT158" s="11">
        <v>0.3422647527910686</v>
      </c>
      <c r="AU158" s="11">
        <v>0.66429027452649503</v>
      </c>
      <c r="AV158" s="11">
        <v>0.33570972547350503</v>
      </c>
      <c r="AW158" s="11">
        <v>0.66887835703001575</v>
      </c>
      <c r="AX158" s="11">
        <v>0.3311216429699842</v>
      </c>
      <c r="AY158" s="11">
        <v>0.66840622064502664</v>
      </c>
      <c r="AZ158" s="11">
        <v>0.33159377935497336</v>
      </c>
      <c r="BA158" s="11">
        <v>0.66615099009900991</v>
      </c>
      <c r="BB158" s="11">
        <v>0.33384900990099009</v>
      </c>
      <c r="BC158" s="11">
        <v>0.67431850789096126</v>
      </c>
      <c r="BD158" s="11">
        <v>0.32568149210903874</v>
      </c>
      <c r="BE158" s="11">
        <v>0.67627974044700789</v>
      </c>
      <c r="BF158" s="11">
        <v>0.32372025955299205</v>
      </c>
    </row>
    <row r="159" spans="1:58" x14ac:dyDescent="0.3">
      <c r="A159" s="3">
        <v>1004</v>
      </c>
      <c r="B159" s="4" t="s">
        <v>155</v>
      </c>
      <c r="C159" s="11">
        <v>0.68518518518518523</v>
      </c>
      <c r="D159" s="11">
        <v>0.31481481481481483</v>
      </c>
      <c r="E159" s="11">
        <v>0.689824321241159</v>
      </c>
      <c r="F159" s="11">
        <v>0.310175678758841</v>
      </c>
      <c r="G159" s="11">
        <v>0.6893293385572713</v>
      </c>
      <c r="H159" s="11">
        <v>0.31067066144272876</v>
      </c>
      <c r="I159" s="11">
        <v>0.69092996555683128</v>
      </c>
      <c r="J159" s="11">
        <v>0.30907003444316877</v>
      </c>
      <c r="K159" s="11">
        <v>0.69319359668317404</v>
      </c>
      <c r="L159" s="11">
        <v>0.30680640331682596</v>
      </c>
      <c r="M159" s="11">
        <v>0.69713180059185065</v>
      </c>
      <c r="N159" s="11">
        <v>0.30286819940814935</v>
      </c>
      <c r="O159" s="11">
        <v>0.69703196347031959</v>
      </c>
      <c r="P159" s="11">
        <v>0.30296803652968035</v>
      </c>
      <c r="Q159" s="11">
        <v>0.70214699534249692</v>
      </c>
      <c r="R159" s="11">
        <v>0.29785300465750314</v>
      </c>
      <c r="S159" s="11">
        <v>0.70400272913350015</v>
      </c>
      <c r="T159" s="11">
        <v>0.29599727086649991</v>
      </c>
      <c r="U159" s="11">
        <v>0.6749003984063745</v>
      </c>
      <c r="V159" s="11">
        <v>0.3250996015936255</v>
      </c>
      <c r="W159" s="11">
        <v>0.67411524500907438</v>
      </c>
      <c r="X159" s="11">
        <v>0.32588475499092556</v>
      </c>
      <c r="Y159" s="11">
        <v>0.66918650569784499</v>
      </c>
      <c r="Z159" s="11">
        <v>0.33081349430215501</v>
      </c>
      <c r="AA159" s="11">
        <v>0.68631888649994344</v>
      </c>
      <c r="AB159" s="11">
        <v>0.31368111350005656</v>
      </c>
      <c r="AC159" s="11">
        <v>0.69203021079923344</v>
      </c>
      <c r="AD159" s="11">
        <v>0.30796978920076656</v>
      </c>
      <c r="AE159" s="11">
        <v>0.69840735755944372</v>
      </c>
      <c r="AF159" s="11">
        <v>0.30159264244055628</v>
      </c>
      <c r="AG159" s="11">
        <v>0.69926677946982518</v>
      </c>
      <c r="AH159" s="11">
        <v>0.30073322053017487</v>
      </c>
      <c r="AI159" s="11">
        <v>0.70904562436318352</v>
      </c>
      <c r="AJ159" s="11">
        <v>0.29095437563681648</v>
      </c>
      <c r="AK159" s="11">
        <v>0.71099050203527814</v>
      </c>
      <c r="AL159" s="11">
        <v>0.28900949796472186</v>
      </c>
      <c r="AM159" s="11">
        <v>0.7126966292134832</v>
      </c>
      <c r="AN159" s="11">
        <v>0.28730337078651685</v>
      </c>
      <c r="AO159" s="11">
        <v>0.7161182375906302</v>
      </c>
      <c r="AP159" s="11">
        <v>0.2838817624093698</v>
      </c>
      <c r="AQ159" s="11">
        <v>0.72258637929118985</v>
      </c>
      <c r="AR159" s="11">
        <v>0.27741362070881015</v>
      </c>
      <c r="AS159" s="11">
        <v>0.72240062008636918</v>
      </c>
      <c r="AT159" s="11">
        <v>0.27759937991363082</v>
      </c>
      <c r="AU159" s="11">
        <v>0.72750415052573325</v>
      </c>
      <c r="AV159" s="11">
        <v>0.27249584947426675</v>
      </c>
      <c r="AW159" s="11">
        <v>0.73308145349483278</v>
      </c>
      <c r="AX159" s="11">
        <v>0.26691854650516722</v>
      </c>
      <c r="AY159" s="11">
        <v>0.73695244400308946</v>
      </c>
      <c r="AZ159" s="11">
        <v>0.26304755599691054</v>
      </c>
      <c r="BA159" s="11">
        <v>0.73441973133671001</v>
      </c>
      <c r="BB159" s="11">
        <v>0.26558026866329004</v>
      </c>
      <c r="BC159" s="11">
        <v>0.73476584022038571</v>
      </c>
      <c r="BD159" s="11">
        <v>0.26523415977961434</v>
      </c>
      <c r="BE159" s="11">
        <v>0.73387809187279152</v>
      </c>
      <c r="BF159" s="11">
        <v>0.26612190812720848</v>
      </c>
    </row>
    <row r="160" spans="1:58" x14ac:dyDescent="0.3">
      <c r="A160" s="3">
        <v>1014</v>
      </c>
      <c r="B160" s="4" t="s">
        <v>156</v>
      </c>
      <c r="C160" s="11">
        <v>0.77155399473222119</v>
      </c>
      <c r="D160" s="11">
        <v>0.22844600526777875</v>
      </c>
      <c r="E160" s="11">
        <v>0.77515778401122015</v>
      </c>
      <c r="F160" s="11">
        <v>0.22484221598877979</v>
      </c>
      <c r="G160" s="11">
        <v>0.7770436927413672</v>
      </c>
      <c r="H160" s="11">
        <v>0.22295630725863283</v>
      </c>
      <c r="I160" s="11">
        <v>0.77703710200859577</v>
      </c>
      <c r="J160" s="11">
        <v>0.22296289799140426</v>
      </c>
      <c r="K160" s="11">
        <v>0.77726800554016617</v>
      </c>
      <c r="L160" s="11">
        <v>0.2227319944598338</v>
      </c>
      <c r="M160" s="11">
        <v>0.776067784886737</v>
      </c>
      <c r="N160" s="11">
        <v>0.223932215113263</v>
      </c>
      <c r="O160" s="11">
        <v>0.77882473873565183</v>
      </c>
      <c r="P160" s="11">
        <v>0.22117526126434811</v>
      </c>
      <c r="Q160" s="11">
        <v>0.77824942694626031</v>
      </c>
      <c r="R160" s="11">
        <v>0.22175057305373971</v>
      </c>
      <c r="S160" s="11">
        <v>0.77748888702507757</v>
      </c>
      <c r="T160" s="11">
        <v>0.22251111297492243</v>
      </c>
      <c r="U160" s="11">
        <v>0.76779473974618351</v>
      </c>
      <c r="V160" s="11">
        <v>0.23220526025381644</v>
      </c>
      <c r="W160" s="11">
        <v>0.77951672542780981</v>
      </c>
      <c r="X160" s="11">
        <v>0.22048327457219022</v>
      </c>
      <c r="Y160" s="11">
        <v>0.77809459912780943</v>
      </c>
      <c r="Z160" s="11">
        <v>0.22190540087219054</v>
      </c>
      <c r="AA160" s="11">
        <v>0.78180608681190755</v>
      </c>
      <c r="AB160" s="11">
        <v>0.21819391318809248</v>
      </c>
      <c r="AC160" s="11">
        <v>0.77925290673703307</v>
      </c>
      <c r="AD160" s="11">
        <v>0.22074709326296693</v>
      </c>
      <c r="AE160" s="11">
        <v>0.7757386223356102</v>
      </c>
      <c r="AF160" s="11">
        <v>0.22426137766438975</v>
      </c>
      <c r="AG160" s="11">
        <v>0.77084014383785548</v>
      </c>
      <c r="AH160" s="11">
        <v>0.22915985616214449</v>
      </c>
      <c r="AI160" s="11">
        <v>0.77665963317643238</v>
      </c>
      <c r="AJ160" s="11">
        <v>0.22334036682356762</v>
      </c>
      <c r="AK160" s="11">
        <v>0.77358642322850479</v>
      </c>
      <c r="AL160" s="11">
        <v>0.22641357677149521</v>
      </c>
      <c r="AM160" s="11">
        <v>0.77482088024564999</v>
      </c>
      <c r="AN160" s="11">
        <v>0.22517911975435004</v>
      </c>
      <c r="AO160" s="11">
        <v>0.77199128133271055</v>
      </c>
      <c r="AP160" s="11">
        <v>0.22800871866728942</v>
      </c>
      <c r="AQ160" s="11">
        <v>0.77428571428571424</v>
      </c>
      <c r="AR160" s="11">
        <v>0.2257142857142857</v>
      </c>
      <c r="AS160" s="11">
        <v>0.80265977096416696</v>
      </c>
      <c r="AT160" s="11">
        <v>0.19734022903583304</v>
      </c>
      <c r="AU160" s="11">
        <v>0.82395445587913296</v>
      </c>
      <c r="AV160" s="11">
        <v>0.17604554412086709</v>
      </c>
      <c r="AW160" s="11">
        <v>0.82495344506517687</v>
      </c>
      <c r="AX160" s="11">
        <v>0.1750465549348231</v>
      </c>
      <c r="AY160" s="11">
        <v>0.82612401448966544</v>
      </c>
      <c r="AZ160" s="11">
        <v>0.17387598551033454</v>
      </c>
      <c r="BA160" s="11">
        <v>0.82919319851654882</v>
      </c>
      <c r="BB160" s="11">
        <v>0.17080680148345112</v>
      </c>
      <c r="BC160" s="11">
        <v>0.82684163021592727</v>
      </c>
      <c r="BD160" s="11">
        <v>0.17315836978407276</v>
      </c>
      <c r="BE160" s="11">
        <v>0.83047225094794896</v>
      </c>
      <c r="BF160" s="11">
        <v>0.16952774905205101</v>
      </c>
    </row>
    <row r="161" spans="1:58" x14ac:dyDescent="0.3">
      <c r="A161" s="3">
        <v>1017</v>
      </c>
      <c r="B161" s="4" t="s">
        <v>157</v>
      </c>
      <c r="C161" s="11">
        <v>0.69046684974499806</v>
      </c>
      <c r="D161" s="11">
        <v>0.30953315025500194</v>
      </c>
      <c r="E161" s="11">
        <v>0.69728886288277747</v>
      </c>
      <c r="F161" s="11">
        <v>0.30271113711722253</v>
      </c>
      <c r="G161" s="11">
        <v>0.72812305134067756</v>
      </c>
      <c r="H161" s="11">
        <v>0.27187694865932238</v>
      </c>
      <c r="I161" s="11">
        <v>0.72881707064429258</v>
      </c>
      <c r="J161" s="11">
        <v>0.27118292935570748</v>
      </c>
      <c r="K161" s="11">
        <v>0.71190060182488835</v>
      </c>
      <c r="L161" s="11">
        <v>0.28809939817511165</v>
      </c>
      <c r="M161" s="11">
        <v>0.70628019323671498</v>
      </c>
      <c r="N161" s="11">
        <v>0.29371980676328502</v>
      </c>
      <c r="O161" s="11">
        <v>0.70864294094642155</v>
      </c>
      <c r="P161" s="11">
        <v>0.29135705905357839</v>
      </c>
      <c r="Q161" s="11">
        <v>0.69545104086353127</v>
      </c>
      <c r="R161" s="11">
        <v>0.30454895913646879</v>
      </c>
      <c r="S161" s="11">
        <v>0.68861142640938333</v>
      </c>
      <c r="T161" s="11">
        <v>0.31138857359061672</v>
      </c>
      <c r="U161" s="11">
        <v>0.67996453900709219</v>
      </c>
      <c r="V161" s="11">
        <v>0.32003546099290781</v>
      </c>
      <c r="W161" s="11">
        <v>0.68147560491868309</v>
      </c>
      <c r="X161" s="11">
        <v>0.31852439508131691</v>
      </c>
      <c r="Y161" s="11">
        <v>0.6705403834979663</v>
      </c>
      <c r="Z161" s="11">
        <v>0.3294596165020337</v>
      </c>
      <c r="AA161" s="11">
        <v>0.65091378992062032</v>
      </c>
      <c r="AB161" s="11">
        <v>0.34908621007937973</v>
      </c>
      <c r="AC161" s="11">
        <v>0.64957736126424104</v>
      </c>
      <c r="AD161" s="11">
        <v>0.35042263873575891</v>
      </c>
      <c r="AE161" s="11">
        <v>0.64132841328413281</v>
      </c>
      <c r="AF161" s="11">
        <v>0.35867158671586719</v>
      </c>
      <c r="AG161" s="11">
        <v>0.64296107675518366</v>
      </c>
      <c r="AH161" s="11">
        <v>0.35703892324481629</v>
      </c>
      <c r="AI161" s="11">
        <v>0.63719348487560412</v>
      </c>
      <c r="AJ161" s="11">
        <v>0.36280651512439593</v>
      </c>
      <c r="AK161" s="11">
        <v>0.63683182383235659</v>
      </c>
      <c r="AL161" s="11">
        <v>0.36316817616764341</v>
      </c>
      <c r="AM161" s="11">
        <v>0.63728576425323535</v>
      </c>
      <c r="AN161" s="11">
        <v>0.36271423574676459</v>
      </c>
      <c r="AO161" s="11">
        <v>0.63623813632441761</v>
      </c>
      <c r="AP161" s="11">
        <v>0.36376186367558239</v>
      </c>
      <c r="AQ161" s="11">
        <v>0.68104312938816447</v>
      </c>
      <c r="AR161" s="11">
        <v>0.31895687061183553</v>
      </c>
      <c r="AS161" s="11">
        <v>0.68754066363044897</v>
      </c>
      <c r="AT161" s="11">
        <v>0.31245933636955109</v>
      </c>
      <c r="AU161" s="11">
        <v>0.71707161125319696</v>
      </c>
      <c r="AV161" s="11">
        <v>0.28292838874680309</v>
      </c>
      <c r="AW161" s="11">
        <v>0.71553367217280817</v>
      </c>
      <c r="AX161" s="11">
        <v>0.28446632782719189</v>
      </c>
      <c r="AY161" s="11">
        <v>0.72833280806807432</v>
      </c>
      <c r="AZ161" s="11">
        <v>0.27166719193192562</v>
      </c>
      <c r="BA161" s="11">
        <v>0.7298814722395508</v>
      </c>
      <c r="BB161" s="11">
        <v>0.27011852776044915</v>
      </c>
      <c r="BC161" s="11">
        <v>0.73453490148159462</v>
      </c>
      <c r="BD161" s="11">
        <v>0.26546509851840538</v>
      </c>
      <c r="BE161" s="11">
        <v>0.74152733845458652</v>
      </c>
      <c r="BF161" s="11">
        <v>0.25847266154541348</v>
      </c>
    </row>
    <row r="162" spans="1:58" x14ac:dyDescent="0.3">
      <c r="A162" s="3">
        <v>1018</v>
      </c>
      <c r="B162" s="4" t="s">
        <v>158</v>
      </c>
      <c r="C162" s="11">
        <v>0.72001604492579219</v>
      </c>
      <c r="D162" s="11">
        <v>0.27998395507420776</v>
      </c>
      <c r="E162" s="11">
        <v>0.75128577080311221</v>
      </c>
      <c r="F162" s="11">
        <v>0.24871422919688776</v>
      </c>
      <c r="G162" s="11">
        <v>0.75914301310043664</v>
      </c>
      <c r="H162" s="11">
        <v>0.24085698689956331</v>
      </c>
      <c r="I162" s="11">
        <v>0.78642384105960261</v>
      </c>
      <c r="J162" s="11">
        <v>0.21357615894039736</v>
      </c>
      <c r="K162" s="11">
        <v>0.75137982940291015</v>
      </c>
      <c r="L162" s="11">
        <v>0.24862017059708982</v>
      </c>
      <c r="M162" s="11">
        <v>0.72154873824839183</v>
      </c>
      <c r="N162" s="11">
        <v>0.27845126175160811</v>
      </c>
      <c r="O162" s="11">
        <v>0.72060080595921361</v>
      </c>
      <c r="P162" s="11">
        <v>0.27939919404078645</v>
      </c>
      <c r="Q162" s="11">
        <v>0.71670088153604639</v>
      </c>
      <c r="R162" s="11">
        <v>0.28329911846395361</v>
      </c>
      <c r="S162" s="11">
        <v>0.72049835448989186</v>
      </c>
      <c r="T162" s="11">
        <v>0.27950164551010814</v>
      </c>
      <c r="U162" s="11">
        <v>0.7871800783952041</v>
      </c>
      <c r="V162" s="11">
        <v>0.21281992160479593</v>
      </c>
      <c r="W162" s="11">
        <v>0.83339090385722514</v>
      </c>
      <c r="X162" s="11">
        <v>0.16660909614277489</v>
      </c>
      <c r="Y162" s="11">
        <v>0.80184737189355615</v>
      </c>
      <c r="Z162" s="11">
        <v>0.1981526281064438</v>
      </c>
      <c r="AA162" s="11">
        <v>0.82692099273870168</v>
      </c>
      <c r="AB162" s="11">
        <v>0.17307900726129835</v>
      </c>
      <c r="AC162" s="11">
        <v>0.83192738921516285</v>
      </c>
      <c r="AD162" s="11">
        <v>0.16807261078483715</v>
      </c>
      <c r="AE162" s="11">
        <v>0.83214854111405834</v>
      </c>
      <c r="AF162" s="11">
        <v>0.16785145888594163</v>
      </c>
      <c r="AG162" s="11">
        <v>0.83197150639011108</v>
      </c>
      <c r="AH162" s="11">
        <v>0.16802849360988895</v>
      </c>
      <c r="AI162" s="11">
        <v>0.83711490424646129</v>
      </c>
      <c r="AJ162" s="11">
        <v>0.16288509575353871</v>
      </c>
      <c r="AK162" s="11">
        <v>0.83494149045370558</v>
      </c>
      <c r="AL162" s="11">
        <v>0.16505850954629439</v>
      </c>
      <c r="AM162" s="11">
        <v>0.85144278606965174</v>
      </c>
      <c r="AN162" s="11">
        <v>0.14855721393034826</v>
      </c>
      <c r="AO162" s="11">
        <v>0.85485264471536915</v>
      </c>
      <c r="AP162" s="11">
        <v>0.14514735528463088</v>
      </c>
      <c r="AQ162" s="11">
        <v>0.85319129053359499</v>
      </c>
      <c r="AR162" s="11">
        <v>0.14680870946640501</v>
      </c>
      <c r="AS162" s="11">
        <v>0.85467479674796742</v>
      </c>
      <c r="AT162" s="11">
        <v>0.14532520325203252</v>
      </c>
      <c r="AU162" s="11">
        <v>0.86120018323408154</v>
      </c>
      <c r="AV162" s="11">
        <v>0.13879981676591846</v>
      </c>
      <c r="AW162" s="11">
        <v>0.85824906622938868</v>
      </c>
      <c r="AX162" s="11">
        <v>0.14175093377061126</v>
      </c>
      <c r="AY162" s="11">
        <v>0.86149040606871929</v>
      </c>
      <c r="AZ162" s="11">
        <v>0.13850959393128068</v>
      </c>
      <c r="BA162" s="11">
        <v>0.86132100631167219</v>
      </c>
      <c r="BB162" s="11">
        <v>0.13867899368832784</v>
      </c>
      <c r="BC162" s="11">
        <v>0.86360017691287039</v>
      </c>
      <c r="BD162" s="11">
        <v>0.13639982308712958</v>
      </c>
      <c r="BE162" s="11">
        <v>0.86970712773465064</v>
      </c>
      <c r="BF162" s="11">
        <v>0.13029287226534933</v>
      </c>
    </row>
    <row r="163" spans="1:58" x14ac:dyDescent="0.3">
      <c r="A163" s="3">
        <v>1021</v>
      </c>
      <c r="B163" s="4" t="s">
        <v>159</v>
      </c>
      <c r="C163" s="11">
        <v>0.17949886104783599</v>
      </c>
      <c r="D163" s="11">
        <v>0.82050113895216403</v>
      </c>
      <c r="E163" s="11">
        <v>0.16734509271822703</v>
      </c>
      <c r="F163" s="11">
        <v>0.83265490728177294</v>
      </c>
      <c r="G163" s="11">
        <v>0.17261904761904762</v>
      </c>
      <c r="H163" s="11">
        <v>0.82738095238095233</v>
      </c>
      <c r="I163" s="11">
        <v>0.17230199166280685</v>
      </c>
      <c r="J163" s="11">
        <v>0.82769800833719309</v>
      </c>
      <c r="K163" s="11">
        <v>0.16590701914311759</v>
      </c>
      <c r="L163" s="11">
        <v>0.83409298085688244</v>
      </c>
      <c r="M163" s="11">
        <v>0.16772727272727272</v>
      </c>
      <c r="N163" s="11">
        <v>0.83227272727272728</v>
      </c>
      <c r="O163" s="11">
        <v>0.16780045351473924</v>
      </c>
      <c r="P163" s="11">
        <v>0.83219954648526073</v>
      </c>
      <c r="Q163" s="11">
        <v>0.15978456014362658</v>
      </c>
      <c r="R163" s="11">
        <v>0.84021543985637348</v>
      </c>
      <c r="S163" s="11">
        <v>0.1617580425917535</v>
      </c>
      <c r="T163" s="11">
        <v>0.83824195740824647</v>
      </c>
      <c r="U163" s="11">
        <v>0.18097876269621421</v>
      </c>
      <c r="V163" s="11">
        <v>0.81902123730378573</v>
      </c>
      <c r="W163" s="11">
        <v>0.17153453871117291</v>
      </c>
      <c r="X163" s="11">
        <v>0.82846546128882703</v>
      </c>
      <c r="Y163" s="11">
        <v>0.17757437070938215</v>
      </c>
      <c r="Z163" s="11">
        <v>0.8224256292906178</v>
      </c>
      <c r="AA163" s="11">
        <v>0.16849816849816851</v>
      </c>
      <c r="AB163" s="11">
        <v>0.83150183150183155</v>
      </c>
      <c r="AC163" s="11">
        <v>0.1675011379153391</v>
      </c>
      <c r="AD163" s="11">
        <v>0.83249886208466095</v>
      </c>
      <c r="AE163" s="11">
        <v>0.16968325791855204</v>
      </c>
      <c r="AF163" s="11">
        <v>0.83031674208144801</v>
      </c>
      <c r="AG163" s="11">
        <v>0.16705122288878635</v>
      </c>
      <c r="AH163" s="11">
        <v>0.83294877711121362</v>
      </c>
      <c r="AI163" s="11">
        <v>0.16213726393367112</v>
      </c>
      <c r="AJ163" s="11">
        <v>0.83786273606632888</v>
      </c>
      <c r="AK163" s="11">
        <v>0.15975780158360503</v>
      </c>
      <c r="AL163" s="11">
        <v>0.84024219841639503</v>
      </c>
      <c r="AM163" s="11">
        <v>0.15335169880624427</v>
      </c>
      <c r="AN163" s="11">
        <v>0.84664830119375578</v>
      </c>
      <c r="AO163" s="11">
        <v>0.15211521152115212</v>
      </c>
      <c r="AP163" s="11">
        <v>0.84788478847884785</v>
      </c>
      <c r="AQ163" s="11">
        <v>0.15256525652565256</v>
      </c>
      <c r="AR163" s="11">
        <v>0.84743474347434744</v>
      </c>
      <c r="AS163" s="11">
        <v>0.15711159737417943</v>
      </c>
      <c r="AT163" s="11">
        <v>0.84288840262582054</v>
      </c>
      <c r="AU163" s="11">
        <v>0.15858453473132372</v>
      </c>
      <c r="AV163" s="11">
        <v>0.84141546526867628</v>
      </c>
      <c r="AW163" s="11">
        <v>0.16178399650196765</v>
      </c>
      <c r="AX163" s="11">
        <v>0.83821600349803238</v>
      </c>
      <c r="AY163" s="11">
        <v>0.16419213973799127</v>
      </c>
      <c r="AZ163" s="11">
        <v>0.83580786026200871</v>
      </c>
      <c r="BA163" s="11">
        <v>0.1635330126803673</v>
      </c>
      <c r="BB163" s="11">
        <v>0.83646698731963276</v>
      </c>
      <c r="BC163" s="11">
        <v>0.16594454072790293</v>
      </c>
      <c r="BD163" s="11">
        <v>0.83405545927209701</v>
      </c>
      <c r="BE163" s="11">
        <v>0.16738941890719861</v>
      </c>
      <c r="BF163" s="11">
        <v>0.83261058109280139</v>
      </c>
    </row>
    <row r="164" spans="1:58" x14ac:dyDescent="0.3">
      <c r="A164" s="3">
        <v>1026</v>
      </c>
      <c r="B164" s="4" t="s">
        <v>160</v>
      </c>
      <c r="C164" s="11">
        <v>0</v>
      </c>
      <c r="D164" s="11">
        <v>1</v>
      </c>
      <c r="E164" s="11">
        <v>0</v>
      </c>
      <c r="F164" s="11">
        <v>1</v>
      </c>
      <c r="G164" s="11">
        <v>0</v>
      </c>
      <c r="H164" s="11">
        <v>1</v>
      </c>
      <c r="I164" s="11">
        <v>0</v>
      </c>
      <c r="J164" s="11">
        <v>1</v>
      </c>
      <c r="K164" s="11">
        <v>6.1199510403916772E-3</v>
      </c>
      <c r="L164" s="11">
        <v>0.99388004895960835</v>
      </c>
      <c r="M164" s="11">
        <v>0</v>
      </c>
      <c r="N164" s="11">
        <v>1</v>
      </c>
      <c r="O164" s="11">
        <v>0</v>
      </c>
      <c r="P164" s="11">
        <v>1</v>
      </c>
      <c r="Q164" s="11">
        <v>0</v>
      </c>
      <c r="R164" s="11">
        <v>1</v>
      </c>
      <c r="S164" s="11">
        <v>0</v>
      </c>
      <c r="T164" s="11">
        <v>1</v>
      </c>
      <c r="U164" s="11">
        <v>0</v>
      </c>
      <c r="V164" s="11">
        <v>1</v>
      </c>
      <c r="W164" s="11">
        <v>0</v>
      </c>
      <c r="X164" s="11">
        <v>1</v>
      </c>
      <c r="Y164" s="11">
        <v>0</v>
      </c>
      <c r="Z164" s="11">
        <v>1</v>
      </c>
      <c r="AA164" s="11">
        <v>0</v>
      </c>
      <c r="AB164" s="11">
        <v>1</v>
      </c>
      <c r="AC164" s="11">
        <v>0</v>
      </c>
      <c r="AD164" s="11">
        <v>1</v>
      </c>
      <c r="AE164" s="11">
        <v>0</v>
      </c>
      <c r="AF164" s="11">
        <v>1</v>
      </c>
      <c r="AG164" s="11">
        <v>0</v>
      </c>
      <c r="AH164" s="11">
        <v>1</v>
      </c>
      <c r="AI164" s="11">
        <v>0</v>
      </c>
      <c r="AJ164" s="11">
        <v>1</v>
      </c>
      <c r="AK164" s="11">
        <v>0</v>
      </c>
      <c r="AL164" s="11">
        <v>1</v>
      </c>
      <c r="AM164" s="11">
        <v>0</v>
      </c>
      <c r="AN164" s="11">
        <v>1</v>
      </c>
      <c r="AO164" s="11">
        <v>0</v>
      </c>
      <c r="AP164" s="11">
        <v>1</v>
      </c>
      <c r="AQ164" s="11">
        <v>0</v>
      </c>
      <c r="AR164" s="11">
        <v>1</v>
      </c>
      <c r="AS164" s="11">
        <v>0</v>
      </c>
      <c r="AT164" s="11">
        <v>1</v>
      </c>
      <c r="AU164" s="11">
        <v>0</v>
      </c>
      <c r="AV164" s="11">
        <v>1</v>
      </c>
      <c r="AW164" s="11">
        <v>0</v>
      </c>
      <c r="AX164" s="11">
        <v>1</v>
      </c>
      <c r="AY164" s="11">
        <v>0</v>
      </c>
      <c r="AZ164" s="11">
        <v>1</v>
      </c>
      <c r="BA164" s="11">
        <v>0</v>
      </c>
      <c r="BB164" s="11">
        <v>1</v>
      </c>
      <c r="BC164" s="11">
        <v>0</v>
      </c>
      <c r="BD164" s="11">
        <v>1</v>
      </c>
      <c r="BE164" s="11">
        <v>0</v>
      </c>
      <c r="BF164" s="11">
        <v>1</v>
      </c>
    </row>
    <row r="165" spans="1:58" x14ac:dyDescent="0.3">
      <c r="A165" s="3">
        <v>1027</v>
      </c>
      <c r="B165" s="4" t="s">
        <v>161</v>
      </c>
      <c r="C165" s="11">
        <v>0</v>
      </c>
      <c r="D165" s="11">
        <v>1</v>
      </c>
      <c r="E165" s="11">
        <v>0</v>
      </c>
      <c r="F165" s="11">
        <v>1</v>
      </c>
      <c r="G165" s="11">
        <v>0</v>
      </c>
      <c r="H165" s="11">
        <v>1</v>
      </c>
      <c r="I165" s="11">
        <v>0</v>
      </c>
      <c r="J165" s="11">
        <v>1</v>
      </c>
      <c r="K165" s="11">
        <v>0</v>
      </c>
      <c r="L165" s="11">
        <v>1</v>
      </c>
      <c r="M165" s="11">
        <v>0</v>
      </c>
      <c r="N165" s="11">
        <v>1</v>
      </c>
      <c r="O165" s="11">
        <v>0</v>
      </c>
      <c r="P165" s="11">
        <v>1</v>
      </c>
      <c r="Q165" s="11">
        <v>0</v>
      </c>
      <c r="R165" s="11">
        <v>1</v>
      </c>
      <c r="S165" s="11">
        <v>0</v>
      </c>
      <c r="T165" s="11">
        <v>1</v>
      </c>
      <c r="U165" s="11">
        <v>0</v>
      </c>
      <c r="V165" s="11">
        <v>1</v>
      </c>
      <c r="W165" s="11">
        <v>0</v>
      </c>
      <c r="X165" s="11">
        <v>1</v>
      </c>
      <c r="Y165" s="11">
        <v>0</v>
      </c>
      <c r="Z165" s="11">
        <v>1</v>
      </c>
      <c r="AA165" s="11">
        <v>0</v>
      </c>
      <c r="AB165" s="11">
        <v>1</v>
      </c>
      <c r="AC165" s="11">
        <v>0</v>
      </c>
      <c r="AD165" s="11">
        <v>1</v>
      </c>
      <c r="AE165" s="11">
        <v>0</v>
      </c>
      <c r="AF165" s="11">
        <v>1</v>
      </c>
      <c r="AG165" s="11">
        <v>0</v>
      </c>
      <c r="AH165" s="11">
        <v>1</v>
      </c>
      <c r="AI165" s="11">
        <v>0</v>
      </c>
      <c r="AJ165" s="11">
        <v>1</v>
      </c>
      <c r="AK165" s="11">
        <v>0</v>
      </c>
      <c r="AL165" s="11">
        <v>1</v>
      </c>
      <c r="AM165" s="11">
        <v>0</v>
      </c>
      <c r="AN165" s="11">
        <v>1</v>
      </c>
      <c r="AO165" s="11">
        <v>0</v>
      </c>
      <c r="AP165" s="11">
        <v>1</v>
      </c>
      <c r="AQ165" s="11">
        <v>0.16183574879227053</v>
      </c>
      <c r="AR165" s="11">
        <v>0.83816425120772942</v>
      </c>
      <c r="AS165" s="11">
        <v>0.16259678379988088</v>
      </c>
      <c r="AT165" s="11">
        <v>0.83740321620011915</v>
      </c>
      <c r="AU165" s="11">
        <v>0.15361977633902296</v>
      </c>
      <c r="AV165" s="11">
        <v>0.84638022366097709</v>
      </c>
      <c r="AW165" s="11">
        <v>0.16762342135476463</v>
      </c>
      <c r="AX165" s="11">
        <v>0.8323765786452354</v>
      </c>
      <c r="AY165" s="11">
        <v>0.16066323613493425</v>
      </c>
      <c r="AZ165" s="11">
        <v>0.83933676386506573</v>
      </c>
      <c r="BA165" s="11">
        <v>0.16400000000000001</v>
      </c>
      <c r="BB165" s="11">
        <v>0.83599999999999997</v>
      </c>
      <c r="BC165" s="11">
        <v>0.31048158640226631</v>
      </c>
      <c r="BD165" s="11">
        <v>0.68951841359773369</v>
      </c>
      <c r="BE165" s="11">
        <v>0</v>
      </c>
      <c r="BF165" s="11">
        <v>1</v>
      </c>
    </row>
    <row r="166" spans="1:58" x14ac:dyDescent="0.3">
      <c r="A166" s="3">
        <v>1029</v>
      </c>
      <c r="B166" s="4" t="s">
        <v>162</v>
      </c>
      <c r="C166" s="11">
        <v>0.33528265107212474</v>
      </c>
      <c r="D166" s="11">
        <v>0.66471734892787526</v>
      </c>
      <c r="E166" s="11">
        <v>0.34889846743295017</v>
      </c>
      <c r="F166" s="11">
        <v>0.65110153256704983</v>
      </c>
      <c r="G166" s="11">
        <v>0.35336024697221563</v>
      </c>
      <c r="H166" s="11">
        <v>0.64663975302778443</v>
      </c>
      <c r="I166" s="11">
        <v>0.35736601778418647</v>
      </c>
      <c r="J166" s="11">
        <v>0.64263398221581347</v>
      </c>
      <c r="K166" s="11">
        <v>0.36192965779467678</v>
      </c>
      <c r="L166" s="11">
        <v>0.63807034220532322</v>
      </c>
      <c r="M166" s="11">
        <v>0.35254723750298972</v>
      </c>
      <c r="N166" s="11">
        <v>0.64745276249701034</v>
      </c>
      <c r="O166" s="11">
        <v>0.35561248253376804</v>
      </c>
      <c r="P166" s="11">
        <v>0.64438751746623191</v>
      </c>
      <c r="Q166" s="11">
        <v>0.35513588208198987</v>
      </c>
      <c r="R166" s="11">
        <v>0.64486411791801013</v>
      </c>
      <c r="S166" s="11">
        <v>0.36262975778546713</v>
      </c>
      <c r="T166" s="11">
        <v>0.63737024221453287</v>
      </c>
      <c r="U166" s="11">
        <v>0.39548577036310106</v>
      </c>
      <c r="V166" s="11">
        <v>0.60451422963689894</v>
      </c>
      <c r="W166" s="11">
        <v>0.39890710382513661</v>
      </c>
      <c r="X166" s="11">
        <v>0.60109289617486339</v>
      </c>
      <c r="Y166" s="11">
        <v>0.38646238280356737</v>
      </c>
      <c r="Z166" s="11">
        <v>0.61353761719643263</v>
      </c>
      <c r="AA166" s="11">
        <v>0.38398544131028206</v>
      </c>
      <c r="AB166" s="11">
        <v>0.61601455868971788</v>
      </c>
      <c r="AC166" s="11">
        <v>0.38300741739716793</v>
      </c>
      <c r="AD166" s="11">
        <v>0.61699258260283207</v>
      </c>
      <c r="AE166" s="11">
        <v>0.38241217274558065</v>
      </c>
      <c r="AF166" s="11">
        <v>0.6175878272544193</v>
      </c>
      <c r="AG166" s="11">
        <v>0.38396057347670248</v>
      </c>
      <c r="AH166" s="11">
        <v>0.61603942652329746</v>
      </c>
      <c r="AI166" s="11">
        <v>0.39164432529043791</v>
      </c>
      <c r="AJ166" s="11">
        <v>0.60835567470956209</v>
      </c>
      <c r="AK166" s="11">
        <v>0.39131398183026811</v>
      </c>
      <c r="AL166" s="11">
        <v>0.60868601816973189</v>
      </c>
      <c r="AM166" s="11">
        <v>0.4406147091108672</v>
      </c>
      <c r="AN166" s="11">
        <v>0.5593852908891328</v>
      </c>
      <c r="AO166" s="11">
        <v>0.44920944336149016</v>
      </c>
      <c r="AP166" s="11">
        <v>0.55079055663850984</v>
      </c>
      <c r="AQ166" s="11">
        <v>0.46121237812632471</v>
      </c>
      <c r="AR166" s="11">
        <v>0.53878762187367524</v>
      </c>
      <c r="AS166" s="11">
        <v>0.46894082964834705</v>
      </c>
      <c r="AT166" s="11">
        <v>0.53105917035165295</v>
      </c>
      <c r="AU166" s="11">
        <v>0.49258408188844788</v>
      </c>
      <c r="AV166" s="11">
        <v>0.50741591811155207</v>
      </c>
      <c r="AW166" s="11">
        <v>0.50691434468524255</v>
      </c>
      <c r="AX166" s="11">
        <v>0.49308565531475751</v>
      </c>
      <c r="AY166" s="11">
        <v>0.51437371663244358</v>
      </c>
      <c r="AZ166" s="11">
        <v>0.48562628336755648</v>
      </c>
      <c r="BA166" s="11">
        <v>0.52230332522303324</v>
      </c>
      <c r="BB166" s="11">
        <v>0.47769667477696676</v>
      </c>
      <c r="BC166" s="11">
        <v>0.52702976310994132</v>
      </c>
      <c r="BD166" s="11">
        <v>0.47297023689005874</v>
      </c>
      <c r="BE166" s="11">
        <v>0.52992493406370456</v>
      </c>
      <c r="BF166" s="11">
        <v>0.47007506593629539</v>
      </c>
    </row>
    <row r="167" spans="1:58" x14ac:dyDescent="0.3">
      <c r="A167" s="3">
        <v>1032</v>
      </c>
      <c r="B167" s="4" t="s">
        <v>163</v>
      </c>
      <c r="C167" s="11">
        <v>0.62207811793093049</v>
      </c>
      <c r="D167" s="11">
        <v>0.37792188206906951</v>
      </c>
      <c r="E167" s="11">
        <v>0.62221890398685975</v>
      </c>
      <c r="F167" s="11">
        <v>0.37778109601314019</v>
      </c>
      <c r="G167" s="11">
        <v>0.62162572035183505</v>
      </c>
      <c r="H167" s="11">
        <v>0.378374279648165</v>
      </c>
      <c r="I167" s="11">
        <v>0.62083521785014317</v>
      </c>
      <c r="J167" s="11">
        <v>0.37916478214985677</v>
      </c>
      <c r="K167" s="11">
        <v>0.62895199063231855</v>
      </c>
      <c r="L167" s="11">
        <v>0.37104800936768151</v>
      </c>
      <c r="M167" s="11">
        <v>0.62913810704389672</v>
      </c>
      <c r="N167" s="11">
        <v>0.37086189295610328</v>
      </c>
      <c r="O167" s="11">
        <v>0.63035246140401979</v>
      </c>
      <c r="P167" s="11">
        <v>0.36964753859598021</v>
      </c>
      <c r="Q167" s="11">
        <v>0.62801032110091748</v>
      </c>
      <c r="R167" s="11">
        <v>0.37198967889908258</v>
      </c>
      <c r="S167" s="11">
        <v>0.62786342025644715</v>
      </c>
      <c r="T167" s="11">
        <v>0.3721365797435528</v>
      </c>
      <c r="U167" s="11">
        <v>0.5440767089390659</v>
      </c>
      <c r="V167" s="11">
        <v>0.4559232910609341</v>
      </c>
      <c r="W167" s="11">
        <v>0.56454749439042629</v>
      </c>
      <c r="X167" s="11">
        <v>0.43545250560957366</v>
      </c>
      <c r="Y167" s="11">
        <v>0.55451989939340141</v>
      </c>
      <c r="Z167" s="11">
        <v>0.44548010060659859</v>
      </c>
      <c r="AA167" s="11">
        <v>0.5513307984790875</v>
      </c>
      <c r="AB167" s="11">
        <v>0.44866920152091255</v>
      </c>
      <c r="AC167" s="11">
        <v>0.5497463359639233</v>
      </c>
      <c r="AD167" s="11">
        <v>0.45025366403607664</v>
      </c>
      <c r="AE167" s="11">
        <v>0.57626644276518335</v>
      </c>
      <c r="AF167" s="11">
        <v>0.4237335572348167</v>
      </c>
      <c r="AG167" s="11">
        <v>0.53941504178272981</v>
      </c>
      <c r="AH167" s="11">
        <v>0.46058495821727019</v>
      </c>
      <c r="AI167" s="11">
        <v>0.5490657439446367</v>
      </c>
      <c r="AJ167" s="11">
        <v>0.4509342560553633</v>
      </c>
      <c r="AK167" s="11">
        <v>0.5808702791461412</v>
      </c>
      <c r="AL167" s="11">
        <v>0.4191297208538588</v>
      </c>
      <c r="AM167" s="11">
        <v>0.60898635998930195</v>
      </c>
      <c r="AN167" s="11">
        <v>0.39101364001069805</v>
      </c>
      <c r="AO167" s="11">
        <v>0.6126992491107891</v>
      </c>
      <c r="AP167" s="11">
        <v>0.3873007508892109</v>
      </c>
      <c r="AQ167" s="11">
        <v>0.6261742375498649</v>
      </c>
      <c r="AR167" s="11">
        <v>0.3738257624501351</v>
      </c>
      <c r="AS167" s="11">
        <v>0.63191435126178941</v>
      </c>
      <c r="AT167" s="11">
        <v>0.36808564873821054</v>
      </c>
      <c r="AU167" s="11">
        <v>0.69498554731682793</v>
      </c>
      <c r="AV167" s="11">
        <v>0.30501445268317207</v>
      </c>
      <c r="AW167" s="11">
        <v>0.69840484728576724</v>
      </c>
      <c r="AX167" s="11">
        <v>0.30159515271423271</v>
      </c>
      <c r="AY167" s="11">
        <v>0.70224786633008773</v>
      </c>
      <c r="AZ167" s="11">
        <v>0.29775213366991227</v>
      </c>
      <c r="BA167" s="11">
        <v>0.70166136443973137</v>
      </c>
      <c r="BB167" s="11">
        <v>0.29833863556026863</v>
      </c>
      <c r="BC167" s="11">
        <v>0.70104895104895104</v>
      </c>
      <c r="BD167" s="11">
        <v>0.29895104895104896</v>
      </c>
      <c r="BE167" s="11">
        <v>0.65611863615133115</v>
      </c>
      <c r="BF167" s="11">
        <v>0.34388136384866885</v>
      </c>
    </row>
    <row r="168" spans="1:58" x14ac:dyDescent="0.3">
      <c r="A168" s="3">
        <v>1034</v>
      </c>
      <c r="B168" s="4" t="s">
        <v>164</v>
      </c>
      <c r="C168" s="11">
        <v>0</v>
      </c>
      <c r="D168" s="11">
        <v>1</v>
      </c>
      <c r="E168" s="11">
        <v>0</v>
      </c>
      <c r="F168" s="11">
        <v>1</v>
      </c>
      <c r="G168" s="11">
        <v>0</v>
      </c>
      <c r="H168" s="11">
        <v>1</v>
      </c>
      <c r="I168" s="11">
        <v>0</v>
      </c>
      <c r="J168" s="11">
        <v>1</v>
      </c>
      <c r="K168" s="11">
        <v>0</v>
      </c>
      <c r="L168" s="11">
        <v>1</v>
      </c>
      <c r="M168" s="11">
        <v>0</v>
      </c>
      <c r="N168" s="11">
        <v>1</v>
      </c>
      <c r="O168" s="11">
        <v>0</v>
      </c>
      <c r="P168" s="11">
        <v>1</v>
      </c>
      <c r="Q168" s="11">
        <v>0</v>
      </c>
      <c r="R168" s="11">
        <v>1</v>
      </c>
      <c r="S168" s="11">
        <v>0</v>
      </c>
      <c r="T168" s="11">
        <v>1</v>
      </c>
      <c r="U168" s="11">
        <v>0</v>
      </c>
      <c r="V168" s="11">
        <v>1</v>
      </c>
      <c r="W168" s="11">
        <v>0</v>
      </c>
      <c r="X168" s="11">
        <v>1</v>
      </c>
      <c r="Y168" s="11">
        <v>0</v>
      </c>
      <c r="Z168" s="11">
        <v>1</v>
      </c>
      <c r="AA168" s="11">
        <v>0</v>
      </c>
      <c r="AB168" s="11">
        <v>1</v>
      </c>
      <c r="AC168" s="11">
        <v>0</v>
      </c>
      <c r="AD168" s="11">
        <v>1</v>
      </c>
      <c r="AE168" s="11">
        <v>0</v>
      </c>
      <c r="AF168" s="11">
        <v>1</v>
      </c>
      <c r="AG168" s="11">
        <v>0</v>
      </c>
      <c r="AH168" s="11">
        <v>1</v>
      </c>
      <c r="AI168" s="11">
        <v>0</v>
      </c>
      <c r="AJ168" s="11">
        <v>1</v>
      </c>
      <c r="AK168" s="11">
        <v>0</v>
      </c>
      <c r="AL168" s="11">
        <v>1</v>
      </c>
      <c r="AM168" s="11">
        <v>0</v>
      </c>
      <c r="AN168" s="11">
        <v>1</v>
      </c>
      <c r="AO168" s="11">
        <v>0</v>
      </c>
      <c r="AP168" s="11">
        <v>1</v>
      </c>
      <c r="AQ168" s="11">
        <v>0</v>
      </c>
      <c r="AR168" s="11">
        <v>1</v>
      </c>
      <c r="AS168" s="11">
        <v>0</v>
      </c>
      <c r="AT168" s="11">
        <v>1</v>
      </c>
      <c r="AU168" s="11">
        <v>0</v>
      </c>
      <c r="AV168" s="11">
        <v>1</v>
      </c>
      <c r="AW168" s="11">
        <v>0</v>
      </c>
      <c r="AX168" s="11">
        <v>1</v>
      </c>
      <c r="AY168" s="11">
        <v>0</v>
      </c>
      <c r="AZ168" s="11">
        <v>1</v>
      </c>
      <c r="BA168" s="11">
        <v>0</v>
      </c>
      <c r="BB168" s="11">
        <v>1</v>
      </c>
      <c r="BC168" s="11">
        <v>0</v>
      </c>
      <c r="BD168" s="11">
        <v>1</v>
      </c>
      <c r="BE168" s="11">
        <v>0.12426383981154299</v>
      </c>
      <c r="BF168" s="11">
        <v>0.87573616018845701</v>
      </c>
    </row>
    <row r="169" spans="1:58" x14ac:dyDescent="0.3">
      <c r="A169" s="3">
        <v>1037</v>
      </c>
      <c r="B169" s="4" t="s">
        <v>165</v>
      </c>
      <c r="C169" s="11">
        <v>0.43614372109569549</v>
      </c>
      <c r="D169" s="11">
        <v>0.56385627890430456</v>
      </c>
      <c r="E169" s="11">
        <v>0.43905472636815923</v>
      </c>
      <c r="F169" s="11">
        <v>0.56094527363184077</v>
      </c>
      <c r="G169" s="11">
        <v>0.4364218388760448</v>
      </c>
      <c r="H169" s="11">
        <v>0.5635781611239552</v>
      </c>
      <c r="I169" s="11">
        <v>0.43930022972256583</v>
      </c>
      <c r="J169" s="11">
        <v>0.56069977027743423</v>
      </c>
      <c r="K169" s="11">
        <v>0.43965517241379309</v>
      </c>
      <c r="L169" s="11">
        <v>0.56034482758620685</v>
      </c>
      <c r="M169" s="11">
        <v>0.43886653839426271</v>
      </c>
      <c r="N169" s="11">
        <v>0.56113346160573729</v>
      </c>
      <c r="O169" s="11">
        <v>0.42677527890915529</v>
      </c>
      <c r="P169" s="11">
        <v>0.57322472109084466</v>
      </c>
      <c r="Q169" s="11">
        <v>0.42190560997328586</v>
      </c>
      <c r="R169" s="11">
        <v>0.57809439002671414</v>
      </c>
      <c r="S169" s="11">
        <v>0.41583094555873923</v>
      </c>
      <c r="T169" s="11">
        <v>0.58416905444126077</v>
      </c>
      <c r="U169" s="11">
        <v>0.45421315890727204</v>
      </c>
      <c r="V169" s="11">
        <v>0.54578684109272801</v>
      </c>
      <c r="W169" s="11">
        <v>0.45430857993672064</v>
      </c>
      <c r="X169" s="11">
        <v>0.54569142006327931</v>
      </c>
      <c r="Y169" s="11">
        <v>0.45213737668980636</v>
      </c>
      <c r="Z169" s="11">
        <v>0.54786262331019364</v>
      </c>
      <c r="AA169" s="11">
        <v>0.45878721859114013</v>
      </c>
      <c r="AB169" s="11">
        <v>0.54121278140885987</v>
      </c>
      <c r="AC169" s="11">
        <v>0.46177370030581039</v>
      </c>
      <c r="AD169" s="11">
        <v>0.53822629969418956</v>
      </c>
      <c r="AE169" s="11">
        <v>0.46209386281588449</v>
      </c>
      <c r="AF169" s="11">
        <v>0.53790613718411551</v>
      </c>
      <c r="AG169" s="11">
        <v>0.45539400466702568</v>
      </c>
      <c r="AH169" s="11">
        <v>0.54460599533297438</v>
      </c>
      <c r="AI169" s="11">
        <v>0.45431609298972786</v>
      </c>
      <c r="AJ169" s="11">
        <v>0.54568390701027214</v>
      </c>
      <c r="AK169" s="11">
        <v>0.46233859397417504</v>
      </c>
      <c r="AL169" s="11">
        <v>0.53766140602582502</v>
      </c>
      <c r="AM169" s="11">
        <v>0.46049580881041557</v>
      </c>
      <c r="AN169" s="11">
        <v>0.53950419118958448</v>
      </c>
      <c r="AO169" s="11">
        <v>0.46061674008810571</v>
      </c>
      <c r="AP169" s="11">
        <v>0.53938325991189429</v>
      </c>
      <c r="AQ169" s="11">
        <v>0.47442741518856552</v>
      </c>
      <c r="AR169" s="11">
        <v>0.52557258481143443</v>
      </c>
      <c r="AS169" s="11">
        <v>0.47628865979381441</v>
      </c>
      <c r="AT169" s="11">
        <v>0.52371134020618559</v>
      </c>
      <c r="AU169" s="11">
        <v>0.46794762795442951</v>
      </c>
      <c r="AV169" s="11">
        <v>0.53205237204557043</v>
      </c>
      <c r="AW169" s="11">
        <v>0.47280761386811693</v>
      </c>
      <c r="AX169" s="11">
        <v>0.52719238613188302</v>
      </c>
      <c r="AY169" s="11">
        <v>0.48184263618022866</v>
      </c>
      <c r="AZ169" s="11">
        <v>0.5181573638197714</v>
      </c>
      <c r="BA169" s="11">
        <v>0.47859531772575253</v>
      </c>
      <c r="BB169" s="11">
        <v>0.52140468227424752</v>
      </c>
      <c r="BC169" s="11">
        <v>0.48043478260869565</v>
      </c>
      <c r="BD169" s="11">
        <v>0.51956521739130435</v>
      </c>
      <c r="BE169" s="11">
        <v>0.53163926258096661</v>
      </c>
      <c r="BF169" s="11">
        <v>0.46836073741903339</v>
      </c>
    </row>
    <row r="170" spans="1:58" x14ac:dyDescent="0.3">
      <c r="A170" s="3">
        <v>1046</v>
      </c>
      <c r="B170" s="4" t="s">
        <v>166</v>
      </c>
      <c r="C170" s="11">
        <v>0.41094295692665889</v>
      </c>
      <c r="D170" s="11">
        <v>0.58905704307334106</v>
      </c>
      <c r="E170" s="11">
        <v>0.41523922031896043</v>
      </c>
      <c r="F170" s="11">
        <v>0.58476077968103957</v>
      </c>
      <c r="G170" s="11">
        <v>0.41169521559362077</v>
      </c>
      <c r="H170" s="11">
        <v>0.58830478440637923</v>
      </c>
      <c r="I170" s="11">
        <v>0.40903686087990487</v>
      </c>
      <c r="J170" s="11">
        <v>0.59096313912009513</v>
      </c>
      <c r="K170" s="11">
        <v>0.40306423099587507</v>
      </c>
      <c r="L170" s="11">
        <v>0.59693576900412493</v>
      </c>
      <c r="M170" s="11">
        <v>0.45911214953271029</v>
      </c>
      <c r="N170" s="11">
        <v>0.54088785046728971</v>
      </c>
      <c r="O170" s="11">
        <v>0.45268691588785048</v>
      </c>
      <c r="P170" s="11">
        <v>0.54731308411214952</v>
      </c>
      <c r="Q170" s="11">
        <v>0.44565217391304346</v>
      </c>
      <c r="R170" s="11">
        <v>0.55434782608695654</v>
      </c>
      <c r="S170" s="11">
        <v>0.44753623188405794</v>
      </c>
      <c r="T170" s="11">
        <v>0.552463768115942</v>
      </c>
      <c r="U170" s="11">
        <v>0.43548387096774194</v>
      </c>
      <c r="V170" s="11">
        <v>0.56451612903225812</v>
      </c>
      <c r="W170" s="11">
        <v>0.45460483344219466</v>
      </c>
      <c r="X170" s="11">
        <v>0.5453951665578054</v>
      </c>
      <c r="Y170" s="11">
        <v>0.43974358974358974</v>
      </c>
      <c r="Z170" s="11">
        <v>0.56025641025641026</v>
      </c>
      <c r="AA170" s="11">
        <v>0.44763019309537744</v>
      </c>
      <c r="AB170" s="11">
        <v>0.55236980690462256</v>
      </c>
      <c r="AC170" s="11">
        <v>0.4448932487016734</v>
      </c>
      <c r="AD170" s="11">
        <v>0.55510675129832665</v>
      </c>
      <c r="AE170" s="11">
        <v>0.43913803145020386</v>
      </c>
      <c r="AF170" s="11">
        <v>0.5608619685497962</v>
      </c>
      <c r="AG170" s="11">
        <v>0.43841214244016347</v>
      </c>
      <c r="AH170" s="11">
        <v>0.56158785755983653</v>
      </c>
      <c r="AI170" s="11">
        <v>0.43041691133294185</v>
      </c>
      <c r="AJ170" s="11">
        <v>0.56958308866705809</v>
      </c>
      <c r="AK170" s="11">
        <v>0.42646190194920258</v>
      </c>
      <c r="AL170" s="11">
        <v>0.57353809805079736</v>
      </c>
      <c r="AM170" s="11">
        <v>0.43771827706635624</v>
      </c>
      <c r="AN170" s="11">
        <v>0.56228172293364376</v>
      </c>
      <c r="AO170" s="11">
        <v>0.42714453584018802</v>
      </c>
      <c r="AP170" s="11">
        <v>0.57285546415981203</v>
      </c>
      <c r="AQ170" s="11">
        <v>0.45536215609208308</v>
      </c>
      <c r="AR170" s="11">
        <v>0.54463784390791692</v>
      </c>
      <c r="AS170" s="11">
        <v>0.45983379501385041</v>
      </c>
      <c r="AT170" s="11">
        <v>0.54016620498614953</v>
      </c>
      <c r="AU170" s="11">
        <v>0.46662989520132375</v>
      </c>
      <c r="AV170" s="11">
        <v>0.53337010479867619</v>
      </c>
      <c r="AW170" s="11">
        <v>0.46465753424657535</v>
      </c>
      <c r="AX170" s="11">
        <v>0.5353424657534247</v>
      </c>
      <c r="AY170" s="11">
        <v>0.47603485838779958</v>
      </c>
      <c r="AZ170" s="11">
        <v>0.52396514161220042</v>
      </c>
      <c r="BA170" s="11">
        <v>0.48415300546448087</v>
      </c>
      <c r="BB170" s="11">
        <v>0.51584699453551908</v>
      </c>
      <c r="BC170" s="11">
        <v>0.48554282596835791</v>
      </c>
      <c r="BD170" s="11">
        <v>0.51445717403164215</v>
      </c>
      <c r="BE170" s="11">
        <v>0.48560564910374798</v>
      </c>
      <c r="BF170" s="11">
        <v>0.51439435089625207</v>
      </c>
    </row>
    <row r="171" spans="1:58" x14ac:dyDescent="0.3">
      <c r="A171" s="3">
        <v>1101</v>
      </c>
      <c r="B171" s="4" t="s">
        <v>167</v>
      </c>
      <c r="C171" s="11">
        <v>0.5966530612244898</v>
      </c>
      <c r="D171" s="11">
        <v>0.4033469387755102</v>
      </c>
      <c r="E171" s="11">
        <v>0.59742796679146992</v>
      </c>
      <c r="F171" s="11">
        <v>0.40257203320853002</v>
      </c>
      <c r="G171" s="11">
        <v>0.60504747220644328</v>
      </c>
      <c r="H171" s="11">
        <v>0.39495252779355677</v>
      </c>
      <c r="I171" s="11">
        <v>0.6105626454771651</v>
      </c>
      <c r="J171" s="11">
        <v>0.3894373545228349</v>
      </c>
      <c r="K171" s="11">
        <v>0.61754745215405216</v>
      </c>
      <c r="L171" s="11">
        <v>0.38245254784594784</v>
      </c>
      <c r="M171" s="11">
        <v>0.68895326078446728</v>
      </c>
      <c r="N171" s="11">
        <v>0.31104673921553277</v>
      </c>
      <c r="O171" s="11">
        <v>0.6857231871641094</v>
      </c>
      <c r="P171" s="11">
        <v>0.31427681283589065</v>
      </c>
      <c r="Q171" s="11">
        <v>0.68661808032253058</v>
      </c>
      <c r="R171" s="11">
        <v>0.31338191967746937</v>
      </c>
      <c r="S171" s="11">
        <v>0.68858874990407493</v>
      </c>
      <c r="T171" s="11">
        <v>0.31141125009592507</v>
      </c>
      <c r="U171" s="11">
        <v>0.75697774982309929</v>
      </c>
      <c r="V171" s="11">
        <v>0.24302225017690071</v>
      </c>
      <c r="W171" s="11">
        <v>0.80195918367346941</v>
      </c>
      <c r="X171" s="11">
        <v>0.19804081632653062</v>
      </c>
      <c r="Y171" s="11">
        <v>0.75047059709359232</v>
      </c>
      <c r="Z171" s="11">
        <v>0.24952940290640765</v>
      </c>
      <c r="AA171" s="11">
        <v>0.7548430695299595</v>
      </c>
      <c r="AB171" s="11">
        <v>0.24515693047004056</v>
      </c>
      <c r="AC171" s="11">
        <v>0.75511427500936679</v>
      </c>
      <c r="AD171" s="11">
        <v>0.24488572499063319</v>
      </c>
      <c r="AE171" s="11">
        <v>0.75650029886431558</v>
      </c>
      <c r="AF171" s="11">
        <v>0.24349970113568439</v>
      </c>
      <c r="AG171" s="11">
        <v>0.75686362279916441</v>
      </c>
      <c r="AH171" s="11">
        <v>0.24313637720083559</v>
      </c>
      <c r="AI171" s="11">
        <v>0.75868495601610253</v>
      </c>
      <c r="AJ171" s="11">
        <v>0.24131504398389741</v>
      </c>
      <c r="AK171" s="11">
        <v>0.77457327839905832</v>
      </c>
      <c r="AL171" s="11">
        <v>0.22542672160094174</v>
      </c>
      <c r="AM171" s="11">
        <v>0.78777761649005662</v>
      </c>
      <c r="AN171" s="11">
        <v>0.21222238350994338</v>
      </c>
      <c r="AO171" s="11">
        <v>0.79075094852888539</v>
      </c>
      <c r="AP171" s="11">
        <v>0.20924905147111461</v>
      </c>
      <c r="AQ171" s="11">
        <v>0.79644103279832523</v>
      </c>
      <c r="AR171" s="11">
        <v>0.2035589672016748</v>
      </c>
      <c r="AS171" s="11">
        <v>0.79792602834427928</v>
      </c>
      <c r="AT171" s="11">
        <v>0.20207397165572072</v>
      </c>
      <c r="AU171" s="11">
        <v>0.81967213114754101</v>
      </c>
      <c r="AV171" s="11">
        <v>0.18032786885245902</v>
      </c>
      <c r="AW171" s="11">
        <v>0.82271430512158672</v>
      </c>
      <c r="AX171" s="11">
        <v>0.17728569487841325</v>
      </c>
      <c r="AY171" s="11">
        <v>0.82667833815904657</v>
      </c>
      <c r="AZ171" s="11">
        <v>0.17332166184095346</v>
      </c>
      <c r="BA171" s="11">
        <v>0.82090152938019856</v>
      </c>
      <c r="BB171" s="11">
        <v>0.17909847061980144</v>
      </c>
      <c r="BC171" s="11">
        <v>0.83007195212157892</v>
      </c>
      <c r="BD171" s="11">
        <v>0.16992804787842108</v>
      </c>
      <c r="BE171" s="11">
        <v>0.82794325287433601</v>
      </c>
      <c r="BF171" s="11">
        <v>0.17205674712566396</v>
      </c>
    </row>
    <row r="172" spans="1:58" x14ac:dyDescent="0.3">
      <c r="A172" s="3">
        <v>1102</v>
      </c>
      <c r="B172" s="4" t="s">
        <v>168</v>
      </c>
      <c r="C172" s="11">
        <v>0.87932771569884594</v>
      </c>
      <c r="D172" s="11">
        <v>0.12067228430115405</v>
      </c>
      <c r="E172" s="11">
        <v>0.88439839061341008</v>
      </c>
      <c r="F172" s="11">
        <v>0.11560160938658995</v>
      </c>
      <c r="G172" s="11">
        <v>0.8914385187529672</v>
      </c>
      <c r="H172" s="11">
        <v>0.10856148124703276</v>
      </c>
      <c r="I172" s="11">
        <v>0.89527689089507867</v>
      </c>
      <c r="J172" s="11">
        <v>0.10472310910492127</v>
      </c>
      <c r="K172" s="11">
        <v>0.88804673268985157</v>
      </c>
      <c r="L172" s="11">
        <v>0.11195326731014844</v>
      </c>
      <c r="M172" s="11">
        <v>0.88587649648249478</v>
      </c>
      <c r="N172" s="11">
        <v>0.11412350351750525</v>
      </c>
      <c r="O172" s="11">
        <v>0.88853146568397912</v>
      </c>
      <c r="P172" s="11">
        <v>0.11146853431602093</v>
      </c>
      <c r="Q172" s="11">
        <v>0.8910090491382251</v>
      </c>
      <c r="R172" s="11">
        <v>0.10899095086177492</v>
      </c>
      <c r="S172" s="11">
        <v>0.88852730607656349</v>
      </c>
      <c r="T172" s="11">
        <v>0.11147269392343648</v>
      </c>
      <c r="U172" s="11">
        <v>0.90684214699119958</v>
      </c>
      <c r="V172" s="11">
        <v>9.3157853008800445E-2</v>
      </c>
      <c r="W172" s="11">
        <v>0.90598664561416864</v>
      </c>
      <c r="X172" s="11">
        <v>9.4013354385831416E-2</v>
      </c>
      <c r="Y172" s="11">
        <v>0.89952705470524708</v>
      </c>
      <c r="Z172" s="11">
        <v>0.10047294529475291</v>
      </c>
      <c r="AA172" s="11">
        <v>0.90772622105627521</v>
      </c>
      <c r="AB172" s="11">
        <v>9.2273778943724835E-2</v>
      </c>
      <c r="AC172" s="11">
        <v>0.91229645056464215</v>
      </c>
      <c r="AD172" s="11">
        <v>8.7703549435357908E-2</v>
      </c>
      <c r="AE172" s="11">
        <v>0.90838172223300795</v>
      </c>
      <c r="AF172" s="11">
        <v>9.161827776699201E-2</v>
      </c>
      <c r="AG172" s="11">
        <v>0.90225994584461566</v>
      </c>
      <c r="AH172" s="11">
        <v>9.7740054155384296E-2</v>
      </c>
      <c r="AI172" s="11">
        <v>0.92083071754585399</v>
      </c>
      <c r="AJ172" s="11">
        <v>7.9169282454145951E-2</v>
      </c>
      <c r="AK172" s="11">
        <v>0.92128405183813811</v>
      </c>
      <c r="AL172" s="11">
        <v>7.8715948161861934E-2</v>
      </c>
      <c r="AM172" s="11">
        <v>0.92680488827265983</v>
      </c>
      <c r="AN172" s="11">
        <v>7.3195111727340154E-2</v>
      </c>
      <c r="AO172" s="11">
        <v>0.92562048629726579</v>
      </c>
      <c r="AP172" s="11">
        <v>7.437951370273424E-2</v>
      </c>
      <c r="AQ172" s="11">
        <v>0.92907404324864185</v>
      </c>
      <c r="AR172" s="11">
        <v>7.0925956751358141E-2</v>
      </c>
      <c r="AS172" s="11">
        <v>0.92935890993999937</v>
      </c>
      <c r="AT172" s="11">
        <v>7.0641090060000591E-2</v>
      </c>
      <c r="AU172" s="11">
        <v>0.93411724266338203</v>
      </c>
      <c r="AV172" s="11">
        <v>6.5882757336617928E-2</v>
      </c>
      <c r="AW172" s="11">
        <v>0.93643772152605287</v>
      </c>
      <c r="AX172" s="11">
        <v>6.3562278473947145E-2</v>
      </c>
      <c r="AY172" s="11">
        <v>0.93831668733223417</v>
      </c>
      <c r="AZ172" s="11">
        <v>6.1683312667765805E-2</v>
      </c>
      <c r="BA172" s="11">
        <v>0.94089825012728778</v>
      </c>
      <c r="BB172" s="11">
        <v>5.9101749872712168E-2</v>
      </c>
      <c r="BC172" s="11">
        <v>0.9420980655097787</v>
      </c>
      <c r="BD172" s="11">
        <v>5.7901934490221331E-2</v>
      </c>
      <c r="BE172" s="11">
        <v>0.943433627389204</v>
      </c>
      <c r="BF172" s="11">
        <v>5.6566372610796049E-2</v>
      </c>
    </row>
    <row r="173" spans="1:58" x14ac:dyDescent="0.3">
      <c r="A173" s="3">
        <v>1103</v>
      </c>
      <c r="B173" s="4" t="s">
        <v>169</v>
      </c>
      <c r="C173" s="11">
        <v>0.96932726548967718</v>
      </c>
      <c r="D173" s="11">
        <v>3.0672734510322864E-2</v>
      </c>
      <c r="E173" s="11">
        <v>0.9707848064310961</v>
      </c>
      <c r="F173" s="11">
        <v>2.9215193568903858E-2</v>
      </c>
      <c r="G173" s="11">
        <v>0.97155223171399352</v>
      </c>
      <c r="H173" s="11">
        <v>2.8447768286006467E-2</v>
      </c>
      <c r="I173" s="11">
        <v>0.97180510290071376</v>
      </c>
      <c r="J173" s="11">
        <v>2.8194897099286242E-2</v>
      </c>
      <c r="K173" s="11">
        <v>0.97166174580909692</v>
      </c>
      <c r="L173" s="11">
        <v>2.8338254190903116E-2</v>
      </c>
      <c r="M173" s="11">
        <v>0.97069749847231246</v>
      </c>
      <c r="N173" s="11">
        <v>2.9302501527687517E-2</v>
      </c>
      <c r="O173" s="11">
        <v>0.97588433791016993</v>
      </c>
      <c r="P173" s="11">
        <v>2.4115662089830115E-2</v>
      </c>
      <c r="Q173" s="11">
        <v>0.97168916868932043</v>
      </c>
      <c r="R173" s="11">
        <v>2.8310831310679612E-2</v>
      </c>
      <c r="S173" s="11">
        <v>0.97197006639408834</v>
      </c>
      <c r="T173" s="11">
        <v>2.8029933605911699E-2</v>
      </c>
      <c r="U173" s="11">
        <v>0.98405669628865766</v>
      </c>
      <c r="V173" s="11">
        <v>1.594330371134229E-2</v>
      </c>
      <c r="W173" s="11">
        <v>0.98278352887048537</v>
      </c>
      <c r="X173" s="11">
        <v>1.7216471129514608E-2</v>
      </c>
      <c r="Y173" s="11">
        <v>0.98305847765170651</v>
      </c>
      <c r="Z173" s="11">
        <v>1.6941522348293443E-2</v>
      </c>
      <c r="AA173" s="11">
        <v>0.98689259769025328</v>
      </c>
      <c r="AB173" s="11">
        <v>1.3107402309746694E-2</v>
      </c>
      <c r="AC173" s="11">
        <v>0.98848710880492952</v>
      </c>
      <c r="AD173" s="11">
        <v>1.1512891195070537E-2</v>
      </c>
      <c r="AE173" s="11">
        <v>0.98804302376271091</v>
      </c>
      <c r="AF173" s="11">
        <v>1.195697623728904E-2</v>
      </c>
      <c r="AG173" s="11">
        <v>0.98467409421879115</v>
      </c>
      <c r="AH173" s="11">
        <v>1.5325905781208878E-2</v>
      </c>
      <c r="AI173" s="11">
        <v>0.98576713328007226</v>
      </c>
      <c r="AJ173" s="11">
        <v>1.423286671992775E-2</v>
      </c>
      <c r="AK173" s="11">
        <v>0.98446050769729099</v>
      </c>
      <c r="AL173" s="11">
        <v>1.5539492302708969E-2</v>
      </c>
      <c r="AM173" s="11">
        <v>0.98451266347046862</v>
      </c>
      <c r="AN173" s="11">
        <v>1.5487336529531364E-2</v>
      </c>
      <c r="AO173" s="11">
        <v>0.98407203354987249</v>
      </c>
      <c r="AP173" s="11">
        <v>1.5927966450127458E-2</v>
      </c>
      <c r="AQ173" s="11">
        <v>0.9866388508456222</v>
      </c>
      <c r="AR173" s="11">
        <v>1.3361149154377807E-2</v>
      </c>
      <c r="AS173" s="11">
        <v>0.98641248760837752</v>
      </c>
      <c r="AT173" s="11">
        <v>1.3587512391622477E-2</v>
      </c>
      <c r="AU173" s="11">
        <v>0.99161670127304824</v>
      </c>
      <c r="AV173" s="11">
        <v>8.3832987269517618E-3</v>
      </c>
      <c r="AW173" s="11">
        <v>0.99127120727809193</v>
      </c>
      <c r="AX173" s="11">
        <v>8.7287927219080411E-3</v>
      </c>
      <c r="AY173" s="11">
        <v>0.9916606484472994</v>
      </c>
      <c r="AZ173" s="11">
        <v>8.3393515527005972E-3</v>
      </c>
      <c r="BA173" s="11">
        <v>0.99215890874996215</v>
      </c>
      <c r="BB173" s="11">
        <v>7.8410912500378061E-3</v>
      </c>
      <c r="BC173" s="11">
        <v>0.99202955486386024</v>
      </c>
      <c r="BD173" s="11">
        <v>7.9704451361397363E-3</v>
      </c>
      <c r="BE173" s="11">
        <v>0.99230607082630695</v>
      </c>
      <c r="BF173" s="11">
        <v>7.6939291736930863E-3</v>
      </c>
    </row>
    <row r="174" spans="1:58" x14ac:dyDescent="0.3">
      <c r="A174" s="3">
        <v>1106</v>
      </c>
      <c r="B174" s="4" t="s">
        <v>170</v>
      </c>
      <c r="C174" s="11">
        <v>0.95988237002613996</v>
      </c>
      <c r="D174" s="11">
        <v>4.0117629973860008E-2</v>
      </c>
      <c r="E174" s="11">
        <v>0.96227165852776275</v>
      </c>
      <c r="F174" s="11">
        <v>3.7728341472237296E-2</v>
      </c>
      <c r="G174" s="11">
        <v>0.962723962651862</v>
      </c>
      <c r="H174" s="11">
        <v>3.7276037348138003E-2</v>
      </c>
      <c r="I174" s="11">
        <v>0.96346884634688468</v>
      </c>
      <c r="J174" s="11">
        <v>3.6531153653115364E-2</v>
      </c>
      <c r="K174" s="11">
        <v>0.96337201174332443</v>
      </c>
      <c r="L174" s="11">
        <v>3.6627988256675521E-2</v>
      </c>
      <c r="M174" s="11">
        <v>0.961615326304183</v>
      </c>
      <c r="N174" s="11">
        <v>3.8384673695816968E-2</v>
      </c>
      <c r="O174" s="11">
        <v>0.95907534246575343</v>
      </c>
      <c r="P174" s="11">
        <v>4.0924657534246574E-2</v>
      </c>
      <c r="Q174" s="11">
        <v>0.9659400544959128</v>
      </c>
      <c r="R174" s="11">
        <v>3.4059945504087197E-2</v>
      </c>
      <c r="S174" s="11">
        <v>0.96666098517129706</v>
      </c>
      <c r="T174" s="11">
        <v>3.3339014828702912E-2</v>
      </c>
      <c r="U174" s="11">
        <v>0.97331140056398546</v>
      </c>
      <c r="V174" s="11">
        <v>2.6688599436014503E-2</v>
      </c>
      <c r="W174" s="11">
        <v>0.97502556827554354</v>
      </c>
      <c r="X174" s="11">
        <v>2.4974431724456469E-2</v>
      </c>
      <c r="Y174" s="11">
        <v>0.97222585282969542</v>
      </c>
      <c r="Z174" s="11">
        <v>2.7774147170304537E-2</v>
      </c>
      <c r="AA174" s="11">
        <v>0.9749853620454102</v>
      </c>
      <c r="AB174" s="11">
        <v>2.5014637954589813E-2</v>
      </c>
      <c r="AC174" s="11">
        <v>0.97388192048495792</v>
      </c>
      <c r="AD174" s="11">
        <v>2.6118079515042081E-2</v>
      </c>
      <c r="AE174" s="11">
        <v>0.9734702337297918</v>
      </c>
      <c r="AF174" s="11">
        <v>2.652976627020822E-2</v>
      </c>
      <c r="AG174" s="11">
        <v>0.96964795432921025</v>
      </c>
      <c r="AH174" s="11">
        <v>3.0352045670789723E-2</v>
      </c>
      <c r="AI174" s="11">
        <v>0.97189488940701996</v>
      </c>
      <c r="AJ174" s="11">
        <v>2.8105110592980025E-2</v>
      </c>
      <c r="AK174" s="11">
        <v>0.9640568403455001</v>
      </c>
      <c r="AL174" s="11">
        <v>3.5943159654499859E-2</v>
      </c>
      <c r="AM174" s="11">
        <v>0.96822843964313887</v>
      </c>
      <c r="AN174" s="11">
        <v>3.177156035686108E-2</v>
      </c>
      <c r="AO174" s="11">
        <v>0.96714493657725098</v>
      </c>
      <c r="AP174" s="11">
        <v>3.2855063422749013E-2</v>
      </c>
      <c r="AQ174" s="11">
        <v>0.9684530706836616</v>
      </c>
      <c r="AR174" s="11">
        <v>3.1546929316338353E-2</v>
      </c>
      <c r="AS174" s="11">
        <v>0.96905979487472504</v>
      </c>
      <c r="AT174" s="11">
        <v>3.0940205125274976E-2</v>
      </c>
      <c r="AU174" s="11">
        <v>0.97731686038330567</v>
      </c>
      <c r="AV174" s="11">
        <v>2.2683139616694339E-2</v>
      </c>
      <c r="AW174" s="11">
        <v>0.97785030825452623</v>
      </c>
      <c r="AX174" s="11">
        <v>2.2149691745473821E-2</v>
      </c>
      <c r="AY174" s="11">
        <v>0.97855981480971144</v>
      </c>
      <c r="AZ174" s="11">
        <v>2.1440185190288532E-2</v>
      </c>
      <c r="BA174" s="11">
        <v>0.97918933623503812</v>
      </c>
      <c r="BB174" s="11">
        <v>2.0810663764961917E-2</v>
      </c>
      <c r="BC174" s="11">
        <v>0.97911036644687066</v>
      </c>
      <c r="BD174" s="11">
        <v>2.0889633553129391E-2</v>
      </c>
      <c r="BE174" s="11">
        <v>0.97975894497892124</v>
      </c>
      <c r="BF174" s="11">
        <v>2.0241055021078803E-2</v>
      </c>
    </row>
    <row r="175" spans="1:58" x14ac:dyDescent="0.3">
      <c r="A175" s="3">
        <v>1111</v>
      </c>
      <c r="B175" s="4" t="s">
        <v>171</v>
      </c>
      <c r="C175" s="11">
        <v>0.6586522180833051</v>
      </c>
      <c r="D175" s="11">
        <v>0.3413477819166949</v>
      </c>
      <c r="E175" s="11">
        <v>0.67580174927113701</v>
      </c>
      <c r="F175" s="11">
        <v>0.32419825072886299</v>
      </c>
      <c r="G175" s="11">
        <v>0.67997685185185186</v>
      </c>
      <c r="H175" s="11">
        <v>0.32002314814814814</v>
      </c>
      <c r="I175" s="11">
        <v>0.68069164265129678</v>
      </c>
      <c r="J175" s="11">
        <v>0.31930835734870316</v>
      </c>
      <c r="K175" s="11">
        <v>0.68424068767908308</v>
      </c>
      <c r="L175" s="11">
        <v>0.31575931232091692</v>
      </c>
      <c r="M175" s="11">
        <v>0.69213226909920178</v>
      </c>
      <c r="N175" s="11">
        <v>0.30786773090079816</v>
      </c>
      <c r="O175" s="11">
        <v>0.68930925766695328</v>
      </c>
      <c r="P175" s="11">
        <v>0.31069074233304672</v>
      </c>
      <c r="Q175" s="11">
        <v>0.69491525423728817</v>
      </c>
      <c r="R175" s="11">
        <v>0.30508474576271188</v>
      </c>
      <c r="S175" s="11">
        <v>0.69511838643671442</v>
      </c>
      <c r="T175" s="11">
        <v>0.30488161356328558</v>
      </c>
      <c r="U175" s="11">
        <v>0.6370844769746874</v>
      </c>
      <c r="V175" s="11">
        <v>0.3629155230253126</v>
      </c>
      <c r="W175" s="11">
        <v>0.64079147640791478</v>
      </c>
      <c r="X175" s="11">
        <v>0.35920852359208522</v>
      </c>
      <c r="Y175" s="11">
        <v>0.65074536051110432</v>
      </c>
      <c r="Z175" s="11">
        <v>0.34925463948889562</v>
      </c>
      <c r="AA175" s="11">
        <v>0.65104166666666663</v>
      </c>
      <c r="AB175" s="11">
        <v>0.34895833333333331</v>
      </c>
      <c r="AC175" s="11">
        <v>0.64904732636754758</v>
      </c>
      <c r="AD175" s="11">
        <v>0.35095267363245236</v>
      </c>
      <c r="AE175" s="11">
        <v>0.65184282668291194</v>
      </c>
      <c r="AF175" s="11">
        <v>0.34815717331708801</v>
      </c>
      <c r="AG175" s="11">
        <v>0.65647921760391204</v>
      </c>
      <c r="AH175" s="11">
        <v>0.34352078239608802</v>
      </c>
      <c r="AI175" s="11">
        <v>0.66891477621091355</v>
      </c>
      <c r="AJ175" s="11">
        <v>0.33108522378908645</v>
      </c>
      <c r="AK175" s="11">
        <v>0.67100371747211895</v>
      </c>
      <c r="AL175" s="11">
        <v>0.32899628252788105</v>
      </c>
      <c r="AM175" s="11">
        <v>0.66926920674578394</v>
      </c>
      <c r="AN175" s="11">
        <v>0.33073079325421612</v>
      </c>
      <c r="AO175" s="11">
        <v>0.67321484253196129</v>
      </c>
      <c r="AP175" s="11">
        <v>0.32678515746803866</v>
      </c>
      <c r="AQ175" s="11">
        <v>0.68419424682957009</v>
      </c>
      <c r="AR175" s="11">
        <v>0.31580575317042991</v>
      </c>
      <c r="AS175" s="11">
        <v>0.68819188191881919</v>
      </c>
      <c r="AT175" s="11">
        <v>0.31180811808118081</v>
      </c>
      <c r="AU175" s="11">
        <v>0.65925022858884486</v>
      </c>
      <c r="AV175" s="11">
        <v>0.34074977141115514</v>
      </c>
      <c r="AW175" s="11">
        <v>0.65343835201454104</v>
      </c>
      <c r="AX175" s="11">
        <v>0.34656164798545896</v>
      </c>
      <c r="AY175" s="11">
        <v>0.65335753176043554</v>
      </c>
      <c r="AZ175" s="11">
        <v>0.34664246823956441</v>
      </c>
      <c r="BA175" s="11">
        <v>0.65176683781334943</v>
      </c>
      <c r="BB175" s="11">
        <v>0.34823316218665057</v>
      </c>
      <c r="BC175" s="11">
        <v>0.66032608695652173</v>
      </c>
      <c r="BD175" s="11">
        <v>0.33967391304347827</v>
      </c>
      <c r="BE175" s="11">
        <v>0.65895432692307687</v>
      </c>
      <c r="BF175" s="11">
        <v>0.34104567307692307</v>
      </c>
    </row>
    <row r="176" spans="1:58" x14ac:dyDescent="0.3">
      <c r="A176" s="3">
        <v>1112</v>
      </c>
      <c r="B176" s="4" t="s">
        <v>172</v>
      </c>
      <c r="C176" s="11">
        <v>0.52903225806451615</v>
      </c>
      <c r="D176" s="11">
        <v>0.47096774193548385</v>
      </c>
      <c r="E176" s="11">
        <v>0.53246753246753242</v>
      </c>
      <c r="F176" s="11">
        <v>0.46753246753246752</v>
      </c>
      <c r="G176" s="11">
        <v>0.53201970443349755</v>
      </c>
      <c r="H176" s="11">
        <v>0.46798029556650245</v>
      </c>
      <c r="I176" s="11">
        <v>0.5268817204301075</v>
      </c>
      <c r="J176" s="11">
        <v>0.4731182795698925</v>
      </c>
      <c r="K176" s="11">
        <v>0.52297165200391005</v>
      </c>
      <c r="L176" s="11">
        <v>0.47702834799608995</v>
      </c>
      <c r="M176" s="11">
        <v>0.51725260416666663</v>
      </c>
      <c r="N176" s="11">
        <v>0.48274739583333331</v>
      </c>
      <c r="O176" s="11">
        <v>0.51648710414626187</v>
      </c>
      <c r="P176" s="11">
        <v>0.48351289585373819</v>
      </c>
      <c r="Q176" s="11">
        <v>0.52021999352960202</v>
      </c>
      <c r="R176" s="11">
        <v>0.47978000647039792</v>
      </c>
      <c r="S176" s="11">
        <v>0.52723735408560313</v>
      </c>
      <c r="T176" s="11">
        <v>0.47276264591439687</v>
      </c>
      <c r="U176" s="11">
        <v>0.54429507066528782</v>
      </c>
      <c r="V176" s="11">
        <v>0.45570492933471218</v>
      </c>
      <c r="W176" s="11">
        <v>0.55050847457627117</v>
      </c>
      <c r="X176" s="11">
        <v>0.44949152542372883</v>
      </c>
      <c r="Y176" s="11">
        <v>0.54332010582010581</v>
      </c>
      <c r="Z176" s="11">
        <v>0.45667989417989419</v>
      </c>
      <c r="AA176" s="11">
        <v>0.52990086344739362</v>
      </c>
      <c r="AB176" s="11">
        <v>0.47009913655260632</v>
      </c>
      <c r="AC176" s="11">
        <v>0.53567969002260252</v>
      </c>
      <c r="AD176" s="11">
        <v>0.46432030997739748</v>
      </c>
      <c r="AE176" s="11">
        <v>0.54428341384863121</v>
      </c>
      <c r="AF176" s="11">
        <v>0.45571658615136879</v>
      </c>
      <c r="AG176" s="11">
        <v>0.55608820709491846</v>
      </c>
      <c r="AH176" s="11">
        <v>0.44391179290508148</v>
      </c>
      <c r="AI176" s="11">
        <v>0.55745642349903168</v>
      </c>
      <c r="AJ176" s="11">
        <v>0.44254357650096837</v>
      </c>
      <c r="AK176" s="11">
        <v>0.56735086593970496</v>
      </c>
      <c r="AL176" s="11">
        <v>0.43264913406029504</v>
      </c>
      <c r="AM176" s="11">
        <v>0.57358611825192807</v>
      </c>
      <c r="AN176" s="11">
        <v>0.42641388174807199</v>
      </c>
      <c r="AO176" s="11">
        <v>0.56541305046608803</v>
      </c>
      <c r="AP176" s="11">
        <v>0.43458694953391191</v>
      </c>
      <c r="AQ176" s="11">
        <v>0.59372056514913663</v>
      </c>
      <c r="AR176" s="11">
        <v>0.40627943485086343</v>
      </c>
      <c r="AS176" s="11">
        <v>0.60188679245283017</v>
      </c>
      <c r="AT176" s="11">
        <v>0.39811320754716983</v>
      </c>
      <c r="AU176" s="11">
        <v>0.602398232881035</v>
      </c>
      <c r="AV176" s="11">
        <v>0.397601767118965</v>
      </c>
      <c r="AW176" s="11">
        <v>0.61340366118523115</v>
      </c>
      <c r="AX176" s="11">
        <v>0.38659633881476885</v>
      </c>
      <c r="AY176" s="11">
        <v>0.61533723437018784</v>
      </c>
      <c r="AZ176" s="11">
        <v>0.38466276562981211</v>
      </c>
      <c r="BA176" s="11">
        <v>0.61609620721554115</v>
      </c>
      <c r="BB176" s="11">
        <v>0.38390379278445885</v>
      </c>
      <c r="BC176" s="11">
        <v>0.61621123733497085</v>
      </c>
      <c r="BD176" s="11">
        <v>0.38378876266502915</v>
      </c>
      <c r="BE176" s="11">
        <v>0.60680061823802167</v>
      </c>
      <c r="BF176" s="11">
        <v>0.39319938176197838</v>
      </c>
    </row>
    <row r="177" spans="1:58" x14ac:dyDescent="0.3">
      <c r="A177" s="3">
        <v>1114</v>
      </c>
      <c r="B177" s="4" t="s">
        <v>173</v>
      </c>
      <c r="C177" s="11">
        <v>0.12703016241299303</v>
      </c>
      <c r="D177" s="11">
        <v>0.87296983758700697</v>
      </c>
      <c r="E177" s="11">
        <v>0.28444632290786137</v>
      </c>
      <c r="F177" s="11">
        <v>0.71555367709213868</v>
      </c>
      <c r="G177" s="11">
        <v>0.28256257955027575</v>
      </c>
      <c r="H177" s="11">
        <v>0.71743742044972425</v>
      </c>
      <c r="I177" s="11">
        <v>0.27736318407960198</v>
      </c>
      <c r="J177" s="11">
        <v>0.72263681592039797</v>
      </c>
      <c r="K177" s="11">
        <v>0.27914614121510672</v>
      </c>
      <c r="L177" s="11">
        <v>0.72085385878489328</v>
      </c>
      <c r="M177" s="11">
        <v>0.28112286411716841</v>
      </c>
      <c r="N177" s="11">
        <v>0.71887713588283153</v>
      </c>
      <c r="O177" s="11">
        <v>0.28011433238056349</v>
      </c>
      <c r="P177" s="11">
        <v>0.71988566761943651</v>
      </c>
      <c r="Q177" s="11">
        <v>0.28338097182523481</v>
      </c>
      <c r="R177" s="11">
        <v>0.71661902817476519</v>
      </c>
      <c r="S177" s="11">
        <v>0.28518670496512105</v>
      </c>
      <c r="T177" s="11">
        <v>0.714813295034879</v>
      </c>
      <c r="U177" s="11">
        <v>0.29653401797175866</v>
      </c>
      <c r="V177" s="11">
        <v>0.70346598202824129</v>
      </c>
      <c r="W177" s="11">
        <v>0.29067796610169494</v>
      </c>
      <c r="X177" s="11">
        <v>0.70932203389830506</v>
      </c>
      <c r="Y177" s="11">
        <v>0.2895927601809955</v>
      </c>
      <c r="Z177" s="11">
        <v>0.71040723981900455</v>
      </c>
      <c r="AA177" s="11">
        <v>0.28893442622950821</v>
      </c>
      <c r="AB177" s="11">
        <v>0.71106557377049184</v>
      </c>
      <c r="AC177" s="11">
        <v>0.28647106764466179</v>
      </c>
      <c r="AD177" s="11">
        <v>0.71352893235533821</v>
      </c>
      <c r="AE177" s="11">
        <v>0.2914614121510673</v>
      </c>
      <c r="AF177" s="11">
        <v>0.70853858784893264</v>
      </c>
      <c r="AG177" s="11">
        <v>0.29303278688524592</v>
      </c>
      <c r="AH177" s="11">
        <v>0.70696721311475408</v>
      </c>
      <c r="AI177" s="11">
        <v>0.30097481722177094</v>
      </c>
      <c r="AJ177" s="11">
        <v>0.69902518277822911</v>
      </c>
      <c r="AK177" s="11">
        <v>0.30886482150020056</v>
      </c>
      <c r="AL177" s="11">
        <v>0.69113517849979944</v>
      </c>
      <c r="AM177" s="11">
        <v>0.31447784810126583</v>
      </c>
      <c r="AN177" s="11">
        <v>0.68552215189873422</v>
      </c>
      <c r="AO177" s="11">
        <v>0.32165109034267914</v>
      </c>
      <c r="AP177" s="11">
        <v>0.67834890965732086</v>
      </c>
      <c r="AQ177" s="11">
        <v>0.34406972338006819</v>
      </c>
      <c r="AR177" s="11">
        <v>0.65593027661993175</v>
      </c>
      <c r="AS177" s="11">
        <v>0.35033015407190021</v>
      </c>
      <c r="AT177" s="11">
        <v>0.64966984592809973</v>
      </c>
      <c r="AU177" s="11">
        <v>0.3633417356859921</v>
      </c>
      <c r="AV177" s="11">
        <v>0.63665826431400796</v>
      </c>
      <c r="AW177" s="11">
        <v>0.37038352272727271</v>
      </c>
      <c r="AX177" s="11">
        <v>0.62961647727272729</v>
      </c>
      <c r="AY177" s="11">
        <v>0.36506825341267063</v>
      </c>
      <c r="AZ177" s="11">
        <v>0.63493174658732932</v>
      </c>
      <c r="BA177" s="11">
        <v>0.36296033994334276</v>
      </c>
      <c r="BB177" s="11">
        <v>0.63703966005665724</v>
      </c>
      <c r="BC177" s="11">
        <v>0.36778761061946902</v>
      </c>
      <c r="BD177" s="11">
        <v>0.63221238938053093</v>
      </c>
      <c r="BE177" s="11">
        <v>0.36624203821656048</v>
      </c>
      <c r="BF177" s="11">
        <v>0.63375796178343946</v>
      </c>
    </row>
    <row r="178" spans="1:58" x14ac:dyDescent="0.3">
      <c r="A178" s="3">
        <v>1119</v>
      </c>
      <c r="B178" s="4" t="s">
        <v>174</v>
      </c>
      <c r="C178" s="11">
        <v>0.6118749519932406</v>
      </c>
      <c r="D178" s="11">
        <v>0.38812504800675934</v>
      </c>
      <c r="E178" s="11">
        <v>0.61712788098358129</v>
      </c>
      <c r="F178" s="11">
        <v>0.38287211901641871</v>
      </c>
      <c r="G178" s="11">
        <v>0.61877334993773347</v>
      </c>
      <c r="H178" s="11">
        <v>0.38122665006226653</v>
      </c>
      <c r="I178" s="11">
        <v>0.62369120175027348</v>
      </c>
      <c r="J178" s="11">
        <v>0.37630879824972652</v>
      </c>
      <c r="K178" s="11">
        <v>0.61921841141746992</v>
      </c>
      <c r="L178" s="11">
        <v>0.38078158858253008</v>
      </c>
      <c r="M178" s="11">
        <v>0.62142587702753682</v>
      </c>
      <c r="N178" s="11">
        <v>0.37857412297246323</v>
      </c>
      <c r="O178" s="11">
        <v>0.6270535041446873</v>
      </c>
      <c r="P178" s="11">
        <v>0.37294649585531275</v>
      </c>
      <c r="Q178" s="11">
        <v>0.62992361839149313</v>
      </c>
      <c r="R178" s="11">
        <v>0.37007638160850681</v>
      </c>
      <c r="S178" s="11">
        <v>0.63438310485364946</v>
      </c>
      <c r="T178" s="11">
        <v>0.36561689514635048</v>
      </c>
      <c r="U178" s="11">
        <v>0.68641884431358113</v>
      </c>
      <c r="V178" s="11">
        <v>0.31358115568641887</v>
      </c>
      <c r="W178" s="11">
        <v>0.68763588925931296</v>
      </c>
      <c r="X178" s="11">
        <v>0.31236411074068704</v>
      </c>
      <c r="Y178" s="11">
        <v>0.68807075573452214</v>
      </c>
      <c r="Z178" s="11">
        <v>0.3119292442654778</v>
      </c>
      <c r="AA178" s="11">
        <v>0.69419391206313419</v>
      </c>
      <c r="AB178" s="11">
        <v>0.30580608793686587</v>
      </c>
      <c r="AC178" s="11">
        <v>0.71052814213338888</v>
      </c>
      <c r="AD178" s="11">
        <v>0.28947185786661117</v>
      </c>
      <c r="AE178" s="11">
        <v>0.71077556623198357</v>
      </c>
      <c r="AF178" s="11">
        <v>0.28922443376801649</v>
      </c>
      <c r="AG178" s="11">
        <v>0.71435335497835495</v>
      </c>
      <c r="AH178" s="11">
        <v>0.285646645021645</v>
      </c>
      <c r="AI178" s="11">
        <v>0.73237922461869243</v>
      </c>
      <c r="AJ178" s="11">
        <v>0.26762077538130752</v>
      </c>
      <c r="AK178" s="11">
        <v>0.73063906032251646</v>
      </c>
      <c r="AL178" s="11">
        <v>0.26936093967748359</v>
      </c>
      <c r="AM178" s="11">
        <v>0.76089556205155462</v>
      </c>
      <c r="AN178" s="11">
        <v>0.23910443794844538</v>
      </c>
      <c r="AO178" s="11">
        <v>0.74468485418626529</v>
      </c>
      <c r="AP178" s="11">
        <v>0.25531514581373471</v>
      </c>
      <c r="AQ178" s="11">
        <v>0.74994047619047621</v>
      </c>
      <c r="AR178" s="11">
        <v>0.25005952380952379</v>
      </c>
      <c r="AS178" s="11">
        <v>0.75164005805515244</v>
      </c>
      <c r="AT178" s="11">
        <v>0.24835994194484762</v>
      </c>
      <c r="AU178" s="11">
        <v>0.77712726652645936</v>
      </c>
      <c r="AV178" s="11">
        <v>0.22287273347354061</v>
      </c>
      <c r="AW178" s="11">
        <v>0.78207829655095928</v>
      </c>
      <c r="AX178" s="11">
        <v>0.21792170344904069</v>
      </c>
      <c r="AY178" s="11">
        <v>0.78841569137407885</v>
      </c>
      <c r="AZ178" s="11">
        <v>0.21158430862592112</v>
      </c>
      <c r="BA178" s="11">
        <v>0.79229607250755285</v>
      </c>
      <c r="BB178" s="11">
        <v>0.20770392749244712</v>
      </c>
      <c r="BC178" s="11">
        <v>0.79567256448518442</v>
      </c>
      <c r="BD178" s="11">
        <v>0.20432743551481561</v>
      </c>
      <c r="BE178" s="11">
        <v>0.78701035329277402</v>
      </c>
      <c r="BF178" s="11">
        <v>0.21298964670722595</v>
      </c>
    </row>
    <row r="179" spans="1:58" x14ac:dyDescent="0.3">
      <c r="A179" s="3">
        <v>1120</v>
      </c>
      <c r="B179" s="4" t="s">
        <v>175</v>
      </c>
      <c r="C179" s="11">
        <v>0.62531904032669727</v>
      </c>
      <c r="D179" s="11">
        <v>0.37468095967330273</v>
      </c>
      <c r="E179" s="11">
        <v>0.64900885702235345</v>
      </c>
      <c r="F179" s="11">
        <v>0.35099114297764655</v>
      </c>
      <c r="G179" s="11">
        <v>0.65424360494663736</v>
      </c>
      <c r="H179" s="11">
        <v>0.3457563950533627</v>
      </c>
      <c r="I179" s="11">
        <v>0.66375799883653286</v>
      </c>
      <c r="J179" s="11">
        <v>0.33624200116346714</v>
      </c>
      <c r="K179" s="11">
        <v>0.67262000969775337</v>
      </c>
      <c r="L179" s="11">
        <v>0.32737999030224663</v>
      </c>
      <c r="M179" s="11">
        <v>0.6769194086790653</v>
      </c>
      <c r="N179" s="11">
        <v>0.3230805913209347</v>
      </c>
      <c r="O179" s="11">
        <v>0.68332410848422553</v>
      </c>
      <c r="P179" s="11">
        <v>0.31667589151577447</v>
      </c>
      <c r="Q179" s="11">
        <v>0.68990925308306839</v>
      </c>
      <c r="R179" s="11">
        <v>0.31009074691693167</v>
      </c>
      <c r="S179" s="11">
        <v>0.69414792944204706</v>
      </c>
      <c r="T179" s="11">
        <v>0.30585207055795294</v>
      </c>
      <c r="U179" s="11">
        <v>0.73461083160698426</v>
      </c>
      <c r="V179" s="11">
        <v>0.26538916839301568</v>
      </c>
      <c r="W179" s="11">
        <v>0.73997243780372812</v>
      </c>
      <c r="X179" s="11">
        <v>0.26002756219627188</v>
      </c>
      <c r="Y179" s="11">
        <v>0.74611063094209162</v>
      </c>
      <c r="Z179" s="11">
        <v>0.25388936905790838</v>
      </c>
      <c r="AA179" s="11">
        <v>0.74866157470197725</v>
      </c>
      <c r="AB179" s="11">
        <v>0.25133842529802269</v>
      </c>
      <c r="AC179" s="11">
        <v>0.756420233463035</v>
      </c>
      <c r="AD179" s="11">
        <v>0.24357976653696498</v>
      </c>
      <c r="AE179" s="11">
        <v>0.75539719136449379</v>
      </c>
      <c r="AF179" s="11">
        <v>0.24460280863550618</v>
      </c>
      <c r="AG179" s="11">
        <v>0.75087719298245614</v>
      </c>
      <c r="AH179" s="11">
        <v>0.24912280701754386</v>
      </c>
      <c r="AI179" s="11">
        <v>0.76589575888341987</v>
      </c>
      <c r="AJ179" s="11">
        <v>0.23410424111658013</v>
      </c>
      <c r="AK179" s="11">
        <v>0.76463654223968569</v>
      </c>
      <c r="AL179" s="11">
        <v>0.23536345776031434</v>
      </c>
      <c r="AM179" s="11">
        <v>0.77593282404192188</v>
      </c>
      <c r="AN179" s="11">
        <v>0.22406717595807815</v>
      </c>
      <c r="AO179" s="11">
        <v>0.78134556574923553</v>
      </c>
      <c r="AP179" s="11">
        <v>0.21865443425076453</v>
      </c>
      <c r="AQ179" s="11">
        <v>0.79001265677137267</v>
      </c>
      <c r="AR179" s="11">
        <v>0.2099873432286273</v>
      </c>
      <c r="AS179" s="11">
        <v>0.79220266305574361</v>
      </c>
      <c r="AT179" s="11">
        <v>0.20779733694425637</v>
      </c>
      <c r="AU179" s="11">
        <v>0.79524961513085546</v>
      </c>
      <c r="AV179" s="11">
        <v>0.20475038486914449</v>
      </c>
      <c r="AW179" s="11">
        <v>0.79771137263409075</v>
      </c>
      <c r="AX179" s="11">
        <v>0.20228862736590922</v>
      </c>
      <c r="AY179" s="11">
        <v>0.80435596939048537</v>
      </c>
      <c r="AZ179" s="11">
        <v>0.19564403060951463</v>
      </c>
      <c r="BA179" s="11">
        <v>0.80617368782705212</v>
      </c>
      <c r="BB179" s="11">
        <v>0.19382631217294782</v>
      </c>
      <c r="BC179" s="11">
        <v>0.81183220169482606</v>
      </c>
      <c r="BD179" s="11">
        <v>0.18816779830517397</v>
      </c>
      <c r="BE179" s="11">
        <v>0.81208648085438917</v>
      </c>
      <c r="BF179" s="11">
        <v>0.18791351914561083</v>
      </c>
    </row>
    <row r="180" spans="1:58" x14ac:dyDescent="0.3">
      <c r="A180" s="3">
        <v>1121</v>
      </c>
      <c r="B180" s="4" t="s">
        <v>176</v>
      </c>
      <c r="C180" s="11">
        <v>0.78149673875729486</v>
      </c>
      <c r="D180" s="11">
        <v>0.21850326124270511</v>
      </c>
      <c r="E180" s="11">
        <v>0.78451290591174017</v>
      </c>
      <c r="F180" s="11">
        <v>0.21548709408825978</v>
      </c>
      <c r="G180" s="11">
        <v>0.78719366284346892</v>
      </c>
      <c r="H180" s="11">
        <v>0.21280633715653108</v>
      </c>
      <c r="I180" s="11">
        <v>0.78933530523375239</v>
      </c>
      <c r="J180" s="11">
        <v>0.21066469476624763</v>
      </c>
      <c r="K180" s="11">
        <v>0.79489258208350222</v>
      </c>
      <c r="L180" s="11">
        <v>0.20510741791649778</v>
      </c>
      <c r="M180" s="11">
        <v>0.8</v>
      </c>
      <c r="N180" s="11">
        <v>0.2</v>
      </c>
      <c r="O180" s="11">
        <v>0.80252727415430503</v>
      </c>
      <c r="P180" s="11">
        <v>0.197472725845695</v>
      </c>
      <c r="Q180" s="11">
        <v>0.80718776682449744</v>
      </c>
      <c r="R180" s="11">
        <v>0.19281223317550261</v>
      </c>
      <c r="S180" s="11">
        <v>0.80882579848788771</v>
      </c>
      <c r="T180" s="11">
        <v>0.19117420151211234</v>
      </c>
      <c r="U180" s="11">
        <v>0.83157568238213397</v>
      </c>
      <c r="V180" s="11">
        <v>0.168424317617866</v>
      </c>
      <c r="W180" s="11">
        <v>0.83093989818402858</v>
      </c>
      <c r="X180" s="11">
        <v>0.16906010181597142</v>
      </c>
      <c r="Y180" s="11">
        <v>0.82487651549169283</v>
      </c>
      <c r="Z180" s="11">
        <v>0.17512348450830714</v>
      </c>
      <c r="AA180" s="11">
        <v>0.83324694557571266</v>
      </c>
      <c r="AB180" s="11">
        <v>0.16675305442428731</v>
      </c>
      <c r="AC180" s="11">
        <v>0.8365286855482934</v>
      </c>
      <c r="AD180" s="11">
        <v>0.1634713144517066</v>
      </c>
      <c r="AE180" s="11">
        <v>0.83693488768837077</v>
      </c>
      <c r="AF180" s="11">
        <v>0.16306511231162923</v>
      </c>
      <c r="AG180" s="11">
        <v>0.83068489348414409</v>
      </c>
      <c r="AH180" s="11">
        <v>0.16931510651585593</v>
      </c>
      <c r="AI180" s="11">
        <v>0.84657627118644063</v>
      </c>
      <c r="AJ180" s="11">
        <v>0.15342372881355931</v>
      </c>
      <c r="AK180" s="11">
        <v>0.85102271970151244</v>
      </c>
      <c r="AL180" s="11">
        <v>0.14897728029848759</v>
      </c>
      <c r="AM180" s="11">
        <v>0.85477500809323403</v>
      </c>
      <c r="AN180" s="11">
        <v>0.14522499190676594</v>
      </c>
      <c r="AO180" s="11">
        <v>0.85657370517928288</v>
      </c>
      <c r="AP180" s="11">
        <v>0.14342629482071714</v>
      </c>
      <c r="AQ180" s="11">
        <v>0.86280840694486749</v>
      </c>
      <c r="AR180" s="11">
        <v>0.13719159305513251</v>
      </c>
      <c r="AS180" s="11">
        <v>0.86602498953787288</v>
      </c>
      <c r="AT180" s="11">
        <v>0.13397501046212709</v>
      </c>
      <c r="AU180" s="11">
        <v>0.86654405425599168</v>
      </c>
      <c r="AV180" s="11">
        <v>0.13345594574400826</v>
      </c>
      <c r="AW180" s="11">
        <v>0.86843136157591361</v>
      </c>
      <c r="AX180" s="11">
        <v>0.13156863842408642</v>
      </c>
      <c r="AY180" s="11">
        <v>0.87166858206096431</v>
      </c>
      <c r="AZ180" s="11">
        <v>0.12833141793903574</v>
      </c>
      <c r="BA180" s="11">
        <v>0.87521579628830382</v>
      </c>
      <c r="BB180" s="11">
        <v>0.12478420371169616</v>
      </c>
      <c r="BC180" s="11">
        <v>0.87677114641477027</v>
      </c>
      <c r="BD180" s="11">
        <v>0.12322885358522971</v>
      </c>
      <c r="BE180" s="11">
        <v>0.88097022917112877</v>
      </c>
      <c r="BF180" s="11">
        <v>0.11902977082887128</v>
      </c>
    </row>
    <row r="181" spans="1:58" x14ac:dyDescent="0.3">
      <c r="A181" s="3">
        <v>1122</v>
      </c>
      <c r="B181" s="4" t="s">
        <v>177</v>
      </c>
      <c r="C181" s="11">
        <v>0.80488141202426922</v>
      </c>
      <c r="D181" s="11">
        <v>0.19511858797573084</v>
      </c>
      <c r="E181" s="11">
        <v>0.83119315141787053</v>
      </c>
      <c r="F181" s="11">
        <v>0.16880684858212949</v>
      </c>
      <c r="G181" s="11">
        <v>0.83704479958082267</v>
      </c>
      <c r="H181" s="11">
        <v>0.16295520041917735</v>
      </c>
      <c r="I181" s="11">
        <v>0.84307929572034446</v>
      </c>
      <c r="J181" s="11">
        <v>0.15692070427965557</v>
      </c>
      <c r="K181" s="11">
        <v>0.84824120603015074</v>
      </c>
      <c r="L181" s="11">
        <v>0.15175879396984926</v>
      </c>
      <c r="M181" s="11">
        <v>0.84826908912349619</v>
      </c>
      <c r="N181" s="11">
        <v>0.15173091087650381</v>
      </c>
      <c r="O181" s="11">
        <v>0.85232374711806824</v>
      </c>
      <c r="P181" s="11">
        <v>0.14767625288193181</v>
      </c>
      <c r="Q181" s="11">
        <v>0.85430622009569379</v>
      </c>
      <c r="R181" s="11">
        <v>0.14569377990430621</v>
      </c>
      <c r="S181" s="11">
        <v>0.8564565268338411</v>
      </c>
      <c r="T181" s="11">
        <v>0.1435434731661589</v>
      </c>
      <c r="U181" s="11">
        <v>0.86080924855491325</v>
      </c>
      <c r="V181" s="11">
        <v>0.13919075144508672</v>
      </c>
      <c r="W181" s="11">
        <v>0.86378586820914138</v>
      </c>
      <c r="X181" s="11">
        <v>0.13621413179085856</v>
      </c>
      <c r="Y181" s="11">
        <v>0.8604703247480403</v>
      </c>
      <c r="Z181" s="11">
        <v>0.1395296752519597</v>
      </c>
      <c r="AA181" s="11">
        <v>0.85605977365124708</v>
      </c>
      <c r="AB181" s="11">
        <v>0.14394022634875289</v>
      </c>
      <c r="AC181" s="11">
        <v>0.85944170771756978</v>
      </c>
      <c r="AD181" s="11">
        <v>0.14055829228243022</v>
      </c>
      <c r="AE181" s="11">
        <v>0.85864157473502056</v>
      </c>
      <c r="AF181" s="11">
        <v>0.14135842526497944</v>
      </c>
      <c r="AG181" s="11">
        <v>0.85435322041212647</v>
      </c>
      <c r="AH181" s="11">
        <v>0.14564677958787356</v>
      </c>
      <c r="AI181" s="11">
        <v>0.86458664968693621</v>
      </c>
      <c r="AJ181" s="11">
        <v>0.13541335031306379</v>
      </c>
      <c r="AK181" s="11">
        <v>0.85855434217368698</v>
      </c>
      <c r="AL181" s="11">
        <v>0.14144565782631305</v>
      </c>
      <c r="AM181" s="11">
        <v>0.86870244704914656</v>
      </c>
      <c r="AN181" s="11">
        <v>0.13129755295085338</v>
      </c>
      <c r="AO181" s="11">
        <v>0.87340756344668469</v>
      </c>
      <c r="AP181" s="11">
        <v>0.12659243655331529</v>
      </c>
      <c r="AQ181" s="11">
        <v>0.88435892550962092</v>
      </c>
      <c r="AR181" s="11">
        <v>0.11564107449037912</v>
      </c>
      <c r="AS181" s="11">
        <v>0.88661899897854957</v>
      </c>
      <c r="AT181" s="11">
        <v>0.11338100102145046</v>
      </c>
      <c r="AU181" s="11">
        <v>0.88623786627959722</v>
      </c>
      <c r="AV181" s="11">
        <v>0.11376213372040279</v>
      </c>
      <c r="AW181" s="11">
        <v>0.88707964601769906</v>
      </c>
      <c r="AX181" s="11">
        <v>0.11292035398230088</v>
      </c>
      <c r="AY181" s="11">
        <v>0.88832312073875896</v>
      </c>
      <c r="AZ181" s="11">
        <v>0.11167687926124105</v>
      </c>
      <c r="BA181" s="11">
        <v>0.89306529267674639</v>
      </c>
      <c r="BB181" s="11">
        <v>0.10693470732325365</v>
      </c>
      <c r="BC181" s="11">
        <v>0.89415720891130723</v>
      </c>
      <c r="BD181" s="11">
        <v>0.10584279108869273</v>
      </c>
      <c r="BE181" s="11">
        <v>0.89487006412419845</v>
      </c>
      <c r="BF181" s="11">
        <v>0.10512993587580155</v>
      </c>
    </row>
    <row r="182" spans="1:58" x14ac:dyDescent="0.3">
      <c r="A182" s="3">
        <v>1124</v>
      </c>
      <c r="B182" s="4" t="s">
        <v>178</v>
      </c>
      <c r="C182" s="11">
        <v>0.76897542291733167</v>
      </c>
      <c r="D182" s="11">
        <v>0.23102457708266838</v>
      </c>
      <c r="E182" s="11">
        <v>0.77770074372872811</v>
      </c>
      <c r="F182" s="11">
        <v>0.22229925627127189</v>
      </c>
      <c r="G182" s="11">
        <v>0.78593537204407582</v>
      </c>
      <c r="H182" s="11">
        <v>0.21406462795592424</v>
      </c>
      <c r="I182" s="11">
        <v>0.78715807310578556</v>
      </c>
      <c r="J182" s="11">
        <v>0.21284192689421447</v>
      </c>
      <c r="K182" s="11">
        <v>0.79516473371415386</v>
      </c>
      <c r="L182" s="11">
        <v>0.20483526628584617</v>
      </c>
      <c r="M182" s="11">
        <v>0.80042809665971948</v>
      </c>
      <c r="N182" s="11">
        <v>0.19957190334028052</v>
      </c>
      <c r="O182" s="11">
        <v>0.80193505338078297</v>
      </c>
      <c r="P182" s="11">
        <v>0.19806494661921709</v>
      </c>
      <c r="Q182" s="11">
        <v>0.80543933054393302</v>
      </c>
      <c r="R182" s="11">
        <v>0.19456066945606695</v>
      </c>
      <c r="S182" s="11">
        <v>0.80805493487383506</v>
      </c>
      <c r="T182" s="11">
        <v>0.19194506512616491</v>
      </c>
      <c r="U182" s="11">
        <v>0.84140089579623334</v>
      </c>
      <c r="V182" s="11">
        <v>0.15859910420376666</v>
      </c>
      <c r="W182" s="11">
        <v>0.84557967178401272</v>
      </c>
      <c r="X182" s="11">
        <v>0.15442032821598731</v>
      </c>
      <c r="Y182" s="11">
        <v>0.84464896134630552</v>
      </c>
      <c r="Z182" s="11">
        <v>0.15535103865369446</v>
      </c>
      <c r="AA182" s="11">
        <v>0.84998180021839742</v>
      </c>
      <c r="AB182" s="11">
        <v>0.15001819978160261</v>
      </c>
      <c r="AC182" s="11">
        <v>0.84937045756986385</v>
      </c>
      <c r="AD182" s="11">
        <v>0.15062954243013615</v>
      </c>
      <c r="AE182" s="11">
        <v>0.85149578113014579</v>
      </c>
      <c r="AF182" s="11">
        <v>0.14850421886985427</v>
      </c>
      <c r="AG182" s="11">
        <v>0.84445453169919804</v>
      </c>
      <c r="AH182" s="11">
        <v>0.15554546830080193</v>
      </c>
      <c r="AI182" s="11">
        <v>0.85893105503675737</v>
      </c>
      <c r="AJ182" s="11">
        <v>0.1410689449632426</v>
      </c>
      <c r="AK182" s="11">
        <v>0.85773754779999034</v>
      </c>
      <c r="AL182" s="11">
        <v>0.14226245220000969</v>
      </c>
      <c r="AM182" s="11">
        <v>0.86874009139233421</v>
      </c>
      <c r="AN182" s="11">
        <v>0.13125990860766576</v>
      </c>
      <c r="AO182" s="11">
        <v>0.86564595035332492</v>
      </c>
      <c r="AP182" s="11">
        <v>0.13435404964667513</v>
      </c>
      <c r="AQ182" s="11">
        <v>0.87173325322919792</v>
      </c>
      <c r="AR182" s="11">
        <v>0.12826674677080205</v>
      </c>
      <c r="AS182" s="11">
        <v>0.87455934195064633</v>
      </c>
      <c r="AT182" s="11">
        <v>0.1254406580493537</v>
      </c>
      <c r="AU182" s="11">
        <v>0.87657646626668295</v>
      </c>
      <c r="AV182" s="11">
        <v>0.12342353373331701</v>
      </c>
      <c r="AW182" s="11">
        <v>0.88400351746742345</v>
      </c>
      <c r="AX182" s="11">
        <v>0.11599648253257655</v>
      </c>
      <c r="AY182" s="11">
        <v>0.88589033616722568</v>
      </c>
      <c r="AZ182" s="11">
        <v>0.11410966383277435</v>
      </c>
      <c r="BA182" s="11">
        <v>0.88980673915549235</v>
      </c>
      <c r="BB182" s="11">
        <v>0.11019326084450763</v>
      </c>
      <c r="BC182" s="11">
        <v>0.89324090121317157</v>
      </c>
      <c r="BD182" s="11">
        <v>0.10675909878682842</v>
      </c>
      <c r="BE182" s="11">
        <v>0.89426304546841628</v>
      </c>
      <c r="BF182" s="11">
        <v>0.10573695453158377</v>
      </c>
    </row>
    <row r="183" spans="1:58" x14ac:dyDescent="0.3">
      <c r="A183" s="3">
        <v>1127</v>
      </c>
      <c r="B183" s="4" t="s">
        <v>179</v>
      </c>
      <c r="C183" s="11">
        <v>0.74385189278806296</v>
      </c>
      <c r="D183" s="11">
        <v>0.25614810721193698</v>
      </c>
      <c r="E183" s="11">
        <v>0.7306326450085493</v>
      </c>
      <c r="F183" s="11">
        <v>0.26936735499145076</v>
      </c>
      <c r="G183" s="11">
        <v>0.73881673881673882</v>
      </c>
      <c r="H183" s="11">
        <v>0.26118326118326118</v>
      </c>
      <c r="I183" s="11">
        <v>0.73893012541592018</v>
      </c>
      <c r="J183" s="11">
        <v>0.26106987458407988</v>
      </c>
      <c r="K183" s="11">
        <v>0.7405842137973897</v>
      </c>
      <c r="L183" s="11">
        <v>0.2594157862026103</v>
      </c>
      <c r="M183" s="11">
        <v>0.75134803921568627</v>
      </c>
      <c r="N183" s="11">
        <v>0.24865196078431373</v>
      </c>
      <c r="O183" s="11">
        <v>0.75796944544689038</v>
      </c>
      <c r="P183" s="11">
        <v>0.24203055455310959</v>
      </c>
      <c r="Q183" s="11">
        <v>0.75645581615730872</v>
      </c>
      <c r="R183" s="11">
        <v>0.2435441838426913</v>
      </c>
      <c r="S183" s="11">
        <v>0.76023255813953483</v>
      </c>
      <c r="T183" s="11">
        <v>0.23976744186046511</v>
      </c>
      <c r="U183" s="11">
        <v>0.81749484772154801</v>
      </c>
      <c r="V183" s="11">
        <v>0.18250515227845202</v>
      </c>
      <c r="W183" s="11">
        <v>0.81579847258634441</v>
      </c>
      <c r="X183" s="11">
        <v>0.18420152741365553</v>
      </c>
      <c r="Y183" s="11">
        <v>0.81682264323213882</v>
      </c>
      <c r="Z183" s="11">
        <v>0.18317735676786123</v>
      </c>
      <c r="AA183" s="11">
        <v>0.81880630630630635</v>
      </c>
      <c r="AB183" s="11">
        <v>0.1811936936936937</v>
      </c>
      <c r="AC183" s="11">
        <v>0.82107134918870861</v>
      </c>
      <c r="AD183" s="11">
        <v>0.17892865081129139</v>
      </c>
      <c r="AE183" s="11">
        <v>0.82150727192595863</v>
      </c>
      <c r="AF183" s="11">
        <v>0.17849272807404143</v>
      </c>
      <c r="AG183" s="11">
        <v>0.82525552258489943</v>
      </c>
      <c r="AH183" s="11">
        <v>0.17474447741510057</v>
      </c>
      <c r="AI183" s="11">
        <v>0.83566208082545146</v>
      </c>
      <c r="AJ183" s="11">
        <v>0.16433791917454857</v>
      </c>
      <c r="AK183" s="11">
        <v>0.83801705083675404</v>
      </c>
      <c r="AL183" s="11">
        <v>0.16198294916324599</v>
      </c>
      <c r="AM183" s="11">
        <v>0.83984618582415294</v>
      </c>
      <c r="AN183" s="11">
        <v>0.16015381417584701</v>
      </c>
      <c r="AO183" s="11">
        <v>0.84179588527414617</v>
      </c>
      <c r="AP183" s="11">
        <v>0.15820411472585386</v>
      </c>
      <c r="AQ183" s="11">
        <v>0.86253235118455107</v>
      </c>
      <c r="AR183" s="11">
        <v>0.13746764881544893</v>
      </c>
      <c r="AS183" s="11">
        <v>0.86619855666081524</v>
      </c>
      <c r="AT183" s="11">
        <v>0.1338014433391847</v>
      </c>
      <c r="AU183" s="11">
        <v>0.85802350221537271</v>
      </c>
      <c r="AV183" s="11">
        <v>0.14197649778462723</v>
      </c>
      <c r="AW183" s="11">
        <v>0.85536831969186322</v>
      </c>
      <c r="AX183" s="11">
        <v>0.14463168030813672</v>
      </c>
      <c r="AY183" s="11">
        <v>0.85874524714828893</v>
      </c>
      <c r="AZ183" s="11">
        <v>0.14125475285171102</v>
      </c>
      <c r="BA183" s="11">
        <v>0.86102549733819</v>
      </c>
      <c r="BB183" s="11">
        <v>0.13897450266181002</v>
      </c>
      <c r="BC183" s="11">
        <v>0.86541831934323399</v>
      </c>
      <c r="BD183" s="11">
        <v>0.13458168065676598</v>
      </c>
      <c r="BE183" s="11">
        <v>0.86662406426876026</v>
      </c>
      <c r="BF183" s="11">
        <v>0.13337593573123974</v>
      </c>
    </row>
    <row r="184" spans="1:58" x14ac:dyDescent="0.3">
      <c r="A184" s="3">
        <v>1129</v>
      </c>
      <c r="B184" s="4" t="s">
        <v>180</v>
      </c>
      <c r="C184" s="11">
        <v>0</v>
      </c>
      <c r="D184" s="11">
        <v>1</v>
      </c>
      <c r="E184" s="11">
        <v>0</v>
      </c>
      <c r="F184" s="11">
        <v>1</v>
      </c>
      <c r="G184" s="11">
        <v>0</v>
      </c>
      <c r="H184" s="11">
        <v>1</v>
      </c>
      <c r="I184" s="11">
        <v>9.0634441087613302E-3</v>
      </c>
      <c r="J184" s="11">
        <v>0.99093655589123864</v>
      </c>
      <c r="K184" s="11">
        <v>1.1673151750972763E-2</v>
      </c>
      <c r="L184" s="11">
        <v>0.98832684824902728</v>
      </c>
      <c r="M184" s="11">
        <v>0</v>
      </c>
      <c r="N184" s="11">
        <v>1</v>
      </c>
      <c r="O184" s="11">
        <v>0</v>
      </c>
      <c r="P184" s="11">
        <v>1</v>
      </c>
      <c r="Q184" s="11">
        <v>0</v>
      </c>
      <c r="R184" s="11">
        <v>1</v>
      </c>
      <c r="S184" s="11">
        <v>0</v>
      </c>
      <c r="T184" s="11">
        <v>1</v>
      </c>
      <c r="U184" s="11">
        <v>0</v>
      </c>
      <c r="V184" s="11">
        <v>1</v>
      </c>
      <c r="W184" s="11">
        <v>0</v>
      </c>
      <c r="X184" s="11">
        <v>1</v>
      </c>
      <c r="Y184" s="11">
        <v>0</v>
      </c>
      <c r="Z184" s="11">
        <v>1</v>
      </c>
      <c r="AA184" s="11">
        <v>0</v>
      </c>
      <c r="AB184" s="11">
        <v>1</v>
      </c>
      <c r="AC184" s="11">
        <v>0</v>
      </c>
      <c r="AD184" s="11">
        <v>1</v>
      </c>
      <c r="AE184" s="11">
        <v>0</v>
      </c>
      <c r="AF184" s="11">
        <v>1</v>
      </c>
      <c r="AG184" s="11">
        <v>0</v>
      </c>
      <c r="AH184" s="11">
        <v>1</v>
      </c>
      <c r="AI184" s="11">
        <v>0</v>
      </c>
      <c r="AJ184" s="11">
        <v>1</v>
      </c>
      <c r="AK184" s="11">
        <v>0</v>
      </c>
      <c r="AL184" s="11">
        <v>1</v>
      </c>
      <c r="AM184" s="11">
        <v>0.19125683060109289</v>
      </c>
      <c r="AN184" s="11">
        <v>0.80874316939890711</v>
      </c>
      <c r="AO184" s="11">
        <v>0.18996415770609318</v>
      </c>
      <c r="AP184" s="11">
        <v>0.81003584229390679</v>
      </c>
      <c r="AQ184" s="11">
        <v>0.18798283261802576</v>
      </c>
      <c r="AR184" s="11">
        <v>0.81201716738197427</v>
      </c>
      <c r="AS184" s="11">
        <v>0.18587047939444912</v>
      </c>
      <c r="AT184" s="11">
        <v>0.81412952060555088</v>
      </c>
      <c r="AU184" s="11">
        <v>0.42436631234668848</v>
      </c>
      <c r="AV184" s="11">
        <v>0.57563368765331158</v>
      </c>
      <c r="AW184" s="11">
        <v>0.41747572815533979</v>
      </c>
      <c r="AX184" s="11">
        <v>0.58252427184466016</v>
      </c>
      <c r="AY184" s="11">
        <v>0.41451209341117595</v>
      </c>
      <c r="AZ184" s="11">
        <v>0.58548790658882399</v>
      </c>
      <c r="BA184" s="11">
        <v>0.42554922701383241</v>
      </c>
      <c r="BB184" s="11">
        <v>0.57445077298616765</v>
      </c>
      <c r="BC184" s="11">
        <v>0.42880258899676377</v>
      </c>
      <c r="BD184" s="11">
        <v>0.57119741100323629</v>
      </c>
      <c r="BE184" s="11">
        <v>0.44112903225806449</v>
      </c>
      <c r="BF184" s="11">
        <v>0.55887096774193545</v>
      </c>
    </row>
    <row r="185" spans="1:58" x14ac:dyDescent="0.3">
      <c r="A185" s="3">
        <v>1130</v>
      </c>
      <c r="B185" s="4" t="s">
        <v>181</v>
      </c>
      <c r="C185" s="11">
        <v>0.71110642337306196</v>
      </c>
      <c r="D185" s="11">
        <v>0.2888935766269381</v>
      </c>
      <c r="E185" s="11">
        <v>0.70868587340687583</v>
      </c>
      <c r="F185" s="11">
        <v>0.29131412659312411</v>
      </c>
      <c r="G185" s="11">
        <v>0.70170987313844457</v>
      </c>
      <c r="H185" s="11">
        <v>0.29829012686155543</v>
      </c>
      <c r="I185" s="11">
        <v>0.70104223806911681</v>
      </c>
      <c r="J185" s="11">
        <v>0.29895776193088314</v>
      </c>
      <c r="K185" s="11">
        <v>0.71610213652944243</v>
      </c>
      <c r="L185" s="11">
        <v>0.28389786347055757</v>
      </c>
      <c r="M185" s="11">
        <v>0.71634417455743105</v>
      </c>
      <c r="N185" s="11">
        <v>0.28365582544256895</v>
      </c>
      <c r="O185" s="11">
        <v>0.71861827901716868</v>
      </c>
      <c r="P185" s="11">
        <v>0.28138172098283132</v>
      </c>
      <c r="Q185" s="11">
        <v>0.72377836843181353</v>
      </c>
      <c r="R185" s="11">
        <v>0.27622163156818647</v>
      </c>
      <c r="S185" s="11">
        <v>0.72452521952215643</v>
      </c>
      <c r="T185" s="11">
        <v>0.27547478047784357</v>
      </c>
      <c r="U185" s="11">
        <v>0.74929577464788732</v>
      </c>
      <c r="V185" s="11">
        <v>0.25070422535211268</v>
      </c>
      <c r="W185" s="11">
        <v>0.75979931012856694</v>
      </c>
      <c r="X185" s="11">
        <v>0.24020068987143306</v>
      </c>
      <c r="Y185" s="11">
        <v>0.75644497943625233</v>
      </c>
      <c r="Z185" s="11">
        <v>0.24355502056374762</v>
      </c>
      <c r="AA185" s="11">
        <v>0.75800746708587152</v>
      </c>
      <c r="AB185" s="11">
        <v>0.24199253291412851</v>
      </c>
      <c r="AC185" s="11">
        <v>0.76336768423099355</v>
      </c>
      <c r="AD185" s="11">
        <v>0.23663231576900642</v>
      </c>
      <c r="AE185" s="11">
        <v>0.76987204342768512</v>
      </c>
      <c r="AF185" s="11">
        <v>0.23012795657231486</v>
      </c>
      <c r="AG185" s="11">
        <v>0.7745736731174554</v>
      </c>
      <c r="AH185" s="11">
        <v>0.22542632688254455</v>
      </c>
      <c r="AI185" s="11">
        <v>0.77611516242068379</v>
      </c>
      <c r="AJ185" s="11">
        <v>0.22388483757931621</v>
      </c>
      <c r="AK185" s="11">
        <v>0.78021978021978022</v>
      </c>
      <c r="AL185" s="11">
        <v>0.21978021978021978</v>
      </c>
      <c r="AM185" s="11">
        <v>0.79245457916203188</v>
      </c>
      <c r="AN185" s="11">
        <v>0.20754542083796812</v>
      </c>
      <c r="AO185" s="11">
        <v>0.78757932910244788</v>
      </c>
      <c r="AP185" s="11">
        <v>0.21242067089755212</v>
      </c>
      <c r="AQ185" s="11">
        <v>0.79363124560168896</v>
      </c>
      <c r="AR185" s="11">
        <v>0.20636875439831104</v>
      </c>
      <c r="AS185" s="11">
        <v>0.79326505814962678</v>
      </c>
      <c r="AT185" s="11">
        <v>0.20673494185037319</v>
      </c>
      <c r="AU185" s="11">
        <v>0.81239996630443934</v>
      </c>
      <c r="AV185" s="11">
        <v>0.18760003369556061</v>
      </c>
      <c r="AW185" s="11">
        <v>0.81594788488496739</v>
      </c>
      <c r="AX185" s="11">
        <v>0.18405211511503258</v>
      </c>
      <c r="AY185" s="11">
        <v>0.81658047834518421</v>
      </c>
      <c r="AZ185" s="11">
        <v>0.18341952165481576</v>
      </c>
      <c r="BA185" s="11">
        <v>0.8169546002410607</v>
      </c>
      <c r="BB185" s="11">
        <v>0.18304539975893933</v>
      </c>
      <c r="BC185" s="11">
        <v>0.81573122529644271</v>
      </c>
      <c r="BD185" s="11">
        <v>0.18426877470355732</v>
      </c>
      <c r="BE185" s="11">
        <v>0.81800902827274891</v>
      </c>
      <c r="BF185" s="11">
        <v>0.18199097172725112</v>
      </c>
    </row>
    <row r="186" spans="1:58" x14ac:dyDescent="0.3">
      <c r="A186" s="3">
        <v>1133</v>
      </c>
      <c r="B186" s="4" t="s">
        <v>182</v>
      </c>
      <c r="C186" s="11">
        <v>0.12303290414878398</v>
      </c>
      <c r="D186" s="11">
        <v>0.87696709585121602</v>
      </c>
      <c r="E186" s="11">
        <v>0.11967036904335364</v>
      </c>
      <c r="F186" s="11">
        <v>0.8803296309566464</v>
      </c>
      <c r="G186" s="11">
        <v>0.11834532374100719</v>
      </c>
      <c r="H186" s="11">
        <v>0.88165467625899285</v>
      </c>
      <c r="I186" s="11">
        <v>0.11863173216885008</v>
      </c>
      <c r="J186" s="11">
        <v>0.88136826783114997</v>
      </c>
      <c r="K186" s="11">
        <v>0.12954128440366972</v>
      </c>
      <c r="L186" s="11">
        <v>0.87045871559633026</v>
      </c>
      <c r="M186" s="11">
        <v>0.14243973703433163</v>
      </c>
      <c r="N186" s="11">
        <v>0.85756026296566834</v>
      </c>
      <c r="O186" s="11">
        <v>0.14275388507408746</v>
      </c>
      <c r="P186" s="11">
        <v>0.85724611492591252</v>
      </c>
      <c r="Q186" s="11">
        <v>0.14125316914161537</v>
      </c>
      <c r="R186" s="11">
        <v>0.85874683085838466</v>
      </c>
      <c r="S186" s="11">
        <v>0.1471766848816029</v>
      </c>
      <c r="T186" s="11">
        <v>0.85282331511839704</v>
      </c>
      <c r="U186" s="11">
        <v>0.1804418985270049</v>
      </c>
      <c r="V186" s="11">
        <v>0.81955810147299513</v>
      </c>
      <c r="W186" s="11">
        <v>0.18747407714641229</v>
      </c>
      <c r="X186" s="11">
        <v>0.81252592285358771</v>
      </c>
      <c r="Y186" s="11">
        <v>0.17891241178912412</v>
      </c>
      <c r="Z186" s="11">
        <v>0.82108758821087591</v>
      </c>
      <c r="AA186" s="11">
        <v>0.16353887399463807</v>
      </c>
      <c r="AB186" s="11">
        <v>0.83646112600536193</v>
      </c>
      <c r="AC186" s="11">
        <v>0.17599999999999999</v>
      </c>
      <c r="AD186" s="11">
        <v>0.82399999999999995</v>
      </c>
      <c r="AE186" s="11">
        <v>0.19805680119581465</v>
      </c>
      <c r="AF186" s="11">
        <v>0.8019431988041853</v>
      </c>
      <c r="AG186" s="11">
        <v>0.20007479431563202</v>
      </c>
      <c r="AH186" s="11">
        <v>0.79992520568436798</v>
      </c>
      <c r="AI186" s="11">
        <v>0.20831772199325591</v>
      </c>
      <c r="AJ186" s="11">
        <v>0.79168227800674407</v>
      </c>
      <c r="AK186" s="11">
        <v>0.21111945905334334</v>
      </c>
      <c r="AL186" s="11">
        <v>0.78888054094665661</v>
      </c>
      <c r="AM186" s="11">
        <v>0.21564160971905846</v>
      </c>
      <c r="AN186" s="11">
        <v>0.78435839028094156</v>
      </c>
      <c r="AO186" s="11">
        <v>0.21662279052275291</v>
      </c>
      <c r="AP186" s="11">
        <v>0.78337720947724709</v>
      </c>
      <c r="AQ186" s="11">
        <v>0.21385219564441271</v>
      </c>
      <c r="AR186" s="11">
        <v>0.78614780435558729</v>
      </c>
      <c r="AS186" s="11">
        <v>0.21380050053628888</v>
      </c>
      <c r="AT186" s="11">
        <v>0.78619949946371115</v>
      </c>
      <c r="AU186" s="11">
        <v>0.2878733357322778</v>
      </c>
      <c r="AV186" s="11">
        <v>0.7121266642677222</v>
      </c>
      <c r="AW186" s="11">
        <v>0.29265658747300216</v>
      </c>
      <c r="AX186" s="11">
        <v>0.70734341252699784</v>
      </c>
      <c r="AY186" s="11">
        <v>0.20100864553314121</v>
      </c>
      <c r="AZ186" s="11">
        <v>0.79899135446685876</v>
      </c>
      <c r="BA186" s="11">
        <v>0.2075402635431918</v>
      </c>
      <c r="BB186" s="11">
        <v>0.79245973645680823</v>
      </c>
      <c r="BC186" s="11">
        <v>0.21597633136094674</v>
      </c>
      <c r="BD186" s="11">
        <v>0.78402366863905326</v>
      </c>
      <c r="BE186" s="11">
        <v>0.22022058823529411</v>
      </c>
      <c r="BF186" s="11">
        <v>0.77977941176470589</v>
      </c>
    </row>
    <row r="187" spans="1:58" x14ac:dyDescent="0.3">
      <c r="A187" s="3">
        <v>1134</v>
      </c>
      <c r="B187" s="4" t="s">
        <v>183</v>
      </c>
      <c r="C187" s="11">
        <v>0.34420201029664133</v>
      </c>
      <c r="D187" s="11">
        <v>0.65579798970335867</v>
      </c>
      <c r="E187" s="11">
        <v>0.35891209324915008</v>
      </c>
      <c r="F187" s="11">
        <v>0.64108790675084992</v>
      </c>
      <c r="G187" s="11">
        <v>7.4827460951689073E-2</v>
      </c>
      <c r="H187" s="11">
        <v>0.92517253904831098</v>
      </c>
      <c r="I187" s="11">
        <v>0.11397318278052224</v>
      </c>
      <c r="J187" s="11">
        <v>0.88602681721947774</v>
      </c>
      <c r="K187" s="11">
        <v>0.37010763209393344</v>
      </c>
      <c r="L187" s="11">
        <v>0.62989236790606651</v>
      </c>
      <c r="M187" s="11">
        <v>0.375</v>
      </c>
      <c r="N187" s="11">
        <v>0.625</v>
      </c>
      <c r="O187" s="11">
        <v>0.32797662527392257</v>
      </c>
      <c r="P187" s="11">
        <v>0.67202337472607743</v>
      </c>
      <c r="Q187" s="11">
        <v>0.3321150097465887</v>
      </c>
      <c r="R187" s="11">
        <v>0.6678849902534113</v>
      </c>
      <c r="S187" s="11">
        <v>0.33652195241599214</v>
      </c>
      <c r="T187" s="11">
        <v>0.66347804758400786</v>
      </c>
      <c r="U187" s="11">
        <v>0.27808764940239045</v>
      </c>
      <c r="V187" s="11">
        <v>0.72191235059760961</v>
      </c>
      <c r="W187" s="11">
        <v>0.30002562131693566</v>
      </c>
      <c r="X187" s="11">
        <v>0.69997437868306434</v>
      </c>
      <c r="Y187" s="11">
        <v>0.30159958720330238</v>
      </c>
      <c r="Z187" s="11">
        <v>0.69840041279669762</v>
      </c>
      <c r="AA187" s="11">
        <v>0.29691451694486598</v>
      </c>
      <c r="AB187" s="11">
        <v>0.70308548305513408</v>
      </c>
      <c r="AC187" s="11">
        <v>0.29488826098124837</v>
      </c>
      <c r="AD187" s="11">
        <v>0.70511173901875157</v>
      </c>
      <c r="AE187" s="11">
        <v>0.29557796741660203</v>
      </c>
      <c r="AF187" s="11">
        <v>0.70442203258339797</v>
      </c>
      <c r="AG187" s="11">
        <v>0.29223626515346918</v>
      </c>
      <c r="AH187" s="11">
        <v>0.70776373484653077</v>
      </c>
      <c r="AI187" s="11">
        <v>0.30012970168612191</v>
      </c>
      <c r="AJ187" s="11">
        <v>0.69987029831387804</v>
      </c>
      <c r="AK187" s="11">
        <v>0.29984423676012462</v>
      </c>
      <c r="AL187" s="11">
        <v>0.70015576323987538</v>
      </c>
      <c r="AM187" s="11">
        <v>0.29894736842105263</v>
      </c>
      <c r="AN187" s="11">
        <v>0.70105263157894737</v>
      </c>
      <c r="AO187" s="11">
        <v>0.29515072083879423</v>
      </c>
      <c r="AP187" s="11">
        <v>0.70484927916120577</v>
      </c>
      <c r="AQ187" s="11">
        <v>0.29919417728099817</v>
      </c>
      <c r="AR187" s="11">
        <v>0.70080582271900183</v>
      </c>
      <c r="AS187" s="11">
        <v>0.30374804789172305</v>
      </c>
      <c r="AT187" s="11">
        <v>0.69625195210827695</v>
      </c>
      <c r="AU187" s="11">
        <v>0.29728331177231565</v>
      </c>
      <c r="AV187" s="11">
        <v>0.70271668822768429</v>
      </c>
      <c r="AW187" s="11">
        <v>0.29883870967741938</v>
      </c>
      <c r="AX187" s="11">
        <v>0.70116129032258068</v>
      </c>
      <c r="AY187" s="11">
        <v>0.30359897172236505</v>
      </c>
      <c r="AZ187" s="11">
        <v>0.69640102827763495</v>
      </c>
      <c r="BA187" s="11">
        <v>0.30297588506926632</v>
      </c>
      <c r="BB187" s="11">
        <v>0.69702411493073368</v>
      </c>
      <c r="BC187" s="11">
        <v>0.30319563522992987</v>
      </c>
      <c r="BD187" s="11">
        <v>0.69680436477007013</v>
      </c>
      <c r="BE187" s="11">
        <v>0.3124349635796046</v>
      </c>
      <c r="BF187" s="11">
        <v>0.68756503642039546</v>
      </c>
    </row>
    <row r="188" spans="1:58" x14ac:dyDescent="0.3">
      <c r="A188" s="3">
        <v>1135</v>
      </c>
      <c r="B188" s="4" t="s">
        <v>184</v>
      </c>
      <c r="C188" s="11">
        <v>0.89434245035593851</v>
      </c>
      <c r="D188" s="11">
        <v>0.10565754964406145</v>
      </c>
      <c r="E188" s="11">
        <v>0.89099526066350709</v>
      </c>
      <c r="F188" s="11">
        <v>0.10900473933649289</v>
      </c>
      <c r="G188" s="11">
        <v>0.89172216936251192</v>
      </c>
      <c r="H188" s="11">
        <v>0.10827783063748811</v>
      </c>
      <c r="I188" s="11">
        <v>0.88944051938132518</v>
      </c>
      <c r="J188" s="11">
        <v>0.11055948061867481</v>
      </c>
      <c r="K188" s="11">
        <v>0.88796760509062866</v>
      </c>
      <c r="L188" s="11">
        <v>0.11203239490937139</v>
      </c>
      <c r="M188" s="11">
        <v>0.8901900556728739</v>
      </c>
      <c r="N188" s="11">
        <v>0.10980994432712612</v>
      </c>
      <c r="O188" s="11">
        <v>0.88633288227334239</v>
      </c>
      <c r="P188" s="11">
        <v>0.11366711772665765</v>
      </c>
      <c r="Q188" s="11">
        <v>0.88832880961613025</v>
      </c>
      <c r="R188" s="11">
        <v>0.11167119038386972</v>
      </c>
      <c r="S188" s="11">
        <v>0.88873759968877653</v>
      </c>
      <c r="T188" s="11">
        <v>0.1112624003112235</v>
      </c>
      <c r="U188" s="11">
        <v>0.88752761598714602</v>
      </c>
      <c r="V188" s="11">
        <v>0.11247238401285399</v>
      </c>
      <c r="W188" s="11">
        <v>0.89127837514934294</v>
      </c>
      <c r="X188" s="11">
        <v>0.1087216248506571</v>
      </c>
      <c r="Y188" s="11">
        <v>0.8924558587479936</v>
      </c>
      <c r="Z188" s="11">
        <v>0.10754414125200643</v>
      </c>
      <c r="AA188" s="11">
        <v>0.89823278488726388</v>
      </c>
      <c r="AB188" s="11">
        <v>0.10176721511273613</v>
      </c>
      <c r="AC188" s="11">
        <v>0.89372964169381108</v>
      </c>
      <c r="AD188" s="11">
        <v>0.10627035830618893</v>
      </c>
      <c r="AE188" s="11">
        <v>0.89144264313564536</v>
      </c>
      <c r="AF188" s="11">
        <v>0.10855735686435461</v>
      </c>
      <c r="AG188" s="11">
        <v>0.8909657320872274</v>
      </c>
      <c r="AH188" s="11">
        <v>0.10903426791277258</v>
      </c>
      <c r="AI188" s="11">
        <v>0.89359916054564537</v>
      </c>
      <c r="AJ188" s="11">
        <v>0.10640083945435468</v>
      </c>
      <c r="AK188" s="11">
        <v>0.89763113367174285</v>
      </c>
      <c r="AL188" s="11">
        <v>0.10236886632825719</v>
      </c>
      <c r="AM188" s="11">
        <v>0.89797211660329534</v>
      </c>
      <c r="AN188" s="11">
        <v>0.10202788339670468</v>
      </c>
      <c r="AO188" s="11">
        <v>0.9002114164904863</v>
      </c>
      <c r="AP188" s="11">
        <v>9.9788583509513737E-2</v>
      </c>
      <c r="AQ188" s="11">
        <v>0.90002131741632918</v>
      </c>
      <c r="AR188" s="11">
        <v>9.9978682583670861E-2</v>
      </c>
      <c r="AS188" s="11">
        <v>0.90031612223393043</v>
      </c>
      <c r="AT188" s="11">
        <v>9.9683877766069545E-2</v>
      </c>
      <c r="AU188" s="11">
        <v>0.89782562803462107</v>
      </c>
      <c r="AV188" s="11">
        <v>0.10217437196537893</v>
      </c>
      <c r="AW188" s="11">
        <v>0.90237744582369028</v>
      </c>
      <c r="AX188" s="11">
        <v>9.7622554176309703E-2</v>
      </c>
      <c r="AY188" s="11">
        <v>0.90339590803627923</v>
      </c>
      <c r="AZ188" s="11">
        <v>9.6604091963720731E-2</v>
      </c>
      <c r="BA188" s="11">
        <v>0.90472139515099959</v>
      </c>
      <c r="BB188" s="11">
        <v>9.5278604849000428E-2</v>
      </c>
      <c r="BC188" s="11">
        <v>0.89747368421052631</v>
      </c>
      <c r="BD188" s="11">
        <v>0.10252631578947369</v>
      </c>
      <c r="BE188" s="11">
        <v>0.90977443609022557</v>
      </c>
      <c r="BF188" s="11">
        <v>9.0225563909774431E-2</v>
      </c>
    </row>
    <row r="189" spans="1:58" x14ac:dyDescent="0.3">
      <c r="A189" s="3">
        <v>1141</v>
      </c>
      <c r="B189" s="4" t="s">
        <v>185</v>
      </c>
      <c r="C189" s="11">
        <v>0.1512301013024602</v>
      </c>
      <c r="D189" s="11">
        <v>0.84876989869753983</v>
      </c>
      <c r="E189" s="11">
        <v>0.15462427745664739</v>
      </c>
      <c r="F189" s="11">
        <v>0.84537572254335258</v>
      </c>
      <c r="G189" s="11">
        <v>0.16178571428571428</v>
      </c>
      <c r="H189" s="11">
        <v>0.83821428571428569</v>
      </c>
      <c r="I189" s="11">
        <v>0.16007194244604317</v>
      </c>
      <c r="J189" s="11">
        <v>0.83992805755395683</v>
      </c>
      <c r="K189" s="11">
        <v>0.16190135811293782</v>
      </c>
      <c r="L189" s="11">
        <v>0.83809864188706218</v>
      </c>
      <c r="M189" s="11">
        <v>0.15716814159292036</v>
      </c>
      <c r="N189" s="11">
        <v>0.84283185840707964</v>
      </c>
      <c r="O189" s="11">
        <v>0.1588256101874779</v>
      </c>
      <c r="P189" s="11">
        <v>0.84117438981252213</v>
      </c>
      <c r="Q189" s="11">
        <v>0.16067653276955601</v>
      </c>
      <c r="R189" s="11">
        <v>0.83932346723044393</v>
      </c>
      <c r="S189" s="11">
        <v>0.15589887640449437</v>
      </c>
      <c r="T189" s="11">
        <v>0.8441011235955056</v>
      </c>
      <c r="U189" s="11">
        <v>0.18863636363636363</v>
      </c>
      <c r="V189" s="11">
        <v>0.8113636363636364</v>
      </c>
      <c r="W189" s="11">
        <v>0.18466120625465376</v>
      </c>
      <c r="X189" s="11">
        <v>0.81533879374534624</v>
      </c>
      <c r="Y189" s="11">
        <v>0.17821415339014449</v>
      </c>
      <c r="Z189" s="11">
        <v>0.82178584660985554</v>
      </c>
      <c r="AA189" s="11">
        <v>0.19730305180979418</v>
      </c>
      <c r="AB189" s="11">
        <v>0.80269694819020587</v>
      </c>
      <c r="AC189" s="11">
        <v>0.19735902926481086</v>
      </c>
      <c r="AD189" s="11">
        <v>0.80264097073518914</v>
      </c>
      <c r="AE189" s="11">
        <v>0.19842969307637401</v>
      </c>
      <c r="AF189" s="11">
        <v>0.80157030692362596</v>
      </c>
      <c r="AG189" s="11">
        <v>0.2024584237165582</v>
      </c>
      <c r="AH189" s="11">
        <v>0.7975415762834418</v>
      </c>
      <c r="AI189" s="11">
        <v>0.20154185022026433</v>
      </c>
      <c r="AJ189" s="11">
        <v>0.79845814977973573</v>
      </c>
      <c r="AK189" s="11">
        <v>0.20789473684210527</v>
      </c>
      <c r="AL189" s="11">
        <v>0.79210526315789476</v>
      </c>
      <c r="AM189" s="11">
        <v>0.20317694865164387</v>
      </c>
      <c r="AN189" s="11">
        <v>0.79682305134835607</v>
      </c>
      <c r="AO189" s="11">
        <v>0.19985647649802654</v>
      </c>
      <c r="AP189" s="11">
        <v>0.80014352350197349</v>
      </c>
      <c r="AQ189" s="11">
        <v>0.19306080384747509</v>
      </c>
      <c r="AR189" s="11">
        <v>0.80693919615252485</v>
      </c>
      <c r="AS189" s="11">
        <v>0.19728353140916807</v>
      </c>
      <c r="AT189" s="11">
        <v>0.8027164685908319</v>
      </c>
      <c r="AU189" s="11">
        <v>0.22485009993337776</v>
      </c>
      <c r="AV189" s="11">
        <v>0.77514990006662221</v>
      </c>
      <c r="AW189" s="11">
        <v>0.22418879056047197</v>
      </c>
      <c r="AX189" s="11">
        <v>0.77581120943952797</v>
      </c>
      <c r="AY189" s="11">
        <v>0.23353483932548522</v>
      </c>
      <c r="AZ189" s="11">
        <v>0.76646516067451476</v>
      </c>
      <c r="BA189" s="11">
        <v>0.24462449361171704</v>
      </c>
      <c r="BB189" s="11">
        <v>0.75537550638828299</v>
      </c>
      <c r="BC189" s="11">
        <v>0.25178294573643412</v>
      </c>
      <c r="BD189" s="11">
        <v>0.74821705426356588</v>
      </c>
      <c r="BE189" s="11">
        <v>0.26927899686520373</v>
      </c>
      <c r="BF189" s="11">
        <v>0.73072100313479627</v>
      </c>
    </row>
    <row r="190" spans="1:58" x14ac:dyDescent="0.3">
      <c r="A190" s="3">
        <v>1142</v>
      </c>
      <c r="B190" s="4" t="s">
        <v>186</v>
      </c>
      <c r="C190" s="11">
        <v>3.1298904538341159E-3</v>
      </c>
      <c r="D190" s="11">
        <v>0.99687010954616584</v>
      </c>
      <c r="E190" s="11">
        <v>3.105590062111801E-3</v>
      </c>
      <c r="F190" s="11">
        <v>0.99689440993788825</v>
      </c>
      <c r="G190" s="11">
        <v>3.1274433150899139E-3</v>
      </c>
      <c r="H190" s="11">
        <v>0.99687255668491004</v>
      </c>
      <c r="I190" s="11">
        <v>3.1128404669260703E-3</v>
      </c>
      <c r="J190" s="11">
        <v>0.99688715953307394</v>
      </c>
      <c r="K190" s="11">
        <v>3.8138825324180014E-3</v>
      </c>
      <c r="L190" s="11">
        <v>0.99618611746758201</v>
      </c>
      <c r="M190" s="11">
        <v>0</v>
      </c>
      <c r="N190" s="11">
        <v>1</v>
      </c>
      <c r="O190" s="11">
        <v>0</v>
      </c>
      <c r="P190" s="11">
        <v>1</v>
      </c>
      <c r="Q190" s="11">
        <v>0</v>
      </c>
      <c r="R190" s="11">
        <v>1</v>
      </c>
      <c r="S190" s="11">
        <v>0</v>
      </c>
      <c r="T190" s="11">
        <v>1</v>
      </c>
      <c r="U190" s="11">
        <v>0.1396508728179551</v>
      </c>
      <c r="V190" s="11">
        <v>0.86034912718204493</v>
      </c>
      <c r="W190" s="11">
        <v>0.13797814207650272</v>
      </c>
      <c r="X190" s="11">
        <v>0.86202185792349728</v>
      </c>
      <c r="Y190" s="11">
        <v>0.14445910290237468</v>
      </c>
      <c r="Z190" s="11">
        <v>0.85554089709762537</v>
      </c>
      <c r="AA190" s="11">
        <v>0.23544067268763624</v>
      </c>
      <c r="AB190" s="11">
        <v>0.76455932731236376</v>
      </c>
      <c r="AC190" s="11">
        <v>0.23403595784252945</v>
      </c>
      <c r="AD190" s="11">
        <v>0.7659640421574706</v>
      </c>
      <c r="AE190" s="11">
        <v>0.2465669819957278</v>
      </c>
      <c r="AF190" s="11">
        <v>0.7534330180042722</v>
      </c>
      <c r="AG190" s="11">
        <v>0.24662466246624662</v>
      </c>
      <c r="AH190" s="11">
        <v>0.75337533753375341</v>
      </c>
      <c r="AI190" s="11">
        <v>0.26218438050499121</v>
      </c>
      <c r="AJ190" s="11">
        <v>0.73781561949500885</v>
      </c>
      <c r="AK190" s="11">
        <v>0.25638841567291309</v>
      </c>
      <c r="AL190" s="11">
        <v>0.74361158432708685</v>
      </c>
      <c r="AM190" s="11">
        <v>0.24674288752991225</v>
      </c>
      <c r="AN190" s="11">
        <v>0.75325711247008775</v>
      </c>
      <c r="AO190" s="11">
        <v>0.23971193415637859</v>
      </c>
      <c r="AP190" s="11">
        <v>0.76028806584362141</v>
      </c>
      <c r="AQ190" s="11">
        <v>0.26222858506323071</v>
      </c>
      <c r="AR190" s="11">
        <v>0.73777141493676923</v>
      </c>
      <c r="AS190" s="11">
        <v>0.26512373968835928</v>
      </c>
      <c r="AT190" s="11">
        <v>0.73487626031164066</v>
      </c>
      <c r="AU190" s="11">
        <v>0.33492615117289315</v>
      </c>
      <c r="AV190" s="11">
        <v>0.66507384882710685</v>
      </c>
      <c r="AW190" s="11">
        <v>0.43717112186908019</v>
      </c>
      <c r="AX190" s="11">
        <v>0.56282887813091975</v>
      </c>
      <c r="AY190" s="11">
        <v>0.44249634731788773</v>
      </c>
      <c r="AZ190" s="11">
        <v>0.55750365268211233</v>
      </c>
      <c r="BA190" s="11">
        <v>0.49896907216494846</v>
      </c>
      <c r="BB190" s="11">
        <v>0.50103092783505154</v>
      </c>
      <c r="BC190" s="11">
        <v>0.51564737165064434</v>
      </c>
      <c r="BD190" s="11">
        <v>0.48435262834935572</v>
      </c>
      <c r="BE190" s="11">
        <v>0.52011553538271094</v>
      </c>
      <c r="BF190" s="11">
        <v>0.47988446461728906</v>
      </c>
    </row>
    <row r="191" spans="1:58" x14ac:dyDescent="0.3">
      <c r="A191" s="3">
        <v>1144</v>
      </c>
      <c r="B191" s="4" t="s">
        <v>187</v>
      </c>
      <c r="C191" s="11">
        <v>0.44308943089430897</v>
      </c>
      <c r="D191" s="11">
        <v>0.55691056910569103</v>
      </c>
      <c r="E191" s="11">
        <v>0.44467640918580376</v>
      </c>
      <c r="F191" s="11">
        <v>0.55532359081419624</v>
      </c>
      <c r="G191" s="11">
        <v>0.40540540540540543</v>
      </c>
      <c r="H191" s="11">
        <v>0.59459459459459463</v>
      </c>
      <c r="I191" s="11">
        <v>0.39916839916839919</v>
      </c>
      <c r="J191" s="11">
        <v>0.60083160083160081</v>
      </c>
      <c r="K191" s="11">
        <v>0.40286298568507156</v>
      </c>
      <c r="L191" s="11">
        <v>0.59713701431492838</v>
      </c>
      <c r="M191" s="11">
        <v>0</v>
      </c>
      <c r="N191" s="11">
        <v>1</v>
      </c>
      <c r="O191" s="11">
        <v>0</v>
      </c>
      <c r="P191" s="11">
        <v>1</v>
      </c>
      <c r="Q191" s="11">
        <v>0</v>
      </c>
      <c r="R191" s="11">
        <v>1</v>
      </c>
      <c r="S191" s="11">
        <v>0</v>
      </c>
      <c r="T191" s="11">
        <v>1</v>
      </c>
      <c r="U191" s="11">
        <v>0.74347826086956526</v>
      </c>
      <c r="V191" s="11">
        <v>0.2565217391304348</v>
      </c>
      <c r="W191" s="11">
        <v>0.78270042194092826</v>
      </c>
      <c r="X191" s="11">
        <v>0.21729957805907174</v>
      </c>
      <c r="Y191" s="11">
        <v>0.78278688524590168</v>
      </c>
      <c r="Z191" s="11">
        <v>0.21721311475409835</v>
      </c>
      <c r="AA191" s="11">
        <v>0.7957198443579766</v>
      </c>
      <c r="AB191" s="11">
        <v>0.20428015564202334</v>
      </c>
      <c r="AC191" s="11">
        <v>0.78781925343811399</v>
      </c>
      <c r="AD191" s="11">
        <v>0.21218074656188604</v>
      </c>
      <c r="AE191" s="11">
        <v>0.77600000000000002</v>
      </c>
      <c r="AF191" s="11">
        <v>0.224</v>
      </c>
      <c r="AG191" s="11">
        <v>0.77445109780439125</v>
      </c>
      <c r="AH191" s="11">
        <v>0.22554890219560877</v>
      </c>
      <c r="AI191" s="11">
        <v>0.7722772277227723</v>
      </c>
      <c r="AJ191" s="11">
        <v>0.22772277227722773</v>
      </c>
      <c r="AK191" s="11">
        <v>0.75144508670520227</v>
      </c>
      <c r="AL191" s="11">
        <v>0.24855491329479767</v>
      </c>
      <c r="AM191" s="11">
        <v>0.7551401869158878</v>
      </c>
      <c r="AN191" s="11">
        <v>0.24485981308411214</v>
      </c>
      <c r="AO191" s="11">
        <v>0.7806691449814126</v>
      </c>
      <c r="AP191" s="11">
        <v>0.21933085501858737</v>
      </c>
      <c r="AQ191" s="11">
        <v>0.77523809523809528</v>
      </c>
      <c r="AR191" s="11">
        <v>0.22476190476190477</v>
      </c>
      <c r="AS191" s="11">
        <v>0.76208897485493232</v>
      </c>
      <c r="AT191" s="11">
        <v>0.23791102514506771</v>
      </c>
      <c r="AU191" s="11">
        <v>0.75</v>
      </c>
      <c r="AV191" s="11">
        <v>0.25</v>
      </c>
      <c r="AW191" s="11">
        <v>0.73244781783681212</v>
      </c>
      <c r="AX191" s="11">
        <v>0.26755218216318788</v>
      </c>
      <c r="AY191" s="11">
        <v>0.73733583489681054</v>
      </c>
      <c r="AZ191" s="11">
        <v>0.26266416510318952</v>
      </c>
      <c r="BA191" s="11">
        <v>0.73422562141491399</v>
      </c>
      <c r="BB191" s="11">
        <v>0.26577437858508607</v>
      </c>
      <c r="BC191" s="11">
        <v>0.72830188679245278</v>
      </c>
      <c r="BD191" s="11">
        <v>0.27169811320754716</v>
      </c>
      <c r="BE191" s="11">
        <v>0.73929236499068907</v>
      </c>
      <c r="BF191" s="11">
        <v>0.26070763500931099</v>
      </c>
    </row>
    <row r="192" spans="1:58" x14ac:dyDescent="0.3">
      <c r="A192" s="3">
        <v>1145</v>
      </c>
      <c r="B192" s="4" t="s">
        <v>188</v>
      </c>
      <c r="C192" s="11">
        <v>0</v>
      </c>
      <c r="D192" s="11">
        <v>1</v>
      </c>
      <c r="E192" s="11">
        <v>0</v>
      </c>
      <c r="F192" s="11">
        <v>1</v>
      </c>
      <c r="G192" s="11">
        <v>0</v>
      </c>
      <c r="H192" s="11">
        <v>1</v>
      </c>
      <c r="I192" s="11">
        <v>0</v>
      </c>
      <c r="J192" s="11">
        <v>1</v>
      </c>
      <c r="K192" s="11">
        <v>0</v>
      </c>
      <c r="L192" s="11">
        <v>1</v>
      </c>
      <c r="M192" s="11">
        <v>0</v>
      </c>
      <c r="N192" s="11">
        <v>1</v>
      </c>
      <c r="O192" s="11">
        <v>0</v>
      </c>
      <c r="P192" s="11">
        <v>1</v>
      </c>
      <c r="Q192" s="11">
        <v>0</v>
      </c>
      <c r="R192" s="11">
        <v>1</v>
      </c>
      <c r="S192" s="11">
        <v>0</v>
      </c>
      <c r="T192" s="11">
        <v>1</v>
      </c>
      <c r="U192" s="11">
        <v>0</v>
      </c>
      <c r="V192" s="11">
        <v>1</v>
      </c>
      <c r="W192" s="11">
        <v>0</v>
      </c>
      <c r="X192" s="11">
        <v>1</v>
      </c>
      <c r="Y192" s="11">
        <v>0</v>
      </c>
      <c r="Z192" s="11">
        <v>1</v>
      </c>
      <c r="AA192" s="11">
        <v>0</v>
      </c>
      <c r="AB192" s="11">
        <v>1</v>
      </c>
      <c r="AC192" s="11">
        <v>0</v>
      </c>
      <c r="AD192" s="11">
        <v>1</v>
      </c>
      <c r="AE192" s="11">
        <v>0</v>
      </c>
      <c r="AF192" s="11">
        <v>1</v>
      </c>
      <c r="AG192" s="11">
        <v>0</v>
      </c>
      <c r="AH192" s="11">
        <v>1</v>
      </c>
      <c r="AI192" s="11">
        <v>0</v>
      </c>
      <c r="AJ192" s="11">
        <v>1</v>
      </c>
      <c r="AK192" s="11">
        <v>0</v>
      </c>
      <c r="AL192" s="11">
        <v>1</v>
      </c>
      <c r="AM192" s="11">
        <v>0</v>
      </c>
      <c r="AN192" s="11">
        <v>1</v>
      </c>
      <c r="AO192" s="11">
        <v>0</v>
      </c>
      <c r="AP192" s="11">
        <v>1</v>
      </c>
      <c r="AQ192" s="11">
        <v>0</v>
      </c>
      <c r="AR192" s="11">
        <v>1</v>
      </c>
      <c r="AS192" s="11">
        <v>0</v>
      </c>
      <c r="AT192" s="11">
        <v>1</v>
      </c>
      <c r="AU192" s="11">
        <v>0.32366589327146172</v>
      </c>
      <c r="AV192" s="11">
        <v>0.67633410672853833</v>
      </c>
      <c r="AW192" s="11">
        <v>0.32366589327146172</v>
      </c>
      <c r="AX192" s="11">
        <v>0.67633410672853833</v>
      </c>
      <c r="AY192" s="11">
        <v>0.32167832167832167</v>
      </c>
      <c r="AZ192" s="11">
        <v>0.67832167832167833</v>
      </c>
      <c r="BA192" s="11">
        <v>0.55749128919860624</v>
      </c>
      <c r="BB192" s="11">
        <v>0.4425087108013937</v>
      </c>
      <c r="BC192" s="11">
        <v>0.323943661971831</v>
      </c>
      <c r="BD192" s="11">
        <v>0.676056338028169</v>
      </c>
      <c r="BE192" s="11">
        <v>0.33056872037914692</v>
      </c>
      <c r="BF192" s="11">
        <v>0.66943127962085303</v>
      </c>
    </row>
    <row r="193" spans="1:58" x14ac:dyDescent="0.3">
      <c r="A193" s="3">
        <v>1146</v>
      </c>
      <c r="B193" s="4" t="s">
        <v>189</v>
      </c>
      <c r="C193" s="11">
        <v>0.30040373454453695</v>
      </c>
      <c r="D193" s="11">
        <v>0.69959626545546305</v>
      </c>
      <c r="E193" s="11">
        <v>0.30741687979539645</v>
      </c>
      <c r="F193" s="11">
        <v>0.69258312020460355</v>
      </c>
      <c r="G193" s="11">
        <v>0.2883727068760723</v>
      </c>
      <c r="H193" s="11">
        <v>0.7116272931239277</v>
      </c>
      <c r="I193" s="11">
        <v>0.29568544662884283</v>
      </c>
      <c r="J193" s="11">
        <v>0.70431455337115711</v>
      </c>
      <c r="K193" s="11">
        <v>0.3313005600497822</v>
      </c>
      <c r="L193" s="11">
        <v>0.66869943995021774</v>
      </c>
      <c r="M193" s="11">
        <v>0.27726432532347506</v>
      </c>
      <c r="N193" s="11">
        <v>0.722735674676525</v>
      </c>
      <c r="O193" s="11">
        <v>0.28098174344093824</v>
      </c>
      <c r="P193" s="11">
        <v>0.71901825655906182</v>
      </c>
      <c r="Q193" s="11">
        <v>0.27777777777777779</v>
      </c>
      <c r="R193" s="11">
        <v>0.72222222222222221</v>
      </c>
      <c r="S193" s="11">
        <v>0.27705729780712096</v>
      </c>
      <c r="T193" s="11">
        <v>0.72294270219287904</v>
      </c>
      <c r="U193" s="11">
        <v>0.43838261919130961</v>
      </c>
      <c r="V193" s="11">
        <v>0.56161738080869039</v>
      </c>
      <c r="W193" s="11">
        <v>0.43251208298950844</v>
      </c>
      <c r="X193" s="11">
        <v>0.56748791701049162</v>
      </c>
      <c r="Y193" s="11">
        <v>0.43783221631615438</v>
      </c>
      <c r="Z193" s="11">
        <v>0.56216778368384557</v>
      </c>
      <c r="AA193" s="11">
        <v>0.44405946127193474</v>
      </c>
      <c r="AB193" s="11">
        <v>0.55594053872806526</v>
      </c>
      <c r="AC193" s="11">
        <v>0.4506234138806135</v>
      </c>
      <c r="AD193" s="11">
        <v>0.54937658611938656</v>
      </c>
      <c r="AE193" s="11">
        <v>0.45695003809731144</v>
      </c>
      <c r="AF193" s="11">
        <v>0.54304996190268862</v>
      </c>
      <c r="AG193" s="11">
        <v>0.46001710498182596</v>
      </c>
      <c r="AH193" s="11">
        <v>0.53998289501817409</v>
      </c>
      <c r="AI193" s="11">
        <v>0.46333369018306392</v>
      </c>
      <c r="AJ193" s="11">
        <v>0.53666630981693608</v>
      </c>
      <c r="AK193" s="11">
        <v>0.47053251946958535</v>
      </c>
      <c r="AL193" s="11">
        <v>0.5294674805304147</v>
      </c>
      <c r="AM193" s="11">
        <v>0.48295632231835711</v>
      </c>
      <c r="AN193" s="11">
        <v>0.51704367768164283</v>
      </c>
      <c r="AO193" s="11">
        <v>0.4783638986194107</v>
      </c>
      <c r="AP193" s="11">
        <v>0.52163610138058936</v>
      </c>
      <c r="AQ193" s="11">
        <v>0.5434184675834971</v>
      </c>
      <c r="AR193" s="11">
        <v>0.45658153241650296</v>
      </c>
      <c r="AS193" s="11">
        <v>0.54184851129861311</v>
      </c>
      <c r="AT193" s="11">
        <v>0.45815148870138689</v>
      </c>
      <c r="AU193" s="11">
        <v>0.55717855083605616</v>
      </c>
      <c r="AV193" s="11">
        <v>0.44282144916394389</v>
      </c>
      <c r="AW193" s="11">
        <v>0.56597189474676979</v>
      </c>
      <c r="AX193" s="11">
        <v>0.43402810525323021</v>
      </c>
      <c r="AY193" s="11">
        <v>0.58510638297872342</v>
      </c>
      <c r="AZ193" s="11">
        <v>0.41489361702127658</v>
      </c>
      <c r="BA193" s="11">
        <v>0.59026499815973499</v>
      </c>
      <c r="BB193" s="11">
        <v>0.40973500184026501</v>
      </c>
      <c r="BC193" s="11">
        <v>0.56850436681222705</v>
      </c>
      <c r="BD193" s="11">
        <v>0.43149563318777295</v>
      </c>
      <c r="BE193" s="11">
        <v>0.5941514074883848</v>
      </c>
      <c r="BF193" s="11">
        <v>0.4058485925116152</v>
      </c>
    </row>
    <row r="194" spans="1:58" x14ac:dyDescent="0.3">
      <c r="A194" s="3">
        <v>1149</v>
      </c>
      <c r="B194" s="4" t="s">
        <v>190</v>
      </c>
      <c r="C194" s="11">
        <v>0.80322523792738809</v>
      </c>
      <c r="D194" s="11">
        <v>0.19677476207261191</v>
      </c>
      <c r="E194" s="11">
        <v>0.80400758833293806</v>
      </c>
      <c r="F194" s="11">
        <v>0.19599241166706188</v>
      </c>
      <c r="G194" s="11">
        <v>0.80595095968408481</v>
      </c>
      <c r="H194" s="11">
        <v>0.19404904031591513</v>
      </c>
      <c r="I194" s="11">
        <v>0.81355086710290792</v>
      </c>
      <c r="J194" s="11">
        <v>0.18644913289709206</v>
      </c>
      <c r="K194" s="11">
        <v>0.81537639248340277</v>
      </c>
      <c r="L194" s="11">
        <v>0.18462360751659729</v>
      </c>
      <c r="M194" s="11">
        <v>0.81290467879060868</v>
      </c>
      <c r="N194" s="11">
        <v>0.18709532120939137</v>
      </c>
      <c r="O194" s="11">
        <v>0.81566897946571537</v>
      </c>
      <c r="P194" s="11">
        <v>0.18433102053428468</v>
      </c>
      <c r="Q194" s="11">
        <v>0.81788383010639187</v>
      </c>
      <c r="R194" s="11">
        <v>0.18211616989360815</v>
      </c>
      <c r="S194" s="11">
        <v>0.81741969399330439</v>
      </c>
      <c r="T194" s="11">
        <v>0.18258030600669561</v>
      </c>
      <c r="U194" s="11">
        <v>0.83860070995076152</v>
      </c>
      <c r="V194" s="11">
        <v>0.16139929004923853</v>
      </c>
      <c r="W194" s="11">
        <v>0.83498738896808855</v>
      </c>
      <c r="X194" s="11">
        <v>0.16501261103191139</v>
      </c>
      <c r="Y194" s="11">
        <v>0.83128892757091954</v>
      </c>
      <c r="Z194" s="11">
        <v>0.16871107242908043</v>
      </c>
      <c r="AA194" s="11">
        <v>0.83741768325596455</v>
      </c>
      <c r="AB194" s="11">
        <v>0.16258231674403542</v>
      </c>
      <c r="AC194" s="11">
        <v>0.83895796329188865</v>
      </c>
      <c r="AD194" s="11">
        <v>0.16104203670811132</v>
      </c>
      <c r="AE194" s="11">
        <v>0.83851315083199141</v>
      </c>
      <c r="AF194" s="11">
        <v>0.16148684916800859</v>
      </c>
      <c r="AG194" s="11">
        <v>0.83542820622070724</v>
      </c>
      <c r="AH194" s="11">
        <v>0.16457179377929271</v>
      </c>
      <c r="AI194" s="11">
        <v>0.83817865245607559</v>
      </c>
      <c r="AJ194" s="11">
        <v>0.16182134754392444</v>
      </c>
      <c r="AK194" s="11">
        <v>0.83749021654056877</v>
      </c>
      <c r="AL194" s="11">
        <v>0.16250978345943126</v>
      </c>
      <c r="AM194" s="11">
        <v>0.83832119605774424</v>
      </c>
      <c r="AN194" s="11">
        <v>0.16167880394225573</v>
      </c>
      <c r="AO194" s="11">
        <v>0.83646951126481206</v>
      </c>
      <c r="AP194" s="11">
        <v>0.16353048873518791</v>
      </c>
      <c r="AQ194" s="11">
        <v>0.83340414365331272</v>
      </c>
      <c r="AR194" s="11">
        <v>0.16659585634668733</v>
      </c>
      <c r="AS194" s="11">
        <v>0.83351033614068015</v>
      </c>
      <c r="AT194" s="11">
        <v>0.16648966385931982</v>
      </c>
      <c r="AU194" s="11">
        <v>0.87048589112529851</v>
      </c>
      <c r="AV194" s="11">
        <v>0.12951410887470149</v>
      </c>
      <c r="AW194" s="11">
        <v>0.88865415086186206</v>
      </c>
      <c r="AX194" s="11">
        <v>0.111345849138138</v>
      </c>
      <c r="AY194" s="11">
        <v>0.89245287515191951</v>
      </c>
      <c r="AZ194" s="11">
        <v>0.10754712484808045</v>
      </c>
      <c r="BA194" s="11">
        <v>0.89483556927460528</v>
      </c>
      <c r="BB194" s="11">
        <v>0.10516443072539475</v>
      </c>
      <c r="BC194" s="11">
        <v>0.89559032716927456</v>
      </c>
      <c r="BD194" s="11">
        <v>0.10440967283072546</v>
      </c>
      <c r="BE194" s="11">
        <v>0.89551248637634462</v>
      </c>
      <c r="BF194" s="11">
        <v>0.10448751362365541</v>
      </c>
    </row>
    <row r="195" spans="1:58" x14ac:dyDescent="0.3">
      <c r="A195" s="3">
        <v>1151</v>
      </c>
      <c r="B195" s="4" t="s">
        <v>191</v>
      </c>
      <c r="C195" s="11">
        <v>0</v>
      </c>
      <c r="D195" s="11">
        <v>1</v>
      </c>
      <c r="E195" s="11">
        <v>0</v>
      </c>
      <c r="F195" s="11">
        <v>1</v>
      </c>
      <c r="G195" s="11">
        <v>0</v>
      </c>
      <c r="H195" s="11">
        <v>1</v>
      </c>
      <c r="I195" s="11">
        <v>0</v>
      </c>
      <c r="J195" s="11">
        <v>1</v>
      </c>
      <c r="K195" s="11">
        <v>0</v>
      </c>
      <c r="L195" s="11">
        <v>1</v>
      </c>
      <c r="M195" s="11">
        <v>0</v>
      </c>
      <c r="N195" s="11">
        <v>1</v>
      </c>
      <c r="O195" s="11">
        <v>0</v>
      </c>
      <c r="P195" s="11">
        <v>1</v>
      </c>
      <c r="Q195" s="11">
        <v>0</v>
      </c>
      <c r="R195" s="11">
        <v>1</v>
      </c>
      <c r="S195" s="11">
        <v>0</v>
      </c>
      <c r="T195" s="11">
        <v>1</v>
      </c>
      <c r="U195" s="11">
        <v>0</v>
      </c>
      <c r="V195" s="11">
        <v>1</v>
      </c>
      <c r="W195" s="11">
        <v>0</v>
      </c>
      <c r="X195" s="11">
        <v>1</v>
      </c>
      <c r="Y195" s="11">
        <v>0</v>
      </c>
      <c r="Z195" s="11">
        <v>1</v>
      </c>
      <c r="AA195" s="11">
        <v>0</v>
      </c>
      <c r="AB195" s="11">
        <v>1</v>
      </c>
      <c r="AC195" s="11">
        <v>0</v>
      </c>
      <c r="AD195" s="11">
        <v>1</v>
      </c>
      <c r="AE195" s="11">
        <v>0</v>
      </c>
      <c r="AF195" s="11">
        <v>1</v>
      </c>
      <c r="AG195" s="11">
        <v>0</v>
      </c>
      <c r="AH195" s="11">
        <v>1</v>
      </c>
      <c r="AI195" s="11">
        <v>0</v>
      </c>
      <c r="AJ195" s="11">
        <v>1</v>
      </c>
      <c r="AK195" s="11">
        <v>0</v>
      </c>
      <c r="AL195" s="11">
        <v>1</v>
      </c>
      <c r="AM195" s="11">
        <v>0</v>
      </c>
      <c r="AN195" s="11">
        <v>1</v>
      </c>
      <c r="AO195" s="11">
        <v>0</v>
      </c>
      <c r="AP195" s="11">
        <v>1</v>
      </c>
      <c r="AQ195" s="11">
        <v>0</v>
      </c>
      <c r="AR195" s="11">
        <v>1</v>
      </c>
      <c r="AS195" s="11">
        <v>0</v>
      </c>
      <c r="AT195" s="11">
        <v>1</v>
      </c>
      <c r="AU195" s="11">
        <v>0</v>
      </c>
      <c r="AV195" s="11">
        <v>1</v>
      </c>
      <c r="AW195" s="11">
        <v>0</v>
      </c>
      <c r="AX195" s="11">
        <v>1</v>
      </c>
      <c r="AY195" s="11">
        <v>0</v>
      </c>
      <c r="AZ195" s="11">
        <v>1</v>
      </c>
      <c r="BA195" s="11">
        <v>0</v>
      </c>
      <c r="BB195" s="11">
        <v>1</v>
      </c>
      <c r="BC195" s="11">
        <v>0</v>
      </c>
      <c r="BD195" s="11">
        <v>1</v>
      </c>
      <c r="BE195" s="11">
        <v>0</v>
      </c>
      <c r="BF195" s="11">
        <v>1</v>
      </c>
    </row>
    <row r="196" spans="1:58" x14ac:dyDescent="0.3">
      <c r="A196" s="3">
        <v>1160</v>
      </c>
      <c r="B196" s="6" t="s">
        <v>459</v>
      </c>
      <c r="C196" s="12">
        <v>0.10589272223621254</v>
      </c>
      <c r="D196" s="12">
        <v>0.89410727776378751</v>
      </c>
      <c r="E196" s="12">
        <v>0.11029875204840539</v>
      </c>
      <c r="F196" s="12">
        <v>0.88970124795159455</v>
      </c>
      <c r="G196" s="12">
        <v>0.10998479472883933</v>
      </c>
      <c r="H196" s="12">
        <v>0.89001520527116063</v>
      </c>
      <c r="I196" s="12">
        <v>0.11013104838709678</v>
      </c>
      <c r="J196" s="12">
        <v>0.88986895161290325</v>
      </c>
      <c r="K196" s="12">
        <v>0.1166314743510123</v>
      </c>
      <c r="L196" s="12">
        <v>0.88336852564898771</v>
      </c>
      <c r="M196" s="12">
        <v>0.11174359608959288</v>
      </c>
      <c r="N196" s="12">
        <v>0.88825640391040717</v>
      </c>
      <c r="O196" s="12">
        <v>0.11407407407407408</v>
      </c>
      <c r="P196" s="12">
        <v>0.88592592592592589</v>
      </c>
      <c r="Q196" s="12">
        <v>0.11718268163315654</v>
      </c>
      <c r="R196" s="12">
        <v>0.88281731836684352</v>
      </c>
      <c r="S196" s="12">
        <v>0.11752373905537057</v>
      </c>
      <c r="T196" s="12">
        <v>0.88247626094462939</v>
      </c>
      <c r="U196" s="12">
        <v>0.33760063349610664</v>
      </c>
      <c r="V196" s="12">
        <v>0.66239936650389342</v>
      </c>
      <c r="W196" s="12">
        <v>0.33402301823354452</v>
      </c>
      <c r="X196" s="12">
        <v>0.66597698176645548</v>
      </c>
      <c r="Y196" s="12">
        <v>0.33329097839898347</v>
      </c>
      <c r="Z196" s="12">
        <v>0.66670902160101653</v>
      </c>
      <c r="AA196" s="12">
        <v>0.34309571286141577</v>
      </c>
      <c r="AB196" s="12">
        <v>0.65690428713858429</v>
      </c>
      <c r="AC196" s="12">
        <v>0.34305381727158951</v>
      </c>
      <c r="AD196" s="12">
        <v>0.65694618272841054</v>
      </c>
      <c r="AE196" s="12">
        <v>0.35093399750933996</v>
      </c>
      <c r="AF196" s="12">
        <v>0.64906600249066004</v>
      </c>
      <c r="AG196" s="12">
        <v>0.3487526639087376</v>
      </c>
      <c r="AH196" s="12">
        <v>0.6512473360912624</v>
      </c>
      <c r="AI196" s="11">
        <v>0.35562805872756931</v>
      </c>
      <c r="AJ196" s="11">
        <v>0.64437194127243069</v>
      </c>
      <c r="AK196" s="11">
        <v>0.35523175480467278</v>
      </c>
      <c r="AL196" s="11">
        <v>0.64476824519532727</v>
      </c>
      <c r="AM196" s="11">
        <v>0.35839535763845087</v>
      </c>
      <c r="AN196" s="11">
        <v>0.64160464236154913</v>
      </c>
      <c r="AO196" s="11">
        <v>0.36024457199900173</v>
      </c>
      <c r="AP196" s="11">
        <v>0.63975542800099827</v>
      </c>
      <c r="AQ196" s="11">
        <v>0.36622276029055689</v>
      </c>
      <c r="AR196" s="11">
        <v>0.63377723970944311</v>
      </c>
      <c r="AS196" s="11">
        <v>0.36792565232932206</v>
      </c>
      <c r="AT196" s="11">
        <v>0.63207434767067794</v>
      </c>
      <c r="AU196" s="11">
        <v>0.38058048723627463</v>
      </c>
      <c r="AV196" s="11">
        <v>0.61941951276372542</v>
      </c>
      <c r="AW196" s="11">
        <v>0.3879260874555262</v>
      </c>
      <c r="AX196" s="11">
        <v>0.61207391254447374</v>
      </c>
      <c r="AY196" s="11">
        <v>0.40254382949467171</v>
      </c>
      <c r="AZ196" s="11">
        <v>0.59745617050532829</v>
      </c>
      <c r="BA196" s="11">
        <v>0.40711507664150082</v>
      </c>
      <c r="BB196" s="11">
        <v>0.59288492335849918</v>
      </c>
      <c r="BC196" s="11">
        <v>0.41209291733090414</v>
      </c>
      <c r="BD196" s="11">
        <v>0.58790708266909586</v>
      </c>
      <c r="BE196" s="11">
        <v>0.41920749114993722</v>
      </c>
      <c r="BF196" s="11">
        <v>0.58079250885006284</v>
      </c>
    </row>
    <row r="197" spans="1:58" x14ac:dyDescent="0.3">
      <c r="A197" s="3">
        <v>1201</v>
      </c>
      <c r="B197" s="4" t="s">
        <v>193</v>
      </c>
      <c r="C197" s="11">
        <v>0.96015175749266923</v>
      </c>
      <c r="D197" s="11">
        <v>3.9848242507330822E-2</v>
      </c>
      <c r="E197" s="11">
        <v>0.96276930204851574</v>
      </c>
      <c r="F197" s="11">
        <v>3.7230697951484266E-2</v>
      </c>
      <c r="G197" s="11">
        <v>0.97203132188405594</v>
      </c>
      <c r="H197" s="11">
        <v>2.7968678115944091E-2</v>
      </c>
      <c r="I197" s="11">
        <v>0.96715377960672455</v>
      </c>
      <c r="J197" s="11">
        <v>3.2846220393275505E-2</v>
      </c>
      <c r="K197" s="11">
        <v>0.96146820751322126</v>
      </c>
      <c r="L197" s="11">
        <v>3.8531792486778751E-2</v>
      </c>
      <c r="M197" s="11">
        <v>0.96089440993788822</v>
      </c>
      <c r="N197" s="11">
        <v>3.9105590062111804E-2</v>
      </c>
      <c r="O197" s="11">
        <v>0.96079293375620745</v>
      </c>
      <c r="P197" s="11">
        <v>3.9207066243792589E-2</v>
      </c>
      <c r="Q197" s="11">
        <v>0.96211434465943546</v>
      </c>
      <c r="R197" s="11">
        <v>3.7885655340564532E-2</v>
      </c>
      <c r="S197" s="11">
        <v>0.96721129413437101</v>
      </c>
      <c r="T197" s="11">
        <v>3.2788705865628945E-2</v>
      </c>
      <c r="U197" s="11">
        <v>0.96266732487361106</v>
      </c>
      <c r="V197" s="11">
        <v>3.7332675126388958E-2</v>
      </c>
      <c r="W197" s="11">
        <v>0.963576303243182</v>
      </c>
      <c r="X197" s="11">
        <v>3.6423696756818003E-2</v>
      </c>
      <c r="Y197" s="11">
        <v>0.96183890327441524</v>
      </c>
      <c r="Z197" s="11">
        <v>3.8161096725584778E-2</v>
      </c>
      <c r="AA197" s="11">
        <v>0.96822852146032212</v>
      </c>
      <c r="AB197" s="11">
        <v>3.1771478539677912E-2</v>
      </c>
      <c r="AC197" s="11">
        <v>0.96832085225317832</v>
      </c>
      <c r="AD197" s="11">
        <v>3.1679147746821679E-2</v>
      </c>
      <c r="AE197" s="11">
        <v>0.96626374089205236</v>
      </c>
      <c r="AF197" s="11">
        <v>3.3736259107947607E-2</v>
      </c>
      <c r="AG197" s="11">
        <v>0.96318700383346778</v>
      </c>
      <c r="AH197" s="11">
        <v>3.6812996166532198E-2</v>
      </c>
      <c r="AI197" s="11">
        <v>0.97037471402968312</v>
      </c>
      <c r="AJ197" s="11">
        <v>2.9625285970316901E-2</v>
      </c>
      <c r="AK197" s="11">
        <v>0.9714291554247404</v>
      </c>
      <c r="AL197" s="11">
        <v>2.8570844575259588E-2</v>
      </c>
      <c r="AM197" s="11">
        <v>0.97317817442057586</v>
      </c>
      <c r="AN197" s="11">
        <v>2.6821825579424089E-2</v>
      </c>
      <c r="AO197" s="11">
        <v>0.97394971652562379</v>
      </c>
      <c r="AP197" s="11">
        <v>2.6050283474376216E-2</v>
      </c>
      <c r="AQ197" s="11">
        <v>0.97534221249913344</v>
      </c>
      <c r="AR197" s="11">
        <v>2.4657787500866606E-2</v>
      </c>
      <c r="AS197" s="11">
        <v>0.97536234088178486</v>
      </c>
      <c r="AT197" s="11">
        <v>2.4637659118215138E-2</v>
      </c>
      <c r="AU197" s="11">
        <v>0.97756496717921049</v>
      </c>
      <c r="AV197" s="11">
        <v>2.2435032820789496E-2</v>
      </c>
      <c r="AW197" s="11">
        <v>0.97787759353725789</v>
      </c>
      <c r="AX197" s="11">
        <v>2.2122406462742085E-2</v>
      </c>
      <c r="AY197" s="11">
        <v>0.97796848467142627</v>
      </c>
      <c r="AZ197" s="11">
        <v>2.2031515328573777E-2</v>
      </c>
      <c r="BA197" s="11">
        <v>0.9782758196335628</v>
      </c>
      <c r="BB197" s="11">
        <v>2.1724180366437192E-2</v>
      </c>
      <c r="BC197" s="11">
        <v>0.97854856192180684</v>
      </c>
      <c r="BD197" s="11">
        <v>2.1451438078193139E-2</v>
      </c>
      <c r="BE197" s="11">
        <v>0.97872553902826198</v>
      </c>
      <c r="BF197" s="11">
        <v>2.127446097173797E-2</v>
      </c>
    </row>
    <row r="198" spans="1:58" x14ac:dyDescent="0.3">
      <c r="A198" s="3">
        <v>1211</v>
      </c>
      <c r="B198" s="4" t="s">
        <v>194</v>
      </c>
      <c r="C198" s="11">
        <v>0.36208178438661709</v>
      </c>
      <c r="D198" s="11">
        <v>0.63791821561338291</v>
      </c>
      <c r="E198" s="11">
        <v>0.37266151159890248</v>
      </c>
      <c r="F198" s="11">
        <v>0.62733848840109752</v>
      </c>
      <c r="G198" s="11">
        <v>0.3762227238525207</v>
      </c>
      <c r="H198" s="11">
        <v>0.62377727614747935</v>
      </c>
      <c r="I198" s="11">
        <v>0.37856415478615069</v>
      </c>
      <c r="J198" s="11">
        <v>0.62143584521384931</v>
      </c>
      <c r="K198" s="11">
        <v>0.37375287797390638</v>
      </c>
      <c r="L198" s="11">
        <v>0.62624712202609367</v>
      </c>
      <c r="M198" s="11">
        <v>0.41395939086294414</v>
      </c>
      <c r="N198" s="11">
        <v>0.5860406091370558</v>
      </c>
      <c r="O198" s="11">
        <v>0.41415662650602408</v>
      </c>
      <c r="P198" s="11">
        <v>0.58584337349397586</v>
      </c>
      <c r="Q198" s="11">
        <v>0.41849886277482939</v>
      </c>
      <c r="R198" s="11">
        <v>0.58150113722517061</v>
      </c>
      <c r="S198" s="11">
        <v>0.41830231965332654</v>
      </c>
      <c r="T198" s="11">
        <v>0.58169768034667346</v>
      </c>
      <c r="U198" s="11">
        <v>0.38881419736488304</v>
      </c>
      <c r="V198" s="11">
        <v>0.61118580263511701</v>
      </c>
      <c r="W198" s="11">
        <v>0.39288558534642953</v>
      </c>
      <c r="X198" s="11">
        <v>0.60711441465357052</v>
      </c>
      <c r="Y198" s="11">
        <v>0.39006179196704427</v>
      </c>
      <c r="Z198" s="11">
        <v>0.60993820803295573</v>
      </c>
      <c r="AA198" s="11">
        <v>0.40313210406668348</v>
      </c>
      <c r="AB198" s="11">
        <v>0.59686789593331646</v>
      </c>
      <c r="AC198" s="11">
        <v>0.40379746835443037</v>
      </c>
      <c r="AD198" s="11">
        <v>0.59620253164556958</v>
      </c>
      <c r="AE198" s="11">
        <v>0.4044943820224719</v>
      </c>
      <c r="AF198" s="11">
        <v>0.5955056179775281</v>
      </c>
      <c r="AG198" s="11">
        <v>0.41111680327868855</v>
      </c>
      <c r="AH198" s="11">
        <v>0.58888319672131151</v>
      </c>
      <c r="AI198" s="11">
        <v>0.40702479338842973</v>
      </c>
      <c r="AJ198" s="11">
        <v>0.59297520661157022</v>
      </c>
      <c r="AK198" s="11">
        <v>0.40876101607050286</v>
      </c>
      <c r="AL198" s="11">
        <v>0.59123898392949714</v>
      </c>
      <c r="AM198" s="11">
        <v>0.41127565601454924</v>
      </c>
      <c r="AN198" s="11">
        <v>0.58872434398545082</v>
      </c>
      <c r="AO198" s="11">
        <v>0.41599584523500388</v>
      </c>
      <c r="AP198" s="11">
        <v>0.58400415476499612</v>
      </c>
      <c r="AQ198" s="11">
        <v>0.43091514996154834</v>
      </c>
      <c r="AR198" s="11">
        <v>0.56908485003845166</v>
      </c>
      <c r="AS198" s="11">
        <v>0.42687547360444555</v>
      </c>
      <c r="AT198" s="11">
        <v>0.57312452639555445</v>
      </c>
      <c r="AU198" s="11">
        <v>0.43531164638688852</v>
      </c>
      <c r="AV198" s="11">
        <v>0.56468835361311154</v>
      </c>
      <c r="AW198" s="11">
        <v>0.43545994065281901</v>
      </c>
      <c r="AX198" s="11">
        <v>0.56454005934718099</v>
      </c>
      <c r="AY198" s="11">
        <v>0.44246274126557539</v>
      </c>
      <c r="AZ198" s="11">
        <v>0.55753725873442461</v>
      </c>
      <c r="BA198" s="11">
        <v>0.44517704517704515</v>
      </c>
      <c r="BB198" s="11">
        <v>0.55482295482295485</v>
      </c>
      <c r="BC198" s="11">
        <v>0.44517066085693535</v>
      </c>
      <c r="BD198" s="11">
        <v>0.55482933914306465</v>
      </c>
      <c r="BE198" s="11">
        <v>0.44705882352941179</v>
      </c>
      <c r="BF198" s="11">
        <v>0.55294117647058827</v>
      </c>
    </row>
    <row r="199" spans="1:58" x14ac:dyDescent="0.3">
      <c r="A199" s="3">
        <v>1216</v>
      </c>
      <c r="B199" s="4" t="s">
        <v>195</v>
      </c>
      <c r="C199" s="11">
        <v>0.18560772268538833</v>
      </c>
      <c r="D199" s="11">
        <v>0.81439227731461172</v>
      </c>
      <c r="E199" s="11">
        <v>0.19195250659630606</v>
      </c>
      <c r="F199" s="11">
        <v>0.80804749340369397</v>
      </c>
      <c r="G199" s="11">
        <v>0.19344116995346777</v>
      </c>
      <c r="H199" s="11">
        <v>0.80655883004653228</v>
      </c>
      <c r="I199" s="11">
        <v>0.20306010928961749</v>
      </c>
      <c r="J199" s="11">
        <v>0.79693989071038251</v>
      </c>
      <c r="K199" s="11">
        <v>0.20135400742520201</v>
      </c>
      <c r="L199" s="11">
        <v>0.79864599257479796</v>
      </c>
      <c r="M199" s="11">
        <v>0.2252212389380531</v>
      </c>
      <c r="N199" s="11">
        <v>0.77477876106194687</v>
      </c>
      <c r="O199" s="11">
        <v>0.22567747667703242</v>
      </c>
      <c r="P199" s="11">
        <v>0.77432252332296758</v>
      </c>
      <c r="Q199" s="11">
        <v>0.23433063987770256</v>
      </c>
      <c r="R199" s="11">
        <v>0.76566936012229747</v>
      </c>
      <c r="S199" s="11">
        <v>0.23811629449480434</v>
      </c>
      <c r="T199" s="11">
        <v>0.76188370550519569</v>
      </c>
      <c r="U199" s="11">
        <v>0.24068965517241378</v>
      </c>
      <c r="V199" s="11">
        <v>0.75931034482758619</v>
      </c>
      <c r="W199" s="11">
        <v>0.25941515285777583</v>
      </c>
      <c r="X199" s="11">
        <v>0.74058484714222417</v>
      </c>
      <c r="Y199" s="11">
        <v>0.2646420824295011</v>
      </c>
      <c r="Z199" s="11">
        <v>0.73535791757049895</v>
      </c>
      <c r="AA199" s="11">
        <v>0.27949377949377952</v>
      </c>
      <c r="AB199" s="11">
        <v>0.72050622050622048</v>
      </c>
      <c r="AC199" s="11">
        <v>0.28127696289905091</v>
      </c>
      <c r="AD199" s="11">
        <v>0.71872303710094909</v>
      </c>
      <c r="AE199" s="11">
        <v>0.2843010752688172</v>
      </c>
      <c r="AF199" s="11">
        <v>0.7156989247311828</v>
      </c>
      <c r="AG199" s="11">
        <v>0.28903726039198796</v>
      </c>
      <c r="AH199" s="11">
        <v>0.71096273960801204</v>
      </c>
      <c r="AI199" s="11">
        <v>0.29186095803306483</v>
      </c>
      <c r="AJ199" s="11">
        <v>0.70813904196693511</v>
      </c>
      <c r="AK199" s="11">
        <v>0.2983751846381093</v>
      </c>
      <c r="AL199" s="11">
        <v>0.7016248153618907</v>
      </c>
      <c r="AM199" s="11">
        <v>0.30037546933667086</v>
      </c>
      <c r="AN199" s="11">
        <v>0.69962453066332919</v>
      </c>
      <c r="AO199" s="11">
        <v>0.30129390018484287</v>
      </c>
      <c r="AP199" s="11">
        <v>0.69870609981515708</v>
      </c>
      <c r="AQ199" s="11">
        <v>0.31827915125559664</v>
      </c>
      <c r="AR199" s="11">
        <v>0.68172084874440331</v>
      </c>
      <c r="AS199" s="11">
        <v>0.32382775119617224</v>
      </c>
      <c r="AT199" s="11">
        <v>0.67617224880382776</v>
      </c>
      <c r="AU199" s="11">
        <v>0.30690679539546972</v>
      </c>
      <c r="AV199" s="11">
        <v>0.69309320460453028</v>
      </c>
      <c r="AW199" s="11">
        <v>0.31824871228844737</v>
      </c>
      <c r="AX199" s="11">
        <v>0.68175128771155258</v>
      </c>
      <c r="AY199" s="11">
        <v>0.32089552238805968</v>
      </c>
      <c r="AZ199" s="11">
        <v>0.67910447761194026</v>
      </c>
      <c r="BA199" s="11">
        <v>0.32233775546790966</v>
      </c>
      <c r="BB199" s="11">
        <v>0.67766224453209034</v>
      </c>
      <c r="BC199" s="11">
        <v>0.32612548741580999</v>
      </c>
      <c r="BD199" s="11">
        <v>0.67387451258418996</v>
      </c>
      <c r="BE199" s="11">
        <v>0.32119089316987742</v>
      </c>
      <c r="BF199" s="11">
        <v>0.67880910683012263</v>
      </c>
    </row>
    <row r="200" spans="1:58" x14ac:dyDescent="0.3">
      <c r="A200" s="3">
        <v>1219</v>
      </c>
      <c r="B200" s="4" t="s">
        <v>196</v>
      </c>
      <c r="C200" s="11">
        <v>0.24327678940835748</v>
      </c>
      <c r="D200" s="11">
        <v>0.75672321059164249</v>
      </c>
      <c r="E200" s="11">
        <v>0.24551395083497562</v>
      </c>
      <c r="F200" s="11">
        <v>0.75448604916502438</v>
      </c>
      <c r="G200" s="11">
        <v>0.18926144591734431</v>
      </c>
      <c r="H200" s="11">
        <v>0.81073855408265572</v>
      </c>
      <c r="I200" s="11">
        <v>0.19654451414108068</v>
      </c>
      <c r="J200" s="11">
        <v>0.80345548585891935</v>
      </c>
      <c r="K200" s="11">
        <v>0.2752825847754326</v>
      </c>
      <c r="L200" s="11">
        <v>0.72471741522456734</v>
      </c>
      <c r="M200" s="11">
        <v>0.28068811351929246</v>
      </c>
      <c r="N200" s="11">
        <v>0.71931188648070754</v>
      </c>
      <c r="O200" s="11">
        <v>0.28639179248935348</v>
      </c>
      <c r="P200" s="11">
        <v>0.71360820751064657</v>
      </c>
      <c r="Q200" s="11">
        <v>0.29010043041606887</v>
      </c>
      <c r="R200" s="11">
        <v>0.70989956958393108</v>
      </c>
      <c r="S200" s="11">
        <v>0.28662299439855693</v>
      </c>
      <c r="T200" s="11">
        <v>0.71337700560144313</v>
      </c>
      <c r="U200" s="11">
        <v>0.5251009809578765</v>
      </c>
      <c r="V200" s="11">
        <v>0.4748990190421235</v>
      </c>
      <c r="W200" s="11">
        <v>0.54411904084920859</v>
      </c>
      <c r="X200" s="11">
        <v>0.45588095915079141</v>
      </c>
      <c r="Y200" s="11">
        <v>0.54466966966966968</v>
      </c>
      <c r="Z200" s="11">
        <v>0.45533033033033032</v>
      </c>
      <c r="AA200" s="11">
        <v>0.55894590846047154</v>
      </c>
      <c r="AB200" s="11">
        <v>0.44105409153952846</v>
      </c>
      <c r="AC200" s="11">
        <v>0.55291616600425175</v>
      </c>
      <c r="AD200" s="11">
        <v>0.44708383399574825</v>
      </c>
      <c r="AE200" s="11">
        <v>0.55354491462509281</v>
      </c>
      <c r="AF200" s="11">
        <v>0.44645508537490719</v>
      </c>
      <c r="AG200" s="11">
        <v>0.5542793627269359</v>
      </c>
      <c r="AH200" s="11">
        <v>0.4457206372730641</v>
      </c>
      <c r="AI200" s="11">
        <v>0.55268039324800589</v>
      </c>
      <c r="AJ200" s="11">
        <v>0.44731960675199406</v>
      </c>
      <c r="AK200" s="11">
        <v>0.54673413063477461</v>
      </c>
      <c r="AL200" s="11">
        <v>0.45326586936522539</v>
      </c>
      <c r="AM200" s="11">
        <v>0.54723186552165171</v>
      </c>
      <c r="AN200" s="11">
        <v>0.45276813447834824</v>
      </c>
      <c r="AO200" s="11">
        <v>0.54613850616388693</v>
      </c>
      <c r="AP200" s="11">
        <v>0.45386149383611313</v>
      </c>
      <c r="AQ200" s="11">
        <v>0.54054527921451745</v>
      </c>
      <c r="AR200" s="11">
        <v>0.45945472078548261</v>
      </c>
      <c r="AS200" s="11">
        <v>0.53751633986928105</v>
      </c>
      <c r="AT200" s="11">
        <v>0.46248366013071895</v>
      </c>
      <c r="AU200" s="11">
        <v>0.63146125397781028</v>
      </c>
      <c r="AV200" s="11">
        <v>0.36853874602218972</v>
      </c>
      <c r="AW200" s="11">
        <v>0.63582089552238807</v>
      </c>
      <c r="AX200" s="11">
        <v>0.36417910447761193</v>
      </c>
      <c r="AY200" s="11">
        <v>0.63850804734735589</v>
      </c>
      <c r="AZ200" s="11">
        <v>0.36149195265264411</v>
      </c>
      <c r="BA200" s="11">
        <v>0.63830329819789189</v>
      </c>
      <c r="BB200" s="11">
        <v>0.36169670180210811</v>
      </c>
      <c r="BC200" s="11">
        <v>0.64278446667797184</v>
      </c>
      <c r="BD200" s="11">
        <v>0.35721553332202816</v>
      </c>
      <c r="BE200" s="11">
        <v>0.59360807401177462</v>
      </c>
      <c r="BF200" s="11">
        <v>0.40639192598822538</v>
      </c>
    </row>
    <row r="201" spans="1:58" x14ac:dyDescent="0.3">
      <c r="A201" s="3">
        <v>1221</v>
      </c>
      <c r="B201" s="4" t="s">
        <v>197</v>
      </c>
      <c r="C201" s="11">
        <v>0.8760226557583386</v>
      </c>
      <c r="D201" s="11">
        <v>0.12397734424166142</v>
      </c>
      <c r="E201" s="11">
        <v>0.87558958233645501</v>
      </c>
      <c r="F201" s="11">
        <v>0.12441041766354502</v>
      </c>
      <c r="G201" s="11">
        <v>0.87758562224482872</v>
      </c>
      <c r="H201" s="11">
        <v>0.12241437775517125</v>
      </c>
      <c r="I201" s="11">
        <v>0.88007136249504425</v>
      </c>
      <c r="J201" s="11">
        <v>0.11992863750495573</v>
      </c>
      <c r="K201" s="11">
        <v>0.88256595964821516</v>
      </c>
      <c r="L201" s="11">
        <v>0.11743404035178479</v>
      </c>
      <c r="M201" s="11">
        <v>0.89308785529715762</v>
      </c>
      <c r="N201" s="11">
        <v>0.10691214470284238</v>
      </c>
      <c r="O201" s="11">
        <v>0.89499521836149187</v>
      </c>
      <c r="P201" s="11">
        <v>0.10500478163850813</v>
      </c>
      <c r="Q201" s="11">
        <v>0.89123943840924968</v>
      </c>
      <c r="R201" s="11">
        <v>0.10876056159075027</v>
      </c>
      <c r="S201" s="11">
        <v>0.89207313215663941</v>
      </c>
      <c r="T201" s="11">
        <v>0.10792686784336053</v>
      </c>
      <c r="U201" s="11">
        <v>0.8778112828244754</v>
      </c>
      <c r="V201" s="11">
        <v>0.12218871717552457</v>
      </c>
      <c r="W201" s="11">
        <v>0.909136140307233</v>
      </c>
      <c r="X201" s="11">
        <v>9.086385969276696E-2</v>
      </c>
      <c r="Y201" s="11">
        <v>0.90651785163717091</v>
      </c>
      <c r="Z201" s="11">
        <v>9.3482148362829129E-2</v>
      </c>
      <c r="AA201" s="11">
        <v>0.906248072534386</v>
      </c>
      <c r="AB201" s="11">
        <v>9.3751927465614018E-2</v>
      </c>
      <c r="AC201" s="11">
        <v>0.9062749187266147</v>
      </c>
      <c r="AD201" s="11">
        <v>9.3725081273385261E-2</v>
      </c>
      <c r="AE201" s="11">
        <v>0.90478804513571209</v>
      </c>
      <c r="AF201" s="11">
        <v>9.5211954864287893E-2</v>
      </c>
      <c r="AG201" s="11">
        <v>0.90152019865544186</v>
      </c>
      <c r="AH201" s="11">
        <v>9.8479801344558179E-2</v>
      </c>
      <c r="AI201" s="11">
        <v>0.90004197397613483</v>
      </c>
      <c r="AJ201" s="11">
        <v>9.9958026023865207E-2</v>
      </c>
      <c r="AK201" s="11">
        <v>0.89557732264766998</v>
      </c>
      <c r="AL201" s="11">
        <v>0.10442267735233007</v>
      </c>
      <c r="AM201" s="11">
        <v>0.88889538965597936</v>
      </c>
      <c r="AN201" s="11">
        <v>0.1111046103440206</v>
      </c>
      <c r="AO201" s="11">
        <v>0.88524875333410646</v>
      </c>
      <c r="AP201" s="11">
        <v>0.11475124666589354</v>
      </c>
      <c r="AQ201" s="11">
        <v>0.86957255343082118</v>
      </c>
      <c r="AR201" s="11">
        <v>0.13042744656917885</v>
      </c>
      <c r="AS201" s="11">
        <v>0.86592303402119353</v>
      </c>
      <c r="AT201" s="11">
        <v>0.13407696597880647</v>
      </c>
      <c r="AU201" s="11">
        <v>0.93383450334420426</v>
      </c>
      <c r="AV201" s="11">
        <v>6.61654966557957E-2</v>
      </c>
      <c r="AW201" s="11">
        <v>0.93668265039232779</v>
      </c>
      <c r="AX201" s="11">
        <v>6.3317349607672185E-2</v>
      </c>
      <c r="AY201" s="11">
        <v>0.93740597464001718</v>
      </c>
      <c r="AZ201" s="11">
        <v>6.2594025359982805E-2</v>
      </c>
      <c r="BA201" s="11">
        <v>0.93802425602393547</v>
      </c>
      <c r="BB201" s="11">
        <v>6.1975743976064541E-2</v>
      </c>
      <c r="BC201" s="11">
        <v>0.93841564114858023</v>
      </c>
      <c r="BD201" s="11">
        <v>6.1584358851419746E-2</v>
      </c>
      <c r="BE201" s="11">
        <v>0.93905432810331946</v>
      </c>
      <c r="BF201" s="11">
        <v>6.0945671896680542E-2</v>
      </c>
    </row>
    <row r="202" spans="1:58" x14ac:dyDescent="0.3">
      <c r="A202" s="3">
        <v>1222</v>
      </c>
      <c r="B202" s="4" t="s">
        <v>198</v>
      </c>
      <c r="C202" s="11">
        <v>0.37561134659276163</v>
      </c>
      <c r="D202" s="11">
        <v>0.62438865340723837</v>
      </c>
      <c r="E202" s="11">
        <v>0.3778427550357375</v>
      </c>
      <c r="F202" s="11">
        <v>0.6221572449642625</v>
      </c>
      <c r="G202" s="11">
        <v>0.38184159690920799</v>
      </c>
      <c r="H202" s="11">
        <v>0.61815840309079206</v>
      </c>
      <c r="I202" s="11">
        <v>0.37386215864759426</v>
      </c>
      <c r="J202" s="11">
        <v>0.62613784135240569</v>
      </c>
      <c r="K202" s="11">
        <v>0.37607655502392345</v>
      </c>
      <c r="L202" s="11">
        <v>0.62392344497607655</v>
      </c>
      <c r="M202" s="11">
        <v>0.40539617486338797</v>
      </c>
      <c r="N202" s="11">
        <v>0.59460382513661203</v>
      </c>
      <c r="O202" s="11">
        <v>0.41555327166837958</v>
      </c>
      <c r="P202" s="11">
        <v>0.58444672833162037</v>
      </c>
      <c r="Q202" s="11">
        <v>0.42010221465076664</v>
      </c>
      <c r="R202" s="11">
        <v>0.57989778534923342</v>
      </c>
      <c r="S202" s="11">
        <v>0.42028493894165536</v>
      </c>
      <c r="T202" s="11">
        <v>0.57971506105834469</v>
      </c>
      <c r="U202" s="11">
        <v>0.43185131195335275</v>
      </c>
      <c r="V202" s="11">
        <v>0.5681486880466472</v>
      </c>
      <c r="W202" s="11">
        <v>0.43489208633093523</v>
      </c>
      <c r="X202" s="11">
        <v>0.56510791366906477</v>
      </c>
      <c r="Y202" s="11">
        <v>0.43675244653860096</v>
      </c>
      <c r="Z202" s="11">
        <v>0.5632475534613991</v>
      </c>
      <c r="AA202" s="11">
        <v>0.44928571428571429</v>
      </c>
      <c r="AB202" s="11">
        <v>0.55071428571428571</v>
      </c>
      <c r="AC202" s="11">
        <v>0.46267580238009376</v>
      </c>
      <c r="AD202" s="11">
        <v>0.53732419761990624</v>
      </c>
      <c r="AE202" s="11">
        <v>0.46433666191155493</v>
      </c>
      <c r="AF202" s="11">
        <v>0.53566333808844513</v>
      </c>
      <c r="AG202" s="11">
        <v>0.45763317840543438</v>
      </c>
      <c r="AH202" s="11">
        <v>0.54236682159456562</v>
      </c>
      <c r="AI202" s="11">
        <v>0.4622741764080765</v>
      </c>
      <c r="AJ202" s="11">
        <v>0.53772582359192345</v>
      </c>
      <c r="AK202" s="11">
        <v>0.46820603907637653</v>
      </c>
      <c r="AL202" s="11">
        <v>0.53179396092362341</v>
      </c>
      <c r="AM202" s="11">
        <v>0.4712319096364278</v>
      </c>
      <c r="AN202" s="11">
        <v>0.5287680903635722</v>
      </c>
      <c r="AO202" s="11">
        <v>0.47635726795096323</v>
      </c>
      <c r="AP202" s="11">
        <v>0.52364273204903677</v>
      </c>
      <c r="AQ202" s="11">
        <v>0.45715261181290545</v>
      </c>
      <c r="AR202" s="11">
        <v>0.54284738818709455</v>
      </c>
      <c r="AS202" s="11">
        <v>0.45599728168535508</v>
      </c>
      <c r="AT202" s="11">
        <v>0.54400271831464497</v>
      </c>
      <c r="AU202" s="11">
        <v>0.49429147078576224</v>
      </c>
      <c r="AV202" s="11">
        <v>0.5057085292142377</v>
      </c>
      <c r="AW202" s="11">
        <v>0.5008313934153642</v>
      </c>
      <c r="AX202" s="11">
        <v>0.49916860658463585</v>
      </c>
      <c r="AY202" s="11">
        <v>0.5127790359107085</v>
      </c>
      <c r="AZ202" s="11">
        <v>0.4872209640892915</v>
      </c>
      <c r="BA202" s="11">
        <v>0.5264499681325685</v>
      </c>
      <c r="BB202" s="11">
        <v>0.4735500318674315</v>
      </c>
      <c r="BC202" s="11">
        <v>0.53640929064657883</v>
      </c>
      <c r="BD202" s="11">
        <v>0.46359070935342123</v>
      </c>
      <c r="BE202" s="11">
        <v>0.55009392611145902</v>
      </c>
      <c r="BF202" s="11">
        <v>0.44990607388854104</v>
      </c>
    </row>
    <row r="203" spans="1:58" x14ac:dyDescent="0.3">
      <c r="A203" s="3">
        <v>1223</v>
      </c>
      <c r="B203" s="4" t="s">
        <v>199</v>
      </c>
      <c r="C203" s="11">
        <v>0</v>
      </c>
      <c r="D203" s="11">
        <v>1</v>
      </c>
      <c r="E203" s="11">
        <v>0</v>
      </c>
      <c r="F203" s="11">
        <v>1</v>
      </c>
      <c r="G203" s="11">
        <v>0</v>
      </c>
      <c r="H203" s="11">
        <v>1</v>
      </c>
      <c r="I203" s="11">
        <v>0</v>
      </c>
      <c r="J203" s="11">
        <v>1</v>
      </c>
      <c r="K203" s="11">
        <v>0</v>
      </c>
      <c r="L203" s="11">
        <v>1</v>
      </c>
      <c r="M203" s="11">
        <v>0</v>
      </c>
      <c r="N203" s="11">
        <v>1</v>
      </c>
      <c r="O203" s="11">
        <v>0</v>
      </c>
      <c r="P203" s="11">
        <v>1</v>
      </c>
      <c r="Q203" s="11">
        <v>0</v>
      </c>
      <c r="R203" s="11">
        <v>1</v>
      </c>
      <c r="S203" s="11">
        <v>0</v>
      </c>
      <c r="T203" s="11">
        <v>1</v>
      </c>
      <c r="U203" s="11">
        <v>0.17574626865671641</v>
      </c>
      <c r="V203" s="11">
        <v>0.82425373134328361</v>
      </c>
      <c r="W203" s="11">
        <v>0.18338846012495405</v>
      </c>
      <c r="X203" s="11">
        <v>0.81661153987504598</v>
      </c>
      <c r="Y203" s="11">
        <v>0.17780938833570412</v>
      </c>
      <c r="Z203" s="11">
        <v>0.82219061166429586</v>
      </c>
      <c r="AA203" s="11">
        <v>0.18925649235147635</v>
      </c>
      <c r="AB203" s="11">
        <v>0.81074350764852365</v>
      </c>
      <c r="AC203" s="11">
        <v>0.18653777300393842</v>
      </c>
      <c r="AD203" s="11">
        <v>0.81346222699606163</v>
      </c>
      <c r="AE203" s="11">
        <v>0.18623919308357348</v>
      </c>
      <c r="AF203" s="11">
        <v>0.81376080691642649</v>
      </c>
      <c r="AG203" s="11">
        <v>0.18367346938775511</v>
      </c>
      <c r="AH203" s="11">
        <v>0.81632653061224492</v>
      </c>
      <c r="AI203" s="11">
        <v>0.18951175406871609</v>
      </c>
      <c r="AJ203" s="11">
        <v>0.81048824593128388</v>
      </c>
      <c r="AK203" s="11">
        <v>0.18892149669845928</v>
      </c>
      <c r="AL203" s="11">
        <v>0.81107850330154074</v>
      </c>
      <c r="AM203" s="11">
        <v>0.19642857142857142</v>
      </c>
      <c r="AN203" s="11">
        <v>0.8035714285714286</v>
      </c>
      <c r="AO203" s="11">
        <v>0.19290626131017011</v>
      </c>
      <c r="AP203" s="11">
        <v>0.80709373868982992</v>
      </c>
      <c r="AQ203" s="11">
        <v>0.20327272727272727</v>
      </c>
      <c r="AR203" s="11">
        <v>0.79672727272727273</v>
      </c>
      <c r="AS203" s="11">
        <v>0.20202751629254165</v>
      </c>
      <c r="AT203" s="11">
        <v>0.79797248370745832</v>
      </c>
      <c r="AU203" s="11">
        <v>0.2421360643745428</v>
      </c>
      <c r="AV203" s="11">
        <v>0.75786393562545717</v>
      </c>
      <c r="AW203" s="11">
        <v>0.24617067833698031</v>
      </c>
      <c r="AX203" s="11">
        <v>0.75382932166301975</v>
      </c>
      <c r="AY203" s="11">
        <v>0.35806916426512969</v>
      </c>
      <c r="AZ203" s="11">
        <v>0.64193083573487031</v>
      </c>
      <c r="BA203" s="11">
        <v>0.36698890082348729</v>
      </c>
      <c r="BB203" s="11">
        <v>0.63301109917651266</v>
      </c>
      <c r="BC203" s="11">
        <v>0.36651424551530076</v>
      </c>
      <c r="BD203" s="11">
        <v>0.63348575448469924</v>
      </c>
      <c r="BE203" s="11">
        <v>0.37714686295127936</v>
      </c>
      <c r="BF203" s="11">
        <v>0.6228531370487207</v>
      </c>
    </row>
    <row r="204" spans="1:58" x14ac:dyDescent="0.3">
      <c r="A204" s="3">
        <v>1224</v>
      </c>
      <c r="B204" s="4" t="s">
        <v>200</v>
      </c>
      <c r="C204" s="11">
        <v>0.45443434420594303</v>
      </c>
      <c r="D204" s="11">
        <v>0.54556565579405703</v>
      </c>
      <c r="E204" s="11">
        <v>0.4544341571658122</v>
      </c>
      <c r="F204" s="11">
        <v>0.54556584283418774</v>
      </c>
      <c r="G204" s="11">
        <v>0.45833333333333331</v>
      </c>
      <c r="H204" s="11">
        <v>0.54166666666666663</v>
      </c>
      <c r="I204" s="11">
        <v>0.45711643677275177</v>
      </c>
      <c r="J204" s="11">
        <v>0.54288356322724818</v>
      </c>
      <c r="K204" s="11">
        <v>0.46384439359267737</v>
      </c>
      <c r="L204" s="11">
        <v>0.53615560640732263</v>
      </c>
      <c r="M204" s="11">
        <v>0.46261504525747321</v>
      </c>
      <c r="N204" s="11">
        <v>0.53738495474252679</v>
      </c>
      <c r="O204" s="11">
        <v>0.46314016688356424</v>
      </c>
      <c r="P204" s="11">
        <v>0.5368598331164357</v>
      </c>
      <c r="Q204" s="11">
        <v>0.46295307134681418</v>
      </c>
      <c r="R204" s="11">
        <v>0.53704692865318582</v>
      </c>
      <c r="S204" s="11">
        <v>0.46481128478841022</v>
      </c>
      <c r="T204" s="11">
        <v>0.53518871521158973</v>
      </c>
      <c r="U204" s="11">
        <v>0.48381340810604129</v>
      </c>
      <c r="V204" s="11">
        <v>0.51618659189395866</v>
      </c>
      <c r="W204" s="11">
        <v>0.53282122905027929</v>
      </c>
      <c r="X204" s="11">
        <v>0.46717877094972066</v>
      </c>
      <c r="Y204" s="11">
        <v>0.53473331811610747</v>
      </c>
      <c r="Z204" s="11">
        <v>0.46526668188389259</v>
      </c>
      <c r="AA204" s="11">
        <v>0.561771206462922</v>
      </c>
      <c r="AB204" s="11">
        <v>0.43822879353707794</v>
      </c>
      <c r="AC204" s="11">
        <v>0.56286149162861487</v>
      </c>
      <c r="AD204" s="11">
        <v>0.43713850837138507</v>
      </c>
      <c r="AE204" s="11">
        <v>0.56493259197197043</v>
      </c>
      <c r="AF204" s="11">
        <v>0.43506740802802957</v>
      </c>
      <c r="AG204" s="11">
        <v>0.56598577002524675</v>
      </c>
      <c r="AH204" s="11">
        <v>0.43401422997475325</v>
      </c>
      <c r="AI204" s="11">
        <v>0.57265415549597853</v>
      </c>
      <c r="AJ204" s="11">
        <v>0.42734584450402147</v>
      </c>
      <c r="AK204" s="11">
        <v>0.57475593819663306</v>
      </c>
      <c r="AL204" s="11">
        <v>0.42524406180336688</v>
      </c>
      <c r="AM204" s="11">
        <v>0.60182676677761437</v>
      </c>
      <c r="AN204" s="11">
        <v>0.39817323322238563</v>
      </c>
      <c r="AO204" s="11">
        <v>0.59671880961465085</v>
      </c>
      <c r="AP204" s="11">
        <v>0.4032811903853491</v>
      </c>
      <c r="AQ204" s="11">
        <v>0.60521344918775977</v>
      </c>
      <c r="AR204" s="11">
        <v>0.39478655081224029</v>
      </c>
      <c r="AS204" s="11">
        <v>0.60465817441772818</v>
      </c>
      <c r="AT204" s="11">
        <v>0.39534182558227182</v>
      </c>
      <c r="AU204" s="11">
        <v>0.62612306530766326</v>
      </c>
      <c r="AV204" s="11">
        <v>0.37387693469233674</v>
      </c>
      <c r="AW204" s="11">
        <v>0.63232507012356909</v>
      </c>
      <c r="AX204" s="11">
        <v>0.36767492987643091</v>
      </c>
      <c r="AY204" s="11">
        <v>0.63777323954315102</v>
      </c>
      <c r="AZ204" s="11">
        <v>0.36222676045684893</v>
      </c>
      <c r="BA204" s="11">
        <v>0.64821240006034098</v>
      </c>
      <c r="BB204" s="11">
        <v>0.35178759993965908</v>
      </c>
      <c r="BC204" s="11">
        <v>0.62636198547215494</v>
      </c>
      <c r="BD204" s="11">
        <v>0.37363801452784506</v>
      </c>
      <c r="BE204" s="11">
        <v>0.62943545323303696</v>
      </c>
      <c r="BF204" s="11">
        <v>0.37056454676696299</v>
      </c>
    </row>
    <row r="205" spans="1:58" x14ac:dyDescent="0.3">
      <c r="A205" s="3">
        <v>1227</v>
      </c>
      <c r="B205" s="4" t="s">
        <v>201</v>
      </c>
      <c r="C205" s="11">
        <v>0</v>
      </c>
      <c r="D205" s="11">
        <v>1</v>
      </c>
      <c r="E205" s="11">
        <v>0</v>
      </c>
      <c r="F205" s="11">
        <v>1</v>
      </c>
      <c r="G205" s="11">
        <v>0</v>
      </c>
      <c r="H205" s="11">
        <v>1</v>
      </c>
      <c r="I205" s="11">
        <v>0</v>
      </c>
      <c r="J205" s="11">
        <v>1</v>
      </c>
      <c r="K205" s="11">
        <v>0</v>
      </c>
      <c r="L205" s="11">
        <v>1</v>
      </c>
      <c r="M205" s="11">
        <v>0</v>
      </c>
      <c r="N205" s="11">
        <v>1</v>
      </c>
      <c r="O205" s="11">
        <v>0</v>
      </c>
      <c r="P205" s="11">
        <v>1</v>
      </c>
      <c r="Q205" s="11">
        <v>0</v>
      </c>
      <c r="R205" s="11">
        <v>1</v>
      </c>
      <c r="S205" s="11">
        <v>0</v>
      </c>
      <c r="T205" s="11">
        <v>1</v>
      </c>
      <c r="U205" s="11">
        <v>0.31690140845070425</v>
      </c>
      <c r="V205" s="11">
        <v>0.68309859154929575</v>
      </c>
      <c r="W205" s="11">
        <v>0.30886302596239928</v>
      </c>
      <c r="X205" s="11">
        <v>0.69113697403760077</v>
      </c>
      <c r="Y205" s="11">
        <v>0.30090090090090088</v>
      </c>
      <c r="Z205" s="11">
        <v>0.69909909909909906</v>
      </c>
      <c r="AA205" s="11">
        <v>0.29690346083788705</v>
      </c>
      <c r="AB205" s="11">
        <v>0.7030965391621129</v>
      </c>
      <c r="AC205" s="11">
        <v>0.29367327667610954</v>
      </c>
      <c r="AD205" s="11">
        <v>0.70632672332389046</v>
      </c>
      <c r="AE205" s="11">
        <v>0</v>
      </c>
      <c r="AF205" s="11">
        <v>1</v>
      </c>
      <c r="AG205" s="11">
        <v>0</v>
      </c>
      <c r="AH205" s="11">
        <v>1</v>
      </c>
      <c r="AI205" s="11">
        <v>0</v>
      </c>
      <c r="AJ205" s="11">
        <v>1</v>
      </c>
      <c r="AK205" s="11">
        <v>0</v>
      </c>
      <c r="AL205" s="11">
        <v>1</v>
      </c>
      <c r="AM205" s="11">
        <v>0</v>
      </c>
      <c r="AN205" s="11">
        <v>1</v>
      </c>
      <c r="AO205" s="11">
        <v>0</v>
      </c>
      <c r="AP205" s="11">
        <v>1</v>
      </c>
      <c r="AQ205" s="11">
        <v>0</v>
      </c>
      <c r="AR205" s="11">
        <v>1</v>
      </c>
      <c r="AS205" s="11">
        <v>0</v>
      </c>
      <c r="AT205" s="11">
        <v>1</v>
      </c>
      <c r="AU205" s="11">
        <v>0.36233269598470363</v>
      </c>
      <c r="AV205" s="11">
        <v>0.63766730401529637</v>
      </c>
      <c r="AW205" s="11">
        <v>0.35773101555352244</v>
      </c>
      <c r="AX205" s="11">
        <v>0.64226898444647762</v>
      </c>
      <c r="AY205" s="11">
        <v>0.35824977210574294</v>
      </c>
      <c r="AZ205" s="11">
        <v>0.64175022789425706</v>
      </c>
      <c r="BA205" s="11">
        <v>0.35422343324250682</v>
      </c>
      <c r="BB205" s="11">
        <v>0.64577656675749318</v>
      </c>
      <c r="BC205" s="11">
        <v>0.36075949367088606</v>
      </c>
      <c r="BD205" s="11">
        <v>0.63924050632911389</v>
      </c>
      <c r="BE205" s="11">
        <v>0.36529680365296802</v>
      </c>
      <c r="BF205" s="11">
        <v>0.63470319634703198</v>
      </c>
    </row>
    <row r="206" spans="1:58" x14ac:dyDescent="0.3">
      <c r="A206" s="3">
        <v>1228</v>
      </c>
      <c r="B206" s="4" t="s">
        <v>202</v>
      </c>
      <c r="C206" s="11">
        <v>0.86180143047642144</v>
      </c>
      <c r="D206" s="11">
        <v>0.13819856952357862</v>
      </c>
      <c r="E206" s="11">
        <v>0.86359792195239826</v>
      </c>
      <c r="F206" s="11">
        <v>0.13640207804760179</v>
      </c>
      <c r="G206" s="11">
        <v>0.86465433300876338</v>
      </c>
      <c r="H206" s="11">
        <v>0.13534566699123662</v>
      </c>
      <c r="I206" s="11">
        <v>0.86310990635781171</v>
      </c>
      <c r="J206" s="11">
        <v>0.13689009364218827</v>
      </c>
      <c r="K206" s="11">
        <v>0.86206045650832819</v>
      </c>
      <c r="L206" s="11">
        <v>0.13793954349167181</v>
      </c>
      <c r="M206" s="11">
        <v>0.8660304870492006</v>
      </c>
      <c r="N206" s="11">
        <v>0.13396951295079937</v>
      </c>
      <c r="O206" s="11">
        <v>0.86502759658805817</v>
      </c>
      <c r="P206" s="11">
        <v>0.1349724034119418</v>
      </c>
      <c r="Q206" s="11">
        <v>0.86714610143830428</v>
      </c>
      <c r="R206" s="11">
        <v>0.13285389856169569</v>
      </c>
      <c r="S206" s="11">
        <v>0.86461108996320268</v>
      </c>
      <c r="T206" s="11">
        <v>0.13538891003679737</v>
      </c>
      <c r="U206" s="11">
        <v>0.90239676580999129</v>
      </c>
      <c r="V206" s="11">
        <v>9.7603234190008659E-2</v>
      </c>
      <c r="W206" s="11">
        <v>0.90841021526942101</v>
      </c>
      <c r="X206" s="11">
        <v>9.1589784730578952E-2</v>
      </c>
      <c r="Y206" s="11">
        <v>0.89998661132681756</v>
      </c>
      <c r="Z206" s="11">
        <v>0.10001338867318249</v>
      </c>
      <c r="AA206" s="11">
        <v>0.90341594105827194</v>
      </c>
      <c r="AB206" s="11">
        <v>9.6584058941728071E-2</v>
      </c>
      <c r="AC206" s="11">
        <v>0.91990938166311298</v>
      </c>
      <c r="AD206" s="11">
        <v>8.0090618336886993E-2</v>
      </c>
      <c r="AE206" s="11">
        <v>0.92073497854077258</v>
      </c>
      <c r="AF206" s="11">
        <v>7.9265021459227467E-2</v>
      </c>
      <c r="AG206" s="11">
        <v>0.91891891891891897</v>
      </c>
      <c r="AH206" s="11">
        <v>8.1081081081081086E-2</v>
      </c>
      <c r="AI206" s="11">
        <v>0.91940834946087913</v>
      </c>
      <c r="AJ206" s="11">
        <v>8.0591650539120818E-2</v>
      </c>
      <c r="AK206" s="11">
        <v>0.91866162676746466</v>
      </c>
      <c r="AL206" s="11">
        <v>8.1338373232535344E-2</v>
      </c>
      <c r="AM206" s="11">
        <v>0.91909385113268605</v>
      </c>
      <c r="AN206" s="11">
        <v>8.0906148867313912E-2</v>
      </c>
      <c r="AO206" s="11">
        <v>0.91579245817975619</v>
      </c>
      <c r="AP206" s="11">
        <v>8.4207541820243828E-2</v>
      </c>
      <c r="AQ206" s="11">
        <v>0.9184930525712649</v>
      </c>
      <c r="AR206" s="11">
        <v>8.1506947428735141E-2</v>
      </c>
      <c r="AS206" s="11">
        <v>0.92106021319504461</v>
      </c>
      <c r="AT206" s="11">
        <v>7.893978680495535E-2</v>
      </c>
      <c r="AU206" s="11">
        <v>0.91629640246524291</v>
      </c>
      <c r="AV206" s="11">
        <v>8.3703597534757063E-2</v>
      </c>
      <c r="AW206" s="11">
        <v>0.91633295194508013</v>
      </c>
      <c r="AX206" s="11">
        <v>8.366704805491991E-2</v>
      </c>
      <c r="AY206" s="11">
        <v>0.9162099798096337</v>
      </c>
      <c r="AZ206" s="11">
        <v>8.3790020190366313E-2</v>
      </c>
      <c r="BA206" s="11">
        <v>0.91629319068960535</v>
      </c>
      <c r="BB206" s="11">
        <v>8.3706809310394675E-2</v>
      </c>
      <c r="BC206" s="11">
        <v>0.91545480467636153</v>
      </c>
      <c r="BD206" s="11">
        <v>8.4545195323638439E-2</v>
      </c>
      <c r="BE206" s="11">
        <v>0.91628793432048083</v>
      </c>
      <c r="BF206" s="11">
        <v>8.3712065679519138E-2</v>
      </c>
    </row>
    <row r="207" spans="1:58" x14ac:dyDescent="0.3">
      <c r="A207" s="3">
        <v>1231</v>
      </c>
      <c r="B207" s="4" t="s">
        <v>203</v>
      </c>
      <c r="C207" s="11">
        <v>0.26266700277287625</v>
      </c>
      <c r="D207" s="11">
        <v>0.73733299722712375</v>
      </c>
      <c r="E207" s="11">
        <v>0.26350662589194701</v>
      </c>
      <c r="F207" s="11">
        <v>0.73649337410805304</v>
      </c>
      <c r="G207" s="11">
        <v>0.25754475703324808</v>
      </c>
      <c r="H207" s="11">
        <v>0.74245524296675192</v>
      </c>
      <c r="I207" s="11">
        <v>0.25949857844404239</v>
      </c>
      <c r="J207" s="11">
        <v>0.74050142155595766</v>
      </c>
      <c r="K207" s="11">
        <v>0.26054333764553689</v>
      </c>
      <c r="L207" s="11">
        <v>0.73945666235446317</v>
      </c>
      <c r="M207" s="11">
        <v>0.2718343509423945</v>
      </c>
      <c r="N207" s="11">
        <v>0.7281656490576055</v>
      </c>
      <c r="O207" s="11">
        <v>0.27253103076092822</v>
      </c>
      <c r="P207" s="11">
        <v>0.72746896923907178</v>
      </c>
      <c r="Q207" s="11">
        <v>0.26472177201512698</v>
      </c>
      <c r="R207" s="11">
        <v>0.73527822798487308</v>
      </c>
      <c r="S207" s="11">
        <v>0.26568466993998907</v>
      </c>
      <c r="T207" s="11">
        <v>0.73431533006001093</v>
      </c>
      <c r="U207" s="11">
        <v>0.28412600370599134</v>
      </c>
      <c r="V207" s="11">
        <v>0.71587399629400861</v>
      </c>
      <c r="W207" s="11">
        <v>0.30177696078431371</v>
      </c>
      <c r="X207" s="11">
        <v>0.69822303921568629</v>
      </c>
      <c r="Y207" s="11">
        <v>0.30273027302730271</v>
      </c>
      <c r="Z207" s="11">
        <v>0.69726972697269729</v>
      </c>
      <c r="AA207" s="11">
        <v>0.2935493037794828</v>
      </c>
      <c r="AB207" s="11">
        <v>0.70645069622051715</v>
      </c>
      <c r="AC207" s="11">
        <v>0.290924755887421</v>
      </c>
      <c r="AD207" s="11">
        <v>0.70907524411257894</v>
      </c>
      <c r="AE207" s="11">
        <v>0.29005205320994792</v>
      </c>
      <c r="AF207" s="11">
        <v>0.70994794679005202</v>
      </c>
      <c r="AG207" s="11">
        <v>0.29569737222061798</v>
      </c>
      <c r="AH207" s="11">
        <v>0.70430262777938202</v>
      </c>
      <c r="AI207" s="11">
        <v>0.29829712272460362</v>
      </c>
      <c r="AJ207" s="11">
        <v>0.70170287727539638</v>
      </c>
      <c r="AK207" s="11">
        <v>0.30023852116875371</v>
      </c>
      <c r="AL207" s="11">
        <v>0.69976147883124629</v>
      </c>
      <c r="AM207" s="11">
        <v>0.3056794528694618</v>
      </c>
      <c r="AN207" s="11">
        <v>0.69432054713053826</v>
      </c>
      <c r="AO207" s="11">
        <v>0.30982519590114527</v>
      </c>
      <c r="AP207" s="11">
        <v>0.69017480409885468</v>
      </c>
      <c r="AQ207" s="11">
        <v>0.31828908554572272</v>
      </c>
      <c r="AR207" s="11">
        <v>0.68171091445427734</v>
      </c>
      <c r="AS207" s="11">
        <v>0.32042253521126762</v>
      </c>
      <c r="AT207" s="11">
        <v>0.67957746478873238</v>
      </c>
      <c r="AU207" s="11">
        <v>0.31692216981132076</v>
      </c>
      <c r="AV207" s="11">
        <v>0.68307783018867929</v>
      </c>
      <c r="AW207" s="11">
        <v>0.33303597977995836</v>
      </c>
      <c r="AX207" s="11">
        <v>0.66696402022004164</v>
      </c>
      <c r="AY207" s="11">
        <v>0.33940105695830886</v>
      </c>
      <c r="AZ207" s="11">
        <v>0.66059894304169109</v>
      </c>
      <c r="BA207" s="11">
        <v>0.31547969393761038</v>
      </c>
      <c r="BB207" s="11">
        <v>0.68452030606238967</v>
      </c>
      <c r="BC207" s="11">
        <v>0.31692855025200117</v>
      </c>
      <c r="BD207" s="11">
        <v>0.68307144974799883</v>
      </c>
      <c r="BE207" s="11">
        <v>0.32063114022030365</v>
      </c>
      <c r="BF207" s="11">
        <v>0.6793688597796963</v>
      </c>
    </row>
    <row r="208" spans="1:58" x14ac:dyDescent="0.3">
      <c r="A208" s="3">
        <v>1232</v>
      </c>
      <c r="B208" s="4" t="s">
        <v>204</v>
      </c>
      <c r="C208" s="11">
        <v>0.59700093720712277</v>
      </c>
      <c r="D208" s="11">
        <v>0.40299906279287723</v>
      </c>
      <c r="E208" s="11">
        <v>0.55900621118012417</v>
      </c>
      <c r="F208" s="11">
        <v>0.44099378881987578</v>
      </c>
      <c r="G208" s="11">
        <v>0.20956719817767655</v>
      </c>
      <c r="H208" s="11">
        <v>0.79043280182232345</v>
      </c>
      <c r="I208" s="11">
        <v>0.21412803532008831</v>
      </c>
      <c r="J208" s="11">
        <v>0.78587196467991172</v>
      </c>
      <c r="K208" s="11">
        <v>0.62084870848708484</v>
      </c>
      <c r="L208" s="11">
        <v>0.37915129151291516</v>
      </c>
      <c r="M208" s="11">
        <v>0.56731662024141127</v>
      </c>
      <c r="N208" s="11">
        <v>0.43268337975858867</v>
      </c>
      <c r="O208" s="11">
        <v>0.57831325301204817</v>
      </c>
      <c r="P208" s="11">
        <v>0.42168674698795183</v>
      </c>
      <c r="Q208" s="11">
        <v>0.57289719626168223</v>
      </c>
      <c r="R208" s="11">
        <v>0.42710280373831777</v>
      </c>
      <c r="S208" s="11">
        <v>0.57252641690682038</v>
      </c>
      <c r="T208" s="11">
        <v>0.42747358309317962</v>
      </c>
      <c r="U208" s="11">
        <v>0.62164846077457792</v>
      </c>
      <c r="V208" s="11">
        <v>0.37835153922542203</v>
      </c>
      <c r="W208" s="11">
        <v>0.6188166828322017</v>
      </c>
      <c r="X208" s="11">
        <v>0.38118331716779824</v>
      </c>
      <c r="Y208" s="11">
        <v>0.62512562814070349</v>
      </c>
      <c r="Z208" s="11">
        <v>0.37487437185929651</v>
      </c>
      <c r="AA208" s="11">
        <v>0.63113897596656221</v>
      </c>
      <c r="AB208" s="11">
        <v>0.36886102403343785</v>
      </c>
      <c r="AC208" s="11">
        <v>0.62431544359255198</v>
      </c>
      <c r="AD208" s="11">
        <v>0.37568455640744797</v>
      </c>
      <c r="AE208" s="11">
        <v>0.6345733041575492</v>
      </c>
      <c r="AF208" s="11">
        <v>0.36542669584245074</v>
      </c>
      <c r="AG208" s="11">
        <v>0.62390350877192979</v>
      </c>
      <c r="AH208" s="11">
        <v>0.37609649122807015</v>
      </c>
      <c r="AI208" s="11">
        <v>0.6276477146042363</v>
      </c>
      <c r="AJ208" s="11">
        <v>0.37235228539576365</v>
      </c>
      <c r="AK208" s="11">
        <v>0.64731653888280394</v>
      </c>
      <c r="AL208" s="11">
        <v>0.35268346111719606</v>
      </c>
      <c r="AM208" s="11">
        <v>0.63987138263665599</v>
      </c>
      <c r="AN208" s="11">
        <v>0.36012861736334406</v>
      </c>
      <c r="AO208" s="11">
        <v>0.63174603174603172</v>
      </c>
      <c r="AP208" s="11">
        <v>0.36825396825396828</v>
      </c>
      <c r="AQ208" s="11">
        <v>0.64025026068821689</v>
      </c>
      <c r="AR208" s="11">
        <v>0.35974973931178311</v>
      </c>
      <c r="AS208" s="11">
        <v>0.64158829676071061</v>
      </c>
      <c r="AT208" s="11">
        <v>0.35841170323928945</v>
      </c>
      <c r="AU208" s="11">
        <v>0.57728706624605675</v>
      </c>
      <c r="AV208" s="11">
        <v>0.4227129337539432</v>
      </c>
      <c r="AW208" s="11">
        <v>0.57172995780590719</v>
      </c>
      <c r="AX208" s="11">
        <v>0.42827004219409281</v>
      </c>
      <c r="AY208" s="11">
        <v>0.5675105485232067</v>
      </c>
      <c r="AZ208" s="11">
        <v>0.43248945147679324</v>
      </c>
      <c r="BA208" s="11">
        <v>0.58396533044420373</v>
      </c>
      <c r="BB208" s="11">
        <v>0.41603466955579632</v>
      </c>
      <c r="BC208" s="11">
        <v>0.58586956521739131</v>
      </c>
      <c r="BD208" s="11">
        <v>0.41413043478260869</v>
      </c>
      <c r="BE208" s="11">
        <v>0.60537634408602148</v>
      </c>
      <c r="BF208" s="11">
        <v>0.39462365591397852</v>
      </c>
    </row>
    <row r="209" spans="1:58" x14ac:dyDescent="0.3">
      <c r="A209" s="3">
        <v>1233</v>
      </c>
      <c r="B209" s="4" t="s">
        <v>205</v>
      </c>
      <c r="C209" s="11">
        <v>0.54251012145748989</v>
      </c>
      <c r="D209" s="11">
        <v>0.45748987854251011</v>
      </c>
      <c r="E209" s="11">
        <v>0.41956345998383188</v>
      </c>
      <c r="F209" s="11">
        <v>0.58043654001616818</v>
      </c>
      <c r="G209" s="11">
        <v>0.41935483870967744</v>
      </c>
      <c r="H209" s="11">
        <v>0.58064516129032262</v>
      </c>
      <c r="I209" s="11">
        <v>0.4096774193548387</v>
      </c>
      <c r="J209" s="11">
        <v>0.5903225806451613</v>
      </c>
      <c r="K209" s="11">
        <v>0.41713823767178659</v>
      </c>
      <c r="L209" s="11">
        <v>0.58286176232821341</v>
      </c>
      <c r="M209" s="11">
        <v>0.34399999999999997</v>
      </c>
      <c r="N209" s="11">
        <v>0.65600000000000003</v>
      </c>
      <c r="O209" s="11">
        <v>0.33175355450236965</v>
      </c>
      <c r="P209" s="11">
        <v>0.66824644549763035</v>
      </c>
      <c r="Q209" s="11">
        <v>0.32910388580491673</v>
      </c>
      <c r="R209" s="11">
        <v>0.67089611419508322</v>
      </c>
      <c r="S209" s="11">
        <v>0.33034987794955251</v>
      </c>
      <c r="T209" s="11">
        <v>0.66965012205044749</v>
      </c>
      <c r="U209" s="11">
        <v>0.40085106382978725</v>
      </c>
      <c r="V209" s="11">
        <v>0.59914893617021281</v>
      </c>
      <c r="W209" s="11">
        <v>0.57216054654141757</v>
      </c>
      <c r="X209" s="11">
        <v>0.42783945345858243</v>
      </c>
      <c r="Y209" s="11">
        <v>0.56132879045996598</v>
      </c>
      <c r="Z209" s="11">
        <v>0.43867120954003408</v>
      </c>
      <c r="AA209" s="11">
        <v>0.54484492875104773</v>
      </c>
      <c r="AB209" s="11">
        <v>0.45515507124895221</v>
      </c>
      <c r="AC209" s="11">
        <v>0.57754927163667524</v>
      </c>
      <c r="AD209" s="11">
        <v>0.42245072836332476</v>
      </c>
      <c r="AE209" s="11">
        <v>0.58240819812126388</v>
      </c>
      <c r="AF209" s="11">
        <v>0.41759180187873612</v>
      </c>
      <c r="AG209" s="11">
        <v>0.5818965517241379</v>
      </c>
      <c r="AH209" s="11">
        <v>0.41810344827586204</v>
      </c>
      <c r="AI209" s="11">
        <v>0.59086918349429329</v>
      </c>
      <c r="AJ209" s="11">
        <v>0.40913081650570676</v>
      </c>
      <c r="AK209" s="11">
        <v>0.60053144375553591</v>
      </c>
      <c r="AL209" s="11">
        <v>0.39946855624446415</v>
      </c>
      <c r="AM209" s="11">
        <v>0.59710930442637755</v>
      </c>
      <c r="AN209" s="11">
        <v>0.40289069557362239</v>
      </c>
      <c r="AO209" s="11">
        <v>0.57899543378995433</v>
      </c>
      <c r="AP209" s="11">
        <v>0.42100456621004567</v>
      </c>
      <c r="AQ209" s="11">
        <v>0.58497316636851515</v>
      </c>
      <c r="AR209" s="11">
        <v>0.41502683363148479</v>
      </c>
      <c r="AS209" s="11">
        <v>0.58992805755395683</v>
      </c>
      <c r="AT209" s="11">
        <v>0.41007194244604317</v>
      </c>
      <c r="AU209" s="11">
        <v>0.45454545454545453</v>
      </c>
      <c r="AV209" s="11">
        <v>0.54545454545454541</v>
      </c>
      <c r="AW209" s="11">
        <v>0.46569075937785909</v>
      </c>
      <c r="AX209" s="11">
        <v>0.53430924062214091</v>
      </c>
      <c r="AY209" s="11">
        <v>0.46702800361336949</v>
      </c>
      <c r="AZ209" s="11">
        <v>0.53297199638663051</v>
      </c>
      <c r="BA209" s="11">
        <v>0.46278026905829595</v>
      </c>
      <c r="BB209" s="11">
        <v>0.53721973094170405</v>
      </c>
      <c r="BC209" s="11">
        <v>0.46725663716814159</v>
      </c>
      <c r="BD209" s="11">
        <v>0.53274336283185841</v>
      </c>
      <c r="BE209" s="11">
        <v>0.47443946188340808</v>
      </c>
      <c r="BF209" s="11">
        <v>0.52556053811659198</v>
      </c>
    </row>
    <row r="210" spans="1:58" x14ac:dyDescent="0.3">
      <c r="A210" s="3">
        <v>1234</v>
      </c>
      <c r="B210" s="4" t="s">
        <v>206</v>
      </c>
      <c r="C210" s="11">
        <v>0</v>
      </c>
      <c r="D210" s="11">
        <v>1</v>
      </c>
      <c r="E210" s="11">
        <v>0</v>
      </c>
      <c r="F210" s="11">
        <v>1</v>
      </c>
      <c r="G210" s="11">
        <v>0</v>
      </c>
      <c r="H210" s="11">
        <v>1</v>
      </c>
      <c r="I210" s="11">
        <v>0</v>
      </c>
      <c r="J210" s="11">
        <v>1</v>
      </c>
      <c r="K210" s="11">
        <v>0</v>
      </c>
      <c r="L210" s="11">
        <v>1</v>
      </c>
      <c r="M210" s="11">
        <v>0</v>
      </c>
      <c r="N210" s="11">
        <v>1</v>
      </c>
      <c r="O210" s="11">
        <v>0</v>
      </c>
      <c r="P210" s="11">
        <v>1</v>
      </c>
      <c r="Q210" s="11">
        <v>0</v>
      </c>
      <c r="R210" s="11">
        <v>1</v>
      </c>
      <c r="S210" s="11">
        <v>0</v>
      </c>
      <c r="T210" s="11">
        <v>1</v>
      </c>
      <c r="U210" s="11">
        <v>0.52189349112426031</v>
      </c>
      <c r="V210" s="11">
        <v>0.47810650887573963</v>
      </c>
      <c r="W210" s="11">
        <v>0.55034324942791757</v>
      </c>
      <c r="X210" s="11">
        <v>0.44965675057208238</v>
      </c>
      <c r="Y210" s="11">
        <v>0.5343855693348365</v>
      </c>
      <c r="Z210" s="11">
        <v>0.46561443066516345</v>
      </c>
      <c r="AA210" s="11">
        <v>0.48062015503875971</v>
      </c>
      <c r="AB210" s="11">
        <v>0.51937984496124034</v>
      </c>
      <c r="AC210" s="11">
        <v>0.478900883218842</v>
      </c>
      <c r="AD210" s="11">
        <v>0.52109911678115794</v>
      </c>
      <c r="AE210" s="11">
        <v>0.47117296222664018</v>
      </c>
      <c r="AF210" s="11">
        <v>0.52882703777335982</v>
      </c>
      <c r="AG210" s="11">
        <v>0.46092184368737477</v>
      </c>
      <c r="AH210" s="11">
        <v>0.53907815631262523</v>
      </c>
      <c r="AI210" s="11">
        <v>0.47131147540983609</v>
      </c>
      <c r="AJ210" s="11">
        <v>0.52868852459016391</v>
      </c>
      <c r="AK210" s="11">
        <v>0.46839378238341967</v>
      </c>
      <c r="AL210" s="11">
        <v>0.53160621761658033</v>
      </c>
      <c r="AM210" s="11">
        <v>0.46058091286307051</v>
      </c>
      <c r="AN210" s="11">
        <v>0.53941908713692943</v>
      </c>
      <c r="AO210" s="11">
        <v>0.46421052631578946</v>
      </c>
      <c r="AP210" s="11">
        <v>0.53578947368421048</v>
      </c>
      <c r="AQ210" s="11">
        <v>0.47145877378435519</v>
      </c>
      <c r="AR210" s="11">
        <v>0.52854122621564481</v>
      </c>
      <c r="AS210" s="11">
        <v>0.47396963123644253</v>
      </c>
      <c r="AT210" s="11">
        <v>0.52603036876355747</v>
      </c>
      <c r="AU210" s="11">
        <v>0.47228381374722839</v>
      </c>
      <c r="AV210" s="11">
        <v>0.52771618625277161</v>
      </c>
      <c r="AW210" s="11">
        <v>0.46864686468646866</v>
      </c>
      <c r="AX210" s="11">
        <v>0.53135313531353134</v>
      </c>
      <c r="AY210" s="11">
        <v>0.48639825897714906</v>
      </c>
      <c r="AZ210" s="11">
        <v>0.51360174102285094</v>
      </c>
      <c r="BA210" s="11">
        <v>0.49836779107725787</v>
      </c>
      <c r="BB210" s="11">
        <v>0.50163220892274207</v>
      </c>
      <c r="BC210" s="11">
        <v>0.49892703862660942</v>
      </c>
      <c r="BD210" s="11">
        <v>0.50107296137339052</v>
      </c>
      <c r="BE210" s="11">
        <v>0.5048439181916039</v>
      </c>
      <c r="BF210" s="11">
        <v>0.4951560818083961</v>
      </c>
    </row>
    <row r="211" spans="1:58" x14ac:dyDescent="0.3">
      <c r="A211" s="3">
        <v>1235</v>
      </c>
      <c r="B211" s="4" t="s">
        <v>207</v>
      </c>
      <c r="C211" s="11">
        <v>0.51425280737114887</v>
      </c>
      <c r="D211" s="11">
        <v>0.48574719262885113</v>
      </c>
      <c r="E211" s="11">
        <v>0.50706033376123238</v>
      </c>
      <c r="F211" s="11">
        <v>0.49293966623876767</v>
      </c>
      <c r="G211" s="11">
        <v>0.50389273356401387</v>
      </c>
      <c r="H211" s="11">
        <v>0.49610726643598618</v>
      </c>
      <c r="I211" s="11">
        <v>0.50326655052264813</v>
      </c>
      <c r="J211" s="11">
        <v>0.49673344947735193</v>
      </c>
      <c r="K211" s="11">
        <v>0.50466886941531386</v>
      </c>
      <c r="L211" s="11">
        <v>0.49533113058468609</v>
      </c>
      <c r="M211" s="11">
        <v>0.48594898400345871</v>
      </c>
      <c r="N211" s="11">
        <v>0.51405101599654124</v>
      </c>
      <c r="O211" s="11">
        <v>0.48487261146496813</v>
      </c>
      <c r="P211" s="11">
        <v>0.51512738853503182</v>
      </c>
      <c r="Q211" s="11">
        <v>0.48667296099934637</v>
      </c>
      <c r="R211" s="11">
        <v>0.51332703900065368</v>
      </c>
      <c r="S211" s="11">
        <v>0.54565376186997805</v>
      </c>
      <c r="T211" s="11">
        <v>0.4543462381300219</v>
      </c>
      <c r="U211" s="11">
        <v>0.54194135030688795</v>
      </c>
      <c r="V211" s="11">
        <v>0.45805864969311205</v>
      </c>
      <c r="W211" s="11">
        <v>0.54532001479837222</v>
      </c>
      <c r="X211" s="11">
        <v>0.45467998520162783</v>
      </c>
      <c r="Y211" s="11">
        <v>0.54379295218599211</v>
      </c>
      <c r="Z211" s="11">
        <v>0.45620704781400789</v>
      </c>
      <c r="AA211" s="11">
        <v>0.54129374954522302</v>
      </c>
      <c r="AB211" s="11">
        <v>0.45870625045477698</v>
      </c>
      <c r="AC211" s="11">
        <v>0.54436884771279681</v>
      </c>
      <c r="AD211" s="11">
        <v>0.45563115228720324</v>
      </c>
      <c r="AE211" s="11">
        <v>0.54583091226031377</v>
      </c>
      <c r="AF211" s="11">
        <v>0.45416908773968623</v>
      </c>
      <c r="AG211" s="11">
        <v>0.54722703639514736</v>
      </c>
      <c r="AH211" s="11">
        <v>0.4527729636048527</v>
      </c>
      <c r="AI211" s="11">
        <v>0.55308070581428981</v>
      </c>
      <c r="AJ211" s="11">
        <v>0.44691929418571014</v>
      </c>
      <c r="AK211" s="11">
        <v>0.5573128264654672</v>
      </c>
      <c r="AL211" s="11">
        <v>0.4426871735345328</v>
      </c>
      <c r="AM211" s="11">
        <v>0.56289947704822774</v>
      </c>
      <c r="AN211" s="11">
        <v>0.43710052295177221</v>
      </c>
      <c r="AO211" s="11">
        <v>0.56938834391229087</v>
      </c>
      <c r="AP211" s="11">
        <v>0.43061165608770918</v>
      </c>
      <c r="AQ211" s="11">
        <v>0.57640481651376152</v>
      </c>
      <c r="AR211" s="11">
        <v>0.42359518348623854</v>
      </c>
      <c r="AS211" s="11">
        <v>0.5778207331042382</v>
      </c>
      <c r="AT211" s="11">
        <v>0.42217926689576174</v>
      </c>
      <c r="AU211" s="11">
        <v>0.5810493343774471</v>
      </c>
      <c r="AV211" s="11">
        <v>0.41895066562255284</v>
      </c>
      <c r="AW211" s="11">
        <v>0.5866138949749099</v>
      </c>
      <c r="AX211" s="11">
        <v>0.4133861050250901</v>
      </c>
      <c r="AY211" s="11">
        <v>0.5852177554438861</v>
      </c>
      <c r="AZ211" s="11">
        <v>0.4147822445561139</v>
      </c>
      <c r="BA211" s="11">
        <v>0.59330973696994938</v>
      </c>
      <c r="BB211" s="11">
        <v>0.40669026303005068</v>
      </c>
      <c r="BC211" s="11">
        <v>0.60322825412154235</v>
      </c>
      <c r="BD211" s="11">
        <v>0.39677174587845759</v>
      </c>
      <c r="BE211" s="11">
        <v>0.61005425451548656</v>
      </c>
      <c r="BF211" s="11">
        <v>0.38994574548451344</v>
      </c>
    </row>
    <row r="212" spans="1:58" x14ac:dyDescent="0.3">
      <c r="A212" s="3">
        <v>1238</v>
      </c>
      <c r="B212" s="4" t="s">
        <v>208</v>
      </c>
      <c r="C212" s="11">
        <v>0.46107990370285451</v>
      </c>
      <c r="D212" s="11">
        <v>0.53892009629714543</v>
      </c>
      <c r="E212" s="11">
        <v>0.46468272348309403</v>
      </c>
      <c r="F212" s="11">
        <v>0.53531727651690597</v>
      </c>
      <c r="G212" s="11">
        <v>0.46933740601503759</v>
      </c>
      <c r="H212" s="11">
        <v>0.53066259398496241</v>
      </c>
      <c r="I212" s="11">
        <v>0.47438464256271345</v>
      </c>
      <c r="J212" s="11">
        <v>0.52561535743728649</v>
      </c>
      <c r="K212" s="11">
        <v>0.47380702368451755</v>
      </c>
      <c r="L212" s="11">
        <v>0.52619297631548245</v>
      </c>
      <c r="M212" s="11">
        <v>0.47618483412322277</v>
      </c>
      <c r="N212" s="11">
        <v>0.52381516587677723</v>
      </c>
      <c r="O212" s="11">
        <v>0.49304825330061924</v>
      </c>
      <c r="P212" s="11">
        <v>0.50695174669938081</v>
      </c>
      <c r="Q212" s="11">
        <v>0.49070066674464852</v>
      </c>
      <c r="R212" s="11">
        <v>0.50929933325535148</v>
      </c>
      <c r="S212" s="11">
        <v>0.52968143881509344</v>
      </c>
      <c r="T212" s="11">
        <v>0.47031856118490656</v>
      </c>
      <c r="U212" s="11">
        <v>0.54835801674179008</v>
      </c>
      <c r="V212" s="11">
        <v>0.45164198325820992</v>
      </c>
      <c r="W212" s="11">
        <v>0.54990995626447137</v>
      </c>
      <c r="X212" s="11">
        <v>0.45009004373552869</v>
      </c>
      <c r="Y212" s="11">
        <v>0.50824111137273364</v>
      </c>
      <c r="Z212" s="11">
        <v>0.4917588886272663</v>
      </c>
      <c r="AA212" s="11">
        <v>0.5165002935995302</v>
      </c>
      <c r="AB212" s="11">
        <v>0.48349970640046974</v>
      </c>
      <c r="AC212" s="11">
        <v>0.51854914933837426</v>
      </c>
      <c r="AD212" s="11">
        <v>0.48145085066162568</v>
      </c>
      <c r="AE212" s="11">
        <v>0.51824034334763946</v>
      </c>
      <c r="AF212" s="11">
        <v>0.48175965665236054</v>
      </c>
      <c r="AG212" s="11">
        <v>0.52466098643945758</v>
      </c>
      <c r="AH212" s="11">
        <v>0.47533901356054242</v>
      </c>
      <c r="AI212" s="11">
        <v>0.51727874774232385</v>
      </c>
      <c r="AJ212" s="11">
        <v>0.48272125225767609</v>
      </c>
      <c r="AK212" s="11">
        <v>0.54296827519144286</v>
      </c>
      <c r="AL212" s="11">
        <v>0.45703172480855719</v>
      </c>
      <c r="AM212" s="11">
        <v>0.56170057254233163</v>
      </c>
      <c r="AN212" s="11">
        <v>0.43829942745766842</v>
      </c>
      <c r="AO212" s="11">
        <v>0.56272487407052052</v>
      </c>
      <c r="AP212" s="11">
        <v>0.43727512592947948</v>
      </c>
      <c r="AQ212" s="11">
        <v>0.60599952572919136</v>
      </c>
      <c r="AR212" s="11">
        <v>0.39400047427080864</v>
      </c>
      <c r="AS212" s="11">
        <v>0.6108216907411792</v>
      </c>
      <c r="AT212" s="11">
        <v>0.38917830925882074</v>
      </c>
      <c r="AU212" s="11">
        <v>0.63785377358490569</v>
      </c>
      <c r="AV212" s="11">
        <v>0.36214622641509436</v>
      </c>
      <c r="AW212" s="11">
        <v>0.63909952606635068</v>
      </c>
      <c r="AX212" s="11">
        <v>0.36090047393364927</v>
      </c>
      <c r="AY212" s="11">
        <v>0.64682822523164651</v>
      </c>
      <c r="AZ212" s="11">
        <v>0.35317177476835354</v>
      </c>
      <c r="BA212" s="11">
        <v>0.69040542147188211</v>
      </c>
      <c r="BB212" s="11">
        <v>0.30959457852811795</v>
      </c>
      <c r="BC212" s="11">
        <v>0.68776875298614426</v>
      </c>
      <c r="BD212" s="11">
        <v>0.31223124701385568</v>
      </c>
      <c r="BE212" s="11">
        <v>0.69211559043881554</v>
      </c>
      <c r="BF212" s="11">
        <v>0.30788440956118446</v>
      </c>
    </row>
    <row r="213" spans="1:58" x14ac:dyDescent="0.3">
      <c r="A213" s="3">
        <v>1241</v>
      </c>
      <c r="B213" s="4" t="s">
        <v>209</v>
      </c>
      <c r="C213" s="11">
        <v>6.7901234567901231E-2</v>
      </c>
      <c r="D213" s="11">
        <v>0.9320987654320988</v>
      </c>
      <c r="E213" s="11">
        <v>7.2600161333691848E-2</v>
      </c>
      <c r="F213" s="11">
        <v>0.92739983866630815</v>
      </c>
      <c r="G213" s="11">
        <v>7.5860200487672724E-2</v>
      </c>
      <c r="H213" s="11">
        <v>0.92413979951232728</v>
      </c>
      <c r="I213" s="11">
        <v>7.7701778385772913E-2</v>
      </c>
      <c r="J213" s="11">
        <v>0.92229822161422703</v>
      </c>
      <c r="K213" s="11">
        <v>8.2304526748971193E-2</v>
      </c>
      <c r="L213" s="11">
        <v>0.91769547325102885</v>
      </c>
      <c r="M213" s="11">
        <v>7.9452054794520555E-2</v>
      </c>
      <c r="N213" s="11">
        <v>0.92054794520547945</v>
      </c>
      <c r="O213" s="11">
        <v>8.2365948037589828E-2</v>
      </c>
      <c r="P213" s="11">
        <v>0.91763405196241021</v>
      </c>
      <c r="Q213" s="11">
        <v>8.5515320334261832E-2</v>
      </c>
      <c r="R213" s="11">
        <v>0.91448467966573821</v>
      </c>
      <c r="S213" s="11">
        <v>9.0883901357716818E-2</v>
      </c>
      <c r="T213" s="11">
        <v>0.90911609864228315</v>
      </c>
      <c r="U213" s="11">
        <v>0.11131725417439703</v>
      </c>
      <c r="V213" s="11">
        <v>0.88868274582560292</v>
      </c>
      <c r="W213" s="11">
        <v>0.11686709836571076</v>
      </c>
      <c r="X213" s="11">
        <v>0.88313290163428926</v>
      </c>
      <c r="Y213" s="11">
        <v>0.11747078213964639</v>
      </c>
      <c r="Z213" s="11">
        <v>0.88252921786035365</v>
      </c>
      <c r="AA213" s="11">
        <v>0.12131147540983607</v>
      </c>
      <c r="AB213" s="11">
        <v>0.87868852459016389</v>
      </c>
      <c r="AC213" s="11">
        <v>0.11981566820276497</v>
      </c>
      <c r="AD213" s="11">
        <v>0.88018433179723499</v>
      </c>
      <c r="AE213" s="11">
        <v>0.11607629427792915</v>
      </c>
      <c r="AF213" s="11">
        <v>0.8839237057220708</v>
      </c>
      <c r="AG213" s="11">
        <v>0.11815954260822216</v>
      </c>
      <c r="AH213" s="11">
        <v>0.88184045739177785</v>
      </c>
      <c r="AI213" s="11">
        <v>0.11586356253383866</v>
      </c>
      <c r="AJ213" s="11">
        <v>0.88413643746616133</v>
      </c>
      <c r="AK213" s="11">
        <v>0.12288249529443399</v>
      </c>
      <c r="AL213" s="11">
        <v>0.87711750470556604</v>
      </c>
      <c r="AM213" s="11">
        <v>0.12308930008045052</v>
      </c>
      <c r="AN213" s="11">
        <v>0.87691069991954951</v>
      </c>
      <c r="AO213" s="11">
        <v>0.12529928172386273</v>
      </c>
      <c r="AP213" s="11">
        <v>0.87470071827613727</v>
      </c>
      <c r="AQ213" s="11">
        <v>0.12636789994788952</v>
      </c>
      <c r="AR213" s="11">
        <v>0.87363210005211045</v>
      </c>
      <c r="AS213" s="11">
        <v>0.12598425196850394</v>
      </c>
      <c r="AT213" s="11">
        <v>0.87401574803149606</v>
      </c>
      <c r="AU213" s="11">
        <v>0.1254932912391476</v>
      </c>
      <c r="AV213" s="11">
        <v>0.87450670876085246</v>
      </c>
      <c r="AW213" s="11">
        <v>0.12627986348122866</v>
      </c>
      <c r="AX213" s="11">
        <v>0.87372013651877134</v>
      </c>
      <c r="AY213" s="11">
        <v>0.13722932428906862</v>
      </c>
      <c r="AZ213" s="11">
        <v>0.86277067571093136</v>
      </c>
      <c r="BA213" s="11">
        <v>0.13510720743993801</v>
      </c>
      <c r="BB213" s="11">
        <v>0.86489279256006202</v>
      </c>
      <c r="BC213" s="11">
        <v>0.13679609154024172</v>
      </c>
      <c r="BD213" s="11">
        <v>0.86320390845975825</v>
      </c>
      <c r="BE213" s="11">
        <v>0.14329501915708812</v>
      </c>
      <c r="BF213" s="11">
        <v>0.85670498084291191</v>
      </c>
    </row>
    <row r="214" spans="1:58" x14ac:dyDescent="0.3">
      <c r="A214" s="3">
        <v>1242</v>
      </c>
      <c r="B214" s="4" t="s">
        <v>210</v>
      </c>
      <c r="C214" s="11">
        <v>0.35447761194029853</v>
      </c>
      <c r="D214" s="11">
        <v>0.64552238805970152</v>
      </c>
      <c r="E214" s="11">
        <v>0.35558354324097396</v>
      </c>
      <c r="F214" s="11">
        <v>0.64441645675902604</v>
      </c>
      <c r="G214" s="11">
        <v>0.36256323777403038</v>
      </c>
      <c r="H214" s="11">
        <v>0.63743676222596968</v>
      </c>
      <c r="I214" s="11">
        <v>0.36701902748414378</v>
      </c>
      <c r="J214" s="11">
        <v>0.63298097251585628</v>
      </c>
      <c r="K214" s="11">
        <v>0.3548790658882402</v>
      </c>
      <c r="L214" s="11">
        <v>0.64512093411175975</v>
      </c>
      <c r="M214" s="11">
        <v>0.35875943000838223</v>
      </c>
      <c r="N214" s="11">
        <v>0.64124056999161771</v>
      </c>
      <c r="O214" s="11">
        <v>0.36278674596431604</v>
      </c>
      <c r="P214" s="11">
        <v>0.63721325403568396</v>
      </c>
      <c r="Q214" s="11">
        <v>0.36566849430619991</v>
      </c>
      <c r="R214" s="11">
        <v>0.63433150569380004</v>
      </c>
      <c r="S214" s="11">
        <v>0.35979292493528903</v>
      </c>
      <c r="T214" s="11">
        <v>0.64020707506471097</v>
      </c>
      <c r="U214" s="11">
        <v>0.39875835721107927</v>
      </c>
      <c r="V214" s="11">
        <v>0.60124164278892067</v>
      </c>
      <c r="W214" s="11">
        <v>0.40038778477944742</v>
      </c>
      <c r="X214" s="11">
        <v>0.59961221522055264</v>
      </c>
      <c r="Y214" s="11">
        <v>0.40180694246314791</v>
      </c>
      <c r="Z214" s="11">
        <v>0.59819305753685215</v>
      </c>
      <c r="AA214" s="11">
        <v>0.38796861377506536</v>
      </c>
      <c r="AB214" s="11">
        <v>0.61203138622493458</v>
      </c>
      <c r="AC214" s="11">
        <v>0.40165721761883993</v>
      </c>
      <c r="AD214" s="11">
        <v>0.59834278238116001</v>
      </c>
      <c r="AE214" s="11">
        <v>0.39519650655021832</v>
      </c>
      <c r="AF214" s="11">
        <v>0.60480349344978168</v>
      </c>
      <c r="AG214" s="11">
        <v>0.39525691699604742</v>
      </c>
      <c r="AH214" s="11">
        <v>0.60474308300395252</v>
      </c>
      <c r="AI214" s="11">
        <v>0.39660426643447977</v>
      </c>
      <c r="AJ214" s="11">
        <v>0.60339573356552023</v>
      </c>
      <c r="AK214" s="11">
        <v>0.4044943820224719</v>
      </c>
      <c r="AL214" s="11">
        <v>0.5955056179775281</v>
      </c>
      <c r="AM214" s="11">
        <v>0.43049705139005895</v>
      </c>
      <c r="AN214" s="11">
        <v>0.569502948609941</v>
      </c>
      <c r="AO214" s="11">
        <v>0.43276595744680851</v>
      </c>
      <c r="AP214" s="11">
        <v>0.56723404255319154</v>
      </c>
      <c r="AQ214" s="11">
        <v>0.44244453746337381</v>
      </c>
      <c r="AR214" s="11">
        <v>0.55755546253662625</v>
      </c>
      <c r="AS214" s="11">
        <v>0.44508910070451718</v>
      </c>
      <c r="AT214" s="11">
        <v>0.55491089929548276</v>
      </c>
      <c r="AU214" s="11">
        <v>0.4460461285008237</v>
      </c>
      <c r="AV214" s="11">
        <v>0.5539538714991763</v>
      </c>
      <c r="AW214" s="11">
        <v>0.44407894736842107</v>
      </c>
      <c r="AX214" s="11">
        <v>0.55592105263157898</v>
      </c>
      <c r="AY214" s="11">
        <v>0.44403444034440342</v>
      </c>
      <c r="AZ214" s="11">
        <v>0.55596555965559658</v>
      </c>
      <c r="BA214" s="11">
        <v>0.44116441164411646</v>
      </c>
      <c r="BB214" s="11">
        <v>0.55883558835588354</v>
      </c>
      <c r="BC214" s="11">
        <v>0.43742454728370223</v>
      </c>
      <c r="BD214" s="11">
        <v>0.56257545271629783</v>
      </c>
      <c r="BE214" s="11">
        <v>0.4331572531491264</v>
      </c>
      <c r="BF214" s="11">
        <v>0.56684274685087366</v>
      </c>
    </row>
    <row r="215" spans="1:58" x14ac:dyDescent="0.3">
      <c r="A215" s="3">
        <v>1243</v>
      </c>
      <c r="B215" s="4" t="s">
        <v>63</v>
      </c>
      <c r="C215" s="11">
        <v>0.82075396509125687</v>
      </c>
      <c r="D215" s="11">
        <v>0.17924603490874313</v>
      </c>
      <c r="E215" s="11">
        <v>0.83750782717595496</v>
      </c>
      <c r="F215" s="11">
        <v>0.16249217282404507</v>
      </c>
      <c r="G215" s="11">
        <v>0.83086102593850997</v>
      </c>
      <c r="H215" s="11">
        <v>0.16913897406149001</v>
      </c>
      <c r="I215" s="11">
        <v>0.83297767564018388</v>
      </c>
      <c r="J215" s="11">
        <v>0.16702232435981615</v>
      </c>
      <c r="K215" s="11">
        <v>0.84344092616729283</v>
      </c>
      <c r="L215" s="11">
        <v>0.1565590738327072</v>
      </c>
      <c r="M215" s="11">
        <v>0.84305206189496151</v>
      </c>
      <c r="N215" s="11">
        <v>0.15694793810503849</v>
      </c>
      <c r="O215" s="11">
        <v>0.84356659142212187</v>
      </c>
      <c r="P215" s="11">
        <v>0.1564334085778781</v>
      </c>
      <c r="Q215" s="11">
        <v>0.84432480933153886</v>
      </c>
      <c r="R215" s="11">
        <v>0.15567519066846119</v>
      </c>
      <c r="S215" s="11">
        <v>0.84449196283733963</v>
      </c>
      <c r="T215" s="11">
        <v>0.15550803716266037</v>
      </c>
      <c r="U215" s="11">
        <v>0.73186556827294602</v>
      </c>
      <c r="V215" s="11">
        <v>0.26813443172705403</v>
      </c>
      <c r="W215" s="11">
        <v>0.75273854136638796</v>
      </c>
      <c r="X215" s="11">
        <v>0.24726145863361199</v>
      </c>
      <c r="Y215" s="11">
        <v>0.75034028225517591</v>
      </c>
      <c r="Z215" s="11">
        <v>0.24965971774482412</v>
      </c>
      <c r="AA215" s="11">
        <v>0.78840970350404316</v>
      </c>
      <c r="AB215" s="11">
        <v>0.21159029649595687</v>
      </c>
      <c r="AC215" s="11">
        <v>0.79213796955732441</v>
      </c>
      <c r="AD215" s="11">
        <v>0.20786203044267559</v>
      </c>
      <c r="AE215" s="11">
        <v>0.80525703333561505</v>
      </c>
      <c r="AF215" s="11">
        <v>0.19474296666438498</v>
      </c>
      <c r="AG215" s="11">
        <v>0.79994618592762012</v>
      </c>
      <c r="AH215" s="11">
        <v>0.20005381407237993</v>
      </c>
      <c r="AI215" s="11">
        <v>0.80208401599056289</v>
      </c>
      <c r="AJ215" s="11">
        <v>0.19791598400943705</v>
      </c>
      <c r="AK215" s="11">
        <v>0.80262904777172173</v>
      </c>
      <c r="AL215" s="11">
        <v>0.1973709522282783</v>
      </c>
      <c r="AM215" s="11">
        <v>0.81675490501401438</v>
      </c>
      <c r="AN215" s="11">
        <v>0.18324509498598568</v>
      </c>
      <c r="AO215" s="11">
        <v>0.8193709314351767</v>
      </c>
      <c r="AP215" s="11">
        <v>0.18062906856482328</v>
      </c>
      <c r="AQ215" s="11">
        <v>0.83162671631370721</v>
      </c>
      <c r="AR215" s="11">
        <v>0.16837328368629276</v>
      </c>
      <c r="AS215" s="11">
        <v>0.83130012425166611</v>
      </c>
      <c r="AT215" s="11">
        <v>0.16869987574833389</v>
      </c>
      <c r="AU215" s="11">
        <v>0.86405351614329939</v>
      </c>
      <c r="AV215" s="11">
        <v>0.13594648385670058</v>
      </c>
      <c r="AW215" s="11">
        <v>0.84994087928625173</v>
      </c>
      <c r="AX215" s="11">
        <v>0.15005912071374825</v>
      </c>
      <c r="AY215" s="11">
        <v>0.85164373490179601</v>
      </c>
      <c r="AZ215" s="11">
        <v>0.14835626509820396</v>
      </c>
      <c r="BA215" s="11">
        <v>0.86755740703109119</v>
      </c>
      <c r="BB215" s="11">
        <v>0.13244259296890876</v>
      </c>
      <c r="BC215" s="11">
        <v>0.8732149076976663</v>
      </c>
      <c r="BD215" s="11">
        <v>0.12678509230233367</v>
      </c>
      <c r="BE215" s="11">
        <v>0.87249074254531278</v>
      </c>
      <c r="BF215" s="11">
        <v>0.12750925745468719</v>
      </c>
    </row>
    <row r="216" spans="1:58" x14ac:dyDescent="0.3">
      <c r="A216" s="3">
        <v>1244</v>
      </c>
      <c r="B216" s="4" t="s">
        <v>211</v>
      </c>
      <c r="C216" s="11">
        <v>0</v>
      </c>
      <c r="D216" s="11">
        <v>1</v>
      </c>
      <c r="E216" s="11">
        <v>0</v>
      </c>
      <c r="F216" s="11">
        <v>1</v>
      </c>
      <c r="G216" s="11">
        <v>0</v>
      </c>
      <c r="H216" s="11">
        <v>1</v>
      </c>
      <c r="I216" s="11">
        <v>0</v>
      </c>
      <c r="J216" s="11">
        <v>1</v>
      </c>
      <c r="K216" s="11">
        <v>0</v>
      </c>
      <c r="L216" s="11">
        <v>1</v>
      </c>
      <c r="M216" s="11">
        <v>0</v>
      </c>
      <c r="N216" s="11">
        <v>1</v>
      </c>
      <c r="O216" s="11">
        <v>0</v>
      </c>
      <c r="P216" s="11">
        <v>1</v>
      </c>
      <c r="Q216" s="11">
        <v>0</v>
      </c>
      <c r="R216" s="11">
        <v>1</v>
      </c>
      <c r="S216" s="11">
        <v>0</v>
      </c>
      <c r="T216" s="11">
        <v>1</v>
      </c>
      <c r="U216" s="11">
        <v>0.27807063784923564</v>
      </c>
      <c r="V216" s="11">
        <v>0.72192936215076442</v>
      </c>
      <c r="W216" s="11">
        <v>0.29555273189326559</v>
      </c>
      <c r="X216" s="11">
        <v>0.70444726810673441</v>
      </c>
      <c r="Y216" s="11">
        <v>0.29094366531970528</v>
      </c>
      <c r="Z216" s="11">
        <v>0.70905633468029472</v>
      </c>
      <c r="AA216" s="11">
        <v>0.30011481056257178</v>
      </c>
      <c r="AB216" s="11">
        <v>0.69988518943742828</v>
      </c>
      <c r="AC216" s="11">
        <v>0.30129390018484287</v>
      </c>
      <c r="AD216" s="11">
        <v>0.69870609981515708</v>
      </c>
      <c r="AE216" s="11">
        <v>0.32489645651173493</v>
      </c>
      <c r="AF216" s="11">
        <v>0.67510354348826507</v>
      </c>
      <c r="AG216" s="11">
        <v>0.32260305697081981</v>
      </c>
      <c r="AH216" s="11">
        <v>0.67739694302918019</v>
      </c>
      <c r="AI216" s="11">
        <v>0.32368728121353557</v>
      </c>
      <c r="AJ216" s="11">
        <v>0.67631271878646437</v>
      </c>
      <c r="AK216" s="11">
        <v>0.32440614811364693</v>
      </c>
      <c r="AL216" s="11">
        <v>0.67559385188635301</v>
      </c>
      <c r="AM216" s="11">
        <v>0.32702952029520294</v>
      </c>
      <c r="AN216" s="11">
        <v>0.67297047970479706</v>
      </c>
      <c r="AO216" s="11">
        <v>0.32847712269519691</v>
      </c>
      <c r="AP216" s="11">
        <v>0.67152287730480309</v>
      </c>
      <c r="AQ216" s="11">
        <v>0.32577054794520549</v>
      </c>
      <c r="AR216" s="11">
        <v>0.67422945205479456</v>
      </c>
      <c r="AS216" s="11">
        <v>0.32475951484734422</v>
      </c>
      <c r="AT216" s="11">
        <v>0.67524048515265578</v>
      </c>
      <c r="AU216" s="11">
        <v>0.37622319383718511</v>
      </c>
      <c r="AV216" s="11">
        <v>0.62377680616281495</v>
      </c>
      <c r="AW216" s="11">
        <v>0.37482058642608163</v>
      </c>
      <c r="AX216" s="11">
        <v>0.62517941357391837</v>
      </c>
      <c r="AY216" s="11">
        <v>0.37818327651894929</v>
      </c>
      <c r="AZ216" s="11">
        <v>0.62181672348105077</v>
      </c>
      <c r="BA216" s="11">
        <v>0.38327115648929905</v>
      </c>
      <c r="BB216" s="11">
        <v>0.61672884351070101</v>
      </c>
      <c r="BC216" s="11">
        <v>0.39335018471709121</v>
      </c>
      <c r="BD216" s="11">
        <v>0.60664981528290884</v>
      </c>
      <c r="BE216" s="11">
        <v>0.41619949739029577</v>
      </c>
      <c r="BF216" s="11">
        <v>0.58380050260970429</v>
      </c>
    </row>
    <row r="217" spans="1:58" x14ac:dyDescent="0.3">
      <c r="A217" s="3">
        <v>1245</v>
      </c>
      <c r="B217" s="4" t="s">
        <v>212</v>
      </c>
      <c r="C217" s="11">
        <v>0.77166666666666661</v>
      </c>
      <c r="D217" s="11">
        <v>0.22833333333333333</v>
      </c>
      <c r="E217" s="11">
        <v>0.78636640292148507</v>
      </c>
      <c r="F217" s="11">
        <v>0.21363359707851493</v>
      </c>
      <c r="G217" s="11">
        <v>0.78825695581014732</v>
      </c>
      <c r="H217" s="11">
        <v>0.21174304418985271</v>
      </c>
      <c r="I217" s="11">
        <v>0.77824858757062143</v>
      </c>
      <c r="J217" s="11">
        <v>0.22175141242937854</v>
      </c>
      <c r="K217" s="11">
        <v>0.76839398734177211</v>
      </c>
      <c r="L217" s="11">
        <v>0.23160601265822786</v>
      </c>
      <c r="M217" s="11">
        <v>0.20208990536277602</v>
      </c>
      <c r="N217" s="11">
        <v>0.79791009463722395</v>
      </c>
      <c r="O217" s="11">
        <v>0.19992152246419462</v>
      </c>
      <c r="P217" s="11">
        <v>0.80007847753580541</v>
      </c>
      <c r="Q217" s="11">
        <v>0.19809301420509826</v>
      </c>
      <c r="R217" s="11">
        <v>0.80190698579490172</v>
      </c>
      <c r="S217" s="11">
        <v>0.19831306394664575</v>
      </c>
      <c r="T217" s="11">
        <v>0.80168693605335428</v>
      </c>
      <c r="U217" s="11">
        <v>0.30787746170678337</v>
      </c>
      <c r="V217" s="11">
        <v>0.69212253829321668</v>
      </c>
      <c r="W217" s="11">
        <v>0.3120430107526882</v>
      </c>
      <c r="X217" s="11">
        <v>0.68795698924731186</v>
      </c>
      <c r="Y217" s="11">
        <v>0.30091703988057156</v>
      </c>
      <c r="Z217" s="11">
        <v>0.6990829601194285</v>
      </c>
      <c r="AA217" s="11">
        <v>0.29930898321816385</v>
      </c>
      <c r="AB217" s="11">
        <v>0.7006910167818361</v>
      </c>
      <c r="AC217" s="11">
        <v>0.30261106780982072</v>
      </c>
      <c r="AD217" s="11">
        <v>0.69738893219017928</v>
      </c>
      <c r="AE217" s="11">
        <v>0.29535461670808638</v>
      </c>
      <c r="AF217" s="11">
        <v>0.70464538329191362</v>
      </c>
      <c r="AG217" s="11">
        <v>0.28392523364485983</v>
      </c>
      <c r="AH217" s="11">
        <v>0.71607476635514022</v>
      </c>
      <c r="AI217" s="11">
        <v>0.27878563495001851</v>
      </c>
      <c r="AJ217" s="11">
        <v>0.72121436504998149</v>
      </c>
      <c r="AK217" s="11">
        <v>0.27826245001817523</v>
      </c>
      <c r="AL217" s="11">
        <v>0.72173754998182482</v>
      </c>
      <c r="AM217" s="11">
        <v>0.26915624449533204</v>
      </c>
      <c r="AN217" s="11">
        <v>0.73084375550466796</v>
      </c>
      <c r="AO217" s="11">
        <v>0.26632124352331604</v>
      </c>
      <c r="AP217" s="11">
        <v>0.7336787564766839</v>
      </c>
      <c r="AQ217" s="11">
        <v>0.24723424723424722</v>
      </c>
      <c r="AR217" s="11">
        <v>0.75276575276575275</v>
      </c>
      <c r="AS217" s="11">
        <v>0.24287057348793481</v>
      </c>
      <c r="AT217" s="11">
        <v>0.75712942651206516</v>
      </c>
      <c r="AU217" s="11">
        <v>0.52769634315692027</v>
      </c>
      <c r="AV217" s="11">
        <v>0.47230365684307979</v>
      </c>
      <c r="AW217" s="11">
        <v>0.52786588128681466</v>
      </c>
      <c r="AX217" s="11">
        <v>0.47213411871318534</v>
      </c>
      <c r="AY217" s="11">
        <v>0.56960332788590107</v>
      </c>
      <c r="AZ217" s="11">
        <v>0.43039667211409893</v>
      </c>
      <c r="BA217" s="11">
        <v>0.59588844163312249</v>
      </c>
      <c r="BB217" s="11">
        <v>0.40411155836687751</v>
      </c>
      <c r="BC217" s="11">
        <v>0.60525568181818179</v>
      </c>
      <c r="BD217" s="11">
        <v>0.39474431818181815</v>
      </c>
      <c r="BE217" s="11">
        <v>0.60322398190045246</v>
      </c>
      <c r="BF217" s="11">
        <v>0.39677601809954749</v>
      </c>
    </row>
    <row r="218" spans="1:58" x14ac:dyDescent="0.3">
      <c r="A218" s="3">
        <v>1246</v>
      </c>
      <c r="B218" s="4" t="s">
        <v>213</v>
      </c>
      <c r="C218" s="11">
        <v>0.41235184029943855</v>
      </c>
      <c r="D218" s="11">
        <v>0.5876481597005615</v>
      </c>
      <c r="E218" s="11">
        <v>0.44202948234487488</v>
      </c>
      <c r="F218" s="11">
        <v>0.55797051765512518</v>
      </c>
      <c r="G218" s="11">
        <v>0.45006441114651841</v>
      </c>
      <c r="H218" s="11">
        <v>0.54993558885348159</v>
      </c>
      <c r="I218" s="11">
        <v>0.45860042735042733</v>
      </c>
      <c r="J218" s="11">
        <v>0.54139957264957261</v>
      </c>
      <c r="K218" s="11">
        <v>0.4702866907157775</v>
      </c>
      <c r="L218" s="11">
        <v>0.52971330928422256</v>
      </c>
      <c r="M218" s="11">
        <v>0.5107457355748507</v>
      </c>
      <c r="N218" s="11">
        <v>0.48925426442514935</v>
      </c>
      <c r="O218" s="11">
        <v>0.52818759745711885</v>
      </c>
      <c r="P218" s="11">
        <v>0.47181240254288115</v>
      </c>
      <c r="Q218" s="11">
        <v>0.54015748031496058</v>
      </c>
      <c r="R218" s="11">
        <v>0.45984251968503936</v>
      </c>
      <c r="S218" s="11">
        <v>0.54372229578032349</v>
      </c>
      <c r="T218" s="11">
        <v>0.45627770421967645</v>
      </c>
      <c r="U218" s="11">
        <v>0.6513386217154189</v>
      </c>
      <c r="V218" s="11">
        <v>0.34866137828458105</v>
      </c>
      <c r="W218" s="11">
        <v>0.65241419429901104</v>
      </c>
      <c r="X218" s="11">
        <v>0.34758580570098896</v>
      </c>
      <c r="Y218" s="11">
        <v>0.64533810615806253</v>
      </c>
      <c r="Z218" s="11">
        <v>0.35466189384193747</v>
      </c>
      <c r="AA218" s="11">
        <v>0.68042503203759075</v>
      </c>
      <c r="AB218" s="11">
        <v>0.31957496796240925</v>
      </c>
      <c r="AC218" s="11">
        <v>0.69075612687464072</v>
      </c>
      <c r="AD218" s="11">
        <v>0.30924387312535923</v>
      </c>
      <c r="AE218" s="11">
        <v>0.69765532810014874</v>
      </c>
      <c r="AF218" s="11">
        <v>0.3023446718998512</v>
      </c>
      <c r="AG218" s="11">
        <v>0.6994428549917181</v>
      </c>
      <c r="AH218" s="11">
        <v>0.3005571450082819</v>
      </c>
      <c r="AI218" s="11">
        <v>0.69513097528488976</v>
      </c>
      <c r="AJ218" s="11">
        <v>0.30486902471511024</v>
      </c>
      <c r="AK218" s="11">
        <v>0.68953173374613008</v>
      </c>
      <c r="AL218" s="11">
        <v>0.31046826625386997</v>
      </c>
      <c r="AM218" s="11">
        <v>0.6813322563785813</v>
      </c>
      <c r="AN218" s="11">
        <v>0.31866774362141875</v>
      </c>
      <c r="AO218" s="11">
        <v>0.67445344319086187</v>
      </c>
      <c r="AP218" s="11">
        <v>0.32554655680913813</v>
      </c>
      <c r="AQ218" s="11">
        <v>0.6606232805664547</v>
      </c>
      <c r="AR218" s="11">
        <v>0.3393767194335453</v>
      </c>
      <c r="AS218" s="11">
        <v>0.65231963309225616</v>
      </c>
      <c r="AT218" s="11">
        <v>0.34768036690774384</v>
      </c>
      <c r="AU218" s="11">
        <v>0.74602696067875451</v>
      </c>
      <c r="AV218" s="11">
        <v>0.25397303932124554</v>
      </c>
      <c r="AW218" s="11">
        <v>0.74294367559836794</v>
      </c>
      <c r="AX218" s="11">
        <v>0.25705632440163212</v>
      </c>
      <c r="AY218" s="11">
        <v>0.74235269965099571</v>
      </c>
      <c r="AZ218" s="11">
        <v>0.25764730034900429</v>
      </c>
      <c r="BA218" s="11">
        <v>0.76502644007588905</v>
      </c>
      <c r="BB218" s="11">
        <v>0.23497355992411093</v>
      </c>
      <c r="BC218" s="11">
        <v>0.77045789075864268</v>
      </c>
      <c r="BD218" s="11">
        <v>0.22954210924135737</v>
      </c>
      <c r="BE218" s="11">
        <v>0.77310433461853023</v>
      </c>
      <c r="BF218" s="11">
        <v>0.2268956653814698</v>
      </c>
    </row>
    <row r="219" spans="1:58" x14ac:dyDescent="0.3">
      <c r="A219" s="3">
        <v>1247</v>
      </c>
      <c r="B219" s="4" t="s">
        <v>214</v>
      </c>
      <c r="C219" s="11">
        <v>0.78490013026487193</v>
      </c>
      <c r="D219" s="11">
        <v>0.2150998697351281</v>
      </c>
      <c r="E219" s="11">
        <v>0.78555231616456112</v>
      </c>
      <c r="F219" s="11">
        <v>0.21444768383543894</v>
      </c>
      <c r="G219" s="11">
        <v>0.78503756942175762</v>
      </c>
      <c r="H219" s="11">
        <v>0.21496243057824241</v>
      </c>
      <c r="I219" s="11">
        <v>0.78444323144104799</v>
      </c>
      <c r="J219" s="11">
        <v>0.21555676855895198</v>
      </c>
      <c r="K219" s="11">
        <v>0.78375596012136972</v>
      </c>
      <c r="L219" s="11">
        <v>0.21624403987863025</v>
      </c>
      <c r="M219" s="11">
        <v>0.77797599740512491</v>
      </c>
      <c r="N219" s="11">
        <v>0.22202400259487512</v>
      </c>
      <c r="O219" s="11">
        <v>0.77697495183044318</v>
      </c>
      <c r="P219" s="11">
        <v>0.22302504816955684</v>
      </c>
      <c r="Q219" s="11">
        <v>0.7766974984233761</v>
      </c>
      <c r="R219" s="11">
        <v>0.22330250157662393</v>
      </c>
      <c r="S219" s="11">
        <v>0.77613821351677781</v>
      </c>
      <c r="T219" s="11">
        <v>0.22386178648322219</v>
      </c>
      <c r="U219" s="11">
        <v>0.7508842574957828</v>
      </c>
      <c r="V219" s="11">
        <v>0.24911574250421722</v>
      </c>
      <c r="W219" s="11">
        <v>0.768936577074259</v>
      </c>
      <c r="X219" s="11">
        <v>0.231063422925741</v>
      </c>
      <c r="Y219" s="11">
        <v>0.75898605830164767</v>
      </c>
      <c r="Z219" s="11">
        <v>0.24101394169835236</v>
      </c>
      <c r="AA219" s="11">
        <v>0.78331221366604931</v>
      </c>
      <c r="AB219" s="11">
        <v>0.21668778633395067</v>
      </c>
      <c r="AC219" s="11">
        <v>0.7779049253802508</v>
      </c>
      <c r="AD219" s="11">
        <v>0.2220950746197492</v>
      </c>
      <c r="AE219" s="11">
        <v>0.78602701443875178</v>
      </c>
      <c r="AF219" s="11">
        <v>0.21397298556124825</v>
      </c>
      <c r="AG219" s="11">
        <v>0.78447804700309709</v>
      </c>
      <c r="AH219" s="11">
        <v>0.21552195299690291</v>
      </c>
      <c r="AI219" s="11">
        <v>0.77830713745046531</v>
      </c>
      <c r="AJ219" s="11">
        <v>0.22169286254953471</v>
      </c>
      <c r="AK219" s="11">
        <v>0.77278662836249679</v>
      </c>
      <c r="AL219" s="11">
        <v>0.22721337163750327</v>
      </c>
      <c r="AM219" s="11">
        <v>0.76199721436711265</v>
      </c>
      <c r="AN219" s="11">
        <v>0.23800278563288735</v>
      </c>
      <c r="AO219" s="11">
        <v>0.75057339449541283</v>
      </c>
      <c r="AP219" s="11">
        <v>0.24942660550458715</v>
      </c>
      <c r="AQ219" s="11">
        <v>0.73962899185973696</v>
      </c>
      <c r="AR219" s="11">
        <v>0.26037100814026298</v>
      </c>
      <c r="AS219" s="11">
        <v>0.73140716960941676</v>
      </c>
      <c r="AT219" s="11">
        <v>0.26859283039058318</v>
      </c>
      <c r="AU219" s="11">
        <v>0.88000299244407865</v>
      </c>
      <c r="AV219" s="11">
        <v>0.1199970075559213</v>
      </c>
      <c r="AW219" s="11">
        <v>0.88125527000769877</v>
      </c>
      <c r="AX219" s="11">
        <v>0.11874472999230121</v>
      </c>
      <c r="AY219" s="11">
        <v>0.88176843317972353</v>
      </c>
      <c r="AZ219" s="11">
        <v>0.1182315668202765</v>
      </c>
      <c r="BA219" s="11">
        <v>0.8841168367887543</v>
      </c>
      <c r="BB219" s="11">
        <v>0.11588316321124571</v>
      </c>
      <c r="BC219" s="11">
        <v>0.88451242829827914</v>
      </c>
      <c r="BD219" s="11">
        <v>0.11548757170172085</v>
      </c>
      <c r="BE219" s="11">
        <v>0.88577727257070027</v>
      </c>
      <c r="BF219" s="11">
        <v>0.11422272742929972</v>
      </c>
    </row>
    <row r="220" spans="1:58" x14ac:dyDescent="0.3">
      <c r="A220" s="3">
        <v>1251</v>
      </c>
      <c r="B220" s="4" t="s">
        <v>215</v>
      </c>
      <c r="C220" s="11">
        <v>0.64172790024493431</v>
      </c>
      <c r="D220" s="11">
        <v>0.35827209975506569</v>
      </c>
      <c r="E220" s="11">
        <v>0.64586129753914989</v>
      </c>
      <c r="F220" s="11">
        <v>0.35413870246085011</v>
      </c>
      <c r="G220" s="11">
        <v>0.65301967880570011</v>
      </c>
      <c r="H220" s="11">
        <v>0.34698032119429995</v>
      </c>
      <c r="I220" s="11">
        <v>0.6561282932416953</v>
      </c>
      <c r="J220" s="11">
        <v>0.3438717067583047</v>
      </c>
      <c r="K220" s="11">
        <v>0.65848670756646221</v>
      </c>
      <c r="L220" s="11">
        <v>0.34151329243353784</v>
      </c>
      <c r="M220" s="11">
        <v>0.66140832190214904</v>
      </c>
      <c r="N220" s="11">
        <v>0.33859167809785096</v>
      </c>
      <c r="O220" s="11">
        <v>0.66123778501628661</v>
      </c>
      <c r="P220" s="11">
        <v>0.33876221498371334</v>
      </c>
      <c r="Q220" s="11">
        <v>0.66581096849474908</v>
      </c>
      <c r="R220" s="11">
        <v>0.33418903150525087</v>
      </c>
      <c r="S220" s="11">
        <v>0.66885707580380194</v>
      </c>
      <c r="T220" s="11">
        <v>0.33114292419619806</v>
      </c>
      <c r="U220" s="11">
        <v>0.68944844124700244</v>
      </c>
      <c r="V220" s="11">
        <v>0.31055155875299761</v>
      </c>
      <c r="W220" s="11">
        <v>0.68321795177846745</v>
      </c>
      <c r="X220" s="11">
        <v>0.31678204822153261</v>
      </c>
      <c r="Y220" s="11">
        <v>0.6803902903379343</v>
      </c>
      <c r="Z220" s="11">
        <v>0.3196097096620657</v>
      </c>
      <c r="AA220" s="11">
        <v>0.68378313828516835</v>
      </c>
      <c r="AB220" s="11">
        <v>0.3162168617148316</v>
      </c>
      <c r="AC220" s="11">
        <v>0.68698795180722894</v>
      </c>
      <c r="AD220" s="11">
        <v>0.31301204819277106</v>
      </c>
      <c r="AE220" s="11">
        <v>0.68871315600287564</v>
      </c>
      <c r="AF220" s="11">
        <v>0.31128684399712436</v>
      </c>
      <c r="AG220" s="11">
        <v>0.68849301877708236</v>
      </c>
      <c r="AH220" s="11">
        <v>0.31150698122291764</v>
      </c>
      <c r="AI220" s="11">
        <v>0.69103716298275442</v>
      </c>
      <c r="AJ220" s="11">
        <v>0.30896283701724558</v>
      </c>
      <c r="AK220" s="11">
        <v>0.68866080156402742</v>
      </c>
      <c r="AL220" s="11">
        <v>0.31133919843597263</v>
      </c>
      <c r="AM220" s="11">
        <v>0.69167072576717004</v>
      </c>
      <c r="AN220" s="11">
        <v>0.30832927423283002</v>
      </c>
      <c r="AO220" s="11">
        <v>0.69481625699683625</v>
      </c>
      <c r="AP220" s="11">
        <v>0.30518374300316381</v>
      </c>
      <c r="AQ220" s="11">
        <v>0.70368585882919776</v>
      </c>
      <c r="AR220" s="11">
        <v>0.29631414117080224</v>
      </c>
      <c r="AS220" s="11">
        <v>0.70084643288996373</v>
      </c>
      <c r="AT220" s="11">
        <v>0.29915356711003627</v>
      </c>
      <c r="AU220" s="11">
        <v>0.70871670702179179</v>
      </c>
      <c r="AV220" s="11">
        <v>0.29128329297820821</v>
      </c>
      <c r="AW220" s="11">
        <v>0.71155705996131524</v>
      </c>
      <c r="AX220" s="11">
        <v>0.2884429400386847</v>
      </c>
      <c r="AY220" s="11">
        <v>0.717741935483871</v>
      </c>
      <c r="AZ220" s="11">
        <v>0.28225806451612906</v>
      </c>
      <c r="BA220" s="11">
        <v>0.72270742358078599</v>
      </c>
      <c r="BB220" s="11">
        <v>0.27729257641921395</v>
      </c>
      <c r="BC220" s="11">
        <v>0.72517601359553285</v>
      </c>
      <c r="BD220" s="11">
        <v>0.27482398640446709</v>
      </c>
      <c r="BE220" s="11">
        <v>0.72841901066925319</v>
      </c>
      <c r="BF220" s="11">
        <v>0.27158098933074687</v>
      </c>
    </row>
    <row r="221" spans="1:58" x14ac:dyDescent="0.3">
      <c r="A221" s="3">
        <v>1252</v>
      </c>
      <c r="B221" s="4" t="s">
        <v>216</v>
      </c>
      <c r="C221" s="11">
        <v>0</v>
      </c>
      <c r="D221" s="11">
        <v>1</v>
      </c>
      <c r="E221" s="11">
        <v>0</v>
      </c>
      <c r="F221" s="11">
        <v>1</v>
      </c>
      <c r="G221" s="11">
        <v>0</v>
      </c>
      <c r="H221" s="11">
        <v>1</v>
      </c>
      <c r="I221" s="11">
        <v>0</v>
      </c>
      <c r="J221" s="11">
        <v>1</v>
      </c>
      <c r="K221" s="11">
        <v>0</v>
      </c>
      <c r="L221" s="11">
        <v>1</v>
      </c>
      <c r="M221" s="11">
        <v>0</v>
      </c>
      <c r="N221" s="11">
        <v>1</v>
      </c>
      <c r="O221" s="11">
        <v>0</v>
      </c>
      <c r="P221" s="11">
        <v>1</v>
      </c>
      <c r="Q221" s="11">
        <v>0</v>
      </c>
      <c r="R221" s="11">
        <v>1</v>
      </c>
      <c r="S221" s="11">
        <v>0</v>
      </c>
      <c r="T221" s="11">
        <v>1</v>
      </c>
      <c r="U221" s="11">
        <v>0</v>
      </c>
      <c r="V221" s="11">
        <v>1</v>
      </c>
      <c r="W221" s="11">
        <v>0</v>
      </c>
      <c r="X221" s="11">
        <v>1</v>
      </c>
      <c r="Y221" s="11">
        <v>0</v>
      </c>
      <c r="Z221" s="11">
        <v>1</v>
      </c>
      <c r="AA221" s="11">
        <v>0</v>
      </c>
      <c r="AB221" s="11">
        <v>1</v>
      </c>
      <c r="AC221" s="11">
        <v>0</v>
      </c>
      <c r="AD221" s="11">
        <v>1</v>
      </c>
      <c r="AE221" s="11">
        <v>0</v>
      </c>
      <c r="AF221" s="11">
        <v>1</v>
      </c>
      <c r="AG221" s="11">
        <v>0</v>
      </c>
      <c r="AH221" s="11">
        <v>1</v>
      </c>
      <c r="AI221" s="11">
        <v>0</v>
      </c>
      <c r="AJ221" s="11">
        <v>1</v>
      </c>
      <c r="AK221" s="11">
        <v>0</v>
      </c>
      <c r="AL221" s="11">
        <v>1</v>
      </c>
      <c r="AM221" s="11">
        <v>0</v>
      </c>
      <c r="AN221" s="11">
        <v>1</v>
      </c>
      <c r="AO221" s="11">
        <v>0</v>
      </c>
      <c r="AP221" s="11">
        <v>1</v>
      </c>
      <c r="AQ221" s="11">
        <v>0</v>
      </c>
      <c r="AR221" s="11">
        <v>1</v>
      </c>
      <c r="AS221" s="11">
        <v>0</v>
      </c>
      <c r="AT221" s="11">
        <v>1</v>
      </c>
      <c r="AU221" s="11">
        <v>0</v>
      </c>
      <c r="AV221" s="11">
        <v>1</v>
      </c>
      <c r="AW221" s="11">
        <v>0</v>
      </c>
      <c r="AX221" s="11">
        <v>1</v>
      </c>
      <c r="AY221" s="11">
        <v>0</v>
      </c>
      <c r="AZ221" s="11">
        <v>1</v>
      </c>
      <c r="BA221" s="11">
        <v>0</v>
      </c>
      <c r="BB221" s="11">
        <v>1</v>
      </c>
      <c r="BC221" s="11">
        <v>0</v>
      </c>
      <c r="BD221" s="11">
        <v>1</v>
      </c>
      <c r="BE221" s="11">
        <v>0</v>
      </c>
      <c r="BF221" s="11">
        <v>1</v>
      </c>
    </row>
    <row r="222" spans="1:58" x14ac:dyDescent="0.3">
      <c r="A222" s="3">
        <v>1253</v>
      </c>
      <c r="B222" s="4" t="s">
        <v>217</v>
      </c>
      <c r="C222" s="11">
        <v>0.27110157367668097</v>
      </c>
      <c r="D222" s="11">
        <v>0.72889842632331903</v>
      </c>
      <c r="E222" s="11">
        <v>0.27298727298727299</v>
      </c>
      <c r="F222" s="11">
        <v>0.72701272701272701</v>
      </c>
      <c r="G222" s="11">
        <v>0.27110855829982766</v>
      </c>
      <c r="H222" s="11">
        <v>0.72889144170017228</v>
      </c>
      <c r="I222" s="11">
        <v>0.26766720093253676</v>
      </c>
      <c r="J222" s="11">
        <v>0.73233279906746318</v>
      </c>
      <c r="K222" s="11">
        <v>0.26950252343186731</v>
      </c>
      <c r="L222" s="11">
        <v>0.73049747656813269</v>
      </c>
      <c r="M222" s="11">
        <v>0.27448714244438022</v>
      </c>
      <c r="N222" s="11">
        <v>0.72551285755561978</v>
      </c>
      <c r="O222" s="11">
        <v>0.27483443708609273</v>
      </c>
      <c r="P222" s="11">
        <v>0.72516556291390732</v>
      </c>
      <c r="Q222" s="11">
        <v>0.26995003568879372</v>
      </c>
      <c r="R222" s="11">
        <v>0.73004996431120628</v>
      </c>
      <c r="S222" s="11">
        <v>0.26845255058421202</v>
      </c>
      <c r="T222" s="11">
        <v>0.73154744941578798</v>
      </c>
      <c r="U222" s="11">
        <v>0.27632176942887443</v>
      </c>
      <c r="V222" s="11">
        <v>0.72367823057112557</v>
      </c>
      <c r="W222" s="11">
        <v>0.32647278150633857</v>
      </c>
      <c r="X222" s="11">
        <v>0.67352721849366148</v>
      </c>
      <c r="Y222" s="11">
        <v>0.32178722165623636</v>
      </c>
      <c r="Z222" s="11">
        <v>0.67821277834376359</v>
      </c>
      <c r="AA222" s="11">
        <v>0.31039886039886039</v>
      </c>
      <c r="AB222" s="11">
        <v>0.68960113960113956</v>
      </c>
      <c r="AC222" s="11">
        <v>0.31077445844541979</v>
      </c>
      <c r="AD222" s="11">
        <v>0.68922554155458016</v>
      </c>
      <c r="AE222" s="11">
        <v>0.3163308440185994</v>
      </c>
      <c r="AF222" s="11">
        <v>0.68366915598140054</v>
      </c>
      <c r="AG222" s="11">
        <v>0.31814996496145759</v>
      </c>
      <c r="AH222" s="11">
        <v>0.68185003503854236</v>
      </c>
      <c r="AI222" s="11">
        <v>0.31671554252199413</v>
      </c>
      <c r="AJ222" s="11">
        <v>0.68328445747800581</v>
      </c>
      <c r="AK222" s="11">
        <v>0.31546536039188244</v>
      </c>
      <c r="AL222" s="11">
        <v>0.68453463960811756</v>
      </c>
      <c r="AM222" s="11">
        <v>0.32223592272914098</v>
      </c>
      <c r="AN222" s="11">
        <v>0.67776407727085897</v>
      </c>
      <c r="AO222" s="11">
        <v>0.31967882416984211</v>
      </c>
      <c r="AP222" s="11">
        <v>0.68032117583015783</v>
      </c>
      <c r="AQ222" s="11">
        <v>0.33060841597426965</v>
      </c>
      <c r="AR222" s="11">
        <v>0.6693915840257304</v>
      </c>
      <c r="AS222" s="11">
        <v>0.33093907954243151</v>
      </c>
      <c r="AT222" s="11">
        <v>0.66906092045756849</v>
      </c>
      <c r="AU222" s="11">
        <v>0.44348734012007307</v>
      </c>
      <c r="AV222" s="11">
        <v>0.55651265987992693</v>
      </c>
      <c r="AW222" s="11">
        <v>0.44138463518208726</v>
      </c>
      <c r="AX222" s="11">
        <v>0.55861536481791274</v>
      </c>
      <c r="AY222" s="11">
        <v>0.48531664964249233</v>
      </c>
      <c r="AZ222" s="11">
        <v>0.51468335035750767</v>
      </c>
      <c r="BA222" s="11">
        <v>0.49112872782181954</v>
      </c>
      <c r="BB222" s="11">
        <v>0.5088712721781804</v>
      </c>
      <c r="BC222" s="11">
        <v>0.48571784956966446</v>
      </c>
      <c r="BD222" s="11">
        <v>0.51428215043033554</v>
      </c>
      <c r="BE222" s="11">
        <v>0.48897104128157731</v>
      </c>
      <c r="BF222" s="11">
        <v>0.51102895871842269</v>
      </c>
    </row>
    <row r="223" spans="1:58" x14ac:dyDescent="0.3">
      <c r="A223" s="3">
        <v>1256</v>
      </c>
      <c r="B223" s="4" t="s">
        <v>218</v>
      </c>
      <c r="C223" s="11">
        <v>0.18582020389249304</v>
      </c>
      <c r="D223" s="11">
        <v>0.8141797961075069</v>
      </c>
      <c r="E223" s="11">
        <v>0.22720381199913364</v>
      </c>
      <c r="F223" s="11">
        <v>0.77279618800086636</v>
      </c>
      <c r="G223" s="11">
        <v>0.22981501632208923</v>
      </c>
      <c r="H223" s="11">
        <v>0.77018498367791077</v>
      </c>
      <c r="I223" s="11">
        <v>0.24402326082274392</v>
      </c>
      <c r="J223" s="11">
        <v>0.75597673917725605</v>
      </c>
      <c r="K223" s="11">
        <v>0.25052148518982059</v>
      </c>
      <c r="L223" s="11">
        <v>0.74947851481017935</v>
      </c>
      <c r="M223" s="11">
        <v>0.26156399087326282</v>
      </c>
      <c r="N223" s="11">
        <v>0.73843600912673724</v>
      </c>
      <c r="O223" s="11">
        <v>0.26493822159205993</v>
      </c>
      <c r="P223" s="11">
        <v>0.73506177840794007</v>
      </c>
      <c r="Q223" s="11">
        <v>0.27009900990099012</v>
      </c>
      <c r="R223" s="11">
        <v>0.72990099009900988</v>
      </c>
      <c r="S223" s="11">
        <v>0.25997675319643548</v>
      </c>
      <c r="T223" s="11">
        <v>0.74002324680356446</v>
      </c>
      <c r="U223" s="11">
        <v>0.44257758450286616</v>
      </c>
      <c r="V223" s="11">
        <v>0.55742241549713378</v>
      </c>
      <c r="W223" s="11">
        <v>0.44679216288897428</v>
      </c>
      <c r="X223" s="11">
        <v>0.55320783711102572</v>
      </c>
      <c r="Y223" s="11">
        <v>0.45094791091478004</v>
      </c>
      <c r="Z223" s="11">
        <v>0.54905208908521996</v>
      </c>
      <c r="AA223" s="11">
        <v>0.4414999098611862</v>
      </c>
      <c r="AB223" s="11">
        <v>0.55850009013881374</v>
      </c>
      <c r="AC223" s="11">
        <v>0.46256825788268452</v>
      </c>
      <c r="AD223" s="11">
        <v>0.53743174211731548</v>
      </c>
      <c r="AE223" s="11">
        <v>0.46525837988826818</v>
      </c>
      <c r="AF223" s="11">
        <v>0.53474162011173187</v>
      </c>
      <c r="AG223" s="11">
        <v>0.46185567010309281</v>
      </c>
      <c r="AH223" s="11">
        <v>0.53814432989690719</v>
      </c>
      <c r="AI223" s="11">
        <v>0.45516189184607558</v>
      </c>
      <c r="AJ223" s="11">
        <v>0.54483810815392442</v>
      </c>
      <c r="AK223" s="11">
        <v>0.44537253591713999</v>
      </c>
      <c r="AL223" s="11">
        <v>0.55462746408286001</v>
      </c>
      <c r="AM223" s="11">
        <v>0.47048700739975907</v>
      </c>
      <c r="AN223" s="11">
        <v>0.52951299260024087</v>
      </c>
      <c r="AO223" s="11">
        <v>0.42927733168622606</v>
      </c>
      <c r="AP223" s="11">
        <v>0.57072266831377394</v>
      </c>
      <c r="AQ223" s="11">
        <v>0.40719530102790014</v>
      </c>
      <c r="AR223" s="11">
        <v>0.59280469897209986</v>
      </c>
      <c r="AS223" s="11">
        <v>0.39572953736654803</v>
      </c>
      <c r="AT223" s="11">
        <v>0.60427046263345197</v>
      </c>
      <c r="AU223" s="11">
        <v>0.65162873108900099</v>
      </c>
      <c r="AV223" s="11">
        <v>0.34837126891099907</v>
      </c>
      <c r="AW223" s="11">
        <v>0.65939619630269986</v>
      </c>
      <c r="AX223" s="11">
        <v>0.3406038036973002</v>
      </c>
      <c r="AY223" s="11">
        <v>0.66381987577639756</v>
      </c>
      <c r="AZ223" s="11">
        <v>0.33618012422360249</v>
      </c>
      <c r="BA223" s="11">
        <v>0.67184690470074493</v>
      </c>
      <c r="BB223" s="11">
        <v>0.32815309529925507</v>
      </c>
      <c r="BC223" s="11">
        <v>0.68247216314274994</v>
      </c>
      <c r="BD223" s="11">
        <v>0.31752783685725011</v>
      </c>
      <c r="BE223" s="11">
        <v>0.68224067418515311</v>
      </c>
      <c r="BF223" s="11">
        <v>0.31775932581484695</v>
      </c>
    </row>
    <row r="224" spans="1:58" x14ac:dyDescent="0.3">
      <c r="A224" s="3">
        <v>1259</v>
      </c>
      <c r="B224" s="4" t="s">
        <v>219</v>
      </c>
      <c r="C224" s="11">
        <v>0</v>
      </c>
      <c r="D224" s="11">
        <v>1</v>
      </c>
      <c r="E224" s="11">
        <v>0</v>
      </c>
      <c r="F224" s="11">
        <v>1</v>
      </c>
      <c r="G224" s="11">
        <v>9.6123037487984622E-4</v>
      </c>
      <c r="H224" s="11">
        <v>0.99903876962512017</v>
      </c>
      <c r="I224" s="11">
        <v>9.4191522762951331E-4</v>
      </c>
      <c r="J224" s="11">
        <v>0.99905808477237046</v>
      </c>
      <c r="K224" s="11">
        <v>8.8941595019270681E-4</v>
      </c>
      <c r="L224" s="11">
        <v>0.99911058404980735</v>
      </c>
      <c r="M224" s="11">
        <v>0</v>
      </c>
      <c r="N224" s="11">
        <v>1</v>
      </c>
      <c r="O224" s="11">
        <v>0</v>
      </c>
      <c r="P224" s="11">
        <v>1</v>
      </c>
      <c r="Q224" s="11">
        <v>0</v>
      </c>
      <c r="R224" s="11">
        <v>1</v>
      </c>
      <c r="S224" s="11">
        <v>0</v>
      </c>
      <c r="T224" s="11">
        <v>1</v>
      </c>
      <c r="U224" s="11">
        <v>0</v>
      </c>
      <c r="V224" s="11">
        <v>1</v>
      </c>
      <c r="W224" s="11">
        <v>0</v>
      </c>
      <c r="X224" s="11">
        <v>1</v>
      </c>
      <c r="Y224" s="11">
        <v>0</v>
      </c>
      <c r="Z224" s="11">
        <v>1</v>
      </c>
      <c r="AA224" s="11">
        <v>0</v>
      </c>
      <c r="AB224" s="11">
        <v>1</v>
      </c>
      <c r="AC224" s="11">
        <v>0.11422637590861889</v>
      </c>
      <c r="AD224" s="11">
        <v>0.88577362409138105</v>
      </c>
      <c r="AE224" s="11">
        <v>0</v>
      </c>
      <c r="AF224" s="11">
        <v>1</v>
      </c>
      <c r="AG224" s="11">
        <v>0</v>
      </c>
      <c r="AH224" s="11">
        <v>1</v>
      </c>
      <c r="AI224" s="11">
        <v>0</v>
      </c>
      <c r="AJ224" s="11">
        <v>1</v>
      </c>
      <c r="AK224" s="11">
        <v>0</v>
      </c>
      <c r="AL224" s="11">
        <v>1</v>
      </c>
      <c r="AM224" s="11">
        <v>0</v>
      </c>
      <c r="AN224" s="11">
        <v>1</v>
      </c>
      <c r="AO224" s="11">
        <v>0</v>
      </c>
      <c r="AP224" s="11">
        <v>1</v>
      </c>
      <c r="AQ224" s="11">
        <v>0</v>
      </c>
      <c r="AR224" s="11">
        <v>1</v>
      </c>
      <c r="AS224" s="11">
        <v>0</v>
      </c>
      <c r="AT224" s="11">
        <v>1</v>
      </c>
      <c r="AU224" s="11">
        <v>0.49582784365393062</v>
      </c>
      <c r="AV224" s="11">
        <v>0.50417215634606938</v>
      </c>
      <c r="AW224" s="11">
        <v>0.49754849712214877</v>
      </c>
      <c r="AX224" s="11">
        <v>0.50245150287785123</v>
      </c>
      <c r="AY224" s="11">
        <v>0.49745870393900887</v>
      </c>
      <c r="AZ224" s="11">
        <v>0.50254129606099107</v>
      </c>
      <c r="BA224" s="11">
        <v>0.56637717121588094</v>
      </c>
      <c r="BB224" s="11">
        <v>0.43362282878411912</v>
      </c>
      <c r="BC224" s="11">
        <v>0.66646266829865364</v>
      </c>
      <c r="BD224" s="11">
        <v>0.33353733170134636</v>
      </c>
      <c r="BE224" s="11">
        <v>0.66913275791204274</v>
      </c>
      <c r="BF224" s="11">
        <v>0.33086724208795726</v>
      </c>
    </row>
    <row r="225" spans="1:58" x14ac:dyDescent="0.3">
      <c r="A225" s="3">
        <v>1260</v>
      </c>
      <c r="B225" s="4" t="s">
        <v>220</v>
      </c>
      <c r="C225" s="11">
        <v>0.21293859649122807</v>
      </c>
      <c r="D225" s="11">
        <v>0.78706140350877196</v>
      </c>
      <c r="E225" s="11">
        <v>0.21464702001319552</v>
      </c>
      <c r="F225" s="11">
        <v>0.78535297998680453</v>
      </c>
      <c r="G225" s="11">
        <v>0.21102957527240382</v>
      </c>
      <c r="H225" s="11">
        <v>0.78897042472759615</v>
      </c>
      <c r="I225" s="11">
        <v>0.21174098140264397</v>
      </c>
      <c r="J225" s="11">
        <v>0.78825901859735603</v>
      </c>
      <c r="K225" s="11">
        <v>0.21681909435645774</v>
      </c>
      <c r="L225" s="11">
        <v>0.78318090564354226</v>
      </c>
      <c r="M225" s="11">
        <v>0.26619811113551506</v>
      </c>
      <c r="N225" s="11">
        <v>0.73380188886448494</v>
      </c>
      <c r="O225" s="11">
        <v>0.27517074245428508</v>
      </c>
      <c r="P225" s="11">
        <v>0.72482925754571492</v>
      </c>
      <c r="Q225" s="11">
        <v>0.30167106420404571</v>
      </c>
      <c r="R225" s="11">
        <v>0.69832893579595423</v>
      </c>
      <c r="S225" s="11">
        <v>0.30017566974088711</v>
      </c>
      <c r="T225" s="11">
        <v>0.69982433025911284</v>
      </c>
      <c r="U225" s="11">
        <v>0.33565259117082535</v>
      </c>
      <c r="V225" s="11">
        <v>0.66434740882917465</v>
      </c>
      <c r="W225" s="11">
        <v>0.343843498273878</v>
      </c>
      <c r="X225" s="11">
        <v>0.65615650172612194</v>
      </c>
      <c r="Y225" s="11">
        <v>0.33887043189368771</v>
      </c>
      <c r="Z225" s="11">
        <v>0.66112956810631229</v>
      </c>
      <c r="AA225" s="11">
        <v>0.34572733202870187</v>
      </c>
      <c r="AB225" s="11">
        <v>0.65427266797129813</v>
      </c>
      <c r="AC225" s="11">
        <v>0.34806987276256202</v>
      </c>
      <c r="AD225" s="11">
        <v>0.65193012723743804</v>
      </c>
      <c r="AE225" s="11">
        <v>0.35035400128727739</v>
      </c>
      <c r="AF225" s="11">
        <v>0.64964599871272255</v>
      </c>
      <c r="AG225" s="11">
        <v>0.3514798012529704</v>
      </c>
      <c r="AH225" s="11">
        <v>0.6485201987470296</v>
      </c>
      <c r="AI225" s="11">
        <v>0.3533997401472499</v>
      </c>
      <c r="AJ225" s="11">
        <v>0.64660025985275016</v>
      </c>
      <c r="AK225" s="11">
        <v>0.35499139414802067</v>
      </c>
      <c r="AL225" s="11">
        <v>0.64500860585197939</v>
      </c>
      <c r="AM225" s="11">
        <v>0.35238890047986648</v>
      </c>
      <c r="AN225" s="11">
        <v>0.64761109952013352</v>
      </c>
      <c r="AO225" s="11">
        <v>0.35813471502590671</v>
      </c>
      <c r="AP225" s="11">
        <v>0.64186528497409323</v>
      </c>
      <c r="AQ225" s="11">
        <v>0.34425558058570549</v>
      </c>
      <c r="AR225" s="11">
        <v>0.65574441941429451</v>
      </c>
      <c r="AS225" s="11">
        <v>0.33871945061603714</v>
      </c>
      <c r="AT225" s="11">
        <v>0.66128054938396286</v>
      </c>
      <c r="AU225" s="11">
        <v>0.36842105263157893</v>
      </c>
      <c r="AV225" s="11">
        <v>0.63157894736842102</v>
      </c>
      <c r="AW225" s="11">
        <v>0.37273991655076494</v>
      </c>
      <c r="AX225" s="11">
        <v>0.62726008344923501</v>
      </c>
      <c r="AY225" s="11">
        <v>0.37687237866986217</v>
      </c>
      <c r="AZ225" s="11">
        <v>0.62312762133013777</v>
      </c>
      <c r="BA225" s="11">
        <v>0.37983425414364641</v>
      </c>
      <c r="BB225" s="11">
        <v>0.62016574585635365</v>
      </c>
      <c r="BC225" s="11">
        <v>0.38252541047693511</v>
      </c>
      <c r="BD225" s="11">
        <v>0.61747458952306489</v>
      </c>
      <c r="BE225" s="11">
        <v>0.38676298320968372</v>
      </c>
      <c r="BF225" s="11">
        <v>0.61323701679031628</v>
      </c>
    </row>
    <row r="226" spans="1:58" x14ac:dyDescent="0.3">
      <c r="A226" s="3">
        <v>1263</v>
      </c>
      <c r="B226" s="4" t="s">
        <v>221</v>
      </c>
      <c r="C226" s="11">
        <v>0.28245628853788329</v>
      </c>
      <c r="D226" s="11">
        <v>0.71754371146211671</v>
      </c>
      <c r="E226" s="11">
        <v>0.28697850821744625</v>
      </c>
      <c r="F226" s="11">
        <v>0.7130214917825537</v>
      </c>
      <c r="G226" s="11">
        <v>0.28752642706131076</v>
      </c>
      <c r="H226" s="11">
        <v>0.71247357293868918</v>
      </c>
      <c r="I226" s="11">
        <v>0.2929471032745592</v>
      </c>
      <c r="J226" s="11">
        <v>0.7070528967254408</v>
      </c>
      <c r="K226" s="11">
        <v>0.30037960059415747</v>
      </c>
      <c r="L226" s="11">
        <v>0.69962039940584253</v>
      </c>
      <c r="M226" s="11">
        <v>0.28584437086092718</v>
      </c>
      <c r="N226" s="11">
        <v>0.71415562913907282</v>
      </c>
      <c r="O226" s="11">
        <v>0.28469779995092825</v>
      </c>
      <c r="P226" s="11">
        <v>0.71530220004907175</v>
      </c>
      <c r="Q226" s="11">
        <v>0.3125969466895257</v>
      </c>
      <c r="R226" s="11">
        <v>0.68740305331047435</v>
      </c>
      <c r="S226" s="11">
        <v>0.35959677419354841</v>
      </c>
      <c r="T226" s="11">
        <v>0.64040322580645159</v>
      </c>
      <c r="U226" s="11">
        <v>0.38806726950054932</v>
      </c>
      <c r="V226" s="11">
        <v>0.61193273049945074</v>
      </c>
      <c r="W226" s="11">
        <v>0.39711070048714936</v>
      </c>
      <c r="X226" s="11">
        <v>0.60288929951285064</v>
      </c>
      <c r="Y226" s="11">
        <v>0.40107084019769357</v>
      </c>
      <c r="Z226" s="11">
        <v>0.59892915980230643</v>
      </c>
      <c r="AA226" s="11">
        <v>0.40759835025380708</v>
      </c>
      <c r="AB226" s="11">
        <v>0.59240164974619292</v>
      </c>
      <c r="AC226" s="11">
        <v>0.41282596706846292</v>
      </c>
      <c r="AD226" s="11">
        <v>0.58717403293153703</v>
      </c>
      <c r="AE226" s="11">
        <v>0.41175097276264594</v>
      </c>
      <c r="AF226" s="11">
        <v>0.58824902723735406</v>
      </c>
      <c r="AG226" s="11">
        <v>0.41207268247613182</v>
      </c>
      <c r="AH226" s="11">
        <v>0.58792731752386818</v>
      </c>
      <c r="AI226" s="11">
        <v>0.42052055827989437</v>
      </c>
      <c r="AJ226" s="11">
        <v>0.57947944172010557</v>
      </c>
      <c r="AK226" s="11">
        <v>0.43655233328426324</v>
      </c>
      <c r="AL226" s="11">
        <v>0.56344766671573676</v>
      </c>
      <c r="AM226" s="11">
        <v>0.44740094511086875</v>
      </c>
      <c r="AN226" s="11">
        <v>0.55259905488913119</v>
      </c>
      <c r="AO226" s="11">
        <v>0.44588806396344943</v>
      </c>
      <c r="AP226" s="11">
        <v>0.55411193603655051</v>
      </c>
      <c r="AQ226" s="11">
        <v>0.46429805764844129</v>
      </c>
      <c r="AR226" s="11">
        <v>0.53570194235155877</v>
      </c>
      <c r="AS226" s="11">
        <v>0.46517667965279202</v>
      </c>
      <c r="AT226" s="11">
        <v>0.53482332034720803</v>
      </c>
      <c r="AU226" s="11">
        <v>0.49077966101694914</v>
      </c>
      <c r="AV226" s="11">
        <v>0.50922033898305086</v>
      </c>
      <c r="AW226" s="11">
        <v>0.52379048380647741</v>
      </c>
      <c r="AX226" s="11">
        <v>0.47620951619352259</v>
      </c>
      <c r="AY226" s="11">
        <v>0.51234769010230008</v>
      </c>
      <c r="AZ226" s="11">
        <v>0.48765230989769986</v>
      </c>
      <c r="BA226" s="11">
        <v>0.54119235963727574</v>
      </c>
      <c r="BB226" s="11">
        <v>0.45880764036272431</v>
      </c>
      <c r="BC226" s="11">
        <v>0.5452168367346939</v>
      </c>
      <c r="BD226" s="11">
        <v>0.4547831632653061</v>
      </c>
      <c r="BE226" s="11">
        <v>0.56273812547625091</v>
      </c>
      <c r="BF226" s="11">
        <v>0.43726187452374904</v>
      </c>
    </row>
    <row r="227" spans="1:58" x14ac:dyDescent="0.3">
      <c r="A227" s="3">
        <v>1264</v>
      </c>
      <c r="B227" s="4" t="s">
        <v>222</v>
      </c>
      <c r="C227" s="11">
        <v>0.23472065991751032</v>
      </c>
      <c r="D227" s="11">
        <v>0.76527934008248966</v>
      </c>
      <c r="E227" s="11">
        <v>0.23335854765506808</v>
      </c>
      <c r="F227" s="11">
        <v>0.76664145234493197</v>
      </c>
      <c r="G227" s="11">
        <v>0.23310291858678955</v>
      </c>
      <c r="H227" s="11">
        <v>0.76689708141321045</v>
      </c>
      <c r="I227" s="11">
        <v>0.22839016653449642</v>
      </c>
      <c r="J227" s="11">
        <v>0.7716098334655036</v>
      </c>
      <c r="K227" s="11">
        <v>0.22895357985837922</v>
      </c>
      <c r="L227" s="11">
        <v>0.77104642014162073</v>
      </c>
      <c r="M227" s="11">
        <v>0.24327531645569619</v>
      </c>
      <c r="N227" s="11">
        <v>0.75672468354430378</v>
      </c>
      <c r="O227" s="11">
        <v>0.25621118012422361</v>
      </c>
      <c r="P227" s="11">
        <v>0.74378881987577639</v>
      </c>
      <c r="Q227" s="11">
        <v>0.26145552560646901</v>
      </c>
      <c r="R227" s="11">
        <v>0.73854447439353099</v>
      </c>
      <c r="S227" s="11">
        <v>0.26400947119179163</v>
      </c>
      <c r="T227" s="11">
        <v>0.73599052880820837</v>
      </c>
      <c r="U227" s="11">
        <v>0.17509727626459143</v>
      </c>
      <c r="V227" s="11">
        <v>0.82490272373540852</v>
      </c>
      <c r="W227" s="11">
        <v>0.17447357112161582</v>
      </c>
      <c r="X227" s="11">
        <v>0.82552642887838423</v>
      </c>
      <c r="Y227" s="11">
        <v>0.16448979591836735</v>
      </c>
      <c r="Z227" s="11">
        <v>0.83551020408163268</v>
      </c>
      <c r="AA227" s="11">
        <v>0.25459632294164669</v>
      </c>
      <c r="AB227" s="11">
        <v>0.74540367705835331</v>
      </c>
      <c r="AC227" s="11">
        <v>0.3700756068444091</v>
      </c>
      <c r="AD227" s="11">
        <v>0.6299243931555909</v>
      </c>
      <c r="AE227" s="11">
        <v>0.38425009893153939</v>
      </c>
      <c r="AF227" s="11">
        <v>0.61574990106846061</v>
      </c>
      <c r="AG227" s="11">
        <v>0.37877583465818759</v>
      </c>
      <c r="AH227" s="11">
        <v>0.62122416534181235</v>
      </c>
      <c r="AI227" s="11">
        <v>0.3862991487636806</v>
      </c>
      <c r="AJ227" s="11">
        <v>0.61370085123631946</v>
      </c>
      <c r="AK227" s="11">
        <v>0.38403494837172358</v>
      </c>
      <c r="AL227" s="11">
        <v>0.61596505162827642</v>
      </c>
      <c r="AM227" s="11">
        <v>0.37865212310089597</v>
      </c>
      <c r="AN227" s="11">
        <v>0.62134787689910398</v>
      </c>
      <c r="AO227" s="11">
        <v>0.37660318694131362</v>
      </c>
      <c r="AP227" s="11">
        <v>0.62339681305868633</v>
      </c>
      <c r="AQ227" s="11">
        <v>0.376008804108584</v>
      </c>
      <c r="AR227" s="11">
        <v>0.62399119589141594</v>
      </c>
      <c r="AS227" s="11">
        <v>0.37094448449891854</v>
      </c>
      <c r="AT227" s="11">
        <v>0.62905551550108152</v>
      </c>
      <c r="AU227" s="11">
        <v>0.38565822333214411</v>
      </c>
      <c r="AV227" s="11">
        <v>0.61434177666785583</v>
      </c>
      <c r="AW227" s="11">
        <v>0.37786532951289398</v>
      </c>
      <c r="AX227" s="11">
        <v>0.62213467048710602</v>
      </c>
      <c r="AY227" s="11">
        <v>0.37402413058907025</v>
      </c>
      <c r="AZ227" s="11">
        <v>0.62597586941092975</v>
      </c>
      <c r="BA227" s="11">
        <v>0.37782485875706212</v>
      </c>
      <c r="BB227" s="11">
        <v>0.62217514124293782</v>
      </c>
      <c r="BC227" s="11">
        <v>0.39678096571028693</v>
      </c>
      <c r="BD227" s="11">
        <v>0.60321903428971313</v>
      </c>
      <c r="BE227" s="11">
        <v>0.39548611111111109</v>
      </c>
      <c r="BF227" s="11">
        <v>0.60451388888888891</v>
      </c>
    </row>
    <row r="228" spans="1:58" x14ac:dyDescent="0.3">
      <c r="A228" s="3">
        <v>1265</v>
      </c>
      <c r="B228" s="4" t="s">
        <v>223</v>
      </c>
      <c r="C228" s="11">
        <v>0.80684931506849311</v>
      </c>
      <c r="D228" s="11">
        <v>0.19315068493150686</v>
      </c>
      <c r="E228" s="11">
        <v>0.81276005547850205</v>
      </c>
      <c r="F228" s="11">
        <v>0.18723994452149792</v>
      </c>
      <c r="G228" s="11">
        <v>0.81276595744680846</v>
      </c>
      <c r="H228" s="11">
        <v>0.18723404255319148</v>
      </c>
      <c r="I228" s="11">
        <v>0.80677009873060646</v>
      </c>
      <c r="J228" s="11">
        <v>0.19322990126939352</v>
      </c>
      <c r="K228" s="11">
        <v>0.80028129395218006</v>
      </c>
      <c r="L228" s="11">
        <v>0.19971870604781997</v>
      </c>
      <c r="M228" s="11">
        <v>0.79083094555873923</v>
      </c>
      <c r="N228" s="11">
        <v>0.20916905444126074</v>
      </c>
      <c r="O228" s="11">
        <v>0.80841799709724238</v>
      </c>
      <c r="P228" s="11">
        <v>0.19158200290275762</v>
      </c>
      <c r="Q228" s="11">
        <v>0.80271084337349397</v>
      </c>
      <c r="R228" s="11">
        <v>0.19728915662650603</v>
      </c>
      <c r="S228" s="11">
        <v>0.78978978978978975</v>
      </c>
      <c r="T228" s="11">
        <v>0.21021021021021022</v>
      </c>
      <c r="U228" s="11">
        <v>0.70016474464579903</v>
      </c>
      <c r="V228" s="11">
        <v>0.29983525535420097</v>
      </c>
      <c r="W228" s="11">
        <v>0.70774091627172198</v>
      </c>
      <c r="X228" s="11">
        <v>0.29225908372827802</v>
      </c>
      <c r="Y228" s="11">
        <v>0.71301775147928992</v>
      </c>
      <c r="Z228" s="11">
        <v>0.28698224852071008</v>
      </c>
      <c r="AA228" s="11">
        <v>0.72727272727272729</v>
      </c>
      <c r="AB228" s="11">
        <v>0.27272727272727271</v>
      </c>
      <c r="AC228" s="11">
        <v>0.726457399103139</v>
      </c>
      <c r="AD228" s="11">
        <v>0.273542600896861</v>
      </c>
      <c r="AE228" s="11">
        <v>0.73628048780487809</v>
      </c>
      <c r="AF228" s="11">
        <v>0.26371951219512196</v>
      </c>
      <c r="AG228" s="11">
        <v>0.72948328267477203</v>
      </c>
      <c r="AH228" s="11">
        <v>0.27051671732522797</v>
      </c>
      <c r="AI228" s="11">
        <v>0.73070866141732282</v>
      </c>
      <c r="AJ228" s="11">
        <v>0.26929133858267718</v>
      </c>
      <c r="AK228" s="11">
        <v>0.73257698541329008</v>
      </c>
      <c r="AL228" s="11">
        <v>0.26742301458670986</v>
      </c>
      <c r="AM228" s="11">
        <v>0.71611721611721613</v>
      </c>
      <c r="AN228" s="11">
        <v>0.28388278388278387</v>
      </c>
      <c r="AO228" s="11">
        <v>0.74410774410774416</v>
      </c>
      <c r="AP228" s="11">
        <v>0.25589225589225589</v>
      </c>
      <c r="AQ228" s="11">
        <v>0.74871794871794872</v>
      </c>
      <c r="AR228" s="11">
        <v>0.25128205128205128</v>
      </c>
      <c r="AS228" s="11">
        <v>0.72648083623693382</v>
      </c>
      <c r="AT228" s="11">
        <v>0.27351916376306618</v>
      </c>
      <c r="AU228" s="11">
        <v>0.75395430579964851</v>
      </c>
      <c r="AV228" s="11">
        <v>0.24604569420035149</v>
      </c>
      <c r="AW228" s="11">
        <v>0.74688057040998213</v>
      </c>
      <c r="AX228" s="11">
        <v>0.25311942959001782</v>
      </c>
      <c r="AY228" s="11">
        <v>0.75310834813499117</v>
      </c>
      <c r="AZ228" s="11">
        <v>0.24689165186500889</v>
      </c>
      <c r="BA228" s="11">
        <v>0.76388888888888884</v>
      </c>
      <c r="BB228" s="11">
        <v>0.2361111111111111</v>
      </c>
      <c r="BC228" s="11">
        <v>0.76109215017064846</v>
      </c>
      <c r="BD228" s="11">
        <v>0.23890784982935154</v>
      </c>
      <c r="BE228" s="11">
        <v>0.76207513416815742</v>
      </c>
      <c r="BF228" s="11">
        <v>0.23792486583184258</v>
      </c>
    </row>
    <row r="229" spans="1:58" x14ac:dyDescent="0.3">
      <c r="A229" s="3">
        <v>1266</v>
      </c>
      <c r="B229" s="4" t="s">
        <v>224</v>
      </c>
      <c r="C229" s="11">
        <v>2.1152829190904283E-3</v>
      </c>
      <c r="D229" s="11">
        <v>0.99788471708090953</v>
      </c>
      <c r="E229" s="11">
        <v>2.1356113187399892E-3</v>
      </c>
      <c r="F229" s="11">
        <v>0.99786438868126004</v>
      </c>
      <c r="G229" s="11">
        <v>0</v>
      </c>
      <c r="H229" s="11">
        <v>1</v>
      </c>
      <c r="I229" s="11">
        <v>0</v>
      </c>
      <c r="J229" s="11">
        <v>1</v>
      </c>
      <c r="K229" s="11">
        <v>0</v>
      </c>
      <c r="L229" s="11">
        <v>1</v>
      </c>
      <c r="M229" s="11">
        <v>0</v>
      </c>
      <c r="N229" s="11">
        <v>1</v>
      </c>
      <c r="O229" s="11">
        <v>0</v>
      </c>
      <c r="P229" s="11">
        <v>1</v>
      </c>
      <c r="Q229" s="11">
        <v>0</v>
      </c>
      <c r="R229" s="11">
        <v>1</v>
      </c>
      <c r="S229" s="11">
        <v>0</v>
      </c>
      <c r="T229" s="11">
        <v>1</v>
      </c>
      <c r="U229" s="11">
        <v>0</v>
      </c>
      <c r="V229" s="11">
        <v>1</v>
      </c>
      <c r="W229" s="11">
        <v>0</v>
      </c>
      <c r="X229" s="11">
        <v>1</v>
      </c>
      <c r="Y229" s="11">
        <v>0</v>
      </c>
      <c r="Z229" s="11">
        <v>1</v>
      </c>
      <c r="AA229" s="11">
        <v>0</v>
      </c>
      <c r="AB229" s="11">
        <v>1</v>
      </c>
      <c r="AC229" s="11">
        <v>0</v>
      </c>
      <c r="AD229" s="11">
        <v>1</v>
      </c>
      <c r="AE229" s="11">
        <v>0</v>
      </c>
      <c r="AF229" s="11">
        <v>1</v>
      </c>
      <c r="AG229" s="11">
        <v>0</v>
      </c>
      <c r="AH229" s="11">
        <v>1</v>
      </c>
      <c r="AI229" s="11">
        <v>0</v>
      </c>
      <c r="AJ229" s="11">
        <v>1</v>
      </c>
      <c r="AK229" s="11">
        <v>0</v>
      </c>
      <c r="AL229" s="11">
        <v>1</v>
      </c>
      <c r="AM229" s="11">
        <v>0</v>
      </c>
      <c r="AN229" s="11">
        <v>1</v>
      </c>
      <c r="AO229" s="11">
        <v>0</v>
      </c>
      <c r="AP229" s="11">
        <v>1</v>
      </c>
      <c r="AQ229" s="11">
        <v>0</v>
      </c>
      <c r="AR229" s="11">
        <v>1</v>
      </c>
      <c r="AS229" s="11">
        <v>0</v>
      </c>
      <c r="AT229" s="11">
        <v>1</v>
      </c>
      <c r="AU229" s="11">
        <v>0</v>
      </c>
      <c r="AV229" s="11">
        <v>1</v>
      </c>
      <c r="AW229" s="11">
        <v>0</v>
      </c>
      <c r="AX229" s="11">
        <v>1</v>
      </c>
      <c r="AY229" s="11">
        <v>0</v>
      </c>
      <c r="AZ229" s="11">
        <v>1</v>
      </c>
      <c r="BA229" s="11">
        <v>0</v>
      </c>
      <c r="BB229" s="11">
        <v>1</v>
      </c>
      <c r="BC229" s="11">
        <v>0</v>
      </c>
      <c r="BD229" s="11">
        <v>1</v>
      </c>
      <c r="BE229" s="11">
        <v>0</v>
      </c>
      <c r="BF229" s="11">
        <v>1</v>
      </c>
    </row>
    <row r="230" spans="1:58" x14ac:dyDescent="0.3">
      <c r="A230" s="3">
        <v>1401</v>
      </c>
      <c r="B230" s="4" t="s">
        <v>225</v>
      </c>
      <c r="C230" s="11">
        <v>0.68876819020291047</v>
      </c>
      <c r="D230" s="11">
        <v>0.31123180979708959</v>
      </c>
      <c r="E230" s="11">
        <v>0.68447964708241427</v>
      </c>
      <c r="F230" s="11">
        <v>0.31552035291758573</v>
      </c>
      <c r="G230" s="11">
        <v>0.68601503759398497</v>
      </c>
      <c r="H230" s="11">
        <v>0.31398496240601503</v>
      </c>
      <c r="I230" s="11">
        <v>0.68595545611715647</v>
      </c>
      <c r="J230" s="11">
        <v>0.31404454388284347</v>
      </c>
      <c r="K230" s="11">
        <v>0.7077634367173955</v>
      </c>
      <c r="L230" s="11">
        <v>0.2922365632826045</v>
      </c>
      <c r="M230" s="11">
        <v>0.70997461690326225</v>
      </c>
      <c r="N230" s="11">
        <v>0.29002538309673781</v>
      </c>
      <c r="O230" s="11">
        <v>0.70913169455089264</v>
      </c>
      <c r="P230" s="11">
        <v>0.29086830544910741</v>
      </c>
      <c r="Q230" s="11">
        <v>0.71573230231059559</v>
      </c>
      <c r="R230" s="11">
        <v>0.28426769768940441</v>
      </c>
      <c r="S230" s="11">
        <v>0.72118280551245784</v>
      </c>
      <c r="T230" s="11">
        <v>0.27881719448754222</v>
      </c>
      <c r="U230" s="11">
        <v>0.73577946029897112</v>
      </c>
      <c r="V230" s="11">
        <v>0.26422053970102893</v>
      </c>
      <c r="W230" s="11">
        <v>0.75394885295223768</v>
      </c>
      <c r="X230" s="11">
        <v>0.24605114704776232</v>
      </c>
      <c r="Y230" s="11">
        <v>0.75776454420522221</v>
      </c>
      <c r="Z230" s="11">
        <v>0.24223545579477782</v>
      </c>
      <c r="AA230" s="11">
        <v>0.76532164265903191</v>
      </c>
      <c r="AB230" s="11">
        <v>0.23467835734096806</v>
      </c>
      <c r="AC230" s="11">
        <v>0.77117966041425901</v>
      </c>
      <c r="AD230" s="11">
        <v>0.22882033958574097</v>
      </c>
      <c r="AE230" s="11">
        <v>0.77119326828394952</v>
      </c>
      <c r="AF230" s="11">
        <v>0.22880673171605048</v>
      </c>
      <c r="AG230" s="11">
        <v>0.77283643155741355</v>
      </c>
      <c r="AH230" s="11">
        <v>0.22716356844258651</v>
      </c>
      <c r="AI230" s="11">
        <v>0.77918287937743191</v>
      </c>
      <c r="AJ230" s="11">
        <v>0.22081712062256809</v>
      </c>
      <c r="AK230" s="11">
        <v>0.78040120717202199</v>
      </c>
      <c r="AL230" s="11">
        <v>0.21959879282797798</v>
      </c>
      <c r="AM230" s="11">
        <v>0.77984482454593551</v>
      </c>
      <c r="AN230" s="11">
        <v>0.22015517545406454</v>
      </c>
      <c r="AO230" s="11">
        <v>0.78462482468443195</v>
      </c>
      <c r="AP230" s="11">
        <v>0.21537517531556802</v>
      </c>
      <c r="AQ230" s="11">
        <v>0.78554717962048348</v>
      </c>
      <c r="AR230" s="11">
        <v>0.21445282037951652</v>
      </c>
      <c r="AS230" s="11">
        <v>0.78789183603169133</v>
      </c>
      <c r="AT230" s="11">
        <v>0.21210816396830864</v>
      </c>
      <c r="AU230" s="11">
        <v>0.82530535007741268</v>
      </c>
      <c r="AV230" s="11">
        <v>0.17469464992258729</v>
      </c>
      <c r="AW230" s="11">
        <v>0.82716260023886712</v>
      </c>
      <c r="AX230" s="11">
        <v>0.17283739976113291</v>
      </c>
      <c r="AY230" s="11">
        <v>0.8363128018300432</v>
      </c>
      <c r="AZ230" s="11">
        <v>0.16368719816995678</v>
      </c>
      <c r="BA230" s="11">
        <v>0.84171510403504335</v>
      </c>
      <c r="BB230" s="11">
        <v>0.15828489596495662</v>
      </c>
      <c r="BC230" s="11">
        <v>0.84387550200803207</v>
      </c>
      <c r="BD230" s="11">
        <v>0.15612449799196787</v>
      </c>
      <c r="BE230" s="11">
        <v>0.84532976230331436</v>
      </c>
      <c r="BF230" s="11">
        <v>0.15467023769668564</v>
      </c>
    </row>
    <row r="231" spans="1:58" x14ac:dyDescent="0.3">
      <c r="A231" s="3">
        <v>1411</v>
      </c>
      <c r="B231" s="4" t="s">
        <v>226</v>
      </c>
      <c r="C231" s="11">
        <v>0.23538521099496709</v>
      </c>
      <c r="D231" s="11">
        <v>0.76461478900503288</v>
      </c>
      <c r="E231" s="11">
        <v>0.24290711232024872</v>
      </c>
      <c r="F231" s="11">
        <v>0.75709288767975125</v>
      </c>
      <c r="G231" s="11">
        <v>0.24135188866799204</v>
      </c>
      <c r="H231" s="11">
        <v>0.75864811133200794</v>
      </c>
      <c r="I231" s="11">
        <v>0.2412</v>
      </c>
      <c r="J231" s="11">
        <v>0.75880000000000003</v>
      </c>
      <c r="K231" s="11">
        <v>0.24959807073954984</v>
      </c>
      <c r="L231" s="11">
        <v>0.75040192926045013</v>
      </c>
      <c r="M231" s="11">
        <v>0.23852092645266151</v>
      </c>
      <c r="N231" s="11">
        <v>0.76147907354733846</v>
      </c>
      <c r="O231" s="11">
        <v>0.2427652733118971</v>
      </c>
      <c r="P231" s="11">
        <v>0.75723472668810288</v>
      </c>
      <c r="Q231" s="11">
        <v>0.23323852092645267</v>
      </c>
      <c r="R231" s="11">
        <v>0.7667614790735473</v>
      </c>
      <c r="S231" s="11">
        <v>0.24214343271555197</v>
      </c>
      <c r="T231" s="11">
        <v>0.75785656728444806</v>
      </c>
      <c r="U231" s="11">
        <v>0.23657289002557544</v>
      </c>
      <c r="V231" s="11">
        <v>0.76342710997442453</v>
      </c>
      <c r="W231" s="11">
        <v>0.25032313657906075</v>
      </c>
      <c r="X231" s="11">
        <v>0.7496768634209392</v>
      </c>
      <c r="Y231" s="11">
        <v>0.24355670103092783</v>
      </c>
      <c r="Z231" s="11">
        <v>0.75644329896907214</v>
      </c>
      <c r="AA231" s="11">
        <v>0.24555461473327689</v>
      </c>
      <c r="AB231" s="11">
        <v>0.75444538526672311</v>
      </c>
      <c r="AC231" s="11">
        <v>0.24667524667524668</v>
      </c>
      <c r="AD231" s="11">
        <v>0.75332475332475335</v>
      </c>
      <c r="AE231" s="11">
        <v>0.24001699235344096</v>
      </c>
      <c r="AF231" s="11">
        <v>0.75998300764655902</v>
      </c>
      <c r="AG231" s="11">
        <v>0.23307952622673433</v>
      </c>
      <c r="AH231" s="11">
        <v>0.76692047377326567</v>
      </c>
      <c r="AI231" s="11">
        <v>0.22769753610875107</v>
      </c>
      <c r="AJ231" s="11">
        <v>0.7723024638912489</v>
      </c>
      <c r="AK231" s="11">
        <v>0.23906581740976646</v>
      </c>
      <c r="AL231" s="11">
        <v>0.7609341825902336</v>
      </c>
      <c r="AM231" s="11">
        <v>0.23347639484978541</v>
      </c>
      <c r="AN231" s="11">
        <v>0.76652360515021456</v>
      </c>
      <c r="AO231" s="11">
        <v>0.23378914865460962</v>
      </c>
      <c r="AP231" s="11">
        <v>0.76621085134539035</v>
      </c>
      <c r="AQ231" s="11">
        <v>0.22143489813994685</v>
      </c>
      <c r="AR231" s="11">
        <v>0.77856510186005312</v>
      </c>
      <c r="AS231" s="11">
        <v>0.22809335094671951</v>
      </c>
      <c r="AT231" s="11">
        <v>0.77190664905328055</v>
      </c>
      <c r="AU231" s="11">
        <v>0.23198594024604569</v>
      </c>
      <c r="AV231" s="11">
        <v>0.76801405975395431</v>
      </c>
      <c r="AW231" s="11">
        <v>0.2298951048951049</v>
      </c>
      <c r="AX231" s="11">
        <v>0.7701048951048951</v>
      </c>
      <c r="AY231" s="11">
        <v>0.23623063683304646</v>
      </c>
      <c r="AZ231" s="11">
        <v>0.76376936316695354</v>
      </c>
      <c r="BA231" s="11">
        <v>0.24374735057227639</v>
      </c>
      <c r="BB231" s="11">
        <v>0.75625264942772363</v>
      </c>
      <c r="BC231" s="11">
        <v>0.25412262156448201</v>
      </c>
      <c r="BD231" s="11">
        <v>0.74587737843551793</v>
      </c>
      <c r="BE231" s="11">
        <v>0.25994014536126547</v>
      </c>
      <c r="BF231" s="11">
        <v>0.74005985463873447</v>
      </c>
    </row>
    <row r="232" spans="1:58" x14ac:dyDescent="0.3">
      <c r="A232" s="3">
        <v>1412</v>
      </c>
      <c r="B232" s="4" t="s">
        <v>227</v>
      </c>
      <c r="C232" s="11">
        <v>0</v>
      </c>
      <c r="D232" s="11">
        <v>1</v>
      </c>
      <c r="E232" s="11">
        <v>0</v>
      </c>
      <c r="F232" s="11">
        <v>1</v>
      </c>
      <c r="G232" s="11">
        <v>0</v>
      </c>
      <c r="H232" s="11">
        <v>1</v>
      </c>
      <c r="I232" s="11">
        <v>0</v>
      </c>
      <c r="J232" s="11">
        <v>1</v>
      </c>
      <c r="K232" s="11">
        <v>0</v>
      </c>
      <c r="L232" s="11">
        <v>1</v>
      </c>
      <c r="M232" s="11">
        <v>0.25068870523415976</v>
      </c>
      <c r="N232" s="11">
        <v>0.74931129476584024</v>
      </c>
      <c r="O232" s="11">
        <v>0.25592417061611372</v>
      </c>
      <c r="P232" s="11">
        <v>0.74407582938388628</v>
      </c>
      <c r="Q232" s="11">
        <v>0.26493256262042392</v>
      </c>
      <c r="R232" s="11">
        <v>0.73506743737957614</v>
      </c>
      <c r="S232" s="11">
        <v>0.25733855185909982</v>
      </c>
      <c r="T232" s="11">
        <v>0.74266144814090018</v>
      </c>
      <c r="U232" s="11">
        <v>0.25692963752665243</v>
      </c>
      <c r="V232" s="11">
        <v>0.74307036247334757</v>
      </c>
      <c r="W232" s="11">
        <v>0.2722283205268935</v>
      </c>
      <c r="X232" s="11">
        <v>0.7277716794731065</v>
      </c>
      <c r="Y232" s="11">
        <v>0.26216814159292035</v>
      </c>
      <c r="Z232" s="11">
        <v>0.73783185840707965</v>
      </c>
      <c r="AA232" s="11">
        <v>0.25108695652173912</v>
      </c>
      <c r="AB232" s="11">
        <v>0.74891304347826082</v>
      </c>
      <c r="AC232" s="11">
        <v>0.2558139534883721</v>
      </c>
      <c r="AD232" s="11">
        <v>0.7441860465116279</v>
      </c>
      <c r="AE232" s="11">
        <v>0.26470588235294118</v>
      </c>
      <c r="AF232" s="11">
        <v>0.73529411764705888</v>
      </c>
      <c r="AG232" s="11">
        <v>0.27104959630911191</v>
      </c>
      <c r="AH232" s="11">
        <v>0.72895040369088815</v>
      </c>
      <c r="AI232" s="11">
        <v>0.26820809248554911</v>
      </c>
      <c r="AJ232" s="11">
        <v>0.73179190751445089</v>
      </c>
      <c r="AK232" s="11">
        <v>0.28045977011494255</v>
      </c>
      <c r="AL232" s="11">
        <v>0.7195402298850575</v>
      </c>
      <c r="AM232" s="11">
        <v>0.27324913892078073</v>
      </c>
      <c r="AN232" s="11">
        <v>0.72675086107921927</v>
      </c>
      <c r="AO232" s="11">
        <v>0.28114285714285714</v>
      </c>
      <c r="AP232" s="11">
        <v>0.71885714285714286</v>
      </c>
      <c r="AQ232" s="11">
        <v>0.28919860627177701</v>
      </c>
      <c r="AR232" s="11">
        <v>0.71080139372822304</v>
      </c>
      <c r="AS232" s="11">
        <v>0.30470588235294116</v>
      </c>
      <c r="AT232" s="11">
        <v>0.69529411764705884</v>
      </c>
      <c r="AU232" s="11">
        <v>0.3537170263788969</v>
      </c>
      <c r="AV232" s="11">
        <v>0.6462829736211031</v>
      </c>
      <c r="AW232" s="11">
        <v>0.35135135135135137</v>
      </c>
      <c r="AX232" s="11">
        <v>0.64864864864864868</v>
      </c>
      <c r="AY232" s="11">
        <v>0.35249999999999998</v>
      </c>
      <c r="AZ232" s="11">
        <v>0.64749999999999996</v>
      </c>
      <c r="BA232" s="11">
        <v>0.35796178343949042</v>
      </c>
      <c r="BB232" s="11">
        <v>0.64203821656050952</v>
      </c>
      <c r="BC232" s="11">
        <v>0.34974747474747475</v>
      </c>
      <c r="BD232" s="11">
        <v>0.6502525252525253</v>
      </c>
      <c r="BE232" s="11">
        <v>0.39378881987577641</v>
      </c>
      <c r="BF232" s="11">
        <v>0.60621118012422359</v>
      </c>
    </row>
    <row r="233" spans="1:58" x14ac:dyDescent="0.3">
      <c r="A233" s="3">
        <v>1413</v>
      </c>
      <c r="B233" s="4" t="s">
        <v>228</v>
      </c>
      <c r="C233" s="11">
        <v>8.0367393800229621E-3</v>
      </c>
      <c r="D233" s="11">
        <v>0.99196326061997708</v>
      </c>
      <c r="E233" s="11">
        <v>1.4594279042615295E-2</v>
      </c>
      <c r="F233" s="11">
        <v>0.98540572095738466</v>
      </c>
      <c r="G233" s="11">
        <v>1.4201183431952662E-2</v>
      </c>
      <c r="H233" s="11">
        <v>0.98579881656804735</v>
      </c>
      <c r="I233" s="11">
        <v>1.5411973918197985E-2</v>
      </c>
      <c r="J233" s="11">
        <v>0.98458802608180207</v>
      </c>
      <c r="K233" s="11">
        <v>1.6033254156769598E-2</v>
      </c>
      <c r="L233" s="11">
        <v>0.98396674584323041</v>
      </c>
      <c r="M233" s="11">
        <v>0</v>
      </c>
      <c r="N233" s="11">
        <v>1</v>
      </c>
      <c r="O233" s="11">
        <v>0</v>
      </c>
      <c r="P233" s="11">
        <v>1</v>
      </c>
      <c r="Q233" s="11">
        <v>0</v>
      </c>
      <c r="R233" s="11">
        <v>1</v>
      </c>
      <c r="S233" s="11">
        <v>0</v>
      </c>
      <c r="T233" s="11">
        <v>1</v>
      </c>
      <c r="U233" s="11">
        <v>0</v>
      </c>
      <c r="V233" s="11">
        <v>1</v>
      </c>
      <c r="W233" s="11">
        <v>0</v>
      </c>
      <c r="X233" s="11">
        <v>1</v>
      </c>
      <c r="Y233" s="11">
        <v>0</v>
      </c>
      <c r="Z233" s="11">
        <v>1</v>
      </c>
      <c r="AA233" s="11">
        <v>0</v>
      </c>
      <c r="AB233" s="11">
        <v>1</v>
      </c>
      <c r="AC233" s="11">
        <v>0</v>
      </c>
      <c r="AD233" s="11">
        <v>1</v>
      </c>
      <c r="AE233" s="11">
        <v>0</v>
      </c>
      <c r="AF233" s="11">
        <v>1</v>
      </c>
      <c r="AG233" s="11">
        <v>0</v>
      </c>
      <c r="AH233" s="11">
        <v>1</v>
      </c>
      <c r="AI233" s="11">
        <v>0</v>
      </c>
      <c r="AJ233" s="11">
        <v>1</v>
      </c>
      <c r="AK233" s="11">
        <v>0</v>
      </c>
      <c r="AL233" s="11">
        <v>1</v>
      </c>
      <c r="AM233" s="11">
        <v>0</v>
      </c>
      <c r="AN233" s="11">
        <v>1</v>
      </c>
      <c r="AO233" s="11">
        <v>0</v>
      </c>
      <c r="AP233" s="11">
        <v>1</v>
      </c>
      <c r="AQ233" s="11">
        <v>0</v>
      </c>
      <c r="AR233" s="11">
        <v>1</v>
      </c>
      <c r="AS233" s="11">
        <v>0</v>
      </c>
      <c r="AT233" s="11">
        <v>1</v>
      </c>
      <c r="AU233" s="11">
        <v>0</v>
      </c>
      <c r="AV233" s="11">
        <v>1</v>
      </c>
      <c r="AW233" s="11">
        <v>0</v>
      </c>
      <c r="AX233" s="11">
        <v>1</v>
      </c>
      <c r="AY233" s="11">
        <v>0</v>
      </c>
      <c r="AZ233" s="11">
        <v>1</v>
      </c>
      <c r="BA233" s="11">
        <v>0</v>
      </c>
      <c r="BB233" s="11">
        <v>1</v>
      </c>
      <c r="BC233" s="11">
        <v>0</v>
      </c>
      <c r="BD233" s="11">
        <v>1</v>
      </c>
      <c r="BE233" s="11">
        <v>0</v>
      </c>
      <c r="BF233" s="11">
        <v>1</v>
      </c>
    </row>
    <row r="234" spans="1:58" x14ac:dyDescent="0.3">
      <c r="A234" s="3">
        <v>1416</v>
      </c>
      <c r="B234" s="4" t="s">
        <v>229</v>
      </c>
      <c r="C234" s="11">
        <v>0.68681204569055032</v>
      </c>
      <c r="D234" s="11">
        <v>0.31318795430944962</v>
      </c>
      <c r="E234" s="11">
        <v>0.6979991663192997</v>
      </c>
      <c r="F234" s="11">
        <v>0.3020008336807003</v>
      </c>
      <c r="G234" s="11">
        <v>0.69294342021614752</v>
      </c>
      <c r="H234" s="11">
        <v>0.30705657978385253</v>
      </c>
      <c r="I234" s="11">
        <v>0.69836552748885583</v>
      </c>
      <c r="J234" s="11">
        <v>0.30163447251114411</v>
      </c>
      <c r="K234" s="11">
        <v>0.70239334027055156</v>
      </c>
      <c r="L234" s="11">
        <v>0.2976066597294485</v>
      </c>
      <c r="M234" s="11">
        <v>0.69571547420965063</v>
      </c>
      <c r="N234" s="11">
        <v>0.30428452579034942</v>
      </c>
      <c r="O234" s="11">
        <v>0.69026364957442388</v>
      </c>
      <c r="P234" s="11">
        <v>0.30973635042557607</v>
      </c>
      <c r="Q234" s="11">
        <v>0.68862025844101704</v>
      </c>
      <c r="R234" s="11">
        <v>0.3113797415589829</v>
      </c>
      <c r="S234" s="11">
        <v>0.68710625787484247</v>
      </c>
      <c r="T234" s="11">
        <v>0.31289374212515747</v>
      </c>
      <c r="U234" s="11">
        <v>0.68741692512184316</v>
      </c>
      <c r="V234" s="11">
        <v>0.31258307487815684</v>
      </c>
      <c r="W234" s="11">
        <v>0.68878219118288952</v>
      </c>
      <c r="X234" s="11">
        <v>0.31121780881711042</v>
      </c>
      <c r="Y234" s="11">
        <v>0.68785495849716038</v>
      </c>
      <c r="Z234" s="11">
        <v>0.31214504150283967</v>
      </c>
      <c r="AA234" s="11">
        <v>0.68881650380021719</v>
      </c>
      <c r="AB234" s="11">
        <v>0.31118349619978286</v>
      </c>
      <c r="AC234" s="11">
        <v>0.68866476649857489</v>
      </c>
      <c r="AD234" s="11">
        <v>0.31133523350142511</v>
      </c>
      <c r="AE234" s="11">
        <v>0.64569536423841056</v>
      </c>
      <c r="AF234" s="11">
        <v>0.35430463576158938</v>
      </c>
      <c r="AG234" s="11">
        <v>0.644801427933958</v>
      </c>
      <c r="AH234" s="11">
        <v>0.35519857206604194</v>
      </c>
      <c r="AI234" s="11">
        <v>0.64232589587559163</v>
      </c>
      <c r="AJ234" s="11">
        <v>0.35767410412440837</v>
      </c>
      <c r="AK234" s="11">
        <v>0.64564428312159705</v>
      </c>
      <c r="AL234" s="11">
        <v>0.35435571687840289</v>
      </c>
      <c r="AM234" s="11">
        <v>0.6565008025682183</v>
      </c>
      <c r="AN234" s="11">
        <v>0.3434991974317817</v>
      </c>
      <c r="AO234" s="11">
        <v>0.65099583140342754</v>
      </c>
      <c r="AP234" s="11">
        <v>0.34900416859657246</v>
      </c>
      <c r="AQ234" s="11">
        <v>0.65385516756503403</v>
      </c>
      <c r="AR234" s="11">
        <v>0.34614483243496602</v>
      </c>
      <c r="AS234" s="11">
        <v>0.65929624346172133</v>
      </c>
      <c r="AT234" s="11">
        <v>0.34070375653827867</v>
      </c>
      <c r="AU234" s="11">
        <v>0.71819262782401905</v>
      </c>
      <c r="AV234" s="11">
        <v>0.28180737217598095</v>
      </c>
      <c r="AW234" s="11">
        <v>0.66937993775436921</v>
      </c>
      <c r="AX234" s="11">
        <v>0.33062006224563084</v>
      </c>
      <c r="AY234" s="11">
        <v>0.671390823925054</v>
      </c>
      <c r="AZ234" s="11">
        <v>0.32860917607494594</v>
      </c>
      <c r="BA234" s="11">
        <v>0.67645642753972079</v>
      </c>
      <c r="BB234" s="11">
        <v>0.32354357246027926</v>
      </c>
      <c r="BC234" s="11">
        <v>0.67375208980176737</v>
      </c>
      <c r="BD234" s="11">
        <v>0.32624791019823263</v>
      </c>
      <c r="BE234" s="11">
        <v>0.72422928709055878</v>
      </c>
      <c r="BF234" s="11">
        <v>0.27577071290944122</v>
      </c>
    </row>
    <row r="235" spans="1:58" x14ac:dyDescent="0.3">
      <c r="A235" s="3">
        <v>1417</v>
      </c>
      <c r="B235" s="4" t="s">
        <v>230</v>
      </c>
      <c r="C235" s="11">
        <v>0.375909458367017</v>
      </c>
      <c r="D235" s="11">
        <v>0.62409054163298305</v>
      </c>
      <c r="E235" s="11">
        <v>0.27762302692664809</v>
      </c>
      <c r="F235" s="11">
        <v>0.72237697307335191</v>
      </c>
      <c r="G235" s="11">
        <v>0.23543400713436385</v>
      </c>
      <c r="H235" s="11">
        <v>0.7645659928656362</v>
      </c>
      <c r="I235" s="11">
        <v>0.24064592359196535</v>
      </c>
      <c r="J235" s="11">
        <v>0.75935407640803465</v>
      </c>
      <c r="K235" s="11">
        <v>0.32672301690507149</v>
      </c>
      <c r="L235" s="11">
        <v>0.67327698309492845</v>
      </c>
      <c r="M235" s="11">
        <v>0.34414945919370699</v>
      </c>
      <c r="N235" s="11">
        <v>0.65585054080629301</v>
      </c>
      <c r="O235" s="11">
        <v>0.34776902887139105</v>
      </c>
      <c r="P235" s="11">
        <v>0.65223097112860895</v>
      </c>
      <c r="Q235" s="11">
        <v>0.34321068056007814</v>
      </c>
      <c r="R235" s="11">
        <v>0.6567893194399218</v>
      </c>
      <c r="S235" s="11">
        <v>0.34830339321357284</v>
      </c>
      <c r="T235" s="11">
        <v>0.65169660678642716</v>
      </c>
      <c r="U235" s="11">
        <v>0.37851851851851853</v>
      </c>
      <c r="V235" s="11">
        <v>0.62148148148148152</v>
      </c>
      <c r="W235" s="11">
        <v>0.37870668095748483</v>
      </c>
      <c r="X235" s="11">
        <v>0.62129331904251517</v>
      </c>
      <c r="Y235" s="11">
        <v>0.37448700410396718</v>
      </c>
      <c r="Z235" s="11">
        <v>0.62551299589603282</v>
      </c>
      <c r="AA235" s="11">
        <v>0.37955953200275294</v>
      </c>
      <c r="AB235" s="11">
        <v>0.62044046799724706</v>
      </c>
      <c r="AC235" s="11">
        <v>0.38578329882677709</v>
      </c>
      <c r="AD235" s="11">
        <v>0.61421670117322291</v>
      </c>
      <c r="AE235" s="11">
        <v>0.38078783690393919</v>
      </c>
      <c r="AF235" s="11">
        <v>0.61921216309606086</v>
      </c>
      <c r="AG235" s="11">
        <v>0.38400000000000001</v>
      </c>
      <c r="AH235" s="11">
        <v>0.61599999999999999</v>
      </c>
      <c r="AI235" s="11">
        <v>0.37873988032382966</v>
      </c>
      <c r="AJ235" s="11">
        <v>0.62126011967617034</v>
      </c>
      <c r="AK235" s="11">
        <v>0.38676574663835811</v>
      </c>
      <c r="AL235" s="11">
        <v>0.61323425336164195</v>
      </c>
      <c r="AM235" s="11">
        <v>0.38680926916221031</v>
      </c>
      <c r="AN235" s="11">
        <v>0.61319073083778963</v>
      </c>
      <c r="AO235" s="11">
        <v>0.38956834532374102</v>
      </c>
      <c r="AP235" s="11">
        <v>0.61043165467625904</v>
      </c>
      <c r="AQ235" s="11">
        <v>0.41349292709466812</v>
      </c>
      <c r="AR235" s="11">
        <v>0.58650707290533188</v>
      </c>
      <c r="AS235" s="11">
        <v>0.42082271568984347</v>
      </c>
      <c r="AT235" s="11">
        <v>0.57917728431015658</v>
      </c>
      <c r="AU235" s="11">
        <v>0.43821048771543819</v>
      </c>
      <c r="AV235" s="11">
        <v>0.56178951228456175</v>
      </c>
      <c r="AW235" s="11">
        <v>0.43815201192250375</v>
      </c>
      <c r="AX235" s="11">
        <v>0.56184798807749625</v>
      </c>
      <c r="AY235" s="11">
        <v>0.44714232349645128</v>
      </c>
      <c r="AZ235" s="11">
        <v>0.55285767650354878</v>
      </c>
      <c r="BA235" s="11">
        <v>0.45555968761621418</v>
      </c>
      <c r="BB235" s="11">
        <v>0.54444031238378576</v>
      </c>
      <c r="BC235" s="11">
        <v>0.46142542248346802</v>
      </c>
      <c r="BD235" s="11">
        <v>0.53857457751653193</v>
      </c>
      <c r="BE235" s="11">
        <v>0.46576879910213242</v>
      </c>
      <c r="BF235" s="11">
        <v>0.53423120089786758</v>
      </c>
    </row>
    <row r="236" spans="1:58" x14ac:dyDescent="0.3">
      <c r="A236" s="3">
        <v>1418</v>
      </c>
      <c r="B236" s="4" t="s">
        <v>231</v>
      </c>
      <c r="C236" s="11">
        <v>0.48014629049111807</v>
      </c>
      <c r="D236" s="11">
        <v>0.51985370950888188</v>
      </c>
      <c r="E236" s="11">
        <v>0.46549835706462211</v>
      </c>
      <c r="F236" s="11">
        <v>0.53450164293537783</v>
      </c>
      <c r="G236" s="11">
        <v>0.46775098149186761</v>
      </c>
      <c r="H236" s="11">
        <v>0.53224901850813233</v>
      </c>
      <c r="I236" s="11">
        <v>0.48519736842105265</v>
      </c>
      <c r="J236" s="11">
        <v>0.51480263157894735</v>
      </c>
      <c r="K236" s="11">
        <v>0.49973276322822019</v>
      </c>
      <c r="L236" s="11">
        <v>0.50026723677177976</v>
      </c>
      <c r="M236" s="11">
        <v>0.48734873487348734</v>
      </c>
      <c r="N236" s="11">
        <v>0.5126512651265126</v>
      </c>
      <c r="O236" s="11">
        <v>0.48275862068965519</v>
      </c>
      <c r="P236" s="11">
        <v>0.51724137931034486</v>
      </c>
      <c r="Q236" s="11">
        <v>0.47658402203856748</v>
      </c>
      <c r="R236" s="11">
        <v>0.52341597796143247</v>
      </c>
      <c r="S236" s="11">
        <v>0.49641478212906787</v>
      </c>
      <c r="T236" s="11">
        <v>0.50358521787093213</v>
      </c>
      <c r="U236" s="11">
        <v>0.46237172177879132</v>
      </c>
      <c r="V236" s="11">
        <v>0.53762827822120862</v>
      </c>
      <c r="W236" s="11">
        <v>0.54871447902571047</v>
      </c>
      <c r="X236" s="11">
        <v>0.45128552097428959</v>
      </c>
      <c r="Y236" s="11">
        <v>0.54923992068737604</v>
      </c>
      <c r="Z236" s="11">
        <v>0.45076007931262391</v>
      </c>
      <c r="AA236" s="11">
        <v>0.54327563249001332</v>
      </c>
      <c r="AB236" s="11">
        <v>0.45672436750998668</v>
      </c>
      <c r="AC236" s="11">
        <v>0.57628247834776813</v>
      </c>
      <c r="AD236" s="11">
        <v>0.42371752165223187</v>
      </c>
      <c r="AE236" s="11">
        <v>0.55113246396705562</v>
      </c>
      <c r="AF236" s="11">
        <v>0.44886753603294438</v>
      </c>
      <c r="AG236" s="11">
        <v>0.54889364739471802</v>
      </c>
      <c r="AH236" s="11">
        <v>0.45110635260528192</v>
      </c>
      <c r="AI236" s="11">
        <v>0.54848046309696097</v>
      </c>
      <c r="AJ236" s="11">
        <v>0.45151953690303909</v>
      </c>
      <c r="AK236" s="11">
        <v>0.59742120343839544</v>
      </c>
      <c r="AL236" s="11">
        <v>0.40257879656160456</v>
      </c>
      <c r="AM236" s="11">
        <v>0.59413919413919414</v>
      </c>
      <c r="AN236" s="11">
        <v>0.40586080586080586</v>
      </c>
      <c r="AO236" s="11">
        <v>0.60089020771513357</v>
      </c>
      <c r="AP236" s="11">
        <v>0.39910979228486648</v>
      </c>
      <c r="AQ236" s="11">
        <v>0.61057334326135515</v>
      </c>
      <c r="AR236" s="11">
        <v>0.38942665673864485</v>
      </c>
      <c r="AS236" s="11">
        <v>0.6188340807174888</v>
      </c>
      <c r="AT236" s="11">
        <v>0.3811659192825112</v>
      </c>
      <c r="AU236" s="11">
        <v>0.61578947368421055</v>
      </c>
      <c r="AV236" s="11">
        <v>0.38421052631578945</v>
      </c>
      <c r="AW236" s="11">
        <v>0.620398773006135</v>
      </c>
      <c r="AX236" s="11">
        <v>0.379601226993865</v>
      </c>
      <c r="AY236" s="11">
        <v>0.61443932411674351</v>
      </c>
      <c r="AZ236" s="11">
        <v>0.38556067588325654</v>
      </c>
      <c r="BA236" s="11">
        <v>0.62567672080433101</v>
      </c>
      <c r="BB236" s="11">
        <v>0.37432327919566899</v>
      </c>
      <c r="BC236" s="11">
        <v>0.63975155279503104</v>
      </c>
      <c r="BD236" s="11">
        <v>0.36024844720496896</v>
      </c>
      <c r="BE236" s="11">
        <v>0.64342313787638672</v>
      </c>
      <c r="BF236" s="11">
        <v>0.35657686212361334</v>
      </c>
    </row>
    <row r="237" spans="1:58" x14ac:dyDescent="0.3">
      <c r="A237" s="3">
        <v>1419</v>
      </c>
      <c r="B237" s="4" t="s">
        <v>232</v>
      </c>
      <c r="C237" s="11">
        <v>0.66536964980544744</v>
      </c>
      <c r="D237" s="11">
        <v>0.33463035019455251</v>
      </c>
      <c r="E237" s="11">
        <v>0.66900913562895292</v>
      </c>
      <c r="F237" s="11">
        <v>0.33099086437104708</v>
      </c>
      <c r="G237" s="11">
        <v>0.84936479128856623</v>
      </c>
      <c r="H237" s="11">
        <v>0.15063520871143377</v>
      </c>
      <c r="I237" s="11">
        <v>0.83960126869053009</v>
      </c>
      <c r="J237" s="11">
        <v>0.16039873130946986</v>
      </c>
      <c r="K237" s="11">
        <v>0.83011235955056184</v>
      </c>
      <c r="L237" s="11">
        <v>0.16988764044943822</v>
      </c>
      <c r="M237" s="11">
        <v>0.85304822565969063</v>
      </c>
      <c r="N237" s="11">
        <v>0.14695177434030937</v>
      </c>
      <c r="O237" s="11">
        <v>0.84581105169340465</v>
      </c>
      <c r="P237" s="11">
        <v>0.15418894830659535</v>
      </c>
      <c r="Q237" s="11">
        <v>0.84977578475336324</v>
      </c>
      <c r="R237" s="11">
        <v>0.15022421524663676</v>
      </c>
      <c r="S237" s="11">
        <v>0.85276634659350714</v>
      </c>
      <c r="T237" s="11">
        <v>0.14723365340649291</v>
      </c>
      <c r="U237" s="11">
        <v>0.86857707509881421</v>
      </c>
      <c r="V237" s="11">
        <v>0.13142292490118576</v>
      </c>
      <c r="W237" s="11">
        <v>0.87588820464234962</v>
      </c>
      <c r="X237" s="11">
        <v>0.12411179535765041</v>
      </c>
      <c r="Y237" s="11">
        <v>0.87053364269141531</v>
      </c>
      <c r="Z237" s="11">
        <v>0.12946635730858469</v>
      </c>
      <c r="AA237" s="11">
        <v>0.88904047294224653</v>
      </c>
      <c r="AB237" s="11">
        <v>0.11095952705775353</v>
      </c>
      <c r="AC237" s="11">
        <v>0.88782489740082082</v>
      </c>
      <c r="AD237" s="11">
        <v>0.11217510259917921</v>
      </c>
      <c r="AE237" s="11">
        <v>0.8882299270072993</v>
      </c>
      <c r="AF237" s="11">
        <v>0.11177007299270073</v>
      </c>
      <c r="AG237" s="11">
        <v>0.88909008601177009</v>
      </c>
      <c r="AH237" s="11">
        <v>0.11090991398822997</v>
      </c>
      <c r="AI237" s="11">
        <v>0.89358799454297411</v>
      </c>
      <c r="AJ237" s="11">
        <v>0.10641200545702592</v>
      </c>
      <c r="AK237" s="11">
        <v>0.89358799454297411</v>
      </c>
      <c r="AL237" s="11">
        <v>0.10641200545702592</v>
      </c>
      <c r="AM237" s="11">
        <v>0.90133088572739783</v>
      </c>
      <c r="AN237" s="11">
        <v>9.866911427260211E-2</v>
      </c>
      <c r="AO237" s="11">
        <v>0.90259740259740262</v>
      </c>
      <c r="AP237" s="11">
        <v>9.7402597402597407E-2</v>
      </c>
      <c r="AQ237" s="11">
        <v>0.9036903690369037</v>
      </c>
      <c r="AR237" s="11">
        <v>9.6309630963096304E-2</v>
      </c>
      <c r="AS237" s="11">
        <v>0.91010733452593917</v>
      </c>
      <c r="AT237" s="11">
        <v>8.9892665474060829E-2</v>
      </c>
      <c r="AU237" s="11">
        <v>0.91644444444444439</v>
      </c>
      <c r="AV237" s="11">
        <v>8.355555555555555E-2</v>
      </c>
      <c r="AW237" s="11">
        <v>0.91828621908127206</v>
      </c>
      <c r="AX237" s="11">
        <v>8.1713780918727913E-2</v>
      </c>
      <c r="AY237" s="11">
        <v>0.91604395604395605</v>
      </c>
      <c r="AZ237" s="11">
        <v>8.395604395604396E-2</v>
      </c>
      <c r="BA237" s="11">
        <v>0.91858946451893775</v>
      </c>
      <c r="BB237" s="11">
        <v>8.1410535481062252E-2</v>
      </c>
      <c r="BC237" s="11">
        <v>0.91763191763191765</v>
      </c>
      <c r="BD237" s="11">
        <v>8.2368082368082365E-2</v>
      </c>
      <c r="BE237" s="11">
        <v>0.92058070025619132</v>
      </c>
      <c r="BF237" s="11">
        <v>7.9419299743808708E-2</v>
      </c>
    </row>
    <row r="238" spans="1:58" x14ac:dyDescent="0.3">
      <c r="A238" s="3">
        <v>1420</v>
      </c>
      <c r="B238" s="4" t="s">
        <v>233</v>
      </c>
      <c r="C238" s="11">
        <v>0.63004901132330571</v>
      </c>
      <c r="D238" s="11">
        <v>0.36995098867669429</v>
      </c>
      <c r="E238" s="11">
        <v>0.63445378151260501</v>
      </c>
      <c r="F238" s="11">
        <v>0.36554621848739494</v>
      </c>
      <c r="G238" s="11">
        <v>0.63554879079993232</v>
      </c>
      <c r="H238" s="11">
        <v>0.36445120920006763</v>
      </c>
      <c r="I238" s="11">
        <v>0.63959561920808761</v>
      </c>
      <c r="J238" s="11">
        <v>0.36040438079191239</v>
      </c>
      <c r="K238" s="11">
        <v>0.64206885191895902</v>
      </c>
      <c r="L238" s="11">
        <v>0.35793114808104104</v>
      </c>
      <c r="M238" s="11">
        <v>0.638671875</v>
      </c>
      <c r="N238" s="11">
        <v>0.361328125</v>
      </c>
      <c r="O238" s="11">
        <v>0.63678940568475451</v>
      </c>
      <c r="P238" s="11">
        <v>0.36321059431524549</v>
      </c>
      <c r="Q238" s="11">
        <v>0.64253755193352513</v>
      </c>
      <c r="R238" s="11">
        <v>0.35746244806647492</v>
      </c>
      <c r="S238" s="11">
        <v>0.64215218083412928</v>
      </c>
      <c r="T238" s="11">
        <v>0.35784781916587072</v>
      </c>
      <c r="U238" s="11">
        <v>0.63526040788808358</v>
      </c>
      <c r="V238" s="11">
        <v>0.36473959211191642</v>
      </c>
      <c r="W238" s="11">
        <v>0.62638390768750973</v>
      </c>
      <c r="X238" s="11">
        <v>0.37361609231249027</v>
      </c>
      <c r="Y238" s="11">
        <v>0.62554112554112551</v>
      </c>
      <c r="Z238" s="11">
        <v>0.37445887445887444</v>
      </c>
      <c r="AA238" s="11">
        <v>0.62905198776758409</v>
      </c>
      <c r="AB238" s="11">
        <v>0.37094801223241591</v>
      </c>
      <c r="AC238" s="11">
        <v>0.63717348633549753</v>
      </c>
      <c r="AD238" s="11">
        <v>0.36282651366450247</v>
      </c>
      <c r="AE238" s="11">
        <v>0.64506405425772417</v>
      </c>
      <c r="AF238" s="11">
        <v>0.35493594574227583</v>
      </c>
      <c r="AG238" s="11">
        <v>0.65198041833555853</v>
      </c>
      <c r="AH238" s="11">
        <v>0.34801958166444147</v>
      </c>
      <c r="AI238" s="11">
        <v>0.6529351184346035</v>
      </c>
      <c r="AJ238" s="11">
        <v>0.3470648815653965</v>
      </c>
      <c r="AK238" s="11">
        <v>0.65405564551744444</v>
      </c>
      <c r="AL238" s="11">
        <v>0.34594435448255556</v>
      </c>
      <c r="AM238" s="11">
        <v>0.65709728867623607</v>
      </c>
      <c r="AN238" s="11">
        <v>0.34290271132376393</v>
      </c>
      <c r="AO238" s="11">
        <v>0.65925075355246165</v>
      </c>
      <c r="AP238" s="11">
        <v>0.3407492464475384</v>
      </c>
      <c r="AQ238" s="11">
        <v>0.65986584684181104</v>
      </c>
      <c r="AR238" s="11">
        <v>0.34013415315818896</v>
      </c>
      <c r="AS238" s="11">
        <v>0.66335285305733349</v>
      </c>
      <c r="AT238" s="11">
        <v>0.33664714694266651</v>
      </c>
      <c r="AU238" s="11">
        <v>0.67068595927116825</v>
      </c>
      <c r="AV238" s="11">
        <v>0.32931404072883175</v>
      </c>
      <c r="AW238" s="11">
        <v>0.67669966996699671</v>
      </c>
      <c r="AX238" s="11">
        <v>0.32330033003300329</v>
      </c>
      <c r="AY238" s="11">
        <v>0.68092062246632667</v>
      </c>
      <c r="AZ238" s="11">
        <v>0.31907937753367333</v>
      </c>
      <c r="BA238" s="11">
        <v>0.6893725992317542</v>
      </c>
      <c r="BB238" s="11">
        <v>0.31062740076824585</v>
      </c>
      <c r="BC238" s="11">
        <v>0.69470759125931536</v>
      </c>
      <c r="BD238" s="11">
        <v>0.30529240874068458</v>
      </c>
      <c r="BE238" s="11">
        <v>0.70176529090004969</v>
      </c>
      <c r="BF238" s="11">
        <v>0.29823470909995026</v>
      </c>
    </row>
    <row r="239" spans="1:58" x14ac:dyDescent="0.3">
      <c r="A239" s="3">
        <v>1421</v>
      </c>
      <c r="B239" s="4" t="s">
        <v>234</v>
      </c>
      <c r="C239" s="11">
        <v>0.34991798797156914</v>
      </c>
      <c r="D239" s="11">
        <v>0.65008201202843086</v>
      </c>
      <c r="E239" s="11">
        <v>0.33243389098758769</v>
      </c>
      <c r="F239" s="11">
        <v>0.66756610901241231</v>
      </c>
      <c r="G239" s="11">
        <v>0.33243534482758619</v>
      </c>
      <c r="H239" s="11">
        <v>0.66756465517241381</v>
      </c>
      <c r="I239" s="11">
        <v>0.32797427652733119</v>
      </c>
      <c r="J239" s="11">
        <v>0.67202572347266876</v>
      </c>
      <c r="K239" s="11">
        <v>0.32819148936170212</v>
      </c>
      <c r="L239" s="11">
        <v>0.67180851063829783</v>
      </c>
      <c r="M239" s="11">
        <v>0.30646022423918845</v>
      </c>
      <c r="N239" s="11">
        <v>0.69353977576081149</v>
      </c>
      <c r="O239" s="11">
        <v>0.31401475237091675</v>
      </c>
      <c r="P239" s="11">
        <v>0.68598524762908319</v>
      </c>
      <c r="Q239" s="11">
        <v>0.32091538052155399</v>
      </c>
      <c r="R239" s="11">
        <v>0.67908461947844601</v>
      </c>
      <c r="S239" s="11">
        <v>0.31515151515151513</v>
      </c>
      <c r="T239" s="11">
        <v>0.68484848484848482</v>
      </c>
      <c r="U239" s="11">
        <v>0.26176808266360507</v>
      </c>
      <c r="V239" s="11">
        <v>0.73823191733639493</v>
      </c>
      <c r="W239" s="11">
        <v>0.31059345535219079</v>
      </c>
      <c r="X239" s="11">
        <v>0.68940654464780926</v>
      </c>
      <c r="Y239" s="11">
        <v>0.32433920704845814</v>
      </c>
      <c r="Z239" s="11">
        <v>0.6756607929515418</v>
      </c>
      <c r="AA239" s="11">
        <v>0.31277777777777777</v>
      </c>
      <c r="AB239" s="11">
        <v>0.68722222222222218</v>
      </c>
      <c r="AC239" s="11">
        <v>0.31478358628442943</v>
      </c>
      <c r="AD239" s="11">
        <v>0.68521641371557052</v>
      </c>
      <c r="AE239" s="11">
        <v>0.32777777777777778</v>
      </c>
      <c r="AF239" s="11">
        <v>0.67222222222222228</v>
      </c>
      <c r="AG239" s="11">
        <v>0.33050847457627119</v>
      </c>
      <c r="AH239" s="11">
        <v>0.66949152542372881</v>
      </c>
      <c r="AI239" s="11">
        <v>0.32424593967517401</v>
      </c>
      <c r="AJ239" s="11">
        <v>0.67575406032482599</v>
      </c>
      <c r="AK239" s="11">
        <v>0.32883147386964179</v>
      </c>
      <c r="AL239" s="11">
        <v>0.67116852613035816</v>
      </c>
      <c r="AM239" s="11">
        <v>0.32604843473124628</v>
      </c>
      <c r="AN239" s="11">
        <v>0.67395156526875366</v>
      </c>
      <c r="AO239" s="11">
        <v>0.3202614379084967</v>
      </c>
      <c r="AP239" s="11">
        <v>0.6797385620915033</v>
      </c>
      <c r="AQ239" s="11">
        <v>0.34780023781212843</v>
      </c>
      <c r="AR239" s="11">
        <v>0.65219976218787157</v>
      </c>
      <c r="AS239" s="11">
        <v>0.35055783910745741</v>
      </c>
      <c r="AT239" s="11">
        <v>0.64944216089254259</v>
      </c>
      <c r="AU239" s="11">
        <v>0.45732783990582698</v>
      </c>
      <c r="AV239" s="11">
        <v>0.54267216009417307</v>
      </c>
      <c r="AW239" s="11">
        <v>0.4652941176470588</v>
      </c>
      <c r="AX239" s="11">
        <v>0.53470588235294114</v>
      </c>
      <c r="AY239" s="11">
        <v>0.47164351851851855</v>
      </c>
      <c r="AZ239" s="11">
        <v>0.52835648148148151</v>
      </c>
      <c r="BA239" s="11">
        <v>0.47317351598173518</v>
      </c>
      <c r="BB239" s="11">
        <v>0.52682648401826482</v>
      </c>
      <c r="BC239" s="11">
        <v>0.4802927927927928</v>
      </c>
      <c r="BD239" s="11">
        <v>0.5197072072072072</v>
      </c>
      <c r="BE239" s="11">
        <v>0.48252536640360766</v>
      </c>
      <c r="BF239" s="11">
        <v>0.51747463359639234</v>
      </c>
    </row>
    <row r="240" spans="1:58" x14ac:dyDescent="0.3">
      <c r="A240" s="3">
        <v>1422</v>
      </c>
      <c r="B240" s="4" t="s">
        <v>235</v>
      </c>
      <c r="C240" s="11">
        <v>0.48632359758924432</v>
      </c>
      <c r="D240" s="11">
        <v>0.51367640241075563</v>
      </c>
      <c r="E240" s="11">
        <v>0.49136363636363639</v>
      </c>
      <c r="F240" s="11">
        <v>0.50863636363636366</v>
      </c>
      <c r="G240" s="11">
        <v>0.48486217803886128</v>
      </c>
      <c r="H240" s="11">
        <v>0.51513782196113878</v>
      </c>
      <c r="I240" s="11">
        <v>0.49414941494149417</v>
      </c>
      <c r="J240" s="11">
        <v>0.50585058505850589</v>
      </c>
      <c r="K240" s="11">
        <v>0.48415885765283356</v>
      </c>
      <c r="L240" s="11">
        <v>0.51584114234716649</v>
      </c>
      <c r="M240" s="11">
        <v>0.39478417266187049</v>
      </c>
      <c r="N240" s="11">
        <v>0.60521582733812951</v>
      </c>
      <c r="O240" s="11">
        <v>0.40017905102954343</v>
      </c>
      <c r="P240" s="11">
        <v>0.59982094897045657</v>
      </c>
      <c r="Q240" s="11">
        <v>0.40297833935018051</v>
      </c>
      <c r="R240" s="11">
        <v>0.59702166064981954</v>
      </c>
      <c r="S240" s="11">
        <v>0.41841385597082953</v>
      </c>
      <c r="T240" s="11">
        <v>0.58158614402917042</v>
      </c>
      <c r="U240" s="11">
        <v>0.49321047526673134</v>
      </c>
      <c r="V240" s="11">
        <v>0.50678952473326866</v>
      </c>
      <c r="W240" s="11">
        <v>0.5101058710298364</v>
      </c>
      <c r="X240" s="11">
        <v>0.4898941289701636</v>
      </c>
      <c r="Y240" s="11">
        <v>0.50690805145307294</v>
      </c>
      <c r="Z240" s="11">
        <v>0.49309194854692712</v>
      </c>
      <c r="AA240" s="11">
        <v>0.50877192982456143</v>
      </c>
      <c r="AB240" s="11">
        <v>0.49122807017543857</v>
      </c>
      <c r="AC240" s="11">
        <v>0.51322001888574131</v>
      </c>
      <c r="AD240" s="11">
        <v>0.48677998111425874</v>
      </c>
      <c r="AE240" s="11">
        <v>0.52250118427285641</v>
      </c>
      <c r="AF240" s="11">
        <v>0.47749881572714353</v>
      </c>
      <c r="AG240" s="11">
        <v>0.52907530981887507</v>
      </c>
      <c r="AH240" s="11">
        <v>0.47092469018112487</v>
      </c>
      <c r="AI240" s="11">
        <v>0.52694325226514072</v>
      </c>
      <c r="AJ240" s="11">
        <v>0.47305674773485934</v>
      </c>
      <c r="AK240" s="11">
        <v>0.52229601518026569</v>
      </c>
      <c r="AL240" s="11">
        <v>0.47770398481973436</v>
      </c>
      <c r="AM240" s="11">
        <v>0.52029520295202947</v>
      </c>
      <c r="AN240" s="11">
        <v>0.47970479704797048</v>
      </c>
      <c r="AO240" s="11">
        <v>0.52624372432679145</v>
      </c>
      <c r="AP240" s="11">
        <v>0.4737562756732086</v>
      </c>
      <c r="AQ240" s="11">
        <v>0.5301801801801802</v>
      </c>
      <c r="AR240" s="11">
        <v>0.4698198198198198</v>
      </c>
      <c r="AS240" s="11">
        <v>0.52183803457688804</v>
      </c>
      <c r="AT240" s="11">
        <v>0.4781619654231119</v>
      </c>
      <c r="AU240" s="11">
        <v>0.51732101616628179</v>
      </c>
      <c r="AV240" s="11">
        <v>0.48267898383371827</v>
      </c>
      <c r="AW240" s="11">
        <v>0.51544490548639921</v>
      </c>
      <c r="AX240" s="11">
        <v>0.48455509451360074</v>
      </c>
      <c r="AY240" s="11">
        <v>0.51493930905695606</v>
      </c>
      <c r="AZ240" s="11">
        <v>0.48506069094304388</v>
      </c>
      <c r="BA240" s="11">
        <v>0.51684356252884167</v>
      </c>
      <c r="BB240" s="11">
        <v>0.48315643747115827</v>
      </c>
      <c r="BC240" s="11">
        <v>0.51648862052949374</v>
      </c>
      <c r="BD240" s="11">
        <v>0.48351137947050626</v>
      </c>
      <c r="BE240" s="11">
        <v>0.52420856610800748</v>
      </c>
      <c r="BF240" s="11">
        <v>0.47579143389199258</v>
      </c>
    </row>
    <row r="241" spans="1:58" x14ac:dyDescent="0.3">
      <c r="A241" s="3">
        <v>1424</v>
      </c>
      <c r="B241" s="4" t="s">
        <v>236</v>
      </c>
      <c r="C241" s="11">
        <v>0.96708942045272117</v>
      </c>
      <c r="D241" s="11">
        <v>3.2910579547278856E-2</v>
      </c>
      <c r="E241" s="11">
        <v>0.96550612508059319</v>
      </c>
      <c r="F241" s="11">
        <v>3.4493874919406836E-2</v>
      </c>
      <c r="G241" s="11">
        <v>0.96489222730241675</v>
      </c>
      <c r="H241" s="11">
        <v>3.5107772697583278E-2</v>
      </c>
      <c r="I241" s="11">
        <v>0.96355202120609673</v>
      </c>
      <c r="J241" s="11">
        <v>3.6447978793903248E-2</v>
      </c>
      <c r="K241" s="11">
        <v>0.96472573839662445</v>
      </c>
      <c r="L241" s="11">
        <v>3.5274261603375524E-2</v>
      </c>
      <c r="M241" s="11">
        <v>0.96786741078978522</v>
      </c>
      <c r="N241" s="11">
        <v>3.2132589210214779E-2</v>
      </c>
      <c r="O241" s="11">
        <v>0.96821599453178397</v>
      </c>
      <c r="P241" s="11">
        <v>3.1784005468215998E-2</v>
      </c>
      <c r="Q241" s="11">
        <v>0.96832425068119887</v>
      </c>
      <c r="R241" s="11">
        <v>3.1675749318801093E-2</v>
      </c>
      <c r="S241" s="11">
        <v>0.96722442642746254</v>
      </c>
      <c r="T241" s="11">
        <v>3.277557357253752E-2</v>
      </c>
      <c r="U241" s="11">
        <v>0.96330922561298293</v>
      </c>
      <c r="V241" s="11">
        <v>3.6690774387017108E-2</v>
      </c>
      <c r="W241" s="11">
        <v>0.96591105727634541</v>
      </c>
      <c r="X241" s="11">
        <v>3.4088942723654612E-2</v>
      </c>
      <c r="Y241" s="11">
        <v>0.96381979474691248</v>
      </c>
      <c r="Z241" s="11">
        <v>3.6180205253087495E-2</v>
      </c>
      <c r="AA241" s="11">
        <v>0.96460487121079375</v>
      </c>
      <c r="AB241" s="11">
        <v>3.539512878920624E-2</v>
      </c>
      <c r="AC241" s="11">
        <v>0.96465806679625377</v>
      </c>
      <c r="AD241" s="11">
        <v>3.5341933203746248E-2</v>
      </c>
      <c r="AE241" s="11">
        <v>0.96406972607612951</v>
      </c>
      <c r="AF241" s="11">
        <v>3.5930273923870507E-2</v>
      </c>
      <c r="AG241" s="11">
        <v>0.96424759871931698</v>
      </c>
      <c r="AH241" s="11">
        <v>3.5752401280683029E-2</v>
      </c>
      <c r="AI241" s="11">
        <v>0.96431789511623711</v>
      </c>
      <c r="AJ241" s="11">
        <v>3.568210488376284E-2</v>
      </c>
      <c r="AK241" s="11">
        <v>0.96503369149517393</v>
      </c>
      <c r="AL241" s="11">
        <v>3.4966308504826078E-2</v>
      </c>
      <c r="AM241" s="11">
        <v>0.96709816612729238</v>
      </c>
      <c r="AN241" s="11">
        <v>3.2901833872707661E-2</v>
      </c>
      <c r="AO241" s="11">
        <v>0.96499999999999997</v>
      </c>
      <c r="AP241" s="11">
        <v>3.5000000000000003E-2</v>
      </c>
      <c r="AQ241" s="11">
        <v>0.96190305848685387</v>
      </c>
      <c r="AR241" s="11">
        <v>3.8096941513146125E-2</v>
      </c>
      <c r="AS241" s="11">
        <v>0.96849117752970837</v>
      </c>
      <c r="AT241" s="11">
        <v>3.1508822470291679E-2</v>
      </c>
      <c r="AU241" s="11">
        <v>0.93854545454545457</v>
      </c>
      <c r="AV241" s="11">
        <v>6.1454545454545456E-2</v>
      </c>
      <c r="AW241" s="11">
        <v>0.9363022449352072</v>
      </c>
      <c r="AX241" s="11">
        <v>6.3697755064792846E-2</v>
      </c>
      <c r="AY241" s="11">
        <v>0.9375923190546529</v>
      </c>
      <c r="AZ241" s="11">
        <v>6.240768094534712E-2</v>
      </c>
      <c r="BA241" s="11">
        <v>0.93887850467289724</v>
      </c>
      <c r="BB241" s="11">
        <v>6.1121495327102801E-2</v>
      </c>
      <c r="BC241" s="11">
        <v>0.93951838715699088</v>
      </c>
      <c r="BD241" s="11">
        <v>6.0481612843009146E-2</v>
      </c>
      <c r="BE241" s="11">
        <v>0.93961260919103684</v>
      </c>
      <c r="BF241" s="11">
        <v>6.0387390808963159E-2</v>
      </c>
    </row>
    <row r="242" spans="1:58" x14ac:dyDescent="0.3">
      <c r="A242" s="3">
        <v>1426</v>
      </c>
      <c r="B242" s="4" t="s">
        <v>237</v>
      </c>
      <c r="C242" s="11">
        <v>0.15035845766324354</v>
      </c>
      <c r="D242" s="11">
        <v>0.84964154233675648</v>
      </c>
      <c r="E242" s="11">
        <v>0.14753776731410634</v>
      </c>
      <c r="F242" s="11">
        <v>0.85246223268589372</v>
      </c>
      <c r="G242" s="11">
        <v>0.15033072760072158</v>
      </c>
      <c r="H242" s="11">
        <v>0.84966927239927836</v>
      </c>
      <c r="I242" s="11">
        <v>0.15519299641862316</v>
      </c>
      <c r="J242" s="11">
        <v>0.84480700358137684</v>
      </c>
      <c r="K242" s="11">
        <v>0.15370231862378458</v>
      </c>
      <c r="L242" s="11">
        <v>0.84629768137621542</v>
      </c>
      <c r="M242" s="11">
        <v>0.16087388282025819</v>
      </c>
      <c r="N242" s="11">
        <v>0.83912611717974184</v>
      </c>
      <c r="O242" s="11">
        <v>0.17658613239049303</v>
      </c>
      <c r="P242" s="11">
        <v>0.82341386760950697</v>
      </c>
      <c r="Q242" s="11">
        <v>0.18238747553816048</v>
      </c>
      <c r="R242" s="11">
        <v>0.81761252446183952</v>
      </c>
      <c r="S242" s="11">
        <v>0.18140634232814654</v>
      </c>
      <c r="T242" s="11">
        <v>0.81859365767185344</v>
      </c>
      <c r="U242" s="11">
        <v>0.25053949072075959</v>
      </c>
      <c r="V242" s="11">
        <v>0.74946050927924035</v>
      </c>
      <c r="W242" s="11">
        <v>0.29322657433455962</v>
      </c>
      <c r="X242" s="11">
        <v>0.70677342566544044</v>
      </c>
      <c r="Y242" s="11">
        <v>0.29917498914459401</v>
      </c>
      <c r="Z242" s="11">
        <v>0.70082501085540594</v>
      </c>
      <c r="AA242" s="11">
        <v>0.30991651394827935</v>
      </c>
      <c r="AB242" s="11">
        <v>0.69008348605172065</v>
      </c>
      <c r="AC242" s="11">
        <v>0.30964570960475118</v>
      </c>
      <c r="AD242" s="11">
        <v>0.69035429039524887</v>
      </c>
      <c r="AE242" s="11">
        <v>0.26136829168373615</v>
      </c>
      <c r="AF242" s="11">
        <v>0.73863170831626379</v>
      </c>
      <c r="AG242" s="11">
        <v>0.2653144847367343</v>
      </c>
      <c r="AH242" s="11">
        <v>0.73468551526326575</v>
      </c>
      <c r="AI242" s="11">
        <v>0.27103960396039606</v>
      </c>
      <c r="AJ242" s="11">
        <v>0.72896039603960394</v>
      </c>
      <c r="AK242" s="11">
        <v>0.27043765483071841</v>
      </c>
      <c r="AL242" s="11">
        <v>0.72956234516928153</v>
      </c>
      <c r="AM242" s="11">
        <v>0.2704255319148936</v>
      </c>
      <c r="AN242" s="11">
        <v>0.7295744680851064</v>
      </c>
      <c r="AO242" s="11">
        <v>0.28313500205170289</v>
      </c>
      <c r="AP242" s="11">
        <v>0.71686499794829706</v>
      </c>
      <c r="AQ242" s="11">
        <v>0.31287365484256674</v>
      </c>
      <c r="AR242" s="11">
        <v>0.6871263451574332</v>
      </c>
      <c r="AS242" s="11">
        <v>0.31447918741286596</v>
      </c>
      <c r="AT242" s="11">
        <v>0.68552081258713404</v>
      </c>
      <c r="AU242" s="11">
        <v>0.32042882668254913</v>
      </c>
      <c r="AV242" s="11">
        <v>0.67957117331745087</v>
      </c>
      <c r="AW242" s="11">
        <v>0.32400472999605834</v>
      </c>
      <c r="AX242" s="11">
        <v>0.67599527000394166</v>
      </c>
      <c r="AY242" s="11">
        <v>0.32439835648601056</v>
      </c>
      <c r="AZ242" s="11">
        <v>0.67560164351398944</v>
      </c>
      <c r="BA242" s="11">
        <v>0.32684365781710917</v>
      </c>
      <c r="BB242" s="11">
        <v>0.67315634218289089</v>
      </c>
      <c r="BC242" s="11">
        <v>0.3301556420233463</v>
      </c>
      <c r="BD242" s="11">
        <v>0.66984435797665365</v>
      </c>
      <c r="BE242" s="11">
        <v>0.44908916586768938</v>
      </c>
      <c r="BF242" s="11">
        <v>0.55091083413231068</v>
      </c>
    </row>
    <row r="243" spans="1:58" x14ac:dyDescent="0.3">
      <c r="A243" s="3">
        <v>1428</v>
      </c>
      <c r="B243" s="4" t="s">
        <v>238</v>
      </c>
      <c r="C243" s="11">
        <v>0.20071428571428571</v>
      </c>
      <c r="D243" s="11">
        <v>0.79928571428571427</v>
      </c>
      <c r="E243" s="11">
        <v>0.22485714285714287</v>
      </c>
      <c r="F243" s="11">
        <v>0.77514285714285713</v>
      </c>
      <c r="G243" s="11">
        <v>0.22934472934472935</v>
      </c>
      <c r="H243" s="11">
        <v>0.77065527065527062</v>
      </c>
      <c r="I243" s="11">
        <v>0.22651933701657459</v>
      </c>
      <c r="J243" s="11">
        <v>0.77348066298342544</v>
      </c>
      <c r="K243" s="11">
        <v>0.2268370607028754</v>
      </c>
      <c r="L243" s="11">
        <v>0.77316293929712465</v>
      </c>
      <c r="M243" s="11">
        <v>0.22802919708029198</v>
      </c>
      <c r="N243" s="11">
        <v>0.77197080291970799</v>
      </c>
      <c r="O243" s="11">
        <v>0.23476754259312735</v>
      </c>
      <c r="P243" s="11">
        <v>0.76523245740687262</v>
      </c>
      <c r="Q243" s="11">
        <v>0.23329459616502032</v>
      </c>
      <c r="R243" s="11">
        <v>0.76670540383497965</v>
      </c>
      <c r="S243" s="11">
        <v>0.23049956178790534</v>
      </c>
      <c r="T243" s="11">
        <v>0.76950043821209468</v>
      </c>
      <c r="U243" s="11">
        <v>0.19402515723270441</v>
      </c>
      <c r="V243" s="11">
        <v>0.80597484276729559</v>
      </c>
      <c r="W243" s="11">
        <v>0.20300992635286583</v>
      </c>
      <c r="X243" s="11">
        <v>0.79699007364713415</v>
      </c>
      <c r="Y243" s="11">
        <v>0.20073551946061907</v>
      </c>
      <c r="Z243" s="11">
        <v>0.79926448053938093</v>
      </c>
      <c r="AA243" s="11">
        <v>0.20049049662783569</v>
      </c>
      <c r="AB243" s="11">
        <v>0.79950950337216431</v>
      </c>
      <c r="AC243" s="11">
        <v>0.20166512488436633</v>
      </c>
      <c r="AD243" s="11">
        <v>0.79833487511563372</v>
      </c>
      <c r="AE243" s="11">
        <v>0.19611528822055138</v>
      </c>
      <c r="AF243" s="11">
        <v>0.80388471177944865</v>
      </c>
      <c r="AG243" s="11">
        <v>0.19342604298356511</v>
      </c>
      <c r="AH243" s="11">
        <v>0.80657395701643486</v>
      </c>
      <c r="AI243" s="11">
        <v>0.19312758510976774</v>
      </c>
      <c r="AJ243" s="11">
        <v>0.80687241489023231</v>
      </c>
      <c r="AK243" s="11">
        <v>0.19021564209848729</v>
      </c>
      <c r="AL243" s="11">
        <v>0.80978435790151271</v>
      </c>
      <c r="AM243" s="11">
        <v>0.18741765480895917</v>
      </c>
      <c r="AN243" s="11">
        <v>0.81258234519104089</v>
      </c>
      <c r="AO243" s="11">
        <v>0.18835274542429284</v>
      </c>
      <c r="AP243" s="11">
        <v>0.81164725457570719</v>
      </c>
      <c r="AQ243" s="11">
        <v>0.18817204301075269</v>
      </c>
      <c r="AR243" s="11">
        <v>0.81182795698924726</v>
      </c>
      <c r="AS243" s="11">
        <v>0.18366666666666667</v>
      </c>
      <c r="AT243" s="11">
        <v>0.81633333333333336</v>
      </c>
      <c r="AU243" s="11">
        <v>0.2193826750746764</v>
      </c>
      <c r="AV243" s="11">
        <v>0.78061732492532365</v>
      </c>
      <c r="AW243" s="11">
        <v>0.2168274027269704</v>
      </c>
      <c r="AX243" s="11">
        <v>0.78317259727302957</v>
      </c>
      <c r="AY243" s="11">
        <v>0.21837549933422104</v>
      </c>
      <c r="AZ243" s="11">
        <v>0.78162450066577893</v>
      </c>
      <c r="BA243" s="11">
        <v>0.22185430463576158</v>
      </c>
      <c r="BB243" s="11">
        <v>0.77814569536423839</v>
      </c>
      <c r="BC243" s="11">
        <v>0.23717739300882065</v>
      </c>
      <c r="BD243" s="11">
        <v>0.76282260699117932</v>
      </c>
      <c r="BE243" s="11">
        <v>0.24852459016393444</v>
      </c>
      <c r="BF243" s="11">
        <v>0.75147540983606553</v>
      </c>
    </row>
    <row r="244" spans="1:58" x14ac:dyDescent="0.3">
      <c r="A244" s="3">
        <v>1429</v>
      </c>
      <c r="B244" s="4" t="s">
        <v>239</v>
      </c>
      <c r="C244" s="11">
        <v>0.38050570962479607</v>
      </c>
      <c r="D244" s="11">
        <v>0.61949429037520387</v>
      </c>
      <c r="E244" s="11">
        <v>0.32524271844660196</v>
      </c>
      <c r="F244" s="11">
        <v>0.67475728155339809</v>
      </c>
      <c r="G244" s="11">
        <v>0.32183908045977011</v>
      </c>
      <c r="H244" s="11">
        <v>0.67816091954022983</v>
      </c>
      <c r="I244" s="11">
        <v>0.33216783216783219</v>
      </c>
      <c r="J244" s="11">
        <v>0.66783216783216781</v>
      </c>
      <c r="K244" s="11">
        <v>0.32954545454545453</v>
      </c>
      <c r="L244" s="11">
        <v>0.67045454545454541</v>
      </c>
      <c r="M244" s="11">
        <v>0.33562349708004124</v>
      </c>
      <c r="N244" s="11">
        <v>0.66437650291995876</v>
      </c>
      <c r="O244" s="11">
        <v>0.3217854763491006</v>
      </c>
      <c r="P244" s="11">
        <v>0.6782145236508994</v>
      </c>
      <c r="Q244" s="11">
        <v>0.32486807387862798</v>
      </c>
      <c r="R244" s="11">
        <v>0.67513192612137207</v>
      </c>
      <c r="S244" s="11">
        <v>0.31996021220159149</v>
      </c>
      <c r="T244" s="11">
        <v>0.68003978779840846</v>
      </c>
      <c r="U244" s="11">
        <v>0.40014498006524102</v>
      </c>
      <c r="V244" s="11">
        <v>0.59985501993475898</v>
      </c>
      <c r="W244" s="11">
        <v>0.40953767746632691</v>
      </c>
      <c r="X244" s="11">
        <v>0.59046232253367315</v>
      </c>
      <c r="Y244" s="11">
        <v>0.41747936984246059</v>
      </c>
      <c r="Z244" s="11">
        <v>0.58252063015753941</v>
      </c>
      <c r="AA244" s="11">
        <v>0.42307692307692307</v>
      </c>
      <c r="AB244" s="11">
        <v>0.57692307692307687</v>
      </c>
      <c r="AC244" s="11">
        <v>0.43083732939874586</v>
      </c>
      <c r="AD244" s="11">
        <v>0.56916267060125414</v>
      </c>
      <c r="AE244" s="11">
        <v>0.35337787676317745</v>
      </c>
      <c r="AF244" s="11">
        <v>0.64662212323682255</v>
      </c>
      <c r="AG244" s="11">
        <v>0.36323529411764705</v>
      </c>
      <c r="AH244" s="11">
        <v>0.6367647058823529</v>
      </c>
      <c r="AI244" s="11">
        <v>0.37041075972373683</v>
      </c>
      <c r="AJ244" s="11">
        <v>0.62958924027626317</v>
      </c>
      <c r="AK244" s="11">
        <v>0.35982500911410864</v>
      </c>
      <c r="AL244" s="11">
        <v>0.64017499088589136</v>
      </c>
      <c r="AM244" s="11">
        <v>0.35938075930704017</v>
      </c>
      <c r="AN244" s="11">
        <v>0.64061924069295983</v>
      </c>
      <c r="AO244" s="11">
        <v>0.36109064112011791</v>
      </c>
      <c r="AP244" s="11">
        <v>0.63890935887988209</v>
      </c>
      <c r="AQ244" s="11">
        <v>0.47052631578947368</v>
      </c>
      <c r="AR244" s="11">
        <v>0.52947368421052632</v>
      </c>
      <c r="AS244" s="11">
        <v>0.45683453237410071</v>
      </c>
      <c r="AT244" s="11">
        <v>0.54316546762589923</v>
      </c>
      <c r="AU244" s="11">
        <v>0.47551454932576293</v>
      </c>
      <c r="AV244" s="11">
        <v>0.52448545067423702</v>
      </c>
      <c r="AW244" s="11">
        <v>0.46344048039561991</v>
      </c>
      <c r="AX244" s="11">
        <v>0.53655951960438009</v>
      </c>
      <c r="AY244" s="11">
        <v>0.46794871794871795</v>
      </c>
      <c r="AZ244" s="11">
        <v>0.53205128205128205</v>
      </c>
      <c r="BA244" s="11">
        <v>0.47889322454771194</v>
      </c>
      <c r="BB244" s="11">
        <v>0.52110677545228801</v>
      </c>
      <c r="BC244" s="11">
        <v>0.48617430871543577</v>
      </c>
      <c r="BD244" s="11">
        <v>0.51382569128456423</v>
      </c>
      <c r="BE244" s="11">
        <v>0.49331926863572434</v>
      </c>
      <c r="BF244" s="11">
        <v>0.50668073136427572</v>
      </c>
    </row>
    <row r="245" spans="1:58" x14ac:dyDescent="0.3">
      <c r="A245" s="3">
        <v>1430</v>
      </c>
      <c r="B245" s="4" t="s">
        <v>240</v>
      </c>
      <c r="C245" s="11">
        <v>0.15014064697609</v>
      </c>
      <c r="D245" s="11">
        <v>0.84985935302391002</v>
      </c>
      <c r="E245" s="11">
        <v>0.15292096219931273</v>
      </c>
      <c r="F245" s="11">
        <v>0.84707903780068727</v>
      </c>
      <c r="G245" s="11">
        <v>0.15165061898211829</v>
      </c>
      <c r="H245" s="11">
        <v>0.84834938101788171</v>
      </c>
      <c r="I245" s="11">
        <v>0.15405589638718473</v>
      </c>
      <c r="J245" s="11">
        <v>0.84594410361281525</v>
      </c>
      <c r="K245" s="11">
        <v>0.16508474576271187</v>
      </c>
      <c r="L245" s="11">
        <v>0.83491525423728818</v>
      </c>
      <c r="M245" s="11">
        <v>0.15533650577838207</v>
      </c>
      <c r="N245" s="11">
        <v>0.84466349422161791</v>
      </c>
      <c r="O245" s="11">
        <v>0.15606534584636775</v>
      </c>
      <c r="P245" s="11">
        <v>0.84393465415363222</v>
      </c>
      <c r="Q245" s="11">
        <v>0.15811373092926492</v>
      </c>
      <c r="R245" s="11">
        <v>0.84188626907073505</v>
      </c>
      <c r="S245" s="11">
        <v>0.16164762893734858</v>
      </c>
      <c r="T245" s="11">
        <v>0.83835237106265148</v>
      </c>
      <c r="U245" s="11">
        <v>0.20890165111270639</v>
      </c>
      <c r="V245" s="11">
        <v>0.79109834888729358</v>
      </c>
      <c r="W245" s="11">
        <v>0.20795330171470267</v>
      </c>
      <c r="X245" s="11">
        <v>0.79204669828529739</v>
      </c>
      <c r="Y245" s="11">
        <v>0.19790497568275345</v>
      </c>
      <c r="Z245" s="11">
        <v>0.80209502431724655</v>
      </c>
      <c r="AA245" s="11">
        <v>0.19620958751393533</v>
      </c>
      <c r="AB245" s="11">
        <v>0.80379041248606464</v>
      </c>
      <c r="AC245" s="11">
        <v>0.19249349684132294</v>
      </c>
      <c r="AD245" s="11">
        <v>0.80750650315867711</v>
      </c>
      <c r="AE245" s="11">
        <v>0.20022497187851518</v>
      </c>
      <c r="AF245" s="11">
        <v>0.79977502812148482</v>
      </c>
      <c r="AG245" s="11">
        <v>0.20261682242990653</v>
      </c>
      <c r="AH245" s="11">
        <v>0.79738317757009347</v>
      </c>
      <c r="AI245" s="11">
        <v>0.20417888563049855</v>
      </c>
      <c r="AJ245" s="11">
        <v>0.79582111436950143</v>
      </c>
      <c r="AK245" s="11">
        <v>0.21644859813084111</v>
      </c>
      <c r="AL245" s="11">
        <v>0.78355140186915884</v>
      </c>
      <c r="AM245" s="11">
        <v>0.22133236257735711</v>
      </c>
      <c r="AN245" s="11">
        <v>0.77866763742264289</v>
      </c>
      <c r="AO245" s="11">
        <v>0.23155216284987276</v>
      </c>
      <c r="AP245" s="11">
        <v>0.76844783715012721</v>
      </c>
      <c r="AQ245" s="11">
        <v>0.24186046511627907</v>
      </c>
      <c r="AR245" s="11">
        <v>0.75813953488372088</v>
      </c>
      <c r="AS245" s="11">
        <v>0.25105485232067509</v>
      </c>
      <c r="AT245" s="11">
        <v>0.74894514767932485</v>
      </c>
      <c r="AU245" s="11">
        <v>0.2553993829276654</v>
      </c>
      <c r="AV245" s="11">
        <v>0.7446006170723346</v>
      </c>
      <c r="AW245" s="11">
        <v>0.26358974358974357</v>
      </c>
      <c r="AX245" s="11">
        <v>0.73641025641025637</v>
      </c>
      <c r="AY245" s="11">
        <v>0.26504394861392833</v>
      </c>
      <c r="AZ245" s="11">
        <v>0.73495605138607167</v>
      </c>
      <c r="BA245" s="11">
        <v>0.26716519374575121</v>
      </c>
      <c r="BB245" s="11">
        <v>0.73283480625424879</v>
      </c>
      <c r="BC245" s="11">
        <v>0.27815239379635875</v>
      </c>
      <c r="BD245" s="11">
        <v>0.7218476062036413</v>
      </c>
      <c r="BE245" s="11">
        <v>0.2838602329450915</v>
      </c>
      <c r="BF245" s="11">
        <v>0.71613976705490845</v>
      </c>
    </row>
    <row r="246" spans="1:58" x14ac:dyDescent="0.3">
      <c r="A246" s="3">
        <v>1431</v>
      </c>
      <c r="B246" s="4" t="s">
        <v>241</v>
      </c>
      <c r="C246" s="11">
        <v>0.21478289691746769</v>
      </c>
      <c r="D246" s="11">
        <v>0.78521710308253234</v>
      </c>
      <c r="E246" s="11">
        <v>0.21313672922252011</v>
      </c>
      <c r="F246" s="11">
        <v>0.78686327077747986</v>
      </c>
      <c r="G246" s="11">
        <v>0.21095062143097076</v>
      </c>
      <c r="H246" s="11">
        <v>0.78904937856902924</v>
      </c>
      <c r="I246" s="11">
        <v>0.20941883767535069</v>
      </c>
      <c r="J246" s="11">
        <v>0.79058116232464926</v>
      </c>
      <c r="K246" s="11">
        <v>0.20466666666666666</v>
      </c>
      <c r="L246" s="11">
        <v>0.79533333333333334</v>
      </c>
      <c r="M246" s="11">
        <v>9.7273645237293843E-2</v>
      </c>
      <c r="N246" s="11">
        <v>0.90272635476270613</v>
      </c>
      <c r="O246" s="11">
        <v>0.10517416300304362</v>
      </c>
      <c r="P246" s="11">
        <v>0.89482583699695639</v>
      </c>
      <c r="Q246" s="11">
        <v>0.10583446404341927</v>
      </c>
      <c r="R246" s="11">
        <v>0.89416553595658077</v>
      </c>
      <c r="S246" s="11">
        <v>0.1076187222412026</v>
      </c>
      <c r="T246" s="11">
        <v>0.89238127775879739</v>
      </c>
      <c r="U246" s="11">
        <v>0.26913666550157289</v>
      </c>
      <c r="V246" s="11">
        <v>0.73086333449842711</v>
      </c>
      <c r="W246" s="11">
        <v>0.33501357115160912</v>
      </c>
      <c r="X246" s="11">
        <v>0.66498642884839088</v>
      </c>
      <c r="Y246" s="11">
        <v>0.39986468200270636</v>
      </c>
      <c r="Z246" s="11">
        <v>0.60013531799729369</v>
      </c>
      <c r="AA246" s="11">
        <v>0.41834677419354838</v>
      </c>
      <c r="AB246" s="11">
        <v>0.58165322580645162</v>
      </c>
      <c r="AC246" s="11">
        <v>0.42602555480833892</v>
      </c>
      <c r="AD246" s="11">
        <v>0.57397444519166108</v>
      </c>
      <c r="AE246" s="11">
        <v>0.42930679478380235</v>
      </c>
      <c r="AF246" s="11">
        <v>0.57069320521619771</v>
      </c>
      <c r="AG246" s="11">
        <v>0.44105551747772448</v>
      </c>
      <c r="AH246" s="11">
        <v>0.55894448252227558</v>
      </c>
      <c r="AI246" s="11">
        <v>0.43899931459904046</v>
      </c>
      <c r="AJ246" s="11">
        <v>0.5610006854009596</v>
      </c>
      <c r="AK246" s="11">
        <v>0.4605128205128205</v>
      </c>
      <c r="AL246" s="11">
        <v>0.5394871794871795</v>
      </c>
      <c r="AM246" s="11">
        <v>0.45715261181290545</v>
      </c>
      <c r="AN246" s="11">
        <v>0.54284738818709455</v>
      </c>
      <c r="AO246" s="11">
        <v>0.46169491525423728</v>
      </c>
      <c r="AP246" s="11">
        <v>0.53830508474576266</v>
      </c>
      <c r="AQ246" s="11">
        <v>0.47980132450331126</v>
      </c>
      <c r="AR246" s="11">
        <v>0.52019867549668874</v>
      </c>
      <c r="AS246" s="11">
        <v>0.48574237954768928</v>
      </c>
      <c r="AT246" s="11">
        <v>0.51425762045231072</v>
      </c>
      <c r="AU246" s="11">
        <v>0.50065104166666663</v>
      </c>
      <c r="AV246" s="11">
        <v>0.49934895833333331</v>
      </c>
      <c r="AW246" s="11">
        <v>0.50896641669383758</v>
      </c>
      <c r="AX246" s="11">
        <v>0.49103358330616237</v>
      </c>
      <c r="AY246" s="11">
        <v>0.5254798146922568</v>
      </c>
      <c r="AZ246" s="11">
        <v>0.4745201853077432</v>
      </c>
      <c r="BA246" s="11">
        <v>0.52915838303512264</v>
      </c>
      <c r="BB246" s="11">
        <v>0.47084161696487742</v>
      </c>
      <c r="BC246" s="11">
        <v>0.53265507056120776</v>
      </c>
      <c r="BD246" s="11">
        <v>0.46734492943879224</v>
      </c>
      <c r="BE246" s="11">
        <v>0.52941176470588236</v>
      </c>
      <c r="BF246" s="11">
        <v>0.47058823529411764</v>
      </c>
    </row>
    <row r="247" spans="1:58" x14ac:dyDescent="0.3">
      <c r="A247" s="3">
        <v>1432</v>
      </c>
      <c r="B247" s="4" t="s">
        <v>242</v>
      </c>
      <c r="C247" s="11">
        <v>0.72070358925600186</v>
      </c>
      <c r="D247" s="11">
        <v>0.27929641074399808</v>
      </c>
      <c r="E247" s="11">
        <v>0.72773128510833429</v>
      </c>
      <c r="F247" s="11">
        <v>0.27226871489166571</v>
      </c>
      <c r="G247" s="11">
        <v>0.72471465702339244</v>
      </c>
      <c r="H247" s="11">
        <v>0.27528534297660751</v>
      </c>
      <c r="I247" s="11">
        <v>0.73615096005296843</v>
      </c>
      <c r="J247" s="11">
        <v>0.26384903994703157</v>
      </c>
      <c r="K247" s="11">
        <v>0.74696334515747609</v>
      </c>
      <c r="L247" s="11">
        <v>0.25303665484252391</v>
      </c>
      <c r="M247" s="11">
        <v>0.75179552175749897</v>
      </c>
      <c r="N247" s="11">
        <v>0.24820447824250105</v>
      </c>
      <c r="O247" s="11">
        <v>0.75918871615360861</v>
      </c>
      <c r="P247" s="11">
        <v>0.24081128384639144</v>
      </c>
      <c r="Q247" s="11">
        <v>0.76886697524652847</v>
      </c>
      <c r="R247" s="11">
        <v>0.23113302475347153</v>
      </c>
      <c r="S247" s="11">
        <v>0.76816028424792737</v>
      </c>
      <c r="T247" s="11">
        <v>0.23183971575207263</v>
      </c>
      <c r="U247" s="11">
        <v>0.78677274987568369</v>
      </c>
      <c r="V247" s="11">
        <v>0.21322725012431626</v>
      </c>
      <c r="W247" s="11">
        <v>0.79378449027011322</v>
      </c>
      <c r="X247" s="11">
        <v>0.20621550972988673</v>
      </c>
      <c r="Y247" s="11">
        <v>0.78503169647081084</v>
      </c>
      <c r="Z247" s="11">
        <v>0.21496830352918914</v>
      </c>
      <c r="AA247" s="11">
        <v>0.7868303571428571</v>
      </c>
      <c r="AB247" s="11">
        <v>0.21316964285714285</v>
      </c>
      <c r="AC247" s="11">
        <v>0.78233728082254661</v>
      </c>
      <c r="AD247" s="11">
        <v>0.21766271917745342</v>
      </c>
      <c r="AE247" s="11">
        <v>0.76584046867958544</v>
      </c>
      <c r="AF247" s="11">
        <v>0.23415953132041459</v>
      </c>
      <c r="AG247" s="11">
        <v>0.76363962670495333</v>
      </c>
      <c r="AH247" s="11">
        <v>0.23636037329504667</v>
      </c>
      <c r="AI247" s="11">
        <v>0.77784653465346532</v>
      </c>
      <c r="AJ247" s="11">
        <v>0.22215346534653466</v>
      </c>
      <c r="AK247" s="11">
        <v>0.78096069868995632</v>
      </c>
      <c r="AL247" s="11">
        <v>0.21903930131004368</v>
      </c>
      <c r="AM247" s="11">
        <v>0.78100558659217878</v>
      </c>
      <c r="AN247" s="11">
        <v>0.21899441340782122</v>
      </c>
      <c r="AO247" s="11">
        <v>0.78246890599881547</v>
      </c>
      <c r="AP247" s="11">
        <v>0.21753109400118453</v>
      </c>
      <c r="AQ247" s="11">
        <v>0.79837451769148671</v>
      </c>
      <c r="AR247" s="11">
        <v>0.20162548230851327</v>
      </c>
      <c r="AS247" s="11">
        <v>0.8120723362658846</v>
      </c>
      <c r="AT247" s="11">
        <v>0.18792766373411535</v>
      </c>
      <c r="AU247" s="11">
        <v>0.84476967370441458</v>
      </c>
      <c r="AV247" s="11">
        <v>0.15523032629558542</v>
      </c>
      <c r="AW247" s="11">
        <v>0.84457431685357764</v>
      </c>
      <c r="AX247" s="11">
        <v>0.15542568314642236</v>
      </c>
      <c r="AY247" s="11">
        <v>0.8473820145574078</v>
      </c>
      <c r="AZ247" s="11">
        <v>0.15261798544259217</v>
      </c>
      <c r="BA247" s="11">
        <v>0.84858362436942181</v>
      </c>
      <c r="BB247" s="11">
        <v>0.15141637563057819</v>
      </c>
      <c r="BC247" s="11">
        <v>0.84753328715462173</v>
      </c>
      <c r="BD247" s="11">
        <v>0.15246671284537827</v>
      </c>
      <c r="BE247" s="11">
        <v>0.84969020117800043</v>
      </c>
      <c r="BF247" s="11">
        <v>0.15030979882199955</v>
      </c>
    </row>
    <row r="248" spans="1:58" x14ac:dyDescent="0.3">
      <c r="A248" s="3">
        <v>1433</v>
      </c>
      <c r="B248" s="4" t="s">
        <v>243</v>
      </c>
      <c r="C248" s="11">
        <v>0.36902133922001473</v>
      </c>
      <c r="D248" s="11">
        <v>0.63097866077998532</v>
      </c>
      <c r="E248" s="11">
        <v>0.36171788226582746</v>
      </c>
      <c r="F248" s="11">
        <v>0.63828211773417254</v>
      </c>
      <c r="G248" s="11">
        <v>0.37117582012532252</v>
      </c>
      <c r="H248" s="11">
        <v>0.62882417987467742</v>
      </c>
      <c r="I248" s="11">
        <v>0.3711952487008166</v>
      </c>
      <c r="J248" s="11">
        <v>0.62880475129918334</v>
      </c>
      <c r="K248" s="11">
        <v>0.37298915076692857</v>
      </c>
      <c r="L248" s="11">
        <v>0.62701084923307149</v>
      </c>
      <c r="M248" s="11">
        <v>0.36655468458379992</v>
      </c>
      <c r="N248" s="11">
        <v>0.63344531541620008</v>
      </c>
      <c r="O248" s="11">
        <v>0.37127976190476192</v>
      </c>
      <c r="P248" s="11">
        <v>0.62872023809523814</v>
      </c>
      <c r="Q248" s="11">
        <v>0.36861861861861861</v>
      </c>
      <c r="R248" s="11">
        <v>0.63138138138138133</v>
      </c>
      <c r="S248" s="11">
        <v>0.3651031894934334</v>
      </c>
      <c r="T248" s="11">
        <v>0.63489681050656666</v>
      </c>
      <c r="U248" s="11">
        <v>0</v>
      </c>
      <c r="V248" s="11">
        <v>1</v>
      </c>
      <c r="W248" s="11">
        <v>0.37555720653789004</v>
      </c>
      <c r="X248" s="11">
        <v>0.62444279346210996</v>
      </c>
      <c r="Y248" s="11">
        <v>0.39463037881574109</v>
      </c>
      <c r="Z248" s="11">
        <v>0.60536962118425897</v>
      </c>
      <c r="AA248" s="11">
        <v>0.3944020356234097</v>
      </c>
      <c r="AB248" s="11">
        <v>0.6055979643765903</v>
      </c>
      <c r="AC248" s="11">
        <v>0.4046136946173563</v>
      </c>
      <c r="AD248" s="11">
        <v>0.5953863053826437</v>
      </c>
      <c r="AE248" s="11">
        <v>0.3952451708766716</v>
      </c>
      <c r="AF248" s="11">
        <v>0.60475482912332834</v>
      </c>
      <c r="AG248" s="11">
        <v>0.39992531740104553</v>
      </c>
      <c r="AH248" s="11">
        <v>0.60007468259895447</v>
      </c>
      <c r="AI248" s="11">
        <v>0.39718414227491666</v>
      </c>
      <c r="AJ248" s="11">
        <v>0.60281585772508339</v>
      </c>
      <c r="AK248" s="11">
        <v>0.40617935192162774</v>
      </c>
      <c r="AL248" s="11">
        <v>0.59382064807837232</v>
      </c>
      <c r="AM248" s="11">
        <v>0.40142428785607198</v>
      </c>
      <c r="AN248" s="11">
        <v>0.59857571214392802</v>
      </c>
      <c r="AO248" s="11">
        <v>0.41092278719397363</v>
      </c>
      <c r="AP248" s="11">
        <v>0.58907721280602632</v>
      </c>
      <c r="AQ248" s="11">
        <v>0.4203276247207744</v>
      </c>
      <c r="AR248" s="11">
        <v>0.57967237527922566</v>
      </c>
      <c r="AS248" s="11">
        <v>0.41992619926199259</v>
      </c>
      <c r="AT248" s="11">
        <v>0.58007380073800741</v>
      </c>
      <c r="AU248" s="11">
        <v>0.42287822878228781</v>
      </c>
      <c r="AV248" s="11">
        <v>0.57712177121771213</v>
      </c>
      <c r="AW248" s="11">
        <v>0.41693693693693695</v>
      </c>
      <c r="AX248" s="11">
        <v>0.5830630630630631</v>
      </c>
      <c r="AY248" s="11">
        <v>0.42604617604617606</v>
      </c>
      <c r="AZ248" s="11">
        <v>0.57395382395382399</v>
      </c>
      <c r="BA248" s="11">
        <v>0.41875220303137117</v>
      </c>
      <c r="BB248" s="11">
        <v>0.58124779696862883</v>
      </c>
      <c r="BC248" s="11">
        <v>0.42847100175746927</v>
      </c>
      <c r="BD248" s="11">
        <v>0.57152899824253078</v>
      </c>
      <c r="BE248" s="11">
        <v>0.43373493975903615</v>
      </c>
      <c r="BF248" s="11">
        <v>0.5662650602409639</v>
      </c>
    </row>
    <row r="249" spans="1:58" x14ac:dyDescent="0.3">
      <c r="A249" s="3">
        <v>1438</v>
      </c>
      <c r="B249" s="4" t="s">
        <v>244</v>
      </c>
      <c r="C249" s="11">
        <v>0.37713909609477841</v>
      </c>
      <c r="D249" s="11">
        <v>0.62286090390522164</v>
      </c>
      <c r="E249" s="11">
        <v>0.37748344370860926</v>
      </c>
      <c r="F249" s="11">
        <v>0.62251655629139069</v>
      </c>
      <c r="G249" s="11">
        <v>0.37902673063742287</v>
      </c>
      <c r="H249" s="11">
        <v>0.62097326936257713</v>
      </c>
      <c r="I249" s="11">
        <v>0.38544784711029245</v>
      </c>
      <c r="J249" s="11">
        <v>0.61455215288970755</v>
      </c>
      <c r="K249" s="11">
        <v>0.39036200138344479</v>
      </c>
      <c r="L249" s="11">
        <v>0.60963799861655521</v>
      </c>
      <c r="M249" s="11">
        <v>0.38821042743071865</v>
      </c>
      <c r="N249" s="11">
        <v>0.61178957256928135</v>
      </c>
      <c r="O249" s="11">
        <v>0.37909738717339669</v>
      </c>
      <c r="P249" s="11">
        <v>0.62090261282660331</v>
      </c>
      <c r="Q249" s="11">
        <v>0.38691322901849218</v>
      </c>
      <c r="R249" s="11">
        <v>0.61308677098150788</v>
      </c>
      <c r="S249" s="11">
        <v>0.38553927456161424</v>
      </c>
      <c r="T249" s="11">
        <v>0.61446072543838581</v>
      </c>
      <c r="U249" s="11">
        <v>0.42327404280976788</v>
      </c>
      <c r="V249" s="11">
        <v>0.57672595719023212</v>
      </c>
      <c r="W249" s="11">
        <v>0.49407521895929934</v>
      </c>
      <c r="X249" s="11">
        <v>0.50592478104070071</v>
      </c>
      <c r="Y249" s="11">
        <v>0.49513029744669651</v>
      </c>
      <c r="Z249" s="11">
        <v>0.50486970255330355</v>
      </c>
      <c r="AA249" s="11">
        <v>0.50822199383350464</v>
      </c>
      <c r="AB249" s="11">
        <v>0.49177800616649536</v>
      </c>
      <c r="AC249" s="11">
        <v>0.50592783505154637</v>
      </c>
      <c r="AD249" s="11">
        <v>0.49407216494845363</v>
      </c>
      <c r="AE249" s="11">
        <v>0.50932159502848262</v>
      </c>
      <c r="AF249" s="11">
        <v>0.49067840497151732</v>
      </c>
      <c r="AG249" s="11">
        <v>0.50722733245729301</v>
      </c>
      <c r="AH249" s="11">
        <v>0.49277266754270699</v>
      </c>
      <c r="AI249" s="11">
        <v>0.50871632329635497</v>
      </c>
      <c r="AJ249" s="11">
        <v>0.49128367670364503</v>
      </c>
      <c r="AK249" s="11">
        <v>0.50773333333333337</v>
      </c>
      <c r="AL249" s="11">
        <v>0.49226666666666669</v>
      </c>
      <c r="AM249" s="11">
        <v>0.51588785046728969</v>
      </c>
      <c r="AN249" s="11">
        <v>0.48411214953271026</v>
      </c>
      <c r="AO249" s="11">
        <v>0.5142628632364703</v>
      </c>
      <c r="AP249" s="11">
        <v>0.4857371367635297</v>
      </c>
      <c r="AQ249" s="11">
        <v>0.50898995240613432</v>
      </c>
      <c r="AR249" s="11">
        <v>0.49101004759386568</v>
      </c>
      <c r="AS249" s="11">
        <v>0.51511936339522546</v>
      </c>
      <c r="AT249" s="11">
        <v>0.48488063660477454</v>
      </c>
      <c r="AU249" s="11">
        <v>0.5544605809128631</v>
      </c>
      <c r="AV249" s="11">
        <v>0.44553941908713696</v>
      </c>
      <c r="AW249" s="11">
        <v>0.5445746306673459</v>
      </c>
      <c r="AX249" s="11">
        <v>0.4554253693326541</v>
      </c>
      <c r="AY249" s="11">
        <v>0.54364669421487599</v>
      </c>
      <c r="AZ249" s="11">
        <v>0.45635330578512395</v>
      </c>
      <c r="BA249" s="11">
        <v>0.54462421711899789</v>
      </c>
      <c r="BB249" s="11">
        <v>0.45537578288100211</v>
      </c>
      <c r="BC249" s="11">
        <v>0.54787372815027391</v>
      </c>
      <c r="BD249" s="11">
        <v>0.45212627184972604</v>
      </c>
      <c r="BE249" s="11">
        <v>0.54981353223228557</v>
      </c>
      <c r="BF249" s="11">
        <v>0.45018646776771443</v>
      </c>
    </row>
    <row r="250" spans="1:58" x14ac:dyDescent="0.3">
      <c r="A250" s="3">
        <v>1439</v>
      </c>
      <c r="B250" s="4" t="s">
        <v>245</v>
      </c>
      <c r="C250" s="11">
        <v>0.45153589049816967</v>
      </c>
      <c r="D250" s="11">
        <v>0.54846410950183033</v>
      </c>
      <c r="E250" s="11">
        <v>0.44687946641257742</v>
      </c>
      <c r="F250" s="11">
        <v>0.55312053358742264</v>
      </c>
      <c r="G250" s="11">
        <v>0.45087074612557915</v>
      </c>
      <c r="H250" s="11">
        <v>0.5491292538744208</v>
      </c>
      <c r="I250" s="11">
        <v>0.45000797321001434</v>
      </c>
      <c r="J250" s="11">
        <v>0.5499920267899856</v>
      </c>
      <c r="K250" s="11">
        <v>0.44465145163794439</v>
      </c>
      <c r="L250" s="11">
        <v>0.55534854836205561</v>
      </c>
      <c r="M250" s="11">
        <v>0.4526151444184231</v>
      </c>
      <c r="N250" s="11">
        <v>0.5473848555815769</v>
      </c>
      <c r="O250" s="11">
        <v>0.45571984435797663</v>
      </c>
      <c r="P250" s="11">
        <v>0.54428015564202337</v>
      </c>
      <c r="Q250" s="11">
        <v>0.44583526502858911</v>
      </c>
      <c r="R250" s="11">
        <v>0.55416473497141094</v>
      </c>
      <c r="S250" s="11">
        <v>0.44664277924910423</v>
      </c>
      <c r="T250" s="11">
        <v>0.55335722075089577</v>
      </c>
      <c r="U250" s="11">
        <v>0.70499419279907083</v>
      </c>
      <c r="V250" s="11">
        <v>0.29500580720092917</v>
      </c>
      <c r="W250" s="11">
        <v>0.76238608119304063</v>
      </c>
      <c r="X250" s="11">
        <v>0.2376139188069594</v>
      </c>
      <c r="Y250" s="11">
        <v>0.7588098404255319</v>
      </c>
      <c r="Z250" s="11">
        <v>0.24119015957446807</v>
      </c>
      <c r="AA250" s="11">
        <v>0.76650406504065038</v>
      </c>
      <c r="AB250" s="11">
        <v>0.23349593495934959</v>
      </c>
      <c r="AC250" s="11">
        <v>0.76821944489530924</v>
      </c>
      <c r="AD250" s="11">
        <v>0.23178055510469081</v>
      </c>
      <c r="AE250" s="11">
        <v>0.76771781534460337</v>
      </c>
      <c r="AF250" s="11">
        <v>0.23228218465539663</v>
      </c>
      <c r="AG250" s="11">
        <v>0.77040065412919057</v>
      </c>
      <c r="AH250" s="11">
        <v>0.22959934587080949</v>
      </c>
      <c r="AI250" s="11">
        <v>0.77217708506052063</v>
      </c>
      <c r="AJ250" s="11">
        <v>0.22782291493947934</v>
      </c>
      <c r="AK250" s="11">
        <v>0.76772247360482659</v>
      </c>
      <c r="AL250" s="11">
        <v>0.23227752639517346</v>
      </c>
      <c r="AM250" s="11">
        <v>0.77582119878090083</v>
      </c>
      <c r="AN250" s="11">
        <v>0.22417880121909922</v>
      </c>
      <c r="AO250" s="11">
        <v>0.77405716218501608</v>
      </c>
      <c r="AP250" s="11">
        <v>0.22594283781498392</v>
      </c>
      <c r="AQ250" s="11">
        <v>0.77688576685064392</v>
      </c>
      <c r="AR250" s="11">
        <v>0.22311423314935608</v>
      </c>
      <c r="AS250" s="11">
        <v>0.77807089859851608</v>
      </c>
      <c r="AT250" s="11">
        <v>0.22192910140148392</v>
      </c>
      <c r="AU250" s="11">
        <v>0.74958759485318371</v>
      </c>
      <c r="AV250" s="11">
        <v>0.25041240514681623</v>
      </c>
      <c r="AW250" s="11">
        <v>0.75032981530343013</v>
      </c>
      <c r="AX250" s="11">
        <v>0.24967018469656993</v>
      </c>
      <c r="AY250" s="11">
        <v>0.74995871180842277</v>
      </c>
      <c r="AZ250" s="11">
        <v>0.25004128819157723</v>
      </c>
      <c r="BA250" s="11">
        <v>0.75186721991701244</v>
      </c>
      <c r="BB250" s="11">
        <v>0.24813278008298756</v>
      </c>
      <c r="BC250" s="11">
        <v>0.78838795541507234</v>
      </c>
      <c r="BD250" s="11">
        <v>0.21161204458492763</v>
      </c>
      <c r="BE250" s="11">
        <v>0.79572763684913217</v>
      </c>
      <c r="BF250" s="11">
        <v>0.20427236315086783</v>
      </c>
    </row>
    <row r="251" spans="1:58" x14ac:dyDescent="0.3">
      <c r="A251" s="3">
        <v>1441</v>
      </c>
      <c r="B251" s="4" t="s">
        <v>246</v>
      </c>
      <c r="C251" s="11">
        <v>0.187026371627766</v>
      </c>
      <c r="D251" s="11">
        <v>0.81297362837223397</v>
      </c>
      <c r="E251" s="11">
        <v>0.18371735791090629</v>
      </c>
      <c r="F251" s="11">
        <v>0.81628264208909374</v>
      </c>
      <c r="G251" s="11">
        <v>0.18210068365444376</v>
      </c>
      <c r="H251" s="11">
        <v>0.81789931634555624</v>
      </c>
      <c r="I251" s="11">
        <v>0.1844059405940594</v>
      </c>
      <c r="J251" s="11">
        <v>0.81559405940594054</v>
      </c>
      <c r="K251" s="11">
        <v>0.17874999999999999</v>
      </c>
      <c r="L251" s="11">
        <v>0.82125000000000004</v>
      </c>
      <c r="M251" s="11">
        <v>0.18088097469540768</v>
      </c>
      <c r="N251" s="11">
        <v>0.81911902530459235</v>
      </c>
      <c r="O251" s="11">
        <v>0.21424050632911393</v>
      </c>
      <c r="P251" s="11">
        <v>0.78575949367088604</v>
      </c>
      <c r="Q251" s="11">
        <v>0.21965865992414665</v>
      </c>
      <c r="R251" s="11">
        <v>0.78034134007585332</v>
      </c>
      <c r="S251" s="11">
        <v>0.22130888397091369</v>
      </c>
      <c r="T251" s="11">
        <v>0.77869111602908636</v>
      </c>
      <c r="U251" s="11">
        <v>0.241869918699187</v>
      </c>
      <c r="V251" s="11">
        <v>0.75813008130081305</v>
      </c>
      <c r="W251" s="11">
        <v>0.24020618556701032</v>
      </c>
      <c r="X251" s="11">
        <v>0.75979381443298966</v>
      </c>
      <c r="Y251" s="11">
        <v>0.25102459016393441</v>
      </c>
      <c r="Z251" s="11">
        <v>0.74897540983606559</v>
      </c>
      <c r="AA251" s="11">
        <v>0.24477918521054434</v>
      </c>
      <c r="AB251" s="11">
        <v>0.75522081478945569</v>
      </c>
      <c r="AC251" s="11">
        <v>0.2453924914675768</v>
      </c>
      <c r="AD251" s="11">
        <v>0.7546075085324232</v>
      </c>
      <c r="AE251" s="11">
        <v>0.24277456647398843</v>
      </c>
      <c r="AF251" s="11">
        <v>0.75722543352601157</v>
      </c>
      <c r="AG251" s="11">
        <v>0.24080499653018736</v>
      </c>
      <c r="AH251" s="11">
        <v>0.75919500346981261</v>
      </c>
      <c r="AI251" s="11">
        <v>0.24860529986052998</v>
      </c>
      <c r="AJ251" s="11">
        <v>0.75139470013946996</v>
      </c>
      <c r="AK251" s="11">
        <v>0.24273564847625798</v>
      </c>
      <c r="AL251" s="11">
        <v>0.75726435152374205</v>
      </c>
      <c r="AM251" s="11">
        <v>0.25185972369819343</v>
      </c>
      <c r="AN251" s="11">
        <v>0.74814027630180657</v>
      </c>
      <c r="AO251" s="11">
        <v>0.24814159292035398</v>
      </c>
      <c r="AP251" s="11">
        <v>0.75185840707964602</v>
      </c>
      <c r="AQ251" s="11">
        <v>0.25027124773960219</v>
      </c>
      <c r="AR251" s="11">
        <v>0.74972875226039781</v>
      </c>
      <c r="AS251" s="11">
        <v>0.25358166189111747</v>
      </c>
      <c r="AT251" s="11">
        <v>0.74641833810888247</v>
      </c>
      <c r="AU251" s="11">
        <v>0.38416848220769789</v>
      </c>
      <c r="AV251" s="11">
        <v>0.61583151779230205</v>
      </c>
      <c r="AW251" s="11">
        <v>0.389689978370584</v>
      </c>
      <c r="AX251" s="11">
        <v>0.61031002162941606</v>
      </c>
      <c r="AY251" s="11">
        <v>0.38739067055393583</v>
      </c>
      <c r="AZ251" s="11">
        <v>0.61260932944606417</v>
      </c>
      <c r="BA251" s="11">
        <v>0.39334779464931308</v>
      </c>
      <c r="BB251" s="11">
        <v>0.60665220535068687</v>
      </c>
      <c r="BC251" s="11">
        <v>0.40179533213644525</v>
      </c>
      <c r="BD251" s="11">
        <v>0.59820466786355475</v>
      </c>
      <c r="BE251" s="11">
        <v>0.41059122234312656</v>
      </c>
      <c r="BF251" s="11">
        <v>0.58940877765687338</v>
      </c>
    </row>
    <row r="252" spans="1:58" x14ac:dyDescent="0.3">
      <c r="A252" s="3">
        <v>1443</v>
      </c>
      <c r="B252" s="4" t="s">
        <v>247</v>
      </c>
      <c r="C252" s="11">
        <v>0.45608292416803053</v>
      </c>
      <c r="D252" s="11">
        <v>0.54391707583196947</v>
      </c>
      <c r="E252" s="11">
        <v>0.45828008033595036</v>
      </c>
      <c r="F252" s="11">
        <v>0.54171991966404964</v>
      </c>
      <c r="G252" s="11">
        <v>0.45360281195079089</v>
      </c>
      <c r="H252" s="11">
        <v>0.54639718804920911</v>
      </c>
      <c r="I252" s="11">
        <v>0.45589779488974447</v>
      </c>
      <c r="J252" s="11">
        <v>0.54410220511025553</v>
      </c>
      <c r="K252" s="11">
        <v>0.45780006918021449</v>
      </c>
      <c r="L252" s="11">
        <v>0.54219993081978557</v>
      </c>
      <c r="M252" s="11">
        <v>0.46252602359472589</v>
      </c>
      <c r="N252" s="11">
        <v>0.53747397640527417</v>
      </c>
      <c r="O252" s="11">
        <v>0.47628865979381441</v>
      </c>
      <c r="P252" s="11">
        <v>0.52371134020618559</v>
      </c>
      <c r="Q252" s="11">
        <v>0.47592019263845892</v>
      </c>
      <c r="R252" s="11">
        <v>0.52407980736154114</v>
      </c>
      <c r="S252" s="11">
        <v>0.47362942401110342</v>
      </c>
      <c r="T252" s="11">
        <v>0.52637057598889658</v>
      </c>
      <c r="U252" s="11">
        <v>0.47763697353708534</v>
      </c>
      <c r="V252" s="11">
        <v>0.52236302646291466</v>
      </c>
      <c r="W252" s="11">
        <v>0.49064146829002364</v>
      </c>
      <c r="X252" s="11">
        <v>0.50935853170997636</v>
      </c>
      <c r="Y252" s="11">
        <v>0.48363897878460987</v>
      </c>
      <c r="Z252" s="11">
        <v>0.51636102121539018</v>
      </c>
      <c r="AA252" s="11">
        <v>0.49143865842894968</v>
      </c>
      <c r="AB252" s="11">
        <v>0.50856134157105026</v>
      </c>
      <c r="AC252" s="11">
        <v>0.49232398094229751</v>
      </c>
      <c r="AD252" s="11">
        <v>0.50767601905770254</v>
      </c>
      <c r="AE252" s="11">
        <v>0.48952513966480449</v>
      </c>
      <c r="AF252" s="11">
        <v>0.51047486033519551</v>
      </c>
      <c r="AG252" s="11">
        <v>0.49361999650410765</v>
      </c>
      <c r="AH252" s="11">
        <v>0.50638000349589229</v>
      </c>
      <c r="AI252" s="11">
        <v>0.50086865879082698</v>
      </c>
      <c r="AJ252" s="11">
        <v>0.49913134120917302</v>
      </c>
      <c r="AK252" s="11">
        <v>0.50489774875408144</v>
      </c>
      <c r="AL252" s="11">
        <v>0.49510225124591856</v>
      </c>
      <c r="AM252" s="11">
        <v>0.50805346127484574</v>
      </c>
      <c r="AN252" s="11">
        <v>0.4919465387251542</v>
      </c>
      <c r="AO252" s="11">
        <v>0.50906913073237503</v>
      </c>
      <c r="AP252" s="11">
        <v>0.49093086926762491</v>
      </c>
      <c r="AQ252" s="11">
        <v>0.52064570943075617</v>
      </c>
      <c r="AR252" s="11">
        <v>0.47935429056924383</v>
      </c>
      <c r="AS252" s="11">
        <v>0.52226720647773284</v>
      </c>
      <c r="AT252" s="11">
        <v>0.47773279352226722</v>
      </c>
      <c r="AU252" s="11">
        <v>0.55830508474576268</v>
      </c>
      <c r="AV252" s="11">
        <v>0.44169491525423726</v>
      </c>
      <c r="AW252" s="11">
        <v>0.56421088205474823</v>
      </c>
      <c r="AX252" s="11">
        <v>0.43578911794525177</v>
      </c>
      <c r="AY252" s="11">
        <v>0.57018571189559974</v>
      </c>
      <c r="AZ252" s="11">
        <v>0.4298142881044002</v>
      </c>
      <c r="BA252" s="11">
        <v>0.57399700349592142</v>
      </c>
      <c r="BB252" s="11">
        <v>0.42600299650407858</v>
      </c>
      <c r="BC252" s="11">
        <v>0.57857378672829318</v>
      </c>
      <c r="BD252" s="11">
        <v>0.42142621327170682</v>
      </c>
      <c r="BE252" s="11">
        <v>0.57776694295465625</v>
      </c>
      <c r="BF252" s="11">
        <v>0.42223305704534375</v>
      </c>
    </row>
    <row r="253" spans="1:58" x14ac:dyDescent="0.3">
      <c r="A253" s="3">
        <v>1444</v>
      </c>
      <c r="B253" s="4" t="s">
        <v>248</v>
      </c>
      <c r="C253" s="11">
        <v>0.19950331125827814</v>
      </c>
      <c r="D253" s="11">
        <v>0.80049668874172186</v>
      </c>
      <c r="E253" s="11">
        <v>0.19314381270903011</v>
      </c>
      <c r="F253" s="11">
        <v>0.80685618729096986</v>
      </c>
      <c r="G253" s="11">
        <v>0.19023569023569023</v>
      </c>
      <c r="H253" s="11">
        <v>0.8097643097643098</v>
      </c>
      <c r="I253" s="11">
        <v>0.19475021168501269</v>
      </c>
      <c r="J253" s="11">
        <v>0.80524978831498728</v>
      </c>
      <c r="K253" s="11">
        <v>0.20100083402835697</v>
      </c>
      <c r="L253" s="11">
        <v>0.798999165971643</v>
      </c>
      <c r="M253" s="11">
        <v>0.20148026315789475</v>
      </c>
      <c r="N253" s="11">
        <v>0.79851973684210531</v>
      </c>
      <c r="O253" s="11">
        <v>0.22121710526315788</v>
      </c>
      <c r="P253" s="11">
        <v>0.77878289473684215</v>
      </c>
      <c r="Q253" s="11">
        <v>0.22121710526315788</v>
      </c>
      <c r="R253" s="11">
        <v>0.77878289473684215</v>
      </c>
      <c r="S253" s="11">
        <v>0.22212978369384359</v>
      </c>
      <c r="T253" s="11">
        <v>0.77787021630615638</v>
      </c>
      <c r="U253" s="11">
        <v>0.272027373823781</v>
      </c>
      <c r="V253" s="11">
        <v>0.72797262617621894</v>
      </c>
      <c r="W253" s="11">
        <v>0.27788279773156899</v>
      </c>
      <c r="X253" s="11">
        <v>0.72211720226843101</v>
      </c>
      <c r="Y253" s="11">
        <v>0.27643784786641928</v>
      </c>
      <c r="Z253" s="11">
        <v>0.72356215213358066</v>
      </c>
      <c r="AA253" s="11">
        <v>0.26851851851851855</v>
      </c>
      <c r="AB253" s="11">
        <v>0.73148148148148151</v>
      </c>
      <c r="AC253" s="11">
        <v>0.25719120135363788</v>
      </c>
      <c r="AD253" s="11">
        <v>0.74280879864636207</v>
      </c>
      <c r="AE253" s="11">
        <v>0.30859049207673062</v>
      </c>
      <c r="AF253" s="11">
        <v>0.69140950792326938</v>
      </c>
      <c r="AG253" s="11">
        <v>0.29688814129520608</v>
      </c>
      <c r="AH253" s="11">
        <v>0.70311185870479398</v>
      </c>
      <c r="AI253" s="11">
        <v>0.30249999999999999</v>
      </c>
      <c r="AJ253" s="11">
        <v>0.69750000000000001</v>
      </c>
      <c r="AK253" s="11">
        <v>0.30492898913951544</v>
      </c>
      <c r="AL253" s="11">
        <v>0.69507101086048451</v>
      </c>
      <c r="AM253" s="11">
        <v>0.30711920529801323</v>
      </c>
      <c r="AN253" s="11">
        <v>0.69288079470198671</v>
      </c>
      <c r="AO253" s="11">
        <v>0.30580539656582173</v>
      </c>
      <c r="AP253" s="11">
        <v>0.69419460343417827</v>
      </c>
      <c r="AQ253" s="11">
        <v>0.3103734439834025</v>
      </c>
      <c r="AR253" s="11">
        <v>0.6896265560165975</v>
      </c>
      <c r="AS253" s="11">
        <v>0.3191140278917145</v>
      </c>
      <c r="AT253" s="11">
        <v>0.6808859721082855</v>
      </c>
      <c r="AU253" s="11">
        <v>0.36547811993517015</v>
      </c>
      <c r="AV253" s="11">
        <v>0.63452188006482979</v>
      </c>
      <c r="AW253" s="11">
        <v>0.36117936117936117</v>
      </c>
      <c r="AX253" s="11">
        <v>0.63882063882063878</v>
      </c>
      <c r="AY253" s="11">
        <v>0.3978671041837572</v>
      </c>
      <c r="AZ253" s="11">
        <v>0.60213289581624285</v>
      </c>
      <c r="BA253" s="11">
        <v>0.40283569641367806</v>
      </c>
      <c r="BB253" s="11">
        <v>0.59716430358632189</v>
      </c>
      <c r="BC253" s="11">
        <v>0.40635451505016723</v>
      </c>
      <c r="BD253" s="11">
        <v>0.59364548494983282</v>
      </c>
      <c r="BE253" s="11">
        <v>0.41261722080136404</v>
      </c>
      <c r="BF253" s="11">
        <v>0.58738277919863602</v>
      </c>
    </row>
    <row r="254" spans="1:58" x14ac:dyDescent="0.3">
      <c r="A254" s="3">
        <v>1445</v>
      </c>
      <c r="B254" s="4" t="s">
        <v>249</v>
      </c>
      <c r="C254" s="11">
        <v>0.35012714558169106</v>
      </c>
      <c r="D254" s="11">
        <v>0.649872854418309</v>
      </c>
      <c r="E254" s="11">
        <v>0.35154241645244216</v>
      </c>
      <c r="F254" s="11">
        <v>0.64845758354755789</v>
      </c>
      <c r="G254" s="11">
        <v>0.36211792216469019</v>
      </c>
      <c r="H254" s="11">
        <v>0.63788207783530981</v>
      </c>
      <c r="I254" s="11">
        <v>0.36908939014202174</v>
      </c>
      <c r="J254" s="11">
        <v>0.63091060985797831</v>
      </c>
      <c r="K254" s="11">
        <v>0.37127963679165965</v>
      </c>
      <c r="L254" s="11">
        <v>0.62872036320834035</v>
      </c>
      <c r="M254" s="11">
        <v>0.3687320614553436</v>
      </c>
      <c r="N254" s="11">
        <v>0.63126793854465646</v>
      </c>
      <c r="O254" s="11">
        <v>0.37746430999320191</v>
      </c>
      <c r="P254" s="11">
        <v>0.62253569000679809</v>
      </c>
      <c r="Q254" s="11">
        <v>0.37780040733197556</v>
      </c>
      <c r="R254" s="11">
        <v>0.62219959266802449</v>
      </c>
      <c r="S254" s="11">
        <v>0.37622570101496644</v>
      </c>
      <c r="T254" s="11">
        <v>0.62377429898503356</v>
      </c>
      <c r="U254" s="11">
        <v>0.41545372866127583</v>
      </c>
      <c r="V254" s="11">
        <v>0.58454627133872417</v>
      </c>
      <c r="W254" s="11">
        <v>0.41834372217275156</v>
      </c>
      <c r="X254" s="11">
        <v>0.58165627782724849</v>
      </c>
      <c r="Y254" s="11">
        <v>0.41288951841359772</v>
      </c>
      <c r="Z254" s="11">
        <v>0.58711048158640222</v>
      </c>
      <c r="AA254" s="11">
        <v>0.47189037245256499</v>
      </c>
      <c r="AB254" s="11">
        <v>0.52810962754743496</v>
      </c>
      <c r="AC254" s="11">
        <v>0.47883135059482157</v>
      </c>
      <c r="AD254" s="11">
        <v>0.52116864940517849</v>
      </c>
      <c r="AE254" s="11">
        <v>0.48205218000350203</v>
      </c>
      <c r="AF254" s="11">
        <v>0.51794781999649797</v>
      </c>
      <c r="AG254" s="11">
        <v>0.48550598854365562</v>
      </c>
      <c r="AH254" s="11">
        <v>0.51449401145634444</v>
      </c>
      <c r="AI254" s="11">
        <v>0.48452173913043478</v>
      </c>
      <c r="AJ254" s="11">
        <v>0.51547826086956516</v>
      </c>
      <c r="AK254" s="11">
        <v>0.47523192718361629</v>
      </c>
      <c r="AL254" s="11">
        <v>0.52476807281638371</v>
      </c>
      <c r="AM254" s="11">
        <v>0.48326286116983791</v>
      </c>
      <c r="AN254" s="11">
        <v>0.51673713883016203</v>
      </c>
      <c r="AO254" s="11">
        <v>0.48109540636042403</v>
      </c>
      <c r="AP254" s="11">
        <v>0.51890459363957597</v>
      </c>
      <c r="AQ254" s="11">
        <v>0.49271290605794554</v>
      </c>
      <c r="AR254" s="11">
        <v>0.5072870939420544</v>
      </c>
      <c r="AS254" s="11">
        <v>0.49302982177518967</v>
      </c>
      <c r="AT254" s="11">
        <v>0.50697017822481028</v>
      </c>
      <c r="AU254" s="11">
        <v>0.5055604589585172</v>
      </c>
      <c r="AV254" s="11">
        <v>0.4944395410414828</v>
      </c>
      <c r="AW254" s="11">
        <v>0.509052557567235</v>
      </c>
      <c r="AX254" s="11">
        <v>0.490947442432765</v>
      </c>
      <c r="AY254" s="11">
        <v>0.5094011142061281</v>
      </c>
      <c r="AZ254" s="11">
        <v>0.49059888579387184</v>
      </c>
      <c r="BA254" s="11">
        <v>0.50839245544211797</v>
      </c>
      <c r="BB254" s="11">
        <v>0.49160754455788197</v>
      </c>
      <c r="BC254" s="11">
        <v>0.52231061916291943</v>
      </c>
      <c r="BD254" s="11">
        <v>0.47768938083708057</v>
      </c>
      <c r="BE254" s="11">
        <v>0.53073386684828883</v>
      </c>
      <c r="BF254" s="11">
        <v>0.46926613315171123</v>
      </c>
    </row>
    <row r="255" spans="1:58" x14ac:dyDescent="0.3">
      <c r="A255" s="3">
        <v>1449</v>
      </c>
      <c r="B255" s="4" t="s">
        <v>250</v>
      </c>
      <c r="C255" s="11">
        <v>0.29576194770063119</v>
      </c>
      <c r="D255" s="11">
        <v>0.70423805229936876</v>
      </c>
      <c r="E255" s="11">
        <v>0.35192622341216717</v>
      </c>
      <c r="F255" s="11">
        <v>0.64807377658783283</v>
      </c>
      <c r="G255" s="11">
        <v>0.35276397047748154</v>
      </c>
      <c r="H255" s="11">
        <v>0.64723602952251846</v>
      </c>
      <c r="I255" s="11">
        <v>0.35911016949152541</v>
      </c>
      <c r="J255" s="11">
        <v>0.64088983050847459</v>
      </c>
      <c r="K255" s="11">
        <v>0.36151161025952344</v>
      </c>
      <c r="L255" s="11">
        <v>0.6384883897404765</v>
      </c>
      <c r="M255" s="11">
        <v>0.37408019222105421</v>
      </c>
      <c r="N255" s="11">
        <v>0.62591980777894574</v>
      </c>
      <c r="O255" s="11">
        <v>0.37699969815876849</v>
      </c>
      <c r="P255" s="11">
        <v>0.62300030184123156</v>
      </c>
      <c r="Q255" s="11">
        <v>0.38317336532693463</v>
      </c>
      <c r="R255" s="11">
        <v>0.61682663467306542</v>
      </c>
      <c r="S255" s="11">
        <v>0.39124569030130413</v>
      </c>
      <c r="T255" s="11">
        <v>0.60875430969869582</v>
      </c>
      <c r="U255" s="11">
        <v>0.40673297628156085</v>
      </c>
      <c r="V255" s="11">
        <v>0.5932670237184392</v>
      </c>
      <c r="W255" s="11">
        <v>0.41095047677637647</v>
      </c>
      <c r="X255" s="11">
        <v>0.58904952322362347</v>
      </c>
      <c r="Y255" s="11">
        <v>0.41227940086015125</v>
      </c>
      <c r="Z255" s="11">
        <v>0.58772059913984875</v>
      </c>
      <c r="AA255" s="11">
        <v>0.42338049143708117</v>
      </c>
      <c r="AB255" s="11">
        <v>0.57661950856291888</v>
      </c>
      <c r="AC255" s="11">
        <v>0.4219490521327014</v>
      </c>
      <c r="AD255" s="11">
        <v>0.5780509478672986</v>
      </c>
      <c r="AE255" s="11">
        <v>0.43324091638698381</v>
      </c>
      <c r="AF255" s="11">
        <v>0.56675908361301619</v>
      </c>
      <c r="AG255" s="11">
        <v>0.43370852214588512</v>
      </c>
      <c r="AH255" s="11">
        <v>0.56629147785411493</v>
      </c>
      <c r="AI255" s="11">
        <v>0.44090305444887118</v>
      </c>
      <c r="AJ255" s="11">
        <v>0.55909694555112877</v>
      </c>
      <c r="AK255" s="11">
        <v>0.44474272930648767</v>
      </c>
      <c r="AL255" s="11">
        <v>0.55525727069351227</v>
      </c>
      <c r="AM255" s="11">
        <v>0.44993344179855049</v>
      </c>
      <c r="AN255" s="11">
        <v>0.55006655820144945</v>
      </c>
      <c r="AO255" s="11">
        <v>0.44358374744226836</v>
      </c>
      <c r="AP255" s="11">
        <v>0.55641625255773164</v>
      </c>
      <c r="AQ255" s="11">
        <v>0.44411177644710581</v>
      </c>
      <c r="AR255" s="11">
        <v>0.55588822355289425</v>
      </c>
      <c r="AS255" s="11">
        <v>0.44455459566633621</v>
      </c>
      <c r="AT255" s="11">
        <v>0.55544540433366374</v>
      </c>
      <c r="AU255" s="11">
        <v>0.459180790960452</v>
      </c>
      <c r="AV255" s="11">
        <v>0.54081920903954805</v>
      </c>
      <c r="AW255" s="11">
        <v>0.46139783434116161</v>
      </c>
      <c r="AX255" s="11">
        <v>0.53860216565883845</v>
      </c>
      <c r="AY255" s="11">
        <v>0.46752700238462619</v>
      </c>
      <c r="AZ255" s="11">
        <v>0.53247299761537381</v>
      </c>
      <c r="BA255" s="11">
        <v>0.47699859747545581</v>
      </c>
      <c r="BB255" s="11">
        <v>0.52300140252454419</v>
      </c>
      <c r="BC255" s="11">
        <v>0.47675389755011138</v>
      </c>
      <c r="BD255" s="11">
        <v>0.52324610244988867</v>
      </c>
      <c r="BE255" s="11">
        <v>0.48112024522781105</v>
      </c>
      <c r="BF255" s="11">
        <v>0.51887975477218895</v>
      </c>
    </row>
    <row r="256" spans="1:58" x14ac:dyDescent="0.3">
      <c r="A256" s="3">
        <v>1502</v>
      </c>
      <c r="B256" s="4" t="s">
        <v>251</v>
      </c>
      <c r="C256" s="11">
        <v>0.82209729337625248</v>
      </c>
      <c r="D256" s="11">
        <v>0.17790270662374758</v>
      </c>
      <c r="E256" s="11">
        <v>0.8231077852409503</v>
      </c>
      <c r="F256" s="11">
        <v>0.17689221475904973</v>
      </c>
      <c r="G256" s="11">
        <v>0.82530201643687973</v>
      </c>
      <c r="H256" s="11">
        <v>0.1746979835631203</v>
      </c>
      <c r="I256" s="11">
        <v>0.82875857766687466</v>
      </c>
      <c r="J256" s="11">
        <v>0.17124142233312539</v>
      </c>
      <c r="K256" s="11">
        <v>0.82730480811645346</v>
      </c>
      <c r="L256" s="11">
        <v>0.17269519188354654</v>
      </c>
      <c r="M256" s="11">
        <v>0.85689934000611911</v>
      </c>
      <c r="N256" s="11">
        <v>0.14310065999388086</v>
      </c>
      <c r="O256" s="11">
        <v>0.85856015183539658</v>
      </c>
      <c r="P256" s="11">
        <v>0.14143984816460337</v>
      </c>
      <c r="Q256" s="11">
        <v>0.85911198900721397</v>
      </c>
      <c r="R256" s="11">
        <v>0.14088801099278597</v>
      </c>
      <c r="S256" s="11">
        <v>0.8597894916994695</v>
      </c>
      <c r="T256" s="11">
        <v>0.14021050830053056</v>
      </c>
      <c r="U256" s="11">
        <v>0.8737178123004895</v>
      </c>
      <c r="V256" s="11">
        <v>0.12628218769951052</v>
      </c>
      <c r="W256" s="11">
        <v>0.87570382286948056</v>
      </c>
      <c r="X256" s="11">
        <v>0.12429617713051945</v>
      </c>
      <c r="Y256" s="11">
        <v>0.87280609453259816</v>
      </c>
      <c r="Z256" s="11">
        <v>0.12719390546740184</v>
      </c>
      <c r="AA256" s="11">
        <v>0.87636683564455986</v>
      </c>
      <c r="AB256" s="11">
        <v>0.12363316435544011</v>
      </c>
      <c r="AC256" s="11">
        <v>0.87632567849686849</v>
      </c>
      <c r="AD256" s="11">
        <v>0.12367432150313153</v>
      </c>
      <c r="AE256" s="11">
        <v>0.88231623611631105</v>
      </c>
      <c r="AF256" s="11">
        <v>0.11768376388368901</v>
      </c>
      <c r="AG256" s="11">
        <v>0.88216270005804798</v>
      </c>
      <c r="AH256" s="11">
        <v>0.11783729994195206</v>
      </c>
      <c r="AI256" s="11">
        <v>0.88119304059652026</v>
      </c>
      <c r="AJ256" s="11">
        <v>0.1188069594034797</v>
      </c>
      <c r="AK256" s="11">
        <v>0.87970141867370499</v>
      </c>
      <c r="AL256" s="11">
        <v>0.12029858132629495</v>
      </c>
      <c r="AM256" s="11">
        <v>0.8895064015478984</v>
      </c>
      <c r="AN256" s="11">
        <v>0.1104935984521016</v>
      </c>
      <c r="AO256" s="11">
        <v>0.88801955990220049</v>
      </c>
      <c r="AP256" s="11">
        <v>0.11198044009779951</v>
      </c>
      <c r="AQ256" s="11">
        <v>0.8910092622165442</v>
      </c>
      <c r="AR256" s="11">
        <v>0.10899073778345576</v>
      </c>
      <c r="AS256" s="11">
        <v>0.89068698692014614</v>
      </c>
      <c r="AT256" s="11">
        <v>0.10931301307985389</v>
      </c>
      <c r="AU256" s="11">
        <v>0.86944422972868518</v>
      </c>
      <c r="AV256" s="11">
        <v>0.13055577027131485</v>
      </c>
      <c r="AW256" s="11">
        <v>0.87102609498883843</v>
      </c>
      <c r="AX256" s="11">
        <v>0.12897390501116157</v>
      </c>
      <c r="AY256" s="11">
        <v>0.87143834055162983</v>
      </c>
      <c r="AZ256" s="11">
        <v>0.1285616594483702</v>
      </c>
      <c r="BA256" s="11">
        <v>0.88044537752118168</v>
      </c>
      <c r="BB256" s="11">
        <v>0.11955462247881833</v>
      </c>
      <c r="BC256" s="11">
        <v>0.87687306154478528</v>
      </c>
      <c r="BD256" s="11">
        <v>0.12312693845521468</v>
      </c>
      <c r="BE256" s="11">
        <v>0.87476725999851046</v>
      </c>
      <c r="BF256" s="11">
        <v>0.12523274000148954</v>
      </c>
    </row>
    <row r="257" spans="1:58" x14ac:dyDescent="0.3">
      <c r="A257" s="3">
        <v>1504</v>
      </c>
      <c r="B257" s="4" t="s">
        <v>252</v>
      </c>
      <c r="C257" s="11">
        <v>0.92144558061353132</v>
      </c>
      <c r="D257" s="11">
        <v>7.8554419386468691E-2</v>
      </c>
      <c r="E257" s="11">
        <v>0.92520462884561105</v>
      </c>
      <c r="F257" s="11">
        <v>7.4795371154388932E-2</v>
      </c>
      <c r="G257" s="11">
        <v>0.92703132092601004</v>
      </c>
      <c r="H257" s="11">
        <v>7.2968679073990017E-2</v>
      </c>
      <c r="I257" s="11">
        <v>0.92654409895789203</v>
      </c>
      <c r="J257" s="11">
        <v>7.3455901042107932E-2</v>
      </c>
      <c r="K257" s="11">
        <v>0.92524184045381053</v>
      </c>
      <c r="L257" s="11">
        <v>7.4758159546189473E-2</v>
      </c>
      <c r="M257" s="11">
        <v>0.92674152403793741</v>
      </c>
      <c r="N257" s="11">
        <v>7.3258475962062572E-2</v>
      </c>
      <c r="O257" s="11">
        <v>0.92813241319818851</v>
      </c>
      <c r="P257" s="11">
        <v>7.1867586801811517E-2</v>
      </c>
      <c r="Q257" s="11">
        <v>0.92924364819110084</v>
      </c>
      <c r="R257" s="11">
        <v>7.0756351808899193E-2</v>
      </c>
      <c r="S257" s="11">
        <v>0.93176656984420381</v>
      </c>
      <c r="T257" s="11">
        <v>6.8233430155796151E-2</v>
      </c>
      <c r="U257" s="11">
        <v>0.95607991274507198</v>
      </c>
      <c r="V257" s="11">
        <v>4.392008725492804E-2</v>
      </c>
      <c r="W257" s="11">
        <v>0.95683528155996977</v>
      </c>
      <c r="X257" s="11">
        <v>4.3164718440030198E-2</v>
      </c>
      <c r="Y257" s="11">
        <v>0.95668545081967216</v>
      </c>
      <c r="Z257" s="11">
        <v>4.3314549180327871E-2</v>
      </c>
      <c r="AA257" s="11">
        <v>0.95778478117216492</v>
      </c>
      <c r="AB257" s="11">
        <v>4.2215218827835105E-2</v>
      </c>
      <c r="AC257" s="11">
        <v>0.95815583171586294</v>
      </c>
      <c r="AD257" s="11">
        <v>4.1844168284137027E-2</v>
      </c>
      <c r="AE257" s="11">
        <v>0.95832707613755819</v>
      </c>
      <c r="AF257" s="11">
        <v>4.1672923862441806E-2</v>
      </c>
      <c r="AG257" s="11">
        <v>0.9540195566171531</v>
      </c>
      <c r="AH257" s="11">
        <v>4.5980443382846903E-2</v>
      </c>
      <c r="AI257" s="11">
        <v>0.95541276303526756</v>
      </c>
      <c r="AJ257" s="11">
        <v>4.4587236964732428E-2</v>
      </c>
      <c r="AK257" s="11">
        <v>0.95564204215818993</v>
      </c>
      <c r="AL257" s="11">
        <v>4.4357957841810097E-2</v>
      </c>
      <c r="AM257" s="11">
        <v>0.95890935182970582</v>
      </c>
      <c r="AN257" s="11">
        <v>4.1090648170294189E-2</v>
      </c>
      <c r="AO257" s="11">
        <v>0.9590799489385845</v>
      </c>
      <c r="AP257" s="11">
        <v>4.0920051061415538E-2</v>
      </c>
      <c r="AQ257" s="11">
        <v>0.95632816982214575</v>
      </c>
      <c r="AR257" s="11">
        <v>4.3671830177854275E-2</v>
      </c>
      <c r="AS257" s="11">
        <v>0.95265377935172446</v>
      </c>
      <c r="AT257" s="11">
        <v>4.7346220648275553E-2</v>
      </c>
      <c r="AU257" s="11">
        <v>0.96396898257498109</v>
      </c>
      <c r="AV257" s="11">
        <v>3.6031017425018942E-2</v>
      </c>
      <c r="AW257" s="11">
        <v>0.96397068503971561</v>
      </c>
      <c r="AX257" s="11">
        <v>3.6029314960284373E-2</v>
      </c>
      <c r="AY257" s="11">
        <v>0.9641989764940585</v>
      </c>
      <c r="AZ257" s="11">
        <v>3.580102350594154E-2</v>
      </c>
      <c r="BA257" s="11">
        <v>0.96455636418282131</v>
      </c>
      <c r="BB257" s="11">
        <v>3.544363581717868E-2</v>
      </c>
      <c r="BC257" s="11">
        <v>0.96828905419766209</v>
      </c>
      <c r="BD257" s="11">
        <v>3.1710945802337936E-2</v>
      </c>
      <c r="BE257" s="11">
        <v>0.96936514969301857</v>
      </c>
      <c r="BF257" s="11">
        <v>3.0634850306981456E-2</v>
      </c>
    </row>
    <row r="258" spans="1:58" x14ac:dyDescent="0.3">
      <c r="A258" s="3">
        <v>1505</v>
      </c>
      <c r="B258" s="6" t="s">
        <v>460</v>
      </c>
      <c r="C258" s="12">
        <v>0.85229824481004535</v>
      </c>
      <c r="D258" s="12">
        <v>0.14770175518995463</v>
      </c>
      <c r="E258" s="12">
        <v>0.85440282941869961</v>
      </c>
      <c r="F258" s="12">
        <v>0.14559717058130045</v>
      </c>
      <c r="G258" s="12">
        <v>0.85771830725067133</v>
      </c>
      <c r="H258" s="12">
        <v>0.14228169274932864</v>
      </c>
      <c r="I258" s="12">
        <v>0.85865512956229573</v>
      </c>
      <c r="J258" s="12">
        <v>0.14134487043770425</v>
      </c>
      <c r="K258" s="12">
        <v>0.85740883701920889</v>
      </c>
      <c r="L258" s="12">
        <v>0.14259116298079105</v>
      </c>
      <c r="M258" s="12">
        <v>0.83695110345765167</v>
      </c>
      <c r="N258" s="12">
        <v>0.1630488965423483</v>
      </c>
      <c r="O258" s="12">
        <v>0.8358844307580835</v>
      </c>
      <c r="P258" s="12">
        <v>0.1641155692419165</v>
      </c>
      <c r="Q258" s="12">
        <v>0.83567543064369898</v>
      </c>
      <c r="R258" s="12">
        <v>0.16432456935630099</v>
      </c>
      <c r="S258" s="12">
        <v>0.83498590011825702</v>
      </c>
      <c r="T258" s="12">
        <v>0.16501409988174293</v>
      </c>
      <c r="U258" s="12">
        <v>0.92418992320659299</v>
      </c>
      <c r="V258" s="12">
        <v>7.5810076793407011E-2</v>
      </c>
      <c r="W258" s="12">
        <v>0.91928251121076232</v>
      </c>
      <c r="X258" s="12">
        <v>8.0717488789237665E-2</v>
      </c>
      <c r="Y258" s="12">
        <v>0.91218411552346568</v>
      </c>
      <c r="Z258" s="12">
        <v>8.7815884476534295E-2</v>
      </c>
      <c r="AA258" s="12">
        <v>0.90753578824164938</v>
      </c>
      <c r="AB258" s="12">
        <v>9.2464211758350595E-2</v>
      </c>
      <c r="AC258" s="12">
        <v>0.90990426769258304</v>
      </c>
      <c r="AD258" s="12">
        <v>9.009573230741702E-2</v>
      </c>
      <c r="AE258" s="12">
        <v>0.90895682488602847</v>
      </c>
      <c r="AF258" s="12">
        <v>9.1043175113971572E-2</v>
      </c>
      <c r="AG258" s="12">
        <v>0.90731947679627312</v>
      </c>
      <c r="AH258" s="12">
        <v>9.2680523203726925E-2</v>
      </c>
      <c r="AI258" s="12">
        <v>0.90367994297424936</v>
      </c>
      <c r="AJ258" s="12">
        <v>9.6320057025750694E-2</v>
      </c>
      <c r="AK258" s="12">
        <v>0.90061284305888623</v>
      </c>
      <c r="AL258" s="12">
        <v>9.9387156941113775E-2</v>
      </c>
      <c r="AM258" s="11">
        <v>0.89530717855721176</v>
      </c>
      <c r="AN258" s="11">
        <v>0.10469282144278827</v>
      </c>
      <c r="AO258" s="11">
        <v>0.89017744256005582</v>
      </c>
      <c r="AP258" s="11">
        <v>0.10982255743994419</v>
      </c>
      <c r="AQ258" s="11">
        <v>0.88565117662050807</v>
      </c>
      <c r="AR258" s="11">
        <v>0.11434882337949197</v>
      </c>
      <c r="AS258" s="11">
        <v>0.87975960326132641</v>
      </c>
      <c r="AT258" s="11">
        <v>0.12024039673867362</v>
      </c>
      <c r="AU258" s="11">
        <v>0.90866004240635267</v>
      </c>
      <c r="AV258" s="11">
        <v>9.1339957593647367E-2</v>
      </c>
      <c r="AW258" s="11">
        <v>0.91012991284328237</v>
      </c>
      <c r="AX258" s="11">
        <v>8.987008715671764E-2</v>
      </c>
      <c r="AY258" s="11">
        <v>0.90990954115672706</v>
      </c>
      <c r="AZ258" s="11">
        <v>9.0090458843272894E-2</v>
      </c>
      <c r="BA258" s="11">
        <v>0.90976028798167385</v>
      </c>
      <c r="BB258" s="11">
        <v>9.0239712018326104E-2</v>
      </c>
      <c r="BC258" s="11">
        <v>0.91318433463194582</v>
      </c>
      <c r="BD258" s="11">
        <v>8.6815665368054129E-2</v>
      </c>
      <c r="BE258" s="11">
        <v>0.91255411255411256</v>
      </c>
      <c r="BF258" s="11">
        <v>8.7445887445887452E-2</v>
      </c>
    </row>
    <row r="259" spans="1:58" x14ac:dyDescent="0.3">
      <c r="A259" s="3">
        <v>1511</v>
      </c>
      <c r="B259" s="4" t="s">
        <v>254</v>
      </c>
      <c r="C259" s="11">
        <v>0</v>
      </c>
      <c r="D259" s="11">
        <v>1</v>
      </c>
      <c r="E259" s="11">
        <v>0</v>
      </c>
      <c r="F259" s="11">
        <v>1</v>
      </c>
      <c r="G259" s="11">
        <v>0</v>
      </c>
      <c r="H259" s="11">
        <v>1</v>
      </c>
      <c r="I259" s="11">
        <v>0</v>
      </c>
      <c r="J259" s="11">
        <v>1</v>
      </c>
      <c r="K259" s="11">
        <v>0</v>
      </c>
      <c r="L259" s="11">
        <v>1</v>
      </c>
      <c r="M259" s="11">
        <v>0</v>
      </c>
      <c r="N259" s="11">
        <v>1</v>
      </c>
      <c r="O259" s="11">
        <v>0</v>
      </c>
      <c r="P259" s="11">
        <v>1</v>
      </c>
      <c r="Q259" s="11">
        <v>0</v>
      </c>
      <c r="R259" s="11">
        <v>1</v>
      </c>
      <c r="S259" s="11">
        <v>0</v>
      </c>
      <c r="T259" s="11">
        <v>1</v>
      </c>
      <c r="U259" s="11">
        <v>0.1023063276167948</v>
      </c>
      <c r="V259" s="11">
        <v>0.89769367238320519</v>
      </c>
      <c r="W259" s="11">
        <v>0.10664283586535597</v>
      </c>
      <c r="X259" s="11">
        <v>0.89335716413464406</v>
      </c>
      <c r="Y259" s="11">
        <v>0.10875492275068162</v>
      </c>
      <c r="Z259" s="11">
        <v>0.89124507724931834</v>
      </c>
      <c r="AA259" s="11">
        <v>0.10093652445369407</v>
      </c>
      <c r="AB259" s="11">
        <v>0.89906347554630595</v>
      </c>
      <c r="AC259" s="11">
        <v>0.22346368715083798</v>
      </c>
      <c r="AD259" s="11">
        <v>0.77653631284916202</v>
      </c>
      <c r="AE259" s="11">
        <v>0.23124662709120344</v>
      </c>
      <c r="AF259" s="11">
        <v>0.76875337290879653</v>
      </c>
      <c r="AG259" s="11">
        <v>0.23250068624759812</v>
      </c>
      <c r="AH259" s="11">
        <v>0.76749931375240188</v>
      </c>
      <c r="AI259" s="11">
        <v>0.23302338686954072</v>
      </c>
      <c r="AJ259" s="11">
        <v>0.76697661313045928</v>
      </c>
      <c r="AK259" s="11">
        <v>0.2316933638443936</v>
      </c>
      <c r="AL259" s="11">
        <v>0.76830663615560646</v>
      </c>
      <c r="AM259" s="11">
        <v>0.23539518900343642</v>
      </c>
      <c r="AN259" s="11">
        <v>0.76460481099656352</v>
      </c>
      <c r="AO259" s="11">
        <v>0.23292824074074073</v>
      </c>
      <c r="AP259" s="11">
        <v>0.7670717592592593</v>
      </c>
      <c r="AQ259" s="11">
        <v>0.22538100820633059</v>
      </c>
      <c r="AR259" s="11">
        <v>0.77461899179366944</v>
      </c>
      <c r="AS259" s="11">
        <v>0.22803904170363798</v>
      </c>
      <c r="AT259" s="11">
        <v>0.77196095829636202</v>
      </c>
      <c r="AU259" s="11">
        <v>0.10523132748714847</v>
      </c>
      <c r="AV259" s="11">
        <v>0.89476867251285153</v>
      </c>
      <c r="AW259" s="11">
        <v>0.10583941605839416</v>
      </c>
      <c r="AX259" s="11">
        <v>0.8941605839416058</v>
      </c>
      <c r="AY259" s="11">
        <v>0.11980289497998152</v>
      </c>
      <c r="AZ259" s="11">
        <v>0.88019710502001847</v>
      </c>
      <c r="BA259" s="11">
        <v>0.12184615384615384</v>
      </c>
      <c r="BB259" s="11">
        <v>0.87815384615384617</v>
      </c>
      <c r="BC259" s="11">
        <v>0.12887081639036596</v>
      </c>
      <c r="BD259" s="11">
        <v>0.87112918360963398</v>
      </c>
      <c r="BE259" s="11">
        <v>0.15672110552763818</v>
      </c>
      <c r="BF259" s="11">
        <v>0.84327889447236182</v>
      </c>
    </row>
    <row r="260" spans="1:58" x14ac:dyDescent="0.3">
      <c r="A260" s="3">
        <v>1514</v>
      </c>
      <c r="B260" s="4" t="s">
        <v>115</v>
      </c>
      <c r="C260" s="11">
        <v>8.9789789789789784E-2</v>
      </c>
      <c r="D260" s="11">
        <v>0.9102102102102102</v>
      </c>
      <c r="E260" s="11">
        <v>8.7878787878787876E-2</v>
      </c>
      <c r="F260" s="11">
        <v>0.91212121212121211</v>
      </c>
      <c r="G260" s="11">
        <v>9.1463414634146339E-2</v>
      </c>
      <c r="H260" s="11">
        <v>0.90853658536585369</v>
      </c>
      <c r="I260" s="11">
        <v>9.1664103352814524E-2</v>
      </c>
      <c r="J260" s="11">
        <v>0.9083358966471855</v>
      </c>
      <c r="K260" s="11">
        <v>9.7102342786683102E-2</v>
      </c>
      <c r="L260" s="11">
        <v>0.90289765721331694</v>
      </c>
      <c r="M260" s="11">
        <v>9.1165413533834588E-2</v>
      </c>
      <c r="N260" s="11">
        <v>0.90883458646616544</v>
      </c>
      <c r="O260" s="11">
        <v>9.6855345911949692E-2</v>
      </c>
      <c r="P260" s="11">
        <v>0.90314465408805034</v>
      </c>
      <c r="Q260" s="11">
        <v>9.4068877551020405E-2</v>
      </c>
      <c r="R260" s="11">
        <v>0.90593112244897955</v>
      </c>
      <c r="S260" s="11">
        <v>9.3951093951093953E-2</v>
      </c>
      <c r="T260" s="11">
        <v>0.90604890604890609</v>
      </c>
      <c r="U260" s="11">
        <v>0.24965325936199723</v>
      </c>
      <c r="V260" s="11">
        <v>0.75034674063800277</v>
      </c>
      <c r="W260" s="11">
        <v>0.248</v>
      </c>
      <c r="X260" s="11">
        <v>0.752</v>
      </c>
      <c r="Y260" s="11">
        <v>0.25114315863524445</v>
      </c>
      <c r="Z260" s="11">
        <v>0.7488568413647555</v>
      </c>
      <c r="AA260" s="11">
        <v>0.28975687524910321</v>
      </c>
      <c r="AB260" s="11">
        <v>0.71024312475089679</v>
      </c>
      <c r="AC260" s="11">
        <v>0.28974979822437452</v>
      </c>
      <c r="AD260" s="11">
        <v>0.71025020177562548</v>
      </c>
      <c r="AE260" s="11">
        <v>0.20015455950540958</v>
      </c>
      <c r="AF260" s="11">
        <v>0.79984544049459039</v>
      </c>
      <c r="AG260" s="11">
        <v>0.19914263445050662</v>
      </c>
      <c r="AH260" s="11">
        <v>0.80085736554949338</v>
      </c>
      <c r="AI260" s="11">
        <v>0.19305171733122781</v>
      </c>
      <c r="AJ260" s="11">
        <v>0.80694828266877217</v>
      </c>
      <c r="AK260" s="11">
        <v>0.19429024583663759</v>
      </c>
      <c r="AL260" s="11">
        <v>0.80570975416336243</v>
      </c>
      <c r="AM260" s="11">
        <v>0.19511217948717949</v>
      </c>
      <c r="AN260" s="11">
        <v>0.80488782051282048</v>
      </c>
      <c r="AO260" s="11">
        <v>0.20527974783293931</v>
      </c>
      <c r="AP260" s="11">
        <v>0.79472025216706066</v>
      </c>
      <c r="AQ260" s="11">
        <v>0.2102857142857143</v>
      </c>
      <c r="AR260" s="11">
        <v>0.7897142857142857</v>
      </c>
      <c r="AS260" s="11">
        <v>0.21955933513722459</v>
      </c>
      <c r="AT260" s="11">
        <v>0.78044066486277541</v>
      </c>
      <c r="AU260" s="11">
        <v>0.23459167950693374</v>
      </c>
      <c r="AV260" s="11">
        <v>0.76540832049306629</v>
      </c>
      <c r="AW260" s="11">
        <v>0.33001531393568145</v>
      </c>
      <c r="AX260" s="11">
        <v>0.66998468606431849</v>
      </c>
      <c r="AY260" s="11">
        <v>0.33256792958285497</v>
      </c>
      <c r="AZ260" s="11">
        <v>0.66743207041714503</v>
      </c>
      <c r="BA260" s="11">
        <v>0.4377952755905512</v>
      </c>
      <c r="BB260" s="11">
        <v>0.5622047244094488</v>
      </c>
      <c r="BC260" s="11">
        <v>0.43638525564803804</v>
      </c>
      <c r="BD260" s="11">
        <v>0.5636147443519619</v>
      </c>
      <c r="BE260" s="11">
        <v>0.44223107569721115</v>
      </c>
      <c r="BF260" s="11">
        <v>0.55776892430278879</v>
      </c>
    </row>
    <row r="261" spans="1:58" x14ac:dyDescent="0.3">
      <c r="A261" s="3">
        <v>1515</v>
      </c>
      <c r="B261" s="4" t="s">
        <v>255</v>
      </c>
      <c r="C261" s="11">
        <v>0.63303769401330379</v>
      </c>
      <c r="D261" s="11">
        <v>0.36696230598669621</v>
      </c>
      <c r="E261" s="11">
        <v>0.63093622795115334</v>
      </c>
      <c r="F261" s="11">
        <v>0.36906377204884666</v>
      </c>
      <c r="G261" s="11">
        <v>0.63626237623762372</v>
      </c>
      <c r="H261" s="11">
        <v>0.36373762376237623</v>
      </c>
      <c r="I261" s="11">
        <v>0.62226793520185142</v>
      </c>
      <c r="J261" s="11">
        <v>0.37773206479814864</v>
      </c>
      <c r="K261" s="11">
        <v>0.64021937842778798</v>
      </c>
      <c r="L261" s="11">
        <v>0.35978062157221208</v>
      </c>
      <c r="M261" s="11">
        <v>0.63902498775110239</v>
      </c>
      <c r="N261" s="11">
        <v>0.36097501224889761</v>
      </c>
      <c r="O261" s="11">
        <v>0.63817698259187616</v>
      </c>
      <c r="P261" s="11">
        <v>0.36182301740812378</v>
      </c>
      <c r="Q261" s="11">
        <v>0.6371064647921173</v>
      </c>
      <c r="R261" s="11">
        <v>0.3628935352078827</v>
      </c>
      <c r="S261" s="11">
        <v>0.63397590361445788</v>
      </c>
      <c r="T261" s="11">
        <v>0.36602409638554217</v>
      </c>
      <c r="U261" s="11">
        <v>0.64392678868552411</v>
      </c>
      <c r="V261" s="11">
        <v>0.35607321131447589</v>
      </c>
      <c r="W261" s="11">
        <v>0.64693177486977516</v>
      </c>
      <c r="X261" s="11">
        <v>0.3530682251302249</v>
      </c>
      <c r="Y261" s="11">
        <v>0.64615384615384619</v>
      </c>
      <c r="Z261" s="11">
        <v>0.35384615384615387</v>
      </c>
      <c r="AA261" s="11">
        <v>0.64900500549383466</v>
      </c>
      <c r="AB261" s="11">
        <v>0.35099499450616528</v>
      </c>
      <c r="AC261" s="11">
        <v>0.64677163432198215</v>
      </c>
      <c r="AD261" s="11">
        <v>0.3532283656780178</v>
      </c>
      <c r="AE261" s="11">
        <v>0.65287945339189846</v>
      </c>
      <c r="AF261" s="11">
        <v>0.34712054660810149</v>
      </c>
      <c r="AG261" s="11">
        <v>0.65458966565349541</v>
      </c>
      <c r="AH261" s="11">
        <v>0.34541033434650453</v>
      </c>
      <c r="AI261" s="11">
        <v>0.65518078136374669</v>
      </c>
      <c r="AJ261" s="11">
        <v>0.34481921863625331</v>
      </c>
      <c r="AK261" s="11">
        <v>0.65141400655419346</v>
      </c>
      <c r="AL261" s="11">
        <v>0.34858599344580654</v>
      </c>
      <c r="AM261" s="11">
        <v>0.64568736409760807</v>
      </c>
      <c r="AN261" s="11">
        <v>0.35431263590239187</v>
      </c>
      <c r="AO261" s="11">
        <v>0.6449704142011834</v>
      </c>
      <c r="AP261" s="11">
        <v>0.35502958579881655</v>
      </c>
      <c r="AQ261" s="11">
        <v>0.63930581613508441</v>
      </c>
      <c r="AR261" s="11">
        <v>0.36069418386491559</v>
      </c>
      <c r="AS261" s="11">
        <v>0.63670886075949362</v>
      </c>
      <c r="AT261" s="11">
        <v>0.36329113924050632</v>
      </c>
      <c r="AU261" s="11">
        <v>0.71678202655168499</v>
      </c>
      <c r="AV261" s="11">
        <v>0.28321797344831501</v>
      </c>
      <c r="AW261" s="11">
        <v>0.72440766353021202</v>
      </c>
      <c r="AX261" s="11">
        <v>0.27559233646978798</v>
      </c>
      <c r="AY261" s="11">
        <v>0.72635362839811279</v>
      </c>
      <c r="AZ261" s="11">
        <v>0.27364637160188721</v>
      </c>
      <c r="BA261" s="11">
        <v>0.72930398838118649</v>
      </c>
      <c r="BB261" s="11">
        <v>0.27069601161881351</v>
      </c>
      <c r="BC261" s="11">
        <v>0.73232662192393738</v>
      </c>
      <c r="BD261" s="11">
        <v>0.26767337807606262</v>
      </c>
      <c r="BE261" s="11">
        <v>0.65612427358068848</v>
      </c>
      <c r="BF261" s="11">
        <v>0.34387572641931158</v>
      </c>
    </row>
    <row r="262" spans="1:58" x14ac:dyDescent="0.3">
      <c r="A262" s="3">
        <v>1516</v>
      </c>
      <c r="B262" s="4" t="s">
        <v>256</v>
      </c>
      <c r="C262" s="11">
        <v>0.65227393381702359</v>
      </c>
      <c r="D262" s="11">
        <v>0.34772606618297647</v>
      </c>
      <c r="E262" s="11">
        <v>0.65376569037656906</v>
      </c>
      <c r="F262" s="11">
        <v>0.34623430962343094</v>
      </c>
      <c r="G262" s="11">
        <v>0.65088549886024905</v>
      </c>
      <c r="H262" s="11">
        <v>0.34911450113975101</v>
      </c>
      <c r="I262" s="11">
        <v>0.65428915248409836</v>
      </c>
      <c r="J262" s="11">
        <v>0.34571084751590164</v>
      </c>
      <c r="K262" s="11">
        <v>0.66322384016254654</v>
      </c>
      <c r="L262" s="11">
        <v>0.33677615983745346</v>
      </c>
      <c r="M262" s="11">
        <v>0.66095834019430266</v>
      </c>
      <c r="N262" s="11">
        <v>0.33904165980569734</v>
      </c>
      <c r="O262" s="11">
        <v>0.66526247569669472</v>
      </c>
      <c r="P262" s="11">
        <v>0.33473752430330522</v>
      </c>
      <c r="Q262" s="11">
        <v>0.66496896387076232</v>
      </c>
      <c r="R262" s="11">
        <v>0.33503103612923762</v>
      </c>
      <c r="S262" s="11">
        <v>0.65866371821197278</v>
      </c>
      <c r="T262" s="11">
        <v>0.34133628178802716</v>
      </c>
      <c r="U262" s="11">
        <v>0.80743982494529543</v>
      </c>
      <c r="V262" s="11">
        <v>0.1925601750547046</v>
      </c>
      <c r="W262" s="11">
        <v>0.80715396578538101</v>
      </c>
      <c r="X262" s="11">
        <v>0.19284603421461896</v>
      </c>
      <c r="Y262" s="11">
        <v>0.799969669396421</v>
      </c>
      <c r="Z262" s="11">
        <v>0.200030330603579</v>
      </c>
      <c r="AA262" s="11">
        <v>0.7985243186267128</v>
      </c>
      <c r="AB262" s="11">
        <v>0.20147568137328717</v>
      </c>
      <c r="AC262" s="11">
        <v>0.80122278556516557</v>
      </c>
      <c r="AD262" s="11">
        <v>0.19877721443483448</v>
      </c>
      <c r="AE262" s="11">
        <v>0.80177777777777781</v>
      </c>
      <c r="AF262" s="11">
        <v>0.19822222222222222</v>
      </c>
      <c r="AG262" s="11">
        <v>0.79938089622641506</v>
      </c>
      <c r="AH262" s="11">
        <v>0.20061910377358491</v>
      </c>
      <c r="AI262" s="11">
        <v>0.79561829142773122</v>
      </c>
      <c r="AJ262" s="11">
        <v>0.20438170857226878</v>
      </c>
      <c r="AK262" s="11">
        <v>0.7904524820617953</v>
      </c>
      <c r="AL262" s="11">
        <v>0.20954751793820472</v>
      </c>
      <c r="AM262" s="11">
        <v>0.78624963966560968</v>
      </c>
      <c r="AN262" s="11">
        <v>0.21375036033439032</v>
      </c>
      <c r="AO262" s="11">
        <v>0.78691084611016471</v>
      </c>
      <c r="AP262" s="11">
        <v>0.21308915388983532</v>
      </c>
      <c r="AQ262" s="11">
        <v>0.76549586776859502</v>
      </c>
      <c r="AR262" s="11">
        <v>0.23450413223140495</v>
      </c>
      <c r="AS262" s="11">
        <v>0.76782519805775618</v>
      </c>
      <c r="AT262" s="11">
        <v>0.2321748019422438</v>
      </c>
      <c r="AU262" s="11">
        <v>0.77111959287531806</v>
      </c>
      <c r="AV262" s="11">
        <v>0.22888040712468194</v>
      </c>
      <c r="AW262" s="11">
        <v>0.77549495704146432</v>
      </c>
      <c r="AX262" s="11">
        <v>0.22450504295853568</v>
      </c>
      <c r="AY262" s="11">
        <v>0.7802937576499388</v>
      </c>
      <c r="AZ262" s="11">
        <v>0.2197062423500612</v>
      </c>
      <c r="BA262" s="11">
        <v>0.80531505531505532</v>
      </c>
      <c r="BB262" s="11">
        <v>0.19468494468494468</v>
      </c>
      <c r="BC262" s="11">
        <v>0.79234449760765546</v>
      </c>
      <c r="BD262" s="11">
        <v>0.20765550239234451</v>
      </c>
      <c r="BE262" s="11">
        <v>0.81618688060405853</v>
      </c>
      <c r="BF262" s="11">
        <v>0.18381311939594147</v>
      </c>
    </row>
    <row r="263" spans="1:58" x14ac:dyDescent="0.3">
      <c r="A263" s="3">
        <v>1517</v>
      </c>
      <c r="B263" s="4" t="s">
        <v>257</v>
      </c>
      <c r="C263" s="11">
        <v>0.84653134062012048</v>
      </c>
      <c r="D263" s="11">
        <v>0.15346865937987955</v>
      </c>
      <c r="E263" s="11">
        <v>0.85095513105286535</v>
      </c>
      <c r="F263" s="11">
        <v>0.14904486894713462</v>
      </c>
      <c r="G263" s="11">
        <v>0.85017652250661957</v>
      </c>
      <c r="H263" s="11">
        <v>0.1498234774933804</v>
      </c>
      <c r="I263" s="11">
        <v>0.85447842116677508</v>
      </c>
      <c r="J263" s="11">
        <v>0.14552157883322489</v>
      </c>
      <c r="K263" s="11">
        <v>0.8614288797755234</v>
      </c>
      <c r="L263" s="11">
        <v>0.13857112022447657</v>
      </c>
      <c r="M263" s="11">
        <v>0.8557796573411407</v>
      </c>
      <c r="N263" s="11">
        <v>0.14422034265885925</v>
      </c>
      <c r="O263" s="11">
        <v>0.85705100728675521</v>
      </c>
      <c r="P263" s="11">
        <v>0.14294899271324474</v>
      </c>
      <c r="Q263" s="11">
        <v>0.85978330146590187</v>
      </c>
      <c r="R263" s="11">
        <v>0.14021669853409816</v>
      </c>
      <c r="S263" s="11">
        <v>0.86501377410468316</v>
      </c>
      <c r="T263" s="11">
        <v>0.13498622589531681</v>
      </c>
      <c r="U263" s="11">
        <v>0.84989010989010993</v>
      </c>
      <c r="V263" s="11">
        <v>0.15010989010989012</v>
      </c>
      <c r="W263" s="11">
        <v>0.8571428571428571</v>
      </c>
      <c r="X263" s="11">
        <v>0.14285714285714285</v>
      </c>
      <c r="Y263" s="11">
        <v>0.85909683022145034</v>
      </c>
      <c r="Z263" s="11">
        <v>0.14090316977854972</v>
      </c>
      <c r="AA263" s="11">
        <v>0.85769313075112352</v>
      </c>
      <c r="AB263" s="11">
        <v>0.14230686924887653</v>
      </c>
      <c r="AC263" s="11">
        <v>0.85701925156824577</v>
      </c>
      <c r="AD263" s="11">
        <v>0.14298074843175426</v>
      </c>
      <c r="AE263" s="11">
        <v>0.861353711790393</v>
      </c>
      <c r="AF263" s="11">
        <v>0.13864628820960698</v>
      </c>
      <c r="AG263" s="11">
        <v>0.86233311446706062</v>
      </c>
      <c r="AH263" s="11">
        <v>0.13766688553293938</v>
      </c>
      <c r="AI263" s="11">
        <v>0.86311870346035913</v>
      </c>
      <c r="AJ263" s="11">
        <v>0.13688129653964082</v>
      </c>
      <c r="AK263" s="11">
        <v>0.85900216919739691</v>
      </c>
      <c r="AL263" s="11">
        <v>0.14099783080260303</v>
      </c>
      <c r="AM263" s="11">
        <v>0.86062941554271033</v>
      </c>
      <c r="AN263" s="11">
        <v>0.13937058445728967</v>
      </c>
      <c r="AO263" s="11">
        <v>0.86098843322818086</v>
      </c>
      <c r="AP263" s="11">
        <v>0.13901156677181914</v>
      </c>
      <c r="AQ263" s="11">
        <v>0.8588545897644192</v>
      </c>
      <c r="AR263" s="11">
        <v>0.14114541023558083</v>
      </c>
      <c r="AS263" s="11">
        <v>0.85468029665263578</v>
      </c>
      <c r="AT263" s="11">
        <v>0.14531970334736419</v>
      </c>
      <c r="AU263" s="11">
        <v>0.8627957844501889</v>
      </c>
      <c r="AV263" s="11">
        <v>0.1372042155498111</v>
      </c>
      <c r="AW263" s="11">
        <v>0.86297259451890374</v>
      </c>
      <c r="AX263" s="11">
        <v>0.13702740548109621</v>
      </c>
      <c r="AY263" s="11">
        <v>0.86303270564915757</v>
      </c>
      <c r="AZ263" s="11">
        <v>0.13696729435084243</v>
      </c>
      <c r="BA263" s="11">
        <v>0.86985904614790499</v>
      </c>
      <c r="BB263" s="11">
        <v>0.13014095385209501</v>
      </c>
      <c r="BC263" s="11">
        <v>0.8750724078007337</v>
      </c>
      <c r="BD263" s="11">
        <v>0.12492759219926627</v>
      </c>
      <c r="BE263" s="11">
        <v>0.87580299785867233</v>
      </c>
      <c r="BF263" s="11">
        <v>0.12419700214132762</v>
      </c>
    </row>
    <row r="264" spans="1:58" x14ac:dyDescent="0.3">
      <c r="A264" s="3">
        <v>1519</v>
      </c>
      <c r="B264" s="4" t="s">
        <v>258</v>
      </c>
      <c r="C264" s="11">
        <v>0.56652037617554862</v>
      </c>
      <c r="D264" s="11">
        <v>0.43347962382445143</v>
      </c>
      <c r="E264" s="11">
        <v>0.56915957978989495</v>
      </c>
      <c r="F264" s="11">
        <v>0.43084042021010505</v>
      </c>
      <c r="G264" s="11">
        <v>0.57155477031802115</v>
      </c>
      <c r="H264" s="11">
        <v>0.42844522968197879</v>
      </c>
      <c r="I264" s="11">
        <v>0.5753305063606885</v>
      </c>
      <c r="J264" s="11">
        <v>0.42466949363931156</v>
      </c>
      <c r="K264" s="11">
        <v>0.58438689088007856</v>
      </c>
      <c r="L264" s="11">
        <v>0.41561310911992144</v>
      </c>
      <c r="M264" s="11">
        <v>0.58100832109642686</v>
      </c>
      <c r="N264" s="11">
        <v>0.41899167890357319</v>
      </c>
      <c r="O264" s="11">
        <v>0.59238141453354365</v>
      </c>
      <c r="P264" s="11">
        <v>0.40761858546645641</v>
      </c>
      <c r="Q264" s="11">
        <v>0.5992486669898206</v>
      </c>
      <c r="R264" s="11">
        <v>0.40075133301017934</v>
      </c>
      <c r="S264" s="11">
        <v>0.60038891589693733</v>
      </c>
      <c r="T264" s="11">
        <v>0.39961108410306273</v>
      </c>
      <c r="U264" s="11">
        <v>0.62455209024552094</v>
      </c>
      <c r="V264" s="11">
        <v>0.37544790975447911</v>
      </c>
      <c r="W264" s="11">
        <v>0.64841461861708904</v>
      </c>
      <c r="X264" s="11">
        <v>0.35158538138291101</v>
      </c>
      <c r="Y264" s="11">
        <v>0.65561833019460136</v>
      </c>
      <c r="Z264" s="11">
        <v>0.34438166980539864</v>
      </c>
      <c r="AA264" s="11">
        <v>0.63483824239497832</v>
      </c>
      <c r="AB264" s="11">
        <v>0.36516175760502173</v>
      </c>
      <c r="AC264" s="11">
        <v>0.63787696019300366</v>
      </c>
      <c r="AD264" s="11">
        <v>0.36212303980699639</v>
      </c>
      <c r="AE264" s="11">
        <v>0.64606337013922233</v>
      </c>
      <c r="AF264" s="11">
        <v>0.35393662986077773</v>
      </c>
      <c r="AG264" s="11">
        <v>0.64669794298087335</v>
      </c>
      <c r="AH264" s="11">
        <v>0.35330205701912665</v>
      </c>
      <c r="AI264" s="11">
        <v>0.65242577842143379</v>
      </c>
      <c r="AJ264" s="11">
        <v>0.34757422157856627</v>
      </c>
      <c r="AK264" s="11">
        <v>0.65825688073394495</v>
      </c>
      <c r="AL264" s="11">
        <v>0.34174311926605505</v>
      </c>
      <c r="AM264" s="11">
        <v>0.67188246536072627</v>
      </c>
      <c r="AN264" s="11">
        <v>0.32811753463927379</v>
      </c>
      <c r="AO264" s="11">
        <v>0.67708824917413879</v>
      </c>
      <c r="AP264" s="11">
        <v>0.32291175082586127</v>
      </c>
      <c r="AQ264" s="11">
        <v>0.68302279828723522</v>
      </c>
      <c r="AR264" s="11">
        <v>0.31697720171276472</v>
      </c>
      <c r="AS264" s="11">
        <v>0.69028689941237464</v>
      </c>
      <c r="AT264" s="11">
        <v>0.3097131005876253</v>
      </c>
      <c r="AU264" s="11">
        <v>0.69485168769178318</v>
      </c>
      <c r="AV264" s="11">
        <v>0.30514831230821682</v>
      </c>
      <c r="AW264" s="11">
        <v>0.69873959036686928</v>
      </c>
      <c r="AX264" s="11">
        <v>0.30126040963313078</v>
      </c>
      <c r="AY264" s="11">
        <v>0.69485088797051264</v>
      </c>
      <c r="AZ264" s="11">
        <v>0.3051491120294873</v>
      </c>
      <c r="BA264" s="11">
        <v>0.74575895332076725</v>
      </c>
      <c r="BB264" s="11">
        <v>0.25424104667923275</v>
      </c>
      <c r="BC264" s="11">
        <v>0.75057762130047312</v>
      </c>
      <c r="BD264" s="11">
        <v>0.24942237869952691</v>
      </c>
      <c r="BE264" s="11">
        <v>0.7515798648943125</v>
      </c>
      <c r="BF264" s="11">
        <v>0.2484201351056875</v>
      </c>
    </row>
    <row r="265" spans="1:58" x14ac:dyDescent="0.3">
      <c r="A265" s="3">
        <v>1520</v>
      </c>
      <c r="B265" s="4" t="s">
        <v>259</v>
      </c>
      <c r="C265" s="11">
        <v>0.57265463154779517</v>
      </c>
      <c r="D265" s="11">
        <v>0.42734536845220478</v>
      </c>
      <c r="E265" s="11">
        <v>0.580089966751418</v>
      </c>
      <c r="F265" s="11">
        <v>0.41991003324858206</v>
      </c>
      <c r="G265" s="11">
        <v>0.58016691212567506</v>
      </c>
      <c r="H265" s="11">
        <v>0.41983308787432499</v>
      </c>
      <c r="I265" s="11">
        <v>0.58499655884377155</v>
      </c>
      <c r="J265" s="11">
        <v>0.4150034411562285</v>
      </c>
      <c r="K265" s="11">
        <v>0.59264331833300721</v>
      </c>
      <c r="L265" s="11">
        <v>0.40735668166699274</v>
      </c>
      <c r="M265" s="11">
        <v>0.58261039087630373</v>
      </c>
      <c r="N265" s="11">
        <v>0.41738960912369627</v>
      </c>
      <c r="O265" s="11">
        <v>0.59659640301682459</v>
      </c>
      <c r="P265" s="11">
        <v>0.40340359698317541</v>
      </c>
      <c r="Q265" s="11">
        <v>0.60292692382244617</v>
      </c>
      <c r="R265" s="11">
        <v>0.39707307617755377</v>
      </c>
      <c r="S265" s="11">
        <v>0.6123118487070629</v>
      </c>
      <c r="T265" s="11">
        <v>0.3876881512929371</v>
      </c>
      <c r="U265" s="11">
        <v>0.61868239921337265</v>
      </c>
      <c r="V265" s="11">
        <v>0.38131760078662735</v>
      </c>
      <c r="W265" s="11">
        <v>0.63975093892073531</v>
      </c>
      <c r="X265" s="11">
        <v>0.36024906107926469</v>
      </c>
      <c r="Y265" s="11">
        <v>0.64508487958941962</v>
      </c>
      <c r="Z265" s="11">
        <v>0.35491512041058032</v>
      </c>
      <c r="AA265" s="11">
        <v>0.64894773243750614</v>
      </c>
      <c r="AB265" s="11">
        <v>0.3510522675624938</v>
      </c>
      <c r="AC265" s="11">
        <v>0.65454545454545454</v>
      </c>
      <c r="AD265" s="11">
        <v>0.34545454545454546</v>
      </c>
      <c r="AE265" s="11">
        <v>0.66211302211302214</v>
      </c>
      <c r="AF265" s="11">
        <v>0.33788697788697791</v>
      </c>
      <c r="AG265" s="11">
        <v>0.66158536585365857</v>
      </c>
      <c r="AH265" s="11">
        <v>0.33841463414634149</v>
      </c>
      <c r="AI265" s="11">
        <v>0.66673201333071952</v>
      </c>
      <c r="AJ265" s="11">
        <v>0.33326798666928054</v>
      </c>
      <c r="AK265" s="11">
        <v>0.66851320605401132</v>
      </c>
      <c r="AL265" s="11">
        <v>0.33148679394598873</v>
      </c>
      <c r="AM265" s="11">
        <v>0.67401621514732057</v>
      </c>
      <c r="AN265" s="11">
        <v>0.32598378485267948</v>
      </c>
      <c r="AO265" s="11">
        <v>0.67707000098454273</v>
      </c>
      <c r="AP265" s="11">
        <v>0.32292999901545733</v>
      </c>
      <c r="AQ265" s="11">
        <v>0.68512444530194871</v>
      </c>
      <c r="AR265" s="11">
        <v>0.31487555469805134</v>
      </c>
      <c r="AS265" s="11">
        <v>0.6868142444658325</v>
      </c>
      <c r="AT265" s="11">
        <v>0.31318575553416744</v>
      </c>
      <c r="AU265" s="11">
        <v>0.65670784257397297</v>
      </c>
      <c r="AV265" s="11">
        <v>0.34329215742602698</v>
      </c>
      <c r="AW265" s="11">
        <v>0.66105883471152938</v>
      </c>
      <c r="AX265" s="11">
        <v>0.33894116528847068</v>
      </c>
      <c r="AY265" s="11">
        <v>0.66669820245979183</v>
      </c>
      <c r="AZ265" s="11">
        <v>0.33330179754020811</v>
      </c>
      <c r="BA265" s="11">
        <v>0.66935483870967738</v>
      </c>
      <c r="BB265" s="11">
        <v>0.33064516129032256</v>
      </c>
      <c r="BC265" s="11">
        <v>0.71252911038658595</v>
      </c>
      <c r="BD265" s="11">
        <v>0.28747088961341405</v>
      </c>
      <c r="BE265" s="11">
        <v>0.71563454595945575</v>
      </c>
      <c r="BF265" s="11">
        <v>0.28436545404054431</v>
      </c>
    </row>
    <row r="266" spans="1:58" x14ac:dyDescent="0.3">
      <c r="A266" s="3">
        <v>1523</v>
      </c>
      <c r="B266" s="4" t="s">
        <v>260</v>
      </c>
      <c r="C266" s="11">
        <v>0.47357723577235772</v>
      </c>
      <c r="D266" s="11">
        <v>0.52642276422764223</v>
      </c>
      <c r="E266" s="11">
        <v>0.47643182970096298</v>
      </c>
      <c r="F266" s="11">
        <v>0.52356817029903702</v>
      </c>
      <c r="G266" s="11">
        <v>0.49083503054989819</v>
      </c>
      <c r="H266" s="11">
        <v>0.50916496945010181</v>
      </c>
      <c r="I266" s="11">
        <v>0.49560723514211885</v>
      </c>
      <c r="J266" s="11">
        <v>0.50439276485788109</v>
      </c>
      <c r="K266" s="11">
        <v>0.49923508414074452</v>
      </c>
      <c r="L266" s="11">
        <v>0.50076491585925553</v>
      </c>
      <c r="M266" s="11">
        <v>0.51466931874689215</v>
      </c>
      <c r="N266" s="11">
        <v>0.48533068125310791</v>
      </c>
      <c r="O266" s="11">
        <v>0.51342118106393364</v>
      </c>
      <c r="P266" s="11">
        <v>0.48657881893606636</v>
      </c>
      <c r="Q266" s="11">
        <v>0.51237263464337701</v>
      </c>
      <c r="R266" s="11">
        <v>0.48762736535662299</v>
      </c>
      <c r="S266" s="11">
        <v>0.52154963680387412</v>
      </c>
      <c r="T266" s="11">
        <v>0.47845036319612588</v>
      </c>
      <c r="U266" s="11">
        <v>0.51547437848807709</v>
      </c>
      <c r="V266" s="11">
        <v>0.48452562151192285</v>
      </c>
      <c r="W266" s="11">
        <v>0.53027989821882948</v>
      </c>
      <c r="X266" s="11">
        <v>0.46972010178117046</v>
      </c>
      <c r="Y266" s="11">
        <v>0.52599697122665323</v>
      </c>
      <c r="Z266" s="11">
        <v>0.47400302877334677</v>
      </c>
      <c r="AA266" s="11">
        <v>0.54134241245136183</v>
      </c>
      <c r="AB266" s="11">
        <v>0.45865758754863811</v>
      </c>
      <c r="AC266" s="11">
        <v>0.54505169867060566</v>
      </c>
      <c r="AD266" s="11">
        <v>0.4549483013293944</v>
      </c>
      <c r="AE266" s="11">
        <v>0.54084098598356689</v>
      </c>
      <c r="AF266" s="11">
        <v>0.45915901401643305</v>
      </c>
      <c r="AG266" s="11">
        <v>0.54003813155386082</v>
      </c>
      <c r="AH266" s="11">
        <v>0.45996186844613918</v>
      </c>
      <c r="AI266" s="11">
        <v>0.54716981132075471</v>
      </c>
      <c r="AJ266" s="11">
        <v>0.45283018867924529</v>
      </c>
      <c r="AK266" s="11">
        <v>0.56622998544395919</v>
      </c>
      <c r="AL266" s="11">
        <v>0.43377001455604075</v>
      </c>
      <c r="AM266" s="11">
        <v>0.57600382409177819</v>
      </c>
      <c r="AN266" s="11">
        <v>0.42399617590822181</v>
      </c>
      <c r="AO266" s="11">
        <v>0.57635933806146578</v>
      </c>
      <c r="AP266" s="11">
        <v>0.42364066193853428</v>
      </c>
      <c r="AQ266" s="11">
        <v>0.58392434988179664</v>
      </c>
      <c r="AR266" s="11">
        <v>0.4160756501182033</v>
      </c>
      <c r="AS266" s="11">
        <v>0.5918181818181818</v>
      </c>
      <c r="AT266" s="11">
        <v>0.4081818181818182</v>
      </c>
      <c r="AU266" s="11">
        <v>0.63511720477664746</v>
      </c>
      <c r="AV266" s="11">
        <v>0.36488279522335249</v>
      </c>
      <c r="AW266" s="11">
        <v>0.64462809917355368</v>
      </c>
      <c r="AX266" s="11">
        <v>0.35537190082644626</v>
      </c>
      <c r="AY266" s="11">
        <v>0.64847161572052403</v>
      </c>
      <c r="AZ266" s="11">
        <v>0.35152838427947597</v>
      </c>
      <c r="BA266" s="11">
        <v>0.66246741963509992</v>
      </c>
      <c r="BB266" s="11">
        <v>0.33753258036490008</v>
      </c>
      <c r="BC266" s="11">
        <v>0.65460095944177932</v>
      </c>
      <c r="BD266" s="11">
        <v>0.34539904055822068</v>
      </c>
      <c r="BE266" s="11">
        <v>0.65075154730327145</v>
      </c>
      <c r="BF266" s="11">
        <v>0.34924845269672855</v>
      </c>
    </row>
    <row r="267" spans="1:58" x14ac:dyDescent="0.3">
      <c r="A267" s="3">
        <v>1524</v>
      </c>
      <c r="B267" s="4" t="s">
        <v>261</v>
      </c>
      <c r="C267" s="11">
        <v>0.14933464760965992</v>
      </c>
      <c r="D267" s="11">
        <v>0.85066535239034002</v>
      </c>
      <c r="E267" s="11">
        <v>0.15648286140089418</v>
      </c>
      <c r="F267" s="11">
        <v>0.84351713859910582</v>
      </c>
      <c r="G267" s="11">
        <v>0.15931863727454909</v>
      </c>
      <c r="H267" s="11">
        <v>0.84068136272545091</v>
      </c>
      <c r="I267" s="11">
        <v>0.1525</v>
      </c>
      <c r="J267" s="11">
        <v>0.84750000000000003</v>
      </c>
      <c r="K267" s="11">
        <v>0.15704967385850477</v>
      </c>
      <c r="L267" s="11">
        <v>0.84295032614149523</v>
      </c>
      <c r="M267" s="11">
        <v>0.15512048192771086</v>
      </c>
      <c r="N267" s="11">
        <v>0.84487951807228912</v>
      </c>
      <c r="O267" s="11">
        <v>0.16173570019723865</v>
      </c>
      <c r="P267" s="11">
        <v>0.83826429980276129</v>
      </c>
      <c r="Q267" s="11">
        <v>0.16116116116116116</v>
      </c>
      <c r="R267" s="11">
        <v>0.83883883883883881</v>
      </c>
      <c r="S267" s="11">
        <v>0.16909914443885254</v>
      </c>
      <c r="T267" s="11">
        <v>0.83090085556114746</v>
      </c>
      <c r="U267" s="11">
        <v>0.17465564738292011</v>
      </c>
      <c r="V267" s="11">
        <v>0.82534435261707983</v>
      </c>
      <c r="W267" s="11">
        <v>0.19977863862755948</v>
      </c>
      <c r="X267" s="11">
        <v>0.80022136137244049</v>
      </c>
      <c r="Y267" s="11">
        <v>0.21396895787139689</v>
      </c>
      <c r="Z267" s="11">
        <v>0.78603104212860309</v>
      </c>
      <c r="AA267" s="11">
        <v>0.20653377630121816</v>
      </c>
      <c r="AB267" s="11">
        <v>0.79346622369878184</v>
      </c>
      <c r="AC267" s="11">
        <v>0.2088888888888889</v>
      </c>
      <c r="AD267" s="11">
        <v>0.7911111111111111</v>
      </c>
      <c r="AE267" s="11">
        <v>0.22031963470319635</v>
      </c>
      <c r="AF267" s="11">
        <v>0.77968036529680362</v>
      </c>
      <c r="AG267" s="11">
        <v>0.22602355580482333</v>
      </c>
      <c r="AH267" s="11">
        <v>0.77397644419517664</v>
      </c>
      <c r="AI267" s="11">
        <v>0.22435174746335965</v>
      </c>
      <c r="AJ267" s="11">
        <v>0.77564825253664038</v>
      </c>
      <c r="AK267" s="11">
        <v>0.2246498599439776</v>
      </c>
      <c r="AL267" s="11">
        <v>0.77535014005602243</v>
      </c>
      <c r="AM267" s="11">
        <v>0.21920185078079815</v>
      </c>
      <c r="AN267" s="11">
        <v>0.78079814921920188</v>
      </c>
      <c r="AO267" s="11">
        <v>0.22228604250430786</v>
      </c>
      <c r="AP267" s="11">
        <v>0.77771395749569217</v>
      </c>
      <c r="AQ267" s="11">
        <v>0.23037542662116042</v>
      </c>
      <c r="AR267" s="11">
        <v>0.7696245733788396</v>
      </c>
      <c r="AS267" s="11">
        <v>0.23688760806916426</v>
      </c>
      <c r="AT267" s="11">
        <v>0.76311239193083569</v>
      </c>
      <c r="AU267" s="11">
        <v>0</v>
      </c>
      <c r="AV267" s="11">
        <v>1</v>
      </c>
      <c r="AW267" s="11">
        <v>0</v>
      </c>
      <c r="AX267" s="11">
        <v>1</v>
      </c>
      <c r="AY267" s="11">
        <v>0</v>
      </c>
      <c r="AZ267" s="11">
        <v>1</v>
      </c>
      <c r="BA267" s="11">
        <v>0</v>
      </c>
      <c r="BB267" s="11">
        <v>1</v>
      </c>
      <c r="BC267" s="11">
        <v>0</v>
      </c>
      <c r="BD267" s="11">
        <v>1</v>
      </c>
      <c r="BE267" s="11">
        <v>0</v>
      </c>
      <c r="BF267" s="11">
        <v>1</v>
      </c>
    </row>
    <row r="268" spans="1:58" x14ac:dyDescent="0.3">
      <c r="A268" s="3">
        <v>1525</v>
      </c>
      <c r="B268" s="4" t="s">
        <v>262</v>
      </c>
      <c r="C268" s="11">
        <v>0.60511058621430103</v>
      </c>
      <c r="D268" s="11">
        <v>0.39488941378569897</v>
      </c>
      <c r="E268" s="11">
        <v>0.60195865070729049</v>
      </c>
      <c r="F268" s="11">
        <v>0.39804134929270946</v>
      </c>
      <c r="G268" s="11">
        <v>0.60754467240238252</v>
      </c>
      <c r="H268" s="11">
        <v>0.39245532759761748</v>
      </c>
      <c r="I268" s="11">
        <v>0.6083204248727595</v>
      </c>
      <c r="J268" s="11">
        <v>0.39167957512724055</v>
      </c>
      <c r="K268" s="11">
        <v>0.60765656118610312</v>
      </c>
      <c r="L268" s="11">
        <v>0.39234343881389688</v>
      </c>
      <c r="M268" s="11">
        <v>0.60758377425044097</v>
      </c>
      <c r="N268" s="11">
        <v>0.39241622574955909</v>
      </c>
      <c r="O268" s="11">
        <v>0.61244541484716153</v>
      </c>
      <c r="P268" s="11">
        <v>0.38755458515283842</v>
      </c>
      <c r="Q268" s="11">
        <v>0.61737804878048785</v>
      </c>
      <c r="R268" s="11">
        <v>0.3826219512195122</v>
      </c>
      <c r="S268" s="11">
        <v>0.62478448275862064</v>
      </c>
      <c r="T268" s="11">
        <v>0.3752155172413793</v>
      </c>
      <c r="U268" s="11">
        <v>0.62803481447549248</v>
      </c>
      <c r="V268" s="11">
        <v>0.37196518552450758</v>
      </c>
      <c r="W268" s="11">
        <v>0.65643762508338888</v>
      </c>
      <c r="X268" s="11">
        <v>0.34356237491661107</v>
      </c>
      <c r="Y268" s="11">
        <v>0.65600710637352877</v>
      </c>
      <c r="Z268" s="11">
        <v>0.34399289362647123</v>
      </c>
      <c r="AA268" s="11">
        <v>0.64819173978172484</v>
      </c>
      <c r="AB268" s="11">
        <v>0.35180826021827521</v>
      </c>
      <c r="AC268" s="11">
        <v>0.64772243507875693</v>
      </c>
      <c r="AD268" s="11">
        <v>0.35227756492124307</v>
      </c>
      <c r="AE268" s="11">
        <v>0.65277180919639022</v>
      </c>
      <c r="AF268" s="11">
        <v>0.34722819080360978</v>
      </c>
      <c r="AG268" s="11">
        <v>0.65407166123778504</v>
      </c>
      <c r="AH268" s="11">
        <v>0.34592833876221496</v>
      </c>
      <c r="AI268" s="11">
        <v>0.65580985915492962</v>
      </c>
      <c r="AJ268" s="11">
        <v>0.34419014084507044</v>
      </c>
      <c r="AK268" s="11">
        <v>0.66096042685638057</v>
      </c>
      <c r="AL268" s="11">
        <v>0.33903957314361938</v>
      </c>
      <c r="AM268" s="11">
        <v>0.66607968302883558</v>
      </c>
      <c r="AN268" s="11">
        <v>0.33392031697116442</v>
      </c>
      <c r="AO268" s="11">
        <v>0.66644606221045666</v>
      </c>
      <c r="AP268" s="11">
        <v>0.33355393778954334</v>
      </c>
      <c r="AQ268" s="11">
        <v>0.66950819672131145</v>
      </c>
      <c r="AR268" s="11">
        <v>0.33049180327868855</v>
      </c>
      <c r="AS268" s="11">
        <v>0.67398391653988265</v>
      </c>
      <c r="AT268" s="11">
        <v>0.32601608346011735</v>
      </c>
      <c r="AU268" s="11">
        <v>0.68680721582264725</v>
      </c>
      <c r="AV268" s="11">
        <v>0.31319278417735275</v>
      </c>
      <c r="AW268" s="11">
        <v>0.69028472071288849</v>
      </c>
      <c r="AX268" s="11">
        <v>0.30971527928711151</v>
      </c>
      <c r="AY268" s="11">
        <v>0.69756309834638819</v>
      </c>
      <c r="AZ268" s="11">
        <v>0.30243690165361181</v>
      </c>
      <c r="BA268" s="11">
        <v>0.69512195121951215</v>
      </c>
      <c r="BB268" s="11">
        <v>0.3048780487804878</v>
      </c>
      <c r="BC268" s="11">
        <v>0.68796015591165005</v>
      </c>
      <c r="BD268" s="11">
        <v>0.31203984408834995</v>
      </c>
      <c r="BE268" s="11">
        <v>0.7044313468674962</v>
      </c>
      <c r="BF268" s="11">
        <v>0.2955686531325038</v>
      </c>
    </row>
    <row r="269" spans="1:58" x14ac:dyDescent="0.3">
      <c r="A269" s="3">
        <v>1526</v>
      </c>
      <c r="B269" s="4" t="s">
        <v>263</v>
      </c>
      <c r="C269" s="11">
        <v>0.56475170399221031</v>
      </c>
      <c r="D269" s="11">
        <v>0.43524829600778969</v>
      </c>
      <c r="E269" s="11">
        <v>0.57951219512195118</v>
      </c>
      <c r="F269" s="11">
        <v>0.42048780487804877</v>
      </c>
      <c r="G269" s="11">
        <v>0.5735439289239882</v>
      </c>
      <c r="H269" s="11">
        <v>0.42645607107601186</v>
      </c>
      <c r="I269" s="11">
        <v>0.57043650793650791</v>
      </c>
      <c r="J269" s="11">
        <v>0.42956349206349204</v>
      </c>
      <c r="K269" s="11">
        <v>0.57440476190476186</v>
      </c>
      <c r="L269" s="11">
        <v>0.42559523809523808</v>
      </c>
      <c r="M269" s="11">
        <v>0.57874762808349145</v>
      </c>
      <c r="N269" s="11">
        <v>0.42125237191650855</v>
      </c>
      <c r="O269" s="11">
        <v>0.56966824644549763</v>
      </c>
      <c r="P269" s="11">
        <v>0.43033175355450237</v>
      </c>
      <c r="Q269" s="11">
        <v>0.56180811808118081</v>
      </c>
      <c r="R269" s="11">
        <v>0.43819188191881919</v>
      </c>
      <c r="S269" s="11">
        <v>0.56593406593406592</v>
      </c>
      <c r="T269" s="11">
        <v>0.43406593406593408</v>
      </c>
      <c r="U269" s="11">
        <v>0.60039960039960039</v>
      </c>
      <c r="V269" s="11">
        <v>0.39960039960039961</v>
      </c>
      <c r="W269" s="11">
        <v>0.59334006054490418</v>
      </c>
      <c r="X269" s="11">
        <v>0.40665993945509588</v>
      </c>
      <c r="Y269" s="11">
        <v>0.5946462715105163</v>
      </c>
      <c r="Z269" s="11">
        <v>0.40535372848948376</v>
      </c>
      <c r="AA269" s="11">
        <v>0.58969276511397428</v>
      </c>
      <c r="AB269" s="11">
        <v>0.41030723488602577</v>
      </c>
      <c r="AC269" s="11">
        <v>0.58781725888324876</v>
      </c>
      <c r="AD269" s="11">
        <v>0.41218274111675129</v>
      </c>
      <c r="AE269" s="11">
        <v>0.58437499999999998</v>
      </c>
      <c r="AF269" s="11">
        <v>0.41562500000000002</v>
      </c>
      <c r="AG269" s="11">
        <v>0.60099502487562184</v>
      </c>
      <c r="AH269" s="11">
        <v>0.3990049751243781</v>
      </c>
      <c r="AI269" s="11">
        <v>0.60060362173038229</v>
      </c>
      <c r="AJ269" s="11">
        <v>0.39939637826961771</v>
      </c>
      <c r="AK269" s="11">
        <v>0.62410623084780392</v>
      </c>
      <c r="AL269" s="11">
        <v>0.37589376915219613</v>
      </c>
      <c r="AM269" s="11">
        <v>0.6166495375128469</v>
      </c>
      <c r="AN269" s="11">
        <v>0.38335046248715315</v>
      </c>
      <c r="AO269" s="11">
        <v>0.63115577889447239</v>
      </c>
      <c r="AP269" s="11">
        <v>0.36884422110552761</v>
      </c>
      <c r="AQ269" s="11">
        <v>0.61998041136141036</v>
      </c>
      <c r="AR269" s="11">
        <v>0.38001958863858964</v>
      </c>
      <c r="AS269" s="11">
        <v>0.62439024390243902</v>
      </c>
      <c r="AT269" s="11">
        <v>0.37560975609756098</v>
      </c>
      <c r="AU269" s="11">
        <v>0.60190476190476194</v>
      </c>
      <c r="AV269" s="11">
        <v>0.39809523809523811</v>
      </c>
      <c r="AW269" s="11">
        <v>0.63697967086156826</v>
      </c>
      <c r="AX269" s="11">
        <v>0.36302032913843174</v>
      </c>
      <c r="AY269" s="11">
        <v>0.64649375600384251</v>
      </c>
      <c r="AZ269" s="11">
        <v>0.35350624399615754</v>
      </c>
      <c r="BA269" s="11">
        <v>0.61296660117878188</v>
      </c>
      <c r="BB269" s="11">
        <v>0.38703339882121807</v>
      </c>
      <c r="BC269" s="11">
        <v>0.63545816733067728</v>
      </c>
      <c r="BD269" s="11">
        <v>0.36454183266932272</v>
      </c>
      <c r="BE269" s="11">
        <v>0.64094650205761317</v>
      </c>
      <c r="BF269" s="11">
        <v>0.35905349794238683</v>
      </c>
    </row>
    <row r="270" spans="1:58" x14ac:dyDescent="0.3">
      <c r="A270" s="3">
        <v>1528</v>
      </c>
      <c r="B270" s="4" t="s">
        <v>264</v>
      </c>
      <c r="C270" s="11">
        <v>0.68752774079005774</v>
      </c>
      <c r="D270" s="11">
        <v>0.31247225920994232</v>
      </c>
      <c r="E270" s="11">
        <v>0.68664133294358376</v>
      </c>
      <c r="F270" s="11">
        <v>0.31335866705641624</v>
      </c>
      <c r="G270" s="11">
        <v>0.68924244635819587</v>
      </c>
      <c r="H270" s="11">
        <v>0.31075755364180413</v>
      </c>
      <c r="I270" s="11">
        <v>0.69684697714781607</v>
      </c>
      <c r="J270" s="11">
        <v>0.30315302285218398</v>
      </c>
      <c r="K270" s="11">
        <v>0.69699583153658184</v>
      </c>
      <c r="L270" s="11">
        <v>0.30300416846341816</v>
      </c>
      <c r="M270" s="11">
        <v>0.69939793577981646</v>
      </c>
      <c r="N270" s="11">
        <v>0.30060206422018348</v>
      </c>
      <c r="O270" s="11">
        <v>0.7035310734463277</v>
      </c>
      <c r="P270" s="11">
        <v>0.2964689265536723</v>
      </c>
      <c r="Q270" s="11">
        <v>0.70711768851303736</v>
      </c>
      <c r="R270" s="11">
        <v>0.29288231148696264</v>
      </c>
      <c r="S270" s="11">
        <v>0.70729661727704785</v>
      </c>
      <c r="T270" s="11">
        <v>0.29270338272295221</v>
      </c>
      <c r="U270" s="11">
        <v>0.68054755043227666</v>
      </c>
      <c r="V270" s="11">
        <v>0.31945244956772334</v>
      </c>
      <c r="W270" s="11">
        <v>0.66995425957690113</v>
      </c>
      <c r="X270" s="11">
        <v>0.33004574042309892</v>
      </c>
      <c r="Y270" s="11">
        <v>0.67464788732394365</v>
      </c>
      <c r="Z270" s="11">
        <v>0.32535211267605635</v>
      </c>
      <c r="AA270" s="11">
        <v>0.67792171995589856</v>
      </c>
      <c r="AB270" s="11">
        <v>0.32207828004410144</v>
      </c>
      <c r="AC270" s="11">
        <v>0.67359581497797361</v>
      </c>
      <c r="AD270" s="11">
        <v>0.32640418502202645</v>
      </c>
      <c r="AE270" s="11">
        <v>0.70433247317669423</v>
      </c>
      <c r="AF270" s="11">
        <v>0.29566752682330572</v>
      </c>
      <c r="AG270" s="11">
        <v>0.70228904239469048</v>
      </c>
      <c r="AH270" s="11">
        <v>0.29771095760530947</v>
      </c>
      <c r="AI270" s="11">
        <v>0.6983285772523441</v>
      </c>
      <c r="AJ270" s="11">
        <v>0.3016714227476559</v>
      </c>
      <c r="AK270" s="11">
        <v>0.71490222521915037</v>
      </c>
      <c r="AL270" s="11">
        <v>0.28509777478084963</v>
      </c>
      <c r="AM270" s="11">
        <v>0.71964501815248083</v>
      </c>
      <c r="AN270" s="11">
        <v>0.28035498184751917</v>
      </c>
      <c r="AO270" s="11">
        <v>0.72514385119764491</v>
      </c>
      <c r="AP270" s="11">
        <v>0.27485614880235515</v>
      </c>
      <c r="AQ270" s="11">
        <v>0.73256724993470879</v>
      </c>
      <c r="AR270" s="11">
        <v>0.26743275006529121</v>
      </c>
      <c r="AS270" s="11">
        <v>0.73207990599294948</v>
      </c>
      <c r="AT270" s="11">
        <v>0.26792009400705052</v>
      </c>
      <c r="AU270" s="11">
        <v>0.72606313592486305</v>
      </c>
      <c r="AV270" s="11">
        <v>0.27393686407513695</v>
      </c>
      <c r="AW270" s="11">
        <v>0.72980321077162091</v>
      </c>
      <c r="AX270" s="11">
        <v>0.27019678922837909</v>
      </c>
      <c r="AY270" s="11">
        <v>0.73853151397011041</v>
      </c>
      <c r="AZ270" s="11">
        <v>0.26146848602988954</v>
      </c>
      <c r="BA270" s="11">
        <v>0.7393062076160668</v>
      </c>
      <c r="BB270" s="11">
        <v>0.26069379238393325</v>
      </c>
      <c r="BC270" s="11">
        <v>0.7373421840426917</v>
      </c>
      <c r="BD270" s="11">
        <v>0.26265781595730836</v>
      </c>
      <c r="BE270" s="11">
        <v>0.73755538180870472</v>
      </c>
      <c r="BF270" s="11">
        <v>0.26244461819129528</v>
      </c>
    </row>
    <row r="271" spans="1:58" x14ac:dyDescent="0.3">
      <c r="A271" s="3">
        <v>1529</v>
      </c>
      <c r="B271" s="4" t="s">
        <v>265</v>
      </c>
      <c r="C271" s="11">
        <v>0.54962292609351437</v>
      </c>
      <c r="D271" s="11">
        <v>0.45037707390648568</v>
      </c>
      <c r="E271" s="11">
        <v>0.554115164305095</v>
      </c>
      <c r="F271" s="11">
        <v>0.44588483569490506</v>
      </c>
      <c r="G271" s="11">
        <v>0.55823170731707317</v>
      </c>
      <c r="H271" s="11">
        <v>0.44176829268292683</v>
      </c>
      <c r="I271" s="11">
        <v>0.55692307692307697</v>
      </c>
      <c r="J271" s="11">
        <v>0.44307692307692309</v>
      </c>
      <c r="K271" s="11">
        <v>0.55989192434704294</v>
      </c>
      <c r="L271" s="11">
        <v>0.44010807565295706</v>
      </c>
      <c r="M271" s="11">
        <v>0.56148628723090532</v>
      </c>
      <c r="N271" s="11">
        <v>0.43851371276909468</v>
      </c>
      <c r="O271" s="11">
        <v>0.55879778231689525</v>
      </c>
      <c r="P271" s="11">
        <v>0.44120221768310475</v>
      </c>
      <c r="Q271" s="11">
        <v>0.57010696733159871</v>
      </c>
      <c r="R271" s="11">
        <v>0.42989303266840129</v>
      </c>
      <c r="S271" s="11">
        <v>0.57065372537824721</v>
      </c>
      <c r="T271" s="11">
        <v>0.42934627462175279</v>
      </c>
      <c r="U271" s="11">
        <v>0.55078939529341675</v>
      </c>
      <c r="V271" s="11">
        <v>0.44921060470658325</v>
      </c>
      <c r="W271" s="11">
        <v>0.56264775413711587</v>
      </c>
      <c r="X271" s="11">
        <v>0.43735224586288418</v>
      </c>
      <c r="Y271" s="11">
        <v>0.55480259281084265</v>
      </c>
      <c r="Z271" s="11">
        <v>0.44519740718915735</v>
      </c>
      <c r="AA271" s="11">
        <v>0.56237623762376243</v>
      </c>
      <c r="AB271" s="11">
        <v>0.43762376237623762</v>
      </c>
      <c r="AC271" s="11">
        <v>0.55889794770874335</v>
      </c>
      <c r="AD271" s="11">
        <v>0.44110205229125665</v>
      </c>
      <c r="AE271" s="11">
        <v>0.56188048711413197</v>
      </c>
      <c r="AF271" s="11">
        <v>0.43811951288586803</v>
      </c>
      <c r="AG271" s="11">
        <v>0.56747694886839894</v>
      </c>
      <c r="AH271" s="11">
        <v>0.432523051131601</v>
      </c>
      <c r="AI271" s="11">
        <v>0.56061861364264021</v>
      </c>
      <c r="AJ271" s="11">
        <v>0.43938138635735985</v>
      </c>
      <c r="AK271" s="11">
        <v>0.56634746922024626</v>
      </c>
      <c r="AL271" s="11">
        <v>0.43365253077975374</v>
      </c>
      <c r="AM271" s="11">
        <v>0.56584582441113496</v>
      </c>
      <c r="AN271" s="11">
        <v>0.4341541755888651</v>
      </c>
      <c r="AO271" s="11">
        <v>0.56804733727810652</v>
      </c>
      <c r="AP271" s="11">
        <v>0.43195266272189348</v>
      </c>
      <c r="AQ271" s="11">
        <v>0.6346673213847287</v>
      </c>
      <c r="AR271" s="11">
        <v>0.3653326786152713</v>
      </c>
      <c r="AS271" s="11">
        <v>0.63326941514860979</v>
      </c>
      <c r="AT271" s="11">
        <v>0.36673058485139021</v>
      </c>
      <c r="AU271" s="11">
        <v>0.64160224877020378</v>
      </c>
      <c r="AV271" s="11">
        <v>0.35839775122979622</v>
      </c>
      <c r="AW271" s="11">
        <v>0.63852122318575988</v>
      </c>
      <c r="AX271" s="11">
        <v>0.36147877681424007</v>
      </c>
      <c r="AY271" s="11">
        <v>0.70882947652212991</v>
      </c>
      <c r="AZ271" s="11">
        <v>0.29117052347787015</v>
      </c>
      <c r="BA271" s="11">
        <v>0.71589921807124235</v>
      </c>
      <c r="BB271" s="11">
        <v>0.2841007819287576</v>
      </c>
      <c r="BC271" s="11">
        <v>0.64509888220120382</v>
      </c>
      <c r="BD271" s="11">
        <v>0.35490111779879624</v>
      </c>
      <c r="BE271" s="11">
        <v>0.64746198329406723</v>
      </c>
      <c r="BF271" s="11">
        <v>0.35253801670593277</v>
      </c>
    </row>
    <row r="272" spans="1:58" x14ac:dyDescent="0.3">
      <c r="A272" s="3">
        <v>1531</v>
      </c>
      <c r="B272" s="4" t="s">
        <v>266</v>
      </c>
      <c r="C272" s="11">
        <v>0.75318447474898842</v>
      </c>
      <c r="D272" s="11">
        <v>0.24681552525101155</v>
      </c>
      <c r="E272" s="11">
        <v>0.75844619735079621</v>
      </c>
      <c r="F272" s="11">
        <v>0.24155380264920376</v>
      </c>
      <c r="G272" s="11">
        <v>0.75619958171496859</v>
      </c>
      <c r="H272" s="11">
        <v>0.24380041828503138</v>
      </c>
      <c r="I272" s="11">
        <v>0.77410714285714288</v>
      </c>
      <c r="J272" s="11">
        <v>0.22589285714285715</v>
      </c>
      <c r="K272" s="11">
        <v>0.77449085773747584</v>
      </c>
      <c r="L272" s="11">
        <v>0.22550914226252416</v>
      </c>
      <c r="M272" s="11">
        <v>0.75387797311271976</v>
      </c>
      <c r="N272" s="11">
        <v>0.24612202688728024</v>
      </c>
      <c r="O272" s="11">
        <v>0.7589325426241661</v>
      </c>
      <c r="P272" s="11">
        <v>0.24106745737583396</v>
      </c>
      <c r="Q272" s="11">
        <v>0.76473162193698951</v>
      </c>
      <c r="R272" s="11">
        <v>0.23526837806301051</v>
      </c>
      <c r="S272" s="11">
        <v>0.7636126034557863</v>
      </c>
      <c r="T272" s="11">
        <v>0.23638739654421373</v>
      </c>
      <c r="U272" s="11">
        <v>0.92468373050897323</v>
      </c>
      <c r="V272" s="11">
        <v>7.5316269491026766E-2</v>
      </c>
      <c r="W272" s="11">
        <v>0.93615185504745468</v>
      </c>
      <c r="X272" s="11">
        <v>6.3848144952545302E-2</v>
      </c>
      <c r="Y272" s="11">
        <v>0.93113729944625867</v>
      </c>
      <c r="Z272" s="11">
        <v>6.8862700553741302E-2</v>
      </c>
      <c r="AA272" s="11">
        <v>0.93552412645590677</v>
      </c>
      <c r="AB272" s="11">
        <v>6.4475873544093176E-2</v>
      </c>
      <c r="AC272" s="11">
        <v>0.93660616061606161</v>
      </c>
      <c r="AD272" s="11">
        <v>6.3393839383938388E-2</v>
      </c>
      <c r="AE272" s="11">
        <v>0.9367071340881189</v>
      </c>
      <c r="AF272" s="11">
        <v>6.3292865911881047E-2</v>
      </c>
      <c r="AG272" s="11">
        <v>0.9340319763536209</v>
      </c>
      <c r="AH272" s="11">
        <v>6.5968023646379145E-2</v>
      </c>
      <c r="AI272" s="11">
        <v>0.92890551917680075</v>
      </c>
      <c r="AJ272" s="11">
        <v>7.1094480823199246E-2</v>
      </c>
      <c r="AK272" s="11">
        <v>0.92735723771580347</v>
      </c>
      <c r="AL272" s="11">
        <v>7.2642762284196541E-2</v>
      </c>
      <c r="AM272" s="11">
        <v>0.9256481115936307</v>
      </c>
      <c r="AN272" s="11">
        <v>7.4351888406369263E-2</v>
      </c>
      <c r="AO272" s="11">
        <v>0.9181853431562621</v>
      </c>
      <c r="AP272" s="11">
        <v>8.1814656843737885E-2</v>
      </c>
      <c r="AQ272" s="11">
        <v>0.90979955456570161</v>
      </c>
      <c r="AR272" s="11">
        <v>9.0200445434298435E-2</v>
      </c>
      <c r="AS272" s="11">
        <v>0.90947649054774604</v>
      </c>
      <c r="AT272" s="11">
        <v>9.0523509452254E-2</v>
      </c>
      <c r="AU272" s="11">
        <v>0.93373063170441006</v>
      </c>
      <c r="AV272" s="11">
        <v>6.6269368295589992E-2</v>
      </c>
      <c r="AW272" s="11">
        <v>0.93625405656003713</v>
      </c>
      <c r="AX272" s="11">
        <v>6.3745943439962913E-2</v>
      </c>
      <c r="AY272" s="11">
        <v>0.93529011786038074</v>
      </c>
      <c r="AZ272" s="11">
        <v>6.4709882139619215E-2</v>
      </c>
      <c r="BA272" s="11">
        <v>0.93739500503975814</v>
      </c>
      <c r="BB272" s="11">
        <v>6.2604994960241911E-2</v>
      </c>
      <c r="BC272" s="11">
        <v>0.93831277092364118</v>
      </c>
      <c r="BD272" s="11">
        <v>6.1687229076358784E-2</v>
      </c>
      <c r="BE272" s="11">
        <v>0.93795220346415265</v>
      </c>
      <c r="BF272" s="11">
        <v>6.2047796535847403E-2</v>
      </c>
    </row>
    <row r="273" spans="1:58" x14ac:dyDescent="0.3">
      <c r="A273" s="3">
        <v>1532</v>
      </c>
      <c r="B273" s="4" t="s">
        <v>267</v>
      </c>
      <c r="C273" s="11">
        <v>0.49819672131147541</v>
      </c>
      <c r="D273" s="11">
        <v>0.50180327868852459</v>
      </c>
      <c r="E273" s="11">
        <v>0.49167071001132134</v>
      </c>
      <c r="F273" s="11">
        <v>0.50832928998867866</v>
      </c>
      <c r="G273" s="11">
        <v>0.48812025214158722</v>
      </c>
      <c r="H273" s="11">
        <v>0.51187974785841284</v>
      </c>
      <c r="I273" s="11">
        <v>0.48875020528822466</v>
      </c>
      <c r="J273" s="11">
        <v>0.51124979471177534</v>
      </c>
      <c r="K273" s="11">
        <v>0.49056910569105688</v>
      </c>
      <c r="L273" s="11">
        <v>0.50943089430894306</v>
      </c>
      <c r="M273" s="11">
        <v>0.4578059071729958</v>
      </c>
      <c r="N273" s="11">
        <v>0.54219409282700426</v>
      </c>
      <c r="O273" s="11">
        <v>0.46290897311305473</v>
      </c>
      <c r="P273" s="11">
        <v>0.53709102688694521</v>
      </c>
      <c r="Q273" s="11">
        <v>0.46285529715762275</v>
      </c>
      <c r="R273" s="11">
        <v>0.53714470284237725</v>
      </c>
      <c r="S273" s="11">
        <v>0.46808171082030003</v>
      </c>
      <c r="T273" s="11">
        <v>0.53191828917969997</v>
      </c>
      <c r="U273" s="11">
        <v>0.73427030560549111</v>
      </c>
      <c r="V273" s="11">
        <v>0.26572969439450889</v>
      </c>
      <c r="W273" s="11">
        <v>0.74374897859127309</v>
      </c>
      <c r="X273" s="11">
        <v>0.25625102140872691</v>
      </c>
      <c r="Y273" s="11">
        <v>0.74354838709677418</v>
      </c>
      <c r="Z273" s="11">
        <v>0.25645161290322582</v>
      </c>
      <c r="AA273" s="11">
        <v>0.78327832783278328</v>
      </c>
      <c r="AB273" s="11">
        <v>0.21672167216721672</v>
      </c>
      <c r="AC273" s="11">
        <v>0.78094792641097599</v>
      </c>
      <c r="AD273" s="11">
        <v>0.21905207358902401</v>
      </c>
      <c r="AE273" s="11">
        <v>0.78751926040061637</v>
      </c>
      <c r="AF273" s="11">
        <v>0.21248073959938366</v>
      </c>
      <c r="AG273" s="11">
        <v>0.78596384627069726</v>
      </c>
      <c r="AH273" s="11">
        <v>0.21403615372930274</v>
      </c>
      <c r="AI273" s="11">
        <v>0.78580060422960729</v>
      </c>
      <c r="AJ273" s="11">
        <v>0.21419939577039274</v>
      </c>
      <c r="AK273" s="11">
        <v>0.74856798311727468</v>
      </c>
      <c r="AL273" s="11">
        <v>0.25143201688272537</v>
      </c>
      <c r="AM273" s="11">
        <v>0.74781837006360008</v>
      </c>
      <c r="AN273" s="11">
        <v>0.25218162993639992</v>
      </c>
      <c r="AO273" s="11">
        <v>0.74522664334645095</v>
      </c>
      <c r="AP273" s="11">
        <v>0.25477335665354905</v>
      </c>
      <c r="AQ273" s="11">
        <v>0.74582924435721298</v>
      </c>
      <c r="AR273" s="11">
        <v>0.25417075564278707</v>
      </c>
      <c r="AS273" s="11">
        <v>0.74432365487821661</v>
      </c>
      <c r="AT273" s="11">
        <v>0.25567634512178339</v>
      </c>
      <c r="AU273" s="11">
        <v>0.7751824817518248</v>
      </c>
      <c r="AV273" s="11">
        <v>0.22481751824817517</v>
      </c>
      <c r="AW273" s="11">
        <v>0.77862595419847325</v>
      </c>
      <c r="AX273" s="11">
        <v>0.22137404580152673</v>
      </c>
      <c r="AY273" s="11">
        <v>0.77839685956692417</v>
      </c>
      <c r="AZ273" s="11">
        <v>0.22160314043307586</v>
      </c>
      <c r="BA273" s="11">
        <v>0.77228213710177263</v>
      </c>
      <c r="BB273" s="11">
        <v>0.22771786289822735</v>
      </c>
      <c r="BC273" s="11">
        <v>0.78558293490253772</v>
      </c>
      <c r="BD273" s="11">
        <v>0.21441706509746231</v>
      </c>
      <c r="BE273" s="11">
        <v>0.82141130981150312</v>
      </c>
      <c r="BF273" s="11">
        <v>0.17858869018849685</v>
      </c>
    </row>
    <row r="274" spans="1:58" x14ac:dyDescent="0.3">
      <c r="A274" s="3">
        <v>1534</v>
      </c>
      <c r="B274" s="4" t="s">
        <v>268</v>
      </c>
      <c r="C274" s="11">
        <v>0.48902311534440701</v>
      </c>
      <c r="D274" s="11">
        <v>0.51097688465559299</v>
      </c>
      <c r="E274" s="11">
        <v>0.49308971656125555</v>
      </c>
      <c r="F274" s="11">
        <v>0.50691028343874445</v>
      </c>
      <c r="G274" s="11">
        <v>0.49432549432549433</v>
      </c>
      <c r="H274" s="11">
        <v>0.50567450567450567</v>
      </c>
      <c r="I274" s="11">
        <v>0.49841381741275997</v>
      </c>
      <c r="J274" s="11">
        <v>0.50158618258724008</v>
      </c>
      <c r="K274" s="11">
        <v>0.50349731872231285</v>
      </c>
      <c r="L274" s="11">
        <v>0.4965026812776871</v>
      </c>
      <c r="M274" s="11">
        <v>0.47837209302325584</v>
      </c>
      <c r="N274" s="11">
        <v>0.52162790697674422</v>
      </c>
      <c r="O274" s="11">
        <v>0.48306865950490424</v>
      </c>
      <c r="P274" s="11">
        <v>0.5169313404950957</v>
      </c>
      <c r="Q274" s="11">
        <v>0.48857441132119245</v>
      </c>
      <c r="R274" s="11">
        <v>0.51142558867880761</v>
      </c>
      <c r="S274" s="11">
        <v>0.49392201834862387</v>
      </c>
      <c r="T274" s="11">
        <v>0.50607798165137619</v>
      </c>
      <c r="U274" s="11">
        <v>0.53682805484771268</v>
      </c>
      <c r="V274" s="11">
        <v>0.46317194515228732</v>
      </c>
      <c r="W274" s="11">
        <v>0.54426583493282155</v>
      </c>
      <c r="X274" s="11">
        <v>0.45573416506717851</v>
      </c>
      <c r="Y274" s="11">
        <v>0.54775851763299466</v>
      </c>
      <c r="Z274" s="11">
        <v>0.4522414823670054</v>
      </c>
      <c r="AA274" s="11">
        <v>0.56395078922934072</v>
      </c>
      <c r="AB274" s="11">
        <v>0.43604921077065922</v>
      </c>
      <c r="AC274" s="11">
        <v>0.56935148857604434</v>
      </c>
      <c r="AD274" s="11">
        <v>0.43064851142395572</v>
      </c>
      <c r="AE274" s="11">
        <v>0.54642278305163228</v>
      </c>
      <c r="AF274" s="11">
        <v>0.45357721694836767</v>
      </c>
      <c r="AG274" s="11">
        <v>0.54915175458982102</v>
      </c>
      <c r="AH274" s="11">
        <v>0.45084824541017893</v>
      </c>
      <c r="AI274" s="11">
        <v>0.55161101347393082</v>
      </c>
      <c r="AJ274" s="11">
        <v>0.44838898652606912</v>
      </c>
      <c r="AK274" s="11">
        <v>0.55140406532722364</v>
      </c>
      <c r="AL274" s="11">
        <v>0.44859593467277642</v>
      </c>
      <c r="AM274" s="11">
        <v>0.5604266791700856</v>
      </c>
      <c r="AN274" s="11">
        <v>0.4395733208299144</v>
      </c>
      <c r="AO274" s="11">
        <v>0.56653108657757123</v>
      </c>
      <c r="AP274" s="11">
        <v>0.43346891342242883</v>
      </c>
      <c r="AQ274" s="11">
        <v>0.57647058823529407</v>
      </c>
      <c r="AR274" s="11">
        <v>0.42352941176470588</v>
      </c>
      <c r="AS274" s="11">
        <v>0.58344504021447718</v>
      </c>
      <c r="AT274" s="11">
        <v>0.41655495978552282</v>
      </c>
      <c r="AU274" s="11">
        <v>0.59879772904374928</v>
      </c>
      <c r="AV274" s="11">
        <v>0.40120227095625072</v>
      </c>
      <c r="AW274" s="11">
        <v>0.63213694091662065</v>
      </c>
      <c r="AX274" s="11">
        <v>0.36786305908337935</v>
      </c>
      <c r="AY274" s="11">
        <v>0.60651408450704225</v>
      </c>
      <c r="AZ274" s="11">
        <v>0.39348591549295775</v>
      </c>
      <c r="BA274" s="11">
        <v>0.6105228686824582</v>
      </c>
      <c r="BB274" s="11">
        <v>0.38947713131754175</v>
      </c>
      <c r="BC274" s="11">
        <v>0.65230968019812641</v>
      </c>
      <c r="BD274" s="11">
        <v>0.34769031980187359</v>
      </c>
      <c r="BE274" s="11">
        <v>0.65661227994847571</v>
      </c>
      <c r="BF274" s="11">
        <v>0.34338772005152424</v>
      </c>
    </row>
    <row r="275" spans="1:58" x14ac:dyDescent="0.3">
      <c r="A275" s="3">
        <v>1535</v>
      </c>
      <c r="B275" s="4" t="s">
        <v>269</v>
      </c>
      <c r="C275" s="11">
        <v>0.48462503922183869</v>
      </c>
      <c r="D275" s="11">
        <v>0.51537496077816125</v>
      </c>
      <c r="E275" s="11">
        <v>0.48605015673981189</v>
      </c>
      <c r="F275" s="11">
        <v>0.51394984326018811</v>
      </c>
      <c r="G275" s="11">
        <v>0.48854722309381865</v>
      </c>
      <c r="H275" s="11">
        <v>0.51145277690618141</v>
      </c>
      <c r="I275" s="11">
        <v>0.48745067087608523</v>
      </c>
      <c r="J275" s="11">
        <v>0.51254932912391471</v>
      </c>
      <c r="K275" s="11">
        <v>0.49275362318840582</v>
      </c>
      <c r="L275" s="11">
        <v>0.50724637681159424</v>
      </c>
      <c r="M275" s="11">
        <v>0.49019302615193028</v>
      </c>
      <c r="N275" s="11">
        <v>0.50980697384806972</v>
      </c>
      <c r="O275" s="11">
        <v>0.49696875485776465</v>
      </c>
      <c r="P275" s="11">
        <v>0.50303124514223529</v>
      </c>
      <c r="Q275" s="11">
        <v>0.49560659781100663</v>
      </c>
      <c r="R275" s="11">
        <v>0.50439340218899342</v>
      </c>
      <c r="S275" s="11">
        <v>0.50023137436372045</v>
      </c>
      <c r="T275" s="11">
        <v>0.4997686256362795</v>
      </c>
      <c r="U275" s="11">
        <v>0.5303577289136856</v>
      </c>
      <c r="V275" s="11">
        <v>0.4696422710863144</v>
      </c>
      <c r="W275" s="11">
        <v>0.57524657970092263</v>
      </c>
      <c r="X275" s="11">
        <v>0.42475342029907731</v>
      </c>
      <c r="Y275" s="11">
        <v>0.57323033265016554</v>
      </c>
      <c r="Z275" s="11">
        <v>0.42676966734983446</v>
      </c>
      <c r="AA275" s="11">
        <v>0.58058464905424423</v>
      </c>
      <c r="AB275" s="11">
        <v>0.41941535094575583</v>
      </c>
      <c r="AC275" s="11">
        <v>0.57926734216679654</v>
      </c>
      <c r="AD275" s="11">
        <v>0.42073265783320341</v>
      </c>
      <c r="AE275" s="11">
        <v>0.54661216789812928</v>
      </c>
      <c r="AF275" s="11">
        <v>0.45338783210187078</v>
      </c>
      <c r="AG275" s="11">
        <v>0.54711055276381915</v>
      </c>
      <c r="AH275" s="11">
        <v>0.45288944723618091</v>
      </c>
      <c r="AI275" s="11">
        <v>0.55297961723976974</v>
      </c>
      <c r="AJ275" s="11">
        <v>0.44702038276023026</v>
      </c>
      <c r="AK275" s="11">
        <v>0.58800501096147828</v>
      </c>
      <c r="AL275" s="11">
        <v>0.41199498903852178</v>
      </c>
      <c r="AM275" s="11">
        <v>0.59161079058163102</v>
      </c>
      <c r="AN275" s="11">
        <v>0.40838920941836893</v>
      </c>
      <c r="AO275" s="11">
        <v>0.58950139362031584</v>
      </c>
      <c r="AP275" s="11">
        <v>0.41049860637968411</v>
      </c>
      <c r="AQ275" s="11">
        <v>0.58997231621039681</v>
      </c>
      <c r="AR275" s="11">
        <v>0.41002768378960319</v>
      </c>
      <c r="AS275" s="11">
        <v>0.58450704225352113</v>
      </c>
      <c r="AT275" s="11">
        <v>0.41549295774647887</v>
      </c>
      <c r="AU275" s="11">
        <v>0.59575757575757571</v>
      </c>
      <c r="AV275" s="11">
        <v>0.40424242424242424</v>
      </c>
      <c r="AW275" s="11">
        <v>0.6012793176972282</v>
      </c>
      <c r="AX275" s="11">
        <v>0.39872068230277186</v>
      </c>
      <c r="AY275" s="11">
        <v>0.60099039615846339</v>
      </c>
      <c r="AZ275" s="11">
        <v>0.39900960384153661</v>
      </c>
      <c r="BA275" s="11">
        <v>0.60751788160097397</v>
      </c>
      <c r="BB275" s="11">
        <v>0.39248211839902603</v>
      </c>
      <c r="BC275" s="11">
        <v>0.57791711270836521</v>
      </c>
      <c r="BD275" s="11">
        <v>0.42208288729163479</v>
      </c>
      <c r="BE275" s="11">
        <v>0.58622276772015958</v>
      </c>
      <c r="BF275" s="11">
        <v>0.41377723227984042</v>
      </c>
    </row>
    <row r="276" spans="1:58" x14ac:dyDescent="0.3">
      <c r="A276" s="3">
        <v>1539</v>
      </c>
      <c r="B276" s="4" t="s">
        <v>270</v>
      </c>
      <c r="C276" s="11">
        <v>0.47825529185375243</v>
      </c>
      <c r="D276" s="11">
        <v>0.52174470814624763</v>
      </c>
      <c r="E276" s="11">
        <v>0.48217491664529366</v>
      </c>
      <c r="F276" s="11">
        <v>0.51782508335470634</v>
      </c>
      <c r="G276" s="11">
        <v>0.48732540093119503</v>
      </c>
      <c r="H276" s="11">
        <v>0.51267459906880497</v>
      </c>
      <c r="I276" s="11">
        <v>0.48900103519668736</v>
      </c>
      <c r="J276" s="11">
        <v>0.51099896480331264</v>
      </c>
      <c r="K276" s="11">
        <v>0.49038838760298153</v>
      </c>
      <c r="L276" s="11">
        <v>0.50961161239701847</v>
      </c>
      <c r="M276" s="11">
        <v>0.48859934853420195</v>
      </c>
      <c r="N276" s="11">
        <v>0.51140065146579805</v>
      </c>
      <c r="O276" s="11">
        <v>0.49022164276401564</v>
      </c>
      <c r="P276" s="11">
        <v>0.5097783572359843</v>
      </c>
      <c r="Q276" s="11">
        <v>0.49017038007863695</v>
      </c>
      <c r="R276" s="11">
        <v>0.509829619921363</v>
      </c>
      <c r="S276" s="11">
        <v>0.48663594470046084</v>
      </c>
      <c r="T276" s="11">
        <v>0.51336405529953921</v>
      </c>
      <c r="U276" s="11">
        <v>0.55152456239412762</v>
      </c>
      <c r="V276" s="11">
        <v>0.44847543760587238</v>
      </c>
      <c r="W276" s="11">
        <v>0.55165609584214237</v>
      </c>
      <c r="X276" s="11">
        <v>0.44834390415785763</v>
      </c>
      <c r="Y276" s="11">
        <v>0.53965347232004512</v>
      </c>
      <c r="Z276" s="11">
        <v>0.46034652767995493</v>
      </c>
      <c r="AA276" s="11">
        <v>0.58876311430149086</v>
      </c>
      <c r="AB276" s="11">
        <v>0.41123688569850914</v>
      </c>
      <c r="AC276" s="11">
        <v>0.58902777777777782</v>
      </c>
      <c r="AD276" s="11">
        <v>0.41097222222222224</v>
      </c>
      <c r="AE276" s="11">
        <v>0.5894809688581315</v>
      </c>
      <c r="AF276" s="11">
        <v>0.4105190311418685</v>
      </c>
      <c r="AG276" s="11">
        <v>0.58707015130674001</v>
      </c>
      <c r="AH276" s="11">
        <v>0.41292984869325999</v>
      </c>
      <c r="AI276" s="11">
        <v>0.59645750377591655</v>
      </c>
      <c r="AJ276" s="11">
        <v>0.4035424962240835</v>
      </c>
      <c r="AK276" s="11">
        <v>0.59787995594713661</v>
      </c>
      <c r="AL276" s="11">
        <v>0.40212004405286345</v>
      </c>
      <c r="AM276" s="11">
        <v>0.60559554529403781</v>
      </c>
      <c r="AN276" s="11">
        <v>0.39440445470596225</v>
      </c>
      <c r="AO276" s="11">
        <v>0.6080456645827671</v>
      </c>
      <c r="AP276" s="11">
        <v>0.39195433541723296</v>
      </c>
      <c r="AQ276" s="11">
        <v>0.61172012450940583</v>
      </c>
      <c r="AR276" s="11">
        <v>0.38827987549059412</v>
      </c>
      <c r="AS276" s="11">
        <v>0.61054192504718252</v>
      </c>
      <c r="AT276" s="11">
        <v>0.38945807495281748</v>
      </c>
      <c r="AU276" s="11">
        <v>0.61529126213592233</v>
      </c>
      <c r="AV276" s="11">
        <v>0.38470873786407767</v>
      </c>
      <c r="AW276" s="11">
        <v>0.61754433100483608</v>
      </c>
      <c r="AX276" s="11">
        <v>0.38245566899516387</v>
      </c>
      <c r="AY276" s="11">
        <v>0.58076664425016811</v>
      </c>
      <c r="AZ276" s="11">
        <v>0.41923335574983189</v>
      </c>
      <c r="BA276" s="11">
        <v>0.6167200854700855</v>
      </c>
      <c r="BB276" s="11">
        <v>0.38327991452991456</v>
      </c>
      <c r="BC276" s="11">
        <v>0.62745098039215685</v>
      </c>
      <c r="BD276" s="11">
        <v>0.37254901960784315</v>
      </c>
      <c r="BE276" s="11">
        <v>0.63230194718591626</v>
      </c>
      <c r="BF276" s="11">
        <v>0.36769805281408374</v>
      </c>
    </row>
    <row r="277" spans="1:58" x14ac:dyDescent="0.3">
      <c r="A277" s="3">
        <v>1543</v>
      </c>
      <c r="B277" s="4" t="s">
        <v>271</v>
      </c>
      <c r="C277" s="11">
        <v>0.22172485825126828</v>
      </c>
      <c r="D277" s="11">
        <v>0.77827514174873169</v>
      </c>
      <c r="E277" s="11">
        <v>0.22805970149253732</v>
      </c>
      <c r="F277" s="11">
        <v>0.77194029850746271</v>
      </c>
      <c r="G277" s="11">
        <v>0.2292859294968364</v>
      </c>
      <c r="H277" s="11">
        <v>0.77071407050316365</v>
      </c>
      <c r="I277" s="11">
        <v>0.22997884557268056</v>
      </c>
      <c r="J277" s="11">
        <v>0.77002115442731944</v>
      </c>
      <c r="K277" s="11">
        <v>0.22792792792792793</v>
      </c>
      <c r="L277" s="11">
        <v>0.77207207207207207</v>
      </c>
      <c r="M277" s="11">
        <v>0.22249240121580546</v>
      </c>
      <c r="N277" s="11">
        <v>0.77750759878419451</v>
      </c>
      <c r="O277" s="11">
        <v>0.23079268292682928</v>
      </c>
      <c r="P277" s="11">
        <v>0.76920731707317069</v>
      </c>
      <c r="Q277" s="11">
        <v>0.24153705397987191</v>
      </c>
      <c r="R277" s="11">
        <v>0.75846294602012809</v>
      </c>
      <c r="S277" s="11">
        <v>0.2448666870977628</v>
      </c>
      <c r="T277" s="11">
        <v>0.75513331290223717</v>
      </c>
      <c r="U277" s="11">
        <v>0.36429038587311968</v>
      </c>
      <c r="V277" s="11">
        <v>0.63570961412688032</v>
      </c>
      <c r="W277" s="11">
        <v>0.37140992167101827</v>
      </c>
      <c r="X277" s="11">
        <v>0.62859007832898173</v>
      </c>
      <c r="Y277" s="11">
        <v>0.37528455284552847</v>
      </c>
      <c r="Z277" s="11">
        <v>0.62471544715447158</v>
      </c>
      <c r="AA277" s="11">
        <v>0.3748374512353706</v>
      </c>
      <c r="AB277" s="11">
        <v>0.6251625487646294</v>
      </c>
      <c r="AC277" s="11">
        <v>0.37931034482758619</v>
      </c>
      <c r="AD277" s="11">
        <v>0.62068965517241381</v>
      </c>
      <c r="AE277" s="11">
        <v>0.37779910428662827</v>
      </c>
      <c r="AF277" s="11">
        <v>0.62220089571337167</v>
      </c>
      <c r="AG277" s="11">
        <v>0.37736453991663993</v>
      </c>
      <c r="AH277" s="11">
        <v>0.62263546008336002</v>
      </c>
      <c r="AI277" s="11">
        <v>0.38344155844155842</v>
      </c>
      <c r="AJ277" s="11">
        <v>0.61655844155844153</v>
      </c>
      <c r="AK277" s="11">
        <v>0.37619518628420706</v>
      </c>
      <c r="AL277" s="11">
        <v>0.62380481371579299</v>
      </c>
      <c r="AM277" s="11">
        <v>0.385199867855963</v>
      </c>
      <c r="AN277" s="11">
        <v>0.61480013214403695</v>
      </c>
      <c r="AO277" s="11">
        <v>0.38681102362204722</v>
      </c>
      <c r="AP277" s="11">
        <v>0.61318897637795278</v>
      </c>
      <c r="AQ277" s="11">
        <v>0.38056951423785595</v>
      </c>
      <c r="AR277" s="11">
        <v>0.6194304857621441</v>
      </c>
      <c r="AS277" s="11">
        <v>0.38974017321785476</v>
      </c>
      <c r="AT277" s="11">
        <v>0.61025982678214519</v>
      </c>
      <c r="AU277" s="11">
        <v>0.38977955911823647</v>
      </c>
      <c r="AV277" s="11">
        <v>0.61022044088176353</v>
      </c>
      <c r="AW277" s="11">
        <v>0.39152202937249664</v>
      </c>
      <c r="AX277" s="11">
        <v>0.60847797062750331</v>
      </c>
      <c r="AY277" s="11">
        <v>0.4091675092686215</v>
      </c>
      <c r="AZ277" s="11">
        <v>0.59083249073137845</v>
      </c>
      <c r="BA277" s="11">
        <v>0.40587044534412958</v>
      </c>
      <c r="BB277" s="11">
        <v>0.59412955465587047</v>
      </c>
      <c r="BC277" s="11">
        <v>0.41007437457741719</v>
      </c>
      <c r="BD277" s="11">
        <v>0.58992562542258287</v>
      </c>
      <c r="BE277" s="11">
        <v>0.4158449506970418</v>
      </c>
      <c r="BF277" s="11">
        <v>0.58415504930295814</v>
      </c>
    </row>
    <row r="278" spans="1:58" x14ac:dyDescent="0.3">
      <c r="A278" s="3">
        <v>1545</v>
      </c>
      <c r="B278" s="4" t="s">
        <v>272</v>
      </c>
      <c r="C278" s="11">
        <v>0.23779603673272112</v>
      </c>
      <c r="D278" s="11">
        <v>0.76220396326727891</v>
      </c>
      <c r="E278" s="11">
        <v>0.23842028278888347</v>
      </c>
      <c r="F278" s="11">
        <v>0.7615797172111165</v>
      </c>
      <c r="G278" s="11">
        <v>0.24296296296296296</v>
      </c>
      <c r="H278" s="11">
        <v>0.75703703703703706</v>
      </c>
      <c r="I278" s="11">
        <v>0.24477611940298508</v>
      </c>
      <c r="J278" s="11">
        <v>0.75522388059701495</v>
      </c>
      <c r="K278" s="11">
        <v>0.25223435948361472</v>
      </c>
      <c r="L278" s="11">
        <v>0.74776564051638528</v>
      </c>
      <c r="M278" s="11">
        <v>0.25891089108910892</v>
      </c>
      <c r="N278" s="11">
        <v>0.74108910891089108</v>
      </c>
      <c r="O278" s="11">
        <v>0.2536945812807882</v>
      </c>
      <c r="P278" s="11">
        <v>0.74630541871921185</v>
      </c>
      <c r="Q278" s="11">
        <v>0.24925373134328357</v>
      </c>
      <c r="R278" s="11">
        <v>0.75074626865671645</v>
      </c>
      <c r="S278" s="11">
        <v>0.23892483822797411</v>
      </c>
      <c r="T278" s="11">
        <v>0.76107516177202583</v>
      </c>
      <c r="U278" s="11">
        <v>0.25357756153405836</v>
      </c>
      <c r="V278" s="11">
        <v>0.74642243846594158</v>
      </c>
      <c r="W278" s="11">
        <v>0.25213918996006845</v>
      </c>
      <c r="X278" s="11">
        <v>0.74786081003993155</v>
      </c>
      <c r="Y278" s="11">
        <v>0.24929498025944727</v>
      </c>
      <c r="Z278" s="11">
        <v>0.7507050197405527</v>
      </c>
      <c r="AA278" s="11">
        <v>0.26101141924959215</v>
      </c>
      <c r="AB278" s="11">
        <v>0.73898858075040785</v>
      </c>
      <c r="AC278" s="11">
        <v>0.25365062195781501</v>
      </c>
      <c r="AD278" s="11">
        <v>0.74634937804218493</v>
      </c>
      <c r="AE278" s="11">
        <v>0.24628099173553719</v>
      </c>
      <c r="AF278" s="11">
        <v>0.75371900826446281</v>
      </c>
      <c r="AG278" s="11">
        <v>0.25229110512129382</v>
      </c>
      <c r="AH278" s="11">
        <v>0.74770889487870618</v>
      </c>
      <c r="AI278" s="11">
        <v>0.25863930885529157</v>
      </c>
      <c r="AJ278" s="11">
        <v>0.74136069114470837</v>
      </c>
      <c r="AK278" s="11">
        <v>0.25748502994011974</v>
      </c>
      <c r="AL278" s="11">
        <v>0.74251497005988021</v>
      </c>
      <c r="AM278" s="11">
        <v>0.25551371705217857</v>
      </c>
      <c r="AN278" s="11">
        <v>0.74448628294782138</v>
      </c>
      <c r="AO278" s="11">
        <v>0.25646437994722954</v>
      </c>
      <c r="AP278" s="11">
        <v>0.74353562005277041</v>
      </c>
      <c r="AQ278" s="11">
        <v>0.25702606029637198</v>
      </c>
      <c r="AR278" s="11">
        <v>0.74297393970362802</v>
      </c>
      <c r="AS278" s="11">
        <v>0.25721518987341774</v>
      </c>
      <c r="AT278" s="11">
        <v>0.74278481012658226</v>
      </c>
      <c r="AU278" s="11">
        <v>0.26646706586826346</v>
      </c>
      <c r="AV278" s="11">
        <v>0.73353293413173648</v>
      </c>
      <c r="AW278" s="11">
        <v>0.2649235323137642</v>
      </c>
      <c r="AX278" s="11">
        <v>0.7350764676862358</v>
      </c>
      <c r="AY278" s="11">
        <v>0.26757149781871059</v>
      </c>
      <c r="AZ278" s="11">
        <v>0.73242850218128941</v>
      </c>
      <c r="BA278" s="11">
        <v>0.25975903614457829</v>
      </c>
      <c r="BB278" s="11">
        <v>0.74024096385542171</v>
      </c>
      <c r="BC278" s="11">
        <v>0.27780452575830522</v>
      </c>
      <c r="BD278" s="11">
        <v>0.72219547424169472</v>
      </c>
      <c r="BE278" s="11">
        <v>0.29144254278728604</v>
      </c>
      <c r="BF278" s="11">
        <v>0.7085574572127139</v>
      </c>
    </row>
    <row r="279" spans="1:58" x14ac:dyDescent="0.3">
      <c r="A279" s="3">
        <v>1546</v>
      </c>
      <c r="B279" s="4" t="s">
        <v>273</v>
      </c>
      <c r="C279" s="11">
        <v>0.30901856763925728</v>
      </c>
      <c r="D279" s="11">
        <v>0.69098143236074272</v>
      </c>
      <c r="E279" s="11">
        <v>0.3246930422919509</v>
      </c>
      <c r="F279" s="11">
        <v>0.67530695770804916</v>
      </c>
      <c r="G279" s="11">
        <v>0.32482758620689656</v>
      </c>
      <c r="H279" s="11">
        <v>0.67517241379310344</v>
      </c>
      <c r="I279" s="11">
        <v>0.33450952717007765</v>
      </c>
      <c r="J279" s="11">
        <v>0.66549047282992235</v>
      </c>
      <c r="K279" s="11">
        <v>0.34680851063829787</v>
      </c>
      <c r="L279" s="11">
        <v>0.65319148936170213</v>
      </c>
      <c r="M279" s="11">
        <v>0.31272727272727274</v>
      </c>
      <c r="N279" s="11">
        <v>0.68727272727272726</v>
      </c>
      <c r="O279" s="11">
        <v>0.32418772563176895</v>
      </c>
      <c r="P279" s="11">
        <v>0.67581227436823099</v>
      </c>
      <c r="Q279" s="11">
        <v>0.32580174927113703</v>
      </c>
      <c r="R279" s="11">
        <v>0.67419825072886297</v>
      </c>
      <c r="S279" s="11">
        <v>0.32693726937269374</v>
      </c>
      <c r="T279" s="11">
        <v>0.67306273062730626</v>
      </c>
      <c r="U279" s="11">
        <v>0.37529504327301338</v>
      </c>
      <c r="V279" s="11">
        <v>0.62470495672698667</v>
      </c>
      <c r="W279" s="11">
        <v>0.37369687249398559</v>
      </c>
      <c r="X279" s="11">
        <v>0.62630312750601447</v>
      </c>
      <c r="Y279" s="11">
        <v>0.37903225806451613</v>
      </c>
      <c r="Z279" s="11">
        <v>0.62096774193548387</v>
      </c>
      <c r="AA279" s="11">
        <v>0.39072327044025157</v>
      </c>
      <c r="AB279" s="11">
        <v>0.60927672955974843</v>
      </c>
      <c r="AC279" s="11">
        <v>0.38638163103721296</v>
      </c>
      <c r="AD279" s="11">
        <v>0.61361836896278699</v>
      </c>
      <c r="AE279" s="11">
        <v>0.38492381716118684</v>
      </c>
      <c r="AF279" s="11">
        <v>0.61507618283881316</v>
      </c>
      <c r="AG279" s="11">
        <v>0.38183279742765275</v>
      </c>
      <c r="AH279" s="11">
        <v>0.61816720257234725</v>
      </c>
      <c r="AI279" s="11">
        <v>0.38325281803542671</v>
      </c>
      <c r="AJ279" s="11">
        <v>0.61674718196457323</v>
      </c>
      <c r="AK279" s="11">
        <v>0.39151321056845478</v>
      </c>
      <c r="AL279" s="11">
        <v>0.60848678943154522</v>
      </c>
      <c r="AM279" s="11">
        <v>0.4022346368715084</v>
      </c>
      <c r="AN279" s="11">
        <v>0.5977653631284916</v>
      </c>
      <c r="AO279" s="11">
        <v>0.39391575663026523</v>
      </c>
      <c r="AP279" s="11">
        <v>0.60608424336973477</v>
      </c>
      <c r="AQ279" s="11">
        <v>0.39352896914973662</v>
      </c>
      <c r="AR279" s="11">
        <v>0.60647103085026333</v>
      </c>
      <c r="AS279" s="11">
        <v>0.3705118411000764</v>
      </c>
      <c r="AT279" s="11">
        <v>0.6294881588999236</v>
      </c>
      <c r="AU279" s="11">
        <v>0.38395638629283491</v>
      </c>
      <c r="AV279" s="11">
        <v>0.61604361370716509</v>
      </c>
      <c r="AW279" s="11">
        <v>0.3828125</v>
      </c>
      <c r="AX279" s="11">
        <v>0.6171875</v>
      </c>
      <c r="AY279" s="11">
        <v>0.39057507987220447</v>
      </c>
      <c r="AZ279" s="11">
        <v>0.60942492012779548</v>
      </c>
      <c r="BA279" s="11">
        <v>0.39064976228209192</v>
      </c>
      <c r="BB279" s="11">
        <v>0.60935023771790808</v>
      </c>
      <c r="BC279" s="11">
        <v>0.37681159420289856</v>
      </c>
      <c r="BD279" s="11">
        <v>0.62318840579710144</v>
      </c>
      <c r="BE279" s="11">
        <v>0.38351822503961963</v>
      </c>
      <c r="BF279" s="11">
        <v>0.61648177496038037</v>
      </c>
    </row>
    <row r="280" spans="1:58" x14ac:dyDescent="0.3">
      <c r="A280" s="3">
        <v>1547</v>
      </c>
      <c r="B280" s="4" t="s">
        <v>274</v>
      </c>
      <c r="C280" s="11">
        <v>0.12525320729237002</v>
      </c>
      <c r="D280" s="11">
        <v>0.87474679270763001</v>
      </c>
      <c r="E280" s="11">
        <v>0.11953151911815363</v>
      </c>
      <c r="F280" s="11">
        <v>0.88046848088184637</v>
      </c>
      <c r="G280" s="11">
        <v>0.1362962962962963</v>
      </c>
      <c r="H280" s="11">
        <v>0.86370370370370375</v>
      </c>
      <c r="I280" s="11">
        <v>8.5647242862729761E-2</v>
      </c>
      <c r="J280" s="11">
        <v>0.91435275713727027</v>
      </c>
      <c r="K280" s="11">
        <v>0.1301674069012641</v>
      </c>
      <c r="L280" s="11">
        <v>0.86983259309873595</v>
      </c>
      <c r="M280" s="11">
        <v>0.15479452054794521</v>
      </c>
      <c r="N280" s="11">
        <v>0.84520547945205482</v>
      </c>
      <c r="O280" s="11">
        <v>0.15832205683355885</v>
      </c>
      <c r="P280" s="11">
        <v>0.84167794316644118</v>
      </c>
      <c r="Q280" s="11">
        <v>0.16063044936284374</v>
      </c>
      <c r="R280" s="11">
        <v>0.83936955063715624</v>
      </c>
      <c r="S280" s="11">
        <v>0.15573494786411032</v>
      </c>
      <c r="T280" s="11">
        <v>0.84426505213588965</v>
      </c>
      <c r="U280" s="11">
        <v>0.21704623878536922</v>
      </c>
      <c r="V280" s="11">
        <v>0.78295376121463078</v>
      </c>
      <c r="W280" s="11">
        <v>0.23450413223140495</v>
      </c>
      <c r="X280" s="11">
        <v>0.76549586776859502</v>
      </c>
      <c r="Y280" s="11">
        <v>0.23549723756906077</v>
      </c>
      <c r="Z280" s="11">
        <v>0.76450276243093918</v>
      </c>
      <c r="AA280" s="11">
        <v>0.23630252100840335</v>
      </c>
      <c r="AB280" s="11">
        <v>0.76369747899159668</v>
      </c>
      <c r="AC280" s="11">
        <v>0.23691275167785236</v>
      </c>
      <c r="AD280" s="11">
        <v>0.76308724832214769</v>
      </c>
      <c r="AE280" s="11">
        <v>0.23546895640686921</v>
      </c>
      <c r="AF280" s="11">
        <v>0.76453104359313073</v>
      </c>
      <c r="AG280" s="11">
        <v>0.24164184045018205</v>
      </c>
      <c r="AH280" s="11">
        <v>0.75835815954981789</v>
      </c>
      <c r="AI280" s="11">
        <v>0.24036577400391901</v>
      </c>
      <c r="AJ280" s="11">
        <v>0.75963422599608099</v>
      </c>
      <c r="AK280" s="11">
        <v>0.33451842275371685</v>
      </c>
      <c r="AL280" s="11">
        <v>0.6654815772462831</v>
      </c>
      <c r="AM280" s="11">
        <v>0.33152173913043476</v>
      </c>
      <c r="AN280" s="11">
        <v>0.66847826086956519</v>
      </c>
      <c r="AO280" s="11">
        <v>0.32633587786259544</v>
      </c>
      <c r="AP280" s="11">
        <v>0.67366412213740456</v>
      </c>
      <c r="AQ280" s="11">
        <v>0.35992578849721707</v>
      </c>
      <c r="AR280" s="11">
        <v>0.64007421150278299</v>
      </c>
      <c r="AS280" s="11">
        <v>0.37099236641221373</v>
      </c>
      <c r="AT280" s="11">
        <v>0.62900763358778622</v>
      </c>
      <c r="AU280" s="11">
        <v>0.45293233082706769</v>
      </c>
      <c r="AV280" s="11">
        <v>0.54706766917293237</v>
      </c>
      <c r="AW280" s="11">
        <v>0.44648680699673882</v>
      </c>
      <c r="AX280" s="11">
        <v>0.55351319300326118</v>
      </c>
      <c r="AY280" s="11">
        <v>0.45163153335258449</v>
      </c>
      <c r="AZ280" s="11">
        <v>0.54836846664741556</v>
      </c>
      <c r="BA280" s="11">
        <v>0.44618451025056949</v>
      </c>
      <c r="BB280" s="11">
        <v>0.55381548974943051</v>
      </c>
      <c r="BC280" s="11">
        <v>0.47596153846153844</v>
      </c>
      <c r="BD280" s="11">
        <v>0.52403846153846156</v>
      </c>
      <c r="BE280" s="11">
        <v>0.48704225352112673</v>
      </c>
      <c r="BF280" s="11">
        <v>0.51295774647887327</v>
      </c>
    </row>
    <row r="281" spans="1:58" x14ac:dyDescent="0.3">
      <c r="A281" s="3">
        <v>1548</v>
      </c>
      <c r="B281" s="4" t="s">
        <v>275</v>
      </c>
      <c r="C281" s="11">
        <v>0.26765632028789921</v>
      </c>
      <c r="D281" s="11">
        <v>0.73234367971210079</v>
      </c>
      <c r="E281" s="11">
        <v>0.27232746955345061</v>
      </c>
      <c r="F281" s="11">
        <v>0.72767253044654934</v>
      </c>
      <c r="G281" s="11">
        <v>0.2711121106488249</v>
      </c>
      <c r="H281" s="11">
        <v>0.7288878893511751</v>
      </c>
      <c r="I281" s="11">
        <v>0.27360720315137871</v>
      </c>
      <c r="J281" s="11">
        <v>0.72639279684862124</v>
      </c>
      <c r="K281" s="11">
        <v>0.27924025324891705</v>
      </c>
      <c r="L281" s="11">
        <v>0.72075974675108301</v>
      </c>
      <c r="M281" s="11">
        <v>0.29229749143551775</v>
      </c>
      <c r="N281" s="11">
        <v>0.70770250856448225</v>
      </c>
      <c r="O281" s="11">
        <v>0.33732800710164224</v>
      </c>
      <c r="P281" s="11">
        <v>0.66267199289835776</v>
      </c>
      <c r="Q281" s="11">
        <v>0.37957971173946531</v>
      </c>
      <c r="R281" s="11">
        <v>0.62042028826053475</v>
      </c>
      <c r="S281" s="11">
        <v>0.37916574707570072</v>
      </c>
      <c r="T281" s="11">
        <v>0.62083425292429928</v>
      </c>
      <c r="U281" s="11">
        <v>0.42131184239982089</v>
      </c>
      <c r="V281" s="11">
        <v>0.57868815760017911</v>
      </c>
      <c r="W281" s="11">
        <v>0.42855544366118387</v>
      </c>
      <c r="X281" s="11">
        <v>0.57144455633881619</v>
      </c>
      <c r="Y281" s="11">
        <v>0.4323037750470497</v>
      </c>
      <c r="Z281" s="11">
        <v>0.56769622495295025</v>
      </c>
      <c r="AA281" s="11">
        <v>0.4632945389435989</v>
      </c>
      <c r="AB281" s="11">
        <v>0.53670546105640105</v>
      </c>
      <c r="AC281" s="11">
        <v>0.46387364176094992</v>
      </c>
      <c r="AD281" s="11">
        <v>0.53612635823905008</v>
      </c>
      <c r="AE281" s="11">
        <v>0.46903835464146748</v>
      </c>
      <c r="AF281" s="11">
        <v>0.53096164535853252</v>
      </c>
      <c r="AG281" s="11">
        <v>0.46634135521792169</v>
      </c>
      <c r="AH281" s="11">
        <v>0.53365864478207825</v>
      </c>
      <c r="AI281" s="11">
        <v>0.46557232565825712</v>
      </c>
      <c r="AJ281" s="11">
        <v>0.53442767434174288</v>
      </c>
      <c r="AK281" s="11">
        <v>0.46754385964912282</v>
      </c>
      <c r="AL281" s="11">
        <v>0.53245614035087718</v>
      </c>
      <c r="AM281" s="11">
        <v>0.48272856053176422</v>
      </c>
      <c r="AN281" s="11">
        <v>0.51727143946823584</v>
      </c>
      <c r="AO281" s="11">
        <v>0.47712276906435913</v>
      </c>
      <c r="AP281" s="11">
        <v>0.52287723093564087</v>
      </c>
      <c r="AQ281" s="11">
        <v>0.51202749140893467</v>
      </c>
      <c r="AR281" s="11">
        <v>0.48797250859106528</v>
      </c>
      <c r="AS281" s="11">
        <v>0.51755127934024103</v>
      </c>
      <c r="AT281" s="11">
        <v>0.48244872065975891</v>
      </c>
      <c r="AU281" s="11">
        <v>0.53129882303926679</v>
      </c>
      <c r="AV281" s="11">
        <v>0.46870117696073327</v>
      </c>
      <c r="AW281" s="11">
        <v>0.53345015977734256</v>
      </c>
      <c r="AX281" s="11">
        <v>0.46654984022265744</v>
      </c>
      <c r="AY281" s="11">
        <v>0.53403731802337506</v>
      </c>
      <c r="AZ281" s="11">
        <v>0.46596268197662499</v>
      </c>
      <c r="BA281" s="11">
        <v>0.53852509812022309</v>
      </c>
      <c r="BB281" s="11">
        <v>0.46147490187977691</v>
      </c>
      <c r="BC281" s="11">
        <v>0.54643628509719222</v>
      </c>
      <c r="BD281" s="11">
        <v>0.45356371490280778</v>
      </c>
      <c r="BE281" s="11">
        <v>0.54967702245462935</v>
      </c>
      <c r="BF281" s="11">
        <v>0.45032297754537065</v>
      </c>
    </row>
    <row r="282" spans="1:58" x14ac:dyDescent="0.3">
      <c r="A282" s="3">
        <v>1551</v>
      </c>
      <c r="B282" s="4" t="s">
        <v>276</v>
      </c>
      <c r="C282" s="11">
        <v>0.27575957727873185</v>
      </c>
      <c r="D282" s="11">
        <v>0.72424042272126821</v>
      </c>
      <c r="E282" s="11">
        <v>0.28726554787759129</v>
      </c>
      <c r="F282" s="11">
        <v>0.71273445212240871</v>
      </c>
      <c r="G282" s="11">
        <v>0.28538205980066444</v>
      </c>
      <c r="H282" s="11">
        <v>0.71461794019933556</v>
      </c>
      <c r="I282" s="11">
        <v>0.28628762541806019</v>
      </c>
      <c r="J282" s="11">
        <v>0.71371237458193981</v>
      </c>
      <c r="K282" s="11">
        <v>0.29851729818780892</v>
      </c>
      <c r="L282" s="11">
        <v>0.70148270181219108</v>
      </c>
      <c r="M282" s="11">
        <v>0.29045092838196285</v>
      </c>
      <c r="N282" s="11">
        <v>0.70954907161803715</v>
      </c>
      <c r="O282" s="11">
        <v>0.29353233830845771</v>
      </c>
      <c r="P282" s="11">
        <v>0.70646766169154229</v>
      </c>
      <c r="Q282" s="11">
        <v>0.29000329924117452</v>
      </c>
      <c r="R282" s="11">
        <v>0.70999670075882548</v>
      </c>
      <c r="S282" s="11">
        <v>0.29288975864318328</v>
      </c>
      <c r="T282" s="11">
        <v>0.70711024135681666</v>
      </c>
      <c r="U282" s="11">
        <v>0.33574629438124787</v>
      </c>
      <c r="V282" s="11">
        <v>0.66425370561875219</v>
      </c>
      <c r="W282" s="11">
        <v>0.33654165283770326</v>
      </c>
      <c r="X282" s="11">
        <v>0.66345834716229668</v>
      </c>
      <c r="Y282" s="11">
        <v>0.33793324775353017</v>
      </c>
      <c r="Z282" s="11">
        <v>0.66206675224646983</v>
      </c>
      <c r="AA282" s="11">
        <v>0.34373069796170475</v>
      </c>
      <c r="AB282" s="11">
        <v>0.65626930203829525</v>
      </c>
      <c r="AC282" s="11">
        <v>0.34330218068535828</v>
      </c>
      <c r="AD282" s="11">
        <v>0.65669781931464177</v>
      </c>
      <c r="AE282" s="11">
        <v>0.34537660747091242</v>
      </c>
      <c r="AF282" s="11">
        <v>0.65462339252908752</v>
      </c>
      <c r="AG282" s="11">
        <v>0.35202682109113076</v>
      </c>
      <c r="AH282" s="11">
        <v>0.6479731789088693</v>
      </c>
      <c r="AI282" s="11">
        <v>0.34840265220012057</v>
      </c>
      <c r="AJ282" s="11">
        <v>0.65159734779987943</v>
      </c>
      <c r="AK282" s="11">
        <v>0.35285330146399763</v>
      </c>
      <c r="AL282" s="11">
        <v>0.64714669853600237</v>
      </c>
      <c r="AM282" s="11">
        <v>0.38752983293556087</v>
      </c>
      <c r="AN282" s="11">
        <v>0.61247016706443913</v>
      </c>
      <c r="AO282" s="11">
        <v>0.38930836605255209</v>
      </c>
      <c r="AP282" s="11">
        <v>0.61069163394744785</v>
      </c>
      <c r="AQ282" s="11">
        <v>0.38670166229221348</v>
      </c>
      <c r="AR282" s="11">
        <v>0.61329833770778652</v>
      </c>
      <c r="AS282" s="11">
        <v>0.38129915525779201</v>
      </c>
      <c r="AT282" s="11">
        <v>0.61870084474220799</v>
      </c>
      <c r="AU282" s="11">
        <v>0.38364055299539168</v>
      </c>
      <c r="AV282" s="11">
        <v>0.61635944700460832</v>
      </c>
      <c r="AW282" s="11">
        <v>0.38699421965317921</v>
      </c>
      <c r="AX282" s="11">
        <v>0.61300578034682085</v>
      </c>
      <c r="AY282" s="11">
        <v>0.39408866995073893</v>
      </c>
      <c r="AZ282" s="11">
        <v>0.60591133004926112</v>
      </c>
      <c r="BA282" s="11">
        <v>0.3941057497832996</v>
      </c>
      <c r="BB282" s="11">
        <v>0.6058942502167004</v>
      </c>
      <c r="BC282" s="11">
        <v>0.39965247610773241</v>
      </c>
      <c r="BD282" s="11">
        <v>0.60034752389226764</v>
      </c>
      <c r="BE282" s="11">
        <v>0.40581395348837207</v>
      </c>
      <c r="BF282" s="11">
        <v>0.59418604651162787</v>
      </c>
    </row>
    <row r="283" spans="1:58" x14ac:dyDescent="0.3">
      <c r="A283" s="3">
        <v>1554</v>
      </c>
      <c r="B283" s="4" t="s">
        <v>277</v>
      </c>
      <c r="C283" s="11">
        <v>7.1352122725651087E-4</v>
      </c>
      <c r="D283" s="11">
        <v>0.99928647877274346</v>
      </c>
      <c r="E283" s="11">
        <v>9.0236419418877455E-4</v>
      </c>
      <c r="F283" s="11">
        <v>0.99909763580581123</v>
      </c>
      <c r="G283" s="11">
        <v>9.5684803001876168E-3</v>
      </c>
      <c r="H283" s="11">
        <v>0.99043151969981236</v>
      </c>
      <c r="I283" s="11">
        <v>9.5756665414945558E-3</v>
      </c>
      <c r="J283" s="11">
        <v>0.99042433345850545</v>
      </c>
      <c r="K283" s="11">
        <v>9.3913671663355611E-3</v>
      </c>
      <c r="L283" s="11">
        <v>0.9906086328336644</v>
      </c>
      <c r="M283" s="11">
        <v>0</v>
      </c>
      <c r="N283" s="11">
        <v>1</v>
      </c>
      <c r="O283" s="11">
        <v>0</v>
      </c>
      <c r="P283" s="11">
        <v>1</v>
      </c>
      <c r="Q283" s="11">
        <v>0</v>
      </c>
      <c r="R283" s="11">
        <v>1</v>
      </c>
      <c r="S283" s="11">
        <v>0</v>
      </c>
      <c r="T283" s="11">
        <v>1</v>
      </c>
      <c r="U283" s="11">
        <v>0.19418733802295446</v>
      </c>
      <c r="V283" s="11">
        <v>0.80581266197704549</v>
      </c>
      <c r="W283" s="11">
        <v>0.1976656626506024</v>
      </c>
      <c r="X283" s="11">
        <v>0.80233433734939763</v>
      </c>
      <c r="Y283" s="11">
        <v>0.19856062004059791</v>
      </c>
      <c r="Z283" s="11">
        <v>0.80143937995940207</v>
      </c>
      <c r="AA283" s="11">
        <v>0.1995205605753273</v>
      </c>
      <c r="AB283" s="11">
        <v>0.8004794394246727</v>
      </c>
      <c r="AC283" s="11">
        <v>0.19967026928008794</v>
      </c>
      <c r="AD283" s="11">
        <v>0.80032973071991209</v>
      </c>
      <c r="AE283" s="11">
        <v>0.19864518491395095</v>
      </c>
      <c r="AF283" s="11">
        <v>0.80135481508604911</v>
      </c>
      <c r="AG283" s="11">
        <v>0.19948567229977957</v>
      </c>
      <c r="AH283" s="11">
        <v>0.80051432770022046</v>
      </c>
      <c r="AI283" s="11">
        <v>0.1941747572815534</v>
      </c>
      <c r="AJ283" s="11">
        <v>0.80582524271844658</v>
      </c>
      <c r="AK283" s="11">
        <v>0.18720865187395114</v>
      </c>
      <c r="AL283" s="11">
        <v>0.81279134812604881</v>
      </c>
      <c r="AM283" s="11">
        <v>0.19173768062245275</v>
      </c>
      <c r="AN283" s="11">
        <v>0.80826231937754722</v>
      </c>
      <c r="AO283" s="11">
        <v>0.19040617533541629</v>
      </c>
      <c r="AP283" s="11">
        <v>0.80959382466458374</v>
      </c>
      <c r="AQ283" s="11">
        <v>0.18661588683351468</v>
      </c>
      <c r="AR283" s="11">
        <v>0.81338411316648529</v>
      </c>
      <c r="AS283" s="11">
        <v>0.18736578382247673</v>
      </c>
      <c r="AT283" s="11">
        <v>0.81263421617752329</v>
      </c>
      <c r="AU283" s="11">
        <v>0.18706820194862711</v>
      </c>
      <c r="AV283" s="11">
        <v>0.81293179805137294</v>
      </c>
      <c r="AW283" s="11">
        <v>0.13631560408594576</v>
      </c>
      <c r="AX283" s="11">
        <v>0.86368439591405421</v>
      </c>
      <c r="AY283" s="11">
        <v>0.18430152143845091</v>
      </c>
      <c r="AZ283" s="11">
        <v>0.81569847856154909</v>
      </c>
      <c r="BA283" s="11">
        <v>0.18192750386531523</v>
      </c>
      <c r="BB283" s="11">
        <v>0.8180724961346848</v>
      </c>
      <c r="BC283" s="11">
        <v>0.1845838318236199</v>
      </c>
      <c r="BD283" s="11">
        <v>0.81541616817638007</v>
      </c>
      <c r="BE283" s="11">
        <v>0.28495816971145638</v>
      </c>
      <c r="BF283" s="11">
        <v>0.71504183028854362</v>
      </c>
    </row>
    <row r="284" spans="1:58" x14ac:dyDescent="0.3">
      <c r="A284" s="3">
        <v>1557</v>
      </c>
      <c r="B284" s="4" t="s">
        <v>278</v>
      </c>
      <c r="C284" s="11">
        <v>0</v>
      </c>
      <c r="D284" s="11">
        <v>1</v>
      </c>
      <c r="E284" s="11">
        <v>0</v>
      </c>
      <c r="F284" s="11">
        <v>1</v>
      </c>
      <c r="G284" s="11">
        <v>0</v>
      </c>
      <c r="H284" s="11">
        <v>1</v>
      </c>
      <c r="I284" s="11">
        <v>0</v>
      </c>
      <c r="J284" s="11">
        <v>1</v>
      </c>
      <c r="K284" s="11">
        <v>0</v>
      </c>
      <c r="L284" s="11">
        <v>1</v>
      </c>
      <c r="M284" s="11">
        <v>0</v>
      </c>
      <c r="N284" s="11">
        <v>1</v>
      </c>
      <c r="O284" s="11">
        <v>0</v>
      </c>
      <c r="P284" s="11">
        <v>1</v>
      </c>
      <c r="Q284" s="11">
        <v>0</v>
      </c>
      <c r="R284" s="11">
        <v>1</v>
      </c>
      <c r="S284" s="11">
        <v>0</v>
      </c>
      <c r="T284" s="11">
        <v>1</v>
      </c>
      <c r="U284" s="11">
        <v>0.21118012422360249</v>
      </c>
      <c r="V284" s="11">
        <v>0.78881987577639756</v>
      </c>
      <c r="W284" s="11">
        <v>0.21617418351477449</v>
      </c>
      <c r="X284" s="11">
        <v>0.78382581648522553</v>
      </c>
      <c r="Y284" s="11">
        <v>0.21091617933723197</v>
      </c>
      <c r="Z284" s="11">
        <v>0.78908382066276805</v>
      </c>
      <c r="AA284" s="11">
        <v>0.21245136186770427</v>
      </c>
      <c r="AB284" s="11">
        <v>0.7875486381322957</v>
      </c>
      <c r="AC284" s="11">
        <v>0.22568242983467898</v>
      </c>
      <c r="AD284" s="11">
        <v>0.77431757016532099</v>
      </c>
      <c r="AE284" s="11">
        <v>0.22123893805309736</v>
      </c>
      <c r="AF284" s="11">
        <v>0.77876106194690264</v>
      </c>
      <c r="AG284" s="11">
        <v>0.22506586375611592</v>
      </c>
      <c r="AH284" s="11">
        <v>0.77493413624388408</v>
      </c>
      <c r="AI284" s="11">
        <v>0.22930903568716782</v>
      </c>
      <c r="AJ284" s="11">
        <v>0.77069096431283224</v>
      </c>
      <c r="AK284" s="11">
        <v>0.22741194486983154</v>
      </c>
      <c r="AL284" s="11">
        <v>0.77258805513016848</v>
      </c>
      <c r="AM284" s="11">
        <v>0.22222222222222221</v>
      </c>
      <c r="AN284" s="11">
        <v>0.77777777777777779</v>
      </c>
      <c r="AO284" s="11">
        <v>0.21581359816653933</v>
      </c>
      <c r="AP284" s="11">
        <v>0.78418640183346067</v>
      </c>
      <c r="AQ284" s="11">
        <v>0.21425803951956607</v>
      </c>
      <c r="AR284" s="11">
        <v>0.78574196048043399</v>
      </c>
      <c r="AS284" s="11">
        <v>0.21295577967416601</v>
      </c>
      <c r="AT284" s="11">
        <v>0.78704422032583399</v>
      </c>
      <c r="AU284" s="11">
        <v>0.21322378716744914</v>
      </c>
      <c r="AV284" s="11">
        <v>0.78677621283255084</v>
      </c>
      <c r="AW284" s="11">
        <v>0.20982839313572543</v>
      </c>
      <c r="AX284" s="11">
        <v>0.79017160686427457</v>
      </c>
      <c r="AY284" s="11">
        <v>0.19720496894409939</v>
      </c>
      <c r="AZ284" s="11">
        <v>0.80279503105590067</v>
      </c>
      <c r="BA284" s="11">
        <v>0.20231660231660231</v>
      </c>
      <c r="BB284" s="11">
        <v>0.79768339768339769</v>
      </c>
      <c r="BC284" s="11">
        <v>0.22537370640091989</v>
      </c>
      <c r="BD284" s="11">
        <v>0.77462629359908008</v>
      </c>
      <c r="BE284" s="11">
        <v>0.23197252956886685</v>
      </c>
      <c r="BF284" s="11">
        <v>0.76802747043113317</v>
      </c>
    </row>
    <row r="285" spans="1:58" x14ac:dyDescent="0.3">
      <c r="A285" s="3">
        <v>1560</v>
      </c>
      <c r="B285" s="4" t="s">
        <v>279</v>
      </c>
      <c r="C285" s="11">
        <v>0.33758330918574325</v>
      </c>
      <c r="D285" s="11">
        <v>0.66241669081425669</v>
      </c>
      <c r="E285" s="11">
        <v>0.34205933682373474</v>
      </c>
      <c r="F285" s="11">
        <v>0.65794066317626532</v>
      </c>
      <c r="G285" s="11">
        <v>0.34278959810874704</v>
      </c>
      <c r="H285" s="11">
        <v>0.6572104018912529</v>
      </c>
      <c r="I285" s="11">
        <v>0.33974166416341245</v>
      </c>
      <c r="J285" s="11">
        <v>0.66025833583658755</v>
      </c>
      <c r="K285" s="11">
        <v>0.35257731958762889</v>
      </c>
      <c r="L285" s="11">
        <v>0.64742268041237117</v>
      </c>
      <c r="M285" s="11">
        <v>0.34019035922628188</v>
      </c>
      <c r="N285" s="11">
        <v>0.65980964077371818</v>
      </c>
      <c r="O285" s="11">
        <v>0.33333333333333331</v>
      </c>
      <c r="P285" s="11">
        <v>0.66666666666666663</v>
      </c>
      <c r="Q285" s="11">
        <v>0.33035998725708826</v>
      </c>
      <c r="R285" s="11">
        <v>0.66964001274291174</v>
      </c>
      <c r="S285" s="11">
        <v>0.33527319754283869</v>
      </c>
      <c r="T285" s="11">
        <v>0.66472680245716131</v>
      </c>
      <c r="U285" s="11">
        <v>0.34149804756833513</v>
      </c>
      <c r="V285" s="11">
        <v>0.65850195243166487</v>
      </c>
      <c r="W285" s="11">
        <v>0.3397346368715084</v>
      </c>
      <c r="X285" s="11">
        <v>0.6602653631284916</v>
      </c>
      <c r="Y285" s="11">
        <v>0.34681674287724235</v>
      </c>
      <c r="Z285" s="11">
        <v>0.6531832571227576</v>
      </c>
      <c r="AA285" s="11">
        <v>0.35940215502259298</v>
      </c>
      <c r="AB285" s="11">
        <v>0.64059784497740702</v>
      </c>
      <c r="AC285" s="11">
        <v>0.34568756494631103</v>
      </c>
      <c r="AD285" s="11">
        <v>0.65431243505368897</v>
      </c>
      <c r="AE285" s="11">
        <v>0.35261324041811848</v>
      </c>
      <c r="AF285" s="11">
        <v>0.64738675958188152</v>
      </c>
      <c r="AG285" s="11">
        <v>0.35078534031413611</v>
      </c>
      <c r="AH285" s="11">
        <v>0.64921465968586389</v>
      </c>
      <c r="AI285" s="11">
        <v>0.35119453924914673</v>
      </c>
      <c r="AJ285" s="11">
        <v>0.64880546075085321</v>
      </c>
      <c r="AK285" s="11">
        <v>0.34745762711864409</v>
      </c>
      <c r="AL285" s="11">
        <v>0.65254237288135597</v>
      </c>
      <c r="AM285" s="11">
        <v>0.34829564630442117</v>
      </c>
      <c r="AN285" s="11">
        <v>0.65170435369557878</v>
      </c>
      <c r="AO285" s="11">
        <v>0.33699268130405857</v>
      </c>
      <c r="AP285" s="11">
        <v>0.66300731869594143</v>
      </c>
      <c r="AQ285" s="11">
        <v>0.33912758281403738</v>
      </c>
      <c r="AR285" s="11">
        <v>0.66087241718596257</v>
      </c>
      <c r="AS285" s="11">
        <v>0.33473344103392566</v>
      </c>
      <c r="AT285" s="11">
        <v>0.66526655896607434</v>
      </c>
      <c r="AU285" s="11">
        <v>0.32937399678972712</v>
      </c>
      <c r="AV285" s="11">
        <v>0.67062600321027288</v>
      </c>
      <c r="AW285" s="11">
        <v>0.32179026461940541</v>
      </c>
      <c r="AX285" s="11">
        <v>0.67820973538059459</v>
      </c>
      <c r="AY285" s="11">
        <v>0.31906614785992216</v>
      </c>
      <c r="AZ285" s="11">
        <v>0.68093385214007784</v>
      </c>
      <c r="BA285" s="11">
        <v>0.31471917366042607</v>
      </c>
      <c r="BB285" s="11">
        <v>0.68528082633957388</v>
      </c>
      <c r="BC285" s="11">
        <v>0.31495809155383625</v>
      </c>
      <c r="BD285" s="11">
        <v>0.68504190844616375</v>
      </c>
      <c r="BE285" s="11">
        <v>0.31662870159453305</v>
      </c>
      <c r="BF285" s="11">
        <v>0.68337129840546695</v>
      </c>
    </row>
    <row r="286" spans="1:58" x14ac:dyDescent="0.3">
      <c r="A286" s="3">
        <v>1563</v>
      </c>
      <c r="B286" s="4" t="s">
        <v>280</v>
      </c>
      <c r="C286" s="11">
        <v>0.63372632136706852</v>
      </c>
      <c r="D286" s="11">
        <v>0.36627367863293153</v>
      </c>
      <c r="E286" s="11">
        <v>0.63856382978723403</v>
      </c>
      <c r="F286" s="11">
        <v>0.36143617021276597</v>
      </c>
      <c r="G286" s="11">
        <v>0.64722993521089511</v>
      </c>
      <c r="H286" s="11">
        <v>0.35277006478910483</v>
      </c>
      <c r="I286" s="11">
        <v>0.64554084770691267</v>
      </c>
      <c r="J286" s="11">
        <v>0.35445915229308733</v>
      </c>
      <c r="K286" s="11">
        <v>0.65159435441714586</v>
      </c>
      <c r="L286" s="11">
        <v>0.34840564558285414</v>
      </c>
      <c r="M286" s="11">
        <v>0.64600938967136146</v>
      </c>
      <c r="N286" s="11">
        <v>0.35399061032863849</v>
      </c>
      <c r="O286" s="11">
        <v>0.64837837837837842</v>
      </c>
      <c r="P286" s="11">
        <v>0.35162162162162164</v>
      </c>
      <c r="Q286" s="11">
        <v>0.65089634721660605</v>
      </c>
      <c r="R286" s="11">
        <v>0.349103652783394</v>
      </c>
      <c r="S286" s="11">
        <v>0.65391398724732053</v>
      </c>
      <c r="T286" s="11">
        <v>0.34608601275267942</v>
      </c>
      <c r="U286" s="11">
        <v>0.68457111537407511</v>
      </c>
      <c r="V286" s="11">
        <v>0.31542888462592489</v>
      </c>
      <c r="W286" s="11">
        <v>0.70584229878796134</v>
      </c>
      <c r="X286" s="11">
        <v>0.29415770121203866</v>
      </c>
      <c r="Y286" s="11">
        <v>0.70789402541227364</v>
      </c>
      <c r="Z286" s="11">
        <v>0.29210597458772641</v>
      </c>
      <c r="AA286" s="11">
        <v>0.71012520413718017</v>
      </c>
      <c r="AB286" s="11">
        <v>0.28987479586281983</v>
      </c>
      <c r="AC286" s="11">
        <v>0.71044089802542598</v>
      </c>
      <c r="AD286" s="11">
        <v>0.28955910197457396</v>
      </c>
      <c r="AE286" s="11">
        <v>0.68449486763911405</v>
      </c>
      <c r="AF286" s="11">
        <v>0.31550513236088601</v>
      </c>
      <c r="AG286" s="11">
        <v>0.68445349626612351</v>
      </c>
      <c r="AH286" s="11">
        <v>0.31554650373387644</v>
      </c>
      <c r="AI286" s="11">
        <v>0.68338343809784097</v>
      </c>
      <c r="AJ286" s="11">
        <v>0.31661656190215903</v>
      </c>
      <c r="AK286" s="11">
        <v>0.68675848902222825</v>
      </c>
      <c r="AL286" s="11">
        <v>0.3132415109777717</v>
      </c>
      <c r="AM286" s="11">
        <v>0.69335326899551453</v>
      </c>
      <c r="AN286" s="11">
        <v>0.30664673100448553</v>
      </c>
      <c r="AO286" s="11">
        <v>0.69507214810781381</v>
      </c>
      <c r="AP286" s="11">
        <v>0.30492785189218624</v>
      </c>
      <c r="AQ286" s="11">
        <v>0.6999862315847446</v>
      </c>
      <c r="AR286" s="11">
        <v>0.3000137684152554</v>
      </c>
      <c r="AS286" s="11">
        <v>0.69549499443826479</v>
      </c>
      <c r="AT286" s="11">
        <v>0.30450500556173526</v>
      </c>
      <c r="AU286" s="11">
        <v>0.66930775646371976</v>
      </c>
      <c r="AV286" s="11">
        <v>0.33069224353628024</v>
      </c>
      <c r="AW286" s="11">
        <v>0.67211283340315597</v>
      </c>
      <c r="AX286" s="11">
        <v>0.32788716659684403</v>
      </c>
      <c r="AY286" s="11">
        <v>0.67342657342657342</v>
      </c>
      <c r="AZ286" s="11">
        <v>0.32657342657342658</v>
      </c>
      <c r="BA286" s="11">
        <v>0.67603467561521258</v>
      </c>
      <c r="BB286" s="11">
        <v>0.32396532438478748</v>
      </c>
      <c r="BC286" s="11">
        <v>0.67383059418457647</v>
      </c>
      <c r="BD286" s="11">
        <v>0.32616940581542353</v>
      </c>
      <c r="BE286" s="11">
        <v>0.6712116952488052</v>
      </c>
      <c r="BF286" s="11">
        <v>0.3287883047511948</v>
      </c>
    </row>
    <row r="287" spans="1:58" x14ac:dyDescent="0.3">
      <c r="A287" s="3">
        <v>1566</v>
      </c>
      <c r="B287" s="4" t="s">
        <v>281</v>
      </c>
      <c r="C287" s="11">
        <v>0.30805097917314267</v>
      </c>
      <c r="D287" s="11">
        <v>0.69194902082685728</v>
      </c>
      <c r="E287" s="11">
        <v>0.30973729746735884</v>
      </c>
      <c r="F287" s="11">
        <v>0.69026270253264121</v>
      </c>
      <c r="G287" s="11">
        <v>0.31363852368129258</v>
      </c>
      <c r="H287" s="11">
        <v>0.68636147631870748</v>
      </c>
      <c r="I287" s="11">
        <v>0.32116443745082612</v>
      </c>
      <c r="J287" s="11">
        <v>0.67883556254917388</v>
      </c>
      <c r="K287" s="11">
        <v>0.32040050062578224</v>
      </c>
      <c r="L287" s="11">
        <v>0.67959949937421782</v>
      </c>
      <c r="M287" s="11">
        <v>0.32027069562480326</v>
      </c>
      <c r="N287" s="11">
        <v>0.67972930437519674</v>
      </c>
      <c r="O287" s="11">
        <v>0.32294796773683376</v>
      </c>
      <c r="P287" s="11">
        <v>0.67705203226316624</v>
      </c>
      <c r="Q287" s="11">
        <v>0.32380498650150863</v>
      </c>
      <c r="R287" s="11">
        <v>0.67619501349849132</v>
      </c>
      <c r="S287" s="11">
        <v>0.32892851456774397</v>
      </c>
      <c r="T287" s="11">
        <v>0.67107148543225603</v>
      </c>
      <c r="U287" s="11">
        <v>0.32668765302553343</v>
      </c>
      <c r="V287" s="11">
        <v>0.67331234697446662</v>
      </c>
      <c r="W287" s="11">
        <v>0.28627450980392155</v>
      </c>
      <c r="X287" s="11">
        <v>0.71372549019607845</v>
      </c>
      <c r="Y287" s="11">
        <v>0.34285237140948566</v>
      </c>
      <c r="Z287" s="11">
        <v>0.65714762859051434</v>
      </c>
      <c r="AA287" s="11">
        <v>0.338577515568666</v>
      </c>
      <c r="AB287" s="11">
        <v>0.661422484431334</v>
      </c>
      <c r="AC287" s="11">
        <v>0.36543816543816543</v>
      </c>
      <c r="AD287" s="11">
        <v>0.63456183456183457</v>
      </c>
      <c r="AE287" s="11">
        <v>0.37044270833333331</v>
      </c>
      <c r="AF287" s="11">
        <v>0.62955729166666663</v>
      </c>
      <c r="AG287" s="11">
        <v>0.37106299212598426</v>
      </c>
      <c r="AH287" s="11">
        <v>0.62893700787401574</v>
      </c>
      <c r="AI287" s="11">
        <v>0.37326273990734615</v>
      </c>
      <c r="AJ287" s="11">
        <v>0.62673726009265385</v>
      </c>
      <c r="AK287" s="11">
        <v>0.3736410771031945</v>
      </c>
      <c r="AL287" s="11">
        <v>0.6263589228968055</v>
      </c>
      <c r="AM287" s="11">
        <v>0.41739130434782606</v>
      </c>
      <c r="AN287" s="11">
        <v>0.58260869565217388</v>
      </c>
      <c r="AO287" s="11">
        <v>0.42067226890756304</v>
      </c>
      <c r="AP287" s="11">
        <v>0.57932773109243696</v>
      </c>
      <c r="AQ287" s="11">
        <v>0.42905234808954723</v>
      </c>
      <c r="AR287" s="11">
        <v>0.57094765191045282</v>
      </c>
      <c r="AS287" s="11">
        <v>0.43609149007736292</v>
      </c>
      <c r="AT287" s="11">
        <v>0.56390850992263708</v>
      </c>
      <c r="AU287" s="11">
        <v>0.45345497550261871</v>
      </c>
      <c r="AV287" s="11">
        <v>0.54654502449738129</v>
      </c>
      <c r="AW287" s="11">
        <v>0.45829128826101578</v>
      </c>
      <c r="AX287" s="11">
        <v>0.54170871173898416</v>
      </c>
      <c r="AY287" s="11">
        <v>0.45812395309882747</v>
      </c>
      <c r="AZ287" s="11">
        <v>0.54187604690117253</v>
      </c>
      <c r="BA287" s="11">
        <v>0.45992622401073108</v>
      </c>
      <c r="BB287" s="11">
        <v>0.54007377598926898</v>
      </c>
      <c r="BC287" s="11">
        <v>0.46489468405215645</v>
      </c>
      <c r="BD287" s="11">
        <v>0.5351053159478435</v>
      </c>
      <c r="BE287" s="11">
        <v>0.47213389121338911</v>
      </c>
      <c r="BF287" s="11">
        <v>0.52786610878661089</v>
      </c>
    </row>
    <row r="288" spans="1:58" x14ac:dyDescent="0.3">
      <c r="A288" s="3">
        <v>1571</v>
      </c>
      <c r="B288" s="4" t="s">
        <v>282</v>
      </c>
      <c r="C288" s="11">
        <v>9.270588235294118E-2</v>
      </c>
      <c r="D288" s="11">
        <v>0.90729411764705881</v>
      </c>
      <c r="E288" s="11">
        <v>9.1555977229601515E-2</v>
      </c>
      <c r="F288" s="11">
        <v>0.90844402277039848</v>
      </c>
      <c r="G288" s="11">
        <v>9.3125304729400296E-2</v>
      </c>
      <c r="H288" s="11">
        <v>0.90687469527059972</v>
      </c>
      <c r="I288" s="11">
        <v>9.1226321036889338E-2</v>
      </c>
      <c r="J288" s="11">
        <v>0.90877367896311068</v>
      </c>
      <c r="K288" s="11">
        <v>9.0274314214463844E-2</v>
      </c>
      <c r="L288" s="11">
        <v>0.90972568578553614</v>
      </c>
      <c r="M288" s="11">
        <v>0</v>
      </c>
      <c r="N288" s="11">
        <v>1</v>
      </c>
      <c r="O288" s="11">
        <v>0</v>
      </c>
      <c r="P288" s="11">
        <v>1</v>
      </c>
      <c r="Q288" s="11">
        <v>0</v>
      </c>
      <c r="R288" s="11">
        <v>1</v>
      </c>
      <c r="S288" s="11">
        <v>0</v>
      </c>
      <c r="T288" s="11">
        <v>1</v>
      </c>
      <c r="U288" s="11">
        <v>0</v>
      </c>
      <c r="V288" s="11">
        <v>1</v>
      </c>
      <c r="W288" s="11">
        <v>0</v>
      </c>
      <c r="X288" s="11">
        <v>1</v>
      </c>
      <c r="Y288" s="11">
        <v>0</v>
      </c>
      <c r="Z288" s="11">
        <v>1</v>
      </c>
      <c r="AA288" s="11">
        <v>0</v>
      </c>
      <c r="AB288" s="11">
        <v>1</v>
      </c>
      <c r="AC288" s="11">
        <v>0</v>
      </c>
      <c r="AD288" s="11">
        <v>1</v>
      </c>
      <c r="AE288" s="11">
        <v>0</v>
      </c>
      <c r="AF288" s="11">
        <v>1</v>
      </c>
      <c r="AG288" s="11">
        <v>0</v>
      </c>
      <c r="AH288" s="11">
        <v>1</v>
      </c>
      <c r="AI288" s="11">
        <v>0</v>
      </c>
      <c r="AJ288" s="11">
        <v>1</v>
      </c>
      <c r="AK288" s="11">
        <v>0</v>
      </c>
      <c r="AL288" s="11">
        <v>1</v>
      </c>
      <c r="AM288" s="11">
        <v>0</v>
      </c>
      <c r="AN288" s="11">
        <v>1</v>
      </c>
      <c r="AO288" s="11">
        <v>0</v>
      </c>
      <c r="AP288" s="11">
        <v>1</v>
      </c>
      <c r="AQ288" s="11">
        <v>0</v>
      </c>
      <c r="AR288" s="11">
        <v>1</v>
      </c>
      <c r="AS288" s="11">
        <v>0</v>
      </c>
      <c r="AT288" s="11">
        <v>1</v>
      </c>
      <c r="AU288" s="11">
        <v>0</v>
      </c>
      <c r="AV288" s="11">
        <v>1</v>
      </c>
      <c r="AW288" s="11">
        <v>0</v>
      </c>
      <c r="AX288" s="11">
        <v>1</v>
      </c>
      <c r="AY288" s="11">
        <v>0</v>
      </c>
      <c r="AZ288" s="11">
        <v>1</v>
      </c>
      <c r="BA288" s="11">
        <v>0</v>
      </c>
      <c r="BB288" s="11">
        <v>1</v>
      </c>
      <c r="BC288" s="11">
        <v>0.12727272727272726</v>
      </c>
      <c r="BD288" s="11">
        <v>0.87272727272727268</v>
      </c>
      <c r="BE288" s="11">
        <v>0.13018506700701979</v>
      </c>
      <c r="BF288" s="11">
        <v>0.86981493299298018</v>
      </c>
    </row>
    <row r="289" spans="1:58" x14ac:dyDescent="0.3">
      <c r="A289" s="3">
        <v>1573</v>
      </c>
      <c r="B289" s="4" t="s">
        <v>283</v>
      </c>
      <c r="C289" s="11">
        <v>0.30932358318098718</v>
      </c>
      <c r="D289" s="11">
        <v>0.69067641681901282</v>
      </c>
      <c r="E289" s="11">
        <v>0.3081201334816463</v>
      </c>
      <c r="F289" s="11">
        <v>0.69187986651835376</v>
      </c>
      <c r="G289" s="11">
        <v>0.3116243847027641</v>
      </c>
      <c r="H289" s="11">
        <v>0.6883756152972359</v>
      </c>
      <c r="I289" s="11">
        <v>0.30269654386631217</v>
      </c>
      <c r="J289" s="11">
        <v>0.69730345613368783</v>
      </c>
      <c r="K289" s="11">
        <v>0.30348258706467662</v>
      </c>
      <c r="L289" s="11">
        <v>0.69651741293532343</v>
      </c>
      <c r="M289" s="11">
        <v>0.2894135567402894</v>
      </c>
      <c r="N289" s="11">
        <v>0.71058644325971054</v>
      </c>
      <c r="O289" s="11">
        <v>0.29107073830691921</v>
      </c>
      <c r="P289" s="11">
        <v>0.70892926169308079</v>
      </c>
      <c r="Q289" s="11">
        <v>0.29425742574257424</v>
      </c>
      <c r="R289" s="11">
        <v>0.7057425742574257</v>
      </c>
      <c r="S289" s="11">
        <v>0.29307568438003223</v>
      </c>
      <c r="T289" s="11">
        <v>0.70692431561996782</v>
      </c>
      <c r="U289" s="11">
        <v>0.27324209532798488</v>
      </c>
      <c r="V289" s="11">
        <v>0.72675790467201506</v>
      </c>
      <c r="W289" s="11">
        <v>0.27289807421324563</v>
      </c>
      <c r="X289" s="11">
        <v>0.72710192578675437</v>
      </c>
      <c r="Y289" s="11">
        <v>0.27780429594272077</v>
      </c>
      <c r="Z289" s="11">
        <v>0.72219570405727929</v>
      </c>
      <c r="AA289" s="11">
        <v>0.25755584756898819</v>
      </c>
      <c r="AB289" s="11">
        <v>0.74244415243101181</v>
      </c>
      <c r="AC289" s="11">
        <v>0.26145552560646901</v>
      </c>
      <c r="AD289" s="11">
        <v>0.73854447439353099</v>
      </c>
      <c r="AE289" s="11">
        <v>0</v>
      </c>
      <c r="AF289" s="11">
        <v>1</v>
      </c>
      <c r="AG289" s="11">
        <v>0</v>
      </c>
      <c r="AH289" s="11">
        <v>1</v>
      </c>
      <c r="AI289" s="11">
        <v>0</v>
      </c>
      <c r="AJ289" s="11">
        <v>1</v>
      </c>
      <c r="AK289" s="11">
        <v>0</v>
      </c>
      <c r="AL289" s="11">
        <v>1</v>
      </c>
      <c r="AM289" s="11">
        <v>0</v>
      </c>
      <c r="AN289" s="11">
        <v>1</v>
      </c>
      <c r="AO289" s="11">
        <v>0</v>
      </c>
      <c r="AP289" s="11">
        <v>1</v>
      </c>
      <c r="AQ289" s="11">
        <v>0</v>
      </c>
      <c r="AR289" s="11">
        <v>1</v>
      </c>
      <c r="AS289" s="11">
        <v>0</v>
      </c>
      <c r="AT289" s="11">
        <v>1</v>
      </c>
      <c r="AU289" s="11">
        <v>0</v>
      </c>
      <c r="AV289" s="11">
        <v>1</v>
      </c>
      <c r="AW289" s="11">
        <v>0</v>
      </c>
      <c r="AX289" s="11">
        <v>1</v>
      </c>
      <c r="AY289" s="11">
        <v>0</v>
      </c>
      <c r="AZ289" s="11">
        <v>1</v>
      </c>
      <c r="BA289" s="11">
        <v>0</v>
      </c>
      <c r="BB289" s="11">
        <v>1</v>
      </c>
      <c r="BC289" s="11">
        <v>0</v>
      </c>
      <c r="BD289" s="11">
        <v>1</v>
      </c>
      <c r="BE289" s="11">
        <v>0</v>
      </c>
      <c r="BF289" s="11">
        <v>1</v>
      </c>
    </row>
    <row r="290" spans="1:58" x14ac:dyDescent="0.3">
      <c r="A290" s="3">
        <v>1576</v>
      </c>
      <c r="B290" s="6" t="s">
        <v>461</v>
      </c>
      <c r="C290" s="11">
        <v>0.1551288529560384</v>
      </c>
      <c r="D290" s="11">
        <v>0.8448711470439616</v>
      </c>
      <c r="E290" s="11">
        <v>0.15198351365275631</v>
      </c>
      <c r="F290" s="11">
        <v>0.84801648634724369</v>
      </c>
      <c r="G290" s="11">
        <v>0.1507419942723249</v>
      </c>
      <c r="H290" s="11">
        <v>0.84925800572767507</v>
      </c>
      <c r="I290" s="11">
        <v>0.14675052410901468</v>
      </c>
      <c r="J290" s="11">
        <v>0.85324947589098532</v>
      </c>
      <c r="K290" s="11">
        <v>0.15652857891976926</v>
      </c>
      <c r="L290" s="11">
        <v>0.84347142108023077</v>
      </c>
      <c r="M290" s="11">
        <v>0.15585443037974683</v>
      </c>
      <c r="N290" s="11">
        <v>0.84414556962025311</v>
      </c>
      <c r="O290" s="11">
        <v>0.16514479519958258</v>
      </c>
      <c r="P290" s="11">
        <v>0.83485520480041742</v>
      </c>
      <c r="Q290" s="11">
        <v>0.16502151354087571</v>
      </c>
      <c r="R290" s="11">
        <v>0.83497848645912431</v>
      </c>
      <c r="S290" s="11">
        <v>0.16861648016276704</v>
      </c>
      <c r="T290" s="11">
        <v>0.83138351983723291</v>
      </c>
      <c r="U290" s="11">
        <v>0.15773480662983425</v>
      </c>
      <c r="V290" s="11">
        <v>0.8422651933701657</v>
      </c>
      <c r="W290" s="11">
        <v>0.16211652124964818</v>
      </c>
      <c r="X290" s="11">
        <v>0.83788347875035185</v>
      </c>
      <c r="Y290" s="11">
        <v>0.16232294617563739</v>
      </c>
      <c r="Z290" s="11">
        <v>0.83767705382436264</v>
      </c>
      <c r="AA290" s="11">
        <v>0.16227951153324288</v>
      </c>
      <c r="AB290" s="11">
        <v>0.83772048846675717</v>
      </c>
      <c r="AC290" s="11">
        <v>0.16431924882629109</v>
      </c>
      <c r="AD290" s="11">
        <v>0.83568075117370888</v>
      </c>
      <c r="AE290" s="11">
        <v>0.16997792494481237</v>
      </c>
      <c r="AF290" s="11">
        <v>0.83002207505518766</v>
      </c>
      <c r="AG290" s="11">
        <v>0.16652696283878179</v>
      </c>
      <c r="AH290" s="11">
        <v>0.83347303716121823</v>
      </c>
      <c r="AI290" s="11">
        <v>0.17311493928268851</v>
      </c>
      <c r="AJ290" s="11">
        <v>0.82688506071731149</v>
      </c>
      <c r="AK290" s="11">
        <v>0.17287157287157287</v>
      </c>
      <c r="AL290" s="11">
        <v>0.82712842712842716</v>
      </c>
      <c r="AM290" s="11">
        <v>0.17823479005998286</v>
      </c>
      <c r="AN290" s="11">
        <v>0.82176520994001712</v>
      </c>
      <c r="AO290" s="11">
        <v>0.17964932451853982</v>
      </c>
      <c r="AP290" s="11">
        <v>0.82035067548146023</v>
      </c>
      <c r="AQ290" s="11">
        <v>0.18817509948834565</v>
      </c>
      <c r="AR290" s="11">
        <v>0.81182490051165435</v>
      </c>
      <c r="AS290" s="11">
        <v>0.1889269406392694</v>
      </c>
      <c r="AT290" s="11">
        <v>0.8110730593607306</v>
      </c>
      <c r="AU290" s="11">
        <v>0.17967434025828186</v>
      </c>
      <c r="AV290" s="11">
        <v>0.82032565974171812</v>
      </c>
      <c r="AW290" s="11">
        <v>0.18352479686186607</v>
      </c>
      <c r="AX290" s="11">
        <v>0.81647520313813393</v>
      </c>
      <c r="AY290" s="11">
        <v>0.18476727785613539</v>
      </c>
      <c r="AZ290" s="11">
        <v>0.81523272214386455</v>
      </c>
      <c r="BA290" s="11">
        <v>0.18328611898016997</v>
      </c>
      <c r="BB290" s="11">
        <v>0.81671388101983</v>
      </c>
      <c r="BC290" s="11">
        <v>0.17986614612381482</v>
      </c>
      <c r="BD290" s="11">
        <v>0.8201338538761852</v>
      </c>
      <c r="BE290" s="11">
        <v>0.18219866071428573</v>
      </c>
      <c r="BF290" s="11">
        <v>0.8178013392857143</v>
      </c>
    </row>
    <row r="291" spans="1:58" x14ac:dyDescent="0.3">
      <c r="A291" s="3">
        <v>1804</v>
      </c>
      <c r="B291" s="4" t="s">
        <v>285</v>
      </c>
      <c r="C291" s="11">
        <v>0.88239410086656977</v>
      </c>
      <c r="D291" s="11">
        <v>0.11760589913343021</v>
      </c>
      <c r="E291" s="11">
        <v>0.88670931436307165</v>
      </c>
      <c r="F291" s="11">
        <v>0.1132906856369283</v>
      </c>
      <c r="G291" s="11">
        <v>0.88712749121536438</v>
      </c>
      <c r="H291" s="11">
        <v>0.1128725087846356</v>
      </c>
      <c r="I291" s="11">
        <v>0.88971624604419863</v>
      </c>
      <c r="J291" s="11">
        <v>0.11028375395580139</v>
      </c>
      <c r="K291" s="11">
        <v>0.89372359533507051</v>
      </c>
      <c r="L291" s="11">
        <v>0.10627640466492955</v>
      </c>
      <c r="M291" s="11">
        <v>0.88364451082897688</v>
      </c>
      <c r="N291" s="11">
        <v>0.11635548917102315</v>
      </c>
      <c r="O291" s="11">
        <v>0.88376679403426595</v>
      </c>
      <c r="P291" s="11">
        <v>0.11623320596573401</v>
      </c>
      <c r="Q291" s="11">
        <v>0.88466508985394166</v>
      </c>
      <c r="R291" s="11">
        <v>0.11533491014605837</v>
      </c>
      <c r="S291" s="11">
        <v>0.88742552524302287</v>
      </c>
      <c r="T291" s="11">
        <v>0.11257447475697711</v>
      </c>
      <c r="U291" s="11">
        <v>0.89518256979870836</v>
      </c>
      <c r="V291" s="11">
        <v>0.10481743020129168</v>
      </c>
      <c r="W291" s="11">
        <v>0.90009553379508001</v>
      </c>
      <c r="X291" s="11">
        <v>9.9904466204919995E-2</v>
      </c>
      <c r="Y291" s="11">
        <v>0.899134693101317</v>
      </c>
      <c r="Z291" s="11">
        <v>0.10086530689868302</v>
      </c>
      <c r="AA291" s="11">
        <v>0.90001890448508903</v>
      </c>
      <c r="AB291" s="11">
        <v>9.9981095514910912E-2</v>
      </c>
      <c r="AC291" s="11">
        <v>0.90018695956999295</v>
      </c>
      <c r="AD291" s="11">
        <v>9.9813040430007008E-2</v>
      </c>
      <c r="AE291" s="11">
        <v>0.89595575527134463</v>
      </c>
      <c r="AF291" s="11">
        <v>0.10404424472865538</v>
      </c>
      <c r="AG291" s="11">
        <v>0.89465929183479165</v>
      </c>
      <c r="AH291" s="11">
        <v>0.10534070816520832</v>
      </c>
      <c r="AI291" s="11">
        <v>0.90445447234384768</v>
      </c>
      <c r="AJ291" s="11">
        <v>9.5545527656152263E-2</v>
      </c>
      <c r="AK291" s="11">
        <v>0.9056645360370289</v>
      </c>
      <c r="AL291" s="11">
        <v>9.4335463962971128E-2</v>
      </c>
      <c r="AM291" s="11">
        <v>0.90733110980315224</v>
      </c>
      <c r="AN291" s="11">
        <v>9.266889019684782E-2</v>
      </c>
      <c r="AO291" s="11">
        <v>0.90559440559440563</v>
      </c>
      <c r="AP291" s="11">
        <v>9.4405594405594401E-2</v>
      </c>
      <c r="AQ291" s="11">
        <v>0.90757956448911226</v>
      </c>
      <c r="AR291" s="11">
        <v>9.2420435510887772E-2</v>
      </c>
      <c r="AS291" s="11">
        <v>0.90616072537572967</v>
      </c>
      <c r="AT291" s="11">
        <v>9.3839274624270275E-2</v>
      </c>
      <c r="AU291" s="11">
        <v>0.90266173676792028</v>
      </c>
      <c r="AV291" s="11">
        <v>9.7338263232079753E-2</v>
      </c>
      <c r="AW291" s="11">
        <v>0.9020170580864223</v>
      </c>
      <c r="AX291" s="11">
        <v>9.7982941913577745E-2</v>
      </c>
      <c r="AY291" s="11">
        <v>0.90724643486620737</v>
      </c>
      <c r="AZ291" s="11">
        <v>9.2753565133792668E-2</v>
      </c>
      <c r="BA291" s="11">
        <v>0.90492845786963438</v>
      </c>
      <c r="BB291" s="11">
        <v>9.5071542130365658E-2</v>
      </c>
      <c r="BC291" s="11">
        <v>0.90692823832667602</v>
      </c>
      <c r="BD291" s="11">
        <v>9.3071761673324024E-2</v>
      </c>
      <c r="BE291" s="11">
        <v>0.90718038528896672</v>
      </c>
      <c r="BF291" s="11">
        <v>9.2819614711033269E-2</v>
      </c>
    </row>
    <row r="292" spans="1:58" x14ac:dyDescent="0.3">
      <c r="A292" s="3">
        <v>1805</v>
      </c>
      <c r="B292" s="4" t="s">
        <v>286</v>
      </c>
      <c r="C292" s="11">
        <v>0.84061063690085358</v>
      </c>
      <c r="D292" s="11">
        <v>0.15938936309914642</v>
      </c>
      <c r="E292" s="11">
        <v>0.83697759586385179</v>
      </c>
      <c r="F292" s="11">
        <v>0.16302240413614821</v>
      </c>
      <c r="G292" s="11">
        <v>0.84041867954911431</v>
      </c>
      <c r="H292" s="11">
        <v>0.15958132045088566</v>
      </c>
      <c r="I292" s="11">
        <v>0.84183809778252738</v>
      </c>
      <c r="J292" s="11">
        <v>0.15816190221747262</v>
      </c>
      <c r="K292" s="11">
        <v>0.84234210386997721</v>
      </c>
      <c r="L292" s="11">
        <v>0.15765789613002276</v>
      </c>
      <c r="M292" s="11">
        <v>0.88686654284956223</v>
      </c>
      <c r="N292" s="11">
        <v>0.11313345715043778</v>
      </c>
      <c r="O292" s="11">
        <v>0.88896030853286201</v>
      </c>
      <c r="P292" s="11">
        <v>0.11103969146713803</v>
      </c>
      <c r="Q292" s="11">
        <v>0.89510376134889758</v>
      </c>
      <c r="R292" s="11">
        <v>0.10489623865110247</v>
      </c>
      <c r="S292" s="11">
        <v>0.89691615630589128</v>
      </c>
      <c r="T292" s="11">
        <v>0.10308384369410872</v>
      </c>
      <c r="U292" s="11">
        <v>0.88556695375500571</v>
      </c>
      <c r="V292" s="11">
        <v>0.11443304624499424</v>
      </c>
      <c r="W292" s="11">
        <v>0.88610662358642978</v>
      </c>
      <c r="X292" s="11">
        <v>0.11389337641357028</v>
      </c>
      <c r="Y292" s="11">
        <v>0.88601594483947421</v>
      </c>
      <c r="Z292" s="11">
        <v>0.11398405516052575</v>
      </c>
      <c r="AA292" s="11">
        <v>0.8870322301535799</v>
      </c>
      <c r="AB292" s="11">
        <v>0.11296776984642007</v>
      </c>
      <c r="AC292" s="11">
        <v>0.89029672947801608</v>
      </c>
      <c r="AD292" s="11">
        <v>0.10970327052198398</v>
      </c>
      <c r="AE292" s="11">
        <v>0.890878688170883</v>
      </c>
      <c r="AF292" s="11">
        <v>0.109121311829117</v>
      </c>
      <c r="AG292" s="11">
        <v>0.88805445999243615</v>
      </c>
      <c r="AH292" s="11">
        <v>0.11194554000756389</v>
      </c>
      <c r="AI292" s="11">
        <v>0.88819300729768003</v>
      </c>
      <c r="AJ292" s="11">
        <v>0.11180699270232002</v>
      </c>
      <c r="AK292" s="11">
        <v>0.89135424636572302</v>
      </c>
      <c r="AL292" s="11">
        <v>0.10864575363427698</v>
      </c>
      <c r="AM292" s="11">
        <v>0.89087744111407274</v>
      </c>
      <c r="AN292" s="11">
        <v>0.10912255888592721</v>
      </c>
      <c r="AO292" s="11">
        <v>0.89206868356500413</v>
      </c>
      <c r="AP292" s="11">
        <v>0.10793131643499591</v>
      </c>
      <c r="AQ292" s="11">
        <v>0.89615552167283818</v>
      </c>
      <c r="AR292" s="11">
        <v>0.10384447832716184</v>
      </c>
      <c r="AS292" s="11">
        <v>0.89804772234273322</v>
      </c>
      <c r="AT292" s="11">
        <v>0.1019522776572668</v>
      </c>
      <c r="AU292" s="11">
        <v>0.90067695640400758</v>
      </c>
      <c r="AV292" s="11">
        <v>9.9323043595992422E-2</v>
      </c>
      <c r="AW292" s="11">
        <v>0.90010735373054218</v>
      </c>
      <c r="AX292" s="11">
        <v>9.989264626945786E-2</v>
      </c>
      <c r="AY292" s="11">
        <v>0.90016506043341671</v>
      </c>
      <c r="AZ292" s="11">
        <v>9.983493956658325E-2</v>
      </c>
      <c r="BA292" s="11">
        <v>0.90038457429761776</v>
      </c>
      <c r="BB292" s="11">
        <v>9.9615425702382229E-2</v>
      </c>
      <c r="BC292" s="11">
        <v>0.90004278532463367</v>
      </c>
      <c r="BD292" s="11">
        <v>9.9957214675366349E-2</v>
      </c>
      <c r="BE292" s="11">
        <v>0.89896163985581323</v>
      </c>
      <c r="BF292" s="11">
        <v>0.1010383601441868</v>
      </c>
    </row>
    <row r="293" spans="1:58" x14ac:dyDescent="0.3">
      <c r="A293" s="3">
        <v>1811</v>
      </c>
      <c r="B293" s="4" t="s">
        <v>287</v>
      </c>
      <c r="C293" s="11">
        <v>0.32823698041089344</v>
      </c>
      <c r="D293" s="11">
        <v>0.67176301958910656</v>
      </c>
      <c r="E293" s="11">
        <v>0.32967557251908397</v>
      </c>
      <c r="F293" s="11">
        <v>0.67032442748091603</v>
      </c>
      <c r="G293" s="11">
        <v>0.3299760191846523</v>
      </c>
      <c r="H293" s="11">
        <v>0.67002398081534775</v>
      </c>
      <c r="I293" s="11">
        <v>0.32814021421616357</v>
      </c>
      <c r="J293" s="11">
        <v>0.67185978578383643</v>
      </c>
      <c r="K293" s="11">
        <v>0.32648066568771417</v>
      </c>
      <c r="L293" s="11">
        <v>0.67351933431228583</v>
      </c>
      <c r="M293" s="11">
        <v>0.31677324151500247</v>
      </c>
      <c r="N293" s="11">
        <v>0.68322675848499759</v>
      </c>
      <c r="O293" s="11">
        <v>0.3202970297029703</v>
      </c>
      <c r="P293" s="11">
        <v>0.67970297029702975</v>
      </c>
      <c r="Q293" s="11">
        <v>0.33582461385151968</v>
      </c>
      <c r="R293" s="11">
        <v>0.66417538614848037</v>
      </c>
      <c r="S293" s="11">
        <v>0.34298780487804881</v>
      </c>
      <c r="T293" s="11">
        <v>0.65701219512195119</v>
      </c>
      <c r="U293" s="11">
        <v>0.34883720930232559</v>
      </c>
      <c r="V293" s="11">
        <v>0.65116279069767447</v>
      </c>
      <c r="W293" s="11">
        <v>0.34883720930232559</v>
      </c>
      <c r="X293" s="11">
        <v>0.65116279069767447</v>
      </c>
      <c r="Y293" s="11">
        <v>0.34482758620689657</v>
      </c>
      <c r="Z293" s="11">
        <v>0.65517241379310343</v>
      </c>
      <c r="AA293" s="11">
        <v>0.33823529411764708</v>
      </c>
      <c r="AB293" s="11">
        <v>0.66176470588235292</v>
      </c>
      <c r="AC293" s="11">
        <v>0.34018899388549195</v>
      </c>
      <c r="AD293" s="11">
        <v>0.65981100611450805</v>
      </c>
      <c r="AE293" s="11">
        <v>0.34455667789001121</v>
      </c>
      <c r="AF293" s="11">
        <v>0.65544332210998879</v>
      </c>
      <c r="AG293" s="11">
        <v>0.35845799769850401</v>
      </c>
      <c r="AH293" s="11">
        <v>0.64154200230149594</v>
      </c>
      <c r="AI293" s="11">
        <v>0.34805653710247347</v>
      </c>
      <c r="AJ293" s="11">
        <v>0.65194346289752647</v>
      </c>
      <c r="AK293" s="11">
        <v>0.3476161738080869</v>
      </c>
      <c r="AL293" s="11">
        <v>0.65238382619191304</v>
      </c>
      <c r="AM293" s="11">
        <v>0.35851393188854491</v>
      </c>
      <c r="AN293" s="11">
        <v>0.64148606811145514</v>
      </c>
      <c r="AO293" s="11">
        <v>0.35727670206121176</v>
      </c>
      <c r="AP293" s="11">
        <v>0.64272329793878824</v>
      </c>
      <c r="AQ293" s="11">
        <v>0.35754895767530004</v>
      </c>
      <c r="AR293" s="11">
        <v>0.64245104232469996</v>
      </c>
      <c r="AS293" s="11">
        <v>0.35332043842682143</v>
      </c>
      <c r="AT293" s="11">
        <v>0.64667956157317863</v>
      </c>
      <c r="AU293" s="11">
        <v>0.35509138381201044</v>
      </c>
      <c r="AV293" s="11">
        <v>0.64490861618798956</v>
      </c>
      <c r="AW293" s="11">
        <v>0.36024016010673782</v>
      </c>
      <c r="AX293" s="11">
        <v>0.63975983989326213</v>
      </c>
      <c r="AY293" s="11">
        <v>0.35405405405405405</v>
      </c>
      <c r="AZ293" s="11">
        <v>0.6459459459459459</v>
      </c>
      <c r="BA293" s="11">
        <v>0.34675767918088735</v>
      </c>
      <c r="BB293" s="11">
        <v>0.6532423208191126</v>
      </c>
      <c r="BC293" s="11">
        <v>0.35913102511880518</v>
      </c>
      <c r="BD293" s="11">
        <v>0.64086897488119487</v>
      </c>
      <c r="BE293" s="11">
        <v>0.36339165545087482</v>
      </c>
      <c r="BF293" s="11">
        <v>0.63660834454912518</v>
      </c>
    </row>
    <row r="294" spans="1:58" x14ac:dyDescent="0.3">
      <c r="A294" s="3">
        <v>1812</v>
      </c>
      <c r="B294" s="4" t="s">
        <v>288</v>
      </c>
      <c r="C294" s="11">
        <v>0.25801886792452833</v>
      </c>
      <c r="D294" s="11">
        <v>0.74198113207547167</v>
      </c>
      <c r="E294" s="11">
        <v>0.27669672520170857</v>
      </c>
      <c r="F294" s="11">
        <v>0.72330327479829137</v>
      </c>
      <c r="G294" s="11">
        <v>0.28011472275334609</v>
      </c>
      <c r="H294" s="11">
        <v>0.71988527724665397</v>
      </c>
      <c r="I294" s="11">
        <v>0.27469879518072288</v>
      </c>
      <c r="J294" s="11">
        <v>0.72530120481927707</v>
      </c>
      <c r="K294" s="11">
        <v>0.27434908389585344</v>
      </c>
      <c r="L294" s="11">
        <v>0.72565091610414656</v>
      </c>
      <c r="M294" s="11">
        <v>0.28835227272727271</v>
      </c>
      <c r="N294" s="11">
        <v>0.71164772727272729</v>
      </c>
      <c r="O294" s="11">
        <v>0.30597014925373134</v>
      </c>
      <c r="P294" s="11">
        <v>0.69402985074626866</v>
      </c>
      <c r="Q294" s="11">
        <v>0.31114258734655337</v>
      </c>
      <c r="R294" s="11">
        <v>0.68885741265344669</v>
      </c>
      <c r="S294" s="11">
        <v>0.31826741996233521</v>
      </c>
      <c r="T294" s="11">
        <v>0.68173258003766479</v>
      </c>
      <c r="U294" s="11">
        <v>0.41062039957939012</v>
      </c>
      <c r="V294" s="11">
        <v>0.58937960042060988</v>
      </c>
      <c r="W294" s="11">
        <v>0.4083686440677966</v>
      </c>
      <c r="X294" s="11">
        <v>0.5916313559322034</v>
      </c>
      <c r="Y294" s="11">
        <v>0.41559829059829062</v>
      </c>
      <c r="Z294" s="11">
        <v>0.58440170940170943</v>
      </c>
      <c r="AA294" s="11">
        <v>0.43058455114822547</v>
      </c>
      <c r="AB294" s="11">
        <v>0.56941544885177453</v>
      </c>
      <c r="AC294" s="11">
        <v>0.43510246978455069</v>
      </c>
      <c r="AD294" s="11">
        <v>0.56489753021544931</v>
      </c>
      <c r="AE294" s="11">
        <v>0.4369034994697773</v>
      </c>
      <c r="AF294" s="11">
        <v>0.56309650053022264</v>
      </c>
      <c r="AG294" s="11">
        <v>0.42902208201892744</v>
      </c>
      <c r="AH294" s="11">
        <v>0.57097791798107256</v>
      </c>
      <c r="AI294" s="11">
        <v>0.41448692152917505</v>
      </c>
      <c r="AJ294" s="11">
        <v>0.5855130784708249</v>
      </c>
      <c r="AK294" s="11">
        <v>0.41135107985936714</v>
      </c>
      <c r="AL294" s="11">
        <v>0.58864892014063286</v>
      </c>
      <c r="AM294" s="11">
        <v>0.41458541458541459</v>
      </c>
      <c r="AN294" s="11">
        <v>0.58541458541458546</v>
      </c>
      <c r="AO294" s="11">
        <v>0.41284860557768926</v>
      </c>
      <c r="AP294" s="11">
        <v>0.58715139442231079</v>
      </c>
      <c r="AQ294" s="11">
        <v>0.42799393633148053</v>
      </c>
      <c r="AR294" s="11">
        <v>0.57200606366851947</v>
      </c>
      <c r="AS294" s="11">
        <v>0.41922496225465528</v>
      </c>
      <c r="AT294" s="11">
        <v>0.58077503774534478</v>
      </c>
      <c r="AU294" s="11">
        <v>0.41073219658976928</v>
      </c>
      <c r="AV294" s="11">
        <v>0.58926780341023066</v>
      </c>
      <c r="AW294" s="11">
        <v>0.44574780058651026</v>
      </c>
      <c r="AX294" s="11">
        <v>0.55425219941348969</v>
      </c>
      <c r="AY294" s="11">
        <v>0.45458960660514813</v>
      </c>
      <c r="AZ294" s="11">
        <v>0.54541039339485187</v>
      </c>
      <c r="BA294" s="11">
        <v>0.46294466403162055</v>
      </c>
      <c r="BB294" s="11">
        <v>0.5370553359683794</v>
      </c>
      <c r="BC294" s="11">
        <v>0.45694716242661448</v>
      </c>
      <c r="BD294" s="11">
        <v>0.54305283757338552</v>
      </c>
      <c r="BE294" s="11">
        <v>0.46630327056491577</v>
      </c>
      <c r="BF294" s="11">
        <v>0.53369672943508428</v>
      </c>
    </row>
    <row r="295" spans="1:58" x14ac:dyDescent="0.3">
      <c r="A295" s="3">
        <v>1813</v>
      </c>
      <c r="B295" s="4" t="s">
        <v>289</v>
      </c>
      <c r="C295" s="11">
        <v>0.56495204882301653</v>
      </c>
      <c r="D295" s="11">
        <v>0.43504795117698342</v>
      </c>
      <c r="E295" s="11">
        <v>0.56985666714926886</v>
      </c>
      <c r="F295" s="11">
        <v>0.43014333285073114</v>
      </c>
      <c r="G295" s="11">
        <v>0.57337234820775418</v>
      </c>
      <c r="H295" s="11">
        <v>0.42662765179224582</v>
      </c>
      <c r="I295" s="11">
        <v>0.58217879539157069</v>
      </c>
      <c r="J295" s="11">
        <v>0.41782120460842936</v>
      </c>
      <c r="K295" s="11">
        <v>0.58744915746658921</v>
      </c>
      <c r="L295" s="11">
        <v>0.41255084253341079</v>
      </c>
      <c r="M295" s="11">
        <v>0.59294593813240826</v>
      </c>
      <c r="N295" s="11">
        <v>0.4070540618675918</v>
      </c>
      <c r="O295" s="11">
        <v>0.60136674259681089</v>
      </c>
      <c r="P295" s="11">
        <v>0.39863325740318906</v>
      </c>
      <c r="Q295" s="11">
        <v>0.60713286713286718</v>
      </c>
      <c r="R295" s="11">
        <v>0.39286713286713287</v>
      </c>
      <c r="S295" s="11">
        <v>0.61658103041244272</v>
      </c>
      <c r="T295" s="11">
        <v>0.38341896958755728</v>
      </c>
      <c r="U295" s="11">
        <v>0.61638531825925358</v>
      </c>
      <c r="V295" s="11">
        <v>0.38361468174074648</v>
      </c>
      <c r="W295" s="11">
        <v>0.63626013946207483</v>
      </c>
      <c r="X295" s="11">
        <v>0.36373986053792512</v>
      </c>
      <c r="Y295" s="11">
        <v>0.6390058972198821</v>
      </c>
      <c r="Z295" s="11">
        <v>0.36099410278011795</v>
      </c>
      <c r="AA295" s="11">
        <v>0.62207896857373091</v>
      </c>
      <c r="AB295" s="11">
        <v>0.37792103142626915</v>
      </c>
      <c r="AC295" s="11">
        <v>0.62598900362075904</v>
      </c>
      <c r="AD295" s="11">
        <v>0.37401099637924096</v>
      </c>
      <c r="AE295" s="11">
        <v>0.62236736870167952</v>
      </c>
      <c r="AF295" s="11">
        <v>0.37763263129832042</v>
      </c>
      <c r="AG295" s="11">
        <v>0.62052030793735069</v>
      </c>
      <c r="AH295" s="11">
        <v>0.37947969206264931</v>
      </c>
      <c r="AI295" s="11">
        <v>0.63501128967990439</v>
      </c>
      <c r="AJ295" s="11">
        <v>0.36498871032009561</v>
      </c>
      <c r="AK295" s="11">
        <v>0.63488681757656462</v>
      </c>
      <c r="AL295" s="11">
        <v>0.36511318242343543</v>
      </c>
      <c r="AM295" s="11">
        <v>0.63710322752734061</v>
      </c>
      <c r="AN295" s="11">
        <v>0.36289677247265939</v>
      </c>
      <c r="AO295" s="11">
        <v>0.63546211820706067</v>
      </c>
      <c r="AP295" s="11">
        <v>0.36453788179293933</v>
      </c>
      <c r="AQ295" s="11">
        <v>0.64093217029032679</v>
      </c>
      <c r="AR295" s="11">
        <v>0.35906782970967321</v>
      </c>
      <c r="AS295" s="11">
        <v>0.6420726192014472</v>
      </c>
      <c r="AT295" s="11">
        <v>0.3579273807985528</v>
      </c>
      <c r="AU295" s="11">
        <v>0.69771011897147239</v>
      </c>
      <c r="AV295" s="11">
        <v>0.30228988102852755</v>
      </c>
      <c r="AW295" s="11">
        <v>0.69639227642276424</v>
      </c>
      <c r="AX295" s="11">
        <v>0.30360772357723576</v>
      </c>
      <c r="AY295" s="11">
        <v>0.70809102402022761</v>
      </c>
      <c r="AZ295" s="11">
        <v>0.29190897597977244</v>
      </c>
      <c r="BA295" s="11">
        <v>0.70337276617165867</v>
      </c>
      <c r="BB295" s="11">
        <v>0.29662723382834133</v>
      </c>
      <c r="BC295" s="11">
        <v>0.7085117098967515</v>
      </c>
      <c r="BD295" s="11">
        <v>0.29148829010324856</v>
      </c>
      <c r="BE295" s="11">
        <v>0.71264657672424658</v>
      </c>
      <c r="BF295" s="11">
        <v>0.28735342327575336</v>
      </c>
    </row>
    <row r="296" spans="1:58" x14ac:dyDescent="0.3">
      <c r="A296" s="3">
        <v>1815</v>
      </c>
      <c r="B296" s="4" t="s">
        <v>290</v>
      </c>
      <c r="C296" s="11">
        <v>0.23880597014925373</v>
      </c>
      <c r="D296" s="11">
        <v>0.76119402985074625</v>
      </c>
      <c r="E296" s="11">
        <v>0.23942745608327912</v>
      </c>
      <c r="F296" s="11">
        <v>0.76057254391672091</v>
      </c>
      <c r="G296" s="11">
        <v>0.23374917925147734</v>
      </c>
      <c r="H296" s="11">
        <v>0.76625082074852269</v>
      </c>
      <c r="I296" s="11">
        <v>0.23198942498347655</v>
      </c>
      <c r="J296" s="11">
        <v>0.76801057501652348</v>
      </c>
      <c r="K296" s="11">
        <v>0.23454301075268819</v>
      </c>
      <c r="L296" s="11">
        <v>0.76545698924731187</v>
      </c>
      <c r="M296" s="11">
        <v>0.19554956169925827</v>
      </c>
      <c r="N296" s="11">
        <v>0.8044504383007417</v>
      </c>
      <c r="O296" s="11">
        <v>0.18741355463347165</v>
      </c>
      <c r="P296" s="11">
        <v>0.81258644536652835</v>
      </c>
      <c r="Q296" s="11">
        <v>0.18991712707182321</v>
      </c>
      <c r="R296" s="11">
        <v>0.81008287292817682</v>
      </c>
      <c r="S296" s="11">
        <v>0.18207282913165265</v>
      </c>
      <c r="T296" s="11">
        <v>0.81792717086834732</v>
      </c>
      <c r="U296" s="11">
        <v>0.19634340222575516</v>
      </c>
      <c r="V296" s="11">
        <v>0.80365659777424481</v>
      </c>
      <c r="W296" s="11">
        <v>0.1984251968503937</v>
      </c>
      <c r="X296" s="11">
        <v>0.80157480314960627</v>
      </c>
      <c r="Y296" s="11">
        <v>0.1995249406175772</v>
      </c>
      <c r="Z296" s="11">
        <v>0.8004750593824228</v>
      </c>
      <c r="AA296" s="11">
        <v>0.22109375000000001</v>
      </c>
      <c r="AB296" s="11">
        <v>0.77890625000000002</v>
      </c>
      <c r="AC296" s="11">
        <v>0.23263075722092116</v>
      </c>
      <c r="AD296" s="11">
        <v>0.76736924277907881</v>
      </c>
      <c r="AE296" s="11">
        <v>0.23432601880877743</v>
      </c>
      <c r="AF296" s="11">
        <v>0.76567398119122254</v>
      </c>
      <c r="AG296" s="11">
        <v>0.24038461538461539</v>
      </c>
      <c r="AH296" s="11">
        <v>0.75961538461538458</v>
      </c>
      <c r="AI296" s="11">
        <v>0.24793388429752067</v>
      </c>
      <c r="AJ296" s="11">
        <v>0.75206611570247939</v>
      </c>
      <c r="AK296" s="11">
        <v>0.24186822351959966</v>
      </c>
      <c r="AL296" s="11">
        <v>0.75813177648040031</v>
      </c>
      <c r="AM296" s="11">
        <v>0.24080267558528429</v>
      </c>
      <c r="AN296" s="11">
        <v>0.75919732441471577</v>
      </c>
      <c r="AO296" s="11">
        <v>0.24619289340101522</v>
      </c>
      <c r="AP296" s="11">
        <v>0.75380710659898476</v>
      </c>
      <c r="AQ296" s="11">
        <v>0.24044180118946473</v>
      </c>
      <c r="AR296" s="11">
        <v>0.75955819881053521</v>
      </c>
      <c r="AS296" s="11">
        <v>0.23757371524852569</v>
      </c>
      <c r="AT296" s="11">
        <v>0.76242628475147434</v>
      </c>
      <c r="AU296" s="11">
        <v>0.24641350210970464</v>
      </c>
      <c r="AV296" s="11">
        <v>0.7535864978902953</v>
      </c>
      <c r="AW296" s="11">
        <v>0.25867768595041324</v>
      </c>
      <c r="AX296" s="11">
        <v>0.74132231404958682</v>
      </c>
      <c r="AY296" s="11">
        <v>0.25761316872427986</v>
      </c>
      <c r="AZ296" s="11">
        <v>0.74238683127572014</v>
      </c>
      <c r="BA296" s="11">
        <v>0.25181598062953997</v>
      </c>
      <c r="BB296" s="11">
        <v>0.74818401937046008</v>
      </c>
      <c r="BC296" s="11">
        <v>0.25995125913891143</v>
      </c>
      <c r="BD296" s="11">
        <v>0.74004874086108852</v>
      </c>
      <c r="BE296" s="11">
        <v>0.2614754098360656</v>
      </c>
      <c r="BF296" s="11">
        <v>0.73852459016393446</v>
      </c>
    </row>
    <row r="297" spans="1:58" x14ac:dyDescent="0.3">
      <c r="A297" s="3">
        <v>1816</v>
      </c>
      <c r="B297" s="4" t="s">
        <v>291</v>
      </c>
      <c r="C297" s="11">
        <v>9.6870342771982115E-2</v>
      </c>
      <c r="D297" s="11">
        <v>0.90312965722801786</v>
      </c>
      <c r="E297" s="11">
        <v>8.8012139605462822E-2</v>
      </c>
      <c r="F297" s="11">
        <v>0.91198786039453716</v>
      </c>
      <c r="G297" s="11">
        <v>0</v>
      </c>
      <c r="H297" s="11">
        <v>1</v>
      </c>
      <c r="I297" s="11">
        <v>0</v>
      </c>
      <c r="J297" s="11">
        <v>1</v>
      </c>
      <c r="K297" s="11">
        <v>0</v>
      </c>
      <c r="L297" s="11">
        <v>1</v>
      </c>
      <c r="M297" s="11">
        <v>0</v>
      </c>
      <c r="N297" s="11">
        <v>1</v>
      </c>
      <c r="O297" s="11">
        <v>0</v>
      </c>
      <c r="P297" s="11">
        <v>1</v>
      </c>
      <c r="Q297" s="11">
        <v>0</v>
      </c>
      <c r="R297" s="11">
        <v>1</v>
      </c>
      <c r="S297" s="11">
        <v>0</v>
      </c>
      <c r="T297" s="11">
        <v>1</v>
      </c>
      <c r="U297" s="11">
        <v>0</v>
      </c>
      <c r="V297" s="11">
        <v>1</v>
      </c>
      <c r="W297" s="11">
        <v>0</v>
      </c>
      <c r="X297" s="11">
        <v>1</v>
      </c>
      <c r="Y297" s="11">
        <v>0</v>
      </c>
      <c r="Z297" s="11">
        <v>1</v>
      </c>
      <c r="AA297" s="11">
        <v>0</v>
      </c>
      <c r="AB297" s="11">
        <v>1</v>
      </c>
      <c r="AC297" s="11">
        <v>0</v>
      </c>
      <c r="AD297" s="11">
        <v>1</v>
      </c>
      <c r="AE297" s="11">
        <v>0</v>
      </c>
      <c r="AF297" s="11">
        <v>1</v>
      </c>
      <c r="AG297" s="11">
        <v>0</v>
      </c>
      <c r="AH297" s="11">
        <v>1</v>
      </c>
      <c r="AI297" s="11">
        <v>0</v>
      </c>
      <c r="AJ297" s="11">
        <v>1</v>
      </c>
      <c r="AK297" s="11">
        <v>0</v>
      </c>
      <c r="AL297" s="11">
        <v>1</v>
      </c>
      <c r="AM297" s="11">
        <v>0</v>
      </c>
      <c r="AN297" s="11">
        <v>1</v>
      </c>
      <c r="AO297" s="11">
        <v>0</v>
      </c>
      <c r="AP297" s="11">
        <v>1</v>
      </c>
      <c r="AQ297" s="11">
        <v>0</v>
      </c>
      <c r="AR297" s="11">
        <v>1</v>
      </c>
      <c r="AS297" s="11">
        <v>0</v>
      </c>
      <c r="AT297" s="11">
        <v>1</v>
      </c>
      <c r="AU297" s="11">
        <v>0</v>
      </c>
      <c r="AV297" s="11">
        <v>1</v>
      </c>
      <c r="AW297" s="11">
        <v>0</v>
      </c>
      <c r="AX297" s="11">
        <v>1</v>
      </c>
      <c r="AY297" s="11">
        <v>0</v>
      </c>
      <c r="AZ297" s="11">
        <v>1</v>
      </c>
      <c r="BA297" s="11">
        <v>0</v>
      </c>
      <c r="BB297" s="11">
        <v>1</v>
      </c>
      <c r="BC297" s="11">
        <v>0</v>
      </c>
      <c r="BD297" s="11">
        <v>1</v>
      </c>
      <c r="BE297" s="11">
        <v>0</v>
      </c>
      <c r="BF297" s="11">
        <v>1</v>
      </c>
    </row>
    <row r="298" spans="1:58" x14ac:dyDescent="0.3">
      <c r="A298" s="3">
        <v>1818</v>
      </c>
      <c r="B298" s="4" t="s">
        <v>255</v>
      </c>
      <c r="C298" s="11">
        <v>0.40887174541947929</v>
      </c>
      <c r="D298" s="11">
        <v>0.59112825458052076</v>
      </c>
      <c r="E298" s="11">
        <v>0.40351734245236931</v>
      </c>
      <c r="F298" s="11">
        <v>0.59648265754763063</v>
      </c>
      <c r="G298" s="11">
        <v>0.40293225480283112</v>
      </c>
      <c r="H298" s="11">
        <v>0.59706774519716888</v>
      </c>
      <c r="I298" s="11">
        <v>0.40677966101694918</v>
      </c>
      <c r="J298" s="11">
        <v>0.59322033898305082</v>
      </c>
      <c r="K298" s="11">
        <v>0.40767263427109973</v>
      </c>
      <c r="L298" s="11">
        <v>0.59232736572890021</v>
      </c>
      <c r="M298" s="11">
        <v>0.26984950700570837</v>
      </c>
      <c r="N298" s="11">
        <v>0.73015049299429169</v>
      </c>
      <c r="O298" s="11">
        <v>0.27244421380384015</v>
      </c>
      <c r="P298" s="11">
        <v>0.72755578619615979</v>
      </c>
      <c r="Q298" s="11">
        <v>0.3574064312071692</v>
      </c>
      <c r="R298" s="11">
        <v>0.6425935687928308</v>
      </c>
      <c r="S298" s="11">
        <v>0.28950159066808057</v>
      </c>
      <c r="T298" s="11">
        <v>0.71049840933191943</v>
      </c>
      <c r="U298" s="11">
        <v>0.35297418630751964</v>
      </c>
      <c r="V298" s="11">
        <v>0.64702581369248036</v>
      </c>
      <c r="W298" s="11">
        <v>0.35239745811669554</v>
      </c>
      <c r="X298" s="11">
        <v>0.64760254188330446</v>
      </c>
      <c r="Y298" s="11">
        <v>0.35678670360110804</v>
      </c>
      <c r="Z298" s="11">
        <v>0.64321329639889202</v>
      </c>
      <c r="AA298" s="11">
        <v>0.37664473684210525</v>
      </c>
      <c r="AB298" s="11">
        <v>0.62335526315789469</v>
      </c>
      <c r="AC298" s="11">
        <v>0.38031319910514544</v>
      </c>
      <c r="AD298" s="11">
        <v>0.61968680089485462</v>
      </c>
      <c r="AE298" s="11">
        <v>0.3718390804597701</v>
      </c>
      <c r="AF298" s="11">
        <v>0.6281609195402299</v>
      </c>
      <c r="AG298" s="11">
        <v>0.37716262975778547</v>
      </c>
      <c r="AH298" s="11">
        <v>0.62283737024221453</v>
      </c>
      <c r="AI298" s="11">
        <v>0.38966318234610919</v>
      </c>
      <c r="AJ298" s="11">
        <v>0.61033681765389081</v>
      </c>
      <c r="AK298" s="11">
        <v>0.3960690887432996</v>
      </c>
      <c r="AL298" s="11">
        <v>0.6039309112567004</v>
      </c>
      <c r="AM298" s="11">
        <v>0.39988081048867702</v>
      </c>
      <c r="AN298" s="11">
        <v>0.60011918951132304</v>
      </c>
      <c r="AO298" s="11">
        <v>0.39563106796116504</v>
      </c>
      <c r="AP298" s="11">
        <v>0.60436893203883491</v>
      </c>
      <c r="AQ298" s="11">
        <v>0.40157958687727824</v>
      </c>
      <c r="AR298" s="11">
        <v>0.59842041312272176</v>
      </c>
      <c r="AS298" s="11">
        <v>0.40507075471698112</v>
      </c>
      <c r="AT298" s="11">
        <v>0.59492924528301883</v>
      </c>
      <c r="AU298" s="11">
        <v>0.44945745288406624</v>
      </c>
      <c r="AV298" s="11">
        <v>0.55054254711593376</v>
      </c>
      <c r="AW298" s="11">
        <v>0.45176470588235296</v>
      </c>
      <c r="AX298" s="11">
        <v>0.54823529411764704</v>
      </c>
      <c r="AY298" s="11">
        <v>0.45246478873239437</v>
      </c>
      <c r="AZ298" s="11">
        <v>0.54753521126760563</v>
      </c>
      <c r="BA298" s="11">
        <v>0.46596858638743455</v>
      </c>
      <c r="BB298" s="11">
        <v>0.53403141361256545</v>
      </c>
      <c r="BC298" s="11">
        <v>0.48200224971878514</v>
      </c>
      <c r="BD298" s="11">
        <v>0.51799775028121486</v>
      </c>
      <c r="BE298" s="11">
        <v>0.48314606741573035</v>
      </c>
      <c r="BF298" s="11">
        <v>0.5168539325842697</v>
      </c>
    </row>
    <row r="299" spans="1:58" x14ac:dyDescent="0.3">
      <c r="A299" s="3">
        <v>1820</v>
      </c>
      <c r="B299" s="4" t="s">
        <v>292</v>
      </c>
      <c r="C299" s="11">
        <v>0.78097466960352424</v>
      </c>
      <c r="D299" s="11">
        <v>0.21902533039647576</v>
      </c>
      <c r="E299" s="11">
        <v>0.78815032767152604</v>
      </c>
      <c r="F299" s="11">
        <v>0.21184967232847399</v>
      </c>
      <c r="G299" s="11">
        <v>0.7978216473791695</v>
      </c>
      <c r="H299" s="11">
        <v>0.2021783526208305</v>
      </c>
      <c r="I299" s="11">
        <v>0.79899837574445043</v>
      </c>
      <c r="J299" s="11">
        <v>0.20100162425554954</v>
      </c>
      <c r="K299" s="11">
        <v>0.80184887459807075</v>
      </c>
      <c r="L299" s="11">
        <v>0.19815112540192925</v>
      </c>
      <c r="M299" s="11">
        <v>0.7957209048787135</v>
      </c>
      <c r="N299" s="11">
        <v>0.20427909512128645</v>
      </c>
      <c r="O299" s="11">
        <v>0.79994545206600298</v>
      </c>
      <c r="P299" s="11">
        <v>0.20005454793399699</v>
      </c>
      <c r="Q299" s="11">
        <v>0.80146045742628824</v>
      </c>
      <c r="R299" s="11">
        <v>0.19853954257371176</v>
      </c>
      <c r="S299" s="11">
        <v>0.80167296276308686</v>
      </c>
      <c r="T299" s="11">
        <v>0.19832703723691311</v>
      </c>
      <c r="U299" s="11">
        <v>0.80311341734618236</v>
      </c>
      <c r="V299" s="11">
        <v>0.19688658265381764</v>
      </c>
      <c r="W299" s="11">
        <v>0.81634078212290506</v>
      </c>
      <c r="X299" s="11">
        <v>0.18365921787709497</v>
      </c>
      <c r="Y299" s="11">
        <v>0.81555834378920955</v>
      </c>
      <c r="Z299" s="11">
        <v>0.18444165621079048</v>
      </c>
      <c r="AA299" s="11">
        <v>0.81566380133715377</v>
      </c>
      <c r="AB299" s="11">
        <v>0.18433619866284623</v>
      </c>
      <c r="AC299" s="11">
        <v>0.81008380643417144</v>
      </c>
      <c r="AD299" s="11">
        <v>0.18991619356582859</v>
      </c>
      <c r="AE299" s="11">
        <v>0.81126414837038052</v>
      </c>
      <c r="AF299" s="11">
        <v>0.18873585162961953</v>
      </c>
      <c r="AG299" s="11">
        <v>0.8178726877040261</v>
      </c>
      <c r="AH299" s="11">
        <v>0.1821273122959739</v>
      </c>
      <c r="AI299" s="11">
        <v>0.81835695610293102</v>
      </c>
      <c r="AJ299" s="11">
        <v>0.18164304389706895</v>
      </c>
      <c r="AK299" s="11">
        <v>0.81916817359855332</v>
      </c>
      <c r="AL299" s="11">
        <v>0.18083182640144665</v>
      </c>
      <c r="AM299" s="11">
        <v>0.82339001951491497</v>
      </c>
      <c r="AN299" s="11">
        <v>0.17660998048508503</v>
      </c>
      <c r="AO299" s="11">
        <v>0.82511835143414092</v>
      </c>
      <c r="AP299" s="11">
        <v>0.17488164856585908</v>
      </c>
      <c r="AQ299" s="11">
        <v>0.82412890786393056</v>
      </c>
      <c r="AR299" s="11">
        <v>0.17587109213606941</v>
      </c>
      <c r="AS299" s="11">
        <v>0.82248842907704878</v>
      </c>
      <c r="AT299" s="11">
        <v>0.17751157092295128</v>
      </c>
      <c r="AU299" s="11">
        <v>0.83876243696333652</v>
      </c>
      <c r="AV299" s="11">
        <v>0.16123756303666348</v>
      </c>
      <c r="AW299" s="11">
        <v>0.83964183964183969</v>
      </c>
      <c r="AX299" s="11">
        <v>0.16035816035816036</v>
      </c>
      <c r="AY299" s="11">
        <v>0.84579187953751012</v>
      </c>
      <c r="AZ299" s="11">
        <v>0.15420812046248991</v>
      </c>
      <c r="BA299" s="11">
        <v>0.84632996632996638</v>
      </c>
      <c r="BB299" s="11">
        <v>0.15367003367003368</v>
      </c>
      <c r="BC299" s="11">
        <v>0.84405773640901116</v>
      </c>
      <c r="BD299" s="11">
        <v>0.15594226359098881</v>
      </c>
      <c r="BE299" s="11">
        <v>0.81747311827956992</v>
      </c>
      <c r="BF299" s="11">
        <v>0.18252688172043011</v>
      </c>
    </row>
    <row r="300" spans="1:58" x14ac:dyDescent="0.3">
      <c r="A300" s="3">
        <v>1822</v>
      </c>
      <c r="B300" s="4" t="s">
        <v>293</v>
      </c>
      <c r="C300" s="11">
        <v>1.6999575010624734E-3</v>
      </c>
      <c r="D300" s="11">
        <v>0.99830004249893756</v>
      </c>
      <c r="E300" s="11">
        <v>1.6835016835016834E-3</v>
      </c>
      <c r="F300" s="11">
        <v>0.99831649831649827</v>
      </c>
      <c r="G300" s="11">
        <v>1.710863986313088E-3</v>
      </c>
      <c r="H300" s="11">
        <v>0.99828913601368696</v>
      </c>
      <c r="I300" s="11">
        <v>1.7368649587494573E-3</v>
      </c>
      <c r="J300" s="11">
        <v>0.99826313504125053</v>
      </c>
      <c r="K300" s="11">
        <v>1.7316017316017316E-3</v>
      </c>
      <c r="L300" s="11">
        <v>0.9982683982683983</v>
      </c>
      <c r="M300" s="11">
        <v>0</v>
      </c>
      <c r="N300" s="11">
        <v>1</v>
      </c>
      <c r="O300" s="11">
        <v>0</v>
      </c>
      <c r="P300" s="11">
        <v>1</v>
      </c>
      <c r="Q300" s="11">
        <v>0</v>
      </c>
      <c r="R300" s="11">
        <v>1</v>
      </c>
      <c r="S300" s="11">
        <v>0</v>
      </c>
      <c r="T300" s="11">
        <v>1</v>
      </c>
      <c r="U300" s="11">
        <v>0.21262135922330097</v>
      </c>
      <c r="V300" s="11">
        <v>0.78737864077669906</v>
      </c>
      <c r="W300" s="11">
        <v>0.22120921305182342</v>
      </c>
      <c r="X300" s="11">
        <v>0.77879078694817661</v>
      </c>
      <c r="Y300" s="11">
        <v>0.21862934362934364</v>
      </c>
      <c r="Z300" s="11">
        <v>0.78137065637065639</v>
      </c>
      <c r="AA300" s="11">
        <v>0.24854651162790697</v>
      </c>
      <c r="AB300" s="11">
        <v>0.75145348837209303</v>
      </c>
      <c r="AC300" s="11">
        <v>0.264026402640264</v>
      </c>
      <c r="AD300" s="11">
        <v>0.735973597359736</v>
      </c>
      <c r="AE300" s="11">
        <v>0.25687645687645688</v>
      </c>
      <c r="AF300" s="11">
        <v>0.74312354312354312</v>
      </c>
      <c r="AG300" s="11">
        <v>0.26886341929321872</v>
      </c>
      <c r="AH300" s="11">
        <v>0.73113658070678123</v>
      </c>
      <c r="AI300" s="11">
        <v>0.2815442561205273</v>
      </c>
      <c r="AJ300" s="11">
        <v>0.71845574387947264</v>
      </c>
      <c r="AK300" s="11">
        <v>0.28612440191387561</v>
      </c>
      <c r="AL300" s="11">
        <v>0.71387559808612444</v>
      </c>
      <c r="AM300" s="11">
        <v>0.28474576271186441</v>
      </c>
      <c r="AN300" s="11">
        <v>0.71525423728813564</v>
      </c>
      <c r="AO300" s="11">
        <v>0.28096385542168673</v>
      </c>
      <c r="AP300" s="11">
        <v>0.71903614457831322</v>
      </c>
      <c r="AQ300" s="11">
        <v>0.28751164958061509</v>
      </c>
      <c r="AR300" s="11">
        <v>0.71248835041938485</v>
      </c>
      <c r="AS300" s="11">
        <v>0.28769083969465647</v>
      </c>
      <c r="AT300" s="11">
        <v>0.71230916030534353</v>
      </c>
      <c r="AU300" s="11">
        <v>0.2912165335838422</v>
      </c>
      <c r="AV300" s="11">
        <v>0.70878346641615786</v>
      </c>
      <c r="AW300" s="11">
        <v>0.30416857535501601</v>
      </c>
      <c r="AX300" s="11">
        <v>0.69583142464498393</v>
      </c>
      <c r="AY300" s="11">
        <v>0.30998168498168499</v>
      </c>
      <c r="AZ300" s="11">
        <v>0.69001831501831501</v>
      </c>
      <c r="BA300" s="11">
        <v>0.31043831902394942</v>
      </c>
      <c r="BB300" s="11">
        <v>0.68956168097605064</v>
      </c>
      <c r="BC300" s="11">
        <v>0.30268367795864498</v>
      </c>
      <c r="BD300" s="11">
        <v>0.69731632204135507</v>
      </c>
      <c r="BE300" s="11">
        <v>0.31190269331016507</v>
      </c>
      <c r="BF300" s="11">
        <v>0.68809730668983493</v>
      </c>
    </row>
    <row r="301" spans="1:58" x14ac:dyDescent="0.3">
      <c r="A301" s="3">
        <v>1824</v>
      </c>
      <c r="B301" s="4" t="s">
        <v>294</v>
      </c>
      <c r="C301" s="11">
        <v>0.7086417887898474</v>
      </c>
      <c r="D301" s="11">
        <v>0.2913582112101526</v>
      </c>
      <c r="E301" s="11">
        <v>0.71262396540153605</v>
      </c>
      <c r="F301" s="11">
        <v>0.28737603459846395</v>
      </c>
      <c r="G301" s="11">
        <v>0.71561963098528425</v>
      </c>
      <c r="H301" s="11">
        <v>0.28438036901471575</v>
      </c>
      <c r="I301" s="11">
        <v>0.71652719665271969</v>
      </c>
      <c r="J301" s="11">
        <v>0.28347280334728031</v>
      </c>
      <c r="K301" s="11">
        <v>0.71721492845552437</v>
      </c>
      <c r="L301" s="11">
        <v>0.28278507154447557</v>
      </c>
      <c r="M301" s="11">
        <v>0.70422949613828612</v>
      </c>
      <c r="N301" s="11">
        <v>0.29577050386171388</v>
      </c>
      <c r="O301" s="11">
        <v>0.70046015630706304</v>
      </c>
      <c r="P301" s="11">
        <v>0.29953984369293696</v>
      </c>
      <c r="Q301" s="11">
        <v>0.70333944954128436</v>
      </c>
      <c r="R301" s="11">
        <v>0.29666055045871559</v>
      </c>
      <c r="S301" s="11">
        <v>0.7078453038674033</v>
      </c>
      <c r="T301" s="11">
        <v>0.2921546961325967</v>
      </c>
      <c r="U301" s="11">
        <v>0.72291869979731249</v>
      </c>
      <c r="V301" s="11">
        <v>0.27708130020268751</v>
      </c>
      <c r="W301" s="11">
        <v>0.72106091256462124</v>
      </c>
      <c r="X301" s="11">
        <v>0.27893908743537876</v>
      </c>
      <c r="Y301" s="11">
        <v>0.71789868667917445</v>
      </c>
      <c r="Z301" s="11">
        <v>0.2821013133208255</v>
      </c>
      <c r="AA301" s="11">
        <v>0.71783549135543745</v>
      </c>
      <c r="AB301" s="11">
        <v>0.28216450864456255</v>
      </c>
      <c r="AC301" s="11">
        <v>0.71942446043165464</v>
      </c>
      <c r="AD301" s="11">
        <v>0.2805755395683453</v>
      </c>
      <c r="AE301" s="11">
        <v>0.7186448283598833</v>
      </c>
      <c r="AF301" s="11">
        <v>0.2813551716401167</v>
      </c>
      <c r="AG301" s="11">
        <v>0.72012555115462218</v>
      </c>
      <c r="AH301" s="11">
        <v>0.27987444884537777</v>
      </c>
      <c r="AI301" s="11">
        <v>0.71901693391278287</v>
      </c>
      <c r="AJ301" s="11">
        <v>0.28098306608721713</v>
      </c>
      <c r="AK301" s="11">
        <v>0.72586987165219974</v>
      </c>
      <c r="AL301" s="11">
        <v>0.27413012834780026</v>
      </c>
      <c r="AM301" s="11">
        <v>0.72744318607965197</v>
      </c>
      <c r="AN301" s="11">
        <v>0.27255681392034803</v>
      </c>
      <c r="AO301" s="11">
        <v>0.72682669082125606</v>
      </c>
      <c r="AP301" s="11">
        <v>0.27317330917874394</v>
      </c>
      <c r="AQ301" s="11">
        <v>0.72835211374120845</v>
      </c>
      <c r="AR301" s="11">
        <v>0.27164788625879149</v>
      </c>
      <c r="AS301" s="11">
        <v>0.72746601868023386</v>
      </c>
      <c r="AT301" s="11">
        <v>0.27253398131976614</v>
      </c>
      <c r="AU301" s="11">
        <v>0.73431089500075974</v>
      </c>
      <c r="AV301" s="11">
        <v>0.26568910499924026</v>
      </c>
      <c r="AW301" s="11">
        <v>0.73046757164404219</v>
      </c>
      <c r="AX301" s="11">
        <v>0.26953242835595775</v>
      </c>
      <c r="AY301" s="11">
        <v>0.7309656104520198</v>
      </c>
      <c r="AZ301" s="11">
        <v>0.2690343895479802</v>
      </c>
      <c r="BA301" s="11">
        <v>0.73234394809456338</v>
      </c>
      <c r="BB301" s="11">
        <v>0.26765605190543662</v>
      </c>
      <c r="BC301" s="11">
        <v>0.73172726596772997</v>
      </c>
      <c r="BD301" s="11">
        <v>0.26827273403227003</v>
      </c>
      <c r="BE301" s="11">
        <v>0.73291139240506331</v>
      </c>
      <c r="BF301" s="11">
        <v>0.26708860759493669</v>
      </c>
    </row>
    <row r="302" spans="1:58" x14ac:dyDescent="0.3">
      <c r="A302" s="3">
        <v>1825</v>
      </c>
      <c r="B302" s="4" t="s">
        <v>295</v>
      </c>
      <c r="C302" s="11">
        <v>0.53939745075318657</v>
      </c>
      <c r="D302" s="11">
        <v>0.46060254924681343</v>
      </c>
      <c r="E302" s="11">
        <v>0.5355892648774796</v>
      </c>
      <c r="F302" s="11">
        <v>0.4644107351225204</v>
      </c>
      <c r="G302" s="11">
        <v>0.54159292035398232</v>
      </c>
      <c r="H302" s="11">
        <v>0.45840707964601768</v>
      </c>
      <c r="I302" s="11">
        <v>0.55044776119402983</v>
      </c>
      <c r="J302" s="11">
        <v>0.44955223880597017</v>
      </c>
      <c r="K302" s="11">
        <v>0.54615842763549727</v>
      </c>
      <c r="L302" s="11">
        <v>0.45384157236450268</v>
      </c>
      <c r="M302" s="11">
        <v>0.51493428912783756</v>
      </c>
      <c r="N302" s="11">
        <v>0.48506571087216249</v>
      </c>
      <c r="O302" s="11">
        <v>0.51808706315144082</v>
      </c>
      <c r="P302" s="11">
        <v>0.48191293684855918</v>
      </c>
      <c r="Q302" s="11">
        <v>0.51155717761557173</v>
      </c>
      <c r="R302" s="11">
        <v>0.48844282238442821</v>
      </c>
      <c r="S302" s="11">
        <v>0.51196172248803828</v>
      </c>
      <c r="T302" s="11">
        <v>0.48803827751196172</v>
      </c>
      <c r="U302" s="11">
        <v>0.52522068095838592</v>
      </c>
      <c r="V302" s="11">
        <v>0.47477931904161413</v>
      </c>
      <c r="W302" s="11">
        <v>0.55654383735705215</v>
      </c>
      <c r="X302" s="11">
        <v>0.4434561626429479</v>
      </c>
      <c r="Y302" s="11">
        <v>0.52833753148614615</v>
      </c>
      <c r="Z302" s="11">
        <v>0.47166246851385391</v>
      </c>
      <c r="AA302" s="11">
        <v>0.53039027511196413</v>
      </c>
      <c r="AB302" s="11">
        <v>0.46960972488803582</v>
      </c>
      <c r="AC302" s="11">
        <v>0.52250489236790609</v>
      </c>
      <c r="AD302" s="11">
        <v>0.47749510763209391</v>
      </c>
      <c r="AE302" s="11">
        <v>0.52652259332023577</v>
      </c>
      <c r="AF302" s="11">
        <v>0.47347740667976423</v>
      </c>
      <c r="AG302" s="11">
        <v>0.52879581151832455</v>
      </c>
      <c r="AH302" s="11">
        <v>0.47120418848167539</v>
      </c>
      <c r="AI302" s="11">
        <v>0.52287581699346408</v>
      </c>
      <c r="AJ302" s="11">
        <v>0.47712418300653597</v>
      </c>
      <c r="AK302" s="11">
        <v>0.51963350785340312</v>
      </c>
      <c r="AL302" s="11">
        <v>0.48036649214659688</v>
      </c>
      <c r="AM302" s="11">
        <v>0.5209698558322412</v>
      </c>
      <c r="AN302" s="11">
        <v>0.47903014416775885</v>
      </c>
      <c r="AO302" s="11">
        <v>0.51645399597044994</v>
      </c>
      <c r="AP302" s="11">
        <v>0.48354600402955006</v>
      </c>
      <c r="AQ302" s="11">
        <v>0.53032345013477089</v>
      </c>
      <c r="AR302" s="11">
        <v>0.46967654986522911</v>
      </c>
      <c r="AS302" s="11">
        <v>0.52892561983471076</v>
      </c>
      <c r="AT302" s="11">
        <v>0.47107438016528924</v>
      </c>
      <c r="AU302" s="11">
        <v>0.52609890109890112</v>
      </c>
      <c r="AV302" s="11">
        <v>0.47390109890109888</v>
      </c>
      <c r="AW302" s="11">
        <v>0.52732240437158473</v>
      </c>
      <c r="AX302" s="11">
        <v>0.47267759562841533</v>
      </c>
      <c r="AY302" s="11">
        <v>0.54152367879203844</v>
      </c>
      <c r="AZ302" s="11">
        <v>0.45847632120796156</v>
      </c>
      <c r="BA302" s="11">
        <v>0.55236139630390146</v>
      </c>
      <c r="BB302" s="11">
        <v>0.44763860369609854</v>
      </c>
      <c r="BC302" s="11">
        <v>0.56130790190735691</v>
      </c>
      <c r="BD302" s="11">
        <v>0.43869209809264303</v>
      </c>
      <c r="BE302" s="11">
        <v>0.57113543091655272</v>
      </c>
      <c r="BF302" s="11">
        <v>0.42886456908344733</v>
      </c>
    </row>
    <row r="303" spans="1:58" x14ac:dyDescent="0.3">
      <c r="A303" s="3">
        <v>1826</v>
      </c>
      <c r="B303" s="4" t="s">
        <v>296</v>
      </c>
      <c r="C303" s="11">
        <v>0.4097504352872896</v>
      </c>
      <c r="D303" s="11">
        <v>0.5902495647127104</v>
      </c>
      <c r="E303" s="11">
        <v>0.404292343387471</v>
      </c>
      <c r="F303" s="11">
        <v>0.595707656612529</v>
      </c>
      <c r="G303" s="11">
        <v>0.41055718475073316</v>
      </c>
      <c r="H303" s="11">
        <v>0.58944281524926689</v>
      </c>
      <c r="I303" s="11">
        <v>0.41256668642560756</v>
      </c>
      <c r="J303" s="11">
        <v>0.58743331357439244</v>
      </c>
      <c r="K303" s="11">
        <v>0.41243275552898984</v>
      </c>
      <c r="L303" s="11">
        <v>0.58756724447101016</v>
      </c>
      <c r="M303" s="11">
        <v>0.41681790683605563</v>
      </c>
      <c r="N303" s="11">
        <v>0.58318209316394432</v>
      </c>
      <c r="O303" s="11">
        <v>0.43415514131088395</v>
      </c>
      <c r="P303" s="11">
        <v>0.56584485868911605</v>
      </c>
      <c r="Q303" s="11">
        <v>0.44329268292682927</v>
      </c>
      <c r="R303" s="11">
        <v>0.55670731707317078</v>
      </c>
      <c r="S303" s="11">
        <v>0.44369645042839656</v>
      </c>
      <c r="T303" s="11">
        <v>0.55630354957160344</v>
      </c>
      <c r="U303" s="11">
        <v>0.3949742268041237</v>
      </c>
      <c r="V303" s="11">
        <v>0.60502577319587625</v>
      </c>
      <c r="W303" s="11">
        <v>0.44330557335041643</v>
      </c>
      <c r="X303" s="11">
        <v>0.55669442664958357</v>
      </c>
      <c r="Y303" s="11">
        <v>0.44862795149968093</v>
      </c>
      <c r="Z303" s="11">
        <v>0.55137204850031907</v>
      </c>
      <c r="AA303" s="11">
        <v>0.45192307692307693</v>
      </c>
      <c r="AB303" s="11">
        <v>0.54807692307692313</v>
      </c>
      <c r="AC303" s="11">
        <v>0.4516765285996055</v>
      </c>
      <c r="AD303" s="11">
        <v>0.5483234714003945</v>
      </c>
      <c r="AE303" s="11">
        <v>0.45286750164798945</v>
      </c>
      <c r="AF303" s="11">
        <v>0.5471324983520105</v>
      </c>
      <c r="AG303" s="11">
        <v>0.45357381429525717</v>
      </c>
      <c r="AH303" s="11">
        <v>0.54642618570474277</v>
      </c>
      <c r="AI303" s="11">
        <v>0.44806517311608962</v>
      </c>
      <c r="AJ303" s="11">
        <v>0.55193482688391038</v>
      </c>
      <c r="AK303" s="11">
        <v>0.4410751206064783</v>
      </c>
      <c r="AL303" s="11">
        <v>0.55892487939352176</v>
      </c>
      <c r="AM303" s="11">
        <v>0.44158553546592488</v>
      </c>
      <c r="AN303" s="11">
        <v>0.55841446453407506</v>
      </c>
      <c r="AO303" s="11">
        <v>0.44002789400278941</v>
      </c>
      <c r="AP303" s="11">
        <v>0.55997210599721059</v>
      </c>
      <c r="AQ303" s="11">
        <v>0.43472317156527684</v>
      </c>
      <c r="AR303" s="11">
        <v>0.56527682843472316</v>
      </c>
      <c r="AS303" s="11">
        <v>0.42159559834938104</v>
      </c>
      <c r="AT303" s="11">
        <v>0.57840440165061902</v>
      </c>
      <c r="AU303" s="11">
        <v>0.40601503759398494</v>
      </c>
      <c r="AV303" s="11">
        <v>0.59398496240601506</v>
      </c>
      <c r="AW303" s="11">
        <v>0.41683366733466931</v>
      </c>
      <c r="AX303" s="11">
        <v>0.58316633266533069</v>
      </c>
      <c r="AY303" s="11">
        <v>0.42745098039215684</v>
      </c>
      <c r="AZ303" s="11">
        <v>0.5725490196078431</v>
      </c>
      <c r="BA303" s="11">
        <v>0.41353383458646614</v>
      </c>
      <c r="BB303" s="11">
        <v>0.5864661654135338</v>
      </c>
      <c r="BC303" s="11">
        <v>0.40169731258840169</v>
      </c>
      <c r="BD303" s="11">
        <v>0.59830268741159831</v>
      </c>
      <c r="BE303" s="11">
        <v>0.41176470588235292</v>
      </c>
      <c r="BF303" s="11">
        <v>0.58823529411764708</v>
      </c>
    </row>
    <row r="304" spans="1:58" x14ac:dyDescent="0.3">
      <c r="A304" s="3">
        <v>1827</v>
      </c>
      <c r="B304" s="4" t="s">
        <v>297</v>
      </c>
      <c r="C304" s="11">
        <v>1.7006802721088435E-3</v>
      </c>
      <c r="D304" s="11">
        <v>0.99829931972789121</v>
      </c>
      <c r="E304" s="11">
        <v>6.7151650811415782E-3</v>
      </c>
      <c r="F304" s="11">
        <v>0.99328483491885844</v>
      </c>
      <c r="G304" s="11">
        <v>6.7758328627893849E-3</v>
      </c>
      <c r="H304" s="11">
        <v>0.99322416713721062</v>
      </c>
      <c r="I304" s="11">
        <v>9.2219020172910667E-3</v>
      </c>
      <c r="J304" s="11">
        <v>0.99077809798270888</v>
      </c>
      <c r="K304" s="11">
        <v>9.3185789167152012E-3</v>
      </c>
      <c r="L304" s="11">
        <v>0.99068142108328483</v>
      </c>
      <c r="M304" s="11">
        <v>0</v>
      </c>
      <c r="N304" s="11">
        <v>1</v>
      </c>
      <c r="O304" s="11">
        <v>0</v>
      </c>
      <c r="P304" s="11">
        <v>1</v>
      </c>
      <c r="Q304" s="11">
        <v>0</v>
      </c>
      <c r="R304" s="11">
        <v>1</v>
      </c>
      <c r="S304" s="11">
        <v>0</v>
      </c>
      <c r="T304" s="11">
        <v>1</v>
      </c>
      <c r="U304" s="11">
        <v>0</v>
      </c>
      <c r="V304" s="11">
        <v>1</v>
      </c>
      <c r="W304" s="11">
        <v>0</v>
      </c>
      <c r="X304" s="11">
        <v>1</v>
      </c>
      <c r="Y304" s="11">
        <v>0</v>
      </c>
      <c r="Z304" s="11">
        <v>1</v>
      </c>
      <c r="AA304" s="11">
        <v>0</v>
      </c>
      <c r="AB304" s="11">
        <v>1</v>
      </c>
      <c r="AC304" s="11">
        <v>0</v>
      </c>
      <c r="AD304" s="11">
        <v>1</v>
      </c>
      <c r="AE304" s="11">
        <v>0</v>
      </c>
      <c r="AF304" s="11">
        <v>1</v>
      </c>
      <c r="AG304" s="11">
        <v>0</v>
      </c>
      <c r="AH304" s="11">
        <v>1</v>
      </c>
      <c r="AI304" s="11">
        <v>0</v>
      </c>
      <c r="AJ304" s="11">
        <v>1</v>
      </c>
      <c r="AK304" s="11">
        <v>0</v>
      </c>
      <c r="AL304" s="11">
        <v>1</v>
      </c>
      <c r="AM304" s="11">
        <v>0</v>
      </c>
      <c r="AN304" s="11">
        <v>1</v>
      </c>
      <c r="AO304" s="11">
        <v>0</v>
      </c>
      <c r="AP304" s="11">
        <v>1</v>
      </c>
      <c r="AQ304" s="11">
        <v>0</v>
      </c>
      <c r="AR304" s="11">
        <v>1</v>
      </c>
      <c r="AS304" s="11">
        <v>0</v>
      </c>
      <c r="AT304" s="11">
        <v>1</v>
      </c>
      <c r="AU304" s="11">
        <v>0</v>
      </c>
      <c r="AV304" s="11">
        <v>1</v>
      </c>
      <c r="AW304" s="11">
        <v>0</v>
      </c>
      <c r="AX304" s="11">
        <v>1</v>
      </c>
      <c r="AY304" s="11">
        <v>0</v>
      </c>
      <c r="AZ304" s="11">
        <v>1</v>
      </c>
      <c r="BA304" s="11">
        <v>0</v>
      </c>
      <c r="BB304" s="11">
        <v>1</v>
      </c>
      <c r="BC304" s="11">
        <v>0.19258202567760344</v>
      </c>
      <c r="BD304" s="11">
        <v>0.80741797432239659</v>
      </c>
      <c r="BE304" s="11">
        <v>0.2014336917562724</v>
      </c>
      <c r="BF304" s="11">
        <v>0.79856630824372765</v>
      </c>
    </row>
    <row r="305" spans="1:58" x14ac:dyDescent="0.3">
      <c r="A305" s="3">
        <v>1828</v>
      </c>
      <c r="B305" s="4" t="s">
        <v>298</v>
      </c>
      <c r="C305" s="11">
        <v>0.54016620498614953</v>
      </c>
      <c r="D305" s="11">
        <v>0.45983379501385041</v>
      </c>
      <c r="E305" s="11">
        <v>0.53994334277620393</v>
      </c>
      <c r="F305" s="11">
        <v>0.46005665722379602</v>
      </c>
      <c r="G305" s="11">
        <v>0.54503464203233254</v>
      </c>
      <c r="H305" s="11">
        <v>0.45496535796766746</v>
      </c>
      <c r="I305" s="11">
        <v>0.56618911174785103</v>
      </c>
      <c r="J305" s="11">
        <v>0.43381088825214897</v>
      </c>
      <c r="K305" s="11">
        <v>0.58024691358024694</v>
      </c>
      <c r="L305" s="11">
        <v>0.41975308641975306</v>
      </c>
      <c r="M305" s="11">
        <v>0.5825892857142857</v>
      </c>
      <c r="N305" s="11">
        <v>0.4174107142857143</v>
      </c>
      <c r="O305" s="11">
        <v>0.60778935820076796</v>
      </c>
      <c r="P305" s="11">
        <v>0.39221064179923204</v>
      </c>
      <c r="Q305" s="11">
        <v>0.62156215621562161</v>
      </c>
      <c r="R305" s="11">
        <v>0.37843784378437845</v>
      </c>
      <c r="S305" s="11">
        <v>0.63670411985018727</v>
      </c>
      <c r="T305" s="11">
        <v>0.36329588014981273</v>
      </c>
      <c r="U305" s="11">
        <v>0.65930956423316356</v>
      </c>
      <c r="V305" s="11">
        <v>0.34069043576683644</v>
      </c>
      <c r="W305" s="11">
        <v>0.67156063077759653</v>
      </c>
      <c r="X305" s="11">
        <v>0.32843936922240347</v>
      </c>
      <c r="Y305" s="11">
        <v>0.68242166755177902</v>
      </c>
      <c r="Z305" s="11">
        <v>0.31757833244822092</v>
      </c>
      <c r="AA305" s="11">
        <v>0.68013100436681218</v>
      </c>
      <c r="AB305" s="11">
        <v>0.31986899563318777</v>
      </c>
      <c r="AC305" s="11">
        <v>0.67086527929901418</v>
      </c>
      <c r="AD305" s="11">
        <v>0.32913472070098576</v>
      </c>
      <c r="AE305" s="11">
        <v>0.66721854304635764</v>
      </c>
      <c r="AF305" s="11">
        <v>0.33278145695364236</v>
      </c>
      <c r="AG305" s="11">
        <v>0.675404350250976</v>
      </c>
      <c r="AH305" s="11">
        <v>0.324595649749024</v>
      </c>
      <c r="AI305" s="11">
        <v>0.6768707482993197</v>
      </c>
      <c r="AJ305" s="11">
        <v>0.3231292517006803</v>
      </c>
      <c r="AK305" s="11">
        <v>0.69395821569734617</v>
      </c>
      <c r="AL305" s="11">
        <v>0.30604178430265389</v>
      </c>
      <c r="AM305" s="11">
        <v>0.69613878007834362</v>
      </c>
      <c r="AN305" s="11">
        <v>0.30386121992165643</v>
      </c>
      <c r="AO305" s="11">
        <v>0.70016844469399209</v>
      </c>
      <c r="AP305" s="11">
        <v>0.29983155530600786</v>
      </c>
      <c r="AQ305" s="11">
        <v>0.72681843420322045</v>
      </c>
      <c r="AR305" s="11">
        <v>0.27318156579677955</v>
      </c>
      <c r="AS305" s="11">
        <v>0.74445676274944572</v>
      </c>
      <c r="AT305" s="11">
        <v>0.25554323725055433</v>
      </c>
      <c r="AU305" s="11">
        <v>0.75603217158176939</v>
      </c>
      <c r="AV305" s="11">
        <v>0.24396782841823056</v>
      </c>
      <c r="AW305" s="11">
        <v>0.76318565400843885</v>
      </c>
      <c r="AX305" s="11">
        <v>0.23681434599156118</v>
      </c>
      <c r="AY305" s="11">
        <v>0.76017130620985007</v>
      </c>
      <c r="AZ305" s="11">
        <v>0.2398286937901499</v>
      </c>
      <c r="BA305" s="11">
        <v>0.7568157033805889</v>
      </c>
      <c r="BB305" s="11">
        <v>0.24318429661941113</v>
      </c>
      <c r="BC305" s="11">
        <v>0.75013638843426078</v>
      </c>
      <c r="BD305" s="11">
        <v>0.24986361156573922</v>
      </c>
      <c r="BE305" s="11">
        <v>0.74279379157427938</v>
      </c>
      <c r="BF305" s="11">
        <v>0.25720620842572062</v>
      </c>
    </row>
    <row r="306" spans="1:58" x14ac:dyDescent="0.3">
      <c r="A306" s="3">
        <v>1832</v>
      </c>
      <c r="B306" s="4" t="s">
        <v>299</v>
      </c>
      <c r="C306" s="11">
        <v>0.64206642066420661</v>
      </c>
      <c r="D306" s="11">
        <v>0.35793357933579334</v>
      </c>
      <c r="E306" s="11">
        <v>0.63948138854035963</v>
      </c>
      <c r="F306" s="11">
        <v>0.36051861145964031</v>
      </c>
      <c r="G306" s="11">
        <v>0.63674851820491107</v>
      </c>
      <c r="H306" s="11">
        <v>0.36325148179508893</v>
      </c>
      <c r="I306" s="11">
        <v>0.63409961685823757</v>
      </c>
      <c r="J306" s="11">
        <v>0.36590038314176243</v>
      </c>
      <c r="K306" s="11">
        <v>0.63848697809011989</v>
      </c>
      <c r="L306" s="11">
        <v>0.36151302190988011</v>
      </c>
      <c r="M306" s="11">
        <v>0.64876119092234019</v>
      </c>
      <c r="N306" s="11">
        <v>0.35123880907765981</v>
      </c>
      <c r="O306" s="11">
        <v>0.64580699536451747</v>
      </c>
      <c r="P306" s="11">
        <v>0.35419300463548253</v>
      </c>
      <c r="Q306" s="11">
        <v>0.64732430689877496</v>
      </c>
      <c r="R306" s="11">
        <v>0.35267569310122504</v>
      </c>
      <c r="S306" s="11">
        <v>0.66045016077170415</v>
      </c>
      <c r="T306" s="11">
        <v>0.33954983922829585</v>
      </c>
      <c r="U306" s="11">
        <v>0.64220601640838648</v>
      </c>
      <c r="V306" s="11">
        <v>0.35779398359161352</v>
      </c>
      <c r="W306" s="11">
        <v>0.66018559434379143</v>
      </c>
      <c r="X306" s="11">
        <v>0.33981440565620857</v>
      </c>
      <c r="Y306" s="11">
        <v>0.64525386313465782</v>
      </c>
      <c r="Z306" s="11">
        <v>0.35474613686534218</v>
      </c>
      <c r="AA306" s="11">
        <v>0.63585992907801414</v>
      </c>
      <c r="AB306" s="11">
        <v>0.3641400709219858</v>
      </c>
      <c r="AC306" s="11">
        <v>0.63075895837970175</v>
      </c>
      <c r="AD306" s="11">
        <v>0.36924104162029825</v>
      </c>
      <c r="AE306" s="11">
        <v>0.64521123645211231</v>
      </c>
      <c r="AF306" s="11">
        <v>0.35478876354788763</v>
      </c>
      <c r="AG306" s="11">
        <v>0.64438561658945515</v>
      </c>
      <c r="AH306" s="11">
        <v>0.35561438341054491</v>
      </c>
      <c r="AI306" s="11">
        <v>0.64359938094185276</v>
      </c>
      <c r="AJ306" s="11">
        <v>0.35640061905814724</v>
      </c>
      <c r="AK306" s="11">
        <v>0.64265065599288418</v>
      </c>
      <c r="AL306" s="11">
        <v>0.35734934400711588</v>
      </c>
      <c r="AM306" s="11">
        <v>0.64795347796913438</v>
      </c>
      <c r="AN306" s="11">
        <v>0.35204652203086556</v>
      </c>
      <c r="AO306" s="11">
        <v>0.64535398230088492</v>
      </c>
      <c r="AP306" s="11">
        <v>0.35464601769911502</v>
      </c>
      <c r="AQ306" s="11">
        <v>0.65599825821902891</v>
      </c>
      <c r="AR306" s="11">
        <v>0.34400174178097104</v>
      </c>
      <c r="AS306" s="11">
        <v>0.65850459116746829</v>
      </c>
      <c r="AT306" s="11">
        <v>0.34149540883253171</v>
      </c>
      <c r="AU306" s="11">
        <v>0.57567861020629751</v>
      </c>
      <c r="AV306" s="11">
        <v>0.42432138979370249</v>
      </c>
      <c r="AW306" s="11">
        <v>0.57211961301671066</v>
      </c>
      <c r="AX306" s="11">
        <v>0.42788038698328934</v>
      </c>
      <c r="AY306" s="11">
        <v>0.57044901570449014</v>
      </c>
      <c r="AZ306" s="11">
        <v>0.42955098429550986</v>
      </c>
      <c r="BA306" s="11">
        <v>0.57433035714285718</v>
      </c>
      <c r="BB306" s="11">
        <v>0.42566964285714287</v>
      </c>
      <c r="BC306" s="11">
        <v>0.57923860115095172</v>
      </c>
      <c r="BD306" s="11">
        <v>0.42076139884904823</v>
      </c>
      <c r="BE306" s="11">
        <v>0.58244444444444443</v>
      </c>
      <c r="BF306" s="11">
        <v>0.41755555555555557</v>
      </c>
    </row>
    <row r="307" spans="1:58" x14ac:dyDescent="0.3">
      <c r="A307" s="3">
        <v>1833</v>
      </c>
      <c r="B307" s="4" t="s">
        <v>300</v>
      </c>
      <c r="C307" s="11">
        <v>0.82082866741321392</v>
      </c>
      <c r="D307" s="11">
        <v>0.17917133258678611</v>
      </c>
      <c r="E307" s="11">
        <v>0.81239270824818111</v>
      </c>
      <c r="F307" s="11">
        <v>0.18760729175181884</v>
      </c>
      <c r="G307" s="11">
        <v>0.81955256904039986</v>
      </c>
      <c r="H307" s="11">
        <v>0.18044743095960009</v>
      </c>
      <c r="I307" s="11">
        <v>0.82508710801393725</v>
      </c>
      <c r="J307" s="11">
        <v>0.17491289198606272</v>
      </c>
      <c r="K307" s="11">
        <v>0.82308000000000003</v>
      </c>
      <c r="L307" s="11">
        <v>0.17691999999999999</v>
      </c>
      <c r="M307" s="11">
        <v>0.81199745243213117</v>
      </c>
      <c r="N307" s="11">
        <v>0.1880025475678688</v>
      </c>
      <c r="O307" s="11">
        <v>0.81261647040164942</v>
      </c>
      <c r="P307" s="11">
        <v>0.18738352959835058</v>
      </c>
      <c r="Q307" s="11">
        <v>0.81381904573351815</v>
      </c>
      <c r="R307" s="11">
        <v>0.18618095426648187</v>
      </c>
      <c r="S307" s="11">
        <v>0.81122104342988832</v>
      </c>
      <c r="T307" s="11">
        <v>0.18877895657011165</v>
      </c>
      <c r="U307" s="11">
        <v>0.81182558466043564</v>
      </c>
      <c r="V307" s="11">
        <v>0.18817441533956436</v>
      </c>
      <c r="W307" s="11">
        <v>0.81404113708351711</v>
      </c>
      <c r="X307" s="11">
        <v>0.18595886291648289</v>
      </c>
      <c r="Y307" s="11">
        <v>0.80973170344499124</v>
      </c>
      <c r="Z307" s="11">
        <v>0.19026829655500874</v>
      </c>
      <c r="AA307" s="11">
        <v>0.80646689565320384</v>
      </c>
      <c r="AB307" s="11">
        <v>0.19353310434679616</v>
      </c>
      <c r="AC307" s="11">
        <v>0.80636363636363639</v>
      </c>
      <c r="AD307" s="11">
        <v>0.19363636363636363</v>
      </c>
      <c r="AE307" s="11">
        <v>0.80880841306238638</v>
      </c>
      <c r="AF307" s="11">
        <v>0.19119158693761365</v>
      </c>
      <c r="AG307" s="11">
        <v>0.80637768206425098</v>
      </c>
      <c r="AH307" s="11">
        <v>0.19362231793574899</v>
      </c>
      <c r="AI307" s="11">
        <v>0.80752692413901928</v>
      </c>
      <c r="AJ307" s="11">
        <v>0.1924730758609807</v>
      </c>
      <c r="AK307" s="11">
        <v>0.80856893265565444</v>
      </c>
      <c r="AL307" s="11">
        <v>0.19143106734434562</v>
      </c>
      <c r="AM307" s="11">
        <v>0.80836986847349546</v>
      </c>
      <c r="AN307" s="11">
        <v>0.19163013152650457</v>
      </c>
      <c r="AO307" s="11">
        <v>0.81000039558526837</v>
      </c>
      <c r="AP307" s="11">
        <v>0.1899996044147316</v>
      </c>
      <c r="AQ307" s="11">
        <v>0.82479001491482851</v>
      </c>
      <c r="AR307" s="11">
        <v>0.17520998508517152</v>
      </c>
      <c r="AS307" s="11">
        <v>0.82739512195121956</v>
      </c>
      <c r="AT307" s="11">
        <v>0.1726048780487805</v>
      </c>
      <c r="AU307" s="11">
        <v>0.828674867642479</v>
      </c>
      <c r="AV307" s="11">
        <v>0.17132513235752103</v>
      </c>
      <c r="AW307" s="11">
        <v>0.83206460836972063</v>
      </c>
      <c r="AX307" s="11">
        <v>0.16793539163027937</v>
      </c>
      <c r="AY307" s="11">
        <v>0.83237926927657613</v>
      </c>
      <c r="AZ307" s="11">
        <v>0.16762073072342387</v>
      </c>
      <c r="BA307" s="11">
        <v>0.82988956866366537</v>
      </c>
      <c r="BB307" s="11">
        <v>0.17011043133633461</v>
      </c>
      <c r="BC307" s="11">
        <v>0.83251439539347405</v>
      </c>
      <c r="BD307" s="11">
        <v>0.16748560460652592</v>
      </c>
      <c r="BE307" s="11">
        <v>0.83468896780845458</v>
      </c>
      <c r="BF307" s="11">
        <v>0.16531103219154542</v>
      </c>
    </row>
    <row r="308" spans="1:58" x14ac:dyDescent="0.3">
      <c r="A308" s="3">
        <v>1834</v>
      </c>
      <c r="B308" s="4" t="s">
        <v>301</v>
      </c>
      <c r="C308" s="11">
        <v>0.106218792555606</v>
      </c>
      <c r="D308" s="11">
        <v>0.89378120744439404</v>
      </c>
      <c r="E308" s="11">
        <v>0.10831809872029251</v>
      </c>
      <c r="F308" s="11">
        <v>0.89168190127970748</v>
      </c>
      <c r="G308" s="11">
        <v>0.11178388448998602</v>
      </c>
      <c r="H308" s="11">
        <v>0.888216115510014</v>
      </c>
      <c r="I308" s="11">
        <v>0.10965323336457357</v>
      </c>
      <c r="J308" s="11">
        <v>0.89034676663542645</v>
      </c>
      <c r="K308" s="11">
        <v>0.10960187353629977</v>
      </c>
      <c r="L308" s="11">
        <v>0.8903981264637002</v>
      </c>
      <c r="M308" s="11">
        <v>0.11853959222380275</v>
      </c>
      <c r="N308" s="11">
        <v>0.88146040777619727</v>
      </c>
      <c r="O308" s="11">
        <v>0.11617100371747212</v>
      </c>
      <c r="P308" s="11">
        <v>0.88382899628252787</v>
      </c>
      <c r="Q308" s="11">
        <v>0.11382488479262673</v>
      </c>
      <c r="R308" s="11">
        <v>0.88617511520737324</v>
      </c>
      <c r="S308" s="11">
        <v>0.1309244486156734</v>
      </c>
      <c r="T308" s="11">
        <v>0.86907555138432657</v>
      </c>
      <c r="U308" s="11">
        <v>0.13727560718057022</v>
      </c>
      <c r="V308" s="11">
        <v>0.86272439281942981</v>
      </c>
      <c r="W308" s="11">
        <v>0.14678448699067256</v>
      </c>
      <c r="X308" s="11">
        <v>0.85321551300932741</v>
      </c>
      <c r="Y308" s="11">
        <v>0.1517472474868358</v>
      </c>
      <c r="Z308" s="11">
        <v>0.84825275251316423</v>
      </c>
      <c r="AA308" s="11">
        <v>0.15475024485798236</v>
      </c>
      <c r="AB308" s="11">
        <v>0.84524975514201761</v>
      </c>
      <c r="AC308" s="11">
        <v>0.16315261044176707</v>
      </c>
      <c r="AD308" s="11">
        <v>0.8368473895582329</v>
      </c>
      <c r="AE308" s="11">
        <v>0.17208604302151076</v>
      </c>
      <c r="AF308" s="11">
        <v>0.82791395697848924</v>
      </c>
      <c r="AG308" s="11">
        <v>0.17389138016940708</v>
      </c>
      <c r="AH308" s="11">
        <v>0.82610861983059292</v>
      </c>
      <c r="AI308" s="11">
        <v>0.17177914110429449</v>
      </c>
      <c r="AJ308" s="11">
        <v>0.82822085889570551</v>
      </c>
      <c r="AK308" s="11">
        <v>0.18628454452405321</v>
      </c>
      <c r="AL308" s="11">
        <v>0.81371545547594681</v>
      </c>
      <c r="AM308" s="11">
        <v>0.18799787573021773</v>
      </c>
      <c r="AN308" s="11">
        <v>0.81200212426978224</v>
      </c>
      <c r="AO308" s="11">
        <v>0.19506966773847803</v>
      </c>
      <c r="AP308" s="11">
        <v>0.804930332261522</v>
      </c>
      <c r="AQ308" s="11">
        <v>0.20698782424563261</v>
      </c>
      <c r="AR308" s="11">
        <v>0.79301217575436744</v>
      </c>
      <c r="AS308" s="11">
        <v>0.21041666666666667</v>
      </c>
      <c r="AT308" s="11">
        <v>0.7895833333333333</v>
      </c>
      <c r="AU308" s="11">
        <v>0.22151898734177214</v>
      </c>
      <c r="AV308" s="11">
        <v>0.77848101265822789</v>
      </c>
      <c r="AW308" s="11">
        <v>0.23510806536636794</v>
      </c>
      <c r="AX308" s="11">
        <v>0.76489193463363203</v>
      </c>
      <c r="AY308" s="11">
        <v>0.24046001045478307</v>
      </c>
      <c r="AZ308" s="11">
        <v>0.75953998954521695</v>
      </c>
      <c r="BA308" s="11">
        <v>0.24635416666666668</v>
      </c>
      <c r="BB308" s="11">
        <v>0.75364583333333335</v>
      </c>
      <c r="BC308" s="11">
        <v>0.24531249999999999</v>
      </c>
      <c r="BD308" s="11">
        <v>0.75468749999999996</v>
      </c>
      <c r="BE308" s="11">
        <v>0.26003126628452317</v>
      </c>
      <c r="BF308" s="11">
        <v>0.73996873371547678</v>
      </c>
    </row>
    <row r="309" spans="1:58" x14ac:dyDescent="0.3">
      <c r="A309" s="3">
        <v>1835</v>
      </c>
      <c r="B309" s="4" t="s">
        <v>302</v>
      </c>
      <c r="C309" s="11">
        <v>0.68809073724007563</v>
      </c>
      <c r="D309" s="11">
        <v>0.31190926275992437</v>
      </c>
      <c r="E309" s="11">
        <v>0.68190854870775353</v>
      </c>
      <c r="F309" s="11">
        <v>0.31809145129224653</v>
      </c>
      <c r="G309" s="11">
        <v>0.67248062015503873</v>
      </c>
      <c r="H309" s="11">
        <v>0.32751937984496127</v>
      </c>
      <c r="I309" s="11">
        <v>0.6470588235294118</v>
      </c>
      <c r="J309" s="11">
        <v>0.35294117647058826</v>
      </c>
      <c r="K309" s="11">
        <v>0.67408906882591091</v>
      </c>
      <c r="L309" s="11">
        <v>0.32591093117408909</v>
      </c>
      <c r="M309" s="11">
        <v>0.68410462776659964</v>
      </c>
      <c r="N309" s="11">
        <v>0.31589537223340042</v>
      </c>
      <c r="O309" s="11">
        <v>0.69416498993963782</v>
      </c>
      <c r="P309" s="11">
        <v>0.30583501006036218</v>
      </c>
      <c r="Q309" s="11">
        <v>0.68786127167630062</v>
      </c>
      <c r="R309" s="11">
        <v>0.31213872832369943</v>
      </c>
      <c r="S309" s="11">
        <v>0.66735112936344965</v>
      </c>
      <c r="T309" s="11">
        <v>0.3326488706365503</v>
      </c>
      <c r="U309" s="11">
        <v>0.77049180327868849</v>
      </c>
      <c r="V309" s="11">
        <v>0.22950819672131148</v>
      </c>
      <c r="W309" s="11">
        <v>0.77481840193704599</v>
      </c>
      <c r="X309" s="11">
        <v>0.22518159806295399</v>
      </c>
      <c r="Y309" s="11">
        <v>0.79271070615034167</v>
      </c>
      <c r="Z309" s="11">
        <v>0.2072892938496583</v>
      </c>
      <c r="AA309" s="11">
        <v>0.81514476614699327</v>
      </c>
      <c r="AB309" s="11">
        <v>0.18485523385300667</v>
      </c>
      <c r="AC309" s="11">
        <v>0.80227272727272725</v>
      </c>
      <c r="AD309" s="11">
        <v>0.19772727272727272</v>
      </c>
      <c r="AE309" s="11">
        <v>0.80092592592592593</v>
      </c>
      <c r="AF309" s="11">
        <v>0.19907407407407407</v>
      </c>
      <c r="AG309" s="11">
        <v>0.8</v>
      </c>
      <c r="AH309" s="11">
        <v>0.2</v>
      </c>
      <c r="AI309" s="11">
        <v>0.8231292517006803</v>
      </c>
      <c r="AJ309" s="11">
        <v>0.17687074829931973</v>
      </c>
      <c r="AK309" s="11">
        <v>0.82758620689655171</v>
      </c>
      <c r="AL309" s="11">
        <v>0.17241379310344829</v>
      </c>
      <c r="AM309" s="11">
        <v>0.82766439909297052</v>
      </c>
      <c r="AN309" s="11">
        <v>0.17233560090702948</v>
      </c>
      <c r="AO309" s="11">
        <v>0.8340807174887892</v>
      </c>
      <c r="AP309" s="11">
        <v>0.16591928251121077</v>
      </c>
      <c r="AQ309" s="11">
        <v>0.85123966942148765</v>
      </c>
      <c r="AR309" s="11">
        <v>0.1487603305785124</v>
      </c>
      <c r="AS309" s="11">
        <v>0.8507157464212679</v>
      </c>
      <c r="AT309" s="11">
        <v>0.1492842535787321</v>
      </c>
      <c r="AU309" s="11">
        <v>0.86234817813765186</v>
      </c>
      <c r="AV309" s="11">
        <v>0.13765182186234817</v>
      </c>
      <c r="AW309" s="11">
        <v>0.85185185185185186</v>
      </c>
      <c r="AX309" s="11">
        <v>0.14814814814814814</v>
      </c>
      <c r="AY309" s="11">
        <v>0.86157024793388426</v>
      </c>
      <c r="AZ309" s="11">
        <v>0.13842975206611571</v>
      </c>
      <c r="BA309" s="11">
        <v>0.84829059829059827</v>
      </c>
      <c r="BB309" s="11">
        <v>0.1517094017094017</v>
      </c>
      <c r="BC309" s="11">
        <v>0.85964912280701755</v>
      </c>
      <c r="BD309" s="11">
        <v>0.14035087719298245</v>
      </c>
      <c r="BE309" s="11">
        <v>0.85746606334841624</v>
      </c>
      <c r="BF309" s="11">
        <v>0.1425339366515837</v>
      </c>
    </row>
    <row r="310" spans="1:58" x14ac:dyDescent="0.3">
      <c r="A310" s="3">
        <v>1836</v>
      </c>
      <c r="B310" s="4" t="s">
        <v>303</v>
      </c>
      <c r="C310" s="11">
        <v>0</v>
      </c>
      <c r="D310" s="11">
        <v>1</v>
      </c>
      <c r="E310" s="11">
        <v>0</v>
      </c>
      <c r="F310" s="11">
        <v>1</v>
      </c>
      <c r="G310" s="11">
        <v>0</v>
      </c>
      <c r="H310" s="11">
        <v>1</v>
      </c>
      <c r="I310" s="11">
        <v>0</v>
      </c>
      <c r="J310" s="11">
        <v>1</v>
      </c>
      <c r="K310" s="11">
        <v>0</v>
      </c>
      <c r="L310" s="11">
        <v>1</v>
      </c>
      <c r="M310" s="11">
        <v>0</v>
      </c>
      <c r="N310" s="11">
        <v>1</v>
      </c>
      <c r="O310" s="11">
        <v>0</v>
      </c>
      <c r="P310" s="11">
        <v>1</v>
      </c>
      <c r="Q310" s="11">
        <v>0</v>
      </c>
      <c r="R310" s="11">
        <v>1</v>
      </c>
      <c r="S310" s="11">
        <v>0</v>
      </c>
      <c r="T310" s="11">
        <v>1</v>
      </c>
      <c r="U310" s="11">
        <v>0</v>
      </c>
      <c r="V310" s="11">
        <v>1</v>
      </c>
      <c r="W310" s="11">
        <v>0</v>
      </c>
      <c r="X310" s="11">
        <v>1</v>
      </c>
      <c r="Y310" s="11">
        <v>0</v>
      </c>
      <c r="Z310" s="11">
        <v>1</v>
      </c>
      <c r="AA310" s="11">
        <v>0</v>
      </c>
      <c r="AB310" s="11">
        <v>1</v>
      </c>
      <c r="AC310" s="11">
        <v>0</v>
      </c>
      <c r="AD310" s="11">
        <v>1</v>
      </c>
      <c r="AE310" s="11">
        <v>0</v>
      </c>
      <c r="AF310" s="11">
        <v>1</v>
      </c>
      <c r="AG310" s="11">
        <v>0</v>
      </c>
      <c r="AH310" s="11">
        <v>1</v>
      </c>
      <c r="AI310" s="11">
        <v>0</v>
      </c>
      <c r="AJ310" s="11">
        <v>1</v>
      </c>
      <c r="AK310" s="11">
        <v>0</v>
      </c>
      <c r="AL310" s="11">
        <v>1</v>
      </c>
      <c r="AM310" s="11">
        <v>0</v>
      </c>
      <c r="AN310" s="11">
        <v>1</v>
      </c>
      <c r="AO310" s="11">
        <v>0</v>
      </c>
      <c r="AP310" s="11">
        <v>1</v>
      </c>
      <c r="AQ310" s="11">
        <v>0</v>
      </c>
      <c r="AR310" s="11">
        <v>1</v>
      </c>
      <c r="AS310" s="11">
        <v>0</v>
      </c>
      <c r="AT310" s="11">
        <v>1</v>
      </c>
      <c r="AU310" s="11">
        <v>0</v>
      </c>
      <c r="AV310" s="11">
        <v>1</v>
      </c>
      <c r="AW310" s="11">
        <v>0</v>
      </c>
      <c r="AX310" s="11">
        <v>1</v>
      </c>
      <c r="AY310" s="11">
        <v>0</v>
      </c>
      <c r="AZ310" s="11">
        <v>1</v>
      </c>
      <c r="BA310" s="11">
        <v>0</v>
      </c>
      <c r="BB310" s="11">
        <v>1</v>
      </c>
      <c r="BC310" s="11">
        <v>0</v>
      </c>
      <c r="BD310" s="11">
        <v>1</v>
      </c>
      <c r="BE310" s="11">
        <v>0</v>
      </c>
      <c r="BF310" s="11">
        <v>1</v>
      </c>
    </row>
    <row r="311" spans="1:58" x14ac:dyDescent="0.3">
      <c r="A311" s="3">
        <v>1837</v>
      </c>
      <c r="B311" s="4" t="s">
        <v>304</v>
      </c>
      <c r="C311" s="11">
        <v>0.42536881689326006</v>
      </c>
      <c r="D311" s="11">
        <v>0.57463118310674</v>
      </c>
      <c r="E311" s="11">
        <v>0.44288747346072188</v>
      </c>
      <c r="F311" s="11">
        <v>0.55711252653927812</v>
      </c>
      <c r="G311" s="11">
        <v>0.44164305949008498</v>
      </c>
      <c r="H311" s="11">
        <v>0.55835694050991502</v>
      </c>
      <c r="I311" s="11">
        <v>0.43851475363546522</v>
      </c>
      <c r="J311" s="11">
        <v>0.56148524636453478</v>
      </c>
      <c r="K311" s="11">
        <v>0.43822146216331764</v>
      </c>
      <c r="L311" s="11">
        <v>0.5617785378366823</v>
      </c>
      <c r="M311" s="11">
        <v>0.44273823191733641</v>
      </c>
      <c r="N311" s="11">
        <v>0.55726176808266359</v>
      </c>
      <c r="O311" s="11">
        <v>0.45063694267515925</v>
      </c>
      <c r="P311" s="11">
        <v>0.54936305732484081</v>
      </c>
      <c r="Q311" s="11">
        <v>0.45297532656023221</v>
      </c>
      <c r="R311" s="11">
        <v>0.54702467343976779</v>
      </c>
      <c r="S311" s="11">
        <v>0.45357933579335791</v>
      </c>
      <c r="T311" s="11">
        <v>0.54642066420664204</v>
      </c>
      <c r="U311" s="11">
        <v>0.44853276569864681</v>
      </c>
      <c r="V311" s="11">
        <v>0.55146723430135325</v>
      </c>
      <c r="W311" s="11">
        <v>0.45053455804848669</v>
      </c>
      <c r="X311" s="11">
        <v>0.54946544195151337</v>
      </c>
      <c r="Y311" s="11">
        <v>0.45130641330166271</v>
      </c>
      <c r="Z311" s="11">
        <v>0.54869358669833734</v>
      </c>
      <c r="AA311" s="11">
        <v>0.4524686809137804</v>
      </c>
      <c r="AB311" s="11">
        <v>0.54753131908621955</v>
      </c>
      <c r="AC311" s="11">
        <v>0.45581532127628288</v>
      </c>
      <c r="AD311" s="11">
        <v>0.54418467872371712</v>
      </c>
      <c r="AE311" s="11">
        <v>0.45385644226482391</v>
      </c>
      <c r="AF311" s="11">
        <v>0.54614355773517609</v>
      </c>
      <c r="AG311" s="11">
        <v>0.45365273024847491</v>
      </c>
      <c r="AH311" s="11">
        <v>0.54634726975152503</v>
      </c>
      <c r="AI311" s="11">
        <v>0.45705705705705707</v>
      </c>
      <c r="AJ311" s="11">
        <v>0.54294294294294299</v>
      </c>
      <c r="AK311" s="11">
        <v>0.45992768906297077</v>
      </c>
      <c r="AL311" s="11">
        <v>0.54007231093702923</v>
      </c>
      <c r="AM311" s="11">
        <v>0.48779748370471426</v>
      </c>
      <c r="AN311" s="11">
        <v>0.51220251629528568</v>
      </c>
      <c r="AO311" s="11">
        <v>0.49214264128135388</v>
      </c>
      <c r="AP311" s="11">
        <v>0.50785735871864612</v>
      </c>
      <c r="AQ311" s="11">
        <v>0.50506118749055751</v>
      </c>
      <c r="AR311" s="11">
        <v>0.49493881250944249</v>
      </c>
      <c r="AS311" s="11">
        <v>0.51003470650369698</v>
      </c>
      <c r="AT311" s="11">
        <v>0.48996529349630302</v>
      </c>
      <c r="AU311" s="11">
        <v>0.51387618176273253</v>
      </c>
      <c r="AV311" s="11">
        <v>0.48612381823726747</v>
      </c>
      <c r="AW311" s="11">
        <v>0.53645350633302435</v>
      </c>
      <c r="AX311" s="11">
        <v>0.46354649366697559</v>
      </c>
      <c r="AY311" s="11">
        <v>0.55868179698429965</v>
      </c>
      <c r="AZ311" s="11">
        <v>0.44131820301570029</v>
      </c>
      <c r="BA311" s="11">
        <v>0.56097938943127224</v>
      </c>
      <c r="BB311" s="11">
        <v>0.43902061056872771</v>
      </c>
      <c r="BC311" s="11">
        <v>0.55844763092269323</v>
      </c>
      <c r="BD311" s="11">
        <v>0.44155236907730672</v>
      </c>
      <c r="BE311" s="11">
        <v>0.56101026045777425</v>
      </c>
      <c r="BF311" s="11">
        <v>0.43898973954222575</v>
      </c>
    </row>
    <row r="312" spans="1:58" x14ac:dyDescent="0.3">
      <c r="A312" s="3">
        <v>1838</v>
      </c>
      <c r="B312" s="4" t="s">
        <v>305</v>
      </c>
      <c r="C312" s="11">
        <v>0.32186155651153697</v>
      </c>
      <c r="D312" s="11">
        <v>0.67813844348846308</v>
      </c>
      <c r="E312" s="11">
        <v>0.32708821233411395</v>
      </c>
      <c r="F312" s="11">
        <v>0.672911787665886</v>
      </c>
      <c r="G312" s="11">
        <v>0.34024247164646071</v>
      </c>
      <c r="H312" s="11">
        <v>0.65975752835353929</v>
      </c>
      <c r="I312" s="11">
        <v>0.34455128205128205</v>
      </c>
      <c r="J312" s="11">
        <v>0.65544871794871795</v>
      </c>
      <c r="K312" s="11">
        <v>0.34387510008006406</v>
      </c>
      <c r="L312" s="11">
        <v>0.65612489991993594</v>
      </c>
      <c r="M312" s="11">
        <v>0.35263578274760382</v>
      </c>
      <c r="N312" s="11">
        <v>0.64736421725239612</v>
      </c>
      <c r="O312" s="11">
        <v>0.358346709470305</v>
      </c>
      <c r="P312" s="11">
        <v>0.641653290529695</v>
      </c>
      <c r="Q312" s="11">
        <v>0.37356321839080459</v>
      </c>
      <c r="R312" s="11">
        <v>0.62643678160919536</v>
      </c>
      <c r="S312" s="11">
        <v>0.37218984179850123</v>
      </c>
      <c r="T312" s="11">
        <v>0.62781015820149877</v>
      </c>
      <c r="U312" s="11">
        <v>0.37091222030981069</v>
      </c>
      <c r="V312" s="11">
        <v>0.62908777969018936</v>
      </c>
      <c r="W312" s="11">
        <v>0.36846652267818575</v>
      </c>
      <c r="X312" s="11">
        <v>0.63153347732181431</v>
      </c>
      <c r="Y312" s="11">
        <v>0.37494446912483342</v>
      </c>
      <c r="Z312" s="11">
        <v>0.62505553087516663</v>
      </c>
      <c r="AA312" s="11">
        <v>0.3815439219165927</v>
      </c>
      <c r="AB312" s="11">
        <v>0.6184560780834073</v>
      </c>
      <c r="AC312" s="11">
        <v>0.39096715328467152</v>
      </c>
      <c r="AD312" s="11">
        <v>0.60903284671532842</v>
      </c>
      <c r="AE312" s="11">
        <v>0.39569990850869169</v>
      </c>
      <c r="AF312" s="11">
        <v>0.60430009149130837</v>
      </c>
      <c r="AG312" s="11">
        <v>0.40315106580166821</v>
      </c>
      <c r="AH312" s="11">
        <v>0.59684893419833174</v>
      </c>
      <c r="AI312" s="11">
        <v>0.31785543322163717</v>
      </c>
      <c r="AJ312" s="11">
        <v>0.68214456677836288</v>
      </c>
      <c r="AK312" s="11">
        <v>0.41731141199226307</v>
      </c>
      <c r="AL312" s="11">
        <v>0.58268858800773693</v>
      </c>
      <c r="AM312" s="11">
        <v>0.32593688362919132</v>
      </c>
      <c r="AN312" s="11">
        <v>0.67406311637080862</v>
      </c>
      <c r="AO312" s="11">
        <v>0.31815956926089084</v>
      </c>
      <c r="AP312" s="11">
        <v>0.68184043073910916</v>
      </c>
      <c r="AQ312" s="11">
        <v>0.3144278606965174</v>
      </c>
      <c r="AR312" s="11">
        <v>0.6855721393034826</v>
      </c>
      <c r="AS312" s="11">
        <v>0.32193158953722334</v>
      </c>
      <c r="AT312" s="11">
        <v>0.67806841046277666</v>
      </c>
      <c r="AU312" s="11">
        <v>0.31671701913393757</v>
      </c>
      <c r="AV312" s="11">
        <v>0.68328298086606243</v>
      </c>
      <c r="AW312" s="11">
        <v>0.32588176850471934</v>
      </c>
      <c r="AX312" s="11">
        <v>0.67411823149528072</v>
      </c>
      <c r="AY312" s="11">
        <v>0.3341633466135458</v>
      </c>
      <c r="AZ312" s="11">
        <v>0.66583665338645415</v>
      </c>
      <c r="BA312" s="11">
        <v>0.33660451422963689</v>
      </c>
      <c r="BB312" s="11">
        <v>0.66339548577036311</v>
      </c>
      <c r="BC312" s="11">
        <v>0.33564700049578583</v>
      </c>
      <c r="BD312" s="11">
        <v>0.66435299950421423</v>
      </c>
      <c r="BE312" s="11">
        <v>0.32596685082872928</v>
      </c>
      <c r="BF312" s="11">
        <v>0.67403314917127077</v>
      </c>
    </row>
    <row r="313" spans="1:58" x14ac:dyDescent="0.3">
      <c r="A313" s="3">
        <v>1839</v>
      </c>
      <c r="B313" s="4" t="s">
        <v>306</v>
      </c>
      <c r="C313" s="11">
        <v>0</v>
      </c>
      <c r="D313" s="11">
        <v>1</v>
      </c>
      <c r="E313" s="11">
        <v>0</v>
      </c>
      <c r="F313" s="11">
        <v>1</v>
      </c>
      <c r="G313" s="11">
        <v>0</v>
      </c>
      <c r="H313" s="11">
        <v>1</v>
      </c>
      <c r="I313" s="11">
        <v>0</v>
      </c>
      <c r="J313" s="11">
        <v>1</v>
      </c>
      <c r="K313" s="11">
        <v>0</v>
      </c>
      <c r="L313" s="11">
        <v>1</v>
      </c>
      <c r="M313" s="11">
        <v>0</v>
      </c>
      <c r="N313" s="11">
        <v>1</v>
      </c>
      <c r="O313" s="11">
        <v>0</v>
      </c>
      <c r="P313" s="11">
        <v>1</v>
      </c>
      <c r="Q313" s="11">
        <v>0</v>
      </c>
      <c r="R313" s="11">
        <v>1</v>
      </c>
      <c r="S313" s="11">
        <v>0</v>
      </c>
      <c r="T313" s="11">
        <v>1</v>
      </c>
      <c r="U313" s="11">
        <v>0</v>
      </c>
      <c r="V313" s="11">
        <v>1</v>
      </c>
      <c r="W313" s="11">
        <v>0</v>
      </c>
      <c r="X313" s="11">
        <v>1</v>
      </c>
      <c r="Y313" s="11">
        <v>0</v>
      </c>
      <c r="Z313" s="11">
        <v>1</v>
      </c>
      <c r="AA313" s="11">
        <v>0</v>
      </c>
      <c r="AB313" s="11">
        <v>1</v>
      </c>
      <c r="AC313" s="11">
        <v>0</v>
      </c>
      <c r="AD313" s="11">
        <v>1</v>
      </c>
      <c r="AE313" s="11">
        <v>0</v>
      </c>
      <c r="AF313" s="11">
        <v>1</v>
      </c>
      <c r="AG313" s="11">
        <v>0</v>
      </c>
      <c r="AH313" s="11">
        <v>1</v>
      </c>
      <c r="AI313" s="11">
        <v>0</v>
      </c>
      <c r="AJ313" s="11">
        <v>1</v>
      </c>
      <c r="AK313" s="11">
        <v>0</v>
      </c>
      <c r="AL313" s="11">
        <v>1</v>
      </c>
      <c r="AM313" s="11">
        <v>0</v>
      </c>
      <c r="AN313" s="11">
        <v>1</v>
      </c>
      <c r="AO313" s="11">
        <v>0</v>
      </c>
      <c r="AP313" s="11">
        <v>1</v>
      </c>
      <c r="AQ313" s="11">
        <v>0</v>
      </c>
      <c r="AR313" s="11">
        <v>1</v>
      </c>
      <c r="AS313" s="11">
        <v>0</v>
      </c>
      <c r="AT313" s="11">
        <v>1</v>
      </c>
      <c r="AU313" s="11">
        <v>0</v>
      </c>
      <c r="AV313" s="11">
        <v>1</v>
      </c>
      <c r="AW313" s="11">
        <v>0</v>
      </c>
      <c r="AX313" s="11">
        <v>1</v>
      </c>
      <c r="AY313" s="11">
        <v>0</v>
      </c>
      <c r="AZ313" s="11">
        <v>1</v>
      </c>
      <c r="BA313" s="11">
        <v>0</v>
      </c>
      <c r="BB313" s="11">
        <v>1</v>
      </c>
      <c r="BC313" s="11">
        <v>0</v>
      </c>
      <c r="BD313" s="11">
        <v>1</v>
      </c>
      <c r="BE313" s="11">
        <v>0</v>
      </c>
      <c r="BF313" s="11">
        <v>1</v>
      </c>
    </row>
    <row r="314" spans="1:58" x14ac:dyDescent="0.3">
      <c r="A314" s="3">
        <v>1840</v>
      </c>
      <c r="B314" s="4" t="s">
        <v>307</v>
      </c>
      <c r="C314" s="11">
        <v>0.53814950743673939</v>
      </c>
      <c r="D314" s="11">
        <v>0.46185049256326055</v>
      </c>
      <c r="E314" s="11">
        <v>0.54169899146625289</v>
      </c>
      <c r="F314" s="11">
        <v>0.45830100853374711</v>
      </c>
      <c r="G314" s="11">
        <v>0.55347384855581572</v>
      </c>
      <c r="H314" s="11">
        <v>0.44652615144418423</v>
      </c>
      <c r="I314" s="11">
        <v>0.55535924617196697</v>
      </c>
      <c r="J314" s="11">
        <v>0.44464075382803298</v>
      </c>
      <c r="K314" s="11">
        <v>0.54801163918525708</v>
      </c>
      <c r="L314" s="11">
        <v>0.45198836081474297</v>
      </c>
      <c r="M314" s="11">
        <v>0.45334370139968894</v>
      </c>
      <c r="N314" s="11">
        <v>0.54665629860031106</v>
      </c>
      <c r="O314" s="11">
        <v>0.45612305265233682</v>
      </c>
      <c r="P314" s="11">
        <v>0.54387694734766323</v>
      </c>
      <c r="Q314" s="11">
        <v>0.45851528384279477</v>
      </c>
      <c r="R314" s="11">
        <v>0.54148471615720528</v>
      </c>
      <c r="S314" s="11">
        <v>0.45741073209654898</v>
      </c>
      <c r="T314" s="11">
        <v>0.54258926790345108</v>
      </c>
      <c r="U314" s="11">
        <v>0.61326082409537752</v>
      </c>
      <c r="V314" s="11">
        <v>0.38673917590462248</v>
      </c>
      <c r="W314" s="11">
        <v>0.62322175732217577</v>
      </c>
      <c r="X314" s="11">
        <v>0.37677824267782428</v>
      </c>
      <c r="Y314" s="11">
        <v>0.62586605080831403</v>
      </c>
      <c r="Z314" s="11">
        <v>0.37413394919168591</v>
      </c>
      <c r="AA314" s="11">
        <v>0.61907743686078065</v>
      </c>
      <c r="AB314" s="11">
        <v>0.38092256313921935</v>
      </c>
      <c r="AC314" s="11">
        <v>0.61943744752308982</v>
      </c>
      <c r="AD314" s="11">
        <v>0.38056255247691018</v>
      </c>
      <c r="AE314" s="11">
        <v>0.62628595423052702</v>
      </c>
      <c r="AF314" s="11">
        <v>0.37371404576947304</v>
      </c>
      <c r="AG314" s="11">
        <v>0.62560641214933554</v>
      </c>
      <c r="AH314" s="11">
        <v>0.3743935878506644</v>
      </c>
      <c r="AI314" s="11">
        <v>0.63331208837900999</v>
      </c>
      <c r="AJ314" s="11">
        <v>0.36668791162099001</v>
      </c>
      <c r="AK314" s="11">
        <v>0.63975021533161069</v>
      </c>
      <c r="AL314" s="11">
        <v>0.36024978466838931</v>
      </c>
      <c r="AM314" s="11">
        <v>0.64510601841936177</v>
      </c>
      <c r="AN314" s="11">
        <v>0.35489398158063823</v>
      </c>
      <c r="AO314" s="11">
        <v>0.63999146393512596</v>
      </c>
      <c r="AP314" s="11">
        <v>0.3600085360648741</v>
      </c>
      <c r="AQ314" s="11">
        <v>0.64214840379637617</v>
      </c>
      <c r="AR314" s="11">
        <v>0.35785159620362383</v>
      </c>
      <c r="AS314" s="11">
        <v>0.63893048128342245</v>
      </c>
      <c r="AT314" s="11">
        <v>0.36106951871657755</v>
      </c>
      <c r="AU314" s="11">
        <v>0.55206786850477196</v>
      </c>
      <c r="AV314" s="11">
        <v>0.44793213149522798</v>
      </c>
      <c r="AW314" s="11">
        <v>0.54960529123106461</v>
      </c>
      <c r="AX314" s="11">
        <v>0.45039470876893534</v>
      </c>
      <c r="AY314" s="11">
        <v>0.55266497461928932</v>
      </c>
      <c r="AZ314" s="11">
        <v>0.44733502538071068</v>
      </c>
      <c r="BA314" s="11">
        <v>0.54811179859184977</v>
      </c>
      <c r="BB314" s="11">
        <v>0.45188820140815023</v>
      </c>
      <c r="BC314" s="11">
        <v>0.55285592497868707</v>
      </c>
      <c r="BD314" s="11">
        <v>0.44714407502131287</v>
      </c>
      <c r="BE314" s="11">
        <v>0.55249091297840491</v>
      </c>
      <c r="BF314" s="11">
        <v>0.44750908702159503</v>
      </c>
    </row>
    <row r="315" spans="1:58" x14ac:dyDescent="0.3">
      <c r="A315" s="3">
        <v>1841</v>
      </c>
      <c r="B315" s="4" t="s">
        <v>308</v>
      </c>
      <c r="C315" s="11">
        <v>0.73513132736238296</v>
      </c>
      <c r="D315" s="11">
        <v>0.26486867263761699</v>
      </c>
      <c r="E315" s="11">
        <v>0.73482492224340323</v>
      </c>
      <c r="F315" s="11">
        <v>0.26517507775659677</v>
      </c>
      <c r="G315" s="11">
        <v>0.73816717019133937</v>
      </c>
      <c r="H315" s="11">
        <v>0.26183282980866063</v>
      </c>
      <c r="I315" s="11">
        <v>0.73783646521076685</v>
      </c>
      <c r="J315" s="11">
        <v>0.2621635347892331</v>
      </c>
      <c r="K315" s="11">
        <v>0.73553634977122517</v>
      </c>
      <c r="L315" s="11">
        <v>0.26446365022877477</v>
      </c>
      <c r="M315" s="11">
        <v>0.73920935861234371</v>
      </c>
      <c r="N315" s="11">
        <v>0.26079064138765629</v>
      </c>
      <c r="O315" s="11">
        <v>0.74191586416624433</v>
      </c>
      <c r="P315" s="11">
        <v>0.25808413583375572</v>
      </c>
      <c r="Q315" s="11">
        <v>0.74586882890280204</v>
      </c>
      <c r="R315" s="11">
        <v>0.25413117109719796</v>
      </c>
      <c r="S315" s="11">
        <v>0.7480420445177246</v>
      </c>
      <c r="T315" s="11">
        <v>0.25195795548227534</v>
      </c>
      <c r="U315" s="11">
        <v>0.74231757738294779</v>
      </c>
      <c r="V315" s="11">
        <v>0.25768242261705221</v>
      </c>
      <c r="W315" s="11">
        <v>0.74943052391799547</v>
      </c>
      <c r="X315" s="11">
        <v>0.25056947608200458</v>
      </c>
      <c r="Y315" s="11">
        <v>0.7415513356935951</v>
      </c>
      <c r="Z315" s="11">
        <v>0.2584486643064049</v>
      </c>
      <c r="AA315" s="11">
        <v>0.73938942665673868</v>
      </c>
      <c r="AB315" s="11">
        <v>0.26061057334326138</v>
      </c>
      <c r="AC315" s="11">
        <v>0.74181117533718688</v>
      </c>
      <c r="AD315" s="11">
        <v>0.25818882466281312</v>
      </c>
      <c r="AE315" s="11">
        <v>0.7362846854479983</v>
      </c>
      <c r="AF315" s="11">
        <v>0.2637153145520017</v>
      </c>
      <c r="AG315" s="11">
        <v>0.73775216138328525</v>
      </c>
      <c r="AH315" s="11">
        <v>0.26224783861671469</v>
      </c>
      <c r="AI315" s="11">
        <v>0.73870313000747778</v>
      </c>
      <c r="AJ315" s="11">
        <v>0.26129686999252216</v>
      </c>
      <c r="AK315" s="11">
        <v>0.74078876283090223</v>
      </c>
      <c r="AL315" s="11">
        <v>0.25921123716909777</v>
      </c>
      <c r="AM315" s="11">
        <v>0.7373063683304647</v>
      </c>
      <c r="AN315" s="11">
        <v>0.2626936316695353</v>
      </c>
      <c r="AO315" s="11">
        <v>0.73756579654098187</v>
      </c>
      <c r="AP315" s="11">
        <v>0.26243420345901813</v>
      </c>
      <c r="AQ315" s="11">
        <v>0.73798941798941797</v>
      </c>
      <c r="AR315" s="11">
        <v>0.26201058201058203</v>
      </c>
      <c r="AS315" s="11">
        <v>0.73432360742705571</v>
      </c>
      <c r="AT315" s="11">
        <v>0.26567639257294429</v>
      </c>
      <c r="AU315" s="11">
        <v>0.73694227109325439</v>
      </c>
      <c r="AV315" s="11">
        <v>0.26305772890674561</v>
      </c>
      <c r="AW315" s="11">
        <v>0.73548251601386117</v>
      </c>
      <c r="AX315" s="11">
        <v>0.26451748398613883</v>
      </c>
      <c r="AY315" s="11">
        <v>0.73359073359073357</v>
      </c>
      <c r="AZ315" s="11">
        <v>0.26640926640926643</v>
      </c>
      <c r="BA315" s="11">
        <v>0.73314518657886485</v>
      </c>
      <c r="BB315" s="11">
        <v>0.26685481342113515</v>
      </c>
      <c r="BC315" s="11">
        <v>0.73756449948400415</v>
      </c>
      <c r="BD315" s="11">
        <v>0.26243550051599585</v>
      </c>
      <c r="BE315" s="11">
        <v>0.73930001026377912</v>
      </c>
      <c r="BF315" s="11">
        <v>0.26069998973622088</v>
      </c>
    </row>
    <row r="316" spans="1:58" x14ac:dyDescent="0.3">
      <c r="A316" s="3">
        <v>1845</v>
      </c>
      <c r="B316" s="4" t="s">
        <v>309</v>
      </c>
      <c r="C316" s="11">
        <v>0.4368723098995696</v>
      </c>
      <c r="D316" s="11">
        <v>0.5631276901004304</v>
      </c>
      <c r="E316" s="11">
        <v>0.44870429534966277</v>
      </c>
      <c r="F316" s="11">
        <v>0.55129570465033728</v>
      </c>
      <c r="G316" s="11">
        <v>0.4447653429602888</v>
      </c>
      <c r="H316" s="11">
        <v>0.5552346570397112</v>
      </c>
      <c r="I316" s="11">
        <v>0.44386809929603555</v>
      </c>
      <c r="J316" s="11">
        <v>0.55613190070396445</v>
      </c>
      <c r="K316" s="11">
        <v>0.4500187195806814</v>
      </c>
      <c r="L316" s="11">
        <v>0.5499812804193186</v>
      </c>
      <c r="M316" s="11">
        <v>0.44592536176694592</v>
      </c>
      <c r="N316" s="11">
        <v>0.55407463823305403</v>
      </c>
      <c r="O316" s="11">
        <v>0.44980544747081713</v>
      </c>
      <c r="P316" s="11">
        <v>0.55019455252918292</v>
      </c>
      <c r="Q316" s="11">
        <v>0.44620253164556961</v>
      </c>
      <c r="R316" s="11">
        <v>0.55379746835443033</v>
      </c>
      <c r="S316" s="11">
        <v>0.44745351657235244</v>
      </c>
      <c r="T316" s="11">
        <v>0.55254648342764756</v>
      </c>
      <c r="U316" s="11">
        <v>0.46391752577319589</v>
      </c>
      <c r="V316" s="11">
        <v>0.53608247422680411</v>
      </c>
      <c r="W316" s="11">
        <v>0.4897213339424395</v>
      </c>
      <c r="X316" s="11">
        <v>0.51027866605756056</v>
      </c>
      <c r="Y316" s="11">
        <v>0.48534798534798534</v>
      </c>
      <c r="Z316" s="11">
        <v>0.5146520146520146</v>
      </c>
      <c r="AA316" s="11">
        <v>0.4859154929577465</v>
      </c>
      <c r="AB316" s="11">
        <v>0.5140845070422535</v>
      </c>
      <c r="AC316" s="11">
        <v>0.49448969813128896</v>
      </c>
      <c r="AD316" s="11">
        <v>0.50551030186871104</v>
      </c>
      <c r="AE316" s="11">
        <v>0.50244140625</v>
      </c>
      <c r="AF316" s="11">
        <v>0.49755859375</v>
      </c>
      <c r="AG316" s="11">
        <v>0.5174963035978315</v>
      </c>
      <c r="AH316" s="11">
        <v>0.48250369640216856</v>
      </c>
      <c r="AI316" s="11">
        <v>0.51518168242906914</v>
      </c>
      <c r="AJ316" s="11">
        <v>0.4848183175709308</v>
      </c>
      <c r="AK316" s="11">
        <v>0.51451451451451446</v>
      </c>
      <c r="AL316" s="11">
        <v>0.48548548548548548</v>
      </c>
      <c r="AM316" s="11">
        <v>0.4226375908618899</v>
      </c>
      <c r="AN316" s="11">
        <v>0.5773624091381101</v>
      </c>
      <c r="AO316" s="11">
        <v>0.42695473251028809</v>
      </c>
      <c r="AP316" s="11">
        <v>0.57304526748971196</v>
      </c>
      <c r="AQ316" s="11">
        <v>0.4152977412731006</v>
      </c>
      <c r="AR316" s="11">
        <v>0.5847022587268994</v>
      </c>
      <c r="AS316" s="11">
        <v>0.41670911869587368</v>
      </c>
      <c r="AT316" s="11">
        <v>0.58329088130412632</v>
      </c>
      <c r="AU316" s="11">
        <v>0.41040164778578786</v>
      </c>
      <c r="AV316" s="11">
        <v>0.5895983522142122</v>
      </c>
      <c r="AW316" s="11">
        <v>0.41024340770791073</v>
      </c>
      <c r="AX316" s="11">
        <v>0.58975659229208921</v>
      </c>
      <c r="AY316" s="11">
        <v>0.42202779207411217</v>
      </c>
      <c r="AZ316" s="11">
        <v>0.57797220792588777</v>
      </c>
      <c r="BA316" s="11">
        <v>0.43842616249361266</v>
      </c>
      <c r="BB316" s="11">
        <v>0.56157383750638734</v>
      </c>
      <c r="BC316" s="11">
        <v>0.43967280163599182</v>
      </c>
      <c r="BD316" s="11">
        <v>0.56032719836400813</v>
      </c>
      <c r="BE316" s="11">
        <v>0.45141700404858298</v>
      </c>
      <c r="BF316" s="11">
        <v>0.54858299595141702</v>
      </c>
    </row>
    <row r="317" spans="1:58" x14ac:dyDescent="0.3">
      <c r="A317" s="3">
        <v>1848</v>
      </c>
      <c r="B317" s="4" t="s">
        <v>310</v>
      </c>
      <c r="C317" s="11">
        <v>0</v>
      </c>
      <c r="D317" s="11">
        <v>1</v>
      </c>
      <c r="E317" s="11">
        <v>0</v>
      </c>
      <c r="F317" s="11">
        <v>1</v>
      </c>
      <c r="G317" s="11">
        <v>0</v>
      </c>
      <c r="H317" s="11">
        <v>1</v>
      </c>
      <c r="I317" s="11">
        <v>0</v>
      </c>
      <c r="J317" s="11">
        <v>1</v>
      </c>
      <c r="K317" s="11">
        <v>0</v>
      </c>
      <c r="L317" s="11">
        <v>1</v>
      </c>
      <c r="M317" s="11">
        <v>0</v>
      </c>
      <c r="N317" s="11">
        <v>1</v>
      </c>
      <c r="O317" s="11">
        <v>0</v>
      </c>
      <c r="P317" s="11">
        <v>1</v>
      </c>
      <c r="Q317" s="11">
        <v>0</v>
      </c>
      <c r="R317" s="11">
        <v>1</v>
      </c>
      <c r="S317" s="11">
        <v>0</v>
      </c>
      <c r="T317" s="11">
        <v>1</v>
      </c>
      <c r="U317" s="11">
        <v>0</v>
      </c>
      <c r="V317" s="11">
        <v>1</v>
      </c>
      <c r="W317" s="11">
        <v>0</v>
      </c>
      <c r="X317" s="11">
        <v>1</v>
      </c>
      <c r="Y317" s="11">
        <v>0</v>
      </c>
      <c r="Z317" s="11">
        <v>1</v>
      </c>
      <c r="AA317" s="11">
        <v>0</v>
      </c>
      <c r="AB317" s="11">
        <v>1</v>
      </c>
      <c r="AC317" s="11">
        <v>0</v>
      </c>
      <c r="AD317" s="11">
        <v>1</v>
      </c>
      <c r="AE317" s="11">
        <v>0</v>
      </c>
      <c r="AF317" s="11">
        <v>1</v>
      </c>
      <c r="AG317" s="11">
        <v>0</v>
      </c>
      <c r="AH317" s="11">
        <v>1</v>
      </c>
      <c r="AI317" s="11">
        <v>0</v>
      </c>
      <c r="AJ317" s="11">
        <v>1</v>
      </c>
      <c r="AK317" s="11">
        <v>0</v>
      </c>
      <c r="AL317" s="11">
        <v>1</v>
      </c>
      <c r="AM317" s="11">
        <v>0</v>
      </c>
      <c r="AN317" s="11">
        <v>1</v>
      </c>
      <c r="AO317" s="11">
        <v>0</v>
      </c>
      <c r="AP317" s="11">
        <v>1</v>
      </c>
      <c r="AQ317" s="11">
        <v>0</v>
      </c>
      <c r="AR317" s="11">
        <v>1</v>
      </c>
      <c r="AS317" s="11">
        <v>0</v>
      </c>
      <c r="AT317" s="11">
        <v>1</v>
      </c>
      <c r="AU317" s="11">
        <v>0</v>
      </c>
      <c r="AV317" s="11">
        <v>1</v>
      </c>
      <c r="AW317" s="11">
        <v>0</v>
      </c>
      <c r="AX317" s="11">
        <v>1</v>
      </c>
      <c r="AY317" s="11">
        <v>0</v>
      </c>
      <c r="AZ317" s="11">
        <v>1</v>
      </c>
      <c r="BA317" s="11">
        <v>0</v>
      </c>
      <c r="BB317" s="11">
        <v>1</v>
      </c>
      <c r="BC317" s="11">
        <v>0</v>
      </c>
      <c r="BD317" s="11">
        <v>1</v>
      </c>
      <c r="BE317" s="11">
        <v>7.9778830963665087E-2</v>
      </c>
      <c r="BF317" s="11">
        <v>0.92022116903633489</v>
      </c>
    </row>
    <row r="318" spans="1:58" x14ac:dyDescent="0.3">
      <c r="A318" s="3">
        <v>1849</v>
      </c>
      <c r="B318" s="4" t="s">
        <v>311</v>
      </c>
      <c r="C318" s="11">
        <v>0.37</v>
      </c>
      <c r="D318" s="11">
        <v>0.63</v>
      </c>
      <c r="E318" s="11">
        <v>0.37169312169312169</v>
      </c>
      <c r="F318" s="11">
        <v>0.62830687830687826</v>
      </c>
      <c r="G318" s="11">
        <v>0.37685060565275907</v>
      </c>
      <c r="H318" s="11">
        <v>0.62314939434724093</v>
      </c>
      <c r="I318" s="11">
        <v>0.38191632928475033</v>
      </c>
      <c r="J318" s="11">
        <v>0.61808367071524961</v>
      </c>
      <c r="K318" s="11">
        <v>0.38924050632911394</v>
      </c>
      <c r="L318" s="11">
        <v>0.61075949367088611</v>
      </c>
      <c r="M318" s="11">
        <v>0.35578661844484627</v>
      </c>
      <c r="N318" s="11">
        <v>0.64421338155515373</v>
      </c>
      <c r="O318" s="11">
        <v>0.3525959367945824</v>
      </c>
      <c r="P318" s="11">
        <v>0.64740406320541766</v>
      </c>
      <c r="Q318" s="11">
        <v>0.36055684454756382</v>
      </c>
      <c r="R318" s="11">
        <v>0.63944315545243624</v>
      </c>
      <c r="S318" s="11">
        <v>0.35207241543592188</v>
      </c>
      <c r="T318" s="11">
        <v>0.64792758456407817</v>
      </c>
      <c r="U318" s="11">
        <v>0.24814814814814815</v>
      </c>
      <c r="V318" s="11">
        <v>0.75185185185185188</v>
      </c>
      <c r="W318" s="11">
        <v>0.36234177215189872</v>
      </c>
      <c r="X318" s="11">
        <v>0.63765822784810122</v>
      </c>
      <c r="Y318" s="11">
        <v>0.3635872501350621</v>
      </c>
      <c r="Z318" s="11">
        <v>0.6364127498649379</v>
      </c>
      <c r="AA318" s="11">
        <v>0.24244004171011471</v>
      </c>
      <c r="AB318" s="11">
        <v>0.75755995828988532</v>
      </c>
      <c r="AC318" s="11">
        <v>0.2451646628332462</v>
      </c>
      <c r="AD318" s="11">
        <v>0.75483533716675377</v>
      </c>
      <c r="AE318" s="11">
        <v>0.24476650563607086</v>
      </c>
      <c r="AF318" s="11">
        <v>0.75523349436392917</v>
      </c>
      <c r="AG318" s="11">
        <v>0.26750547045951861</v>
      </c>
      <c r="AH318" s="11">
        <v>0.73249452954048144</v>
      </c>
      <c r="AI318" s="11">
        <v>0.27483443708609273</v>
      </c>
      <c r="AJ318" s="11">
        <v>0.72516556291390732</v>
      </c>
      <c r="AK318" s="11">
        <v>0.28126768534238822</v>
      </c>
      <c r="AL318" s="11">
        <v>0.71873231465761178</v>
      </c>
      <c r="AM318" s="11">
        <v>0.29368241320432553</v>
      </c>
      <c r="AN318" s="11">
        <v>0.70631758679567447</v>
      </c>
      <c r="AO318" s="11">
        <v>0.28799999999999998</v>
      </c>
      <c r="AP318" s="11">
        <v>0.71199999999999997</v>
      </c>
      <c r="AQ318" s="11">
        <v>0.28238636363636366</v>
      </c>
      <c r="AR318" s="11">
        <v>0.7176136363636364</v>
      </c>
      <c r="AS318" s="11">
        <v>0.28563348416289591</v>
      </c>
      <c r="AT318" s="11">
        <v>0.71436651583710409</v>
      </c>
      <c r="AU318" s="11">
        <v>0.27961819202695115</v>
      </c>
      <c r="AV318" s="11">
        <v>0.72038180797304885</v>
      </c>
      <c r="AW318" s="11">
        <v>0.30154355016538037</v>
      </c>
      <c r="AX318" s="11">
        <v>0.69845644983461963</v>
      </c>
      <c r="AY318" s="11">
        <v>0.29157427937915742</v>
      </c>
      <c r="AZ318" s="11">
        <v>0.70842572062084253</v>
      </c>
      <c r="BA318" s="11">
        <v>0.2856356631810677</v>
      </c>
      <c r="BB318" s="11">
        <v>0.7143643368189323</v>
      </c>
      <c r="BC318" s="11">
        <v>0.29164360819037077</v>
      </c>
      <c r="BD318" s="11">
        <v>0.70835639180962917</v>
      </c>
      <c r="BE318" s="11">
        <v>0.30645161290322581</v>
      </c>
      <c r="BF318" s="11">
        <v>0.69354838709677424</v>
      </c>
    </row>
    <row r="319" spans="1:58" x14ac:dyDescent="0.3">
      <c r="A319" s="3">
        <v>1850</v>
      </c>
      <c r="B319" s="4" t="s">
        <v>312</v>
      </c>
      <c r="C319" s="11">
        <v>0.45425867507886436</v>
      </c>
      <c r="D319" s="11">
        <v>0.5457413249211357</v>
      </c>
      <c r="E319" s="11">
        <v>0.48446716476602436</v>
      </c>
      <c r="F319" s="11">
        <v>0.51553283523397564</v>
      </c>
      <c r="G319" s="11">
        <v>0.51250496228662168</v>
      </c>
      <c r="H319" s="11">
        <v>0.48749503771337832</v>
      </c>
      <c r="I319" s="11">
        <v>0.52095808383233533</v>
      </c>
      <c r="J319" s="11">
        <v>0.47904191616766467</v>
      </c>
      <c r="K319" s="11">
        <v>0.5244979919678715</v>
      </c>
      <c r="L319" s="11">
        <v>0.4755020080321285</v>
      </c>
      <c r="M319" s="11">
        <v>0.44584178498985799</v>
      </c>
      <c r="N319" s="11">
        <v>0.55415821501014195</v>
      </c>
      <c r="O319" s="11">
        <v>0.44650970673275509</v>
      </c>
      <c r="P319" s="11">
        <v>0.55349029326724497</v>
      </c>
      <c r="Q319" s="11">
        <v>0.44171523730224815</v>
      </c>
      <c r="R319" s="11">
        <v>0.55828476269775185</v>
      </c>
      <c r="S319" s="11">
        <v>0.4487125369354158</v>
      </c>
      <c r="T319" s="11">
        <v>0.5512874630645842</v>
      </c>
      <c r="U319" s="11">
        <v>0.47836095764272563</v>
      </c>
      <c r="V319" s="11">
        <v>0.52163904235727443</v>
      </c>
      <c r="W319" s="11">
        <v>0.58325666973321066</v>
      </c>
      <c r="X319" s="11">
        <v>0.41674333026678934</v>
      </c>
      <c r="Y319" s="11">
        <v>0.56286615592609279</v>
      </c>
      <c r="Z319" s="11">
        <v>0.43713384407390715</v>
      </c>
      <c r="AA319" s="11">
        <v>0.56158292574477542</v>
      </c>
      <c r="AB319" s="11">
        <v>0.43841707425522453</v>
      </c>
      <c r="AC319" s="11">
        <v>0.566711895070104</v>
      </c>
      <c r="AD319" s="11">
        <v>0.433288104929896</v>
      </c>
      <c r="AE319" s="11">
        <v>0.44882973841211565</v>
      </c>
      <c r="AF319" s="11">
        <v>0.5511702615878844</v>
      </c>
      <c r="AG319" s="11">
        <v>0.45325779036827196</v>
      </c>
      <c r="AH319" s="11">
        <v>0.54674220963172804</v>
      </c>
      <c r="AI319" s="11">
        <v>0.45297504798464494</v>
      </c>
      <c r="AJ319" s="11">
        <v>0.54702495201535506</v>
      </c>
      <c r="AK319" s="11">
        <v>0.45305514157973176</v>
      </c>
      <c r="AL319" s="11">
        <v>0.5469448584202683</v>
      </c>
      <c r="AM319" s="11">
        <v>0.45299145299145299</v>
      </c>
      <c r="AN319" s="11">
        <v>0.54700854700854706</v>
      </c>
      <c r="AO319" s="11">
        <v>0.45413758723828512</v>
      </c>
      <c r="AP319" s="11">
        <v>0.54586241276171488</v>
      </c>
      <c r="AQ319" s="11">
        <v>0.56227758007117434</v>
      </c>
      <c r="AR319" s="11">
        <v>0.4377224199288256</v>
      </c>
      <c r="AS319" s="11">
        <v>0.45005202913631631</v>
      </c>
      <c r="AT319" s="11">
        <v>0.54994797086368363</v>
      </c>
      <c r="AU319" s="11">
        <v>0.60530341662417131</v>
      </c>
      <c r="AV319" s="11">
        <v>0.39469658337582864</v>
      </c>
      <c r="AW319" s="11">
        <v>0.61348766985405134</v>
      </c>
      <c r="AX319" s="11">
        <v>0.38651233014594866</v>
      </c>
      <c r="AY319" s="11">
        <v>0.59708249496981891</v>
      </c>
      <c r="AZ319" s="11">
        <v>0.40291750503018109</v>
      </c>
      <c r="BA319" s="11">
        <v>0.60437881873727084</v>
      </c>
      <c r="BB319" s="11">
        <v>0.3956211812627291</v>
      </c>
      <c r="BC319" s="11">
        <v>0.60542476970317294</v>
      </c>
      <c r="BD319" s="11">
        <v>0.39457523029682701</v>
      </c>
      <c r="BE319" s="11">
        <v>0.59661711942593543</v>
      </c>
      <c r="BF319" s="11">
        <v>0.40338288057406457</v>
      </c>
    </row>
    <row r="320" spans="1:58" x14ac:dyDescent="0.3">
      <c r="A320" s="3">
        <v>1851</v>
      </c>
      <c r="B320" s="4" t="s">
        <v>313</v>
      </c>
      <c r="C320" s="11">
        <v>0.71398305084745761</v>
      </c>
      <c r="D320" s="11">
        <v>0.28601694915254239</v>
      </c>
      <c r="E320" s="11">
        <v>0.71862710046478373</v>
      </c>
      <c r="F320" s="11">
        <v>0.28137289953521633</v>
      </c>
      <c r="G320" s="11">
        <v>0.72657674079475032</v>
      </c>
      <c r="H320" s="11">
        <v>0.27342325920524974</v>
      </c>
      <c r="I320" s="11">
        <v>0.73492647058823535</v>
      </c>
      <c r="J320" s="11">
        <v>0.26507352941176471</v>
      </c>
      <c r="K320" s="11">
        <v>0.73148148148148151</v>
      </c>
      <c r="L320" s="11">
        <v>0.26851851851851855</v>
      </c>
      <c r="M320" s="11">
        <v>0.74044943820224718</v>
      </c>
      <c r="N320" s="11">
        <v>0.25955056179775282</v>
      </c>
      <c r="O320" s="11">
        <v>0.74142480211081796</v>
      </c>
      <c r="P320" s="11">
        <v>0.25857519788918204</v>
      </c>
      <c r="Q320" s="11">
        <v>0.74301242236024845</v>
      </c>
      <c r="R320" s="11">
        <v>0.25698757763975155</v>
      </c>
      <c r="S320" s="11">
        <v>0.74931020890815925</v>
      </c>
      <c r="T320" s="11">
        <v>0.25068979109184075</v>
      </c>
      <c r="U320" s="11">
        <v>0.75</v>
      </c>
      <c r="V320" s="11">
        <v>0.25</v>
      </c>
      <c r="W320" s="11">
        <v>0.76180698151950721</v>
      </c>
      <c r="X320" s="11">
        <v>0.23819301848049282</v>
      </c>
      <c r="Y320" s="11">
        <v>0.7592592592592593</v>
      </c>
      <c r="Z320" s="11">
        <v>0.24074074074074073</v>
      </c>
      <c r="AA320" s="11">
        <v>0.75875320239111865</v>
      </c>
      <c r="AB320" s="11">
        <v>0.24124679760888129</v>
      </c>
      <c r="AC320" s="11">
        <v>0.77320898685883854</v>
      </c>
      <c r="AD320" s="11">
        <v>0.22679101314116151</v>
      </c>
      <c r="AE320" s="11">
        <v>0.77199661590524538</v>
      </c>
      <c r="AF320" s="11">
        <v>0.22800338409475465</v>
      </c>
      <c r="AG320" s="11">
        <v>0.77629884070416488</v>
      </c>
      <c r="AH320" s="11">
        <v>0.22370115929583512</v>
      </c>
      <c r="AI320" s="11">
        <v>0.77623590633130968</v>
      </c>
      <c r="AJ320" s="11">
        <v>0.22376409366869038</v>
      </c>
      <c r="AK320" s="11">
        <v>0.77945753668297024</v>
      </c>
      <c r="AL320" s="11">
        <v>0.22054246331702979</v>
      </c>
      <c r="AM320" s="11">
        <v>0.7886393659180978</v>
      </c>
      <c r="AN320" s="11">
        <v>0.21136063408190225</v>
      </c>
      <c r="AO320" s="11">
        <v>0.79597315436241611</v>
      </c>
      <c r="AP320" s="11">
        <v>0.20402684563758389</v>
      </c>
      <c r="AQ320" s="11">
        <v>0.80091324200913239</v>
      </c>
      <c r="AR320" s="11">
        <v>0.19908675799086759</v>
      </c>
      <c r="AS320" s="11">
        <v>0.79871027176416398</v>
      </c>
      <c r="AT320" s="11">
        <v>0.20128972823583602</v>
      </c>
      <c r="AU320" s="11">
        <v>0.8065099457504521</v>
      </c>
      <c r="AV320" s="11">
        <v>0.19349005424954793</v>
      </c>
      <c r="AW320" s="11">
        <v>0.80640854472630175</v>
      </c>
      <c r="AX320" s="11">
        <v>0.19359145527369825</v>
      </c>
      <c r="AY320" s="11">
        <v>0.809082483781279</v>
      </c>
      <c r="AZ320" s="11">
        <v>0.19091751621872105</v>
      </c>
      <c r="BA320" s="11">
        <v>0.81045751633986929</v>
      </c>
      <c r="BB320" s="11">
        <v>0.18954248366013071</v>
      </c>
      <c r="BC320" s="11">
        <v>0.80619427498826846</v>
      </c>
      <c r="BD320" s="11">
        <v>0.19380572501173157</v>
      </c>
      <c r="BE320" s="11">
        <v>0.80800381133873278</v>
      </c>
      <c r="BF320" s="11">
        <v>0.19199618866126728</v>
      </c>
    </row>
    <row r="321" spans="1:58" x14ac:dyDescent="0.3">
      <c r="A321" s="3">
        <v>1852</v>
      </c>
      <c r="B321" s="4" t="s">
        <v>314</v>
      </c>
      <c r="C321" s="11">
        <v>0.51918465227817745</v>
      </c>
      <c r="D321" s="11">
        <v>0.48081534772182255</v>
      </c>
      <c r="E321" s="11">
        <v>0.5308343409915357</v>
      </c>
      <c r="F321" s="11">
        <v>0.46916565900846435</v>
      </c>
      <c r="G321" s="11">
        <v>0.53109452736318408</v>
      </c>
      <c r="H321" s="11">
        <v>0.46890547263681592</v>
      </c>
      <c r="I321" s="11">
        <v>0.54077791718946044</v>
      </c>
      <c r="J321" s="11">
        <v>0.4592220828105395</v>
      </c>
      <c r="K321" s="11">
        <v>0.54626675175494577</v>
      </c>
      <c r="L321" s="11">
        <v>0.45373324824505423</v>
      </c>
      <c r="M321" s="11">
        <v>0.56035021888680425</v>
      </c>
      <c r="N321" s="11">
        <v>0.43964978111319575</v>
      </c>
      <c r="O321" s="11">
        <v>0.56691919191919193</v>
      </c>
      <c r="P321" s="11">
        <v>0.43308080808080807</v>
      </c>
      <c r="Q321" s="11">
        <v>0.58105530832803565</v>
      </c>
      <c r="R321" s="11">
        <v>0.41894469167196441</v>
      </c>
      <c r="S321" s="11">
        <v>0.55657894736842106</v>
      </c>
      <c r="T321" s="11">
        <v>0.44342105263157894</v>
      </c>
      <c r="U321" s="11">
        <v>0.42368240930869266</v>
      </c>
      <c r="V321" s="11">
        <v>0.57631759069130728</v>
      </c>
      <c r="W321" s="11">
        <v>0.42896362388469456</v>
      </c>
      <c r="X321" s="11">
        <v>0.57103637611530544</v>
      </c>
      <c r="Y321" s="11">
        <v>0.4230225988700565</v>
      </c>
      <c r="Z321" s="11">
        <v>0.57697740112994356</v>
      </c>
      <c r="AA321" s="11">
        <v>0.42386831275720166</v>
      </c>
      <c r="AB321" s="11">
        <v>0.5761316872427984</v>
      </c>
      <c r="AC321" s="11">
        <v>0.4297752808988764</v>
      </c>
      <c r="AD321" s="11">
        <v>0.5702247191011236</v>
      </c>
      <c r="AE321" s="11">
        <v>0.43885394828791058</v>
      </c>
      <c r="AF321" s="11">
        <v>0.56114605171208942</v>
      </c>
      <c r="AG321" s="11">
        <v>0.44310099573257467</v>
      </c>
      <c r="AH321" s="11">
        <v>0.55689900426742533</v>
      </c>
      <c r="AI321" s="11">
        <v>0.44268204758471519</v>
      </c>
      <c r="AJ321" s="11">
        <v>0.55731795241528481</v>
      </c>
      <c r="AK321" s="11">
        <v>0.42261904761904762</v>
      </c>
      <c r="AL321" s="11">
        <v>0.57738095238095233</v>
      </c>
      <c r="AM321" s="11">
        <v>0.42524417731029301</v>
      </c>
      <c r="AN321" s="11">
        <v>0.57475582268970704</v>
      </c>
      <c r="AO321" s="11">
        <v>0.4129615674453655</v>
      </c>
      <c r="AP321" s="11">
        <v>0.5870384325546345</v>
      </c>
      <c r="AQ321" s="11">
        <v>0.42564491654021247</v>
      </c>
      <c r="AR321" s="11">
        <v>0.57435508345978759</v>
      </c>
      <c r="AS321" s="11">
        <v>0.43125000000000002</v>
      </c>
      <c r="AT321" s="11">
        <v>0.56874999999999998</v>
      </c>
      <c r="AU321" s="11">
        <v>0.23940345368916799</v>
      </c>
      <c r="AV321" s="11">
        <v>0.76059654631083207</v>
      </c>
      <c r="AW321" s="11">
        <v>0.23089171974522293</v>
      </c>
      <c r="AX321" s="11">
        <v>0.76910828025477707</v>
      </c>
      <c r="AY321" s="11">
        <v>0.2578125</v>
      </c>
      <c r="AZ321" s="11">
        <v>0.7421875</v>
      </c>
      <c r="BA321" s="11">
        <v>0.25798908807482462</v>
      </c>
      <c r="BB321" s="11">
        <v>0.74201091192517532</v>
      </c>
      <c r="BC321" s="11">
        <v>0.24840255591054314</v>
      </c>
      <c r="BD321" s="11">
        <v>0.75159744408945683</v>
      </c>
      <c r="BE321" s="11">
        <v>0.23828435266084194</v>
      </c>
      <c r="BF321" s="11">
        <v>0.76171564733915809</v>
      </c>
    </row>
    <row r="322" spans="1:58" x14ac:dyDescent="0.3">
      <c r="A322" s="3">
        <v>1853</v>
      </c>
      <c r="B322" s="4" t="s">
        <v>315</v>
      </c>
      <c r="C322" s="11">
        <v>0.47944412275622467</v>
      </c>
      <c r="D322" s="11">
        <v>0.52055587724377528</v>
      </c>
      <c r="E322" s="11">
        <v>0.47884841363102232</v>
      </c>
      <c r="F322" s="11">
        <v>0.52115158636897763</v>
      </c>
      <c r="G322" s="11">
        <v>0.46949760765550241</v>
      </c>
      <c r="H322" s="11">
        <v>0.53050239234449759</v>
      </c>
      <c r="I322" s="11">
        <v>0.4838709677419355</v>
      </c>
      <c r="J322" s="11">
        <v>0.5161290322580645</v>
      </c>
      <c r="K322" s="11">
        <v>0.49013563501849566</v>
      </c>
      <c r="L322" s="11">
        <v>0.50986436498150434</v>
      </c>
      <c r="M322" s="11">
        <v>0.50682382133995041</v>
      </c>
      <c r="N322" s="11">
        <v>0.49317617866004965</v>
      </c>
      <c r="O322" s="11">
        <v>0.50473783954516738</v>
      </c>
      <c r="P322" s="11">
        <v>0.49526216045483262</v>
      </c>
      <c r="Q322" s="11">
        <v>0.5009721322099806</v>
      </c>
      <c r="R322" s="11">
        <v>0.49902786779001945</v>
      </c>
      <c r="S322" s="11">
        <v>0.50690335305719925</v>
      </c>
      <c r="T322" s="11">
        <v>0.49309664694280081</v>
      </c>
      <c r="U322" s="11">
        <v>0.28120713305898493</v>
      </c>
      <c r="V322" s="11">
        <v>0.71879286694101507</v>
      </c>
      <c r="W322" s="11">
        <v>0.29121621621621624</v>
      </c>
      <c r="X322" s="11">
        <v>0.70878378378378382</v>
      </c>
      <c r="Y322" s="11">
        <v>0.29407760381211706</v>
      </c>
      <c r="Z322" s="11">
        <v>0.70592239618788288</v>
      </c>
      <c r="AA322" s="11">
        <v>0.479707252162342</v>
      </c>
      <c r="AB322" s="11">
        <v>0.520292747837658</v>
      </c>
      <c r="AC322" s="11">
        <v>0.47782258064516131</v>
      </c>
      <c r="AD322" s="11">
        <v>0.52217741935483875</v>
      </c>
      <c r="AE322" s="11">
        <v>0.48507980569049269</v>
      </c>
      <c r="AF322" s="11">
        <v>0.51492019430950731</v>
      </c>
      <c r="AG322" s="11">
        <v>0.48373408769448373</v>
      </c>
      <c r="AH322" s="11">
        <v>0.51626591230551622</v>
      </c>
      <c r="AI322" s="11">
        <v>0.48898678414096919</v>
      </c>
      <c r="AJ322" s="11">
        <v>0.51101321585903081</v>
      </c>
      <c r="AK322" s="11">
        <v>0.4841795437821928</v>
      </c>
      <c r="AL322" s="11">
        <v>0.51582045621780725</v>
      </c>
      <c r="AM322" s="11">
        <v>0.49002217294900224</v>
      </c>
      <c r="AN322" s="11">
        <v>0.50997782705099781</v>
      </c>
      <c r="AO322" s="11">
        <v>0.48275862068965519</v>
      </c>
      <c r="AP322" s="11">
        <v>0.51724137931034486</v>
      </c>
      <c r="AQ322" s="11">
        <v>0.47494390426327598</v>
      </c>
      <c r="AR322" s="11">
        <v>0.52505609573672396</v>
      </c>
      <c r="AS322" s="11">
        <v>0.46858832224685881</v>
      </c>
      <c r="AT322" s="11">
        <v>0.53141167775314113</v>
      </c>
      <c r="AU322" s="11">
        <v>0.50291970802919705</v>
      </c>
      <c r="AV322" s="11">
        <v>0.49708029197080295</v>
      </c>
      <c r="AW322" s="11">
        <v>0.51046931407942242</v>
      </c>
      <c r="AX322" s="11">
        <v>0.48953068592057764</v>
      </c>
      <c r="AY322" s="11">
        <v>0.50614605929139556</v>
      </c>
      <c r="AZ322" s="11">
        <v>0.4938539407086045</v>
      </c>
      <c r="BA322" s="11">
        <v>0.51469534050179211</v>
      </c>
      <c r="BB322" s="11">
        <v>0.48530465949820789</v>
      </c>
      <c r="BC322" s="11">
        <v>0.51465332380271622</v>
      </c>
      <c r="BD322" s="11">
        <v>0.48534667619728378</v>
      </c>
      <c r="BE322" s="11">
        <v>0.52669552669552666</v>
      </c>
      <c r="BF322" s="11">
        <v>0.47330447330447328</v>
      </c>
    </row>
    <row r="323" spans="1:58" x14ac:dyDescent="0.3">
      <c r="A323" s="3">
        <v>1854</v>
      </c>
      <c r="B323" s="4" t="s">
        <v>316</v>
      </c>
      <c r="C323" s="11">
        <v>0.28854407395179926</v>
      </c>
      <c r="D323" s="11">
        <v>0.71145592604820074</v>
      </c>
      <c r="E323" s="11">
        <v>0.2909688013136289</v>
      </c>
      <c r="F323" s="11">
        <v>0.7090311986863711</v>
      </c>
      <c r="G323" s="11">
        <v>0.3000667556742323</v>
      </c>
      <c r="H323" s="11">
        <v>0.69993324432576765</v>
      </c>
      <c r="I323" s="11">
        <v>0.29952185792349728</v>
      </c>
      <c r="J323" s="11">
        <v>0.70047814207650272</v>
      </c>
      <c r="K323" s="11">
        <v>0.29936305732484075</v>
      </c>
      <c r="L323" s="11">
        <v>0.70063694267515919</v>
      </c>
      <c r="M323" s="11">
        <v>0.29784320438206091</v>
      </c>
      <c r="N323" s="11">
        <v>0.70215679561793909</v>
      </c>
      <c r="O323" s="11">
        <v>0.3054884363134277</v>
      </c>
      <c r="P323" s="11">
        <v>0.6945115636865723</v>
      </c>
      <c r="Q323" s="11">
        <v>0.30595980595980599</v>
      </c>
      <c r="R323" s="11">
        <v>0.69404019404019401</v>
      </c>
      <c r="S323" s="11">
        <v>0.31339031339031337</v>
      </c>
      <c r="T323" s="11">
        <v>0.68660968660968658</v>
      </c>
      <c r="U323" s="11">
        <v>0.3008457511075312</v>
      </c>
      <c r="V323" s="11">
        <v>0.6991542488924688</v>
      </c>
      <c r="W323" s="11">
        <v>0.3207990599294947</v>
      </c>
      <c r="X323" s="11">
        <v>0.67920094007050524</v>
      </c>
      <c r="Y323" s="11">
        <v>0.31641554321966692</v>
      </c>
      <c r="Z323" s="11">
        <v>0.68358445678033308</v>
      </c>
      <c r="AA323" s="11">
        <v>0.31637080867850098</v>
      </c>
      <c r="AB323" s="11">
        <v>0.68362919132149902</v>
      </c>
      <c r="AC323" s="11">
        <v>0.31071008238524911</v>
      </c>
      <c r="AD323" s="11">
        <v>0.68928991761475089</v>
      </c>
      <c r="AE323" s="11">
        <v>0.37153996101364523</v>
      </c>
      <c r="AF323" s="11">
        <v>0.62846003898635483</v>
      </c>
      <c r="AG323" s="11">
        <v>0.36600306278713629</v>
      </c>
      <c r="AH323" s="11">
        <v>0.63399693721286365</v>
      </c>
      <c r="AI323" s="11">
        <v>0.37345201238390091</v>
      </c>
      <c r="AJ323" s="11">
        <v>0.62654798761609909</v>
      </c>
      <c r="AK323" s="11">
        <v>0.38991005084082908</v>
      </c>
      <c r="AL323" s="11">
        <v>0.61008994915917092</v>
      </c>
      <c r="AM323" s="11">
        <v>0.39446640316205533</v>
      </c>
      <c r="AN323" s="11">
        <v>0.60553359683794461</v>
      </c>
      <c r="AO323" s="11">
        <v>0.3844311377245509</v>
      </c>
      <c r="AP323" s="11">
        <v>0.61556886227544905</v>
      </c>
      <c r="AQ323" s="11">
        <v>0.39706465688218961</v>
      </c>
      <c r="AR323" s="11">
        <v>0.60293534311781039</v>
      </c>
      <c r="AS323" s="11">
        <v>0.40740740740740738</v>
      </c>
      <c r="AT323" s="11">
        <v>0.59259259259259256</v>
      </c>
      <c r="AU323" s="11">
        <v>0.3310648518815052</v>
      </c>
      <c r="AV323" s="11">
        <v>0.66893514811849475</v>
      </c>
      <c r="AW323" s="11">
        <v>0.32382812500000002</v>
      </c>
      <c r="AX323" s="11">
        <v>0.67617187499999998</v>
      </c>
      <c r="AY323" s="11">
        <v>0.3212475633528265</v>
      </c>
      <c r="AZ323" s="11">
        <v>0.67875243664717344</v>
      </c>
      <c r="BA323" s="11">
        <v>0.32392156862745097</v>
      </c>
      <c r="BB323" s="11">
        <v>0.67607843137254897</v>
      </c>
      <c r="BC323" s="11">
        <v>0.33869701726844587</v>
      </c>
      <c r="BD323" s="11">
        <v>0.66130298273155419</v>
      </c>
      <c r="BE323" s="11">
        <v>0.34285714285714286</v>
      </c>
      <c r="BF323" s="11">
        <v>0.65714285714285714</v>
      </c>
    </row>
    <row r="324" spans="1:58" x14ac:dyDescent="0.3">
      <c r="A324" s="3">
        <v>1856</v>
      </c>
      <c r="B324" s="4" t="s">
        <v>317</v>
      </c>
      <c r="C324" s="11">
        <v>0.92012779552715651</v>
      </c>
      <c r="D324" s="11">
        <v>7.9872204472843447E-2</v>
      </c>
      <c r="E324" s="11">
        <v>0.92753623188405798</v>
      </c>
      <c r="F324" s="11">
        <v>7.2463768115942032E-2</v>
      </c>
      <c r="G324" s="11">
        <v>0.92105263157894735</v>
      </c>
      <c r="H324" s="11">
        <v>7.8947368421052627E-2</v>
      </c>
      <c r="I324" s="11">
        <v>0.92458521870286581</v>
      </c>
      <c r="J324" s="11">
        <v>7.5414781297134234E-2</v>
      </c>
      <c r="K324" s="11">
        <v>0.92636229749631815</v>
      </c>
      <c r="L324" s="11">
        <v>7.3637702503681887E-2</v>
      </c>
      <c r="M324" s="11">
        <v>0.9397944199706314</v>
      </c>
      <c r="N324" s="11">
        <v>6.0205580029368579E-2</v>
      </c>
      <c r="O324" s="11">
        <v>0.9290882778581766</v>
      </c>
      <c r="P324" s="11">
        <v>7.0911722141823438E-2</v>
      </c>
      <c r="Q324" s="11">
        <v>0.93033381712626995</v>
      </c>
      <c r="R324" s="11">
        <v>6.966618287373004E-2</v>
      </c>
      <c r="S324" s="11">
        <v>0.94063926940639264</v>
      </c>
      <c r="T324" s="11">
        <v>5.9360730593607303E-2</v>
      </c>
      <c r="U324" s="11">
        <v>0.5887372013651877</v>
      </c>
      <c r="V324" s="11">
        <v>0.4112627986348123</v>
      </c>
      <c r="W324" s="11">
        <v>0.60262725779967163</v>
      </c>
      <c r="X324" s="11">
        <v>0.39737274220032842</v>
      </c>
      <c r="Y324" s="11">
        <v>0.5810593900481541</v>
      </c>
      <c r="Z324" s="11">
        <v>0.4189406099518459</v>
      </c>
      <c r="AA324" s="11">
        <v>0.58945686900958472</v>
      </c>
      <c r="AB324" s="11">
        <v>0.41054313099041534</v>
      </c>
      <c r="AC324" s="11">
        <v>0.58937198067632846</v>
      </c>
      <c r="AD324" s="11">
        <v>0.41062801932367149</v>
      </c>
      <c r="AE324" s="11">
        <v>0.60469011725293131</v>
      </c>
      <c r="AF324" s="11">
        <v>0.39530988274706869</v>
      </c>
      <c r="AG324" s="11">
        <v>0.59342560553633217</v>
      </c>
      <c r="AH324" s="11">
        <v>0.40657439446366783</v>
      </c>
      <c r="AI324" s="11">
        <v>0.60757314974182441</v>
      </c>
      <c r="AJ324" s="11">
        <v>0.39242685025817559</v>
      </c>
      <c r="AK324" s="11">
        <v>0.61937716262975784</v>
      </c>
      <c r="AL324" s="11">
        <v>0.38062283737024222</v>
      </c>
      <c r="AM324" s="11">
        <v>0.61740558292282433</v>
      </c>
      <c r="AN324" s="11">
        <v>0.38259441707717567</v>
      </c>
      <c r="AO324" s="11">
        <v>0.61435726210350583</v>
      </c>
      <c r="AP324" s="11">
        <v>0.38564273789649417</v>
      </c>
      <c r="AQ324" s="11">
        <v>0.58940397350993379</v>
      </c>
      <c r="AR324" s="11">
        <v>0.41059602649006621</v>
      </c>
      <c r="AS324" s="11">
        <v>0.59762308998302205</v>
      </c>
      <c r="AT324" s="11">
        <v>0.40237691001697795</v>
      </c>
      <c r="AU324" s="11">
        <v>0.69203539823008853</v>
      </c>
      <c r="AV324" s="11">
        <v>0.30796460176991153</v>
      </c>
      <c r="AW324" s="11">
        <v>0.70318021201413428</v>
      </c>
      <c r="AX324" s="11">
        <v>0.29681978798586572</v>
      </c>
      <c r="AY324" s="11">
        <v>0.70642201834862384</v>
      </c>
      <c r="AZ324" s="11">
        <v>0.29357798165137616</v>
      </c>
      <c r="BA324" s="11">
        <v>0.67876588021778583</v>
      </c>
      <c r="BB324" s="11">
        <v>0.32123411978221417</v>
      </c>
      <c r="BC324" s="11">
        <v>0.6747663551401869</v>
      </c>
      <c r="BD324" s="11">
        <v>0.3252336448598131</v>
      </c>
      <c r="BE324" s="11">
        <v>0.68410852713178294</v>
      </c>
      <c r="BF324" s="11">
        <v>0.31589147286821706</v>
      </c>
    </row>
    <row r="325" spans="1:58" x14ac:dyDescent="0.3">
      <c r="A325" s="3">
        <v>1857</v>
      </c>
      <c r="B325" s="4" t="s">
        <v>318</v>
      </c>
      <c r="C325" s="11">
        <v>0.91206313416009022</v>
      </c>
      <c r="D325" s="11">
        <v>8.7936865839909811E-2</v>
      </c>
      <c r="E325" s="11">
        <v>0.91179839633447879</v>
      </c>
      <c r="F325" s="11">
        <v>8.8201603665521197E-2</v>
      </c>
      <c r="G325" s="11">
        <v>0.91294117647058826</v>
      </c>
      <c r="H325" s="11">
        <v>8.7058823529411758E-2</v>
      </c>
      <c r="I325" s="11">
        <v>0.91425120772946855</v>
      </c>
      <c r="J325" s="11">
        <v>8.5748792270531407E-2</v>
      </c>
      <c r="K325" s="11">
        <v>0.90575275397796817</v>
      </c>
      <c r="L325" s="11">
        <v>9.4247246022031828E-2</v>
      </c>
      <c r="M325" s="11">
        <v>0.91304347826086951</v>
      </c>
      <c r="N325" s="11">
        <v>8.6956521739130432E-2</v>
      </c>
      <c r="O325" s="11">
        <v>0.91116446578631449</v>
      </c>
      <c r="P325" s="11">
        <v>8.883553421368548E-2</v>
      </c>
      <c r="Q325" s="11">
        <v>0.91346153846153844</v>
      </c>
      <c r="R325" s="11">
        <v>8.6538461538461536E-2</v>
      </c>
      <c r="S325" s="11">
        <v>0.90852904820766378</v>
      </c>
      <c r="T325" s="11">
        <v>9.1470951792336219E-2</v>
      </c>
      <c r="U325" s="11">
        <v>0.73632538569424966</v>
      </c>
      <c r="V325" s="11">
        <v>0.26367461430575034</v>
      </c>
      <c r="W325" s="11">
        <v>0.75182481751824815</v>
      </c>
      <c r="X325" s="11">
        <v>0.24817518248175183</v>
      </c>
      <c r="Y325" s="11">
        <v>0.76040172166427544</v>
      </c>
      <c r="Z325" s="11">
        <v>0.23959827833572453</v>
      </c>
      <c r="AA325" s="11">
        <v>0.78142857142857147</v>
      </c>
      <c r="AB325" s="11">
        <v>0.21857142857142858</v>
      </c>
      <c r="AC325" s="11">
        <v>0.79008746355685133</v>
      </c>
      <c r="AD325" s="11">
        <v>0.2099125364431487</v>
      </c>
      <c r="AE325" s="11">
        <v>0.84233576642335761</v>
      </c>
      <c r="AF325" s="11">
        <v>0.15766423357664233</v>
      </c>
      <c r="AG325" s="11">
        <v>0.83483483483483478</v>
      </c>
      <c r="AH325" s="11">
        <v>0.16516516516516516</v>
      </c>
      <c r="AI325" s="11">
        <v>0.82758620689655171</v>
      </c>
      <c r="AJ325" s="11">
        <v>0.17241379310344829</v>
      </c>
      <c r="AK325" s="11">
        <v>0.82245827010622152</v>
      </c>
      <c r="AL325" s="11">
        <v>0.17754172989377845</v>
      </c>
      <c r="AM325" s="11">
        <v>0.82352941176470584</v>
      </c>
      <c r="AN325" s="11">
        <v>0.17647058823529413</v>
      </c>
      <c r="AO325" s="11">
        <v>0.83048433048433046</v>
      </c>
      <c r="AP325" s="11">
        <v>0.16951566951566951</v>
      </c>
      <c r="AQ325" s="11">
        <v>0.81994459833795019</v>
      </c>
      <c r="AR325" s="11">
        <v>0.18005540166204986</v>
      </c>
      <c r="AS325" s="11">
        <v>0.82079343365253077</v>
      </c>
      <c r="AT325" s="11">
        <v>0.17920656634746923</v>
      </c>
      <c r="AU325" s="11">
        <v>0.82137834036568214</v>
      </c>
      <c r="AV325" s="11">
        <v>0.17862165963431786</v>
      </c>
      <c r="AW325" s="11">
        <v>0.83201058201058198</v>
      </c>
      <c r="AX325" s="11">
        <v>0.16798941798941799</v>
      </c>
      <c r="AY325" s="11">
        <v>0.84052287581699348</v>
      </c>
      <c r="AZ325" s="11">
        <v>0.15947712418300652</v>
      </c>
      <c r="BA325" s="11">
        <v>0.84126984126984128</v>
      </c>
      <c r="BB325" s="11">
        <v>0.15873015873015872</v>
      </c>
      <c r="BC325" s="11">
        <v>0.84803256445047492</v>
      </c>
      <c r="BD325" s="11">
        <v>0.1519674355495251</v>
      </c>
      <c r="BE325" s="11">
        <v>0.86369770580296901</v>
      </c>
      <c r="BF325" s="11">
        <v>0.13630229419703105</v>
      </c>
    </row>
    <row r="326" spans="1:58" x14ac:dyDescent="0.3">
      <c r="A326" s="3">
        <v>1859</v>
      </c>
      <c r="B326" s="4" t="s">
        <v>319</v>
      </c>
      <c r="C326" s="11">
        <v>0.169375</v>
      </c>
      <c r="D326" s="11">
        <v>0.83062499999999995</v>
      </c>
      <c r="E326" s="11">
        <v>0.17490729295426452</v>
      </c>
      <c r="F326" s="11">
        <v>0.82509270704573545</v>
      </c>
      <c r="G326" s="11">
        <v>0.17410433689503457</v>
      </c>
      <c r="H326" s="11">
        <v>0.82589566310496543</v>
      </c>
      <c r="I326" s="11">
        <v>0.17628408370323398</v>
      </c>
      <c r="J326" s="11">
        <v>0.82371591629676599</v>
      </c>
      <c r="K326" s="11">
        <v>0.17794486215538846</v>
      </c>
      <c r="L326" s="11">
        <v>0.82205513784461148</v>
      </c>
      <c r="M326" s="11">
        <v>0.17770897832817337</v>
      </c>
      <c r="N326" s="11">
        <v>0.82229102167182666</v>
      </c>
      <c r="O326" s="11">
        <v>0.17747858017135862</v>
      </c>
      <c r="P326" s="11">
        <v>0.82252141982864135</v>
      </c>
      <c r="Q326" s="11">
        <v>0.17286245353159851</v>
      </c>
      <c r="R326" s="11">
        <v>0.82713754646840154</v>
      </c>
      <c r="S326" s="11">
        <v>0.17025316455696202</v>
      </c>
      <c r="T326" s="11">
        <v>0.82974683544303796</v>
      </c>
      <c r="U326" s="11">
        <v>0</v>
      </c>
      <c r="V326" s="11">
        <v>1</v>
      </c>
      <c r="W326" s="11">
        <v>0</v>
      </c>
      <c r="X326" s="11">
        <v>1</v>
      </c>
      <c r="Y326" s="11">
        <v>0</v>
      </c>
      <c r="Z326" s="11">
        <v>1</v>
      </c>
      <c r="AA326" s="11">
        <v>0</v>
      </c>
      <c r="AB326" s="11">
        <v>1</v>
      </c>
      <c r="AC326" s="11">
        <v>0</v>
      </c>
      <c r="AD326" s="11">
        <v>1</v>
      </c>
      <c r="AE326" s="11">
        <v>0</v>
      </c>
      <c r="AF326" s="11">
        <v>1</v>
      </c>
      <c r="AG326" s="11">
        <v>0</v>
      </c>
      <c r="AH326" s="11">
        <v>1</v>
      </c>
      <c r="AI326" s="11">
        <v>0</v>
      </c>
      <c r="AJ326" s="11">
        <v>1</v>
      </c>
      <c r="AK326" s="11">
        <v>0</v>
      </c>
      <c r="AL326" s="11">
        <v>1</v>
      </c>
      <c r="AM326" s="11">
        <v>0</v>
      </c>
      <c r="AN326" s="11">
        <v>1</v>
      </c>
      <c r="AO326" s="11">
        <v>0</v>
      </c>
      <c r="AP326" s="11">
        <v>1</v>
      </c>
      <c r="AQ326" s="11">
        <v>0</v>
      </c>
      <c r="AR326" s="11">
        <v>1</v>
      </c>
      <c r="AS326" s="11">
        <v>0</v>
      </c>
      <c r="AT326" s="11">
        <v>1</v>
      </c>
      <c r="AU326" s="11">
        <v>0.15395894428152493</v>
      </c>
      <c r="AV326" s="11">
        <v>0.8460410557184751</v>
      </c>
      <c r="AW326" s="11">
        <v>0</v>
      </c>
      <c r="AX326" s="11">
        <v>1</v>
      </c>
      <c r="AY326" s="11">
        <v>0.15384615384615385</v>
      </c>
      <c r="AZ326" s="11">
        <v>0.84615384615384615</v>
      </c>
      <c r="BA326" s="11">
        <v>0</v>
      </c>
      <c r="BB326" s="11">
        <v>1</v>
      </c>
      <c r="BC326" s="11">
        <v>0.15625</v>
      </c>
      <c r="BD326" s="11">
        <v>0.84375</v>
      </c>
      <c r="BE326" s="11">
        <v>0</v>
      </c>
      <c r="BF326" s="11">
        <v>1</v>
      </c>
    </row>
    <row r="327" spans="1:58" x14ac:dyDescent="0.3">
      <c r="A327" s="3">
        <v>1860</v>
      </c>
      <c r="B327" s="4" t="s">
        <v>320</v>
      </c>
      <c r="C327" s="11">
        <v>0.4706709521896344</v>
      </c>
      <c r="D327" s="11">
        <v>0.5293290478103656</v>
      </c>
      <c r="E327" s="11">
        <v>0.48392187808246201</v>
      </c>
      <c r="F327" s="11">
        <v>0.51607812191753799</v>
      </c>
      <c r="G327" s="11">
        <v>0.48995073891625618</v>
      </c>
      <c r="H327" s="11">
        <v>0.51004926108374382</v>
      </c>
      <c r="I327" s="11">
        <v>0.49583210748259293</v>
      </c>
      <c r="J327" s="11">
        <v>0.50416789251740712</v>
      </c>
      <c r="K327" s="11">
        <v>0.52011216399149096</v>
      </c>
      <c r="L327" s="11">
        <v>0.47988783600850898</v>
      </c>
      <c r="M327" s="11">
        <v>0.51927307508369203</v>
      </c>
      <c r="N327" s="11">
        <v>0.48072692491630797</v>
      </c>
      <c r="O327" s="11">
        <v>0.53517635843660627</v>
      </c>
      <c r="P327" s="11">
        <v>0.46482364156339373</v>
      </c>
      <c r="Q327" s="11">
        <v>0.52353820287689146</v>
      </c>
      <c r="R327" s="11">
        <v>0.47646179712310854</v>
      </c>
      <c r="S327" s="11">
        <v>0.53025798407979285</v>
      </c>
      <c r="T327" s="11">
        <v>0.46974201592020715</v>
      </c>
      <c r="U327" s="11">
        <v>0.58280922431865823</v>
      </c>
      <c r="V327" s="11">
        <v>0.41719077568134172</v>
      </c>
      <c r="W327" s="11">
        <v>0.56351337909081867</v>
      </c>
      <c r="X327" s="11">
        <v>0.43648662090918133</v>
      </c>
      <c r="Y327" s="11">
        <v>0.55018875229890618</v>
      </c>
      <c r="Z327" s="11">
        <v>0.44981124770109382</v>
      </c>
      <c r="AA327" s="11">
        <v>0.55746091899573658</v>
      </c>
      <c r="AB327" s="11">
        <v>0.44253908100426337</v>
      </c>
      <c r="AC327" s="11">
        <v>0.56346661637118067</v>
      </c>
      <c r="AD327" s="11">
        <v>0.43653338362881933</v>
      </c>
      <c r="AE327" s="11">
        <v>0.56196801047610134</v>
      </c>
      <c r="AF327" s="11">
        <v>0.4380319895238986</v>
      </c>
      <c r="AG327" s="11">
        <v>0.56516032252015747</v>
      </c>
      <c r="AH327" s="11">
        <v>0.43483967747984248</v>
      </c>
      <c r="AI327" s="11">
        <v>0.56385945343000554</v>
      </c>
      <c r="AJ327" s="11">
        <v>0.4361405465699944</v>
      </c>
      <c r="AK327" s="11">
        <v>0.5632763612589895</v>
      </c>
      <c r="AL327" s="11">
        <v>0.43672363874101056</v>
      </c>
      <c r="AM327" s="11">
        <v>0.56060748101621827</v>
      </c>
      <c r="AN327" s="11">
        <v>0.43939251898378173</v>
      </c>
      <c r="AO327" s="11">
        <v>0.55936650735638649</v>
      </c>
      <c r="AP327" s="11">
        <v>0.44063349264361351</v>
      </c>
      <c r="AQ327" s="11">
        <v>0.55931098696461823</v>
      </c>
      <c r="AR327" s="11">
        <v>0.44068901303538177</v>
      </c>
      <c r="AS327" s="11">
        <v>0.56108178197647496</v>
      </c>
      <c r="AT327" s="11">
        <v>0.43891821802352504</v>
      </c>
      <c r="AU327" s="11">
        <v>0.61012564671101255</v>
      </c>
      <c r="AV327" s="11">
        <v>0.38987435328898745</v>
      </c>
      <c r="AW327" s="11">
        <v>0.61080686381891203</v>
      </c>
      <c r="AX327" s="11">
        <v>0.38919313618108797</v>
      </c>
      <c r="AY327" s="11">
        <v>0.61478949262324578</v>
      </c>
      <c r="AZ327" s="11">
        <v>0.38521050737675422</v>
      </c>
      <c r="BA327" s="11">
        <v>0.61349803079126386</v>
      </c>
      <c r="BB327" s="11">
        <v>0.38650196920873614</v>
      </c>
      <c r="BC327" s="11">
        <v>0.61933078902991034</v>
      </c>
      <c r="BD327" s="11">
        <v>0.38066921097008966</v>
      </c>
      <c r="BE327" s="11">
        <v>0.62731827371011695</v>
      </c>
      <c r="BF327" s="11">
        <v>0.37268172628988311</v>
      </c>
    </row>
    <row r="328" spans="1:58" x14ac:dyDescent="0.3">
      <c r="A328" s="3">
        <v>1865</v>
      </c>
      <c r="B328" s="4" t="s">
        <v>321</v>
      </c>
      <c r="C328" s="11">
        <v>0.7021778176919623</v>
      </c>
      <c r="D328" s="11">
        <v>0.2978221823080377</v>
      </c>
      <c r="E328" s="11">
        <v>0.71759666080843587</v>
      </c>
      <c r="F328" s="11">
        <v>0.28240333919156413</v>
      </c>
      <c r="G328" s="11">
        <v>0.72053126729385719</v>
      </c>
      <c r="H328" s="11">
        <v>0.27946873270614275</v>
      </c>
      <c r="I328" s="11">
        <v>0.72110719011910018</v>
      </c>
      <c r="J328" s="11">
        <v>0.27889280988089987</v>
      </c>
      <c r="K328" s="11">
        <v>0.725269931290217</v>
      </c>
      <c r="L328" s="11">
        <v>0.27473006870978295</v>
      </c>
      <c r="M328" s="11">
        <v>0.71688903351773514</v>
      </c>
      <c r="N328" s="11">
        <v>0.28311096648226491</v>
      </c>
      <c r="O328" s="11">
        <v>0.71960805426940888</v>
      </c>
      <c r="P328" s="11">
        <v>0.28039194573059117</v>
      </c>
      <c r="Q328" s="11">
        <v>0.7206889174154899</v>
      </c>
      <c r="R328" s="11">
        <v>0.27931108258451004</v>
      </c>
      <c r="S328" s="11">
        <v>0.72134344528710725</v>
      </c>
      <c r="T328" s="11">
        <v>0.27865655471289275</v>
      </c>
      <c r="U328" s="11">
        <v>0.74523607233887612</v>
      </c>
      <c r="V328" s="11">
        <v>0.25476392766112393</v>
      </c>
      <c r="W328" s="11">
        <v>0.7442316566682049</v>
      </c>
      <c r="X328" s="11">
        <v>0.2557683433317951</v>
      </c>
      <c r="Y328" s="11">
        <v>0.74272570442783203</v>
      </c>
      <c r="Z328" s="11">
        <v>0.25727429557216791</v>
      </c>
      <c r="AA328" s="11">
        <v>0.74301483270093138</v>
      </c>
      <c r="AB328" s="11">
        <v>0.25698516729906862</v>
      </c>
      <c r="AC328" s="11">
        <v>0.74734411085450347</v>
      </c>
      <c r="AD328" s="11">
        <v>0.25265588914549653</v>
      </c>
      <c r="AE328" s="11">
        <v>0.74587991241212404</v>
      </c>
      <c r="AF328" s="11">
        <v>0.25412008758787602</v>
      </c>
      <c r="AG328" s="11">
        <v>0.74890224173792463</v>
      </c>
      <c r="AH328" s="11">
        <v>0.25109775826207537</v>
      </c>
      <c r="AI328" s="11">
        <v>0.74477904695973229</v>
      </c>
      <c r="AJ328" s="11">
        <v>0.25522095304026771</v>
      </c>
      <c r="AK328" s="11">
        <v>0.74054054054054053</v>
      </c>
      <c r="AL328" s="11">
        <v>0.25945945945945947</v>
      </c>
      <c r="AM328" s="11">
        <v>0.7210140845070423</v>
      </c>
      <c r="AN328" s="11">
        <v>0.27898591549295776</v>
      </c>
      <c r="AO328" s="11">
        <v>0.69921524663677126</v>
      </c>
      <c r="AP328" s="11">
        <v>0.30078475336322869</v>
      </c>
      <c r="AQ328" s="11">
        <v>0.7000446030330062</v>
      </c>
      <c r="AR328" s="11">
        <v>0.29995539696699375</v>
      </c>
      <c r="AS328" s="11">
        <v>0.70227146814404429</v>
      </c>
      <c r="AT328" s="11">
        <v>0.29772853185595566</v>
      </c>
      <c r="AU328" s="11">
        <v>0.72854487810210999</v>
      </c>
      <c r="AV328" s="11">
        <v>0.27145512189789001</v>
      </c>
      <c r="AW328" s="11">
        <v>0.73066869962971026</v>
      </c>
      <c r="AX328" s="11">
        <v>0.26933130037028968</v>
      </c>
      <c r="AY328" s="11">
        <v>0.73165459850859182</v>
      </c>
      <c r="AZ328" s="11">
        <v>0.26834540149140818</v>
      </c>
      <c r="BA328" s="11">
        <v>0.73670641314856589</v>
      </c>
      <c r="BB328" s="11">
        <v>0.26329358685143411</v>
      </c>
      <c r="BC328" s="11">
        <v>0.7409535972754363</v>
      </c>
      <c r="BD328" s="11">
        <v>0.25904640272456364</v>
      </c>
      <c r="BE328" s="11">
        <v>0.74217445742904842</v>
      </c>
      <c r="BF328" s="11">
        <v>0.25782554257095158</v>
      </c>
    </row>
    <row r="329" spans="1:58" x14ac:dyDescent="0.3">
      <c r="A329" s="3">
        <v>1866</v>
      </c>
      <c r="B329" s="4" t="s">
        <v>322</v>
      </c>
      <c r="C329" s="11">
        <v>0.60492973969131536</v>
      </c>
      <c r="D329" s="11">
        <v>0.39507026030868464</v>
      </c>
      <c r="E329" s="11">
        <v>0.61320424588825384</v>
      </c>
      <c r="F329" s="11">
        <v>0.38679575411174616</v>
      </c>
      <c r="G329" s="11">
        <v>0.61517836325483799</v>
      </c>
      <c r="H329" s="11">
        <v>0.38482163674516207</v>
      </c>
      <c r="I329" s="11">
        <v>0.61763330215154355</v>
      </c>
      <c r="J329" s="11">
        <v>0.3823666978484565</v>
      </c>
      <c r="K329" s="11">
        <v>0.62715193529751589</v>
      </c>
      <c r="L329" s="11">
        <v>0.37284806470248411</v>
      </c>
      <c r="M329" s="11">
        <v>0.62342657342657337</v>
      </c>
      <c r="N329" s="11">
        <v>0.37657342657342657</v>
      </c>
      <c r="O329" s="11">
        <v>0.62365845028894917</v>
      </c>
      <c r="P329" s="11">
        <v>0.37634154971105083</v>
      </c>
      <c r="Q329" s="11">
        <v>0.62648756922351834</v>
      </c>
      <c r="R329" s="11">
        <v>0.37351243077648166</v>
      </c>
      <c r="S329" s="11">
        <v>0.62576101229557124</v>
      </c>
      <c r="T329" s="11">
        <v>0.37423898770442882</v>
      </c>
      <c r="U329" s="11">
        <v>0.69528011766278919</v>
      </c>
      <c r="V329" s="11">
        <v>0.30471988233721087</v>
      </c>
      <c r="W329" s="11">
        <v>0.71411435425829672</v>
      </c>
      <c r="X329" s="11">
        <v>0.28588564574170333</v>
      </c>
      <c r="Y329" s="11">
        <v>0.7051264890911525</v>
      </c>
      <c r="Z329" s="11">
        <v>0.29487351090884756</v>
      </c>
      <c r="AA329" s="11">
        <v>0.66041299420800803</v>
      </c>
      <c r="AB329" s="11">
        <v>0.33958700579199197</v>
      </c>
      <c r="AC329" s="11">
        <v>0.72989476419384181</v>
      </c>
      <c r="AD329" s="11">
        <v>0.27010523580615825</v>
      </c>
      <c r="AE329" s="11">
        <v>0.73417392434680884</v>
      </c>
      <c r="AF329" s="11">
        <v>0.26582607565319122</v>
      </c>
      <c r="AG329" s="11">
        <v>0.72381562099871954</v>
      </c>
      <c r="AH329" s="11">
        <v>0.2761843790012804</v>
      </c>
      <c r="AI329" s="11">
        <v>0.723207401696222</v>
      </c>
      <c r="AJ329" s="11">
        <v>0.27679259830377795</v>
      </c>
      <c r="AK329" s="11">
        <v>0.71987012987012988</v>
      </c>
      <c r="AL329" s="11">
        <v>0.28012987012987012</v>
      </c>
      <c r="AM329" s="11">
        <v>0.72234993614303955</v>
      </c>
      <c r="AN329" s="11">
        <v>0.27765006385696039</v>
      </c>
      <c r="AO329" s="11">
        <v>0.72457464500447744</v>
      </c>
      <c r="AP329" s="11">
        <v>0.27542535499552256</v>
      </c>
      <c r="AQ329" s="11">
        <v>0.72250704947449373</v>
      </c>
      <c r="AR329" s="11">
        <v>0.27749295052550627</v>
      </c>
      <c r="AS329" s="11">
        <v>0.72237127890634978</v>
      </c>
      <c r="AT329" s="11">
        <v>0.27762872109365017</v>
      </c>
      <c r="AU329" s="11">
        <v>0.69103031827902883</v>
      </c>
      <c r="AV329" s="11">
        <v>0.30896968172097117</v>
      </c>
      <c r="AW329" s="11">
        <v>0.68271253557728007</v>
      </c>
      <c r="AX329" s="11">
        <v>0.31728746442271993</v>
      </c>
      <c r="AY329" s="11">
        <v>0.68474744961433187</v>
      </c>
      <c r="AZ329" s="11">
        <v>0.31525255038566807</v>
      </c>
      <c r="BA329" s="11">
        <v>0.69106899541682154</v>
      </c>
      <c r="BB329" s="11">
        <v>0.30893100458317851</v>
      </c>
      <c r="BC329" s="11">
        <v>0.69339504628471349</v>
      </c>
      <c r="BD329" s="11">
        <v>0.30660495371528645</v>
      </c>
      <c r="BE329" s="11">
        <v>0.69352428393524279</v>
      </c>
      <c r="BF329" s="11">
        <v>0.30647571606475715</v>
      </c>
    </row>
    <row r="330" spans="1:58" x14ac:dyDescent="0.3">
      <c r="A330" s="3">
        <v>1867</v>
      </c>
      <c r="B330" s="4" t="s">
        <v>127</v>
      </c>
      <c r="C330" s="11">
        <v>0.22736842105263158</v>
      </c>
      <c r="D330" s="11">
        <v>0.77263157894736845</v>
      </c>
      <c r="E330" s="11">
        <v>0.2319422150882825</v>
      </c>
      <c r="F330" s="11">
        <v>0.7680577849117175</v>
      </c>
      <c r="G330" s="11">
        <v>0.23424167354803194</v>
      </c>
      <c r="H330" s="11">
        <v>0.76575832645196806</v>
      </c>
      <c r="I330" s="11">
        <v>0.23707615341856586</v>
      </c>
      <c r="J330" s="11">
        <v>0.76292384658143408</v>
      </c>
      <c r="K330" s="11">
        <v>0.24009060022650056</v>
      </c>
      <c r="L330" s="11">
        <v>0.75990939977349947</v>
      </c>
      <c r="M330" s="11">
        <v>0.23385490753911806</v>
      </c>
      <c r="N330" s="11">
        <v>0.76614509246088192</v>
      </c>
      <c r="O330" s="11">
        <v>0.2314121037463977</v>
      </c>
      <c r="P330" s="11">
        <v>0.76858789625360235</v>
      </c>
      <c r="Q330" s="11">
        <v>0.23527696793002917</v>
      </c>
      <c r="R330" s="11">
        <v>0.76472303206997083</v>
      </c>
      <c r="S330" s="11">
        <v>0.24188263330354484</v>
      </c>
      <c r="T330" s="11">
        <v>0.75811736669645513</v>
      </c>
      <c r="U330" s="11">
        <v>0.22667542706964519</v>
      </c>
      <c r="V330" s="11">
        <v>0.77332457293035484</v>
      </c>
      <c r="W330" s="11">
        <v>0.32631578947368423</v>
      </c>
      <c r="X330" s="11">
        <v>0.67368421052631577</v>
      </c>
      <c r="Y330" s="11">
        <v>0.33396885923101366</v>
      </c>
      <c r="Z330" s="11">
        <v>0.66603114076898629</v>
      </c>
      <c r="AA330" s="11">
        <v>0.33184428844926611</v>
      </c>
      <c r="AB330" s="11">
        <v>0.66815571155073383</v>
      </c>
      <c r="AC330" s="11">
        <v>0.33723577235772356</v>
      </c>
      <c r="AD330" s="11">
        <v>0.66276422764227638</v>
      </c>
      <c r="AE330" s="11">
        <v>0.3347710683477107</v>
      </c>
      <c r="AF330" s="11">
        <v>0.66522893165228936</v>
      </c>
      <c r="AG330" s="11">
        <v>0.34017496635262451</v>
      </c>
      <c r="AH330" s="11">
        <v>0.65982503364737555</v>
      </c>
      <c r="AI330" s="11">
        <v>0.33424657534246577</v>
      </c>
      <c r="AJ330" s="11">
        <v>0.66575342465753429</v>
      </c>
      <c r="AK330" s="11">
        <v>0.34050676848316558</v>
      </c>
      <c r="AL330" s="11">
        <v>0.65949323151683448</v>
      </c>
      <c r="AM330" s="11">
        <v>0.34691011235955055</v>
      </c>
      <c r="AN330" s="11">
        <v>0.6530898876404494</v>
      </c>
      <c r="AO330" s="11">
        <v>0.35967399007795892</v>
      </c>
      <c r="AP330" s="11">
        <v>0.64032600992204114</v>
      </c>
      <c r="AQ330" s="11">
        <v>0.36419308357348701</v>
      </c>
      <c r="AR330" s="11">
        <v>0.63580691642651299</v>
      </c>
      <c r="AS330" s="11">
        <v>0.36440991490935998</v>
      </c>
      <c r="AT330" s="11">
        <v>0.63559008509064008</v>
      </c>
      <c r="AU330" s="11">
        <v>0.36903860711582137</v>
      </c>
      <c r="AV330" s="11">
        <v>0.63096139288417863</v>
      </c>
      <c r="AW330" s="11">
        <v>0.3781735505873437</v>
      </c>
      <c r="AX330" s="11">
        <v>0.6218264494126563</v>
      </c>
      <c r="AY330" s="11">
        <v>0.37874762808349144</v>
      </c>
      <c r="AZ330" s="11">
        <v>0.62125237191650851</v>
      </c>
      <c r="BA330" s="11">
        <v>0.34627092846270929</v>
      </c>
      <c r="BB330" s="11">
        <v>0.65372907153729076</v>
      </c>
      <c r="BC330" s="11">
        <v>0.36273386788850709</v>
      </c>
      <c r="BD330" s="11">
        <v>0.63726613211149297</v>
      </c>
      <c r="BE330" s="11">
        <v>0.3605494086226631</v>
      </c>
      <c r="BF330" s="11">
        <v>0.63945059137733684</v>
      </c>
    </row>
    <row r="331" spans="1:58" x14ac:dyDescent="0.3">
      <c r="A331" s="3">
        <v>1868</v>
      </c>
      <c r="B331" s="4" t="s">
        <v>323</v>
      </c>
      <c r="C331" s="11">
        <v>0.55254378648874058</v>
      </c>
      <c r="D331" s="11">
        <v>0.44745621351125936</v>
      </c>
      <c r="E331" s="11">
        <v>0.55824634655532357</v>
      </c>
      <c r="F331" s="11">
        <v>0.44175365344467643</v>
      </c>
      <c r="G331" s="11">
        <v>0.55621552821383113</v>
      </c>
      <c r="H331" s="11">
        <v>0.44378447178616887</v>
      </c>
      <c r="I331" s="11">
        <v>0.56228885135135132</v>
      </c>
      <c r="J331" s="11">
        <v>0.43771114864864863</v>
      </c>
      <c r="K331" s="11">
        <v>0.56578394283312317</v>
      </c>
      <c r="L331" s="11">
        <v>0.43421605716687683</v>
      </c>
      <c r="M331" s="11">
        <v>0.57746184403094292</v>
      </c>
      <c r="N331" s="11">
        <v>0.42253815596905708</v>
      </c>
      <c r="O331" s="11">
        <v>0.58187134502923976</v>
      </c>
      <c r="P331" s="11">
        <v>0.41812865497076024</v>
      </c>
      <c r="Q331" s="11">
        <v>0.59031852472757751</v>
      </c>
      <c r="R331" s="11">
        <v>0.40968147527242249</v>
      </c>
      <c r="S331" s="11">
        <v>0.59230769230769231</v>
      </c>
      <c r="T331" s="11">
        <v>0.40769230769230769</v>
      </c>
      <c r="U331" s="11">
        <v>0.50518358531317498</v>
      </c>
      <c r="V331" s="11">
        <v>0.49481641468682508</v>
      </c>
      <c r="W331" s="11">
        <v>0.50823580407455571</v>
      </c>
      <c r="X331" s="11">
        <v>0.49176419592544429</v>
      </c>
      <c r="Y331" s="11">
        <v>0.51423027166882274</v>
      </c>
      <c r="Z331" s="11">
        <v>0.48576972833117721</v>
      </c>
      <c r="AA331" s="11">
        <v>0.52312013828867765</v>
      </c>
      <c r="AB331" s="11">
        <v>0.47687986171132241</v>
      </c>
      <c r="AC331" s="11">
        <v>0.51988698109106712</v>
      </c>
      <c r="AD331" s="11">
        <v>0.48011301890893282</v>
      </c>
      <c r="AE331" s="11">
        <v>0.51672862453531598</v>
      </c>
      <c r="AF331" s="11">
        <v>0.48327137546468402</v>
      </c>
      <c r="AG331" s="11">
        <v>0.52113929684023141</v>
      </c>
      <c r="AH331" s="11">
        <v>0.47886070315976859</v>
      </c>
      <c r="AI331" s="11">
        <v>0.51503759398496241</v>
      </c>
      <c r="AJ331" s="11">
        <v>0.48496240601503759</v>
      </c>
      <c r="AK331" s="11">
        <v>0.50992779783393505</v>
      </c>
      <c r="AL331" s="11">
        <v>0.49007220216606501</v>
      </c>
      <c r="AM331" s="11">
        <v>0.51350114416475967</v>
      </c>
      <c r="AN331" s="11">
        <v>0.48649885583524027</v>
      </c>
      <c r="AO331" s="11">
        <v>0.52363553322676415</v>
      </c>
      <c r="AP331" s="11">
        <v>0.47636446677323591</v>
      </c>
      <c r="AQ331" s="11">
        <v>0.52970635101297514</v>
      </c>
      <c r="AR331" s="11">
        <v>0.4702936489870248</v>
      </c>
      <c r="AS331" s="11">
        <v>0.53620572975411684</v>
      </c>
      <c r="AT331" s="11">
        <v>0.46379427024588316</v>
      </c>
      <c r="AU331" s="11">
        <v>0.53873955274452223</v>
      </c>
      <c r="AV331" s="11">
        <v>0.46126044725547777</v>
      </c>
      <c r="AW331" s="11">
        <v>0.5329500221141088</v>
      </c>
      <c r="AX331" s="11">
        <v>0.4670499778858912</v>
      </c>
      <c r="AY331" s="11">
        <v>0.53003768565728215</v>
      </c>
      <c r="AZ331" s="11">
        <v>0.46996231434271779</v>
      </c>
      <c r="BA331" s="11">
        <v>0.53179579041648006</v>
      </c>
      <c r="BB331" s="11">
        <v>0.46820420958351994</v>
      </c>
      <c r="BC331" s="11">
        <v>0.53598233995584987</v>
      </c>
      <c r="BD331" s="11">
        <v>0.46401766004415013</v>
      </c>
      <c r="BE331" s="11">
        <v>0.53519875638463243</v>
      </c>
      <c r="BF331" s="11">
        <v>0.46480124361536751</v>
      </c>
    </row>
    <row r="332" spans="1:58" x14ac:dyDescent="0.3">
      <c r="A332" s="3">
        <v>1870</v>
      </c>
      <c r="B332" s="4" t="s">
        <v>324</v>
      </c>
      <c r="C332" s="11">
        <v>0.51897938662644549</v>
      </c>
      <c r="D332" s="11">
        <v>0.48102061337355456</v>
      </c>
      <c r="E332" s="11">
        <v>0.51787901053147201</v>
      </c>
      <c r="F332" s="11">
        <v>0.48212098946852805</v>
      </c>
      <c r="G332" s="11">
        <v>0.51682220039292726</v>
      </c>
      <c r="H332" s="11">
        <v>0.48317779960707269</v>
      </c>
      <c r="I332" s="11">
        <v>0.52280405405405406</v>
      </c>
      <c r="J332" s="11">
        <v>0.47719594594594594</v>
      </c>
      <c r="K332" s="11">
        <v>0.5375475285171103</v>
      </c>
      <c r="L332" s="11">
        <v>0.46245247148288976</v>
      </c>
      <c r="M332" s="11">
        <v>0.56408450704225355</v>
      </c>
      <c r="N332" s="11">
        <v>0.43591549295774645</v>
      </c>
      <c r="O332" s="11">
        <v>0.56951035999536981</v>
      </c>
      <c r="P332" s="11">
        <v>0.43048964000463019</v>
      </c>
      <c r="Q332" s="11">
        <v>0.57774722126733125</v>
      </c>
      <c r="R332" s="11">
        <v>0.42225277873266875</v>
      </c>
      <c r="S332" s="11">
        <v>0.58220348638486952</v>
      </c>
      <c r="T332" s="11">
        <v>0.41779651361513043</v>
      </c>
      <c r="U332" s="11">
        <v>0.62064359441408623</v>
      </c>
      <c r="V332" s="11">
        <v>0.37935640558591377</v>
      </c>
      <c r="W332" s="11">
        <v>0.61761131366699817</v>
      </c>
      <c r="X332" s="11">
        <v>0.38238868633300188</v>
      </c>
      <c r="Y332" s="11">
        <v>0.62708310341021967</v>
      </c>
      <c r="Z332" s="11">
        <v>0.37291689658978039</v>
      </c>
      <c r="AA332" s="11">
        <v>0.62395900064061494</v>
      </c>
      <c r="AB332" s="11">
        <v>0.37604099935938501</v>
      </c>
      <c r="AC332" s="11">
        <v>0.62382112959627001</v>
      </c>
      <c r="AD332" s="11">
        <v>0.37617887040372999</v>
      </c>
      <c r="AE332" s="11">
        <v>0.6240895175762694</v>
      </c>
      <c r="AF332" s="11">
        <v>0.3759104824237306</v>
      </c>
      <c r="AG332" s="11">
        <v>0.62878787878787878</v>
      </c>
      <c r="AH332" s="11">
        <v>0.37121212121212122</v>
      </c>
      <c r="AI332" s="11">
        <v>0.62254341270666524</v>
      </c>
      <c r="AJ332" s="11">
        <v>0.3774565872933347</v>
      </c>
      <c r="AK332" s="11">
        <v>0.62022309440198309</v>
      </c>
      <c r="AL332" s="11">
        <v>0.37977690559801691</v>
      </c>
      <c r="AM332" s="11">
        <v>0.61302007865866281</v>
      </c>
      <c r="AN332" s="11">
        <v>0.38697992134133719</v>
      </c>
      <c r="AO332" s="11">
        <v>0.60921079744487949</v>
      </c>
      <c r="AP332" s="11">
        <v>0.39078920255512056</v>
      </c>
      <c r="AQ332" s="11">
        <v>0.61435980880707819</v>
      </c>
      <c r="AR332" s="11">
        <v>0.38564019119292181</v>
      </c>
      <c r="AS332" s="11">
        <v>0.61179188429087983</v>
      </c>
      <c r="AT332" s="11">
        <v>0.38820811570912012</v>
      </c>
      <c r="AU332" s="11">
        <v>0.64674885663153714</v>
      </c>
      <c r="AV332" s="11">
        <v>0.35325114336846292</v>
      </c>
      <c r="AW332" s="11">
        <v>0.64864063272367767</v>
      </c>
      <c r="AX332" s="11">
        <v>0.35135936727632228</v>
      </c>
      <c r="AY332" s="11">
        <v>0.65075921908893708</v>
      </c>
      <c r="AZ332" s="11">
        <v>0.34924078091106292</v>
      </c>
      <c r="BA332" s="11">
        <v>0.65668858572970856</v>
      </c>
      <c r="BB332" s="11">
        <v>0.34331141427029149</v>
      </c>
      <c r="BC332" s="11">
        <v>0.66212165167778747</v>
      </c>
      <c r="BD332" s="11">
        <v>0.33787834832221253</v>
      </c>
      <c r="BE332" s="11">
        <v>0.66528447444551586</v>
      </c>
      <c r="BF332" s="11">
        <v>0.33471552555448408</v>
      </c>
    </row>
    <row r="333" spans="1:58" x14ac:dyDescent="0.3">
      <c r="A333" s="3">
        <v>1871</v>
      </c>
      <c r="B333" s="4" t="s">
        <v>325</v>
      </c>
      <c r="C333" s="11">
        <v>0.69590643274853803</v>
      </c>
      <c r="D333" s="11">
        <v>0.30409356725146197</v>
      </c>
      <c r="E333" s="11">
        <v>0.7039789441089952</v>
      </c>
      <c r="F333" s="11">
        <v>0.2960210558910048</v>
      </c>
      <c r="G333" s="11">
        <v>0.70480225988700562</v>
      </c>
      <c r="H333" s="11">
        <v>0.29519774011299438</v>
      </c>
      <c r="I333" s="11">
        <v>0.70603215024669741</v>
      </c>
      <c r="J333" s="11">
        <v>0.29396784975330253</v>
      </c>
      <c r="K333" s="11">
        <v>0.70655316415033731</v>
      </c>
      <c r="L333" s="11">
        <v>0.29344683584966269</v>
      </c>
      <c r="M333" s="11">
        <v>0.67569310122501614</v>
      </c>
      <c r="N333" s="11">
        <v>0.32430689877498386</v>
      </c>
      <c r="O333" s="11">
        <v>0.67562221855941984</v>
      </c>
      <c r="P333" s="11">
        <v>0.32437778144058022</v>
      </c>
      <c r="Q333" s="11">
        <v>0.67515923566878977</v>
      </c>
      <c r="R333" s="11">
        <v>0.32484076433121017</v>
      </c>
      <c r="S333" s="11">
        <v>0.67539356605065026</v>
      </c>
      <c r="T333" s="11">
        <v>0.32460643394934974</v>
      </c>
      <c r="U333" s="11">
        <v>0.66150200510390089</v>
      </c>
      <c r="V333" s="11">
        <v>0.33849799489609916</v>
      </c>
      <c r="W333" s="11">
        <v>0.66563467492260064</v>
      </c>
      <c r="X333" s="11">
        <v>0.33436532507739936</v>
      </c>
      <c r="Y333" s="11">
        <v>0.65623849834376147</v>
      </c>
      <c r="Z333" s="11">
        <v>0.34376150165623848</v>
      </c>
      <c r="AA333" s="11">
        <v>0.65435307221087802</v>
      </c>
      <c r="AB333" s="11">
        <v>0.34564692778912198</v>
      </c>
      <c r="AC333" s="11">
        <v>0.65977443609022557</v>
      </c>
      <c r="AD333" s="11">
        <v>0.34022556390977443</v>
      </c>
      <c r="AE333" s="11">
        <v>0.66041666666666665</v>
      </c>
      <c r="AF333" s="11">
        <v>0.33958333333333335</v>
      </c>
      <c r="AG333" s="11">
        <v>0.65860679332181926</v>
      </c>
      <c r="AH333" s="11">
        <v>0.34139320667818079</v>
      </c>
      <c r="AI333" s="11">
        <v>0.66034044218352572</v>
      </c>
      <c r="AJ333" s="11">
        <v>0.33965955781647428</v>
      </c>
      <c r="AK333" s="11">
        <v>0.65989645559538035</v>
      </c>
      <c r="AL333" s="11">
        <v>0.34010354440461965</v>
      </c>
      <c r="AM333" s="11">
        <v>0.65960024227740766</v>
      </c>
      <c r="AN333" s="11">
        <v>0.34039975772259234</v>
      </c>
      <c r="AO333" s="11">
        <v>0.66127074059085389</v>
      </c>
      <c r="AP333" s="11">
        <v>0.33872925940914611</v>
      </c>
      <c r="AQ333" s="11">
        <v>0.6607681479991957</v>
      </c>
      <c r="AR333" s="11">
        <v>0.33923185200080436</v>
      </c>
      <c r="AS333" s="11">
        <v>0.66566083283041644</v>
      </c>
      <c r="AT333" s="11">
        <v>0.33433916716958356</v>
      </c>
      <c r="AU333" s="11">
        <v>0.73408541498791302</v>
      </c>
      <c r="AV333" s="11">
        <v>0.26591458501208703</v>
      </c>
      <c r="AW333" s="11">
        <v>0.73252769385699901</v>
      </c>
      <c r="AX333" s="11">
        <v>0.26747230614300099</v>
      </c>
      <c r="AY333" s="11">
        <v>0.74029370348018508</v>
      </c>
      <c r="AZ333" s="11">
        <v>0.25970629651981492</v>
      </c>
      <c r="BA333" s="11">
        <v>0.73757295230428654</v>
      </c>
      <c r="BB333" s="11">
        <v>0.2624270476957134</v>
      </c>
      <c r="BC333" s="11">
        <v>0.74147437206452926</v>
      </c>
      <c r="BD333" s="11">
        <v>0.25852562793547068</v>
      </c>
      <c r="BE333" s="11">
        <v>0.74422880490296217</v>
      </c>
      <c r="BF333" s="11">
        <v>0.25577119509703777</v>
      </c>
    </row>
    <row r="334" spans="1:58" x14ac:dyDescent="0.3">
      <c r="A334" s="3">
        <v>1874</v>
      </c>
      <c r="B334" s="4" t="s">
        <v>326</v>
      </c>
      <c r="C334" s="11">
        <v>0.93926247288503251</v>
      </c>
      <c r="D334" s="11">
        <v>6.0737527114967459E-2</v>
      </c>
      <c r="E334" s="11">
        <v>0.94180269694819019</v>
      </c>
      <c r="F334" s="11">
        <v>5.8197303051809791E-2</v>
      </c>
      <c r="G334" s="11">
        <v>0.94324712643678166</v>
      </c>
      <c r="H334" s="11">
        <v>5.6752873563218391E-2</v>
      </c>
      <c r="I334" s="11">
        <v>0.9444850255661067</v>
      </c>
      <c r="J334" s="11">
        <v>5.5514974433893353E-2</v>
      </c>
      <c r="K334" s="11">
        <v>0.95095168374816985</v>
      </c>
      <c r="L334" s="11">
        <v>4.9048316251830162E-2</v>
      </c>
      <c r="M334" s="11">
        <v>0.95021961932650079</v>
      </c>
      <c r="N334" s="11">
        <v>4.9780380673499269E-2</v>
      </c>
      <c r="O334" s="11">
        <v>0.9511844938980617</v>
      </c>
      <c r="P334" s="11">
        <v>4.8815506101938265E-2</v>
      </c>
      <c r="Q334" s="11">
        <v>0.9499274310595065</v>
      </c>
      <c r="R334" s="11">
        <v>5.0072568940493466E-2</v>
      </c>
      <c r="S334" s="11">
        <v>0.95492111194590534</v>
      </c>
      <c r="T334" s="11">
        <v>4.5078888054094664E-2</v>
      </c>
      <c r="U334" s="11">
        <v>0.41111111111111109</v>
      </c>
      <c r="V334" s="11">
        <v>0.58888888888888891</v>
      </c>
      <c r="W334" s="11">
        <v>0.76635514018691586</v>
      </c>
      <c r="X334" s="11">
        <v>0.23364485981308411</v>
      </c>
      <c r="Y334" s="11">
        <v>0.68407310704960833</v>
      </c>
      <c r="Z334" s="11">
        <v>0.31592689295039167</v>
      </c>
      <c r="AA334" s="11">
        <v>0.70167064439140814</v>
      </c>
      <c r="AB334" s="11">
        <v>0.29832935560859186</v>
      </c>
      <c r="AC334" s="11">
        <v>0.71569433032046015</v>
      </c>
      <c r="AD334" s="11">
        <v>0.28430566967953985</v>
      </c>
      <c r="AE334" s="11">
        <v>0.70423728813559328</v>
      </c>
      <c r="AF334" s="11">
        <v>0.29576271186440678</v>
      </c>
      <c r="AG334" s="11">
        <v>0.69606164383561642</v>
      </c>
      <c r="AH334" s="11">
        <v>0.30393835616438358</v>
      </c>
      <c r="AI334" s="11">
        <v>0.69739130434782604</v>
      </c>
      <c r="AJ334" s="11">
        <v>0.30260869565217391</v>
      </c>
      <c r="AK334" s="11">
        <v>0.69661921708185048</v>
      </c>
      <c r="AL334" s="11">
        <v>0.30338078291814946</v>
      </c>
      <c r="AM334" s="11">
        <v>0.69926873857404026</v>
      </c>
      <c r="AN334" s="11">
        <v>0.30073126142595979</v>
      </c>
      <c r="AO334" s="11">
        <v>0.68214936247723135</v>
      </c>
      <c r="AP334" s="11">
        <v>0.31785063752276865</v>
      </c>
      <c r="AQ334" s="11">
        <v>0.70769230769230773</v>
      </c>
      <c r="AR334" s="11">
        <v>0.29230769230769232</v>
      </c>
      <c r="AS334" s="11">
        <v>0.6997270245677889</v>
      </c>
      <c r="AT334" s="11">
        <v>0.3002729754322111</v>
      </c>
      <c r="AU334" s="11">
        <v>0.70181818181818179</v>
      </c>
      <c r="AV334" s="11">
        <v>0.29818181818181816</v>
      </c>
      <c r="AW334" s="11">
        <v>0.7128532360984503</v>
      </c>
      <c r="AX334" s="11">
        <v>0.2871467639015497</v>
      </c>
      <c r="AY334" s="11">
        <v>0.69671361502347418</v>
      </c>
      <c r="AZ334" s="11">
        <v>0.30328638497652582</v>
      </c>
      <c r="BA334" s="11">
        <v>0.35339063992359121</v>
      </c>
      <c r="BB334" s="11">
        <v>0.64660936007640879</v>
      </c>
      <c r="BC334" s="11">
        <v>0.70982986767485823</v>
      </c>
      <c r="BD334" s="11">
        <v>0.29017013232514177</v>
      </c>
      <c r="BE334" s="11">
        <v>0.71401515151515149</v>
      </c>
      <c r="BF334" s="11">
        <v>0.28598484848484851</v>
      </c>
    </row>
    <row r="335" spans="1:58" x14ac:dyDescent="0.3">
      <c r="A335" s="3">
        <v>1902</v>
      </c>
      <c r="B335" s="4" t="s">
        <v>327</v>
      </c>
      <c r="C335" s="12">
        <v>0.83121012778981263</v>
      </c>
      <c r="D335" s="12">
        <v>0.1687898722101874</v>
      </c>
      <c r="E335" s="12">
        <v>0.84703640399992142</v>
      </c>
      <c r="F335" s="12">
        <v>0.15296359600007858</v>
      </c>
      <c r="G335" s="12">
        <v>0.85049318838052046</v>
      </c>
      <c r="H335" s="12">
        <v>0.14950681161947948</v>
      </c>
      <c r="I335" s="12">
        <v>0.85419661510743106</v>
      </c>
      <c r="J335" s="12">
        <v>0.14580338489256894</v>
      </c>
      <c r="K335" s="12">
        <v>0.85827133278221734</v>
      </c>
      <c r="L335" s="12">
        <v>0.14172866721778268</v>
      </c>
      <c r="M335" s="12">
        <v>0.8567163642249519</v>
      </c>
      <c r="N335" s="12">
        <v>0.1432836357750481</v>
      </c>
      <c r="O335" s="12">
        <v>0.85961841104804337</v>
      </c>
      <c r="P335" s="12">
        <v>0.14038158895195657</v>
      </c>
      <c r="Q335" s="12">
        <v>0.86059982204232599</v>
      </c>
      <c r="R335" s="12">
        <v>0.13940017795767398</v>
      </c>
      <c r="S335" s="12">
        <v>0.86227524023788349</v>
      </c>
      <c r="T335" s="12">
        <v>0.13772475976211654</v>
      </c>
      <c r="U335" s="12">
        <v>0.86432924167554259</v>
      </c>
      <c r="V335" s="12">
        <v>0.13567075832445741</v>
      </c>
      <c r="W335" s="12">
        <v>0.86511834117727304</v>
      </c>
      <c r="X335" s="12">
        <v>0.13488165882272696</v>
      </c>
      <c r="Y335" s="12">
        <v>0.86341177455824469</v>
      </c>
      <c r="Z335" s="12">
        <v>0.13658822544175531</v>
      </c>
      <c r="AA335" s="12">
        <v>0.8677833686440678</v>
      </c>
      <c r="AB335" s="12">
        <v>0.1322166313559322</v>
      </c>
      <c r="AC335" s="12">
        <v>0.86848951941485442</v>
      </c>
      <c r="AD335" s="12">
        <v>0.13151048058514556</v>
      </c>
      <c r="AE335" s="12">
        <v>0.87067975610939496</v>
      </c>
      <c r="AF335" s="12">
        <v>0.12932024389060504</v>
      </c>
      <c r="AG335" s="12">
        <v>0.86615672656862586</v>
      </c>
      <c r="AH335" s="12">
        <v>0.13384327343137412</v>
      </c>
      <c r="AI335" s="12">
        <v>0.86105428796223449</v>
      </c>
      <c r="AJ335" s="12">
        <v>0.13894571203776554</v>
      </c>
      <c r="AK335" s="12">
        <v>0.86100853374709074</v>
      </c>
      <c r="AL335" s="12">
        <v>0.13899146625290923</v>
      </c>
      <c r="AM335" s="12">
        <v>0.85778438524967049</v>
      </c>
      <c r="AN335" s="12">
        <v>0.14221561475032951</v>
      </c>
      <c r="AO335" s="12">
        <v>0.85672809326814592</v>
      </c>
      <c r="AP335" s="12">
        <v>0.14327190673185408</v>
      </c>
      <c r="AQ335" s="12">
        <v>0.85876220541810444</v>
      </c>
      <c r="AR335" s="12">
        <v>0.14123779458189561</v>
      </c>
      <c r="AS335" s="12">
        <v>0.85982243885455656</v>
      </c>
      <c r="AT335" s="12">
        <v>0.14017756114544347</v>
      </c>
      <c r="AU335" s="11">
        <v>0.88809292767852044</v>
      </c>
      <c r="AV335" s="11">
        <v>0.11190707232147953</v>
      </c>
      <c r="AW335" s="11">
        <v>0.89199652144640507</v>
      </c>
      <c r="AX335" s="11">
        <v>0.10800347855359498</v>
      </c>
      <c r="AY335" s="11">
        <v>0.89127067544393423</v>
      </c>
      <c r="AZ335" s="11">
        <v>0.10872932455606572</v>
      </c>
      <c r="BA335" s="11">
        <v>0.8911444663167104</v>
      </c>
      <c r="BB335" s="11">
        <v>0.10885553368328958</v>
      </c>
      <c r="BC335" s="11">
        <v>0.89302219048517262</v>
      </c>
      <c r="BD335" s="11">
        <v>0.10697780951482734</v>
      </c>
      <c r="BE335" s="11">
        <v>0.89769681853158911</v>
      </c>
      <c r="BF335" s="11">
        <v>0.10230318146841086</v>
      </c>
    </row>
    <row r="336" spans="1:58" x14ac:dyDescent="0.3">
      <c r="A336" s="3">
        <v>1903</v>
      </c>
      <c r="B336" s="4" t="s">
        <v>328</v>
      </c>
      <c r="C336" s="11">
        <v>0.81830190398105129</v>
      </c>
      <c r="D336" s="11">
        <v>0.18169809601894871</v>
      </c>
      <c r="E336" s="11">
        <v>0.8229008296772512</v>
      </c>
      <c r="F336" s="11">
        <v>0.1770991703227488</v>
      </c>
      <c r="G336" s="11">
        <v>0.82139399806389157</v>
      </c>
      <c r="H336" s="11">
        <v>0.17860600193610843</v>
      </c>
      <c r="I336" s="11">
        <v>0.82226829591071504</v>
      </c>
      <c r="J336" s="11">
        <v>0.17773170408928493</v>
      </c>
      <c r="K336" s="11">
        <v>0.8289434237012292</v>
      </c>
      <c r="L336" s="11">
        <v>0.17105657629877083</v>
      </c>
      <c r="M336" s="11">
        <v>0.84374734697342724</v>
      </c>
      <c r="N336" s="11">
        <v>0.15625265302657271</v>
      </c>
      <c r="O336" s="11">
        <v>0.84762348555452005</v>
      </c>
      <c r="P336" s="11">
        <v>0.15237651444547995</v>
      </c>
      <c r="Q336" s="11">
        <v>0.83454946546750386</v>
      </c>
      <c r="R336" s="11">
        <v>0.16545053453249617</v>
      </c>
      <c r="S336" s="11">
        <v>0.8302808821654698</v>
      </c>
      <c r="T336" s="11">
        <v>0.16971911783453023</v>
      </c>
      <c r="U336" s="11">
        <v>0.82421875</v>
      </c>
      <c r="V336" s="11">
        <v>0.17578125</v>
      </c>
      <c r="W336" s="11">
        <v>0.82755106373943688</v>
      </c>
      <c r="X336" s="11">
        <v>0.17244893626056307</v>
      </c>
      <c r="Y336" s="11">
        <v>0.82741955996439021</v>
      </c>
      <c r="Z336" s="11">
        <v>0.17258044003560982</v>
      </c>
      <c r="AA336" s="11">
        <v>0.82928895100156697</v>
      </c>
      <c r="AB336" s="11">
        <v>0.17071104899843306</v>
      </c>
      <c r="AC336" s="11">
        <v>0.83116499112950915</v>
      </c>
      <c r="AD336" s="11">
        <v>0.16883500887049083</v>
      </c>
      <c r="AE336" s="11">
        <v>0.83508638533350232</v>
      </c>
      <c r="AF336" s="11">
        <v>0.1649136146664977</v>
      </c>
      <c r="AG336" s="11">
        <v>0.83391179209345634</v>
      </c>
      <c r="AH336" s="11">
        <v>0.16608820790654363</v>
      </c>
      <c r="AI336" s="11">
        <v>0.83330525606469008</v>
      </c>
      <c r="AJ336" s="11">
        <v>0.16669474393530997</v>
      </c>
      <c r="AK336" s="11">
        <v>0.83492531033031769</v>
      </c>
      <c r="AL336" s="11">
        <v>0.16507468966968231</v>
      </c>
      <c r="AM336" s="11">
        <v>0.83610099127340509</v>
      </c>
      <c r="AN336" s="11">
        <v>0.16389900872659494</v>
      </c>
      <c r="AO336" s="11">
        <v>0.83783669320684395</v>
      </c>
      <c r="AP336" s="11">
        <v>0.16216330679315602</v>
      </c>
      <c r="AQ336" s="11">
        <v>0.84020942408376964</v>
      </c>
      <c r="AR336" s="11">
        <v>0.15979057591623036</v>
      </c>
      <c r="AS336" s="11">
        <v>0.84109429569266592</v>
      </c>
      <c r="AT336" s="11">
        <v>0.15890570430733411</v>
      </c>
      <c r="AU336" s="11">
        <v>0.84243298969072167</v>
      </c>
      <c r="AV336" s="11">
        <v>0.15756701030927836</v>
      </c>
      <c r="AW336" s="11">
        <v>0.84186141861418617</v>
      </c>
      <c r="AX336" s="11">
        <v>0.15813858138581385</v>
      </c>
      <c r="AY336" s="11">
        <v>0.8437601559961001</v>
      </c>
      <c r="AZ336" s="11">
        <v>0.1562398440038999</v>
      </c>
      <c r="BA336" s="11">
        <v>0.84411155766654489</v>
      </c>
      <c r="BB336" s="11">
        <v>0.15588844233345511</v>
      </c>
      <c r="BC336" s="11">
        <v>0.845356249495683</v>
      </c>
      <c r="BD336" s="11">
        <v>0.15464375050431695</v>
      </c>
      <c r="BE336" s="11">
        <v>0.84683702716886677</v>
      </c>
      <c r="BF336" s="11">
        <v>0.15316297283113317</v>
      </c>
    </row>
    <row r="337" spans="1:58" x14ac:dyDescent="0.3">
      <c r="A337" s="3">
        <v>1911</v>
      </c>
      <c r="B337" s="4" t="s">
        <v>329</v>
      </c>
      <c r="C337" s="11">
        <v>0.490862364363221</v>
      </c>
      <c r="D337" s="11">
        <v>0.50913763563677894</v>
      </c>
      <c r="E337" s="11">
        <v>0.48755364806866952</v>
      </c>
      <c r="F337" s="11">
        <v>0.51244635193133048</v>
      </c>
      <c r="G337" s="11">
        <v>0.46370967741935482</v>
      </c>
      <c r="H337" s="11">
        <v>0.53629032258064513</v>
      </c>
      <c r="I337" s="11">
        <v>0.45572013867002836</v>
      </c>
      <c r="J337" s="11">
        <v>0.54427986132997164</v>
      </c>
      <c r="K337" s="11">
        <v>0.44508670520231214</v>
      </c>
      <c r="L337" s="11">
        <v>0.55491329479768781</v>
      </c>
      <c r="M337" s="11">
        <v>0.4604992657856094</v>
      </c>
      <c r="N337" s="11">
        <v>0.5395007342143906</v>
      </c>
      <c r="O337" s="11">
        <v>0.46623222748815168</v>
      </c>
      <c r="P337" s="11">
        <v>0.53376777251184837</v>
      </c>
      <c r="Q337" s="11">
        <v>0.46757477050636659</v>
      </c>
      <c r="R337" s="11">
        <v>0.53242522949363336</v>
      </c>
      <c r="S337" s="11">
        <v>0.4716417910447761</v>
      </c>
      <c r="T337" s="11">
        <v>0.5283582089552239</v>
      </c>
      <c r="U337" s="11">
        <v>0.4617314930991217</v>
      </c>
      <c r="V337" s="11">
        <v>0.53826850690087824</v>
      </c>
      <c r="W337" s="11">
        <v>0.49763182822860752</v>
      </c>
      <c r="X337" s="11">
        <v>0.50236817177139248</v>
      </c>
      <c r="Y337" s="11">
        <v>0.48510092918936237</v>
      </c>
      <c r="Z337" s="11">
        <v>0.51489907081063757</v>
      </c>
      <c r="AA337" s="11">
        <v>0.4733652312599681</v>
      </c>
      <c r="AB337" s="11">
        <v>0.5266347687400319</v>
      </c>
      <c r="AC337" s="11">
        <v>0.47586653709102689</v>
      </c>
      <c r="AD337" s="11">
        <v>0.52413346290897311</v>
      </c>
      <c r="AE337" s="11">
        <v>0.47955511939810269</v>
      </c>
      <c r="AF337" s="11">
        <v>0.52044488060189731</v>
      </c>
      <c r="AG337" s="11">
        <v>0.47759241086032056</v>
      </c>
      <c r="AH337" s="11">
        <v>0.52240758913967944</v>
      </c>
      <c r="AI337" s="11">
        <v>0.48920863309352519</v>
      </c>
      <c r="AJ337" s="11">
        <v>0.51079136690647486</v>
      </c>
      <c r="AK337" s="11">
        <v>0.49671052631578949</v>
      </c>
      <c r="AL337" s="11">
        <v>0.50328947368421051</v>
      </c>
      <c r="AM337" s="11">
        <v>0.50231023102310235</v>
      </c>
      <c r="AN337" s="11">
        <v>0.49768976897689771</v>
      </c>
      <c r="AO337" s="11">
        <v>0.50430178689609528</v>
      </c>
      <c r="AP337" s="11">
        <v>0.49569821310390472</v>
      </c>
      <c r="AQ337" s="11">
        <v>0.51985559566786999</v>
      </c>
      <c r="AR337" s="11">
        <v>0.48014440433212996</v>
      </c>
      <c r="AS337" s="11">
        <v>0.51405888190539195</v>
      </c>
      <c r="AT337" s="11">
        <v>0.48594111809460799</v>
      </c>
      <c r="AU337" s="11">
        <v>0.60390243902439023</v>
      </c>
      <c r="AV337" s="11">
        <v>0.39609756097560977</v>
      </c>
      <c r="AW337" s="11">
        <v>0.60981912144702843</v>
      </c>
      <c r="AX337" s="11">
        <v>0.39018087855297157</v>
      </c>
      <c r="AY337" s="11">
        <v>0.60852587048486817</v>
      </c>
      <c r="AZ337" s="11">
        <v>0.39147412951513177</v>
      </c>
      <c r="BA337" s="11">
        <v>0.59153998678122932</v>
      </c>
      <c r="BB337" s="11">
        <v>0.40846001321877068</v>
      </c>
      <c r="BC337" s="11">
        <v>0.60100502512562815</v>
      </c>
      <c r="BD337" s="11">
        <v>0.39899497487437185</v>
      </c>
      <c r="BE337" s="11">
        <v>0.62204724409448819</v>
      </c>
      <c r="BF337" s="11">
        <v>0.37795275590551181</v>
      </c>
    </row>
    <row r="338" spans="1:58" x14ac:dyDescent="0.3">
      <c r="A338" s="3">
        <v>1913</v>
      </c>
      <c r="B338" s="4" t="s">
        <v>330</v>
      </c>
      <c r="C338" s="11">
        <v>0.30943285336467824</v>
      </c>
      <c r="D338" s="11">
        <v>0.69056714663532182</v>
      </c>
      <c r="E338" s="11">
        <v>0.31477642878294343</v>
      </c>
      <c r="F338" s="11">
        <v>0.68522357121705657</v>
      </c>
      <c r="G338" s="11">
        <v>0.31058328322309081</v>
      </c>
      <c r="H338" s="11">
        <v>0.68941671677690919</v>
      </c>
      <c r="I338" s="11">
        <v>0.31950333131435493</v>
      </c>
      <c r="J338" s="11">
        <v>0.68049666868564507</v>
      </c>
      <c r="K338" s="11">
        <v>0.31701562960778529</v>
      </c>
      <c r="L338" s="11">
        <v>0.68298437039221471</v>
      </c>
      <c r="M338" s="11">
        <v>0.31232959709179037</v>
      </c>
      <c r="N338" s="11">
        <v>0.68767040290820969</v>
      </c>
      <c r="O338" s="11">
        <v>0.31420681190549249</v>
      </c>
      <c r="P338" s="11">
        <v>0.68579318809450751</v>
      </c>
      <c r="Q338" s="11">
        <v>0.28602620087336245</v>
      </c>
      <c r="R338" s="11">
        <v>0.71397379912663761</v>
      </c>
      <c r="S338" s="11">
        <v>0.28142948308870452</v>
      </c>
      <c r="T338" s="11">
        <v>0.71857051691129548</v>
      </c>
      <c r="U338" s="11">
        <v>0.38843561546647748</v>
      </c>
      <c r="V338" s="11">
        <v>0.61156438453352258</v>
      </c>
      <c r="W338" s="11">
        <v>0.40106951871657753</v>
      </c>
      <c r="X338" s="11">
        <v>0.59893048128342241</v>
      </c>
      <c r="Y338" s="11">
        <v>0.3926924441291238</v>
      </c>
      <c r="Z338" s="11">
        <v>0.60730755587087615</v>
      </c>
      <c r="AA338" s="11">
        <v>0.39798401112269727</v>
      </c>
      <c r="AB338" s="11">
        <v>0.60201598887730279</v>
      </c>
      <c r="AC338" s="11">
        <v>0.40097799511002447</v>
      </c>
      <c r="AD338" s="11">
        <v>0.59902200488997559</v>
      </c>
      <c r="AE338" s="11">
        <v>0.39908256880733944</v>
      </c>
      <c r="AF338" s="11">
        <v>0.6009174311926605</v>
      </c>
      <c r="AG338" s="11">
        <v>0.39150773659589783</v>
      </c>
      <c r="AH338" s="11">
        <v>0.60849226340410223</v>
      </c>
      <c r="AI338" s="11">
        <v>0.32879234167893961</v>
      </c>
      <c r="AJ338" s="11">
        <v>0.67120765832106033</v>
      </c>
      <c r="AK338" s="11">
        <v>0.3309514855208725</v>
      </c>
      <c r="AL338" s="11">
        <v>0.6690485144791275</v>
      </c>
      <c r="AM338" s="11">
        <v>0.32953682611996965</v>
      </c>
      <c r="AN338" s="11">
        <v>0.67046317388003041</v>
      </c>
      <c r="AO338" s="11">
        <v>0.33192307692307693</v>
      </c>
      <c r="AP338" s="11">
        <v>0.66807692307692312</v>
      </c>
      <c r="AQ338" s="11">
        <v>0.33981281497480204</v>
      </c>
      <c r="AR338" s="11">
        <v>0.66018718502519802</v>
      </c>
      <c r="AS338" s="11">
        <v>0.35945017182130584</v>
      </c>
      <c r="AT338" s="11">
        <v>0.6405498281786941</v>
      </c>
      <c r="AU338" s="11">
        <v>0.35855605692467896</v>
      </c>
      <c r="AV338" s="11">
        <v>0.64144394307532104</v>
      </c>
      <c r="AW338" s="11">
        <v>0.3559726962457338</v>
      </c>
      <c r="AX338" s="11">
        <v>0.6440273037542662</v>
      </c>
      <c r="AY338" s="11">
        <v>0.35870663523071739</v>
      </c>
      <c r="AZ338" s="11">
        <v>0.64129336476928256</v>
      </c>
      <c r="BA338" s="11">
        <v>0.36678771871904919</v>
      </c>
      <c r="BB338" s="11">
        <v>0.63321228128095086</v>
      </c>
      <c r="BC338" s="11">
        <v>0.38954635108481261</v>
      </c>
      <c r="BD338" s="11">
        <v>0.61045364891518739</v>
      </c>
      <c r="BE338" s="11">
        <v>0.38404577583305283</v>
      </c>
      <c r="BF338" s="11">
        <v>0.61595422416694712</v>
      </c>
    </row>
    <row r="339" spans="1:58" x14ac:dyDescent="0.3">
      <c r="A339" s="3">
        <v>1917</v>
      </c>
      <c r="B339" s="4" t="s">
        <v>331</v>
      </c>
      <c r="C339" s="11">
        <v>0.25270270270270268</v>
      </c>
      <c r="D339" s="11">
        <v>0.74729729729729732</v>
      </c>
      <c r="E339" s="11">
        <v>0.26534379326257501</v>
      </c>
      <c r="F339" s="11">
        <v>0.73465620673742504</v>
      </c>
      <c r="G339" s="11">
        <v>0.27576335877862596</v>
      </c>
      <c r="H339" s="11">
        <v>0.7242366412213741</v>
      </c>
      <c r="I339" s="11">
        <v>0.27759197324414714</v>
      </c>
      <c r="J339" s="11">
        <v>0.72240802675585281</v>
      </c>
      <c r="K339" s="11">
        <v>0.26959847036328871</v>
      </c>
      <c r="L339" s="11">
        <v>0.73040152963671123</v>
      </c>
      <c r="M339" s="11">
        <v>0.28432327166504384</v>
      </c>
      <c r="N339" s="11">
        <v>0.71567672833495621</v>
      </c>
      <c r="O339" s="11">
        <v>0.28837665522314859</v>
      </c>
      <c r="P339" s="11">
        <v>0.71162334477685141</v>
      </c>
      <c r="Q339" s="11">
        <v>0.15899795501022496</v>
      </c>
      <c r="R339" s="11">
        <v>0.84100204498977504</v>
      </c>
      <c r="S339" s="11">
        <v>0.26224328593996843</v>
      </c>
      <c r="T339" s="11">
        <v>0.73775671406003163</v>
      </c>
      <c r="U339" s="11">
        <v>0.27606635071090047</v>
      </c>
      <c r="V339" s="11">
        <v>0.72393364928909953</v>
      </c>
      <c r="W339" s="11">
        <v>0.28745432399512788</v>
      </c>
      <c r="X339" s="11">
        <v>0.71254567600487206</v>
      </c>
      <c r="Y339" s="11">
        <v>0.28368355995055622</v>
      </c>
      <c r="Z339" s="11">
        <v>0.71631644004944373</v>
      </c>
      <c r="AA339" s="11">
        <v>0.29509202453987732</v>
      </c>
      <c r="AB339" s="11">
        <v>0.70490797546012274</v>
      </c>
      <c r="AC339" s="11">
        <v>0.28084314941103533</v>
      </c>
      <c r="AD339" s="11">
        <v>0.71915685058896461</v>
      </c>
      <c r="AE339" s="11">
        <v>0.29012345679012347</v>
      </c>
      <c r="AF339" s="11">
        <v>0.70987654320987659</v>
      </c>
      <c r="AG339" s="11">
        <v>0.29785894206549118</v>
      </c>
      <c r="AH339" s="11">
        <v>0.70214105793450876</v>
      </c>
      <c r="AI339" s="11">
        <v>0.30955414012738852</v>
      </c>
      <c r="AJ339" s="11">
        <v>0.69044585987261142</v>
      </c>
      <c r="AK339" s="11">
        <v>0.30215827338129497</v>
      </c>
      <c r="AL339" s="11">
        <v>0.69784172661870503</v>
      </c>
      <c r="AM339" s="11">
        <v>0.3016304347826087</v>
      </c>
      <c r="AN339" s="11">
        <v>0.69836956521739135</v>
      </c>
      <c r="AO339" s="11">
        <v>0.29788732394366196</v>
      </c>
      <c r="AP339" s="11">
        <v>0.70211267605633798</v>
      </c>
      <c r="AQ339" s="11">
        <v>0.31545064377682402</v>
      </c>
      <c r="AR339" s="11">
        <v>0.68454935622317592</v>
      </c>
      <c r="AS339" s="11">
        <v>0.31876790830945556</v>
      </c>
      <c r="AT339" s="11">
        <v>0.68123209169054444</v>
      </c>
      <c r="AU339" s="11">
        <v>0.33048433048433046</v>
      </c>
      <c r="AV339" s="11">
        <v>0.66951566951566954</v>
      </c>
      <c r="AW339" s="11">
        <v>0.32751396648044695</v>
      </c>
      <c r="AX339" s="11">
        <v>0.67248603351955305</v>
      </c>
      <c r="AY339" s="11">
        <v>0.33404558404558404</v>
      </c>
      <c r="AZ339" s="11">
        <v>0.66595441595441596</v>
      </c>
      <c r="BA339" s="11">
        <v>0.34788833214030063</v>
      </c>
      <c r="BB339" s="11">
        <v>0.65211166785969932</v>
      </c>
      <c r="BC339" s="11">
        <v>0.34100719424460429</v>
      </c>
      <c r="BD339" s="11">
        <v>0.65899280575539565</v>
      </c>
      <c r="BE339" s="11">
        <v>0.34229651162790697</v>
      </c>
      <c r="BF339" s="11">
        <v>0.65770348837209303</v>
      </c>
    </row>
    <row r="340" spans="1:58" x14ac:dyDescent="0.3">
      <c r="A340" s="3">
        <v>1919</v>
      </c>
      <c r="B340" s="4" t="s">
        <v>332</v>
      </c>
      <c r="C340" s="11">
        <v>0</v>
      </c>
      <c r="D340" s="11">
        <v>1</v>
      </c>
      <c r="E340" s="11">
        <v>0</v>
      </c>
      <c r="F340" s="11">
        <v>1</v>
      </c>
      <c r="G340" s="11">
        <v>0</v>
      </c>
      <c r="H340" s="11">
        <v>1</v>
      </c>
      <c r="I340" s="11">
        <v>0</v>
      </c>
      <c r="J340" s="11">
        <v>1</v>
      </c>
      <c r="K340" s="11">
        <v>0</v>
      </c>
      <c r="L340" s="11">
        <v>1</v>
      </c>
      <c r="M340" s="11">
        <v>0</v>
      </c>
      <c r="N340" s="11">
        <v>1</v>
      </c>
      <c r="O340" s="11">
        <v>0</v>
      </c>
      <c r="P340" s="11">
        <v>1</v>
      </c>
      <c r="Q340" s="11">
        <v>0</v>
      </c>
      <c r="R340" s="11">
        <v>1</v>
      </c>
      <c r="S340" s="11">
        <v>0</v>
      </c>
      <c r="T340" s="11">
        <v>1</v>
      </c>
      <c r="U340" s="11">
        <v>0</v>
      </c>
      <c r="V340" s="11">
        <v>1</v>
      </c>
      <c r="W340" s="11">
        <v>0</v>
      </c>
      <c r="X340" s="11">
        <v>1</v>
      </c>
      <c r="Y340" s="11">
        <v>0</v>
      </c>
      <c r="Z340" s="11">
        <v>1</v>
      </c>
      <c r="AA340" s="11">
        <v>0</v>
      </c>
      <c r="AB340" s="11">
        <v>1</v>
      </c>
      <c r="AC340" s="11">
        <v>0</v>
      </c>
      <c r="AD340" s="11">
        <v>1</v>
      </c>
      <c r="AE340" s="11">
        <v>0</v>
      </c>
      <c r="AF340" s="11">
        <v>1</v>
      </c>
      <c r="AG340" s="11">
        <v>0</v>
      </c>
      <c r="AH340" s="11">
        <v>1</v>
      </c>
      <c r="AI340" s="11">
        <v>0</v>
      </c>
      <c r="AJ340" s="11">
        <v>1</v>
      </c>
      <c r="AK340" s="11">
        <v>0</v>
      </c>
      <c r="AL340" s="11">
        <v>1</v>
      </c>
      <c r="AM340" s="11">
        <v>0</v>
      </c>
      <c r="AN340" s="11">
        <v>1</v>
      </c>
      <c r="AO340" s="11">
        <v>0</v>
      </c>
      <c r="AP340" s="11">
        <v>1</v>
      </c>
      <c r="AQ340" s="11">
        <v>0</v>
      </c>
      <c r="AR340" s="11">
        <v>1</v>
      </c>
      <c r="AS340" s="11">
        <v>0</v>
      </c>
      <c r="AT340" s="11">
        <v>1</v>
      </c>
      <c r="AU340" s="11">
        <v>0</v>
      </c>
      <c r="AV340" s="11">
        <v>1</v>
      </c>
      <c r="AW340" s="11">
        <v>0</v>
      </c>
      <c r="AX340" s="11">
        <v>1</v>
      </c>
      <c r="AY340" s="11">
        <v>0</v>
      </c>
      <c r="AZ340" s="11">
        <v>1</v>
      </c>
      <c r="BA340" s="11">
        <v>0</v>
      </c>
      <c r="BB340" s="11">
        <v>1</v>
      </c>
      <c r="BC340" s="11">
        <v>0</v>
      </c>
      <c r="BD340" s="11">
        <v>1</v>
      </c>
      <c r="BE340" s="11">
        <v>0</v>
      </c>
      <c r="BF340" s="11">
        <v>1</v>
      </c>
    </row>
    <row r="341" spans="1:58" x14ac:dyDescent="0.3">
      <c r="A341" s="3">
        <v>1920</v>
      </c>
      <c r="B341" s="4" t="s">
        <v>333</v>
      </c>
      <c r="C341" s="11">
        <v>0</v>
      </c>
      <c r="D341" s="11">
        <v>1</v>
      </c>
      <c r="E341" s="11">
        <v>0</v>
      </c>
      <c r="F341" s="11">
        <v>1</v>
      </c>
      <c r="G341" s="11">
        <v>0</v>
      </c>
      <c r="H341" s="11">
        <v>1</v>
      </c>
      <c r="I341" s="11">
        <v>0</v>
      </c>
      <c r="J341" s="11">
        <v>1</v>
      </c>
      <c r="K341" s="11">
        <v>0</v>
      </c>
      <c r="L341" s="11">
        <v>1</v>
      </c>
      <c r="M341" s="11">
        <v>0</v>
      </c>
      <c r="N341" s="11">
        <v>1</v>
      </c>
      <c r="O341" s="11">
        <v>0</v>
      </c>
      <c r="P341" s="11">
        <v>1</v>
      </c>
      <c r="Q341" s="11">
        <v>0</v>
      </c>
      <c r="R341" s="11">
        <v>1</v>
      </c>
      <c r="S341" s="11">
        <v>0</v>
      </c>
      <c r="T341" s="11">
        <v>1</v>
      </c>
      <c r="U341" s="11">
        <v>0.28856243441762852</v>
      </c>
      <c r="V341" s="11">
        <v>0.71143756558237148</v>
      </c>
      <c r="W341" s="11">
        <v>0.2929936305732484</v>
      </c>
      <c r="X341" s="11">
        <v>0.70700636942675155</v>
      </c>
      <c r="Y341" s="11">
        <v>0.27713382507903056</v>
      </c>
      <c r="Z341" s="11">
        <v>0.7228661749209695</v>
      </c>
      <c r="AA341" s="11">
        <v>0.28469387755102044</v>
      </c>
      <c r="AB341" s="11">
        <v>0.71530612244897962</v>
      </c>
      <c r="AC341" s="11">
        <v>0.2937062937062937</v>
      </c>
      <c r="AD341" s="11">
        <v>0.70629370629370625</v>
      </c>
      <c r="AE341" s="11">
        <v>0.26289180990899896</v>
      </c>
      <c r="AF341" s="11">
        <v>0.73710819009100104</v>
      </c>
      <c r="AG341" s="11">
        <v>0.26178010471204188</v>
      </c>
      <c r="AH341" s="11">
        <v>0.73821989528795806</v>
      </c>
      <c r="AI341" s="11">
        <v>0.2722567287784679</v>
      </c>
      <c r="AJ341" s="11">
        <v>0.72774327122153204</v>
      </c>
      <c r="AK341" s="11">
        <v>0.27877507919746569</v>
      </c>
      <c r="AL341" s="11">
        <v>0.72122492080253431</v>
      </c>
      <c r="AM341" s="11">
        <v>0.27083333333333331</v>
      </c>
      <c r="AN341" s="11">
        <v>0.72916666666666663</v>
      </c>
      <c r="AO341" s="11">
        <v>0.27328556806550663</v>
      </c>
      <c r="AP341" s="11">
        <v>0.72671443193449337</v>
      </c>
      <c r="AQ341" s="11">
        <v>0.28020833333333334</v>
      </c>
      <c r="AR341" s="11">
        <v>0.71979166666666672</v>
      </c>
      <c r="AS341" s="11">
        <v>0.26536885245901637</v>
      </c>
      <c r="AT341" s="11">
        <v>0.73463114754098358</v>
      </c>
      <c r="AU341" s="11">
        <v>0.24820512820512822</v>
      </c>
      <c r="AV341" s="11">
        <v>0.75179487179487181</v>
      </c>
      <c r="AW341" s="11">
        <v>0.23168316831683169</v>
      </c>
      <c r="AX341" s="11">
        <v>0.76831683168316833</v>
      </c>
      <c r="AY341" s="11">
        <v>0.23605577689243029</v>
      </c>
      <c r="AZ341" s="11">
        <v>0.76394422310756971</v>
      </c>
      <c r="BA341" s="11">
        <v>0.2825880114176974</v>
      </c>
      <c r="BB341" s="11">
        <v>0.7174119885823026</v>
      </c>
      <c r="BC341" s="11">
        <v>0.28531598513011153</v>
      </c>
      <c r="BD341" s="11">
        <v>0.71468401486988853</v>
      </c>
      <c r="BE341" s="11">
        <v>0.28166351606805295</v>
      </c>
      <c r="BF341" s="11">
        <v>0.71833648393194705</v>
      </c>
    </row>
    <row r="342" spans="1:58" x14ac:dyDescent="0.3">
      <c r="A342" s="3">
        <v>1922</v>
      </c>
      <c r="B342" s="4" t="s">
        <v>334</v>
      </c>
      <c r="C342" s="11">
        <v>0.56235476374903171</v>
      </c>
      <c r="D342" s="11">
        <v>0.43764523625096824</v>
      </c>
      <c r="E342" s="11">
        <v>0.56286013619696174</v>
      </c>
      <c r="F342" s="11">
        <v>0.43713986380303826</v>
      </c>
      <c r="G342" s="11">
        <v>0.57113241772479917</v>
      </c>
      <c r="H342" s="11">
        <v>0.42886758227520083</v>
      </c>
      <c r="I342" s="11">
        <v>0.56598852373500264</v>
      </c>
      <c r="J342" s="11">
        <v>0.43401147626499736</v>
      </c>
      <c r="K342" s="11">
        <v>0.55883127138720712</v>
      </c>
      <c r="L342" s="11">
        <v>0.44116872861279283</v>
      </c>
      <c r="M342" s="11">
        <v>0.55027422303473494</v>
      </c>
      <c r="N342" s="11">
        <v>0.44972577696526506</v>
      </c>
      <c r="O342" s="11">
        <v>0.55815748841996915</v>
      </c>
      <c r="P342" s="11">
        <v>0.44184251158003091</v>
      </c>
      <c r="Q342" s="11">
        <v>0.55996904823316995</v>
      </c>
      <c r="R342" s="11">
        <v>0.44003095176683005</v>
      </c>
      <c r="S342" s="11">
        <v>0.55599787685774948</v>
      </c>
      <c r="T342" s="11">
        <v>0.44400212314225052</v>
      </c>
      <c r="U342" s="11">
        <v>0.59819052687599783</v>
      </c>
      <c r="V342" s="11">
        <v>0.40180947312400211</v>
      </c>
      <c r="W342" s="11">
        <v>0.6107487607618054</v>
      </c>
      <c r="X342" s="11">
        <v>0.3892512392381946</v>
      </c>
      <c r="Y342" s="11">
        <v>0.60805860805860801</v>
      </c>
      <c r="Z342" s="11">
        <v>0.39194139194139194</v>
      </c>
      <c r="AA342" s="11">
        <v>0.60757816640169582</v>
      </c>
      <c r="AB342" s="11">
        <v>0.39242183359830418</v>
      </c>
      <c r="AC342" s="11">
        <v>0.6134872736814484</v>
      </c>
      <c r="AD342" s="11">
        <v>0.38651272631855155</v>
      </c>
      <c r="AE342" s="11">
        <v>0.61204188481675392</v>
      </c>
      <c r="AF342" s="11">
        <v>0.38795811518324608</v>
      </c>
      <c r="AG342" s="11">
        <v>0.60636079249217933</v>
      </c>
      <c r="AH342" s="11">
        <v>0.39363920750782067</v>
      </c>
      <c r="AI342" s="11">
        <v>0.60429936305732479</v>
      </c>
      <c r="AJ342" s="11">
        <v>0.39570063694267515</v>
      </c>
      <c r="AK342" s="11">
        <v>0.62038934426229508</v>
      </c>
      <c r="AL342" s="11">
        <v>0.37961065573770492</v>
      </c>
      <c r="AM342" s="11">
        <v>0.62836308775458893</v>
      </c>
      <c r="AN342" s="11">
        <v>0.37163691224541112</v>
      </c>
      <c r="AO342" s="11">
        <v>0.62203731719616739</v>
      </c>
      <c r="AP342" s="11">
        <v>0.37796268280383255</v>
      </c>
      <c r="AQ342" s="11">
        <v>0.61771443115296509</v>
      </c>
      <c r="AR342" s="11">
        <v>0.38228556884703485</v>
      </c>
      <c r="AS342" s="11">
        <v>0.61368939590355198</v>
      </c>
      <c r="AT342" s="11">
        <v>0.38631060409644802</v>
      </c>
      <c r="AU342" s="11">
        <v>0.61077080142930062</v>
      </c>
      <c r="AV342" s="11">
        <v>0.38922919857069932</v>
      </c>
      <c r="AW342" s="11">
        <v>0.61459119496855341</v>
      </c>
      <c r="AX342" s="11">
        <v>0.38540880503144653</v>
      </c>
      <c r="AY342" s="11">
        <v>0.62933792763967511</v>
      </c>
      <c r="AZ342" s="11">
        <v>0.37066207236032489</v>
      </c>
      <c r="BA342" s="11">
        <v>0.61741951584726729</v>
      </c>
      <c r="BB342" s="11">
        <v>0.38258048415273271</v>
      </c>
      <c r="BC342" s="11">
        <v>0.61862917398945516</v>
      </c>
      <c r="BD342" s="11">
        <v>0.38137082601054484</v>
      </c>
      <c r="BE342" s="11">
        <v>0.62226139511458067</v>
      </c>
      <c r="BF342" s="11">
        <v>0.37773860488541927</v>
      </c>
    </row>
    <row r="343" spans="1:58" x14ac:dyDescent="0.3">
      <c r="A343" s="3">
        <v>1923</v>
      </c>
      <c r="B343" s="4" t="s">
        <v>335</v>
      </c>
      <c r="C343" s="11">
        <v>0.29874706342991386</v>
      </c>
      <c r="D343" s="11">
        <v>0.70125293657008614</v>
      </c>
      <c r="E343" s="11">
        <v>0.29868578255675032</v>
      </c>
      <c r="F343" s="11">
        <v>0.70131421744324973</v>
      </c>
      <c r="G343" s="11">
        <v>0.31313131313131315</v>
      </c>
      <c r="H343" s="11">
        <v>0.68686868686868685</v>
      </c>
      <c r="I343" s="11">
        <v>0.29862792574656982</v>
      </c>
      <c r="J343" s="11">
        <v>0.70137207425343018</v>
      </c>
      <c r="K343" s="11">
        <v>0.32784313725490194</v>
      </c>
      <c r="L343" s="11">
        <v>0.672156862745098</v>
      </c>
      <c r="M343" s="11">
        <v>0.3076301978199435</v>
      </c>
      <c r="N343" s="11">
        <v>0.6923698021800565</v>
      </c>
      <c r="O343" s="11">
        <v>0.31051344743276282</v>
      </c>
      <c r="P343" s="11">
        <v>0.68948655256723712</v>
      </c>
      <c r="Q343" s="11">
        <v>0.30351307189542481</v>
      </c>
      <c r="R343" s="11">
        <v>0.69648692810457513</v>
      </c>
      <c r="S343" s="11">
        <v>0.30478589420654911</v>
      </c>
      <c r="T343" s="11">
        <v>0.69521410579345089</v>
      </c>
      <c r="U343" s="11">
        <v>0.33890436397400187</v>
      </c>
      <c r="V343" s="11">
        <v>0.66109563602599819</v>
      </c>
      <c r="W343" s="11">
        <v>0.33985102420856611</v>
      </c>
      <c r="X343" s="11">
        <v>0.66014897579143395</v>
      </c>
      <c r="Y343" s="11">
        <v>0.3390777829529576</v>
      </c>
      <c r="Z343" s="11">
        <v>0.66092221704704235</v>
      </c>
      <c r="AA343" s="11">
        <v>0.33562585969738651</v>
      </c>
      <c r="AB343" s="11">
        <v>0.66437414030261344</v>
      </c>
      <c r="AC343" s="11">
        <v>0.33629560336763331</v>
      </c>
      <c r="AD343" s="11">
        <v>0.66370439663236669</v>
      </c>
      <c r="AE343" s="11">
        <v>0.33519034354688954</v>
      </c>
      <c r="AF343" s="11">
        <v>0.66480965645311052</v>
      </c>
      <c r="AG343" s="11">
        <v>0.33785046728971962</v>
      </c>
      <c r="AH343" s="11">
        <v>0.66214953271028032</v>
      </c>
      <c r="AI343" s="11">
        <v>0.34562211981566821</v>
      </c>
      <c r="AJ343" s="11">
        <v>0.65437788018433185</v>
      </c>
      <c r="AK343" s="11">
        <v>0.33786954481464099</v>
      </c>
      <c r="AL343" s="11">
        <v>0.66213045518535896</v>
      </c>
      <c r="AM343" s="11">
        <v>0.34007707129094411</v>
      </c>
      <c r="AN343" s="11">
        <v>0.65992292870905589</v>
      </c>
      <c r="AO343" s="11">
        <v>0.34177215189873417</v>
      </c>
      <c r="AP343" s="11">
        <v>0.65822784810126578</v>
      </c>
      <c r="AQ343" s="11">
        <v>0.3402548371873525</v>
      </c>
      <c r="AR343" s="11">
        <v>0.6597451628126475</v>
      </c>
      <c r="AS343" s="11">
        <v>0.3359375</v>
      </c>
      <c r="AT343" s="11">
        <v>0.6640625</v>
      </c>
      <c r="AU343" s="11">
        <v>0.32892335766423358</v>
      </c>
      <c r="AV343" s="11">
        <v>0.67107664233576647</v>
      </c>
      <c r="AW343" s="11">
        <v>0.34864864864864864</v>
      </c>
      <c r="AX343" s="11">
        <v>0.65135135135135136</v>
      </c>
      <c r="AY343" s="11">
        <v>0.36043360433604338</v>
      </c>
      <c r="AZ343" s="11">
        <v>0.63956639566395668</v>
      </c>
      <c r="BA343" s="11">
        <v>0.35788055680287384</v>
      </c>
      <c r="BB343" s="11">
        <v>0.64211944319712622</v>
      </c>
      <c r="BC343" s="11">
        <v>0.35198555956678701</v>
      </c>
      <c r="BD343" s="11">
        <v>0.64801444043321299</v>
      </c>
      <c r="BE343" s="11">
        <v>0.37246963562753038</v>
      </c>
      <c r="BF343" s="11">
        <v>0.62753036437246967</v>
      </c>
    </row>
    <row r="344" spans="1:58" x14ac:dyDescent="0.3">
      <c r="A344" s="3">
        <v>1924</v>
      </c>
      <c r="B344" s="4" t="s">
        <v>336</v>
      </c>
      <c r="C344" s="11">
        <v>0.52245670995671001</v>
      </c>
      <c r="D344" s="11">
        <v>0.47754329004329005</v>
      </c>
      <c r="E344" s="11">
        <v>0.52729257641921401</v>
      </c>
      <c r="F344" s="11">
        <v>0.47270742358078605</v>
      </c>
      <c r="G344" s="11">
        <v>0.52909689816085648</v>
      </c>
      <c r="H344" s="11">
        <v>0.47090310183914358</v>
      </c>
      <c r="I344" s="11">
        <v>0.53400748026042388</v>
      </c>
      <c r="J344" s="11">
        <v>0.46599251973957612</v>
      </c>
      <c r="K344" s="11">
        <v>0.52263546454938015</v>
      </c>
      <c r="L344" s="11">
        <v>0.47736453545061985</v>
      </c>
      <c r="M344" s="11">
        <v>0.52210175145954962</v>
      </c>
      <c r="N344" s="11">
        <v>0.47789824854045038</v>
      </c>
      <c r="O344" s="11">
        <v>0.52750628316112813</v>
      </c>
      <c r="P344" s="11">
        <v>0.47249371683887181</v>
      </c>
      <c r="Q344" s="11">
        <v>0.5244140625</v>
      </c>
      <c r="R344" s="11">
        <v>0.4755859375</v>
      </c>
      <c r="S344" s="11">
        <v>0.52227407721680097</v>
      </c>
      <c r="T344" s="11">
        <v>0.47772592278319898</v>
      </c>
      <c r="U344" s="11">
        <v>0.46429608127721333</v>
      </c>
      <c r="V344" s="11">
        <v>0.53570391872278667</v>
      </c>
      <c r="W344" s="11">
        <v>0.46336518969012452</v>
      </c>
      <c r="X344" s="11">
        <v>0.53663481030987548</v>
      </c>
      <c r="Y344" s="11">
        <v>0.47037572254335258</v>
      </c>
      <c r="Z344" s="11">
        <v>0.52962427745664742</v>
      </c>
      <c r="AA344" s="11">
        <v>0.47103569338794615</v>
      </c>
      <c r="AB344" s="11">
        <v>0.52896430661205385</v>
      </c>
      <c r="AC344" s="11">
        <v>0.50688342120679553</v>
      </c>
      <c r="AD344" s="11">
        <v>0.49311657879320447</v>
      </c>
      <c r="AE344" s="11">
        <v>0.5057317254726813</v>
      </c>
      <c r="AF344" s="11">
        <v>0.49426827452731875</v>
      </c>
      <c r="AG344" s="11">
        <v>0.49766671684479902</v>
      </c>
      <c r="AH344" s="11">
        <v>0.50233328315520098</v>
      </c>
      <c r="AI344" s="11">
        <v>0.5055665700777795</v>
      </c>
      <c r="AJ344" s="11">
        <v>0.4944334299222205</v>
      </c>
      <c r="AK344" s="11">
        <v>0.50616344544209402</v>
      </c>
      <c r="AL344" s="11">
        <v>0.49383655455790593</v>
      </c>
      <c r="AM344" s="11">
        <v>0.50493695883335865</v>
      </c>
      <c r="AN344" s="11">
        <v>0.49506304116664135</v>
      </c>
      <c r="AO344" s="11">
        <v>0.50711853915196536</v>
      </c>
      <c r="AP344" s="11">
        <v>0.49288146084803469</v>
      </c>
      <c r="AQ344" s="11">
        <v>0.52638825149150992</v>
      </c>
      <c r="AR344" s="11">
        <v>0.47361174850849014</v>
      </c>
      <c r="AS344" s="11">
        <v>0.52412848226518494</v>
      </c>
      <c r="AT344" s="11">
        <v>0.47587151773481506</v>
      </c>
      <c r="AU344" s="11">
        <v>0.53110773899848251</v>
      </c>
      <c r="AV344" s="11">
        <v>0.46889226100151743</v>
      </c>
      <c r="AW344" s="11">
        <v>0.53576289127476184</v>
      </c>
      <c r="AX344" s="11">
        <v>0.46423710872523816</v>
      </c>
      <c r="AY344" s="11">
        <v>0.53787310634468277</v>
      </c>
      <c r="AZ344" s="11">
        <v>0.46212689365531723</v>
      </c>
      <c r="BA344" s="11">
        <v>0.53792385484830463</v>
      </c>
      <c r="BB344" s="11">
        <v>0.46207614515169543</v>
      </c>
      <c r="BC344" s="11">
        <v>0.54570964407029976</v>
      </c>
      <c r="BD344" s="11">
        <v>0.45429035592970018</v>
      </c>
      <c r="BE344" s="11">
        <v>0.54859165314850322</v>
      </c>
      <c r="BF344" s="11">
        <v>0.45140834685149683</v>
      </c>
    </row>
    <row r="345" spans="1:58" x14ac:dyDescent="0.3">
      <c r="A345" s="3">
        <v>1925</v>
      </c>
      <c r="B345" s="4" t="s">
        <v>337</v>
      </c>
      <c r="C345" s="11">
        <v>0.26699582225598179</v>
      </c>
      <c r="D345" s="11">
        <v>0.73300417774401827</v>
      </c>
      <c r="E345" s="11">
        <v>0.40849282296650719</v>
      </c>
      <c r="F345" s="11">
        <v>0.59150717703349287</v>
      </c>
      <c r="G345" s="11">
        <v>0.40615570307785154</v>
      </c>
      <c r="H345" s="11">
        <v>0.59384429692214846</v>
      </c>
      <c r="I345" s="11">
        <v>0.40742942050520059</v>
      </c>
      <c r="J345" s="11">
        <v>0.59257057949479941</v>
      </c>
      <c r="K345" s="11">
        <v>0.41849710982658961</v>
      </c>
      <c r="L345" s="11">
        <v>0.58150289017341039</v>
      </c>
      <c r="M345" s="11">
        <v>0.4224212655301936</v>
      </c>
      <c r="N345" s="11">
        <v>0.57757873446980645</v>
      </c>
      <c r="O345" s="11">
        <v>0.42502192341420636</v>
      </c>
      <c r="P345" s="11">
        <v>0.57497807658579358</v>
      </c>
      <c r="Q345" s="11">
        <v>0.43063754427390794</v>
      </c>
      <c r="R345" s="11">
        <v>0.56936245572609212</v>
      </c>
      <c r="S345" s="11">
        <v>0.43296506419826813</v>
      </c>
      <c r="T345" s="11">
        <v>0.56703493580173181</v>
      </c>
      <c r="U345" s="11">
        <v>0.41584766584766586</v>
      </c>
      <c r="V345" s="11">
        <v>0.58415233415233414</v>
      </c>
      <c r="W345" s="11">
        <v>0.42927127985303121</v>
      </c>
      <c r="X345" s="11">
        <v>0.57072872014696874</v>
      </c>
      <c r="Y345" s="11">
        <v>0.43093922651933703</v>
      </c>
      <c r="Z345" s="11">
        <v>0.56906077348066297</v>
      </c>
      <c r="AA345" s="11">
        <v>0.42883267296555927</v>
      </c>
      <c r="AB345" s="11">
        <v>0.57116732703444073</v>
      </c>
      <c r="AC345" s="11">
        <v>0.41846340722745218</v>
      </c>
      <c r="AD345" s="11">
        <v>0.58153659277254788</v>
      </c>
      <c r="AE345" s="11">
        <v>0.4239854633555421</v>
      </c>
      <c r="AF345" s="11">
        <v>0.5760145366444579</v>
      </c>
      <c r="AG345" s="11">
        <v>0.42498487598306112</v>
      </c>
      <c r="AH345" s="11">
        <v>0.57501512401693888</v>
      </c>
      <c r="AI345" s="11">
        <v>0.4322932444713723</v>
      </c>
      <c r="AJ345" s="11">
        <v>0.5677067555286277</v>
      </c>
      <c r="AK345" s="11">
        <v>0.43458509993943067</v>
      </c>
      <c r="AL345" s="11">
        <v>0.56541490006056938</v>
      </c>
      <c r="AM345" s="11">
        <v>0.44272257672439985</v>
      </c>
      <c r="AN345" s="11">
        <v>0.55727742327560015</v>
      </c>
      <c r="AO345" s="11">
        <v>0.43454871488344293</v>
      </c>
      <c r="AP345" s="11">
        <v>0.56545128511655707</v>
      </c>
      <c r="AQ345" s="11">
        <v>0.44089552238805968</v>
      </c>
      <c r="AR345" s="11">
        <v>0.55910447761194026</v>
      </c>
      <c r="AS345" s="11">
        <v>0.44057193923145666</v>
      </c>
      <c r="AT345" s="11">
        <v>0.55942806076854334</v>
      </c>
      <c r="AU345" s="11">
        <v>0.43312666076173606</v>
      </c>
      <c r="AV345" s="11">
        <v>0.566873339238264</v>
      </c>
      <c r="AW345" s="11">
        <v>0.42670537010159654</v>
      </c>
      <c r="AX345" s="11">
        <v>0.57329462989840352</v>
      </c>
      <c r="AY345" s="11">
        <v>0.43097936646323742</v>
      </c>
      <c r="AZ345" s="11">
        <v>0.56902063353676258</v>
      </c>
      <c r="BA345" s="11">
        <v>0.43532482598607891</v>
      </c>
      <c r="BB345" s="11">
        <v>0.56467517401392109</v>
      </c>
      <c r="BC345" s="11">
        <v>0.44005722460658081</v>
      </c>
      <c r="BD345" s="11">
        <v>0.55994277539341919</v>
      </c>
      <c r="BE345" s="11">
        <v>0.44479495268138802</v>
      </c>
      <c r="BF345" s="11">
        <v>0.55520504731861198</v>
      </c>
    </row>
    <row r="346" spans="1:58" x14ac:dyDescent="0.3">
      <c r="A346" s="3">
        <v>1926</v>
      </c>
      <c r="B346" s="4" t="s">
        <v>338</v>
      </c>
      <c r="C346" s="11">
        <v>1.890359168241966E-3</v>
      </c>
      <c r="D346" s="11">
        <v>0.99810964083175802</v>
      </c>
      <c r="E346" s="11">
        <v>1.2650221378874131E-3</v>
      </c>
      <c r="F346" s="11">
        <v>0.99873497786211263</v>
      </c>
      <c r="G346" s="11">
        <v>1.4598540145985401E-3</v>
      </c>
      <c r="H346" s="11">
        <v>0.99854014598540142</v>
      </c>
      <c r="I346" s="11">
        <v>7.4019245003700959E-4</v>
      </c>
      <c r="J346" s="11">
        <v>0.99925980754996302</v>
      </c>
      <c r="K346" s="11">
        <v>1.3386880856760374E-3</v>
      </c>
      <c r="L346" s="11">
        <v>0.99866131191432395</v>
      </c>
      <c r="M346" s="11">
        <v>0</v>
      </c>
      <c r="N346" s="11">
        <v>1</v>
      </c>
      <c r="O346" s="11">
        <v>0</v>
      </c>
      <c r="P346" s="11">
        <v>1</v>
      </c>
      <c r="Q346" s="11">
        <v>0</v>
      </c>
      <c r="R346" s="11">
        <v>1</v>
      </c>
      <c r="S346" s="11">
        <v>0</v>
      </c>
      <c r="T346" s="11">
        <v>1</v>
      </c>
      <c r="U346" s="11">
        <v>0</v>
      </c>
      <c r="V346" s="11">
        <v>1</v>
      </c>
      <c r="W346" s="11">
        <v>0</v>
      </c>
      <c r="X346" s="11">
        <v>1</v>
      </c>
      <c r="Y346" s="11">
        <v>0</v>
      </c>
      <c r="Z346" s="11">
        <v>1</v>
      </c>
      <c r="AA346" s="11">
        <v>0</v>
      </c>
      <c r="AB346" s="11">
        <v>1</v>
      </c>
      <c r="AC346" s="11">
        <v>0</v>
      </c>
      <c r="AD346" s="11">
        <v>1</v>
      </c>
      <c r="AE346" s="11">
        <v>0</v>
      </c>
      <c r="AF346" s="11">
        <v>1</v>
      </c>
      <c r="AG346" s="11">
        <v>0</v>
      </c>
      <c r="AH346" s="11">
        <v>1</v>
      </c>
      <c r="AI346" s="11">
        <v>0</v>
      </c>
      <c r="AJ346" s="11">
        <v>1</v>
      </c>
      <c r="AK346" s="11">
        <v>0</v>
      </c>
      <c r="AL346" s="11">
        <v>1</v>
      </c>
      <c r="AM346" s="11">
        <v>0</v>
      </c>
      <c r="AN346" s="11">
        <v>1</v>
      </c>
      <c r="AO346" s="11">
        <v>0</v>
      </c>
      <c r="AP346" s="11">
        <v>1</v>
      </c>
      <c r="AQ346" s="11">
        <v>0</v>
      </c>
      <c r="AR346" s="11">
        <v>1</v>
      </c>
      <c r="AS346" s="11">
        <v>0</v>
      </c>
      <c r="AT346" s="11">
        <v>1</v>
      </c>
      <c r="AU346" s="11">
        <v>0</v>
      </c>
      <c r="AV346" s="11">
        <v>1</v>
      </c>
      <c r="AW346" s="11">
        <v>0</v>
      </c>
      <c r="AX346" s="11">
        <v>1</v>
      </c>
      <c r="AY346" s="11">
        <v>0</v>
      </c>
      <c r="AZ346" s="11">
        <v>1</v>
      </c>
      <c r="BA346" s="11">
        <v>0</v>
      </c>
      <c r="BB346" s="11">
        <v>1</v>
      </c>
      <c r="BC346" s="11">
        <v>0</v>
      </c>
      <c r="BD346" s="11">
        <v>1</v>
      </c>
      <c r="BE346" s="11">
        <v>0</v>
      </c>
      <c r="BF346" s="11">
        <v>1</v>
      </c>
    </row>
    <row r="347" spans="1:58" x14ac:dyDescent="0.3">
      <c r="A347" s="3">
        <v>1927</v>
      </c>
      <c r="B347" s="4" t="s">
        <v>339</v>
      </c>
      <c r="C347" s="11">
        <v>0</v>
      </c>
      <c r="D347" s="11">
        <v>1</v>
      </c>
      <c r="E347" s="11">
        <v>0</v>
      </c>
      <c r="F347" s="11">
        <v>1</v>
      </c>
      <c r="G347" s="11">
        <v>0</v>
      </c>
      <c r="H347" s="11">
        <v>1</v>
      </c>
      <c r="I347" s="11">
        <v>0</v>
      </c>
      <c r="J347" s="11">
        <v>1</v>
      </c>
      <c r="K347" s="11">
        <v>0</v>
      </c>
      <c r="L347" s="11">
        <v>1</v>
      </c>
      <c r="M347" s="11">
        <v>0</v>
      </c>
      <c r="N347" s="11">
        <v>1</v>
      </c>
      <c r="O347" s="11">
        <v>0</v>
      </c>
      <c r="P347" s="11">
        <v>1</v>
      </c>
      <c r="Q347" s="11">
        <v>0</v>
      </c>
      <c r="R347" s="11">
        <v>1</v>
      </c>
      <c r="S347" s="11">
        <v>0</v>
      </c>
      <c r="T347" s="11">
        <v>1</v>
      </c>
      <c r="U347" s="11">
        <v>0</v>
      </c>
      <c r="V347" s="11">
        <v>1</v>
      </c>
      <c r="W347" s="11">
        <v>0</v>
      </c>
      <c r="X347" s="11">
        <v>1</v>
      </c>
      <c r="Y347" s="11">
        <v>0</v>
      </c>
      <c r="Z347" s="11">
        <v>1</v>
      </c>
      <c r="AA347" s="11">
        <v>0</v>
      </c>
      <c r="AB347" s="11">
        <v>1</v>
      </c>
      <c r="AC347" s="11">
        <v>0</v>
      </c>
      <c r="AD347" s="11">
        <v>1</v>
      </c>
      <c r="AE347" s="11">
        <v>0</v>
      </c>
      <c r="AF347" s="11">
        <v>1</v>
      </c>
      <c r="AG347" s="11">
        <v>0</v>
      </c>
      <c r="AH347" s="11">
        <v>1</v>
      </c>
      <c r="AI347" s="11">
        <v>0</v>
      </c>
      <c r="AJ347" s="11">
        <v>1</v>
      </c>
      <c r="AK347" s="11">
        <v>0</v>
      </c>
      <c r="AL347" s="11">
        <v>1</v>
      </c>
      <c r="AM347" s="11">
        <v>0</v>
      </c>
      <c r="AN347" s="11">
        <v>1</v>
      </c>
      <c r="AO347" s="11">
        <v>0</v>
      </c>
      <c r="AP347" s="11">
        <v>1</v>
      </c>
      <c r="AQ347" s="11">
        <v>0</v>
      </c>
      <c r="AR347" s="11">
        <v>1</v>
      </c>
      <c r="AS347" s="11">
        <v>0</v>
      </c>
      <c r="AT347" s="11">
        <v>1</v>
      </c>
      <c r="AU347" s="11">
        <v>0</v>
      </c>
      <c r="AV347" s="11">
        <v>1</v>
      </c>
      <c r="AW347" s="11">
        <v>0</v>
      </c>
      <c r="AX347" s="11">
        <v>1</v>
      </c>
      <c r="AY347" s="11">
        <v>0</v>
      </c>
      <c r="AZ347" s="11">
        <v>1</v>
      </c>
      <c r="BA347" s="11">
        <v>0</v>
      </c>
      <c r="BB347" s="11">
        <v>1</v>
      </c>
      <c r="BC347" s="11">
        <v>0.18518518518518517</v>
      </c>
      <c r="BD347" s="11">
        <v>0.81481481481481477</v>
      </c>
      <c r="BE347" s="11">
        <v>0.19856770833333334</v>
      </c>
      <c r="BF347" s="11">
        <v>0.80143229166666663</v>
      </c>
    </row>
    <row r="348" spans="1:58" x14ac:dyDescent="0.3">
      <c r="A348" s="3">
        <v>1928</v>
      </c>
      <c r="B348" s="4" t="s">
        <v>340</v>
      </c>
      <c r="C348" s="11">
        <v>0.57707203718048028</v>
      </c>
      <c r="D348" s="11">
        <v>0.42292796281951978</v>
      </c>
      <c r="E348" s="11">
        <v>0.57923930269413626</v>
      </c>
      <c r="F348" s="11">
        <v>0.42076069730586368</v>
      </c>
      <c r="G348" s="11">
        <v>0.5803571428571429</v>
      </c>
      <c r="H348" s="11">
        <v>0.41964285714285715</v>
      </c>
      <c r="I348" s="11">
        <v>0.58211382113821142</v>
      </c>
      <c r="J348" s="11">
        <v>0.41788617886178864</v>
      </c>
      <c r="K348" s="11">
        <v>0.58440514469453375</v>
      </c>
      <c r="L348" s="11">
        <v>0.41559485530546625</v>
      </c>
      <c r="M348" s="11">
        <v>0.58702791461412152</v>
      </c>
      <c r="N348" s="11">
        <v>0.41297208538587848</v>
      </c>
      <c r="O348" s="11">
        <v>0.59193548387096773</v>
      </c>
      <c r="P348" s="11">
        <v>0.40806451612903227</v>
      </c>
      <c r="Q348" s="11">
        <v>0.60926076360682369</v>
      </c>
      <c r="R348" s="11">
        <v>0.39073923639317626</v>
      </c>
      <c r="S348" s="11">
        <v>0.60949208992506243</v>
      </c>
      <c r="T348" s="11">
        <v>0.39050791007493757</v>
      </c>
      <c r="U348" s="11">
        <v>0.61921708185053381</v>
      </c>
      <c r="V348" s="11">
        <v>0.38078291814946619</v>
      </c>
      <c r="W348" s="11">
        <v>0.62003454231433508</v>
      </c>
      <c r="X348" s="11">
        <v>0.37996545768566492</v>
      </c>
      <c r="Y348" s="11">
        <v>0.61327433628318584</v>
      </c>
      <c r="Z348" s="11">
        <v>0.38672566371681416</v>
      </c>
      <c r="AA348" s="11">
        <v>0.62533215234720996</v>
      </c>
      <c r="AB348" s="11">
        <v>0.3746678476527901</v>
      </c>
      <c r="AC348" s="11">
        <v>0.61751563896336015</v>
      </c>
      <c r="AD348" s="11">
        <v>0.38248436103663985</v>
      </c>
      <c r="AE348" s="11">
        <v>0.61325966850828728</v>
      </c>
      <c r="AF348" s="11">
        <v>0.38674033149171272</v>
      </c>
      <c r="AG348" s="11">
        <v>0.42538759689922478</v>
      </c>
      <c r="AH348" s="11">
        <v>0.57461240310077522</v>
      </c>
      <c r="AI348" s="11">
        <v>0.41235059760956178</v>
      </c>
      <c r="AJ348" s="11">
        <v>0.58764940239043828</v>
      </c>
      <c r="AK348" s="11">
        <v>0.41658137154554759</v>
      </c>
      <c r="AL348" s="11">
        <v>0.58341862845445236</v>
      </c>
      <c r="AM348" s="11">
        <v>0.41088580576307365</v>
      </c>
      <c r="AN348" s="11">
        <v>0.58911419423692635</v>
      </c>
      <c r="AO348" s="11">
        <v>0.41311475409836068</v>
      </c>
      <c r="AP348" s="11">
        <v>0.58688524590163937</v>
      </c>
      <c r="AQ348" s="11">
        <v>0.42857142857142855</v>
      </c>
      <c r="AR348" s="11">
        <v>0.5714285714285714</v>
      </c>
      <c r="AS348" s="11">
        <v>0.43146067415730338</v>
      </c>
      <c r="AT348" s="11">
        <v>0.56853932584269662</v>
      </c>
      <c r="AU348" s="11">
        <v>0.4207525655644242</v>
      </c>
      <c r="AV348" s="11">
        <v>0.5792474344355758</v>
      </c>
      <c r="AW348" s="11">
        <v>0.41599999999999998</v>
      </c>
      <c r="AX348" s="11">
        <v>0.58399999999999996</v>
      </c>
      <c r="AY348" s="11">
        <v>0.41950113378684806</v>
      </c>
      <c r="AZ348" s="11">
        <v>0.58049886621315194</v>
      </c>
      <c r="BA348" s="11">
        <v>0.41730558598028478</v>
      </c>
      <c r="BB348" s="11">
        <v>0.58269441401971522</v>
      </c>
      <c r="BC348" s="11">
        <v>0.63586956521739135</v>
      </c>
      <c r="BD348" s="11">
        <v>0.3641304347826087</v>
      </c>
      <c r="BE348" s="11">
        <v>0.63549415515409136</v>
      </c>
      <c r="BF348" s="11">
        <v>0.36450584484590859</v>
      </c>
    </row>
    <row r="349" spans="1:58" x14ac:dyDescent="0.3">
      <c r="A349" s="3">
        <v>1929</v>
      </c>
      <c r="B349" s="4" t="s">
        <v>341</v>
      </c>
      <c r="C349" s="11">
        <v>0.60933660933660938</v>
      </c>
      <c r="D349" s="11">
        <v>0.39066339066339067</v>
      </c>
      <c r="E349" s="11">
        <v>0.61451612903225805</v>
      </c>
      <c r="F349" s="11">
        <v>0.38548387096774195</v>
      </c>
      <c r="G349" s="11">
        <v>0.62437810945273631</v>
      </c>
      <c r="H349" s="11">
        <v>0.37562189054726369</v>
      </c>
      <c r="I349" s="11">
        <v>0.64561115668580804</v>
      </c>
      <c r="J349" s="11">
        <v>0.35438884331419196</v>
      </c>
      <c r="K349" s="11">
        <v>0.63943894389438949</v>
      </c>
      <c r="L349" s="11">
        <v>0.36056105610561057</v>
      </c>
      <c r="M349" s="11">
        <v>0.49011532125205931</v>
      </c>
      <c r="N349" s="11">
        <v>0.50988467874794074</v>
      </c>
      <c r="O349" s="11">
        <v>0.49024597116200169</v>
      </c>
      <c r="P349" s="11">
        <v>0.50975402883799825</v>
      </c>
      <c r="Q349" s="11">
        <v>0.55163283318623124</v>
      </c>
      <c r="R349" s="11">
        <v>0.44836716681376876</v>
      </c>
      <c r="S349" s="11">
        <v>0.56730769230769229</v>
      </c>
      <c r="T349" s="11">
        <v>0.43269230769230771</v>
      </c>
      <c r="U349" s="11">
        <v>0.51371807000946079</v>
      </c>
      <c r="V349" s="11">
        <v>0.48628192999053926</v>
      </c>
      <c r="W349" s="11">
        <v>0.52946768060836502</v>
      </c>
      <c r="X349" s="11">
        <v>0.47053231939163498</v>
      </c>
      <c r="Y349" s="11">
        <v>0.52986512524084783</v>
      </c>
      <c r="Z349" s="11">
        <v>0.47013487475915222</v>
      </c>
      <c r="AA349" s="11">
        <v>0.54349951124144669</v>
      </c>
      <c r="AB349" s="11">
        <v>0.45650048875855326</v>
      </c>
      <c r="AC349" s="11">
        <v>0.54980079681274896</v>
      </c>
      <c r="AD349" s="11">
        <v>0.45019920318725098</v>
      </c>
      <c r="AE349" s="11">
        <v>0.32245301681503463</v>
      </c>
      <c r="AF349" s="11">
        <v>0.67754698318496542</v>
      </c>
      <c r="AG349" s="11">
        <v>0.32241555783009213</v>
      </c>
      <c r="AH349" s="11">
        <v>0.67758444216990787</v>
      </c>
      <c r="AI349" s="11">
        <v>0.32710280373831774</v>
      </c>
      <c r="AJ349" s="11">
        <v>0.67289719626168221</v>
      </c>
      <c r="AK349" s="11">
        <v>0.33771929824561403</v>
      </c>
      <c r="AL349" s="11">
        <v>0.66228070175438591</v>
      </c>
      <c r="AM349" s="11">
        <v>0.32770270270270269</v>
      </c>
      <c r="AN349" s="11">
        <v>0.67229729729729726</v>
      </c>
      <c r="AO349" s="11">
        <v>0.32225913621262459</v>
      </c>
      <c r="AP349" s="11">
        <v>0.67774086378737541</v>
      </c>
      <c r="AQ349" s="11">
        <v>0.35550458715596328</v>
      </c>
      <c r="AR349" s="11">
        <v>0.64449541284403666</v>
      </c>
      <c r="AS349" s="11">
        <v>0.3438967136150235</v>
      </c>
      <c r="AT349" s="11">
        <v>0.6561032863849765</v>
      </c>
      <c r="AU349" s="11">
        <v>0.29808773903262092</v>
      </c>
      <c r="AV349" s="11">
        <v>0.70191226096737913</v>
      </c>
      <c r="AW349" s="11">
        <v>0.30022075055187636</v>
      </c>
      <c r="AX349" s="11">
        <v>0.69977924944812364</v>
      </c>
      <c r="AY349" s="11">
        <v>0.3080357142857143</v>
      </c>
      <c r="AZ349" s="11">
        <v>0.6919642857142857</v>
      </c>
      <c r="BA349" s="11">
        <v>0.32668881506090808</v>
      </c>
      <c r="BB349" s="11">
        <v>0.67331118493909192</v>
      </c>
      <c r="BC349" s="11">
        <v>0.33701657458563539</v>
      </c>
      <c r="BD349" s="11">
        <v>0.66298342541436461</v>
      </c>
      <c r="BE349" s="11">
        <v>0.33856502242152464</v>
      </c>
      <c r="BF349" s="11">
        <v>0.66143497757847536</v>
      </c>
    </row>
    <row r="350" spans="1:58" x14ac:dyDescent="0.3">
      <c r="A350" s="3">
        <v>1931</v>
      </c>
      <c r="B350" s="4" t="s">
        <v>342</v>
      </c>
      <c r="C350" s="11">
        <v>0.49509531741625024</v>
      </c>
      <c r="D350" s="11">
        <v>0.50490468258374976</v>
      </c>
      <c r="E350" s="11">
        <v>0.49865852530298826</v>
      </c>
      <c r="F350" s="11">
        <v>0.50134147469701174</v>
      </c>
      <c r="G350" s="11">
        <v>0.50163322445170322</v>
      </c>
      <c r="H350" s="11">
        <v>0.49836677554829678</v>
      </c>
      <c r="I350" s="11">
        <v>0.49907132243684993</v>
      </c>
      <c r="J350" s="11">
        <v>0.50092867756315007</v>
      </c>
      <c r="K350" s="11">
        <v>0.50532851450282645</v>
      </c>
      <c r="L350" s="11">
        <v>0.49467148549717355</v>
      </c>
      <c r="M350" s="11">
        <v>0.52201142015104074</v>
      </c>
      <c r="N350" s="11">
        <v>0.47798857984895932</v>
      </c>
      <c r="O350" s="11">
        <v>0.52554009520322231</v>
      </c>
      <c r="P350" s="11">
        <v>0.47445990479677774</v>
      </c>
      <c r="Q350" s="11">
        <v>0.52369732668781155</v>
      </c>
      <c r="R350" s="11">
        <v>0.47630267331218851</v>
      </c>
      <c r="S350" s="11">
        <v>0.52744456561250452</v>
      </c>
      <c r="T350" s="11">
        <v>0.47255543438749548</v>
      </c>
      <c r="U350" s="11">
        <v>0.53410055655126876</v>
      </c>
      <c r="V350" s="11">
        <v>0.46589944344873124</v>
      </c>
      <c r="W350" s="11">
        <v>0.53846153846153844</v>
      </c>
      <c r="X350" s="11">
        <v>0.46153846153846156</v>
      </c>
      <c r="Y350" s="11">
        <v>0.54419585549238947</v>
      </c>
      <c r="Z350" s="11">
        <v>0.45580414450761048</v>
      </c>
      <c r="AA350" s="11">
        <v>0.54387402148188602</v>
      </c>
      <c r="AB350" s="11">
        <v>0.45612597851811398</v>
      </c>
      <c r="AC350" s="11">
        <v>0.54866691015339664</v>
      </c>
      <c r="AD350" s="11">
        <v>0.45133308984660336</v>
      </c>
      <c r="AE350" s="11">
        <v>0.54832848837209303</v>
      </c>
      <c r="AF350" s="11">
        <v>0.45167151162790697</v>
      </c>
      <c r="AG350" s="11">
        <v>0.5495660118775697</v>
      </c>
      <c r="AH350" s="11">
        <v>0.45043398812243035</v>
      </c>
      <c r="AI350" s="11">
        <v>0.56006567545379915</v>
      </c>
      <c r="AJ350" s="11">
        <v>0.43993432454620085</v>
      </c>
      <c r="AK350" s="11">
        <v>0.55981735159817347</v>
      </c>
      <c r="AL350" s="11">
        <v>0.44018264840182647</v>
      </c>
      <c r="AM350" s="11">
        <v>0.54537254194479523</v>
      </c>
      <c r="AN350" s="11">
        <v>0.45462745805520477</v>
      </c>
      <c r="AO350" s="11">
        <v>0.54569940743400969</v>
      </c>
      <c r="AP350" s="11">
        <v>0.45430059256599031</v>
      </c>
      <c r="AQ350" s="11">
        <v>0.55113130233386776</v>
      </c>
      <c r="AR350" s="11">
        <v>0.44886869766613219</v>
      </c>
      <c r="AS350" s="11">
        <v>0.55154364797728883</v>
      </c>
      <c r="AT350" s="11">
        <v>0.44845635202271117</v>
      </c>
      <c r="AU350" s="11">
        <v>0.57105216933075709</v>
      </c>
      <c r="AV350" s="11">
        <v>0.42894783066924291</v>
      </c>
      <c r="AW350" s="11">
        <v>0.57511064826868008</v>
      </c>
      <c r="AX350" s="11">
        <v>0.42488935173131998</v>
      </c>
      <c r="AY350" s="11">
        <v>0.57734470158343487</v>
      </c>
      <c r="AZ350" s="11">
        <v>0.42265529841656518</v>
      </c>
      <c r="BA350" s="11">
        <v>0.5839737501079354</v>
      </c>
      <c r="BB350" s="11">
        <v>0.4160262498920646</v>
      </c>
      <c r="BC350" s="11">
        <v>0.588609226011511</v>
      </c>
      <c r="BD350" s="11">
        <v>0.41139077398848894</v>
      </c>
      <c r="BE350" s="11">
        <v>0.59055660865069792</v>
      </c>
      <c r="BF350" s="11">
        <v>0.40944339134930208</v>
      </c>
    </row>
    <row r="351" spans="1:58" x14ac:dyDescent="0.3">
      <c r="A351" s="3">
        <v>1933</v>
      </c>
      <c r="B351" s="4" t="s">
        <v>343</v>
      </c>
      <c r="C351" s="11">
        <v>0.19349035001635589</v>
      </c>
      <c r="D351" s="11">
        <v>0.80650964998364405</v>
      </c>
      <c r="E351" s="11">
        <v>0.21929963555696402</v>
      </c>
      <c r="F351" s="11">
        <v>0.78070036444303592</v>
      </c>
      <c r="G351" s="11">
        <v>0.19681397738951695</v>
      </c>
      <c r="H351" s="11">
        <v>0.803186022610483</v>
      </c>
      <c r="I351" s="11">
        <v>0.1979202772963605</v>
      </c>
      <c r="J351" s="11">
        <v>0.80207972270363947</v>
      </c>
      <c r="K351" s="11">
        <v>0.23869057410758349</v>
      </c>
      <c r="L351" s="11">
        <v>0.76130942589241657</v>
      </c>
      <c r="M351" s="11">
        <v>0.25</v>
      </c>
      <c r="N351" s="11">
        <v>0.75</v>
      </c>
      <c r="O351" s="11">
        <v>0.24857142857142858</v>
      </c>
      <c r="P351" s="11">
        <v>0.75142857142857145</v>
      </c>
      <c r="Q351" s="11">
        <v>0.2492380629867931</v>
      </c>
      <c r="R351" s="11">
        <v>0.75076193701320693</v>
      </c>
      <c r="S351" s="11">
        <v>0.25128910278446204</v>
      </c>
      <c r="T351" s="11">
        <v>0.74871089721553796</v>
      </c>
      <c r="U351" s="11">
        <v>0.23796583850931677</v>
      </c>
      <c r="V351" s="11">
        <v>0.76203416149068326</v>
      </c>
      <c r="W351" s="11">
        <v>0.2447429906542056</v>
      </c>
      <c r="X351" s="11">
        <v>0.75525700934579443</v>
      </c>
      <c r="Y351" s="11">
        <v>0.24499615088529639</v>
      </c>
      <c r="Z351" s="11">
        <v>0.75500384911470364</v>
      </c>
      <c r="AA351" s="11">
        <v>0.23660965983837626</v>
      </c>
      <c r="AB351" s="11">
        <v>0.76339034016162377</v>
      </c>
      <c r="AC351" s="11">
        <v>0.23687627527360416</v>
      </c>
      <c r="AD351" s="11">
        <v>0.76312372472639589</v>
      </c>
      <c r="AE351" s="11">
        <v>0.23884465839659322</v>
      </c>
      <c r="AF351" s="11">
        <v>0.76115534160340681</v>
      </c>
      <c r="AG351" s="11">
        <v>0.2344559585492228</v>
      </c>
      <c r="AH351" s="11">
        <v>0.76554404145077726</v>
      </c>
      <c r="AI351" s="11">
        <v>0.23771702992242336</v>
      </c>
      <c r="AJ351" s="11">
        <v>0.76228297007757662</v>
      </c>
      <c r="AK351" s="11">
        <v>0.2388888888888889</v>
      </c>
      <c r="AL351" s="11">
        <v>0.76111111111111107</v>
      </c>
      <c r="AM351" s="11">
        <v>0.23756196071231872</v>
      </c>
      <c r="AN351" s="11">
        <v>0.76243803928768128</v>
      </c>
      <c r="AO351" s="11">
        <v>0.24075430245331381</v>
      </c>
      <c r="AP351" s="11">
        <v>0.75924569754668625</v>
      </c>
      <c r="AQ351" s="11">
        <v>0.2471725647573878</v>
      </c>
      <c r="AR351" s="11">
        <v>0.7528274352426122</v>
      </c>
      <c r="AS351" s="11">
        <v>0.24977110419337117</v>
      </c>
      <c r="AT351" s="11">
        <v>0.75022889580662877</v>
      </c>
      <c r="AU351" s="11">
        <v>0.25845541689274731</v>
      </c>
      <c r="AV351" s="11">
        <v>0.74154458310725269</v>
      </c>
      <c r="AW351" s="11">
        <v>0.26040918880114861</v>
      </c>
      <c r="AX351" s="11">
        <v>0.73959081119885139</v>
      </c>
      <c r="AY351" s="11">
        <v>0.26040386303775243</v>
      </c>
      <c r="AZ351" s="11">
        <v>0.73959613696224757</v>
      </c>
      <c r="BA351" s="11">
        <v>0.26504751847940866</v>
      </c>
      <c r="BB351" s="11">
        <v>0.73495248152059134</v>
      </c>
      <c r="BC351" s="11">
        <v>0.27160493827160492</v>
      </c>
      <c r="BD351" s="11">
        <v>0.72839506172839508</v>
      </c>
      <c r="BE351" s="11">
        <v>0.27504876751197022</v>
      </c>
      <c r="BF351" s="11">
        <v>0.72495123248802984</v>
      </c>
    </row>
    <row r="352" spans="1:58" x14ac:dyDescent="0.3">
      <c r="A352" s="3">
        <v>1936</v>
      </c>
      <c r="B352" s="4" t="s">
        <v>344</v>
      </c>
      <c r="C352" s="11">
        <v>0.10926193921852388</v>
      </c>
      <c r="D352" s="11">
        <v>0.8907380607814761</v>
      </c>
      <c r="E352" s="11">
        <v>0.11345939933259176</v>
      </c>
      <c r="F352" s="11">
        <v>0.88654060066740825</v>
      </c>
      <c r="G352" s="11">
        <v>0.11007113440658929</v>
      </c>
      <c r="H352" s="11">
        <v>0.88992886559341067</v>
      </c>
      <c r="I352" s="11">
        <v>0.11555721765145849</v>
      </c>
      <c r="J352" s="11">
        <v>0.88444278234854146</v>
      </c>
      <c r="K352" s="11">
        <v>0.11360992632803413</v>
      </c>
      <c r="L352" s="11">
        <v>0.88639007367196587</v>
      </c>
      <c r="M352" s="11">
        <v>0.12103634957463263</v>
      </c>
      <c r="N352" s="11">
        <v>0.87896365042536739</v>
      </c>
      <c r="O352" s="11">
        <v>0.12528912875867387</v>
      </c>
      <c r="P352" s="11">
        <v>0.87471087124132618</v>
      </c>
      <c r="Q352" s="11">
        <v>0.13171305370442962</v>
      </c>
      <c r="R352" s="11">
        <v>0.86828694629557035</v>
      </c>
      <c r="S352" s="11">
        <v>0.1300395256916996</v>
      </c>
      <c r="T352" s="11">
        <v>0.86996047430830037</v>
      </c>
      <c r="U352" s="11">
        <v>0.13750000000000001</v>
      </c>
      <c r="V352" s="11">
        <v>0.86250000000000004</v>
      </c>
      <c r="W352" s="11">
        <v>0.13921901528013583</v>
      </c>
      <c r="X352" s="11">
        <v>0.8607809847198642</v>
      </c>
      <c r="Y352" s="11">
        <v>0.14267569856054191</v>
      </c>
      <c r="Z352" s="11">
        <v>0.85732430143945804</v>
      </c>
      <c r="AA352" s="11">
        <v>0.14068441064638784</v>
      </c>
      <c r="AB352" s="11">
        <v>0.85931558935361219</v>
      </c>
      <c r="AC352" s="11">
        <v>0.14129059468578659</v>
      </c>
      <c r="AD352" s="11">
        <v>0.85870940531421336</v>
      </c>
      <c r="AE352" s="11">
        <v>0.14273393704182838</v>
      </c>
      <c r="AF352" s="11">
        <v>0.85726606295817165</v>
      </c>
      <c r="AG352" s="11">
        <v>0.14901960784313725</v>
      </c>
      <c r="AH352" s="11">
        <v>0.85098039215686272</v>
      </c>
      <c r="AI352" s="11">
        <v>0.13235294117647059</v>
      </c>
      <c r="AJ352" s="11">
        <v>0.86764705882352944</v>
      </c>
      <c r="AK352" s="11">
        <v>0.13525305410122165</v>
      </c>
      <c r="AL352" s="11">
        <v>0.86474694589877832</v>
      </c>
      <c r="AM352" s="11">
        <v>0.13371080139372823</v>
      </c>
      <c r="AN352" s="11">
        <v>0.86628919860627174</v>
      </c>
      <c r="AO352" s="11">
        <v>0.13078902229845626</v>
      </c>
      <c r="AP352" s="11">
        <v>0.86921097770154376</v>
      </c>
      <c r="AQ352" s="11">
        <v>0.13292788879235448</v>
      </c>
      <c r="AR352" s="11">
        <v>0.86707211120764549</v>
      </c>
      <c r="AS352" s="11">
        <v>0.13458188153310105</v>
      </c>
      <c r="AT352" s="11">
        <v>0.86541811846689898</v>
      </c>
      <c r="AU352" s="11">
        <v>0.20203359858532272</v>
      </c>
      <c r="AV352" s="11">
        <v>0.79796640141467723</v>
      </c>
      <c r="AW352" s="11">
        <v>0.20422231796639378</v>
      </c>
      <c r="AX352" s="11">
        <v>0.79577768203360622</v>
      </c>
      <c r="AY352" s="11">
        <v>0.20245937637241984</v>
      </c>
      <c r="AZ352" s="11">
        <v>0.79754062362758016</v>
      </c>
      <c r="BA352" s="11">
        <v>0.20625826355222565</v>
      </c>
      <c r="BB352" s="11">
        <v>0.79374173644777435</v>
      </c>
      <c r="BC352" s="11">
        <v>0.21785240830755634</v>
      </c>
      <c r="BD352" s="11">
        <v>0.78214759169244363</v>
      </c>
      <c r="BE352" s="11">
        <v>0.21205357142857142</v>
      </c>
      <c r="BF352" s="11">
        <v>0.7879464285714286</v>
      </c>
    </row>
    <row r="353" spans="1:58" x14ac:dyDescent="0.3">
      <c r="A353" s="3">
        <v>1938</v>
      </c>
      <c r="B353" s="4" t="s">
        <v>345</v>
      </c>
      <c r="C353" s="11">
        <v>0.29038737446197993</v>
      </c>
      <c r="D353" s="11">
        <v>0.70961262553802007</v>
      </c>
      <c r="E353" s="11">
        <v>0.30077907623817474</v>
      </c>
      <c r="F353" s="11">
        <v>0.69922092376182532</v>
      </c>
      <c r="G353" s="11">
        <v>0.30756013745704469</v>
      </c>
      <c r="H353" s="11">
        <v>0.69243986254295531</v>
      </c>
      <c r="I353" s="11">
        <v>0.30463576158940397</v>
      </c>
      <c r="J353" s="11">
        <v>0.69536423841059603</v>
      </c>
      <c r="K353" s="11">
        <v>0.30995993131081856</v>
      </c>
      <c r="L353" s="11">
        <v>0.69004006868918144</v>
      </c>
      <c r="M353" s="11">
        <v>0.30354569040069185</v>
      </c>
      <c r="N353" s="11">
        <v>0.69645430959930821</v>
      </c>
      <c r="O353" s="11">
        <v>0.30975254730713248</v>
      </c>
      <c r="P353" s="11">
        <v>0.69024745269286758</v>
      </c>
      <c r="Q353" s="11">
        <v>0.33254786450662738</v>
      </c>
      <c r="R353" s="11">
        <v>0.66745213549337257</v>
      </c>
      <c r="S353" s="11">
        <v>0.33393177737881508</v>
      </c>
      <c r="T353" s="11">
        <v>0.66606822262118492</v>
      </c>
      <c r="U353" s="11">
        <v>0.33882961526026512</v>
      </c>
      <c r="V353" s="11">
        <v>0.66117038473973488</v>
      </c>
      <c r="W353" s="11">
        <v>0.34378029079159933</v>
      </c>
      <c r="X353" s="11">
        <v>0.65621970920840067</v>
      </c>
      <c r="Y353" s="11">
        <v>0.34339500162284975</v>
      </c>
      <c r="Z353" s="11">
        <v>0.65660499837715025</v>
      </c>
      <c r="AA353" s="11">
        <v>0.34299516908212563</v>
      </c>
      <c r="AB353" s="11">
        <v>0.65700483091787443</v>
      </c>
      <c r="AC353" s="11">
        <v>0.34257170480180471</v>
      </c>
      <c r="AD353" s="11">
        <v>0.65742829519819534</v>
      </c>
      <c r="AE353" s="11">
        <v>0.34364925854287559</v>
      </c>
      <c r="AF353" s="11">
        <v>0.65635074145712446</v>
      </c>
      <c r="AG353" s="11">
        <v>0.33935483870967742</v>
      </c>
      <c r="AH353" s="11">
        <v>0.66064516129032258</v>
      </c>
      <c r="AI353" s="11">
        <v>0.35122107969151672</v>
      </c>
      <c r="AJ353" s="11">
        <v>0.64877892030848328</v>
      </c>
      <c r="AK353" s="11">
        <v>0.34892541087231355</v>
      </c>
      <c r="AL353" s="11">
        <v>0.65107458912768645</v>
      </c>
      <c r="AM353" s="11">
        <v>0.35321969696969696</v>
      </c>
      <c r="AN353" s="11">
        <v>0.64678030303030298</v>
      </c>
      <c r="AO353" s="11">
        <v>0.3473684210526316</v>
      </c>
      <c r="AP353" s="11">
        <v>0.65263157894736845</v>
      </c>
      <c r="AQ353" s="11">
        <v>0.34326891582050439</v>
      </c>
      <c r="AR353" s="11">
        <v>0.65673108417949555</v>
      </c>
      <c r="AS353" s="11">
        <v>0.34911637212404134</v>
      </c>
      <c r="AT353" s="11">
        <v>0.65088362787595866</v>
      </c>
      <c r="AU353" s="11">
        <v>0.27294038847957131</v>
      </c>
      <c r="AV353" s="11">
        <v>0.72705961152042864</v>
      </c>
      <c r="AW353" s="11">
        <v>0.26778523489932887</v>
      </c>
      <c r="AX353" s="11">
        <v>0.73221476510067118</v>
      </c>
      <c r="AY353" s="11">
        <v>0.2684517679368349</v>
      </c>
      <c r="AZ353" s="11">
        <v>0.7315482320631651</v>
      </c>
      <c r="BA353" s="11">
        <v>0.28040658955485454</v>
      </c>
      <c r="BB353" s="11">
        <v>0.71959341044514546</v>
      </c>
      <c r="BC353" s="11">
        <v>0.28526645768025077</v>
      </c>
      <c r="BD353" s="11">
        <v>0.71473354231974917</v>
      </c>
      <c r="BE353" s="11">
        <v>0.37513061650992685</v>
      </c>
      <c r="BF353" s="11">
        <v>0.62486938349007315</v>
      </c>
    </row>
    <row r="354" spans="1:58" x14ac:dyDescent="0.3">
      <c r="A354" s="3">
        <v>1939</v>
      </c>
      <c r="B354" s="4" t="s">
        <v>346</v>
      </c>
      <c r="C354" s="11">
        <v>0</v>
      </c>
      <c r="D354" s="11">
        <v>1</v>
      </c>
      <c r="E354" s="11">
        <v>0</v>
      </c>
      <c r="F354" s="11">
        <v>1</v>
      </c>
      <c r="G354" s="11">
        <v>0</v>
      </c>
      <c r="H354" s="11">
        <v>1</v>
      </c>
      <c r="I354" s="11">
        <v>0</v>
      </c>
      <c r="J354" s="11">
        <v>1</v>
      </c>
      <c r="K354" s="11">
        <v>0</v>
      </c>
      <c r="L354" s="11">
        <v>1</v>
      </c>
      <c r="M354" s="11">
        <v>0</v>
      </c>
      <c r="N354" s="11">
        <v>1</v>
      </c>
      <c r="O354" s="11">
        <v>0</v>
      </c>
      <c r="P354" s="11">
        <v>1</v>
      </c>
      <c r="Q354" s="11">
        <v>0</v>
      </c>
      <c r="R354" s="11">
        <v>1</v>
      </c>
      <c r="S354" s="11">
        <v>0</v>
      </c>
      <c r="T354" s="11">
        <v>1</v>
      </c>
      <c r="U354" s="11">
        <v>0.22847301951779564</v>
      </c>
      <c r="V354" s="11">
        <v>0.77152698048220436</v>
      </c>
      <c r="W354" s="11">
        <v>0.2997711670480549</v>
      </c>
      <c r="X354" s="11">
        <v>0.70022883295194505</v>
      </c>
      <c r="Y354" s="11">
        <v>0.23692810457516339</v>
      </c>
      <c r="Z354" s="11">
        <v>0.76307189542483655</v>
      </c>
      <c r="AA354" s="11">
        <v>0.26416122004357301</v>
      </c>
      <c r="AB354" s="11">
        <v>0.73583877995642699</v>
      </c>
      <c r="AC354" s="11">
        <v>0.25943905070118661</v>
      </c>
      <c r="AD354" s="11">
        <v>0.74056094929881333</v>
      </c>
      <c r="AE354" s="11">
        <v>0.26797040169133191</v>
      </c>
      <c r="AF354" s="11">
        <v>0.73202959830866809</v>
      </c>
      <c r="AG354" s="11">
        <v>0.25875588081547307</v>
      </c>
      <c r="AH354" s="11">
        <v>0.74124411918452693</v>
      </c>
      <c r="AI354" s="11">
        <v>0.24791666666666667</v>
      </c>
      <c r="AJ354" s="11">
        <v>0.75208333333333333</v>
      </c>
      <c r="AK354" s="11">
        <v>0.25315789473684208</v>
      </c>
      <c r="AL354" s="11">
        <v>0.74684210526315786</v>
      </c>
      <c r="AM354" s="11">
        <v>0.25185972369819343</v>
      </c>
      <c r="AN354" s="11">
        <v>0.74814027630180657</v>
      </c>
      <c r="AO354" s="11">
        <v>0.26386645126548197</v>
      </c>
      <c r="AP354" s="11">
        <v>0.73613354873451808</v>
      </c>
      <c r="AQ354" s="11">
        <v>0.26663118680149017</v>
      </c>
      <c r="AR354" s="11">
        <v>0.73336881319850988</v>
      </c>
      <c r="AS354" s="11">
        <v>0.27522451135763337</v>
      </c>
      <c r="AT354" s="11">
        <v>0.72477548864236663</v>
      </c>
      <c r="AU354" s="11">
        <v>0.29506493506493509</v>
      </c>
      <c r="AV354" s="11">
        <v>0.70493506493506497</v>
      </c>
      <c r="AW354" s="11">
        <v>0.28637770897832815</v>
      </c>
      <c r="AX354" s="11">
        <v>0.71362229102167185</v>
      </c>
      <c r="AY354" s="11">
        <v>0.28284960422163591</v>
      </c>
      <c r="AZ354" s="11">
        <v>0.71715039577836415</v>
      </c>
      <c r="BA354" s="11">
        <v>0.27482555018786903</v>
      </c>
      <c r="BB354" s="11">
        <v>0.72517444981213097</v>
      </c>
      <c r="BC354" s="11">
        <v>0.27724867724867724</v>
      </c>
      <c r="BD354" s="11">
        <v>0.7227513227513227</v>
      </c>
      <c r="BE354" s="11">
        <v>0.28470715835140997</v>
      </c>
      <c r="BF354" s="11">
        <v>0.71529284164858997</v>
      </c>
    </row>
    <row r="355" spans="1:58" x14ac:dyDescent="0.3">
      <c r="A355" s="3">
        <v>1940</v>
      </c>
      <c r="B355" s="4" t="s">
        <v>347</v>
      </c>
      <c r="C355" s="11">
        <v>0.13736654804270462</v>
      </c>
      <c r="D355" s="11">
        <v>0.86263345195729535</v>
      </c>
      <c r="E355" s="11">
        <v>0.13146394756008739</v>
      </c>
      <c r="F355" s="11">
        <v>0.86853605243991261</v>
      </c>
      <c r="G355" s="11">
        <v>0.13389893028402802</v>
      </c>
      <c r="H355" s="11">
        <v>0.86610106971597201</v>
      </c>
      <c r="I355" s="11">
        <v>0.14035740878629932</v>
      </c>
      <c r="J355" s="11">
        <v>0.85964259121370068</v>
      </c>
      <c r="K355" s="11">
        <v>0.13345656192236599</v>
      </c>
      <c r="L355" s="11">
        <v>0.86654343807763401</v>
      </c>
      <c r="M355" s="11">
        <v>0.1355805243445693</v>
      </c>
      <c r="N355" s="11">
        <v>0.86441947565543076</v>
      </c>
      <c r="O355" s="11">
        <v>0.13473282442748091</v>
      </c>
      <c r="P355" s="11">
        <v>0.86526717557251909</v>
      </c>
      <c r="Q355" s="11">
        <v>0.14358974358974358</v>
      </c>
      <c r="R355" s="11">
        <v>0.85641025641025637</v>
      </c>
      <c r="S355" s="11">
        <v>0.13381700927045545</v>
      </c>
      <c r="T355" s="11">
        <v>0.86618299072954452</v>
      </c>
      <c r="U355" s="11">
        <v>0.13604812586765386</v>
      </c>
      <c r="V355" s="11">
        <v>0.86395187413234609</v>
      </c>
      <c r="W355" s="11">
        <v>0.13655761024182078</v>
      </c>
      <c r="X355" s="11">
        <v>0.86344238975817922</v>
      </c>
      <c r="Y355" s="11">
        <v>0.13768115942028986</v>
      </c>
      <c r="Z355" s="11">
        <v>0.8623188405797102</v>
      </c>
      <c r="AA355" s="11">
        <v>0.2324486301369863</v>
      </c>
      <c r="AB355" s="11">
        <v>0.76755136986301364</v>
      </c>
      <c r="AC355" s="11">
        <v>0.2339430029774564</v>
      </c>
      <c r="AD355" s="11">
        <v>0.7660569970225436</v>
      </c>
      <c r="AE355" s="11">
        <v>0.13548387096774195</v>
      </c>
      <c r="AF355" s="11">
        <v>0.86451612903225805</v>
      </c>
      <c r="AG355" s="11">
        <v>0.13678211310828584</v>
      </c>
      <c r="AH355" s="11">
        <v>0.86321788689171419</v>
      </c>
      <c r="AI355" s="11">
        <v>0.14330079858030167</v>
      </c>
      <c r="AJ355" s="11">
        <v>0.85669920141969835</v>
      </c>
      <c r="AK355" s="11">
        <v>0.13833634719710669</v>
      </c>
      <c r="AL355" s="11">
        <v>0.86166365280289325</v>
      </c>
      <c r="AM355" s="11">
        <v>0.1395973154362416</v>
      </c>
      <c r="AN355" s="11">
        <v>0.86040268456375835</v>
      </c>
      <c r="AO355" s="11">
        <v>0.14016172506738545</v>
      </c>
      <c r="AP355" s="11">
        <v>0.85983827493261455</v>
      </c>
      <c r="AQ355" s="11">
        <v>0.13450023030861355</v>
      </c>
      <c r="AR355" s="11">
        <v>0.86549976969138642</v>
      </c>
      <c r="AS355" s="11">
        <v>0.1326344576116682</v>
      </c>
      <c r="AT355" s="11">
        <v>0.86736554238833186</v>
      </c>
      <c r="AU355" s="11">
        <v>0.13628076572470374</v>
      </c>
      <c r="AV355" s="11">
        <v>0.86371923427529629</v>
      </c>
      <c r="AW355" s="11">
        <v>0.24481514878268709</v>
      </c>
      <c r="AX355" s="11">
        <v>0.75518485121731294</v>
      </c>
      <c r="AY355" s="11">
        <v>0.1518348623853211</v>
      </c>
      <c r="AZ355" s="11">
        <v>0.84816513761467893</v>
      </c>
      <c r="BA355" s="11">
        <v>0.24452724732184444</v>
      </c>
      <c r="BB355" s="11">
        <v>0.75547275267815561</v>
      </c>
      <c r="BC355" s="11">
        <v>0.25164319248826289</v>
      </c>
      <c r="BD355" s="11">
        <v>0.74835680751173705</v>
      </c>
      <c r="BE355" s="11">
        <v>0.26177024482109229</v>
      </c>
      <c r="BF355" s="11">
        <v>0.73822975517890776</v>
      </c>
    </row>
    <row r="356" spans="1:58" x14ac:dyDescent="0.3">
      <c r="A356" s="3">
        <v>1941</v>
      </c>
      <c r="B356" s="4" t="s">
        <v>348</v>
      </c>
      <c r="C356" s="11">
        <v>0.79889538661468484</v>
      </c>
      <c r="D356" s="11">
        <v>0.20110461338531513</v>
      </c>
      <c r="E356" s="11">
        <v>0.80402507423292646</v>
      </c>
      <c r="F356" s="11">
        <v>0.19597492576707357</v>
      </c>
      <c r="G356" s="11">
        <v>0.81147540983606559</v>
      </c>
      <c r="H356" s="11">
        <v>0.18852459016393441</v>
      </c>
      <c r="I356" s="11">
        <v>0.82007822685788789</v>
      </c>
      <c r="J356" s="11">
        <v>0.17992177314211213</v>
      </c>
      <c r="K356" s="11">
        <v>0.8224852071005917</v>
      </c>
      <c r="L356" s="11">
        <v>0.17751479289940827</v>
      </c>
      <c r="M356" s="11">
        <v>0.7708536189548848</v>
      </c>
      <c r="N356" s="11">
        <v>0.22914638104511523</v>
      </c>
      <c r="O356" s="11">
        <v>0.78369600519649241</v>
      </c>
      <c r="P356" s="11">
        <v>0.21630399480350762</v>
      </c>
      <c r="Q356" s="11">
        <v>0.7894389438943894</v>
      </c>
      <c r="R356" s="11">
        <v>0.21056105610561057</v>
      </c>
      <c r="S356" s="11">
        <v>0.79650184998318196</v>
      </c>
      <c r="T356" s="11">
        <v>0.20349815001681804</v>
      </c>
      <c r="U356" s="11">
        <v>0.80586206896551726</v>
      </c>
      <c r="V356" s="11">
        <v>0.19413793103448276</v>
      </c>
      <c r="W356" s="11">
        <v>0.80170648464163818</v>
      </c>
      <c r="X356" s="11">
        <v>0.19829351535836179</v>
      </c>
      <c r="Y356" s="11">
        <v>0.80006675567423235</v>
      </c>
      <c r="Z356" s="11">
        <v>0.1999332443257677</v>
      </c>
      <c r="AA356" s="11">
        <v>0.79860650298606506</v>
      </c>
      <c r="AB356" s="11">
        <v>0.20139349701393497</v>
      </c>
      <c r="AC356" s="11">
        <v>0.79609400860642177</v>
      </c>
      <c r="AD356" s="11">
        <v>0.20390599139357829</v>
      </c>
      <c r="AE356" s="11">
        <v>0.79447035309793468</v>
      </c>
      <c r="AF356" s="11">
        <v>0.20552964690206529</v>
      </c>
      <c r="AG356" s="11">
        <v>0.79120879120879117</v>
      </c>
      <c r="AH356" s="11">
        <v>0.2087912087912088</v>
      </c>
      <c r="AI356" s="11">
        <v>0.78862335913833725</v>
      </c>
      <c r="AJ356" s="11">
        <v>0.21137664086166275</v>
      </c>
      <c r="AK356" s="11">
        <v>0.79231287929871885</v>
      </c>
      <c r="AL356" s="11">
        <v>0.20768712070128117</v>
      </c>
      <c r="AM356" s="11">
        <v>0.79993183367416498</v>
      </c>
      <c r="AN356" s="11">
        <v>0.20006816632583505</v>
      </c>
      <c r="AO356" s="11">
        <v>0.80220918191232304</v>
      </c>
      <c r="AP356" s="11">
        <v>0.1977908180876769</v>
      </c>
      <c r="AQ356" s="11">
        <v>0.80437044745057229</v>
      </c>
      <c r="AR356" s="11">
        <v>0.19562955254942768</v>
      </c>
      <c r="AS356" s="11">
        <v>0.80612600069613649</v>
      </c>
      <c r="AT356" s="11">
        <v>0.19387399930386356</v>
      </c>
      <c r="AU356" s="11">
        <v>0.80807732136693133</v>
      </c>
      <c r="AV356" s="11">
        <v>0.19192267863306869</v>
      </c>
      <c r="AW356" s="11">
        <v>0.80620425235273618</v>
      </c>
      <c r="AX356" s="11">
        <v>0.19379574764726384</v>
      </c>
      <c r="AY356" s="11">
        <v>0.83923611111111107</v>
      </c>
      <c r="AZ356" s="11">
        <v>0.1607638888888889</v>
      </c>
      <c r="BA356" s="11">
        <v>0.84427638363698865</v>
      </c>
      <c r="BB356" s="11">
        <v>0.15572361636301135</v>
      </c>
      <c r="BC356" s="11">
        <v>0.84798345398138575</v>
      </c>
      <c r="BD356" s="11">
        <v>0.15201654601861428</v>
      </c>
      <c r="BE356" s="11">
        <v>0.85297148746135354</v>
      </c>
      <c r="BF356" s="11">
        <v>0.14702851253864652</v>
      </c>
    </row>
    <row r="357" spans="1:58" x14ac:dyDescent="0.3">
      <c r="A357" s="3">
        <v>1942</v>
      </c>
      <c r="B357" s="4" t="s">
        <v>349</v>
      </c>
      <c r="C357" s="11">
        <v>0.42975911319548071</v>
      </c>
      <c r="D357" s="11">
        <v>0.57024088680451934</v>
      </c>
      <c r="E357" s="11">
        <v>0.42974683544303799</v>
      </c>
      <c r="F357" s="11">
        <v>0.57025316455696207</v>
      </c>
      <c r="G357" s="11">
        <v>0.43237531699070159</v>
      </c>
      <c r="H357" s="11">
        <v>0.56762468300929836</v>
      </c>
      <c r="I357" s="11">
        <v>0.4332704797821077</v>
      </c>
      <c r="J357" s="11">
        <v>0.56672952021789236</v>
      </c>
      <c r="K357" s="11">
        <v>0.43935643564356436</v>
      </c>
      <c r="L357" s="11">
        <v>0.5606435643564357</v>
      </c>
      <c r="M357" s="11">
        <v>0.4615857406269207</v>
      </c>
      <c r="N357" s="11">
        <v>0.5384142593730793</v>
      </c>
      <c r="O357" s="11">
        <v>0.46787681011625537</v>
      </c>
      <c r="P357" s="11">
        <v>0.53212318988374463</v>
      </c>
      <c r="Q357" s="11">
        <v>0.47239390193654718</v>
      </c>
      <c r="R357" s="11">
        <v>0.52760609806345282</v>
      </c>
      <c r="S357" s="11">
        <v>0.47689425478767694</v>
      </c>
      <c r="T357" s="11">
        <v>0.52310574521232311</v>
      </c>
      <c r="U357" s="11">
        <v>0.48309178743961351</v>
      </c>
      <c r="V357" s="11">
        <v>0.51690821256038644</v>
      </c>
      <c r="W357" s="11">
        <v>0.49524015577672004</v>
      </c>
      <c r="X357" s="11">
        <v>0.50475984422328002</v>
      </c>
      <c r="Y357" s="11">
        <v>0.48718500969200945</v>
      </c>
      <c r="Z357" s="11">
        <v>0.51281499030799049</v>
      </c>
      <c r="AA357" s="11">
        <v>0.4909958776307225</v>
      </c>
      <c r="AB357" s="11">
        <v>0.5090041223692775</v>
      </c>
      <c r="AC357" s="11">
        <v>0.49674902470741222</v>
      </c>
      <c r="AD357" s="11">
        <v>0.50325097529258778</v>
      </c>
      <c r="AE357" s="11">
        <v>0.49804602692140687</v>
      </c>
      <c r="AF357" s="11">
        <v>0.50195397307859313</v>
      </c>
      <c r="AG357" s="11">
        <v>0.50343938091143592</v>
      </c>
      <c r="AH357" s="11">
        <v>0.49656061908856408</v>
      </c>
      <c r="AI357" s="11">
        <v>0.51037433155080214</v>
      </c>
      <c r="AJ357" s="11">
        <v>0.48962566844919786</v>
      </c>
      <c r="AK357" s="11">
        <v>0.51276503678061447</v>
      </c>
      <c r="AL357" s="11">
        <v>0.48723496321938553</v>
      </c>
      <c r="AM357" s="11">
        <v>0.5259033521985198</v>
      </c>
      <c r="AN357" s="11">
        <v>0.4740966478014802</v>
      </c>
      <c r="AO357" s="11">
        <v>0.52467532467532463</v>
      </c>
      <c r="AP357" s="11">
        <v>0.47532467532467532</v>
      </c>
      <c r="AQ357" s="11">
        <v>0.54030730372553148</v>
      </c>
      <c r="AR357" s="11">
        <v>0.45969269627446852</v>
      </c>
      <c r="AS357" s="11">
        <v>0.5424299852600547</v>
      </c>
      <c r="AT357" s="11">
        <v>0.45757001473994524</v>
      </c>
      <c r="AU357" s="11">
        <v>0.55040701314965557</v>
      </c>
      <c r="AV357" s="11">
        <v>0.44959298685034438</v>
      </c>
      <c r="AW357" s="11">
        <v>0.54963880288957689</v>
      </c>
      <c r="AX357" s="11">
        <v>0.45036119711042311</v>
      </c>
      <c r="AY357" s="11">
        <v>0.55662898252826309</v>
      </c>
      <c r="AZ357" s="11">
        <v>0.44337101747173691</v>
      </c>
      <c r="BA357" s="11">
        <v>0.55289543687333742</v>
      </c>
      <c r="BB357" s="11">
        <v>0.44710456312666258</v>
      </c>
      <c r="BC357" s="11">
        <v>0.55010183299389004</v>
      </c>
      <c r="BD357" s="11">
        <v>0.44989816700610996</v>
      </c>
      <c r="BE357" s="11">
        <v>0.54256181597081476</v>
      </c>
      <c r="BF357" s="11">
        <v>0.45743818402918524</v>
      </c>
    </row>
    <row r="358" spans="1:58" x14ac:dyDescent="0.3">
      <c r="A358" s="3">
        <v>1943</v>
      </c>
      <c r="B358" s="4" t="s">
        <v>350</v>
      </c>
      <c r="C358" s="11">
        <v>0</v>
      </c>
      <c r="D358" s="11">
        <v>1</v>
      </c>
      <c r="E358" s="11">
        <v>0</v>
      </c>
      <c r="F358" s="11">
        <v>1</v>
      </c>
      <c r="G358" s="11">
        <v>0</v>
      </c>
      <c r="H358" s="11">
        <v>1</v>
      </c>
      <c r="I358" s="11">
        <v>0</v>
      </c>
      <c r="J358" s="11">
        <v>1</v>
      </c>
      <c r="K358" s="11">
        <v>0</v>
      </c>
      <c r="L358" s="11">
        <v>1</v>
      </c>
      <c r="M358" s="11">
        <v>0</v>
      </c>
      <c r="N358" s="11">
        <v>1</v>
      </c>
      <c r="O358" s="11">
        <v>0</v>
      </c>
      <c r="P358" s="11">
        <v>1</v>
      </c>
      <c r="Q358" s="11">
        <v>0</v>
      </c>
      <c r="R358" s="11">
        <v>1</v>
      </c>
      <c r="S358" s="11">
        <v>0</v>
      </c>
      <c r="T358" s="11">
        <v>1</v>
      </c>
      <c r="U358" s="11">
        <v>0</v>
      </c>
      <c r="V358" s="11">
        <v>1</v>
      </c>
      <c r="W358" s="11">
        <v>0</v>
      </c>
      <c r="X358" s="11">
        <v>1</v>
      </c>
      <c r="Y358" s="11">
        <v>0</v>
      </c>
      <c r="Z358" s="11">
        <v>1</v>
      </c>
      <c r="AA358" s="11">
        <v>0</v>
      </c>
      <c r="AB358" s="11">
        <v>1</v>
      </c>
      <c r="AC358" s="11">
        <v>0</v>
      </c>
      <c r="AD358" s="11">
        <v>1</v>
      </c>
      <c r="AE358" s="11">
        <v>0</v>
      </c>
      <c r="AF358" s="11">
        <v>1</v>
      </c>
      <c r="AG358" s="11">
        <v>0</v>
      </c>
      <c r="AH358" s="11">
        <v>1</v>
      </c>
      <c r="AI358" s="11">
        <v>0</v>
      </c>
      <c r="AJ358" s="11">
        <v>1</v>
      </c>
      <c r="AK358" s="11">
        <v>0</v>
      </c>
      <c r="AL358" s="11">
        <v>1</v>
      </c>
      <c r="AM358" s="11">
        <v>0</v>
      </c>
      <c r="AN358" s="11">
        <v>1</v>
      </c>
      <c r="AO358" s="11">
        <v>0</v>
      </c>
      <c r="AP358" s="11">
        <v>1</v>
      </c>
      <c r="AQ358" s="11">
        <v>0</v>
      </c>
      <c r="AR358" s="11">
        <v>1</v>
      </c>
      <c r="AS358" s="11">
        <v>0</v>
      </c>
      <c r="AT358" s="11">
        <v>1</v>
      </c>
      <c r="AU358" s="11">
        <v>0.31609195402298851</v>
      </c>
      <c r="AV358" s="11">
        <v>0.68390804597701149</v>
      </c>
      <c r="AW358" s="11">
        <v>0.32684509326845096</v>
      </c>
      <c r="AX358" s="11">
        <v>0.6731549067315491</v>
      </c>
      <c r="AY358" s="11">
        <v>0.33306122448979592</v>
      </c>
      <c r="AZ358" s="11">
        <v>0.66693877551020408</v>
      </c>
      <c r="BA358" s="11">
        <v>0.32168968318440294</v>
      </c>
      <c r="BB358" s="11">
        <v>0.67831031681559706</v>
      </c>
      <c r="BC358" s="11">
        <v>0.32873376623376621</v>
      </c>
      <c r="BD358" s="11">
        <v>0.67126623376623373</v>
      </c>
      <c r="BE358" s="11">
        <v>0.33196046128500822</v>
      </c>
      <c r="BF358" s="11">
        <v>0.66803953871499178</v>
      </c>
    </row>
    <row r="359" spans="1:58" x14ac:dyDescent="0.3">
      <c r="A359" s="3">
        <v>2002</v>
      </c>
      <c r="B359" s="4" t="s">
        <v>351</v>
      </c>
      <c r="C359" s="11">
        <v>0.98056300268096519</v>
      </c>
      <c r="D359" s="11">
        <v>1.9436997319034852E-2</v>
      </c>
      <c r="E359" s="11">
        <v>0.980705256154358</v>
      </c>
      <c r="F359" s="11">
        <v>1.9294743845642049E-2</v>
      </c>
      <c r="G359" s="11">
        <v>0.98294314381270897</v>
      </c>
      <c r="H359" s="11">
        <v>1.705685618729097E-2</v>
      </c>
      <c r="I359" s="11">
        <v>0.98448332783096737</v>
      </c>
      <c r="J359" s="11">
        <v>1.5516672169032684E-2</v>
      </c>
      <c r="K359" s="11">
        <v>0.98522002015451793</v>
      </c>
      <c r="L359" s="11">
        <v>1.4779979845482029E-2</v>
      </c>
      <c r="M359" s="11">
        <v>0.98451178451178456</v>
      </c>
      <c r="N359" s="11">
        <v>1.5488215488215488E-2</v>
      </c>
      <c r="O359" s="11">
        <v>0.98453261600538</v>
      </c>
      <c r="P359" s="11">
        <v>1.546738399462004E-2</v>
      </c>
      <c r="Q359" s="11">
        <v>0.98365679264555672</v>
      </c>
      <c r="R359" s="11">
        <v>1.634320735444331E-2</v>
      </c>
      <c r="S359" s="11">
        <v>0.98392732354996504</v>
      </c>
      <c r="T359" s="11">
        <v>1.6072676450034941E-2</v>
      </c>
      <c r="U359" s="11">
        <v>0.98769898697539793</v>
      </c>
      <c r="V359" s="11">
        <v>1.2301013024602027E-2</v>
      </c>
      <c r="W359" s="11">
        <v>0.9880597014925373</v>
      </c>
      <c r="X359" s="11">
        <v>1.1940298507462687E-2</v>
      </c>
      <c r="Y359" s="11">
        <v>0.98923134051243966</v>
      </c>
      <c r="Z359" s="11">
        <v>1.0768659487560341E-2</v>
      </c>
      <c r="AA359" s="11">
        <v>0.98878143133462282</v>
      </c>
      <c r="AB359" s="11">
        <v>1.1218568665377175E-2</v>
      </c>
      <c r="AC359" s="11">
        <v>0.98837675350701404</v>
      </c>
      <c r="AD359" s="11">
        <v>1.1623246492985972E-2</v>
      </c>
      <c r="AE359" s="11">
        <v>0.98622129436325678</v>
      </c>
      <c r="AF359" s="11">
        <v>1.3778705636743214E-2</v>
      </c>
      <c r="AG359" s="11">
        <v>0.98562367864693445</v>
      </c>
      <c r="AH359" s="11">
        <v>1.437632135306554E-2</v>
      </c>
      <c r="AI359" s="11">
        <v>0.98630723149336752</v>
      </c>
      <c r="AJ359" s="11">
        <v>1.3692768506632435E-2</v>
      </c>
      <c r="AK359" s="11">
        <v>0.98599562363238513</v>
      </c>
      <c r="AL359" s="11">
        <v>1.400437636761488E-2</v>
      </c>
      <c r="AM359" s="11">
        <v>0.98675799086757987</v>
      </c>
      <c r="AN359" s="11">
        <v>1.3242009132420091E-2</v>
      </c>
      <c r="AO359" s="11">
        <v>0.98647388059701491</v>
      </c>
      <c r="AP359" s="11">
        <v>1.3526119402985074E-2</v>
      </c>
      <c r="AQ359" s="11">
        <v>0.98720985315016585</v>
      </c>
      <c r="AR359" s="11">
        <v>1.2790146849834202E-2</v>
      </c>
      <c r="AS359" s="11">
        <v>0.98724610297590931</v>
      </c>
      <c r="AT359" s="11">
        <v>1.2753897024090695E-2</v>
      </c>
      <c r="AU359" s="11">
        <v>0.9882075471698113</v>
      </c>
      <c r="AV359" s="11">
        <v>1.179245283018868E-2</v>
      </c>
      <c r="AW359" s="11">
        <v>0.99053478466635114</v>
      </c>
      <c r="AX359" s="11">
        <v>9.4652153336488402E-3</v>
      </c>
      <c r="AY359" s="11">
        <v>0.99200376293508941</v>
      </c>
      <c r="AZ359" s="11">
        <v>7.9962370649106305E-3</v>
      </c>
      <c r="BA359" s="11">
        <v>0.90065604498594187</v>
      </c>
      <c r="BB359" s="11">
        <v>9.9343955014058113E-2</v>
      </c>
      <c r="BC359" s="11">
        <v>0.9937799043062201</v>
      </c>
      <c r="BD359" s="11">
        <v>6.2200956937799043E-3</v>
      </c>
      <c r="BE359" s="11">
        <v>0.99331103678929766</v>
      </c>
      <c r="BF359" s="11">
        <v>6.688963210702341E-3</v>
      </c>
    </row>
    <row r="360" spans="1:58" x14ac:dyDescent="0.3">
      <c r="A360" s="3">
        <v>2003</v>
      </c>
      <c r="B360" s="4" t="s">
        <v>352</v>
      </c>
      <c r="C360" s="12">
        <v>0.90077493261455521</v>
      </c>
      <c r="D360" s="12">
        <v>9.9225067385444746E-2</v>
      </c>
      <c r="E360" s="12">
        <v>0.90225187656380312</v>
      </c>
      <c r="F360" s="12">
        <v>9.7748123436196835E-2</v>
      </c>
      <c r="G360" s="11">
        <v>0.90529480541172536</v>
      </c>
      <c r="H360" s="11">
        <v>9.4705194588274588E-2</v>
      </c>
      <c r="I360" s="11">
        <v>0.90661729190146512</v>
      </c>
      <c r="J360" s="11">
        <v>9.3382708098534856E-2</v>
      </c>
      <c r="K360" s="11">
        <v>0.90816326530612246</v>
      </c>
      <c r="L360" s="11">
        <v>9.1836734693877556E-2</v>
      </c>
      <c r="M360" s="11">
        <v>0.90723098547555836</v>
      </c>
      <c r="N360" s="11">
        <v>9.2769014524441668E-2</v>
      </c>
      <c r="O360" s="11">
        <v>0.90357255769838762</v>
      </c>
      <c r="P360" s="11">
        <v>9.642744230161239E-2</v>
      </c>
      <c r="Q360" s="11">
        <v>0.89657954178767341</v>
      </c>
      <c r="R360" s="11">
        <v>0.10342045821232655</v>
      </c>
      <c r="S360" s="11">
        <v>0.89915419648666228</v>
      </c>
      <c r="T360" s="11">
        <v>0.10084580351333768</v>
      </c>
      <c r="U360" s="11">
        <v>0.90674667531625042</v>
      </c>
      <c r="V360" s="11">
        <v>9.3253324683749597E-2</v>
      </c>
      <c r="W360" s="11">
        <v>0.90888308295231879</v>
      </c>
      <c r="X360" s="11">
        <v>9.1116917047681253E-2</v>
      </c>
      <c r="Y360" s="11">
        <v>0.91043323056952785</v>
      </c>
      <c r="Z360" s="11">
        <v>8.9566769430472176E-2</v>
      </c>
      <c r="AA360" s="11">
        <v>0.91631252043151357</v>
      </c>
      <c r="AB360" s="11">
        <v>8.3687479568486434E-2</v>
      </c>
      <c r="AC360" s="11">
        <v>0.91405228758169932</v>
      </c>
      <c r="AD360" s="11">
        <v>8.5947712418300654E-2</v>
      </c>
      <c r="AE360" s="11">
        <v>0.91668014884322924</v>
      </c>
      <c r="AF360" s="11">
        <v>8.3319851156770749E-2</v>
      </c>
      <c r="AG360" s="11">
        <v>0.91677461139896377</v>
      </c>
      <c r="AH360" s="11">
        <v>8.3225388601036274E-2</v>
      </c>
      <c r="AI360" s="11">
        <v>0.91537076444589949</v>
      </c>
      <c r="AJ360" s="11">
        <v>8.4629235554100513E-2</v>
      </c>
      <c r="AK360" s="11">
        <v>0.91409439817083127</v>
      </c>
      <c r="AL360" s="11">
        <v>8.5905601829168704E-2</v>
      </c>
      <c r="AM360" s="11">
        <v>0.91525984773253888</v>
      </c>
      <c r="AN360" s="11">
        <v>8.4740152267461108E-2</v>
      </c>
      <c r="AO360" s="11">
        <v>0.91533520013177405</v>
      </c>
      <c r="AP360" s="11">
        <v>8.466479986822599E-2</v>
      </c>
      <c r="AQ360" s="11">
        <v>0.91685836345711469</v>
      </c>
      <c r="AR360" s="11">
        <v>8.3141636542885311E-2</v>
      </c>
      <c r="AS360" s="11">
        <v>0.91583428852136894</v>
      </c>
      <c r="AT360" s="11">
        <v>8.4165711478631083E-2</v>
      </c>
      <c r="AU360" s="11">
        <v>0.92220052083333337</v>
      </c>
      <c r="AV360" s="11">
        <v>7.7799479166666671E-2</v>
      </c>
      <c r="AW360" s="11">
        <v>0.9251974850878607</v>
      </c>
      <c r="AX360" s="11">
        <v>7.4802514912139281E-2</v>
      </c>
      <c r="AY360" s="11">
        <v>0.9209003215434084</v>
      </c>
      <c r="AZ360" s="11">
        <v>7.9099678456591646E-2</v>
      </c>
      <c r="BA360" s="11">
        <v>0.91730424873840144</v>
      </c>
      <c r="BB360" s="11">
        <v>8.2695751261598574E-2</v>
      </c>
      <c r="BC360" s="11">
        <v>0.91415048147543654</v>
      </c>
      <c r="BD360" s="11">
        <v>8.5849518524563406E-2</v>
      </c>
      <c r="BE360" s="11">
        <v>0.91771941489361697</v>
      </c>
      <c r="BF360" s="11">
        <v>8.2280585106382975E-2</v>
      </c>
    </row>
    <row r="361" spans="1:58" x14ac:dyDescent="0.3">
      <c r="A361" s="3">
        <v>2004</v>
      </c>
      <c r="B361" s="4" t="s">
        <v>353</v>
      </c>
      <c r="C361" s="11">
        <v>0.94147193710417121</v>
      </c>
      <c r="D361" s="11">
        <v>5.8528062895828785E-2</v>
      </c>
      <c r="E361" s="11">
        <v>0.94430023794073115</v>
      </c>
      <c r="F361" s="11">
        <v>5.5699762059268874E-2</v>
      </c>
      <c r="G361" s="11">
        <v>0.94426089736757968</v>
      </c>
      <c r="H361" s="11">
        <v>5.5739102632420337E-2</v>
      </c>
      <c r="I361" s="11">
        <v>0.94464436917866212</v>
      </c>
      <c r="J361" s="11">
        <v>5.5355630821337848E-2</v>
      </c>
      <c r="K361" s="11">
        <v>0.94755061365782023</v>
      </c>
      <c r="L361" s="11">
        <v>5.2449386342179799E-2</v>
      </c>
      <c r="M361" s="11">
        <v>0.92650450828265885</v>
      </c>
      <c r="N361" s="11">
        <v>7.3495491717341155E-2</v>
      </c>
      <c r="O361" s="11">
        <v>0.92759274873524455</v>
      </c>
      <c r="P361" s="11">
        <v>7.2407251264755487E-2</v>
      </c>
      <c r="Q361" s="11">
        <v>0.92841091492776884</v>
      </c>
      <c r="R361" s="11">
        <v>7.1589085072231134E-2</v>
      </c>
      <c r="S361" s="11">
        <v>0.92820679917454108</v>
      </c>
      <c r="T361" s="11">
        <v>7.1793200825458883E-2</v>
      </c>
      <c r="U361" s="11">
        <v>0.9448313985627419</v>
      </c>
      <c r="V361" s="11">
        <v>5.5168601437258151E-2</v>
      </c>
      <c r="W361" s="11">
        <v>0.94785949506037326</v>
      </c>
      <c r="X361" s="11">
        <v>5.2140504939626783E-2</v>
      </c>
      <c r="Y361" s="11">
        <v>0.9460292983808789</v>
      </c>
      <c r="Z361" s="11">
        <v>5.3970701619121049E-2</v>
      </c>
      <c r="AA361" s="11">
        <v>0.94350721420643724</v>
      </c>
      <c r="AB361" s="11">
        <v>5.6492785793562705E-2</v>
      </c>
      <c r="AC361" s="11">
        <v>0.91967339732980247</v>
      </c>
      <c r="AD361" s="11">
        <v>8.0326602670197506E-2</v>
      </c>
      <c r="AE361" s="11">
        <v>0.9197901868648235</v>
      </c>
      <c r="AF361" s="11">
        <v>8.0209813135176486E-2</v>
      </c>
      <c r="AG361" s="11">
        <v>0.92027654747758458</v>
      </c>
      <c r="AH361" s="11">
        <v>7.9723452522415472E-2</v>
      </c>
      <c r="AI361" s="11">
        <v>0.91815364889411266</v>
      </c>
      <c r="AJ361" s="11">
        <v>8.184635110588738E-2</v>
      </c>
      <c r="AK361" s="11">
        <v>0.9135158163808712</v>
      </c>
      <c r="AL361" s="11">
        <v>8.6484183619128768E-2</v>
      </c>
      <c r="AM361" s="11">
        <v>0.90219009143100148</v>
      </c>
      <c r="AN361" s="11">
        <v>9.7809908568998516E-2</v>
      </c>
      <c r="AO361" s="11">
        <v>0.89401601348504001</v>
      </c>
      <c r="AP361" s="11">
        <v>0.10598398651495997</v>
      </c>
      <c r="AQ361" s="11">
        <v>0.8924133750883928</v>
      </c>
      <c r="AR361" s="11">
        <v>0.10758662491160724</v>
      </c>
      <c r="AS361" s="11">
        <v>0.89296172876905988</v>
      </c>
      <c r="AT361" s="11">
        <v>0.10703827123094012</v>
      </c>
      <c r="AU361" s="11">
        <v>0.96620476522779386</v>
      </c>
      <c r="AV361" s="11">
        <v>3.3795234772206161E-2</v>
      </c>
      <c r="AW361" s="11">
        <v>0.96657218258234778</v>
      </c>
      <c r="AX361" s="11">
        <v>3.3427817417652231E-2</v>
      </c>
      <c r="AY361" s="11">
        <v>0.96429262628217538</v>
      </c>
      <c r="AZ361" s="11">
        <v>3.5707373717824654E-2</v>
      </c>
      <c r="BA361" s="11">
        <v>0.96470814501394364</v>
      </c>
      <c r="BB361" s="11">
        <v>3.5291854986056352E-2</v>
      </c>
      <c r="BC361" s="11">
        <v>0.96532288880397399</v>
      </c>
      <c r="BD361" s="11">
        <v>3.4677111196025984E-2</v>
      </c>
      <c r="BE361" s="11">
        <v>0.9637944210928544</v>
      </c>
      <c r="BF361" s="11">
        <v>3.620557890714559E-2</v>
      </c>
    </row>
    <row r="362" spans="1:58" x14ac:dyDescent="0.3">
      <c r="A362" s="3">
        <v>2011</v>
      </c>
      <c r="B362" s="4" t="s">
        <v>354</v>
      </c>
      <c r="C362" s="11">
        <v>0.55414231694740457</v>
      </c>
      <c r="D362" s="11">
        <v>0.44585768305259538</v>
      </c>
      <c r="E362" s="11">
        <v>0.55342465753424652</v>
      </c>
      <c r="F362" s="11">
        <v>0.44657534246575342</v>
      </c>
      <c r="G362" s="11">
        <v>0.55943816375471056</v>
      </c>
      <c r="H362" s="11">
        <v>0.4405618362452895</v>
      </c>
      <c r="I362" s="11">
        <v>0.56526104417670686</v>
      </c>
      <c r="J362" s="11">
        <v>0.43473895582329319</v>
      </c>
      <c r="K362" s="11">
        <v>0.56802610114192498</v>
      </c>
      <c r="L362" s="11">
        <v>0.43197389885807502</v>
      </c>
      <c r="M362" s="11">
        <v>0.47028423772609818</v>
      </c>
      <c r="N362" s="11">
        <v>0.52971576227390182</v>
      </c>
      <c r="O362" s="11">
        <v>0.48553984575835474</v>
      </c>
      <c r="P362" s="11">
        <v>0.51446015424164526</v>
      </c>
      <c r="Q362" s="11">
        <v>0.5888853804862646</v>
      </c>
      <c r="R362" s="11">
        <v>0.4111146195137354</v>
      </c>
      <c r="S362" s="11">
        <v>0.58029430582213692</v>
      </c>
      <c r="T362" s="11">
        <v>0.41970569417786308</v>
      </c>
      <c r="U362" s="11">
        <v>0.35882158225753064</v>
      </c>
      <c r="V362" s="11">
        <v>0.64117841774246942</v>
      </c>
      <c r="W362" s="11">
        <v>0.44029352901934621</v>
      </c>
      <c r="X362" s="11">
        <v>0.55970647098065374</v>
      </c>
      <c r="Y362" s="11">
        <v>0.37703285761699301</v>
      </c>
      <c r="Z362" s="11">
        <v>0.62296714238300699</v>
      </c>
      <c r="AA362" s="11">
        <v>0.43072882468811557</v>
      </c>
      <c r="AB362" s="11">
        <v>0.56927117531188443</v>
      </c>
      <c r="AC362" s="11">
        <v>0.4362126245847176</v>
      </c>
      <c r="AD362" s="11">
        <v>0.56378737541528234</v>
      </c>
      <c r="AE362" s="11">
        <v>0.44644644644644643</v>
      </c>
      <c r="AF362" s="11">
        <v>0.55355355355355351</v>
      </c>
      <c r="AG362" s="11">
        <v>0.43296556335673686</v>
      </c>
      <c r="AH362" s="11">
        <v>0.56703443664326314</v>
      </c>
      <c r="AI362" s="11">
        <v>0.43090787716955942</v>
      </c>
      <c r="AJ362" s="11">
        <v>0.56909212283044064</v>
      </c>
      <c r="AK362" s="11">
        <v>0.43638204522443469</v>
      </c>
      <c r="AL362" s="11">
        <v>0.56361795477556531</v>
      </c>
      <c r="AM362" s="11">
        <v>0.44316253817441464</v>
      </c>
      <c r="AN362" s="11">
        <v>0.55683746182558536</v>
      </c>
      <c r="AO362" s="11">
        <v>0.44508086253369272</v>
      </c>
      <c r="AP362" s="11">
        <v>0.55491913746630728</v>
      </c>
      <c r="AQ362" s="11">
        <v>0.45621805792163544</v>
      </c>
      <c r="AR362" s="11">
        <v>0.54378194207836461</v>
      </c>
      <c r="AS362" s="11">
        <v>0.46290598290598289</v>
      </c>
      <c r="AT362" s="11">
        <v>0.53709401709401705</v>
      </c>
      <c r="AU362" s="11">
        <v>0.47514569763455605</v>
      </c>
      <c r="AV362" s="11">
        <v>0.52485430236544395</v>
      </c>
      <c r="AW362" s="11">
        <v>0.47247863247863248</v>
      </c>
      <c r="AX362" s="11">
        <v>0.52752136752136747</v>
      </c>
      <c r="AY362" s="11">
        <v>0.47832071576049551</v>
      </c>
      <c r="AZ362" s="11">
        <v>0.52167928423950449</v>
      </c>
      <c r="BA362" s="11">
        <v>0.48218527315914489</v>
      </c>
      <c r="BB362" s="11">
        <v>0.51781472684085506</v>
      </c>
      <c r="BC362" s="11">
        <v>0.49300580006823608</v>
      </c>
      <c r="BD362" s="11">
        <v>0.50699419993176387</v>
      </c>
      <c r="BE362" s="11">
        <v>0.50306957708049116</v>
      </c>
      <c r="BF362" s="11">
        <v>0.49693042291950884</v>
      </c>
    </row>
    <row r="363" spans="1:58" x14ac:dyDescent="0.3">
      <c r="A363" s="3">
        <v>2012</v>
      </c>
      <c r="B363" s="4" t="s">
        <v>355</v>
      </c>
      <c r="C363" s="11">
        <v>0.68158992856637668</v>
      </c>
      <c r="D363" s="11">
        <v>0.31841007143362332</v>
      </c>
      <c r="E363" s="11">
        <v>0.68808985776950682</v>
      </c>
      <c r="F363" s="11">
        <v>0.31191014223049318</v>
      </c>
      <c r="G363" s="11">
        <v>0.68820391227030231</v>
      </c>
      <c r="H363" s="11">
        <v>0.31179608772969769</v>
      </c>
      <c r="I363" s="11">
        <v>0.69228790120280437</v>
      </c>
      <c r="J363" s="11">
        <v>0.30771209879719558</v>
      </c>
      <c r="K363" s="11">
        <v>0.70297029702970293</v>
      </c>
      <c r="L363" s="11">
        <v>0.29702970297029702</v>
      </c>
      <c r="M363" s="11">
        <v>0.69892670959828274</v>
      </c>
      <c r="N363" s="11">
        <v>0.30107329040171726</v>
      </c>
      <c r="O363" s="11">
        <v>0.70127415716637198</v>
      </c>
      <c r="P363" s="11">
        <v>0.29872584283362802</v>
      </c>
      <c r="Q363" s="11">
        <v>0.71250838568030739</v>
      </c>
      <c r="R363" s="11">
        <v>0.28749161431969261</v>
      </c>
      <c r="S363" s="11">
        <v>0.72058199454380112</v>
      </c>
      <c r="T363" s="11">
        <v>0.27941800545619883</v>
      </c>
      <c r="U363" s="11">
        <v>0.7064353733244374</v>
      </c>
      <c r="V363" s="11">
        <v>0.29356462667556255</v>
      </c>
      <c r="W363" s="11">
        <v>0.72418098578988044</v>
      </c>
      <c r="X363" s="11">
        <v>0.27581901421011951</v>
      </c>
      <c r="Y363" s="11">
        <v>0.72276241799437679</v>
      </c>
      <c r="Z363" s="11">
        <v>0.27723758200562326</v>
      </c>
      <c r="AA363" s="11">
        <v>0.72574626865671643</v>
      </c>
      <c r="AB363" s="11">
        <v>0.27425373134328357</v>
      </c>
      <c r="AC363" s="11">
        <v>0.72408219810667285</v>
      </c>
      <c r="AD363" s="11">
        <v>0.27591780189332715</v>
      </c>
      <c r="AE363" s="11">
        <v>0.72660466184406935</v>
      </c>
      <c r="AF363" s="11">
        <v>0.27339533815593065</v>
      </c>
      <c r="AG363" s="11">
        <v>0.72288404810528706</v>
      </c>
      <c r="AH363" s="11">
        <v>0.27711595189471294</v>
      </c>
      <c r="AI363" s="11">
        <v>0.73814847942754924</v>
      </c>
      <c r="AJ363" s="11">
        <v>0.26185152057245081</v>
      </c>
      <c r="AK363" s="11">
        <v>0.76289457681463868</v>
      </c>
      <c r="AL363" s="11">
        <v>0.23710542318536126</v>
      </c>
      <c r="AM363" s="11">
        <v>0.77081276735768345</v>
      </c>
      <c r="AN363" s="11">
        <v>0.22918723264231655</v>
      </c>
      <c r="AO363" s="11">
        <v>0.77444829078321076</v>
      </c>
      <c r="AP363" s="11">
        <v>0.22555170921678927</v>
      </c>
      <c r="AQ363" s="11">
        <v>0.790713536201469</v>
      </c>
      <c r="AR363" s="11">
        <v>0.20928646379853094</v>
      </c>
      <c r="AS363" s="11">
        <v>0.79119451086391512</v>
      </c>
      <c r="AT363" s="11">
        <v>0.20880548913608482</v>
      </c>
      <c r="AU363" s="11">
        <v>0.79110429447852759</v>
      </c>
      <c r="AV363" s="11">
        <v>0.20889570552147238</v>
      </c>
      <c r="AW363" s="11">
        <v>0.80835530318393833</v>
      </c>
      <c r="AX363" s="11">
        <v>0.19164469681606164</v>
      </c>
      <c r="AY363" s="11">
        <v>0.81349848331648134</v>
      </c>
      <c r="AZ363" s="11">
        <v>0.18650151668351869</v>
      </c>
      <c r="BA363" s="11">
        <v>0.81664252534838422</v>
      </c>
      <c r="BB363" s="11">
        <v>0.18335747465161581</v>
      </c>
      <c r="BC363" s="11">
        <v>0.81804799057853672</v>
      </c>
      <c r="BD363" s="11">
        <v>0.18195200942146328</v>
      </c>
      <c r="BE363" s="11">
        <v>0.82053775465551615</v>
      </c>
      <c r="BF363" s="11">
        <v>0.17946224534448388</v>
      </c>
    </row>
    <row r="364" spans="1:58" x14ac:dyDescent="0.3">
      <c r="A364" s="3">
        <v>2014</v>
      </c>
      <c r="B364" s="4" t="s">
        <v>356</v>
      </c>
      <c r="C364" s="11">
        <v>0.52531268612269211</v>
      </c>
      <c r="D364" s="11">
        <v>0.47468731387730795</v>
      </c>
      <c r="E364" s="11">
        <v>0.53022974607013296</v>
      </c>
      <c r="F364" s="11">
        <v>0.46977025392986699</v>
      </c>
      <c r="G364" s="11">
        <v>0.53046153846153843</v>
      </c>
      <c r="H364" s="11">
        <v>0.46953846153846152</v>
      </c>
      <c r="I364" s="11">
        <v>0.53308128544423439</v>
      </c>
      <c r="J364" s="11">
        <v>0.46691871455576561</v>
      </c>
      <c r="K364" s="11">
        <v>0.54627831715210351</v>
      </c>
      <c r="L364" s="11">
        <v>0.45372168284789643</v>
      </c>
      <c r="M364" s="11">
        <v>0.46059431524547806</v>
      </c>
      <c r="N364" s="11">
        <v>0.539405684754522</v>
      </c>
      <c r="O364" s="11">
        <v>0.48380700594844678</v>
      </c>
      <c r="P364" s="11">
        <v>0.51619299405155317</v>
      </c>
      <c r="Q364" s="11">
        <v>0.49114441416893734</v>
      </c>
      <c r="R364" s="11">
        <v>0.50885558583106272</v>
      </c>
      <c r="S364" s="11">
        <v>0.48956884561891517</v>
      </c>
      <c r="T364" s="11">
        <v>0.51043115438108488</v>
      </c>
      <c r="U364" s="11">
        <v>0.40043290043290042</v>
      </c>
      <c r="V364" s="11">
        <v>0.59956709956709953</v>
      </c>
      <c r="W364" s="11">
        <v>0.4</v>
      </c>
      <c r="X364" s="11">
        <v>0.6</v>
      </c>
      <c r="Y364" s="11">
        <v>0.40436363636363637</v>
      </c>
      <c r="Z364" s="11">
        <v>0.59563636363636363</v>
      </c>
      <c r="AA364" s="11">
        <v>0.40618101545253865</v>
      </c>
      <c r="AB364" s="11">
        <v>0.5938189845474614</v>
      </c>
      <c r="AC364" s="11">
        <v>0.41595662277304413</v>
      </c>
      <c r="AD364" s="11">
        <v>0.58404337722695587</v>
      </c>
      <c r="AE364" s="11">
        <v>0.42402545743834524</v>
      </c>
      <c r="AF364" s="11">
        <v>0.5759745425616547</v>
      </c>
      <c r="AG364" s="11">
        <v>0.41903986981285596</v>
      </c>
      <c r="AH364" s="11">
        <v>0.58096013018714399</v>
      </c>
      <c r="AI364" s="11">
        <v>0.43330501274426508</v>
      </c>
      <c r="AJ364" s="11">
        <v>0.56669498725573497</v>
      </c>
      <c r="AK364" s="11">
        <v>0.44315129811996418</v>
      </c>
      <c r="AL364" s="11">
        <v>0.55684870188003577</v>
      </c>
      <c r="AM364" s="11">
        <v>0.45235892691951896</v>
      </c>
      <c r="AN364" s="11">
        <v>0.54764107308048104</v>
      </c>
      <c r="AO364" s="11">
        <v>0.45131086142322097</v>
      </c>
      <c r="AP364" s="11">
        <v>0.54868913857677903</v>
      </c>
      <c r="AQ364" s="11">
        <v>0.46334586466165412</v>
      </c>
      <c r="AR364" s="11">
        <v>0.53665413533834583</v>
      </c>
      <c r="AS364" s="11">
        <v>0.46332404828226553</v>
      </c>
      <c r="AT364" s="11">
        <v>0.53667595171773441</v>
      </c>
      <c r="AU364" s="11">
        <v>0.47780925401322</v>
      </c>
      <c r="AV364" s="11">
        <v>0.52219074598677995</v>
      </c>
      <c r="AW364" s="11">
        <v>0.49457058242843038</v>
      </c>
      <c r="AX364" s="11">
        <v>0.50542941757156956</v>
      </c>
      <c r="AY364" s="11">
        <v>0.50205338809034905</v>
      </c>
      <c r="AZ364" s="11">
        <v>0.49794661190965095</v>
      </c>
      <c r="BA364" s="11">
        <v>0.49893617021276598</v>
      </c>
      <c r="BB364" s="11">
        <v>0.50106382978723407</v>
      </c>
      <c r="BC364" s="11">
        <v>0.52227979274611402</v>
      </c>
      <c r="BD364" s="11">
        <v>0.47772020725388603</v>
      </c>
      <c r="BE364" s="11">
        <v>0.52187833511205972</v>
      </c>
      <c r="BF364" s="11">
        <v>0.47812166488794022</v>
      </c>
    </row>
    <row r="365" spans="1:58" x14ac:dyDescent="0.3">
      <c r="A365" s="3">
        <v>2015</v>
      </c>
      <c r="B365" s="4" t="s">
        <v>357</v>
      </c>
      <c r="C365" s="11">
        <v>0.91024682124158562</v>
      </c>
      <c r="D365" s="11">
        <v>8.9753178758414362E-2</v>
      </c>
      <c r="E365" s="11">
        <v>0.9197349042709867</v>
      </c>
      <c r="F365" s="11">
        <v>8.0265095729013261E-2</v>
      </c>
      <c r="G365" s="11">
        <v>0.92166549047282997</v>
      </c>
      <c r="H365" s="11">
        <v>7.8334509527170082E-2</v>
      </c>
      <c r="I365" s="11">
        <v>0.92351679771265194</v>
      </c>
      <c r="J365" s="11">
        <v>7.6483202287348104E-2</v>
      </c>
      <c r="K365" s="11">
        <v>0.91555555555555557</v>
      </c>
      <c r="L365" s="11">
        <v>8.4444444444444447E-2</v>
      </c>
      <c r="M365" s="11">
        <v>0.91729323308270672</v>
      </c>
      <c r="N365" s="11">
        <v>8.2706766917293228E-2</v>
      </c>
      <c r="O365" s="11">
        <v>0.91165270373191165</v>
      </c>
      <c r="P365" s="11">
        <v>8.8347296268088349E-2</v>
      </c>
      <c r="Q365" s="11">
        <v>0.91831879460745436</v>
      </c>
      <c r="R365" s="11">
        <v>8.16812053925456E-2</v>
      </c>
      <c r="S365" s="11">
        <v>0.90843373493975899</v>
      </c>
      <c r="T365" s="11">
        <v>9.1566265060240959E-2</v>
      </c>
      <c r="U365" s="11">
        <v>0.81559707554833472</v>
      </c>
      <c r="V365" s="11">
        <v>0.18440292445166531</v>
      </c>
      <c r="W365" s="11">
        <v>0.82485404503753124</v>
      </c>
      <c r="X365" s="11">
        <v>0.17514595496246874</v>
      </c>
      <c r="Y365" s="11">
        <v>0.8345802161263508</v>
      </c>
      <c r="Z365" s="11">
        <v>0.16541978387364922</v>
      </c>
      <c r="AA365" s="11">
        <v>0.84433164128595606</v>
      </c>
      <c r="AB365" s="11">
        <v>0.155668358714044</v>
      </c>
      <c r="AC365" s="11">
        <v>0.84162895927601811</v>
      </c>
      <c r="AD365" s="11">
        <v>0.15837104072398189</v>
      </c>
      <c r="AE365" s="11">
        <v>0.83089579524680068</v>
      </c>
      <c r="AF365" s="11">
        <v>0.16910420475319926</v>
      </c>
      <c r="AG365" s="11">
        <v>0.83587786259541985</v>
      </c>
      <c r="AH365" s="11">
        <v>0.16412213740458015</v>
      </c>
      <c r="AI365" s="11">
        <v>0.65537270087124877</v>
      </c>
      <c r="AJ365" s="11">
        <v>0.34462729912875123</v>
      </c>
      <c r="AK365" s="11">
        <v>0.6646766169154229</v>
      </c>
      <c r="AL365" s="11">
        <v>0.3353233830845771</v>
      </c>
      <c r="AM365" s="11">
        <v>0.6703406813627254</v>
      </c>
      <c r="AN365" s="11">
        <v>0.32965931863727455</v>
      </c>
      <c r="AO365" s="11">
        <v>0.68524251805985548</v>
      </c>
      <c r="AP365" s="11">
        <v>0.31475748194014447</v>
      </c>
      <c r="AQ365" s="11">
        <v>0.67798353909465026</v>
      </c>
      <c r="AR365" s="11">
        <v>0.3220164609053498</v>
      </c>
      <c r="AS365" s="11">
        <v>0.66868076535750254</v>
      </c>
      <c r="AT365" s="11">
        <v>0.33131923464249746</v>
      </c>
      <c r="AU365" s="11">
        <v>0.67091087169441721</v>
      </c>
      <c r="AV365" s="11">
        <v>0.32908912830558273</v>
      </c>
      <c r="AW365" s="11">
        <v>0.67698259187620891</v>
      </c>
      <c r="AX365" s="11">
        <v>0.32301740812379109</v>
      </c>
      <c r="AY365" s="11">
        <v>0.68334937439846011</v>
      </c>
      <c r="AZ365" s="11">
        <v>0.31665062560153995</v>
      </c>
      <c r="BA365" s="11">
        <v>0.67395437262357416</v>
      </c>
      <c r="BB365" s="11">
        <v>0.32604562737642584</v>
      </c>
      <c r="BC365" s="11">
        <v>0.68380213385063049</v>
      </c>
      <c r="BD365" s="11">
        <v>0.31619786614936957</v>
      </c>
      <c r="BE365" s="11">
        <v>0.68694798822374881</v>
      </c>
      <c r="BF365" s="11">
        <v>0.31305201177625125</v>
      </c>
    </row>
    <row r="366" spans="1:58" x14ac:dyDescent="0.3">
      <c r="A366" s="3">
        <v>2017</v>
      </c>
      <c r="B366" s="4" t="s">
        <v>358</v>
      </c>
      <c r="C366" s="11">
        <v>0.29257641921397382</v>
      </c>
      <c r="D366" s="11">
        <v>0.70742358078602618</v>
      </c>
      <c r="E366" s="11">
        <v>0.30553505535055353</v>
      </c>
      <c r="F366" s="11">
        <v>0.69446494464944653</v>
      </c>
      <c r="G366" s="11">
        <v>0.31890660592255127</v>
      </c>
      <c r="H366" s="11">
        <v>0.68109339407744873</v>
      </c>
      <c r="I366" s="11">
        <v>0.42455043002345583</v>
      </c>
      <c r="J366" s="11">
        <v>0.57544956997654417</v>
      </c>
      <c r="K366" s="11">
        <v>0.42499999999999999</v>
      </c>
      <c r="L366" s="11">
        <v>0.57499999999999996</v>
      </c>
      <c r="M366" s="11">
        <v>0.33359936153232245</v>
      </c>
      <c r="N366" s="11">
        <v>0.66640063846767761</v>
      </c>
      <c r="O366" s="11">
        <v>0.31183673469387757</v>
      </c>
      <c r="P366" s="11">
        <v>0.68816326530612248</v>
      </c>
      <c r="Q366" s="11">
        <v>0.31699070160608622</v>
      </c>
      <c r="R366" s="11">
        <v>0.68300929839391378</v>
      </c>
      <c r="S366" s="11">
        <v>0.33304042179261861</v>
      </c>
      <c r="T366" s="11">
        <v>0.66695957820738139</v>
      </c>
      <c r="U366" s="11">
        <v>0.26185958254269448</v>
      </c>
      <c r="V366" s="11">
        <v>0.73814041745730552</v>
      </c>
      <c r="W366" s="11">
        <v>0.26155268022181144</v>
      </c>
      <c r="X366" s="11">
        <v>0.73844731977818856</v>
      </c>
      <c r="Y366" s="11">
        <v>0.25855855855855858</v>
      </c>
      <c r="Z366" s="11">
        <v>0.74144144144144142</v>
      </c>
      <c r="AA366" s="11">
        <v>0.26568265682656828</v>
      </c>
      <c r="AB366" s="11">
        <v>0.73431734317343178</v>
      </c>
      <c r="AC366" s="11">
        <v>0.27222731439046743</v>
      </c>
      <c r="AD366" s="11">
        <v>0.72777268560953257</v>
      </c>
      <c r="AE366" s="11">
        <v>0</v>
      </c>
      <c r="AF366" s="11">
        <v>1</v>
      </c>
      <c r="AG366" s="11">
        <v>0</v>
      </c>
      <c r="AH366" s="11">
        <v>1</v>
      </c>
      <c r="AI366" s="11">
        <v>0</v>
      </c>
      <c r="AJ366" s="11">
        <v>1</v>
      </c>
      <c r="AK366" s="11">
        <v>0</v>
      </c>
      <c r="AL366" s="11">
        <v>1</v>
      </c>
      <c r="AM366" s="11">
        <v>0</v>
      </c>
      <c r="AN366" s="11">
        <v>1</v>
      </c>
      <c r="AO366" s="11">
        <v>0</v>
      </c>
      <c r="AP366" s="11">
        <v>1</v>
      </c>
      <c r="AQ366" s="11">
        <v>0</v>
      </c>
      <c r="AR366" s="11">
        <v>1</v>
      </c>
      <c r="AS366" s="11">
        <v>0</v>
      </c>
      <c r="AT366" s="11">
        <v>1</v>
      </c>
      <c r="AU366" s="11">
        <v>0.27713178294573643</v>
      </c>
      <c r="AV366" s="11">
        <v>0.72286821705426352</v>
      </c>
      <c r="AW366" s="11">
        <v>0.28693994280266921</v>
      </c>
      <c r="AX366" s="11">
        <v>0.71306005719733079</v>
      </c>
      <c r="AY366" s="11">
        <v>0.28735632183908044</v>
      </c>
      <c r="AZ366" s="11">
        <v>0.71264367816091956</v>
      </c>
      <c r="BA366" s="11">
        <v>0.27934044616876819</v>
      </c>
      <c r="BB366" s="11">
        <v>0.72065955383123181</v>
      </c>
      <c r="BC366" s="11">
        <v>0.28125</v>
      </c>
      <c r="BD366" s="11">
        <v>0.71875</v>
      </c>
      <c r="BE366" s="11">
        <v>0.29853658536585365</v>
      </c>
      <c r="BF366" s="11">
        <v>0.7014634146341463</v>
      </c>
    </row>
    <row r="367" spans="1:58" x14ac:dyDescent="0.3">
      <c r="A367" s="3">
        <v>2018</v>
      </c>
      <c r="B367" s="4" t="s">
        <v>359</v>
      </c>
      <c r="C367" s="11">
        <v>0.73307860262008728</v>
      </c>
      <c r="D367" s="11">
        <v>0.26692139737991266</v>
      </c>
      <c r="E367" s="11">
        <v>0.73920265780730898</v>
      </c>
      <c r="F367" s="11">
        <v>0.26079734219269102</v>
      </c>
      <c r="G367" s="11">
        <v>0.73123620309050774</v>
      </c>
      <c r="H367" s="11">
        <v>0.26876379690949226</v>
      </c>
      <c r="I367" s="11">
        <v>0.74263479710950531</v>
      </c>
      <c r="J367" s="11">
        <v>0.25736520289049469</v>
      </c>
      <c r="K367" s="11">
        <v>0.75042348955392435</v>
      </c>
      <c r="L367" s="11">
        <v>0.24957651044607565</v>
      </c>
      <c r="M367" s="11">
        <v>0.75320139697322464</v>
      </c>
      <c r="N367" s="11">
        <v>0.24679860302677531</v>
      </c>
      <c r="O367" s="11">
        <v>0.76371308016877637</v>
      </c>
      <c r="P367" s="11">
        <v>0.23628691983122363</v>
      </c>
      <c r="Q367" s="11">
        <v>0.78062500000000001</v>
      </c>
      <c r="R367" s="11">
        <v>0.21937499999999999</v>
      </c>
      <c r="S367" s="11">
        <v>0.78047182175622543</v>
      </c>
      <c r="T367" s="11">
        <v>0.21952817824377457</v>
      </c>
      <c r="U367" s="11">
        <v>0.81011781011781014</v>
      </c>
      <c r="V367" s="11">
        <v>0.18988218988218988</v>
      </c>
      <c r="W367" s="11">
        <v>0.80499653018736983</v>
      </c>
      <c r="X367" s="11">
        <v>0.19500346981263011</v>
      </c>
      <c r="Y367" s="11">
        <v>0.79095270733379031</v>
      </c>
      <c r="Z367" s="11">
        <v>0.20904729266620972</v>
      </c>
      <c r="AA367" s="11">
        <v>0.79496151154653605</v>
      </c>
      <c r="AB367" s="11">
        <v>0.20503848845346395</v>
      </c>
      <c r="AC367" s="11">
        <v>0.8019662921348315</v>
      </c>
      <c r="AD367" s="11">
        <v>0.19803370786516855</v>
      </c>
      <c r="AE367" s="11">
        <v>0.81844174410293069</v>
      </c>
      <c r="AF367" s="11">
        <v>0.18155825589706934</v>
      </c>
      <c r="AG367" s="11">
        <v>0.81694185211773152</v>
      </c>
      <c r="AH367" s="11">
        <v>0.18305814788226848</v>
      </c>
      <c r="AI367" s="11">
        <v>0.82168850072780208</v>
      </c>
      <c r="AJ367" s="11">
        <v>0.17831149927219797</v>
      </c>
      <c r="AK367" s="11">
        <v>0.82370820668693012</v>
      </c>
      <c r="AL367" s="11">
        <v>0.17629179331306991</v>
      </c>
      <c r="AM367" s="11">
        <v>0.83720930232558144</v>
      </c>
      <c r="AN367" s="11">
        <v>0.16279069767441862</v>
      </c>
      <c r="AO367" s="11">
        <v>0.8349885408708938</v>
      </c>
      <c r="AP367" s="11">
        <v>0.1650114591291062</v>
      </c>
      <c r="AQ367" s="11">
        <v>0.83048084759576202</v>
      </c>
      <c r="AR367" s="11">
        <v>0.16951915240423798</v>
      </c>
      <c r="AS367" s="11">
        <v>0.82755842062852536</v>
      </c>
      <c r="AT367" s="11">
        <v>0.17244157937147461</v>
      </c>
      <c r="AU367" s="11">
        <v>0.82078559738134205</v>
      </c>
      <c r="AV367" s="11">
        <v>0.17921440261865793</v>
      </c>
      <c r="AW367" s="11">
        <v>0.82105263157894737</v>
      </c>
      <c r="AX367" s="11">
        <v>0.17894736842105263</v>
      </c>
      <c r="AY367" s="11">
        <v>0.81433224755700329</v>
      </c>
      <c r="AZ367" s="11">
        <v>0.18566775244299674</v>
      </c>
      <c r="BA367" s="11">
        <v>0.81463009143807152</v>
      </c>
      <c r="BB367" s="11">
        <v>0.1853699085619285</v>
      </c>
      <c r="BC367" s="11">
        <v>0.81947942905121751</v>
      </c>
      <c r="BD367" s="11">
        <v>0.18052057094878254</v>
      </c>
      <c r="BE367" s="11">
        <v>0.81460213289581629</v>
      </c>
      <c r="BF367" s="11">
        <v>0.18539786710418377</v>
      </c>
    </row>
    <row r="368" spans="1:58" x14ac:dyDescent="0.3">
      <c r="A368" s="3">
        <v>2019</v>
      </c>
      <c r="B368" s="4" t="s">
        <v>360</v>
      </c>
      <c r="C368" s="11">
        <v>0.95032778618255165</v>
      </c>
      <c r="D368" s="11">
        <v>4.967221381744831E-2</v>
      </c>
      <c r="E368" s="11">
        <v>0.95101733232856067</v>
      </c>
      <c r="F368" s="11">
        <v>4.8982667671439335E-2</v>
      </c>
      <c r="G368" s="11">
        <v>0.9525840441545409</v>
      </c>
      <c r="H368" s="11">
        <v>4.7415955845459108E-2</v>
      </c>
      <c r="I368" s="11">
        <v>0.95374115267947424</v>
      </c>
      <c r="J368" s="11">
        <v>4.6258847320525785E-2</v>
      </c>
      <c r="K368" s="11">
        <v>0.95486636409480585</v>
      </c>
      <c r="L368" s="11">
        <v>4.5133635905194147E-2</v>
      </c>
      <c r="M368" s="11">
        <v>0.90513935054973149</v>
      </c>
      <c r="N368" s="11">
        <v>9.4860649450268467E-2</v>
      </c>
      <c r="O368" s="11">
        <v>0.85502727981293847</v>
      </c>
      <c r="P368" s="11">
        <v>0.14497272018706159</v>
      </c>
      <c r="Q368" s="11">
        <v>0.85451147891083823</v>
      </c>
      <c r="R368" s="11">
        <v>0.14548852108916177</v>
      </c>
      <c r="S368" s="11">
        <v>0.85354242509101097</v>
      </c>
      <c r="T368" s="11">
        <v>0.14645757490898909</v>
      </c>
      <c r="U368" s="11">
        <v>0.85624999999999996</v>
      </c>
      <c r="V368" s="11">
        <v>0.14374999999999999</v>
      </c>
      <c r="W368" s="11">
        <v>0.84982935153583616</v>
      </c>
      <c r="X368" s="11">
        <v>0.15017064846416384</v>
      </c>
      <c r="Y368" s="11">
        <v>0.85620542082738949</v>
      </c>
      <c r="Z368" s="11">
        <v>0.14379457917261054</v>
      </c>
      <c r="AA368" s="11">
        <v>0.86421861656703669</v>
      </c>
      <c r="AB368" s="11">
        <v>0.13578138343296328</v>
      </c>
      <c r="AC368" s="11">
        <v>0.86584668192219683</v>
      </c>
      <c r="AD368" s="11">
        <v>0.1341533180778032</v>
      </c>
      <c r="AE368" s="11">
        <v>0.86905105278338624</v>
      </c>
      <c r="AF368" s="11">
        <v>0.13094894721661379</v>
      </c>
      <c r="AG368" s="11">
        <v>0.87609841827768009</v>
      </c>
      <c r="AH368" s="11">
        <v>0.12390158172231985</v>
      </c>
      <c r="AI368" s="11">
        <v>0.87259615384615385</v>
      </c>
      <c r="AJ368" s="11">
        <v>0.12740384615384615</v>
      </c>
      <c r="AK368" s="11">
        <v>0.86495569813626638</v>
      </c>
      <c r="AL368" s="11">
        <v>0.13504430186373359</v>
      </c>
      <c r="AM368" s="11">
        <v>0.87014600807704257</v>
      </c>
      <c r="AN368" s="11">
        <v>0.12985399192295743</v>
      </c>
      <c r="AO368" s="11">
        <v>0.87484276729559751</v>
      </c>
      <c r="AP368" s="11">
        <v>0.12515723270440252</v>
      </c>
      <c r="AQ368" s="11">
        <v>0.8798136645962733</v>
      </c>
      <c r="AR368" s="11">
        <v>0.12018633540372671</v>
      </c>
      <c r="AS368" s="11">
        <v>0.88702669149596525</v>
      </c>
      <c r="AT368" s="11">
        <v>0.11297330850403477</v>
      </c>
      <c r="AU368" s="11">
        <v>0.88693467336683418</v>
      </c>
      <c r="AV368" s="11">
        <v>0.11306532663316583</v>
      </c>
      <c r="AW368" s="11">
        <v>0.89160401002506262</v>
      </c>
      <c r="AX368" s="11">
        <v>0.10839598997493734</v>
      </c>
      <c r="AY368" s="11">
        <v>0.89394405164463575</v>
      </c>
      <c r="AZ368" s="11">
        <v>0.10605594835536428</v>
      </c>
      <c r="BA368" s="11">
        <v>0.89585253456221203</v>
      </c>
      <c r="BB368" s="11">
        <v>0.10414746543778802</v>
      </c>
      <c r="BC368" s="11">
        <v>0.89367552703941333</v>
      </c>
      <c r="BD368" s="11">
        <v>0.10632447296058661</v>
      </c>
      <c r="BE368" s="11">
        <v>0.89429634221946686</v>
      </c>
      <c r="BF368" s="11">
        <v>0.10570365778053317</v>
      </c>
    </row>
    <row r="369" spans="1:58" x14ac:dyDescent="0.3">
      <c r="A369" s="3">
        <v>2020</v>
      </c>
      <c r="B369" s="4" t="s">
        <v>361</v>
      </c>
      <c r="C369" s="11">
        <v>0.42490343103840034</v>
      </c>
      <c r="D369" s="11">
        <v>0.57509656896159966</v>
      </c>
      <c r="E369" s="11">
        <v>0.42650976909413857</v>
      </c>
      <c r="F369" s="11">
        <v>0.57349023090586149</v>
      </c>
      <c r="G369" s="11">
        <v>0.42530795072788352</v>
      </c>
      <c r="H369" s="11">
        <v>0.57469204927211648</v>
      </c>
      <c r="I369" s="11">
        <v>0.42837988826815643</v>
      </c>
      <c r="J369" s="11">
        <v>0.57162011173184357</v>
      </c>
      <c r="K369" s="11">
        <v>0.42640160821979006</v>
      </c>
      <c r="L369" s="11">
        <v>0.57359839178020999</v>
      </c>
      <c r="M369" s="11">
        <v>0.42850719424460432</v>
      </c>
      <c r="N369" s="11">
        <v>0.57149280575539574</v>
      </c>
      <c r="O369" s="11">
        <v>0.44016227180527384</v>
      </c>
      <c r="P369" s="11">
        <v>0.55983772819472621</v>
      </c>
      <c r="Q369" s="11">
        <v>0.45679578271831311</v>
      </c>
      <c r="R369" s="11">
        <v>0.54320421728168689</v>
      </c>
      <c r="S369" s="11">
        <v>0.45791792255970321</v>
      </c>
      <c r="T369" s="11">
        <v>0.54208207744029679</v>
      </c>
      <c r="U369" s="11">
        <v>0.46655978011910215</v>
      </c>
      <c r="V369" s="11">
        <v>0.53344021988089785</v>
      </c>
      <c r="W369" s="11">
        <v>0.50622031214657315</v>
      </c>
      <c r="X369" s="11">
        <v>0.49377968785342685</v>
      </c>
      <c r="Y369" s="11">
        <v>0.48574712643678158</v>
      </c>
      <c r="Z369" s="11">
        <v>0.51425287356321836</v>
      </c>
      <c r="AA369" s="11">
        <v>0.49193548387096775</v>
      </c>
      <c r="AB369" s="11">
        <v>0.50806451612903225</v>
      </c>
      <c r="AC369" s="11">
        <v>0.49883013570425833</v>
      </c>
      <c r="AD369" s="11">
        <v>0.50116986429574173</v>
      </c>
      <c r="AE369" s="11">
        <v>0.49942196531791905</v>
      </c>
      <c r="AF369" s="11">
        <v>0.50057803468208095</v>
      </c>
      <c r="AG369" s="11">
        <v>0.50442066077245229</v>
      </c>
      <c r="AH369" s="11">
        <v>0.49557933922754771</v>
      </c>
      <c r="AI369" s="11">
        <v>0.51373756513500712</v>
      </c>
      <c r="AJ369" s="11">
        <v>0.48626243486499288</v>
      </c>
      <c r="AK369" s="11">
        <v>0.52137164936005798</v>
      </c>
      <c r="AL369" s="11">
        <v>0.47862835063994202</v>
      </c>
      <c r="AM369" s="11">
        <v>0.52845528455284552</v>
      </c>
      <c r="AN369" s="11">
        <v>0.47154471544715448</v>
      </c>
      <c r="AO369" s="11">
        <v>0.53649999999999998</v>
      </c>
      <c r="AP369" s="11">
        <v>0.46350000000000002</v>
      </c>
      <c r="AQ369" s="11">
        <v>0.55468946442041744</v>
      </c>
      <c r="AR369" s="11">
        <v>0.44531053557958261</v>
      </c>
      <c r="AS369" s="11">
        <v>0.56733451686533098</v>
      </c>
      <c r="AT369" s="11">
        <v>0.43266548313466902</v>
      </c>
      <c r="AU369" s="11">
        <v>0.57020202020202015</v>
      </c>
      <c r="AV369" s="11">
        <v>0.42979797979797979</v>
      </c>
      <c r="AW369" s="11">
        <v>0.57810920121334686</v>
      </c>
      <c r="AX369" s="11">
        <v>0.4218907987866532</v>
      </c>
      <c r="AY369" s="11">
        <v>0.57018887187340483</v>
      </c>
      <c r="AZ369" s="11">
        <v>0.42981112812659522</v>
      </c>
      <c r="BA369" s="11">
        <v>0.56837068748426089</v>
      </c>
      <c r="BB369" s="11">
        <v>0.43162931251573911</v>
      </c>
      <c r="BC369" s="11">
        <v>0.57651515151515154</v>
      </c>
      <c r="BD369" s="11">
        <v>0.42348484848484846</v>
      </c>
      <c r="BE369" s="11">
        <v>0.57132018209408197</v>
      </c>
      <c r="BF369" s="11">
        <v>0.42867981790591808</v>
      </c>
    </row>
    <row r="370" spans="1:58" x14ac:dyDescent="0.3">
      <c r="A370" s="3">
        <v>2021</v>
      </c>
      <c r="B370" s="4" t="s">
        <v>362</v>
      </c>
      <c r="C370" s="11">
        <v>0.67547892720306513</v>
      </c>
      <c r="D370" s="11">
        <v>0.32452107279693487</v>
      </c>
      <c r="E370" s="11">
        <v>0.69654146522870952</v>
      </c>
      <c r="F370" s="11">
        <v>0.30345853477129042</v>
      </c>
      <c r="G370" s="11">
        <v>0.68805309734513276</v>
      </c>
      <c r="H370" s="11">
        <v>0.31194690265486724</v>
      </c>
      <c r="I370" s="11">
        <v>0.70109489051094886</v>
      </c>
      <c r="J370" s="11">
        <v>0.29890510948905108</v>
      </c>
      <c r="K370" s="11">
        <v>0.68919407300325264</v>
      </c>
      <c r="L370" s="11">
        <v>0.31080592699674736</v>
      </c>
      <c r="M370" s="11">
        <v>0.75279682425117289</v>
      </c>
      <c r="N370" s="11">
        <v>0.24720317574882714</v>
      </c>
      <c r="O370" s="11">
        <v>0.76118326118326118</v>
      </c>
      <c r="P370" s="11">
        <v>0.23881673881673882</v>
      </c>
      <c r="Q370" s="11">
        <v>0.73754856941010238</v>
      </c>
      <c r="R370" s="11">
        <v>0.26245143058989756</v>
      </c>
      <c r="S370" s="11">
        <v>0.738559772969138</v>
      </c>
      <c r="T370" s="11">
        <v>0.261440227030862</v>
      </c>
      <c r="U370" s="11">
        <v>0.67263157894736847</v>
      </c>
      <c r="V370" s="11">
        <v>0.32736842105263159</v>
      </c>
      <c r="W370" s="11">
        <v>0.67679558011049723</v>
      </c>
      <c r="X370" s="11">
        <v>0.32320441988950277</v>
      </c>
      <c r="Y370" s="11">
        <v>0.67709419534237048</v>
      </c>
      <c r="Z370" s="11">
        <v>0.32290580465762947</v>
      </c>
      <c r="AA370" s="11">
        <v>0.67508771929824563</v>
      </c>
      <c r="AB370" s="11">
        <v>0.32491228070175437</v>
      </c>
      <c r="AC370" s="11">
        <v>0.66549419627154416</v>
      </c>
      <c r="AD370" s="11">
        <v>0.33450580372845584</v>
      </c>
      <c r="AE370" s="11">
        <v>0.67225130890052354</v>
      </c>
      <c r="AF370" s="11">
        <v>0.32774869109947646</v>
      </c>
      <c r="AG370" s="11">
        <v>0.66342141863699577</v>
      </c>
      <c r="AH370" s="11">
        <v>0.33657858136300417</v>
      </c>
      <c r="AI370" s="11">
        <v>0.66285912080304599</v>
      </c>
      <c r="AJ370" s="11">
        <v>0.33714087919695396</v>
      </c>
      <c r="AK370" s="11">
        <v>0.66550643926209541</v>
      </c>
      <c r="AL370" s="11">
        <v>0.33449356073790465</v>
      </c>
      <c r="AM370" s="11">
        <v>0.66573621772505231</v>
      </c>
      <c r="AN370" s="11">
        <v>0.33426378227494769</v>
      </c>
      <c r="AO370" s="11">
        <v>0.6715721464465183</v>
      </c>
      <c r="AP370" s="11">
        <v>0.3284278535534817</v>
      </c>
      <c r="AQ370" s="11">
        <v>0.68582791033984092</v>
      </c>
      <c r="AR370" s="11">
        <v>0.31417208966015908</v>
      </c>
      <c r="AS370" s="11">
        <v>0.68371418208197321</v>
      </c>
      <c r="AT370" s="11">
        <v>0.31628581791802685</v>
      </c>
      <c r="AU370" s="11">
        <v>0.68434622467771644</v>
      </c>
      <c r="AV370" s="11">
        <v>0.31565377532228361</v>
      </c>
      <c r="AW370" s="11">
        <v>0.67743132887899038</v>
      </c>
      <c r="AX370" s="11">
        <v>0.32256867112100968</v>
      </c>
      <c r="AY370" s="11">
        <v>0.68186874304783096</v>
      </c>
      <c r="AZ370" s="11">
        <v>0.31813125695216909</v>
      </c>
      <c r="BA370" s="11">
        <v>0.67783214151298454</v>
      </c>
      <c r="BB370" s="11">
        <v>0.32216785848701546</v>
      </c>
      <c r="BC370" s="11">
        <v>0.68550185873605951</v>
      </c>
      <c r="BD370" s="11">
        <v>0.31449814126394054</v>
      </c>
      <c r="BE370" s="11">
        <v>0.68791697553743514</v>
      </c>
      <c r="BF370" s="11">
        <v>0.31208302446256486</v>
      </c>
    </row>
    <row r="371" spans="1:58" x14ac:dyDescent="0.3">
      <c r="A371" s="3">
        <v>2022</v>
      </c>
      <c r="B371" s="4" t="s">
        <v>363</v>
      </c>
      <c r="C371" s="11">
        <v>0.7134703196347032</v>
      </c>
      <c r="D371" s="11">
        <v>0.2865296803652968</v>
      </c>
      <c r="E371" s="11">
        <v>0.71917404129793505</v>
      </c>
      <c r="F371" s="11">
        <v>0.28082595870206489</v>
      </c>
      <c r="G371" s="11">
        <v>0.72215496368038745</v>
      </c>
      <c r="H371" s="11">
        <v>0.2778450363196126</v>
      </c>
      <c r="I371" s="11">
        <v>0.7219152854511971</v>
      </c>
      <c r="J371" s="11">
        <v>0.27808471454880296</v>
      </c>
      <c r="K371" s="11">
        <v>0.72305764411027573</v>
      </c>
      <c r="L371" s="11">
        <v>0.27694235588972432</v>
      </c>
      <c r="M371" s="11">
        <v>0.72091544818817543</v>
      </c>
      <c r="N371" s="11">
        <v>0.27908455181182457</v>
      </c>
      <c r="O371" s="11">
        <v>0.72849807445442871</v>
      </c>
      <c r="P371" s="11">
        <v>0.27150192554557123</v>
      </c>
      <c r="Q371" s="11">
        <v>0.73401534526854217</v>
      </c>
      <c r="R371" s="11">
        <v>0.26598465473145783</v>
      </c>
      <c r="S371" s="11">
        <v>0.7400651465798046</v>
      </c>
      <c r="T371" s="11">
        <v>0.25993485342019546</v>
      </c>
      <c r="U371" s="11">
        <v>0.71174863387978138</v>
      </c>
      <c r="V371" s="11">
        <v>0.28825136612021857</v>
      </c>
      <c r="W371" s="11">
        <v>0.70470262793914251</v>
      </c>
      <c r="X371" s="11">
        <v>0.29529737206085754</v>
      </c>
      <c r="Y371" s="11">
        <v>0.69834983498349834</v>
      </c>
      <c r="Z371" s="11">
        <v>0.30165016501650166</v>
      </c>
      <c r="AA371" s="11">
        <v>0.68378919279519679</v>
      </c>
      <c r="AB371" s="11">
        <v>0.31621080720480321</v>
      </c>
      <c r="AC371" s="11">
        <v>0.69422043010752688</v>
      </c>
      <c r="AD371" s="11">
        <v>0.30577956989247312</v>
      </c>
      <c r="AE371" s="11">
        <v>0.69773817683344752</v>
      </c>
      <c r="AF371" s="11">
        <v>0.30226182316655242</v>
      </c>
      <c r="AG371" s="11">
        <v>0.68758815232722148</v>
      </c>
      <c r="AH371" s="11">
        <v>0.31241184767277858</v>
      </c>
      <c r="AI371" s="11">
        <v>0.68573497465604638</v>
      </c>
      <c r="AJ371" s="11">
        <v>0.31426502534395367</v>
      </c>
      <c r="AK371" s="11">
        <v>0.68175074183976259</v>
      </c>
      <c r="AL371" s="11">
        <v>0.31824925816023741</v>
      </c>
      <c r="AM371" s="11">
        <v>0.69431643625192008</v>
      </c>
      <c r="AN371" s="11">
        <v>0.30568356374807987</v>
      </c>
      <c r="AO371" s="11">
        <v>0.69826937547027845</v>
      </c>
      <c r="AP371" s="11">
        <v>0.3017306245297216</v>
      </c>
      <c r="AQ371" s="11">
        <v>0.69669669669669665</v>
      </c>
      <c r="AR371" s="11">
        <v>0.3033033033033033</v>
      </c>
      <c r="AS371" s="11">
        <v>0.69800148038490006</v>
      </c>
      <c r="AT371" s="11">
        <v>0.30199851961509994</v>
      </c>
      <c r="AU371" s="11">
        <v>0.69856819894498867</v>
      </c>
      <c r="AV371" s="11">
        <v>0.30143180105501133</v>
      </c>
      <c r="AW371" s="11">
        <v>0.70892723180795203</v>
      </c>
      <c r="AX371" s="11">
        <v>0.29107276819204803</v>
      </c>
      <c r="AY371" s="11">
        <v>0.70989505247376317</v>
      </c>
      <c r="AZ371" s="11">
        <v>0.29010494752623689</v>
      </c>
      <c r="BA371" s="11">
        <v>0.70601675552170606</v>
      </c>
      <c r="BB371" s="11">
        <v>0.29398324447829399</v>
      </c>
      <c r="BC371" s="11">
        <v>0.71266968325791857</v>
      </c>
      <c r="BD371" s="11">
        <v>0.28733031674208143</v>
      </c>
      <c r="BE371" s="11">
        <v>0.70378619153674837</v>
      </c>
      <c r="BF371" s="11">
        <v>0.29621380846325168</v>
      </c>
    </row>
    <row r="372" spans="1:58" x14ac:dyDescent="0.3">
      <c r="A372" s="3">
        <v>2023</v>
      </c>
      <c r="B372" s="4" t="s">
        <v>364</v>
      </c>
      <c r="C372" s="11">
        <v>0.81377371749824312</v>
      </c>
      <c r="D372" s="11">
        <v>0.18622628250175685</v>
      </c>
      <c r="E372" s="11">
        <v>0.83135215453194655</v>
      </c>
      <c r="F372" s="11">
        <v>0.1686478454680535</v>
      </c>
      <c r="G372" s="11">
        <v>0.83358098068350672</v>
      </c>
      <c r="H372" s="11">
        <v>0.16641901931649331</v>
      </c>
      <c r="I372" s="11">
        <v>0.8271604938271605</v>
      </c>
      <c r="J372" s="11">
        <v>0.1728395061728395</v>
      </c>
      <c r="K372" s="11">
        <v>0.81917808219178079</v>
      </c>
      <c r="L372" s="11">
        <v>0.18082191780821918</v>
      </c>
      <c r="M372" s="11">
        <v>0.84467353951890034</v>
      </c>
      <c r="N372" s="11">
        <v>0.15532646048109966</v>
      </c>
      <c r="O372" s="11">
        <v>0.84397163120567376</v>
      </c>
      <c r="P372" s="11">
        <v>0.15602836879432624</v>
      </c>
      <c r="Q372" s="11">
        <v>0.83182503770739069</v>
      </c>
      <c r="R372" s="11">
        <v>0.16817496229260936</v>
      </c>
      <c r="S372" s="11">
        <v>0.84194756554307115</v>
      </c>
      <c r="T372" s="11">
        <v>0.15805243445692885</v>
      </c>
      <c r="U372" s="11">
        <v>0.84078431372549023</v>
      </c>
      <c r="V372" s="11">
        <v>0.1592156862745098</v>
      </c>
      <c r="W372" s="11">
        <v>0.84239130434782605</v>
      </c>
      <c r="X372" s="11">
        <v>0.15760869565217392</v>
      </c>
      <c r="Y372" s="11">
        <v>0.83530338849487784</v>
      </c>
      <c r="Z372" s="11">
        <v>0.16469661150512213</v>
      </c>
      <c r="AA372" s="11">
        <v>0.66936790923824963</v>
      </c>
      <c r="AB372" s="11">
        <v>0.33063209076175043</v>
      </c>
      <c r="AC372" s="11">
        <v>0.66804979253112029</v>
      </c>
      <c r="AD372" s="11">
        <v>0.33195020746887965</v>
      </c>
      <c r="AE372" s="11">
        <v>0.66578483245149911</v>
      </c>
      <c r="AF372" s="11">
        <v>0.33421516754850089</v>
      </c>
      <c r="AG372" s="11">
        <v>0.66666666666666663</v>
      </c>
      <c r="AH372" s="11">
        <v>0.33333333333333331</v>
      </c>
      <c r="AI372" s="11">
        <v>0.65116279069767447</v>
      </c>
      <c r="AJ372" s="11">
        <v>0.34883720930232559</v>
      </c>
      <c r="AK372" s="11">
        <v>0.65774378585086046</v>
      </c>
      <c r="AL372" s="11">
        <v>0.34225621414913959</v>
      </c>
      <c r="AM372" s="11">
        <v>0.66023166023166024</v>
      </c>
      <c r="AN372" s="11">
        <v>0.33976833976833976</v>
      </c>
      <c r="AO372" s="11">
        <v>0.6942800788954635</v>
      </c>
      <c r="AP372" s="11">
        <v>0.3057199211045365</v>
      </c>
      <c r="AQ372" s="11">
        <v>0.70552147239263807</v>
      </c>
      <c r="AR372" s="11">
        <v>0.29447852760736198</v>
      </c>
      <c r="AS372" s="11">
        <v>0.71084337349397586</v>
      </c>
      <c r="AT372" s="11">
        <v>0.28915662650602408</v>
      </c>
      <c r="AU372" s="11">
        <v>0.7032442748091603</v>
      </c>
      <c r="AV372" s="11">
        <v>0.2967557251908397</v>
      </c>
      <c r="AW372" s="11">
        <v>0.69521178637200731</v>
      </c>
      <c r="AX372" s="11">
        <v>0.30478821362799263</v>
      </c>
      <c r="AY372" s="11">
        <v>0.68772563176895307</v>
      </c>
      <c r="AZ372" s="11">
        <v>0.31227436823104693</v>
      </c>
      <c r="BA372" s="11">
        <v>0.70682019486271042</v>
      </c>
      <c r="BB372" s="11">
        <v>0.29317980513728964</v>
      </c>
      <c r="BC372" s="11">
        <v>0.69802867383512546</v>
      </c>
      <c r="BD372" s="11">
        <v>0.30197132616487454</v>
      </c>
      <c r="BE372" s="11">
        <v>0.69595782073813706</v>
      </c>
      <c r="BF372" s="11">
        <v>0.30404217926186294</v>
      </c>
    </row>
    <row r="373" spans="1:58" x14ac:dyDescent="0.3">
      <c r="A373" s="3">
        <v>2024</v>
      </c>
      <c r="B373" s="4" t="s">
        <v>365</v>
      </c>
      <c r="C373" s="11">
        <v>0.98460410557184752</v>
      </c>
      <c r="D373" s="11">
        <v>1.5395894428152493E-2</v>
      </c>
      <c r="E373" s="11">
        <v>0.98500749625187412</v>
      </c>
      <c r="F373" s="11">
        <v>1.4992503748125937E-2</v>
      </c>
      <c r="G373" s="11">
        <v>0.98579970104633785</v>
      </c>
      <c r="H373" s="11">
        <v>1.4200298953662182E-2</v>
      </c>
      <c r="I373" s="11">
        <v>0.98028809704321451</v>
      </c>
      <c r="J373" s="11">
        <v>1.9711902956785442E-2</v>
      </c>
      <c r="K373" s="11">
        <v>0.97910216718266252</v>
      </c>
      <c r="L373" s="11">
        <v>2.089783281733746E-2</v>
      </c>
      <c r="M373" s="11">
        <v>0.9297583081570997</v>
      </c>
      <c r="N373" s="11">
        <v>7.02416918429003E-2</v>
      </c>
      <c r="O373" s="11">
        <v>0.93147590361445787</v>
      </c>
      <c r="P373" s="11">
        <v>6.8524096385542174E-2</v>
      </c>
      <c r="Q373" s="11">
        <v>0.93571428571428572</v>
      </c>
      <c r="R373" s="11">
        <v>6.4285714285714279E-2</v>
      </c>
      <c r="S373" s="11">
        <v>0.9419252187748608</v>
      </c>
      <c r="T373" s="11">
        <v>5.8074781225139219E-2</v>
      </c>
      <c r="U373" s="11">
        <v>0.94888178913738019</v>
      </c>
      <c r="V373" s="11">
        <v>5.1118210862619806E-2</v>
      </c>
      <c r="W373" s="11">
        <v>0.94660194174757284</v>
      </c>
      <c r="X373" s="11">
        <v>5.3398058252427182E-2</v>
      </c>
      <c r="Y373" s="11">
        <v>0.94801980198019797</v>
      </c>
      <c r="Z373" s="11">
        <v>5.1980198019801978E-2</v>
      </c>
      <c r="AA373" s="11">
        <v>0.94793388429752068</v>
      </c>
      <c r="AB373" s="11">
        <v>5.2066115702479342E-2</v>
      </c>
      <c r="AC373" s="11">
        <v>0.94803017602682316</v>
      </c>
      <c r="AD373" s="11">
        <v>5.1969823973176864E-2</v>
      </c>
      <c r="AE373" s="11">
        <v>0.95423143350604489</v>
      </c>
      <c r="AF373" s="11">
        <v>4.5768566493955096E-2</v>
      </c>
      <c r="AG373" s="11">
        <v>0.95763459841129739</v>
      </c>
      <c r="AH373" s="11">
        <v>4.2365401588702563E-2</v>
      </c>
      <c r="AI373" s="11">
        <v>0.95833333333333337</v>
      </c>
      <c r="AJ373" s="11">
        <v>4.1666666666666664E-2</v>
      </c>
      <c r="AK373" s="11">
        <v>0.9576427255985267</v>
      </c>
      <c r="AL373" s="11">
        <v>4.2357274401473299E-2</v>
      </c>
      <c r="AM373" s="11">
        <v>0.95636025998142993</v>
      </c>
      <c r="AN373" s="11">
        <v>4.36397400185701E-2</v>
      </c>
      <c r="AO373" s="11">
        <v>0.95664467483506122</v>
      </c>
      <c r="AP373" s="11">
        <v>4.3355325164938736E-2</v>
      </c>
      <c r="AQ373" s="11">
        <v>0.95150339476236667</v>
      </c>
      <c r="AR373" s="11">
        <v>4.8496605237633363E-2</v>
      </c>
      <c r="AS373" s="11">
        <v>0.9349112426035503</v>
      </c>
      <c r="AT373" s="11">
        <v>6.5088757396449703E-2</v>
      </c>
      <c r="AU373" s="11">
        <v>0.94422700587084152</v>
      </c>
      <c r="AV373" s="11">
        <v>5.577299412915851E-2</v>
      </c>
      <c r="AW373" s="11">
        <v>0.95502392344497611</v>
      </c>
      <c r="AX373" s="11">
        <v>4.4976076555023926E-2</v>
      </c>
      <c r="AY373" s="11">
        <v>0.95721393034825875</v>
      </c>
      <c r="AZ373" s="11">
        <v>4.2786069651741296E-2</v>
      </c>
      <c r="BA373" s="11">
        <v>0.96243654822335023</v>
      </c>
      <c r="BB373" s="11">
        <v>3.7563451776649749E-2</v>
      </c>
      <c r="BC373" s="11">
        <v>0.96341463414634143</v>
      </c>
      <c r="BD373" s="11">
        <v>3.6585365853658534E-2</v>
      </c>
      <c r="BE373" s="11">
        <v>0.96102564102564103</v>
      </c>
      <c r="BF373" s="11">
        <v>3.8974358974358976E-2</v>
      </c>
    </row>
    <row r="374" spans="1:58" x14ac:dyDescent="0.3">
      <c r="A374" s="3">
        <v>2025</v>
      </c>
      <c r="B374" s="4" t="s">
        <v>366</v>
      </c>
      <c r="C374" s="11">
        <v>0.20258349086326402</v>
      </c>
      <c r="D374" s="11">
        <v>0.79741650913673601</v>
      </c>
      <c r="E374" s="11">
        <v>0.20025149324111916</v>
      </c>
      <c r="F374" s="11">
        <v>0.79974850675888087</v>
      </c>
      <c r="G374" s="11">
        <v>0.19849718221665624</v>
      </c>
      <c r="H374" s="11">
        <v>0.80150281778334376</v>
      </c>
      <c r="I374" s="11">
        <v>0.20384138785625774</v>
      </c>
      <c r="J374" s="11">
        <v>0.79615861214374228</v>
      </c>
      <c r="K374" s="11">
        <v>0.20901011339258352</v>
      </c>
      <c r="L374" s="11">
        <v>0.79098988660741654</v>
      </c>
      <c r="M374" s="11">
        <v>0.17185093932861104</v>
      </c>
      <c r="N374" s="11">
        <v>0.82814906067138894</v>
      </c>
      <c r="O374" s="11">
        <v>0.17114837076874406</v>
      </c>
      <c r="P374" s="11">
        <v>0.82885162923125588</v>
      </c>
      <c r="Q374" s="11">
        <v>0.16912235746316465</v>
      </c>
      <c r="R374" s="11">
        <v>0.83087764253683538</v>
      </c>
      <c r="S374" s="11">
        <v>0.17492804605052767</v>
      </c>
      <c r="T374" s="11">
        <v>0.8250719539494723</v>
      </c>
      <c r="U374" s="11">
        <v>0.17564870259481039</v>
      </c>
      <c r="V374" s="11">
        <v>0.82435129740518964</v>
      </c>
      <c r="W374" s="11">
        <v>0.18943894389438945</v>
      </c>
      <c r="X374" s="11">
        <v>0.81056105610561058</v>
      </c>
      <c r="Y374" s="11">
        <v>0.18743834265044393</v>
      </c>
      <c r="Z374" s="11">
        <v>0.8125616573495561</v>
      </c>
      <c r="AA374" s="11">
        <v>0.19091507570770244</v>
      </c>
      <c r="AB374" s="11">
        <v>0.80908492429229761</v>
      </c>
      <c r="AC374" s="11">
        <v>0.19745430809399478</v>
      </c>
      <c r="AD374" s="11">
        <v>0.80254569190600522</v>
      </c>
      <c r="AE374" s="11">
        <v>0.19746919746919747</v>
      </c>
      <c r="AF374" s="11">
        <v>0.80253080253080256</v>
      </c>
      <c r="AG374" s="11">
        <v>0.19439868204283361</v>
      </c>
      <c r="AH374" s="11">
        <v>0.80560131795716639</v>
      </c>
      <c r="AI374" s="11">
        <v>0.18908122503328895</v>
      </c>
      <c r="AJ374" s="11">
        <v>0.81091877496671105</v>
      </c>
      <c r="AK374" s="11">
        <v>0.18972464741437206</v>
      </c>
      <c r="AL374" s="11">
        <v>0.81027535258562788</v>
      </c>
      <c r="AM374" s="11">
        <v>0.19769803656059581</v>
      </c>
      <c r="AN374" s="11">
        <v>0.80230196343940419</v>
      </c>
      <c r="AO374" s="11">
        <v>0.19152542372881357</v>
      </c>
      <c r="AP374" s="11">
        <v>0.80847457627118646</v>
      </c>
      <c r="AQ374" s="11">
        <v>0.19522326064382139</v>
      </c>
      <c r="AR374" s="11">
        <v>0.80477673935617866</v>
      </c>
      <c r="AS374" s="11">
        <v>0.20387677397023191</v>
      </c>
      <c r="AT374" s="11">
        <v>0.79612322602976804</v>
      </c>
      <c r="AU374" s="11">
        <v>0.23202500868357068</v>
      </c>
      <c r="AV374" s="11">
        <v>0.76797499131642932</v>
      </c>
      <c r="AW374" s="11">
        <v>0.23654786862334032</v>
      </c>
      <c r="AX374" s="11">
        <v>0.76345213137665968</v>
      </c>
      <c r="AY374" s="11">
        <v>0.24061196105702365</v>
      </c>
      <c r="AZ374" s="11">
        <v>0.75938803894297635</v>
      </c>
      <c r="BA374" s="11">
        <v>0.25250086236633323</v>
      </c>
      <c r="BB374" s="11">
        <v>0.74749913763366682</v>
      </c>
      <c r="BC374" s="11">
        <v>0.25181598062953997</v>
      </c>
      <c r="BD374" s="11">
        <v>0.74818401937046008</v>
      </c>
      <c r="BE374" s="11">
        <v>0.25240715268225583</v>
      </c>
      <c r="BF374" s="11">
        <v>0.74759284731774411</v>
      </c>
    </row>
    <row r="375" spans="1:58" x14ac:dyDescent="0.3">
      <c r="A375" s="3">
        <v>2027</v>
      </c>
      <c r="B375" s="4" t="s">
        <v>367</v>
      </c>
      <c r="C375" s="11">
        <v>0.20430107526881722</v>
      </c>
      <c r="D375" s="11">
        <v>0.79569892473118276</v>
      </c>
      <c r="E375" s="11">
        <v>0.22938388625592418</v>
      </c>
      <c r="F375" s="11">
        <v>0.77061611374407579</v>
      </c>
      <c r="G375" s="11">
        <v>0.21911196911196912</v>
      </c>
      <c r="H375" s="11">
        <v>0.78088803088803094</v>
      </c>
      <c r="I375" s="11">
        <v>0.23307543520309479</v>
      </c>
      <c r="J375" s="11">
        <v>0.76692456479690518</v>
      </c>
      <c r="K375" s="11">
        <v>0.24765478424015008</v>
      </c>
      <c r="L375" s="11">
        <v>0.75234521575984992</v>
      </c>
      <c r="M375" s="11">
        <v>0</v>
      </c>
      <c r="N375" s="11">
        <v>1</v>
      </c>
      <c r="O375" s="11">
        <v>0</v>
      </c>
      <c r="P375" s="11">
        <v>1</v>
      </c>
      <c r="Q375" s="11">
        <v>0</v>
      </c>
      <c r="R375" s="11">
        <v>1</v>
      </c>
      <c r="S375" s="11">
        <v>0</v>
      </c>
      <c r="T375" s="11">
        <v>1</v>
      </c>
      <c r="U375" s="11">
        <v>0</v>
      </c>
      <c r="V375" s="11">
        <v>1</v>
      </c>
      <c r="W375" s="11">
        <v>0</v>
      </c>
      <c r="X375" s="11">
        <v>1</v>
      </c>
      <c r="Y375" s="11">
        <v>0</v>
      </c>
      <c r="Z375" s="11">
        <v>1</v>
      </c>
      <c r="AA375" s="11">
        <v>0</v>
      </c>
      <c r="AB375" s="11">
        <v>1</v>
      </c>
      <c r="AC375" s="11">
        <v>0</v>
      </c>
      <c r="AD375" s="11">
        <v>1</v>
      </c>
      <c r="AE375" s="11">
        <v>0</v>
      </c>
      <c r="AF375" s="11">
        <v>1</v>
      </c>
      <c r="AG375" s="11">
        <v>0</v>
      </c>
      <c r="AH375" s="11">
        <v>1</v>
      </c>
      <c r="AI375" s="11">
        <v>0</v>
      </c>
      <c r="AJ375" s="11">
        <v>1</v>
      </c>
      <c r="AK375" s="11">
        <v>0</v>
      </c>
      <c r="AL375" s="11">
        <v>1</v>
      </c>
      <c r="AM375" s="11">
        <v>0</v>
      </c>
      <c r="AN375" s="11">
        <v>1</v>
      </c>
      <c r="AO375" s="11">
        <v>0</v>
      </c>
      <c r="AP375" s="11">
        <v>1</v>
      </c>
      <c r="AQ375" s="11">
        <v>0</v>
      </c>
      <c r="AR375" s="11">
        <v>1</v>
      </c>
      <c r="AS375" s="11">
        <v>0</v>
      </c>
      <c r="AT375" s="11">
        <v>1</v>
      </c>
      <c r="AU375" s="11">
        <v>0</v>
      </c>
      <c r="AV375" s="11">
        <v>1</v>
      </c>
      <c r="AW375" s="11">
        <v>0</v>
      </c>
      <c r="AX375" s="11">
        <v>1</v>
      </c>
      <c r="AY375" s="11">
        <v>0</v>
      </c>
      <c r="AZ375" s="11">
        <v>1</v>
      </c>
      <c r="BA375" s="11">
        <v>0</v>
      </c>
      <c r="BB375" s="11">
        <v>1</v>
      </c>
      <c r="BC375" s="11">
        <v>0</v>
      </c>
      <c r="BD375" s="11">
        <v>1</v>
      </c>
      <c r="BE375" s="11">
        <v>0</v>
      </c>
      <c r="BF375" s="11">
        <v>1</v>
      </c>
    </row>
    <row r="376" spans="1:58" x14ac:dyDescent="0.3">
      <c r="A376" s="3">
        <v>2028</v>
      </c>
      <c r="B376" s="4" t="s">
        <v>368</v>
      </c>
      <c r="C376" s="11">
        <v>0.99223803363518759</v>
      </c>
      <c r="D376" s="11">
        <v>7.7619663648124193E-3</v>
      </c>
      <c r="E376" s="11">
        <v>0.99401964972234091</v>
      </c>
      <c r="F376" s="11">
        <v>5.9803502776591203E-3</v>
      </c>
      <c r="G376" s="11">
        <v>0.99482088908070776</v>
      </c>
      <c r="H376" s="11">
        <v>5.1791109192921882E-3</v>
      </c>
      <c r="I376" s="11">
        <v>0.99619611158072696</v>
      </c>
      <c r="J376" s="11">
        <v>3.8038884192730348E-3</v>
      </c>
      <c r="K376" s="11">
        <v>0.99675982179019851</v>
      </c>
      <c r="L376" s="11">
        <v>3.2401782098015392E-3</v>
      </c>
      <c r="M376" s="11">
        <v>0.99646087298466379</v>
      </c>
      <c r="N376" s="11">
        <v>3.5391270153362171E-3</v>
      </c>
      <c r="O376" s="11">
        <v>0.99580152671755728</v>
      </c>
      <c r="P376" s="11">
        <v>4.1984732824427483E-3</v>
      </c>
      <c r="Q376" s="11">
        <v>0.99725274725274726</v>
      </c>
      <c r="R376" s="11">
        <v>2.7472527472527475E-3</v>
      </c>
      <c r="S376" s="11">
        <v>0.9976377952755906</v>
      </c>
      <c r="T376" s="11">
        <v>2.3622047244094488E-3</v>
      </c>
      <c r="U376" s="11">
        <v>0.9804241435562806</v>
      </c>
      <c r="V376" s="11">
        <v>1.9575856443719411E-2</v>
      </c>
      <c r="W376" s="11">
        <v>0.98097165991902835</v>
      </c>
      <c r="X376" s="11">
        <v>1.9028340080971661E-2</v>
      </c>
      <c r="Y376" s="11">
        <v>0.98123215014279885</v>
      </c>
      <c r="Z376" s="11">
        <v>1.8767849857201143E-2</v>
      </c>
      <c r="AA376" s="11">
        <v>0.99210635646032408</v>
      </c>
      <c r="AB376" s="11">
        <v>7.8936435396759451E-3</v>
      </c>
      <c r="AC376" s="11">
        <v>0.99126455906821964</v>
      </c>
      <c r="AD376" s="11">
        <v>8.7354409317803652E-3</v>
      </c>
      <c r="AE376" s="11">
        <v>0.99082969432314405</v>
      </c>
      <c r="AF376" s="11">
        <v>9.1703056768558944E-3</v>
      </c>
      <c r="AG376" s="11">
        <v>0.99130434782608701</v>
      </c>
      <c r="AH376" s="11">
        <v>8.6956521739130436E-3</v>
      </c>
      <c r="AI376" s="11">
        <v>0.99170888991248274</v>
      </c>
      <c r="AJ376" s="11">
        <v>8.2911100875172738E-3</v>
      </c>
      <c r="AK376" s="11">
        <v>0.99337434926644586</v>
      </c>
      <c r="AL376" s="11">
        <v>6.6256507335541882E-3</v>
      </c>
      <c r="AM376" s="11">
        <v>0.99282296650717705</v>
      </c>
      <c r="AN376" s="11">
        <v>7.1770334928229667E-3</v>
      </c>
      <c r="AO376" s="11">
        <v>0.99228543876567021</v>
      </c>
      <c r="AP376" s="11">
        <v>7.7145612343297977E-3</v>
      </c>
      <c r="AQ376" s="11">
        <v>0.98792270531400961</v>
      </c>
      <c r="AR376" s="11">
        <v>1.2077294685990338E-2</v>
      </c>
      <c r="AS376" s="11">
        <v>0.99327892462794043</v>
      </c>
      <c r="AT376" s="11">
        <v>6.7210753720595299E-3</v>
      </c>
      <c r="AU376" s="11">
        <v>0.98795738767948127</v>
      </c>
      <c r="AV376" s="11">
        <v>1.2042612320518759E-2</v>
      </c>
      <c r="AW376" s="11">
        <v>0.98684210526315785</v>
      </c>
      <c r="AX376" s="11">
        <v>1.3157894736842105E-2</v>
      </c>
      <c r="AY376" s="11">
        <v>0.99007220216606495</v>
      </c>
      <c r="AZ376" s="11">
        <v>9.9277978339350186E-3</v>
      </c>
      <c r="BA376" s="11">
        <v>0.98765432098765427</v>
      </c>
      <c r="BB376" s="11">
        <v>1.2345679012345678E-2</v>
      </c>
      <c r="BC376" s="11">
        <v>0.98661909009812665</v>
      </c>
      <c r="BD376" s="11">
        <v>1.3380909901873328E-2</v>
      </c>
      <c r="BE376" s="11">
        <v>0.98792486583184258</v>
      </c>
      <c r="BF376" s="11">
        <v>1.2075134168157423E-2</v>
      </c>
    </row>
    <row r="377" spans="1:58" x14ac:dyDescent="0.3">
      <c r="A377" s="3">
        <v>2030</v>
      </c>
      <c r="B377" s="4" t="s">
        <v>369</v>
      </c>
      <c r="C377" s="11">
        <v>0.80183850412618829</v>
      </c>
      <c r="D377" s="11">
        <v>0.19816149587381177</v>
      </c>
      <c r="E377" s="11">
        <v>0.80376538740043446</v>
      </c>
      <c r="F377" s="11">
        <v>0.19623461259956554</v>
      </c>
      <c r="G377" s="11">
        <v>0.80464296818323144</v>
      </c>
      <c r="H377" s="11">
        <v>0.19535703181676858</v>
      </c>
      <c r="I377" s="11">
        <v>0.80881747012772975</v>
      </c>
      <c r="J377" s="11">
        <v>0.1911825298722703</v>
      </c>
      <c r="K377" s="11">
        <v>0.80746661270740594</v>
      </c>
      <c r="L377" s="11">
        <v>0.19253338729259409</v>
      </c>
      <c r="M377" s="11">
        <v>0.7949731427992297</v>
      </c>
      <c r="N377" s="11">
        <v>0.20502685720077024</v>
      </c>
      <c r="O377" s="11">
        <v>0.79967884383781618</v>
      </c>
      <c r="P377" s="11">
        <v>0.20032115616218385</v>
      </c>
      <c r="Q377" s="11">
        <v>0.78908188585607941</v>
      </c>
      <c r="R377" s="11">
        <v>0.21091811414392059</v>
      </c>
      <c r="S377" s="11">
        <v>0.77817770464829283</v>
      </c>
      <c r="T377" s="11">
        <v>0.22182229535170711</v>
      </c>
      <c r="U377" s="11">
        <v>0.74885177453027141</v>
      </c>
      <c r="V377" s="11">
        <v>0.25114822546972859</v>
      </c>
      <c r="W377" s="11">
        <v>0.75654918463966336</v>
      </c>
      <c r="X377" s="11">
        <v>0.24345081536033666</v>
      </c>
      <c r="Y377" s="11">
        <v>0.75439890422505529</v>
      </c>
      <c r="Z377" s="11">
        <v>0.24560109577494468</v>
      </c>
      <c r="AA377" s="11">
        <v>0.7571845064556435</v>
      </c>
      <c r="AB377" s="11">
        <v>0.24281549354435653</v>
      </c>
      <c r="AC377" s="11">
        <v>0.75966474594028288</v>
      </c>
      <c r="AD377" s="11">
        <v>0.24033525405971712</v>
      </c>
      <c r="AE377" s="11">
        <v>0.75973889239839965</v>
      </c>
      <c r="AF377" s="11">
        <v>0.24026110760160033</v>
      </c>
      <c r="AG377" s="11">
        <v>0.76188966391883328</v>
      </c>
      <c r="AH377" s="11">
        <v>0.23811033608116677</v>
      </c>
      <c r="AI377" s="11">
        <v>0.76210615352082889</v>
      </c>
      <c r="AJ377" s="11">
        <v>0.23789384647917108</v>
      </c>
      <c r="AK377" s="11">
        <v>0.76354627872654435</v>
      </c>
      <c r="AL377" s="11">
        <v>0.23645372127345562</v>
      </c>
      <c r="AM377" s="11">
        <v>0.76181971002311411</v>
      </c>
      <c r="AN377" s="11">
        <v>0.23818028997688589</v>
      </c>
      <c r="AO377" s="11">
        <v>0.76275589732931515</v>
      </c>
      <c r="AP377" s="11">
        <v>0.23724410267068483</v>
      </c>
      <c r="AQ377" s="11">
        <v>0.77514009169638309</v>
      </c>
      <c r="AR377" s="11">
        <v>0.22485990830361691</v>
      </c>
      <c r="AS377" s="11">
        <v>0.78049028583053603</v>
      </c>
      <c r="AT377" s="11">
        <v>0.21950971416946394</v>
      </c>
      <c r="AU377" s="11">
        <v>0.78222311800866673</v>
      </c>
      <c r="AV377" s="11">
        <v>0.21777688199133327</v>
      </c>
      <c r="AW377" s="11">
        <v>0.77492025518341312</v>
      </c>
      <c r="AX377" s="11">
        <v>0.22507974481658694</v>
      </c>
      <c r="AY377" s="11">
        <v>0.77494336649266227</v>
      </c>
      <c r="AZ377" s="11">
        <v>0.22505663350733773</v>
      </c>
      <c r="BA377" s="11">
        <v>0.77297721916732132</v>
      </c>
      <c r="BB377" s="11">
        <v>0.22702278083267871</v>
      </c>
      <c r="BC377" s="11">
        <v>0.77661671924290221</v>
      </c>
      <c r="BD377" s="11">
        <v>0.22338328075709779</v>
      </c>
      <c r="BE377" s="11">
        <v>0.79490471018070508</v>
      </c>
      <c r="BF377" s="11">
        <v>0.20509528981929495</v>
      </c>
    </row>
    <row r="378" spans="1:58" x14ac:dyDescent="0.3">
      <c r="A378" s="3">
        <v>5001</v>
      </c>
      <c r="B378" s="4" t="s">
        <v>370</v>
      </c>
      <c r="C378" s="12">
        <v>0.95008509053194368</v>
      </c>
      <c r="D378" s="12">
        <v>4.9914909468056358E-2</v>
      </c>
      <c r="E378" s="12">
        <v>0.95008283198186416</v>
      </c>
      <c r="F378" s="12">
        <v>4.9917168018135845E-2</v>
      </c>
      <c r="G378" s="12">
        <v>0.95072113645898126</v>
      </c>
      <c r="H378" s="12">
        <v>4.9278863541018708E-2</v>
      </c>
      <c r="I378" s="12">
        <v>0.95115960037061242</v>
      </c>
      <c r="J378" s="12">
        <v>4.8840399629387556E-2</v>
      </c>
      <c r="K378" s="12">
        <v>0.94917413243439153</v>
      </c>
      <c r="L378" s="12">
        <v>5.0825867565608439E-2</v>
      </c>
      <c r="M378" s="12">
        <v>0.9485084978492665</v>
      </c>
      <c r="N378" s="12">
        <v>5.149150215073349E-2</v>
      </c>
      <c r="O378" s="12">
        <v>0.94554121290143001</v>
      </c>
      <c r="P378" s="12">
        <v>5.4458787098569987E-2</v>
      </c>
      <c r="Q378" s="12">
        <v>0.94853454895097644</v>
      </c>
      <c r="R378" s="12">
        <v>5.1465451049023607E-2</v>
      </c>
      <c r="S378" s="12">
        <v>0.94845644225747039</v>
      </c>
      <c r="T378" s="12">
        <v>5.1543557742529618E-2</v>
      </c>
      <c r="U378" s="12">
        <v>0.95340499353697528</v>
      </c>
      <c r="V378" s="12">
        <v>4.6595006463024696E-2</v>
      </c>
      <c r="W378" s="12">
        <v>0.95611123057900116</v>
      </c>
      <c r="X378" s="12">
        <v>4.3888769420998869E-2</v>
      </c>
      <c r="Y378" s="12">
        <v>0.95294705294705295</v>
      </c>
      <c r="Z378" s="12">
        <v>4.7052947052947054E-2</v>
      </c>
      <c r="AA378" s="12">
        <v>0.9548279711226626</v>
      </c>
      <c r="AB378" s="12">
        <v>4.5172028877337365E-2</v>
      </c>
      <c r="AC378" s="12">
        <v>0.95934378990798652</v>
      </c>
      <c r="AD378" s="12">
        <v>4.0656210092013492E-2</v>
      </c>
      <c r="AE378" s="12">
        <v>0.95793245090607526</v>
      </c>
      <c r="AF378" s="12">
        <v>4.2067549093924725E-2</v>
      </c>
      <c r="AG378" s="12">
        <v>0.95632572555649475</v>
      </c>
      <c r="AH378" s="12">
        <v>4.3674274443505211E-2</v>
      </c>
      <c r="AI378" s="12">
        <v>0.96035258956607272</v>
      </c>
      <c r="AJ378" s="12">
        <v>3.9647410433927291E-2</v>
      </c>
      <c r="AK378" s="12">
        <v>0.95896408429801128</v>
      </c>
      <c r="AL378" s="12">
        <v>4.1035915701988723E-2</v>
      </c>
      <c r="AM378" s="12">
        <v>0.96400917781100737</v>
      </c>
      <c r="AN378" s="12">
        <v>3.5990822188992681E-2</v>
      </c>
      <c r="AO378" s="12">
        <v>0.96629200126011205</v>
      </c>
      <c r="AP378" s="12">
        <v>3.3707998739887897E-2</v>
      </c>
      <c r="AQ378" s="12">
        <v>0.96756441498146373</v>
      </c>
      <c r="AR378" s="12">
        <v>3.2435585018536273E-2</v>
      </c>
      <c r="AS378" s="12">
        <v>0.96769096097222695</v>
      </c>
      <c r="AT378" s="12">
        <v>3.2309039027773039E-2</v>
      </c>
      <c r="AU378" s="12">
        <v>0.96984582027080646</v>
      </c>
      <c r="AV378" s="12">
        <v>3.0154179729193559E-2</v>
      </c>
      <c r="AW378" s="12">
        <v>0.96995395770725923</v>
      </c>
      <c r="AX378" s="12">
        <v>3.0046042292740757E-2</v>
      </c>
      <c r="AY378" s="12">
        <v>0.97086319218241046</v>
      </c>
      <c r="AZ378" s="12">
        <v>2.9136807817589577E-2</v>
      </c>
      <c r="BA378" s="12">
        <v>0.97178814330852037</v>
      </c>
      <c r="BB378" s="12">
        <v>2.8211856691479676E-2</v>
      </c>
      <c r="BC378" s="12">
        <v>0.97177988414955241</v>
      </c>
      <c r="BD378" s="12">
        <v>2.8220115850447605E-2</v>
      </c>
      <c r="BE378" s="11">
        <v>0.97114457768887141</v>
      </c>
      <c r="BF378" s="11">
        <v>2.8855422311128615E-2</v>
      </c>
    </row>
    <row r="379" spans="1:58" x14ac:dyDescent="0.3">
      <c r="A379" s="3">
        <v>5004</v>
      </c>
      <c r="B379" s="4" t="s">
        <v>371</v>
      </c>
      <c r="C379" s="12">
        <v>0.59921664626682991</v>
      </c>
      <c r="D379" s="12">
        <v>0.40078335373317014</v>
      </c>
      <c r="E379" s="12">
        <v>0.6081979141401892</v>
      </c>
      <c r="F379" s="12">
        <v>0.3918020858598108</v>
      </c>
      <c r="G379" s="12">
        <v>0.60609320749180884</v>
      </c>
      <c r="H379" s="12">
        <v>0.39390679250819111</v>
      </c>
      <c r="I379" s="12">
        <v>0.60898224211717256</v>
      </c>
      <c r="J379" s="12">
        <v>0.3910177578828275</v>
      </c>
      <c r="K379" s="12">
        <v>0.61679625247500847</v>
      </c>
      <c r="L379" s="12">
        <v>0.38320374752499153</v>
      </c>
      <c r="M379" s="12">
        <v>0.60503631961259075</v>
      </c>
      <c r="N379" s="12">
        <v>0.3949636803874092</v>
      </c>
      <c r="O379" s="12">
        <v>0.60753264470863377</v>
      </c>
      <c r="P379" s="12">
        <v>0.39246735529136623</v>
      </c>
      <c r="Q379" s="12">
        <v>0.61307411907654918</v>
      </c>
      <c r="R379" s="12">
        <v>0.38692588092345082</v>
      </c>
      <c r="S379" s="12">
        <v>0.62670594010800196</v>
      </c>
      <c r="T379" s="12">
        <v>0.37329405989199804</v>
      </c>
      <c r="U379" s="12">
        <v>0.63746159550799875</v>
      </c>
      <c r="V379" s="12">
        <v>0.36253840449200125</v>
      </c>
      <c r="W379" s="12">
        <v>0.64158887987012991</v>
      </c>
      <c r="X379" s="12">
        <v>0.35841112012987014</v>
      </c>
      <c r="Y379" s="12">
        <v>0.64170530135053416</v>
      </c>
      <c r="Z379" s="12">
        <v>0.35829469864946584</v>
      </c>
      <c r="AA379" s="12">
        <v>0.62668819729888436</v>
      </c>
      <c r="AB379" s="12">
        <v>0.37331180270111569</v>
      </c>
      <c r="AC379" s="12">
        <v>0.62629435147470192</v>
      </c>
      <c r="AD379" s="12">
        <v>0.37370564852529814</v>
      </c>
      <c r="AE379" s="12">
        <v>0.6155692729766804</v>
      </c>
      <c r="AF379" s="12">
        <v>0.3844307270233196</v>
      </c>
      <c r="AG379" s="12">
        <v>0.61900810309479648</v>
      </c>
      <c r="AH379" s="12">
        <v>0.38099189690520358</v>
      </c>
      <c r="AI379" s="12">
        <v>0.61881696756201376</v>
      </c>
      <c r="AJ379" s="12">
        <v>0.38118303243798618</v>
      </c>
      <c r="AK379" s="12">
        <v>0.62398601058920677</v>
      </c>
      <c r="AL379" s="12">
        <v>0.37601398941079323</v>
      </c>
      <c r="AM379" s="12">
        <v>0.62483641122582523</v>
      </c>
      <c r="AN379" s="12">
        <v>0.37516358877417477</v>
      </c>
      <c r="AO379" s="12">
        <v>0.62427995391705071</v>
      </c>
      <c r="AP379" s="12">
        <v>0.37572004608294929</v>
      </c>
      <c r="AQ379" s="12">
        <v>0.62559757656079895</v>
      </c>
      <c r="AR379" s="12">
        <v>0.37440242343920105</v>
      </c>
      <c r="AS379" s="12">
        <v>0.62907621464148111</v>
      </c>
      <c r="AT379" s="12">
        <v>0.37092378535851894</v>
      </c>
      <c r="AU379" s="12">
        <v>0.63316771350895285</v>
      </c>
      <c r="AV379" s="12">
        <v>0.36683228649104715</v>
      </c>
      <c r="AW379" s="12">
        <v>0.6359745033266645</v>
      </c>
      <c r="AX379" s="12">
        <v>0.3640254966733355</v>
      </c>
      <c r="AY379" s="12">
        <v>0.63967386268877979</v>
      </c>
      <c r="AZ379" s="12">
        <v>0.36032613731122026</v>
      </c>
      <c r="BA379" s="12">
        <v>0.64260376836965039</v>
      </c>
      <c r="BB379" s="12">
        <v>0.35739623163034967</v>
      </c>
      <c r="BC379" s="12">
        <v>0.65001598100543356</v>
      </c>
      <c r="BD379" s="12">
        <v>0.34998401899456644</v>
      </c>
      <c r="BE379" s="11">
        <v>0.65447615590544039</v>
      </c>
      <c r="BF379" s="11">
        <v>0.34552384409455966</v>
      </c>
    </row>
    <row r="380" spans="1:58" x14ac:dyDescent="0.3">
      <c r="A380" s="3">
        <v>5005</v>
      </c>
      <c r="B380" s="4" t="s">
        <v>372</v>
      </c>
      <c r="C380" s="12">
        <v>0.79865540424064818</v>
      </c>
      <c r="D380" s="12">
        <v>0.20134459575935185</v>
      </c>
      <c r="E380" s="12">
        <v>0.80461318292785589</v>
      </c>
      <c r="F380" s="12">
        <v>0.19538681707214411</v>
      </c>
      <c r="G380" s="12">
        <v>0.80807740849810683</v>
      </c>
      <c r="H380" s="12">
        <v>0.19192259150189314</v>
      </c>
      <c r="I380" s="12">
        <v>0.80927185689090453</v>
      </c>
      <c r="J380" s="12">
        <v>0.1907281431090955</v>
      </c>
      <c r="K380" s="12">
        <v>0.81367270354054499</v>
      </c>
      <c r="L380" s="12">
        <v>0.18632729645945506</v>
      </c>
      <c r="M380" s="12">
        <v>0.80316502161677139</v>
      </c>
      <c r="N380" s="12">
        <v>0.19683497838322864</v>
      </c>
      <c r="O380" s="12">
        <v>0.80219780219780223</v>
      </c>
      <c r="P380" s="12">
        <v>0.19780219780219779</v>
      </c>
      <c r="Q380" s="12">
        <v>0.80521183315578138</v>
      </c>
      <c r="R380" s="12">
        <v>0.19478816684421862</v>
      </c>
      <c r="S380" s="12">
        <v>0.80866573838971245</v>
      </c>
      <c r="T380" s="12">
        <v>0.19133426161028749</v>
      </c>
      <c r="U380" s="12">
        <v>0.79690854443967363</v>
      </c>
      <c r="V380" s="12">
        <v>0.20309145556032632</v>
      </c>
      <c r="W380" s="12">
        <v>0.80354333968043712</v>
      </c>
      <c r="X380" s="12">
        <v>0.19645666031956288</v>
      </c>
      <c r="Y380" s="12">
        <v>0.79667981591058512</v>
      </c>
      <c r="Z380" s="12">
        <v>0.20332018408941485</v>
      </c>
      <c r="AA380" s="12">
        <v>0.79429221887958368</v>
      </c>
      <c r="AB380" s="12">
        <v>0.20570778112041629</v>
      </c>
      <c r="AC380" s="12">
        <v>0.79522766009252499</v>
      </c>
      <c r="AD380" s="12">
        <v>0.20477233990747504</v>
      </c>
      <c r="AE380" s="12">
        <v>0.79279133667367063</v>
      </c>
      <c r="AF380" s="12">
        <v>0.2072086633263294</v>
      </c>
      <c r="AG380" s="12">
        <v>0.79577747451232239</v>
      </c>
      <c r="AH380" s="12">
        <v>0.20422252548767761</v>
      </c>
      <c r="AI380" s="12">
        <v>0.79936204146730461</v>
      </c>
      <c r="AJ380" s="12">
        <v>0.20063795853269537</v>
      </c>
      <c r="AK380" s="12">
        <v>0.80456103978949045</v>
      </c>
      <c r="AL380" s="12">
        <v>0.19543896021050952</v>
      </c>
      <c r="AM380" s="12">
        <v>0.80962609387430384</v>
      </c>
      <c r="AN380" s="12">
        <v>0.1903739061256961</v>
      </c>
      <c r="AO380" s="12">
        <v>0.8084436042848141</v>
      </c>
      <c r="AP380" s="12">
        <v>0.19155639571518587</v>
      </c>
      <c r="AQ380" s="12">
        <v>0.81233036060488562</v>
      </c>
      <c r="AR380" s="12">
        <v>0.18766963939511438</v>
      </c>
      <c r="AS380" s="12">
        <v>0.81131637937698076</v>
      </c>
      <c r="AT380" s="12">
        <v>0.18868362062301924</v>
      </c>
      <c r="AU380" s="12">
        <v>0.81106914360595084</v>
      </c>
      <c r="AV380" s="12">
        <v>0.18893085639404919</v>
      </c>
      <c r="AW380" s="12">
        <v>0.8129446867110397</v>
      </c>
      <c r="AX380" s="12">
        <v>0.1870553132889603</v>
      </c>
      <c r="AY380" s="12">
        <v>0.81420555000384354</v>
      </c>
      <c r="AZ380" s="12">
        <v>0.18579444999615652</v>
      </c>
      <c r="BA380" s="12">
        <v>0.81359193411837138</v>
      </c>
      <c r="BB380" s="12">
        <v>0.18640806588162856</v>
      </c>
      <c r="BC380" s="12">
        <v>0.8147920822464324</v>
      </c>
      <c r="BD380" s="12">
        <v>0.1852079177535676</v>
      </c>
      <c r="BE380" s="11">
        <v>0.81506429883649723</v>
      </c>
      <c r="BF380" s="11">
        <v>0.18493570116350275</v>
      </c>
    </row>
    <row r="381" spans="1:58" x14ac:dyDescent="0.3">
      <c r="A381" s="3">
        <v>5011</v>
      </c>
      <c r="B381" s="4" t="s">
        <v>373</v>
      </c>
      <c r="C381" s="12">
        <v>0.55612602100350061</v>
      </c>
      <c r="D381" s="12">
        <v>0.44387397899649944</v>
      </c>
      <c r="E381" s="12">
        <v>0.55398396982555398</v>
      </c>
      <c r="F381" s="12">
        <v>0.44601603017444602</v>
      </c>
      <c r="G381" s="12">
        <v>0.55010711735301121</v>
      </c>
      <c r="H381" s="12">
        <v>0.44989288264698879</v>
      </c>
      <c r="I381" s="12">
        <v>0.54628038301006632</v>
      </c>
      <c r="J381" s="12">
        <v>0.45371961698993368</v>
      </c>
      <c r="K381" s="12">
        <v>0.55602937692489929</v>
      </c>
      <c r="L381" s="12">
        <v>0.44397062307510071</v>
      </c>
      <c r="M381" s="12">
        <v>0.55019985892311307</v>
      </c>
      <c r="N381" s="12">
        <v>0.44980014107688693</v>
      </c>
      <c r="O381" s="12">
        <v>0.56046291922531888</v>
      </c>
      <c r="P381" s="12">
        <v>0.43953708077468118</v>
      </c>
      <c r="Q381" s="12">
        <v>0.56478016838166512</v>
      </c>
      <c r="R381" s="12">
        <v>0.43521983161833488</v>
      </c>
      <c r="S381" s="12">
        <v>0.56325863678804855</v>
      </c>
      <c r="T381" s="12">
        <v>0.43674136321195145</v>
      </c>
      <c r="U381" s="12">
        <v>0.58159509202453985</v>
      </c>
      <c r="V381" s="12">
        <v>0.41840490797546015</v>
      </c>
      <c r="W381" s="12">
        <v>0.58587557050204175</v>
      </c>
      <c r="X381" s="12">
        <v>0.41412442949795819</v>
      </c>
      <c r="Y381" s="12">
        <v>0.58521657250470804</v>
      </c>
      <c r="Z381" s="12">
        <v>0.4147834274952919</v>
      </c>
      <c r="AA381" s="12">
        <v>0.581848420052269</v>
      </c>
      <c r="AB381" s="12">
        <v>0.41815157994773106</v>
      </c>
      <c r="AC381" s="12">
        <v>0.58186929023190448</v>
      </c>
      <c r="AD381" s="12">
        <v>0.41813070976809558</v>
      </c>
      <c r="AE381" s="12">
        <v>0.58372530573847603</v>
      </c>
      <c r="AF381" s="12">
        <v>0.41627469426152397</v>
      </c>
      <c r="AG381" s="12">
        <v>0.58292050011795238</v>
      </c>
      <c r="AH381" s="12">
        <v>0.41707949988204768</v>
      </c>
      <c r="AI381" s="12">
        <v>0.58704833411543877</v>
      </c>
      <c r="AJ381" s="12">
        <v>0.41295166588456123</v>
      </c>
      <c r="AK381" s="12">
        <v>0.59260137538534507</v>
      </c>
      <c r="AL381" s="12">
        <v>0.40739862461465498</v>
      </c>
      <c r="AM381" s="12">
        <v>0.5873878129428437</v>
      </c>
      <c r="AN381" s="12">
        <v>0.41261218705715635</v>
      </c>
      <c r="AO381" s="12">
        <v>0.58698224852071001</v>
      </c>
      <c r="AP381" s="12">
        <v>0.41301775147928993</v>
      </c>
      <c r="AQ381" s="12">
        <v>0.58614984637201606</v>
      </c>
      <c r="AR381" s="12">
        <v>0.41385015362798394</v>
      </c>
      <c r="AS381" s="12">
        <v>0.58919687277896238</v>
      </c>
      <c r="AT381" s="12">
        <v>0.41080312722103768</v>
      </c>
      <c r="AU381" s="12">
        <v>0.59204921911973496</v>
      </c>
      <c r="AV381" s="12">
        <v>0.40795078088026504</v>
      </c>
      <c r="AW381" s="12">
        <v>0.59024159166271906</v>
      </c>
      <c r="AX381" s="12">
        <v>0.40975840833728089</v>
      </c>
      <c r="AY381" s="12">
        <v>0.58356873822975519</v>
      </c>
      <c r="AZ381" s="12">
        <v>0.41643126177024481</v>
      </c>
      <c r="BA381" s="12">
        <v>0.59491884262526462</v>
      </c>
      <c r="BB381" s="12">
        <v>0.40508115737473538</v>
      </c>
      <c r="BC381" s="12">
        <v>0.60263343522219615</v>
      </c>
      <c r="BD381" s="12">
        <v>0.39736656477780391</v>
      </c>
      <c r="BE381" s="11">
        <v>0.5987200758473572</v>
      </c>
      <c r="BF381" s="11">
        <v>0.4012799241526428</v>
      </c>
    </row>
    <row r="382" spans="1:58" x14ac:dyDescent="0.3">
      <c r="A382" s="3">
        <v>5012</v>
      </c>
      <c r="B382" s="4" t="s">
        <v>374</v>
      </c>
      <c r="C382" s="12">
        <v>0</v>
      </c>
      <c r="D382" s="12">
        <v>1</v>
      </c>
      <c r="E382" s="12">
        <v>0</v>
      </c>
      <c r="F382" s="12">
        <v>1</v>
      </c>
      <c r="G382" s="12">
        <v>0</v>
      </c>
      <c r="H382" s="12">
        <v>1</v>
      </c>
      <c r="I382" s="12">
        <v>0</v>
      </c>
      <c r="J382" s="12">
        <v>1</v>
      </c>
      <c r="K382" s="12">
        <v>0</v>
      </c>
      <c r="L382" s="12">
        <v>1</v>
      </c>
      <c r="M382" s="12">
        <v>0</v>
      </c>
      <c r="N382" s="12">
        <v>1</v>
      </c>
      <c r="O382" s="12">
        <v>0</v>
      </c>
      <c r="P382" s="12">
        <v>1</v>
      </c>
      <c r="Q382" s="12">
        <v>0</v>
      </c>
      <c r="R382" s="12">
        <v>1</v>
      </c>
      <c r="S382" s="12">
        <v>0</v>
      </c>
      <c r="T382" s="12">
        <v>1</v>
      </c>
      <c r="U382" s="12">
        <v>0</v>
      </c>
      <c r="V382" s="12">
        <v>1</v>
      </c>
      <c r="W382" s="12">
        <v>0</v>
      </c>
      <c r="X382" s="12">
        <v>1</v>
      </c>
      <c r="Y382" s="12">
        <v>0</v>
      </c>
      <c r="Z382" s="12">
        <v>1</v>
      </c>
      <c r="AA382" s="12">
        <v>0</v>
      </c>
      <c r="AB382" s="12">
        <v>1</v>
      </c>
      <c r="AC382" s="12">
        <v>0</v>
      </c>
      <c r="AD382" s="12">
        <v>1</v>
      </c>
      <c r="AE382" s="12">
        <v>0</v>
      </c>
      <c r="AF382" s="12">
        <v>1</v>
      </c>
      <c r="AG382" s="12">
        <v>0</v>
      </c>
      <c r="AH382" s="12">
        <v>1</v>
      </c>
      <c r="AI382" s="12">
        <v>0</v>
      </c>
      <c r="AJ382" s="12">
        <v>1</v>
      </c>
      <c r="AK382" s="12">
        <v>0</v>
      </c>
      <c r="AL382" s="12">
        <v>1</v>
      </c>
      <c r="AM382" s="12">
        <v>0</v>
      </c>
      <c r="AN382" s="12">
        <v>1</v>
      </c>
      <c r="AO382" s="12">
        <v>0</v>
      </c>
      <c r="AP382" s="12">
        <v>1</v>
      </c>
      <c r="AQ382" s="12">
        <v>0</v>
      </c>
      <c r="AR382" s="12">
        <v>1</v>
      </c>
      <c r="AS382" s="12">
        <v>0</v>
      </c>
      <c r="AT382" s="12">
        <v>1</v>
      </c>
      <c r="AU382" s="12">
        <v>0</v>
      </c>
      <c r="AV382" s="12">
        <v>1</v>
      </c>
      <c r="AW382" s="12">
        <v>0</v>
      </c>
      <c r="AX382" s="12">
        <v>1</v>
      </c>
      <c r="AY382" s="12">
        <v>0</v>
      </c>
      <c r="AZ382" s="12">
        <v>1</v>
      </c>
      <c r="BA382" s="12">
        <v>0</v>
      </c>
      <c r="BB382" s="12">
        <v>1</v>
      </c>
      <c r="BC382" s="12">
        <v>0</v>
      </c>
      <c r="BD382" s="12">
        <v>1</v>
      </c>
      <c r="BE382" s="11">
        <v>0</v>
      </c>
      <c r="BF382" s="11">
        <v>1</v>
      </c>
    </row>
    <row r="383" spans="1:58" x14ac:dyDescent="0.3">
      <c r="A383" s="3">
        <v>5013</v>
      </c>
      <c r="B383" s="4" t="s">
        <v>375</v>
      </c>
      <c r="C383" s="12">
        <v>0.23608445297504799</v>
      </c>
      <c r="D383" s="12">
        <v>0.76391554702495201</v>
      </c>
      <c r="E383" s="12">
        <v>0.23984801709807646</v>
      </c>
      <c r="F383" s="12">
        <v>0.76015198290192354</v>
      </c>
      <c r="G383" s="12">
        <v>0.24560134972282477</v>
      </c>
      <c r="H383" s="12">
        <v>0.75439865027717523</v>
      </c>
      <c r="I383" s="12">
        <v>0.24914173614516921</v>
      </c>
      <c r="J383" s="12">
        <v>0.75085826385483079</v>
      </c>
      <c r="K383" s="12">
        <v>0.25157843613404568</v>
      </c>
      <c r="L383" s="12">
        <v>0.74842156386595438</v>
      </c>
      <c r="M383" s="12">
        <v>0.25006153088850602</v>
      </c>
      <c r="N383" s="12">
        <v>0.74993846911149398</v>
      </c>
      <c r="O383" s="12">
        <v>0.24789915966386555</v>
      </c>
      <c r="P383" s="12">
        <v>0.75210084033613445</v>
      </c>
      <c r="Q383" s="12">
        <v>0.23855243722304284</v>
      </c>
      <c r="R383" s="12">
        <v>0.76144756277695713</v>
      </c>
      <c r="S383" s="12">
        <v>0.2450199203187251</v>
      </c>
      <c r="T383" s="12">
        <v>0.7549800796812749</v>
      </c>
      <c r="U383" s="12">
        <v>0.12388208015899305</v>
      </c>
      <c r="V383" s="12">
        <v>0.87611791984100695</v>
      </c>
      <c r="W383" s="12">
        <v>0.11803278688524591</v>
      </c>
      <c r="X383" s="12">
        <v>0.88196721311475412</v>
      </c>
      <c r="Y383" s="12">
        <v>0.12342051131354687</v>
      </c>
      <c r="Z383" s="12">
        <v>0.87657948868645308</v>
      </c>
      <c r="AA383" s="12">
        <v>0.19149484536082476</v>
      </c>
      <c r="AB383" s="12">
        <v>0.80850515463917527</v>
      </c>
      <c r="AC383" s="12">
        <v>0.18936877076411959</v>
      </c>
      <c r="AD383" s="12">
        <v>0.81063122923588038</v>
      </c>
      <c r="AE383" s="12">
        <v>0.19281376518218624</v>
      </c>
      <c r="AF383" s="12">
        <v>0.80718623481781382</v>
      </c>
      <c r="AG383" s="12">
        <v>0.19226830517153098</v>
      </c>
      <c r="AH383" s="12">
        <v>0.80773169482846907</v>
      </c>
      <c r="AI383" s="12">
        <v>0.19284802043422733</v>
      </c>
      <c r="AJ383" s="12">
        <v>0.80715197956577267</v>
      </c>
      <c r="AK383" s="12">
        <v>0.18030722739864014</v>
      </c>
      <c r="AL383" s="12">
        <v>0.81969277260135986</v>
      </c>
      <c r="AM383" s="12">
        <v>0.18848676220548943</v>
      </c>
      <c r="AN383" s="12">
        <v>0.81151323779451057</v>
      </c>
      <c r="AO383" s="12">
        <v>0.18316711262466553</v>
      </c>
      <c r="AP383" s="12">
        <v>0.81683288737533444</v>
      </c>
      <c r="AQ383" s="12">
        <v>0.18922071861875875</v>
      </c>
      <c r="AR383" s="12">
        <v>0.81077928138124122</v>
      </c>
      <c r="AS383" s="12">
        <v>0.18827872634979234</v>
      </c>
      <c r="AT383" s="12">
        <v>0.81172127365020763</v>
      </c>
      <c r="AU383" s="12">
        <v>0.22859084730403262</v>
      </c>
      <c r="AV383" s="12">
        <v>0.77140915269596733</v>
      </c>
      <c r="AW383" s="12">
        <v>0.23982202447163514</v>
      </c>
      <c r="AX383" s="12">
        <v>0.76017797552836486</v>
      </c>
      <c r="AY383" s="12">
        <v>0.26682798064232294</v>
      </c>
      <c r="AZ383" s="12">
        <v>0.73317201935767706</v>
      </c>
      <c r="BA383" s="12">
        <v>0.28082788671023967</v>
      </c>
      <c r="BB383" s="12">
        <v>0.71917211328976038</v>
      </c>
      <c r="BC383" s="12">
        <v>0.28371391641533822</v>
      </c>
      <c r="BD383" s="12">
        <v>0.71628608358466184</v>
      </c>
      <c r="BE383" s="11">
        <v>0.28555987894509294</v>
      </c>
      <c r="BF383" s="11">
        <v>0.71444012105490706</v>
      </c>
    </row>
    <row r="384" spans="1:58" x14ac:dyDescent="0.3">
      <c r="A384" s="3">
        <v>5014</v>
      </c>
      <c r="B384" s="4" t="s">
        <v>376</v>
      </c>
      <c r="C384" s="12">
        <v>0.41945288753799392</v>
      </c>
      <c r="D384" s="12">
        <v>0.58054711246200608</v>
      </c>
      <c r="E384" s="12">
        <v>0.4200284765068818</v>
      </c>
      <c r="F384" s="12">
        <v>0.5799715234931182</v>
      </c>
      <c r="G384" s="12">
        <v>0.41029411764705881</v>
      </c>
      <c r="H384" s="12">
        <v>0.58970588235294119</v>
      </c>
      <c r="I384" s="12">
        <v>0.41309144398136799</v>
      </c>
      <c r="J384" s="12">
        <v>0.58690855601863201</v>
      </c>
      <c r="K384" s="12">
        <v>0.41883915395966553</v>
      </c>
      <c r="L384" s="12">
        <v>0.58116084604033447</v>
      </c>
      <c r="M384" s="12">
        <v>0.37263681592039799</v>
      </c>
      <c r="N384" s="12">
        <v>0.62736318407960201</v>
      </c>
      <c r="O384" s="12">
        <v>0.37234308577144287</v>
      </c>
      <c r="P384" s="12">
        <v>0.62765691422855718</v>
      </c>
      <c r="Q384" s="12">
        <v>0.37149242612366529</v>
      </c>
      <c r="R384" s="12">
        <v>0.62850757387633471</v>
      </c>
      <c r="S384" s="12">
        <v>0.37996502623032724</v>
      </c>
      <c r="T384" s="12">
        <v>0.62003497376967276</v>
      </c>
      <c r="U384" s="12">
        <v>0.3060378336356569</v>
      </c>
      <c r="V384" s="12">
        <v>0.69396216636434305</v>
      </c>
      <c r="W384" s="12">
        <v>0.29850361197110425</v>
      </c>
      <c r="X384" s="12">
        <v>0.7014963880288958</v>
      </c>
      <c r="Y384" s="12">
        <v>0.30343413634033828</v>
      </c>
      <c r="Z384" s="12">
        <v>0.69656586365966167</v>
      </c>
      <c r="AA384" s="12">
        <v>0.25400801603206413</v>
      </c>
      <c r="AB384" s="12">
        <v>0.74599198396793587</v>
      </c>
      <c r="AC384" s="12">
        <v>0.25611866501854141</v>
      </c>
      <c r="AD384" s="12">
        <v>0.74388133498145859</v>
      </c>
      <c r="AE384" s="12">
        <v>0.26389234986294541</v>
      </c>
      <c r="AF384" s="12">
        <v>0.73610765013705459</v>
      </c>
      <c r="AG384" s="12">
        <v>0.27456291553804479</v>
      </c>
      <c r="AH384" s="12">
        <v>0.72543708446195521</v>
      </c>
      <c r="AI384" s="12">
        <v>0.28383084577114426</v>
      </c>
      <c r="AJ384" s="12">
        <v>0.71616915422885574</v>
      </c>
      <c r="AK384" s="12">
        <v>0.28290129611166498</v>
      </c>
      <c r="AL384" s="12">
        <v>0.71709870388833497</v>
      </c>
      <c r="AM384" s="12">
        <v>0.28554158607350094</v>
      </c>
      <c r="AN384" s="12">
        <v>0.714458413926499</v>
      </c>
      <c r="AO384" s="12">
        <v>0.28867206092336983</v>
      </c>
      <c r="AP384" s="12">
        <v>0.71132793907663017</v>
      </c>
      <c r="AQ384" s="12">
        <v>0.28087279480037142</v>
      </c>
      <c r="AR384" s="12">
        <v>0.71912720519962858</v>
      </c>
      <c r="AS384" s="12">
        <v>0.28689845728758923</v>
      </c>
      <c r="AT384" s="12">
        <v>0.71310154271241077</v>
      </c>
      <c r="AU384" s="12">
        <v>0.18189984280260499</v>
      </c>
      <c r="AV384" s="12">
        <v>0.81810015719739504</v>
      </c>
      <c r="AW384" s="12">
        <v>0.27048634243837444</v>
      </c>
      <c r="AX384" s="12">
        <v>0.72951365756162556</v>
      </c>
      <c r="AY384" s="12">
        <v>0.27054719860475257</v>
      </c>
      <c r="AZ384" s="12">
        <v>0.72945280139524749</v>
      </c>
      <c r="BA384" s="12">
        <v>0.27336005062223162</v>
      </c>
      <c r="BB384" s="12">
        <v>0.72663994937776843</v>
      </c>
      <c r="BC384" s="12">
        <v>0.33183947850886125</v>
      </c>
      <c r="BD384" s="12">
        <v>0.66816052149113869</v>
      </c>
      <c r="BE384" s="11">
        <v>0.30454176804541766</v>
      </c>
      <c r="BF384" s="11">
        <v>0.69545823195458234</v>
      </c>
    </row>
    <row r="385" spans="1:58" x14ac:dyDescent="0.3">
      <c r="A385" s="3">
        <v>5015</v>
      </c>
      <c r="B385" s="4" t="s">
        <v>377</v>
      </c>
      <c r="C385" s="12">
        <v>0.53403465346534651</v>
      </c>
      <c r="D385" s="12">
        <v>0.46596534653465349</v>
      </c>
      <c r="E385" s="12">
        <v>0.54335849826566007</v>
      </c>
      <c r="F385" s="12">
        <v>0.45664150173433993</v>
      </c>
      <c r="G385" s="12">
        <v>0.54886128364389231</v>
      </c>
      <c r="H385" s="12">
        <v>0.45113871635610764</v>
      </c>
      <c r="I385" s="12">
        <v>0.55015576323987536</v>
      </c>
      <c r="J385" s="12">
        <v>0.44984423676012464</v>
      </c>
      <c r="K385" s="12">
        <v>0.55926001219760113</v>
      </c>
      <c r="L385" s="12">
        <v>0.44073998780239887</v>
      </c>
      <c r="M385" s="12">
        <v>0.5561203741358276</v>
      </c>
      <c r="N385" s="12">
        <v>0.4438796258641724</v>
      </c>
      <c r="O385" s="12">
        <v>0.55820052451079283</v>
      </c>
      <c r="P385" s="12">
        <v>0.44179947548920717</v>
      </c>
      <c r="Q385" s="12">
        <v>0.5611638954869359</v>
      </c>
      <c r="R385" s="12">
        <v>0.43883610451306415</v>
      </c>
      <c r="S385" s="12">
        <v>0.56307385229540918</v>
      </c>
      <c r="T385" s="12">
        <v>0.43692614770459082</v>
      </c>
      <c r="U385" s="12">
        <v>0.56612627986348119</v>
      </c>
      <c r="V385" s="12">
        <v>0.43387372013651876</v>
      </c>
      <c r="W385" s="12">
        <v>0.57561078348778438</v>
      </c>
      <c r="X385" s="12">
        <v>0.42438921651221567</v>
      </c>
      <c r="Y385" s="12">
        <v>0.57080200501253131</v>
      </c>
      <c r="Z385" s="12">
        <v>0.42919799498746869</v>
      </c>
      <c r="AA385" s="12">
        <v>0.57904337251722737</v>
      </c>
      <c r="AB385" s="12">
        <v>0.42095662748277257</v>
      </c>
      <c r="AC385" s="12">
        <v>0.57636655948553051</v>
      </c>
      <c r="AD385" s="12">
        <v>0.42363344051446944</v>
      </c>
      <c r="AE385" s="12">
        <v>0.58186845743630256</v>
      </c>
      <c r="AF385" s="12">
        <v>0.41813154256369739</v>
      </c>
      <c r="AG385" s="12">
        <v>0.57799442896935938</v>
      </c>
      <c r="AH385" s="12">
        <v>0.42200557103064068</v>
      </c>
      <c r="AI385" s="12">
        <v>0.58334997005390299</v>
      </c>
      <c r="AJ385" s="12">
        <v>0.41665002994609701</v>
      </c>
      <c r="AK385" s="12">
        <v>0.57832767910596683</v>
      </c>
      <c r="AL385" s="12">
        <v>0.42167232089403311</v>
      </c>
      <c r="AM385" s="12">
        <v>0.59296685529506876</v>
      </c>
      <c r="AN385" s="12">
        <v>0.40703314470493129</v>
      </c>
      <c r="AO385" s="12">
        <v>0.59501807955002006</v>
      </c>
      <c r="AP385" s="12">
        <v>0.40498192044997994</v>
      </c>
      <c r="AQ385" s="12">
        <v>0.60379202501954654</v>
      </c>
      <c r="AR385" s="12">
        <v>0.39620797498045346</v>
      </c>
      <c r="AS385" s="12">
        <v>0.60297572435395463</v>
      </c>
      <c r="AT385" s="12">
        <v>0.39702427564604542</v>
      </c>
      <c r="AU385" s="12">
        <v>0.6002333268520319</v>
      </c>
      <c r="AV385" s="12">
        <v>0.3997666731479681</v>
      </c>
      <c r="AW385" s="12">
        <v>0.59898970273945984</v>
      </c>
      <c r="AX385" s="12">
        <v>0.40101029726054011</v>
      </c>
      <c r="AY385" s="12">
        <v>0.60030953762816797</v>
      </c>
      <c r="AZ385" s="12">
        <v>0.39969046237183209</v>
      </c>
      <c r="BA385" s="12">
        <v>0.61025443330763296</v>
      </c>
      <c r="BB385" s="12">
        <v>0.38974556669236698</v>
      </c>
      <c r="BC385" s="12">
        <v>0.61938175611606294</v>
      </c>
      <c r="BD385" s="12">
        <v>0.38061824388393706</v>
      </c>
      <c r="BE385" s="11">
        <v>0.63341458841177578</v>
      </c>
      <c r="BF385" s="11">
        <v>0.36658541158822427</v>
      </c>
    </row>
    <row r="386" spans="1:58" x14ac:dyDescent="0.3">
      <c r="A386" s="3">
        <v>5016</v>
      </c>
      <c r="B386" s="4" t="s">
        <v>378</v>
      </c>
      <c r="C386" s="12">
        <v>0.2199582027168234</v>
      </c>
      <c r="D386" s="12">
        <v>0.78004179728317657</v>
      </c>
      <c r="E386" s="12">
        <v>0.21992580816110227</v>
      </c>
      <c r="F386" s="12">
        <v>0.7800741918388977</v>
      </c>
      <c r="G386" s="12">
        <v>0.2322961373390558</v>
      </c>
      <c r="H386" s="12">
        <v>0.76770386266094426</v>
      </c>
      <c r="I386" s="12">
        <v>0.24687144482366324</v>
      </c>
      <c r="J386" s="12">
        <v>0.7531285551763367</v>
      </c>
      <c r="K386" s="12">
        <v>0.24653579676674364</v>
      </c>
      <c r="L386" s="12">
        <v>0.75346420323325636</v>
      </c>
      <c r="M386" s="12">
        <v>0.23558484349258649</v>
      </c>
      <c r="N386" s="12">
        <v>0.76441515650741354</v>
      </c>
      <c r="O386" s="12">
        <v>0.23298284449363585</v>
      </c>
      <c r="P386" s="12">
        <v>0.76701715550636418</v>
      </c>
      <c r="Q386" s="12">
        <v>0.24109131403118039</v>
      </c>
      <c r="R386" s="12">
        <v>0.75890868596881955</v>
      </c>
      <c r="S386" s="12">
        <v>0.241917502787068</v>
      </c>
      <c r="T386" s="12">
        <v>0.75808249721293197</v>
      </c>
      <c r="U386" s="12">
        <v>0.22139160437032779</v>
      </c>
      <c r="V386" s="12">
        <v>0.77860839562967221</v>
      </c>
      <c r="W386" s="12">
        <v>0.22478386167146974</v>
      </c>
      <c r="X386" s="12">
        <v>0.77521613832853031</v>
      </c>
      <c r="Y386" s="12">
        <v>0.22111663902708678</v>
      </c>
      <c r="Z386" s="12">
        <v>0.77888336097291322</v>
      </c>
      <c r="AA386" s="12">
        <v>0.22634200332042059</v>
      </c>
      <c r="AB386" s="12">
        <v>0.77365799667957946</v>
      </c>
      <c r="AC386" s="12">
        <v>0.21084670724958496</v>
      </c>
      <c r="AD386" s="12">
        <v>0.78915329275041501</v>
      </c>
      <c r="AE386" s="12">
        <v>0.20624303232998886</v>
      </c>
      <c r="AF386" s="12">
        <v>0.79375696767001114</v>
      </c>
      <c r="AG386" s="12">
        <v>0.20900500277932185</v>
      </c>
      <c r="AH386" s="12">
        <v>0.79099499722067812</v>
      </c>
      <c r="AI386" s="12">
        <v>0.21472737492973581</v>
      </c>
      <c r="AJ386" s="12">
        <v>0.78527262507026419</v>
      </c>
      <c r="AK386" s="12">
        <v>0.2219718309859155</v>
      </c>
      <c r="AL386" s="12">
        <v>0.77802816901408456</v>
      </c>
      <c r="AM386" s="12">
        <v>0.22866894197952217</v>
      </c>
      <c r="AN386" s="12">
        <v>0.77133105802047786</v>
      </c>
      <c r="AO386" s="12">
        <v>0.22748267898383373</v>
      </c>
      <c r="AP386" s="12">
        <v>0.77251732101616633</v>
      </c>
      <c r="AQ386" s="12">
        <v>0.23059229442208165</v>
      </c>
      <c r="AR386" s="12">
        <v>0.76940770557791838</v>
      </c>
      <c r="AS386" s="12">
        <v>0.24488603156049094</v>
      </c>
      <c r="AT386" s="12">
        <v>0.75511396843950906</v>
      </c>
      <c r="AU386" s="12">
        <v>0.22482435597189696</v>
      </c>
      <c r="AV386" s="12">
        <v>0.77517564402810302</v>
      </c>
      <c r="AW386" s="12">
        <v>0.22643678160919539</v>
      </c>
      <c r="AX386" s="12">
        <v>0.77356321839080455</v>
      </c>
      <c r="AY386" s="12">
        <v>0.22714366837024419</v>
      </c>
      <c r="AZ386" s="12">
        <v>0.77285633162975587</v>
      </c>
      <c r="BA386" s="12">
        <v>0.22377622377622378</v>
      </c>
      <c r="BB386" s="12">
        <v>0.77622377622377625</v>
      </c>
      <c r="BC386" s="12">
        <v>0.22215674720094283</v>
      </c>
      <c r="BD386" s="12">
        <v>0.77784325279905719</v>
      </c>
      <c r="BE386" s="11">
        <v>0.23367285799880166</v>
      </c>
      <c r="BF386" s="11">
        <v>0.76632714200119834</v>
      </c>
    </row>
    <row r="387" spans="1:58" x14ac:dyDescent="0.3">
      <c r="A387" s="3">
        <v>5017</v>
      </c>
      <c r="B387" s="4" t="s">
        <v>379</v>
      </c>
      <c r="C387" s="12">
        <v>0.29247622984704424</v>
      </c>
      <c r="D387" s="12">
        <v>0.70752377015295576</v>
      </c>
      <c r="E387" s="12">
        <v>0.29637220741955317</v>
      </c>
      <c r="F387" s="12">
        <v>0.70362779258044683</v>
      </c>
      <c r="G387" s="12">
        <v>0.29525950143032287</v>
      </c>
      <c r="H387" s="12">
        <v>0.70474049856967713</v>
      </c>
      <c r="I387" s="12">
        <v>0.29750715161422148</v>
      </c>
      <c r="J387" s="12">
        <v>0.70249284838577852</v>
      </c>
      <c r="K387" s="12">
        <v>0.29492069865488857</v>
      </c>
      <c r="L387" s="12">
        <v>0.70507930134511143</v>
      </c>
      <c r="M387" s="12">
        <v>0.28341483292583536</v>
      </c>
      <c r="N387" s="12">
        <v>0.71658516707416464</v>
      </c>
      <c r="O387" s="12">
        <v>0.28038931455787947</v>
      </c>
      <c r="P387" s="12">
        <v>0.71961068544212048</v>
      </c>
      <c r="Q387" s="12">
        <v>0.28341351181761137</v>
      </c>
      <c r="R387" s="12">
        <v>0.71658648818238857</v>
      </c>
      <c r="S387" s="12">
        <v>0.28239272880997673</v>
      </c>
      <c r="T387" s="12">
        <v>0.71760727119002321</v>
      </c>
      <c r="U387" s="12">
        <v>0.29543378995433789</v>
      </c>
      <c r="V387" s="12">
        <v>0.70456621004566211</v>
      </c>
      <c r="W387" s="12">
        <v>0.30520646319569122</v>
      </c>
      <c r="X387" s="12">
        <v>0.69479353680430878</v>
      </c>
      <c r="Y387" s="12">
        <v>0.30825892857142856</v>
      </c>
      <c r="Z387" s="12">
        <v>0.69174107142857144</v>
      </c>
      <c r="AA387" s="12">
        <v>0.30865279299014237</v>
      </c>
      <c r="AB387" s="12">
        <v>0.69134720700985763</v>
      </c>
      <c r="AC387" s="12">
        <v>0.31218551739225553</v>
      </c>
      <c r="AD387" s="12">
        <v>0.68781448260774447</v>
      </c>
      <c r="AE387" s="12">
        <v>0.31056034482758621</v>
      </c>
      <c r="AF387" s="12">
        <v>0.68943965517241379</v>
      </c>
      <c r="AG387" s="12">
        <v>0.31646394439617725</v>
      </c>
      <c r="AH387" s="12">
        <v>0.6835360556038228</v>
      </c>
      <c r="AI387" s="12">
        <v>0.30900723208415515</v>
      </c>
      <c r="AJ387" s="12">
        <v>0.69099276791584485</v>
      </c>
      <c r="AK387" s="12">
        <v>0.31645569620253167</v>
      </c>
      <c r="AL387" s="12">
        <v>0.68354430379746833</v>
      </c>
      <c r="AM387" s="12">
        <v>0.31641397495056034</v>
      </c>
      <c r="AN387" s="12">
        <v>0.68358602504943966</v>
      </c>
      <c r="AO387" s="12">
        <v>0.31486426346239432</v>
      </c>
      <c r="AP387" s="12">
        <v>0.68513573653760573</v>
      </c>
      <c r="AQ387" s="12">
        <v>0.31170539237176675</v>
      </c>
      <c r="AR387" s="12">
        <v>0.68829460762823325</v>
      </c>
      <c r="AS387" s="12">
        <v>0.31754385964912279</v>
      </c>
      <c r="AT387" s="12">
        <v>0.68245614035087721</v>
      </c>
      <c r="AU387" s="12">
        <v>0.31101094655505473</v>
      </c>
      <c r="AV387" s="12">
        <v>0.68898905344494532</v>
      </c>
      <c r="AW387" s="12">
        <v>0.30499468650371947</v>
      </c>
      <c r="AX387" s="12">
        <v>0.69500531349628059</v>
      </c>
      <c r="AY387" s="12">
        <v>0.3494052676295667</v>
      </c>
      <c r="AZ387" s="12">
        <v>0.6505947323704333</v>
      </c>
      <c r="BA387" s="12">
        <v>0.36270190895741555</v>
      </c>
      <c r="BB387" s="12">
        <v>0.63729809104258439</v>
      </c>
      <c r="BC387" s="12">
        <v>0.36490134994807893</v>
      </c>
      <c r="BD387" s="12">
        <v>0.63509865005192112</v>
      </c>
      <c r="BE387" s="11">
        <v>0.37011115685467272</v>
      </c>
      <c r="BF387" s="11">
        <v>0.62988884314532734</v>
      </c>
    </row>
    <row r="388" spans="1:58" x14ac:dyDescent="0.3">
      <c r="A388" s="3">
        <v>5018</v>
      </c>
      <c r="B388" s="4" t="s">
        <v>380</v>
      </c>
      <c r="C388" s="12">
        <v>0.28739166899636565</v>
      </c>
      <c r="D388" s="12">
        <v>0.7126083310036343</v>
      </c>
      <c r="E388" s="12">
        <v>0.28736931336535743</v>
      </c>
      <c r="F388" s="12">
        <v>0.71263068663464257</v>
      </c>
      <c r="G388" s="12">
        <v>0.28437233134073442</v>
      </c>
      <c r="H388" s="12">
        <v>0.71562766865926564</v>
      </c>
      <c r="I388" s="12">
        <v>0.28812107367218731</v>
      </c>
      <c r="J388" s="12">
        <v>0.71187892632781269</v>
      </c>
      <c r="K388" s="12">
        <v>0.29216354344122658</v>
      </c>
      <c r="L388" s="12">
        <v>0.70783645655877347</v>
      </c>
      <c r="M388" s="12">
        <v>0.30322029068110573</v>
      </c>
      <c r="N388" s="12">
        <v>0.69677970931889432</v>
      </c>
      <c r="O388" s="12">
        <v>0.30416068866571017</v>
      </c>
      <c r="P388" s="12">
        <v>0.69583931133428978</v>
      </c>
      <c r="Q388" s="12">
        <v>0.31017584318247332</v>
      </c>
      <c r="R388" s="12">
        <v>0.68982415681752662</v>
      </c>
      <c r="S388" s="12">
        <v>0.30983031012287887</v>
      </c>
      <c r="T388" s="12">
        <v>0.69016968987712113</v>
      </c>
      <c r="U388" s="12">
        <v>0.31867117809904644</v>
      </c>
      <c r="V388" s="12">
        <v>0.68132882190095356</v>
      </c>
      <c r="W388" s="12">
        <v>0.33364197530864198</v>
      </c>
      <c r="X388" s="12">
        <v>0.66635802469135808</v>
      </c>
      <c r="Y388" s="12">
        <v>0.32899515738498791</v>
      </c>
      <c r="Z388" s="12">
        <v>0.67100484261501214</v>
      </c>
      <c r="AA388" s="12">
        <v>0.32313231323132313</v>
      </c>
      <c r="AB388" s="12">
        <v>0.67686768676867681</v>
      </c>
      <c r="AC388" s="12">
        <v>0.32791327913279134</v>
      </c>
      <c r="AD388" s="12">
        <v>0.67208672086720866</v>
      </c>
      <c r="AE388" s="12">
        <v>0.34007242003621002</v>
      </c>
      <c r="AF388" s="12">
        <v>0.65992757996379003</v>
      </c>
      <c r="AG388" s="12">
        <v>0.34374061843290304</v>
      </c>
      <c r="AH388" s="12">
        <v>0.65625938156709696</v>
      </c>
      <c r="AI388" s="12">
        <v>0.33807506053268765</v>
      </c>
      <c r="AJ388" s="12">
        <v>0.66192493946731235</v>
      </c>
      <c r="AK388" s="12">
        <v>0.34646153846153849</v>
      </c>
      <c r="AL388" s="12">
        <v>0.65353846153846151</v>
      </c>
      <c r="AM388" s="12">
        <v>0.35151890886546805</v>
      </c>
      <c r="AN388" s="12">
        <v>0.6484810911345319</v>
      </c>
      <c r="AO388" s="12">
        <v>0.35190343546889508</v>
      </c>
      <c r="AP388" s="12">
        <v>0.64809656453110487</v>
      </c>
      <c r="AQ388" s="12">
        <v>0.35388906104741247</v>
      </c>
      <c r="AR388" s="12">
        <v>0.64611093895258753</v>
      </c>
      <c r="AS388" s="12">
        <v>0.36589861751152075</v>
      </c>
      <c r="AT388" s="12">
        <v>0.63410138248847925</v>
      </c>
      <c r="AU388" s="12">
        <v>0.3593073593073593</v>
      </c>
      <c r="AV388" s="12">
        <v>0.64069264069264065</v>
      </c>
      <c r="AW388" s="12">
        <v>0.35948116121062385</v>
      </c>
      <c r="AX388" s="12">
        <v>0.64051883878937621</v>
      </c>
      <c r="AY388" s="12">
        <v>0.35954363243909959</v>
      </c>
      <c r="AZ388" s="12">
        <v>0.64045636756090041</v>
      </c>
      <c r="BA388" s="12">
        <v>0.36105166615713846</v>
      </c>
      <c r="BB388" s="12">
        <v>0.63894833384286154</v>
      </c>
      <c r="BC388" s="12">
        <v>0.36430542778288866</v>
      </c>
      <c r="BD388" s="12">
        <v>0.63569457221711134</v>
      </c>
      <c r="BE388" s="11">
        <v>0.36996336996336998</v>
      </c>
      <c r="BF388" s="11">
        <v>0.63003663003663002</v>
      </c>
    </row>
    <row r="389" spans="1:58" x14ac:dyDescent="0.3">
      <c r="A389" s="3">
        <v>5019</v>
      </c>
      <c r="B389" s="4" t="s">
        <v>381</v>
      </c>
      <c r="C389" s="12">
        <v>1.3445378151260505E-2</v>
      </c>
      <c r="D389" s="12">
        <v>0.98655462184873954</v>
      </c>
      <c r="E389" s="12">
        <v>9.1135045567522777E-3</v>
      </c>
      <c r="F389" s="12">
        <v>0.99088649544324769</v>
      </c>
      <c r="G389" s="12">
        <v>1.3192612137203167E-2</v>
      </c>
      <c r="H389" s="12">
        <v>0.98680738786279687</v>
      </c>
      <c r="I389" s="12">
        <v>1.519213583556747E-2</v>
      </c>
      <c r="J389" s="12">
        <v>0.98480786416443256</v>
      </c>
      <c r="K389" s="12">
        <v>1.8034265103697024E-2</v>
      </c>
      <c r="L389" s="12">
        <v>0.98196573489630301</v>
      </c>
      <c r="M389" s="12">
        <v>0</v>
      </c>
      <c r="N389" s="12">
        <v>1</v>
      </c>
      <c r="O389" s="12">
        <v>1.9147084421235857E-2</v>
      </c>
      <c r="P389" s="12">
        <v>0.9808529155787642</v>
      </c>
      <c r="Q389" s="12">
        <v>0</v>
      </c>
      <c r="R389" s="12">
        <v>1</v>
      </c>
      <c r="S389" s="12">
        <v>0</v>
      </c>
      <c r="T389" s="12">
        <v>1</v>
      </c>
      <c r="U389" s="12">
        <v>0</v>
      </c>
      <c r="V389" s="12">
        <v>1</v>
      </c>
      <c r="W389" s="12">
        <v>0</v>
      </c>
      <c r="X389" s="12">
        <v>1</v>
      </c>
      <c r="Y389" s="12">
        <v>0</v>
      </c>
      <c r="Z389" s="12">
        <v>1</v>
      </c>
      <c r="AA389" s="12">
        <v>0</v>
      </c>
      <c r="AB389" s="12">
        <v>1</v>
      </c>
      <c r="AC389" s="12">
        <v>0</v>
      </c>
      <c r="AD389" s="12">
        <v>1</v>
      </c>
      <c r="AE389" s="12">
        <v>0</v>
      </c>
      <c r="AF389" s="12">
        <v>1</v>
      </c>
      <c r="AG389" s="12">
        <v>0</v>
      </c>
      <c r="AH389" s="12">
        <v>1</v>
      </c>
      <c r="AI389" s="12">
        <v>0</v>
      </c>
      <c r="AJ389" s="12">
        <v>1</v>
      </c>
      <c r="AK389" s="12">
        <v>0</v>
      </c>
      <c r="AL389" s="12">
        <v>1</v>
      </c>
      <c r="AM389" s="12">
        <v>0</v>
      </c>
      <c r="AN389" s="12">
        <v>1</v>
      </c>
      <c r="AO389" s="12">
        <v>0</v>
      </c>
      <c r="AP389" s="12">
        <v>1</v>
      </c>
      <c r="AQ389" s="12">
        <v>0</v>
      </c>
      <c r="AR389" s="12">
        <v>1</v>
      </c>
      <c r="AS389" s="12">
        <v>0</v>
      </c>
      <c r="AT389" s="12">
        <v>1</v>
      </c>
      <c r="AU389" s="12">
        <v>0</v>
      </c>
      <c r="AV389" s="12">
        <v>1</v>
      </c>
      <c r="AW389" s="12">
        <v>0</v>
      </c>
      <c r="AX389" s="12">
        <v>1</v>
      </c>
      <c r="AY389" s="12">
        <v>0</v>
      </c>
      <c r="AZ389" s="12">
        <v>1</v>
      </c>
      <c r="BA389" s="12">
        <v>0</v>
      </c>
      <c r="BB389" s="12">
        <v>1</v>
      </c>
      <c r="BC389" s="12">
        <v>0</v>
      </c>
      <c r="BD389" s="12">
        <v>1</v>
      </c>
      <c r="BE389" s="11">
        <v>0</v>
      </c>
      <c r="BF389" s="11">
        <v>1</v>
      </c>
    </row>
    <row r="390" spans="1:58" x14ac:dyDescent="0.3">
      <c r="A390" s="3">
        <v>5020</v>
      </c>
      <c r="B390" s="4" t="s">
        <v>382</v>
      </c>
      <c r="C390" s="12">
        <v>9.1324200913242004E-3</v>
      </c>
      <c r="D390" s="12">
        <v>0.9908675799086758</v>
      </c>
      <c r="E390" s="12">
        <v>8.6004691164972627E-3</v>
      </c>
      <c r="F390" s="12">
        <v>0.99139953088350274</v>
      </c>
      <c r="G390" s="12">
        <v>7.9239302694136295E-3</v>
      </c>
      <c r="H390" s="12">
        <v>0.99207606973058637</v>
      </c>
      <c r="I390" s="12">
        <v>8.870967741935484E-3</v>
      </c>
      <c r="J390" s="12">
        <v>0.99112903225806448</v>
      </c>
      <c r="K390" s="12">
        <v>6.462035541195477E-3</v>
      </c>
      <c r="L390" s="12">
        <v>0.99353796445880449</v>
      </c>
      <c r="M390" s="12">
        <v>0</v>
      </c>
      <c r="N390" s="12">
        <v>1</v>
      </c>
      <c r="O390" s="12">
        <v>0</v>
      </c>
      <c r="P390" s="12">
        <v>1</v>
      </c>
      <c r="Q390" s="12">
        <v>0</v>
      </c>
      <c r="R390" s="12">
        <v>1</v>
      </c>
      <c r="S390" s="12">
        <v>0</v>
      </c>
      <c r="T390" s="12">
        <v>1</v>
      </c>
      <c r="U390" s="12">
        <v>0</v>
      </c>
      <c r="V390" s="12">
        <v>1</v>
      </c>
      <c r="W390" s="12">
        <v>0</v>
      </c>
      <c r="X390" s="12">
        <v>1</v>
      </c>
      <c r="Y390" s="12">
        <v>0</v>
      </c>
      <c r="Z390" s="12">
        <v>1</v>
      </c>
      <c r="AA390" s="12">
        <v>0</v>
      </c>
      <c r="AB390" s="12">
        <v>1</v>
      </c>
      <c r="AC390" s="12">
        <v>0</v>
      </c>
      <c r="AD390" s="12">
        <v>1</v>
      </c>
      <c r="AE390" s="12">
        <v>0</v>
      </c>
      <c r="AF390" s="12">
        <v>1</v>
      </c>
      <c r="AG390" s="12">
        <v>0</v>
      </c>
      <c r="AH390" s="12">
        <v>1</v>
      </c>
      <c r="AI390" s="12">
        <v>0</v>
      </c>
      <c r="AJ390" s="12">
        <v>1</v>
      </c>
      <c r="AK390" s="12">
        <v>0</v>
      </c>
      <c r="AL390" s="12">
        <v>1</v>
      </c>
      <c r="AM390" s="12">
        <v>0</v>
      </c>
      <c r="AN390" s="12">
        <v>1</v>
      </c>
      <c r="AO390" s="12">
        <v>0</v>
      </c>
      <c r="AP390" s="12">
        <v>1</v>
      </c>
      <c r="AQ390" s="12">
        <v>0</v>
      </c>
      <c r="AR390" s="12">
        <v>1</v>
      </c>
      <c r="AS390" s="12">
        <v>0</v>
      </c>
      <c r="AT390" s="12">
        <v>1</v>
      </c>
      <c r="AU390" s="12">
        <v>0</v>
      </c>
      <c r="AV390" s="12">
        <v>1</v>
      </c>
      <c r="AW390" s="12">
        <v>0</v>
      </c>
      <c r="AX390" s="12">
        <v>1</v>
      </c>
      <c r="AY390" s="12">
        <v>0</v>
      </c>
      <c r="AZ390" s="12">
        <v>1</v>
      </c>
      <c r="BA390" s="12">
        <v>0</v>
      </c>
      <c r="BB390" s="12">
        <v>1</v>
      </c>
      <c r="BC390" s="12">
        <v>0</v>
      </c>
      <c r="BD390" s="12">
        <v>1</v>
      </c>
      <c r="BE390" s="11">
        <v>0</v>
      </c>
      <c r="BF390" s="11">
        <v>1</v>
      </c>
    </row>
    <row r="391" spans="1:58" x14ac:dyDescent="0.3">
      <c r="A391" s="3">
        <v>5021</v>
      </c>
      <c r="B391" s="4" t="s">
        <v>383</v>
      </c>
      <c r="C391" s="12">
        <v>0.52640988135868683</v>
      </c>
      <c r="D391" s="12">
        <v>0.47359011864131317</v>
      </c>
      <c r="E391" s="12">
        <v>0.54296308237949376</v>
      </c>
      <c r="F391" s="12">
        <v>0.45703691762050619</v>
      </c>
      <c r="G391" s="12">
        <v>0.5441128770677911</v>
      </c>
      <c r="H391" s="12">
        <v>0.4558871229322089</v>
      </c>
      <c r="I391" s="12">
        <v>0.54983818770226534</v>
      </c>
      <c r="J391" s="12">
        <v>0.45016181229773461</v>
      </c>
      <c r="K391" s="12">
        <v>0.54554109806410667</v>
      </c>
      <c r="L391" s="12">
        <v>0.45445890193589339</v>
      </c>
      <c r="M391" s="12">
        <v>0.54887218045112784</v>
      </c>
      <c r="N391" s="12">
        <v>0.45112781954887216</v>
      </c>
      <c r="O391" s="12">
        <v>0.55359999999999998</v>
      </c>
      <c r="P391" s="12">
        <v>0.44640000000000002</v>
      </c>
      <c r="Q391" s="12">
        <v>0.55535971799391126</v>
      </c>
      <c r="R391" s="12">
        <v>0.44464028200608879</v>
      </c>
      <c r="S391" s="12">
        <v>0.55296404275996114</v>
      </c>
      <c r="T391" s="12">
        <v>0.44703595724003886</v>
      </c>
      <c r="U391" s="12">
        <v>0.57421810359093162</v>
      </c>
      <c r="V391" s="12">
        <v>0.42578189640906833</v>
      </c>
      <c r="W391" s="12">
        <v>0.56946264744429886</v>
      </c>
      <c r="X391" s="12">
        <v>0.43053735255570119</v>
      </c>
      <c r="Y391" s="12">
        <v>0.56574923547400613</v>
      </c>
      <c r="Z391" s="12">
        <v>0.43425076452599387</v>
      </c>
      <c r="AA391" s="12">
        <v>0.56199524940617573</v>
      </c>
      <c r="AB391" s="12">
        <v>0.43800475059382421</v>
      </c>
      <c r="AC391" s="12">
        <v>0.57060473815461343</v>
      </c>
      <c r="AD391" s="12">
        <v>0.42939526184538651</v>
      </c>
      <c r="AE391" s="12">
        <v>0.57686926783771175</v>
      </c>
      <c r="AF391" s="12">
        <v>0.42313073216228819</v>
      </c>
      <c r="AG391" s="12">
        <v>0.57403965303593552</v>
      </c>
      <c r="AH391" s="12">
        <v>0.42596034696406443</v>
      </c>
      <c r="AI391" s="12">
        <v>0.58135226921889471</v>
      </c>
      <c r="AJ391" s="12">
        <v>0.41864773078110529</v>
      </c>
      <c r="AK391" s="12">
        <v>0.58110599078341019</v>
      </c>
      <c r="AL391" s="12">
        <v>0.41889400921658987</v>
      </c>
      <c r="AM391" s="12">
        <v>0.5909714808601495</v>
      </c>
      <c r="AN391" s="12">
        <v>0.40902851913985055</v>
      </c>
      <c r="AO391" s="12">
        <v>0.59274924471299095</v>
      </c>
      <c r="AP391" s="12">
        <v>0.40725075528700905</v>
      </c>
      <c r="AQ391" s="12">
        <v>0.59410532615200484</v>
      </c>
      <c r="AR391" s="12">
        <v>0.40589467384799521</v>
      </c>
      <c r="AS391" s="12">
        <v>0.6013343217197924</v>
      </c>
      <c r="AT391" s="12">
        <v>0.39866567828020755</v>
      </c>
      <c r="AU391" s="12">
        <v>0.60268317853457176</v>
      </c>
      <c r="AV391" s="12">
        <v>0.39731682146542829</v>
      </c>
      <c r="AW391" s="12">
        <v>0.60487661574618101</v>
      </c>
      <c r="AX391" s="12">
        <v>0.39512338425381904</v>
      </c>
      <c r="AY391" s="12">
        <v>0.60847953216374273</v>
      </c>
      <c r="AZ391" s="12">
        <v>0.39152046783625732</v>
      </c>
      <c r="BA391" s="12">
        <v>0.61870817573465231</v>
      </c>
      <c r="BB391" s="12">
        <v>0.38129182426534769</v>
      </c>
      <c r="BC391" s="12">
        <v>0.61784995688416211</v>
      </c>
      <c r="BD391" s="12">
        <v>0.38215004311583789</v>
      </c>
      <c r="BE391" s="11">
        <v>0.61951990800632462</v>
      </c>
      <c r="BF391" s="11">
        <v>0.38048009199367544</v>
      </c>
    </row>
    <row r="392" spans="1:58" x14ac:dyDescent="0.3">
      <c r="A392" s="3">
        <v>5022</v>
      </c>
      <c r="B392" s="4" t="s">
        <v>384</v>
      </c>
      <c r="C392" s="12">
        <v>0.30550803968525486</v>
      </c>
      <c r="D392" s="12">
        <v>0.69449196031474514</v>
      </c>
      <c r="E392" s="12">
        <v>0.32623626373626374</v>
      </c>
      <c r="F392" s="12">
        <v>0.67376373626373631</v>
      </c>
      <c r="G392" s="12">
        <v>0.3320584144645341</v>
      </c>
      <c r="H392" s="12">
        <v>0.6679415855354659</v>
      </c>
      <c r="I392" s="12">
        <v>0.33180697428672068</v>
      </c>
      <c r="J392" s="12">
        <v>0.66819302571327932</v>
      </c>
      <c r="K392" s="12">
        <v>0.33925461511668409</v>
      </c>
      <c r="L392" s="12">
        <v>0.66074538488331591</v>
      </c>
      <c r="M392" s="12">
        <v>0.34696016771488469</v>
      </c>
      <c r="N392" s="12">
        <v>0.65303983228511531</v>
      </c>
      <c r="O392" s="12">
        <v>0.34492649695231264</v>
      </c>
      <c r="P392" s="12">
        <v>0.6550735030476873</v>
      </c>
      <c r="Q392" s="12">
        <v>0.3528773072747014</v>
      </c>
      <c r="R392" s="12">
        <v>0.64712269272529854</v>
      </c>
      <c r="S392" s="12">
        <v>0.35279001468428783</v>
      </c>
      <c r="T392" s="12">
        <v>0.64720998531571217</v>
      </c>
      <c r="U392" s="12">
        <v>0.33929265448892343</v>
      </c>
      <c r="V392" s="12">
        <v>0.66070734551107657</v>
      </c>
      <c r="W392" s="12">
        <v>0.35240726124704025</v>
      </c>
      <c r="X392" s="12">
        <v>0.64759273875295975</v>
      </c>
      <c r="Y392" s="12">
        <v>0.35637480798771121</v>
      </c>
      <c r="Z392" s="12">
        <v>0.64362519201228874</v>
      </c>
      <c r="AA392" s="12">
        <v>0.34598046581517655</v>
      </c>
      <c r="AB392" s="12">
        <v>0.65401953418482339</v>
      </c>
      <c r="AC392" s="12">
        <v>0.34324426044410988</v>
      </c>
      <c r="AD392" s="12">
        <v>0.65675573955589006</v>
      </c>
      <c r="AE392" s="12">
        <v>0.34313725490196079</v>
      </c>
      <c r="AF392" s="12">
        <v>0.65686274509803921</v>
      </c>
      <c r="AG392" s="12">
        <v>0.3438675696012039</v>
      </c>
      <c r="AH392" s="12">
        <v>0.6561324303987961</v>
      </c>
      <c r="AI392" s="12">
        <v>0.35269709543568467</v>
      </c>
      <c r="AJ392" s="12">
        <v>0.64730290456431538</v>
      </c>
      <c r="AK392" s="12">
        <v>0.35003796507213364</v>
      </c>
      <c r="AL392" s="12">
        <v>0.64996203492786642</v>
      </c>
      <c r="AM392" s="12">
        <v>0.35507526051717486</v>
      </c>
      <c r="AN392" s="12">
        <v>0.64492473948282514</v>
      </c>
      <c r="AO392" s="12">
        <v>0.3630110813909056</v>
      </c>
      <c r="AP392" s="12">
        <v>0.63698891860909435</v>
      </c>
      <c r="AQ392" s="12">
        <v>0.3591307662981319</v>
      </c>
      <c r="AR392" s="12">
        <v>0.6408692337018681</v>
      </c>
      <c r="AS392" s="12">
        <v>0.36363636363636365</v>
      </c>
      <c r="AT392" s="12">
        <v>0.63636363636363635</v>
      </c>
      <c r="AU392" s="12">
        <v>0.36802532647407993</v>
      </c>
      <c r="AV392" s="12">
        <v>0.63197467352592007</v>
      </c>
      <c r="AW392" s="12">
        <v>0.36131816398587679</v>
      </c>
      <c r="AX392" s="12">
        <v>0.63868183601412321</v>
      </c>
      <c r="AY392" s="12">
        <v>0.36491228070175441</v>
      </c>
      <c r="AZ392" s="12">
        <v>0.63508771929824559</v>
      </c>
      <c r="BA392" s="12">
        <v>0.36850332161000393</v>
      </c>
      <c r="BB392" s="12">
        <v>0.63149667838999612</v>
      </c>
      <c r="BC392" s="12">
        <v>0.38199608610567515</v>
      </c>
      <c r="BD392" s="12">
        <v>0.61800391389432485</v>
      </c>
      <c r="BE392" s="11">
        <v>0.39275875639512003</v>
      </c>
      <c r="BF392" s="11">
        <v>0.60724124360487997</v>
      </c>
    </row>
    <row r="393" spans="1:58" x14ac:dyDescent="0.3">
      <c r="A393" s="3">
        <v>5023</v>
      </c>
      <c r="B393" s="4" t="s">
        <v>385</v>
      </c>
      <c r="C393" s="12">
        <v>0.68471555860178202</v>
      </c>
      <c r="D393" s="12">
        <v>0.31528444139821798</v>
      </c>
      <c r="E393" s="12">
        <v>0.68297773654916516</v>
      </c>
      <c r="F393" s="12">
        <v>0.3170222634508349</v>
      </c>
      <c r="G393" s="12">
        <v>0.68194706994328924</v>
      </c>
      <c r="H393" s="12">
        <v>0.31805293005671076</v>
      </c>
      <c r="I393" s="12">
        <v>0.67425149700598808</v>
      </c>
      <c r="J393" s="12">
        <v>0.32574850299401198</v>
      </c>
      <c r="K393" s="12">
        <v>0.67945007235890009</v>
      </c>
      <c r="L393" s="12">
        <v>0.32054992764109985</v>
      </c>
      <c r="M393" s="12">
        <v>0.67007050814490643</v>
      </c>
      <c r="N393" s="12">
        <v>0.32992949185509363</v>
      </c>
      <c r="O393" s="12">
        <v>0.66994589276930649</v>
      </c>
      <c r="P393" s="12">
        <v>0.33005410723069356</v>
      </c>
      <c r="Q393" s="12">
        <v>0.67570231641202561</v>
      </c>
      <c r="R393" s="12">
        <v>0.32429768358797439</v>
      </c>
      <c r="S393" s="12">
        <v>0.67870485678704862</v>
      </c>
      <c r="T393" s="12">
        <v>0.32129514321295144</v>
      </c>
      <c r="U393" s="12">
        <v>0.59907834101382484</v>
      </c>
      <c r="V393" s="12">
        <v>0.4009216589861751</v>
      </c>
      <c r="W393" s="12">
        <v>0.6081424936386769</v>
      </c>
      <c r="X393" s="12">
        <v>0.39185750636132316</v>
      </c>
      <c r="Y393" s="12">
        <v>0.60537553378548103</v>
      </c>
      <c r="Z393" s="12">
        <v>0.39462446621451897</v>
      </c>
      <c r="AA393" s="12">
        <v>0.6095166163141994</v>
      </c>
      <c r="AB393" s="12">
        <v>0.3904833836858006</v>
      </c>
      <c r="AC393" s="12">
        <v>0.61706948640483383</v>
      </c>
      <c r="AD393" s="12">
        <v>0.38293051359516617</v>
      </c>
      <c r="AE393" s="12">
        <v>0.53578680203045681</v>
      </c>
      <c r="AF393" s="12">
        <v>0.46421319796954313</v>
      </c>
      <c r="AG393" s="12">
        <v>0.54219623792577532</v>
      </c>
      <c r="AH393" s="12">
        <v>0.45780376207422468</v>
      </c>
      <c r="AI393" s="12">
        <v>0.54060978734306941</v>
      </c>
      <c r="AJ393" s="12">
        <v>0.45939021265693059</v>
      </c>
      <c r="AK393" s="12">
        <v>0.54205128205128206</v>
      </c>
      <c r="AL393" s="12">
        <v>0.45794871794871794</v>
      </c>
      <c r="AM393" s="12">
        <v>0.54843709635753035</v>
      </c>
      <c r="AN393" s="12">
        <v>0.45156290364246965</v>
      </c>
      <c r="AO393" s="12">
        <v>0.5588612464734547</v>
      </c>
      <c r="AP393" s="12">
        <v>0.44113875352654525</v>
      </c>
      <c r="AQ393" s="12">
        <v>0.56085062772226491</v>
      </c>
      <c r="AR393" s="12">
        <v>0.43914937227773509</v>
      </c>
      <c r="AS393" s="12">
        <v>0.5618149375477951</v>
      </c>
      <c r="AT393" s="12">
        <v>0.43818506245220495</v>
      </c>
      <c r="AU393" s="12">
        <v>0.56595208070617908</v>
      </c>
      <c r="AV393" s="12">
        <v>0.43404791929382092</v>
      </c>
      <c r="AW393" s="12">
        <v>0.56915699141847553</v>
      </c>
      <c r="AX393" s="12">
        <v>0.43084300858152447</v>
      </c>
      <c r="AY393" s="12">
        <v>0.57160931174089069</v>
      </c>
      <c r="AZ393" s="12">
        <v>0.42839068825910931</v>
      </c>
      <c r="BA393" s="12">
        <v>0.57294832826747721</v>
      </c>
      <c r="BB393" s="12">
        <v>0.42705167173252279</v>
      </c>
      <c r="BC393" s="12">
        <v>0.57265605256507457</v>
      </c>
      <c r="BD393" s="12">
        <v>0.42734394743492543</v>
      </c>
      <c r="BE393" s="11">
        <v>0.5760122230710466</v>
      </c>
      <c r="BF393" s="11">
        <v>0.4239877769289534</v>
      </c>
    </row>
    <row r="394" spans="1:58" x14ac:dyDescent="0.3">
      <c r="A394" s="3">
        <v>5024</v>
      </c>
      <c r="B394" s="4" t="s">
        <v>386</v>
      </c>
      <c r="C394" s="12">
        <v>0.67975800852920754</v>
      </c>
      <c r="D394" s="12">
        <v>0.32024199147079241</v>
      </c>
      <c r="E394" s="12">
        <v>0.68234356317257872</v>
      </c>
      <c r="F394" s="12">
        <v>0.31765643682742128</v>
      </c>
      <c r="G394" s="12">
        <v>0.67963501453925601</v>
      </c>
      <c r="H394" s="12">
        <v>0.32036498546074399</v>
      </c>
      <c r="I394" s="12">
        <v>0.68328623334679051</v>
      </c>
      <c r="J394" s="12">
        <v>0.31671376665320955</v>
      </c>
      <c r="K394" s="12">
        <v>0.68547263681592041</v>
      </c>
      <c r="L394" s="12">
        <v>0.31452736318407959</v>
      </c>
      <c r="M394" s="12">
        <v>0.69310651765404019</v>
      </c>
      <c r="N394" s="12">
        <v>0.30689348234595987</v>
      </c>
      <c r="O394" s="12">
        <v>0.69512678288431062</v>
      </c>
      <c r="P394" s="12">
        <v>0.30487321711568938</v>
      </c>
      <c r="Q394" s="12">
        <v>0.69876176324913319</v>
      </c>
      <c r="R394" s="12">
        <v>0.30123823675086675</v>
      </c>
      <c r="S394" s="12">
        <v>0.70082251511247651</v>
      </c>
      <c r="T394" s="12">
        <v>0.29917748488752355</v>
      </c>
      <c r="U394" s="12">
        <v>0.69435458624647817</v>
      </c>
      <c r="V394" s="12">
        <v>0.30564541375352189</v>
      </c>
      <c r="W394" s="12">
        <v>0.70252714909164726</v>
      </c>
      <c r="X394" s="12">
        <v>0.29747285090835279</v>
      </c>
      <c r="Y394" s="12">
        <v>0.7050090890729146</v>
      </c>
      <c r="Z394" s="12">
        <v>0.29499091092708546</v>
      </c>
      <c r="AA394" s="12">
        <v>0.70834562076083751</v>
      </c>
      <c r="AB394" s="12">
        <v>0.29165437923916249</v>
      </c>
      <c r="AC394" s="12">
        <v>0.71236480561239401</v>
      </c>
      <c r="AD394" s="12">
        <v>0.28763519438760599</v>
      </c>
      <c r="AE394" s="12">
        <v>0.71214899160474765</v>
      </c>
      <c r="AF394" s="12">
        <v>0.28785100839525235</v>
      </c>
      <c r="AG394" s="12">
        <v>0.71338311315336012</v>
      </c>
      <c r="AH394" s="12">
        <v>0.28661688684663988</v>
      </c>
      <c r="AI394" s="12">
        <v>0.71069063386944187</v>
      </c>
      <c r="AJ394" s="12">
        <v>0.28930936613055819</v>
      </c>
      <c r="AK394" s="12">
        <v>0.71815138553096525</v>
      </c>
      <c r="AL394" s="12">
        <v>0.28184861446903475</v>
      </c>
      <c r="AM394" s="12">
        <v>0.72257067539314612</v>
      </c>
      <c r="AN394" s="12">
        <v>0.27742932460685393</v>
      </c>
      <c r="AO394" s="12">
        <v>0.72177889357123648</v>
      </c>
      <c r="AP394" s="12">
        <v>0.27822110642876358</v>
      </c>
      <c r="AQ394" s="12">
        <v>0.72511013215859033</v>
      </c>
      <c r="AR394" s="12">
        <v>0.27488986784140967</v>
      </c>
      <c r="AS394" s="12">
        <v>0.72636467186541664</v>
      </c>
      <c r="AT394" s="12">
        <v>0.27363532813458336</v>
      </c>
      <c r="AU394" s="12">
        <v>0.68001392757660162</v>
      </c>
      <c r="AV394" s="12">
        <v>0.31998607242339833</v>
      </c>
      <c r="AW394" s="12">
        <v>0.69947472659950061</v>
      </c>
      <c r="AX394" s="12">
        <v>0.30052527340049945</v>
      </c>
      <c r="AY394" s="12">
        <v>0.70152058773278658</v>
      </c>
      <c r="AZ394" s="12">
        <v>0.29847941226721342</v>
      </c>
      <c r="BA394" s="12">
        <v>0.70442763661086083</v>
      </c>
      <c r="BB394" s="12">
        <v>0.29557236338913911</v>
      </c>
      <c r="BC394" s="12">
        <v>0.70716510903426788</v>
      </c>
      <c r="BD394" s="12">
        <v>0.29283489096573206</v>
      </c>
      <c r="BE394" s="11">
        <v>0.71367413749685216</v>
      </c>
      <c r="BF394" s="11">
        <v>0.28632586250314784</v>
      </c>
    </row>
    <row r="395" spans="1:58" x14ac:dyDescent="0.3">
      <c r="A395" s="3">
        <v>5025</v>
      </c>
      <c r="B395" s="4" t="s">
        <v>387</v>
      </c>
      <c r="C395" s="12">
        <v>0.64975480950584685</v>
      </c>
      <c r="D395" s="12">
        <v>0.35024519049415315</v>
      </c>
      <c r="E395" s="12">
        <v>0.64963366522637611</v>
      </c>
      <c r="F395" s="12">
        <v>0.35036633477362389</v>
      </c>
      <c r="G395" s="12">
        <v>0.64979063570612872</v>
      </c>
      <c r="H395" s="12">
        <v>0.35020936429387134</v>
      </c>
      <c r="I395" s="12">
        <v>0.64933564413633738</v>
      </c>
      <c r="J395" s="12">
        <v>0.35066435586366262</v>
      </c>
      <c r="K395" s="12">
        <v>0.65323336457357073</v>
      </c>
      <c r="L395" s="12">
        <v>0.34676663542642922</v>
      </c>
      <c r="M395" s="12">
        <v>0.62129177619226439</v>
      </c>
      <c r="N395" s="12">
        <v>0.37870822380773561</v>
      </c>
      <c r="O395" s="12">
        <v>0.62488236401279884</v>
      </c>
      <c r="P395" s="12">
        <v>0.37511763598720121</v>
      </c>
      <c r="Q395" s="12">
        <v>0.62974566900110573</v>
      </c>
      <c r="R395" s="12">
        <v>0.37025433099889421</v>
      </c>
      <c r="S395" s="12">
        <v>0.63077207240487621</v>
      </c>
      <c r="T395" s="12">
        <v>0.36922792759512374</v>
      </c>
      <c r="U395" s="12">
        <v>0.60633787101093506</v>
      </c>
      <c r="V395" s="12">
        <v>0.39366212898906494</v>
      </c>
      <c r="W395" s="12">
        <v>0.64540816326530615</v>
      </c>
      <c r="X395" s="12">
        <v>0.35459183673469385</v>
      </c>
      <c r="Y395" s="12">
        <v>0.63698891860909435</v>
      </c>
      <c r="Z395" s="12">
        <v>0.3630110813909056</v>
      </c>
      <c r="AA395" s="12">
        <v>0.62999633296663005</v>
      </c>
      <c r="AB395" s="12">
        <v>0.37000366703337001</v>
      </c>
      <c r="AC395" s="12">
        <v>0.63584558823529413</v>
      </c>
      <c r="AD395" s="12">
        <v>0.36415441176470587</v>
      </c>
      <c r="AE395" s="12">
        <v>0.6365965233302836</v>
      </c>
      <c r="AF395" s="12">
        <v>0.3634034766697164</v>
      </c>
      <c r="AG395" s="12">
        <v>0.62283983609478</v>
      </c>
      <c r="AH395" s="12">
        <v>0.37716016390522</v>
      </c>
      <c r="AI395" s="12">
        <v>0.62891737891737887</v>
      </c>
      <c r="AJ395" s="12">
        <v>0.37108262108262108</v>
      </c>
      <c r="AK395" s="12">
        <v>0.63146704464918502</v>
      </c>
      <c r="AL395" s="12">
        <v>0.36853295535081504</v>
      </c>
      <c r="AM395" s="12">
        <v>0.63308324401571991</v>
      </c>
      <c r="AN395" s="12">
        <v>0.36691675598428009</v>
      </c>
      <c r="AO395" s="12">
        <v>0.65597404937826631</v>
      </c>
      <c r="AP395" s="12">
        <v>0.34402595062173363</v>
      </c>
      <c r="AQ395" s="12">
        <v>0.66313140391874892</v>
      </c>
      <c r="AR395" s="12">
        <v>0.33686859608125114</v>
      </c>
      <c r="AS395" s="12">
        <v>0.66469639978506179</v>
      </c>
      <c r="AT395" s="12">
        <v>0.33530360021493821</v>
      </c>
      <c r="AU395" s="12">
        <v>0.66846458108594031</v>
      </c>
      <c r="AV395" s="12">
        <v>0.33153541891405969</v>
      </c>
      <c r="AW395" s="12">
        <v>0.66941556113302259</v>
      </c>
      <c r="AX395" s="12">
        <v>0.33058443886697741</v>
      </c>
      <c r="AY395" s="12">
        <v>0.67304939155332855</v>
      </c>
      <c r="AZ395" s="12">
        <v>0.32695060844667145</v>
      </c>
      <c r="BA395" s="12">
        <v>0.67827322792680755</v>
      </c>
      <c r="BB395" s="12">
        <v>0.32172677207319239</v>
      </c>
      <c r="BC395" s="12">
        <v>0.67806267806267806</v>
      </c>
      <c r="BD395" s="12">
        <v>0.32193732193732194</v>
      </c>
      <c r="BE395" s="11">
        <v>0.68346595932802834</v>
      </c>
      <c r="BF395" s="11">
        <v>0.31653404067197172</v>
      </c>
    </row>
    <row r="396" spans="1:58" x14ac:dyDescent="0.3">
      <c r="A396" s="3">
        <v>5026</v>
      </c>
      <c r="B396" s="4" t="s">
        <v>388</v>
      </c>
      <c r="C396" s="12">
        <v>0</v>
      </c>
      <c r="D396" s="12">
        <v>1</v>
      </c>
      <c r="E396" s="12">
        <v>0</v>
      </c>
      <c r="F396" s="12">
        <v>1</v>
      </c>
      <c r="G396" s="12">
        <v>0</v>
      </c>
      <c r="H396" s="12">
        <v>1</v>
      </c>
      <c r="I396" s="12">
        <v>0</v>
      </c>
      <c r="J396" s="12">
        <v>1</v>
      </c>
      <c r="K396" s="12">
        <v>0</v>
      </c>
      <c r="L396" s="12">
        <v>1</v>
      </c>
      <c r="M396" s="12">
        <v>0</v>
      </c>
      <c r="N396" s="12">
        <v>1</v>
      </c>
      <c r="O396" s="12">
        <v>0</v>
      </c>
      <c r="P396" s="12">
        <v>1</v>
      </c>
      <c r="Q396" s="12">
        <v>0</v>
      </c>
      <c r="R396" s="12">
        <v>1</v>
      </c>
      <c r="S396" s="12">
        <v>0</v>
      </c>
      <c r="T396" s="12">
        <v>1</v>
      </c>
      <c r="U396" s="12">
        <v>0</v>
      </c>
      <c r="V396" s="12">
        <v>1</v>
      </c>
      <c r="W396" s="12">
        <v>0</v>
      </c>
      <c r="X396" s="12">
        <v>1</v>
      </c>
      <c r="Y396" s="12">
        <v>0</v>
      </c>
      <c r="Z396" s="12">
        <v>1</v>
      </c>
      <c r="AA396" s="12">
        <v>0</v>
      </c>
      <c r="AB396" s="12">
        <v>1</v>
      </c>
      <c r="AC396" s="12">
        <v>0</v>
      </c>
      <c r="AD396" s="12">
        <v>1</v>
      </c>
      <c r="AE396" s="12">
        <v>0.11168224299065421</v>
      </c>
      <c r="AF396" s="12">
        <v>0.88831775700934579</v>
      </c>
      <c r="AG396" s="12">
        <v>0.12</v>
      </c>
      <c r="AH396" s="12">
        <v>0.88</v>
      </c>
      <c r="AI396" s="12">
        <v>0.12128592303945446</v>
      </c>
      <c r="AJ396" s="12">
        <v>0.8787140769605456</v>
      </c>
      <c r="AK396" s="12">
        <v>0.12824278022515909</v>
      </c>
      <c r="AL396" s="12">
        <v>0.87175721977484089</v>
      </c>
      <c r="AM396" s="12">
        <v>0.12759787336877718</v>
      </c>
      <c r="AN396" s="12">
        <v>0.87240212663122285</v>
      </c>
      <c r="AO396" s="12">
        <v>0.14486434108527133</v>
      </c>
      <c r="AP396" s="12">
        <v>0.85513565891472865</v>
      </c>
      <c r="AQ396" s="12">
        <v>0.14990234375</v>
      </c>
      <c r="AR396" s="12">
        <v>0.85009765625</v>
      </c>
      <c r="AS396" s="12">
        <v>0.14555389965226032</v>
      </c>
      <c r="AT396" s="12">
        <v>0.85444610034773971</v>
      </c>
      <c r="AU396" s="12">
        <v>0.29950738916256159</v>
      </c>
      <c r="AV396" s="12">
        <v>0.70049261083743841</v>
      </c>
      <c r="AW396" s="12">
        <v>0.30632411067193677</v>
      </c>
      <c r="AX396" s="12">
        <v>0.69367588932806323</v>
      </c>
      <c r="AY396" s="12">
        <v>0.29990069513406159</v>
      </c>
      <c r="AZ396" s="12">
        <v>0.70009930486593841</v>
      </c>
      <c r="BA396" s="12">
        <v>0.29817644159684575</v>
      </c>
      <c r="BB396" s="12">
        <v>0.70182355840315425</v>
      </c>
      <c r="BC396" s="12">
        <v>0.29403131115459885</v>
      </c>
      <c r="BD396" s="12">
        <v>0.7059686888454012</v>
      </c>
      <c r="BE396" s="11">
        <v>0.30044400592007892</v>
      </c>
      <c r="BF396" s="11">
        <v>0.69955599407992108</v>
      </c>
    </row>
    <row r="397" spans="1:58" x14ac:dyDescent="0.3">
      <c r="A397" s="3">
        <v>5027</v>
      </c>
      <c r="B397" s="4" t="s">
        <v>389</v>
      </c>
      <c r="C397" s="12">
        <v>0.30804979253112036</v>
      </c>
      <c r="D397" s="12">
        <v>0.6919502074688797</v>
      </c>
      <c r="E397" s="12">
        <v>0.30453563714902809</v>
      </c>
      <c r="F397" s="12">
        <v>0.69546436285097191</v>
      </c>
      <c r="G397" s="12">
        <v>0.2900358913006324</v>
      </c>
      <c r="H397" s="12">
        <v>0.70996410869936766</v>
      </c>
      <c r="I397" s="12">
        <v>0.28492488343982042</v>
      </c>
      <c r="J397" s="12">
        <v>0.71507511656017964</v>
      </c>
      <c r="K397" s="12">
        <v>0.30774399462455904</v>
      </c>
      <c r="L397" s="12">
        <v>0.69225600537544096</v>
      </c>
      <c r="M397" s="12">
        <v>0.30974949221394721</v>
      </c>
      <c r="N397" s="12">
        <v>0.69025050778605279</v>
      </c>
      <c r="O397" s="12">
        <v>0.31202176500595136</v>
      </c>
      <c r="P397" s="12">
        <v>0.68797823499404864</v>
      </c>
      <c r="Q397" s="12">
        <v>0.32010353753235549</v>
      </c>
      <c r="R397" s="12">
        <v>0.67989646246764457</v>
      </c>
      <c r="S397" s="12">
        <v>0.31397774687065366</v>
      </c>
      <c r="T397" s="12">
        <v>0.68602225312934628</v>
      </c>
      <c r="U397" s="12">
        <v>0.29593880896011654</v>
      </c>
      <c r="V397" s="12">
        <v>0.70406119103988341</v>
      </c>
      <c r="W397" s="12">
        <v>0.34118926758520668</v>
      </c>
      <c r="X397" s="12">
        <v>0.65881073241479338</v>
      </c>
      <c r="Y397" s="12">
        <v>0.34127413824219455</v>
      </c>
      <c r="Z397" s="12">
        <v>0.65872586175780545</v>
      </c>
      <c r="AA397" s="12">
        <v>0.33997574077282966</v>
      </c>
      <c r="AB397" s="12">
        <v>0.66002425922717034</v>
      </c>
      <c r="AC397" s="12">
        <v>0.34360394668513067</v>
      </c>
      <c r="AD397" s="12">
        <v>0.65639605331486928</v>
      </c>
      <c r="AE397" s="12">
        <v>0.35286977631350791</v>
      </c>
      <c r="AF397" s="12">
        <v>0.64713022368649209</v>
      </c>
      <c r="AG397" s="12">
        <v>0.3563258232235702</v>
      </c>
      <c r="AH397" s="12">
        <v>0.6436741767764298</v>
      </c>
      <c r="AI397" s="12">
        <v>0.36141490088858508</v>
      </c>
      <c r="AJ397" s="12">
        <v>0.63858509911141492</v>
      </c>
      <c r="AK397" s="12">
        <v>0.36867223453212883</v>
      </c>
      <c r="AL397" s="12">
        <v>0.63132776546787117</v>
      </c>
      <c r="AM397" s="12">
        <v>0.37868020304568528</v>
      </c>
      <c r="AN397" s="12">
        <v>0.62131979695431472</v>
      </c>
      <c r="AO397" s="12">
        <v>0.38611531349806688</v>
      </c>
      <c r="AP397" s="12">
        <v>0.61388468650193306</v>
      </c>
      <c r="AQ397" s="12">
        <v>0.39753825681969396</v>
      </c>
      <c r="AR397" s="12">
        <v>0.6024617431803061</v>
      </c>
      <c r="AS397" s="12">
        <v>0.40909090909090912</v>
      </c>
      <c r="AT397" s="12">
        <v>0.59090909090909094</v>
      </c>
      <c r="AU397" s="12">
        <v>0.41742898411169954</v>
      </c>
      <c r="AV397" s="12">
        <v>0.5825710158883004</v>
      </c>
      <c r="AW397" s="12">
        <v>0.41787744788376502</v>
      </c>
      <c r="AX397" s="12">
        <v>0.58212255211623498</v>
      </c>
      <c r="AY397" s="12">
        <v>0.41649517175874623</v>
      </c>
      <c r="AZ397" s="12">
        <v>0.58350482824125371</v>
      </c>
      <c r="BA397" s="12">
        <v>0.41450199203187249</v>
      </c>
      <c r="BB397" s="12">
        <v>0.58549800796812745</v>
      </c>
      <c r="BC397" s="12">
        <v>0.41967265215318605</v>
      </c>
      <c r="BD397" s="12">
        <v>0.58032734784681395</v>
      </c>
      <c r="BE397" s="11">
        <v>0.41634429400386846</v>
      </c>
      <c r="BF397" s="11">
        <v>0.58365570599613148</v>
      </c>
    </row>
    <row r="398" spans="1:58" x14ac:dyDescent="0.3">
      <c r="A398" s="3">
        <v>5028</v>
      </c>
      <c r="B398" s="4" t="s">
        <v>390</v>
      </c>
      <c r="C398" s="12">
        <v>0.5326710281883531</v>
      </c>
      <c r="D398" s="12">
        <v>0.4673289718116469</v>
      </c>
      <c r="E398" s="12">
        <v>0.54244638984820492</v>
      </c>
      <c r="F398" s="12">
        <v>0.45755361015179502</v>
      </c>
      <c r="G398" s="12">
        <v>0.54892601431980903</v>
      </c>
      <c r="H398" s="12">
        <v>0.45107398568019091</v>
      </c>
      <c r="I398" s="12">
        <v>0.55072005064092422</v>
      </c>
      <c r="J398" s="12">
        <v>0.44927994935907578</v>
      </c>
      <c r="K398" s="12">
        <v>0.55010677845448075</v>
      </c>
      <c r="L398" s="12">
        <v>0.44989322154551925</v>
      </c>
      <c r="M398" s="12">
        <v>0.55501719287277274</v>
      </c>
      <c r="N398" s="12">
        <v>0.44498280712722726</v>
      </c>
      <c r="O398" s="12">
        <v>0.55483416770963701</v>
      </c>
      <c r="P398" s="12">
        <v>0.44516583229036294</v>
      </c>
      <c r="Q398" s="12">
        <v>0.55966217263288398</v>
      </c>
      <c r="R398" s="12">
        <v>0.44033782736711607</v>
      </c>
      <c r="S398" s="12">
        <v>0.56366149592996473</v>
      </c>
      <c r="T398" s="12">
        <v>0.43633850407003533</v>
      </c>
      <c r="U398" s="12">
        <v>0.52131200779410569</v>
      </c>
      <c r="V398" s="12">
        <v>0.47868799220589431</v>
      </c>
      <c r="W398" s="12">
        <v>0.53651349844708129</v>
      </c>
      <c r="X398" s="12">
        <v>0.46348650155291871</v>
      </c>
      <c r="Y398" s="12">
        <v>0.534587799799491</v>
      </c>
      <c r="Z398" s="12">
        <v>0.465412200200509</v>
      </c>
      <c r="AA398" s="12">
        <v>0.54540666616507416</v>
      </c>
      <c r="AB398" s="12">
        <v>0.45459333383492589</v>
      </c>
      <c r="AC398" s="12">
        <v>0.5539102611801473</v>
      </c>
      <c r="AD398" s="12">
        <v>0.44608973881985264</v>
      </c>
      <c r="AE398" s="12">
        <v>0.55171407731582789</v>
      </c>
      <c r="AF398" s="12">
        <v>0.44828592268417211</v>
      </c>
      <c r="AG398" s="12">
        <v>0.55010783608914449</v>
      </c>
      <c r="AH398" s="12">
        <v>0.44989216391085551</v>
      </c>
      <c r="AI398" s="12">
        <v>0.56476757369614516</v>
      </c>
      <c r="AJ398" s="12">
        <v>0.43523242630385489</v>
      </c>
      <c r="AK398" s="12">
        <v>0.56911196911196915</v>
      </c>
      <c r="AL398" s="12">
        <v>0.4308880308880309</v>
      </c>
      <c r="AM398" s="12">
        <v>0.57346430547869398</v>
      </c>
      <c r="AN398" s="12">
        <v>0.42653569452130602</v>
      </c>
      <c r="AO398" s="12">
        <v>0.57045377004435349</v>
      </c>
      <c r="AP398" s="12">
        <v>0.42954622995564656</v>
      </c>
      <c r="AQ398" s="12">
        <v>0.5928295348527256</v>
      </c>
      <c r="AR398" s="12">
        <v>0.4071704651472744</v>
      </c>
      <c r="AS398" s="12">
        <v>0.59154196486662325</v>
      </c>
      <c r="AT398" s="12">
        <v>0.4084580351333767</v>
      </c>
      <c r="AU398" s="12">
        <v>0.61988079215535474</v>
      </c>
      <c r="AV398" s="12">
        <v>0.38011920784464526</v>
      </c>
      <c r="AW398" s="12">
        <v>0.62141273360785554</v>
      </c>
      <c r="AX398" s="12">
        <v>0.37858726639214446</v>
      </c>
      <c r="AY398" s="12">
        <v>0.62081573472861373</v>
      </c>
      <c r="AZ398" s="12">
        <v>0.37918426527138627</v>
      </c>
      <c r="BA398" s="12">
        <v>0.62855184446660017</v>
      </c>
      <c r="BB398" s="12">
        <v>0.37144815553339983</v>
      </c>
      <c r="BC398" s="12">
        <v>0.62829232100902688</v>
      </c>
      <c r="BD398" s="12">
        <v>0.37170767899097318</v>
      </c>
      <c r="BE398" s="11">
        <v>0.63406747605393199</v>
      </c>
      <c r="BF398" s="11">
        <v>0.36593252394606796</v>
      </c>
    </row>
    <row r="399" spans="1:58" x14ac:dyDescent="0.3">
      <c r="A399" s="3">
        <v>5029</v>
      </c>
      <c r="B399" s="4" t="s">
        <v>391</v>
      </c>
      <c r="C399" s="12">
        <v>0.38869769969208479</v>
      </c>
      <c r="D399" s="12">
        <v>0.61130230030791521</v>
      </c>
      <c r="E399" s="12">
        <v>0.39252167630057805</v>
      </c>
      <c r="F399" s="12">
        <v>0.60747832369942201</v>
      </c>
      <c r="G399" s="12">
        <v>0.35804020100502515</v>
      </c>
      <c r="H399" s="12">
        <v>0.64195979899497491</v>
      </c>
      <c r="I399" s="12">
        <v>0.35836484783000178</v>
      </c>
      <c r="J399" s="12">
        <v>0.64163515216999822</v>
      </c>
      <c r="K399" s="12">
        <v>0.36591390261115031</v>
      </c>
      <c r="L399" s="12">
        <v>0.63408609738884969</v>
      </c>
      <c r="M399" s="12">
        <v>0.36335078534031412</v>
      </c>
      <c r="N399" s="12">
        <v>0.63664921465968582</v>
      </c>
      <c r="O399" s="12">
        <v>0.36826555439694125</v>
      </c>
      <c r="P399" s="12">
        <v>0.63173444560305869</v>
      </c>
      <c r="Q399" s="12">
        <v>0.36414176511466295</v>
      </c>
      <c r="R399" s="12">
        <v>0.63585823488533699</v>
      </c>
      <c r="S399" s="12">
        <v>0.36625585835792396</v>
      </c>
      <c r="T399" s="12">
        <v>0.63374414164207604</v>
      </c>
      <c r="U399" s="12">
        <v>0.41186804606675775</v>
      </c>
      <c r="V399" s="12">
        <v>0.58813195393324225</v>
      </c>
      <c r="W399" s="12">
        <v>0.43007819603564285</v>
      </c>
      <c r="X399" s="12">
        <v>0.56992180396435721</v>
      </c>
      <c r="Y399" s="12">
        <v>0.4087315228600894</v>
      </c>
      <c r="Z399" s="12">
        <v>0.5912684771399106</v>
      </c>
      <c r="AA399" s="12">
        <v>0.43470117486804016</v>
      </c>
      <c r="AB399" s="12">
        <v>0.56529882513195984</v>
      </c>
      <c r="AC399" s="12">
        <v>0.43967108575264308</v>
      </c>
      <c r="AD399" s="12">
        <v>0.56032891424735698</v>
      </c>
      <c r="AE399" s="12">
        <v>0.43563025210084033</v>
      </c>
      <c r="AF399" s="12">
        <v>0.56436974789915961</v>
      </c>
      <c r="AG399" s="12">
        <v>0.43636966981914715</v>
      </c>
      <c r="AH399" s="12">
        <v>0.56363033018085285</v>
      </c>
      <c r="AI399" s="12">
        <v>0.44333605887162714</v>
      </c>
      <c r="AJ399" s="12">
        <v>0.55666394112837281</v>
      </c>
      <c r="AK399" s="12">
        <v>0.44848778909914283</v>
      </c>
      <c r="AL399" s="12">
        <v>0.55151221090085722</v>
      </c>
      <c r="AM399" s="12">
        <v>0.54728020240354203</v>
      </c>
      <c r="AN399" s="12">
        <v>0.45271979759645792</v>
      </c>
      <c r="AO399" s="12">
        <v>0.54777070063694266</v>
      </c>
      <c r="AP399" s="12">
        <v>0.45222929936305734</v>
      </c>
      <c r="AQ399" s="12">
        <v>0.57199999999999995</v>
      </c>
      <c r="AR399" s="12">
        <v>0.42799999999999999</v>
      </c>
      <c r="AS399" s="12">
        <v>0.59907701182578599</v>
      </c>
      <c r="AT399" s="12">
        <v>0.40092298817421401</v>
      </c>
      <c r="AU399" s="12">
        <v>0.61320622458993412</v>
      </c>
      <c r="AV399" s="12">
        <v>0.38679377541006588</v>
      </c>
      <c r="AW399" s="12">
        <v>0.62198754400216627</v>
      </c>
      <c r="AX399" s="12">
        <v>0.37801245599783373</v>
      </c>
      <c r="AY399" s="12">
        <v>0.63061650992685481</v>
      </c>
      <c r="AZ399" s="12">
        <v>0.36938349007314525</v>
      </c>
      <c r="BA399" s="12">
        <v>0.63434473854099416</v>
      </c>
      <c r="BB399" s="12">
        <v>0.36565526145900579</v>
      </c>
      <c r="BC399" s="12">
        <v>0.64126626626626626</v>
      </c>
      <c r="BD399" s="12">
        <v>0.35873373373373374</v>
      </c>
      <c r="BE399" s="11">
        <v>0.65297589768814557</v>
      </c>
      <c r="BF399" s="11">
        <v>0.34702410231185438</v>
      </c>
    </row>
    <row r="400" spans="1:58" x14ac:dyDescent="0.3">
      <c r="A400" s="3">
        <v>5030</v>
      </c>
      <c r="B400" s="4" t="s">
        <v>392</v>
      </c>
      <c r="C400" s="12">
        <v>0.65207211425895573</v>
      </c>
      <c r="D400" s="12">
        <v>0.34792788574104427</v>
      </c>
      <c r="E400" s="12">
        <v>0.65599628856413827</v>
      </c>
      <c r="F400" s="12">
        <v>0.34400371143586173</v>
      </c>
      <c r="G400" s="12">
        <v>0.66127915031170625</v>
      </c>
      <c r="H400" s="12">
        <v>0.33872084968829369</v>
      </c>
      <c r="I400" s="12">
        <v>0.66075132519013602</v>
      </c>
      <c r="J400" s="12">
        <v>0.33924867480986404</v>
      </c>
      <c r="K400" s="12">
        <v>0.67084854014598538</v>
      </c>
      <c r="L400" s="12">
        <v>0.32915145985401462</v>
      </c>
      <c r="M400" s="12">
        <v>0.66853053008275554</v>
      </c>
      <c r="N400" s="12">
        <v>0.33146946991724446</v>
      </c>
      <c r="O400" s="12">
        <v>0.67184801381692572</v>
      </c>
      <c r="P400" s="12">
        <v>0.32815198618307428</v>
      </c>
      <c r="Q400" s="12">
        <v>0.67336039307840201</v>
      </c>
      <c r="R400" s="12">
        <v>0.32663960692159794</v>
      </c>
      <c r="S400" s="12">
        <v>0.67997478461861738</v>
      </c>
      <c r="T400" s="12">
        <v>0.32002521538138262</v>
      </c>
      <c r="U400" s="12">
        <v>0.7219846022241232</v>
      </c>
      <c r="V400" s="12">
        <v>0.2780153977758768</v>
      </c>
      <c r="W400" s="12">
        <v>0.73684210526315785</v>
      </c>
      <c r="X400" s="12">
        <v>0.26315789473684209</v>
      </c>
      <c r="Y400" s="12">
        <v>0.7119935820296831</v>
      </c>
      <c r="Z400" s="12">
        <v>0.2880064179703169</v>
      </c>
      <c r="AA400" s="12">
        <v>0.72815533980582525</v>
      </c>
      <c r="AB400" s="12">
        <v>0.27184466019417475</v>
      </c>
      <c r="AC400" s="12">
        <v>0.73168851195065532</v>
      </c>
      <c r="AD400" s="12">
        <v>0.26831148804934463</v>
      </c>
      <c r="AE400" s="12">
        <v>0.73598175251853259</v>
      </c>
      <c r="AF400" s="12">
        <v>0.26401824748146741</v>
      </c>
      <c r="AG400" s="12">
        <v>0.7347867298578199</v>
      </c>
      <c r="AH400" s="12">
        <v>0.2652132701421801</v>
      </c>
      <c r="AI400" s="12">
        <v>0.73494201271979054</v>
      </c>
      <c r="AJ400" s="12">
        <v>0.26505798728020952</v>
      </c>
      <c r="AK400" s="12">
        <v>0.74260138838143952</v>
      </c>
      <c r="AL400" s="12">
        <v>0.25739861161856048</v>
      </c>
      <c r="AM400" s="12">
        <v>0.74869486948694874</v>
      </c>
      <c r="AN400" s="12">
        <v>0.25130513051305131</v>
      </c>
      <c r="AO400" s="12">
        <v>0.74782454270999821</v>
      </c>
      <c r="AP400" s="12">
        <v>0.25217545729000179</v>
      </c>
      <c r="AQ400" s="12">
        <v>0.75331294597349641</v>
      </c>
      <c r="AR400" s="12">
        <v>0.24668705402650357</v>
      </c>
      <c r="AS400" s="12">
        <v>0.7562911670325958</v>
      </c>
      <c r="AT400" s="12">
        <v>0.24370883296740414</v>
      </c>
      <c r="AU400" s="12">
        <v>0.74860712476785418</v>
      </c>
      <c r="AV400" s="12">
        <v>0.25139287523214587</v>
      </c>
      <c r="AW400" s="12">
        <v>0.75125881168177244</v>
      </c>
      <c r="AX400" s="12">
        <v>0.24874118831822759</v>
      </c>
      <c r="AY400" s="12">
        <v>0.75661641541038527</v>
      </c>
      <c r="AZ400" s="12">
        <v>0.24338358458961473</v>
      </c>
      <c r="BA400" s="12">
        <v>0.75965665236051505</v>
      </c>
      <c r="BB400" s="12">
        <v>0.24034334763948498</v>
      </c>
      <c r="BC400" s="12">
        <v>0.76076158940397354</v>
      </c>
      <c r="BD400" s="12">
        <v>0.23923841059602649</v>
      </c>
      <c r="BE400" s="11">
        <v>0.76101973684210522</v>
      </c>
      <c r="BF400" s="11">
        <v>0.23898026315789472</v>
      </c>
    </row>
    <row r="401" spans="1:58" x14ac:dyDescent="0.3">
      <c r="A401" s="3">
        <v>5031</v>
      </c>
      <c r="B401" s="4" t="s">
        <v>393</v>
      </c>
      <c r="C401" s="12">
        <v>0.83696682464454975</v>
      </c>
      <c r="D401" s="12">
        <v>0.16303317535545023</v>
      </c>
      <c r="E401" s="12">
        <v>0.8456064356435643</v>
      </c>
      <c r="F401" s="12">
        <v>0.15439356435643564</v>
      </c>
      <c r="G401" s="12">
        <v>0.84707337180544107</v>
      </c>
      <c r="H401" s="12">
        <v>0.15292662819455893</v>
      </c>
      <c r="I401" s="12">
        <v>0.85263371561960821</v>
      </c>
      <c r="J401" s="12">
        <v>0.14736628438039176</v>
      </c>
      <c r="K401" s="12">
        <v>0.8538051381483277</v>
      </c>
      <c r="L401" s="12">
        <v>0.14619486185167233</v>
      </c>
      <c r="M401" s="12">
        <v>0.81382978723404253</v>
      </c>
      <c r="N401" s="12">
        <v>0.18617021276595744</v>
      </c>
      <c r="O401" s="12">
        <v>0.81388253241800157</v>
      </c>
      <c r="P401" s="12">
        <v>0.18611746758199849</v>
      </c>
      <c r="Q401" s="12">
        <v>0.81801090430532053</v>
      </c>
      <c r="R401" s="12">
        <v>0.18198909569467944</v>
      </c>
      <c r="S401" s="12">
        <v>0.81945865500883641</v>
      </c>
      <c r="T401" s="12">
        <v>0.18054134499116362</v>
      </c>
      <c r="U401" s="12">
        <v>0.82815087396504139</v>
      </c>
      <c r="V401" s="12">
        <v>0.17184912603495861</v>
      </c>
      <c r="W401" s="12">
        <v>0.83785971223021583</v>
      </c>
      <c r="X401" s="12">
        <v>0.16214028776978417</v>
      </c>
      <c r="Y401" s="12">
        <v>0.83825871527163331</v>
      </c>
      <c r="Z401" s="12">
        <v>0.16174128472836666</v>
      </c>
      <c r="AA401" s="12">
        <v>0.84823375490623643</v>
      </c>
      <c r="AB401" s="12">
        <v>0.15176624509376363</v>
      </c>
      <c r="AC401" s="12">
        <v>0.84848743076267574</v>
      </c>
      <c r="AD401" s="12">
        <v>0.15151256923732426</v>
      </c>
      <c r="AE401" s="12">
        <v>0.84516997643890945</v>
      </c>
      <c r="AF401" s="12">
        <v>0.15483002356109055</v>
      </c>
      <c r="AG401" s="12">
        <v>0.84406779661016951</v>
      </c>
      <c r="AH401" s="12">
        <v>0.15593220338983052</v>
      </c>
      <c r="AI401" s="12">
        <v>0.85192465192465194</v>
      </c>
      <c r="AJ401" s="12">
        <v>0.14807534807534808</v>
      </c>
      <c r="AK401" s="12">
        <v>0.85553120688255824</v>
      </c>
      <c r="AL401" s="12">
        <v>0.14446879311744176</v>
      </c>
      <c r="AM401" s="12">
        <v>0.85702752886090261</v>
      </c>
      <c r="AN401" s="12">
        <v>0.14297247113909745</v>
      </c>
      <c r="AO401" s="12">
        <v>0.85901244480128458</v>
      </c>
      <c r="AP401" s="12">
        <v>0.14098755519871536</v>
      </c>
      <c r="AQ401" s="12">
        <v>0.85969065656565657</v>
      </c>
      <c r="AR401" s="12">
        <v>0.14030934343434343</v>
      </c>
      <c r="AS401" s="12">
        <v>0.85996240601503759</v>
      </c>
      <c r="AT401" s="12">
        <v>0.14003759398496241</v>
      </c>
      <c r="AU401" s="12">
        <v>0.86405158516926384</v>
      </c>
      <c r="AV401" s="12">
        <v>0.13594841483073616</v>
      </c>
      <c r="AW401" s="12">
        <v>0.86405512695678222</v>
      </c>
      <c r="AX401" s="12">
        <v>0.13594487304321773</v>
      </c>
      <c r="AY401" s="12">
        <v>0.86561059051018885</v>
      </c>
      <c r="AZ401" s="12">
        <v>0.1343894094898111</v>
      </c>
      <c r="BA401" s="12">
        <v>0.86801956347178622</v>
      </c>
      <c r="BB401" s="12">
        <v>0.13198043652821373</v>
      </c>
      <c r="BC401" s="12">
        <v>0.87287643386089731</v>
      </c>
      <c r="BD401" s="12">
        <v>0.12712356613910267</v>
      </c>
      <c r="BE401" s="11">
        <v>0.87423643550125762</v>
      </c>
      <c r="BF401" s="11">
        <v>0.12576356449874238</v>
      </c>
    </row>
    <row r="402" spans="1:58" x14ac:dyDescent="0.3">
      <c r="A402" s="3">
        <v>5032</v>
      </c>
      <c r="B402" s="4" t="s">
        <v>394</v>
      </c>
      <c r="C402" s="12">
        <v>0.17745098039215687</v>
      </c>
      <c r="D402" s="12">
        <v>0.8225490196078431</v>
      </c>
      <c r="E402" s="12">
        <v>0.17271157167530224</v>
      </c>
      <c r="F402" s="12">
        <v>0.82728842832469773</v>
      </c>
      <c r="G402" s="12">
        <v>0.1776798825256975</v>
      </c>
      <c r="H402" s="12">
        <v>0.82232011747430245</v>
      </c>
      <c r="I402" s="12">
        <v>0.17697594501718214</v>
      </c>
      <c r="J402" s="12">
        <v>0.82302405498281783</v>
      </c>
      <c r="K402" s="12">
        <v>0.17996061053668144</v>
      </c>
      <c r="L402" s="12">
        <v>0.82003938946331856</v>
      </c>
      <c r="M402" s="12">
        <v>0.1858974358974359</v>
      </c>
      <c r="N402" s="12">
        <v>0.8141025641025641</v>
      </c>
      <c r="O402" s="12">
        <v>0.19950556242274411</v>
      </c>
      <c r="P402" s="12">
        <v>0.80049443757725591</v>
      </c>
      <c r="Q402" s="12">
        <v>0.19955268389662029</v>
      </c>
      <c r="R402" s="12">
        <v>0.80044731610337971</v>
      </c>
      <c r="S402" s="12">
        <v>0.19984840828701364</v>
      </c>
      <c r="T402" s="12">
        <v>0.80015159171298633</v>
      </c>
      <c r="U402" s="12">
        <v>0.18806214227309895</v>
      </c>
      <c r="V402" s="12">
        <v>0.81193785772690108</v>
      </c>
      <c r="W402" s="12">
        <v>0.20683162990855297</v>
      </c>
      <c r="X402" s="12">
        <v>0.79316837009144703</v>
      </c>
      <c r="Y402" s="12">
        <v>0.20648418814775446</v>
      </c>
      <c r="Z402" s="12">
        <v>0.79351581185224551</v>
      </c>
      <c r="AA402" s="12">
        <v>0.2129032258064516</v>
      </c>
      <c r="AB402" s="12">
        <v>0.7870967741935484</v>
      </c>
      <c r="AC402" s="12">
        <v>0.21213679609154024</v>
      </c>
      <c r="AD402" s="12">
        <v>0.78786320390845976</v>
      </c>
      <c r="AE402" s="12">
        <v>0.21267203323811998</v>
      </c>
      <c r="AF402" s="12">
        <v>0.78732796676187999</v>
      </c>
      <c r="AG402" s="12">
        <v>0.21712381440656242</v>
      </c>
      <c r="AH402" s="12">
        <v>0.78287618559343763</v>
      </c>
      <c r="AI402" s="12">
        <v>0.2118073537027447</v>
      </c>
      <c r="AJ402" s="12">
        <v>0.78819264629725527</v>
      </c>
      <c r="AK402" s="12">
        <v>0.26687354538401864</v>
      </c>
      <c r="AL402" s="12">
        <v>0.73312645461598136</v>
      </c>
      <c r="AM402" s="12">
        <v>0.27098749681041084</v>
      </c>
      <c r="AN402" s="12">
        <v>0.72901250318958921</v>
      </c>
      <c r="AO402" s="12">
        <v>0.27346938775510204</v>
      </c>
      <c r="AP402" s="12">
        <v>0.72653061224489801</v>
      </c>
      <c r="AQ402" s="12">
        <v>0.23074981065387529</v>
      </c>
      <c r="AR402" s="12">
        <v>0.76925018934612477</v>
      </c>
      <c r="AS402" s="12">
        <v>0.23134328358208955</v>
      </c>
      <c r="AT402" s="12">
        <v>0.76865671641791045</v>
      </c>
      <c r="AU402" s="12">
        <v>0.21758569299552907</v>
      </c>
      <c r="AV402" s="12">
        <v>0.7824143070044709</v>
      </c>
      <c r="AW402" s="12">
        <v>0.2680079483358172</v>
      </c>
      <c r="AX402" s="12">
        <v>0.7319920516641828</v>
      </c>
      <c r="AY402" s="12">
        <v>0.27250368912936546</v>
      </c>
      <c r="AZ402" s="12">
        <v>0.72749631087063449</v>
      </c>
      <c r="BA402" s="12">
        <v>0.282698374181024</v>
      </c>
      <c r="BB402" s="12">
        <v>0.71730162581897594</v>
      </c>
      <c r="BC402" s="12">
        <v>0.29858051884483605</v>
      </c>
      <c r="BD402" s="12">
        <v>0.70141948115516395</v>
      </c>
      <c r="BE402" s="11">
        <v>0.29718482252141981</v>
      </c>
      <c r="BF402" s="11">
        <v>0.70281517747858013</v>
      </c>
    </row>
    <row r="403" spans="1:58" x14ac:dyDescent="0.3">
      <c r="A403" s="3">
        <v>5033</v>
      </c>
      <c r="B403" s="4" t="s">
        <v>395</v>
      </c>
      <c r="C403" s="12">
        <v>0</v>
      </c>
      <c r="D403" s="12">
        <v>1</v>
      </c>
      <c r="E403" s="12">
        <v>0</v>
      </c>
      <c r="F403" s="12">
        <v>1</v>
      </c>
      <c r="G403" s="12">
        <v>0</v>
      </c>
      <c r="H403" s="12">
        <v>1</v>
      </c>
      <c r="I403" s="12">
        <v>0</v>
      </c>
      <c r="J403" s="12">
        <v>1</v>
      </c>
      <c r="K403" s="12">
        <v>0</v>
      </c>
      <c r="L403" s="12">
        <v>1</v>
      </c>
      <c r="M403" s="12">
        <v>0</v>
      </c>
      <c r="N403" s="12">
        <v>1</v>
      </c>
      <c r="O403" s="12">
        <v>0</v>
      </c>
      <c r="P403" s="12">
        <v>1</v>
      </c>
      <c r="Q403" s="12">
        <v>0</v>
      </c>
      <c r="R403" s="12">
        <v>1</v>
      </c>
      <c r="S403" s="12">
        <v>0</v>
      </c>
      <c r="T403" s="12">
        <v>1</v>
      </c>
      <c r="U403" s="12">
        <v>0</v>
      </c>
      <c r="V403" s="12">
        <v>1</v>
      </c>
      <c r="W403" s="12">
        <v>0</v>
      </c>
      <c r="X403" s="12">
        <v>1</v>
      </c>
      <c r="Y403" s="12">
        <v>0</v>
      </c>
      <c r="Z403" s="12">
        <v>1</v>
      </c>
      <c r="AA403" s="12">
        <v>0</v>
      </c>
      <c r="AB403" s="12">
        <v>1</v>
      </c>
      <c r="AC403" s="12">
        <v>0</v>
      </c>
      <c r="AD403" s="12">
        <v>1</v>
      </c>
      <c r="AE403" s="12">
        <v>0</v>
      </c>
      <c r="AF403" s="12">
        <v>1</v>
      </c>
      <c r="AG403" s="12">
        <v>0</v>
      </c>
      <c r="AH403" s="12">
        <v>1</v>
      </c>
      <c r="AI403" s="12">
        <v>0</v>
      </c>
      <c r="AJ403" s="12">
        <v>1</v>
      </c>
      <c r="AK403" s="12">
        <v>0</v>
      </c>
      <c r="AL403" s="12">
        <v>1</v>
      </c>
      <c r="AM403" s="12">
        <v>0</v>
      </c>
      <c r="AN403" s="12">
        <v>1</v>
      </c>
      <c r="AO403" s="12">
        <v>0</v>
      </c>
      <c r="AP403" s="12">
        <v>1</v>
      </c>
      <c r="AQ403" s="12">
        <v>0</v>
      </c>
      <c r="AR403" s="12">
        <v>1</v>
      </c>
      <c r="AS403" s="12">
        <v>0</v>
      </c>
      <c r="AT403" s="12">
        <v>1</v>
      </c>
      <c r="AU403" s="12">
        <v>0</v>
      </c>
      <c r="AV403" s="12">
        <v>1</v>
      </c>
      <c r="AW403" s="12">
        <v>0</v>
      </c>
      <c r="AX403" s="12">
        <v>1</v>
      </c>
      <c r="AY403" s="12">
        <v>0</v>
      </c>
      <c r="AZ403" s="12">
        <v>1</v>
      </c>
      <c r="BA403" s="12">
        <v>0</v>
      </c>
      <c r="BB403" s="12">
        <v>1</v>
      </c>
      <c r="BC403" s="12">
        <v>0</v>
      </c>
      <c r="BD403" s="12">
        <v>1</v>
      </c>
      <c r="BE403" s="11">
        <v>0</v>
      </c>
      <c r="BF403" s="11">
        <v>1</v>
      </c>
    </row>
    <row r="404" spans="1:58" x14ac:dyDescent="0.3">
      <c r="A404" s="3">
        <v>5034</v>
      </c>
      <c r="B404" s="4" t="s">
        <v>396</v>
      </c>
      <c r="C404" s="12">
        <v>0.30746812386156647</v>
      </c>
      <c r="D404" s="12">
        <v>0.69253187613843348</v>
      </c>
      <c r="E404" s="12">
        <v>0.30483812295380136</v>
      </c>
      <c r="F404" s="12">
        <v>0.69516187704619858</v>
      </c>
      <c r="G404" s="12">
        <v>0.2987398072646405</v>
      </c>
      <c r="H404" s="12">
        <v>0.70126019273535956</v>
      </c>
      <c r="I404" s="12">
        <v>0.29069767441860467</v>
      </c>
      <c r="J404" s="12">
        <v>0.70930232558139539</v>
      </c>
      <c r="K404" s="12">
        <v>0.30412744388124546</v>
      </c>
      <c r="L404" s="12">
        <v>0.69587255611875454</v>
      </c>
      <c r="M404" s="12">
        <v>0.29853479853479853</v>
      </c>
      <c r="N404" s="12">
        <v>0.70146520146520142</v>
      </c>
      <c r="O404" s="12">
        <v>0.29398496240601502</v>
      </c>
      <c r="P404" s="12">
        <v>0.70601503759398498</v>
      </c>
      <c r="Q404" s="12">
        <v>0.30155126749905409</v>
      </c>
      <c r="R404" s="12">
        <v>0.69844873250094586</v>
      </c>
      <c r="S404" s="12">
        <v>0.22226562499999999</v>
      </c>
      <c r="T404" s="12">
        <v>0.77773437499999998</v>
      </c>
      <c r="U404" s="12">
        <v>0.30165790537808329</v>
      </c>
      <c r="V404" s="12">
        <v>0.69834209462191665</v>
      </c>
      <c r="W404" s="12">
        <v>0.3830203442879499</v>
      </c>
      <c r="X404" s="12">
        <v>0.61697965571205005</v>
      </c>
      <c r="Y404" s="12">
        <v>0.38828125000000002</v>
      </c>
      <c r="Z404" s="12">
        <v>0.61171874999999998</v>
      </c>
      <c r="AA404" s="12">
        <v>0.36747458952306489</v>
      </c>
      <c r="AB404" s="12">
        <v>0.63252541047693511</v>
      </c>
      <c r="AC404" s="12">
        <v>0.44361785434612372</v>
      </c>
      <c r="AD404" s="12">
        <v>0.55638214565387623</v>
      </c>
      <c r="AE404" s="12">
        <v>0.45508274231678486</v>
      </c>
      <c r="AF404" s="12">
        <v>0.54491725768321508</v>
      </c>
      <c r="AG404" s="12">
        <v>0.45774647887323944</v>
      </c>
      <c r="AH404" s="12">
        <v>0.54225352112676062</v>
      </c>
      <c r="AI404" s="12">
        <v>0.45745943806885636</v>
      </c>
      <c r="AJ404" s="12">
        <v>0.54254056193114364</v>
      </c>
      <c r="AK404" s="12">
        <v>0.37425029988004799</v>
      </c>
      <c r="AL404" s="12">
        <v>0.62574970011995201</v>
      </c>
      <c r="AM404" s="12">
        <v>0.38347964884277735</v>
      </c>
      <c r="AN404" s="12">
        <v>0.6165203511572227</v>
      </c>
      <c r="AO404" s="12">
        <v>0.37818181818181817</v>
      </c>
      <c r="AP404" s="12">
        <v>0.62181818181818183</v>
      </c>
      <c r="AQ404" s="12">
        <v>0.39655862344937975</v>
      </c>
      <c r="AR404" s="12">
        <v>0.60344137655062025</v>
      </c>
      <c r="AS404" s="12">
        <v>0.41124850418827286</v>
      </c>
      <c r="AT404" s="12">
        <v>0.58875149581172714</v>
      </c>
      <c r="AU404" s="12">
        <v>0.40638722554890222</v>
      </c>
      <c r="AV404" s="12">
        <v>0.59361277445109784</v>
      </c>
      <c r="AW404" s="12">
        <v>0.40376323010584086</v>
      </c>
      <c r="AX404" s="12">
        <v>0.59623676989415919</v>
      </c>
      <c r="AY404" s="12">
        <v>0.40862745098039216</v>
      </c>
      <c r="AZ404" s="12">
        <v>0.5913725490196079</v>
      </c>
      <c r="BA404" s="12">
        <v>0.36789829161700438</v>
      </c>
      <c r="BB404" s="12">
        <v>0.63210170838299562</v>
      </c>
      <c r="BC404" s="12">
        <v>0.41420590582601757</v>
      </c>
      <c r="BD404" s="12">
        <v>0.58579409417398243</v>
      </c>
      <c r="BE404" s="11">
        <v>0.42107438016528925</v>
      </c>
      <c r="BF404" s="11">
        <v>0.57892561983471069</v>
      </c>
    </row>
    <row r="405" spans="1:58" x14ac:dyDescent="0.3">
      <c r="A405" s="3">
        <v>5035</v>
      </c>
      <c r="B405" s="4" t="s">
        <v>397</v>
      </c>
      <c r="C405" s="12">
        <v>0.58265158108500148</v>
      </c>
      <c r="D405" s="12">
        <v>0.41734841891499858</v>
      </c>
      <c r="E405" s="12">
        <v>0.58702696447170466</v>
      </c>
      <c r="F405" s="12">
        <v>0.41297303552829534</v>
      </c>
      <c r="G405" s="12">
        <v>0.58692120227457356</v>
      </c>
      <c r="H405" s="12">
        <v>0.41307879772542649</v>
      </c>
      <c r="I405" s="12">
        <v>0.58604296278905976</v>
      </c>
      <c r="J405" s="12">
        <v>0.41395703721094024</v>
      </c>
      <c r="K405" s="12">
        <v>0.59286827072875192</v>
      </c>
      <c r="L405" s="12">
        <v>0.40713172927124808</v>
      </c>
      <c r="M405" s="12">
        <v>0.59842339769221986</v>
      </c>
      <c r="N405" s="12">
        <v>0.40157660230778019</v>
      </c>
      <c r="O405" s="12">
        <v>0.61697769685935366</v>
      </c>
      <c r="P405" s="12">
        <v>0.38302230314064634</v>
      </c>
      <c r="Q405" s="12">
        <v>0.61307071505163946</v>
      </c>
      <c r="R405" s="12">
        <v>0.38692928494836054</v>
      </c>
      <c r="S405" s="12">
        <v>0.61625635013677216</v>
      </c>
      <c r="T405" s="12">
        <v>0.38374364986322784</v>
      </c>
      <c r="U405" s="12">
        <v>0.63028210927270567</v>
      </c>
      <c r="V405" s="12">
        <v>0.36971789072729438</v>
      </c>
      <c r="W405" s="12">
        <v>0.63957819932374349</v>
      </c>
      <c r="X405" s="12">
        <v>0.36042180067625651</v>
      </c>
      <c r="Y405" s="12">
        <v>0.64044564483457123</v>
      </c>
      <c r="Z405" s="12">
        <v>0.35955435516542877</v>
      </c>
      <c r="AA405" s="12">
        <v>0.65167324430988804</v>
      </c>
      <c r="AB405" s="12">
        <v>0.3483267556901119</v>
      </c>
      <c r="AC405" s="12">
        <v>0.65384409894748086</v>
      </c>
      <c r="AD405" s="12">
        <v>0.34615590105251909</v>
      </c>
      <c r="AE405" s="12">
        <v>0.65975693165675808</v>
      </c>
      <c r="AF405" s="12">
        <v>0.34024306834324197</v>
      </c>
      <c r="AG405" s="12">
        <v>0.65812538667766551</v>
      </c>
      <c r="AH405" s="12">
        <v>0.34187461332233449</v>
      </c>
      <c r="AI405" s="12">
        <v>0.66688607594936711</v>
      </c>
      <c r="AJ405" s="12">
        <v>0.33311392405063289</v>
      </c>
      <c r="AK405" s="12">
        <v>0.6859031712893926</v>
      </c>
      <c r="AL405" s="12">
        <v>0.3140968287106074</v>
      </c>
      <c r="AM405" s="12">
        <v>0.69183951699289126</v>
      </c>
      <c r="AN405" s="12">
        <v>0.3081604830071088</v>
      </c>
      <c r="AO405" s="12">
        <v>0.68891759977031297</v>
      </c>
      <c r="AP405" s="12">
        <v>0.31108240022968703</v>
      </c>
      <c r="AQ405" s="12">
        <v>0.69391248034045705</v>
      </c>
      <c r="AR405" s="12">
        <v>0.30608751965954295</v>
      </c>
      <c r="AS405" s="12">
        <v>0.69594042321315053</v>
      </c>
      <c r="AT405" s="12">
        <v>0.30405957678684953</v>
      </c>
      <c r="AU405" s="12">
        <v>0.66984596095289273</v>
      </c>
      <c r="AV405" s="12">
        <v>0.33015403904710727</v>
      </c>
      <c r="AW405" s="12">
        <v>0.67732391256347979</v>
      </c>
      <c r="AX405" s="12">
        <v>0.32267608743652021</v>
      </c>
      <c r="AY405" s="12">
        <v>0.68258402444347444</v>
      </c>
      <c r="AZ405" s="12">
        <v>0.31741597555652551</v>
      </c>
      <c r="BA405" s="12">
        <v>0.67963042544048136</v>
      </c>
      <c r="BB405" s="12">
        <v>0.3203695745595187</v>
      </c>
      <c r="BC405" s="12">
        <v>0.69083969465648853</v>
      </c>
      <c r="BD405" s="12">
        <v>0.30916030534351147</v>
      </c>
      <c r="BE405" s="11">
        <v>0.69566670845347034</v>
      </c>
      <c r="BF405" s="11">
        <v>0.30433329154652961</v>
      </c>
    </row>
    <row r="406" spans="1:58" x14ac:dyDescent="0.3">
      <c r="A406" s="3">
        <v>5036</v>
      </c>
      <c r="B406" s="4" t="s">
        <v>398</v>
      </c>
      <c r="C406" s="12">
        <v>8.0224628961091051E-4</v>
      </c>
      <c r="D406" s="12">
        <v>0.9991977537103891</v>
      </c>
      <c r="E406" s="12">
        <v>8.1267777326290123E-4</v>
      </c>
      <c r="F406" s="12">
        <v>0.99918732222673712</v>
      </c>
      <c r="G406" s="12">
        <v>8.1665986116782364E-4</v>
      </c>
      <c r="H406" s="12">
        <v>0.99918334013883214</v>
      </c>
      <c r="I406" s="12">
        <v>8.1532816958825927E-4</v>
      </c>
      <c r="J406" s="12">
        <v>0.99918467183041171</v>
      </c>
      <c r="K406" s="12">
        <v>8.1168831168831174E-4</v>
      </c>
      <c r="L406" s="12">
        <v>0.99918831168831168</v>
      </c>
      <c r="M406" s="12">
        <v>0</v>
      </c>
      <c r="N406" s="12">
        <v>1</v>
      </c>
      <c r="O406" s="12">
        <v>0</v>
      </c>
      <c r="P406" s="12">
        <v>1</v>
      </c>
      <c r="Q406" s="12">
        <v>0</v>
      </c>
      <c r="R406" s="12">
        <v>1</v>
      </c>
      <c r="S406" s="12">
        <v>0</v>
      </c>
      <c r="T406" s="12">
        <v>1</v>
      </c>
      <c r="U406" s="12">
        <v>0</v>
      </c>
      <c r="V406" s="12">
        <v>1</v>
      </c>
      <c r="W406" s="12">
        <v>0</v>
      </c>
      <c r="X406" s="12">
        <v>1</v>
      </c>
      <c r="Y406" s="12">
        <v>0</v>
      </c>
      <c r="Z406" s="12">
        <v>1</v>
      </c>
      <c r="AA406" s="12">
        <v>0</v>
      </c>
      <c r="AB406" s="12">
        <v>1</v>
      </c>
      <c r="AC406" s="12">
        <v>0</v>
      </c>
      <c r="AD406" s="12">
        <v>1</v>
      </c>
      <c r="AE406" s="12">
        <v>0</v>
      </c>
      <c r="AF406" s="12">
        <v>1</v>
      </c>
      <c r="AG406" s="12">
        <v>0</v>
      </c>
      <c r="AH406" s="12">
        <v>1</v>
      </c>
      <c r="AI406" s="12">
        <v>0</v>
      </c>
      <c r="AJ406" s="12">
        <v>1</v>
      </c>
      <c r="AK406" s="12">
        <v>0</v>
      </c>
      <c r="AL406" s="12">
        <v>1</v>
      </c>
      <c r="AM406" s="12">
        <v>0</v>
      </c>
      <c r="AN406" s="12">
        <v>1</v>
      </c>
      <c r="AO406" s="12">
        <v>0</v>
      </c>
      <c r="AP406" s="12">
        <v>1</v>
      </c>
      <c r="AQ406" s="12">
        <v>0</v>
      </c>
      <c r="AR406" s="12">
        <v>1</v>
      </c>
      <c r="AS406" s="12">
        <v>0</v>
      </c>
      <c r="AT406" s="12">
        <v>1</v>
      </c>
      <c r="AU406" s="12">
        <v>0</v>
      </c>
      <c r="AV406" s="12">
        <v>1</v>
      </c>
      <c r="AW406" s="12">
        <v>0</v>
      </c>
      <c r="AX406" s="12">
        <v>1</v>
      </c>
      <c r="AY406" s="12">
        <v>0</v>
      </c>
      <c r="AZ406" s="12">
        <v>1</v>
      </c>
      <c r="BA406" s="12">
        <v>0</v>
      </c>
      <c r="BB406" s="12">
        <v>1</v>
      </c>
      <c r="BC406" s="12">
        <v>0.2</v>
      </c>
      <c r="BD406" s="12">
        <v>0.8</v>
      </c>
      <c r="BE406" s="11">
        <v>0.20492118415993849</v>
      </c>
      <c r="BF406" s="11">
        <v>0.79507881584006157</v>
      </c>
    </row>
    <row r="407" spans="1:58" x14ac:dyDescent="0.3">
      <c r="A407" s="3">
        <v>5037</v>
      </c>
      <c r="B407" s="4" t="s">
        <v>399</v>
      </c>
      <c r="C407" s="12">
        <v>0.58809738503155995</v>
      </c>
      <c r="D407" s="12">
        <v>0.41190261496844005</v>
      </c>
      <c r="E407" s="12">
        <v>0.5954962962962963</v>
      </c>
      <c r="F407" s="12">
        <v>0.4045037037037037</v>
      </c>
      <c r="G407" s="12">
        <v>0.59726335742210634</v>
      </c>
      <c r="H407" s="12">
        <v>0.4027366425778936</v>
      </c>
      <c r="I407" s="12">
        <v>0.60063634221069995</v>
      </c>
      <c r="J407" s="12">
        <v>0.3993636577893</v>
      </c>
      <c r="K407" s="12">
        <v>0.60382529593562306</v>
      </c>
      <c r="L407" s="12">
        <v>0.39617470406437694</v>
      </c>
      <c r="M407" s="12">
        <v>0.56446338899918258</v>
      </c>
      <c r="N407" s="12">
        <v>0.43553661100081748</v>
      </c>
      <c r="O407" s="12">
        <v>0.56706291678747467</v>
      </c>
      <c r="P407" s="12">
        <v>0.43293708321252539</v>
      </c>
      <c r="Q407" s="12">
        <v>0.56577127046345399</v>
      </c>
      <c r="R407" s="12">
        <v>0.43422872953654601</v>
      </c>
      <c r="S407" s="12">
        <v>0.56585898024804782</v>
      </c>
      <c r="T407" s="12">
        <v>0.43414101975195224</v>
      </c>
      <c r="U407" s="12">
        <v>0.6275087128950847</v>
      </c>
      <c r="V407" s="12">
        <v>0.37249128710491525</v>
      </c>
      <c r="W407" s="12">
        <v>0.6329503730901338</v>
      </c>
      <c r="X407" s="12">
        <v>0.36704962690986614</v>
      </c>
      <c r="Y407" s="12">
        <v>0.63030053519967066</v>
      </c>
      <c r="Z407" s="12">
        <v>0.36969946480032934</v>
      </c>
      <c r="AA407" s="12">
        <v>0.63531257262375085</v>
      </c>
      <c r="AB407" s="12">
        <v>0.36468742737624915</v>
      </c>
      <c r="AC407" s="12">
        <v>0.63635317140554848</v>
      </c>
      <c r="AD407" s="12">
        <v>0.36364682859445147</v>
      </c>
      <c r="AE407" s="12">
        <v>0.63305832147937413</v>
      </c>
      <c r="AF407" s="12">
        <v>0.36694167852062587</v>
      </c>
      <c r="AG407" s="12">
        <v>0.63790377230630224</v>
      </c>
      <c r="AH407" s="12">
        <v>0.36209622769369776</v>
      </c>
      <c r="AI407" s="12">
        <v>0.6421735967317701</v>
      </c>
      <c r="AJ407" s="12">
        <v>0.3578264032682299</v>
      </c>
      <c r="AK407" s="12">
        <v>0.64567104384598262</v>
      </c>
      <c r="AL407" s="12">
        <v>0.35432895615401738</v>
      </c>
      <c r="AM407" s="12">
        <v>0.64607514164695523</v>
      </c>
      <c r="AN407" s="12">
        <v>0.35392485835304471</v>
      </c>
      <c r="AO407" s="12">
        <v>0.64649994539696409</v>
      </c>
      <c r="AP407" s="12">
        <v>0.35350005460303591</v>
      </c>
      <c r="AQ407" s="12">
        <v>0.64742047580860729</v>
      </c>
      <c r="AR407" s="12">
        <v>0.35257952419139266</v>
      </c>
      <c r="AS407" s="12">
        <v>0.64789626885419427</v>
      </c>
      <c r="AT407" s="12">
        <v>0.35210373114580579</v>
      </c>
      <c r="AU407" s="12">
        <v>0.65927948744879739</v>
      </c>
      <c r="AV407" s="12">
        <v>0.34072051255120261</v>
      </c>
      <c r="AW407" s="12">
        <v>0.66030554252046514</v>
      </c>
      <c r="AX407" s="12">
        <v>0.33969445747953492</v>
      </c>
      <c r="AY407" s="12">
        <v>0.66464261822672777</v>
      </c>
      <c r="AZ407" s="12">
        <v>0.33535738177327229</v>
      </c>
      <c r="BA407" s="12">
        <v>0.66908718997698802</v>
      </c>
      <c r="BB407" s="12">
        <v>0.33091281002301204</v>
      </c>
      <c r="BC407" s="12">
        <v>0.67264845246496618</v>
      </c>
      <c r="BD407" s="12">
        <v>0.32735154753503376</v>
      </c>
      <c r="BE407" s="11">
        <v>0.67385887980865056</v>
      </c>
      <c r="BF407" s="11">
        <v>0.32614112019134939</v>
      </c>
    </row>
    <row r="408" spans="1:58" x14ac:dyDescent="0.3">
      <c r="A408" s="3">
        <v>5038</v>
      </c>
      <c r="B408" s="4" t="s">
        <v>400</v>
      </c>
      <c r="C408" s="12">
        <v>0.60018023430459599</v>
      </c>
      <c r="D408" s="12">
        <v>0.39981976569540401</v>
      </c>
      <c r="E408" s="12">
        <v>0.60113322895698207</v>
      </c>
      <c r="F408" s="12">
        <v>0.39886677104301799</v>
      </c>
      <c r="G408" s="12">
        <v>0.60612948163355085</v>
      </c>
      <c r="H408" s="12">
        <v>0.39387051836644915</v>
      </c>
      <c r="I408" s="12">
        <v>0.60351262349066959</v>
      </c>
      <c r="J408" s="12">
        <v>0.39648737650933041</v>
      </c>
      <c r="K408" s="12">
        <v>0.6087589116833988</v>
      </c>
      <c r="L408" s="12">
        <v>0.3912410883166012</v>
      </c>
      <c r="M408" s="12">
        <v>0.60515931014323299</v>
      </c>
      <c r="N408" s="12">
        <v>0.39484068985676701</v>
      </c>
      <c r="O408" s="12">
        <v>0.60927103897053447</v>
      </c>
      <c r="P408" s="12">
        <v>0.39072896102946553</v>
      </c>
      <c r="Q408" s="12">
        <v>0.60666520499890375</v>
      </c>
      <c r="R408" s="12">
        <v>0.39333479500109625</v>
      </c>
      <c r="S408" s="12">
        <v>0.60586604406829125</v>
      </c>
      <c r="T408" s="12">
        <v>0.39413395593170875</v>
      </c>
      <c r="U408" s="12">
        <v>0.64183164576091889</v>
      </c>
      <c r="V408" s="12">
        <v>0.35816835423908117</v>
      </c>
      <c r="W408" s="12">
        <v>0.64638726152921733</v>
      </c>
      <c r="X408" s="12">
        <v>0.35361273847078262</v>
      </c>
      <c r="Y408" s="12">
        <v>0.63920983973164369</v>
      </c>
      <c r="Z408" s="12">
        <v>0.36079016026835631</v>
      </c>
      <c r="AA408" s="12">
        <v>0.63599062133645956</v>
      </c>
      <c r="AB408" s="12">
        <v>0.36400937866354044</v>
      </c>
      <c r="AC408" s="12">
        <v>0.63480230943506544</v>
      </c>
      <c r="AD408" s="12">
        <v>0.36519769056493456</v>
      </c>
      <c r="AE408" s="12">
        <v>0.64022888599159788</v>
      </c>
      <c r="AF408" s="12">
        <v>0.35977111400840217</v>
      </c>
      <c r="AG408" s="12">
        <v>0.64013339132956359</v>
      </c>
      <c r="AH408" s="12">
        <v>0.35986660867043641</v>
      </c>
      <c r="AI408" s="12">
        <v>0.65059373875494786</v>
      </c>
      <c r="AJ408" s="12">
        <v>0.3494062612450522</v>
      </c>
      <c r="AK408" s="12">
        <v>0.65028301210861938</v>
      </c>
      <c r="AL408" s="12">
        <v>0.34971698789138067</v>
      </c>
      <c r="AM408" s="12">
        <v>0.65332197614991483</v>
      </c>
      <c r="AN408" s="12">
        <v>0.34667802385008517</v>
      </c>
      <c r="AO408" s="12">
        <v>0.65288672178644613</v>
      </c>
      <c r="AP408" s="12">
        <v>0.34711327821355381</v>
      </c>
      <c r="AQ408" s="12">
        <v>0.66527079843662762</v>
      </c>
      <c r="AR408" s="12">
        <v>0.33472920156337244</v>
      </c>
      <c r="AS408" s="12">
        <v>0.66469606343024068</v>
      </c>
      <c r="AT408" s="12">
        <v>0.33530393656975938</v>
      </c>
      <c r="AU408" s="12">
        <v>0.64951790633608819</v>
      </c>
      <c r="AV408" s="12">
        <v>0.35048209366391186</v>
      </c>
      <c r="AW408" s="12">
        <v>0.66741726373251453</v>
      </c>
      <c r="AX408" s="12">
        <v>0.33258273626748552</v>
      </c>
      <c r="AY408" s="12">
        <v>0.66949785961812869</v>
      </c>
      <c r="AZ408" s="12">
        <v>0.33050214038187131</v>
      </c>
      <c r="BA408" s="12">
        <v>0.67189189189189191</v>
      </c>
      <c r="BB408" s="12">
        <v>0.32810810810810809</v>
      </c>
      <c r="BC408" s="12">
        <v>0.6736706979258158</v>
      </c>
      <c r="BD408" s="12">
        <v>0.3263293020741842</v>
      </c>
      <c r="BE408" s="11">
        <v>0.67756255044390634</v>
      </c>
      <c r="BF408" s="11">
        <v>0.3224374495560936</v>
      </c>
    </row>
    <row r="409" spans="1:58" x14ac:dyDescent="0.3">
      <c r="A409" s="3">
        <v>5039</v>
      </c>
      <c r="B409" s="4" t="s">
        <v>401</v>
      </c>
      <c r="C409" s="12">
        <v>0.69240628003844917</v>
      </c>
      <c r="D409" s="12">
        <v>0.30759371996155077</v>
      </c>
      <c r="E409" s="12">
        <v>0.69429391138029961</v>
      </c>
      <c r="F409" s="12">
        <v>0.30570608861970033</v>
      </c>
      <c r="G409" s="12">
        <v>0.69058441558441563</v>
      </c>
      <c r="H409" s="12">
        <v>0.30941558441558442</v>
      </c>
      <c r="I409" s="12">
        <v>0.69184890656063613</v>
      </c>
      <c r="J409" s="12">
        <v>0.30815109343936381</v>
      </c>
      <c r="K409" s="12">
        <v>0.69300605245460656</v>
      </c>
      <c r="L409" s="12">
        <v>0.30699394754539339</v>
      </c>
      <c r="M409" s="12">
        <v>0.69215086646279311</v>
      </c>
      <c r="N409" s="12">
        <v>0.30784913353720694</v>
      </c>
      <c r="O409" s="12">
        <v>0.7011651816312543</v>
      </c>
      <c r="P409" s="12">
        <v>0.2988348183687457</v>
      </c>
      <c r="Q409" s="12">
        <v>0.69888346127006284</v>
      </c>
      <c r="R409" s="12">
        <v>0.30111653872993721</v>
      </c>
      <c r="S409" s="12">
        <v>0.70265486725663717</v>
      </c>
      <c r="T409" s="12">
        <v>0.29734513274336283</v>
      </c>
      <c r="U409" s="12">
        <v>0.63109305760709011</v>
      </c>
      <c r="V409" s="12">
        <v>0.36890694239290989</v>
      </c>
      <c r="W409" s="12">
        <v>0.62968460111317259</v>
      </c>
      <c r="X409" s="12">
        <v>0.37031539888682746</v>
      </c>
      <c r="Y409" s="12">
        <v>0.62028127313101411</v>
      </c>
      <c r="Z409" s="12">
        <v>0.37971872686898595</v>
      </c>
      <c r="AA409" s="12">
        <v>0.62861434472399547</v>
      </c>
      <c r="AB409" s="12">
        <v>0.37138565527600453</v>
      </c>
      <c r="AC409" s="12">
        <v>0.63466567052670897</v>
      </c>
      <c r="AD409" s="12">
        <v>0.36533432947329098</v>
      </c>
      <c r="AE409" s="12">
        <v>0.63609246830723343</v>
      </c>
      <c r="AF409" s="12">
        <v>0.36390753169276657</v>
      </c>
      <c r="AG409" s="12">
        <v>0.6356821589205397</v>
      </c>
      <c r="AH409" s="12">
        <v>0.36431784107946025</v>
      </c>
      <c r="AI409" s="12">
        <v>0.64799394398183197</v>
      </c>
      <c r="AJ409" s="12">
        <v>0.35200605601816803</v>
      </c>
      <c r="AK409" s="12">
        <v>0.65049656226126817</v>
      </c>
      <c r="AL409" s="12">
        <v>0.34950343773873188</v>
      </c>
      <c r="AM409" s="12">
        <v>0.69283044512402314</v>
      </c>
      <c r="AN409" s="12">
        <v>0.30716955487597691</v>
      </c>
      <c r="AO409" s="12">
        <v>0.68790681740322024</v>
      </c>
      <c r="AP409" s="12">
        <v>0.31209318259677971</v>
      </c>
      <c r="AQ409" s="12">
        <v>0.64992331288343563</v>
      </c>
      <c r="AR409" s="12">
        <v>0.35007668711656442</v>
      </c>
      <c r="AS409" s="12">
        <v>0.66580310880829019</v>
      </c>
      <c r="AT409" s="12">
        <v>0.33419689119170987</v>
      </c>
      <c r="AU409" s="12">
        <v>0.69611307420494695</v>
      </c>
      <c r="AV409" s="12">
        <v>0.303886925795053</v>
      </c>
      <c r="AW409" s="12">
        <v>0.63683998387746876</v>
      </c>
      <c r="AX409" s="12">
        <v>0.36316001612253124</v>
      </c>
      <c r="AY409" s="12">
        <v>0.63326653306613223</v>
      </c>
      <c r="AZ409" s="12">
        <v>0.36673346693386771</v>
      </c>
      <c r="BA409" s="12">
        <v>0.6513872135102533</v>
      </c>
      <c r="BB409" s="12">
        <v>0.3486127864897467</v>
      </c>
      <c r="BC409" s="12">
        <v>0.6665333866453419</v>
      </c>
      <c r="BD409" s="12">
        <v>0.33346661335465816</v>
      </c>
      <c r="BE409" s="11">
        <v>0.67573051948051943</v>
      </c>
      <c r="BF409" s="11">
        <v>0.32426948051948051</v>
      </c>
    </row>
    <row r="410" spans="1:58" x14ac:dyDescent="0.3">
      <c r="A410" s="3">
        <v>5040</v>
      </c>
      <c r="B410" s="4" t="s">
        <v>402</v>
      </c>
      <c r="C410" s="12">
        <v>0.20899999999999999</v>
      </c>
      <c r="D410" s="12">
        <v>0.79100000000000004</v>
      </c>
      <c r="E410" s="12">
        <v>0.21245059288537549</v>
      </c>
      <c r="F410" s="12">
        <v>0.78754940711462451</v>
      </c>
      <c r="G410" s="12">
        <v>0.20843924758515506</v>
      </c>
      <c r="H410" s="12">
        <v>0.79156075241484491</v>
      </c>
      <c r="I410" s="12">
        <v>0.20673575129533678</v>
      </c>
      <c r="J410" s="12">
        <v>0.79326424870466317</v>
      </c>
      <c r="K410" s="12">
        <v>0.21041879468845762</v>
      </c>
      <c r="L410" s="12">
        <v>0.78958120531154241</v>
      </c>
      <c r="M410" s="12">
        <v>0.16366443643849718</v>
      </c>
      <c r="N410" s="12">
        <v>0.83633556356150285</v>
      </c>
      <c r="O410" s="12">
        <v>0.1652675760755509</v>
      </c>
      <c r="P410" s="12">
        <v>0.83473242392444913</v>
      </c>
      <c r="Q410" s="12">
        <v>0.16419491525423729</v>
      </c>
      <c r="R410" s="12">
        <v>0.83580508474576276</v>
      </c>
      <c r="S410" s="12">
        <v>0.16260162601626016</v>
      </c>
      <c r="T410" s="12">
        <v>0.83739837398373984</v>
      </c>
      <c r="U410" s="12">
        <v>0.15676287492925864</v>
      </c>
      <c r="V410" s="12">
        <v>0.84323712507074133</v>
      </c>
      <c r="W410" s="12">
        <v>0.16118047673098751</v>
      </c>
      <c r="X410" s="12">
        <v>0.83881952326901243</v>
      </c>
      <c r="Y410" s="12">
        <v>0.16176470588235295</v>
      </c>
      <c r="Z410" s="12">
        <v>0.83823529411764708</v>
      </c>
      <c r="AA410" s="12">
        <v>0.16086235489220563</v>
      </c>
      <c r="AB410" s="12">
        <v>0.83913764510779432</v>
      </c>
      <c r="AC410" s="12">
        <v>0.16350446428571427</v>
      </c>
      <c r="AD410" s="12">
        <v>0.8364955357142857</v>
      </c>
      <c r="AE410" s="12">
        <v>0.16741826381059752</v>
      </c>
      <c r="AF410" s="12">
        <v>0.83258173618940245</v>
      </c>
      <c r="AG410" s="12">
        <v>0.16328828828828829</v>
      </c>
      <c r="AH410" s="12">
        <v>0.83671171171171166</v>
      </c>
      <c r="AI410" s="12">
        <v>0.16494845360824742</v>
      </c>
      <c r="AJ410" s="12">
        <v>0.83505154639175261</v>
      </c>
      <c r="AK410" s="12">
        <v>0.18757192174913695</v>
      </c>
      <c r="AL410" s="12">
        <v>0.81242807825086305</v>
      </c>
      <c r="AM410" s="12">
        <v>0.19100467289719625</v>
      </c>
      <c r="AN410" s="12">
        <v>0.80899532710280375</v>
      </c>
      <c r="AO410" s="12">
        <v>0.19428238039673279</v>
      </c>
      <c r="AP410" s="12">
        <v>0.80571761960326727</v>
      </c>
      <c r="AQ410" s="12">
        <v>0.19156414762741653</v>
      </c>
      <c r="AR410" s="12">
        <v>0.80843585237258353</v>
      </c>
      <c r="AS410" s="12">
        <v>0.19303423848878395</v>
      </c>
      <c r="AT410" s="12">
        <v>0.80696576151121602</v>
      </c>
      <c r="AU410" s="12">
        <v>0</v>
      </c>
      <c r="AV410" s="12">
        <v>1</v>
      </c>
      <c r="AW410" s="12">
        <v>0.19343283582089552</v>
      </c>
      <c r="AX410" s="12">
        <v>0.80656716417910446</v>
      </c>
      <c r="AY410" s="12">
        <v>0.18856447688564476</v>
      </c>
      <c r="AZ410" s="12">
        <v>0.81143552311435518</v>
      </c>
      <c r="BA410" s="12">
        <v>0.19790382244143034</v>
      </c>
      <c r="BB410" s="12">
        <v>0.80209617755856966</v>
      </c>
      <c r="BC410" s="12">
        <v>0.2129396984924623</v>
      </c>
      <c r="BD410" s="12">
        <v>0.7870603015075377</v>
      </c>
      <c r="BE410" s="11">
        <v>0.21577287066246056</v>
      </c>
      <c r="BF410" s="11">
        <v>0.78422712933753946</v>
      </c>
    </row>
    <row r="411" spans="1:58" x14ac:dyDescent="0.3">
      <c r="A411" s="3">
        <v>5041</v>
      </c>
      <c r="B411" s="4" t="s">
        <v>403</v>
      </c>
      <c r="C411" s="12">
        <v>0.31754874651810583</v>
      </c>
      <c r="D411" s="12">
        <v>0.68245125348189417</v>
      </c>
      <c r="E411" s="12">
        <v>0.31827269092363053</v>
      </c>
      <c r="F411" s="12">
        <v>0.68172730907636947</v>
      </c>
      <c r="G411" s="12">
        <v>0.32125796178343952</v>
      </c>
      <c r="H411" s="12">
        <v>0.67874203821656054</v>
      </c>
      <c r="I411" s="12">
        <v>0.31998381877022652</v>
      </c>
      <c r="J411" s="12">
        <v>0.68001618122977348</v>
      </c>
      <c r="K411" s="12">
        <v>0.31792376317923765</v>
      </c>
      <c r="L411" s="12">
        <v>0.68207623682076235</v>
      </c>
      <c r="M411" s="12">
        <v>0.33306222041480277</v>
      </c>
      <c r="N411" s="12">
        <v>0.66693777958519729</v>
      </c>
      <c r="O411" s="12">
        <v>0.33333333333333331</v>
      </c>
      <c r="P411" s="12">
        <v>0.66666666666666663</v>
      </c>
      <c r="Q411" s="12">
        <v>0.33582089552238809</v>
      </c>
      <c r="R411" s="12">
        <v>0.66417910447761197</v>
      </c>
      <c r="S411" s="12">
        <v>0.33125519534497089</v>
      </c>
      <c r="T411" s="12">
        <v>0.66874480465502906</v>
      </c>
      <c r="U411" s="12">
        <v>0.32889652211249465</v>
      </c>
      <c r="V411" s="12">
        <v>0.67110347788750535</v>
      </c>
      <c r="W411" s="12">
        <v>0.33147273507943326</v>
      </c>
      <c r="X411" s="12">
        <v>0.6685272649205668</v>
      </c>
      <c r="Y411" s="12">
        <v>3.826086956521739E-2</v>
      </c>
      <c r="Z411" s="12">
        <v>0.96173913043478265</v>
      </c>
      <c r="AA411" s="12">
        <v>0.32291220556745182</v>
      </c>
      <c r="AB411" s="12">
        <v>0.67708779443254818</v>
      </c>
      <c r="AC411" s="12">
        <v>0.32770562770562772</v>
      </c>
      <c r="AD411" s="12">
        <v>0.67229437229437228</v>
      </c>
      <c r="AE411" s="12">
        <v>0.32781168265039234</v>
      </c>
      <c r="AF411" s="12">
        <v>0.67218831734960771</v>
      </c>
      <c r="AG411" s="12">
        <v>0.32462356067316211</v>
      </c>
      <c r="AH411" s="12">
        <v>0.67537643932683789</v>
      </c>
      <c r="AI411" s="12">
        <v>0.32414406402845708</v>
      </c>
      <c r="AJ411" s="12">
        <v>0.67585593597154292</v>
      </c>
      <c r="AK411" s="12">
        <v>0.31662870159453305</v>
      </c>
      <c r="AL411" s="12">
        <v>0.68337129840546695</v>
      </c>
      <c r="AM411" s="12">
        <v>0.32290708371665133</v>
      </c>
      <c r="AN411" s="12">
        <v>0.67709291628334867</v>
      </c>
      <c r="AO411" s="12">
        <v>0.31615278416935111</v>
      </c>
      <c r="AP411" s="12">
        <v>0.68384721583064889</v>
      </c>
      <c r="AQ411" s="12">
        <v>0.31137724550898205</v>
      </c>
      <c r="AR411" s="12">
        <v>0.68862275449101795</v>
      </c>
      <c r="AS411" s="12">
        <v>0.31218156553960169</v>
      </c>
      <c r="AT411" s="12">
        <v>0.68781843446039836</v>
      </c>
      <c r="AU411" s="12">
        <v>0.30339692880409491</v>
      </c>
      <c r="AV411" s="12">
        <v>0.69660307119590503</v>
      </c>
      <c r="AW411" s="12">
        <v>0.30719257540603251</v>
      </c>
      <c r="AX411" s="12">
        <v>0.69280742459396749</v>
      </c>
      <c r="AY411" s="12">
        <v>0.30901486988847582</v>
      </c>
      <c r="AZ411" s="12">
        <v>0.69098513011152418</v>
      </c>
      <c r="BA411" s="12">
        <v>0.31165184838558729</v>
      </c>
      <c r="BB411" s="12">
        <v>0.68834815161441276</v>
      </c>
      <c r="BC411" s="12">
        <v>0.30876216968011128</v>
      </c>
      <c r="BD411" s="12">
        <v>0.69123783031988872</v>
      </c>
      <c r="BE411" s="11">
        <v>0.31500956022944548</v>
      </c>
      <c r="BF411" s="11">
        <v>0.68499043977055452</v>
      </c>
    </row>
    <row r="412" spans="1:58" x14ac:dyDescent="0.3">
      <c r="A412" s="3">
        <v>5042</v>
      </c>
      <c r="B412" s="4" t="s">
        <v>404</v>
      </c>
      <c r="C412" s="12">
        <v>0.15522388059701492</v>
      </c>
      <c r="D412" s="12">
        <v>0.84477611940298503</v>
      </c>
      <c r="E412" s="12">
        <v>0.15033072760072158</v>
      </c>
      <c r="F412" s="12">
        <v>0.84966927239927836</v>
      </c>
      <c r="G412" s="12">
        <v>0.15342960288808663</v>
      </c>
      <c r="H412" s="12">
        <v>0.8465703971119134</v>
      </c>
      <c r="I412" s="12">
        <v>0.15718654434250764</v>
      </c>
      <c r="J412" s="12">
        <v>0.84281345565749233</v>
      </c>
      <c r="K412" s="12">
        <v>0.16237745098039216</v>
      </c>
      <c r="L412" s="12">
        <v>0.83762254901960786</v>
      </c>
      <c r="M412" s="12">
        <v>0.15647921760391198</v>
      </c>
      <c r="N412" s="12">
        <v>0.84352078239608796</v>
      </c>
      <c r="O412" s="12">
        <v>0</v>
      </c>
      <c r="P412" s="12">
        <v>1</v>
      </c>
      <c r="Q412" s="12">
        <v>0</v>
      </c>
      <c r="R412" s="12">
        <v>1</v>
      </c>
      <c r="S412" s="12">
        <v>0</v>
      </c>
      <c r="T412" s="12">
        <v>1</v>
      </c>
      <c r="U412" s="12">
        <v>0.15304709141274239</v>
      </c>
      <c r="V412" s="12">
        <v>0.84695290858725758</v>
      </c>
      <c r="W412" s="12">
        <v>0.1544943820224719</v>
      </c>
      <c r="X412" s="12">
        <v>0.8455056179775281</v>
      </c>
      <c r="Y412" s="12">
        <v>0.15502793296089384</v>
      </c>
      <c r="Z412" s="12">
        <v>0.8449720670391061</v>
      </c>
      <c r="AA412" s="12">
        <v>0.14936369725385132</v>
      </c>
      <c r="AB412" s="12">
        <v>0.85063630274614865</v>
      </c>
      <c r="AC412" s="12">
        <v>0.14180107526881722</v>
      </c>
      <c r="AD412" s="12">
        <v>0.85819892473118276</v>
      </c>
      <c r="AE412" s="12">
        <v>0</v>
      </c>
      <c r="AF412" s="12">
        <v>1</v>
      </c>
      <c r="AG412" s="12">
        <v>0</v>
      </c>
      <c r="AH412" s="12">
        <v>1</v>
      </c>
      <c r="AI412" s="12">
        <v>0</v>
      </c>
      <c r="AJ412" s="12">
        <v>1</v>
      </c>
      <c r="AK412" s="12">
        <v>0.150472334682861</v>
      </c>
      <c r="AL412" s="12">
        <v>0.84952766531713897</v>
      </c>
      <c r="AM412" s="12">
        <v>0.15682281059063136</v>
      </c>
      <c r="AN412" s="12">
        <v>0.84317718940936859</v>
      </c>
      <c r="AO412" s="12">
        <v>0.15854495538778313</v>
      </c>
      <c r="AP412" s="12">
        <v>0.84145504461221687</v>
      </c>
      <c r="AQ412" s="12">
        <v>0.15516014234875444</v>
      </c>
      <c r="AR412" s="12">
        <v>0.84483985765124558</v>
      </c>
      <c r="AS412" s="12">
        <v>0.1524822695035461</v>
      </c>
      <c r="AT412" s="12">
        <v>0.84751773049645385</v>
      </c>
      <c r="AU412" s="12">
        <v>0.16274089935760172</v>
      </c>
      <c r="AV412" s="12">
        <v>0.83725910064239828</v>
      </c>
      <c r="AW412" s="12">
        <v>0</v>
      </c>
      <c r="AX412" s="12">
        <v>1</v>
      </c>
      <c r="AY412" s="12">
        <v>0.16295764536970567</v>
      </c>
      <c r="AZ412" s="12">
        <v>0.83704235463029431</v>
      </c>
      <c r="BA412" s="12">
        <v>0.15429403202328967</v>
      </c>
      <c r="BB412" s="12">
        <v>0.84570596797671038</v>
      </c>
      <c r="BC412" s="12">
        <v>0.17710583153347731</v>
      </c>
      <c r="BD412" s="12">
        <v>0.82289416846652264</v>
      </c>
      <c r="BE412" s="11">
        <v>0.17331399564902103</v>
      </c>
      <c r="BF412" s="11">
        <v>0.82668600435097894</v>
      </c>
    </row>
    <row r="413" spans="1:58" x14ac:dyDescent="0.3">
      <c r="A413" s="3">
        <v>5043</v>
      </c>
      <c r="B413" s="4" t="s">
        <v>405</v>
      </c>
      <c r="C413" s="12">
        <v>0.49054054054054053</v>
      </c>
      <c r="D413" s="12">
        <v>0.50945945945945947</v>
      </c>
      <c r="E413" s="12">
        <v>0.48633879781420764</v>
      </c>
      <c r="F413" s="12">
        <v>0.51366120218579236</v>
      </c>
      <c r="G413" s="12">
        <v>0.52216066481994461</v>
      </c>
      <c r="H413" s="12">
        <v>0.47783933518005539</v>
      </c>
      <c r="I413" s="12">
        <v>0.50136239782016345</v>
      </c>
      <c r="J413" s="12">
        <v>0.49863760217983649</v>
      </c>
      <c r="K413" s="12">
        <v>0.53360768175582995</v>
      </c>
      <c r="L413" s="12">
        <v>0.4663923182441701</v>
      </c>
      <c r="M413" s="12">
        <v>0.5056338028169014</v>
      </c>
      <c r="N413" s="12">
        <v>0.4943661971830986</v>
      </c>
      <c r="O413" s="12">
        <v>0.51608391608391613</v>
      </c>
      <c r="P413" s="12">
        <v>0.48391608391608393</v>
      </c>
      <c r="Q413" s="12">
        <v>0.49557522123893805</v>
      </c>
      <c r="R413" s="12">
        <v>0.50442477876106195</v>
      </c>
      <c r="S413" s="12">
        <v>0.48165137614678899</v>
      </c>
      <c r="T413" s="12">
        <v>0.51834862385321101</v>
      </c>
      <c r="U413" s="12">
        <v>0</v>
      </c>
      <c r="V413" s="12">
        <v>1</v>
      </c>
      <c r="W413" s="12">
        <v>0.47619047619047616</v>
      </c>
      <c r="X413" s="12">
        <v>0.52380952380952384</v>
      </c>
      <c r="Y413" s="12">
        <v>0.45996275605214154</v>
      </c>
      <c r="Z413" s="12">
        <v>0.54003724394785846</v>
      </c>
      <c r="AA413" s="12">
        <v>0.45780969479353678</v>
      </c>
      <c r="AB413" s="12">
        <v>0.54219030520646316</v>
      </c>
      <c r="AC413" s="12">
        <v>0.45471349353049906</v>
      </c>
      <c r="AD413" s="12">
        <v>0.54528650646950094</v>
      </c>
      <c r="AE413" s="12">
        <v>0.46716697936210133</v>
      </c>
      <c r="AF413" s="12">
        <v>0.53283302063789872</v>
      </c>
      <c r="AG413" s="12">
        <v>0.47299813780260708</v>
      </c>
      <c r="AH413" s="12">
        <v>0.52700186219739298</v>
      </c>
      <c r="AI413" s="12">
        <v>0.4795539033457249</v>
      </c>
      <c r="AJ413" s="12">
        <v>0.5204460966542751</v>
      </c>
      <c r="AK413" s="12">
        <v>0.47318007662835249</v>
      </c>
      <c r="AL413" s="12">
        <v>0.52681992337164751</v>
      </c>
      <c r="AM413" s="12">
        <v>0.46975806451612906</v>
      </c>
      <c r="AN413" s="12">
        <v>0.530241935483871</v>
      </c>
      <c r="AO413" s="12">
        <v>0.46370967741935482</v>
      </c>
      <c r="AP413" s="12">
        <v>0.53629032258064513</v>
      </c>
      <c r="AQ413" s="12">
        <v>0.4649298597194389</v>
      </c>
      <c r="AR413" s="12">
        <v>0.5350701402805611</v>
      </c>
      <c r="AS413" s="12">
        <v>0.45141700404858298</v>
      </c>
      <c r="AT413" s="12">
        <v>0.54858299595141702</v>
      </c>
      <c r="AU413" s="12">
        <v>0.46292585170340683</v>
      </c>
      <c r="AV413" s="12">
        <v>0.53707414829659317</v>
      </c>
      <c r="AW413" s="12">
        <v>0.49094567404426559</v>
      </c>
      <c r="AX413" s="12">
        <v>0.50905432595573441</v>
      </c>
      <c r="AY413" s="12">
        <v>0.49789029535864981</v>
      </c>
      <c r="AZ413" s="12">
        <v>0.50210970464135019</v>
      </c>
      <c r="BA413" s="12">
        <v>0.50641025641025639</v>
      </c>
      <c r="BB413" s="12">
        <v>0.49358974358974361</v>
      </c>
      <c r="BC413" s="12">
        <v>0.50959488272921105</v>
      </c>
      <c r="BD413" s="12">
        <v>0.49040511727078889</v>
      </c>
      <c r="BE413" s="11">
        <v>0.52109704641350207</v>
      </c>
      <c r="BF413" s="11">
        <v>0.47890295358649787</v>
      </c>
    </row>
    <row r="414" spans="1:58" x14ac:dyDescent="0.3">
      <c r="A414" s="3">
        <v>5044</v>
      </c>
      <c r="B414" s="4" t="s">
        <v>406</v>
      </c>
      <c r="C414" s="12">
        <v>0.42808798646362101</v>
      </c>
      <c r="D414" s="12">
        <v>0.57191201353637899</v>
      </c>
      <c r="E414" s="12">
        <v>0.42365401588702561</v>
      </c>
      <c r="F414" s="12">
        <v>0.57634598411297444</v>
      </c>
      <c r="G414" s="12">
        <v>0.43081180811808117</v>
      </c>
      <c r="H414" s="12">
        <v>0.56918819188191883</v>
      </c>
      <c r="I414" s="12">
        <v>0.43151969981238275</v>
      </c>
      <c r="J414" s="12">
        <v>0.5684803001876173</v>
      </c>
      <c r="K414" s="12">
        <v>0.44372693726937268</v>
      </c>
      <c r="L414" s="12">
        <v>0.55627306273062727</v>
      </c>
      <c r="M414" s="12">
        <v>0.19579751671442217</v>
      </c>
      <c r="N414" s="12">
        <v>0.80420248328557786</v>
      </c>
      <c r="O414" s="12">
        <v>0.20485436893203884</v>
      </c>
      <c r="P414" s="12">
        <v>0.79514563106796121</v>
      </c>
      <c r="Q414" s="12">
        <v>0.2045009784735812</v>
      </c>
      <c r="R414" s="12">
        <v>0.79549902152641883</v>
      </c>
      <c r="S414" s="12">
        <v>0.21354166666666666</v>
      </c>
      <c r="T414" s="12">
        <v>0.78645833333333337</v>
      </c>
      <c r="U414" s="12">
        <v>0</v>
      </c>
      <c r="V414" s="12">
        <v>1</v>
      </c>
      <c r="W414" s="12">
        <v>0</v>
      </c>
      <c r="X414" s="12">
        <v>1</v>
      </c>
      <c r="Y414" s="12">
        <v>0</v>
      </c>
      <c r="Z414" s="12">
        <v>1</v>
      </c>
      <c r="AA414" s="12">
        <v>0</v>
      </c>
      <c r="AB414" s="12">
        <v>1</v>
      </c>
      <c r="AC414" s="12">
        <v>0</v>
      </c>
      <c r="AD414" s="12">
        <v>1</v>
      </c>
      <c r="AE414" s="12">
        <v>0</v>
      </c>
      <c r="AF414" s="12">
        <v>1</v>
      </c>
      <c r="AG414" s="12">
        <v>0</v>
      </c>
      <c r="AH414" s="12">
        <v>1</v>
      </c>
      <c r="AI414" s="12">
        <v>0</v>
      </c>
      <c r="AJ414" s="12">
        <v>1</v>
      </c>
      <c r="AK414" s="12">
        <v>0</v>
      </c>
      <c r="AL414" s="12">
        <v>1</v>
      </c>
      <c r="AM414" s="12">
        <v>0</v>
      </c>
      <c r="AN414" s="12">
        <v>1</v>
      </c>
      <c r="AO414" s="12">
        <v>0</v>
      </c>
      <c r="AP414" s="12">
        <v>1</v>
      </c>
      <c r="AQ414" s="12">
        <v>0</v>
      </c>
      <c r="AR414" s="12">
        <v>1</v>
      </c>
      <c r="AS414" s="12">
        <v>0</v>
      </c>
      <c r="AT414" s="12">
        <v>1</v>
      </c>
      <c r="AU414" s="12">
        <v>0</v>
      </c>
      <c r="AV414" s="12">
        <v>1</v>
      </c>
      <c r="AW414" s="12">
        <v>0.23535791757049893</v>
      </c>
      <c r="AX414" s="12">
        <v>0.76464208242950105</v>
      </c>
      <c r="AY414" s="12">
        <v>0.24551569506726456</v>
      </c>
      <c r="AZ414" s="12">
        <v>0.75448430493273544</v>
      </c>
      <c r="BA414" s="12">
        <v>0.25288683602771361</v>
      </c>
      <c r="BB414" s="12">
        <v>0.74711316397228633</v>
      </c>
      <c r="BC414" s="12">
        <v>0.26146788990825687</v>
      </c>
      <c r="BD414" s="12">
        <v>0.73853211009174313</v>
      </c>
      <c r="BE414" s="11">
        <v>0.27333333333333332</v>
      </c>
      <c r="BF414" s="11">
        <v>0.72666666666666668</v>
      </c>
    </row>
    <row r="415" spans="1:58" x14ac:dyDescent="0.3">
      <c r="A415" s="3">
        <v>5045</v>
      </c>
      <c r="B415" s="4" t="s">
        <v>407</v>
      </c>
      <c r="C415" s="12">
        <v>0.39755351681957185</v>
      </c>
      <c r="D415" s="12">
        <v>0.60244648318042815</v>
      </c>
      <c r="E415" s="12">
        <v>0.43052208835341366</v>
      </c>
      <c r="F415" s="12">
        <v>0.56947791164658634</v>
      </c>
      <c r="G415" s="12">
        <v>0.43333333333333335</v>
      </c>
      <c r="H415" s="12">
        <v>0.56666666666666665</v>
      </c>
      <c r="I415" s="12">
        <v>0.43647949024293109</v>
      </c>
      <c r="J415" s="12">
        <v>0.56352050975706891</v>
      </c>
      <c r="K415" s="12">
        <v>0.446656050955414</v>
      </c>
      <c r="L415" s="12">
        <v>0.55334394904458595</v>
      </c>
      <c r="M415" s="12">
        <v>0.48888888888888887</v>
      </c>
      <c r="N415" s="12">
        <v>0.51111111111111107</v>
      </c>
      <c r="O415" s="12">
        <v>0.4978507229386479</v>
      </c>
      <c r="P415" s="12">
        <v>0.50214927706135204</v>
      </c>
      <c r="Q415" s="12">
        <v>0.475146771037182</v>
      </c>
      <c r="R415" s="12">
        <v>0.52485322896281805</v>
      </c>
      <c r="S415" s="12">
        <v>0.48626045400238949</v>
      </c>
      <c r="T415" s="12">
        <v>0.51373954599761051</v>
      </c>
      <c r="U415" s="12">
        <v>0.41365811222270554</v>
      </c>
      <c r="V415" s="12">
        <v>0.58634188777729446</v>
      </c>
      <c r="W415" s="12">
        <v>0.51275820170109354</v>
      </c>
      <c r="X415" s="12">
        <v>0.48724179829890646</v>
      </c>
      <c r="Y415" s="12">
        <v>0.50258654994031038</v>
      </c>
      <c r="Z415" s="12">
        <v>0.49741345005968962</v>
      </c>
      <c r="AA415" s="12">
        <v>0.51697229808817791</v>
      </c>
      <c r="AB415" s="12">
        <v>0.48302770191182209</v>
      </c>
      <c r="AC415" s="12">
        <v>0.51372861122164748</v>
      </c>
      <c r="AD415" s="12">
        <v>0.48627138877835258</v>
      </c>
      <c r="AE415" s="12">
        <v>0.42953821656050956</v>
      </c>
      <c r="AF415" s="12">
        <v>0.5704617834394905</v>
      </c>
      <c r="AG415" s="12">
        <v>0.42642886096473448</v>
      </c>
      <c r="AH415" s="12">
        <v>0.57357113903526546</v>
      </c>
      <c r="AI415" s="12">
        <v>0.41875000000000001</v>
      </c>
      <c r="AJ415" s="12">
        <v>0.58125000000000004</v>
      </c>
      <c r="AK415" s="12">
        <v>0.42977291841883936</v>
      </c>
      <c r="AL415" s="12">
        <v>0.57022708158116064</v>
      </c>
      <c r="AM415" s="12">
        <v>0.43164556962025319</v>
      </c>
      <c r="AN415" s="12">
        <v>0.56835443037974687</v>
      </c>
      <c r="AO415" s="12">
        <v>0.43175010697475397</v>
      </c>
      <c r="AP415" s="12">
        <v>0.56824989302524609</v>
      </c>
      <c r="AQ415" s="12">
        <v>0.45063829787234044</v>
      </c>
      <c r="AR415" s="12">
        <v>0.54936170212765956</v>
      </c>
      <c r="AS415" s="12">
        <v>0.45382695507487519</v>
      </c>
      <c r="AT415" s="12">
        <v>0.54617304492512475</v>
      </c>
      <c r="AU415" s="12">
        <v>0.45410235580828595</v>
      </c>
      <c r="AV415" s="12">
        <v>0.54589764419171405</v>
      </c>
      <c r="AW415" s="12">
        <v>0.54452614379084963</v>
      </c>
      <c r="AX415" s="12">
        <v>0.45547385620915032</v>
      </c>
      <c r="AY415" s="12">
        <v>0.56096579476861164</v>
      </c>
      <c r="AZ415" s="12">
        <v>0.43903420523138831</v>
      </c>
      <c r="BA415" s="12">
        <v>0.54914703493095041</v>
      </c>
      <c r="BB415" s="12">
        <v>0.45085296506904954</v>
      </c>
      <c r="BC415" s="12">
        <v>0.55054811205846532</v>
      </c>
      <c r="BD415" s="12">
        <v>0.44945188794153473</v>
      </c>
      <c r="BE415" s="11">
        <v>0.55254378648874058</v>
      </c>
      <c r="BF415" s="11">
        <v>0.44745621351125936</v>
      </c>
    </row>
    <row r="416" spans="1:58" x14ac:dyDescent="0.3">
      <c r="A416" s="3">
        <v>5046</v>
      </c>
      <c r="B416" s="4" t="s">
        <v>408</v>
      </c>
      <c r="C416" s="12">
        <v>0.19857651245551602</v>
      </c>
      <c r="D416" s="12">
        <v>0.801423487544484</v>
      </c>
      <c r="E416" s="12">
        <v>0.20271234832262669</v>
      </c>
      <c r="F416" s="12">
        <v>0.79728765167737325</v>
      </c>
      <c r="G416" s="12">
        <v>0.19985465116279069</v>
      </c>
      <c r="H416" s="12">
        <v>0.80014534883720934</v>
      </c>
      <c r="I416" s="12">
        <v>0.21223021582733814</v>
      </c>
      <c r="J416" s="12">
        <v>0.78776978417266186</v>
      </c>
      <c r="K416" s="12">
        <v>0.21284271284271283</v>
      </c>
      <c r="L416" s="12">
        <v>0.78715728715728717</v>
      </c>
      <c r="M416" s="12">
        <v>0.18621700879765396</v>
      </c>
      <c r="N416" s="12">
        <v>0.8137829912023461</v>
      </c>
      <c r="O416" s="12">
        <v>0.2</v>
      </c>
      <c r="P416" s="12">
        <v>0.8</v>
      </c>
      <c r="Q416" s="12">
        <v>0.23952975753122704</v>
      </c>
      <c r="R416" s="12">
        <v>0.76047024246877293</v>
      </c>
      <c r="S416" s="12">
        <v>0.24944485566247224</v>
      </c>
      <c r="T416" s="12">
        <v>0.75055514433752779</v>
      </c>
      <c r="U416" s="12">
        <v>0.27903469079939669</v>
      </c>
      <c r="V416" s="12">
        <v>0.72096530920060331</v>
      </c>
      <c r="W416" s="12">
        <v>0.28856485034535689</v>
      </c>
      <c r="X416" s="12">
        <v>0.71143514965464316</v>
      </c>
      <c r="Y416" s="12">
        <v>0.28483920367534454</v>
      </c>
      <c r="Z416" s="12">
        <v>0.71516079632465546</v>
      </c>
      <c r="AA416" s="12">
        <v>0.30514988470407378</v>
      </c>
      <c r="AB416" s="12">
        <v>0.69485011529592622</v>
      </c>
      <c r="AC416" s="12">
        <v>0.30260047281323876</v>
      </c>
      <c r="AD416" s="12">
        <v>0.69739952718676124</v>
      </c>
      <c r="AE416" s="12">
        <v>0.29505582137161085</v>
      </c>
      <c r="AF416" s="12">
        <v>0.70494417862838921</v>
      </c>
      <c r="AG416" s="12">
        <v>0.3017656500802568</v>
      </c>
      <c r="AH416" s="12">
        <v>0.6982343499197432</v>
      </c>
      <c r="AI416" s="12">
        <v>0.30046948356807512</v>
      </c>
      <c r="AJ416" s="12">
        <v>0.69953051643192488</v>
      </c>
      <c r="AK416" s="12">
        <v>0.30671936758893281</v>
      </c>
      <c r="AL416" s="12">
        <v>0.69328063241106719</v>
      </c>
      <c r="AM416" s="12">
        <v>0.31289308176100628</v>
      </c>
      <c r="AN416" s="12">
        <v>0.68710691823899372</v>
      </c>
      <c r="AO416" s="12">
        <v>0.30544593528018943</v>
      </c>
      <c r="AP416" s="12">
        <v>0.69455406471981063</v>
      </c>
      <c r="AQ416" s="12">
        <v>0.29763779527559053</v>
      </c>
      <c r="AR416" s="12">
        <v>0.70236220472440947</v>
      </c>
      <c r="AS416" s="12">
        <v>0.30063291139240506</v>
      </c>
      <c r="AT416" s="12">
        <v>0.69936708860759489</v>
      </c>
      <c r="AU416" s="12">
        <v>0.25336500395882816</v>
      </c>
      <c r="AV416" s="12">
        <v>0.74663499604117178</v>
      </c>
      <c r="AW416" s="12">
        <v>0.26332537788385046</v>
      </c>
      <c r="AX416" s="12">
        <v>0.73667462211614954</v>
      </c>
      <c r="AY416" s="12">
        <v>0.26517571884984026</v>
      </c>
      <c r="AZ416" s="12">
        <v>0.73482428115015974</v>
      </c>
      <c r="BA416" s="12">
        <v>0.2576</v>
      </c>
      <c r="BB416" s="12">
        <v>0.74239999999999995</v>
      </c>
      <c r="BC416" s="12">
        <v>0.25553797468354428</v>
      </c>
      <c r="BD416" s="12">
        <v>0.74446202531645567</v>
      </c>
      <c r="BE416" s="11">
        <v>0.2665615141955836</v>
      </c>
      <c r="BF416" s="11">
        <v>0.7334384858044164</v>
      </c>
    </row>
    <row r="417" spans="1:58" x14ac:dyDescent="0.3">
      <c r="A417" s="3">
        <v>5047</v>
      </c>
      <c r="B417" s="4" t="s">
        <v>409</v>
      </c>
      <c r="C417" s="12">
        <v>0.28113207547169811</v>
      </c>
      <c r="D417" s="12">
        <v>0.71886792452830184</v>
      </c>
      <c r="E417" s="12">
        <v>0.31535600425079702</v>
      </c>
      <c r="F417" s="12">
        <v>0.68464399574920298</v>
      </c>
      <c r="G417" s="12">
        <v>0.30370759926373914</v>
      </c>
      <c r="H417" s="12">
        <v>0.69629240073626086</v>
      </c>
      <c r="I417" s="12">
        <v>0.30277410832232499</v>
      </c>
      <c r="J417" s="12">
        <v>0.69722589167767501</v>
      </c>
      <c r="K417" s="12">
        <v>0.30742613787596484</v>
      </c>
      <c r="L417" s="12">
        <v>0.69257386212403516</v>
      </c>
      <c r="M417" s="12">
        <v>0.3383177570093458</v>
      </c>
      <c r="N417" s="12">
        <v>0.66168224299065426</v>
      </c>
      <c r="O417" s="12">
        <v>0.34381663113006394</v>
      </c>
      <c r="P417" s="12">
        <v>0.656183368869936</v>
      </c>
      <c r="Q417" s="12">
        <v>0.34078663793103448</v>
      </c>
      <c r="R417" s="12">
        <v>0.65921336206896552</v>
      </c>
      <c r="S417" s="12">
        <v>0.3363736871199558</v>
      </c>
      <c r="T417" s="12">
        <v>0.66362631288004426</v>
      </c>
      <c r="U417" s="12">
        <v>0.44043982895540623</v>
      </c>
      <c r="V417" s="12">
        <v>0.55956017104459377</v>
      </c>
      <c r="W417" s="12">
        <v>0.44951923076923078</v>
      </c>
      <c r="X417" s="12">
        <v>0.55048076923076927</v>
      </c>
      <c r="Y417" s="12">
        <v>0.43804120633024785</v>
      </c>
      <c r="Z417" s="12">
        <v>0.56195879366975221</v>
      </c>
      <c r="AA417" s="12">
        <v>0.41722222222222222</v>
      </c>
      <c r="AB417" s="12">
        <v>0.58277777777777773</v>
      </c>
      <c r="AC417" s="12">
        <v>0.41650458460683526</v>
      </c>
      <c r="AD417" s="12">
        <v>0.58349541539316474</v>
      </c>
      <c r="AE417" s="12">
        <v>0.26691197282762524</v>
      </c>
      <c r="AF417" s="12">
        <v>0.73308802717237476</v>
      </c>
      <c r="AG417" s="12">
        <v>0.26194588370754174</v>
      </c>
      <c r="AH417" s="12">
        <v>0.73805411629245821</v>
      </c>
      <c r="AI417" s="12">
        <v>0.27025479530489549</v>
      </c>
      <c r="AJ417" s="12">
        <v>0.72974520469510451</v>
      </c>
      <c r="AK417" s="12">
        <v>0.27389443651925821</v>
      </c>
      <c r="AL417" s="12">
        <v>0.72610556348074184</v>
      </c>
      <c r="AM417" s="12">
        <v>0.33761049329911608</v>
      </c>
      <c r="AN417" s="12">
        <v>0.66238950670088392</v>
      </c>
      <c r="AO417" s="12">
        <v>0.33745087029758564</v>
      </c>
      <c r="AP417" s="12">
        <v>0.66254912970241442</v>
      </c>
      <c r="AQ417" s="12">
        <v>0.34335355763927194</v>
      </c>
      <c r="AR417" s="12">
        <v>0.65664644236072811</v>
      </c>
      <c r="AS417" s="12">
        <v>0.34614336331425455</v>
      </c>
      <c r="AT417" s="12">
        <v>0.65385663668574545</v>
      </c>
      <c r="AU417" s="12">
        <v>0.39206090266449156</v>
      </c>
      <c r="AV417" s="12">
        <v>0.60793909733550844</v>
      </c>
      <c r="AW417" s="12">
        <v>0.46804511278195488</v>
      </c>
      <c r="AX417" s="12">
        <v>0.53195488721804507</v>
      </c>
      <c r="AY417" s="12">
        <v>0.47165775401069521</v>
      </c>
      <c r="AZ417" s="12">
        <v>0.52834224598930479</v>
      </c>
      <c r="BA417" s="12">
        <v>0.48204456094364351</v>
      </c>
      <c r="BB417" s="12">
        <v>0.51795543905635644</v>
      </c>
      <c r="BC417" s="12">
        <v>0.47834029227557412</v>
      </c>
      <c r="BD417" s="12">
        <v>0.52165970772442594</v>
      </c>
      <c r="BE417" s="11">
        <v>0.48046875</v>
      </c>
      <c r="BF417" s="11">
        <v>0.51953125</v>
      </c>
    </row>
    <row r="418" spans="1:58" x14ac:dyDescent="0.3">
      <c r="A418" s="3">
        <v>5048</v>
      </c>
      <c r="B418" s="4" t="s">
        <v>410</v>
      </c>
      <c r="C418" s="12">
        <v>0</v>
      </c>
      <c r="D418" s="12">
        <v>1</v>
      </c>
      <c r="E418" s="12">
        <v>1.6568047337278107E-2</v>
      </c>
      <c r="F418" s="12">
        <v>0.98343195266272188</v>
      </c>
      <c r="G418" s="12">
        <v>9.7323600973236012E-3</v>
      </c>
      <c r="H418" s="12">
        <v>0.99026763990267641</v>
      </c>
      <c r="I418" s="12">
        <v>1.8495684340320593E-2</v>
      </c>
      <c r="J418" s="12">
        <v>0.98150431565967944</v>
      </c>
      <c r="K418" s="12">
        <v>1.8050541516245487E-2</v>
      </c>
      <c r="L418" s="12">
        <v>0.98194945848375448</v>
      </c>
      <c r="M418" s="12">
        <v>0</v>
      </c>
      <c r="N418" s="12">
        <v>1</v>
      </c>
      <c r="O418" s="12">
        <v>0</v>
      </c>
      <c r="P418" s="12">
        <v>1</v>
      </c>
      <c r="Q418" s="12">
        <v>0</v>
      </c>
      <c r="R418" s="12">
        <v>1</v>
      </c>
      <c r="S418" s="12">
        <v>0</v>
      </c>
      <c r="T418" s="12">
        <v>1</v>
      </c>
      <c r="U418" s="12">
        <v>0</v>
      </c>
      <c r="V418" s="12">
        <v>1</v>
      </c>
      <c r="W418" s="12">
        <v>0</v>
      </c>
      <c r="X418" s="12">
        <v>1</v>
      </c>
      <c r="Y418" s="12">
        <v>0</v>
      </c>
      <c r="Z418" s="12">
        <v>1</v>
      </c>
      <c r="AA418" s="12">
        <v>0</v>
      </c>
      <c r="AB418" s="12">
        <v>1</v>
      </c>
      <c r="AC418" s="12">
        <v>0</v>
      </c>
      <c r="AD418" s="12">
        <v>1</v>
      </c>
      <c r="AE418" s="12">
        <v>0</v>
      </c>
      <c r="AF418" s="12">
        <v>1</v>
      </c>
      <c r="AG418" s="12">
        <v>0</v>
      </c>
      <c r="AH418" s="12">
        <v>1</v>
      </c>
      <c r="AI418" s="12">
        <v>0</v>
      </c>
      <c r="AJ418" s="12">
        <v>1</v>
      </c>
      <c r="AK418" s="12">
        <v>0</v>
      </c>
      <c r="AL418" s="12">
        <v>1</v>
      </c>
      <c r="AM418" s="12">
        <v>0</v>
      </c>
      <c r="AN418" s="12">
        <v>1</v>
      </c>
      <c r="AO418" s="12">
        <v>0</v>
      </c>
      <c r="AP418" s="12">
        <v>1</v>
      </c>
      <c r="AQ418" s="12">
        <v>0</v>
      </c>
      <c r="AR418" s="12">
        <v>1</v>
      </c>
      <c r="AS418" s="12">
        <v>0</v>
      </c>
      <c r="AT418" s="12">
        <v>1</v>
      </c>
      <c r="AU418" s="12">
        <v>0</v>
      </c>
      <c r="AV418" s="12">
        <v>1</v>
      </c>
      <c r="AW418" s="12">
        <v>0</v>
      </c>
      <c r="AX418" s="12">
        <v>1</v>
      </c>
      <c r="AY418" s="12">
        <v>0</v>
      </c>
      <c r="AZ418" s="12">
        <v>1</v>
      </c>
      <c r="BA418" s="12">
        <v>0</v>
      </c>
      <c r="BB418" s="12">
        <v>1</v>
      </c>
      <c r="BC418" s="12">
        <v>0</v>
      </c>
      <c r="BD418" s="12">
        <v>1</v>
      </c>
      <c r="BE418" s="11">
        <v>0</v>
      </c>
      <c r="BF418" s="11">
        <v>1</v>
      </c>
    </row>
    <row r="419" spans="1:58" x14ac:dyDescent="0.3">
      <c r="A419" s="3">
        <v>5049</v>
      </c>
      <c r="B419" s="4" t="s">
        <v>411</v>
      </c>
      <c r="C419" s="12">
        <v>0.33449477351916379</v>
      </c>
      <c r="D419" s="12">
        <v>0.66550522648083621</v>
      </c>
      <c r="E419" s="12">
        <v>0.33968926553672318</v>
      </c>
      <c r="F419" s="12">
        <v>0.66031073446327682</v>
      </c>
      <c r="G419" s="12">
        <v>0.33260073260073258</v>
      </c>
      <c r="H419" s="12">
        <v>0.66739926739926736</v>
      </c>
      <c r="I419" s="12">
        <v>0.33822450476889215</v>
      </c>
      <c r="J419" s="12">
        <v>0.6617754952311079</v>
      </c>
      <c r="K419" s="12">
        <v>0.35202952029520296</v>
      </c>
      <c r="L419" s="12">
        <v>0.64797047970479704</v>
      </c>
      <c r="M419" s="12">
        <v>0.34455010972933431</v>
      </c>
      <c r="N419" s="12">
        <v>0.65544989027066569</v>
      </c>
      <c r="O419" s="12">
        <v>0.3473684210526316</v>
      </c>
      <c r="P419" s="12">
        <v>0.65263157894736845</v>
      </c>
      <c r="Q419" s="12">
        <v>0.32753403933434189</v>
      </c>
      <c r="R419" s="12">
        <v>0.67246596066565811</v>
      </c>
      <c r="S419" s="12">
        <v>0.35208012326656396</v>
      </c>
      <c r="T419" s="12">
        <v>0.6479198767334361</v>
      </c>
      <c r="U419" s="12">
        <v>0.39163822525597269</v>
      </c>
      <c r="V419" s="12">
        <v>0.60836177474402731</v>
      </c>
      <c r="W419" s="12">
        <v>0.39219165927240462</v>
      </c>
      <c r="X419" s="12">
        <v>0.60780834072759538</v>
      </c>
      <c r="Y419" s="12">
        <v>0.38250428816466553</v>
      </c>
      <c r="Z419" s="12">
        <v>0.61749571183533447</v>
      </c>
      <c r="AA419" s="12">
        <v>0.37449556093623892</v>
      </c>
      <c r="AB419" s="12">
        <v>0.62550443906376108</v>
      </c>
      <c r="AC419" s="12">
        <v>0.35346938775510206</v>
      </c>
      <c r="AD419" s="12">
        <v>0.64653061224489794</v>
      </c>
      <c r="AE419" s="12">
        <v>0.36785418392709196</v>
      </c>
      <c r="AF419" s="12">
        <v>0.63214581607290798</v>
      </c>
      <c r="AG419" s="12">
        <v>0.38003355704697989</v>
      </c>
      <c r="AH419" s="12">
        <v>0.61996644295302017</v>
      </c>
      <c r="AI419" s="12">
        <v>0.37993138936535165</v>
      </c>
      <c r="AJ419" s="12">
        <v>0.62006861063464835</v>
      </c>
      <c r="AK419" s="12">
        <v>0.37844827586206897</v>
      </c>
      <c r="AL419" s="12">
        <v>0.62155172413793103</v>
      </c>
      <c r="AM419" s="12">
        <v>0.39026548672566369</v>
      </c>
      <c r="AN419" s="12">
        <v>0.60973451327433625</v>
      </c>
      <c r="AO419" s="12">
        <v>0.38898756660746003</v>
      </c>
      <c r="AP419" s="12">
        <v>0.61101243339253997</v>
      </c>
      <c r="AQ419" s="12">
        <v>0.3890909090909091</v>
      </c>
      <c r="AR419" s="12">
        <v>0.61090909090909096</v>
      </c>
      <c r="AS419" s="12">
        <v>0.40175438596491231</v>
      </c>
      <c r="AT419" s="12">
        <v>0.59824561403508769</v>
      </c>
      <c r="AU419" s="12">
        <v>0.35121107266435986</v>
      </c>
      <c r="AV419" s="12">
        <v>0.64878892733564009</v>
      </c>
      <c r="AW419" s="12">
        <v>0.35</v>
      </c>
      <c r="AX419" s="12">
        <v>0.65</v>
      </c>
      <c r="AY419" s="12">
        <v>0.40630630630630632</v>
      </c>
      <c r="AZ419" s="12">
        <v>0.59369369369369374</v>
      </c>
      <c r="BA419" s="12">
        <v>0.40508628519527701</v>
      </c>
      <c r="BB419" s="12">
        <v>0.59491371480472299</v>
      </c>
      <c r="BC419" s="12">
        <v>0.40699815837937386</v>
      </c>
      <c r="BD419" s="12">
        <v>0.59300184162062619</v>
      </c>
      <c r="BE419" s="11">
        <v>0.42377495462794917</v>
      </c>
      <c r="BF419" s="11">
        <v>0.57622504537205077</v>
      </c>
    </row>
    <row r="420" spans="1:58" x14ac:dyDescent="0.3">
      <c r="A420" s="3">
        <v>5050</v>
      </c>
      <c r="B420" s="4" t="s">
        <v>412</v>
      </c>
      <c r="C420" s="12">
        <v>0.61936695278969955</v>
      </c>
      <c r="D420" s="12">
        <v>0.38063304721030045</v>
      </c>
      <c r="E420" s="12">
        <v>0.63033049040511724</v>
      </c>
      <c r="F420" s="12">
        <v>0.36966950959488271</v>
      </c>
      <c r="G420" s="12">
        <v>0.6220254565578307</v>
      </c>
      <c r="H420" s="12">
        <v>0.37797454344216935</v>
      </c>
      <c r="I420" s="12">
        <v>0.62799776910206362</v>
      </c>
      <c r="J420" s="12">
        <v>0.37200223089793644</v>
      </c>
      <c r="K420" s="12">
        <v>0.64087355082232411</v>
      </c>
      <c r="L420" s="12">
        <v>0.35912644917767594</v>
      </c>
      <c r="M420" s="12">
        <v>0.62838744298363292</v>
      </c>
      <c r="N420" s="12">
        <v>0.37161255701636703</v>
      </c>
      <c r="O420" s="12">
        <v>0.63480589022757694</v>
      </c>
      <c r="P420" s="12">
        <v>0.365194109772423</v>
      </c>
      <c r="Q420" s="12">
        <v>0.64293333333333336</v>
      </c>
      <c r="R420" s="12">
        <v>0.35706666666666664</v>
      </c>
      <c r="S420" s="12">
        <v>0.64660037624294542</v>
      </c>
      <c r="T420" s="12">
        <v>0.35339962375705458</v>
      </c>
      <c r="U420" s="12">
        <v>0.64612114771519658</v>
      </c>
      <c r="V420" s="12">
        <v>0.35387885228480342</v>
      </c>
      <c r="W420" s="12">
        <v>0.64922835469526552</v>
      </c>
      <c r="X420" s="12">
        <v>0.35077164530473448</v>
      </c>
      <c r="Y420" s="12">
        <v>0.64437532400207365</v>
      </c>
      <c r="Z420" s="12">
        <v>0.35562467599792641</v>
      </c>
      <c r="AA420" s="12">
        <v>0.65884154120949223</v>
      </c>
      <c r="AB420" s="12">
        <v>0.34115845879050777</v>
      </c>
      <c r="AC420" s="12">
        <v>0.65649631324688529</v>
      </c>
      <c r="AD420" s="12">
        <v>0.34350368675311466</v>
      </c>
      <c r="AE420" s="12">
        <v>0.6533934385174055</v>
      </c>
      <c r="AF420" s="12">
        <v>0.34660656148259456</v>
      </c>
      <c r="AG420" s="12">
        <v>0.65588161524956112</v>
      </c>
      <c r="AH420" s="12">
        <v>0.34411838475043893</v>
      </c>
      <c r="AI420" s="12">
        <v>0.6601503759398496</v>
      </c>
      <c r="AJ420" s="12">
        <v>0.3398496240601504</v>
      </c>
      <c r="AK420" s="12">
        <v>0.65967016491754127</v>
      </c>
      <c r="AL420" s="12">
        <v>0.34032983508245879</v>
      </c>
      <c r="AM420" s="12">
        <v>0.65927770859277712</v>
      </c>
      <c r="AN420" s="12">
        <v>0.34072229140722293</v>
      </c>
      <c r="AO420" s="12">
        <v>0.66152338966446245</v>
      </c>
      <c r="AP420" s="12">
        <v>0.33847661033553761</v>
      </c>
      <c r="AQ420" s="12">
        <v>0.6585188770571152</v>
      </c>
      <c r="AR420" s="12">
        <v>0.3414811229428848</v>
      </c>
      <c r="AS420" s="12">
        <v>0.65549787635677204</v>
      </c>
      <c r="AT420" s="12">
        <v>0.34450212364322796</v>
      </c>
      <c r="AU420" s="12">
        <v>0.68917971488665575</v>
      </c>
      <c r="AV420" s="12">
        <v>0.31082028511334425</v>
      </c>
      <c r="AW420" s="12">
        <v>0.69863013698630139</v>
      </c>
      <c r="AX420" s="12">
        <v>0.30136986301369861</v>
      </c>
      <c r="AY420" s="12">
        <v>0.69873708381171062</v>
      </c>
      <c r="AZ420" s="12">
        <v>0.30126291618828932</v>
      </c>
      <c r="BA420" s="12">
        <v>0.70410958904109588</v>
      </c>
      <c r="BB420" s="12">
        <v>0.29589041095890412</v>
      </c>
      <c r="BC420" s="12">
        <v>0.70233507141237816</v>
      </c>
      <c r="BD420" s="12">
        <v>0.29766492858762184</v>
      </c>
      <c r="BE420" s="11">
        <v>0.69797010930180681</v>
      </c>
      <c r="BF420" s="11">
        <v>0.30202989069819319</v>
      </c>
    </row>
    <row r="421" spans="1:58" x14ac:dyDescent="0.3">
      <c r="A421" s="3">
        <v>5051</v>
      </c>
      <c r="B421" s="4" t="s">
        <v>413</v>
      </c>
      <c r="C421" s="12">
        <v>0.3805150369169818</v>
      </c>
      <c r="D421" s="12">
        <v>0.61948496308301815</v>
      </c>
      <c r="E421" s="12">
        <v>0.38598402323892522</v>
      </c>
      <c r="F421" s="12">
        <v>0.61401597676107478</v>
      </c>
      <c r="G421" s="12">
        <v>0.24178621008792225</v>
      </c>
      <c r="H421" s="12">
        <v>0.75821378991207777</v>
      </c>
      <c r="I421" s="12">
        <v>0.24959999999999999</v>
      </c>
      <c r="J421" s="12">
        <v>0.75039999999999996</v>
      </c>
      <c r="K421" s="12">
        <v>0.39309576837416482</v>
      </c>
      <c r="L421" s="12">
        <v>0.60690423162583518</v>
      </c>
      <c r="M421" s="12">
        <v>0.37483714870649543</v>
      </c>
      <c r="N421" s="12">
        <v>0.62516285129350457</v>
      </c>
      <c r="O421" s="12">
        <v>0.37649253731343285</v>
      </c>
      <c r="P421" s="12">
        <v>0.6235074626865672</v>
      </c>
      <c r="Q421" s="12">
        <v>0.39193936032538362</v>
      </c>
      <c r="R421" s="12">
        <v>0.60806063967461643</v>
      </c>
      <c r="S421" s="12">
        <v>0.39234184239733627</v>
      </c>
      <c r="T421" s="12">
        <v>0.60765815760266373</v>
      </c>
      <c r="U421" s="12">
        <v>0.25796568627450983</v>
      </c>
      <c r="V421" s="12">
        <v>0.74203431372549022</v>
      </c>
      <c r="W421" s="12">
        <v>0.29291306966472597</v>
      </c>
      <c r="X421" s="12">
        <v>0.70708693033527403</v>
      </c>
      <c r="Y421" s="12">
        <v>0.29050949050949049</v>
      </c>
      <c r="Z421" s="12">
        <v>0.70949050949050951</v>
      </c>
      <c r="AA421" s="12">
        <v>0.28409309482592804</v>
      </c>
      <c r="AB421" s="12">
        <v>0.71590690517407196</v>
      </c>
      <c r="AC421" s="12">
        <v>0.28770301624129929</v>
      </c>
      <c r="AD421" s="12">
        <v>0.71229698375870065</v>
      </c>
      <c r="AE421" s="12">
        <v>0.2899592153816275</v>
      </c>
      <c r="AF421" s="12">
        <v>0.7100407846183725</v>
      </c>
      <c r="AG421" s="12">
        <v>0.28529754959159859</v>
      </c>
      <c r="AH421" s="12">
        <v>0.71470245040840141</v>
      </c>
      <c r="AI421" s="12">
        <v>0.2901697591788393</v>
      </c>
      <c r="AJ421" s="12">
        <v>0.70983024082116064</v>
      </c>
      <c r="AK421" s="12">
        <v>0.28994793752503001</v>
      </c>
      <c r="AL421" s="12">
        <v>0.71005206247496999</v>
      </c>
      <c r="AM421" s="12">
        <v>0.30725806451612903</v>
      </c>
      <c r="AN421" s="12">
        <v>0.69274193548387097</v>
      </c>
      <c r="AO421" s="12">
        <v>0.30509502628386576</v>
      </c>
      <c r="AP421" s="12">
        <v>0.69490497371613424</v>
      </c>
      <c r="AQ421" s="12">
        <v>0.3111467522052927</v>
      </c>
      <c r="AR421" s="12">
        <v>0.68885324779470725</v>
      </c>
      <c r="AS421" s="12">
        <v>0.31709249356308178</v>
      </c>
      <c r="AT421" s="12">
        <v>0.68290750643691822</v>
      </c>
      <c r="AU421" s="12">
        <v>0.36313617606602477</v>
      </c>
      <c r="AV421" s="12">
        <v>0.63686382393397523</v>
      </c>
      <c r="AW421" s="12">
        <v>0.36284584980237156</v>
      </c>
      <c r="AX421" s="12">
        <v>0.63715415019762844</v>
      </c>
      <c r="AY421" s="12">
        <v>0.37044334975369458</v>
      </c>
      <c r="AZ421" s="12">
        <v>0.62955665024630547</v>
      </c>
      <c r="BA421" s="12">
        <v>0.3780987702518056</v>
      </c>
      <c r="BB421" s="12">
        <v>0.6219012297481944</v>
      </c>
      <c r="BC421" s="12">
        <v>0.38308651597817617</v>
      </c>
      <c r="BD421" s="12">
        <v>0.61691348402182389</v>
      </c>
      <c r="BE421" s="11">
        <v>0.37707803637786036</v>
      </c>
      <c r="BF421" s="11">
        <v>0.6229219636221397</v>
      </c>
    </row>
    <row r="422" spans="1:58" x14ac:dyDescent="0.3">
      <c r="A422" s="3">
        <v>5052</v>
      </c>
      <c r="B422" s="4" t="s">
        <v>414</v>
      </c>
      <c r="C422" s="12">
        <v>2.0047169811320754E-2</v>
      </c>
      <c r="D422" s="12">
        <v>0.97995283018867929</v>
      </c>
      <c r="E422" s="12">
        <v>3.4278959810874705E-2</v>
      </c>
      <c r="F422" s="12">
        <v>0.9657210401891253</v>
      </c>
      <c r="G422" s="12">
        <v>4.3695380774032462E-2</v>
      </c>
      <c r="H422" s="12">
        <v>0.95630461922596754</v>
      </c>
      <c r="I422" s="12">
        <v>3.0264817150063052E-2</v>
      </c>
      <c r="J422" s="12">
        <v>0.96973518284993698</v>
      </c>
      <c r="K422" s="12">
        <v>2.8785982478097622E-2</v>
      </c>
      <c r="L422" s="12">
        <v>0.9712140175219024</v>
      </c>
      <c r="M422" s="12">
        <v>0</v>
      </c>
      <c r="N422" s="12">
        <v>1</v>
      </c>
      <c r="O422" s="12">
        <v>0</v>
      </c>
      <c r="P422" s="12">
        <v>1</v>
      </c>
      <c r="Q422" s="12">
        <v>0</v>
      </c>
      <c r="R422" s="12">
        <v>1</v>
      </c>
      <c r="S422" s="12">
        <v>0</v>
      </c>
      <c r="T422" s="12">
        <v>1</v>
      </c>
      <c r="U422" s="12">
        <v>0</v>
      </c>
      <c r="V422" s="12">
        <v>1</v>
      </c>
      <c r="W422" s="12">
        <v>0</v>
      </c>
      <c r="X422" s="12">
        <v>1</v>
      </c>
      <c r="Y422" s="12">
        <v>0</v>
      </c>
      <c r="Z422" s="12">
        <v>1</v>
      </c>
      <c r="AA422" s="12">
        <v>0</v>
      </c>
      <c r="AB422" s="12">
        <v>1</v>
      </c>
      <c r="AC422" s="12">
        <v>0</v>
      </c>
      <c r="AD422" s="12">
        <v>1</v>
      </c>
      <c r="AE422" s="12">
        <v>0</v>
      </c>
      <c r="AF422" s="12">
        <v>1</v>
      </c>
      <c r="AG422" s="12">
        <v>0</v>
      </c>
      <c r="AH422" s="12">
        <v>1</v>
      </c>
      <c r="AI422" s="12">
        <v>0</v>
      </c>
      <c r="AJ422" s="12">
        <v>1</v>
      </c>
      <c r="AK422" s="12">
        <v>0</v>
      </c>
      <c r="AL422" s="12">
        <v>1</v>
      </c>
      <c r="AM422" s="12">
        <v>0</v>
      </c>
      <c r="AN422" s="12">
        <v>1</v>
      </c>
      <c r="AO422" s="12">
        <v>0</v>
      </c>
      <c r="AP422" s="12">
        <v>1</v>
      </c>
      <c r="AQ422" s="12">
        <v>0</v>
      </c>
      <c r="AR422" s="12">
        <v>1</v>
      </c>
      <c r="AS422" s="12">
        <v>0</v>
      </c>
      <c r="AT422" s="12">
        <v>1</v>
      </c>
      <c r="AU422" s="12">
        <v>0</v>
      </c>
      <c r="AV422" s="12">
        <v>1</v>
      </c>
      <c r="AW422" s="12">
        <v>0</v>
      </c>
      <c r="AX422" s="12">
        <v>1</v>
      </c>
      <c r="AY422" s="12">
        <v>0</v>
      </c>
      <c r="AZ422" s="12">
        <v>1</v>
      </c>
      <c r="BA422" s="12">
        <v>0</v>
      </c>
      <c r="BB422" s="12">
        <v>1</v>
      </c>
      <c r="BC422" s="12">
        <v>0</v>
      </c>
      <c r="BD422" s="12">
        <v>1</v>
      </c>
      <c r="BE422" s="11">
        <v>0</v>
      </c>
      <c r="BF422" s="11">
        <v>1</v>
      </c>
    </row>
    <row r="423" spans="1:58" x14ac:dyDescent="0.3">
      <c r="A423" s="3">
        <v>5053</v>
      </c>
      <c r="B423" s="4" t="s">
        <v>415</v>
      </c>
      <c r="C423" s="12">
        <v>0.34778554778554777</v>
      </c>
      <c r="D423" s="12">
        <v>0.65221445221445218</v>
      </c>
      <c r="E423" s="12">
        <v>0.33062009767648365</v>
      </c>
      <c r="F423" s="12">
        <v>0.66937990232351641</v>
      </c>
      <c r="G423" s="12">
        <v>0.33114949374627756</v>
      </c>
      <c r="H423" s="12">
        <v>0.66885050625372244</v>
      </c>
      <c r="I423" s="12">
        <v>0.3317875841436051</v>
      </c>
      <c r="J423" s="12">
        <v>0.6682124158563949</v>
      </c>
      <c r="K423" s="12">
        <v>0.32967359050445105</v>
      </c>
      <c r="L423" s="12">
        <v>0.670326409495549</v>
      </c>
      <c r="M423" s="12">
        <v>0.33383255953272428</v>
      </c>
      <c r="N423" s="12">
        <v>0.66616744046727572</v>
      </c>
      <c r="O423" s="12">
        <v>0.30106080980128491</v>
      </c>
      <c r="P423" s="12">
        <v>0.69893919019871509</v>
      </c>
      <c r="Q423" s="12">
        <v>0.30507214041350589</v>
      </c>
      <c r="R423" s="12">
        <v>0.69492785958649417</v>
      </c>
      <c r="S423" s="12">
        <v>0.30222155956463398</v>
      </c>
      <c r="T423" s="12">
        <v>0.69777844043536608</v>
      </c>
      <c r="U423" s="12">
        <v>0.36539634146341465</v>
      </c>
      <c r="V423" s="12">
        <v>0.6346036585365854</v>
      </c>
      <c r="W423" s="12">
        <v>0.41163726400495204</v>
      </c>
      <c r="X423" s="12">
        <v>0.58836273599504796</v>
      </c>
      <c r="Y423" s="12">
        <v>0.40613369063570048</v>
      </c>
      <c r="Z423" s="12">
        <v>0.59386630936429952</v>
      </c>
      <c r="AA423" s="12">
        <v>0.41430479299599349</v>
      </c>
      <c r="AB423" s="12">
        <v>0.58569520700400657</v>
      </c>
      <c r="AC423" s="12">
        <v>0.41669146087473968</v>
      </c>
      <c r="AD423" s="12">
        <v>0.58330853912526037</v>
      </c>
      <c r="AE423" s="12">
        <v>0.38467284135046309</v>
      </c>
      <c r="AF423" s="12">
        <v>0.61532715864953691</v>
      </c>
      <c r="AG423" s="12">
        <v>0.38805289557683537</v>
      </c>
      <c r="AH423" s="12">
        <v>0.61194710442316458</v>
      </c>
      <c r="AI423" s="12">
        <v>0.39326007326007328</v>
      </c>
      <c r="AJ423" s="12">
        <v>0.60673992673992672</v>
      </c>
      <c r="AK423" s="12">
        <v>0.42657239652378848</v>
      </c>
      <c r="AL423" s="12">
        <v>0.57342760347621147</v>
      </c>
      <c r="AM423" s="12">
        <v>0.42517921146953402</v>
      </c>
      <c r="AN423" s="12">
        <v>0.57482078853046592</v>
      </c>
      <c r="AO423" s="12">
        <v>0.42557651991614254</v>
      </c>
      <c r="AP423" s="12">
        <v>0.57442348008385746</v>
      </c>
      <c r="AQ423" s="12">
        <v>0.4272740806907846</v>
      </c>
      <c r="AR423" s="12">
        <v>0.57272591930921546</v>
      </c>
      <c r="AS423" s="12">
        <v>0.48998642226748135</v>
      </c>
      <c r="AT423" s="12">
        <v>0.51001357773251865</v>
      </c>
      <c r="AU423" s="12">
        <v>0.44761620086683607</v>
      </c>
      <c r="AV423" s="12">
        <v>0.55238379913316393</v>
      </c>
      <c r="AW423" s="12">
        <v>0.43509973206311403</v>
      </c>
      <c r="AX423" s="12">
        <v>0.56490026793688597</v>
      </c>
      <c r="AY423" s="12">
        <v>0.47700044372134298</v>
      </c>
      <c r="AZ423" s="12">
        <v>0.52299955627865702</v>
      </c>
      <c r="BA423" s="12">
        <v>0.47759207217867178</v>
      </c>
      <c r="BB423" s="12">
        <v>0.52240792782132817</v>
      </c>
      <c r="BC423" s="12">
        <v>0.48248454518692963</v>
      </c>
      <c r="BD423" s="12">
        <v>0.51751545481307037</v>
      </c>
      <c r="BE423" s="11">
        <v>0.48200589970501473</v>
      </c>
      <c r="BF423" s="11">
        <v>0.51799410029498527</v>
      </c>
    </row>
    <row r="424" spans="1:58" x14ac:dyDescent="0.3">
      <c r="A424" s="3">
        <v>5054</v>
      </c>
      <c r="B424" s="4" t="s">
        <v>416</v>
      </c>
      <c r="C424" s="12">
        <v>0.24262588141821431</v>
      </c>
      <c r="D424" s="12">
        <v>0.75737411858178572</v>
      </c>
      <c r="E424" s="12">
        <v>0.24682341170585292</v>
      </c>
      <c r="F424" s="12">
        <v>0.75317658829414702</v>
      </c>
      <c r="G424" s="12">
        <v>0.24779657582818357</v>
      </c>
      <c r="H424" s="12">
        <v>0.7522034241718164</v>
      </c>
      <c r="I424" s="12">
        <v>0.24867832452216349</v>
      </c>
      <c r="J424" s="12">
        <v>0.75132167547783657</v>
      </c>
      <c r="K424" s="12">
        <v>0.25357106676121971</v>
      </c>
      <c r="L424" s="12">
        <v>0.74642893323878023</v>
      </c>
      <c r="M424" s="12">
        <v>0.2479757085020243</v>
      </c>
      <c r="N424" s="12">
        <v>0.75202429149797567</v>
      </c>
      <c r="O424" s="12">
        <v>0.25091093117408908</v>
      </c>
      <c r="P424" s="12">
        <v>0.74908906882591098</v>
      </c>
      <c r="Q424" s="12">
        <v>0.25464514163874508</v>
      </c>
      <c r="R424" s="12">
        <v>0.74535485836125492</v>
      </c>
      <c r="S424" s="12">
        <v>0.25161812297734626</v>
      </c>
      <c r="T424" s="12">
        <v>0.74838187702265369</v>
      </c>
      <c r="U424" s="12">
        <v>0.29571855293727184</v>
      </c>
      <c r="V424" s="12">
        <v>0.70428144706272822</v>
      </c>
      <c r="W424" s="12">
        <v>0.30643414211438474</v>
      </c>
      <c r="X424" s="12">
        <v>0.6935658578856152</v>
      </c>
      <c r="Y424" s="12">
        <v>0.30839612486544671</v>
      </c>
      <c r="Z424" s="12">
        <v>0.69160387513455324</v>
      </c>
      <c r="AA424" s="12">
        <v>0.33422763388711174</v>
      </c>
      <c r="AB424" s="12">
        <v>0.66577236611288826</v>
      </c>
      <c r="AC424" s="12">
        <v>0.33832799421308257</v>
      </c>
      <c r="AD424" s="12">
        <v>0.66167200578691743</v>
      </c>
      <c r="AE424" s="12">
        <v>0.34545641871007626</v>
      </c>
      <c r="AF424" s="12">
        <v>0.65454358128992374</v>
      </c>
      <c r="AG424" s="12">
        <v>0.3406153846153846</v>
      </c>
      <c r="AH424" s="12">
        <v>0.65938461538461535</v>
      </c>
      <c r="AI424" s="12">
        <v>0.34330967808289625</v>
      </c>
      <c r="AJ424" s="12">
        <v>0.65669032191710375</v>
      </c>
      <c r="AK424" s="12">
        <v>0.34543204784491649</v>
      </c>
      <c r="AL424" s="12">
        <v>0.65456795215508357</v>
      </c>
      <c r="AM424" s="12">
        <v>0.34561783834004334</v>
      </c>
      <c r="AN424" s="12">
        <v>0.65438216165995666</v>
      </c>
      <c r="AO424" s="12">
        <v>0.34570432643018251</v>
      </c>
      <c r="AP424" s="12">
        <v>0.65429567356981755</v>
      </c>
      <c r="AQ424" s="12">
        <v>0.34049323786793956</v>
      </c>
      <c r="AR424" s="12">
        <v>0.6595067621320605</v>
      </c>
      <c r="AS424" s="12">
        <v>0.33943311785181501</v>
      </c>
      <c r="AT424" s="12">
        <v>0.66056688214818493</v>
      </c>
      <c r="AU424" s="12">
        <v>0.32971907343518975</v>
      </c>
      <c r="AV424" s="12">
        <v>0.6702809265648102</v>
      </c>
      <c r="AW424" s="12">
        <v>0.36482758620689654</v>
      </c>
      <c r="AX424" s="12">
        <v>0.63517241379310341</v>
      </c>
      <c r="AY424" s="12">
        <v>0.35886257802437332</v>
      </c>
      <c r="AZ424" s="12">
        <v>0.64113742197562662</v>
      </c>
      <c r="BA424" s="12">
        <v>0.37811387900355869</v>
      </c>
      <c r="BB424" s="12">
        <v>0.62188612099644125</v>
      </c>
      <c r="BC424" s="12">
        <v>0.35668156979632387</v>
      </c>
      <c r="BD424" s="12">
        <v>0.64331843020367607</v>
      </c>
      <c r="BE424" s="11">
        <v>0.35692246441723896</v>
      </c>
      <c r="BF424" s="11">
        <v>0.64307753558276104</v>
      </c>
    </row>
    <row r="425" spans="1:58" x14ac:dyDescent="0.3">
      <c r="A425" s="3">
        <v>5061</v>
      </c>
      <c r="B425" s="4" t="s">
        <v>417</v>
      </c>
      <c r="C425" s="11">
        <v>0.28311918475852904</v>
      </c>
      <c r="D425" s="11">
        <v>0.71688081524147096</v>
      </c>
      <c r="E425" s="11">
        <v>0.28883928571428569</v>
      </c>
      <c r="F425" s="11">
        <v>0.71116071428571426</v>
      </c>
      <c r="G425" s="11">
        <v>0.29089261440869957</v>
      </c>
      <c r="H425" s="11">
        <v>0.70910738559130038</v>
      </c>
      <c r="I425" s="11">
        <v>0.29052823315118398</v>
      </c>
      <c r="J425" s="11">
        <v>0.70947176684881608</v>
      </c>
      <c r="K425" s="11">
        <v>0.29153463105477589</v>
      </c>
      <c r="L425" s="11">
        <v>0.70846536894522405</v>
      </c>
      <c r="M425" s="11">
        <v>0.29091747349008762</v>
      </c>
      <c r="N425" s="11">
        <v>0.70908252650991244</v>
      </c>
      <c r="O425" s="11">
        <v>0.28479853479853479</v>
      </c>
      <c r="P425" s="11">
        <v>0.71520146520146521</v>
      </c>
      <c r="Q425" s="11">
        <v>0.2858455882352941</v>
      </c>
      <c r="R425" s="11">
        <v>0.71415441176470584</v>
      </c>
      <c r="S425" s="11">
        <v>0.28421532846715331</v>
      </c>
      <c r="T425" s="11">
        <v>0.71578467153284675</v>
      </c>
      <c r="U425" s="11">
        <v>0.28455284552845528</v>
      </c>
      <c r="V425" s="11">
        <v>0.71544715447154472</v>
      </c>
      <c r="W425" s="11">
        <v>0.31059160305343514</v>
      </c>
      <c r="X425" s="11">
        <v>0.68940839694656486</v>
      </c>
      <c r="Y425" s="11">
        <v>0.30619047619047618</v>
      </c>
      <c r="Z425" s="11">
        <v>0.69380952380952376</v>
      </c>
      <c r="AA425" s="11">
        <v>0.30917647058823527</v>
      </c>
      <c r="AB425" s="11">
        <v>0.69082352941176473</v>
      </c>
      <c r="AC425" s="11">
        <v>0.31119544592030363</v>
      </c>
      <c r="AD425" s="11">
        <v>0.68880455407969643</v>
      </c>
      <c r="AE425" s="11">
        <v>0.31096408317580343</v>
      </c>
      <c r="AF425" s="11">
        <v>0.68903591682419663</v>
      </c>
      <c r="AG425" s="11">
        <v>0.3091948546927108</v>
      </c>
      <c r="AH425" s="11">
        <v>0.6908051453072892</v>
      </c>
      <c r="AI425" s="11">
        <v>0.31082375478927204</v>
      </c>
      <c r="AJ425" s="11">
        <v>0.68917624521072796</v>
      </c>
      <c r="AK425" s="11">
        <v>0.3182920912178554</v>
      </c>
      <c r="AL425" s="11">
        <v>0.6817079087821446</v>
      </c>
      <c r="AM425" s="11">
        <v>0.32615083251714005</v>
      </c>
      <c r="AN425" s="11">
        <v>0.67384916748285995</v>
      </c>
      <c r="AO425" s="11">
        <v>0.33071638861629049</v>
      </c>
      <c r="AP425" s="11">
        <v>0.66928361138370951</v>
      </c>
      <c r="AQ425" s="11">
        <v>0.33203694701020903</v>
      </c>
      <c r="AR425" s="11">
        <v>0.66796305298979097</v>
      </c>
      <c r="AS425" s="11">
        <v>0.33477218225419664</v>
      </c>
      <c r="AT425" s="11">
        <v>0.66522781774580331</v>
      </c>
      <c r="AU425" s="11">
        <v>0.3231292517006803</v>
      </c>
      <c r="AV425" s="11">
        <v>0.6768707482993197</v>
      </c>
      <c r="AW425" s="11">
        <v>0.32746823069403713</v>
      </c>
      <c r="AX425" s="11">
        <v>0.67253176930596281</v>
      </c>
      <c r="AY425" s="11">
        <v>0.33611383709519138</v>
      </c>
      <c r="AZ425" s="11">
        <v>0.66388616290480862</v>
      </c>
      <c r="BA425" s="11">
        <v>0.33546168958742634</v>
      </c>
      <c r="BB425" s="11">
        <v>0.66453831041257372</v>
      </c>
      <c r="BC425" s="11">
        <v>0.34501480750246794</v>
      </c>
      <c r="BD425" s="11">
        <v>0.65498519249753206</v>
      </c>
      <c r="BE425" s="11">
        <v>0.34575772437469349</v>
      </c>
      <c r="BF425" s="11">
        <v>0.65424227562530657</v>
      </c>
    </row>
    <row r="426" spans="1:58" x14ac:dyDescent="0.3">
      <c r="B426" s="8" t="s">
        <v>458</v>
      </c>
      <c r="C426" s="11">
        <v>0.72351405479824638</v>
      </c>
      <c r="D426" s="11">
        <v>0.27648594520175368</v>
      </c>
      <c r="E426" s="11">
        <v>0.73282379306725731</v>
      </c>
      <c r="F426" s="11">
        <v>0.26717620693274269</v>
      </c>
      <c r="G426" s="11">
        <v>0.73589080885338787</v>
      </c>
      <c r="H426" s="11">
        <v>0.26410919114661213</v>
      </c>
      <c r="I426" s="11">
        <v>0.73826880863099609</v>
      </c>
      <c r="J426" s="11">
        <v>0.26173119136900391</v>
      </c>
      <c r="K426" s="11">
        <v>0.74050696507113933</v>
      </c>
      <c r="L426" s="11">
        <v>0.25949303492886067</v>
      </c>
      <c r="M426" s="11">
        <v>0.73984982482951278</v>
      </c>
      <c r="N426" s="11">
        <v>0.26015017517048716</v>
      </c>
      <c r="O426" s="11">
        <v>0.74201677795055498</v>
      </c>
      <c r="P426" s="11">
        <v>0.25798322204944502</v>
      </c>
      <c r="Q426" s="11">
        <v>0.74429297167464792</v>
      </c>
      <c r="R426" s="11">
        <v>0.25570702832535214</v>
      </c>
      <c r="S426" s="11">
        <v>0.74681142154029578</v>
      </c>
      <c r="T426" s="11">
        <v>0.25318857845970416</v>
      </c>
      <c r="U426" s="11">
        <v>0.767005135899681</v>
      </c>
      <c r="V426" s="11">
        <v>0.23299486410031897</v>
      </c>
      <c r="W426" s="11">
        <v>0.77313449216990626</v>
      </c>
      <c r="X426" s="11">
        <v>0.22686550783009377</v>
      </c>
      <c r="Y426" s="11">
        <v>0.76981021533606353</v>
      </c>
      <c r="Z426" s="11">
        <v>0.2301897846639365</v>
      </c>
      <c r="AA426" s="11">
        <v>0.77261368770835037</v>
      </c>
      <c r="AB426" s="11">
        <v>0.22738631229164963</v>
      </c>
      <c r="AC426" s="11">
        <v>0.77593436118086112</v>
      </c>
      <c r="AD426" s="11">
        <v>0.22406563881913888</v>
      </c>
      <c r="AE426" s="11">
        <v>0.77599865183154737</v>
      </c>
      <c r="AF426" s="11">
        <v>0.2240013481684526</v>
      </c>
      <c r="AG426" s="11">
        <v>0.77599634859814892</v>
      </c>
      <c r="AH426" s="11">
        <v>0.22400365140185102</v>
      </c>
      <c r="AI426" s="11">
        <v>0.78014375023380655</v>
      </c>
      <c r="AJ426" s="11">
        <v>0.21985624976619342</v>
      </c>
      <c r="AK426" s="11">
        <v>0.78317600785363306</v>
      </c>
      <c r="AL426" s="11">
        <v>0.21682399214636691</v>
      </c>
      <c r="AM426" s="11">
        <v>0.78810321252552806</v>
      </c>
      <c r="AN426" s="11">
        <v>0.21189678747447196</v>
      </c>
      <c r="AO426" s="11">
        <v>0.78924013618949607</v>
      </c>
      <c r="AP426" s="11">
        <v>0.21075986381050393</v>
      </c>
      <c r="AQ426" s="11">
        <v>0.79469573059814425</v>
      </c>
      <c r="AR426" s="11">
        <v>0.20530426940185573</v>
      </c>
      <c r="AS426" s="11">
        <v>0.796439828460767</v>
      </c>
      <c r="AT426" s="11">
        <v>0.203560171539233</v>
      </c>
      <c r="AU426" s="11">
        <v>0.8054588383891611</v>
      </c>
      <c r="AV426" s="11">
        <v>0.19454116161083893</v>
      </c>
      <c r="AW426" s="11">
        <v>0.8081361912551176</v>
      </c>
      <c r="AX426" s="11">
        <v>0.1918638087448824</v>
      </c>
      <c r="AY426" s="11">
        <v>0.81078596110531653</v>
      </c>
      <c r="AZ426" s="11">
        <v>0.18921403889468341</v>
      </c>
      <c r="BA426" s="11">
        <v>0.81367895083607056</v>
      </c>
      <c r="BB426" s="11">
        <v>0.18632104916392947</v>
      </c>
      <c r="BC426" s="11">
        <v>0.81683332872457992</v>
      </c>
      <c r="BD426" s="11">
        <v>0.18316667127542005</v>
      </c>
      <c r="BE426" s="11">
        <v>0.81928999237680644</v>
      </c>
      <c r="BF426" s="11">
        <v>0.1807100076231935</v>
      </c>
    </row>
  </sheetData>
  <sheetProtection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26"/>
  <sheetViews>
    <sheetView workbookViewId="0">
      <selection activeCell="C4" sqref="C4"/>
    </sheetView>
  </sheetViews>
  <sheetFormatPr baseColWidth="10" defaultRowHeight="14.4" x14ac:dyDescent="0.3"/>
  <sheetData>
    <row r="2" spans="1:7" x14ac:dyDescent="0.3">
      <c r="A2" s="1" t="s">
        <v>0</v>
      </c>
      <c r="B2" s="1" t="s">
        <v>1</v>
      </c>
      <c r="C2" s="1" t="s">
        <v>462</v>
      </c>
      <c r="D2" s="1" t="s">
        <v>462</v>
      </c>
      <c r="E2" s="1" t="s">
        <v>462</v>
      </c>
      <c r="F2" s="1" t="s">
        <v>462</v>
      </c>
      <c r="G2" s="1" t="s">
        <v>462</v>
      </c>
    </row>
    <row r="3" spans="1:7" x14ac:dyDescent="0.3">
      <c r="A3" s="2"/>
      <c r="B3" s="2"/>
      <c r="C3" s="2" t="s">
        <v>445</v>
      </c>
      <c r="D3" s="2" t="s">
        <v>452</v>
      </c>
      <c r="E3" s="2" t="s">
        <v>453</v>
      </c>
      <c r="F3" s="2" t="s">
        <v>454</v>
      </c>
      <c r="G3" s="2" t="s">
        <v>455</v>
      </c>
    </row>
    <row r="4" spans="1:7" x14ac:dyDescent="0.3">
      <c r="A4" s="3">
        <v>101</v>
      </c>
      <c r="B4" s="4" t="s">
        <v>2</v>
      </c>
      <c r="C4">
        <v>0.78465873152780174</v>
      </c>
      <c r="D4">
        <v>0.7856713152857534</v>
      </c>
      <c r="E4">
        <v>0.80932857675310155</v>
      </c>
      <c r="F4">
        <v>0.84527175620483819</v>
      </c>
      <c r="G4">
        <v>0.89027561102444097</v>
      </c>
    </row>
    <row r="5" spans="1:7" x14ac:dyDescent="0.3">
      <c r="A5" s="3">
        <v>104</v>
      </c>
      <c r="B5" s="4" t="s">
        <v>3</v>
      </c>
      <c r="C5">
        <v>0.7771718383596008</v>
      </c>
      <c r="D5">
        <v>0.76972107490693997</v>
      </c>
      <c r="E5">
        <v>0.79174764538795039</v>
      </c>
      <c r="F5">
        <v>0.83492597910580779</v>
      </c>
      <c r="G5">
        <v>0.89088012743926726</v>
      </c>
    </row>
    <row r="6" spans="1:7" x14ac:dyDescent="0.3">
      <c r="A6" s="3">
        <v>105</v>
      </c>
      <c r="B6" s="4" t="s">
        <v>4</v>
      </c>
      <c r="C6">
        <v>0.77857119984629675</v>
      </c>
      <c r="D6">
        <v>0.78987162078755713</v>
      </c>
      <c r="E6">
        <v>0.81905896003175471</v>
      </c>
      <c r="F6">
        <v>0.85147192716236719</v>
      </c>
      <c r="G6">
        <v>0.90763803680981592</v>
      </c>
    </row>
    <row r="7" spans="1:7" x14ac:dyDescent="0.3">
      <c r="A7" s="3">
        <v>106</v>
      </c>
      <c r="B7" s="4" t="s">
        <v>5</v>
      </c>
      <c r="C7">
        <v>0.75518033639674009</v>
      </c>
      <c r="D7">
        <v>0.76719738722188202</v>
      </c>
      <c r="E7">
        <v>0.79604506327105395</v>
      </c>
      <c r="F7">
        <v>0.83720206245743745</v>
      </c>
      <c r="G7">
        <v>0.88723613062135587</v>
      </c>
    </row>
    <row r="8" spans="1:7" x14ac:dyDescent="0.3">
      <c r="A8" s="3">
        <v>111</v>
      </c>
      <c r="B8" s="4" t="s">
        <v>6</v>
      </c>
      <c r="C8">
        <v>0.7748240813135262</v>
      </c>
      <c r="D8">
        <v>0.94477234401349075</v>
      </c>
      <c r="E8">
        <v>1.0535475234270415</v>
      </c>
      <c r="F8">
        <v>1.117401392111369</v>
      </c>
      <c r="G8">
        <v>1.1365155131264917</v>
      </c>
    </row>
    <row r="9" spans="1:7" x14ac:dyDescent="0.3">
      <c r="A9" s="3">
        <v>118</v>
      </c>
      <c r="B9" s="4" t="s">
        <v>7</v>
      </c>
      <c r="C9">
        <v>0.79358974358974355</v>
      </c>
      <c r="D9">
        <v>0.88652482269503541</v>
      </c>
      <c r="E9">
        <v>0.94656488549618323</v>
      </c>
      <c r="F9">
        <v>1.1252173913043477</v>
      </c>
      <c r="G9">
        <v>1.2678227360308285</v>
      </c>
    </row>
    <row r="10" spans="1:7" x14ac:dyDescent="0.3">
      <c r="A10" s="3">
        <v>119</v>
      </c>
      <c r="B10" s="4" t="s">
        <v>8</v>
      </c>
      <c r="C10">
        <v>0.85781249999999998</v>
      </c>
      <c r="D10">
        <v>0.87931951089845828</v>
      </c>
      <c r="E10">
        <v>0.94438264738598443</v>
      </c>
      <c r="F10">
        <v>1.0383707201889021</v>
      </c>
      <c r="G10">
        <v>1.0952970297029703</v>
      </c>
    </row>
    <row r="11" spans="1:7" x14ac:dyDescent="0.3">
      <c r="A11" s="3">
        <v>121</v>
      </c>
      <c r="B11" s="4" t="s">
        <v>9</v>
      </c>
      <c r="C11">
        <v>0.81382978723404253</v>
      </c>
      <c r="D11">
        <v>0.7613065326633166</v>
      </c>
      <c r="E11">
        <v>0.89870129870129867</v>
      </c>
      <c r="F11">
        <v>0.89249999999999996</v>
      </c>
      <c r="G11">
        <v>0.91687041564792171</v>
      </c>
    </row>
    <row r="12" spans="1:7" x14ac:dyDescent="0.3">
      <c r="A12" s="3">
        <v>122</v>
      </c>
      <c r="B12" s="4" t="s">
        <v>10</v>
      </c>
      <c r="C12">
        <v>0.74926253687315636</v>
      </c>
      <c r="D12">
        <v>0.73600250234594933</v>
      </c>
      <c r="E12">
        <v>0.78450968144909428</v>
      </c>
      <c r="F12">
        <v>0.85578144853875482</v>
      </c>
      <c r="G12">
        <v>0.92355037252996441</v>
      </c>
    </row>
    <row r="13" spans="1:7" x14ac:dyDescent="0.3">
      <c r="A13" s="3">
        <v>123</v>
      </c>
      <c r="B13" s="4" t="s">
        <v>11</v>
      </c>
      <c r="C13">
        <v>0.79210042865890995</v>
      </c>
      <c r="D13">
        <v>0.7956867196367764</v>
      </c>
      <c r="E13">
        <v>0.80458839406207827</v>
      </c>
      <c r="F13">
        <v>0.79764645689434643</v>
      </c>
      <c r="G13">
        <v>0.81185185185185182</v>
      </c>
    </row>
    <row r="14" spans="1:7" x14ac:dyDescent="0.3">
      <c r="A14" s="3">
        <v>124</v>
      </c>
      <c r="B14" s="4" t="s">
        <v>12</v>
      </c>
      <c r="C14">
        <v>0.77063500951954311</v>
      </c>
      <c r="D14">
        <v>0.78813559322033899</v>
      </c>
      <c r="E14">
        <v>0.80641800375078143</v>
      </c>
      <c r="F14">
        <v>0.8375051292572836</v>
      </c>
      <c r="G14">
        <v>0.90124987088110731</v>
      </c>
    </row>
    <row r="15" spans="1:7" x14ac:dyDescent="0.3">
      <c r="A15" s="3">
        <v>125</v>
      </c>
      <c r="B15" s="4" t="s">
        <v>13</v>
      </c>
      <c r="C15">
        <v>0.77208507995652853</v>
      </c>
      <c r="D15">
        <v>0.77157285014109611</v>
      </c>
      <c r="E15">
        <v>0.79092759523117184</v>
      </c>
      <c r="F15">
        <v>0.82616849394114256</v>
      </c>
      <c r="G15">
        <v>0.88697681201691703</v>
      </c>
    </row>
    <row r="16" spans="1:7" x14ac:dyDescent="0.3">
      <c r="A16" s="3">
        <v>127</v>
      </c>
      <c r="B16" s="4" t="s">
        <v>14</v>
      </c>
      <c r="C16">
        <v>0.78518173345759557</v>
      </c>
      <c r="D16">
        <v>0.81644444444444442</v>
      </c>
      <c r="E16">
        <v>0.8347566182749786</v>
      </c>
      <c r="F16">
        <v>0.90236686390532539</v>
      </c>
      <c r="G16">
        <v>0.9380457380457381</v>
      </c>
    </row>
    <row r="17" spans="1:7" x14ac:dyDescent="0.3">
      <c r="A17" s="3">
        <v>128</v>
      </c>
      <c r="B17" s="4" t="s">
        <v>15</v>
      </c>
      <c r="C17">
        <v>0.78537222464083589</v>
      </c>
      <c r="D17">
        <v>0.80573384681215232</v>
      </c>
      <c r="E17">
        <v>0.83219616204690827</v>
      </c>
      <c r="F17">
        <v>0.86649550706033374</v>
      </c>
      <c r="G17">
        <v>0.89868222078202631</v>
      </c>
    </row>
    <row r="18" spans="1:7" x14ac:dyDescent="0.3">
      <c r="A18" s="3">
        <v>135</v>
      </c>
      <c r="B18" s="4" t="s">
        <v>16</v>
      </c>
      <c r="C18">
        <v>0.79403989425618837</v>
      </c>
      <c r="D18">
        <v>0.82153702405979911</v>
      </c>
      <c r="E18">
        <v>0.83867989845372726</v>
      </c>
      <c r="F18">
        <v>0.85901563937442504</v>
      </c>
      <c r="G18">
        <v>0.91941564561734213</v>
      </c>
    </row>
    <row r="19" spans="1:7" x14ac:dyDescent="0.3">
      <c r="A19" s="3">
        <v>136</v>
      </c>
      <c r="B19" s="4" t="s">
        <v>17</v>
      </c>
      <c r="C19">
        <v>0.77281746031746035</v>
      </c>
      <c r="D19">
        <v>0.76268595883431833</v>
      </c>
      <c r="E19">
        <v>0.78415704843642098</v>
      </c>
      <c r="F19">
        <v>0.83742061553492919</v>
      </c>
      <c r="G19">
        <v>0.90128042224611471</v>
      </c>
    </row>
    <row r="20" spans="1:7" x14ac:dyDescent="0.3">
      <c r="A20" s="3">
        <v>137</v>
      </c>
      <c r="B20" s="4" t="s">
        <v>18</v>
      </c>
      <c r="C20">
        <v>0.71182728410513141</v>
      </c>
      <c r="D20">
        <v>0.73925886143931252</v>
      </c>
      <c r="E20">
        <v>0.73119310014374705</v>
      </c>
      <c r="F20">
        <v>0.70951871657754007</v>
      </c>
      <c r="G20">
        <v>0.72796709753231492</v>
      </c>
    </row>
    <row r="21" spans="1:7" x14ac:dyDescent="0.3">
      <c r="A21" s="3">
        <v>138</v>
      </c>
      <c r="B21" s="4" t="s">
        <v>19</v>
      </c>
      <c r="C21">
        <v>0.66943866943866948</v>
      </c>
      <c r="D21">
        <v>0.64260020554984587</v>
      </c>
      <c r="E21">
        <v>0.68018234165067182</v>
      </c>
      <c r="F21">
        <v>0.7037366548042705</v>
      </c>
      <c r="G21">
        <v>0.71672847136382367</v>
      </c>
    </row>
    <row r="22" spans="1:7" x14ac:dyDescent="0.3">
      <c r="A22" s="3">
        <v>211</v>
      </c>
      <c r="B22" s="4" t="s">
        <v>20</v>
      </c>
      <c r="C22">
        <v>0.78065173116089615</v>
      </c>
      <c r="D22">
        <v>0.81444652908067539</v>
      </c>
      <c r="E22">
        <v>0.81403353927625777</v>
      </c>
      <c r="F22">
        <v>0.82452165156092649</v>
      </c>
      <c r="G22">
        <v>0.8623412569195702</v>
      </c>
    </row>
    <row r="23" spans="1:7" x14ac:dyDescent="0.3">
      <c r="A23" s="3">
        <v>213</v>
      </c>
      <c r="B23" s="4" t="s">
        <v>21</v>
      </c>
      <c r="C23">
        <v>0.79482708514966582</v>
      </c>
      <c r="D23">
        <v>0.79484348258157123</v>
      </c>
      <c r="E23">
        <v>0.81130434782608696</v>
      </c>
      <c r="F23">
        <v>0.84972796517954297</v>
      </c>
      <c r="G23">
        <v>0.91939252336448596</v>
      </c>
    </row>
    <row r="24" spans="1:7" x14ac:dyDescent="0.3">
      <c r="A24" s="3">
        <v>214</v>
      </c>
      <c r="B24" s="4" t="s">
        <v>22</v>
      </c>
      <c r="C24">
        <v>0.73048423229364123</v>
      </c>
      <c r="D24">
        <v>0.66731707317073174</v>
      </c>
      <c r="E24">
        <v>0.69724310776942355</v>
      </c>
      <c r="F24">
        <v>0.72234150751497339</v>
      </c>
      <c r="G24">
        <v>0.74400369003690037</v>
      </c>
    </row>
    <row r="25" spans="1:7" x14ac:dyDescent="0.3">
      <c r="A25" s="3">
        <v>215</v>
      </c>
      <c r="B25" s="4" t="s">
        <v>23</v>
      </c>
      <c r="C25">
        <v>0.78766189502385819</v>
      </c>
      <c r="D25">
        <v>0.82972816657027182</v>
      </c>
      <c r="E25">
        <v>0.90978816654492334</v>
      </c>
      <c r="F25">
        <v>1.0135469584473102</v>
      </c>
      <c r="G25">
        <v>1.1440918107112497</v>
      </c>
    </row>
    <row r="26" spans="1:7" x14ac:dyDescent="0.3">
      <c r="A26" s="3">
        <v>216</v>
      </c>
      <c r="B26" s="4" t="s">
        <v>24</v>
      </c>
      <c r="C26">
        <v>0.75527848562067712</v>
      </c>
      <c r="D26">
        <v>0.81823837881077233</v>
      </c>
      <c r="E26">
        <v>0.86882921208898345</v>
      </c>
      <c r="F26">
        <v>0.92862892406761466</v>
      </c>
      <c r="G26">
        <v>0.97267562449274059</v>
      </c>
    </row>
    <row r="27" spans="1:7" x14ac:dyDescent="0.3">
      <c r="A27" s="3">
        <v>217</v>
      </c>
      <c r="B27" s="4" t="s">
        <v>25</v>
      </c>
      <c r="C27">
        <v>0.82011786766675598</v>
      </c>
      <c r="D27">
        <v>0.8358131711735024</v>
      </c>
      <c r="E27">
        <v>0.87518602394047229</v>
      </c>
      <c r="F27">
        <v>0.90348837209302324</v>
      </c>
      <c r="G27">
        <v>0.95771225950489203</v>
      </c>
    </row>
    <row r="28" spans="1:7" x14ac:dyDescent="0.3">
      <c r="A28" s="3">
        <v>219</v>
      </c>
      <c r="B28" s="4" t="s">
        <v>26</v>
      </c>
      <c r="C28">
        <v>0.77946412107629681</v>
      </c>
      <c r="D28">
        <v>0.78705413947379221</v>
      </c>
      <c r="E28">
        <v>0.81189115208115292</v>
      </c>
      <c r="F28">
        <v>0.83918869019359599</v>
      </c>
      <c r="G28">
        <v>0.87579804943010453</v>
      </c>
    </row>
    <row r="29" spans="1:7" x14ac:dyDescent="0.3">
      <c r="A29" s="3">
        <v>220</v>
      </c>
      <c r="B29" s="4" t="s">
        <v>27</v>
      </c>
      <c r="C29">
        <v>0.79844732414322406</v>
      </c>
      <c r="D29">
        <v>0.81194226851453333</v>
      </c>
      <c r="E29">
        <v>0.84949756611346749</v>
      </c>
      <c r="F29">
        <v>0.89600090953017086</v>
      </c>
      <c r="G29">
        <v>0.94436860068259387</v>
      </c>
    </row>
    <row r="30" spans="1:7" x14ac:dyDescent="0.3">
      <c r="A30" s="3">
        <v>221</v>
      </c>
      <c r="B30" s="4" t="s">
        <v>28</v>
      </c>
      <c r="C30">
        <v>0.7574522839373794</v>
      </c>
      <c r="D30">
        <v>0.7848139558334174</v>
      </c>
      <c r="E30">
        <v>0.81264752163650666</v>
      </c>
      <c r="F30">
        <v>0.86046738072054529</v>
      </c>
      <c r="G30">
        <v>0.91085459307401295</v>
      </c>
    </row>
    <row r="31" spans="1:7" x14ac:dyDescent="0.3">
      <c r="A31" s="3">
        <v>226</v>
      </c>
      <c r="B31" s="4" t="s">
        <v>29</v>
      </c>
      <c r="C31">
        <v>0.7375338229609586</v>
      </c>
      <c r="D31">
        <v>0.72821295354357407</v>
      </c>
      <c r="E31">
        <v>0.72464904713355816</v>
      </c>
      <c r="F31">
        <v>0.73491410952870362</v>
      </c>
      <c r="G31">
        <v>0.76764500349406006</v>
      </c>
    </row>
    <row r="32" spans="1:7" x14ac:dyDescent="0.3">
      <c r="A32" s="3">
        <v>227</v>
      </c>
      <c r="B32" s="4" t="s">
        <v>30</v>
      </c>
      <c r="C32">
        <v>0.73685778108711841</v>
      </c>
      <c r="D32">
        <v>0.74380730806076367</v>
      </c>
      <c r="E32">
        <v>0.77520617185421659</v>
      </c>
      <c r="F32">
        <v>0.79759285621845477</v>
      </c>
      <c r="G32">
        <v>0.84221994360420405</v>
      </c>
    </row>
    <row r="33" spans="1:7" x14ac:dyDescent="0.3">
      <c r="A33" s="3">
        <v>228</v>
      </c>
      <c r="B33" s="4" t="s">
        <v>31</v>
      </c>
      <c r="C33">
        <v>0.70455845889757773</v>
      </c>
      <c r="D33">
        <v>0.72873745377707344</v>
      </c>
      <c r="E33">
        <v>0.74936257011728713</v>
      </c>
      <c r="F33">
        <v>0.75946145636647233</v>
      </c>
      <c r="G33">
        <v>0.78503095104108045</v>
      </c>
    </row>
    <row r="34" spans="1:7" x14ac:dyDescent="0.3">
      <c r="A34" s="3">
        <v>229</v>
      </c>
      <c r="B34" s="4" t="s">
        <v>32</v>
      </c>
      <c r="C34">
        <v>0.7323520101297879</v>
      </c>
      <c r="D34">
        <v>0.75783783783783787</v>
      </c>
      <c r="E34">
        <v>0.7824131513647643</v>
      </c>
      <c r="F34">
        <v>0.82810759191469041</v>
      </c>
      <c r="G34">
        <v>0.9094567404426559</v>
      </c>
    </row>
    <row r="35" spans="1:7" x14ac:dyDescent="0.3">
      <c r="A35" s="3">
        <v>230</v>
      </c>
      <c r="B35" s="4" t="s">
        <v>33</v>
      </c>
      <c r="C35">
        <v>0.722340994120791</v>
      </c>
      <c r="D35">
        <v>0.73454603351510572</v>
      </c>
      <c r="E35">
        <v>0.76396226415094337</v>
      </c>
      <c r="F35">
        <v>0.79796595499134448</v>
      </c>
      <c r="G35">
        <v>0.83089509810718987</v>
      </c>
    </row>
    <row r="36" spans="1:7" x14ac:dyDescent="0.3">
      <c r="A36" s="3">
        <v>231</v>
      </c>
      <c r="B36" s="4" t="s">
        <v>34</v>
      </c>
      <c r="C36">
        <v>0.72530412075663975</v>
      </c>
      <c r="D36">
        <v>0.71014240046498112</v>
      </c>
      <c r="E36">
        <v>0.73017122613658725</v>
      </c>
      <c r="F36">
        <v>0.77513264257340486</v>
      </c>
      <c r="G36">
        <v>0.83427935447968837</v>
      </c>
    </row>
    <row r="37" spans="1:7" x14ac:dyDescent="0.3">
      <c r="A37" s="3">
        <v>233</v>
      </c>
      <c r="B37" s="4" t="s">
        <v>35</v>
      </c>
      <c r="C37">
        <v>0.77390190612521659</v>
      </c>
      <c r="D37">
        <v>0.75826901874310915</v>
      </c>
      <c r="E37">
        <v>0.78158371952448114</v>
      </c>
      <c r="F37">
        <v>0.83018111341308565</v>
      </c>
      <c r="G37">
        <v>0.89518356348939032</v>
      </c>
    </row>
    <row r="38" spans="1:7" x14ac:dyDescent="0.3">
      <c r="A38" s="3">
        <v>234</v>
      </c>
      <c r="B38" s="4" t="s">
        <v>36</v>
      </c>
      <c r="C38">
        <v>0.74856546687532599</v>
      </c>
      <c r="D38">
        <v>0.72809308952742813</v>
      </c>
      <c r="E38">
        <v>0.73049645390070927</v>
      </c>
      <c r="F38">
        <v>0.77729852440408631</v>
      </c>
      <c r="G38">
        <v>0.85717587242893456</v>
      </c>
    </row>
    <row r="39" spans="1:7" x14ac:dyDescent="0.3">
      <c r="A39" s="3">
        <v>235</v>
      </c>
      <c r="B39" s="4" t="s">
        <v>37</v>
      </c>
      <c r="C39">
        <v>0.7142857142857143</v>
      </c>
      <c r="D39">
        <v>0.68496214053120952</v>
      </c>
      <c r="E39">
        <v>0.69037139427448979</v>
      </c>
      <c r="F39">
        <v>0.71792485349879354</v>
      </c>
      <c r="G39">
        <v>0.76959263337003303</v>
      </c>
    </row>
    <row r="40" spans="1:7" x14ac:dyDescent="0.3">
      <c r="A40" s="3">
        <v>236</v>
      </c>
      <c r="B40" s="4" t="s">
        <v>38</v>
      </c>
      <c r="C40">
        <v>0.71459074733096084</v>
      </c>
      <c r="D40">
        <v>0.75993117378618991</v>
      </c>
      <c r="E40">
        <v>0.81027871995280931</v>
      </c>
      <c r="F40">
        <v>0.85780017528483787</v>
      </c>
      <c r="G40">
        <v>0.88918567715853303</v>
      </c>
    </row>
    <row r="41" spans="1:7" x14ac:dyDescent="0.3">
      <c r="A41" s="3">
        <v>237</v>
      </c>
      <c r="B41" s="4" t="s">
        <v>39</v>
      </c>
      <c r="C41">
        <v>0.71672354948805461</v>
      </c>
      <c r="D41">
        <v>0.73868402929944277</v>
      </c>
      <c r="E41">
        <v>0.77335039298117347</v>
      </c>
      <c r="F41">
        <v>0.80746644295302017</v>
      </c>
      <c r="G41">
        <v>0.84668574153552689</v>
      </c>
    </row>
    <row r="42" spans="1:7" x14ac:dyDescent="0.3">
      <c r="A42" s="3">
        <v>238</v>
      </c>
      <c r="B42" s="4" t="s">
        <v>40</v>
      </c>
      <c r="C42">
        <v>0.68705402650356784</v>
      </c>
      <c r="D42">
        <v>0.70122706292919057</v>
      </c>
      <c r="E42">
        <v>0.71972467197246714</v>
      </c>
      <c r="F42">
        <v>0.77294890820436724</v>
      </c>
      <c r="G42">
        <v>0.84886569389711364</v>
      </c>
    </row>
    <row r="43" spans="1:7" x14ac:dyDescent="0.3">
      <c r="A43" s="3">
        <v>239</v>
      </c>
      <c r="B43" s="4" t="s">
        <v>41</v>
      </c>
      <c r="C43">
        <v>0.79419035846724351</v>
      </c>
      <c r="D43">
        <v>0.86840509399636145</v>
      </c>
      <c r="E43">
        <v>0.95423197492163014</v>
      </c>
      <c r="F43">
        <v>1.0006414368184733</v>
      </c>
      <c r="G43">
        <v>1.0594125500667557</v>
      </c>
    </row>
    <row r="44" spans="1:7" x14ac:dyDescent="0.3">
      <c r="A44" s="3">
        <v>301</v>
      </c>
      <c r="B44" s="5" t="s">
        <v>42</v>
      </c>
      <c r="C44">
        <v>0.56414812131008951</v>
      </c>
      <c r="D44">
        <v>0.56933424310361636</v>
      </c>
      <c r="E44">
        <v>0.58627188766768357</v>
      </c>
      <c r="F44">
        <v>0.60405888243622319</v>
      </c>
      <c r="G44">
        <v>0.63195495041183392</v>
      </c>
    </row>
    <row r="45" spans="1:7" x14ac:dyDescent="0.3">
      <c r="A45" s="3">
        <v>402</v>
      </c>
      <c r="B45" s="4" t="s">
        <v>43</v>
      </c>
      <c r="C45">
        <v>0.80986981531940661</v>
      </c>
      <c r="D45">
        <v>0.83410868058992382</v>
      </c>
      <c r="E45">
        <v>0.86516634050880625</v>
      </c>
      <c r="F45">
        <v>0.90068725196012001</v>
      </c>
      <c r="G45">
        <v>0.95213228894691038</v>
      </c>
    </row>
    <row r="46" spans="1:7" x14ac:dyDescent="0.3">
      <c r="A46" s="3">
        <v>403</v>
      </c>
      <c r="B46" s="4" t="s">
        <v>44</v>
      </c>
      <c r="C46">
        <v>0.79658457249070636</v>
      </c>
      <c r="D46">
        <v>0.80716798592788042</v>
      </c>
      <c r="E46">
        <v>0.83209294854634042</v>
      </c>
      <c r="F46">
        <v>0.84731674372694687</v>
      </c>
      <c r="G46">
        <v>0.87087926042566155</v>
      </c>
    </row>
    <row r="47" spans="1:7" x14ac:dyDescent="0.3">
      <c r="A47" s="3">
        <v>412</v>
      </c>
      <c r="B47" s="4" t="s">
        <v>45</v>
      </c>
      <c r="C47">
        <v>0.7812027330099619</v>
      </c>
      <c r="D47">
        <v>0.77934531579475852</v>
      </c>
      <c r="E47">
        <v>0.81678314646286887</v>
      </c>
      <c r="F47">
        <v>0.86564279902359642</v>
      </c>
      <c r="G47">
        <v>0.93193662705857827</v>
      </c>
    </row>
    <row r="48" spans="1:7" x14ac:dyDescent="0.3">
      <c r="A48" s="3">
        <v>415</v>
      </c>
      <c r="B48" s="4" t="s">
        <v>46</v>
      </c>
      <c r="C48">
        <v>0.75987982435867807</v>
      </c>
      <c r="D48">
        <v>0.81354764638346733</v>
      </c>
      <c r="E48">
        <v>0.85671226524460931</v>
      </c>
      <c r="F48">
        <v>0.88873305282842452</v>
      </c>
      <c r="G48">
        <v>0.91650898770104072</v>
      </c>
    </row>
    <row r="49" spans="1:7" x14ac:dyDescent="0.3">
      <c r="A49" s="3">
        <v>417</v>
      </c>
      <c r="B49" s="4" t="s">
        <v>47</v>
      </c>
      <c r="C49">
        <v>0.78167069382119436</v>
      </c>
      <c r="D49">
        <v>0.8034905738042315</v>
      </c>
      <c r="E49">
        <v>0.83574138348534988</v>
      </c>
      <c r="F49">
        <v>0.86917149892763523</v>
      </c>
      <c r="G49">
        <v>0.89646543634657494</v>
      </c>
    </row>
    <row r="50" spans="1:7" x14ac:dyDescent="0.3">
      <c r="A50" s="3">
        <v>418</v>
      </c>
      <c r="B50" s="4" t="s">
        <v>48</v>
      </c>
      <c r="C50">
        <v>0.83411299028427488</v>
      </c>
      <c r="D50">
        <v>0.83693725629209503</v>
      </c>
      <c r="E50">
        <v>0.84480950716532677</v>
      </c>
      <c r="F50">
        <v>0.904677533664068</v>
      </c>
      <c r="G50">
        <v>0.987707881417209</v>
      </c>
    </row>
    <row r="51" spans="1:7" x14ac:dyDescent="0.3">
      <c r="A51" s="3">
        <v>419</v>
      </c>
      <c r="B51" s="4" t="s">
        <v>49</v>
      </c>
      <c r="C51">
        <v>0.71952017448200656</v>
      </c>
      <c r="D51">
        <v>0.74244359301830565</v>
      </c>
      <c r="E51">
        <v>0.79702444208289058</v>
      </c>
      <c r="F51">
        <v>0.85586924219910843</v>
      </c>
      <c r="G51">
        <v>0.92421323057161209</v>
      </c>
    </row>
    <row r="52" spans="1:7" x14ac:dyDescent="0.3">
      <c r="A52" s="3">
        <v>420</v>
      </c>
      <c r="B52" s="4" t="s">
        <v>50</v>
      </c>
      <c r="C52">
        <v>0.77977397855693997</v>
      </c>
      <c r="D52">
        <v>0.82547311504956444</v>
      </c>
      <c r="E52">
        <v>0.90980515399120054</v>
      </c>
      <c r="F52">
        <v>1.0139165009940359</v>
      </c>
      <c r="G52">
        <v>1.1140657802659202</v>
      </c>
    </row>
    <row r="53" spans="1:7" x14ac:dyDescent="0.3">
      <c r="A53" s="3">
        <v>423</v>
      </c>
      <c r="B53" s="4" t="s">
        <v>51</v>
      </c>
      <c r="C53">
        <v>0.84579439252336452</v>
      </c>
      <c r="D53">
        <v>0.89789169078131459</v>
      </c>
      <c r="E53">
        <v>0.97175141242937857</v>
      </c>
      <c r="F53">
        <v>1.0565257352941178</v>
      </c>
      <c r="G53">
        <v>1.1521526418786692</v>
      </c>
    </row>
    <row r="54" spans="1:7" x14ac:dyDescent="0.3">
      <c r="A54" s="3">
        <v>425</v>
      </c>
      <c r="B54" s="4" t="s">
        <v>52</v>
      </c>
      <c r="C54">
        <v>0.82659974905897116</v>
      </c>
      <c r="D54">
        <v>0.87142489049214122</v>
      </c>
      <c r="E54">
        <v>0.90714098875228877</v>
      </c>
      <c r="F54">
        <v>0.95988232147633057</v>
      </c>
      <c r="G54">
        <v>1.0385148240509836</v>
      </c>
    </row>
    <row r="55" spans="1:7" x14ac:dyDescent="0.3">
      <c r="A55" s="3">
        <v>426</v>
      </c>
      <c r="B55" s="4" t="s">
        <v>18</v>
      </c>
      <c r="C55">
        <v>0.80480627758705248</v>
      </c>
      <c r="D55">
        <v>0.86804451510333869</v>
      </c>
      <c r="E55">
        <v>0.9277244494635799</v>
      </c>
      <c r="F55">
        <v>1.0214198286413709</v>
      </c>
      <c r="G55">
        <v>1.1868131868131868</v>
      </c>
    </row>
    <row r="56" spans="1:7" x14ac:dyDescent="0.3">
      <c r="A56" s="3">
        <v>427</v>
      </c>
      <c r="B56" s="4" t="s">
        <v>53</v>
      </c>
      <c r="C56">
        <v>0.79816123265514605</v>
      </c>
      <c r="D56">
        <v>0.82177485620377977</v>
      </c>
      <c r="E56">
        <v>0.83279053141631587</v>
      </c>
      <c r="F56">
        <v>0.86118431250968841</v>
      </c>
      <c r="G56">
        <v>0.90478370336461433</v>
      </c>
    </row>
    <row r="57" spans="1:7" x14ac:dyDescent="0.3">
      <c r="A57" s="3">
        <v>428</v>
      </c>
      <c r="B57" s="4" t="s">
        <v>54</v>
      </c>
      <c r="C57">
        <v>0.83640939597315433</v>
      </c>
      <c r="D57">
        <v>0.86020260492040523</v>
      </c>
      <c r="E57">
        <v>0.92755380418308575</v>
      </c>
      <c r="F57">
        <v>0.99617834394904459</v>
      </c>
      <c r="G57">
        <v>1.0734996628455833</v>
      </c>
    </row>
    <row r="58" spans="1:7" x14ac:dyDescent="0.3">
      <c r="A58" s="3">
        <v>429</v>
      </c>
      <c r="B58" s="4" t="s">
        <v>55</v>
      </c>
      <c r="C58">
        <v>0.83306055646481181</v>
      </c>
      <c r="D58">
        <v>0.74028856825749167</v>
      </c>
      <c r="E58">
        <v>0.74325284090909094</v>
      </c>
      <c r="F58">
        <v>0.77894002789400274</v>
      </c>
      <c r="G58">
        <v>0.81383344803854096</v>
      </c>
    </row>
    <row r="59" spans="1:7" x14ac:dyDescent="0.3">
      <c r="A59" s="3">
        <v>430</v>
      </c>
      <c r="B59" s="4" t="s">
        <v>56</v>
      </c>
      <c r="C59">
        <v>0.814868804664723</v>
      </c>
      <c r="D59">
        <v>0.89137380191693294</v>
      </c>
      <c r="E59">
        <v>1.0017590149516271</v>
      </c>
      <c r="F59">
        <v>1.0858778625954197</v>
      </c>
      <c r="G59">
        <v>1.1424148606811146</v>
      </c>
    </row>
    <row r="60" spans="1:7" x14ac:dyDescent="0.3">
      <c r="A60" s="3">
        <v>432</v>
      </c>
      <c r="B60" s="4" t="s">
        <v>57</v>
      </c>
      <c r="C60">
        <v>0.88934850051706305</v>
      </c>
      <c r="D60">
        <v>1.0447585394581862</v>
      </c>
      <c r="E60">
        <v>1.1628205128205129</v>
      </c>
      <c r="F60">
        <v>1.2817294281729428</v>
      </c>
      <c r="G60">
        <v>1.3545051698670605</v>
      </c>
    </row>
    <row r="61" spans="1:7" x14ac:dyDescent="0.3">
      <c r="A61" s="3">
        <v>434</v>
      </c>
      <c r="B61" s="4" t="s">
        <v>58</v>
      </c>
      <c r="C61">
        <v>0.9487951807228916</v>
      </c>
      <c r="D61">
        <v>0.96476510067114096</v>
      </c>
      <c r="E61">
        <v>1.0623818525519848</v>
      </c>
      <c r="F61">
        <v>1.1872340425531915</v>
      </c>
      <c r="G61">
        <v>1.4344473007712082</v>
      </c>
    </row>
    <row r="62" spans="1:7" x14ac:dyDescent="0.3">
      <c r="A62" s="3">
        <v>436</v>
      </c>
      <c r="B62" s="4" t="s">
        <v>59</v>
      </c>
      <c r="C62">
        <v>0.84880952380952379</v>
      </c>
      <c r="D62">
        <v>0.91214470284237725</v>
      </c>
      <c r="E62">
        <v>0.94274300932090549</v>
      </c>
      <c r="F62">
        <v>0.99719887955182074</v>
      </c>
      <c r="G62">
        <v>1.0570175438596492</v>
      </c>
    </row>
    <row r="63" spans="1:7" x14ac:dyDescent="0.3">
      <c r="A63" s="3">
        <v>437</v>
      </c>
      <c r="B63" s="4" t="s">
        <v>60</v>
      </c>
      <c r="C63">
        <v>0.84132720105124836</v>
      </c>
      <c r="D63">
        <v>0.87853199090613832</v>
      </c>
      <c r="E63">
        <v>0.89684542586750793</v>
      </c>
      <c r="F63">
        <v>0.91468616697135896</v>
      </c>
      <c r="G63">
        <v>0.96511278195488726</v>
      </c>
    </row>
    <row r="64" spans="1:7" x14ac:dyDescent="0.3">
      <c r="A64" s="3">
        <v>438</v>
      </c>
      <c r="B64" s="4" t="s">
        <v>61</v>
      </c>
      <c r="C64">
        <v>0.8834498834498834</v>
      </c>
      <c r="D64">
        <v>0.86620262954369687</v>
      </c>
      <c r="E64">
        <v>0.90795631825273015</v>
      </c>
      <c r="F64">
        <v>0.94062500000000004</v>
      </c>
      <c r="G64">
        <v>0.94244052187260163</v>
      </c>
    </row>
    <row r="65" spans="1:7" x14ac:dyDescent="0.3">
      <c r="A65" s="3">
        <v>439</v>
      </c>
      <c r="B65" s="4" t="s">
        <v>62</v>
      </c>
      <c r="C65">
        <v>0.95392278953922793</v>
      </c>
      <c r="D65">
        <v>0.92923898531375171</v>
      </c>
      <c r="E65">
        <v>1.026431718061674</v>
      </c>
      <c r="F65">
        <v>1.0587326120556415</v>
      </c>
      <c r="G65">
        <v>1.1296296296296295</v>
      </c>
    </row>
    <row r="66" spans="1:7" x14ac:dyDescent="0.3">
      <c r="A66" s="3">
        <v>441</v>
      </c>
      <c r="B66" s="4" t="s">
        <v>63</v>
      </c>
      <c r="C66">
        <v>0.85440613026819923</v>
      </c>
      <c r="D66">
        <v>0.80096618357487925</v>
      </c>
      <c r="E66">
        <v>0.8601398601398601</v>
      </c>
      <c r="F66">
        <v>0.98281417830290008</v>
      </c>
      <c r="G66">
        <v>1.1327124563445867</v>
      </c>
    </row>
    <row r="67" spans="1:7" x14ac:dyDescent="0.3">
      <c r="A67" s="3">
        <v>501</v>
      </c>
      <c r="B67" s="4" t="s">
        <v>64</v>
      </c>
      <c r="C67">
        <v>0.78883339736201818</v>
      </c>
      <c r="D67">
        <v>0.80051574875667708</v>
      </c>
      <c r="E67">
        <v>0.83255142547816674</v>
      </c>
      <c r="F67">
        <v>0.85635456413266808</v>
      </c>
      <c r="G67">
        <v>0.88698313698313702</v>
      </c>
    </row>
    <row r="68" spans="1:7" x14ac:dyDescent="0.3">
      <c r="A68" s="3">
        <v>502</v>
      </c>
      <c r="B68" s="4" t="s">
        <v>65</v>
      </c>
      <c r="C68">
        <v>0.78337795367244789</v>
      </c>
      <c r="D68">
        <v>0.76818007976834402</v>
      </c>
      <c r="E68">
        <v>0.79170890465773891</v>
      </c>
      <c r="F68">
        <v>0.8136749466229235</v>
      </c>
      <c r="G68">
        <v>0.84094278848611892</v>
      </c>
    </row>
    <row r="69" spans="1:7" x14ac:dyDescent="0.3">
      <c r="A69" s="3">
        <v>511</v>
      </c>
      <c r="B69" s="4" t="s">
        <v>66</v>
      </c>
      <c r="C69">
        <v>0.8605633802816901</v>
      </c>
      <c r="D69">
        <v>0.91641566265060237</v>
      </c>
      <c r="E69">
        <v>0.94891640866873062</v>
      </c>
      <c r="F69">
        <v>1.0396366639141206</v>
      </c>
      <c r="G69">
        <v>1.1018119068162209</v>
      </c>
    </row>
    <row r="70" spans="1:7" x14ac:dyDescent="0.3">
      <c r="A70" s="3">
        <v>512</v>
      </c>
      <c r="B70" s="4" t="s">
        <v>67</v>
      </c>
      <c r="C70">
        <v>0.92082940622054665</v>
      </c>
      <c r="D70">
        <v>1.025078369905956</v>
      </c>
      <c r="E70">
        <v>1.0501089324618735</v>
      </c>
      <c r="F70">
        <v>1.0746606334841629</v>
      </c>
      <c r="G70">
        <v>1.132300357568534</v>
      </c>
    </row>
    <row r="71" spans="1:7" x14ac:dyDescent="0.3">
      <c r="A71" s="3">
        <v>513</v>
      </c>
      <c r="B71" s="4" t="s">
        <v>68</v>
      </c>
      <c r="C71">
        <v>0.88658008658008658</v>
      </c>
      <c r="D71">
        <v>0.93135435992578852</v>
      </c>
      <c r="E71">
        <v>0.96595330739299612</v>
      </c>
      <c r="F71">
        <v>1.0141987829614605</v>
      </c>
      <c r="G71">
        <v>1.0917926565874729</v>
      </c>
    </row>
    <row r="72" spans="1:7" x14ac:dyDescent="0.3">
      <c r="A72" s="3">
        <v>514</v>
      </c>
      <c r="B72" s="4" t="s">
        <v>69</v>
      </c>
      <c r="C72">
        <v>0.81400778210116731</v>
      </c>
      <c r="D72">
        <v>0.89941324392288347</v>
      </c>
      <c r="E72">
        <v>0.9832007073386384</v>
      </c>
      <c r="F72">
        <v>1.051235132662397</v>
      </c>
      <c r="G72">
        <v>1.0866728797763281</v>
      </c>
    </row>
    <row r="73" spans="1:7" x14ac:dyDescent="0.3">
      <c r="A73" s="3">
        <v>515</v>
      </c>
      <c r="B73" s="4" t="s">
        <v>70</v>
      </c>
      <c r="C73">
        <v>0.87429160226687275</v>
      </c>
      <c r="D73">
        <v>0.89825119236883944</v>
      </c>
      <c r="E73">
        <v>0.943304535637149</v>
      </c>
      <c r="F73">
        <v>0.94265809217577712</v>
      </c>
      <c r="G73">
        <v>0.98480737927292461</v>
      </c>
    </row>
    <row r="74" spans="1:7" x14ac:dyDescent="0.3">
      <c r="A74" s="3">
        <v>516</v>
      </c>
      <c r="B74" s="4" t="s">
        <v>71</v>
      </c>
      <c r="C74">
        <v>0.86458333333333337</v>
      </c>
      <c r="D74">
        <v>0.87375415282392022</v>
      </c>
      <c r="E74">
        <v>0.91390502220703795</v>
      </c>
      <c r="F74">
        <v>0.9765375044436545</v>
      </c>
      <c r="G74">
        <v>1.0467185761957731</v>
      </c>
    </row>
    <row r="75" spans="1:7" x14ac:dyDescent="0.3">
      <c r="A75" s="3">
        <v>517</v>
      </c>
      <c r="B75" s="4" t="s">
        <v>72</v>
      </c>
      <c r="C75">
        <v>0.8477029578351164</v>
      </c>
      <c r="D75">
        <v>0.88523512002630711</v>
      </c>
      <c r="E75">
        <v>0.93726687012546628</v>
      </c>
      <c r="F75">
        <v>0.97435897435897434</v>
      </c>
      <c r="G75">
        <v>1.039068100358423</v>
      </c>
    </row>
    <row r="76" spans="1:7" x14ac:dyDescent="0.3">
      <c r="A76" s="3">
        <v>519</v>
      </c>
      <c r="B76" s="4" t="s">
        <v>73</v>
      </c>
      <c r="C76">
        <v>0.83761682242990654</v>
      </c>
      <c r="D76">
        <v>0.84804208065458797</v>
      </c>
      <c r="E76">
        <v>0.8834212067955477</v>
      </c>
      <c r="F76">
        <v>0.90116279069767447</v>
      </c>
      <c r="G76">
        <v>0.97443519619500596</v>
      </c>
    </row>
    <row r="77" spans="1:7" x14ac:dyDescent="0.3">
      <c r="A77" s="3">
        <v>520</v>
      </c>
      <c r="B77" s="4" t="s">
        <v>74</v>
      </c>
      <c r="C77">
        <v>0.85043622766929783</v>
      </c>
      <c r="D77">
        <v>0.85786587937579084</v>
      </c>
      <c r="E77">
        <v>0.89987052222701769</v>
      </c>
      <c r="F77">
        <v>0.96582334664891256</v>
      </c>
      <c r="G77">
        <v>1.025512528473804</v>
      </c>
    </row>
    <row r="78" spans="1:7" x14ac:dyDescent="0.3">
      <c r="A78" s="3">
        <v>521</v>
      </c>
      <c r="B78" s="4" t="s">
        <v>75</v>
      </c>
      <c r="C78">
        <v>0.75805346127484574</v>
      </c>
      <c r="D78">
        <v>0.81312607944732296</v>
      </c>
      <c r="E78">
        <v>0.85124826629680994</v>
      </c>
      <c r="F78">
        <v>0.92689015691868759</v>
      </c>
      <c r="G78">
        <v>0.97641509433962259</v>
      </c>
    </row>
    <row r="79" spans="1:7" x14ac:dyDescent="0.3">
      <c r="A79" s="3">
        <v>522</v>
      </c>
      <c r="B79" s="4" t="s">
        <v>76</v>
      </c>
      <c r="C79">
        <v>0.81785925487876998</v>
      </c>
      <c r="D79">
        <v>0.84020776046440571</v>
      </c>
      <c r="E79">
        <v>0.87034700315457414</v>
      </c>
      <c r="F79">
        <v>0.92542260523699038</v>
      </c>
      <c r="G79">
        <v>1.0229637603157518</v>
      </c>
    </row>
    <row r="80" spans="1:7" x14ac:dyDescent="0.3">
      <c r="A80" s="3">
        <v>528</v>
      </c>
      <c r="B80" s="4" t="s">
        <v>77</v>
      </c>
      <c r="C80">
        <v>0.78278050532870314</v>
      </c>
      <c r="D80">
        <v>0.80717973346139993</v>
      </c>
      <c r="E80">
        <v>0.8532941464609356</v>
      </c>
      <c r="F80">
        <v>0.90601503759398494</v>
      </c>
      <c r="G80">
        <v>0.97187662001036812</v>
      </c>
    </row>
    <row r="81" spans="1:7" x14ac:dyDescent="0.3">
      <c r="A81" s="3">
        <v>529</v>
      </c>
      <c r="B81" s="4" t="s">
        <v>78</v>
      </c>
      <c r="C81">
        <v>0.77970859510760593</v>
      </c>
      <c r="D81">
        <v>0.79981658587711257</v>
      </c>
      <c r="E81">
        <v>0.82654521795705915</v>
      </c>
      <c r="F81">
        <v>0.87817657846476294</v>
      </c>
      <c r="G81">
        <v>0.95011337868480727</v>
      </c>
    </row>
    <row r="82" spans="1:7" x14ac:dyDescent="0.3">
      <c r="A82" s="3">
        <v>532</v>
      </c>
      <c r="B82" s="4" t="s">
        <v>79</v>
      </c>
      <c r="C82">
        <v>0.76898981989036808</v>
      </c>
      <c r="D82">
        <v>0.76591624304042605</v>
      </c>
      <c r="E82">
        <v>0.78501855287569577</v>
      </c>
      <c r="F82">
        <v>0.81977528089887641</v>
      </c>
      <c r="G82">
        <v>0.85808147174770044</v>
      </c>
    </row>
    <row r="83" spans="1:7" x14ac:dyDescent="0.3">
      <c r="A83" s="3">
        <v>533</v>
      </c>
      <c r="B83" s="4" t="s">
        <v>80</v>
      </c>
      <c r="C83">
        <v>0.72535211267605637</v>
      </c>
      <c r="D83">
        <v>0.77977403222819042</v>
      </c>
      <c r="E83">
        <v>0.80533381712626995</v>
      </c>
      <c r="F83">
        <v>0.84512875922924546</v>
      </c>
      <c r="G83">
        <v>0.91153986166727341</v>
      </c>
    </row>
    <row r="84" spans="1:7" x14ac:dyDescent="0.3">
      <c r="A84" s="3">
        <v>534</v>
      </c>
      <c r="B84" s="4" t="s">
        <v>81</v>
      </c>
      <c r="C84">
        <v>0.80590163934426229</v>
      </c>
      <c r="D84">
        <v>0.80784215156465999</v>
      </c>
      <c r="E84">
        <v>0.84175251334243517</v>
      </c>
      <c r="F84">
        <v>0.89095185047654413</v>
      </c>
      <c r="G84">
        <v>0.93304562268803948</v>
      </c>
    </row>
    <row r="85" spans="1:7" x14ac:dyDescent="0.3">
      <c r="A85" s="3">
        <v>536</v>
      </c>
      <c r="B85" s="4" t="s">
        <v>82</v>
      </c>
      <c r="C85">
        <v>0.76838810641627542</v>
      </c>
      <c r="D85">
        <v>0.82799215173315888</v>
      </c>
      <c r="E85">
        <v>0.89576883384932926</v>
      </c>
      <c r="F85">
        <v>0.9985223494643517</v>
      </c>
      <c r="G85">
        <v>1.080173775671406</v>
      </c>
    </row>
    <row r="86" spans="1:7" x14ac:dyDescent="0.3">
      <c r="A86" s="3">
        <v>538</v>
      </c>
      <c r="B86" s="4" t="s">
        <v>83</v>
      </c>
      <c r="C86">
        <v>0.81305398871877521</v>
      </c>
      <c r="D86">
        <v>0.86098289437958186</v>
      </c>
      <c r="E86">
        <v>0.924255082149819</v>
      </c>
      <c r="F86">
        <v>1.0011484352569624</v>
      </c>
      <c r="G86">
        <v>1.0706891452233067</v>
      </c>
    </row>
    <row r="87" spans="1:7" x14ac:dyDescent="0.3">
      <c r="A87" s="3">
        <v>540</v>
      </c>
      <c r="B87" s="4" t="s">
        <v>84</v>
      </c>
      <c r="C87">
        <v>0.90518331226295823</v>
      </c>
      <c r="D87">
        <v>0.93236074270557034</v>
      </c>
      <c r="E87">
        <v>0.99371069182389937</v>
      </c>
      <c r="F87">
        <v>1.0833953834698435</v>
      </c>
      <c r="G87">
        <v>1.1444184231069476</v>
      </c>
    </row>
    <row r="88" spans="1:7" x14ac:dyDescent="0.3">
      <c r="A88" s="3">
        <v>541</v>
      </c>
      <c r="B88" s="4" t="s">
        <v>85</v>
      </c>
      <c r="C88">
        <v>0.88300835654596099</v>
      </c>
      <c r="D88">
        <v>0.89173789173789175</v>
      </c>
      <c r="E88">
        <v>0.88920454545454541</v>
      </c>
      <c r="F88">
        <v>0.96064139941690962</v>
      </c>
      <c r="G88">
        <v>1.0712121212121213</v>
      </c>
    </row>
    <row r="89" spans="1:7" x14ac:dyDescent="0.3">
      <c r="A89" s="3">
        <v>542</v>
      </c>
      <c r="B89" s="4" t="s">
        <v>86</v>
      </c>
      <c r="C89">
        <v>0.79620853080568721</v>
      </c>
      <c r="D89">
        <v>0.8326681870011402</v>
      </c>
      <c r="E89">
        <v>0.87135010118531364</v>
      </c>
      <c r="F89">
        <v>0.91159250585480089</v>
      </c>
      <c r="G89">
        <v>0.95083432657926104</v>
      </c>
    </row>
    <row r="90" spans="1:7" x14ac:dyDescent="0.3">
      <c r="A90" s="3">
        <v>543</v>
      </c>
      <c r="B90" s="4" t="s">
        <v>87</v>
      </c>
      <c r="C90">
        <v>0.81271186440677967</v>
      </c>
      <c r="D90">
        <v>0.86750223813786931</v>
      </c>
      <c r="E90">
        <v>0.97971014492753628</v>
      </c>
      <c r="F90">
        <v>1.0505050505050506</v>
      </c>
      <c r="G90">
        <v>1.173202614379085</v>
      </c>
    </row>
    <row r="91" spans="1:7" x14ac:dyDescent="0.3">
      <c r="A91" s="3">
        <v>544</v>
      </c>
      <c r="B91" s="4" t="s">
        <v>88</v>
      </c>
      <c r="C91">
        <v>0.79243183082915969</v>
      </c>
      <c r="D91">
        <v>0.81329639889196681</v>
      </c>
      <c r="E91">
        <v>0.81743869209809261</v>
      </c>
      <c r="F91">
        <v>0.87909040488075429</v>
      </c>
      <c r="G91">
        <v>0.91054665930425183</v>
      </c>
    </row>
    <row r="92" spans="1:7" x14ac:dyDescent="0.3">
      <c r="A92" s="3">
        <v>545</v>
      </c>
      <c r="B92" s="4" t="s">
        <v>89</v>
      </c>
      <c r="C92">
        <v>0.7928331466965286</v>
      </c>
      <c r="D92">
        <v>0.8576233183856502</v>
      </c>
      <c r="E92">
        <v>0.83905579399141628</v>
      </c>
      <c r="F92">
        <v>0.82863113897596652</v>
      </c>
      <c r="G92">
        <v>0.85801838610827375</v>
      </c>
    </row>
    <row r="93" spans="1:7" x14ac:dyDescent="0.3">
      <c r="A93" s="3">
        <v>602</v>
      </c>
      <c r="B93" s="4" t="s">
        <v>90</v>
      </c>
      <c r="C93">
        <v>0.72784650975658827</v>
      </c>
      <c r="D93">
        <v>0.72992408167114631</v>
      </c>
      <c r="E93">
        <v>0.74482051282051287</v>
      </c>
      <c r="F93">
        <v>0.76837466055290926</v>
      </c>
      <c r="G93">
        <v>0.80753893943733335</v>
      </c>
    </row>
    <row r="94" spans="1:7" x14ac:dyDescent="0.3">
      <c r="A94" s="3">
        <v>604</v>
      </c>
      <c r="B94" s="4" t="s">
        <v>91</v>
      </c>
      <c r="C94">
        <v>0.75851671264515297</v>
      </c>
      <c r="D94">
        <v>0.7752892408587515</v>
      </c>
      <c r="E94">
        <v>0.79497603300770581</v>
      </c>
      <c r="F94">
        <v>0.82061547654616074</v>
      </c>
      <c r="G94">
        <v>0.86415341552021918</v>
      </c>
    </row>
    <row r="95" spans="1:7" x14ac:dyDescent="0.3">
      <c r="A95" s="3">
        <v>605</v>
      </c>
      <c r="B95" s="4" t="s">
        <v>92</v>
      </c>
      <c r="C95">
        <v>0.73154554291268803</v>
      </c>
      <c r="D95">
        <v>0.78784989061535871</v>
      </c>
      <c r="E95">
        <v>0.82434531735463823</v>
      </c>
      <c r="F95">
        <v>0.8653761061946903</v>
      </c>
      <c r="G95">
        <v>0.91737240918208152</v>
      </c>
    </row>
    <row r="96" spans="1:7" x14ac:dyDescent="0.3">
      <c r="A96" s="3">
        <v>612</v>
      </c>
      <c r="B96" s="4" t="s">
        <v>93</v>
      </c>
      <c r="C96">
        <v>0.72463402322059567</v>
      </c>
      <c r="D96">
        <v>0.76095060577819196</v>
      </c>
      <c r="E96">
        <v>0.77281724213767322</v>
      </c>
      <c r="F96">
        <v>0.79526404023470243</v>
      </c>
      <c r="G96">
        <v>0.81940000000000002</v>
      </c>
    </row>
    <row r="97" spans="1:7" x14ac:dyDescent="0.3">
      <c r="A97" s="3">
        <v>615</v>
      </c>
      <c r="B97" s="4" t="s">
        <v>94</v>
      </c>
      <c r="C97">
        <v>0.81494057724957558</v>
      </c>
      <c r="D97">
        <v>0.87205387205387208</v>
      </c>
      <c r="E97">
        <v>0.9052969502407705</v>
      </c>
      <c r="F97">
        <v>0.94615384615384612</v>
      </c>
      <c r="G97">
        <v>0.97968069666182878</v>
      </c>
    </row>
    <row r="98" spans="1:7" x14ac:dyDescent="0.3">
      <c r="A98" s="3">
        <v>616</v>
      </c>
      <c r="B98" s="4" t="s">
        <v>38</v>
      </c>
      <c r="C98">
        <v>0.78567610903260288</v>
      </c>
      <c r="D98">
        <v>0.90450450450450448</v>
      </c>
      <c r="E98">
        <v>0.96200126662444585</v>
      </c>
      <c r="F98">
        <v>1.0601503759398496</v>
      </c>
      <c r="G98">
        <v>1.1910112359550562</v>
      </c>
    </row>
    <row r="99" spans="1:7" x14ac:dyDescent="0.3">
      <c r="A99" s="3">
        <v>617</v>
      </c>
      <c r="B99" s="4" t="s">
        <v>95</v>
      </c>
      <c r="C99">
        <v>0.82202713487629686</v>
      </c>
      <c r="D99">
        <v>0.81740196078431371</v>
      </c>
      <c r="E99">
        <v>0.85362802335279397</v>
      </c>
      <c r="F99">
        <v>0.93142361111111116</v>
      </c>
      <c r="G99">
        <v>1.006311992786294</v>
      </c>
    </row>
    <row r="100" spans="1:7" x14ac:dyDescent="0.3">
      <c r="A100" s="3">
        <v>618</v>
      </c>
      <c r="B100" s="4" t="s">
        <v>96</v>
      </c>
      <c r="C100">
        <v>0.71100278551532037</v>
      </c>
      <c r="D100">
        <v>0.6521212121212121</v>
      </c>
      <c r="E100">
        <v>0.63760964912280704</v>
      </c>
      <c r="F100">
        <v>0.65434565434565439</v>
      </c>
      <c r="G100">
        <v>0.69547134935304988</v>
      </c>
    </row>
    <row r="101" spans="1:7" x14ac:dyDescent="0.3">
      <c r="A101" s="3">
        <v>619</v>
      </c>
      <c r="B101" s="4" t="s">
        <v>97</v>
      </c>
      <c r="C101">
        <v>0.87363304981773993</v>
      </c>
      <c r="D101">
        <v>0.93544137022397889</v>
      </c>
      <c r="E101">
        <v>0.99032703823122981</v>
      </c>
      <c r="F101">
        <v>1.030057251908397</v>
      </c>
      <c r="G101">
        <v>1.1343893714869699</v>
      </c>
    </row>
    <row r="102" spans="1:7" x14ac:dyDescent="0.3">
      <c r="A102" s="3">
        <v>620</v>
      </c>
      <c r="B102" s="4" t="s">
        <v>98</v>
      </c>
      <c r="C102">
        <v>0.74517374517374513</v>
      </c>
      <c r="D102">
        <v>0.83367725959554273</v>
      </c>
      <c r="E102">
        <v>0.87168700042069835</v>
      </c>
      <c r="F102">
        <v>0.92813852813852815</v>
      </c>
      <c r="G102">
        <v>0.96812749003984067</v>
      </c>
    </row>
    <row r="103" spans="1:7" x14ac:dyDescent="0.3">
      <c r="A103" s="3">
        <v>621</v>
      </c>
      <c r="B103" s="4" t="s">
        <v>99</v>
      </c>
      <c r="C103">
        <v>0.81477627471383973</v>
      </c>
      <c r="D103">
        <v>0.87701725097384531</v>
      </c>
      <c r="E103">
        <v>0.93089190785587717</v>
      </c>
      <c r="F103">
        <v>0.98358585858585856</v>
      </c>
      <c r="G103">
        <v>1.120592383638928</v>
      </c>
    </row>
    <row r="104" spans="1:7" x14ac:dyDescent="0.3">
      <c r="A104" s="3">
        <v>622</v>
      </c>
      <c r="B104" s="4" t="s">
        <v>100</v>
      </c>
      <c r="C104">
        <v>0.73551829268292679</v>
      </c>
      <c r="D104">
        <v>0.8489263803680982</v>
      </c>
      <c r="E104">
        <v>0.92337164750957856</v>
      </c>
      <c r="F104">
        <v>0.90270665691294805</v>
      </c>
      <c r="G104">
        <v>0.89842632331902716</v>
      </c>
    </row>
    <row r="105" spans="1:7" x14ac:dyDescent="0.3">
      <c r="A105" s="3">
        <v>623</v>
      </c>
      <c r="B105" s="4" t="s">
        <v>101</v>
      </c>
      <c r="C105">
        <v>0.75031525851197978</v>
      </c>
      <c r="D105">
        <v>0.82455916176846411</v>
      </c>
      <c r="E105">
        <v>0.8749191566420903</v>
      </c>
      <c r="F105">
        <v>0.90426638917793967</v>
      </c>
      <c r="G105">
        <v>0.94870095440084834</v>
      </c>
    </row>
    <row r="106" spans="1:7" x14ac:dyDescent="0.3">
      <c r="A106" s="3">
        <v>624</v>
      </c>
      <c r="B106" s="4" t="s">
        <v>102</v>
      </c>
      <c r="C106">
        <v>0.74176329836186272</v>
      </c>
      <c r="D106">
        <v>0.74430036443766423</v>
      </c>
      <c r="E106">
        <v>0.7617932148626817</v>
      </c>
      <c r="F106">
        <v>0.77117991373998773</v>
      </c>
      <c r="G106">
        <v>0.7921152275595813</v>
      </c>
    </row>
    <row r="107" spans="1:7" x14ac:dyDescent="0.3">
      <c r="A107" s="3">
        <v>625</v>
      </c>
      <c r="B107" s="4" t="s">
        <v>103</v>
      </c>
      <c r="C107">
        <v>0.74159502341511152</v>
      </c>
      <c r="D107">
        <v>0.7453767686739059</v>
      </c>
      <c r="E107">
        <v>0.76331777195114148</v>
      </c>
      <c r="F107">
        <v>0.80181944532187754</v>
      </c>
      <c r="G107">
        <v>0.86836233824185627</v>
      </c>
    </row>
    <row r="108" spans="1:7" x14ac:dyDescent="0.3">
      <c r="A108" s="3">
        <v>626</v>
      </c>
      <c r="B108" s="4" t="s">
        <v>104</v>
      </c>
      <c r="C108">
        <v>0.75362807964900436</v>
      </c>
      <c r="D108">
        <v>0.75935659552909884</v>
      </c>
      <c r="E108">
        <v>0.7754276255287843</v>
      </c>
      <c r="F108">
        <v>0.80634882462574398</v>
      </c>
      <c r="G108">
        <v>0.8524580371542918</v>
      </c>
    </row>
    <row r="109" spans="1:7" x14ac:dyDescent="0.3">
      <c r="A109" s="3">
        <v>627</v>
      </c>
      <c r="B109" s="4" t="s">
        <v>105</v>
      </c>
      <c r="C109">
        <v>0.75406249999999997</v>
      </c>
      <c r="D109">
        <v>0.74777738886944345</v>
      </c>
      <c r="E109">
        <v>0.75340849501835339</v>
      </c>
      <c r="F109">
        <v>0.78268198276938439</v>
      </c>
      <c r="G109">
        <v>0.8118138424821002</v>
      </c>
    </row>
    <row r="110" spans="1:7" x14ac:dyDescent="0.3">
      <c r="A110" s="3">
        <v>628</v>
      </c>
      <c r="B110" s="4" t="s">
        <v>106</v>
      </c>
      <c r="C110">
        <v>0.78943381935239543</v>
      </c>
      <c r="D110">
        <v>0.81860465116279069</v>
      </c>
      <c r="E110">
        <v>0.85103833865814693</v>
      </c>
      <c r="F110">
        <v>0.92216582064297803</v>
      </c>
      <c r="G110">
        <v>1.0417628057221966</v>
      </c>
    </row>
    <row r="111" spans="1:7" x14ac:dyDescent="0.3">
      <c r="A111" s="3">
        <v>631</v>
      </c>
      <c r="B111" s="4" t="s">
        <v>107</v>
      </c>
      <c r="C111">
        <v>0.83231083844580778</v>
      </c>
      <c r="D111">
        <v>0.86005434782608692</v>
      </c>
      <c r="E111">
        <v>0.93235704323570434</v>
      </c>
      <c r="F111">
        <v>0.95334261838440115</v>
      </c>
      <c r="G111">
        <v>1.0163701067615658</v>
      </c>
    </row>
    <row r="112" spans="1:7" x14ac:dyDescent="0.3">
      <c r="A112" s="3">
        <v>632</v>
      </c>
      <c r="B112" s="4" t="s">
        <v>108</v>
      </c>
      <c r="C112">
        <v>0.89142091152815017</v>
      </c>
      <c r="D112">
        <v>0.89743589743589747</v>
      </c>
      <c r="E112">
        <v>1.0201550387596898</v>
      </c>
      <c r="F112">
        <v>1.1053511705685619</v>
      </c>
      <c r="G112">
        <v>1.172972972972973</v>
      </c>
    </row>
    <row r="113" spans="1:7" x14ac:dyDescent="0.3">
      <c r="A113" s="3">
        <v>633</v>
      </c>
      <c r="B113" s="4" t="s">
        <v>109</v>
      </c>
      <c r="C113">
        <v>0.84810126582278478</v>
      </c>
      <c r="D113">
        <v>0.87883556254917383</v>
      </c>
      <c r="E113">
        <v>0.94068504594820379</v>
      </c>
      <c r="F113">
        <v>1.027027027027027</v>
      </c>
      <c r="G113">
        <v>1.1500493583415596</v>
      </c>
    </row>
    <row r="114" spans="1:7" x14ac:dyDescent="0.3">
      <c r="A114" s="3">
        <v>701</v>
      </c>
      <c r="B114" s="6" t="s">
        <v>110</v>
      </c>
      <c r="C114">
        <v>0.78274489329765706</v>
      </c>
      <c r="D114">
        <v>0.78767166238163921</v>
      </c>
      <c r="E114">
        <v>0.82107873527588349</v>
      </c>
      <c r="F114">
        <v>0.86452410383189127</v>
      </c>
      <c r="G114">
        <v>0.91624696884909529</v>
      </c>
    </row>
    <row r="115" spans="1:7" x14ac:dyDescent="0.3">
      <c r="A115" s="3">
        <v>704</v>
      </c>
      <c r="B115" s="4" t="s">
        <v>111</v>
      </c>
      <c r="C115">
        <v>0.73646734553250137</v>
      </c>
      <c r="D115">
        <v>0.75875500546050234</v>
      </c>
      <c r="E115">
        <v>0.79880456825701784</v>
      </c>
      <c r="F115">
        <v>0.83190328967936911</v>
      </c>
      <c r="G115">
        <v>0.87551767806414071</v>
      </c>
    </row>
    <row r="116" spans="1:7" x14ac:dyDescent="0.3">
      <c r="A116" s="7">
        <v>710</v>
      </c>
      <c r="B116" s="8" t="s">
        <v>112</v>
      </c>
      <c r="C116">
        <v>0.77606013331442347</v>
      </c>
      <c r="D116">
        <v>0.78138557301069766</v>
      </c>
      <c r="E116">
        <v>0.8066164462940526</v>
      </c>
      <c r="F116">
        <v>0.84987635038396458</v>
      </c>
      <c r="G116">
        <v>0.89760219110123507</v>
      </c>
    </row>
    <row r="117" spans="1:7" x14ac:dyDescent="0.3">
      <c r="A117" s="3">
        <v>711</v>
      </c>
      <c r="B117" s="4" t="s">
        <v>113</v>
      </c>
      <c r="C117">
        <v>0.73569198751300724</v>
      </c>
      <c r="D117">
        <v>0.73514972999509087</v>
      </c>
      <c r="E117">
        <v>0.78638613861386142</v>
      </c>
      <c r="F117">
        <v>0.85856269113149852</v>
      </c>
      <c r="G117">
        <v>0.94423692636072576</v>
      </c>
    </row>
    <row r="118" spans="1:7" x14ac:dyDescent="0.3">
      <c r="A118" s="3">
        <v>712</v>
      </c>
      <c r="B118" s="4" t="s">
        <v>114</v>
      </c>
      <c r="C118">
        <v>0.77310096609206291</v>
      </c>
      <c r="D118">
        <v>0.82638278353273953</v>
      </c>
      <c r="E118">
        <v>0.8751988823780511</v>
      </c>
      <c r="F118">
        <v>0.91618553866698083</v>
      </c>
      <c r="G118">
        <v>0.97352325768549819</v>
      </c>
    </row>
    <row r="119" spans="1:7" x14ac:dyDescent="0.3">
      <c r="A119" s="3">
        <v>713</v>
      </c>
      <c r="B119" s="4" t="s">
        <v>115</v>
      </c>
      <c r="C119">
        <v>0.77514144916955652</v>
      </c>
      <c r="D119">
        <v>0.78223726627981949</v>
      </c>
      <c r="E119">
        <v>0.79699248120300747</v>
      </c>
      <c r="F119">
        <v>0.81137133182844245</v>
      </c>
      <c r="G119">
        <v>0.8423817863397548</v>
      </c>
    </row>
    <row r="120" spans="1:7" x14ac:dyDescent="0.3">
      <c r="A120" s="3">
        <v>715</v>
      </c>
      <c r="B120" s="4" t="s">
        <v>116</v>
      </c>
      <c r="C120">
        <v>0.75912860502537438</v>
      </c>
      <c r="D120">
        <v>0.76484533754797923</v>
      </c>
      <c r="E120">
        <v>0.79641373277935712</v>
      </c>
      <c r="F120">
        <v>0.83445692883895128</v>
      </c>
      <c r="G120">
        <v>0.88142963198642488</v>
      </c>
    </row>
    <row r="121" spans="1:7" x14ac:dyDescent="0.3">
      <c r="A121" s="3">
        <v>716</v>
      </c>
      <c r="B121" s="6" t="s">
        <v>117</v>
      </c>
      <c r="C121">
        <v>0.73758352898681601</v>
      </c>
      <c r="D121">
        <v>0.75461160940937555</v>
      </c>
      <c r="E121">
        <v>0.76214297240600293</v>
      </c>
      <c r="F121">
        <v>0.79535831895875808</v>
      </c>
      <c r="G121">
        <v>0.83761736185931968</v>
      </c>
    </row>
    <row r="122" spans="1:7" x14ac:dyDescent="0.3">
      <c r="A122" s="3">
        <v>729</v>
      </c>
      <c r="B122" s="4" t="s">
        <v>118</v>
      </c>
      <c r="C122">
        <v>0.80172529990564767</v>
      </c>
      <c r="D122">
        <v>0.85619111709286677</v>
      </c>
      <c r="E122">
        <v>0.90395671288468038</v>
      </c>
      <c r="F122">
        <v>0.94828995775991276</v>
      </c>
      <c r="G122">
        <v>0.99827300359215254</v>
      </c>
    </row>
    <row r="123" spans="1:7" x14ac:dyDescent="0.3">
      <c r="A123" s="3">
        <v>805</v>
      </c>
      <c r="B123" s="4" t="s">
        <v>119</v>
      </c>
      <c r="C123">
        <v>0.75727918979452724</v>
      </c>
      <c r="D123">
        <v>0.78490294751976997</v>
      </c>
      <c r="E123">
        <v>0.81235784685367707</v>
      </c>
      <c r="F123">
        <v>0.85802936996684032</v>
      </c>
      <c r="G123">
        <v>0.91745576279292207</v>
      </c>
    </row>
    <row r="124" spans="1:7" x14ac:dyDescent="0.3">
      <c r="A124" s="3">
        <v>806</v>
      </c>
      <c r="B124" s="4" t="s">
        <v>120</v>
      </c>
      <c r="C124">
        <v>0.76253758851488995</v>
      </c>
      <c r="D124">
        <v>0.79890678941311855</v>
      </c>
      <c r="E124">
        <v>0.82226506938078836</v>
      </c>
      <c r="F124">
        <v>0.85591939546599494</v>
      </c>
      <c r="G124">
        <v>0.89710428364141059</v>
      </c>
    </row>
    <row r="125" spans="1:7" x14ac:dyDescent="0.3">
      <c r="A125" s="3">
        <v>807</v>
      </c>
      <c r="B125" s="4" t="s">
        <v>121</v>
      </c>
      <c r="C125">
        <v>0.79097723094328953</v>
      </c>
      <c r="D125">
        <v>0.85567010309278346</v>
      </c>
      <c r="E125">
        <v>0.90188405797101445</v>
      </c>
      <c r="F125">
        <v>0.95884955752212386</v>
      </c>
      <c r="G125">
        <v>0.99686098654708521</v>
      </c>
    </row>
    <row r="126" spans="1:7" x14ac:dyDescent="0.3">
      <c r="A126" s="3">
        <v>811</v>
      </c>
      <c r="B126" s="4" t="s">
        <v>122</v>
      </c>
      <c r="C126">
        <v>0.79192073170731703</v>
      </c>
      <c r="D126">
        <v>0.83346677341873499</v>
      </c>
      <c r="E126">
        <v>0.90229396771452841</v>
      </c>
      <c r="F126">
        <v>0.91036906854130051</v>
      </c>
      <c r="G126">
        <v>0.98867924528301887</v>
      </c>
    </row>
    <row r="127" spans="1:7" x14ac:dyDescent="0.3">
      <c r="A127" s="3">
        <v>814</v>
      </c>
      <c r="B127" s="4" t="s">
        <v>123</v>
      </c>
      <c r="C127">
        <v>0.80193113962647689</v>
      </c>
      <c r="D127">
        <v>0.86942082890541972</v>
      </c>
      <c r="E127">
        <v>0.92121212121212126</v>
      </c>
      <c r="F127">
        <v>0.97347289934040726</v>
      </c>
      <c r="G127">
        <v>1.0449999999999999</v>
      </c>
    </row>
    <row r="128" spans="1:7" x14ac:dyDescent="0.3">
      <c r="A128" s="3">
        <v>815</v>
      </c>
      <c r="B128" s="4" t="s">
        <v>124</v>
      </c>
      <c r="C128">
        <v>0.81922077922077918</v>
      </c>
      <c r="D128">
        <v>0.86646514935988617</v>
      </c>
      <c r="E128">
        <v>0.89588550983899817</v>
      </c>
      <c r="F128">
        <v>0.92392284117541013</v>
      </c>
      <c r="G128">
        <v>0.99294205052005946</v>
      </c>
    </row>
    <row r="129" spans="1:7" x14ac:dyDescent="0.3">
      <c r="A129" s="3">
        <v>817</v>
      </c>
      <c r="B129" s="4" t="s">
        <v>125</v>
      </c>
      <c r="C129">
        <v>0.84577338129496404</v>
      </c>
      <c r="D129">
        <v>0.85108263367211667</v>
      </c>
      <c r="E129">
        <v>0.8611349957007739</v>
      </c>
      <c r="F129">
        <v>0.90029698769622402</v>
      </c>
      <c r="G129">
        <v>0.95147679324894519</v>
      </c>
    </row>
    <row r="130" spans="1:7" x14ac:dyDescent="0.3">
      <c r="A130" s="3">
        <v>819</v>
      </c>
      <c r="B130" s="4" t="s">
        <v>126</v>
      </c>
      <c r="C130">
        <v>0.82166482910694594</v>
      </c>
      <c r="D130">
        <v>0.84068558583871877</v>
      </c>
      <c r="E130">
        <v>0.88686868686868692</v>
      </c>
      <c r="F130">
        <v>0.94499252615844542</v>
      </c>
      <c r="G130">
        <v>0.99413036762434348</v>
      </c>
    </row>
    <row r="131" spans="1:7" x14ac:dyDescent="0.3">
      <c r="A131" s="3">
        <v>821</v>
      </c>
      <c r="B131" s="4" t="s">
        <v>127</v>
      </c>
      <c r="C131">
        <v>0.80648769574944068</v>
      </c>
      <c r="D131">
        <v>0.75549584758182708</v>
      </c>
      <c r="E131">
        <v>0.76043805612594118</v>
      </c>
      <c r="F131">
        <v>0.74016410687986534</v>
      </c>
      <c r="G131">
        <v>0.75462318552396102</v>
      </c>
    </row>
    <row r="132" spans="1:7" x14ac:dyDescent="0.3">
      <c r="A132" s="3">
        <v>822</v>
      </c>
      <c r="B132" s="4" t="s">
        <v>128</v>
      </c>
      <c r="C132">
        <v>0.79382716049382718</v>
      </c>
      <c r="D132">
        <v>0.86960239418554941</v>
      </c>
      <c r="E132">
        <v>0.91692307692307695</v>
      </c>
      <c r="F132">
        <v>1.0201593999062353</v>
      </c>
      <c r="G132">
        <v>1.0858684985279685</v>
      </c>
    </row>
    <row r="133" spans="1:7" x14ac:dyDescent="0.3">
      <c r="A133" s="3">
        <v>826</v>
      </c>
      <c r="B133" s="4" t="s">
        <v>129</v>
      </c>
      <c r="C133">
        <v>0.81863354037267078</v>
      </c>
      <c r="D133">
        <v>0.85723390694710011</v>
      </c>
      <c r="E133">
        <v>0.8954205911010068</v>
      </c>
      <c r="F133">
        <v>0.95114656031904288</v>
      </c>
      <c r="G133">
        <v>1.0344708721130644</v>
      </c>
    </row>
    <row r="134" spans="1:7" x14ac:dyDescent="0.3">
      <c r="A134" s="3">
        <v>827</v>
      </c>
      <c r="B134" s="4" t="s">
        <v>130</v>
      </c>
      <c r="C134">
        <v>0.95202952029520294</v>
      </c>
      <c r="D134">
        <v>0.98484848484848486</v>
      </c>
      <c r="E134">
        <v>1.0713342140026421</v>
      </c>
      <c r="F134">
        <v>1.1359890109890109</v>
      </c>
      <c r="G134">
        <v>1.2644017725258494</v>
      </c>
    </row>
    <row r="135" spans="1:7" x14ac:dyDescent="0.3">
      <c r="A135" s="3">
        <v>828</v>
      </c>
      <c r="B135" s="4" t="s">
        <v>131</v>
      </c>
      <c r="C135">
        <v>0.82654320987654317</v>
      </c>
      <c r="D135">
        <v>0.88301886792452833</v>
      </c>
      <c r="E135">
        <v>0.88224299065420564</v>
      </c>
      <c r="F135">
        <v>0.89244007375537804</v>
      </c>
      <c r="G135">
        <v>0.89467312348668282</v>
      </c>
    </row>
    <row r="136" spans="1:7" x14ac:dyDescent="0.3">
      <c r="A136" s="3">
        <v>829</v>
      </c>
      <c r="B136" s="4" t="s">
        <v>132</v>
      </c>
      <c r="C136">
        <v>0.73068592057761728</v>
      </c>
      <c r="D136">
        <v>0.80262143407864306</v>
      </c>
      <c r="E136">
        <v>0.87540453074433655</v>
      </c>
      <c r="F136">
        <v>1.0123565754633717</v>
      </c>
      <c r="G136">
        <v>1.1019830028328612</v>
      </c>
    </row>
    <row r="137" spans="1:7" x14ac:dyDescent="0.3">
      <c r="A137" s="3">
        <v>830</v>
      </c>
      <c r="B137" s="4" t="s">
        <v>133</v>
      </c>
      <c r="C137">
        <v>0.78537170263788969</v>
      </c>
      <c r="D137">
        <v>0.83851674641148322</v>
      </c>
      <c r="E137">
        <v>0.86759581881533099</v>
      </c>
      <c r="F137">
        <v>0.87598647125140927</v>
      </c>
      <c r="G137">
        <v>0.91639163916391642</v>
      </c>
    </row>
    <row r="138" spans="1:7" x14ac:dyDescent="0.3">
      <c r="A138" s="3">
        <v>831</v>
      </c>
      <c r="B138" s="4" t="s">
        <v>134</v>
      </c>
      <c r="C138">
        <v>0.82572614107883813</v>
      </c>
      <c r="D138">
        <v>0.86834733893557425</v>
      </c>
      <c r="E138">
        <v>0.95224312590448623</v>
      </c>
      <c r="F138">
        <v>0.95590327169274536</v>
      </c>
      <c r="G138">
        <v>1.0774962742175858</v>
      </c>
    </row>
    <row r="139" spans="1:7" x14ac:dyDescent="0.3">
      <c r="A139" s="3">
        <v>833</v>
      </c>
      <c r="B139" s="4" t="s">
        <v>135</v>
      </c>
      <c r="C139">
        <v>0.82530612244897961</v>
      </c>
      <c r="D139">
        <v>0.85054575986565906</v>
      </c>
      <c r="E139">
        <v>0.96791443850267378</v>
      </c>
      <c r="F139">
        <v>1.0163339382940109</v>
      </c>
      <c r="G139">
        <v>1.0969868173258004</v>
      </c>
    </row>
    <row r="140" spans="1:7" x14ac:dyDescent="0.3">
      <c r="A140" s="3">
        <v>834</v>
      </c>
      <c r="B140" s="4" t="s">
        <v>136</v>
      </c>
      <c r="C140">
        <v>0.80662445202143207</v>
      </c>
      <c r="D140">
        <v>0.85232273838630812</v>
      </c>
      <c r="E140">
        <v>0.89579256360078274</v>
      </c>
      <c r="F140">
        <v>0.95148514851485144</v>
      </c>
      <c r="G140">
        <v>1.0125250501002003</v>
      </c>
    </row>
    <row r="141" spans="1:7" x14ac:dyDescent="0.3">
      <c r="A141" s="3">
        <v>901</v>
      </c>
      <c r="B141" s="4" t="s">
        <v>137</v>
      </c>
      <c r="C141">
        <v>0.830806065442937</v>
      </c>
      <c r="D141">
        <v>0.88891862955032119</v>
      </c>
      <c r="E141">
        <v>0.94202511354528451</v>
      </c>
      <c r="F141">
        <v>0.98698193411264612</v>
      </c>
      <c r="G141">
        <v>1.0380927011188066</v>
      </c>
    </row>
    <row r="142" spans="1:7" x14ac:dyDescent="0.3">
      <c r="A142" s="3">
        <v>904</v>
      </c>
      <c r="B142" s="4" t="s">
        <v>138</v>
      </c>
      <c r="C142">
        <v>0.80596312279325222</v>
      </c>
      <c r="D142">
        <v>0.78528089085587838</v>
      </c>
      <c r="E142">
        <v>0.80305188199389621</v>
      </c>
      <c r="F142">
        <v>0.83324648254299116</v>
      </c>
      <c r="G142">
        <v>0.87232295154463324</v>
      </c>
    </row>
    <row r="143" spans="1:7" x14ac:dyDescent="0.3">
      <c r="A143" s="3">
        <v>906</v>
      </c>
      <c r="B143" s="4" t="s">
        <v>139</v>
      </c>
      <c r="C143">
        <v>0.75539653206464041</v>
      </c>
      <c r="D143">
        <v>0.80988251824675073</v>
      </c>
      <c r="E143">
        <v>0.84449621432731503</v>
      </c>
      <c r="F143">
        <v>0.87547418131145005</v>
      </c>
      <c r="G143">
        <v>0.92668208001880947</v>
      </c>
    </row>
    <row r="144" spans="1:7" x14ac:dyDescent="0.3">
      <c r="A144" s="3">
        <v>911</v>
      </c>
      <c r="B144" s="4" t="s">
        <v>140</v>
      </c>
      <c r="C144">
        <v>0.80072992700729928</v>
      </c>
      <c r="D144">
        <v>0.78992805755395679</v>
      </c>
      <c r="E144">
        <v>0.84206695778748175</v>
      </c>
      <c r="F144">
        <v>0.89566495224099929</v>
      </c>
      <c r="G144">
        <v>1.0084550345887779</v>
      </c>
    </row>
    <row r="145" spans="1:7" x14ac:dyDescent="0.3">
      <c r="A145" s="3">
        <v>912</v>
      </c>
      <c r="B145" s="6" t="s">
        <v>141</v>
      </c>
      <c r="C145">
        <v>0.81320590790616853</v>
      </c>
      <c r="D145">
        <v>0.81742738589211617</v>
      </c>
      <c r="E145">
        <v>0.84377542717656628</v>
      </c>
      <c r="F145">
        <v>0.872</v>
      </c>
      <c r="G145">
        <v>0.90266875981161698</v>
      </c>
    </row>
    <row r="146" spans="1:7" x14ac:dyDescent="0.3">
      <c r="A146" s="3">
        <v>914</v>
      </c>
      <c r="B146" s="4" t="s">
        <v>142</v>
      </c>
      <c r="C146">
        <v>0.79475081097021527</v>
      </c>
      <c r="D146">
        <v>0.86674816625916873</v>
      </c>
      <c r="E146">
        <v>0.94582536647546211</v>
      </c>
      <c r="F146">
        <v>0.96754300551768901</v>
      </c>
      <c r="G146">
        <v>1.006720430107527</v>
      </c>
    </row>
    <row r="147" spans="1:7" x14ac:dyDescent="0.3">
      <c r="A147" s="3">
        <v>919</v>
      </c>
      <c r="B147" s="4" t="s">
        <v>143</v>
      </c>
      <c r="C147">
        <v>0.75083156939824613</v>
      </c>
      <c r="D147">
        <v>0.75454291305563326</v>
      </c>
      <c r="E147">
        <v>0.75368421052631573</v>
      </c>
      <c r="F147">
        <v>0.77480434233779349</v>
      </c>
      <c r="G147">
        <v>0.80190058479532167</v>
      </c>
    </row>
    <row r="148" spans="1:7" x14ac:dyDescent="0.3">
      <c r="A148" s="3">
        <v>926</v>
      </c>
      <c r="B148" s="4" t="s">
        <v>144</v>
      </c>
      <c r="C148">
        <v>0.81032472939217315</v>
      </c>
      <c r="D148">
        <v>0.8221028396009209</v>
      </c>
      <c r="E148">
        <v>0.8492357916604838</v>
      </c>
      <c r="F148">
        <v>0.87280069224113066</v>
      </c>
      <c r="G148">
        <v>0.91067878443623973</v>
      </c>
    </row>
    <row r="149" spans="1:7" x14ac:dyDescent="0.3">
      <c r="A149" s="3">
        <v>928</v>
      </c>
      <c r="B149" s="4" t="s">
        <v>145</v>
      </c>
      <c r="C149">
        <v>0.84525080042689438</v>
      </c>
      <c r="D149">
        <v>0.84473854099418977</v>
      </c>
      <c r="E149">
        <v>0.8398782343987824</v>
      </c>
      <c r="F149">
        <v>0.86161109471820596</v>
      </c>
      <c r="G149">
        <v>0.90423679628554843</v>
      </c>
    </row>
    <row r="150" spans="1:7" x14ac:dyDescent="0.3">
      <c r="A150" s="3">
        <v>929</v>
      </c>
      <c r="B150" s="4" t="s">
        <v>146</v>
      </c>
      <c r="C150">
        <v>0.84499999999999997</v>
      </c>
      <c r="D150">
        <v>0.950207468879668</v>
      </c>
      <c r="E150">
        <v>1.0010515247108307</v>
      </c>
      <c r="F150">
        <v>1.0404685835995739</v>
      </c>
      <c r="G150">
        <v>1.0457446808510638</v>
      </c>
    </row>
    <row r="151" spans="1:7" x14ac:dyDescent="0.3">
      <c r="A151" s="3">
        <v>935</v>
      </c>
      <c r="B151" s="4" t="s">
        <v>147</v>
      </c>
      <c r="C151">
        <v>0.7804551539491299</v>
      </c>
      <c r="D151">
        <v>0.84986945169712791</v>
      </c>
      <c r="E151">
        <v>0.89507772020725385</v>
      </c>
      <c r="F151">
        <v>0.94056847545219635</v>
      </c>
      <c r="G151">
        <v>0.93150684931506844</v>
      </c>
    </row>
    <row r="152" spans="1:7" x14ac:dyDescent="0.3">
      <c r="A152" s="3">
        <v>937</v>
      </c>
      <c r="B152" s="6" t="s">
        <v>148</v>
      </c>
      <c r="C152">
        <v>0.8870380010411244</v>
      </c>
      <c r="D152">
        <v>0.90483234714003946</v>
      </c>
      <c r="E152">
        <v>0.89611605053813759</v>
      </c>
      <c r="F152">
        <v>0.8844109831709478</v>
      </c>
      <c r="G152">
        <v>0.88746803069053704</v>
      </c>
    </row>
    <row r="153" spans="1:7" x14ac:dyDescent="0.3">
      <c r="A153" s="3">
        <v>938</v>
      </c>
      <c r="B153" s="4" t="s">
        <v>149</v>
      </c>
      <c r="C153">
        <v>0.79080118694362023</v>
      </c>
      <c r="D153">
        <v>0.88854961832061063</v>
      </c>
      <c r="E153">
        <v>0.96290571870170016</v>
      </c>
      <c r="F153">
        <v>1.0140625000000001</v>
      </c>
      <c r="G153">
        <v>1.0868167202572347</v>
      </c>
    </row>
    <row r="154" spans="1:7" x14ac:dyDescent="0.3">
      <c r="A154" s="3">
        <v>940</v>
      </c>
      <c r="B154" s="4" t="s">
        <v>150</v>
      </c>
      <c r="C154">
        <v>0.81213017751479288</v>
      </c>
      <c r="D154">
        <v>0.89906832298136641</v>
      </c>
      <c r="E154">
        <v>0.95813204508856686</v>
      </c>
      <c r="F154">
        <v>0.95299837925445707</v>
      </c>
      <c r="G154">
        <v>1.0550774526678142</v>
      </c>
    </row>
    <row r="155" spans="1:7" x14ac:dyDescent="0.3">
      <c r="A155" s="3">
        <v>941</v>
      </c>
      <c r="B155" s="4" t="s">
        <v>151</v>
      </c>
      <c r="C155">
        <v>0.6404109589041096</v>
      </c>
      <c r="D155">
        <v>0.66612111292962362</v>
      </c>
      <c r="E155">
        <v>0.70645161290322578</v>
      </c>
      <c r="F155">
        <v>0.81239530988274711</v>
      </c>
      <c r="G155">
        <v>0.91608391608391604</v>
      </c>
    </row>
    <row r="156" spans="1:7" x14ac:dyDescent="0.3">
      <c r="A156" s="3">
        <v>1001</v>
      </c>
      <c r="B156" s="4" t="s">
        <v>152</v>
      </c>
      <c r="C156">
        <v>0.76491024898668214</v>
      </c>
      <c r="D156">
        <v>0.75517553351900801</v>
      </c>
      <c r="E156">
        <v>0.79924680329304609</v>
      </c>
      <c r="F156">
        <v>0.83560557748323827</v>
      </c>
      <c r="G156">
        <v>0.87414867286848175</v>
      </c>
    </row>
    <row r="157" spans="1:7" x14ac:dyDescent="0.3">
      <c r="A157" s="3">
        <v>1002</v>
      </c>
      <c r="B157" s="4" t="s">
        <v>153</v>
      </c>
      <c r="C157">
        <v>0.82846800560485756</v>
      </c>
      <c r="D157">
        <v>0.8571428571428571</v>
      </c>
      <c r="E157">
        <v>0.87559055118110241</v>
      </c>
      <c r="F157">
        <v>0.92093753504541886</v>
      </c>
      <c r="G157">
        <v>0.97531003382187142</v>
      </c>
    </row>
    <row r="158" spans="1:7" x14ac:dyDescent="0.3">
      <c r="A158" s="3">
        <v>1003</v>
      </c>
      <c r="B158" s="4" t="s">
        <v>154</v>
      </c>
      <c r="C158">
        <v>0.88891046805204899</v>
      </c>
      <c r="D158">
        <v>0.90372974028510056</v>
      </c>
      <c r="E158">
        <v>0.94250836778893488</v>
      </c>
      <c r="F158">
        <v>0.99041724895188665</v>
      </c>
      <c r="G158">
        <v>1.0560344827586208</v>
      </c>
    </row>
    <row r="159" spans="1:7" x14ac:dyDescent="0.3">
      <c r="A159" s="3">
        <v>1004</v>
      </c>
      <c r="B159" s="4" t="s">
        <v>155</v>
      </c>
      <c r="C159">
        <v>0.85474631751227492</v>
      </c>
      <c r="D159">
        <v>0.89713568889818107</v>
      </c>
      <c r="E159">
        <v>0.93450988730597495</v>
      </c>
      <c r="F159">
        <v>0.97724317295188556</v>
      </c>
      <c r="G159">
        <v>1.0308751665926255</v>
      </c>
    </row>
    <row r="160" spans="1:7" x14ac:dyDescent="0.3">
      <c r="A160" s="3">
        <v>1014</v>
      </c>
      <c r="B160" s="4" t="s">
        <v>156</v>
      </c>
      <c r="C160">
        <v>0.7756598240469208</v>
      </c>
      <c r="D160">
        <v>0.76439267886855244</v>
      </c>
      <c r="E160">
        <v>0.79886776329844056</v>
      </c>
      <c r="F160">
        <v>0.82143960457213472</v>
      </c>
      <c r="G160">
        <v>0.85107024419656319</v>
      </c>
    </row>
    <row r="161" spans="1:7" x14ac:dyDescent="0.3">
      <c r="A161" s="3">
        <v>1017</v>
      </c>
      <c r="B161" s="4" t="s">
        <v>157</v>
      </c>
      <c r="C161">
        <v>0.77920342154504141</v>
      </c>
      <c r="D161">
        <v>0.7695086705202312</v>
      </c>
      <c r="E161">
        <v>0.78288575329995447</v>
      </c>
      <c r="F161">
        <v>0.79543973941368074</v>
      </c>
      <c r="G161">
        <v>0.83583350940207057</v>
      </c>
    </row>
    <row r="162" spans="1:7" x14ac:dyDescent="0.3">
      <c r="A162" s="3">
        <v>1018</v>
      </c>
      <c r="B162" s="4" t="s">
        <v>158</v>
      </c>
      <c r="C162">
        <v>0.80003174099349306</v>
      </c>
      <c r="D162">
        <v>0.80412218268090152</v>
      </c>
      <c r="E162">
        <v>0.82086135355558731</v>
      </c>
      <c r="F162">
        <v>0.86204462016379557</v>
      </c>
      <c r="G162">
        <v>0.92681540429160159</v>
      </c>
    </row>
    <row r="163" spans="1:7" x14ac:dyDescent="0.3">
      <c r="A163" s="3">
        <v>1021</v>
      </c>
      <c r="B163" s="4" t="s">
        <v>159</v>
      </c>
      <c r="C163">
        <v>0.79890880748246296</v>
      </c>
      <c r="D163">
        <v>0.87685113016367888</v>
      </c>
      <c r="E163">
        <v>0.92829606784888208</v>
      </c>
      <c r="F163">
        <v>0.98926380368098155</v>
      </c>
      <c r="G163">
        <v>1.0428134556574924</v>
      </c>
    </row>
    <row r="164" spans="1:7" x14ac:dyDescent="0.3">
      <c r="A164" s="3">
        <v>1026</v>
      </c>
      <c r="B164" s="4" t="s">
        <v>160</v>
      </c>
      <c r="C164">
        <v>0.85629921259842523</v>
      </c>
      <c r="D164">
        <v>0.78888888888888886</v>
      </c>
      <c r="E164">
        <v>0.89622641509433965</v>
      </c>
      <c r="F164">
        <v>0.99042145593869735</v>
      </c>
      <c r="G164">
        <v>1.1009708737864077</v>
      </c>
    </row>
    <row r="165" spans="1:7" x14ac:dyDescent="0.3">
      <c r="A165" s="3">
        <v>1027</v>
      </c>
      <c r="B165" s="4" t="s">
        <v>161</v>
      </c>
      <c r="C165">
        <v>0.88396624472573837</v>
      </c>
      <c r="D165">
        <v>0.84577603143418467</v>
      </c>
      <c r="E165">
        <v>0.8571428571428571</v>
      </c>
      <c r="F165">
        <v>0.85560538116591933</v>
      </c>
      <c r="G165">
        <v>0.92754919499105548</v>
      </c>
    </row>
    <row r="166" spans="1:7" x14ac:dyDescent="0.3">
      <c r="A166" s="3">
        <v>1029</v>
      </c>
      <c r="B166" s="4" t="s">
        <v>162</v>
      </c>
      <c r="C166">
        <v>0.87258248009101247</v>
      </c>
      <c r="D166">
        <v>0.91666666666666663</v>
      </c>
      <c r="E166">
        <v>0.94030404152762326</v>
      </c>
      <c r="F166">
        <v>0.94921446839605406</v>
      </c>
      <c r="G166">
        <v>0.94914040114613185</v>
      </c>
    </row>
    <row r="167" spans="1:7" x14ac:dyDescent="0.3">
      <c r="A167" s="3">
        <v>1032</v>
      </c>
      <c r="B167" s="4" t="s">
        <v>163</v>
      </c>
      <c r="C167">
        <v>0.88580858085808578</v>
      </c>
      <c r="D167">
        <v>0.89830148619957539</v>
      </c>
      <c r="E167">
        <v>0.89256030812892762</v>
      </c>
      <c r="F167">
        <v>0.90272068898023095</v>
      </c>
      <c r="G167">
        <v>0.94095092024539873</v>
      </c>
    </row>
    <row r="168" spans="1:7" x14ac:dyDescent="0.3">
      <c r="A168" s="3">
        <v>1034</v>
      </c>
      <c r="B168" s="4" t="s">
        <v>164</v>
      </c>
      <c r="C168">
        <v>0.88568257491675917</v>
      </c>
      <c r="D168">
        <v>0.84573894282632145</v>
      </c>
      <c r="E168">
        <v>0.84361702127659577</v>
      </c>
      <c r="F168">
        <v>0.87647690655209454</v>
      </c>
      <c r="G168">
        <v>0.91422366992399562</v>
      </c>
    </row>
    <row r="169" spans="1:7" x14ac:dyDescent="0.3">
      <c r="A169" s="3">
        <v>1037</v>
      </c>
      <c r="B169" s="4" t="s">
        <v>165</v>
      </c>
      <c r="C169">
        <v>0.80359281437125751</v>
      </c>
      <c r="D169">
        <v>0.84785819793205319</v>
      </c>
      <c r="E169">
        <v>0.90410150486869278</v>
      </c>
      <c r="F169">
        <v>0.97093712930011866</v>
      </c>
      <c r="G169">
        <v>1.0082304526748971</v>
      </c>
    </row>
    <row r="170" spans="1:7" x14ac:dyDescent="0.3">
      <c r="A170" s="3">
        <v>1046</v>
      </c>
      <c r="B170" s="4" t="s">
        <v>166</v>
      </c>
      <c r="C170">
        <v>0.87005076142131976</v>
      </c>
      <c r="D170">
        <v>0.8936170212765957</v>
      </c>
      <c r="E170">
        <v>0.94274028629856854</v>
      </c>
      <c r="F170">
        <v>0.96728016359918201</v>
      </c>
      <c r="G170">
        <v>1.025078369905956</v>
      </c>
    </row>
    <row r="171" spans="1:7" x14ac:dyDescent="0.3">
      <c r="A171" s="3">
        <v>1101</v>
      </c>
      <c r="B171" s="4" t="s">
        <v>167</v>
      </c>
      <c r="C171">
        <v>0.7932113625421281</v>
      </c>
      <c r="D171">
        <v>0.84088463837417815</v>
      </c>
      <c r="E171">
        <v>0.88102818063907562</v>
      </c>
      <c r="F171">
        <v>0.90415076887501444</v>
      </c>
      <c r="G171">
        <v>0.95993979390992246</v>
      </c>
    </row>
    <row r="172" spans="1:7" x14ac:dyDescent="0.3">
      <c r="A172" s="3">
        <v>1102</v>
      </c>
      <c r="B172" s="4" t="s">
        <v>168</v>
      </c>
      <c r="C172">
        <v>0.71708809502384596</v>
      </c>
      <c r="D172">
        <v>0.72985196507464567</v>
      </c>
      <c r="E172">
        <v>0.75343150986434027</v>
      </c>
      <c r="F172">
        <v>0.77815265380092158</v>
      </c>
      <c r="G172">
        <v>0.81160836794917579</v>
      </c>
    </row>
    <row r="173" spans="1:7" x14ac:dyDescent="0.3">
      <c r="A173" s="3">
        <v>1103</v>
      </c>
      <c r="B173" s="4" t="s">
        <v>169</v>
      </c>
      <c r="C173">
        <v>0.67936427850655901</v>
      </c>
      <c r="D173">
        <v>0.7259691287952923</v>
      </c>
      <c r="E173">
        <v>0.76289540430788638</v>
      </c>
      <c r="F173">
        <v>0.79952223204740724</v>
      </c>
      <c r="G173">
        <v>0.84161155980148228</v>
      </c>
    </row>
    <row r="174" spans="1:7" x14ac:dyDescent="0.3">
      <c r="A174" s="3">
        <v>1106</v>
      </c>
      <c r="B174" s="4" t="s">
        <v>170</v>
      </c>
      <c r="C174">
        <v>0.71213377556661139</v>
      </c>
      <c r="D174">
        <v>0.74000537827178203</v>
      </c>
      <c r="E174">
        <v>0.76955630208106107</v>
      </c>
      <c r="F174">
        <v>0.8075260071064686</v>
      </c>
      <c r="G174">
        <v>0.85875201904276122</v>
      </c>
    </row>
    <row r="175" spans="1:7" x14ac:dyDescent="0.3">
      <c r="A175" s="3">
        <v>1111</v>
      </c>
      <c r="B175" s="4" t="s">
        <v>171</v>
      </c>
      <c r="C175">
        <v>0.87134831460674156</v>
      </c>
      <c r="D175">
        <v>0.95174418604651168</v>
      </c>
      <c r="E175">
        <v>0.97905759162303663</v>
      </c>
      <c r="F175">
        <v>0.98906789413118523</v>
      </c>
      <c r="G175">
        <v>0.99259681093394081</v>
      </c>
    </row>
    <row r="176" spans="1:7" x14ac:dyDescent="0.3">
      <c r="A176" s="3">
        <v>1112</v>
      </c>
      <c r="B176" s="4" t="s">
        <v>172</v>
      </c>
      <c r="C176">
        <v>0.89077102803738317</v>
      </c>
      <c r="D176">
        <v>0.93805836807623588</v>
      </c>
      <c r="E176">
        <v>0.9856459330143541</v>
      </c>
      <c r="F176">
        <v>1.057997557997558</v>
      </c>
      <c r="G176">
        <v>1.1069882498453927</v>
      </c>
    </row>
    <row r="177" spans="1:7" x14ac:dyDescent="0.3">
      <c r="A177" s="3">
        <v>1114</v>
      </c>
      <c r="B177" s="4" t="s">
        <v>173</v>
      </c>
      <c r="C177">
        <v>0.8244028405422853</v>
      </c>
      <c r="D177">
        <v>0.87190868738110339</v>
      </c>
      <c r="E177">
        <v>0.8795843520782396</v>
      </c>
      <c r="F177">
        <v>0.90990453460620524</v>
      </c>
      <c r="G177">
        <v>0.91642651296829969</v>
      </c>
    </row>
    <row r="178" spans="1:7" x14ac:dyDescent="0.3">
      <c r="A178" s="3">
        <v>1119</v>
      </c>
      <c r="B178" s="4" t="s">
        <v>174</v>
      </c>
      <c r="C178">
        <v>0.81908086096567767</v>
      </c>
      <c r="D178">
        <v>0.83042118815523269</v>
      </c>
      <c r="E178">
        <v>0.83458778225100649</v>
      </c>
      <c r="F178">
        <v>0.83668866427199062</v>
      </c>
      <c r="G178">
        <v>0.86059917187626855</v>
      </c>
    </row>
    <row r="179" spans="1:7" x14ac:dyDescent="0.3">
      <c r="A179" s="3">
        <v>1120</v>
      </c>
      <c r="B179" s="4" t="s">
        <v>175</v>
      </c>
      <c r="C179">
        <v>0.79146079985084361</v>
      </c>
      <c r="D179">
        <v>0.75358117326057295</v>
      </c>
      <c r="E179">
        <v>0.76015801354401802</v>
      </c>
      <c r="F179">
        <v>0.7936445971267958</v>
      </c>
      <c r="G179">
        <v>0.84756191355176125</v>
      </c>
    </row>
    <row r="180" spans="1:7" x14ac:dyDescent="0.3">
      <c r="A180" s="3">
        <v>1121</v>
      </c>
      <c r="B180" s="4" t="s">
        <v>176</v>
      </c>
      <c r="C180">
        <v>0.76605591235360782</v>
      </c>
      <c r="D180">
        <v>0.78637018365142242</v>
      </c>
      <c r="E180">
        <v>0.80969277369104287</v>
      </c>
      <c r="F180">
        <v>0.80817506193228739</v>
      </c>
      <c r="G180">
        <v>0.83980308288273742</v>
      </c>
    </row>
    <row r="181" spans="1:7" x14ac:dyDescent="0.3">
      <c r="A181" s="3">
        <v>1122</v>
      </c>
      <c r="B181" s="4" t="s">
        <v>177</v>
      </c>
      <c r="C181">
        <v>0.74525665539049857</v>
      </c>
      <c r="D181">
        <v>0.77392277560156686</v>
      </c>
      <c r="E181">
        <v>0.82757201646090539</v>
      </c>
      <c r="F181">
        <v>0.86928369081343582</v>
      </c>
      <c r="G181">
        <v>0.91276510604241701</v>
      </c>
    </row>
    <row r="182" spans="1:7" x14ac:dyDescent="0.3">
      <c r="A182" s="3">
        <v>1124</v>
      </c>
      <c r="B182" s="4" t="s">
        <v>178</v>
      </c>
      <c r="C182">
        <v>0.73423572136018489</v>
      </c>
      <c r="D182">
        <v>0.7309873043263897</v>
      </c>
      <c r="E182">
        <v>0.75926697209496041</v>
      </c>
      <c r="F182">
        <v>0.78867859003299179</v>
      </c>
      <c r="G182">
        <v>0.83061201187485723</v>
      </c>
    </row>
    <row r="183" spans="1:7" x14ac:dyDescent="0.3">
      <c r="A183" s="3">
        <v>1127</v>
      </c>
      <c r="B183" s="4" t="s">
        <v>179</v>
      </c>
      <c r="C183">
        <v>0.79957356076759056</v>
      </c>
      <c r="D183">
        <v>0.78192410643993071</v>
      </c>
      <c r="E183">
        <v>0.81434599156118148</v>
      </c>
      <c r="F183">
        <v>0.87581387962521839</v>
      </c>
      <c r="G183">
        <v>0.94603847407890451</v>
      </c>
    </row>
    <row r="184" spans="1:7" x14ac:dyDescent="0.3">
      <c r="A184" s="3">
        <v>1129</v>
      </c>
      <c r="B184" s="4" t="s">
        <v>180</v>
      </c>
      <c r="C184">
        <v>0.93178294573643405</v>
      </c>
      <c r="D184">
        <v>0.93292682926829273</v>
      </c>
      <c r="E184">
        <v>0.94528875379939215</v>
      </c>
      <c r="F184">
        <v>1.018957345971564</v>
      </c>
      <c r="G184">
        <v>1.1014729950900164</v>
      </c>
    </row>
    <row r="185" spans="1:7" x14ac:dyDescent="0.3">
      <c r="A185" s="3">
        <v>1130</v>
      </c>
      <c r="B185" s="4" t="s">
        <v>181</v>
      </c>
      <c r="C185">
        <v>0.84361779722830055</v>
      </c>
      <c r="D185">
        <v>0.85730528709494036</v>
      </c>
      <c r="E185">
        <v>0.87430089485458617</v>
      </c>
      <c r="F185">
        <v>0.88470035901684618</v>
      </c>
      <c r="G185">
        <v>0.92746547635653509</v>
      </c>
    </row>
    <row r="186" spans="1:7" x14ac:dyDescent="0.3">
      <c r="A186" s="3">
        <v>1133</v>
      </c>
      <c r="B186" s="4" t="s">
        <v>182</v>
      </c>
      <c r="C186">
        <v>0.96322999279019461</v>
      </c>
      <c r="D186">
        <v>1.0258215962441315</v>
      </c>
      <c r="E186">
        <v>1.0626545754328112</v>
      </c>
      <c r="F186">
        <v>1.1016652059596845</v>
      </c>
      <c r="G186">
        <v>1.1153488372093023</v>
      </c>
    </row>
    <row r="187" spans="1:7" x14ac:dyDescent="0.3">
      <c r="A187" s="3">
        <v>1134</v>
      </c>
      <c r="B187" s="4" t="s">
        <v>183</v>
      </c>
      <c r="C187">
        <v>0.90922619047619047</v>
      </c>
      <c r="D187">
        <v>1.0005327650506126</v>
      </c>
      <c r="E187">
        <v>1.0657381615598887</v>
      </c>
      <c r="F187">
        <v>1.0962199312714778</v>
      </c>
      <c r="G187">
        <v>1.1094761624484992</v>
      </c>
    </row>
    <row r="188" spans="1:7" x14ac:dyDescent="0.3">
      <c r="A188" s="3">
        <v>1135</v>
      </c>
      <c r="B188" s="4" t="s">
        <v>184</v>
      </c>
      <c r="C188">
        <v>0.83727344365642242</v>
      </c>
      <c r="D188">
        <v>0.95152295152295152</v>
      </c>
      <c r="E188">
        <v>1.0228187919463088</v>
      </c>
      <c r="F188">
        <v>1.0691562932226832</v>
      </c>
      <c r="G188">
        <v>1.0879172543488482</v>
      </c>
    </row>
    <row r="189" spans="1:7" x14ac:dyDescent="0.3">
      <c r="A189" s="3">
        <v>1141</v>
      </c>
      <c r="B189" s="4" t="s">
        <v>185</v>
      </c>
      <c r="C189">
        <v>0.82790165809033733</v>
      </c>
      <c r="D189">
        <v>0.86263736263736268</v>
      </c>
      <c r="E189">
        <v>0.89749065670048056</v>
      </c>
      <c r="F189">
        <v>0.86165413533834589</v>
      </c>
      <c r="G189">
        <v>0.82542694497153701</v>
      </c>
    </row>
    <row r="190" spans="1:7" x14ac:dyDescent="0.3">
      <c r="A190" s="3">
        <v>1142</v>
      </c>
      <c r="B190" s="4" t="s">
        <v>186</v>
      </c>
      <c r="C190">
        <v>0.7801027900146843</v>
      </c>
      <c r="D190">
        <v>0.75911676145868179</v>
      </c>
      <c r="E190">
        <v>0.74782878411910669</v>
      </c>
      <c r="F190">
        <v>0.7748892171344165</v>
      </c>
      <c r="G190">
        <v>0.82410329985652797</v>
      </c>
    </row>
    <row r="191" spans="1:7" x14ac:dyDescent="0.3">
      <c r="A191" s="3">
        <v>1144</v>
      </c>
      <c r="B191" s="4" t="s">
        <v>187</v>
      </c>
      <c r="C191">
        <v>0.94964028776978415</v>
      </c>
      <c r="D191">
        <v>0.97416974169741699</v>
      </c>
      <c r="E191">
        <v>1</v>
      </c>
      <c r="F191">
        <v>1.0693877551020408</v>
      </c>
      <c r="G191">
        <v>1.1688311688311688</v>
      </c>
    </row>
    <row r="192" spans="1:7" x14ac:dyDescent="0.3">
      <c r="A192" s="3">
        <v>1145</v>
      </c>
      <c r="B192" s="4" t="s">
        <v>188</v>
      </c>
      <c r="C192">
        <v>0.93577981651376152</v>
      </c>
      <c r="D192">
        <v>0.89953271028037385</v>
      </c>
      <c r="E192">
        <v>0.87943262411347523</v>
      </c>
      <c r="F192">
        <v>0.9211822660098522</v>
      </c>
      <c r="G192">
        <v>1.0621621621621622</v>
      </c>
    </row>
    <row r="193" spans="1:7" x14ac:dyDescent="0.3">
      <c r="A193" s="3">
        <v>1146</v>
      </c>
      <c r="B193" s="4" t="s">
        <v>189</v>
      </c>
      <c r="C193">
        <v>0.87465986394557826</v>
      </c>
      <c r="D193">
        <v>0.90588431962554328</v>
      </c>
      <c r="E193">
        <v>0.90260785576303926</v>
      </c>
      <c r="F193">
        <v>0.91157205240174677</v>
      </c>
      <c r="G193">
        <v>0.95521698984302861</v>
      </c>
    </row>
    <row r="194" spans="1:7" x14ac:dyDescent="0.3">
      <c r="A194" s="3">
        <v>1149</v>
      </c>
      <c r="B194" s="4" t="s">
        <v>190</v>
      </c>
      <c r="C194">
        <v>0.80981963069277241</v>
      </c>
      <c r="D194">
        <v>0.84630104814508766</v>
      </c>
      <c r="E194">
        <v>0.87021341330899293</v>
      </c>
      <c r="F194">
        <v>0.8993358965396715</v>
      </c>
      <c r="G194">
        <v>0.95999821021074772</v>
      </c>
    </row>
    <row r="195" spans="1:7" x14ac:dyDescent="0.3">
      <c r="A195" s="3">
        <v>1151</v>
      </c>
      <c r="B195" s="4" t="s">
        <v>191</v>
      </c>
      <c r="C195">
        <v>0.80869565217391304</v>
      </c>
      <c r="D195">
        <v>0.90909090909090906</v>
      </c>
      <c r="E195">
        <v>1.2083333333333333</v>
      </c>
      <c r="F195">
        <v>1.3370786516853932</v>
      </c>
      <c r="G195">
        <v>1.4090909090909092</v>
      </c>
    </row>
    <row r="196" spans="1:7" x14ac:dyDescent="0.3">
      <c r="A196" s="3">
        <v>1160</v>
      </c>
      <c r="B196" s="6" t="s">
        <v>192</v>
      </c>
      <c r="C196">
        <v>0.82313912502591746</v>
      </c>
      <c r="D196">
        <v>0.83979274611398969</v>
      </c>
      <c r="E196">
        <v>0.8879883624272652</v>
      </c>
      <c r="F196">
        <v>0.91187976116944613</v>
      </c>
      <c r="G196">
        <v>0.93806214227309892</v>
      </c>
    </row>
    <row r="197" spans="1:7" x14ac:dyDescent="0.3">
      <c r="A197" s="3">
        <v>1201</v>
      </c>
      <c r="B197" s="4" t="s">
        <v>193</v>
      </c>
      <c r="C197">
        <v>0.68084633453282795</v>
      </c>
      <c r="D197">
        <v>0.705784497711894</v>
      </c>
      <c r="E197">
        <v>0.7399535799277257</v>
      </c>
      <c r="F197">
        <v>0.77108279289830495</v>
      </c>
      <c r="G197">
        <v>0.81115794751601866</v>
      </c>
    </row>
    <row r="198" spans="1:7" x14ac:dyDescent="0.3">
      <c r="A198" s="3">
        <v>1211</v>
      </c>
      <c r="B198" s="4" t="s">
        <v>194</v>
      </c>
      <c r="C198">
        <v>0.85928961748633881</v>
      </c>
      <c r="D198">
        <v>0.89867640346873578</v>
      </c>
      <c r="E198">
        <v>0.91468343062415802</v>
      </c>
      <c r="F198">
        <v>0.90745614035087718</v>
      </c>
      <c r="G198">
        <v>0.94388426128890834</v>
      </c>
    </row>
    <row r="199" spans="1:7" x14ac:dyDescent="0.3">
      <c r="A199" s="3">
        <v>1216</v>
      </c>
      <c r="B199" s="4" t="s">
        <v>195</v>
      </c>
      <c r="C199">
        <v>0.83483001924310452</v>
      </c>
      <c r="D199">
        <v>0.8988456865127582</v>
      </c>
      <c r="E199">
        <v>0.89438011861056199</v>
      </c>
      <c r="F199">
        <v>0.85490095189091841</v>
      </c>
      <c r="G199">
        <v>0.86886039196709408</v>
      </c>
    </row>
    <row r="200" spans="1:7" x14ac:dyDescent="0.3">
      <c r="A200" s="3">
        <v>1219</v>
      </c>
      <c r="B200" s="4" t="s">
        <v>196</v>
      </c>
      <c r="C200">
        <v>0.8758077226162333</v>
      </c>
      <c r="D200">
        <v>0.89804469273743015</v>
      </c>
      <c r="E200">
        <v>0.90944941604732288</v>
      </c>
      <c r="F200">
        <v>0.93887640449438203</v>
      </c>
      <c r="G200">
        <v>0.99068089583646479</v>
      </c>
    </row>
    <row r="201" spans="1:7" x14ac:dyDescent="0.3">
      <c r="A201" s="3">
        <v>1221</v>
      </c>
      <c r="B201" s="4" t="s">
        <v>197</v>
      </c>
      <c r="C201">
        <v>0.81326638988123978</v>
      </c>
      <c r="D201">
        <v>0.82778810408921932</v>
      </c>
      <c r="E201">
        <v>0.85955668604651159</v>
      </c>
      <c r="F201">
        <v>0.90751393133201508</v>
      </c>
      <c r="G201">
        <v>0.96190732275701352</v>
      </c>
    </row>
    <row r="202" spans="1:7" x14ac:dyDescent="0.3">
      <c r="A202" s="3">
        <v>1222</v>
      </c>
      <c r="B202" s="4" t="s">
        <v>198</v>
      </c>
      <c r="C202">
        <v>0.83352468427095294</v>
      </c>
      <c r="D202">
        <v>0.92573402417962003</v>
      </c>
      <c r="E202">
        <v>0.93451720310765818</v>
      </c>
      <c r="F202">
        <v>0.94564047362755654</v>
      </c>
      <c r="G202">
        <v>0.94640998959417277</v>
      </c>
    </row>
    <row r="203" spans="1:7" x14ac:dyDescent="0.3">
      <c r="A203" s="3">
        <v>1223</v>
      </c>
      <c r="B203" s="4" t="s">
        <v>199</v>
      </c>
      <c r="C203">
        <v>0.92261103633916552</v>
      </c>
      <c r="D203">
        <v>1.0104311543810849</v>
      </c>
      <c r="E203">
        <v>1.0587002096436058</v>
      </c>
      <c r="F203">
        <v>1.0866526904262754</v>
      </c>
      <c r="G203">
        <v>1.0552523874488404</v>
      </c>
    </row>
    <row r="204" spans="1:7" x14ac:dyDescent="0.3">
      <c r="A204" s="3">
        <v>1224</v>
      </c>
      <c r="B204" s="4" t="s">
        <v>200</v>
      </c>
      <c r="C204">
        <v>0.90407396706154286</v>
      </c>
      <c r="D204">
        <v>0.92903420219978905</v>
      </c>
      <c r="E204">
        <v>0.96815485482360286</v>
      </c>
      <c r="F204">
        <v>1.0213912475506206</v>
      </c>
      <c r="G204">
        <v>1.1208136068735752</v>
      </c>
    </row>
    <row r="205" spans="1:7" x14ac:dyDescent="0.3">
      <c r="A205" s="3">
        <v>1227</v>
      </c>
      <c r="B205" s="4" t="s">
        <v>201</v>
      </c>
      <c r="C205">
        <v>0.96415770609318996</v>
      </c>
      <c r="D205">
        <v>1.0927272727272728</v>
      </c>
      <c r="E205">
        <v>1.0450751252086812</v>
      </c>
      <c r="F205">
        <v>1.0297805642633229</v>
      </c>
      <c r="G205">
        <v>0.97025495750708213</v>
      </c>
    </row>
    <row r="206" spans="1:7" x14ac:dyDescent="0.3">
      <c r="A206" s="3">
        <v>1228</v>
      </c>
      <c r="B206" s="4" t="s">
        <v>202</v>
      </c>
      <c r="C206">
        <v>0.80390604381103192</v>
      </c>
      <c r="D206">
        <v>0.85573400958016343</v>
      </c>
      <c r="E206">
        <v>0.92202502182135582</v>
      </c>
      <c r="F206">
        <v>0.9763755980861244</v>
      </c>
      <c r="G206">
        <v>1.0211073722851025</v>
      </c>
    </row>
    <row r="207" spans="1:7" x14ac:dyDescent="0.3">
      <c r="A207" s="3">
        <v>1231</v>
      </c>
      <c r="B207" s="4" t="s">
        <v>203</v>
      </c>
      <c r="C207">
        <v>0.94843568945538814</v>
      </c>
      <c r="D207">
        <v>0.93257074051776034</v>
      </c>
      <c r="E207">
        <v>0.95879458794587946</v>
      </c>
      <c r="F207">
        <v>0.9943467336683417</v>
      </c>
      <c r="G207">
        <v>1.0521172638436482</v>
      </c>
    </row>
    <row r="208" spans="1:7" x14ac:dyDescent="0.3">
      <c r="A208" s="3">
        <v>1232</v>
      </c>
      <c r="B208" s="4" t="s">
        <v>204</v>
      </c>
      <c r="C208">
        <v>0.74018691588785046</v>
      </c>
      <c r="D208">
        <v>0.85627530364372473</v>
      </c>
      <c r="E208">
        <v>0.94243070362473347</v>
      </c>
      <c r="F208">
        <v>1.04</v>
      </c>
      <c r="G208">
        <v>1.1027397260273972</v>
      </c>
    </row>
    <row r="209" spans="1:7" x14ac:dyDescent="0.3">
      <c r="A209" s="3">
        <v>1233</v>
      </c>
      <c r="B209" s="4" t="s">
        <v>205</v>
      </c>
      <c r="C209">
        <v>0.90614334470989766</v>
      </c>
      <c r="D209">
        <v>0.96478873239436624</v>
      </c>
      <c r="E209">
        <v>1.0017985611510791</v>
      </c>
      <c r="F209">
        <v>1.0687732342007434</v>
      </c>
      <c r="G209">
        <v>1.1295938104448742</v>
      </c>
    </row>
    <row r="210" spans="1:7" x14ac:dyDescent="0.3">
      <c r="A210" s="3">
        <v>1234</v>
      </c>
      <c r="B210" s="4" t="s">
        <v>206</v>
      </c>
      <c r="C210">
        <v>0.85089463220675943</v>
      </c>
      <c r="D210">
        <v>0.95896328293736499</v>
      </c>
      <c r="E210">
        <v>1.0620689655172413</v>
      </c>
      <c r="F210">
        <v>1.1231884057971016</v>
      </c>
      <c r="G210">
        <v>1.0913580246913581</v>
      </c>
    </row>
    <row r="211" spans="1:7" x14ac:dyDescent="0.3">
      <c r="A211" s="3">
        <v>1235</v>
      </c>
      <c r="B211" s="4" t="s">
        <v>207</v>
      </c>
      <c r="C211">
        <v>0.86549782441771184</v>
      </c>
      <c r="D211">
        <v>0.89033877038895859</v>
      </c>
      <c r="E211">
        <v>0.91763975155279498</v>
      </c>
      <c r="F211">
        <v>0.92913000977517102</v>
      </c>
      <c r="G211">
        <v>0.9498307543520309</v>
      </c>
    </row>
    <row r="212" spans="1:7" x14ac:dyDescent="0.3">
      <c r="A212" s="3">
        <v>1238</v>
      </c>
      <c r="B212" s="4" t="s">
        <v>208</v>
      </c>
      <c r="C212">
        <v>0.90299347287868559</v>
      </c>
      <c r="D212">
        <v>0.9326072157930565</v>
      </c>
      <c r="E212">
        <v>0.97910863509749302</v>
      </c>
      <c r="F212">
        <v>1.0248210023866349</v>
      </c>
      <c r="G212">
        <v>1.0844333748443338</v>
      </c>
    </row>
    <row r="213" spans="1:7" x14ac:dyDescent="0.3">
      <c r="A213" s="3">
        <v>1241</v>
      </c>
      <c r="B213" s="4" t="s">
        <v>209</v>
      </c>
      <c r="C213">
        <v>0.90106692531522792</v>
      </c>
      <c r="D213">
        <v>0.94172839506172834</v>
      </c>
      <c r="E213">
        <v>0.9848790322580645</v>
      </c>
      <c r="F213">
        <v>1.0248833592534992</v>
      </c>
      <c r="G213">
        <v>1.1159103335155822</v>
      </c>
    </row>
    <row r="214" spans="1:7" x14ac:dyDescent="0.3">
      <c r="A214" s="3">
        <v>1242</v>
      </c>
      <c r="B214" s="4" t="s">
        <v>210</v>
      </c>
      <c r="C214">
        <v>0.80969875091844234</v>
      </c>
      <c r="D214">
        <v>0.86076923076923073</v>
      </c>
      <c r="E214">
        <v>0.96929460580912863</v>
      </c>
      <c r="F214">
        <v>1.0017286084701815</v>
      </c>
      <c r="G214">
        <v>1.0191605839416058</v>
      </c>
    </row>
    <row r="215" spans="1:7" x14ac:dyDescent="0.3">
      <c r="A215" s="3">
        <v>1243</v>
      </c>
      <c r="B215" s="4" t="s">
        <v>63</v>
      </c>
      <c r="C215">
        <v>0.79582751396648044</v>
      </c>
      <c r="D215">
        <v>0.79502962222051243</v>
      </c>
      <c r="E215">
        <v>0.78994854444209484</v>
      </c>
      <c r="F215">
        <v>0.78395624430264355</v>
      </c>
      <c r="G215">
        <v>0.78804645224053016</v>
      </c>
    </row>
    <row r="216" spans="1:7" x14ac:dyDescent="0.3">
      <c r="A216" s="3">
        <v>1244</v>
      </c>
      <c r="B216" s="4" t="s">
        <v>211</v>
      </c>
      <c r="C216">
        <v>0.86923631123919309</v>
      </c>
      <c r="D216">
        <v>0.89434473416864202</v>
      </c>
      <c r="E216">
        <v>0.90923824959481359</v>
      </c>
      <c r="F216">
        <v>0.91521739130434787</v>
      </c>
      <c r="G216">
        <v>0.90903668356695499</v>
      </c>
    </row>
    <row r="217" spans="1:7" x14ac:dyDescent="0.3">
      <c r="A217" s="3">
        <v>1245</v>
      </c>
      <c r="B217" s="4" t="s">
        <v>212</v>
      </c>
      <c r="C217">
        <v>0.78688524590163933</v>
      </c>
      <c r="D217">
        <v>0.82935476246750173</v>
      </c>
      <c r="E217">
        <v>0.81652598844957791</v>
      </c>
      <c r="F217">
        <v>0.80696202531645567</v>
      </c>
      <c r="G217">
        <v>0.8219766728054021</v>
      </c>
    </row>
    <row r="218" spans="1:7" x14ac:dyDescent="0.3">
      <c r="A218" s="3">
        <v>1246</v>
      </c>
      <c r="B218" s="4" t="s">
        <v>213</v>
      </c>
      <c r="C218">
        <v>0.76913554776150195</v>
      </c>
      <c r="D218">
        <v>0.74202615177807651</v>
      </c>
      <c r="E218">
        <v>0.76659131745203735</v>
      </c>
      <c r="F218">
        <v>0.82169315161454504</v>
      </c>
      <c r="G218">
        <v>0.88282647584973162</v>
      </c>
    </row>
    <row r="219" spans="1:7" x14ac:dyDescent="0.3">
      <c r="A219" s="3">
        <v>1247</v>
      </c>
      <c r="B219" s="4" t="s">
        <v>214</v>
      </c>
      <c r="C219">
        <v>0.81274552597119165</v>
      </c>
      <c r="D219">
        <v>0.77689331122166938</v>
      </c>
      <c r="E219">
        <v>0.76100757730903135</v>
      </c>
      <c r="F219">
        <v>0.75585139616475228</v>
      </c>
      <c r="G219">
        <v>0.79414506805892227</v>
      </c>
    </row>
    <row r="220" spans="1:7" x14ac:dyDescent="0.3">
      <c r="A220" s="3">
        <v>1251</v>
      </c>
      <c r="B220" s="4" t="s">
        <v>215</v>
      </c>
      <c r="C220">
        <v>0.85733573357335735</v>
      </c>
      <c r="D220">
        <v>0.88323489323034987</v>
      </c>
      <c r="E220">
        <v>0.94228061942749886</v>
      </c>
      <c r="F220">
        <v>0.98935140367860597</v>
      </c>
      <c r="G220">
        <v>0.99901185770750989</v>
      </c>
    </row>
    <row r="221" spans="1:7" x14ac:dyDescent="0.3">
      <c r="A221" s="3">
        <v>1252</v>
      </c>
      <c r="B221" s="4" t="s">
        <v>216</v>
      </c>
      <c r="C221">
        <v>0.90954773869346739</v>
      </c>
      <c r="D221">
        <v>0.95939086294416243</v>
      </c>
      <c r="E221">
        <v>0.97461928934010156</v>
      </c>
      <c r="F221">
        <v>1.0483870967741935</v>
      </c>
      <c r="G221">
        <v>1.1098901098901099</v>
      </c>
    </row>
    <row r="222" spans="1:7" x14ac:dyDescent="0.3">
      <c r="A222" s="3">
        <v>1253</v>
      </c>
      <c r="B222" s="4" t="s">
        <v>217</v>
      </c>
      <c r="C222">
        <v>0.83948381254244964</v>
      </c>
      <c r="D222">
        <v>0.84746484874307626</v>
      </c>
      <c r="E222">
        <v>0.88775510204081631</v>
      </c>
      <c r="F222">
        <v>0.92920353982300885</v>
      </c>
      <c r="G222">
        <v>0.97194347737046893</v>
      </c>
    </row>
    <row r="223" spans="1:7" x14ac:dyDescent="0.3">
      <c r="A223" s="3">
        <v>1256</v>
      </c>
      <c r="B223" s="4" t="s">
        <v>218</v>
      </c>
      <c r="C223">
        <v>0.80415364001786516</v>
      </c>
      <c r="D223">
        <v>0.82250396196513476</v>
      </c>
      <c r="E223">
        <v>0.81412572254335258</v>
      </c>
      <c r="F223">
        <v>0.81563126252505014</v>
      </c>
      <c r="G223">
        <v>0.82311651848385592</v>
      </c>
    </row>
    <row r="224" spans="1:7" x14ac:dyDescent="0.3">
      <c r="A224" s="3">
        <v>1259</v>
      </c>
      <c r="B224" s="4" t="s">
        <v>219</v>
      </c>
      <c r="C224">
        <v>0.83070570570570568</v>
      </c>
      <c r="D224">
        <v>0.82250621228257015</v>
      </c>
      <c r="E224">
        <v>0.8462339465463381</v>
      </c>
      <c r="F224">
        <v>0.85758091993185692</v>
      </c>
      <c r="G224">
        <v>0.87610020311442116</v>
      </c>
    </row>
    <row r="225" spans="1:7" x14ac:dyDescent="0.3">
      <c r="A225" s="3">
        <v>1260</v>
      </c>
      <c r="B225" s="4" t="s">
        <v>220</v>
      </c>
      <c r="C225">
        <v>0.82267235252309878</v>
      </c>
      <c r="D225">
        <v>0.83853983853983849</v>
      </c>
      <c r="E225">
        <v>0.87779751332149203</v>
      </c>
      <c r="F225">
        <v>0.92453518045935112</v>
      </c>
      <c r="G225">
        <v>0.97613636363636369</v>
      </c>
    </row>
    <row r="226" spans="1:7" x14ac:dyDescent="0.3">
      <c r="A226" s="3">
        <v>1263</v>
      </c>
      <c r="B226" s="4" t="s">
        <v>221</v>
      </c>
      <c r="C226">
        <v>0.85208211143695012</v>
      </c>
      <c r="D226">
        <v>0.86752232142857144</v>
      </c>
      <c r="E226">
        <v>0.88047119853020639</v>
      </c>
      <c r="F226">
        <v>0.89689848629194457</v>
      </c>
      <c r="G226">
        <v>0.94585682374215507</v>
      </c>
    </row>
    <row r="227" spans="1:7" x14ac:dyDescent="0.3">
      <c r="A227" s="3">
        <v>1264</v>
      </c>
      <c r="B227" s="4" t="s">
        <v>222</v>
      </c>
      <c r="C227">
        <v>0.88441558441558443</v>
      </c>
      <c r="D227">
        <v>0.86914181375532562</v>
      </c>
      <c r="E227">
        <v>0.90245362058647516</v>
      </c>
      <c r="F227">
        <v>0.94614003590664275</v>
      </c>
      <c r="G227">
        <v>0.94134897360703818</v>
      </c>
    </row>
    <row r="228" spans="1:7" x14ac:dyDescent="0.3">
      <c r="A228" s="3">
        <v>1265</v>
      </c>
      <c r="B228" s="4" t="s">
        <v>223</v>
      </c>
      <c r="C228">
        <v>1.0035714285714286</v>
      </c>
      <c r="D228">
        <v>1.1475409836065573</v>
      </c>
      <c r="E228">
        <v>1.04149377593361</v>
      </c>
      <c r="F228">
        <v>1.3165829145728642</v>
      </c>
      <c r="G228">
        <v>1.6036585365853659</v>
      </c>
    </row>
    <row r="229" spans="1:7" x14ac:dyDescent="0.3">
      <c r="A229" s="3">
        <v>1266</v>
      </c>
      <c r="B229" s="4" t="s">
        <v>224</v>
      </c>
      <c r="C229">
        <v>0.96814562002275317</v>
      </c>
      <c r="D229">
        <v>1.0243055555555556</v>
      </c>
      <c r="E229">
        <v>1.1732673267326732</v>
      </c>
      <c r="F229">
        <v>1.1927409261576971</v>
      </c>
      <c r="G229">
        <v>1.2020330368487928</v>
      </c>
    </row>
    <row r="230" spans="1:7" x14ac:dyDescent="0.3">
      <c r="A230" s="3">
        <v>1401</v>
      </c>
      <c r="B230" s="4" t="s">
        <v>225</v>
      </c>
      <c r="C230">
        <v>0.79058999253174012</v>
      </c>
      <c r="D230">
        <v>0.83496332518337413</v>
      </c>
      <c r="E230">
        <v>0.89541770573566082</v>
      </c>
      <c r="F230">
        <v>0.95189873417721516</v>
      </c>
      <c r="G230">
        <v>1.0282055438482736</v>
      </c>
    </row>
    <row r="231" spans="1:7" x14ac:dyDescent="0.3">
      <c r="A231" s="3">
        <v>1411</v>
      </c>
      <c r="B231" s="4" t="s">
        <v>226</v>
      </c>
      <c r="C231">
        <v>0.89878542510121462</v>
      </c>
      <c r="D231">
        <v>0.90251827782290817</v>
      </c>
      <c r="E231">
        <v>0.97109826589595372</v>
      </c>
      <c r="F231">
        <v>0.999185667752443</v>
      </c>
      <c r="G231">
        <v>1.0480065093572011</v>
      </c>
    </row>
    <row r="232" spans="1:7" x14ac:dyDescent="0.3">
      <c r="A232" s="3">
        <v>1412</v>
      </c>
      <c r="B232" s="4" t="s">
        <v>227</v>
      </c>
      <c r="C232">
        <v>0.86805555555555558</v>
      </c>
      <c r="D232">
        <v>0.9948051948051948</v>
      </c>
      <c r="E232">
        <v>1.113314447592068</v>
      </c>
      <c r="F232">
        <v>1.1271676300578035</v>
      </c>
      <c r="G232">
        <v>1.1854103343465046</v>
      </c>
    </row>
    <row r="233" spans="1:7" x14ac:dyDescent="0.3">
      <c r="A233" s="3">
        <v>1413</v>
      </c>
      <c r="B233" s="4" t="s">
        <v>228</v>
      </c>
      <c r="C233">
        <v>0.9463276836158192</v>
      </c>
      <c r="D233">
        <v>0.88375558867362147</v>
      </c>
      <c r="E233">
        <v>0.93042071197411003</v>
      </c>
      <c r="F233">
        <v>1.0740740740740742</v>
      </c>
      <c r="G233">
        <v>1.228813559322034</v>
      </c>
    </row>
    <row r="234" spans="1:7" x14ac:dyDescent="0.3">
      <c r="A234" s="3">
        <v>1416</v>
      </c>
      <c r="B234" s="4" t="s">
        <v>229</v>
      </c>
      <c r="C234">
        <v>0.87454873646209386</v>
      </c>
      <c r="D234">
        <v>0.8912630579297246</v>
      </c>
      <c r="E234">
        <v>0.94006934125804853</v>
      </c>
      <c r="F234">
        <v>1.0437302423603794</v>
      </c>
      <c r="G234">
        <v>1.1479620323841428</v>
      </c>
    </row>
    <row r="235" spans="1:7" x14ac:dyDescent="0.3">
      <c r="A235" s="3">
        <v>1417</v>
      </c>
      <c r="B235" s="4" t="s">
        <v>230</v>
      </c>
      <c r="C235">
        <v>0.9661764705882353</v>
      </c>
      <c r="D235">
        <v>1.0731306491372228</v>
      </c>
      <c r="E235">
        <v>1.1398230088495576</v>
      </c>
      <c r="F235">
        <v>1.1819038642789821</v>
      </c>
      <c r="G235">
        <v>1.2261306532663316</v>
      </c>
    </row>
    <row r="236" spans="1:7" x14ac:dyDescent="0.3">
      <c r="A236" s="3">
        <v>1418</v>
      </c>
      <c r="B236" s="4" t="s">
        <v>231</v>
      </c>
      <c r="C236">
        <v>0.78500707213578502</v>
      </c>
      <c r="D236">
        <v>0.91311216429699837</v>
      </c>
      <c r="E236">
        <v>1.0067911714770799</v>
      </c>
      <c r="F236">
        <v>1.075134168157424</v>
      </c>
      <c r="G236">
        <v>1.1539923954372624</v>
      </c>
    </row>
    <row r="237" spans="1:7" x14ac:dyDescent="0.3">
      <c r="A237" s="3">
        <v>1419</v>
      </c>
      <c r="B237" s="4" t="s">
        <v>232</v>
      </c>
      <c r="C237">
        <v>0.89265536723163841</v>
      </c>
      <c r="D237">
        <v>0.93832236842105265</v>
      </c>
      <c r="E237">
        <v>0.97420965058236275</v>
      </c>
      <c r="F237">
        <v>0.98416666666666663</v>
      </c>
      <c r="G237">
        <v>1.0487179487179488</v>
      </c>
    </row>
    <row r="238" spans="1:7" x14ac:dyDescent="0.3">
      <c r="A238" s="3">
        <v>1420</v>
      </c>
      <c r="B238" s="4" t="s">
        <v>233</v>
      </c>
      <c r="C238">
        <v>0.77981448763250882</v>
      </c>
      <c r="D238">
        <v>0.75659591350922439</v>
      </c>
      <c r="E238">
        <v>0.77834084084084088</v>
      </c>
      <c r="F238">
        <v>0.79882499554922559</v>
      </c>
      <c r="G238">
        <v>0.82329998304222485</v>
      </c>
    </row>
    <row r="239" spans="1:7" x14ac:dyDescent="0.3">
      <c r="A239" s="3">
        <v>1421</v>
      </c>
      <c r="B239" s="4" t="s">
        <v>234</v>
      </c>
      <c r="C239">
        <v>0.72621359223300974</v>
      </c>
      <c r="D239">
        <v>0.74564796905222441</v>
      </c>
      <c r="E239">
        <v>0.8017578125</v>
      </c>
      <c r="F239">
        <v>0.87337986041874371</v>
      </c>
      <c r="G239">
        <v>0.94774590163934425</v>
      </c>
    </row>
    <row r="240" spans="1:7" x14ac:dyDescent="0.3">
      <c r="A240" s="3">
        <v>1422</v>
      </c>
      <c r="B240" s="4" t="s">
        <v>235</v>
      </c>
      <c r="C240">
        <v>0.83859948761742098</v>
      </c>
      <c r="D240">
        <v>0.92723880597014929</v>
      </c>
      <c r="E240">
        <v>0.97450980392156861</v>
      </c>
      <c r="F240">
        <v>1.0862619808306708</v>
      </c>
      <c r="G240">
        <v>1.2072599531615924</v>
      </c>
    </row>
    <row r="241" spans="1:7" x14ac:dyDescent="0.3">
      <c r="A241" s="3">
        <v>1424</v>
      </c>
      <c r="B241" s="4" t="s">
        <v>236</v>
      </c>
      <c r="C241">
        <v>0.80781089414182938</v>
      </c>
      <c r="D241">
        <v>0.85121495327102803</v>
      </c>
      <c r="E241">
        <v>0.94279835390946498</v>
      </c>
      <c r="F241">
        <v>1.091670544439274</v>
      </c>
      <c r="G241">
        <v>1.2308499475341028</v>
      </c>
    </row>
    <row r="242" spans="1:7" x14ac:dyDescent="0.3">
      <c r="A242" s="3">
        <v>1426</v>
      </c>
      <c r="B242" s="4" t="s">
        <v>237</v>
      </c>
      <c r="C242">
        <v>0.88555956678700365</v>
      </c>
      <c r="D242">
        <v>0.95520177711958532</v>
      </c>
      <c r="E242">
        <v>0.99328107502799556</v>
      </c>
      <c r="F242">
        <v>1.0212845407020164</v>
      </c>
      <c r="G242">
        <v>1.0588679245283019</v>
      </c>
    </row>
    <row r="243" spans="1:7" x14ac:dyDescent="0.3">
      <c r="A243" s="3">
        <v>1428</v>
      </c>
      <c r="B243" s="4" t="s">
        <v>238</v>
      </c>
      <c r="C243">
        <v>0.96776273372018051</v>
      </c>
      <c r="D243">
        <v>1.0497198879551821</v>
      </c>
      <c r="E243">
        <v>1.1118518518518519</v>
      </c>
      <c r="F243">
        <v>1.156954156954157</v>
      </c>
      <c r="G243">
        <v>1.1118935837245696</v>
      </c>
    </row>
    <row r="244" spans="1:7" x14ac:dyDescent="0.3">
      <c r="A244" s="3">
        <v>1429</v>
      </c>
      <c r="B244" s="4" t="s">
        <v>239</v>
      </c>
      <c r="C244">
        <v>1.0227434257285004</v>
      </c>
      <c r="D244">
        <v>1.3494453248811411</v>
      </c>
      <c r="E244">
        <v>1.6669498725573493</v>
      </c>
      <c r="F244">
        <v>1.9653641207815276</v>
      </c>
      <c r="G244">
        <v>2.200362647325476</v>
      </c>
    </row>
    <row r="245" spans="1:7" x14ac:dyDescent="0.3">
      <c r="A245" s="3">
        <v>1430</v>
      </c>
      <c r="B245" s="4" t="s">
        <v>240</v>
      </c>
      <c r="C245">
        <v>0.87289719626168227</v>
      </c>
      <c r="D245">
        <v>0.93433395872420266</v>
      </c>
      <c r="E245">
        <v>0.93317132442284323</v>
      </c>
      <c r="F245">
        <v>0.89132947976878618</v>
      </c>
      <c r="G245">
        <v>0.87729039422543031</v>
      </c>
    </row>
    <row r="246" spans="1:7" x14ac:dyDescent="0.3">
      <c r="A246" s="3">
        <v>1431</v>
      </c>
      <c r="B246" s="4" t="s">
        <v>241</v>
      </c>
      <c r="C246">
        <v>0.90903387703889582</v>
      </c>
      <c r="D246">
        <v>0.88473717542748576</v>
      </c>
      <c r="E246">
        <v>0.89544579858883899</v>
      </c>
      <c r="F246">
        <v>0.87100893997445716</v>
      </c>
      <c r="G246">
        <v>0.92175066312997345</v>
      </c>
    </row>
    <row r="247" spans="1:7" x14ac:dyDescent="0.3">
      <c r="A247" s="3">
        <v>1432</v>
      </c>
      <c r="B247" s="4" t="s">
        <v>242</v>
      </c>
      <c r="C247">
        <v>0.75620555481014362</v>
      </c>
      <c r="D247">
        <v>0.74669089021541657</v>
      </c>
      <c r="E247">
        <v>0.77068345323741005</v>
      </c>
      <c r="F247">
        <v>0.79742642374824824</v>
      </c>
      <c r="G247">
        <v>0.84434447300771209</v>
      </c>
    </row>
    <row r="248" spans="1:7" x14ac:dyDescent="0.3">
      <c r="A248" s="3">
        <v>1433</v>
      </c>
      <c r="B248" s="4" t="s">
        <v>243</v>
      </c>
      <c r="C248">
        <v>0.87583001328021248</v>
      </c>
      <c r="D248">
        <v>0.90977443609022557</v>
      </c>
      <c r="E248">
        <v>0.90672153635116604</v>
      </c>
      <c r="F248">
        <v>0.89951823812801102</v>
      </c>
      <c r="G248">
        <v>0.92693110647181631</v>
      </c>
    </row>
    <row r="249" spans="1:7" x14ac:dyDescent="0.3">
      <c r="A249" s="3">
        <v>1438</v>
      </c>
      <c r="B249" s="4" t="s">
        <v>244</v>
      </c>
      <c r="C249">
        <v>0.95790020790020791</v>
      </c>
      <c r="D249">
        <v>0.94779771615008157</v>
      </c>
      <c r="E249">
        <v>0.97907239819004521</v>
      </c>
      <c r="F249">
        <v>1.0422619047619048</v>
      </c>
      <c r="G249">
        <v>1.1279949558638083</v>
      </c>
    </row>
    <row r="250" spans="1:7" x14ac:dyDescent="0.3">
      <c r="A250" s="3">
        <v>1439</v>
      </c>
      <c r="B250" s="4" t="s">
        <v>245</v>
      </c>
      <c r="C250">
        <v>0.85674504950495045</v>
      </c>
      <c r="D250">
        <v>0.93878887070376427</v>
      </c>
      <c r="E250">
        <v>1.0116199589883801</v>
      </c>
      <c r="F250">
        <v>1.0235375562478366</v>
      </c>
      <c r="G250">
        <v>1.093198992443325</v>
      </c>
    </row>
    <row r="251" spans="1:7" x14ac:dyDescent="0.3">
      <c r="A251" s="3">
        <v>1441</v>
      </c>
      <c r="B251" s="4" t="s">
        <v>246</v>
      </c>
      <c r="C251">
        <v>0.8755102040816326</v>
      </c>
      <c r="D251">
        <v>0.97853441894892668</v>
      </c>
      <c r="E251">
        <v>1.0786338363780779</v>
      </c>
      <c r="F251">
        <v>1.1680743243243243</v>
      </c>
      <c r="G251">
        <v>1.2161204605845881</v>
      </c>
    </row>
    <row r="252" spans="1:7" x14ac:dyDescent="0.3">
      <c r="A252" s="3">
        <v>1443</v>
      </c>
      <c r="B252" s="4" t="s">
        <v>247</v>
      </c>
      <c r="C252">
        <v>0.8898096992019644</v>
      </c>
      <c r="D252">
        <v>0.91039755351681961</v>
      </c>
      <c r="E252">
        <v>0.95813953488372094</v>
      </c>
      <c r="F252">
        <v>0.99718133416849353</v>
      </c>
      <c r="G252">
        <v>1.0502864417568427</v>
      </c>
    </row>
    <row r="253" spans="1:7" x14ac:dyDescent="0.3">
      <c r="A253" s="3">
        <v>1444</v>
      </c>
      <c r="B253" s="4" t="s">
        <v>248</v>
      </c>
      <c r="C253">
        <v>0.90746753246753242</v>
      </c>
      <c r="D253">
        <v>0.88926746166950599</v>
      </c>
      <c r="E253">
        <v>0.93647912885662432</v>
      </c>
      <c r="F253">
        <v>1.0355731225296443</v>
      </c>
      <c r="G253">
        <v>1.1134903640256959</v>
      </c>
    </row>
    <row r="254" spans="1:7" x14ac:dyDescent="0.3">
      <c r="A254" s="3">
        <v>1445</v>
      </c>
      <c r="B254" s="4" t="s">
        <v>249</v>
      </c>
      <c r="C254">
        <v>0.93478260869565222</v>
      </c>
      <c r="D254">
        <v>0.98897427330437693</v>
      </c>
      <c r="E254">
        <v>1.0346451395896401</v>
      </c>
      <c r="F254">
        <v>1.0581550802139037</v>
      </c>
      <c r="G254">
        <v>1.0978880321823667</v>
      </c>
    </row>
    <row r="255" spans="1:7" x14ac:dyDescent="0.3">
      <c r="A255" s="3">
        <v>1449</v>
      </c>
      <c r="B255" s="4" t="s">
        <v>250</v>
      </c>
      <c r="C255">
        <v>0.85485949987110077</v>
      </c>
      <c r="D255">
        <v>0.87289433384379789</v>
      </c>
      <c r="E255">
        <v>0.90035587188612098</v>
      </c>
      <c r="F255">
        <v>0.94743557029854553</v>
      </c>
      <c r="G255">
        <v>0.99614989733059545</v>
      </c>
    </row>
    <row r="256" spans="1:7" x14ac:dyDescent="0.3">
      <c r="A256" s="3">
        <v>1502</v>
      </c>
      <c r="B256" s="4" t="s">
        <v>251</v>
      </c>
      <c r="C256">
        <v>0.77733729765444337</v>
      </c>
      <c r="D256">
        <v>0.82319403952057013</v>
      </c>
      <c r="E256">
        <v>0.86859773642816041</v>
      </c>
      <c r="F256">
        <v>0.89680250783699056</v>
      </c>
      <c r="G256">
        <v>0.92624113475177305</v>
      </c>
    </row>
    <row r="257" spans="1:7" x14ac:dyDescent="0.3">
      <c r="A257" s="3">
        <v>1504</v>
      </c>
      <c r="B257" s="4" t="s">
        <v>252</v>
      </c>
      <c r="C257">
        <v>0.73053107015371166</v>
      </c>
      <c r="D257">
        <v>0.75453001132502828</v>
      </c>
      <c r="E257">
        <v>0.7861358477387812</v>
      </c>
      <c r="F257">
        <v>0.81552088018544788</v>
      </c>
      <c r="G257">
        <v>0.85664250788917018</v>
      </c>
    </row>
    <row r="258" spans="1:7" x14ac:dyDescent="0.3">
      <c r="A258" s="3">
        <v>1505</v>
      </c>
      <c r="B258" s="6" t="s">
        <v>253</v>
      </c>
      <c r="C258">
        <v>0.75185639103164881</v>
      </c>
      <c r="D258">
        <v>0.80562382535781407</v>
      </c>
      <c r="E258">
        <v>0.82625702297133918</v>
      </c>
      <c r="F258">
        <v>0.85302613964630447</v>
      </c>
      <c r="G258">
        <v>0.90374369538964272</v>
      </c>
    </row>
    <row r="259" spans="1:7" x14ac:dyDescent="0.3">
      <c r="A259" s="3">
        <v>1511</v>
      </c>
      <c r="B259" s="4" t="s">
        <v>254</v>
      </c>
      <c r="C259">
        <v>0.9552147239263804</v>
      </c>
      <c r="D259">
        <v>1.0915860014892034</v>
      </c>
      <c r="E259">
        <v>1.2127659574468086</v>
      </c>
      <c r="F259">
        <v>1.4255102040816328</v>
      </c>
      <c r="G259">
        <v>1.6356968215158925</v>
      </c>
    </row>
    <row r="260" spans="1:7" x14ac:dyDescent="0.3">
      <c r="A260" s="3">
        <v>1514</v>
      </c>
      <c r="B260" s="4" t="s">
        <v>115</v>
      </c>
      <c r="C260">
        <v>0.8222543352601156</v>
      </c>
      <c r="D260">
        <v>0.84772727272727277</v>
      </c>
      <c r="E260">
        <v>0.87764705882352945</v>
      </c>
      <c r="F260">
        <v>0.9582985821517932</v>
      </c>
      <c r="G260">
        <v>1.0861287398005439</v>
      </c>
    </row>
    <row r="261" spans="1:7" x14ac:dyDescent="0.3">
      <c r="A261" s="3">
        <v>1515</v>
      </c>
      <c r="B261" s="4" t="s">
        <v>255</v>
      </c>
      <c r="C261">
        <v>0.81661600810536983</v>
      </c>
      <c r="D261">
        <v>0.8620037807183365</v>
      </c>
      <c r="E261">
        <v>0.90543735224586286</v>
      </c>
      <c r="F261">
        <v>0.94024604569420034</v>
      </c>
      <c r="G261">
        <v>1.0158803222094361</v>
      </c>
    </row>
    <row r="262" spans="1:7" x14ac:dyDescent="0.3">
      <c r="A262" s="3">
        <v>1516</v>
      </c>
      <c r="B262" s="4" t="s">
        <v>256</v>
      </c>
      <c r="C262">
        <v>0.77232235342863065</v>
      </c>
      <c r="D262">
        <v>0.76083621020329883</v>
      </c>
      <c r="E262">
        <v>0.76255872786411272</v>
      </c>
      <c r="F262">
        <v>0.78990003447087209</v>
      </c>
      <c r="G262">
        <v>0.86010799865001686</v>
      </c>
    </row>
    <row r="263" spans="1:7" x14ac:dyDescent="0.3">
      <c r="A263" s="3">
        <v>1517</v>
      </c>
      <c r="B263" s="4" t="s">
        <v>257</v>
      </c>
      <c r="C263">
        <v>0.80385288966725044</v>
      </c>
      <c r="D263">
        <v>0.87828947368421051</v>
      </c>
      <c r="E263">
        <v>0.94097744360902258</v>
      </c>
      <c r="F263">
        <v>0.96098484848484844</v>
      </c>
      <c r="G263">
        <v>0.98657460682777143</v>
      </c>
    </row>
    <row r="264" spans="1:7" x14ac:dyDescent="0.3">
      <c r="A264" s="3">
        <v>1519</v>
      </c>
      <c r="B264" s="4" t="s">
        <v>258</v>
      </c>
      <c r="C264">
        <v>0.84239021455785046</v>
      </c>
      <c r="D264">
        <v>0.84483084483084481</v>
      </c>
      <c r="E264">
        <v>0.88148837209302322</v>
      </c>
      <c r="F264">
        <v>0.89800724637681162</v>
      </c>
      <c r="G264">
        <v>0.9422246220302376</v>
      </c>
    </row>
    <row r="265" spans="1:7" x14ac:dyDescent="0.3">
      <c r="A265" s="3">
        <v>1520</v>
      </c>
      <c r="B265" s="4" t="s">
        <v>259</v>
      </c>
      <c r="C265">
        <v>0.83783783783783783</v>
      </c>
      <c r="D265">
        <v>0.88186581037688017</v>
      </c>
      <c r="E265">
        <v>0.93079289131920706</v>
      </c>
      <c r="F265">
        <v>0.95585215605749485</v>
      </c>
      <c r="G265">
        <v>1.0026023594725886</v>
      </c>
    </row>
    <row r="266" spans="1:7" x14ac:dyDescent="0.3">
      <c r="A266" s="3">
        <v>1523</v>
      </c>
      <c r="B266" s="4" t="s">
        <v>260</v>
      </c>
      <c r="C266">
        <v>0.82088353413654613</v>
      </c>
      <c r="D266">
        <v>0.90276613579212073</v>
      </c>
      <c r="E266">
        <v>0.93435635123614669</v>
      </c>
      <c r="F266">
        <v>0.94439617723718505</v>
      </c>
      <c r="G266">
        <v>0.97757847533632292</v>
      </c>
    </row>
    <row r="267" spans="1:7" x14ac:dyDescent="0.3">
      <c r="A267" s="3">
        <v>1524</v>
      </c>
      <c r="B267" s="4" t="s">
        <v>261</v>
      </c>
      <c r="C267">
        <v>0.960093896713615</v>
      </c>
      <c r="D267">
        <v>1.0092348284960422</v>
      </c>
      <c r="E267">
        <v>1.1553544494720964</v>
      </c>
      <c r="F267">
        <v>1.2362728785357737</v>
      </c>
      <c r="G267">
        <v>1.4210526315789473</v>
      </c>
    </row>
    <row r="268" spans="1:7" x14ac:dyDescent="0.3">
      <c r="A268" s="3">
        <v>1525</v>
      </c>
      <c r="B268" s="4" t="s">
        <v>262</v>
      </c>
      <c r="C268">
        <v>0.83700440528634357</v>
      </c>
      <c r="D268">
        <v>0.82214082214082218</v>
      </c>
      <c r="E268">
        <v>0.86708860759493667</v>
      </c>
      <c r="F268">
        <v>0.92803198578409596</v>
      </c>
      <c r="G268">
        <v>1.0252380952380953</v>
      </c>
    </row>
    <row r="269" spans="1:7" x14ac:dyDescent="0.3">
      <c r="A269" s="3">
        <v>1526</v>
      </c>
      <c r="B269" s="4" t="s">
        <v>263</v>
      </c>
      <c r="C269">
        <v>0.90215264187866928</v>
      </c>
      <c r="D269">
        <v>0.85915492957746475</v>
      </c>
      <c r="E269">
        <v>0.95515695067264572</v>
      </c>
      <c r="F269">
        <v>1.0888888888888888</v>
      </c>
      <c r="G269">
        <v>1.3419540229885059</v>
      </c>
    </row>
    <row r="270" spans="1:7" x14ac:dyDescent="0.3">
      <c r="A270" s="3">
        <v>1528</v>
      </c>
      <c r="B270" s="4" t="s">
        <v>264</v>
      </c>
      <c r="C270">
        <v>0.81614349775784756</v>
      </c>
      <c r="D270">
        <v>0.87725082424549838</v>
      </c>
      <c r="E270">
        <v>0.9327978580990629</v>
      </c>
      <c r="F270">
        <v>1.0086083213773314</v>
      </c>
      <c r="G270">
        <v>1.0940993788819875</v>
      </c>
    </row>
    <row r="271" spans="1:7" x14ac:dyDescent="0.3">
      <c r="A271" s="3">
        <v>1529</v>
      </c>
      <c r="B271" s="4" t="s">
        <v>265</v>
      </c>
      <c r="C271">
        <v>0.77676537585421412</v>
      </c>
      <c r="D271">
        <v>0.82139037433155082</v>
      </c>
      <c r="E271">
        <v>0.85811732605729873</v>
      </c>
      <c r="F271">
        <v>0.84285714285714286</v>
      </c>
      <c r="G271">
        <v>0.86340284073738294</v>
      </c>
    </row>
    <row r="272" spans="1:7" x14ac:dyDescent="0.3">
      <c r="A272" s="3">
        <v>1531</v>
      </c>
      <c r="B272" s="4" t="s">
        <v>266</v>
      </c>
      <c r="C272">
        <v>0.81278538812785384</v>
      </c>
      <c r="D272">
        <v>0.84507575757575759</v>
      </c>
      <c r="E272">
        <v>0.8488519255107575</v>
      </c>
      <c r="F272">
        <v>0.82438611346316681</v>
      </c>
      <c r="G272">
        <v>0.84506122448979593</v>
      </c>
    </row>
    <row r="273" spans="1:7" x14ac:dyDescent="0.3">
      <c r="A273" s="3">
        <v>1532</v>
      </c>
      <c r="B273" s="4" t="s">
        <v>267</v>
      </c>
      <c r="C273">
        <v>0.83573168031879563</v>
      </c>
      <c r="D273">
        <v>0.87133041848844472</v>
      </c>
      <c r="E273">
        <v>0.8841294907224635</v>
      </c>
      <c r="F273">
        <v>0.87548422800221359</v>
      </c>
      <c r="G273">
        <v>0.88799580639524722</v>
      </c>
    </row>
    <row r="274" spans="1:7" x14ac:dyDescent="0.3">
      <c r="A274" s="3">
        <v>1534</v>
      </c>
      <c r="B274" s="4" t="s">
        <v>268</v>
      </c>
      <c r="C274">
        <v>0.82021815348656024</v>
      </c>
      <c r="D274">
        <v>0.90783316378433365</v>
      </c>
      <c r="E274">
        <v>0.94025545941491551</v>
      </c>
      <c r="F274">
        <v>0.97675392670157068</v>
      </c>
      <c r="G274">
        <v>1.016295025728988</v>
      </c>
    </row>
    <row r="275" spans="1:7" x14ac:dyDescent="0.3">
      <c r="A275" s="3">
        <v>1535</v>
      </c>
      <c r="B275" s="4" t="s">
        <v>269</v>
      </c>
      <c r="C275">
        <v>0.77943570265870865</v>
      </c>
      <c r="D275">
        <v>0.87546843470740843</v>
      </c>
      <c r="E275">
        <v>0.9215512137359384</v>
      </c>
      <c r="F275">
        <v>0.98922081921773941</v>
      </c>
      <c r="G275">
        <v>1.0650906735751295</v>
      </c>
    </row>
    <row r="276" spans="1:7" x14ac:dyDescent="0.3">
      <c r="A276" s="3">
        <v>1539</v>
      </c>
      <c r="B276" s="4" t="s">
        <v>270</v>
      </c>
      <c r="C276">
        <v>0.86555666003976139</v>
      </c>
      <c r="D276">
        <v>0.93787838904974996</v>
      </c>
      <c r="E276">
        <v>0.96330275229357798</v>
      </c>
      <c r="F276">
        <v>1.0025111607142858</v>
      </c>
      <c r="G276">
        <v>1.0652173913043479</v>
      </c>
    </row>
    <row r="277" spans="1:7" x14ac:dyDescent="0.3">
      <c r="A277" s="3">
        <v>1543</v>
      </c>
      <c r="B277" s="4" t="s">
        <v>271</v>
      </c>
      <c r="C277">
        <v>0.83665835411471323</v>
      </c>
      <c r="D277">
        <v>0.89391891891891895</v>
      </c>
      <c r="E277">
        <v>1.0132255694342396</v>
      </c>
      <c r="F277">
        <v>1.1221069433359936</v>
      </c>
      <c r="G277">
        <v>1.2201914708442123</v>
      </c>
    </row>
    <row r="278" spans="1:7" x14ac:dyDescent="0.3">
      <c r="A278" s="3">
        <v>1545</v>
      </c>
      <c r="B278" s="4" t="s">
        <v>272</v>
      </c>
      <c r="C278">
        <v>0.98932038834951452</v>
      </c>
      <c r="D278">
        <v>0.96367112810707456</v>
      </c>
      <c r="E278">
        <v>0.96698113207547165</v>
      </c>
      <c r="F278">
        <v>1.0018939393939394</v>
      </c>
      <c r="G278">
        <v>1.0396226415094341</v>
      </c>
    </row>
    <row r="279" spans="1:7" x14ac:dyDescent="0.3">
      <c r="A279" s="3">
        <v>1546</v>
      </c>
      <c r="B279" s="4" t="s">
        <v>273</v>
      </c>
      <c r="C279">
        <v>0.87388724035608312</v>
      </c>
      <c r="D279">
        <v>0.99668874172185429</v>
      </c>
      <c r="E279">
        <v>1.048951048951049</v>
      </c>
      <c r="F279">
        <v>1.0892193308550187</v>
      </c>
      <c r="G279">
        <v>1.2957446808510638</v>
      </c>
    </row>
    <row r="280" spans="1:7" x14ac:dyDescent="0.3">
      <c r="A280" s="3">
        <v>1547</v>
      </c>
      <c r="B280" s="4" t="s">
        <v>274</v>
      </c>
      <c r="C280">
        <v>0.9062165058949625</v>
      </c>
      <c r="D280">
        <v>0.88866599799398194</v>
      </c>
      <c r="E280">
        <v>0.85023474178403757</v>
      </c>
      <c r="F280">
        <v>0.8537020517395183</v>
      </c>
      <c r="G280">
        <v>0.87687687687687688</v>
      </c>
    </row>
    <row r="281" spans="1:7" x14ac:dyDescent="0.3">
      <c r="A281" s="3">
        <v>1548</v>
      </c>
      <c r="B281" s="4" t="s">
        <v>275</v>
      </c>
      <c r="C281">
        <v>0.81320719718048595</v>
      </c>
      <c r="D281">
        <v>0.87932011331444759</v>
      </c>
      <c r="E281">
        <v>0.9117535903250189</v>
      </c>
      <c r="F281">
        <v>0.95000950389659755</v>
      </c>
      <c r="G281">
        <v>0.99479768786127165</v>
      </c>
    </row>
    <row r="282" spans="1:7" x14ac:dyDescent="0.3">
      <c r="A282" s="3">
        <v>1551</v>
      </c>
      <c r="B282" s="4" t="s">
        <v>276</v>
      </c>
      <c r="C282">
        <v>0.84846856528747983</v>
      </c>
      <c r="D282">
        <v>0.93409742120343842</v>
      </c>
      <c r="E282">
        <v>0.93117408906882593</v>
      </c>
      <c r="F282">
        <v>0.9695158398087268</v>
      </c>
      <c r="G282">
        <v>1.0488578680203047</v>
      </c>
    </row>
    <row r="283" spans="1:7" x14ac:dyDescent="0.3">
      <c r="A283" s="3">
        <v>1554</v>
      </c>
      <c r="B283" s="4" t="s">
        <v>277</v>
      </c>
      <c r="C283">
        <v>0.79613733905579398</v>
      </c>
      <c r="D283">
        <v>0.87445618396519575</v>
      </c>
      <c r="E283">
        <v>0.90290076335877867</v>
      </c>
      <c r="F283">
        <v>0.92215568862275454</v>
      </c>
      <c r="G283">
        <v>0.96140142517814731</v>
      </c>
    </row>
    <row r="284" spans="1:7" x14ac:dyDescent="0.3">
      <c r="A284" s="3">
        <v>1557</v>
      </c>
      <c r="B284" s="4" t="s">
        <v>278</v>
      </c>
      <c r="C284">
        <v>0.8576487252124646</v>
      </c>
      <c r="D284">
        <v>0.94684889901290814</v>
      </c>
      <c r="E284">
        <v>0.95447530864197527</v>
      </c>
      <c r="F284">
        <v>0.97758206565252204</v>
      </c>
      <c r="G284">
        <v>0.99172870140612079</v>
      </c>
    </row>
    <row r="285" spans="1:7" x14ac:dyDescent="0.3">
      <c r="A285" s="3">
        <v>1560</v>
      </c>
      <c r="B285" s="4" t="s">
        <v>279</v>
      </c>
      <c r="C285">
        <v>0.89415384615384619</v>
      </c>
      <c r="D285">
        <v>0.94631306597671405</v>
      </c>
      <c r="E285">
        <v>0.99331103678929766</v>
      </c>
      <c r="F285">
        <v>0.9925975773889637</v>
      </c>
      <c r="G285">
        <v>1.0800283286118981</v>
      </c>
    </row>
    <row r="286" spans="1:7" x14ac:dyDescent="0.3">
      <c r="A286" s="3">
        <v>1563</v>
      </c>
      <c r="B286" s="4" t="s">
        <v>280</v>
      </c>
      <c r="C286">
        <v>0.8</v>
      </c>
      <c r="D286">
        <v>0.85174418604651159</v>
      </c>
      <c r="E286">
        <v>0.95166247555183014</v>
      </c>
      <c r="F286">
        <v>1.0348735832606801</v>
      </c>
      <c r="G286">
        <v>1.1128158844765343</v>
      </c>
    </row>
    <row r="287" spans="1:7" x14ac:dyDescent="0.3">
      <c r="A287" s="3">
        <v>1566</v>
      </c>
      <c r="B287" s="4" t="s">
        <v>281</v>
      </c>
      <c r="C287">
        <v>0.86695815115552777</v>
      </c>
      <c r="D287">
        <v>0.8986146095717884</v>
      </c>
      <c r="E287">
        <v>0.96163682864450128</v>
      </c>
      <c r="F287">
        <v>1.0080411707944676</v>
      </c>
      <c r="G287">
        <v>1.0809649702577659</v>
      </c>
    </row>
    <row r="288" spans="1:7" x14ac:dyDescent="0.3">
      <c r="A288" s="3">
        <v>1571</v>
      </c>
      <c r="B288" s="4" t="s">
        <v>282</v>
      </c>
      <c r="C288">
        <v>0.91819291819291815</v>
      </c>
      <c r="D288">
        <v>1.0583446404341927</v>
      </c>
      <c r="E288">
        <v>1.1453237410071941</v>
      </c>
      <c r="F288">
        <v>1.1557863501483681</v>
      </c>
      <c r="G288">
        <v>1.2006220839813375</v>
      </c>
    </row>
    <row r="289" spans="1:7" x14ac:dyDescent="0.3">
      <c r="A289" s="3">
        <v>1573</v>
      </c>
      <c r="B289" s="4" t="s">
        <v>283</v>
      </c>
      <c r="C289">
        <v>0.79060181368507831</v>
      </c>
      <c r="D289">
        <v>0.91179039301310039</v>
      </c>
      <c r="E289">
        <v>0.96384479717813054</v>
      </c>
      <c r="F289">
        <v>0.9824407374890255</v>
      </c>
      <c r="G289">
        <v>1.0070422535211268</v>
      </c>
    </row>
    <row r="290" spans="1:7" x14ac:dyDescent="0.3">
      <c r="A290" s="3">
        <v>1576</v>
      </c>
      <c r="B290" s="6" t="s">
        <v>284</v>
      </c>
      <c r="C290">
        <v>0.86069394096323149</v>
      </c>
      <c r="D290">
        <v>0.91220556745182013</v>
      </c>
      <c r="E290">
        <v>0.9554831704668838</v>
      </c>
      <c r="F290">
        <v>0.99944720840243229</v>
      </c>
      <c r="G290">
        <v>1.0728628800917956</v>
      </c>
    </row>
    <row r="291" spans="1:7" x14ac:dyDescent="0.3">
      <c r="A291" s="3">
        <v>1804</v>
      </c>
      <c r="B291" s="4" t="s">
        <v>285</v>
      </c>
      <c r="C291">
        <v>0.70789717768649796</v>
      </c>
      <c r="D291">
        <v>0.72664600594522799</v>
      </c>
      <c r="E291">
        <v>0.75648584905660377</v>
      </c>
      <c r="F291">
        <v>0.79235977085439446</v>
      </c>
      <c r="G291">
        <v>0.83442378503393078</v>
      </c>
    </row>
    <row r="292" spans="1:7" x14ac:dyDescent="0.3">
      <c r="A292" s="3">
        <v>1805</v>
      </c>
      <c r="B292" s="4" t="s">
        <v>286</v>
      </c>
      <c r="C292">
        <v>0.75730718461248347</v>
      </c>
      <c r="D292">
        <v>0.81490573448546744</v>
      </c>
      <c r="E292">
        <v>0.85532464949786213</v>
      </c>
      <c r="F292">
        <v>0.89866021960310261</v>
      </c>
      <c r="G292">
        <v>0.93074427093895762</v>
      </c>
    </row>
    <row r="293" spans="1:7" x14ac:dyDescent="0.3">
      <c r="A293" s="3">
        <v>1811</v>
      </c>
      <c r="B293" s="4" t="s">
        <v>287</v>
      </c>
      <c r="C293">
        <v>0.95783926218708826</v>
      </c>
      <c r="D293">
        <v>1.0965824665676078</v>
      </c>
      <c r="E293">
        <v>1.1821086261980831</v>
      </c>
      <c r="F293">
        <v>1.2</v>
      </c>
      <c r="G293">
        <v>1.2346570397111913</v>
      </c>
    </row>
    <row r="294" spans="1:7" x14ac:dyDescent="0.3">
      <c r="A294" s="3">
        <v>1812</v>
      </c>
      <c r="B294" s="4" t="s">
        <v>288</v>
      </c>
      <c r="C294">
        <v>0.87210379981464314</v>
      </c>
      <c r="D294">
        <v>0.87206020696142994</v>
      </c>
      <c r="E294">
        <v>0.89005736137667302</v>
      </c>
      <c r="F294">
        <v>0.95691382765531063</v>
      </c>
      <c r="G294">
        <v>1.0369588173178459</v>
      </c>
    </row>
    <row r="295" spans="1:7" x14ac:dyDescent="0.3">
      <c r="A295" s="3">
        <v>1813</v>
      </c>
      <c r="B295" s="4" t="s">
        <v>289</v>
      </c>
      <c r="C295">
        <v>0.80390376758965043</v>
      </c>
      <c r="D295">
        <v>0.80759162303664922</v>
      </c>
      <c r="E295">
        <v>0.86023366508005195</v>
      </c>
      <c r="F295">
        <v>0.89893162393162396</v>
      </c>
      <c r="G295">
        <v>0.95480707738222126</v>
      </c>
    </row>
    <row r="296" spans="1:7" x14ac:dyDescent="0.3">
      <c r="A296" s="3">
        <v>1815</v>
      </c>
      <c r="B296" s="4" t="s">
        <v>290</v>
      </c>
      <c r="C296">
        <v>0.91079812206572774</v>
      </c>
      <c r="D296">
        <v>0.98502495840266224</v>
      </c>
      <c r="E296">
        <v>1.0561403508771929</v>
      </c>
      <c r="F296">
        <v>1.1217228464419475</v>
      </c>
      <c r="G296">
        <v>1.2171314741035857</v>
      </c>
    </row>
    <row r="297" spans="1:7" x14ac:dyDescent="0.3">
      <c r="A297" s="3">
        <v>1816</v>
      </c>
      <c r="B297" s="4" t="s">
        <v>291</v>
      </c>
      <c r="C297">
        <v>0.88805970149253732</v>
      </c>
      <c r="D297">
        <v>0.95488721804511278</v>
      </c>
      <c r="E297">
        <v>0.92028985507246375</v>
      </c>
      <c r="F297">
        <v>0.98207885304659504</v>
      </c>
      <c r="G297">
        <v>0.94137931034482758</v>
      </c>
    </row>
    <row r="298" spans="1:7" x14ac:dyDescent="0.3">
      <c r="A298" s="3">
        <v>1818</v>
      </c>
      <c r="B298" s="4" t="s">
        <v>255</v>
      </c>
      <c r="C298">
        <v>0.7705242334322453</v>
      </c>
      <c r="D298">
        <v>0.87963891675025074</v>
      </c>
      <c r="E298">
        <v>0.94736842105263153</v>
      </c>
      <c r="F298">
        <v>0.99899799599198402</v>
      </c>
      <c r="G298">
        <v>0.96153846153846156</v>
      </c>
    </row>
    <row r="299" spans="1:7" x14ac:dyDescent="0.3">
      <c r="A299" s="3">
        <v>1820</v>
      </c>
      <c r="B299" s="4" t="s">
        <v>292</v>
      </c>
      <c r="C299">
        <v>0.80256472296152914</v>
      </c>
      <c r="D299">
        <v>0.85297751420805534</v>
      </c>
      <c r="E299">
        <v>0.89199395770392753</v>
      </c>
      <c r="F299">
        <v>0.95281543274244007</v>
      </c>
      <c r="G299">
        <v>1.0266594124047879</v>
      </c>
    </row>
    <row r="300" spans="1:7" x14ac:dyDescent="0.3">
      <c r="A300" s="3">
        <v>1822</v>
      </c>
      <c r="B300" s="4" t="s">
        <v>293</v>
      </c>
      <c r="C300">
        <v>0.80657791699295223</v>
      </c>
      <c r="D300">
        <v>0.88931591083781703</v>
      </c>
      <c r="E300">
        <v>0.96801218583396798</v>
      </c>
      <c r="F300">
        <v>0.97953216374269003</v>
      </c>
      <c r="G300">
        <v>0.93094109681787407</v>
      </c>
    </row>
    <row r="301" spans="1:7" x14ac:dyDescent="0.3">
      <c r="A301" s="3">
        <v>1824</v>
      </c>
      <c r="B301" s="4" t="s">
        <v>294</v>
      </c>
      <c r="C301">
        <v>0.81877197727887474</v>
      </c>
      <c r="D301">
        <v>0.83301448483192131</v>
      </c>
      <c r="E301">
        <v>0.88362310712282666</v>
      </c>
      <c r="F301">
        <v>0.93960795618333814</v>
      </c>
      <c r="G301">
        <v>0.99172454558888723</v>
      </c>
    </row>
    <row r="302" spans="1:7" x14ac:dyDescent="0.3">
      <c r="A302" s="3">
        <v>1825</v>
      </c>
      <c r="B302" s="4" t="s">
        <v>295</v>
      </c>
      <c r="C302">
        <v>0.87084398976982103</v>
      </c>
      <c r="D302">
        <v>0.90637720488466755</v>
      </c>
      <c r="E302">
        <v>0.92727272727272725</v>
      </c>
      <c r="F302">
        <v>0.97807017543859653</v>
      </c>
      <c r="G302">
        <v>1.0666666666666667</v>
      </c>
    </row>
    <row r="303" spans="1:7" x14ac:dyDescent="0.3">
      <c r="A303" s="3">
        <v>1826</v>
      </c>
      <c r="B303" s="4" t="s">
        <v>296</v>
      </c>
      <c r="C303">
        <v>1.0185979971387698</v>
      </c>
      <c r="D303">
        <v>0.94428571428571428</v>
      </c>
      <c r="E303">
        <v>0.97907324364723469</v>
      </c>
      <c r="F303">
        <v>0.98623853211009171</v>
      </c>
      <c r="G303">
        <v>1.0191387559808613</v>
      </c>
    </row>
    <row r="304" spans="1:7" x14ac:dyDescent="0.3">
      <c r="A304" s="3">
        <v>1827</v>
      </c>
      <c r="B304" s="4" t="s">
        <v>297</v>
      </c>
      <c r="C304">
        <v>0.8533685601056803</v>
      </c>
      <c r="D304">
        <v>0.89689265536723162</v>
      </c>
      <c r="E304">
        <v>0.95180722891566261</v>
      </c>
      <c r="F304">
        <v>1.0210016155088852</v>
      </c>
      <c r="G304">
        <v>1.2014652014652014</v>
      </c>
    </row>
    <row r="305" spans="1:7" x14ac:dyDescent="0.3">
      <c r="A305" s="3">
        <v>1828</v>
      </c>
      <c r="B305" s="4" t="s">
        <v>298</v>
      </c>
      <c r="C305">
        <v>0.81589537223340036</v>
      </c>
      <c r="D305">
        <v>0.85380710659898473</v>
      </c>
      <c r="E305">
        <v>0.98600645855758884</v>
      </c>
      <c r="F305">
        <v>1.0628445424476296</v>
      </c>
      <c r="G305">
        <v>1.1192350956130483</v>
      </c>
    </row>
    <row r="306" spans="1:7" x14ac:dyDescent="0.3">
      <c r="A306" s="3">
        <v>1832</v>
      </c>
      <c r="B306" s="4" t="s">
        <v>299</v>
      </c>
      <c r="C306">
        <v>0.88646837033933812</v>
      </c>
      <c r="D306">
        <v>0.90046988466467326</v>
      </c>
      <c r="E306">
        <v>0.92985532661113546</v>
      </c>
      <c r="F306">
        <v>0.97826086956521741</v>
      </c>
      <c r="G306">
        <v>1.0163704396632367</v>
      </c>
    </row>
    <row r="307" spans="1:7" x14ac:dyDescent="0.3">
      <c r="A307" s="3">
        <v>1833</v>
      </c>
      <c r="B307" s="4" t="s">
        <v>300</v>
      </c>
      <c r="C307">
        <v>0.78629801144102429</v>
      </c>
      <c r="D307">
        <v>0.80790694547166009</v>
      </c>
      <c r="E307">
        <v>0.85494938514844754</v>
      </c>
      <c r="F307">
        <v>0.90406056434962145</v>
      </c>
      <c r="G307">
        <v>0.95207199665131859</v>
      </c>
    </row>
    <row r="308" spans="1:7" x14ac:dyDescent="0.3">
      <c r="A308" s="3">
        <v>1834</v>
      </c>
      <c r="B308" s="4" t="s">
        <v>301</v>
      </c>
      <c r="C308">
        <v>0.86407766990291257</v>
      </c>
      <c r="D308">
        <v>0.88611388611388608</v>
      </c>
      <c r="E308">
        <v>0.89516957862281599</v>
      </c>
      <c r="F308">
        <v>0.94731182795698921</v>
      </c>
      <c r="G308">
        <v>0.98210290827740487</v>
      </c>
    </row>
    <row r="309" spans="1:7" x14ac:dyDescent="0.3">
      <c r="A309" s="3">
        <v>1835</v>
      </c>
      <c r="B309" s="4" t="s">
        <v>302</v>
      </c>
      <c r="C309">
        <v>0.75968992248062017</v>
      </c>
      <c r="D309">
        <v>0.71276595744680848</v>
      </c>
      <c r="E309">
        <v>0.75850340136054417</v>
      </c>
      <c r="F309">
        <v>0.84013605442176875</v>
      </c>
      <c r="G309">
        <v>0.99293286219081267</v>
      </c>
    </row>
    <row r="310" spans="1:7" x14ac:dyDescent="0.3">
      <c r="A310" s="3">
        <v>1836</v>
      </c>
      <c r="B310" s="4" t="s">
        <v>303</v>
      </c>
      <c r="C310">
        <v>0.99520766773162939</v>
      </c>
      <c r="D310">
        <v>1.0183028286189684</v>
      </c>
      <c r="E310">
        <v>1.1148409893992932</v>
      </c>
      <c r="F310">
        <v>1.1928838951310861</v>
      </c>
      <c r="G310">
        <v>1.3170731707317074</v>
      </c>
    </row>
    <row r="311" spans="1:7" x14ac:dyDescent="0.3">
      <c r="A311" s="3">
        <v>1837</v>
      </c>
      <c r="B311" s="4" t="s">
        <v>304</v>
      </c>
      <c r="C311">
        <v>0.86701971167990588</v>
      </c>
      <c r="D311">
        <v>0.90680100755667503</v>
      </c>
      <c r="E311">
        <v>0.9620423244877393</v>
      </c>
      <c r="F311">
        <v>1.0534602709630172</v>
      </c>
      <c r="G311">
        <v>1.1523656776263032</v>
      </c>
    </row>
    <row r="312" spans="1:7" x14ac:dyDescent="0.3">
      <c r="A312" s="3">
        <v>1838</v>
      </c>
      <c r="B312" s="4" t="s">
        <v>305</v>
      </c>
      <c r="C312">
        <v>0.83808647654093837</v>
      </c>
      <c r="D312">
        <v>0.93100097181729835</v>
      </c>
      <c r="E312">
        <v>0.98375634517766497</v>
      </c>
      <c r="F312">
        <v>0.99075025693730734</v>
      </c>
      <c r="G312">
        <v>0.99895506792058519</v>
      </c>
    </row>
    <row r="313" spans="1:7" x14ac:dyDescent="0.3">
      <c r="A313" s="3">
        <v>1839</v>
      </c>
      <c r="B313" s="4" t="s">
        <v>306</v>
      </c>
      <c r="C313">
        <v>0.85071942446043169</v>
      </c>
      <c r="D313">
        <v>0.98947368421052628</v>
      </c>
      <c r="E313">
        <v>1.0898345153664302</v>
      </c>
      <c r="F313">
        <v>1.2085561497326203</v>
      </c>
      <c r="G313">
        <v>1.2776119402985076</v>
      </c>
    </row>
    <row r="314" spans="1:7" x14ac:dyDescent="0.3">
      <c r="A314" s="3">
        <v>1840</v>
      </c>
      <c r="B314" s="4" t="s">
        <v>307</v>
      </c>
      <c r="C314">
        <v>0.85049309664694284</v>
      </c>
      <c r="D314">
        <v>0.98166739415102577</v>
      </c>
      <c r="E314">
        <v>1.0290188853063105</v>
      </c>
      <c r="F314">
        <v>1.0955445544554456</v>
      </c>
      <c r="G314">
        <v>1.1338956246705325</v>
      </c>
    </row>
    <row r="315" spans="1:7" x14ac:dyDescent="0.3">
      <c r="A315" s="3">
        <v>1841</v>
      </c>
      <c r="B315" s="4" t="s">
        <v>308</v>
      </c>
      <c r="C315">
        <v>0.8018433179723502</v>
      </c>
      <c r="D315">
        <v>0.84680451127819545</v>
      </c>
      <c r="E315">
        <v>0.89657164869029271</v>
      </c>
      <c r="F315">
        <v>0.9436981430264717</v>
      </c>
      <c r="G315">
        <v>1.0082101806239738</v>
      </c>
    </row>
    <row r="316" spans="1:7" x14ac:dyDescent="0.3">
      <c r="A316" s="3">
        <v>1845</v>
      </c>
      <c r="B316" s="4" t="s">
        <v>309</v>
      </c>
      <c r="C316">
        <v>0.89559386973180077</v>
      </c>
      <c r="D316">
        <v>0.99594731509625123</v>
      </c>
      <c r="E316">
        <v>1.025879917184265</v>
      </c>
      <c r="F316">
        <v>1.058078141499472</v>
      </c>
      <c r="G316">
        <v>1.1319290465631928</v>
      </c>
    </row>
    <row r="317" spans="1:7" x14ac:dyDescent="0.3">
      <c r="A317" s="3">
        <v>1848</v>
      </c>
      <c r="B317" s="4" t="s">
        <v>310</v>
      </c>
      <c r="C317">
        <v>0.87426035502958577</v>
      </c>
      <c r="D317">
        <v>0.99181669394435357</v>
      </c>
      <c r="E317">
        <v>1.0757042253521127</v>
      </c>
      <c r="F317">
        <v>1.0974264705882353</v>
      </c>
      <c r="G317">
        <v>1.1681592039800994</v>
      </c>
    </row>
    <row r="318" spans="1:7" x14ac:dyDescent="0.3">
      <c r="A318" s="3">
        <v>1849</v>
      </c>
      <c r="B318" s="4" t="s">
        <v>311</v>
      </c>
      <c r="C318">
        <v>0.85097636176772873</v>
      </c>
      <c r="D318">
        <v>0.94249201277955275</v>
      </c>
      <c r="E318">
        <v>1.0453539823008851</v>
      </c>
      <c r="F318">
        <v>1.1052631578947369</v>
      </c>
      <c r="G318">
        <v>1.0664488017429194</v>
      </c>
    </row>
    <row r="319" spans="1:7" x14ac:dyDescent="0.3">
      <c r="A319" s="3">
        <v>1850</v>
      </c>
      <c r="B319" s="4" t="s">
        <v>312</v>
      </c>
      <c r="C319">
        <v>0.8252336448598131</v>
      </c>
      <c r="D319">
        <v>0.92725409836065575</v>
      </c>
      <c r="E319">
        <v>0.96379126730564435</v>
      </c>
      <c r="F319">
        <v>1.0258136924803591</v>
      </c>
      <c r="G319">
        <v>1.0488940628637951</v>
      </c>
    </row>
    <row r="320" spans="1:7" x14ac:dyDescent="0.3">
      <c r="A320" s="3">
        <v>1851</v>
      </c>
      <c r="B320" s="4" t="s">
        <v>313</v>
      </c>
      <c r="C320">
        <v>0.89882565492321587</v>
      </c>
      <c r="D320">
        <v>1.0333680917622523</v>
      </c>
      <c r="E320">
        <v>1.1662790697674419</v>
      </c>
      <c r="F320">
        <v>1.2258064516129032</v>
      </c>
      <c r="G320">
        <v>1.3877266387726639</v>
      </c>
    </row>
    <row r="321" spans="1:7" x14ac:dyDescent="0.3">
      <c r="A321" s="3">
        <v>1852</v>
      </c>
      <c r="B321" s="4" t="s">
        <v>314</v>
      </c>
      <c r="C321">
        <v>0.90468986384266259</v>
      </c>
      <c r="D321">
        <v>0.96127946127946129</v>
      </c>
      <c r="E321">
        <v>0.96153846153846156</v>
      </c>
      <c r="F321">
        <v>1.0170454545454546</v>
      </c>
      <c r="G321">
        <v>1.1473684210526316</v>
      </c>
    </row>
    <row r="322" spans="1:7" x14ac:dyDescent="0.3">
      <c r="A322" s="3">
        <v>1853</v>
      </c>
      <c r="B322" s="4" t="s">
        <v>315</v>
      </c>
      <c r="C322">
        <v>0.93986013986013983</v>
      </c>
      <c r="D322">
        <v>0.96652110625909748</v>
      </c>
      <c r="E322">
        <v>0.97093023255813948</v>
      </c>
      <c r="F322">
        <v>0.93892045454545459</v>
      </c>
      <c r="G322">
        <v>0.97281831187410583</v>
      </c>
    </row>
    <row r="323" spans="1:7" x14ac:dyDescent="0.3">
      <c r="A323" s="3">
        <v>1854</v>
      </c>
      <c r="B323" s="4" t="s">
        <v>316</v>
      </c>
      <c r="C323">
        <v>0.8849028400597907</v>
      </c>
      <c r="D323">
        <v>0.97750000000000004</v>
      </c>
      <c r="E323">
        <v>1.0280948200175593</v>
      </c>
      <c r="F323">
        <v>1.1086142322097379</v>
      </c>
      <c r="G323">
        <v>1.1354268891069677</v>
      </c>
    </row>
    <row r="324" spans="1:7" x14ac:dyDescent="0.3">
      <c r="A324" s="3">
        <v>1856</v>
      </c>
      <c r="B324" s="4" t="s">
        <v>317</v>
      </c>
      <c r="C324">
        <v>0.72333333333333338</v>
      </c>
      <c r="D324">
        <v>0.83858267716535428</v>
      </c>
      <c r="E324">
        <v>1</v>
      </c>
      <c r="F324">
        <v>1.1666666666666667</v>
      </c>
      <c r="G324">
        <v>1.5144927536231885</v>
      </c>
    </row>
    <row r="325" spans="1:7" x14ac:dyDescent="0.3">
      <c r="A325" s="3">
        <v>1857</v>
      </c>
      <c r="B325" s="4" t="s">
        <v>318</v>
      </c>
      <c r="C325">
        <v>0.80629539951573848</v>
      </c>
      <c r="D325">
        <v>0.83170731707317069</v>
      </c>
      <c r="E325">
        <v>0.82673267326732669</v>
      </c>
      <c r="F325">
        <v>0.93175853018372701</v>
      </c>
      <c r="G325">
        <v>1.0517241379310345</v>
      </c>
    </row>
    <row r="326" spans="1:7" x14ac:dyDescent="0.3">
      <c r="A326" s="3">
        <v>1859</v>
      </c>
      <c r="B326" s="4" t="s">
        <v>319</v>
      </c>
      <c r="C326">
        <v>0.89374090247452698</v>
      </c>
      <c r="D326">
        <v>0.85935085007727974</v>
      </c>
      <c r="E326">
        <v>1.0035335689045937</v>
      </c>
      <c r="F326">
        <v>1.2384937238493723</v>
      </c>
      <c r="G326">
        <v>1.323394495412844</v>
      </c>
    </row>
    <row r="327" spans="1:7" x14ac:dyDescent="0.3">
      <c r="A327" s="3">
        <v>1860</v>
      </c>
      <c r="B327" s="4" t="s">
        <v>320</v>
      </c>
      <c r="C327">
        <v>0.83260974433188617</v>
      </c>
      <c r="D327">
        <v>0.85486143729450448</v>
      </c>
      <c r="E327">
        <v>0.89935422901244289</v>
      </c>
      <c r="F327">
        <v>0.94111146195137352</v>
      </c>
      <c r="G327">
        <v>0.98776612646965367</v>
      </c>
    </row>
    <row r="328" spans="1:7" x14ac:dyDescent="0.3">
      <c r="A328" s="3">
        <v>1865</v>
      </c>
      <c r="B328" s="4" t="s">
        <v>321</v>
      </c>
      <c r="C328">
        <v>0.77226627328047204</v>
      </c>
      <c r="D328">
        <v>0.8013624955181069</v>
      </c>
      <c r="E328">
        <v>0.82009925558312657</v>
      </c>
      <c r="F328">
        <v>0.85067793625638322</v>
      </c>
      <c r="G328">
        <v>0.88937896965419905</v>
      </c>
    </row>
    <row r="329" spans="1:7" x14ac:dyDescent="0.3">
      <c r="A329" s="3">
        <v>1866</v>
      </c>
      <c r="B329" s="4" t="s">
        <v>322</v>
      </c>
      <c r="C329">
        <v>0.83481633584302983</v>
      </c>
      <c r="D329">
        <v>0.87088489376605183</v>
      </c>
      <c r="E329">
        <v>0.92342665709499883</v>
      </c>
      <c r="F329">
        <v>0.96273745737944472</v>
      </c>
      <c r="G329">
        <v>0.99950335237149246</v>
      </c>
    </row>
    <row r="330" spans="1:7" x14ac:dyDescent="0.3">
      <c r="A330" s="3">
        <v>1867</v>
      </c>
      <c r="B330" s="4" t="s">
        <v>127</v>
      </c>
      <c r="C330">
        <v>0.91459854014598541</v>
      </c>
      <c r="D330">
        <v>0.95553759094583668</v>
      </c>
      <c r="E330">
        <v>1.0389036251105217</v>
      </c>
      <c r="F330">
        <v>1.138099902056807</v>
      </c>
      <c r="G330">
        <v>1.2372697724810402</v>
      </c>
    </row>
    <row r="331" spans="1:7" x14ac:dyDescent="0.3">
      <c r="A331" s="3">
        <v>1868</v>
      </c>
      <c r="B331" s="4" t="s">
        <v>323</v>
      </c>
      <c r="C331">
        <v>0.78990934174221517</v>
      </c>
      <c r="D331">
        <v>0.78162709225379523</v>
      </c>
      <c r="E331">
        <v>0.82292893600314099</v>
      </c>
      <c r="F331">
        <v>0.8839071257005604</v>
      </c>
      <c r="G331">
        <v>0.94351207531723291</v>
      </c>
    </row>
    <row r="332" spans="1:7" x14ac:dyDescent="0.3">
      <c r="A332" s="3">
        <v>1870</v>
      </c>
      <c r="B332" s="4" t="s">
        <v>324</v>
      </c>
      <c r="C332">
        <v>0.79358510087946199</v>
      </c>
      <c r="D332">
        <v>0.79762700534759357</v>
      </c>
      <c r="E332">
        <v>0.83663693425834162</v>
      </c>
      <c r="F332">
        <v>0.87665198237885467</v>
      </c>
      <c r="G332">
        <v>0.925974025974026</v>
      </c>
    </row>
    <row r="333" spans="1:7" x14ac:dyDescent="0.3">
      <c r="A333" s="3">
        <v>1871</v>
      </c>
      <c r="B333" s="4" t="s">
        <v>325</v>
      </c>
      <c r="C333">
        <v>0.89559164733178653</v>
      </c>
      <c r="D333">
        <v>0.90653830726032891</v>
      </c>
      <c r="E333">
        <v>0.95699373695198331</v>
      </c>
      <c r="F333">
        <v>1.0411504424778761</v>
      </c>
      <c r="G333">
        <v>1.0948196114708604</v>
      </c>
    </row>
    <row r="334" spans="1:7" x14ac:dyDescent="0.3">
      <c r="A334" s="3">
        <v>1874</v>
      </c>
      <c r="B334" s="4" t="s">
        <v>326</v>
      </c>
      <c r="C334">
        <v>0.79194630872483218</v>
      </c>
      <c r="D334">
        <v>0.72046589018302831</v>
      </c>
      <c r="E334">
        <v>0.77565217391304353</v>
      </c>
      <c r="F334">
        <v>0.76648841354723707</v>
      </c>
      <c r="G334">
        <v>0.83653846153846156</v>
      </c>
    </row>
    <row r="335" spans="1:7" x14ac:dyDescent="0.3">
      <c r="A335" s="3">
        <v>1902</v>
      </c>
      <c r="B335" s="4" t="s">
        <v>327</v>
      </c>
      <c r="C335">
        <v>0.64530583833637867</v>
      </c>
      <c r="D335">
        <v>0.67075738562647558</v>
      </c>
      <c r="E335">
        <v>0.70845892387609821</v>
      </c>
      <c r="F335">
        <v>0.74630366942860216</v>
      </c>
      <c r="G335">
        <v>0.79317124320073396</v>
      </c>
    </row>
    <row r="336" spans="1:7" x14ac:dyDescent="0.3">
      <c r="A336" s="3">
        <v>1903</v>
      </c>
      <c r="B336" s="4" t="s">
        <v>328</v>
      </c>
      <c r="C336">
        <v>0.77146527728213543</v>
      </c>
      <c r="D336">
        <v>0.8116646415552855</v>
      </c>
      <c r="E336">
        <v>0.84476868327402133</v>
      </c>
      <c r="F336">
        <v>0.86971307120085017</v>
      </c>
      <c r="G336">
        <v>0.90541500852757251</v>
      </c>
    </row>
    <row r="337" spans="1:7" x14ac:dyDescent="0.3">
      <c r="A337" s="3">
        <v>1911</v>
      </c>
      <c r="B337" s="4" t="s">
        <v>329</v>
      </c>
      <c r="C337">
        <v>0.85433818872704248</v>
      </c>
      <c r="D337">
        <v>0.96506849315068488</v>
      </c>
      <c r="E337">
        <v>1.0517613227893601</v>
      </c>
      <c r="F337">
        <v>1.1303692539562924</v>
      </c>
      <c r="G337">
        <v>1.204924543288324</v>
      </c>
    </row>
    <row r="338" spans="1:7" x14ac:dyDescent="0.3">
      <c r="A338" s="3">
        <v>1913</v>
      </c>
      <c r="B338" s="4" t="s">
        <v>330</v>
      </c>
      <c r="C338">
        <v>0.8390663390663391</v>
      </c>
      <c r="D338">
        <v>0.92218649517684892</v>
      </c>
      <c r="E338">
        <v>0.9940278699402787</v>
      </c>
      <c r="F338">
        <v>0.99669530733641776</v>
      </c>
      <c r="G338">
        <v>1.0086551264980026</v>
      </c>
    </row>
    <row r="339" spans="1:7" x14ac:dyDescent="0.3">
      <c r="A339" s="3">
        <v>1917</v>
      </c>
      <c r="B339" s="4" t="s">
        <v>331</v>
      </c>
      <c r="C339">
        <v>1.0116618075801749</v>
      </c>
      <c r="D339">
        <v>1.0887096774193548</v>
      </c>
      <c r="E339">
        <v>1.2188612099644127</v>
      </c>
      <c r="F339">
        <v>1.3705882352941177</v>
      </c>
      <c r="G339">
        <v>1.3963039014373717</v>
      </c>
    </row>
    <row r="340" spans="1:7" x14ac:dyDescent="0.3">
      <c r="A340" s="3">
        <v>1919</v>
      </c>
      <c r="B340" s="4" t="s">
        <v>332</v>
      </c>
      <c r="C340">
        <v>0.88364249578414844</v>
      </c>
      <c r="D340">
        <v>0.87609075043630014</v>
      </c>
      <c r="E340">
        <v>0.89636363636363636</v>
      </c>
      <c r="F340">
        <v>1.0178217821782178</v>
      </c>
      <c r="G340">
        <v>1.0582120582120582</v>
      </c>
    </row>
    <row r="341" spans="1:7" x14ac:dyDescent="0.3">
      <c r="A341" s="3">
        <v>1920</v>
      </c>
      <c r="B341" s="4" t="s">
        <v>333</v>
      </c>
      <c r="C341">
        <v>1.056201550387597</v>
      </c>
      <c r="D341">
        <v>1.0648330058939097</v>
      </c>
      <c r="E341">
        <v>1.0038535645472062</v>
      </c>
      <c r="F341">
        <v>0.94040968342644315</v>
      </c>
      <c r="G341">
        <v>0.96577946768060841</v>
      </c>
    </row>
    <row r="342" spans="1:7" x14ac:dyDescent="0.3">
      <c r="A342" s="3">
        <v>1922</v>
      </c>
      <c r="B342" s="4" t="s">
        <v>334</v>
      </c>
      <c r="C342">
        <v>0.82690541781450877</v>
      </c>
      <c r="D342">
        <v>0.83348794063079779</v>
      </c>
      <c r="E342">
        <v>0.83496503496503494</v>
      </c>
      <c r="F342">
        <v>0.84615384615384615</v>
      </c>
      <c r="G342">
        <v>0.87584215591915304</v>
      </c>
    </row>
    <row r="343" spans="1:7" x14ac:dyDescent="0.3">
      <c r="A343" s="3">
        <v>1923</v>
      </c>
      <c r="B343" s="4" t="s">
        <v>335</v>
      </c>
      <c r="C343">
        <v>0.92727272727272725</v>
      </c>
      <c r="D343">
        <v>0.96017316017316012</v>
      </c>
      <c r="E343">
        <v>1.1262580054894784</v>
      </c>
      <c r="F343">
        <v>1.2136832239925024</v>
      </c>
      <c r="G343">
        <v>1.3266090297790587</v>
      </c>
    </row>
    <row r="344" spans="1:7" x14ac:dyDescent="0.3">
      <c r="A344" s="3">
        <v>1924</v>
      </c>
      <c r="B344" s="4" t="s">
        <v>336</v>
      </c>
      <c r="C344">
        <v>0.77864992150706436</v>
      </c>
      <c r="D344">
        <v>0.79681479578731051</v>
      </c>
      <c r="E344">
        <v>0.83487892838742916</v>
      </c>
      <c r="F344">
        <v>0.87950246177766256</v>
      </c>
      <c r="G344">
        <v>0.92948885976408913</v>
      </c>
    </row>
    <row r="345" spans="1:7" x14ac:dyDescent="0.3">
      <c r="A345" s="3">
        <v>1925</v>
      </c>
      <c r="B345" s="4" t="s">
        <v>337</v>
      </c>
      <c r="C345">
        <v>0.82359081419624214</v>
      </c>
      <c r="D345">
        <v>0.80971659919028338</v>
      </c>
      <c r="E345">
        <v>0.82130413140866099</v>
      </c>
      <c r="F345">
        <v>0.86673346693386777</v>
      </c>
      <c r="G345">
        <v>0.93010204081632653</v>
      </c>
    </row>
    <row r="346" spans="1:7" x14ac:dyDescent="0.3">
      <c r="A346" s="3">
        <v>1926</v>
      </c>
      <c r="B346" s="4" t="s">
        <v>338</v>
      </c>
      <c r="C346">
        <v>0.87903225806451613</v>
      </c>
      <c r="D346">
        <v>0.97499999999999998</v>
      </c>
      <c r="E346">
        <v>1.111984282907662</v>
      </c>
      <c r="F346">
        <v>1.103030303030303</v>
      </c>
      <c r="G346">
        <v>1.2</v>
      </c>
    </row>
    <row r="347" spans="1:7" x14ac:dyDescent="0.3">
      <c r="A347" s="3">
        <v>1927</v>
      </c>
      <c r="B347" s="4" t="s">
        <v>339</v>
      </c>
      <c r="C347">
        <v>0.95668789808917198</v>
      </c>
      <c r="D347">
        <v>1.0677731673582296</v>
      </c>
      <c r="E347">
        <v>1.144927536231884</v>
      </c>
      <c r="F347">
        <v>1.0880230880230881</v>
      </c>
      <c r="G347">
        <v>1.1124260355029585</v>
      </c>
    </row>
    <row r="348" spans="1:7" x14ac:dyDescent="0.3">
      <c r="A348" s="3">
        <v>1928</v>
      </c>
      <c r="B348" s="4" t="s">
        <v>340</v>
      </c>
      <c r="C348">
        <v>0.90890688259109309</v>
      </c>
      <c r="D348">
        <v>0.94</v>
      </c>
      <c r="E348">
        <v>1.0121457489878543</v>
      </c>
      <c r="F348">
        <v>1.1030927835051547</v>
      </c>
      <c r="G348">
        <v>1.1033797216699801</v>
      </c>
    </row>
    <row r="349" spans="1:7" x14ac:dyDescent="0.3">
      <c r="A349" s="3">
        <v>1929</v>
      </c>
      <c r="B349" s="4" t="s">
        <v>341</v>
      </c>
      <c r="C349">
        <v>0.78260869565217395</v>
      </c>
      <c r="D349">
        <v>0.9329004329004329</v>
      </c>
      <c r="E349">
        <v>0.97058823529411764</v>
      </c>
      <c r="F349">
        <v>1.0117096018735363</v>
      </c>
      <c r="G349">
        <v>1.0266990291262137</v>
      </c>
    </row>
    <row r="350" spans="1:7" x14ac:dyDescent="0.3">
      <c r="A350" s="3">
        <v>1931</v>
      </c>
      <c r="B350" s="4" t="s">
        <v>342</v>
      </c>
      <c r="C350">
        <v>0.83862308542554875</v>
      </c>
      <c r="D350">
        <v>0.85736677115987459</v>
      </c>
      <c r="E350">
        <v>0.88642789820923662</v>
      </c>
      <c r="F350">
        <v>0.93844440909813898</v>
      </c>
      <c r="G350">
        <v>0.9937066322414071</v>
      </c>
    </row>
    <row r="351" spans="1:7" x14ac:dyDescent="0.3">
      <c r="A351" s="3">
        <v>1933</v>
      </c>
      <c r="B351" s="4" t="s">
        <v>343</v>
      </c>
      <c r="C351">
        <v>0.8546587926509186</v>
      </c>
      <c r="D351">
        <v>0.82626200061938682</v>
      </c>
      <c r="E351">
        <v>0.83358231251867343</v>
      </c>
      <c r="F351">
        <v>0.87664425606547791</v>
      </c>
      <c r="G351">
        <v>0.93625036221385105</v>
      </c>
    </row>
    <row r="352" spans="1:7" x14ac:dyDescent="0.3">
      <c r="A352" s="3">
        <v>1936</v>
      </c>
      <c r="B352" s="4" t="s">
        <v>344</v>
      </c>
      <c r="C352">
        <v>0.81330128205128205</v>
      </c>
      <c r="D352">
        <v>0.89136013686911886</v>
      </c>
      <c r="E352">
        <v>1</v>
      </c>
      <c r="F352">
        <v>1.124875124875125</v>
      </c>
      <c r="G352">
        <v>1.159375</v>
      </c>
    </row>
    <row r="353" spans="1:7" x14ac:dyDescent="0.3">
      <c r="A353" s="3">
        <v>1938</v>
      </c>
      <c r="B353" s="4" t="s">
        <v>345</v>
      </c>
      <c r="C353">
        <v>0.95315682281059066</v>
      </c>
      <c r="D353">
        <v>0.91971830985915493</v>
      </c>
      <c r="E353">
        <v>0.98271975957926372</v>
      </c>
      <c r="F353">
        <v>1.0360288230584467</v>
      </c>
      <c r="G353">
        <v>1.1693262411347518</v>
      </c>
    </row>
    <row r="354" spans="1:7" x14ac:dyDescent="0.3">
      <c r="A354" s="3">
        <v>1939</v>
      </c>
      <c r="B354" s="4" t="s">
        <v>346</v>
      </c>
      <c r="C354">
        <v>0.84309831181727901</v>
      </c>
      <c r="D354">
        <v>0.95343915343915342</v>
      </c>
      <c r="E354">
        <v>0.98921251348435812</v>
      </c>
      <c r="F354">
        <v>1.0422691879866519</v>
      </c>
      <c r="G354">
        <v>1.1069767441860465</v>
      </c>
    </row>
    <row r="355" spans="1:7" x14ac:dyDescent="0.3">
      <c r="A355" s="3">
        <v>1940</v>
      </c>
      <c r="B355" s="4" t="s">
        <v>347</v>
      </c>
      <c r="C355">
        <v>0.84908933217692972</v>
      </c>
      <c r="D355">
        <v>0.92264678471575023</v>
      </c>
      <c r="E355">
        <v>0.96815920398009947</v>
      </c>
      <c r="F355">
        <v>1.0652883569096845</v>
      </c>
      <c r="G355">
        <v>1.1477949940405245</v>
      </c>
    </row>
    <row r="356" spans="1:7" x14ac:dyDescent="0.3">
      <c r="A356" s="3">
        <v>1941</v>
      </c>
      <c r="B356" s="4" t="s">
        <v>348</v>
      </c>
      <c r="C356">
        <v>0.85832274459974589</v>
      </c>
      <c r="D356">
        <v>0.83384426732066219</v>
      </c>
      <c r="E356">
        <v>0.83699633699633702</v>
      </c>
      <c r="F356">
        <v>0.88612321095208468</v>
      </c>
      <c r="G356">
        <v>0.94136597938144329</v>
      </c>
    </row>
    <row r="357" spans="1:7" x14ac:dyDescent="0.3">
      <c r="A357" s="3">
        <v>1942</v>
      </c>
      <c r="B357" s="4" t="s">
        <v>349</v>
      </c>
      <c r="C357">
        <v>0.83587077608614924</v>
      </c>
      <c r="D357">
        <v>0.88565264293419632</v>
      </c>
      <c r="E357">
        <v>0.90489510489510494</v>
      </c>
      <c r="F357">
        <v>0.92866941015089166</v>
      </c>
      <c r="G357">
        <v>1.0017164435290078</v>
      </c>
    </row>
    <row r="358" spans="1:7" x14ac:dyDescent="0.3">
      <c r="A358" s="3">
        <v>1943</v>
      </c>
      <c r="B358" s="4" t="s">
        <v>350</v>
      </c>
      <c r="C358">
        <v>0.89767441860465114</v>
      </c>
      <c r="D358">
        <v>0.89064976228209192</v>
      </c>
      <c r="E358">
        <v>0.93791946308724827</v>
      </c>
      <c r="F358">
        <v>1.036101083032491</v>
      </c>
      <c r="G358">
        <v>1.125725338491296</v>
      </c>
    </row>
    <row r="359" spans="1:7" x14ac:dyDescent="0.3">
      <c r="A359" s="3">
        <v>2002</v>
      </c>
      <c r="B359" s="4" t="s">
        <v>351</v>
      </c>
      <c r="C359">
        <v>0.67859984089101033</v>
      </c>
      <c r="D359">
        <v>0.77768166089965396</v>
      </c>
      <c r="E359">
        <v>0.80496453900709219</v>
      </c>
      <c r="F359">
        <v>0.87745556594948548</v>
      </c>
      <c r="G359">
        <v>0.87559354226020891</v>
      </c>
    </row>
    <row r="360" spans="1:7" x14ac:dyDescent="0.3">
      <c r="A360" s="3">
        <v>2003</v>
      </c>
      <c r="B360" s="4" t="s">
        <v>352</v>
      </c>
      <c r="C360">
        <v>0.80628742514970064</v>
      </c>
      <c r="D360">
        <v>0.81975843914524615</v>
      </c>
      <c r="E360">
        <v>0.89772727272727271</v>
      </c>
      <c r="F360">
        <v>1.016955017301038</v>
      </c>
      <c r="G360">
        <v>1.1439114391143912</v>
      </c>
    </row>
    <row r="361" spans="1:7" x14ac:dyDescent="0.3">
      <c r="A361" s="3">
        <v>2004</v>
      </c>
      <c r="B361" s="4" t="s">
        <v>353</v>
      </c>
      <c r="C361">
        <v>0.70024213075060537</v>
      </c>
      <c r="D361">
        <v>0.71158025457932317</v>
      </c>
      <c r="E361">
        <v>0.74104975728155342</v>
      </c>
      <c r="F361">
        <v>0.7692762186115214</v>
      </c>
      <c r="G361">
        <v>0.81628787878787878</v>
      </c>
    </row>
    <row r="362" spans="1:7" x14ac:dyDescent="0.3">
      <c r="A362" s="3">
        <v>2011</v>
      </c>
      <c r="B362" s="4" t="s">
        <v>354</v>
      </c>
      <c r="C362">
        <v>0.73702830188679247</v>
      </c>
      <c r="D362">
        <v>0.78832584990378451</v>
      </c>
      <c r="E362">
        <v>0.83138334480385412</v>
      </c>
      <c r="F362">
        <v>0.87472201630837654</v>
      </c>
      <c r="G362">
        <v>0.95044679122664499</v>
      </c>
    </row>
    <row r="363" spans="1:7" x14ac:dyDescent="0.3">
      <c r="A363" s="3">
        <v>2012</v>
      </c>
      <c r="B363" s="4" t="s">
        <v>355</v>
      </c>
      <c r="C363">
        <v>0.78041415012942195</v>
      </c>
      <c r="D363">
        <v>0.75746852110937368</v>
      </c>
      <c r="E363">
        <v>0.77393767705382432</v>
      </c>
      <c r="F363">
        <v>0.80767992271775879</v>
      </c>
      <c r="G363">
        <v>0.85904082955281913</v>
      </c>
    </row>
    <row r="364" spans="1:7" x14ac:dyDescent="0.3">
      <c r="A364" s="3">
        <v>2014</v>
      </c>
      <c r="B364" s="4" t="s">
        <v>356</v>
      </c>
      <c r="C364">
        <v>0.8782435129740519</v>
      </c>
      <c r="D364">
        <v>0.84035476718403546</v>
      </c>
      <c r="E364">
        <v>0.9445910290237467</v>
      </c>
      <c r="F364">
        <v>1.043076923076923</v>
      </c>
      <c r="G364">
        <v>1.2404580152671756</v>
      </c>
    </row>
    <row r="365" spans="1:7" x14ac:dyDescent="0.3">
      <c r="A365" s="3">
        <v>2015</v>
      </c>
      <c r="B365" s="4" t="s">
        <v>357</v>
      </c>
      <c r="C365">
        <v>0.67540983606557381</v>
      </c>
      <c r="D365">
        <v>0.68316831683168322</v>
      </c>
      <c r="E365">
        <v>0.69059829059829059</v>
      </c>
      <c r="F365">
        <v>0.72310405643738973</v>
      </c>
      <c r="G365">
        <v>0.73752310536044363</v>
      </c>
    </row>
    <row r="366" spans="1:7" x14ac:dyDescent="0.3">
      <c r="A366" s="3">
        <v>2017</v>
      </c>
      <c r="B366" s="4" t="s">
        <v>358</v>
      </c>
      <c r="C366">
        <v>0.92682926829268297</v>
      </c>
      <c r="D366">
        <v>1.0196078431372548</v>
      </c>
      <c r="E366">
        <v>1.0377358490566038</v>
      </c>
      <c r="F366">
        <v>1.0588235294117647</v>
      </c>
      <c r="G366">
        <v>1.1604938271604939</v>
      </c>
    </row>
    <row r="367" spans="1:7" x14ac:dyDescent="0.3">
      <c r="A367" s="3">
        <v>2018</v>
      </c>
      <c r="B367" s="4" t="s">
        <v>359</v>
      </c>
      <c r="C367">
        <v>0.81563421828908556</v>
      </c>
      <c r="D367">
        <v>0.82176656151419558</v>
      </c>
      <c r="E367">
        <v>0.86610169491525424</v>
      </c>
      <c r="F367">
        <v>0.92490842490842495</v>
      </c>
      <c r="G367">
        <v>0.97826086956521741</v>
      </c>
    </row>
    <row r="368" spans="1:7" x14ac:dyDescent="0.3">
      <c r="A368" s="3">
        <v>2019</v>
      </c>
      <c r="B368" s="4" t="s">
        <v>360</v>
      </c>
      <c r="C368">
        <v>0.73394004282655245</v>
      </c>
      <c r="D368">
        <v>0.77821229050279328</v>
      </c>
      <c r="E368">
        <v>0.84121424401634559</v>
      </c>
      <c r="F368">
        <v>0.91538933169834458</v>
      </c>
      <c r="G368">
        <v>0.98834951456310682</v>
      </c>
    </row>
    <row r="369" spans="1:7" x14ac:dyDescent="0.3">
      <c r="A369" s="3">
        <v>2020</v>
      </c>
      <c r="B369" s="4" t="s">
        <v>361</v>
      </c>
      <c r="C369">
        <v>0.75631369073992027</v>
      </c>
      <c r="D369">
        <v>0.86194952993567542</v>
      </c>
      <c r="E369">
        <v>0.94725511302475784</v>
      </c>
      <c r="F369">
        <v>1.0615384615384615</v>
      </c>
      <c r="G369">
        <v>1.1496113989637307</v>
      </c>
    </row>
    <row r="370" spans="1:7" x14ac:dyDescent="0.3">
      <c r="A370" s="3">
        <v>2021</v>
      </c>
      <c r="B370" s="4" t="s">
        <v>362</v>
      </c>
      <c r="C370">
        <v>0.72808701215611005</v>
      </c>
      <c r="D370">
        <v>0.78221288515406162</v>
      </c>
      <c r="E370">
        <v>0.88384615384615384</v>
      </c>
      <c r="F370">
        <v>1.0267011197243756</v>
      </c>
      <c r="G370">
        <v>1.1313035204567079</v>
      </c>
    </row>
    <row r="371" spans="1:7" x14ac:dyDescent="0.3">
      <c r="A371" s="3">
        <v>2022</v>
      </c>
      <c r="B371" s="4" t="s">
        <v>363</v>
      </c>
      <c r="C371">
        <v>0.73393316195372749</v>
      </c>
      <c r="D371">
        <v>0.7938829787234043</v>
      </c>
      <c r="E371">
        <v>0.82818791946308723</v>
      </c>
      <c r="F371">
        <v>0.91376912378303199</v>
      </c>
      <c r="G371">
        <v>0.98874824191279886</v>
      </c>
    </row>
    <row r="372" spans="1:7" x14ac:dyDescent="0.3">
      <c r="A372" s="3">
        <v>2023</v>
      </c>
      <c r="B372" s="4" t="s">
        <v>364</v>
      </c>
      <c r="C372">
        <v>0.59695290858725758</v>
      </c>
      <c r="D372">
        <v>0.5791505791505791</v>
      </c>
      <c r="E372">
        <v>0.59651307596513081</v>
      </c>
      <c r="F372">
        <v>0.57345971563981046</v>
      </c>
      <c r="G372">
        <v>0.61637426900584791</v>
      </c>
    </row>
    <row r="373" spans="1:7" x14ac:dyDescent="0.3">
      <c r="A373" s="3">
        <v>2024</v>
      </c>
      <c r="B373" s="4" t="s">
        <v>365</v>
      </c>
      <c r="C373">
        <v>0.72154115586690015</v>
      </c>
      <c r="D373">
        <v>0.74671669793621009</v>
      </c>
      <c r="E373">
        <v>0.76237623762376239</v>
      </c>
      <c r="F373">
        <v>0.84829059829059827</v>
      </c>
      <c r="G373">
        <v>0.9269406392694064</v>
      </c>
    </row>
    <row r="374" spans="1:7" x14ac:dyDescent="0.3">
      <c r="A374" s="3">
        <v>2025</v>
      </c>
      <c r="B374" s="4" t="s">
        <v>366</v>
      </c>
      <c r="C374">
        <v>0.74135876042908222</v>
      </c>
      <c r="D374">
        <v>0.80711974110032358</v>
      </c>
      <c r="E374">
        <v>0.84423465947403908</v>
      </c>
      <c r="F374">
        <v>0.8761435608726249</v>
      </c>
      <c r="G374">
        <v>0.96447467876039306</v>
      </c>
    </row>
    <row r="375" spans="1:7" x14ac:dyDescent="0.3">
      <c r="A375" s="3">
        <v>2027</v>
      </c>
      <c r="B375" s="4" t="s">
        <v>367</v>
      </c>
      <c r="C375">
        <v>0.8693069306930693</v>
      </c>
      <c r="D375">
        <v>0.92184368737474953</v>
      </c>
      <c r="E375">
        <v>0.93150684931506844</v>
      </c>
      <c r="F375">
        <v>0.8558394160583942</v>
      </c>
      <c r="G375">
        <v>0.83506944444444442</v>
      </c>
    </row>
    <row r="376" spans="1:7" x14ac:dyDescent="0.3">
      <c r="A376" s="3">
        <v>2028</v>
      </c>
      <c r="B376" s="4" t="s">
        <v>368</v>
      </c>
      <c r="C376">
        <v>0.63866763215061551</v>
      </c>
      <c r="D376">
        <v>0.67632508833922267</v>
      </c>
      <c r="E376">
        <v>0.6984235777930089</v>
      </c>
      <c r="F376">
        <v>0.73302263648468713</v>
      </c>
      <c r="G376">
        <v>0.75627009646302246</v>
      </c>
    </row>
    <row r="377" spans="1:7" x14ac:dyDescent="0.3">
      <c r="A377" s="3">
        <v>2030</v>
      </c>
      <c r="B377" s="6" t="s">
        <v>369</v>
      </c>
      <c r="C377">
        <v>0.71257787506314196</v>
      </c>
      <c r="D377">
        <v>0.74787878787878792</v>
      </c>
      <c r="E377">
        <v>0.79304255694861381</v>
      </c>
      <c r="F377">
        <v>0.8456412103746398</v>
      </c>
      <c r="G377">
        <v>0.90622115562119254</v>
      </c>
    </row>
    <row r="378" spans="1:7" x14ac:dyDescent="0.3">
      <c r="A378" s="3">
        <v>5001</v>
      </c>
      <c r="B378" s="4" t="s">
        <v>370</v>
      </c>
      <c r="C378">
        <v>0.66270826709745057</v>
      </c>
      <c r="D378">
        <v>0.6954244031830239</v>
      </c>
      <c r="E378">
        <v>0.72537836885534712</v>
      </c>
      <c r="F378">
        <v>0.75297553851770715</v>
      </c>
      <c r="G378">
        <v>0.79118478331492426</v>
      </c>
    </row>
    <row r="379" spans="1:7" x14ac:dyDescent="0.3">
      <c r="A379" s="3">
        <v>5004</v>
      </c>
      <c r="B379" s="4" t="s">
        <v>371</v>
      </c>
      <c r="C379">
        <v>0.85012141003098052</v>
      </c>
      <c r="D379">
        <v>0.90138264201232721</v>
      </c>
      <c r="E379">
        <v>0.94225049570389952</v>
      </c>
      <c r="F379">
        <v>0.97685071574642124</v>
      </c>
      <c r="G379">
        <v>1.015348383953224</v>
      </c>
    </row>
    <row r="380" spans="1:7" x14ac:dyDescent="0.3">
      <c r="A380" s="3">
        <v>5005</v>
      </c>
      <c r="B380" s="4" t="s">
        <v>372</v>
      </c>
      <c r="C380">
        <v>0.85556186152099889</v>
      </c>
      <c r="D380">
        <v>0.85565434843011945</v>
      </c>
      <c r="E380">
        <v>0.89141343741287982</v>
      </c>
      <c r="F380">
        <v>0.95065929391748194</v>
      </c>
      <c r="G380">
        <v>1.0137781000725163</v>
      </c>
    </row>
    <row r="381" spans="1:7" x14ac:dyDescent="0.3">
      <c r="A381" s="3">
        <v>5011</v>
      </c>
      <c r="B381" s="4" t="s">
        <v>373</v>
      </c>
      <c r="C381">
        <v>0.89122649955237243</v>
      </c>
      <c r="D381">
        <v>0.8998664886515354</v>
      </c>
      <c r="E381">
        <v>0.96951774340309371</v>
      </c>
      <c r="F381">
        <v>1.0349487418452936</v>
      </c>
      <c r="G381">
        <v>1.1015325670498084</v>
      </c>
    </row>
    <row r="382" spans="1:7" x14ac:dyDescent="0.3">
      <c r="A382" s="3">
        <v>5012</v>
      </c>
      <c r="B382" s="4" t="s">
        <v>374</v>
      </c>
      <c r="C382">
        <v>0.8210332103321033</v>
      </c>
      <c r="D382">
        <v>0.86575875486381326</v>
      </c>
      <c r="E382">
        <v>0.89779559118236474</v>
      </c>
      <c r="F382">
        <v>1.0173535791757049</v>
      </c>
      <c r="G382">
        <v>1.0944700460829493</v>
      </c>
    </row>
    <row r="383" spans="1:7" x14ac:dyDescent="0.3">
      <c r="A383" s="3">
        <v>5013</v>
      </c>
      <c r="B383" s="4" t="s">
        <v>375</v>
      </c>
      <c r="C383">
        <v>0.76864535768645359</v>
      </c>
      <c r="D383">
        <v>0.80676898858717039</v>
      </c>
      <c r="E383">
        <v>0.85042219541616404</v>
      </c>
      <c r="F383">
        <v>0.91253644314868809</v>
      </c>
      <c r="G383">
        <v>0.97142857142857142</v>
      </c>
    </row>
    <row r="384" spans="1:7" x14ac:dyDescent="0.3">
      <c r="A384" s="3">
        <v>5014</v>
      </c>
      <c r="B384" s="4" t="s">
        <v>376</v>
      </c>
      <c r="C384">
        <v>0.69409354728576311</v>
      </c>
      <c r="D384">
        <v>0.72048032021347563</v>
      </c>
      <c r="E384">
        <v>0.78961384820239677</v>
      </c>
      <c r="F384">
        <v>0.80995475113122173</v>
      </c>
      <c r="G384">
        <v>0.85382165605095539</v>
      </c>
    </row>
    <row r="385" spans="1:7" x14ac:dyDescent="0.3">
      <c r="A385" s="3">
        <v>5015</v>
      </c>
      <c r="B385" s="4" t="s">
        <v>377</v>
      </c>
      <c r="C385">
        <v>0.76309719934102138</v>
      </c>
      <c r="D385">
        <v>0.76458015267175572</v>
      </c>
      <c r="E385">
        <v>0.82636363636363641</v>
      </c>
      <c r="F385">
        <v>0.89578313253012043</v>
      </c>
      <c r="G385">
        <v>0.94401197604790421</v>
      </c>
    </row>
    <row r="386" spans="1:7" x14ac:dyDescent="0.3">
      <c r="A386" s="3">
        <v>5016</v>
      </c>
      <c r="B386" s="4" t="s">
        <v>378</v>
      </c>
      <c r="C386">
        <v>0.9071347678369196</v>
      </c>
      <c r="D386">
        <v>0.92161520190023749</v>
      </c>
      <c r="E386">
        <v>1.0512163892445583</v>
      </c>
      <c r="F386">
        <v>1.1115591397849462</v>
      </c>
      <c r="G386">
        <v>1.2103004291845494</v>
      </c>
    </row>
    <row r="387" spans="1:7" x14ac:dyDescent="0.3">
      <c r="A387" s="3">
        <v>5017</v>
      </c>
      <c r="B387" s="4" t="s">
        <v>379</v>
      </c>
      <c r="C387">
        <v>0.86431582981985433</v>
      </c>
      <c r="D387">
        <v>0.91719272187151879</v>
      </c>
      <c r="E387">
        <v>0.94209759650400582</v>
      </c>
      <c r="F387">
        <v>0.94322214336408805</v>
      </c>
      <c r="G387">
        <v>0.96073662265462123</v>
      </c>
    </row>
    <row r="388" spans="1:7" x14ac:dyDescent="0.3">
      <c r="A388" s="3">
        <v>5018</v>
      </c>
      <c r="B388" s="4" t="s">
        <v>380</v>
      </c>
      <c r="C388">
        <v>0.86723646723646719</v>
      </c>
      <c r="D388">
        <v>0.87995594713656389</v>
      </c>
      <c r="E388">
        <v>0.94629014396456257</v>
      </c>
      <c r="F388">
        <v>1.0799309948246119</v>
      </c>
      <c r="G388">
        <v>1.1565774155995343</v>
      </c>
    </row>
    <row r="389" spans="1:7" x14ac:dyDescent="0.3">
      <c r="A389" s="3">
        <v>5019</v>
      </c>
      <c r="B389" s="4" t="s">
        <v>381</v>
      </c>
      <c r="C389">
        <v>0.8468992248062015</v>
      </c>
      <c r="D389">
        <v>0.94226804123711339</v>
      </c>
      <c r="E389">
        <v>1.0172413793103448</v>
      </c>
      <c r="F389">
        <v>1.0220750551876379</v>
      </c>
      <c r="G389">
        <v>1.1560975609756097</v>
      </c>
    </row>
    <row r="390" spans="1:7" x14ac:dyDescent="0.3">
      <c r="A390" s="3">
        <v>5020</v>
      </c>
      <c r="B390" s="4" t="s">
        <v>382</v>
      </c>
      <c r="C390">
        <v>0.98971193415637859</v>
      </c>
      <c r="D390">
        <v>1.0043196544276458</v>
      </c>
      <c r="E390">
        <v>1.131764705882353</v>
      </c>
      <c r="F390">
        <v>1.1512195121951219</v>
      </c>
      <c r="G390">
        <v>1.1122194513715711</v>
      </c>
    </row>
    <row r="391" spans="1:7" x14ac:dyDescent="0.3">
      <c r="A391" s="3">
        <v>5021</v>
      </c>
      <c r="B391" s="4" t="s">
        <v>383</v>
      </c>
      <c r="C391">
        <v>0.84489147697194278</v>
      </c>
      <c r="D391">
        <v>0.8614987080103359</v>
      </c>
      <c r="E391">
        <v>0.89226448812866987</v>
      </c>
      <c r="F391">
        <v>0.92177643199596271</v>
      </c>
      <c r="G391">
        <v>0.96722964456768334</v>
      </c>
    </row>
    <row r="392" spans="1:7" x14ac:dyDescent="0.3">
      <c r="A392" s="3">
        <v>5022</v>
      </c>
      <c r="B392" s="4" t="s">
        <v>384</v>
      </c>
      <c r="C392">
        <v>0.93085106382978722</v>
      </c>
      <c r="D392">
        <v>0.98207326578332033</v>
      </c>
      <c r="E392">
        <v>0.99844357976653697</v>
      </c>
      <c r="F392">
        <v>1.0711430855315747</v>
      </c>
      <c r="G392">
        <v>1.1590341382181515</v>
      </c>
    </row>
    <row r="393" spans="1:7" x14ac:dyDescent="0.3">
      <c r="A393" s="3">
        <v>5023</v>
      </c>
      <c r="B393" s="4" t="s">
        <v>385</v>
      </c>
      <c r="C393">
        <v>0.85464841906559696</v>
      </c>
      <c r="D393">
        <v>0.85484611851171333</v>
      </c>
      <c r="E393">
        <v>0.88924194280526558</v>
      </c>
      <c r="F393">
        <v>0.92411315671306693</v>
      </c>
      <c r="G393">
        <v>0.96260017809439002</v>
      </c>
    </row>
    <row r="394" spans="1:7" x14ac:dyDescent="0.3">
      <c r="A394" s="3">
        <v>5024</v>
      </c>
      <c r="B394" s="4" t="s">
        <v>386</v>
      </c>
      <c r="C394">
        <v>0.80803030303030299</v>
      </c>
      <c r="D394">
        <v>0.84303272619576486</v>
      </c>
      <c r="E394">
        <v>0.86412808308091738</v>
      </c>
      <c r="F394">
        <v>0.88701042547196396</v>
      </c>
      <c r="G394">
        <v>0.93078859060402686</v>
      </c>
    </row>
    <row r="395" spans="1:7" x14ac:dyDescent="0.3">
      <c r="A395" s="3">
        <v>5025</v>
      </c>
      <c r="B395" s="4" t="s">
        <v>387</v>
      </c>
      <c r="C395">
        <v>0.82559638942617664</v>
      </c>
      <c r="D395">
        <v>0.87881710061073615</v>
      </c>
      <c r="E395">
        <v>0.9426256077795786</v>
      </c>
      <c r="F395">
        <v>0.96780424983902125</v>
      </c>
      <c r="G395">
        <v>1.0337815677271236</v>
      </c>
    </row>
    <row r="396" spans="1:7" x14ac:dyDescent="0.3">
      <c r="A396" s="3">
        <v>5026</v>
      </c>
      <c r="B396" s="4" t="s">
        <v>388</v>
      </c>
      <c r="C396">
        <v>0.87604070305272896</v>
      </c>
      <c r="D396">
        <v>0.92850595783684697</v>
      </c>
      <c r="E396">
        <v>0.91546762589928055</v>
      </c>
      <c r="F396">
        <v>0.98450319051959889</v>
      </c>
      <c r="G396">
        <v>1.031135531135531</v>
      </c>
    </row>
    <row r="397" spans="1:7" x14ac:dyDescent="0.3">
      <c r="A397" s="3">
        <v>5027</v>
      </c>
      <c r="B397" s="4" t="s">
        <v>389</v>
      </c>
      <c r="C397">
        <v>0.80121527777777779</v>
      </c>
      <c r="D397">
        <v>0.78216735253772296</v>
      </c>
      <c r="E397">
        <v>0.83998898375103281</v>
      </c>
      <c r="F397">
        <v>0.8913888888888889</v>
      </c>
      <c r="G397">
        <v>0.92434394193188163</v>
      </c>
    </row>
    <row r="398" spans="1:7" x14ac:dyDescent="0.3">
      <c r="A398" s="3">
        <v>5028</v>
      </c>
      <c r="B398" s="4" t="s">
        <v>390</v>
      </c>
      <c r="C398">
        <v>0.81120423467137182</v>
      </c>
      <c r="D398">
        <v>0.78380024360535927</v>
      </c>
      <c r="E398">
        <v>0.79273400214278755</v>
      </c>
      <c r="F398">
        <v>0.82366965477779897</v>
      </c>
      <c r="G398">
        <v>0.85346124905944321</v>
      </c>
    </row>
    <row r="399" spans="1:7" x14ac:dyDescent="0.3">
      <c r="A399" s="3">
        <v>5029</v>
      </c>
      <c r="B399" s="4" t="s">
        <v>391</v>
      </c>
      <c r="C399">
        <v>0.79418245923314235</v>
      </c>
      <c r="D399">
        <v>0.80561926605504586</v>
      </c>
      <c r="E399">
        <v>0.79314461118690316</v>
      </c>
      <c r="F399">
        <v>0.77319744447824768</v>
      </c>
      <c r="G399">
        <v>0.77811550151975684</v>
      </c>
    </row>
    <row r="400" spans="1:7" x14ac:dyDescent="0.3">
      <c r="A400" s="3">
        <v>5030</v>
      </c>
      <c r="B400" s="4" t="s">
        <v>392</v>
      </c>
      <c r="C400">
        <v>0.80670026682478502</v>
      </c>
      <c r="D400">
        <v>0.79187396351575456</v>
      </c>
      <c r="E400">
        <v>0.80680600214362275</v>
      </c>
      <c r="F400">
        <v>0.83761589403973513</v>
      </c>
      <c r="G400">
        <v>0.9112250404749056</v>
      </c>
    </row>
    <row r="401" spans="1:7" x14ac:dyDescent="0.3">
      <c r="A401" s="3">
        <v>5031</v>
      </c>
      <c r="B401" s="4" t="s">
        <v>393</v>
      </c>
      <c r="C401">
        <v>0.75992939099735213</v>
      </c>
      <c r="D401">
        <v>0.74024179620034547</v>
      </c>
      <c r="E401">
        <v>0.76381353117041306</v>
      </c>
      <c r="F401">
        <v>0.79954614220877462</v>
      </c>
      <c r="G401">
        <v>0.86775695873497238</v>
      </c>
    </row>
    <row r="402" spans="1:7" x14ac:dyDescent="0.3">
      <c r="A402" s="3">
        <v>5032</v>
      </c>
      <c r="B402" s="4" t="s">
        <v>394</v>
      </c>
      <c r="C402">
        <v>0.85960926851431163</v>
      </c>
      <c r="D402">
        <v>0.84853932584269665</v>
      </c>
      <c r="E402">
        <v>0.87121554450971528</v>
      </c>
      <c r="F402">
        <v>0.92436974789915971</v>
      </c>
      <c r="G402">
        <v>0.95931067496409761</v>
      </c>
    </row>
    <row r="403" spans="1:7" x14ac:dyDescent="0.3">
      <c r="A403" s="3">
        <v>5033</v>
      </c>
      <c r="B403" s="4" t="s">
        <v>395</v>
      </c>
      <c r="C403">
        <v>0.79354838709677422</v>
      </c>
      <c r="D403">
        <v>0.87126436781609196</v>
      </c>
      <c r="E403">
        <v>1.0416666666666667</v>
      </c>
      <c r="F403">
        <v>1.1498559077809798</v>
      </c>
      <c r="G403">
        <v>1.1335311572700297</v>
      </c>
    </row>
    <row r="404" spans="1:7" x14ac:dyDescent="0.3">
      <c r="A404" s="3">
        <v>5034</v>
      </c>
      <c r="B404" s="4" t="s">
        <v>396</v>
      </c>
      <c r="C404">
        <v>0.8370535714285714</v>
      </c>
      <c r="D404">
        <v>0.91711851278079004</v>
      </c>
      <c r="E404">
        <v>0.98714859437751001</v>
      </c>
      <c r="F404">
        <v>1.080068143100511</v>
      </c>
      <c r="G404">
        <v>1.1454219030520647</v>
      </c>
    </row>
    <row r="405" spans="1:7" x14ac:dyDescent="0.3">
      <c r="A405" s="3">
        <v>5035</v>
      </c>
      <c r="B405" s="4" t="s">
        <v>397</v>
      </c>
      <c r="C405">
        <v>0.82987171655467318</v>
      </c>
      <c r="D405">
        <v>0.8152022315202232</v>
      </c>
      <c r="E405">
        <v>0.82792251169004671</v>
      </c>
      <c r="F405">
        <v>0.8560399636693915</v>
      </c>
      <c r="G405">
        <v>0.90779595765158805</v>
      </c>
    </row>
    <row r="406" spans="1:7" x14ac:dyDescent="0.3">
      <c r="A406" s="3">
        <v>5036</v>
      </c>
      <c r="B406" s="4" t="s">
        <v>398</v>
      </c>
      <c r="C406">
        <v>0.91367959034381863</v>
      </c>
      <c r="D406">
        <v>0.85203028217481069</v>
      </c>
      <c r="E406">
        <v>0.90423317140874393</v>
      </c>
      <c r="F406">
        <v>0.90840738209159266</v>
      </c>
      <c r="G406">
        <v>0.92411924119241196</v>
      </c>
    </row>
    <row r="407" spans="1:7" x14ac:dyDescent="0.3">
      <c r="A407" s="3">
        <v>5037</v>
      </c>
      <c r="B407" s="4" t="s">
        <v>399</v>
      </c>
      <c r="C407">
        <v>0.80841499595432886</v>
      </c>
      <c r="D407">
        <v>0.85552752892058803</v>
      </c>
      <c r="E407">
        <v>0.8812579685507862</v>
      </c>
      <c r="F407">
        <v>0.92691337258200168</v>
      </c>
      <c r="G407">
        <v>0.9456808440487966</v>
      </c>
    </row>
    <row r="408" spans="1:7" x14ac:dyDescent="0.3">
      <c r="A408" s="3">
        <v>5038</v>
      </c>
      <c r="B408" s="4" t="s">
        <v>400</v>
      </c>
      <c r="C408">
        <v>0.82298401854336956</v>
      </c>
      <c r="D408">
        <v>0.84526366022429011</v>
      </c>
      <c r="E408">
        <v>0.87598097502972649</v>
      </c>
      <c r="F408">
        <v>0.90355571411582825</v>
      </c>
      <c r="G408">
        <v>0.97043010752688175</v>
      </c>
    </row>
    <row r="409" spans="1:7" x14ac:dyDescent="0.3">
      <c r="A409" s="3">
        <v>5039</v>
      </c>
      <c r="B409" s="4" t="s">
        <v>401</v>
      </c>
      <c r="C409">
        <v>0.83729569093610701</v>
      </c>
      <c r="D409">
        <v>0.99556344276841169</v>
      </c>
      <c r="E409">
        <v>1.2033195020746887</v>
      </c>
      <c r="F409">
        <v>1.4548780487804878</v>
      </c>
      <c r="G409">
        <v>1.6455696202531647</v>
      </c>
    </row>
    <row r="410" spans="1:7" x14ac:dyDescent="0.3">
      <c r="A410" s="3">
        <v>5040</v>
      </c>
      <c r="B410" s="4" t="s">
        <v>402</v>
      </c>
      <c r="C410">
        <v>0.90047961630695439</v>
      </c>
      <c r="D410">
        <v>1.0482093663911847</v>
      </c>
      <c r="E410">
        <v>1.1079881656804733</v>
      </c>
      <c r="F410">
        <v>1.1477987421383649</v>
      </c>
      <c r="G410">
        <v>1.2017094017094017</v>
      </c>
    </row>
    <row r="411" spans="1:7" x14ac:dyDescent="0.3">
      <c r="A411" s="3">
        <v>5041</v>
      </c>
      <c r="B411" s="4" t="s">
        <v>403</v>
      </c>
      <c r="C411">
        <v>0.95700934579439256</v>
      </c>
      <c r="D411">
        <v>0.99416342412451364</v>
      </c>
      <c r="E411">
        <v>1.0570846075433231</v>
      </c>
      <c r="F411">
        <v>1.1491891891891892</v>
      </c>
      <c r="G411">
        <v>1.1856823266219239</v>
      </c>
    </row>
    <row r="412" spans="1:7" x14ac:dyDescent="0.3">
      <c r="A412" s="3">
        <v>5042</v>
      </c>
      <c r="B412" s="4" t="s">
        <v>404</v>
      </c>
      <c r="C412">
        <v>0.92867132867132862</v>
      </c>
      <c r="D412">
        <v>1.0182094081942337</v>
      </c>
      <c r="E412">
        <v>1.0567823343848581</v>
      </c>
      <c r="F412">
        <v>1.0942148760330579</v>
      </c>
      <c r="G412">
        <v>1.2208258527827649</v>
      </c>
    </row>
    <row r="413" spans="1:7" x14ac:dyDescent="0.3">
      <c r="A413" s="3">
        <v>5043</v>
      </c>
      <c r="B413" s="4" t="s">
        <v>405</v>
      </c>
      <c r="C413">
        <v>0.9346938775510204</v>
      </c>
      <c r="D413">
        <v>1.0896226415094339</v>
      </c>
      <c r="E413">
        <v>1.1274509803921569</v>
      </c>
      <c r="F413">
        <v>1.1472081218274113</v>
      </c>
      <c r="G413">
        <v>1.1780104712041886</v>
      </c>
    </row>
    <row r="414" spans="1:7" x14ac:dyDescent="0.3">
      <c r="A414" s="3">
        <v>5044</v>
      </c>
      <c r="B414" s="4" t="s">
        <v>406</v>
      </c>
      <c r="C414">
        <v>0.94816414686825057</v>
      </c>
      <c r="D414">
        <v>0.94372294372294374</v>
      </c>
      <c r="E414">
        <v>0.99776286353467558</v>
      </c>
      <c r="F414">
        <v>1.0585585585585586</v>
      </c>
      <c r="G414">
        <v>1.1465721040189125</v>
      </c>
    </row>
    <row r="415" spans="1:7" x14ac:dyDescent="0.3">
      <c r="A415" s="3">
        <v>5045</v>
      </c>
      <c r="B415" s="4" t="s">
        <v>407</v>
      </c>
      <c r="C415">
        <v>0.88827694728560191</v>
      </c>
      <c r="D415">
        <v>0.91511721907841548</v>
      </c>
      <c r="E415">
        <v>0.98178807947019864</v>
      </c>
      <c r="F415">
        <v>1.0554134697357205</v>
      </c>
      <c r="G415">
        <v>1.0769230769230769</v>
      </c>
    </row>
    <row r="416" spans="1:7" x14ac:dyDescent="0.3">
      <c r="A416" s="3">
        <v>5046</v>
      </c>
      <c r="B416" s="4" t="s">
        <v>408</v>
      </c>
      <c r="C416">
        <v>1.0752864157119477</v>
      </c>
      <c r="D416">
        <v>1.0830564784053156</v>
      </c>
      <c r="E416">
        <v>1.0375203915171289</v>
      </c>
      <c r="F416">
        <v>1.0016207455429498</v>
      </c>
      <c r="G416">
        <v>1.048172757475083</v>
      </c>
    </row>
    <row r="417" spans="1:7" x14ac:dyDescent="0.3">
      <c r="A417" s="3">
        <v>5047</v>
      </c>
      <c r="B417" s="4" t="s">
        <v>409</v>
      </c>
      <c r="C417">
        <v>0.84944684944684945</v>
      </c>
      <c r="D417">
        <v>0.93894230769230769</v>
      </c>
      <c r="E417">
        <v>0.97778827977315685</v>
      </c>
      <c r="F417">
        <v>0.97016274864376129</v>
      </c>
      <c r="G417">
        <v>0.97473867595818819</v>
      </c>
    </row>
    <row r="418" spans="1:7" x14ac:dyDescent="0.3">
      <c r="A418" s="3">
        <v>5048</v>
      </c>
      <c r="B418" s="4" t="s">
        <v>410</v>
      </c>
      <c r="C418">
        <v>0.92523364485981308</v>
      </c>
      <c r="D418">
        <v>0.98596491228070171</v>
      </c>
      <c r="E418">
        <v>1.096774193548387</v>
      </c>
      <c r="F418">
        <v>1.2616822429906542</v>
      </c>
      <c r="G418">
        <v>1.3736263736263736</v>
      </c>
    </row>
    <row r="419" spans="1:7" x14ac:dyDescent="0.3">
      <c r="A419" s="3">
        <v>5049</v>
      </c>
      <c r="B419" s="4" t="s">
        <v>411</v>
      </c>
      <c r="C419">
        <v>0.7967479674796748</v>
      </c>
      <c r="D419">
        <v>0.87223168654173766</v>
      </c>
      <c r="E419">
        <v>1.0164233576642336</v>
      </c>
      <c r="F419">
        <v>1.1699604743083003</v>
      </c>
      <c r="G419">
        <v>1.2520661157024793</v>
      </c>
    </row>
    <row r="420" spans="1:7" x14ac:dyDescent="0.3">
      <c r="A420" s="3">
        <v>5050</v>
      </c>
      <c r="B420" s="4" t="s">
        <v>412</v>
      </c>
      <c r="C420">
        <v>0.83721881390593045</v>
      </c>
      <c r="D420">
        <v>0.82171428571428573</v>
      </c>
      <c r="E420">
        <v>0.81167883211678837</v>
      </c>
      <c r="F420">
        <v>0.83807829181494664</v>
      </c>
      <c r="G420">
        <v>0.86654991243432578</v>
      </c>
    </row>
    <row r="421" spans="1:7" x14ac:dyDescent="0.3">
      <c r="A421" s="3">
        <v>5051</v>
      </c>
      <c r="B421" s="4" t="s">
        <v>413</v>
      </c>
      <c r="C421">
        <v>0.84795955218490426</v>
      </c>
      <c r="D421">
        <v>0.84055944055944054</v>
      </c>
      <c r="E421">
        <v>0.90106761565836302</v>
      </c>
      <c r="F421">
        <v>0.95251902863356286</v>
      </c>
      <c r="G421">
        <v>1</v>
      </c>
    </row>
    <row r="422" spans="1:7" x14ac:dyDescent="0.3">
      <c r="A422" s="3">
        <v>5052</v>
      </c>
      <c r="B422" s="4" t="s">
        <v>414</v>
      </c>
      <c r="C422">
        <v>0.92079207920792083</v>
      </c>
      <c r="D422">
        <v>1.0328467153284671</v>
      </c>
      <c r="E422">
        <v>1.0930232558139534</v>
      </c>
      <c r="F422">
        <v>1.1065573770491803</v>
      </c>
      <c r="G422">
        <v>1.1212121212121211</v>
      </c>
    </row>
    <row r="423" spans="1:7" x14ac:dyDescent="0.3">
      <c r="A423" s="3">
        <v>5053</v>
      </c>
      <c r="B423" s="4" t="s">
        <v>415</v>
      </c>
      <c r="C423">
        <v>0.89525139664804465</v>
      </c>
      <c r="D423">
        <v>0.97889800703399765</v>
      </c>
      <c r="E423">
        <v>1.0424886191198786</v>
      </c>
      <c r="F423">
        <v>1.1024267254963758</v>
      </c>
      <c r="G423">
        <v>1.1496576459080534</v>
      </c>
    </row>
    <row r="424" spans="1:7" x14ac:dyDescent="0.3">
      <c r="A424" s="3">
        <v>5054</v>
      </c>
      <c r="B424" s="4" t="s">
        <v>416</v>
      </c>
      <c r="C424">
        <v>0.8810589112602536</v>
      </c>
      <c r="D424">
        <v>0.91679273827534036</v>
      </c>
      <c r="E424">
        <v>0.93645038167938932</v>
      </c>
      <c r="F424">
        <v>1</v>
      </c>
      <c r="G424">
        <v>1.0520638871603403</v>
      </c>
    </row>
    <row r="425" spans="1:7" x14ac:dyDescent="0.3">
      <c r="A425" s="3">
        <v>5061</v>
      </c>
      <c r="B425" s="4" t="s">
        <v>417</v>
      </c>
      <c r="C425">
        <v>0.96814671814671815</v>
      </c>
      <c r="D425">
        <v>0.89935364727608491</v>
      </c>
      <c r="E425">
        <v>0.89440433212996395</v>
      </c>
      <c r="F425">
        <v>0.94981751824817517</v>
      </c>
      <c r="G425">
        <v>0.97387387387387392</v>
      </c>
    </row>
    <row r="426" spans="1:7" x14ac:dyDescent="0.3">
      <c r="B426" s="8" t="s">
        <v>458</v>
      </c>
      <c r="C426">
        <v>0.73941087012931561</v>
      </c>
      <c r="D426">
        <v>0.75633518581566384</v>
      </c>
      <c r="E426">
        <v>0.78382698171585108</v>
      </c>
      <c r="F426">
        <v>0.81466532019096027</v>
      </c>
      <c r="G426">
        <v>0.85624546569930837</v>
      </c>
    </row>
  </sheetData>
  <sheetProtection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6"/>
  <sheetViews>
    <sheetView zoomScale="80" zoomScaleNormal="80" workbookViewId="0">
      <pane xSplit="2" ySplit="3" topLeftCell="C395" activePane="bottomRight" state="frozen"/>
      <selection pane="topRight" activeCell="C1" sqref="C1"/>
      <selection pane="bottomLeft" activeCell="A4" sqref="A4"/>
      <selection pane="bottomRight" activeCell="C291" sqref="C291:T377"/>
    </sheetView>
  </sheetViews>
  <sheetFormatPr baseColWidth="10" defaultRowHeight="14.4" x14ac:dyDescent="0.3"/>
  <sheetData>
    <row r="1" spans="1:20" ht="18" x14ac:dyDescent="0.35">
      <c r="A1" s="51" t="s">
        <v>527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x14ac:dyDescent="0.3">
      <c r="A2" s="1" t="s">
        <v>0</v>
      </c>
      <c r="B2" s="1" t="s">
        <v>1</v>
      </c>
      <c r="C2" s="108" t="s">
        <v>442</v>
      </c>
      <c r="D2" s="109"/>
      <c r="E2" s="109"/>
      <c r="F2" s="109"/>
      <c r="G2" s="109"/>
      <c r="H2" s="109"/>
      <c r="I2" s="110" t="s">
        <v>443</v>
      </c>
      <c r="J2" s="111"/>
      <c r="K2" s="111"/>
      <c r="L2" s="111"/>
      <c r="M2" s="111"/>
      <c r="N2" s="111"/>
      <c r="O2" s="112" t="s">
        <v>444</v>
      </c>
      <c r="P2" s="113"/>
      <c r="Q2" s="113"/>
      <c r="R2" s="113"/>
      <c r="S2" s="113"/>
      <c r="T2" s="113"/>
    </row>
    <row r="3" spans="1:20" x14ac:dyDescent="0.3">
      <c r="A3" s="2"/>
      <c r="B3" s="2"/>
      <c r="C3" s="2" t="s">
        <v>521</v>
      </c>
      <c r="D3" s="2" t="s">
        <v>522</v>
      </c>
      <c r="E3" s="2" t="s">
        <v>523</v>
      </c>
      <c r="F3" s="2" t="s">
        <v>524</v>
      </c>
      <c r="G3" s="2" t="s">
        <v>525</v>
      </c>
      <c r="H3" s="2" t="s">
        <v>526</v>
      </c>
      <c r="I3" s="36" t="s">
        <v>521</v>
      </c>
      <c r="J3" s="36" t="s">
        <v>522</v>
      </c>
      <c r="K3" s="36" t="s">
        <v>523</v>
      </c>
      <c r="L3" s="36" t="s">
        <v>524</v>
      </c>
      <c r="M3" s="36" t="s">
        <v>525</v>
      </c>
      <c r="N3" s="36" t="s">
        <v>526</v>
      </c>
      <c r="O3" s="50" t="s">
        <v>521</v>
      </c>
      <c r="P3" s="50" t="s">
        <v>522</v>
      </c>
      <c r="Q3" s="50" t="s">
        <v>523</v>
      </c>
      <c r="R3" s="50" t="s">
        <v>524</v>
      </c>
      <c r="S3" s="50" t="s">
        <v>525</v>
      </c>
      <c r="T3" s="50" t="s">
        <v>526</v>
      </c>
    </row>
    <row r="4" spans="1:20" x14ac:dyDescent="0.3">
      <c r="A4" s="3">
        <v>101</v>
      </c>
      <c r="B4" s="4" t="s">
        <v>2</v>
      </c>
      <c r="C4" s="44">
        <v>1555.6</v>
      </c>
      <c r="D4" s="44">
        <v>247.2</v>
      </c>
      <c r="E4" s="44">
        <v>247.2</v>
      </c>
      <c r="F4" s="44">
        <v>733.8</v>
      </c>
      <c r="G4" s="44">
        <v>195.8</v>
      </c>
      <c r="H4" s="44">
        <v>1203.5</v>
      </c>
      <c r="I4" s="44">
        <v>1588</v>
      </c>
      <c r="J4" s="44">
        <v>386</v>
      </c>
      <c r="K4" s="44">
        <v>253</v>
      </c>
      <c r="L4" s="44">
        <v>352</v>
      </c>
      <c r="M4" s="44">
        <v>131</v>
      </c>
      <c r="N4" s="44">
        <v>715</v>
      </c>
      <c r="O4" s="44">
        <v>1443.6</v>
      </c>
      <c r="P4" s="44">
        <v>446.4</v>
      </c>
      <c r="Q4" s="44">
        <v>322.2</v>
      </c>
      <c r="R4" s="44">
        <v>337.5</v>
      </c>
      <c r="S4" s="44">
        <v>62.1</v>
      </c>
      <c r="T4" s="44">
        <v>432.9</v>
      </c>
    </row>
    <row r="5" spans="1:20" x14ac:dyDescent="0.3">
      <c r="A5" s="3">
        <v>104</v>
      </c>
      <c r="B5" s="4" t="s">
        <v>3</v>
      </c>
      <c r="C5" s="44">
        <v>1780</v>
      </c>
      <c r="D5" s="44">
        <v>484</v>
      </c>
      <c r="E5" s="44">
        <v>223</v>
      </c>
      <c r="F5" s="44">
        <v>414</v>
      </c>
      <c r="G5" s="44">
        <v>246</v>
      </c>
      <c r="H5" s="44">
        <v>0</v>
      </c>
      <c r="I5" s="44">
        <v>1716</v>
      </c>
      <c r="J5" s="44">
        <v>490</v>
      </c>
      <c r="K5" s="44">
        <v>259</v>
      </c>
      <c r="L5" s="44">
        <v>386</v>
      </c>
      <c r="M5" s="44">
        <v>253</v>
      </c>
      <c r="N5" s="44">
        <v>0</v>
      </c>
      <c r="O5" s="44">
        <v>1718</v>
      </c>
      <c r="P5" s="44">
        <v>491</v>
      </c>
      <c r="Q5" s="44">
        <v>278</v>
      </c>
      <c r="R5" s="44">
        <v>416</v>
      </c>
      <c r="S5" s="44">
        <v>246</v>
      </c>
      <c r="T5" s="44">
        <v>0</v>
      </c>
    </row>
    <row r="6" spans="1:20" x14ac:dyDescent="0.3">
      <c r="A6" s="3">
        <v>105</v>
      </c>
      <c r="B6" s="4" t="s">
        <v>4</v>
      </c>
      <c r="C6" s="44">
        <v>2637</v>
      </c>
      <c r="D6" s="44">
        <v>392</v>
      </c>
      <c r="E6" s="44">
        <v>172</v>
      </c>
      <c r="F6" s="44">
        <v>501</v>
      </c>
      <c r="G6" s="44">
        <v>474</v>
      </c>
      <c r="H6" s="44">
        <v>0</v>
      </c>
      <c r="I6" s="44">
        <v>2418</v>
      </c>
      <c r="J6" s="44">
        <v>439</v>
      </c>
      <c r="K6" s="44">
        <v>229</v>
      </c>
      <c r="L6" s="44">
        <v>1035</v>
      </c>
      <c r="M6" s="44">
        <v>939</v>
      </c>
      <c r="N6" s="44">
        <v>0</v>
      </c>
      <c r="O6" s="44">
        <v>1687</v>
      </c>
      <c r="P6" s="44">
        <v>196</v>
      </c>
      <c r="Q6" s="44">
        <v>0</v>
      </c>
      <c r="R6" s="44">
        <v>226</v>
      </c>
      <c r="S6" s="44">
        <v>0</v>
      </c>
      <c r="T6" s="44">
        <v>0</v>
      </c>
    </row>
    <row r="7" spans="1:20" x14ac:dyDescent="0.3">
      <c r="A7" s="3">
        <v>106</v>
      </c>
      <c r="B7" s="4" t="s">
        <v>5</v>
      </c>
      <c r="C7" s="44">
        <v>4846</v>
      </c>
      <c r="D7" s="44">
        <v>681</v>
      </c>
      <c r="E7" s="44">
        <v>290</v>
      </c>
      <c r="F7" s="44">
        <v>1506</v>
      </c>
      <c r="G7" s="44">
        <v>914</v>
      </c>
      <c r="H7" s="44">
        <v>0</v>
      </c>
      <c r="I7" s="44">
        <v>4261.8</v>
      </c>
      <c r="J7" s="44">
        <v>697.7</v>
      </c>
      <c r="K7" s="44">
        <v>256.8</v>
      </c>
      <c r="L7" s="44">
        <v>1068.5</v>
      </c>
      <c r="M7" s="44">
        <v>637.9</v>
      </c>
      <c r="N7" s="44">
        <v>0</v>
      </c>
      <c r="O7" s="44">
        <v>4199.2</v>
      </c>
      <c r="P7" s="44">
        <v>662.6</v>
      </c>
      <c r="Q7" s="44">
        <v>246.6</v>
      </c>
      <c r="R7" s="44">
        <v>1245.0999999999999</v>
      </c>
      <c r="S7" s="44">
        <v>635.9</v>
      </c>
      <c r="T7" s="44">
        <v>0</v>
      </c>
    </row>
    <row r="8" spans="1:20" x14ac:dyDescent="0.3">
      <c r="A8" s="3">
        <v>111</v>
      </c>
      <c r="B8" s="4" t="s">
        <v>6</v>
      </c>
      <c r="C8" s="44">
        <v>214.2</v>
      </c>
      <c r="D8" s="44">
        <v>72</v>
      </c>
      <c r="E8" s="44">
        <v>0</v>
      </c>
      <c r="F8" s="44">
        <v>167.4</v>
      </c>
      <c r="G8" s="44">
        <v>69.599999999999994</v>
      </c>
      <c r="H8" s="44">
        <v>0</v>
      </c>
      <c r="I8" s="44">
        <v>111</v>
      </c>
      <c r="J8" s="44">
        <v>81.599999999999994</v>
      </c>
      <c r="K8" s="44">
        <v>5.4</v>
      </c>
      <c r="L8" s="44">
        <v>162.6</v>
      </c>
      <c r="M8" s="44">
        <v>64.2</v>
      </c>
      <c r="N8" s="44">
        <v>0</v>
      </c>
      <c r="O8" s="44">
        <v>219</v>
      </c>
      <c r="P8" s="44">
        <v>154</v>
      </c>
      <c r="Q8" s="44">
        <v>0</v>
      </c>
      <c r="R8" s="44">
        <v>164</v>
      </c>
      <c r="S8" s="44">
        <v>102</v>
      </c>
      <c r="T8" s="44">
        <v>0</v>
      </c>
    </row>
    <row r="9" spans="1:20" x14ac:dyDescent="0.3">
      <c r="A9" s="3">
        <v>118</v>
      </c>
      <c r="B9" s="4" t="s">
        <v>7</v>
      </c>
      <c r="C9" s="44">
        <v>52.3</v>
      </c>
      <c r="D9" s="44">
        <v>16.600000000000001</v>
      </c>
      <c r="E9" s="44">
        <v>4</v>
      </c>
      <c r="F9" s="44">
        <v>23.2</v>
      </c>
      <c r="G9" s="44">
        <v>5</v>
      </c>
      <c r="H9" s="44">
        <v>31.5</v>
      </c>
      <c r="I9" s="44">
        <v>52.3</v>
      </c>
      <c r="J9" s="44">
        <v>16.600000000000001</v>
      </c>
      <c r="K9" s="44">
        <v>4</v>
      </c>
      <c r="L9" s="44">
        <v>23.2</v>
      </c>
      <c r="M9" s="44">
        <v>5</v>
      </c>
      <c r="N9" s="44">
        <v>31.5</v>
      </c>
      <c r="O9" s="45" t="s">
        <v>475</v>
      </c>
      <c r="P9" s="45" t="s">
        <v>475</v>
      </c>
      <c r="Q9" s="45" t="s">
        <v>475</v>
      </c>
      <c r="R9" s="45" t="s">
        <v>475</v>
      </c>
      <c r="S9" s="45" t="s">
        <v>475</v>
      </c>
      <c r="T9" s="45" t="s">
        <v>475</v>
      </c>
    </row>
    <row r="10" spans="1:20" x14ac:dyDescent="0.3">
      <c r="A10" s="3">
        <v>119</v>
      </c>
      <c r="B10" s="4" t="s">
        <v>8</v>
      </c>
      <c r="C10" s="44">
        <v>188</v>
      </c>
      <c r="D10" s="44">
        <v>36</v>
      </c>
      <c r="E10" s="44">
        <v>32</v>
      </c>
      <c r="F10" s="44">
        <v>55</v>
      </c>
      <c r="G10" s="44">
        <v>32</v>
      </c>
      <c r="H10" s="44">
        <v>157</v>
      </c>
      <c r="I10" s="44">
        <v>180.1</v>
      </c>
      <c r="J10" s="44">
        <v>41.6</v>
      </c>
      <c r="K10" s="44">
        <v>28.7</v>
      </c>
      <c r="L10" s="44">
        <v>57.4</v>
      </c>
      <c r="M10" s="44">
        <v>25.7</v>
      </c>
      <c r="N10" s="44">
        <v>134.6</v>
      </c>
      <c r="O10" s="44">
        <v>172.3</v>
      </c>
      <c r="P10" s="44">
        <v>39.6</v>
      </c>
      <c r="Q10" s="44">
        <v>35.700000000000003</v>
      </c>
      <c r="R10" s="44">
        <v>45.6</v>
      </c>
      <c r="S10" s="44">
        <v>17.8</v>
      </c>
      <c r="T10" s="44">
        <v>134.69999999999999</v>
      </c>
    </row>
    <row r="11" spans="1:20" x14ac:dyDescent="0.3">
      <c r="A11" s="3">
        <v>121</v>
      </c>
      <c r="B11" s="4" t="s">
        <v>9</v>
      </c>
      <c r="C11" s="44">
        <v>40</v>
      </c>
      <c r="D11" s="44">
        <v>6</v>
      </c>
      <c r="E11" s="44">
        <v>7</v>
      </c>
      <c r="F11" s="44">
        <v>13</v>
      </c>
      <c r="G11" s="44">
        <v>7</v>
      </c>
      <c r="H11" s="44">
        <v>20</v>
      </c>
      <c r="I11" s="44">
        <v>41</v>
      </c>
      <c r="J11" s="44">
        <v>7</v>
      </c>
      <c r="K11" s="44">
        <v>8</v>
      </c>
      <c r="L11" s="44">
        <v>13</v>
      </c>
      <c r="M11" s="44">
        <v>8</v>
      </c>
      <c r="N11" s="44">
        <v>23</v>
      </c>
      <c r="O11" s="44">
        <v>35</v>
      </c>
      <c r="P11" s="44">
        <v>8</v>
      </c>
      <c r="Q11" s="44">
        <v>7</v>
      </c>
      <c r="R11" s="44">
        <v>12</v>
      </c>
      <c r="S11" s="44">
        <v>6</v>
      </c>
      <c r="T11" s="44">
        <v>23</v>
      </c>
    </row>
    <row r="12" spans="1:20" x14ac:dyDescent="0.3">
      <c r="A12" s="3">
        <v>122</v>
      </c>
      <c r="B12" s="4" t="s">
        <v>10</v>
      </c>
      <c r="C12" s="44">
        <v>273</v>
      </c>
      <c r="D12" s="44">
        <v>52</v>
      </c>
      <c r="E12" s="44">
        <v>47</v>
      </c>
      <c r="F12" s="44">
        <v>79</v>
      </c>
      <c r="G12" s="44">
        <v>46</v>
      </c>
      <c r="H12" s="44">
        <v>228</v>
      </c>
      <c r="I12" s="44">
        <v>262.39999999999998</v>
      </c>
      <c r="J12" s="44">
        <v>60.4</v>
      </c>
      <c r="K12" s="44">
        <v>42.6</v>
      </c>
      <c r="L12" s="44">
        <v>84.2</v>
      </c>
      <c r="M12" s="44">
        <v>37.6</v>
      </c>
      <c r="N12" s="44">
        <v>196</v>
      </c>
      <c r="O12" s="44">
        <v>251.5</v>
      </c>
      <c r="P12" s="44">
        <v>57.4</v>
      </c>
      <c r="Q12" s="44">
        <v>51.5</v>
      </c>
      <c r="R12" s="44">
        <v>66.3</v>
      </c>
      <c r="S12" s="44">
        <v>25.7</v>
      </c>
      <c r="T12" s="44">
        <v>197</v>
      </c>
    </row>
    <row r="13" spans="1:20" x14ac:dyDescent="0.3">
      <c r="A13" s="3">
        <v>123</v>
      </c>
      <c r="B13" s="4" t="s">
        <v>11</v>
      </c>
      <c r="C13" s="44">
        <v>296</v>
      </c>
      <c r="D13" s="44">
        <v>57</v>
      </c>
      <c r="E13" s="44">
        <v>51</v>
      </c>
      <c r="F13" s="44">
        <v>86</v>
      </c>
      <c r="G13" s="44">
        <v>50</v>
      </c>
      <c r="H13" s="44">
        <v>247</v>
      </c>
      <c r="I13" s="44">
        <v>286.2</v>
      </c>
      <c r="J13" s="44">
        <v>65.3</v>
      </c>
      <c r="K13" s="44">
        <v>45.5</v>
      </c>
      <c r="L13" s="44">
        <v>92.1</v>
      </c>
      <c r="M13" s="44">
        <v>40.6</v>
      </c>
      <c r="N13" s="44">
        <v>213.9</v>
      </c>
      <c r="O13" s="44">
        <v>279.2</v>
      </c>
      <c r="P13" s="44">
        <v>64.400000000000006</v>
      </c>
      <c r="Q13" s="44">
        <v>57.4</v>
      </c>
      <c r="R13" s="44">
        <v>74.3</v>
      </c>
      <c r="S13" s="44">
        <v>28.7</v>
      </c>
      <c r="T13" s="44">
        <v>218.8</v>
      </c>
    </row>
    <row r="14" spans="1:20" x14ac:dyDescent="0.3">
      <c r="A14" s="3">
        <v>124</v>
      </c>
      <c r="B14" s="4" t="s">
        <v>12</v>
      </c>
      <c r="C14" s="44">
        <v>781</v>
      </c>
      <c r="D14" s="44">
        <v>150</v>
      </c>
      <c r="E14" s="44">
        <v>135</v>
      </c>
      <c r="F14" s="44">
        <v>227</v>
      </c>
      <c r="G14" s="44">
        <v>131</v>
      </c>
      <c r="H14" s="44">
        <v>651</v>
      </c>
      <c r="I14" s="44">
        <v>747.4</v>
      </c>
      <c r="J14" s="44">
        <v>171.3</v>
      </c>
      <c r="K14" s="44">
        <v>119.8</v>
      </c>
      <c r="L14" s="44">
        <v>239.6</v>
      </c>
      <c r="M14" s="44">
        <v>106.9</v>
      </c>
      <c r="N14" s="44">
        <v>559.29999999999995</v>
      </c>
      <c r="O14" s="44">
        <v>724.6</v>
      </c>
      <c r="P14" s="44">
        <v>165.3</v>
      </c>
      <c r="Q14" s="44">
        <v>149.5</v>
      </c>
      <c r="R14" s="44">
        <v>192</v>
      </c>
      <c r="S14" s="44">
        <v>74.2</v>
      </c>
      <c r="T14" s="44">
        <v>567.20000000000005</v>
      </c>
    </row>
    <row r="15" spans="1:20" x14ac:dyDescent="0.3">
      <c r="A15" s="3">
        <v>125</v>
      </c>
      <c r="B15" s="4" t="s">
        <v>13</v>
      </c>
      <c r="C15" s="44">
        <v>572</v>
      </c>
      <c r="D15" s="44">
        <v>110</v>
      </c>
      <c r="E15" s="44">
        <v>99</v>
      </c>
      <c r="F15" s="44">
        <v>167</v>
      </c>
      <c r="G15" s="44">
        <v>96</v>
      </c>
      <c r="H15" s="44">
        <v>477</v>
      </c>
      <c r="I15" s="44">
        <v>543.5</v>
      </c>
      <c r="J15" s="44">
        <v>124.7</v>
      </c>
      <c r="K15" s="44">
        <v>87.1</v>
      </c>
      <c r="L15" s="44">
        <v>174.2</v>
      </c>
      <c r="M15" s="44">
        <v>78.2</v>
      </c>
      <c r="N15" s="44">
        <v>406.9</v>
      </c>
      <c r="O15" s="44">
        <v>524.70000000000005</v>
      </c>
      <c r="P15" s="44">
        <v>119.8</v>
      </c>
      <c r="Q15" s="44">
        <v>107.9</v>
      </c>
      <c r="R15" s="44">
        <v>139.6</v>
      </c>
      <c r="S15" s="44">
        <v>53.5</v>
      </c>
      <c r="T15" s="44">
        <v>410.8</v>
      </c>
    </row>
    <row r="16" spans="1:20" x14ac:dyDescent="0.3">
      <c r="A16" s="3">
        <v>127</v>
      </c>
      <c r="B16" s="4" t="s">
        <v>14</v>
      </c>
      <c r="C16" s="44">
        <v>191</v>
      </c>
      <c r="D16" s="44">
        <v>37</v>
      </c>
      <c r="E16" s="44">
        <v>33</v>
      </c>
      <c r="F16" s="44">
        <v>56</v>
      </c>
      <c r="G16" s="44">
        <v>32</v>
      </c>
      <c r="H16" s="44">
        <v>160</v>
      </c>
      <c r="I16" s="44">
        <v>185.1</v>
      </c>
      <c r="J16" s="44">
        <v>42.6</v>
      </c>
      <c r="K16" s="44">
        <v>29.7</v>
      </c>
      <c r="L16" s="44">
        <v>59.4</v>
      </c>
      <c r="M16" s="44">
        <v>26.7</v>
      </c>
      <c r="N16" s="44">
        <v>138.6</v>
      </c>
      <c r="O16" s="44">
        <v>181.2</v>
      </c>
      <c r="P16" s="44">
        <v>41.6</v>
      </c>
      <c r="Q16" s="44">
        <v>37.6</v>
      </c>
      <c r="R16" s="44">
        <v>48.5</v>
      </c>
      <c r="S16" s="44">
        <v>18.8</v>
      </c>
      <c r="T16" s="44">
        <v>141.6</v>
      </c>
    </row>
    <row r="17" spans="1:20" x14ac:dyDescent="0.3">
      <c r="A17" s="3">
        <v>128</v>
      </c>
      <c r="B17" s="4" t="s">
        <v>15</v>
      </c>
      <c r="C17" s="44">
        <v>192.5</v>
      </c>
      <c r="D17" s="44">
        <v>46</v>
      </c>
      <c r="E17" s="44">
        <v>45.5</v>
      </c>
      <c r="F17" s="44">
        <v>80</v>
      </c>
      <c r="G17" s="44">
        <v>109.6</v>
      </c>
      <c r="H17" s="44">
        <v>0</v>
      </c>
      <c r="I17" s="44">
        <v>184</v>
      </c>
      <c r="J17" s="44">
        <v>49</v>
      </c>
      <c r="K17" s="44">
        <v>0</v>
      </c>
      <c r="L17" s="44">
        <v>113.4</v>
      </c>
      <c r="M17" s="44">
        <v>125.4</v>
      </c>
      <c r="N17" s="44">
        <v>0</v>
      </c>
      <c r="O17" s="44">
        <v>167.1</v>
      </c>
      <c r="P17" s="44">
        <v>46</v>
      </c>
      <c r="Q17" s="44">
        <v>0</v>
      </c>
      <c r="R17" s="44">
        <v>88.7</v>
      </c>
      <c r="S17" s="44">
        <v>102.5</v>
      </c>
      <c r="T17" s="44">
        <v>0</v>
      </c>
    </row>
    <row r="18" spans="1:20" x14ac:dyDescent="0.3">
      <c r="A18" s="3">
        <v>135</v>
      </c>
      <c r="B18" s="4" t="s">
        <v>16</v>
      </c>
      <c r="C18" s="44">
        <v>420</v>
      </c>
      <c r="D18" s="44">
        <v>114</v>
      </c>
      <c r="E18" s="44">
        <v>53</v>
      </c>
      <c r="F18" s="44">
        <v>98</v>
      </c>
      <c r="G18" s="44">
        <v>58</v>
      </c>
      <c r="H18" s="44">
        <v>0</v>
      </c>
      <c r="I18" s="44">
        <v>408</v>
      </c>
      <c r="J18" s="44">
        <v>116</v>
      </c>
      <c r="K18" s="44">
        <v>62</v>
      </c>
      <c r="L18" s="44">
        <v>92</v>
      </c>
      <c r="M18" s="44">
        <v>60</v>
      </c>
      <c r="N18" s="44">
        <v>0</v>
      </c>
      <c r="O18" s="44">
        <v>409</v>
      </c>
      <c r="P18" s="44">
        <v>117</v>
      </c>
      <c r="Q18" s="44">
        <v>66</v>
      </c>
      <c r="R18" s="44">
        <v>99</v>
      </c>
      <c r="S18" s="44">
        <v>59</v>
      </c>
      <c r="T18" s="44">
        <v>0</v>
      </c>
    </row>
    <row r="19" spans="1:20" x14ac:dyDescent="0.3">
      <c r="A19" s="3">
        <v>136</v>
      </c>
      <c r="B19" s="4" t="s">
        <v>17</v>
      </c>
      <c r="C19" s="44">
        <v>863</v>
      </c>
      <c r="D19" s="44">
        <v>235</v>
      </c>
      <c r="E19" s="44">
        <v>108</v>
      </c>
      <c r="F19" s="44">
        <v>201</v>
      </c>
      <c r="G19" s="44">
        <v>119</v>
      </c>
      <c r="H19" s="44">
        <v>0</v>
      </c>
      <c r="I19" s="44">
        <v>844</v>
      </c>
      <c r="J19" s="44">
        <v>241</v>
      </c>
      <c r="K19" s="44">
        <v>127</v>
      </c>
      <c r="L19" s="44">
        <v>190</v>
      </c>
      <c r="M19" s="44">
        <v>124</v>
      </c>
      <c r="N19" s="44">
        <v>0</v>
      </c>
      <c r="O19" s="44">
        <v>857</v>
      </c>
      <c r="P19" s="44">
        <v>245</v>
      </c>
      <c r="Q19" s="44">
        <v>139</v>
      </c>
      <c r="R19" s="44">
        <v>207</v>
      </c>
      <c r="S19" s="44">
        <v>123</v>
      </c>
      <c r="T19" s="44">
        <v>0</v>
      </c>
    </row>
    <row r="20" spans="1:20" x14ac:dyDescent="0.3">
      <c r="A20" s="3">
        <v>137</v>
      </c>
      <c r="B20" s="4" t="s">
        <v>18</v>
      </c>
      <c r="C20" s="44">
        <v>290</v>
      </c>
      <c r="D20" s="44">
        <v>79</v>
      </c>
      <c r="E20" s="44">
        <v>36</v>
      </c>
      <c r="F20" s="44">
        <v>68</v>
      </c>
      <c r="G20" s="44">
        <v>40</v>
      </c>
      <c r="H20" s="44">
        <v>0</v>
      </c>
      <c r="I20" s="44">
        <v>287</v>
      </c>
      <c r="J20" s="44">
        <v>82</v>
      </c>
      <c r="K20" s="44">
        <v>43</v>
      </c>
      <c r="L20" s="44">
        <v>64</v>
      </c>
      <c r="M20" s="44">
        <v>42</v>
      </c>
      <c r="N20" s="44">
        <v>0</v>
      </c>
      <c r="O20" s="44">
        <v>293</v>
      </c>
      <c r="P20" s="44">
        <v>84</v>
      </c>
      <c r="Q20" s="44">
        <v>47</v>
      </c>
      <c r="R20" s="44">
        <v>71</v>
      </c>
      <c r="S20" s="44">
        <v>42</v>
      </c>
      <c r="T20" s="44">
        <v>0</v>
      </c>
    </row>
    <row r="21" spans="1:20" x14ac:dyDescent="0.3">
      <c r="A21" s="3">
        <v>138</v>
      </c>
      <c r="B21" s="4" t="s">
        <v>19</v>
      </c>
      <c r="C21" s="44">
        <v>270</v>
      </c>
      <c r="D21" s="44">
        <v>52</v>
      </c>
      <c r="E21" s="44">
        <v>47</v>
      </c>
      <c r="F21" s="44">
        <v>79</v>
      </c>
      <c r="G21" s="44">
        <v>45</v>
      </c>
      <c r="H21" s="44">
        <v>225</v>
      </c>
      <c r="I21" s="44">
        <v>265.3</v>
      </c>
      <c r="J21" s="44">
        <v>60.4</v>
      </c>
      <c r="K21" s="44">
        <v>42.6</v>
      </c>
      <c r="L21" s="44">
        <v>85.1</v>
      </c>
      <c r="M21" s="44">
        <v>37.6</v>
      </c>
      <c r="N21" s="44">
        <v>198.9</v>
      </c>
      <c r="O21" s="44">
        <v>259.3</v>
      </c>
      <c r="P21" s="44">
        <v>59.4</v>
      </c>
      <c r="Q21" s="44">
        <v>53.5</v>
      </c>
      <c r="R21" s="44">
        <v>68.3</v>
      </c>
      <c r="S21" s="44">
        <v>26.7</v>
      </c>
      <c r="T21" s="44">
        <v>202.9</v>
      </c>
    </row>
    <row r="22" spans="1:20" x14ac:dyDescent="0.3">
      <c r="A22" s="3">
        <v>211</v>
      </c>
      <c r="B22" s="4" t="s">
        <v>20</v>
      </c>
      <c r="C22" s="44">
        <v>941</v>
      </c>
      <c r="D22" s="44">
        <v>256</v>
      </c>
      <c r="E22" s="44">
        <v>118</v>
      </c>
      <c r="F22" s="44">
        <v>219</v>
      </c>
      <c r="G22" s="44">
        <v>130</v>
      </c>
      <c r="H22" s="44">
        <v>0</v>
      </c>
      <c r="I22" s="44">
        <v>929</v>
      </c>
      <c r="J22" s="44">
        <v>265</v>
      </c>
      <c r="K22" s="44">
        <v>140</v>
      </c>
      <c r="L22" s="44">
        <v>209</v>
      </c>
      <c r="M22" s="44">
        <v>137</v>
      </c>
      <c r="N22" s="44">
        <v>0</v>
      </c>
      <c r="O22" s="44">
        <v>940</v>
      </c>
      <c r="P22" s="44">
        <v>269</v>
      </c>
      <c r="Q22" s="44">
        <v>152</v>
      </c>
      <c r="R22" s="44">
        <v>227</v>
      </c>
      <c r="S22" s="44">
        <v>135</v>
      </c>
      <c r="T22" s="44">
        <v>0</v>
      </c>
    </row>
    <row r="23" spans="1:20" x14ac:dyDescent="0.3">
      <c r="A23" s="3">
        <v>213</v>
      </c>
      <c r="B23" s="4" t="s">
        <v>21</v>
      </c>
      <c r="C23" s="44">
        <v>1893</v>
      </c>
      <c r="D23" s="44">
        <v>455</v>
      </c>
      <c r="E23" s="44">
        <v>111</v>
      </c>
      <c r="F23" s="44">
        <v>476</v>
      </c>
      <c r="G23" s="44">
        <v>313</v>
      </c>
      <c r="H23" s="44">
        <v>0</v>
      </c>
      <c r="I23" s="44">
        <v>1716</v>
      </c>
      <c r="J23" s="44">
        <v>448</v>
      </c>
      <c r="K23" s="44">
        <v>172</v>
      </c>
      <c r="L23" s="44">
        <v>514</v>
      </c>
      <c r="M23" s="44">
        <v>275</v>
      </c>
      <c r="N23" s="44">
        <v>0</v>
      </c>
      <c r="O23" s="44">
        <v>1609</v>
      </c>
      <c r="P23" s="44">
        <v>440</v>
      </c>
      <c r="Q23" s="44">
        <v>214</v>
      </c>
      <c r="R23" s="44">
        <v>533</v>
      </c>
      <c r="S23" s="44">
        <v>299</v>
      </c>
      <c r="T23" s="44">
        <v>193</v>
      </c>
    </row>
    <row r="24" spans="1:20" x14ac:dyDescent="0.3">
      <c r="A24" s="3">
        <v>214</v>
      </c>
      <c r="B24" s="4" t="s">
        <v>22</v>
      </c>
      <c r="C24" s="44">
        <v>1195</v>
      </c>
      <c r="D24" s="44">
        <v>287</v>
      </c>
      <c r="E24" s="44">
        <v>70</v>
      </c>
      <c r="F24" s="44">
        <v>300</v>
      </c>
      <c r="G24" s="44">
        <v>198</v>
      </c>
      <c r="H24" s="44">
        <v>0</v>
      </c>
      <c r="I24" s="44">
        <v>1085</v>
      </c>
      <c r="J24" s="44">
        <v>283</v>
      </c>
      <c r="K24" s="44">
        <v>109</v>
      </c>
      <c r="L24" s="44">
        <v>326</v>
      </c>
      <c r="M24" s="44">
        <v>174</v>
      </c>
      <c r="N24" s="44">
        <v>0</v>
      </c>
      <c r="O24" s="44">
        <v>1053</v>
      </c>
      <c r="P24" s="44">
        <v>288</v>
      </c>
      <c r="Q24" s="44">
        <v>140</v>
      </c>
      <c r="R24" s="44">
        <v>349</v>
      </c>
      <c r="S24" s="44">
        <v>195</v>
      </c>
      <c r="T24" s="44">
        <v>126</v>
      </c>
    </row>
    <row r="25" spans="1:20" x14ac:dyDescent="0.3">
      <c r="A25" s="3">
        <v>215</v>
      </c>
      <c r="B25" s="4" t="s">
        <v>23</v>
      </c>
      <c r="C25" s="44">
        <v>1021</v>
      </c>
      <c r="D25" s="44">
        <v>245</v>
      </c>
      <c r="E25" s="44">
        <v>60</v>
      </c>
      <c r="F25" s="44">
        <v>257</v>
      </c>
      <c r="G25" s="44">
        <v>169</v>
      </c>
      <c r="H25" s="44">
        <v>0</v>
      </c>
      <c r="I25" s="44">
        <v>926</v>
      </c>
      <c r="J25" s="44">
        <v>242</v>
      </c>
      <c r="K25" s="44">
        <v>93</v>
      </c>
      <c r="L25" s="44">
        <v>278</v>
      </c>
      <c r="M25" s="44">
        <v>149</v>
      </c>
      <c r="N25" s="44">
        <v>0</v>
      </c>
      <c r="O25" s="44">
        <v>859</v>
      </c>
      <c r="P25" s="44">
        <v>235</v>
      </c>
      <c r="Q25" s="44">
        <v>114</v>
      </c>
      <c r="R25" s="44">
        <v>284</v>
      </c>
      <c r="S25" s="44">
        <v>160</v>
      </c>
      <c r="T25" s="44">
        <v>103</v>
      </c>
    </row>
    <row r="26" spans="1:20" x14ac:dyDescent="0.3">
      <c r="A26" s="3">
        <v>216</v>
      </c>
      <c r="B26" s="4" t="s">
        <v>24</v>
      </c>
      <c r="C26" s="44">
        <v>1178</v>
      </c>
      <c r="D26" s="44">
        <v>283</v>
      </c>
      <c r="E26" s="44">
        <v>70</v>
      </c>
      <c r="F26" s="44">
        <v>296</v>
      </c>
      <c r="G26" s="44">
        <v>195</v>
      </c>
      <c r="H26" s="44">
        <v>0</v>
      </c>
      <c r="I26" s="44">
        <v>1072</v>
      </c>
      <c r="J26" s="44">
        <v>279</v>
      </c>
      <c r="K26" s="44">
        <v>107</v>
      </c>
      <c r="L26" s="44">
        <v>321</v>
      </c>
      <c r="M26" s="44">
        <v>172</v>
      </c>
      <c r="N26" s="44">
        <v>0</v>
      </c>
      <c r="O26" s="44">
        <v>1021</v>
      </c>
      <c r="P26" s="44">
        <v>279</v>
      </c>
      <c r="Q26" s="44">
        <v>136</v>
      </c>
      <c r="R26" s="44">
        <v>338</v>
      </c>
      <c r="S26" s="44">
        <v>190</v>
      </c>
      <c r="T26" s="44">
        <v>122</v>
      </c>
    </row>
    <row r="27" spans="1:20" x14ac:dyDescent="0.3">
      <c r="A27" s="3">
        <v>217</v>
      </c>
      <c r="B27" s="4" t="s">
        <v>25</v>
      </c>
      <c r="C27" s="44">
        <v>1676</v>
      </c>
      <c r="D27" s="44">
        <v>403</v>
      </c>
      <c r="E27" s="44">
        <v>98</v>
      </c>
      <c r="F27" s="44">
        <v>421</v>
      </c>
      <c r="G27" s="44">
        <v>277</v>
      </c>
      <c r="H27" s="44">
        <v>0</v>
      </c>
      <c r="I27" s="44">
        <v>1509</v>
      </c>
      <c r="J27" s="44">
        <v>393</v>
      </c>
      <c r="K27" s="44">
        <v>151</v>
      </c>
      <c r="L27" s="44">
        <v>452</v>
      </c>
      <c r="M27" s="44">
        <v>242</v>
      </c>
      <c r="N27" s="44">
        <v>0</v>
      </c>
      <c r="O27" s="44">
        <v>1416</v>
      </c>
      <c r="P27" s="44">
        <v>387</v>
      </c>
      <c r="Q27" s="44">
        <v>188</v>
      </c>
      <c r="R27" s="44">
        <v>469</v>
      </c>
      <c r="S27" s="44">
        <v>263</v>
      </c>
      <c r="T27" s="44">
        <v>170</v>
      </c>
    </row>
    <row r="28" spans="1:20" x14ac:dyDescent="0.3">
      <c r="A28" s="3">
        <v>219</v>
      </c>
      <c r="B28" s="4" t="s">
        <v>26</v>
      </c>
      <c r="C28" s="44">
        <v>6892.2</v>
      </c>
      <c r="D28" s="44">
        <v>1684.1</v>
      </c>
      <c r="E28" s="44">
        <v>853.6</v>
      </c>
      <c r="F28" s="44">
        <v>1642.4</v>
      </c>
      <c r="G28" s="44">
        <v>706.3</v>
      </c>
      <c r="H28" s="44">
        <v>0</v>
      </c>
      <c r="I28" s="44">
        <v>6926.1</v>
      </c>
      <c r="J28" s="44">
        <v>2263.8000000000002</v>
      </c>
      <c r="K28" s="44">
        <v>952.4</v>
      </c>
      <c r="L28" s="44">
        <v>1301.5</v>
      </c>
      <c r="M28" s="44">
        <v>723.7</v>
      </c>
      <c r="N28" s="44">
        <v>2126</v>
      </c>
      <c r="O28" s="44">
        <v>5851</v>
      </c>
      <c r="P28" s="44">
        <v>2007</v>
      </c>
      <c r="Q28" s="44">
        <v>895</v>
      </c>
      <c r="R28" s="44">
        <v>1157</v>
      </c>
      <c r="S28" s="44">
        <v>732</v>
      </c>
      <c r="T28" s="44">
        <v>1256</v>
      </c>
    </row>
    <row r="29" spans="1:20" x14ac:dyDescent="0.3">
      <c r="A29" s="3">
        <v>220</v>
      </c>
      <c r="B29" s="4" t="s">
        <v>27</v>
      </c>
      <c r="C29" s="44">
        <v>3419.8</v>
      </c>
      <c r="D29" s="44">
        <v>983.6</v>
      </c>
      <c r="E29" s="44">
        <v>520.1</v>
      </c>
      <c r="F29" s="44">
        <v>999.8</v>
      </c>
      <c r="G29" s="44">
        <v>281</v>
      </c>
      <c r="H29" s="44">
        <v>2565.6</v>
      </c>
      <c r="I29" s="44">
        <v>3427</v>
      </c>
      <c r="J29" s="44">
        <v>946.6</v>
      </c>
      <c r="K29" s="44">
        <v>568.20000000000005</v>
      </c>
      <c r="L29" s="44">
        <v>869.4</v>
      </c>
      <c r="M29" s="44">
        <v>446.1</v>
      </c>
      <c r="N29" s="44">
        <v>2738.2</v>
      </c>
      <c r="O29" s="44">
        <v>2988.6</v>
      </c>
      <c r="P29" s="44">
        <v>968.9</v>
      </c>
      <c r="Q29" s="44">
        <v>552.9</v>
      </c>
      <c r="R29" s="44">
        <v>892.2</v>
      </c>
      <c r="S29" s="44">
        <v>505.7</v>
      </c>
      <c r="T29" s="44">
        <v>2848.6</v>
      </c>
    </row>
    <row r="30" spans="1:20" x14ac:dyDescent="0.3">
      <c r="A30" s="3">
        <v>221</v>
      </c>
      <c r="B30" s="4" t="s">
        <v>28</v>
      </c>
      <c r="C30" s="44">
        <v>912</v>
      </c>
      <c r="D30" s="44">
        <v>135</v>
      </c>
      <c r="E30" s="44">
        <v>156</v>
      </c>
      <c r="F30" s="44">
        <v>289</v>
      </c>
      <c r="G30" s="44">
        <v>155</v>
      </c>
      <c r="H30" s="44">
        <v>461</v>
      </c>
      <c r="I30" s="44">
        <v>908</v>
      </c>
      <c r="J30" s="44">
        <v>164</v>
      </c>
      <c r="K30" s="44">
        <v>175</v>
      </c>
      <c r="L30" s="44">
        <v>278</v>
      </c>
      <c r="M30" s="44">
        <v>175</v>
      </c>
      <c r="N30" s="44">
        <v>503</v>
      </c>
      <c r="O30" s="44">
        <v>793</v>
      </c>
      <c r="P30" s="44">
        <v>186</v>
      </c>
      <c r="Q30" s="44">
        <v>165</v>
      </c>
      <c r="R30" s="44">
        <v>270</v>
      </c>
      <c r="S30" s="44">
        <v>146</v>
      </c>
      <c r="T30" s="44">
        <v>516</v>
      </c>
    </row>
    <row r="31" spans="1:20" x14ac:dyDescent="0.3">
      <c r="A31" s="3">
        <v>226</v>
      </c>
      <c r="B31" s="4" t="s">
        <v>29</v>
      </c>
      <c r="C31" s="44">
        <v>984</v>
      </c>
      <c r="D31" s="44">
        <v>146</v>
      </c>
      <c r="E31" s="44">
        <v>168</v>
      </c>
      <c r="F31" s="44">
        <v>312</v>
      </c>
      <c r="G31" s="44">
        <v>168</v>
      </c>
      <c r="H31" s="44">
        <v>498</v>
      </c>
      <c r="I31" s="44">
        <v>972</v>
      </c>
      <c r="J31" s="44">
        <v>176</v>
      </c>
      <c r="K31" s="44">
        <v>186</v>
      </c>
      <c r="L31" s="44">
        <v>298</v>
      </c>
      <c r="M31" s="44">
        <v>188</v>
      </c>
      <c r="N31" s="44">
        <v>538</v>
      </c>
      <c r="O31" s="44">
        <v>852</v>
      </c>
      <c r="P31" s="44">
        <v>200</v>
      </c>
      <c r="Q31" s="44">
        <v>177</v>
      </c>
      <c r="R31" s="44">
        <v>290</v>
      </c>
      <c r="S31" s="44">
        <v>157</v>
      </c>
      <c r="T31" s="44">
        <v>555</v>
      </c>
    </row>
    <row r="32" spans="1:20" x14ac:dyDescent="0.3">
      <c r="A32" s="3">
        <v>227</v>
      </c>
      <c r="B32" s="4" t="s">
        <v>30</v>
      </c>
      <c r="C32" s="44">
        <v>646</v>
      </c>
      <c r="D32" s="44">
        <v>96</v>
      </c>
      <c r="E32" s="44">
        <v>110</v>
      </c>
      <c r="F32" s="44">
        <v>205</v>
      </c>
      <c r="G32" s="44">
        <v>110</v>
      </c>
      <c r="H32" s="44">
        <v>327</v>
      </c>
      <c r="I32" s="44">
        <v>642</v>
      </c>
      <c r="J32" s="44">
        <v>116</v>
      </c>
      <c r="K32" s="44">
        <v>124</v>
      </c>
      <c r="L32" s="44">
        <v>197</v>
      </c>
      <c r="M32" s="44">
        <v>124</v>
      </c>
      <c r="N32" s="44">
        <v>355</v>
      </c>
      <c r="O32" s="44">
        <v>559</v>
      </c>
      <c r="P32" s="44">
        <v>131</v>
      </c>
      <c r="Q32" s="44">
        <v>116</v>
      </c>
      <c r="R32" s="44">
        <v>190</v>
      </c>
      <c r="S32" s="44">
        <v>103</v>
      </c>
      <c r="T32" s="44">
        <v>364</v>
      </c>
    </row>
    <row r="33" spans="1:20" x14ac:dyDescent="0.3">
      <c r="A33" s="3">
        <v>228</v>
      </c>
      <c r="B33" s="4" t="s">
        <v>31</v>
      </c>
      <c r="C33" s="44">
        <v>983</v>
      </c>
      <c r="D33" s="44">
        <v>145</v>
      </c>
      <c r="E33" s="44">
        <v>168</v>
      </c>
      <c r="F33" s="44">
        <v>312</v>
      </c>
      <c r="G33" s="44">
        <v>167</v>
      </c>
      <c r="H33" s="44">
        <v>497</v>
      </c>
      <c r="I33" s="44">
        <v>975</v>
      </c>
      <c r="J33" s="44">
        <v>176</v>
      </c>
      <c r="K33" s="44">
        <v>188</v>
      </c>
      <c r="L33" s="44">
        <v>299</v>
      </c>
      <c r="M33" s="44">
        <v>188</v>
      </c>
      <c r="N33" s="44">
        <v>540</v>
      </c>
      <c r="O33" s="44">
        <v>847</v>
      </c>
      <c r="P33" s="44">
        <v>199</v>
      </c>
      <c r="Q33" s="44">
        <v>176</v>
      </c>
      <c r="R33" s="44">
        <v>288</v>
      </c>
      <c r="S33" s="44">
        <v>156</v>
      </c>
      <c r="T33" s="44">
        <v>551</v>
      </c>
    </row>
    <row r="34" spans="1:20" x14ac:dyDescent="0.3">
      <c r="A34" s="3">
        <v>229</v>
      </c>
      <c r="B34" s="4" t="s">
        <v>32</v>
      </c>
      <c r="C34" s="44">
        <v>620</v>
      </c>
      <c r="D34" s="44">
        <v>92</v>
      </c>
      <c r="E34" s="44">
        <v>106</v>
      </c>
      <c r="F34" s="44">
        <v>197</v>
      </c>
      <c r="G34" s="44">
        <v>106</v>
      </c>
      <c r="H34" s="44">
        <v>314</v>
      </c>
      <c r="I34" s="44">
        <v>611</v>
      </c>
      <c r="J34" s="44">
        <v>110</v>
      </c>
      <c r="K34" s="44">
        <v>117</v>
      </c>
      <c r="L34" s="44">
        <v>187</v>
      </c>
      <c r="M34" s="44">
        <v>118</v>
      </c>
      <c r="N34" s="44">
        <v>338</v>
      </c>
      <c r="O34" s="44">
        <v>527</v>
      </c>
      <c r="P34" s="44">
        <v>124</v>
      </c>
      <c r="Q34" s="44">
        <v>110</v>
      </c>
      <c r="R34" s="44">
        <v>179</v>
      </c>
      <c r="S34" s="44">
        <v>97</v>
      </c>
      <c r="T34" s="44">
        <v>343</v>
      </c>
    </row>
    <row r="35" spans="1:20" x14ac:dyDescent="0.3">
      <c r="A35" s="3">
        <v>230</v>
      </c>
      <c r="B35" s="4" t="s">
        <v>33</v>
      </c>
      <c r="C35" s="44">
        <v>2051</v>
      </c>
      <c r="D35" s="44">
        <v>304</v>
      </c>
      <c r="E35" s="44">
        <v>350</v>
      </c>
      <c r="F35" s="44">
        <v>651</v>
      </c>
      <c r="G35" s="44">
        <v>349</v>
      </c>
      <c r="H35" s="44">
        <v>1037</v>
      </c>
      <c r="I35" s="44">
        <v>2058</v>
      </c>
      <c r="J35" s="44">
        <v>372</v>
      </c>
      <c r="K35" s="44">
        <v>395</v>
      </c>
      <c r="L35" s="44">
        <v>630</v>
      </c>
      <c r="M35" s="44">
        <v>397</v>
      </c>
      <c r="N35" s="44">
        <v>1139</v>
      </c>
      <c r="O35" s="44">
        <v>1833</v>
      </c>
      <c r="P35" s="44">
        <v>430</v>
      </c>
      <c r="Q35" s="44">
        <v>381</v>
      </c>
      <c r="R35" s="44">
        <v>623</v>
      </c>
      <c r="S35" s="44">
        <v>338</v>
      </c>
      <c r="T35" s="44">
        <v>1193</v>
      </c>
    </row>
    <row r="36" spans="1:20" x14ac:dyDescent="0.3">
      <c r="A36" s="3">
        <v>231</v>
      </c>
      <c r="B36" s="4" t="s">
        <v>34</v>
      </c>
      <c r="C36" s="44">
        <v>2962</v>
      </c>
      <c r="D36" s="44">
        <v>439</v>
      </c>
      <c r="E36" s="44">
        <v>506</v>
      </c>
      <c r="F36" s="44">
        <v>940</v>
      </c>
      <c r="G36" s="44">
        <v>504</v>
      </c>
      <c r="H36" s="44">
        <v>1498</v>
      </c>
      <c r="I36" s="44">
        <v>2931</v>
      </c>
      <c r="J36" s="44">
        <v>530</v>
      </c>
      <c r="K36" s="44">
        <v>564</v>
      </c>
      <c r="L36" s="44">
        <v>898</v>
      </c>
      <c r="M36" s="44">
        <v>566</v>
      </c>
      <c r="N36" s="44">
        <v>1623</v>
      </c>
      <c r="O36" s="44">
        <v>2568</v>
      </c>
      <c r="P36" s="44">
        <v>602</v>
      </c>
      <c r="Q36" s="44">
        <v>534</v>
      </c>
      <c r="R36" s="44">
        <v>874</v>
      </c>
      <c r="S36" s="44">
        <v>473</v>
      </c>
      <c r="T36" s="44">
        <v>1672</v>
      </c>
    </row>
    <row r="37" spans="1:20" x14ac:dyDescent="0.3">
      <c r="A37" s="3">
        <v>233</v>
      </c>
      <c r="B37" s="4" t="s">
        <v>35</v>
      </c>
      <c r="C37" s="44">
        <v>1289</v>
      </c>
      <c r="D37" s="44">
        <v>191</v>
      </c>
      <c r="E37" s="44">
        <v>220</v>
      </c>
      <c r="F37" s="44">
        <v>409</v>
      </c>
      <c r="G37" s="44">
        <v>220</v>
      </c>
      <c r="H37" s="44">
        <v>652</v>
      </c>
      <c r="I37" s="44">
        <v>1277</v>
      </c>
      <c r="J37" s="44">
        <v>231</v>
      </c>
      <c r="K37" s="44">
        <v>245</v>
      </c>
      <c r="L37" s="44">
        <v>391</v>
      </c>
      <c r="M37" s="44">
        <v>247</v>
      </c>
      <c r="N37" s="44">
        <v>707</v>
      </c>
      <c r="O37" s="44">
        <v>1116</v>
      </c>
      <c r="P37" s="44">
        <v>262</v>
      </c>
      <c r="Q37" s="44">
        <v>232</v>
      </c>
      <c r="R37" s="44">
        <v>380</v>
      </c>
      <c r="S37" s="44">
        <v>206</v>
      </c>
      <c r="T37" s="44">
        <v>726</v>
      </c>
    </row>
    <row r="38" spans="1:20" x14ac:dyDescent="0.3">
      <c r="A38" s="3">
        <v>234</v>
      </c>
      <c r="B38" s="4" t="s">
        <v>36</v>
      </c>
      <c r="C38" s="44">
        <v>357</v>
      </c>
      <c r="D38" s="44">
        <v>53</v>
      </c>
      <c r="E38" s="44">
        <v>61</v>
      </c>
      <c r="F38" s="44">
        <v>113</v>
      </c>
      <c r="G38" s="44">
        <v>61</v>
      </c>
      <c r="H38" s="44">
        <v>180</v>
      </c>
      <c r="I38" s="44">
        <v>361</v>
      </c>
      <c r="J38" s="44">
        <v>65</v>
      </c>
      <c r="K38" s="44">
        <v>70</v>
      </c>
      <c r="L38" s="44">
        <v>111</v>
      </c>
      <c r="M38" s="44">
        <v>70</v>
      </c>
      <c r="N38" s="44">
        <v>200</v>
      </c>
      <c r="O38" s="44">
        <v>318</v>
      </c>
      <c r="P38" s="44">
        <v>75</v>
      </c>
      <c r="Q38" s="44">
        <v>66</v>
      </c>
      <c r="R38" s="44">
        <v>108</v>
      </c>
      <c r="S38" s="44">
        <v>59</v>
      </c>
      <c r="T38" s="44">
        <v>207</v>
      </c>
    </row>
    <row r="39" spans="1:20" x14ac:dyDescent="0.3">
      <c r="A39" s="3">
        <v>235</v>
      </c>
      <c r="B39" s="4" t="s">
        <v>37</v>
      </c>
      <c r="C39" s="44">
        <v>2326</v>
      </c>
      <c r="D39" s="44">
        <v>378</v>
      </c>
      <c r="E39" s="44">
        <v>379</v>
      </c>
      <c r="F39" s="44">
        <v>717</v>
      </c>
      <c r="G39" s="44">
        <v>369</v>
      </c>
      <c r="H39" s="44">
        <v>1404</v>
      </c>
      <c r="I39" s="44">
        <v>1784.6</v>
      </c>
      <c r="J39" s="44">
        <v>386.1</v>
      </c>
      <c r="K39" s="44">
        <v>417.5</v>
      </c>
      <c r="L39" s="44">
        <v>746.8</v>
      </c>
      <c r="M39" s="44">
        <v>356.7</v>
      </c>
      <c r="N39" s="44">
        <v>1348.5</v>
      </c>
      <c r="O39" s="44">
        <v>1729.5</v>
      </c>
      <c r="P39" s="44">
        <v>446.2</v>
      </c>
      <c r="Q39" s="44">
        <v>579.1</v>
      </c>
      <c r="R39" s="44">
        <v>713.9</v>
      </c>
      <c r="S39" s="44">
        <v>407.4</v>
      </c>
      <c r="T39" s="44">
        <v>1211.5</v>
      </c>
    </row>
    <row r="40" spans="1:20" x14ac:dyDescent="0.3">
      <c r="A40" s="3">
        <v>236</v>
      </c>
      <c r="B40" s="4" t="s">
        <v>38</v>
      </c>
      <c r="C40" s="44">
        <v>1363</v>
      </c>
      <c r="D40" s="44">
        <v>250.1</v>
      </c>
      <c r="E40" s="44">
        <v>194.3</v>
      </c>
      <c r="F40" s="44">
        <v>465.1</v>
      </c>
      <c r="G40" s="44">
        <v>239.8</v>
      </c>
      <c r="H40" s="44">
        <v>800.9</v>
      </c>
      <c r="I40" s="44">
        <v>1346.1</v>
      </c>
      <c r="J40" s="44">
        <v>207.4</v>
      </c>
      <c r="K40" s="44">
        <v>200.3</v>
      </c>
      <c r="L40" s="44">
        <v>426.1</v>
      </c>
      <c r="M40" s="44">
        <v>232.7</v>
      </c>
      <c r="N40" s="44">
        <v>738.9</v>
      </c>
      <c r="O40" s="44">
        <v>1177.2</v>
      </c>
      <c r="P40" s="44">
        <v>247.4</v>
      </c>
      <c r="Q40" s="44">
        <v>222.6</v>
      </c>
      <c r="R40" s="44">
        <v>460.4</v>
      </c>
      <c r="S40" s="44">
        <v>253.9</v>
      </c>
      <c r="T40" s="44">
        <v>1271.5</v>
      </c>
    </row>
    <row r="41" spans="1:20" x14ac:dyDescent="0.3">
      <c r="A41" s="3">
        <v>237</v>
      </c>
      <c r="B41" s="4" t="s">
        <v>39</v>
      </c>
      <c r="C41" s="44">
        <v>1626</v>
      </c>
      <c r="D41" s="44">
        <v>265</v>
      </c>
      <c r="E41" s="44">
        <v>265</v>
      </c>
      <c r="F41" s="44">
        <v>501</v>
      </c>
      <c r="G41" s="44">
        <v>258</v>
      </c>
      <c r="H41" s="44">
        <v>981</v>
      </c>
      <c r="I41" s="44">
        <v>1247.5</v>
      </c>
      <c r="J41" s="44">
        <v>269.5</v>
      </c>
      <c r="K41" s="44">
        <v>292</v>
      </c>
      <c r="L41" s="44">
        <v>522.29999999999995</v>
      </c>
      <c r="M41" s="44">
        <v>248.9</v>
      </c>
      <c r="N41" s="44">
        <v>942.7</v>
      </c>
      <c r="O41" s="44">
        <v>1171.8</v>
      </c>
      <c r="P41" s="44">
        <v>301.7</v>
      </c>
      <c r="Q41" s="44">
        <v>391.9</v>
      </c>
      <c r="R41" s="44">
        <v>484</v>
      </c>
      <c r="S41" s="44">
        <v>275.5</v>
      </c>
      <c r="T41" s="44">
        <v>820.6</v>
      </c>
    </row>
    <row r="42" spans="1:20" x14ac:dyDescent="0.3">
      <c r="A42" s="3">
        <v>238</v>
      </c>
      <c r="B42" s="4" t="s">
        <v>40</v>
      </c>
      <c r="C42" s="44">
        <v>836</v>
      </c>
      <c r="D42" s="44">
        <v>136</v>
      </c>
      <c r="E42" s="44">
        <v>136</v>
      </c>
      <c r="F42" s="44">
        <v>258</v>
      </c>
      <c r="G42" s="44">
        <v>132</v>
      </c>
      <c r="H42" s="44">
        <v>505</v>
      </c>
      <c r="I42" s="44">
        <v>644.9</v>
      </c>
      <c r="J42" s="44">
        <v>139.19999999999999</v>
      </c>
      <c r="K42" s="44">
        <v>150.9</v>
      </c>
      <c r="L42" s="44">
        <v>270.5</v>
      </c>
      <c r="M42" s="44">
        <v>129.4</v>
      </c>
      <c r="N42" s="44">
        <v>488.1</v>
      </c>
      <c r="O42" s="44">
        <v>627.6</v>
      </c>
      <c r="P42" s="44">
        <v>162</v>
      </c>
      <c r="Q42" s="44">
        <v>209.5</v>
      </c>
      <c r="R42" s="44">
        <v>259</v>
      </c>
      <c r="S42" s="44">
        <v>147.5</v>
      </c>
      <c r="T42" s="44">
        <v>439.4</v>
      </c>
    </row>
    <row r="43" spans="1:20" x14ac:dyDescent="0.3">
      <c r="A43" s="3">
        <v>239</v>
      </c>
      <c r="B43" s="4" t="s">
        <v>41</v>
      </c>
      <c r="C43" s="44">
        <v>204</v>
      </c>
      <c r="D43" s="44">
        <v>33</v>
      </c>
      <c r="E43" s="44">
        <v>33</v>
      </c>
      <c r="F43" s="44">
        <v>63</v>
      </c>
      <c r="G43" s="44">
        <v>32</v>
      </c>
      <c r="H43" s="44">
        <v>123</v>
      </c>
      <c r="I43" s="44">
        <v>177.3</v>
      </c>
      <c r="J43" s="44">
        <v>38.200000000000003</v>
      </c>
      <c r="K43" s="44">
        <v>41.1</v>
      </c>
      <c r="L43" s="44">
        <v>74.5</v>
      </c>
      <c r="M43" s="44">
        <v>35.299999999999997</v>
      </c>
      <c r="N43" s="44">
        <v>134.19999999999999</v>
      </c>
      <c r="O43" s="44">
        <v>146.5</v>
      </c>
      <c r="P43" s="44">
        <v>37.799999999999997</v>
      </c>
      <c r="Q43" s="44">
        <v>48.5</v>
      </c>
      <c r="R43" s="44">
        <v>60.1</v>
      </c>
      <c r="S43" s="44">
        <v>34.9</v>
      </c>
      <c r="T43" s="44">
        <v>102.8</v>
      </c>
    </row>
    <row r="44" spans="1:20" x14ac:dyDescent="0.3">
      <c r="A44" s="3">
        <v>301</v>
      </c>
      <c r="B44" s="5" t="s">
        <v>42</v>
      </c>
      <c r="C44" s="44">
        <v>31301.4</v>
      </c>
      <c r="D44" s="44">
        <v>8454.1</v>
      </c>
      <c r="E44" s="44">
        <v>3074.9</v>
      </c>
      <c r="F44" s="44">
        <v>5631</v>
      </c>
      <c r="G44" s="44">
        <v>3344.6</v>
      </c>
      <c r="H44" s="44">
        <v>15849.7</v>
      </c>
      <c r="I44" s="44">
        <v>28708.7</v>
      </c>
      <c r="J44" s="44">
        <v>8940.7999999999993</v>
      </c>
      <c r="K44" s="44">
        <v>3890.8</v>
      </c>
      <c r="L44" s="44">
        <v>5856.3</v>
      </c>
      <c r="M44" s="44">
        <v>3609.7</v>
      </c>
      <c r="N44" s="44">
        <v>16677.400000000001</v>
      </c>
      <c r="O44" s="44">
        <v>28705.8</v>
      </c>
      <c r="P44" s="44">
        <v>9162.6</v>
      </c>
      <c r="Q44" s="44">
        <v>3795.1</v>
      </c>
      <c r="R44" s="44">
        <v>5923.4</v>
      </c>
      <c r="S44" s="44">
        <v>3806.5</v>
      </c>
      <c r="T44" s="44">
        <v>17475</v>
      </c>
    </row>
    <row r="45" spans="1:20" x14ac:dyDescent="0.3">
      <c r="A45" s="3">
        <v>402</v>
      </c>
      <c r="B45" s="4" t="s">
        <v>43</v>
      </c>
      <c r="C45" s="44">
        <v>1026</v>
      </c>
      <c r="D45" s="44">
        <v>246</v>
      </c>
      <c r="E45" s="44">
        <v>112.1</v>
      </c>
      <c r="F45" s="44">
        <v>431.3</v>
      </c>
      <c r="G45" s="44">
        <v>237.5</v>
      </c>
      <c r="H45" s="44">
        <v>0</v>
      </c>
      <c r="I45" s="44">
        <v>944.2</v>
      </c>
      <c r="J45" s="44">
        <v>231.8</v>
      </c>
      <c r="K45" s="44">
        <v>118.7</v>
      </c>
      <c r="L45" s="44">
        <v>452.2</v>
      </c>
      <c r="M45" s="44">
        <v>266</v>
      </c>
      <c r="N45" s="44">
        <v>0</v>
      </c>
      <c r="O45" s="44">
        <v>925.3</v>
      </c>
      <c r="P45" s="44">
        <v>231.8</v>
      </c>
      <c r="Q45" s="44">
        <v>120.6</v>
      </c>
      <c r="R45" s="44">
        <v>450.3</v>
      </c>
      <c r="S45" s="44">
        <v>267.89999999999998</v>
      </c>
      <c r="T45" s="44">
        <v>0</v>
      </c>
    </row>
    <row r="46" spans="1:20" x14ac:dyDescent="0.3">
      <c r="A46" s="3">
        <v>403</v>
      </c>
      <c r="B46" s="4" t="s">
        <v>44</v>
      </c>
      <c r="C46" s="44">
        <v>1783</v>
      </c>
      <c r="D46" s="44">
        <v>396</v>
      </c>
      <c r="E46" s="44">
        <v>493</v>
      </c>
      <c r="F46" s="44">
        <v>647</v>
      </c>
      <c r="G46" s="44">
        <v>509</v>
      </c>
      <c r="H46" s="44">
        <v>2139</v>
      </c>
      <c r="I46" s="44">
        <v>1759</v>
      </c>
      <c r="J46" s="44">
        <v>407</v>
      </c>
      <c r="K46" s="44">
        <v>504</v>
      </c>
      <c r="L46" s="44">
        <v>640</v>
      </c>
      <c r="M46" s="44">
        <v>468</v>
      </c>
      <c r="N46" s="44">
        <v>2241</v>
      </c>
      <c r="O46" s="44">
        <v>1801</v>
      </c>
      <c r="P46" s="44">
        <v>535</v>
      </c>
      <c r="Q46" s="44">
        <v>533</v>
      </c>
      <c r="R46" s="44">
        <v>624</v>
      </c>
      <c r="S46" s="44">
        <v>518</v>
      </c>
      <c r="T46" s="44">
        <v>2343</v>
      </c>
    </row>
    <row r="47" spans="1:20" x14ac:dyDescent="0.3">
      <c r="A47" s="3">
        <v>412</v>
      </c>
      <c r="B47" s="4" t="s">
        <v>45</v>
      </c>
      <c r="C47" s="44">
        <v>2082</v>
      </c>
      <c r="D47" s="44">
        <v>463</v>
      </c>
      <c r="E47" s="44">
        <v>576</v>
      </c>
      <c r="F47" s="44">
        <v>756</v>
      </c>
      <c r="G47" s="44">
        <v>594</v>
      </c>
      <c r="H47" s="44">
        <v>2497</v>
      </c>
      <c r="I47" s="44">
        <v>2068</v>
      </c>
      <c r="J47" s="44">
        <v>479</v>
      </c>
      <c r="K47" s="44">
        <v>593</v>
      </c>
      <c r="L47" s="44">
        <v>752</v>
      </c>
      <c r="M47" s="44">
        <v>551</v>
      </c>
      <c r="N47" s="44">
        <v>2635</v>
      </c>
      <c r="O47" s="44">
        <v>2120</v>
      </c>
      <c r="P47" s="44">
        <v>630</v>
      </c>
      <c r="Q47" s="44">
        <v>628</v>
      </c>
      <c r="R47" s="44">
        <v>734</v>
      </c>
      <c r="S47" s="44">
        <v>609</v>
      </c>
      <c r="T47" s="44">
        <v>2758</v>
      </c>
    </row>
    <row r="48" spans="1:20" x14ac:dyDescent="0.3">
      <c r="A48" s="3">
        <v>415</v>
      </c>
      <c r="B48" s="4" t="s">
        <v>46</v>
      </c>
      <c r="C48" s="44">
        <v>451</v>
      </c>
      <c r="D48" s="44">
        <v>100</v>
      </c>
      <c r="E48" s="44">
        <v>125</v>
      </c>
      <c r="F48" s="44">
        <v>164</v>
      </c>
      <c r="G48" s="44">
        <v>129</v>
      </c>
      <c r="H48" s="44">
        <v>541</v>
      </c>
      <c r="I48" s="44">
        <v>441</v>
      </c>
      <c r="J48" s="44">
        <v>102</v>
      </c>
      <c r="K48" s="44">
        <v>126</v>
      </c>
      <c r="L48" s="44">
        <v>160</v>
      </c>
      <c r="M48" s="44">
        <v>117</v>
      </c>
      <c r="N48" s="44">
        <v>562</v>
      </c>
      <c r="O48" s="44">
        <v>443</v>
      </c>
      <c r="P48" s="44">
        <v>132</v>
      </c>
      <c r="Q48" s="44">
        <v>131</v>
      </c>
      <c r="R48" s="44">
        <v>153</v>
      </c>
      <c r="S48" s="44">
        <v>127</v>
      </c>
      <c r="T48" s="44">
        <v>576</v>
      </c>
    </row>
    <row r="49" spans="1:20" x14ac:dyDescent="0.3">
      <c r="A49" s="3">
        <v>417</v>
      </c>
      <c r="B49" s="4" t="s">
        <v>47</v>
      </c>
      <c r="C49" s="44">
        <v>1202</v>
      </c>
      <c r="D49" s="44">
        <v>267</v>
      </c>
      <c r="E49" s="44">
        <v>333</v>
      </c>
      <c r="F49" s="44">
        <v>436</v>
      </c>
      <c r="G49" s="44">
        <v>343</v>
      </c>
      <c r="H49" s="44">
        <v>1442</v>
      </c>
      <c r="I49" s="44">
        <v>1183</v>
      </c>
      <c r="J49" s="44">
        <v>274</v>
      </c>
      <c r="K49" s="44">
        <v>339</v>
      </c>
      <c r="L49" s="44">
        <v>430</v>
      </c>
      <c r="M49" s="44">
        <v>315</v>
      </c>
      <c r="N49" s="44">
        <v>1507</v>
      </c>
      <c r="O49" s="44">
        <v>1217</v>
      </c>
      <c r="P49" s="44">
        <v>362</v>
      </c>
      <c r="Q49" s="44">
        <v>360</v>
      </c>
      <c r="R49" s="44">
        <v>422</v>
      </c>
      <c r="S49" s="44">
        <v>350</v>
      </c>
      <c r="T49" s="44">
        <v>1584</v>
      </c>
    </row>
    <row r="50" spans="1:20" x14ac:dyDescent="0.3">
      <c r="A50" s="3">
        <v>418</v>
      </c>
      <c r="B50" s="4" t="s">
        <v>48</v>
      </c>
      <c r="C50" s="44">
        <v>303.10000000000002</v>
      </c>
      <c r="D50" s="44">
        <v>73.2</v>
      </c>
      <c r="E50" s="44">
        <v>33.299999999999997</v>
      </c>
      <c r="F50" s="44">
        <v>127.3</v>
      </c>
      <c r="G50" s="44">
        <v>70.3</v>
      </c>
      <c r="H50" s="44">
        <v>0</v>
      </c>
      <c r="I50" s="44">
        <v>279.3</v>
      </c>
      <c r="J50" s="44">
        <v>68.400000000000006</v>
      </c>
      <c r="K50" s="44">
        <v>35.1</v>
      </c>
      <c r="L50" s="44">
        <v>133.9</v>
      </c>
      <c r="M50" s="44">
        <v>78.8</v>
      </c>
      <c r="N50" s="44">
        <v>0</v>
      </c>
      <c r="O50" s="44">
        <v>272.7</v>
      </c>
      <c r="P50" s="44">
        <v>68.400000000000006</v>
      </c>
      <c r="Q50" s="44">
        <v>35.200000000000003</v>
      </c>
      <c r="R50" s="44">
        <v>133</v>
      </c>
      <c r="S50" s="44">
        <v>78.900000000000006</v>
      </c>
      <c r="T50" s="44">
        <v>0</v>
      </c>
    </row>
    <row r="51" spans="1:20" x14ac:dyDescent="0.3">
      <c r="A51" s="3">
        <v>419</v>
      </c>
      <c r="B51" s="4" t="s">
        <v>49</v>
      </c>
      <c r="C51" s="44">
        <v>456.9</v>
      </c>
      <c r="D51" s="44">
        <v>109.2</v>
      </c>
      <c r="E51" s="44">
        <v>50.3</v>
      </c>
      <c r="F51" s="44">
        <v>191.9</v>
      </c>
      <c r="G51" s="44">
        <v>105.4</v>
      </c>
      <c r="H51" s="44">
        <v>0</v>
      </c>
      <c r="I51" s="44">
        <v>418.9</v>
      </c>
      <c r="J51" s="44">
        <v>102.6</v>
      </c>
      <c r="K51" s="44">
        <v>52.2</v>
      </c>
      <c r="L51" s="44">
        <v>200.4</v>
      </c>
      <c r="M51" s="44">
        <v>117.8</v>
      </c>
      <c r="N51" s="44">
        <v>0</v>
      </c>
      <c r="O51" s="44">
        <v>409.5</v>
      </c>
      <c r="P51" s="44">
        <v>102.6</v>
      </c>
      <c r="Q51" s="44">
        <v>53.2</v>
      </c>
      <c r="R51" s="44">
        <v>199.5</v>
      </c>
      <c r="S51" s="44">
        <v>118.8</v>
      </c>
      <c r="T51" s="44">
        <v>0</v>
      </c>
    </row>
    <row r="52" spans="1:20" x14ac:dyDescent="0.3">
      <c r="A52" s="3">
        <v>420</v>
      </c>
      <c r="B52" s="4" t="s">
        <v>50</v>
      </c>
      <c r="C52" s="44">
        <v>358.1</v>
      </c>
      <c r="D52" s="44">
        <v>86.4</v>
      </c>
      <c r="E52" s="44">
        <v>38.9</v>
      </c>
      <c r="F52" s="44">
        <v>151</v>
      </c>
      <c r="G52" s="44">
        <v>82.6</v>
      </c>
      <c r="H52" s="44">
        <v>0</v>
      </c>
      <c r="I52" s="44">
        <v>330.6</v>
      </c>
      <c r="J52" s="44">
        <v>80.7</v>
      </c>
      <c r="K52" s="44">
        <v>41.8</v>
      </c>
      <c r="L52" s="44">
        <v>158.6</v>
      </c>
      <c r="M52" s="44">
        <v>93.1</v>
      </c>
      <c r="N52" s="44">
        <v>0</v>
      </c>
      <c r="O52" s="44">
        <v>324</v>
      </c>
      <c r="P52" s="44">
        <v>80.8</v>
      </c>
      <c r="Q52" s="44">
        <v>41.8</v>
      </c>
      <c r="R52" s="44">
        <v>157.69999999999999</v>
      </c>
      <c r="S52" s="44">
        <v>94.1</v>
      </c>
      <c r="T52" s="44">
        <v>0</v>
      </c>
    </row>
    <row r="53" spans="1:20" x14ac:dyDescent="0.3">
      <c r="A53" s="3">
        <v>423</v>
      </c>
      <c r="B53" s="4" t="s">
        <v>51</v>
      </c>
      <c r="C53" s="44">
        <v>276</v>
      </c>
      <c r="D53" s="44">
        <v>62</v>
      </c>
      <c r="E53" s="44">
        <v>32</v>
      </c>
      <c r="F53" s="44">
        <v>90</v>
      </c>
      <c r="G53" s="44">
        <v>88</v>
      </c>
      <c r="H53" s="44">
        <v>290</v>
      </c>
      <c r="I53" s="44">
        <v>246</v>
      </c>
      <c r="J53" s="44">
        <v>67</v>
      </c>
      <c r="K53" s="44">
        <v>38</v>
      </c>
      <c r="L53" s="44">
        <v>93</v>
      </c>
      <c r="M53" s="44">
        <v>90</v>
      </c>
      <c r="N53" s="44">
        <v>294</v>
      </c>
      <c r="O53" s="44">
        <v>237</v>
      </c>
      <c r="P53" s="44">
        <v>66</v>
      </c>
      <c r="Q53" s="44">
        <v>41</v>
      </c>
      <c r="R53" s="44">
        <v>97</v>
      </c>
      <c r="S53" s="44">
        <v>93</v>
      </c>
      <c r="T53" s="44">
        <v>284</v>
      </c>
    </row>
    <row r="54" spans="1:20" x14ac:dyDescent="0.3">
      <c r="A54" s="3">
        <v>425</v>
      </c>
      <c r="B54" s="4" t="s">
        <v>52</v>
      </c>
      <c r="C54" s="44">
        <v>427</v>
      </c>
      <c r="D54" s="44">
        <v>96</v>
      </c>
      <c r="E54" s="44">
        <v>49</v>
      </c>
      <c r="F54" s="44">
        <v>139</v>
      </c>
      <c r="G54" s="44">
        <v>137</v>
      </c>
      <c r="H54" s="44">
        <v>449</v>
      </c>
      <c r="I54" s="44">
        <v>373</v>
      </c>
      <c r="J54" s="44">
        <v>102</v>
      </c>
      <c r="K54" s="44">
        <v>58</v>
      </c>
      <c r="L54" s="44">
        <v>140</v>
      </c>
      <c r="M54" s="44">
        <v>137</v>
      </c>
      <c r="N54" s="44">
        <v>445</v>
      </c>
      <c r="O54" s="44">
        <v>352</v>
      </c>
      <c r="P54" s="44">
        <v>99</v>
      </c>
      <c r="Q54" s="44">
        <v>60</v>
      </c>
      <c r="R54" s="44">
        <v>144</v>
      </c>
      <c r="S54" s="44">
        <v>139</v>
      </c>
      <c r="T54" s="44">
        <v>422</v>
      </c>
    </row>
    <row r="55" spans="1:20" x14ac:dyDescent="0.3">
      <c r="A55" s="3">
        <v>426</v>
      </c>
      <c r="B55" s="4" t="s">
        <v>18</v>
      </c>
      <c r="C55" s="44">
        <v>215</v>
      </c>
      <c r="D55" s="44">
        <v>48</v>
      </c>
      <c r="E55" s="44">
        <v>25</v>
      </c>
      <c r="F55" s="44">
        <v>70</v>
      </c>
      <c r="G55" s="44">
        <v>69</v>
      </c>
      <c r="H55" s="44">
        <v>226</v>
      </c>
      <c r="I55" s="44">
        <v>190</v>
      </c>
      <c r="J55" s="44">
        <v>52</v>
      </c>
      <c r="K55" s="44">
        <v>30</v>
      </c>
      <c r="L55" s="44">
        <v>72</v>
      </c>
      <c r="M55" s="44">
        <v>70</v>
      </c>
      <c r="N55" s="44">
        <v>227</v>
      </c>
      <c r="O55" s="44">
        <v>178</v>
      </c>
      <c r="P55" s="44">
        <v>50</v>
      </c>
      <c r="Q55" s="44">
        <v>30</v>
      </c>
      <c r="R55" s="44">
        <v>72</v>
      </c>
      <c r="S55" s="44">
        <v>70</v>
      </c>
      <c r="T55" s="44">
        <v>213</v>
      </c>
    </row>
    <row r="56" spans="1:20" x14ac:dyDescent="0.3">
      <c r="A56" s="3">
        <v>427</v>
      </c>
      <c r="B56" s="4" t="s">
        <v>53</v>
      </c>
      <c r="C56" s="44">
        <v>1185</v>
      </c>
      <c r="D56" s="44">
        <v>264</v>
      </c>
      <c r="E56" s="44">
        <v>186</v>
      </c>
      <c r="F56" s="44">
        <v>617</v>
      </c>
      <c r="G56" s="44">
        <v>331</v>
      </c>
      <c r="H56" s="44">
        <v>1039</v>
      </c>
      <c r="I56" s="44">
        <v>1173</v>
      </c>
      <c r="J56" s="44">
        <v>253</v>
      </c>
      <c r="K56" s="44">
        <v>171</v>
      </c>
      <c r="L56" s="44">
        <v>516</v>
      </c>
      <c r="M56" s="44">
        <v>244</v>
      </c>
      <c r="N56" s="44">
        <v>1050</v>
      </c>
      <c r="O56" s="44">
        <v>1174</v>
      </c>
      <c r="P56" s="44">
        <v>332</v>
      </c>
      <c r="Q56" s="44">
        <v>184</v>
      </c>
      <c r="R56" s="44">
        <v>563</v>
      </c>
      <c r="S56" s="44">
        <v>135</v>
      </c>
      <c r="T56" s="44">
        <v>1013</v>
      </c>
    </row>
    <row r="57" spans="1:20" x14ac:dyDescent="0.3">
      <c r="A57" s="3">
        <v>428</v>
      </c>
      <c r="B57" s="4" t="s">
        <v>54</v>
      </c>
      <c r="C57" s="44">
        <v>451</v>
      </c>
      <c r="D57" s="44">
        <v>100</v>
      </c>
      <c r="E57" s="44">
        <v>71</v>
      </c>
      <c r="F57" s="44">
        <v>235</v>
      </c>
      <c r="G57" s="44">
        <v>126</v>
      </c>
      <c r="H57" s="44">
        <v>396</v>
      </c>
      <c r="I57" s="44">
        <v>473</v>
      </c>
      <c r="J57" s="44">
        <v>102</v>
      </c>
      <c r="K57" s="44">
        <v>69</v>
      </c>
      <c r="L57" s="44">
        <v>208</v>
      </c>
      <c r="M57" s="44">
        <v>98</v>
      </c>
      <c r="N57" s="44">
        <v>424</v>
      </c>
      <c r="O57" s="44">
        <v>485</v>
      </c>
      <c r="P57" s="44">
        <v>137</v>
      </c>
      <c r="Q57" s="44">
        <v>76</v>
      </c>
      <c r="R57" s="44">
        <v>233</v>
      </c>
      <c r="S57" s="44">
        <v>56</v>
      </c>
      <c r="T57" s="44">
        <v>419</v>
      </c>
    </row>
    <row r="58" spans="1:20" x14ac:dyDescent="0.3">
      <c r="A58" s="3">
        <v>429</v>
      </c>
      <c r="B58" s="4" t="s">
        <v>55</v>
      </c>
      <c r="C58" s="44">
        <v>272</v>
      </c>
      <c r="D58" s="44">
        <v>61</v>
      </c>
      <c r="E58" s="44">
        <v>43</v>
      </c>
      <c r="F58" s="44">
        <v>142</v>
      </c>
      <c r="G58" s="44">
        <v>76</v>
      </c>
      <c r="H58" s="44">
        <v>239</v>
      </c>
      <c r="I58" s="44">
        <v>280</v>
      </c>
      <c r="J58" s="44">
        <v>61</v>
      </c>
      <c r="K58" s="44">
        <v>41</v>
      </c>
      <c r="L58" s="44">
        <v>123</v>
      </c>
      <c r="M58" s="44">
        <v>58</v>
      </c>
      <c r="N58" s="44">
        <v>251</v>
      </c>
      <c r="O58" s="44">
        <v>279</v>
      </c>
      <c r="P58" s="44">
        <v>79</v>
      </c>
      <c r="Q58" s="44">
        <v>44</v>
      </c>
      <c r="R58" s="44">
        <v>134</v>
      </c>
      <c r="S58" s="44">
        <v>32</v>
      </c>
      <c r="T58" s="44">
        <v>240</v>
      </c>
    </row>
    <row r="59" spans="1:20" x14ac:dyDescent="0.3">
      <c r="A59" s="3">
        <v>430</v>
      </c>
      <c r="B59" s="4" t="s">
        <v>56</v>
      </c>
      <c r="C59" s="44">
        <v>202</v>
      </c>
      <c r="D59" s="44">
        <v>44</v>
      </c>
      <c r="E59" s="44">
        <v>13</v>
      </c>
      <c r="F59" s="44">
        <v>77</v>
      </c>
      <c r="G59" s="44">
        <v>43</v>
      </c>
      <c r="H59" s="44">
        <v>0</v>
      </c>
      <c r="I59" s="44">
        <v>131</v>
      </c>
      <c r="J59" s="44">
        <v>45</v>
      </c>
      <c r="K59" s="44">
        <v>14</v>
      </c>
      <c r="L59" s="44">
        <v>92</v>
      </c>
      <c r="M59" s="44">
        <v>43</v>
      </c>
      <c r="N59" s="44">
        <v>0</v>
      </c>
      <c r="O59" s="44">
        <v>142</v>
      </c>
      <c r="P59" s="44">
        <v>48</v>
      </c>
      <c r="Q59" s="44">
        <v>16</v>
      </c>
      <c r="R59" s="44">
        <v>95</v>
      </c>
      <c r="S59" s="44">
        <v>41</v>
      </c>
      <c r="T59" s="44">
        <v>0</v>
      </c>
    </row>
    <row r="60" spans="1:20" x14ac:dyDescent="0.3">
      <c r="A60" s="3">
        <v>432</v>
      </c>
      <c r="B60" s="4" t="s">
        <v>57</v>
      </c>
      <c r="C60" s="44">
        <v>160</v>
      </c>
      <c r="D60" s="44">
        <v>35</v>
      </c>
      <c r="E60" s="44">
        <v>10</v>
      </c>
      <c r="F60" s="44">
        <v>61</v>
      </c>
      <c r="G60" s="44">
        <v>34</v>
      </c>
      <c r="H60" s="44">
        <v>0</v>
      </c>
      <c r="I60" s="44">
        <v>108</v>
      </c>
      <c r="J60" s="44">
        <v>37</v>
      </c>
      <c r="K60" s="44">
        <v>12</v>
      </c>
      <c r="L60" s="44">
        <v>76</v>
      </c>
      <c r="M60" s="44">
        <v>35</v>
      </c>
      <c r="N60" s="44">
        <v>0</v>
      </c>
      <c r="O60" s="44">
        <v>117</v>
      </c>
      <c r="P60" s="44">
        <v>40</v>
      </c>
      <c r="Q60" s="44">
        <v>13</v>
      </c>
      <c r="R60" s="44">
        <v>79</v>
      </c>
      <c r="S60" s="44">
        <v>34</v>
      </c>
      <c r="T60" s="44">
        <v>0</v>
      </c>
    </row>
    <row r="61" spans="1:20" x14ac:dyDescent="0.3">
      <c r="A61" s="3">
        <v>434</v>
      </c>
      <c r="B61" s="4" t="s">
        <v>58</v>
      </c>
      <c r="C61" s="44">
        <v>107</v>
      </c>
      <c r="D61" s="44">
        <v>23</v>
      </c>
      <c r="E61" s="44">
        <v>7</v>
      </c>
      <c r="F61" s="44">
        <v>41</v>
      </c>
      <c r="G61" s="44">
        <v>23</v>
      </c>
      <c r="H61" s="44">
        <v>0</v>
      </c>
      <c r="I61" s="44">
        <v>70</v>
      </c>
      <c r="J61" s="44">
        <v>24</v>
      </c>
      <c r="K61" s="44">
        <v>8</v>
      </c>
      <c r="L61" s="44">
        <v>49</v>
      </c>
      <c r="M61" s="44">
        <v>23</v>
      </c>
      <c r="N61" s="44">
        <v>0</v>
      </c>
      <c r="O61" s="44">
        <v>70</v>
      </c>
      <c r="P61" s="44">
        <v>24</v>
      </c>
      <c r="Q61" s="44">
        <v>8</v>
      </c>
      <c r="R61" s="44">
        <v>47</v>
      </c>
      <c r="S61" s="44">
        <v>21</v>
      </c>
      <c r="T61" s="44">
        <v>0</v>
      </c>
    </row>
    <row r="62" spans="1:20" x14ac:dyDescent="0.3">
      <c r="A62" s="3">
        <v>436</v>
      </c>
      <c r="B62" s="4" t="s">
        <v>59</v>
      </c>
      <c r="C62" s="44">
        <v>115</v>
      </c>
      <c r="D62" s="44">
        <v>25</v>
      </c>
      <c r="E62" s="44">
        <v>7</v>
      </c>
      <c r="F62" s="44">
        <v>44</v>
      </c>
      <c r="G62" s="44">
        <v>24</v>
      </c>
      <c r="H62" s="44">
        <v>0</v>
      </c>
      <c r="I62" s="44">
        <v>74</v>
      </c>
      <c r="J62" s="44">
        <v>25</v>
      </c>
      <c r="K62" s="44">
        <v>8</v>
      </c>
      <c r="L62" s="44">
        <v>52</v>
      </c>
      <c r="M62" s="44">
        <v>25</v>
      </c>
      <c r="N62" s="44">
        <v>0</v>
      </c>
      <c r="O62" s="44">
        <v>78</v>
      </c>
      <c r="P62" s="44">
        <v>26</v>
      </c>
      <c r="Q62" s="44">
        <v>9</v>
      </c>
      <c r="R62" s="44">
        <v>52</v>
      </c>
      <c r="S62" s="44">
        <v>23</v>
      </c>
      <c r="T62" s="44">
        <v>0</v>
      </c>
    </row>
    <row r="63" spans="1:20" x14ac:dyDescent="0.3">
      <c r="A63" s="3">
        <v>437</v>
      </c>
      <c r="B63" s="4" t="s">
        <v>60</v>
      </c>
      <c r="C63" s="44">
        <v>380</v>
      </c>
      <c r="D63" s="44">
        <v>82</v>
      </c>
      <c r="E63" s="44">
        <v>25</v>
      </c>
      <c r="F63" s="44">
        <v>145</v>
      </c>
      <c r="G63" s="44">
        <v>80</v>
      </c>
      <c r="H63" s="44">
        <v>0</v>
      </c>
      <c r="I63" s="44">
        <v>242</v>
      </c>
      <c r="J63" s="44">
        <v>83</v>
      </c>
      <c r="K63" s="44">
        <v>27</v>
      </c>
      <c r="L63" s="44">
        <v>170</v>
      </c>
      <c r="M63" s="44">
        <v>80</v>
      </c>
      <c r="N63" s="44">
        <v>0</v>
      </c>
      <c r="O63" s="44">
        <v>267</v>
      </c>
      <c r="P63" s="44">
        <v>90</v>
      </c>
      <c r="Q63" s="44">
        <v>29</v>
      </c>
      <c r="R63" s="44">
        <v>179</v>
      </c>
      <c r="S63" s="44">
        <v>78</v>
      </c>
      <c r="T63" s="44">
        <v>0</v>
      </c>
    </row>
    <row r="64" spans="1:20" x14ac:dyDescent="0.3">
      <c r="A64" s="3">
        <v>438</v>
      </c>
      <c r="B64" s="4" t="s">
        <v>61</v>
      </c>
      <c r="C64" s="44">
        <v>167</v>
      </c>
      <c r="D64" s="44">
        <v>36</v>
      </c>
      <c r="E64" s="44">
        <v>11</v>
      </c>
      <c r="F64" s="44">
        <v>63</v>
      </c>
      <c r="G64" s="44">
        <v>35</v>
      </c>
      <c r="H64" s="44">
        <v>0</v>
      </c>
      <c r="I64" s="44">
        <v>107</v>
      </c>
      <c r="J64" s="44">
        <v>37</v>
      </c>
      <c r="K64" s="44">
        <v>12</v>
      </c>
      <c r="L64" s="44">
        <v>75</v>
      </c>
      <c r="M64" s="44">
        <v>35</v>
      </c>
      <c r="N64" s="44">
        <v>0</v>
      </c>
      <c r="O64" s="44">
        <v>116</v>
      </c>
      <c r="P64" s="44">
        <v>39</v>
      </c>
      <c r="Q64" s="44">
        <v>13</v>
      </c>
      <c r="R64" s="44">
        <v>78</v>
      </c>
      <c r="S64" s="44">
        <v>33</v>
      </c>
      <c r="T64" s="44">
        <v>0</v>
      </c>
    </row>
    <row r="65" spans="1:20" x14ac:dyDescent="0.3">
      <c r="A65" s="3">
        <v>439</v>
      </c>
      <c r="B65" s="4" t="s">
        <v>62</v>
      </c>
      <c r="C65" s="44">
        <v>113</v>
      </c>
      <c r="D65" s="44">
        <v>24</v>
      </c>
      <c r="E65" s="44">
        <v>7</v>
      </c>
      <c r="F65" s="44">
        <v>43</v>
      </c>
      <c r="G65" s="44">
        <v>24</v>
      </c>
      <c r="H65" s="44">
        <v>0</v>
      </c>
      <c r="I65" s="44">
        <v>72</v>
      </c>
      <c r="J65" s="44">
        <v>25</v>
      </c>
      <c r="K65" s="44">
        <v>8</v>
      </c>
      <c r="L65" s="44">
        <v>51</v>
      </c>
      <c r="M65" s="44">
        <v>24</v>
      </c>
      <c r="N65" s="44">
        <v>0</v>
      </c>
      <c r="O65" s="44">
        <v>79</v>
      </c>
      <c r="P65" s="44">
        <v>27</v>
      </c>
      <c r="Q65" s="44">
        <v>9</v>
      </c>
      <c r="R65" s="44">
        <v>53</v>
      </c>
      <c r="S65" s="44">
        <v>23</v>
      </c>
      <c r="T65" s="44">
        <v>0</v>
      </c>
    </row>
    <row r="66" spans="1:20" x14ac:dyDescent="0.3">
      <c r="A66" s="3">
        <v>441</v>
      </c>
      <c r="B66" s="4" t="s">
        <v>63</v>
      </c>
      <c r="C66" s="44">
        <v>141</v>
      </c>
      <c r="D66" s="44">
        <v>31</v>
      </c>
      <c r="E66" s="44">
        <v>9</v>
      </c>
      <c r="F66" s="44">
        <v>54</v>
      </c>
      <c r="G66" s="44">
        <v>30</v>
      </c>
      <c r="H66" s="44">
        <v>0</v>
      </c>
      <c r="I66" s="44">
        <v>92</v>
      </c>
      <c r="J66" s="44">
        <v>32</v>
      </c>
      <c r="K66" s="44">
        <v>10</v>
      </c>
      <c r="L66" s="44">
        <v>65</v>
      </c>
      <c r="M66" s="44">
        <v>30</v>
      </c>
      <c r="N66" s="44">
        <v>0</v>
      </c>
      <c r="O66" s="44">
        <v>100</v>
      </c>
      <c r="P66" s="44">
        <v>34</v>
      </c>
      <c r="Q66" s="44">
        <v>11</v>
      </c>
      <c r="R66" s="44">
        <v>67</v>
      </c>
      <c r="S66" s="44">
        <v>29</v>
      </c>
      <c r="T66" s="44">
        <v>0</v>
      </c>
    </row>
    <row r="67" spans="1:20" x14ac:dyDescent="0.3">
      <c r="A67" s="3">
        <v>501</v>
      </c>
      <c r="B67" s="4" t="s">
        <v>64</v>
      </c>
      <c r="C67" s="44">
        <v>1768</v>
      </c>
      <c r="D67" s="44">
        <v>850</v>
      </c>
      <c r="E67" s="44">
        <v>250</v>
      </c>
      <c r="F67" s="44">
        <v>391</v>
      </c>
      <c r="G67" s="44">
        <v>151</v>
      </c>
      <c r="H67" s="44">
        <v>1386</v>
      </c>
      <c r="I67" s="44">
        <v>1414</v>
      </c>
      <c r="J67" s="44">
        <v>428</v>
      </c>
      <c r="K67" s="44">
        <v>163</v>
      </c>
      <c r="L67" s="44">
        <v>409</v>
      </c>
      <c r="M67" s="44">
        <v>438</v>
      </c>
      <c r="N67" s="44">
        <v>1444</v>
      </c>
      <c r="O67" s="44">
        <v>1374</v>
      </c>
      <c r="P67" s="44">
        <v>530</v>
      </c>
      <c r="Q67" s="44">
        <v>180</v>
      </c>
      <c r="R67" s="44">
        <v>434</v>
      </c>
      <c r="S67" s="44">
        <v>330</v>
      </c>
      <c r="T67" s="44">
        <v>1516</v>
      </c>
    </row>
    <row r="68" spans="1:20" x14ac:dyDescent="0.3">
      <c r="A68" s="3">
        <v>502</v>
      </c>
      <c r="B68" s="4" t="s">
        <v>65</v>
      </c>
      <c r="C68" s="44">
        <v>1737</v>
      </c>
      <c r="D68" s="44">
        <v>327</v>
      </c>
      <c r="E68" s="44">
        <v>477</v>
      </c>
      <c r="F68" s="44">
        <v>454</v>
      </c>
      <c r="G68" s="44">
        <v>133</v>
      </c>
      <c r="H68" s="44">
        <v>2267</v>
      </c>
      <c r="I68" s="44">
        <v>2527</v>
      </c>
      <c r="J68" s="44">
        <v>313</v>
      </c>
      <c r="K68" s="44">
        <v>482</v>
      </c>
      <c r="L68" s="44">
        <v>522</v>
      </c>
      <c r="M68" s="44">
        <v>259</v>
      </c>
      <c r="N68" s="44">
        <v>2392</v>
      </c>
      <c r="O68" s="44">
        <v>2614</v>
      </c>
      <c r="P68" s="44">
        <v>466</v>
      </c>
      <c r="Q68" s="44">
        <v>707</v>
      </c>
      <c r="R68" s="44">
        <v>660</v>
      </c>
      <c r="S68" s="44">
        <v>336</v>
      </c>
      <c r="T68" s="44">
        <v>2213</v>
      </c>
    </row>
    <row r="69" spans="1:20" x14ac:dyDescent="0.3">
      <c r="A69" s="3">
        <v>511</v>
      </c>
      <c r="B69" s="4" t="s">
        <v>66</v>
      </c>
      <c r="C69" s="44">
        <v>109.2</v>
      </c>
      <c r="D69" s="44">
        <v>20.3</v>
      </c>
      <c r="E69" s="44">
        <v>33.6</v>
      </c>
      <c r="F69" s="44">
        <v>59.5</v>
      </c>
      <c r="G69" s="44">
        <v>34.299999999999997</v>
      </c>
      <c r="H69" s="44">
        <v>0</v>
      </c>
      <c r="I69" s="44">
        <v>85.8</v>
      </c>
      <c r="J69" s="44">
        <v>22.2</v>
      </c>
      <c r="K69" s="44">
        <v>26.4</v>
      </c>
      <c r="L69" s="44">
        <v>54.6</v>
      </c>
      <c r="M69" s="44">
        <v>27</v>
      </c>
      <c r="N69" s="44">
        <v>0</v>
      </c>
      <c r="O69" s="44">
        <v>87.6</v>
      </c>
      <c r="P69" s="44">
        <v>25.8</v>
      </c>
      <c r="Q69" s="44">
        <v>20.399999999999999</v>
      </c>
      <c r="R69" s="44">
        <v>70.2</v>
      </c>
      <c r="S69" s="44">
        <v>27.6</v>
      </c>
      <c r="T69" s="44">
        <v>0</v>
      </c>
    </row>
    <row r="70" spans="1:20" x14ac:dyDescent="0.3">
      <c r="A70" s="3">
        <v>512</v>
      </c>
      <c r="B70" s="4" t="s">
        <v>67</v>
      </c>
      <c r="C70" s="44">
        <v>98</v>
      </c>
      <c r="D70" s="44">
        <v>18.2</v>
      </c>
      <c r="E70" s="44">
        <v>30.1</v>
      </c>
      <c r="F70" s="44">
        <v>53.2</v>
      </c>
      <c r="G70" s="44">
        <v>30.8</v>
      </c>
      <c r="H70" s="44">
        <v>0</v>
      </c>
      <c r="I70" s="44">
        <v>82.2</v>
      </c>
      <c r="J70" s="44">
        <v>21</v>
      </c>
      <c r="K70" s="44">
        <v>24.6</v>
      </c>
      <c r="L70" s="44">
        <v>52.2</v>
      </c>
      <c r="M70" s="44">
        <v>25.8</v>
      </c>
      <c r="N70" s="44">
        <v>0</v>
      </c>
      <c r="O70" s="44">
        <v>84.6</v>
      </c>
      <c r="P70" s="44">
        <v>24.6</v>
      </c>
      <c r="Q70" s="44">
        <v>19.8</v>
      </c>
      <c r="R70" s="44">
        <v>68.400000000000006</v>
      </c>
      <c r="S70" s="44">
        <v>26.4</v>
      </c>
      <c r="T70" s="44">
        <v>0</v>
      </c>
    </row>
    <row r="71" spans="1:20" x14ac:dyDescent="0.3">
      <c r="A71" s="3">
        <v>513</v>
      </c>
      <c r="B71" s="4" t="s">
        <v>68</v>
      </c>
      <c r="C71" s="44">
        <v>93.1</v>
      </c>
      <c r="D71" s="44">
        <v>17.5</v>
      </c>
      <c r="E71" s="44">
        <v>28.7</v>
      </c>
      <c r="F71" s="44">
        <v>50.4</v>
      </c>
      <c r="G71" s="44">
        <v>29.4</v>
      </c>
      <c r="H71" s="44">
        <v>0</v>
      </c>
      <c r="I71" s="44">
        <v>75</v>
      </c>
      <c r="J71" s="44">
        <v>19.2</v>
      </c>
      <c r="K71" s="44">
        <v>22.8</v>
      </c>
      <c r="L71" s="44">
        <v>47.4</v>
      </c>
      <c r="M71" s="44">
        <v>23.4</v>
      </c>
      <c r="N71" s="44">
        <v>0</v>
      </c>
      <c r="O71" s="44">
        <v>76.2</v>
      </c>
      <c r="P71" s="44">
        <v>22.8</v>
      </c>
      <c r="Q71" s="44">
        <v>18</v>
      </c>
      <c r="R71" s="44">
        <v>61.8</v>
      </c>
      <c r="S71" s="44">
        <v>24</v>
      </c>
      <c r="T71" s="44">
        <v>0</v>
      </c>
    </row>
    <row r="72" spans="1:20" x14ac:dyDescent="0.3">
      <c r="A72" s="3">
        <v>514</v>
      </c>
      <c r="B72" s="4" t="s">
        <v>69</v>
      </c>
      <c r="C72" s="44">
        <v>93.1</v>
      </c>
      <c r="D72" s="44">
        <v>17.5</v>
      </c>
      <c r="E72" s="44">
        <v>28.7</v>
      </c>
      <c r="F72" s="44">
        <v>50.4</v>
      </c>
      <c r="G72" s="44">
        <v>29.4</v>
      </c>
      <c r="H72" s="44">
        <v>0</v>
      </c>
      <c r="I72" s="44">
        <v>73.8</v>
      </c>
      <c r="J72" s="44">
        <v>18.600000000000001</v>
      </c>
      <c r="K72" s="44">
        <v>22.2</v>
      </c>
      <c r="L72" s="44">
        <v>46.8</v>
      </c>
      <c r="M72" s="44">
        <v>23.4</v>
      </c>
      <c r="N72" s="44">
        <v>0</v>
      </c>
      <c r="O72" s="44">
        <v>75</v>
      </c>
      <c r="P72" s="44">
        <v>22.2</v>
      </c>
      <c r="Q72" s="44">
        <v>17.399999999999999</v>
      </c>
      <c r="R72" s="44">
        <v>60.6</v>
      </c>
      <c r="S72" s="44">
        <v>23.4</v>
      </c>
      <c r="T72" s="44">
        <v>0</v>
      </c>
    </row>
    <row r="73" spans="1:20" x14ac:dyDescent="0.3">
      <c r="A73" s="3">
        <v>515</v>
      </c>
      <c r="B73" s="4" t="s">
        <v>70</v>
      </c>
      <c r="C73" s="44">
        <v>149.80000000000001</v>
      </c>
      <c r="D73" s="44">
        <v>28</v>
      </c>
      <c r="E73" s="44">
        <v>46.2</v>
      </c>
      <c r="F73" s="44">
        <v>81.900000000000006</v>
      </c>
      <c r="G73" s="44">
        <v>47.6</v>
      </c>
      <c r="H73" s="44">
        <v>0</v>
      </c>
      <c r="I73" s="44">
        <v>121.8</v>
      </c>
      <c r="J73" s="44">
        <v>31.2</v>
      </c>
      <c r="K73" s="44">
        <v>36.6</v>
      </c>
      <c r="L73" s="44">
        <v>76.8</v>
      </c>
      <c r="M73" s="44">
        <v>38.4</v>
      </c>
      <c r="N73" s="44">
        <v>0</v>
      </c>
      <c r="O73" s="44">
        <v>126.6</v>
      </c>
      <c r="P73" s="44">
        <v>37.200000000000003</v>
      </c>
      <c r="Q73" s="44">
        <v>30</v>
      </c>
      <c r="R73" s="44">
        <v>102.6</v>
      </c>
      <c r="S73" s="44">
        <v>40.200000000000003</v>
      </c>
      <c r="T73" s="44">
        <v>0</v>
      </c>
    </row>
    <row r="74" spans="1:20" x14ac:dyDescent="0.3">
      <c r="A74" s="3">
        <v>516</v>
      </c>
      <c r="B74" s="4" t="s">
        <v>71</v>
      </c>
      <c r="C74" s="44">
        <v>315</v>
      </c>
      <c r="D74" s="44">
        <v>99</v>
      </c>
      <c r="E74" s="44">
        <v>56</v>
      </c>
      <c r="F74" s="44">
        <v>151</v>
      </c>
      <c r="G74" s="44">
        <v>89</v>
      </c>
      <c r="H74" s="44">
        <v>297</v>
      </c>
      <c r="I74" s="44">
        <v>294</v>
      </c>
      <c r="J74" s="44">
        <v>117</v>
      </c>
      <c r="K74" s="44">
        <v>55</v>
      </c>
      <c r="L74" s="44">
        <v>188</v>
      </c>
      <c r="M74" s="44">
        <v>75</v>
      </c>
      <c r="N74" s="44">
        <v>285</v>
      </c>
      <c r="O74" s="44">
        <v>290</v>
      </c>
      <c r="P74" s="44">
        <v>115</v>
      </c>
      <c r="Q74" s="44">
        <v>54</v>
      </c>
      <c r="R74" s="44">
        <v>146</v>
      </c>
      <c r="S74" s="44">
        <v>99</v>
      </c>
      <c r="T74" s="44">
        <v>273</v>
      </c>
    </row>
    <row r="75" spans="1:20" x14ac:dyDescent="0.3">
      <c r="A75" s="3">
        <v>517</v>
      </c>
      <c r="B75" s="4" t="s">
        <v>72</v>
      </c>
      <c r="C75" s="44">
        <v>249.9</v>
      </c>
      <c r="D75" s="44">
        <v>46.2</v>
      </c>
      <c r="E75" s="44">
        <v>77</v>
      </c>
      <c r="F75" s="44">
        <v>135.80000000000001</v>
      </c>
      <c r="G75" s="44">
        <v>79.099999999999994</v>
      </c>
      <c r="H75" s="44">
        <v>0</v>
      </c>
      <c r="I75" s="44">
        <v>199.8</v>
      </c>
      <c r="J75" s="44">
        <v>51</v>
      </c>
      <c r="K75" s="44">
        <v>60</v>
      </c>
      <c r="L75" s="44">
        <v>126.6</v>
      </c>
      <c r="M75" s="44">
        <v>63</v>
      </c>
      <c r="N75" s="44">
        <v>0</v>
      </c>
      <c r="O75" s="44">
        <v>204.6</v>
      </c>
      <c r="P75" s="44">
        <v>60.6</v>
      </c>
      <c r="Q75" s="44">
        <v>48</v>
      </c>
      <c r="R75" s="44">
        <v>165</v>
      </c>
      <c r="S75" s="44">
        <v>64.2</v>
      </c>
      <c r="T75" s="44">
        <v>0</v>
      </c>
    </row>
    <row r="76" spans="1:20" x14ac:dyDescent="0.3">
      <c r="A76" s="3">
        <v>519</v>
      </c>
      <c r="B76" s="4" t="s">
        <v>73</v>
      </c>
      <c r="C76" s="44">
        <v>178</v>
      </c>
      <c r="D76" s="44">
        <v>56</v>
      </c>
      <c r="E76" s="44">
        <v>32</v>
      </c>
      <c r="F76" s="44">
        <v>85</v>
      </c>
      <c r="G76" s="44">
        <v>50</v>
      </c>
      <c r="H76" s="44">
        <v>168</v>
      </c>
      <c r="I76" s="44">
        <v>168</v>
      </c>
      <c r="J76" s="44">
        <v>67</v>
      </c>
      <c r="K76" s="44">
        <v>31</v>
      </c>
      <c r="L76" s="44">
        <v>108</v>
      </c>
      <c r="M76" s="44">
        <v>43</v>
      </c>
      <c r="N76" s="44">
        <v>163</v>
      </c>
      <c r="O76" s="44">
        <v>168</v>
      </c>
      <c r="P76" s="44">
        <v>67</v>
      </c>
      <c r="Q76" s="44">
        <v>31</v>
      </c>
      <c r="R76" s="44">
        <v>85</v>
      </c>
      <c r="S76" s="44">
        <v>58</v>
      </c>
      <c r="T76" s="44">
        <v>159</v>
      </c>
    </row>
    <row r="77" spans="1:20" x14ac:dyDescent="0.3">
      <c r="A77" s="3">
        <v>520</v>
      </c>
      <c r="B77" s="4" t="s">
        <v>74</v>
      </c>
      <c r="C77" s="44">
        <v>272</v>
      </c>
      <c r="D77" s="44">
        <v>86</v>
      </c>
      <c r="E77" s="44">
        <v>48</v>
      </c>
      <c r="F77" s="44">
        <v>131</v>
      </c>
      <c r="G77" s="44">
        <v>76</v>
      </c>
      <c r="H77" s="44">
        <v>256</v>
      </c>
      <c r="I77" s="44">
        <v>264</v>
      </c>
      <c r="J77" s="44">
        <v>106</v>
      </c>
      <c r="K77" s="44">
        <v>50</v>
      </c>
      <c r="L77" s="44">
        <v>169</v>
      </c>
      <c r="M77" s="44">
        <v>67</v>
      </c>
      <c r="N77" s="44">
        <v>257</v>
      </c>
      <c r="O77" s="44">
        <v>260</v>
      </c>
      <c r="P77" s="44">
        <v>103</v>
      </c>
      <c r="Q77" s="44">
        <v>48</v>
      </c>
      <c r="R77" s="44">
        <v>131</v>
      </c>
      <c r="S77" s="44">
        <v>89</v>
      </c>
      <c r="T77" s="44">
        <v>245</v>
      </c>
    </row>
    <row r="78" spans="1:20" x14ac:dyDescent="0.3">
      <c r="A78" s="3">
        <v>521</v>
      </c>
      <c r="B78" s="4" t="s">
        <v>75</v>
      </c>
      <c r="C78" s="44">
        <v>369</v>
      </c>
      <c r="D78" s="44">
        <v>177</v>
      </c>
      <c r="E78" s="44">
        <v>52</v>
      </c>
      <c r="F78" s="44">
        <v>82</v>
      </c>
      <c r="G78" s="44">
        <v>32</v>
      </c>
      <c r="H78" s="44">
        <v>289</v>
      </c>
      <c r="I78" s="44">
        <v>305</v>
      </c>
      <c r="J78" s="44">
        <v>92</v>
      </c>
      <c r="K78" s="44">
        <v>35</v>
      </c>
      <c r="L78" s="44">
        <v>88</v>
      </c>
      <c r="M78" s="44">
        <v>94</v>
      </c>
      <c r="N78" s="44">
        <v>311</v>
      </c>
      <c r="O78" s="44">
        <v>303</v>
      </c>
      <c r="P78" s="44">
        <v>117</v>
      </c>
      <c r="Q78" s="44">
        <v>40</v>
      </c>
      <c r="R78" s="44">
        <v>96</v>
      </c>
      <c r="S78" s="44">
        <v>73</v>
      </c>
      <c r="T78" s="44">
        <v>334</v>
      </c>
    </row>
    <row r="79" spans="1:20" x14ac:dyDescent="0.3">
      <c r="A79" s="3">
        <v>522</v>
      </c>
      <c r="B79" s="4" t="s">
        <v>76</v>
      </c>
      <c r="C79" s="44">
        <v>439</v>
      </c>
      <c r="D79" s="44">
        <v>211</v>
      </c>
      <c r="E79" s="44">
        <v>62</v>
      </c>
      <c r="F79" s="44">
        <v>97</v>
      </c>
      <c r="G79" s="44">
        <v>38</v>
      </c>
      <c r="H79" s="44">
        <v>344</v>
      </c>
      <c r="I79" s="44">
        <v>356</v>
      </c>
      <c r="J79" s="44">
        <v>108</v>
      </c>
      <c r="K79" s="44">
        <v>41</v>
      </c>
      <c r="L79" s="44">
        <v>103</v>
      </c>
      <c r="M79" s="44">
        <v>110</v>
      </c>
      <c r="N79" s="44">
        <v>363</v>
      </c>
      <c r="O79" s="44">
        <v>341</v>
      </c>
      <c r="P79" s="44">
        <v>132</v>
      </c>
      <c r="Q79" s="44">
        <v>45</v>
      </c>
      <c r="R79" s="44">
        <v>108</v>
      </c>
      <c r="S79" s="44">
        <v>82</v>
      </c>
      <c r="T79" s="44">
        <v>376</v>
      </c>
    </row>
    <row r="80" spans="1:20" x14ac:dyDescent="0.3">
      <c r="A80" s="3">
        <v>528</v>
      </c>
      <c r="B80" s="4" t="s">
        <v>77</v>
      </c>
      <c r="C80" s="44">
        <v>855</v>
      </c>
      <c r="D80" s="44">
        <v>161</v>
      </c>
      <c r="E80" s="44">
        <v>235</v>
      </c>
      <c r="F80" s="44">
        <v>223</v>
      </c>
      <c r="G80" s="44">
        <v>65</v>
      </c>
      <c r="H80" s="44">
        <v>1115</v>
      </c>
      <c r="I80" s="44">
        <v>1232</v>
      </c>
      <c r="J80" s="44">
        <v>153</v>
      </c>
      <c r="K80" s="44">
        <v>235</v>
      </c>
      <c r="L80" s="44">
        <v>254</v>
      </c>
      <c r="M80" s="44">
        <v>127</v>
      </c>
      <c r="N80" s="44">
        <v>1167</v>
      </c>
      <c r="O80" s="44">
        <v>1258</v>
      </c>
      <c r="P80" s="44">
        <v>224</v>
      </c>
      <c r="Q80" s="44">
        <v>340</v>
      </c>
      <c r="R80" s="44">
        <v>318</v>
      </c>
      <c r="S80" s="44">
        <v>162</v>
      </c>
      <c r="T80" s="44">
        <v>1065</v>
      </c>
    </row>
    <row r="81" spans="1:20" x14ac:dyDescent="0.3">
      <c r="A81" s="3">
        <v>529</v>
      </c>
      <c r="B81" s="4" t="s">
        <v>78</v>
      </c>
      <c r="C81" s="44">
        <v>758</v>
      </c>
      <c r="D81" s="44">
        <v>143</v>
      </c>
      <c r="E81" s="44">
        <v>208</v>
      </c>
      <c r="F81" s="44">
        <v>198</v>
      </c>
      <c r="G81" s="44">
        <v>58</v>
      </c>
      <c r="H81" s="44">
        <v>989</v>
      </c>
      <c r="I81" s="44">
        <v>1095</v>
      </c>
      <c r="J81" s="44">
        <v>136</v>
      </c>
      <c r="K81" s="44">
        <v>209</v>
      </c>
      <c r="L81" s="44">
        <v>226</v>
      </c>
      <c r="M81" s="44">
        <v>112</v>
      </c>
      <c r="N81" s="44">
        <v>1037</v>
      </c>
      <c r="O81" s="44">
        <v>1133</v>
      </c>
      <c r="P81" s="44">
        <v>202</v>
      </c>
      <c r="Q81" s="44">
        <v>306</v>
      </c>
      <c r="R81" s="44">
        <v>286</v>
      </c>
      <c r="S81" s="44">
        <v>146</v>
      </c>
      <c r="T81" s="44">
        <v>959</v>
      </c>
    </row>
    <row r="82" spans="1:20" x14ac:dyDescent="0.3">
      <c r="A82" s="3">
        <v>532</v>
      </c>
      <c r="B82" s="4" t="s">
        <v>79</v>
      </c>
      <c r="C82" s="44">
        <v>332</v>
      </c>
      <c r="D82" s="44">
        <v>71</v>
      </c>
      <c r="E82" s="44">
        <v>66</v>
      </c>
      <c r="F82" s="44">
        <v>69</v>
      </c>
      <c r="G82" s="44">
        <v>44</v>
      </c>
      <c r="H82" s="44">
        <v>462</v>
      </c>
      <c r="I82" s="44">
        <v>424.5</v>
      </c>
      <c r="J82" s="44">
        <v>55.9</v>
      </c>
      <c r="K82" s="44">
        <v>96.9</v>
      </c>
      <c r="L82" s="44">
        <v>202.8</v>
      </c>
      <c r="M82" s="44">
        <v>68.900000000000006</v>
      </c>
      <c r="N82" s="44">
        <v>499.5</v>
      </c>
      <c r="O82" s="44">
        <v>301.7</v>
      </c>
      <c r="P82" s="44">
        <v>61.9</v>
      </c>
      <c r="Q82" s="44">
        <v>142.80000000000001</v>
      </c>
      <c r="R82" s="44">
        <v>200.8</v>
      </c>
      <c r="S82" s="44">
        <v>63.9</v>
      </c>
      <c r="T82" s="44">
        <v>476.5</v>
      </c>
    </row>
    <row r="83" spans="1:20" x14ac:dyDescent="0.3">
      <c r="A83" s="3">
        <v>533</v>
      </c>
      <c r="B83" s="4" t="s">
        <v>80</v>
      </c>
      <c r="C83" s="44">
        <v>459</v>
      </c>
      <c r="D83" s="44">
        <v>98</v>
      </c>
      <c r="E83" s="44">
        <v>92</v>
      </c>
      <c r="F83" s="44">
        <v>96</v>
      </c>
      <c r="G83" s="44">
        <v>61</v>
      </c>
      <c r="H83" s="44">
        <v>640</v>
      </c>
      <c r="I83" s="44">
        <v>587.29999999999995</v>
      </c>
      <c r="J83" s="44">
        <v>77.900000000000006</v>
      </c>
      <c r="K83" s="44">
        <v>134.80000000000001</v>
      </c>
      <c r="L83" s="44">
        <v>280.7</v>
      </c>
      <c r="M83" s="44">
        <v>95.9</v>
      </c>
      <c r="N83" s="44">
        <v>690.2</v>
      </c>
      <c r="O83" s="44">
        <v>410.5</v>
      </c>
      <c r="P83" s="44">
        <v>83.9</v>
      </c>
      <c r="Q83" s="44">
        <v>194.8</v>
      </c>
      <c r="R83" s="44">
        <v>272.7</v>
      </c>
      <c r="S83" s="44">
        <v>86.9</v>
      </c>
      <c r="T83" s="44">
        <v>648.20000000000005</v>
      </c>
    </row>
    <row r="84" spans="1:20" x14ac:dyDescent="0.3">
      <c r="A84" s="3">
        <v>534</v>
      </c>
      <c r="B84" s="4" t="s">
        <v>81</v>
      </c>
      <c r="C84" s="44">
        <v>692</v>
      </c>
      <c r="D84" s="44">
        <v>147</v>
      </c>
      <c r="E84" s="44">
        <v>139</v>
      </c>
      <c r="F84" s="44">
        <v>144</v>
      </c>
      <c r="G84" s="44">
        <v>91</v>
      </c>
      <c r="H84" s="44">
        <v>964</v>
      </c>
      <c r="I84" s="44">
        <v>882</v>
      </c>
      <c r="J84" s="44">
        <v>116.9</v>
      </c>
      <c r="K84" s="44">
        <v>201.8</v>
      </c>
      <c r="L84" s="44">
        <v>420.5</v>
      </c>
      <c r="M84" s="44">
        <v>143.80000000000001</v>
      </c>
      <c r="N84" s="44">
        <v>1035.8</v>
      </c>
      <c r="O84" s="44">
        <v>620.20000000000005</v>
      </c>
      <c r="P84" s="44">
        <v>126.8</v>
      </c>
      <c r="Q84" s="44">
        <v>294.60000000000002</v>
      </c>
      <c r="R84" s="44">
        <v>412.5</v>
      </c>
      <c r="S84" s="44">
        <v>130.80000000000001</v>
      </c>
      <c r="T84" s="44">
        <v>979.8</v>
      </c>
    </row>
    <row r="85" spans="1:20" x14ac:dyDescent="0.3">
      <c r="A85" s="3">
        <v>536</v>
      </c>
      <c r="B85" s="4" t="s">
        <v>82</v>
      </c>
      <c r="C85" s="44">
        <v>344</v>
      </c>
      <c r="D85" s="44">
        <v>65</v>
      </c>
      <c r="E85" s="44">
        <v>94</v>
      </c>
      <c r="F85" s="44">
        <v>90</v>
      </c>
      <c r="G85" s="44">
        <v>26</v>
      </c>
      <c r="H85" s="44">
        <v>449</v>
      </c>
      <c r="I85" s="44">
        <v>498</v>
      </c>
      <c r="J85" s="44">
        <v>62</v>
      </c>
      <c r="K85" s="44">
        <v>95</v>
      </c>
      <c r="L85" s="44">
        <v>103</v>
      </c>
      <c r="M85" s="44">
        <v>51</v>
      </c>
      <c r="N85" s="44">
        <v>472</v>
      </c>
      <c r="O85" s="44">
        <v>505</v>
      </c>
      <c r="P85" s="44">
        <v>90</v>
      </c>
      <c r="Q85" s="44">
        <v>137</v>
      </c>
      <c r="R85" s="44">
        <v>128</v>
      </c>
      <c r="S85" s="44">
        <v>65</v>
      </c>
      <c r="T85" s="44">
        <v>428</v>
      </c>
    </row>
    <row r="86" spans="1:20" x14ac:dyDescent="0.3">
      <c r="A86" s="3">
        <v>538</v>
      </c>
      <c r="B86" s="4" t="s">
        <v>83</v>
      </c>
      <c r="C86" s="44">
        <v>422</v>
      </c>
      <c r="D86" s="44">
        <v>79</v>
      </c>
      <c r="E86" s="44">
        <v>116</v>
      </c>
      <c r="F86" s="44">
        <v>110</v>
      </c>
      <c r="G86" s="44">
        <v>32</v>
      </c>
      <c r="H86" s="44">
        <v>551</v>
      </c>
      <c r="I86" s="44">
        <v>628</v>
      </c>
      <c r="J86" s="44">
        <v>78</v>
      </c>
      <c r="K86" s="44">
        <v>120</v>
      </c>
      <c r="L86" s="44">
        <v>130</v>
      </c>
      <c r="M86" s="44">
        <v>65</v>
      </c>
      <c r="N86" s="44">
        <v>595</v>
      </c>
      <c r="O86" s="44">
        <v>643</v>
      </c>
      <c r="P86" s="44">
        <v>115</v>
      </c>
      <c r="Q86" s="44">
        <v>174</v>
      </c>
      <c r="R86" s="44">
        <v>162</v>
      </c>
      <c r="S86" s="44">
        <v>83</v>
      </c>
      <c r="T86" s="44">
        <v>545</v>
      </c>
    </row>
    <row r="87" spans="1:20" x14ac:dyDescent="0.3">
      <c r="A87" s="3">
        <v>540</v>
      </c>
      <c r="B87" s="4" t="s">
        <v>84</v>
      </c>
      <c r="C87" s="44">
        <v>167</v>
      </c>
      <c r="D87" s="44">
        <v>51.3</v>
      </c>
      <c r="E87" s="44">
        <v>43.7</v>
      </c>
      <c r="F87" s="44">
        <v>76.7</v>
      </c>
      <c r="G87" s="44">
        <v>42.5</v>
      </c>
      <c r="H87" s="44">
        <v>105</v>
      </c>
      <c r="I87" s="44">
        <v>157.19999999999999</v>
      </c>
      <c r="J87" s="44">
        <v>53.4</v>
      </c>
      <c r="K87" s="44">
        <v>59.2</v>
      </c>
      <c r="L87" s="44">
        <v>74.8</v>
      </c>
      <c r="M87" s="44">
        <v>45.2</v>
      </c>
      <c r="N87" s="44">
        <v>103.3</v>
      </c>
      <c r="O87" s="44">
        <v>138.1</v>
      </c>
      <c r="P87" s="44">
        <v>54.5</v>
      </c>
      <c r="Q87" s="44">
        <v>47.6</v>
      </c>
      <c r="R87" s="44">
        <v>80.599999999999994</v>
      </c>
      <c r="S87" s="44">
        <v>47.6</v>
      </c>
      <c r="T87" s="44">
        <v>91.7</v>
      </c>
    </row>
    <row r="88" spans="1:20" x14ac:dyDescent="0.3">
      <c r="A88" s="3">
        <v>541</v>
      </c>
      <c r="B88" s="4" t="s">
        <v>85</v>
      </c>
      <c r="C88" s="44">
        <v>81.400000000000006</v>
      </c>
      <c r="D88" s="44">
        <v>24.8</v>
      </c>
      <c r="E88" s="44">
        <v>21.2</v>
      </c>
      <c r="F88" s="44">
        <v>37.1</v>
      </c>
      <c r="G88" s="44">
        <v>20.6</v>
      </c>
      <c r="H88" s="44">
        <v>51.3</v>
      </c>
      <c r="I88" s="44">
        <v>78.900000000000006</v>
      </c>
      <c r="J88" s="44">
        <v>26.7</v>
      </c>
      <c r="K88" s="44">
        <v>29.6</v>
      </c>
      <c r="L88" s="44">
        <v>37.700000000000003</v>
      </c>
      <c r="M88" s="44">
        <v>22.6</v>
      </c>
      <c r="N88" s="44">
        <v>51.6</v>
      </c>
      <c r="O88" s="44">
        <v>70.8</v>
      </c>
      <c r="P88" s="44">
        <v>27.8</v>
      </c>
      <c r="Q88" s="44">
        <v>24.4</v>
      </c>
      <c r="R88" s="44">
        <v>41.2</v>
      </c>
      <c r="S88" s="44">
        <v>24.4</v>
      </c>
      <c r="T88" s="44">
        <v>47</v>
      </c>
    </row>
    <row r="89" spans="1:20" x14ac:dyDescent="0.3">
      <c r="A89" s="3">
        <v>542</v>
      </c>
      <c r="B89" s="4" t="s">
        <v>86</v>
      </c>
      <c r="C89" s="44">
        <v>324.5</v>
      </c>
      <c r="D89" s="44">
        <v>100.3</v>
      </c>
      <c r="E89" s="44">
        <v>85</v>
      </c>
      <c r="F89" s="44">
        <v>148.69999999999999</v>
      </c>
      <c r="G89" s="44">
        <v>82</v>
      </c>
      <c r="H89" s="44">
        <v>204.1</v>
      </c>
      <c r="I89" s="44">
        <v>298.10000000000002</v>
      </c>
      <c r="J89" s="44">
        <v>101.5</v>
      </c>
      <c r="K89" s="44">
        <v>111.9</v>
      </c>
      <c r="L89" s="44">
        <v>142.69999999999999</v>
      </c>
      <c r="M89" s="44">
        <v>85.8</v>
      </c>
      <c r="N89" s="44">
        <v>196</v>
      </c>
      <c r="O89" s="44">
        <v>261</v>
      </c>
      <c r="P89" s="44">
        <v>103.2</v>
      </c>
      <c r="Q89" s="44">
        <v>89.3</v>
      </c>
      <c r="R89" s="44">
        <v>152.5</v>
      </c>
      <c r="S89" s="44">
        <v>89.3</v>
      </c>
      <c r="T89" s="44">
        <v>173.4</v>
      </c>
    </row>
    <row r="90" spans="1:20" x14ac:dyDescent="0.3">
      <c r="A90" s="3">
        <v>543</v>
      </c>
      <c r="B90" s="4" t="s">
        <v>87</v>
      </c>
      <c r="C90" s="44">
        <v>119.8</v>
      </c>
      <c r="D90" s="44">
        <v>37.200000000000003</v>
      </c>
      <c r="E90" s="44">
        <v>31.3</v>
      </c>
      <c r="F90" s="44">
        <v>54.9</v>
      </c>
      <c r="G90" s="44">
        <v>30.1</v>
      </c>
      <c r="H90" s="44">
        <v>75.5</v>
      </c>
      <c r="I90" s="44">
        <v>110.2</v>
      </c>
      <c r="J90" s="44">
        <v>37.1</v>
      </c>
      <c r="K90" s="44">
        <v>41.2</v>
      </c>
      <c r="L90" s="44">
        <v>52.8</v>
      </c>
      <c r="M90" s="44">
        <v>31.9</v>
      </c>
      <c r="N90" s="44">
        <v>72.5</v>
      </c>
      <c r="O90" s="44">
        <v>98.6</v>
      </c>
      <c r="P90" s="44">
        <v>38.9</v>
      </c>
      <c r="Q90" s="44">
        <v>33.6</v>
      </c>
      <c r="R90" s="44">
        <v>57.4</v>
      </c>
      <c r="S90" s="44">
        <v>33.6</v>
      </c>
      <c r="T90" s="44">
        <v>65.5</v>
      </c>
    </row>
    <row r="91" spans="1:20" x14ac:dyDescent="0.3">
      <c r="A91" s="3">
        <v>544</v>
      </c>
      <c r="B91" s="4" t="s">
        <v>88</v>
      </c>
      <c r="C91" s="44">
        <v>184.7</v>
      </c>
      <c r="D91" s="44">
        <v>57.2</v>
      </c>
      <c r="E91" s="44">
        <v>48.4</v>
      </c>
      <c r="F91" s="44">
        <v>85</v>
      </c>
      <c r="G91" s="44">
        <v>46.6</v>
      </c>
      <c r="H91" s="44">
        <v>116.2</v>
      </c>
      <c r="I91" s="44">
        <v>176.3</v>
      </c>
      <c r="J91" s="44">
        <v>59.7</v>
      </c>
      <c r="K91" s="44">
        <v>66.099999999999994</v>
      </c>
      <c r="L91" s="44">
        <v>84.1</v>
      </c>
      <c r="M91" s="44">
        <v>50.4</v>
      </c>
      <c r="N91" s="44">
        <v>115.4</v>
      </c>
      <c r="O91" s="44">
        <v>150.19999999999999</v>
      </c>
      <c r="P91" s="44">
        <v>59.7</v>
      </c>
      <c r="Q91" s="44">
        <v>51.6</v>
      </c>
      <c r="R91" s="44">
        <v>87.6</v>
      </c>
      <c r="S91" s="44">
        <v>51.6</v>
      </c>
      <c r="T91" s="44">
        <v>99.8</v>
      </c>
    </row>
    <row r="92" spans="1:20" x14ac:dyDescent="0.3">
      <c r="A92" s="3">
        <v>545</v>
      </c>
      <c r="B92" s="4" t="s">
        <v>89</v>
      </c>
      <c r="C92" s="44">
        <v>86.8</v>
      </c>
      <c r="D92" s="44">
        <v>26.6</v>
      </c>
      <c r="E92" s="44">
        <v>22.4</v>
      </c>
      <c r="F92" s="44">
        <v>40.1</v>
      </c>
      <c r="G92" s="44">
        <v>21.8</v>
      </c>
      <c r="H92" s="44">
        <v>54.9</v>
      </c>
      <c r="I92" s="44">
        <v>81.8</v>
      </c>
      <c r="J92" s="44">
        <v>27.8</v>
      </c>
      <c r="K92" s="44">
        <v>30.7</v>
      </c>
      <c r="L92" s="44">
        <v>38.9</v>
      </c>
      <c r="M92" s="44">
        <v>23.8</v>
      </c>
      <c r="N92" s="44">
        <v>53.9</v>
      </c>
      <c r="O92" s="44">
        <v>74.8</v>
      </c>
      <c r="P92" s="44">
        <v>29.6</v>
      </c>
      <c r="Q92" s="44">
        <v>25.5</v>
      </c>
      <c r="R92" s="44">
        <v>43.5</v>
      </c>
      <c r="S92" s="44">
        <v>25.5</v>
      </c>
      <c r="T92" s="44">
        <v>49.9</v>
      </c>
    </row>
    <row r="93" spans="1:20" x14ac:dyDescent="0.3">
      <c r="A93" s="3">
        <v>602</v>
      </c>
      <c r="B93" s="4" t="s">
        <v>90</v>
      </c>
      <c r="C93" s="44">
        <v>4108</v>
      </c>
      <c r="D93" s="44">
        <v>973</v>
      </c>
      <c r="E93" s="44">
        <v>631</v>
      </c>
      <c r="F93" s="44">
        <v>1393</v>
      </c>
      <c r="G93" s="44">
        <v>901</v>
      </c>
      <c r="H93" s="44">
        <v>3365</v>
      </c>
      <c r="I93" s="44">
        <v>3909</v>
      </c>
      <c r="J93" s="44">
        <v>958</v>
      </c>
      <c r="K93" s="44">
        <v>623</v>
      </c>
      <c r="L93" s="44">
        <v>1469</v>
      </c>
      <c r="M93" s="44">
        <v>923</v>
      </c>
      <c r="N93" s="44">
        <v>3343</v>
      </c>
      <c r="O93" s="44">
        <v>3755</v>
      </c>
      <c r="P93" s="44">
        <v>975</v>
      </c>
      <c r="Q93" s="44">
        <v>669</v>
      </c>
      <c r="R93" s="44">
        <v>1543</v>
      </c>
      <c r="S93" s="44">
        <v>900</v>
      </c>
      <c r="T93" s="44">
        <v>3473</v>
      </c>
    </row>
    <row r="94" spans="1:20" x14ac:dyDescent="0.3">
      <c r="A94" s="3">
        <v>604</v>
      </c>
      <c r="B94" s="4" t="s">
        <v>91</v>
      </c>
      <c r="C94" s="44">
        <v>1563</v>
      </c>
      <c r="D94" s="44">
        <v>461</v>
      </c>
      <c r="E94" s="44">
        <v>258</v>
      </c>
      <c r="F94" s="44">
        <v>355</v>
      </c>
      <c r="G94" s="44">
        <v>284</v>
      </c>
      <c r="H94" s="44">
        <v>1041</v>
      </c>
      <c r="I94" s="44">
        <v>1430</v>
      </c>
      <c r="J94" s="44">
        <v>503</v>
      </c>
      <c r="K94" s="44">
        <v>330</v>
      </c>
      <c r="L94" s="44">
        <v>362</v>
      </c>
      <c r="M94" s="44">
        <v>252</v>
      </c>
      <c r="N94" s="44">
        <v>1258</v>
      </c>
      <c r="O94" s="44">
        <v>1456</v>
      </c>
      <c r="P94" s="44">
        <v>511</v>
      </c>
      <c r="Q94" s="44">
        <v>335</v>
      </c>
      <c r="R94" s="44">
        <v>358</v>
      </c>
      <c r="S94" s="44">
        <v>300</v>
      </c>
      <c r="T94" s="44">
        <v>1301</v>
      </c>
    </row>
    <row r="95" spans="1:20" x14ac:dyDescent="0.3">
      <c r="A95" s="3">
        <v>605</v>
      </c>
      <c r="B95" s="4" t="s">
        <v>92</v>
      </c>
      <c r="C95" s="44">
        <v>1516</v>
      </c>
      <c r="D95" s="44">
        <v>322</v>
      </c>
      <c r="E95" s="44">
        <v>304</v>
      </c>
      <c r="F95" s="44">
        <v>316</v>
      </c>
      <c r="G95" s="44">
        <v>200</v>
      </c>
      <c r="H95" s="44">
        <v>2113</v>
      </c>
      <c r="I95" s="44">
        <v>1946.7</v>
      </c>
      <c r="J95" s="44">
        <v>257.7</v>
      </c>
      <c r="K95" s="44">
        <v>445.5</v>
      </c>
      <c r="L95" s="44">
        <v>929.9</v>
      </c>
      <c r="M95" s="44">
        <v>316.60000000000002</v>
      </c>
      <c r="N95" s="44">
        <v>2287.3000000000002</v>
      </c>
      <c r="O95" s="44">
        <v>1374.4</v>
      </c>
      <c r="P95" s="44">
        <v>282.7</v>
      </c>
      <c r="Q95" s="44">
        <v>654.20000000000005</v>
      </c>
      <c r="R95" s="44">
        <v>913.9</v>
      </c>
      <c r="S95" s="44">
        <v>289.7</v>
      </c>
      <c r="T95" s="44">
        <v>2172.5</v>
      </c>
    </row>
    <row r="96" spans="1:20" x14ac:dyDescent="0.3">
      <c r="A96" s="3">
        <v>612</v>
      </c>
      <c r="B96" s="4" t="s">
        <v>93</v>
      </c>
      <c r="C96" s="44">
        <v>344</v>
      </c>
      <c r="D96" s="44">
        <v>73</v>
      </c>
      <c r="E96" s="44">
        <v>69</v>
      </c>
      <c r="F96" s="44">
        <v>72</v>
      </c>
      <c r="G96" s="44">
        <v>45</v>
      </c>
      <c r="H96" s="44">
        <v>479</v>
      </c>
      <c r="I96" s="44">
        <v>438.5</v>
      </c>
      <c r="J96" s="44">
        <v>57.9</v>
      </c>
      <c r="K96" s="44">
        <v>99.9</v>
      </c>
      <c r="L96" s="44">
        <v>208.8</v>
      </c>
      <c r="M96" s="44">
        <v>70.900000000000006</v>
      </c>
      <c r="N96" s="44">
        <v>514.5</v>
      </c>
      <c r="O96" s="44">
        <v>309.7</v>
      </c>
      <c r="P96" s="44">
        <v>63.9</v>
      </c>
      <c r="Q96" s="44">
        <v>146.80000000000001</v>
      </c>
      <c r="R96" s="44">
        <v>205.8</v>
      </c>
      <c r="S96" s="44">
        <v>64.900000000000006</v>
      </c>
      <c r="T96" s="44">
        <v>488.5</v>
      </c>
    </row>
    <row r="97" spans="1:20" x14ac:dyDescent="0.3">
      <c r="A97" s="3">
        <v>615</v>
      </c>
      <c r="B97" s="4" t="s">
        <v>94</v>
      </c>
      <c r="C97" s="44">
        <v>24</v>
      </c>
      <c r="D97" s="44">
        <v>20</v>
      </c>
      <c r="E97" s="44">
        <v>3</v>
      </c>
      <c r="F97" s="44">
        <v>21</v>
      </c>
      <c r="G97" s="44">
        <v>15</v>
      </c>
      <c r="H97" s="44">
        <v>0</v>
      </c>
      <c r="I97" s="44">
        <v>29</v>
      </c>
      <c r="J97" s="44">
        <v>23</v>
      </c>
      <c r="K97" s="44">
        <v>5</v>
      </c>
      <c r="L97" s="44">
        <v>35</v>
      </c>
      <c r="M97" s="44">
        <v>15</v>
      </c>
      <c r="N97" s="44">
        <v>0</v>
      </c>
      <c r="O97" s="44">
        <v>34</v>
      </c>
      <c r="P97" s="44">
        <v>26</v>
      </c>
      <c r="Q97" s="44">
        <v>5</v>
      </c>
      <c r="R97" s="44">
        <v>36</v>
      </c>
      <c r="S97" s="44">
        <v>11</v>
      </c>
      <c r="T97" s="44">
        <v>0</v>
      </c>
    </row>
    <row r="98" spans="1:20" x14ac:dyDescent="0.3">
      <c r="A98" s="3">
        <v>616</v>
      </c>
      <c r="B98" s="4" t="s">
        <v>38</v>
      </c>
      <c r="C98" s="44">
        <v>67</v>
      </c>
      <c r="D98" s="44">
        <v>57</v>
      </c>
      <c r="E98" s="44">
        <v>9</v>
      </c>
      <c r="F98" s="44">
        <v>59</v>
      </c>
      <c r="G98" s="44">
        <v>41</v>
      </c>
      <c r="H98" s="44">
        <v>0</v>
      </c>
      <c r="I98" s="44">
        <v>77</v>
      </c>
      <c r="J98" s="44">
        <v>61</v>
      </c>
      <c r="K98" s="44">
        <v>12</v>
      </c>
      <c r="L98" s="44">
        <v>93</v>
      </c>
      <c r="M98" s="44">
        <v>41</v>
      </c>
      <c r="N98" s="44">
        <v>0</v>
      </c>
      <c r="O98" s="44">
        <v>90</v>
      </c>
      <c r="P98" s="44">
        <v>69</v>
      </c>
      <c r="Q98" s="44">
        <v>13</v>
      </c>
      <c r="R98" s="44">
        <v>95</v>
      </c>
      <c r="S98" s="44">
        <v>30</v>
      </c>
      <c r="T98" s="44">
        <v>0</v>
      </c>
    </row>
    <row r="99" spans="1:20" x14ac:dyDescent="0.3">
      <c r="A99" s="3">
        <v>617</v>
      </c>
      <c r="B99" s="4" t="s">
        <v>95</v>
      </c>
      <c r="C99" s="44">
        <v>84</v>
      </c>
      <c r="D99" s="44">
        <v>72</v>
      </c>
      <c r="E99" s="44">
        <v>11</v>
      </c>
      <c r="F99" s="44">
        <v>73</v>
      </c>
      <c r="G99" s="44">
        <v>52</v>
      </c>
      <c r="H99" s="44">
        <v>0</v>
      </c>
      <c r="I99" s="44">
        <v>96</v>
      </c>
      <c r="J99" s="44">
        <v>76</v>
      </c>
      <c r="K99" s="44">
        <v>15</v>
      </c>
      <c r="L99" s="44">
        <v>117</v>
      </c>
      <c r="M99" s="44">
        <v>51</v>
      </c>
      <c r="N99" s="44">
        <v>0</v>
      </c>
      <c r="O99" s="44">
        <v>113</v>
      </c>
      <c r="P99" s="44">
        <v>87</v>
      </c>
      <c r="Q99" s="44">
        <v>16</v>
      </c>
      <c r="R99" s="44">
        <v>119</v>
      </c>
      <c r="S99" s="44">
        <v>38</v>
      </c>
      <c r="T99" s="44">
        <v>0</v>
      </c>
    </row>
    <row r="100" spans="1:20" x14ac:dyDescent="0.3">
      <c r="A100" s="3">
        <v>618</v>
      </c>
      <c r="B100" s="4" t="s">
        <v>96</v>
      </c>
      <c r="C100" s="44">
        <v>48</v>
      </c>
      <c r="D100" s="44">
        <v>41</v>
      </c>
      <c r="E100" s="44">
        <v>6</v>
      </c>
      <c r="F100" s="44">
        <v>42</v>
      </c>
      <c r="G100" s="44">
        <v>30</v>
      </c>
      <c r="H100" s="44">
        <v>0</v>
      </c>
      <c r="I100" s="44">
        <v>56</v>
      </c>
      <c r="J100" s="44">
        <v>45</v>
      </c>
      <c r="K100" s="44">
        <v>9</v>
      </c>
      <c r="L100" s="44">
        <v>69</v>
      </c>
      <c r="M100" s="44">
        <v>30</v>
      </c>
      <c r="N100" s="44">
        <v>0</v>
      </c>
      <c r="O100" s="44">
        <v>68</v>
      </c>
      <c r="P100" s="44">
        <v>53</v>
      </c>
      <c r="Q100" s="44">
        <v>10</v>
      </c>
      <c r="R100" s="44">
        <v>72</v>
      </c>
      <c r="S100" s="44">
        <v>23</v>
      </c>
      <c r="T100" s="44">
        <v>0</v>
      </c>
    </row>
    <row r="101" spans="1:20" x14ac:dyDescent="0.3">
      <c r="A101" s="3">
        <v>619</v>
      </c>
      <c r="B101" s="4" t="s">
        <v>97</v>
      </c>
      <c r="C101" s="44">
        <v>85</v>
      </c>
      <c r="D101" s="44">
        <v>73</v>
      </c>
      <c r="E101" s="44">
        <v>11</v>
      </c>
      <c r="F101" s="44">
        <v>75</v>
      </c>
      <c r="G101" s="44">
        <v>53</v>
      </c>
      <c r="H101" s="44">
        <v>0</v>
      </c>
      <c r="I101" s="44">
        <v>98</v>
      </c>
      <c r="J101" s="44">
        <v>78</v>
      </c>
      <c r="K101" s="44">
        <v>15</v>
      </c>
      <c r="L101" s="44">
        <v>120</v>
      </c>
      <c r="M101" s="44">
        <v>52</v>
      </c>
      <c r="N101" s="44">
        <v>0</v>
      </c>
      <c r="O101" s="44">
        <v>119</v>
      </c>
      <c r="P101" s="44">
        <v>92</v>
      </c>
      <c r="Q101" s="44">
        <v>17</v>
      </c>
      <c r="R101" s="44">
        <v>125</v>
      </c>
      <c r="S101" s="44">
        <v>40</v>
      </c>
      <c r="T101" s="44">
        <v>0</v>
      </c>
    </row>
    <row r="102" spans="1:20" x14ac:dyDescent="0.3">
      <c r="A102" s="3">
        <v>620</v>
      </c>
      <c r="B102" s="4" t="s">
        <v>98</v>
      </c>
      <c r="C102" s="44">
        <v>95</v>
      </c>
      <c r="D102" s="44">
        <v>81</v>
      </c>
      <c r="E102" s="44">
        <v>13</v>
      </c>
      <c r="F102" s="44">
        <v>84</v>
      </c>
      <c r="G102" s="44">
        <v>59</v>
      </c>
      <c r="H102" s="44">
        <v>0</v>
      </c>
      <c r="I102" s="44">
        <v>113</v>
      </c>
      <c r="J102" s="44">
        <v>90</v>
      </c>
      <c r="K102" s="44">
        <v>18</v>
      </c>
      <c r="L102" s="44">
        <v>138</v>
      </c>
      <c r="M102" s="44">
        <v>60</v>
      </c>
      <c r="N102" s="44">
        <v>0</v>
      </c>
      <c r="O102" s="44">
        <v>136</v>
      </c>
      <c r="P102" s="44">
        <v>105</v>
      </c>
      <c r="Q102" s="44">
        <v>19</v>
      </c>
      <c r="R102" s="44">
        <v>143</v>
      </c>
      <c r="S102" s="44">
        <v>45</v>
      </c>
      <c r="T102" s="44">
        <v>0</v>
      </c>
    </row>
    <row r="103" spans="1:20" x14ac:dyDescent="0.3">
      <c r="A103" s="3">
        <v>621</v>
      </c>
      <c r="B103" s="4" t="s">
        <v>99</v>
      </c>
      <c r="C103" s="44">
        <v>199</v>
      </c>
      <c r="D103" s="44">
        <v>36</v>
      </c>
      <c r="E103" s="44">
        <v>0</v>
      </c>
      <c r="F103" s="44">
        <v>180</v>
      </c>
      <c r="G103" s="44">
        <v>10</v>
      </c>
      <c r="H103" s="44">
        <v>700</v>
      </c>
      <c r="I103" s="44">
        <v>200</v>
      </c>
      <c r="J103" s="44">
        <v>35</v>
      </c>
      <c r="K103" s="44">
        <v>0</v>
      </c>
      <c r="L103" s="44">
        <v>185</v>
      </c>
      <c r="M103" s="44">
        <v>20</v>
      </c>
      <c r="N103" s="44">
        <v>750</v>
      </c>
      <c r="O103" s="44">
        <v>265.3</v>
      </c>
      <c r="P103" s="44">
        <v>32.1</v>
      </c>
      <c r="Q103" s="44">
        <v>1.8</v>
      </c>
      <c r="R103" s="44">
        <v>178.1</v>
      </c>
      <c r="S103" s="44">
        <v>10.7</v>
      </c>
      <c r="T103" s="44">
        <v>672.2</v>
      </c>
    </row>
    <row r="104" spans="1:20" x14ac:dyDescent="0.3">
      <c r="A104" s="3">
        <v>622</v>
      </c>
      <c r="B104" s="4" t="s">
        <v>100</v>
      </c>
      <c r="C104" s="44">
        <v>43</v>
      </c>
      <c r="D104" s="44">
        <v>37</v>
      </c>
      <c r="E104" s="44">
        <v>6</v>
      </c>
      <c r="F104" s="44">
        <v>38</v>
      </c>
      <c r="G104" s="44">
        <v>27</v>
      </c>
      <c r="H104" s="44">
        <v>0</v>
      </c>
      <c r="I104" s="44">
        <v>50</v>
      </c>
      <c r="J104" s="44">
        <v>39</v>
      </c>
      <c r="K104" s="44">
        <v>8</v>
      </c>
      <c r="L104" s="44">
        <v>60</v>
      </c>
      <c r="M104" s="44">
        <v>26</v>
      </c>
      <c r="N104" s="44">
        <v>0</v>
      </c>
      <c r="O104" s="44">
        <v>60</v>
      </c>
      <c r="P104" s="44">
        <v>46</v>
      </c>
      <c r="Q104" s="44">
        <v>9</v>
      </c>
      <c r="R104" s="44">
        <v>63</v>
      </c>
      <c r="S104" s="44">
        <v>20</v>
      </c>
      <c r="T104" s="44">
        <v>0</v>
      </c>
    </row>
    <row r="105" spans="1:20" x14ac:dyDescent="0.3">
      <c r="A105" s="3">
        <v>623</v>
      </c>
      <c r="B105" s="4" t="s">
        <v>101</v>
      </c>
      <c r="C105" s="44">
        <v>835</v>
      </c>
      <c r="D105" s="44">
        <v>198</v>
      </c>
      <c r="E105" s="44">
        <v>128</v>
      </c>
      <c r="F105" s="44">
        <v>283</v>
      </c>
      <c r="G105" s="44">
        <v>183</v>
      </c>
      <c r="H105" s="44">
        <v>684</v>
      </c>
      <c r="I105" s="44">
        <v>789</v>
      </c>
      <c r="J105" s="44">
        <v>193</v>
      </c>
      <c r="K105" s="44">
        <v>126</v>
      </c>
      <c r="L105" s="44">
        <v>296</v>
      </c>
      <c r="M105" s="44">
        <v>186</v>
      </c>
      <c r="N105" s="44">
        <v>674</v>
      </c>
      <c r="O105" s="44">
        <v>759</v>
      </c>
      <c r="P105" s="44">
        <v>197</v>
      </c>
      <c r="Q105" s="44">
        <v>135</v>
      </c>
      <c r="R105" s="44">
        <v>312</v>
      </c>
      <c r="S105" s="44">
        <v>182</v>
      </c>
      <c r="T105" s="44">
        <v>702</v>
      </c>
    </row>
    <row r="106" spans="1:20" x14ac:dyDescent="0.3">
      <c r="A106" s="3">
        <v>624</v>
      </c>
      <c r="B106" s="4" t="s">
        <v>102</v>
      </c>
      <c r="C106" s="44">
        <v>1101</v>
      </c>
      <c r="D106" s="44">
        <v>261</v>
      </c>
      <c r="E106" s="44">
        <v>169</v>
      </c>
      <c r="F106" s="44">
        <v>373</v>
      </c>
      <c r="G106" s="44">
        <v>242</v>
      </c>
      <c r="H106" s="44">
        <v>902</v>
      </c>
      <c r="I106" s="44">
        <v>1061</v>
      </c>
      <c r="J106" s="44">
        <v>260</v>
      </c>
      <c r="K106" s="44">
        <v>169</v>
      </c>
      <c r="L106" s="44">
        <v>399</v>
      </c>
      <c r="M106" s="44">
        <v>251</v>
      </c>
      <c r="N106" s="44">
        <v>908</v>
      </c>
      <c r="O106" s="44">
        <v>1034</v>
      </c>
      <c r="P106" s="44">
        <v>269</v>
      </c>
      <c r="Q106" s="44">
        <v>184</v>
      </c>
      <c r="R106" s="44">
        <v>425</v>
      </c>
      <c r="S106" s="44">
        <v>248</v>
      </c>
      <c r="T106" s="44">
        <v>957</v>
      </c>
    </row>
    <row r="107" spans="1:20" x14ac:dyDescent="0.3">
      <c r="A107" s="3">
        <v>625</v>
      </c>
      <c r="B107" s="4" t="s">
        <v>103</v>
      </c>
      <c r="C107" s="44">
        <v>1478</v>
      </c>
      <c r="D107" s="44">
        <v>350</v>
      </c>
      <c r="E107" s="44">
        <v>227</v>
      </c>
      <c r="F107" s="44">
        <v>501</v>
      </c>
      <c r="G107" s="44">
        <v>325</v>
      </c>
      <c r="H107" s="44">
        <v>1211</v>
      </c>
      <c r="I107" s="44">
        <v>1414</v>
      </c>
      <c r="J107" s="44">
        <v>346</v>
      </c>
      <c r="K107" s="44">
        <v>225</v>
      </c>
      <c r="L107" s="44">
        <v>531</v>
      </c>
      <c r="M107" s="44">
        <v>334</v>
      </c>
      <c r="N107" s="44">
        <v>1209</v>
      </c>
      <c r="O107" s="44">
        <v>1362</v>
      </c>
      <c r="P107" s="44">
        <v>354</v>
      </c>
      <c r="Q107" s="44">
        <v>243</v>
      </c>
      <c r="R107" s="44">
        <v>559</v>
      </c>
      <c r="S107" s="44">
        <v>326</v>
      </c>
      <c r="T107" s="44">
        <v>1259</v>
      </c>
    </row>
    <row r="108" spans="1:20" x14ac:dyDescent="0.3">
      <c r="A108" s="3">
        <v>626</v>
      </c>
      <c r="B108" s="4" t="s">
        <v>104</v>
      </c>
      <c r="C108" s="44">
        <v>1557</v>
      </c>
      <c r="D108" s="44">
        <v>369</v>
      </c>
      <c r="E108" s="44">
        <v>239</v>
      </c>
      <c r="F108" s="44">
        <v>528</v>
      </c>
      <c r="G108" s="44">
        <v>342</v>
      </c>
      <c r="H108" s="44">
        <v>1275</v>
      </c>
      <c r="I108" s="44">
        <v>1472</v>
      </c>
      <c r="J108" s="44">
        <v>361</v>
      </c>
      <c r="K108" s="44">
        <v>235</v>
      </c>
      <c r="L108" s="44">
        <v>553</v>
      </c>
      <c r="M108" s="44">
        <v>348</v>
      </c>
      <c r="N108" s="44">
        <v>1259</v>
      </c>
      <c r="O108" s="44">
        <v>1420</v>
      </c>
      <c r="P108" s="44">
        <v>369</v>
      </c>
      <c r="Q108" s="44">
        <v>253</v>
      </c>
      <c r="R108" s="44">
        <v>583</v>
      </c>
      <c r="S108" s="44">
        <v>340</v>
      </c>
      <c r="T108" s="44">
        <v>1313</v>
      </c>
    </row>
    <row r="109" spans="1:20" x14ac:dyDescent="0.3">
      <c r="A109" s="3">
        <v>627</v>
      </c>
      <c r="B109" s="4" t="s">
        <v>105</v>
      </c>
      <c r="C109" s="44">
        <v>1313</v>
      </c>
      <c r="D109" s="44">
        <v>311</v>
      </c>
      <c r="E109" s="44">
        <v>201</v>
      </c>
      <c r="F109" s="44">
        <v>445</v>
      </c>
      <c r="G109" s="44">
        <v>288</v>
      </c>
      <c r="H109" s="44">
        <v>1076</v>
      </c>
      <c r="I109" s="44">
        <v>1270</v>
      </c>
      <c r="J109" s="44">
        <v>311</v>
      </c>
      <c r="K109" s="44">
        <v>202</v>
      </c>
      <c r="L109" s="44">
        <v>477</v>
      </c>
      <c r="M109" s="44">
        <v>300</v>
      </c>
      <c r="N109" s="44">
        <v>1086</v>
      </c>
      <c r="O109" s="44">
        <v>1242</v>
      </c>
      <c r="P109" s="44">
        <v>323</v>
      </c>
      <c r="Q109" s="44">
        <v>221</v>
      </c>
      <c r="R109" s="44">
        <v>510</v>
      </c>
      <c r="S109" s="44">
        <v>298</v>
      </c>
      <c r="T109" s="44">
        <v>1149</v>
      </c>
    </row>
    <row r="110" spans="1:20" x14ac:dyDescent="0.3">
      <c r="A110" s="3">
        <v>628</v>
      </c>
      <c r="B110" s="4" t="s">
        <v>106</v>
      </c>
      <c r="C110" s="44">
        <v>606</v>
      </c>
      <c r="D110" s="44">
        <v>144</v>
      </c>
      <c r="E110" s="44">
        <v>93</v>
      </c>
      <c r="F110" s="44">
        <v>206</v>
      </c>
      <c r="G110" s="44">
        <v>133</v>
      </c>
      <c r="H110" s="44">
        <v>497</v>
      </c>
      <c r="I110" s="44">
        <v>587</v>
      </c>
      <c r="J110" s="44">
        <v>144</v>
      </c>
      <c r="K110" s="44">
        <v>94</v>
      </c>
      <c r="L110" s="44">
        <v>221</v>
      </c>
      <c r="M110" s="44">
        <v>139</v>
      </c>
      <c r="N110" s="44">
        <v>502</v>
      </c>
      <c r="O110" s="44">
        <v>562</v>
      </c>
      <c r="P110" s="44">
        <v>146</v>
      </c>
      <c r="Q110" s="44">
        <v>100</v>
      </c>
      <c r="R110" s="44">
        <v>231</v>
      </c>
      <c r="S110" s="44">
        <v>135</v>
      </c>
      <c r="T110" s="44">
        <v>519</v>
      </c>
    </row>
    <row r="111" spans="1:20" x14ac:dyDescent="0.3">
      <c r="A111" s="3">
        <v>631</v>
      </c>
      <c r="B111" s="4" t="s">
        <v>107</v>
      </c>
      <c r="C111" s="44">
        <v>83.9</v>
      </c>
      <c r="D111" s="44">
        <v>21.1</v>
      </c>
      <c r="E111" s="44">
        <v>17.399999999999999</v>
      </c>
      <c r="F111" s="44">
        <v>89.4</v>
      </c>
      <c r="G111" s="44">
        <v>51.3</v>
      </c>
      <c r="H111" s="44">
        <v>59.6</v>
      </c>
      <c r="I111" s="44">
        <v>67.400000000000006</v>
      </c>
      <c r="J111" s="44">
        <v>22.2</v>
      </c>
      <c r="K111" s="44">
        <v>58.3</v>
      </c>
      <c r="L111" s="44">
        <v>86.9</v>
      </c>
      <c r="M111" s="44">
        <v>54</v>
      </c>
      <c r="N111" s="44">
        <v>66.5</v>
      </c>
      <c r="O111" s="44">
        <v>82</v>
      </c>
      <c r="P111" s="44">
        <v>25</v>
      </c>
      <c r="Q111" s="44">
        <v>70</v>
      </c>
      <c r="R111" s="44">
        <v>90</v>
      </c>
      <c r="S111" s="44">
        <v>56</v>
      </c>
      <c r="T111" s="44">
        <v>85</v>
      </c>
    </row>
    <row r="112" spans="1:20" x14ac:dyDescent="0.3">
      <c r="A112" s="3">
        <v>632</v>
      </c>
      <c r="B112" s="4" t="s">
        <v>108</v>
      </c>
      <c r="C112" s="44">
        <v>50</v>
      </c>
      <c r="D112" s="44">
        <v>30</v>
      </c>
      <c r="E112" s="44">
        <v>10</v>
      </c>
      <c r="F112" s="44">
        <v>18</v>
      </c>
      <c r="G112" s="44">
        <v>15</v>
      </c>
      <c r="H112" s="44">
        <v>60</v>
      </c>
      <c r="I112" s="44">
        <v>50</v>
      </c>
      <c r="J112" s="44">
        <v>35</v>
      </c>
      <c r="K112" s="44">
        <v>10</v>
      </c>
      <c r="L112" s="44">
        <v>15</v>
      </c>
      <c r="M112" s="44">
        <v>23</v>
      </c>
      <c r="N112" s="44">
        <v>63</v>
      </c>
      <c r="O112" s="44">
        <v>85</v>
      </c>
      <c r="P112" s="44">
        <v>41</v>
      </c>
      <c r="Q112" s="44">
        <v>12</v>
      </c>
      <c r="R112" s="44">
        <v>30</v>
      </c>
      <c r="S112" s="44">
        <v>18</v>
      </c>
      <c r="T112" s="44">
        <v>48</v>
      </c>
    </row>
    <row r="113" spans="1:20" x14ac:dyDescent="0.3">
      <c r="A113" s="3">
        <v>633</v>
      </c>
      <c r="B113" s="4" t="s">
        <v>109</v>
      </c>
      <c r="C113" s="44">
        <v>107</v>
      </c>
      <c r="D113" s="44">
        <v>39</v>
      </c>
      <c r="E113" s="44">
        <v>0</v>
      </c>
      <c r="F113" s="44">
        <v>160</v>
      </c>
      <c r="G113" s="44">
        <v>115</v>
      </c>
      <c r="H113" s="44">
        <v>17</v>
      </c>
      <c r="I113" s="44">
        <v>74.7</v>
      </c>
      <c r="J113" s="44">
        <v>36.9</v>
      </c>
      <c r="K113" s="44">
        <v>8</v>
      </c>
      <c r="L113" s="44">
        <v>184.2</v>
      </c>
      <c r="M113" s="44">
        <v>89</v>
      </c>
      <c r="N113" s="44">
        <v>33.6</v>
      </c>
      <c r="O113" s="44">
        <v>79.400000000000006</v>
      </c>
      <c r="P113" s="44">
        <v>32.799999999999997</v>
      </c>
      <c r="Q113" s="44">
        <v>10.3</v>
      </c>
      <c r="R113" s="44">
        <v>330.5</v>
      </c>
      <c r="S113" s="44">
        <v>117.6</v>
      </c>
      <c r="T113" s="44">
        <v>13.4</v>
      </c>
    </row>
    <row r="114" spans="1:20" x14ac:dyDescent="0.3">
      <c r="A114" s="3">
        <v>701</v>
      </c>
      <c r="B114" s="6" t="s">
        <v>110</v>
      </c>
      <c r="C114" s="44">
        <v>1684</v>
      </c>
      <c r="D114" s="44">
        <v>410</v>
      </c>
      <c r="E114" s="44">
        <v>363</v>
      </c>
      <c r="F114" s="44">
        <v>506</v>
      </c>
      <c r="G114" s="44">
        <v>316</v>
      </c>
      <c r="H114" s="44">
        <v>1362</v>
      </c>
      <c r="I114" s="44">
        <v>1661</v>
      </c>
      <c r="J114" s="44">
        <v>427</v>
      </c>
      <c r="K114" s="44">
        <v>377</v>
      </c>
      <c r="L114" s="44">
        <v>531</v>
      </c>
      <c r="M114" s="44">
        <v>304</v>
      </c>
      <c r="N114" s="44">
        <v>1627</v>
      </c>
      <c r="O114" s="44">
        <v>1613</v>
      </c>
      <c r="P114" s="44">
        <v>436</v>
      </c>
      <c r="Q114" s="44">
        <v>462</v>
      </c>
      <c r="R114" s="44">
        <v>535</v>
      </c>
      <c r="S114" s="44">
        <v>306</v>
      </c>
      <c r="T114" s="44">
        <v>1512</v>
      </c>
    </row>
    <row r="115" spans="1:20" x14ac:dyDescent="0.3">
      <c r="A115" s="3">
        <v>704</v>
      </c>
      <c r="B115" s="4" t="s">
        <v>111</v>
      </c>
      <c r="C115" s="44">
        <v>2614</v>
      </c>
      <c r="D115" s="44">
        <v>637</v>
      </c>
      <c r="E115" s="44">
        <v>563</v>
      </c>
      <c r="F115" s="44">
        <v>785</v>
      </c>
      <c r="G115" s="44">
        <v>491</v>
      </c>
      <c r="H115" s="44">
        <v>2115</v>
      </c>
      <c r="I115" s="44">
        <v>2602</v>
      </c>
      <c r="J115" s="44">
        <v>668</v>
      </c>
      <c r="K115" s="44">
        <v>590</v>
      </c>
      <c r="L115" s="44">
        <v>832</v>
      </c>
      <c r="M115" s="44">
        <v>476</v>
      </c>
      <c r="N115" s="44">
        <v>2549</v>
      </c>
      <c r="O115" s="44">
        <v>2673</v>
      </c>
      <c r="P115" s="44">
        <v>723</v>
      </c>
      <c r="Q115" s="44">
        <v>765</v>
      </c>
      <c r="R115" s="44">
        <v>887</v>
      </c>
      <c r="S115" s="44">
        <v>508</v>
      </c>
      <c r="T115" s="44">
        <v>2506</v>
      </c>
    </row>
    <row r="116" spans="1:20" x14ac:dyDescent="0.3">
      <c r="A116" s="3">
        <v>710</v>
      </c>
      <c r="B116" s="4" t="s">
        <v>112</v>
      </c>
      <c r="C116" s="44">
        <v>4088.5</v>
      </c>
      <c r="D116" s="44">
        <v>1002.5</v>
      </c>
      <c r="E116" s="44">
        <v>836.4</v>
      </c>
      <c r="F116" s="44">
        <v>1123.5999999999999</v>
      </c>
      <c r="G116" s="44">
        <v>702.7</v>
      </c>
      <c r="H116" s="44">
        <v>3725.5</v>
      </c>
      <c r="I116" s="44">
        <v>4022</v>
      </c>
      <c r="J116" s="44">
        <v>946.1</v>
      </c>
      <c r="K116" s="44">
        <v>853</v>
      </c>
      <c r="L116" s="44">
        <v>1017.5</v>
      </c>
      <c r="M116" s="44">
        <v>642.79999999999995</v>
      </c>
      <c r="N116" s="44">
        <v>3889</v>
      </c>
      <c r="O116" s="44">
        <v>3616</v>
      </c>
      <c r="P116" s="44">
        <v>1014</v>
      </c>
      <c r="Q116" s="44">
        <v>861</v>
      </c>
      <c r="R116" s="44">
        <v>901.4</v>
      </c>
      <c r="S116" s="44">
        <v>603.70000000000005</v>
      </c>
      <c r="T116" s="44">
        <v>4165</v>
      </c>
    </row>
    <row r="117" spans="1:20" x14ac:dyDescent="0.3">
      <c r="A117" s="3">
        <v>711</v>
      </c>
      <c r="B117" s="4" t="s">
        <v>113</v>
      </c>
      <c r="C117" s="44">
        <v>408</v>
      </c>
      <c r="D117" s="44">
        <v>97</v>
      </c>
      <c r="E117" s="44">
        <v>63</v>
      </c>
      <c r="F117" s="44">
        <v>138</v>
      </c>
      <c r="G117" s="44">
        <v>90</v>
      </c>
      <c r="H117" s="44">
        <v>334</v>
      </c>
      <c r="I117" s="44">
        <v>391</v>
      </c>
      <c r="J117" s="44">
        <v>96</v>
      </c>
      <c r="K117" s="44">
        <v>62</v>
      </c>
      <c r="L117" s="44">
        <v>147</v>
      </c>
      <c r="M117" s="44">
        <v>92</v>
      </c>
      <c r="N117" s="44">
        <v>335</v>
      </c>
      <c r="O117" s="44">
        <v>375</v>
      </c>
      <c r="P117" s="44">
        <v>97</v>
      </c>
      <c r="Q117" s="44">
        <v>67</v>
      </c>
      <c r="R117" s="44">
        <v>154</v>
      </c>
      <c r="S117" s="44">
        <v>90</v>
      </c>
      <c r="T117" s="44">
        <v>347</v>
      </c>
    </row>
    <row r="118" spans="1:20" x14ac:dyDescent="0.3">
      <c r="A118" s="3">
        <v>712</v>
      </c>
      <c r="B118" s="4" t="s">
        <v>114</v>
      </c>
      <c r="C118" s="44">
        <v>2928</v>
      </c>
      <c r="D118" s="44">
        <v>714</v>
      </c>
      <c r="E118" s="44">
        <v>630</v>
      </c>
      <c r="F118" s="44">
        <v>880</v>
      </c>
      <c r="G118" s="44">
        <v>550</v>
      </c>
      <c r="H118" s="44">
        <v>2369</v>
      </c>
      <c r="I118" s="44">
        <v>2919</v>
      </c>
      <c r="J118" s="44">
        <v>750</v>
      </c>
      <c r="K118" s="44">
        <v>662</v>
      </c>
      <c r="L118" s="44">
        <v>934</v>
      </c>
      <c r="M118" s="44">
        <v>535</v>
      </c>
      <c r="N118" s="44">
        <v>2859</v>
      </c>
      <c r="O118" s="44">
        <v>2835</v>
      </c>
      <c r="P118" s="44">
        <v>766</v>
      </c>
      <c r="Q118" s="44">
        <v>812</v>
      </c>
      <c r="R118" s="44">
        <v>941</v>
      </c>
      <c r="S118" s="44">
        <v>538</v>
      </c>
      <c r="T118" s="44">
        <v>2658</v>
      </c>
    </row>
    <row r="119" spans="1:20" x14ac:dyDescent="0.3">
      <c r="A119" s="3">
        <v>713</v>
      </c>
      <c r="B119" s="4" t="s">
        <v>115</v>
      </c>
      <c r="C119" s="44">
        <v>576</v>
      </c>
      <c r="D119" s="44">
        <v>136</v>
      </c>
      <c r="E119" s="44">
        <v>88</v>
      </c>
      <c r="F119" s="44">
        <v>195</v>
      </c>
      <c r="G119" s="44">
        <v>127</v>
      </c>
      <c r="H119" s="44">
        <v>472</v>
      </c>
      <c r="I119" s="44">
        <v>560</v>
      </c>
      <c r="J119" s="44">
        <v>137</v>
      </c>
      <c r="K119" s="44">
        <v>89</v>
      </c>
      <c r="L119" s="44">
        <v>211</v>
      </c>
      <c r="M119" s="44">
        <v>132</v>
      </c>
      <c r="N119" s="44">
        <v>479</v>
      </c>
      <c r="O119" s="44">
        <v>549</v>
      </c>
      <c r="P119" s="44">
        <v>142</v>
      </c>
      <c r="Q119" s="44">
        <v>98</v>
      </c>
      <c r="R119" s="44">
        <v>225</v>
      </c>
      <c r="S119" s="44">
        <v>132</v>
      </c>
      <c r="T119" s="44">
        <v>507</v>
      </c>
    </row>
    <row r="120" spans="1:20" x14ac:dyDescent="0.3">
      <c r="A120" s="3">
        <v>715</v>
      </c>
      <c r="B120" s="4" t="s">
        <v>116</v>
      </c>
      <c r="C120" s="44">
        <v>865</v>
      </c>
      <c r="D120" s="44">
        <v>211</v>
      </c>
      <c r="E120" s="44">
        <v>186</v>
      </c>
      <c r="F120" s="44">
        <v>260</v>
      </c>
      <c r="G120" s="44">
        <v>162</v>
      </c>
      <c r="H120" s="44">
        <v>699</v>
      </c>
      <c r="I120" s="44">
        <v>861</v>
      </c>
      <c r="J120" s="44">
        <v>221</v>
      </c>
      <c r="K120" s="44">
        <v>195</v>
      </c>
      <c r="L120" s="44">
        <v>276</v>
      </c>
      <c r="M120" s="44">
        <v>157</v>
      </c>
      <c r="N120" s="44">
        <v>844</v>
      </c>
      <c r="O120" s="44">
        <v>843</v>
      </c>
      <c r="P120" s="44">
        <v>228</v>
      </c>
      <c r="Q120" s="44">
        <v>241</v>
      </c>
      <c r="R120" s="44">
        <v>280</v>
      </c>
      <c r="S120" s="44">
        <v>160</v>
      </c>
      <c r="T120" s="44">
        <v>790</v>
      </c>
    </row>
    <row r="121" spans="1:20" x14ac:dyDescent="0.3">
      <c r="A121" s="3">
        <v>716</v>
      </c>
      <c r="B121" s="6" t="s">
        <v>117</v>
      </c>
      <c r="C121" s="44">
        <v>581</v>
      </c>
      <c r="D121" s="44">
        <v>141</v>
      </c>
      <c r="E121" s="44">
        <v>125</v>
      </c>
      <c r="F121" s="44">
        <v>174</v>
      </c>
      <c r="G121" s="44">
        <v>109</v>
      </c>
      <c r="H121" s="44">
        <v>470</v>
      </c>
      <c r="I121" s="44">
        <v>580</v>
      </c>
      <c r="J121" s="44">
        <v>149</v>
      </c>
      <c r="K121" s="44">
        <v>132</v>
      </c>
      <c r="L121" s="44">
        <v>186</v>
      </c>
      <c r="M121" s="44">
        <v>106</v>
      </c>
      <c r="N121" s="44">
        <v>568</v>
      </c>
      <c r="O121" s="44">
        <v>569</v>
      </c>
      <c r="P121" s="44">
        <v>154</v>
      </c>
      <c r="Q121" s="44">
        <v>163</v>
      </c>
      <c r="R121" s="44">
        <v>189</v>
      </c>
      <c r="S121" s="44">
        <v>108</v>
      </c>
      <c r="T121" s="44">
        <v>533</v>
      </c>
    </row>
    <row r="122" spans="1:20" x14ac:dyDescent="0.3">
      <c r="A122" s="3">
        <v>729</v>
      </c>
      <c r="B122" s="4" t="s">
        <v>118</v>
      </c>
      <c r="C122" s="44">
        <v>1691</v>
      </c>
      <c r="D122" s="44">
        <v>411</v>
      </c>
      <c r="E122" s="44">
        <v>364</v>
      </c>
      <c r="F122" s="44">
        <v>508</v>
      </c>
      <c r="G122" s="44">
        <v>318</v>
      </c>
      <c r="H122" s="44">
        <v>1368</v>
      </c>
      <c r="I122" s="44">
        <v>1687</v>
      </c>
      <c r="J122" s="44">
        <v>433</v>
      </c>
      <c r="K122" s="44">
        <v>383</v>
      </c>
      <c r="L122" s="44">
        <v>539</v>
      </c>
      <c r="M122" s="44">
        <v>309</v>
      </c>
      <c r="N122" s="44">
        <v>1652</v>
      </c>
      <c r="O122" s="44">
        <v>1636</v>
      </c>
      <c r="P122" s="44">
        <v>442</v>
      </c>
      <c r="Q122" s="44">
        <v>469</v>
      </c>
      <c r="R122" s="44">
        <v>543</v>
      </c>
      <c r="S122" s="44">
        <v>311</v>
      </c>
      <c r="T122" s="44">
        <v>1534</v>
      </c>
    </row>
    <row r="123" spans="1:20" x14ac:dyDescent="0.3">
      <c r="A123" s="3">
        <v>805</v>
      </c>
      <c r="B123" s="4" t="s">
        <v>119</v>
      </c>
      <c r="C123" s="44">
        <v>2080.4</v>
      </c>
      <c r="D123" s="44">
        <v>324.5</v>
      </c>
      <c r="E123" s="44">
        <v>190.8</v>
      </c>
      <c r="F123" s="44">
        <v>589.9</v>
      </c>
      <c r="G123" s="44">
        <v>313.39999999999998</v>
      </c>
      <c r="H123" s="44">
        <v>1143.9000000000001</v>
      </c>
      <c r="I123" s="44">
        <v>2072</v>
      </c>
      <c r="J123" s="44">
        <v>425</v>
      </c>
      <c r="K123" s="44">
        <v>318</v>
      </c>
      <c r="L123" s="44">
        <v>637</v>
      </c>
      <c r="M123" s="44">
        <v>322</v>
      </c>
      <c r="N123" s="44">
        <v>1660</v>
      </c>
      <c r="O123" s="44">
        <v>2064.9</v>
      </c>
      <c r="P123" s="44">
        <v>390.2</v>
      </c>
      <c r="Q123" s="44">
        <v>306</v>
      </c>
      <c r="R123" s="44">
        <v>675.4</v>
      </c>
      <c r="S123" s="44">
        <v>340.7</v>
      </c>
      <c r="T123" s="44">
        <v>1616.2</v>
      </c>
    </row>
    <row r="124" spans="1:20" x14ac:dyDescent="0.3">
      <c r="A124" s="3">
        <v>806</v>
      </c>
      <c r="B124" s="4" t="s">
        <v>120</v>
      </c>
      <c r="C124" s="44">
        <v>3097.1</v>
      </c>
      <c r="D124" s="44">
        <v>483.9</v>
      </c>
      <c r="E124" s="44">
        <v>283.89999999999998</v>
      </c>
      <c r="F124" s="44">
        <v>878.4</v>
      </c>
      <c r="G124" s="44">
        <v>466.4</v>
      </c>
      <c r="H124" s="44">
        <v>1703.4</v>
      </c>
      <c r="I124" s="44">
        <v>3078</v>
      </c>
      <c r="J124" s="44">
        <v>632</v>
      </c>
      <c r="K124" s="44">
        <v>472</v>
      </c>
      <c r="L124" s="44">
        <v>947</v>
      </c>
      <c r="M124" s="44">
        <v>479</v>
      </c>
      <c r="N124" s="44">
        <v>2466</v>
      </c>
      <c r="O124" s="44">
        <v>3086.9</v>
      </c>
      <c r="P124" s="44">
        <v>583.29999999999995</v>
      </c>
      <c r="Q124" s="44">
        <v>457.5</v>
      </c>
      <c r="R124" s="44">
        <v>1009.1</v>
      </c>
      <c r="S124" s="44">
        <v>509</v>
      </c>
      <c r="T124" s="44">
        <v>2415.4</v>
      </c>
    </row>
    <row r="125" spans="1:20" x14ac:dyDescent="0.3">
      <c r="A125" s="3">
        <v>807</v>
      </c>
      <c r="B125" s="4" t="s">
        <v>121</v>
      </c>
      <c r="C125" s="44">
        <v>615.29999999999995</v>
      </c>
      <c r="D125" s="44">
        <v>116.9</v>
      </c>
      <c r="E125" s="44">
        <v>61.5</v>
      </c>
      <c r="F125" s="44">
        <v>264.60000000000002</v>
      </c>
      <c r="G125" s="44">
        <v>111.8</v>
      </c>
      <c r="H125" s="44">
        <v>795.5</v>
      </c>
      <c r="I125" s="44">
        <v>559</v>
      </c>
      <c r="J125" s="44">
        <v>111</v>
      </c>
      <c r="K125" s="44">
        <v>83</v>
      </c>
      <c r="L125" s="44">
        <v>364</v>
      </c>
      <c r="M125" s="44">
        <v>102</v>
      </c>
      <c r="N125" s="44">
        <v>776</v>
      </c>
      <c r="O125" s="44">
        <v>729</v>
      </c>
      <c r="P125" s="44">
        <v>117</v>
      </c>
      <c r="Q125" s="44">
        <v>83</v>
      </c>
      <c r="R125" s="44">
        <v>302</v>
      </c>
      <c r="S125" s="44">
        <v>99</v>
      </c>
      <c r="T125" s="44">
        <v>766</v>
      </c>
    </row>
    <row r="126" spans="1:20" x14ac:dyDescent="0.3">
      <c r="A126" s="3">
        <v>811</v>
      </c>
      <c r="B126" s="4" t="s">
        <v>122</v>
      </c>
      <c r="C126" s="44">
        <v>136.4</v>
      </c>
      <c r="D126" s="44">
        <v>21.2</v>
      </c>
      <c r="E126" s="44">
        <v>12.9</v>
      </c>
      <c r="F126" s="44">
        <v>38.700000000000003</v>
      </c>
      <c r="G126" s="44">
        <v>20.3</v>
      </c>
      <c r="H126" s="44">
        <v>74.599999999999994</v>
      </c>
      <c r="I126" s="44">
        <v>137</v>
      </c>
      <c r="J126" s="44">
        <v>28</v>
      </c>
      <c r="K126" s="44">
        <v>21</v>
      </c>
      <c r="L126" s="44">
        <v>42</v>
      </c>
      <c r="M126" s="44">
        <v>21</v>
      </c>
      <c r="N126" s="44">
        <v>110</v>
      </c>
      <c r="O126" s="44">
        <v>136.69999999999999</v>
      </c>
      <c r="P126" s="44">
        <v>25.8</v>
      </c>
      <c r="Q126" s="44">
        <v>20.8</v>
      </c>
      <c r="R126" s="44">
        <v>44.6</v>
      </c>
      <c r="S126" s="44">
        <v>22.8</v>
      </c>
      <c r="T126" s="44">
        <v>107</v>
      </c>
    </row>
    <row r="127" spans="1:20" x14ac:dyDescent="0.3">
      <c r="A127" s="3">
        <v>814</v>
      </c>
      <c r="B127" s="4" t="s">
        <v>123</v>
      </c>
      <c r="C127" s="44">
        <v>840.6</v>
      </c>
      <c r="D127" s="44">
        <v>130.9</v>
      </c>
      <c r="E127" s="44">
        <v>77.400000000000006</v>
      </c>
      <c r="F127" s="44">
        <v>238.7</v>
      </c>
      <c r="G127" s="44">
        <v>126.3</v>
      </c>
      <c r="H127" s="44">
        <v>462.7</v>
      </c>
      <c r="I127" s="44">
        <v>843</v>
      </c>
      <c r="J127" s="44">
        <v>173</v>
      </c>
      <c r="K127" s="44">
        <v>129</v>
      </c>
      <c r="L127" s="44">
        <v>259</v>
      </c>
      <c r="M127" s="44">
        <v>131</v>
      </c>
      <c r="N127" s="44">
        <v>675</v>
      </c>
      <c r="O127" s="44">
        <v>845.8</v>
      </c>
      <c r="P127" s="44">
        <v>159.5</v>
      </c>
      <c r="Q127" s="44">
        <v>125.8</v>
      </c>
      <c r="R127" s="44">
        <v>276.3</v>
      </c>
      <c r="S127" s="44">
        <v>139.6</v>
      </c>
      <c r="T127" s="44">
        <v>661.6</v>
      </c>
    </row>
    <row r="128" spans="1:20" x14ac:dyDescent="0.3">
      <c r="A128" s="3">
        <v>815</v>
      </c>
      <c r="B128" s="4" t="s">
        <v>124</v>
      </c>
      <c r="C128" s="44">
        <v>774.8</v>
      </c>
      <c r="D128" s="44">
        <v>184.9</v>
      </c>
      <c r="E128" s="44">
        <v>71.400000000000006</v>
      </c>
      <c r="F128" s="44">
        <v>151.4</v>
      </c>
      <c r="G128" s="44">
        <v>972.9</v>
      </c>
      <c r="H128" s="44">
        <v>540</v>
      </c>
      <c r="I128" s="44">
        <v>843</v>
      </c>
      <c r="J128" s="44">
        <v>169.6</v>
      </c>
      <c r="K128" s="44">
        <v>77.8</v>
      </c>
      <c r="L128" s="44">
        <v>113.4</v>
      </c>
      <c r="M128" s="44">
        <v>82.8</v>
      </c>
      <c r="N128" s="44">
        <v>1135</v>
      </c>
      <c r="O128" s="44">
        <v>580.1</v>
      </c>
      <c r="P128" s="44">
        <v>153.69999999999999</v>
      </c>
      <c r="Q128" s="44">
        <v>75.5</v>
      </c>
      <c r="R128" s="44">
        <v>105.2</v>
      </c>
      <c r="S128" s="44">
        <v>291.89999999999998</v>
      </c>
      <c r="T128" s="44">
        <v>644.79999999999995</v>
      </c>
    </row>
    <row r="129" spans="1:20" x14ac:dyDescent="0.3">
      <c r="A129" s="3">
        <v>817</v>
      </c>
      <c r="B129" s="4" t="s">
        <v>125</v>
      </c>
      <c r="C129" s="44">
        <v>320</v>
      </c>
      <c r="D129" s="44">
        <v>77</v>
      </c>
      <c r="E129" s="44">
        <v>82</v>
      </c>
      <c r="F129" s="44">
        <v>134</v>
      </c>
      <c r="G129" s="44">
        <v>80</v>
      </c>
      <c r="H129" s="44">
        <v>267</v>
      </c>
      <c r="I129" s="44">
        <v>319</v>
      </c>
      <c r="J129" s="44">
        <v>76</v>
      </c>
      <c r="K129" s="44">
        <v>48</v>
      </c>
      <c r="L129" s="44">
        <v>115</v>
      </c>
      <c r="M129" s="44">
        <v>75</v>
      </c>
      <c r="N129" s="44">
        <v>291</v>
      </c>
      <c r="O129" s="44">
        <v>400</v>
      </c>
      <c r="P129" s="44">
        <v>100</v>
      </c>
      <c r="Q129" s="44">
        <v>59</v>
      </c>
      <c r="R129" s="44">
        <v>146</v>
      </c>
      <c r="S129" s="44">
        <v>76</v>
      </c>
      <c r="T129" s="44">
        <v>289</v>
      </c>
    </row>
    <row r="130" spans="1:20" x14ac:dyDescent="0.3">
      <c r="A130" s="3">
        <v>819</v>
      </c>
      <c r="B130" s="4" t="s">
        <v>126</v>
      </c>
      <c r="C130" s="44">
        <v>484</v>
      </c>
      <c r="D130" s="44">
        <v>117</v>
      </c>
      <c r="E130" s="44">
        <v>124</v>
      </c>
      <c r="F130" s="44">
        <v>203</v>
      </c>
      <c r="G130" s="44">
        <v>121</v>
      </c>
      <c r="H130" s="44">
        <v>405</v>
      </c>
      <c r="I130" s="44">
        <v>470</v>
      </c>
      <c r="J130" s="44">
        <v>112</v>
      </c>
      <c r="K130" s="44">
        <v>71</v>
      </c>
      <c r="L130" s="44">
        <v>170</v>
      </c>
      <c r="M130" s="44">
        <v>111</v>
      </c>
      <c r="N130" s="44">
        <v>429</v>
      </c>
      <c r="O130" s="44">
        <v>599</v>
      </c>
      <c r="P130" s="44">
        <v>150</v>
      </c>
      <c r="Q130" s="44">
        <v>88</v>
      </c>
      <c r="R130" s="44">
        <v>218</v>
      </c>
      <c r="S130" s="44">
        <v>113</v>
      </c>
      <c r="T130" s="44">
        <v>433</v>
      </c>
    </row>
    <row r="131" spans="1:20" x14ac:dyDescent="0.3">
      <c r="A131" s="3">
        <v>821</v>
      </c>
      <c r="B131" s="4" t="s">
        <v>127</v>
      </c>
      <c r="C131" s="44">
        <v>306.60000000000002</v>
      </c>
      <c r="D131" s="44">
        <v>58.4</v>
      </c>
      <c r="E131" s="44">
        <v>30.8</v>
      </c>
      <c r="F131" s="44">
        <v>131.30000000000001</v>
      </c>
      <c r="G131" s="44">
        <v>55.4</v>
      </c>
      <c r="H131" s="44">
        <v>395.8</v>
      </c>
      <c r="I131" s="44">
        <v>288</v>
      </c>
      <c r="J131" s="44">
        <v>57</v>
      </c>
      <c r="K131" s="44">
        <v>43</v>
      </c>
      <c r="L131" s="44">
        <v>187</v>
      </c>
      <c r="M131" s="44">
        <v>53</v>
      </c>
      <c r="N131" s="44">
        <v>400</v>
      </c>
      <c r="O131" s="44">
        <v>390</v>
      </c>
      <c r="P131" s="44">
        <v>63</v>
      </c>
      <c r="Q131" s="44">
        <v>44</v>
      </c>
      <c r="R131" s="44">
        <v>161</v>
      </c>
      <c r="S131" s="44">
        <v>53</v>
      </c>
      <c r="T131" s="44">
        <v>410</v>
      </c>
    </row>
    <row r="132" spans="1:20" x14ac:dyDescent="0.3">
      <c r="A132" s="3">
        <v>822</v>
      </c>
      <c r="B132" s="4" t="s">
        <v>128</v>
      </c>
      <c r="C132" s="44">
        <v>210.3</v>
      </c>
      <c r="D132" s="44">
        <v>40</v>
      </c>
      <c r="E132" s="44">
        <v>20.5</v>
      </c>
      <c r="F132" s="44">
        <v>90.3</v>
      </c>
      <c r="G132" s="44">
        <v>38</v>
      </c>
      <c r="H132" s="44">
        <v>271.2</v>
      </c>
      <c r="I132" s="44">
        <v>189</v>
      </c>
      <c r="J132" s="44">
        <v>38</v>
      </c>
      <c r="K132" s="44">
        <v>28</v>
      </c>
      <c r="L132" s="44">
        <v>123</v>
      </c>
      <c r="M132" s="44">
        <v>34</v>
      </c>
      <c r="N132" s="44">
        <v>262</v>
      </c>
      <c r="O132" s="44">
        <v>251</v>
      </c>
      <c r="P132" s="44">
        <v>40</v>
      </c>
      <c r="Q132" s="44">
        <v>28</v>
      </c>
      <c r="R132" s="44">
        <v>104</v>
      </c>
      <c r="S132" s="44">
        <v>34</v>
      </c>
      <c r="T132" s="44">
        <v>264</v>
      </c>
    </row>
    <row r="133" spans="1:20" x14ac:dyDescent="0.3">
      <c r="A133" s="3">
        <v>826</v>
      </c>
      <c r="B133" s="4" t="s">
        <v>129</v>
      </c>
      <c r="C133" s="44">
        <v>502</v>
      </c>
      <c r="D133" s="44">
        <v>135</v>
      </c>
      <c r="E133" s="44">
        <v>73</v>
      </c>
      <c r="F133" s="44">
        <v>69</v>
      </c>
      <c r="G133" s="44">
        <v>104</v>
      </c>
      <c r="H133" s="44">
        <v>392</v>
      </c>
      <c r="I133" s="44">
        <v>529.5</v>
      </c>
      <c r="J133" s="44">
        <v>127</v>
      </c>
      <c r="K133" s="44">
        <v>68.400000000000006</v>
      </c>
      <c r="L133" s="44">
        <v>54.5</v>
      </c>
      <c r="M133" s="44">
        <v>94</v>
      </c>
      <c r="N133" s="44">
        <v>376</v>
      </c>
      <c r="O133" s="44">
        <v>553.6</v>
      </c>
      <c r="P133" s="44">
        <v>176</v>
      </c>
      <c r="Q133" s="44">
        <v>74</v>
      </c>
      <c r="R133" s="44">
        <v>18.5</v>
      </c>
      <c r="S133" s="44">
        <v>124.9</v>
      </c>
      <c r="T133" s="44">
        <v>376.9</v>
      </c>
    </row>
    <row r="134" spans="1:20" x14ac:dyDescent="0.3">
      <c r="A134" s="3">
        <v>827</v>
      </c>
      <c r="B134" s="4" t="s">
        <v>130</v>
      </c>
      <c r="C134" s="44">
        <v>101.6</v>
      </c>
      <c r="D134" s="44">
        <v>19.5</v>
      </c>
      <c r="E134" s="44">
        <v>10.3</v>
      </c>
      <c r="F134" s="44">
        <v>44.1</v>
      </c>
      <c r="G134" s="44">
        <v>18.5</v>
      </c>
      <c r="H134" s="44">
        <v>131.6</v>
      </c>
      <c r="I134" s="44">
        <v>85</v>
      </c>
      <c r="J134" s="44">
        <v>17</v>
      </c>
      <c r="K134" s="44">
        <v>13</v>
      </c>
      <c r="L134" s="44">
        <v>56</v>
      </c>
      <c r="M134" s="44">
        <v>16</v>
      </c>
      <c r="N134" s="44">
        <v>118</v>
      </c>
      <c r="O134" s="44">
        <v>130</v>
      </c>
      <c r="P134" s="44">
        <v>21</v>
      </c>
      <c r="Q134" s="44">
        <v>15</v>
      </c>
      <c r="R134" s="44">
        <v>54</v>
      </c>
      <c r="S134" s="44">
        <v>18</v>
      </c>
      <c r="T134" s="44">
        <v>137</v>
      </c>
    </row>
    <row r="135" spans="1:20" x14ac:dyDescent="0.3">
      <c r="A135" s="3">
        <v>828</v>
      </c>
      <c r="B135" s="4" t="s">
        <v>131</v>
      </c>
      <c r="C135" s="44">
        <v>133.9</v>
      </c>
      <c r="D135" s="44">
        <v>34.799999999999997</v>
      </c>
      <c r="E135" s="44">
        <v>8.9</v>
      </c>
      <c r="F135" s="44">
        <v>68.099999999999994</v>
      </c>
      <c r="G135" s="44">
        <v>32.6</v>
      </c>
      <c r="H135" s="44">
        <v>115.4</v>
      </c>
      <c r="I135" s="44">
        <v>135.5</v>
      </c>
      <c r="J135" s="44">
        <v>34.1</v>
      </c>
      <c r="K135" s="44">
        <v>11.8</v>
      </c>
      <c r="L135" s="44">
        <v>63.7</v>
      </c>
      <c r="M135" s="44">
        <v>25.2</v>
      </c>
      <c r="N135" s="44">
        <v>120.7</v>
      </c>
      <c r="O135" s="44">
        <v>115.3</v>
      </c>
      <c r="P135" s="44">
        <v>35.799999999999997</v>
      </c>
      <c r="Q135" s="44">
        <v>8.8000000000000007</v>
      </c>
      <c r="R135" s="44">
        <v>69.3</v>
      </c>
      <c r="S135" s="44">
        <v>31.4</v>
      </c>
      <c r="T135" s="44">
        <v>110.2</v>
      </c>
    </row>
    <row r="136" spans="1:20" x14ac:dyDescent="0.3">
      <c r="A136" s="3">
        <v>829</v>
      </c>
      <c r="B136" s="4" t="s">
        <v>132</v>
      </c>
      <c r="C136" s="44">
        <v>111</v>
      </c>
      <c r="D136" s="44">
        <v>28.9</v>
      </c>
      <c r="E136" s="44">
        <v>7.4</v>
      </c>
      <c r="F136" s="44">
        <v>56.3</v>
      </c>
      <c r="G136" s="44">
        <v>27.4</v>
      </c>
      <c r="H136" s="44">
        <v>95.5</v>
      </c>
      <c r="I136" s="44">
        <v>113.2</v>
      </c>
      <c r="J136" s="44">
        <v>28.1</v>
      </c>
      <c r="K136" s="44">
        <v>9.6</v>
      </c>
      <c r="L136" s="44">
        <v>53.3</v>
      </c>
      <c r="M136" s="44">
        <v>20.7</v>
      </c>
      <c r="N136" s="44">
        <v>100.6</v>
      </c>
      <c r="O136" s="44">
        <v>94.9</v>
      </c>
      <c r="P136" s="44">
        <v>29.2</v>
      </c>
      <c r="Q136" s="44">
        <v>7.3</v>
      </c>
      <c r="R136" s="44">
        <v>57</v>
      </c>
      <c r="S136" s="44">
        <v>25.6</v>
      </c>
      <c r="T136" s="44">
        <v>90.6</v>
      </c>
    </row>
    <row r="137" spans="1:20" x14ac:dyDescent="0.3">
      <c r="A137" s="3">
        <v>830</v>
      </c>
      <c r="B137" s="4" t="s">
        <v>133</v>
      </c>
      <c r="C137" s="44">
        <v>145</v>
      </c>
      <c r="D137" s="44">
        <v>35</v>
      </c>
      <c r="E137" s="44">
        <v>37</v>
      </c>
      <c r="F137" s="44">
        <v>61</v>
      </c>
      <c r="G137" s="44">
        <v>36</v>
      </c>
      <c r="H137" s="44">
        <v>121</v>
      </c>
      <c r="I137" s="44">
        <v>154</v>
      </c>
      <c r="J137" s="44">
        <v>37</v>
      </c>
      <c r="K137" s="44">
        <v>23</v>
      </c>
      <c r="L137" s="44">
        <v>56</v>
      </c>
      <c r="M137" s="44">
        <v>36</v>
      </c>
      <c r="N137" s="44">
        <v>141</v>
      </c>
      <c r="O137" s="44">
        <v>199</v>
      </c>
      <c r="P137" s="44">
        <v>50</v>
      </c>
      <c r="Q137" s="44">
        <v>29</v>
      </c>
      <c r="R137" s="44">
        <v>73</v>
      </c>
      <c r="S137" s="44">
        <v>38</v>
      </c>
      <c r="T137" s="44">
        <v>144</v>
      </c>
    </row>
    <row r="138" spans="1:20" x14ac:dyDescent="0.3">
      <c r="A138" s="3">
        <v>831</v>
      </c>
      <c r="B138" s="4" t="s">
        <v>134</v>
      </c>
      <c r="C138" s="44">
        <v>66.599999999999994</v>
      </c>
      <c r="D138" s="44">
        <v>17</v>
      </c>
      <c r="E138" s="44">
        <v>4.4000000000000004</v>
      </c>
      <c r="F138" s="44">
        <v>34.1</v>
      </c>
      <c r="G138" s="44">
        <v>16.3</v>
      </c>
      <c r="H138" s="44">
        <v>57</v>
      </c>
      <c r="I138" s="44">
        <v>69.599999999999994</v>
      </c>
      <c r="J138" s="44">
        <v>17</v>
      </c>
      <c r="K138" s="44">
        <v>5.9</v>
      </c>
      <c r="L138" s="44">
        <v>32.6</v>
      </c>
      <c r="M138" s="44">
        <v>12.6</v>
      </c>
      <c r="N138" s="44">
        <v>61.4</v>
      </c>
      <c r="O138" s="44">
        <v>59.8</v>
      </c>
      <c r="P138" s="44">
        <v>18.2</v>
      </c>
      <c r="Q138" s="44">
        <v>4.4000000000000004</v>
      </c>
      <c r="R138" s="44">
        <v>35.799999999999997</v>
      </c>
      <c r="S138" s="44">
        <v>16.100000000000001</v>
      </c>
      <c r="T138" s="44">
        <v>56.9</v>
      </c>
    </row>
    <row r="139" spans="1:20" x14ac:dyDescent="0.3">
      <c r="A139" s="3">
        <v>833</v>
      </c>
      <c r="B139" s="4" t="s">
        <v>135</v>
      </c>
      <c r="C139" s="44">
        <v>102.8</v>
      </c>
      <c r="D139" s="44">
        <v>26.6</v>
      </c>
      <c r="E139" s="44">
        <v>7.4</v>
      </c>
      <c r="F139" s="44">
        <v>52.5</v>
      </c>
      <c r="G139" s="44">
        <v>25.2</v>
      </c>
      <c r="H139" s="44">
        <v>88.8</v>
      </c>
      <c r="I139" s="44">
        <v>103.6</v>
      </c>
      <c r="J139" s="44">
        <v>25.9</v>
      </c>
      <c r="K139" s="44">
        <v>8.9</v>
      </c>
      <c r="L139" s="44">
        <v>48.8</v>
      </c>
      <c r="M139" s="44">
        <v>19.2</v>
      </c>
      <c r="N139" s="44">
        <v>92.5</v>
      </c>
      <c r="O139" s="44">
        <v>88.4</v>
      </c>
      <c r="P139" s="44">
        <v>27</v>
      </c>
      <c r="Q139" s="44">
        <v>6.6</v>
      </c>
      <c r="R139" s="44">
        <v>52.6</v>
      </c>
      <c r="S139" s="44">
        <v>24.1</v>
      </c>
      <c r="T139" s="44">
        <v>84</v>
      </c>
    </row>
    <row r="140" spans="1:20" x14ac:dyDescent="0.3">
      <c r="A140" s="3">
        <v>834</v>
      </c>
      <c r="B140" s="4" t="s">
        <v>136</v>
      </c>
      <c r="C140" s="44">
        <v>203.5</v>
      </c>
      <c r="D140" s="44">
        <v>52.5</v>
      </c>
      <c r="E140" s="44">
        <v>14.1</v>
      </c>
      <c r="F140" s="44">
        <v>103.6</v>
      </c>
      <c r="G140" s="44">
        <v>49.6</v>
      </c>
      <c r="H140" s="44">
        <v>174.6</v>
      </c>
      <c r="I140" s="44">
        <v>218.3</v>
      </c>
      <c r="J140" s="44">
        <v>54.8</v>
      </c>
      <c r="K140" s="44">
        <v>18.5</v>
      </c>
      <c r="L140" s="44">
        <v>102.9</v>
      </c>
      <c r="M140" s="44">
        <v>40</v>
      </c>
      <c r="N140" s="44">
        <v>193.9</v>
      </c>
      <c r="O140" s="44">
        <v>189.8</v>
      </c>
      <c r="P140" s="44">
        <v>58.4</v>
      </c>
      <c r="Q140" s="44">
        <v>14.6</v>
      </c>
      <c r="R140" s="44">
        <v>113.9</v>
      </c>
      <c r="S140" s="44">
        <v>51.1</v>
      </c>
      <c r="T140" s="44">
        <v>181</v>
      </c>
    </row>
    <row r="141" spans="1:20" x14ac:dyDescent="0.3">
      <c r="A141" s="3">
        <v>901</v>
      </c>
      <c r="B141" s="4" t="s">
        <v>137</v>
      </c>
      <c r="C141" s="44">
        <v>392</v>
      </c>
      <c r="D141" s="44">
        <v>123</v>
      </c>
      <c r="E141" s="44">
        <v>32</v>
      </c>
      <c r="F141" s="44">
        <v>163</v>
      </c>
      <c r="G141" s="44">
        <v>78</v>
      </c>
      <c r="H141" s="44">
        <v>361</v>
      </c>
      <c r="I141" s="44">
        <v>313</v>
      </c>
      <c r="J141" s="44">
        <v>115</v>
      </c>
      <c r="K141" s="44">
        <v>34</v>
      </c>
      <c r="L141" s="44">
        <v>158</v>
      </c>
      <c r="M141" s="44">
        <v>77</v>
      </c>
      <c r="N141" s="44">
        <v>368</v>
      </c>
      <c r="O141" s="44">
        <v>321</v>
      </c>
      <c r="P141" s="44">
        <v>110</v>
      </c>
      <c r="Q141" s="44">
        <v>46</v>
      </c>
      <c r="R141" s="44">
        <v>148</v>
      </c>
      <c r="S141" s="44">
        <v>86</v>
      </c>
      <c r="T141" s="44">
        <v>387</v>
      </c>
    </row>
    <row r="142" spans="1:20" x14ac:dyDescent="0.3">
      <c r="A142" s="3">
        <v>904</v>
      </c>
      <c r="B142" s="4" t="s">
        <v>138</v>
      </c>
      <c r="C142" s="44">
        <v>1396</v>
      </c>
      <c r="D142" s="44">
        <v>371</v>
      </c>
      <c r="E142" s="44">
        <v>325</v>
      </c>
      <c r="F142" s="44">
        <v>544</v>
      </c>
      <c r="G142" s="44">
        <v>158</v>
      </c>
      <c r="H142" s="44">
        <v>1022</v>
      </c>
      <c r="I142" s="44">
        <v>1347</v>
      </c>
      <c r="J142" s="44">
        <v>377</v>
      </c>
      <c r="K142" s="44">
        <v>324</v>
      </c>
      <c r="L142" s="44">
        <v>608</v>
      </c>
      <c r="M142" s="44">
        <v>191</v>
      </c>
      <c r="N142" s="44">
        <v>1008</v>
      </c>
      <c r="O142" s="44">
        <v>1305</v>
      </c>
      <c r="P142" s="44">
        <v>394</v>
      </c>
      <c r="Q142" s="44">
        <v>312</v>
      </c>
      <c r="R142" s="44">
        <v>614</v>
      </c>
      <c r="S142" s="44">
        <v>190</v>
      </c>
      <c r="T142" s="44">
        <v>1424</v>
      </c>
    </row>
    <row r="143" spans="1:20" x14ac:dyDescent="0.3">
      <c r="A143" s="3">
        <v>906</v>
      </c>
      <c r="B143" s="4" t="s">
        <v>139</v>
      </c>
      <c r="C143" s="44">
        <v>2733</v>
      </c>
      <c r="D143" s="44">
        <v>726</v>
      </c>
      <c r="E143" s="44">
        <v>635</v>
      </c>
      <c r="F143" s="44">
        <v>1065</v>
      </c>
      <c r="G143" s="44">
        <v>309</v>
      </c>
      <c r="H143" s="44">
        <v>2001</v>
      </c>
      <c r="I143" s="44">
        <v>2635</v>
      </c>
      <c r="J143" s="44">
        <v>737</v>
      </c>
      <c r="K143" s="44">
        <v>633</v>
      </c>
      <c r="L143" s="44">
        <v>1190</v>
      </c>
      <c r="M143" s="44">
        <v>374</v>
      </c>
      <c r="N143" s="44">
        <v>1972</v>
      </c>
      <c r="O143" s="44">
        <v>2521</v>
      </c>
      <c r="P143" s="44">
        <v>762</v>
      </c>
      <c r="Q143" s="44">
        <v>603</v>
      </c>
      <c r="R143" s="44">
        <v>1187</v>
      </c>
      <c r="S143" s="44">
        <v>368</v>
      </c>
      <c r="T143" s="44">
        <v>2752</v>
      </c>
    </row>
    <row r="144" spans="1:20" x14ac:dyDescent="0.3">
      <c r="A144" s="3">
        <v>911</v>
      </c>
      <c r="B144" s="4" t="s">
        <v>140</v>
      </c>
      <c r="C144" s="44">
        <v>137</v>
      </c>
      <c r="D144" s="44">
        <v>43</v>
      </c>
      <c r="E144" s="44">
        <v>11</v>
      </c>
      <c r="F144" s="44">
        <v>57</v>
      </c>
      <c r="G144" s="44">
        <v>27</v>
      </c>
      <c r="H144" s="44">
        <v>126</v>
      </c>
      <c r="I144" s="44">
        <v>110</v>
      </c>
      <c r="J144" s="44">
        <v>40</v>
      </c>
      <c r="K144" s="44">
        <v>12</v>
      </c>
      <c r="L144" s="44">
        <v>56</v>
      </c>
      <c r="M144" s="44">
        <v>27</v>
      </c>
      <c r="N144" s="44">
        <v>130</v>
      </c>
      <c r="O144" s="44">
        <v>111</v>
      </c>
      <c r="P144" s="44">
        <v>38</v>
      </c>
      <c r="Q144" s="44">
        <v>16</v>
      </c>
      <c r="R144" s="44">
        <v>51</v>
      </c>
      <c r="S144" s="44">
        <v>30</v>
      </c>
      <c r="T144" s="44">
        <v>134</v>
      </c>
    </row>
    <row r="145" spans="1:20" x14ac:dyDescent="0.3">
      <c r="A145" s="3">
        <v>912</v>
      </c>
      <c r="B145" s="6" t="s">
        <v>141</v>
      </c>
      <c r="C145" s="44">
        <v>119</v>
      </c>
      <c r="D145" s="44">
        <v>37</v>
      </c>
      <c r="E145" s="44">
        <v>10</v>
      </c>
      <c r="F145" s="44">
        <v>49</v>
      </c>
      <c r="G145" s="44">
        <v>24</v>
      </c>
      <c r="H145" s="44">
        <v>110</v>
      </c>
      <c r="I145" s="44">
        <v>99</v>
      </c>
      <c r="J145" s="44">
        <v>36</v>
      </c>
      <c r="K145" s="44">
        <v>11</v>
      </c>
      <c r="L145" s="44">
        <v>50</v>
      </c>
      <c r="M145" s="44">
        <v>24</v>
      </c>
      <c r="N145" s="44">
        <v>116</v>
      </c>
      <c r="O145" s="44">
        <v>101</v>
      </c>
      <c r="P145" s="44">
        <v>35</v>
      </c>
      <c r="Q145" s="44">
        <v>14</v>
      </c>
      <c r="R145" s="44">
        <v>47</v>
      </c>
      <c r="S145" s="44">
        <v>27</v>
      </c>
      <c r="T145" s="44">
        <v>122</v>
      </c>
    </row>
    <row r="146" spans="1:20" x14ac:dyDescent="0.3">
      <c r="A146" s="3">
        <v>914</v>
      </c>
      <c r="B146" s="4" t="s">
        <v>142</v>
      </c>
      <c r="C146" s="44">
        <v>343</v>
      </c>
      <c r="D146" s="44">
        <v>107</v>
      </c>
      <c r="E146" s="44">
        <v>28</v>
      </c>
      <c r="F146" s="44">
        <v>143</v>
      </c>
      <c r="G146" s="44">
        <v>68</v>
      </c>
      <c r="H146" s="44">
        <v>316</v>
      </c>
      <c r="I146" s="44">
        <v>275</v>
      </c>
      <c r="J146" s="44">
        <v>101</v>
      </c>
      <c r="K146" s="44">
        <v>30</v>
      </c>
      <c r="L146" s="44">
        <v>139</v>
      </c>
      <c r="M146" s="44">
        <v>68</v>
      </c>
      <c r="N146" s="44">
        <v>324</v>
      </c>
      <c r="O146" s="44">
        <v>283</v>
      </c>
      <c r="P146" s="44">
        <v>97</v>
      </c>
      <c r="Q146" s="44">
        <v>40</v>
      </c>
      <c r="R146" s="44">
        <v>131</v>
      </c>
      <c r="S146" s="44">
        <v>76</v>
      </c>
      <c r="T146" s="44">
        <v>341</v>
      </c>
    </row>
    <row r="147" spans="1:20" x14ac:dyDescent="0.3">
      <c r="A147" s="3">
        <v>919</v>
      </c>
      <c r="B147" s="4" t="s">
        <v>143</v>
      </c>
      <c r="C147" s="44">
        <v>352</v>
      </c>
      <c r="D147" s="44">
        <v>93</v>
      </c>
      <c r="E147" s="44">
        <v>81</v>
      </c>
      <c r="F147" s="44">
        <v>137</v>
      </c>
      <c r="G147" s="44">
        <v>40</v>
      </c>
      <c r="H147" s="44">
        <v>258</v>
      </c>
      <c r="I147" s="44">
        <v>345</v>
      </c>
      <c r="J147" s="44">
        <v>96</v>
      </c>
      <c r="K147" s="44">
        <v>83</v>
      </c>
      <c r="L147" s="44">
        <v>156</v>
      </c>
      <c r="M147" s="44">
        <v>49</v>
      </c>
      <c r="N147" s="44">
        <v>258</v>
      </c>
      <c r="O147" s="44">
        <v>333</v>
      </c>
      <c r="P147" s="44">
        <v>101</v>
      </c>
      <c r="Q147" s="44">
        <v>80</v>
      </c>
      <c r="R147" s="44">
        <v>157</v>
      </c>
      <c r="S147" s="44">
        <v>49</v>
      </c>
      <c r="T147" s="44">
        <v>364</v>
      </c>
    </row>
    <row r="148" spans="1:20" x14ac:dyDescent="0.3">
      <c r="A148" s="3">
        <v>926</v>
      </c>
      <c r="B148" s="4" t="s">
        <v>144</v>
      </c>
      <c r="C148" s="44">
        <v>532</v>
      </c>
      <c r="D148" s="44">
        <v>126</v>
      </c>
      <c r="E148" s="44">
        <v>74</v>
      </c>
      <c r="F148" s="44">
        <v>250</v>
      </c>
      <c r="G148" s="44">
        <v>175</v>
      </c>
      <c r="H148" s="44">
        <v>566</v>
      </c>
      <c r="I148" s="44">
        <v>552</v>
      </c>
      <c r="J148" s="44">
        <v>131</v>
      </c>
      <c r="K148" s="44">
        <v>82</v>
      </c>
      <c r="L148" s="44">
        <v>262</v>
      </c>
      <c r="M148" s="44">
        <v>173</v>
      </c>
      <c r="N148" s="44">
        <v>637</v>
      </c>
      <c r="O148" s="44">
        <v>523</v>
      </c>
      <c r="P148" s="44">
        <v>140</v>
      </c>
      <c r="Q148" s="44">
        <v>97</v>
      </c>
      <c r="R148" s="44">
        <v>266</v>
      </c>
      <c r="S148" s="44">
        <v>0</v>
      </c>
      <c r="T148" s="44">
        <v>647</v>
      </c>
    </row>
    <row r="149" spans="1:20" x14ac:dyDescent="0.3">
      <c r="A149" s="3">
        <v>928</v>
      </c>
      <c r="B149" s="4" t="s">
        <v>145</v>
      </c>
      <c r="C149" s="44">
        <v>259</v>
      </c>
      <c r="D149" s="44">
        <v>61</v>
      </c>
      <c r="E149" s="44">
        <v>36</v>
      </c>
      <c r="F149" s="44">
        <v>122</v>
      </c>
      <c r="G149" s="44">
        <v>85</v>
      </c>
      <c r="H149" s="44">
        <v>275</v>
      </c>
      <c r="I149" s="44">
        <v>267</v>
      </c>
      <c r="J149" s="44">
        <v>64</v>
      </c>
      <c r="K149" s="44">
        <v>39</v>
      </c>
      <c r="L149" s="44">
        <v>127</v>
      </c>
      <c r="M149" s="44">
        <v>84</v>
      </c>
      <c r="N149" s="44">
        <v>308</v>
      </c>
      <c r="O149" s="44">
        <v>250</v>
      </c>
      <c r="P149" s="44">
        <v>67</v>
      </c>
      <c r="Q149" s="44">
        <v>46</v>
      </c>
      <c r="R149" s="44">
        <v>127</v>
      </c>
      <c r="S149" s="44">
        <v>0</v>
      </c>
      <c r="T149" s="44">
        <v>310</v>
      </c>
    </row>
    <row r="150" spans="1:20" x14ac:dyDescent="0.3">
      <c r="A150" s="3">
        <v>929</v>
      </c>
      <c r="B150" s="4" t="s">
        <v>146</v>
      </c>
      <c r="C150" s="44">
        <v>149</v>
      </c>
      <c r="D150" s="44">
        <v>36</v>
      </c>
      <c r="E150" s="44">
        <v>38</v>
      </c>
      <c r="F150" s="44">
        <v>62</v>
      </c>
      <c r="G150" s="44">
        <v>37</v>
      </c>
      <c r="H150" s="44">
        <v>124</v>
      </c>
      <c r="I150" s="44">
        <v>148</v>
      </c>
      <c r="J150" s="44">
        <v>35</v>
      </c>
      <c r="K150" s="44">
        <v>22</v>
      </c>
      <c r="L150" s="44">
        <v>54</v>
      </c>
      <c r="M150" s="44">
        <v>35</v>
      </c>
      <c r="N150" s="44">
        <v>135</v>
      </c>
      <c r="O150" s="44">
        <v>187</v>
      </c>
      <c r="P150" s="44">
        <v>47</v>
      </c>
      <c r="Q150" s="44">
        <v>27</v>
      </c>
      <c r="R150" s="44">
        <v>68</v>
      </c>
      <c r="S150" s="44">
        <v>35</v>
      </c>
      <c r="T150" s="44">
        <v>135</v>
      </c>
    </row>
    <row r="151" spans="1:20" x14ac:dyDescent="0.3">
      <c r="A151" s="3">
        <v>935</v>
      </c>
      <c r="B151" s="4" t="s">
        <v>147</v>
      </c>
      <c r="C151" s="44">
        <v>71</v>
      </c>
      <c r="D151" s="44">
        <v>27</v>
      </c>
      <c r="E151" s="44">
        <v>14</v>
      </c>
      <c r="F151" s="44">
        <v>50</v>
      </c>
      <c r="G151" s="44">
        <v>24</v>
      </c>
      <c r="H151" s="44">
        <v>97</v>
      </c>
      <c r="I151" s="44">
        <v>65</v>
      </c>
      <c r="J151" s="44">
        <v>28</v>
      </c>
      <c r="K151" s="44">
        <v>17</v>
      </c>
      <c r="L151" s="44">
        <v>28</v>
      </c>
      <c r="M151" s="44">
        <v>34</v>
      </c>
      <c r="N151" s="44">
        <v>86</v>
      </c>
      <c r="O151" s="44">
        <v>56</v>
      </c>
      <c r="P151" s="44">
        <v>25</v>
      </c>
      <c r="Q151" s="44">
        <v>15</v>
      </c>
      <c r="R151" s="44">
        <v>25</v>
      </c>
      <c r="S151" s="44">
        <v>15</v>
      </c>
      <c r="T151" s="44">
        <v>69</v>
      </c>
    </row>
    <row r="152" spans="1:20" x14ac:dyDescent="0.3">
      <c r="A152" s="3">
        <v>937</v>
      </c>
      <c r="B152" s="6" t="s">
        <v>148</v>
      </c>
      <c r="C152" s="44">
        <v>203</v>
      </c>
      <c r="D152" s="44">
        <v>78</v>
      </c>
      <c r="E152" s="44">
        <v>39</v>
      </c>
      <c r="F152" s="44">
        <v>144</v>
      </c>
      <c r="G152" s="44">
        <v>70</v>
      </c>
      <c r="H152" s="44">
        <v>279</v>
      </c>
      <c r="I152" s="44">
        <v>187</v>
      </c>
      <c r="J152" s="44">
        <v>80</v>
      </c>
      <c r="K152" s="44">
        <v>50</v>
      </c>
      <c r="L152" s="44">
        <v>80</v>
      </c>
      <c r="M152" s="44">
        <v>98</v>
      </c>
      <c r="N152" s="44">
        <v>249</v>
      </c>
      <c r="O152" s="44">
        <v>163</v>
      </c>
      <c r="P152" s="44">
        <v>72</v>
      </c>
      <c r="Q152" s="44">
        <v>43</v>
      </c>
      <c r="R152" s="44">
        <v>72</v>
      </c>
      <c r="S152" s="44">
        <v>43</v>
      </c>
      <c r="T152" s="44">
        <v>202</v>
      </c>
    </row>
    <row r="153" spans="1:20" x14ac:dyDescent="0.3">
      <c r="A153" s="3">
        <v>938</v>
      </c>
      <c r="B153" s="4" t="s">
        <v>149</v>
      </c>
      <c r="C153" s="44">
        <v>69</v>
      </c>
      <c r="D153" s="44">
        <v>26</v>
      </c>
      <c r="E153" s="44">
        <v>13</v>
      </c>
      <c r="F153" s="44">
        <v>49</v>
      </c>
      <c r="G153" s="44">
        <v>24</v>
      </c>
      <c r="H153" s="44">
        <v>94</v>
      </c>
      <c r="I153" s="44">
        <v>63</v>
      </c>
      <c r="J153" s="44">
        <v>27</v>
      </c>
      <c r="K153" s="44">
        <v>17</v>
      </c>
      <c r="L153" s="44">
        <v>27</v>
      </c>
      <c r="M153" s="44">
        <v>33</v>
      </c>
      <c r="N153" s="44">
        <v>84</v>
      </c>
      <c r="O153" s="44">
        <v>55</v>
      </c>
      <c r="P153" s="44">
        <v>24</v>
      </c>
      <c r="Q153" s="44">
        <v>15</v>
      </c>
      <c r="R153" s="44">
        <v>24</v>
      </c>
      <c r="S153" s="44">
        <v>14</v>
      </c>
      <c r="T153" s="44">
        <v>68</v>
      </c>
    </row>
    <row r="154" spans="1:20" x14ac:dyDescent="0.3">
      <c r="A154" s="3">
        <v>940</v>
      </c>
      <c r="B154" s="4" t="s">
        <v>150</v>
      </c>
      <c r="C154" s="44">
        <v>76</v>
      </c>
      <c r="D154" s="44">
        <v>29</v>
      </c>
      <c r="E154" s="44">
        <v>14</v>
      </c>
      <c r="F154" s="44">
        <v>54</v>
      </c>
      <c r="G154" s="44">
        <v>26</v>
      </c>
      <c r="H154" s="44">
        <v>104</v>
      </c>
      <c r="I154" s="44">
        <v>72</v>
      </c>
      <c r="J154" s="44">
        <v>30</v>
      </c>
      <c r="K154" s="44">
        <v>19</v>
      </c>
      <c r="L154" s="44">
        <v>30</v>
      </c>
      <c r="M154" s="44">
        <v>38</v>
      </c>
      <c r="N154" s="44">
        <v>95</v>
      </c>
      <c r="O154" s="44">
        <v>62</v>
      </c>
      <c r="P154" s="44">
        <v>27</v>
      </c>
      <c r="Q154" s="44">
        <v>16</v>
      </c>
      <c r="R154" s="44">
        <v>27</v>
      </c>
      <c r="S154" s="44">
        <v>16</v>
      </c>
      <c r="T154" s="44">
        <v>77</v>
      </c>
    </row>
    <row r="155" spans="1:20" x14ac:dyDescent="0.3">
      <c r="A155" s="3">
        <v>941</v>
      </c>
      <c r="B155" s="4" t="s">
        <v>151</v>
      </c>
      <c r="C155" s="44">
        <v>79</v>
      </c>
      <c r="D155" s="44">
        <v>30</v>
      </c>
      <c r="E155" s="44">
        <v>15</v>
      </c>
      <c r="F155" s="44">
        <v>56</v>
      </c>
      <c r="G155" s="44">
        <v>27</v>
      </c>
      <c r="H155" s="44">
        <v>108</v>
      </c>
      <c r="I155" s="44">
        <v>79</v>
      </c>
      <c r="J155" s="44">
        <v>34</v>
      </c>
      <c r="K155" s="44">
        <v>21</v>
      </c>
      <c r="L155" s="44">
        <v>34</v>
      </c>
      <c r="M155" s="44">
        <v>42</v>
      </c>
      <c r="N155" s="44">
        <v>105</v>
      </c>
      <c r="O155" s="44">
        <v>70</v>
      </c>
      <c r="P155" s="44">
        <v>31</v>
      </c>
      <c r="Q155" s="44">
        <v>19</v>
      </c>
      <c r="R155" s="44">
        <v>31</v>
      </c>
      <c r="S155" s="44">
        <v>18</v>
      </c>
      <c r="T155" s="44">
        <v>87</v>
      </c>
    </row>
    <row r="156" spans="1:20" x14ac:dyDescent="0.3">
      <c r="A156" s="3">
        <v>1001</v>
      </c>
      <c r="B156" s="4" t="s">
        <v>152</v>
      </c>
      <c r="C156" s="44">
        <v>5054</v>
      </c>
      <c r="D156" s="44">
        <v>701</v>
      </c>
      <c r="E156" s="44">
        <v>312</v>
      </c>
      <c r="F156" s="44">
        <v>1843</v>
      </c>
      <c r="G156" s="44">
        <v>1117</v>
      </c>
      <c r="H156" s="44">
        <v>4554</v>
      </c>
      <c r="I156" s="44">
        <v>4967</v>
      </c>
      <c r="J156" s="44">
        <v>778</v>
      </c>
      <c r="K156" s="44">
        <v>363</v>
      </c>
      <c r="L156" s="44">
        <v>1970</v>
      </c>
      <c r="M156" s="44">
        <v>1083</v>
      </c>
      <c r="N156" s="44">
        <v>4561</v>
      </c>
      <c r="O156" s="44">
        <v>4799</v>
      </c>
      <c r="P156" s="44">
        <v>844</v>
      </c>
      <c r="Q156" s="44">
        <v>335</v>
      </c>
      <c r="R156" s="44">
        <v>1974</v>
      </c>
      <c r="S156" s="44">
        <v>1096</v>
      </c>
      <c r="T156" s="44">
        <v>4235</v>
      </c>
    </row>
    <row r="157" spans="1:20" x14ac:dyDescent="0.3">
      <c r="A157" s="3">
        <v>1002</v>
      </c>
      <c r="B157" s="4" t="s">
        <v>153</v>
      </c>
      <c r="C157" s="44">
        <v>906</v>
      </c>
      <c r="D157" s="44">
        <v>137</v>
      </c>
      <c r="E157" s="44">
        <v>247</v>
      </c>
      <c r="F157" s="44">
        <v>375</v>
      </c>
      <c r="G157" s="44">
        <v>215</v>
      </c>
      <c r="H157" s="44">
        <v>825</v>
      </c>
      <c r="I157" s="44">
        <v>919.6</v>
      </c>
      <c r="J157" s="44">
        <v>272.5</v>
      </c>
      <c r="K157" s="44">
        <v>198.9</v>
      </c>
      <c r="L157" s="44">
        <v>436.7</v>
      </c>
      <c r="M157" s="44">
        <v>214.6</v>
      </c>
      <c r="N157" s="44">
        <v>860</v>
      </c>
      <c r="O157" s="44">
        <v>891.2</v>
      </c>
      <c r="P157" s="44">
        <v>253.6</v>
      </c>
      <c r="Q157" s="44">
        <v>305.10000000000002</v>
      </c>
      <c r="R157" s="44">
        <v>435.6</v>
      </c>
      <c r="S157" s="44">
        <v>234.6</v>
      </c>
      <c r="T157" s="44">
        <v>782</v>
      </c>
    </row>
    <row r="158" spans="1:20" x14ac:dyDescent="0.3">
      <c r="A158" s="3">
        <v>1003</v>
      </c>
      <c r="B158" s="4" t="s">
        <v>154</v>
      </c>
      <c r="C158" s="44">
        <v>363</v>
      </c>
      <c r="D158" s="44">
        <v>87</v>
      </c>
      <c r="E158" s="44">
        <v>32</v>
      </c>
      <c r="F158" s="44">
        <v>286</v>
      </c>
      <c r="G158" s="44">
        <v>148</v>
      </c>
      <c r="H158" s="44">
        <v>552</v>
      </c>
      <c r="I158" s="44">
        <v>452</v>
      </c>
      <c r="J158" s="44">
        <v>87</v>
      </c>
      <c r="K158" s="44">
        <v>33</v>
      </c>
      <c r="L158" s="44">
        <v>266</v>
      </c>
      <c r="M158" s="44">
        <v>216</v>
      </c>
      <c r="N158" s="44">
        <v>546</v>
      </c>
      <c r="O158" s="44">
        <v>395</v>
      </c>
      <c r="P158" s="44">
        <v>105</v>
      </c>
      <c r="Q158" s="44">
        <v>26</v>
      </c>
      <c r="R158" s="44">
        <v>164</v>
      </c>
      <c r="S158" s="44">
        <v>103</v>
      </c>
      <c r="T158" s="44">
        <v>519</v>
      </c>
    </row>
    <row r="159" spans="1:20" x14ac:dyDescent="0.3">
      <c r="A159" s="3">
        <v>1004</v>
      </c>
      <c r="B159" s="4" t="s">
        <v>155</v>
      </c>
      <c r="C159" s="44">
        <v>387</v>
      </c>
      <c r="D159" s="44">
        <v>87</v>
      </c>
      <c r="E159" s="44">
        <v>77</v>
      </c>
      <c r="F159" s="44">
        <v>157</v>
      </c>
      <c r="G159" s="44">
        <v>70</v>
      </c>
      <c r="H159" s="44">
        <v>616</v>
      </c>
      <c r="I159" s="44">
        <v>488</v>
      </c>
      <c r="J159" s="44">
        <v>104</v>
      </c>
      <c r="K159" s="44">
        <v>71</v>
      </c>
      <c r="L159" s="44">
        <v>172</v>
      </c>
      <c r="M159" s="44">
        <v>140</v>
      </c>
      <c r="N159" s="44">
        <v>601</v>
      </c>
      <c r="O159" s="44">
        <v>353</v>
      </c>
      <c r="P159" s="44">
        <v>114</v>
      </c>
      <c r="Q159" s="44">
        <v>70</v>
      </c>
      <c r="R159" s="44">
        <v>169</v>
      </c>
      <c r="S159" s="44">
        <v>139</v>
      </c>
      <c r="T159" s="44">
        <v>612</v>
      </c>
    </row>
    <row r="160" spans="1:20" x14ac:dyDescent="0.3">
      <c r="A160" s="3">
        <v>1014</v>
      </c>
      <c r="B160" s="4" t="s">
        <v>156</v>
      </c>
      <c r="C160" s="44">
        <v>815</v>
      </c>
      <c r="D160" s="44">
        <v>113</v>
      </c>
      <c r="E160" s="44">
        <v>50</v>
      </c>
      <c r="F160" s="44">
        <v>297</v>
      </c>
      <c r="G160" s="44">
        <v>180</v>
      </c>
      <c r="H160" s="44">
        <v>735</v>
      </c>
      <c r="I160" s="44">
        <v>803</v>
      </c>
      <c r="J160" s="44">
        <v>126</v>
      </c>
      <c r="K160" s="44">
        <v>59</v>
      </c>
      <c r="L160" s="44">
        <v>319</v>
      </c>
      <c r="M160" s="44">
        <v>175</v>
      </c>
      <c r="N160" s="44">
        <v>738</v>
      </c>
      <c r="O160" s="44">
        <v>764</v>
      </c>
      <c r="P160" s="44">
        <v>134</v>
      </c>
      <c r="Q160" s="44">
        <v>53</v>
      </c>
      <c r="R160" s="44">
        <v>314</v>
      </c>
      <c r="S160" s="44">
        <v>174</v>
      </c>
      <c r="T160" s="44">
        <v>674</v>
      </c>
    </row>
    <row r="161" spans="1:20" x14ac:dyDescent="0.3">
      <c r="A161" s="3">
        <v>1017</v>
      </c>
      <c r="B161" s="4" t="s">
        <v>157</v>
      </c>
      <c r="C161" s="44">
        <v>366</v>
      </c>
      <c r="D161" s="44">
        <v>51</v>
      </c>
      <c r="E161" s="44">
        <v>23</v>
      </c>
      <c r="F161" s="44">
        <v>134</v>
      </c>
      <c r="G161" s="44">
        <v>81</v>
      </c>
      <c r="H161" s="44">
        <v>330</v>
      </c>
      <c r="I161" s="44">
        <v>365</v>
      </c>
      <c r="J161" s="44">
        <v>57</v>
      </c>
      <c r="K161" s="44">
        <v>27</v>
      </c>
      <c r="L161" s="44">
        <v>145</v>
      </c>
      <c r="M161" s="44">
        <v>80</v>
      </c>
      <c r="N161" s="44">
        <v>335</v>
      </c>
      <c r="O161" s="44">
        <v>349</v>
      </c>
      <c r="P161" s="44">
        <v>61</v>
      </c>
      <c r="Q161" s="44">
        <v>24</v>
      </c>
      <c r="R161" s="44">
        <v>144</v>
      </c>
      <c r="S161" s="44">
        <v>80</v>
      </c>
      <c r="T161" s="44">
        <v>308</v>
      </c>
    </row>
    <row r="162" spans="1:20" x14ac:dyDescent="0.3">
      <c r="A162" s="3">
        <v>1018</v>
      </c>
      <c r="B162" s="4" t="s">
        <v>158</v>
      </c>
      <c r="C162" s="44">
        <v>663</v>
      </c>
      <c r="D162" s="44">
        <v>92</v>
      </c>
      <c r="E162" s="44">
        <v>41</v>
      </c>
      <c r="F162" s="44">
        <v>242</v>
      </c>
      <c r="G162" s="44">
        <v>147</v>
      </c>
      <c r="H162" s="44">
        <v>597</v>
      </c>
      <c r="I162" s="44">
        <v>657</v>
      </c>
      <c r="J162" s="44">
        <v>103</v>
      </c>
      <c r="K162" s="44">
        <v>48</v>
      </c>
      <c r="L162" s="44">
        <v>261</v>
      </c>
      <c r="M162" s="44">
        <v>143</v>
      </c>
      <c r="N162" s="44">
        <v>603</v>
      </c>
      <c r="O162" s="44">
        <v>622</v>
      </c>
      <c r="P162" s="44">
        <v>109</v>
      </c>
      <c r="Q162" s="44">
        <v>43</v>
      </c>
      <c r="R162" s="44">
        <v>256</v>
      </c>
      <c r="S162" s="44">
        <v>142</v>
      </c>
      <c r="T162" s="44">
        <v>548</v>
      </c>
    </row>
    <row r="163" spans="1:20" x14ac:dyDescent="0.3">
      <c r="A163" s="3">
        <v>1021</v>
      </c>
      <c r="B163" s="4" t="s">
        <v>159</v>
      </c>
      <c r="C163" s="44">
        <v>130</v>
      </c>
      <c r="D163" s="44">
        <v>20</v>
      </c>
      <c r="E163" s="44">
        <v>35</v>
      </c>
      <c r="F163" s="44">
        <v>54</v>
      </c>
      <c r="G163" s="44">
        <v>31</v>
      </c>
      <c r="H163" s="44">
        <v>118</v>
      </c>
      <c r="I163" s="44">
        <v>131.5</v>
      </c>
      <c r="J163" s="44">
        <v>38.9</v>
      </c>
      <c r="K163" s="44">
        <v>28.4</v>
      </c>
      <c r="L163" s="44">
        <v>62.1</v>
      </c>
      <c r="M163" s="44">
        <v>30.5</v>
      </c>
      <c r="N163" s="44">
        <v>123</v>
      </c>
      <c r="O163" s="44">
        <v>126.3</v>
      </c>
      <c r="P163" s="44">
        <v>35.799999999999997</v>
      </c>
      <c r="Q163" s="44">
        <v>44.2</v>
      </c>
      <c r="R163" s="44">
        <v>62.1</v>
      </c>
      <c r="S163" s="44">
        <v>33.700000000000003</v>
      </c>
      <c r="T163" s="44">
        <v>111</v>
      </c>
    </row>
    <row r="164" spans="1:20" x14ac:dyDescent="0.3">
      <c r="A164" s="3">
        <v>1026</v>
      </c>
      <c r="B164" s="4" t="s">
        <v>160</v>
      </c>
      <c r="C164" s="44">
        <v>117.9</v>
      </c>
      <c r="D164" s="44">
        <v>16.2</v>
      </c>
      <c r="E164" s="44">
        <v>7.2</v>
      </c>
      <c r="F164" s="44">
        <v>3.6</v>
      </c>
      <c r="G164" s="44">
        <v>14.4</v>
      </c>
      <c r="H164" s="44">
        <v>0</v>
      </c>
      <c r="I164" s="44">
        <v>91</v>
      </c>
      <c r="J164" s="44">
        <v>27</v>
      </c>
      <c r="K164" s="44">
        <v>14</v>
      </c>
      <c r="L164" s="44">
        <v>60</v>
      </c>
      <c r="M164" s="44">
        <v>5</v>
      </c>
      <c r="N164" s="44">
        <v>0</v>
      </c>
      <c r="O164" s="44">
        <v>123.3</v>
      </c>
      <c r="P164" s="44">
        <v>25.2</v>
      </c>
      <c r="Q164" s="44">
        <v>13.5</v>
      </c>
      <c r="R164" s="44">
        <v>36</v>
      </c>
      <c r="S164" s="44">
        <v>15.3</v>
      </c>
      <c r="T164" s="44">
        <v>0</v>
      </c>
    </row>
    <row r="165" spans="1:20" x14ac:dyDescent="0.3">
      <c r="A165" s="3">
        <v>1027</v>
      </c>
      <c r="B165" s="4" t="s">
        <v>161</v>
      </c>
      <c r="C165" s="44">
        <v>99</v>
      </c>
      <c r="D165" s="44">
        <v>15</v>
      </c>
      <c r="E165" s="44">
        <v>27</v>
      </c>
      <c r="F165" s="44">
        <v>41</v>
      </c>
      <c r="G165" s="44">
        <v>24</v>
      </c>
      <c r="H165" s="44">
        <v>90</v>
      </c>
      <c r="I165" s="44">
        <v>100</v>
      </c>
      <c r="J165" s="44">
        <v>29.5</v>
      </c>
      <c r="K165" s="44">
        <v>21</v>
      </c>
      <c r="L165" s="44">
        <v>47.3</v>
      </c>
      <c r="M165" s="44">
        <v>23.1</v>
      </c>
      <c r="N165" s="44">
        <v>94</v>
      </c>
      <c r="O165" s="44">
        <v>97.8</v>
      </c>
      <c r="P165" s="44">
        <v>27.3</v>
      </c>
      <c r="Q165" s="44">
        <v>33.700000000000003</v>
      </c>
      <c r="R165" s="44">
        <v>48.4</v>
      </c>
      <c r="S165" s="44">
        <v>26.3</v>
      </c>
      <c r="T165" s="44">
        <v>86</v>
      </c>
    </row>
    <row r="166" spans="1:20" x14ac:dyDescent="0.3">
      <c r="A166" s="3">
        <v>1029</v>
      </c>
      <c r="B166" s="4" t="s">
        <v>162</v>
      </c>
      <c r="C166" s="44">
        <v>300</v>
      </c>
      <c r="D166" s="44">
        <v>45</v>
      </c>
      <c r="E166" s="44">
        <v>81</v>
      </c>
      <c r="F166" s="44">
        <v>125</v>
      </c>
      <c r="G166" s="44">
        <v>71</v>
      </c>
      <c r="H166" s="44">
        <v>273</v>
      </c>
      <c r="I166" s="44">
        <v>308.3</v>
      </c>
      <c r="J166" s="44">
        <v>91.5</v>
      </c>
      <c r="K166" s="44">
        <v>67.3</v>
      </c>
      <c r="L166" s="44">
        <v>146.30000000000001</v>
      </c>
      <c r="M166" s="44">
        <v>71.599999999999994</v>
      </c>
      <c r="N166" s="44">
        <v>288</v>
      </c>
      <c r="O166" s="44">
        <v>298.8</v>
      </c>
      <c r="P166" s="44">
        <v>85.2</v>
      </c>
      <c r="Q166" s="44">
        <v>103.1</v>
      </c>
      <c r="R166" s="44">
        <v>146.19999999999999</v>
      </c>
      <c r="S166" s="44">
        <v>78.900000000000006</v>
      </c>
      <c r="T166" s="44">
        <v>262</v>
      </c>
    </row>
    <row r="167" spans="1:20" x14ac:dyDescent="0.3">
      <c r="A167" s="3">
        <v>1032</v>
      </c>
      <c r="B167" s="4" t="s">
        <v>163</v>
      </c>
      <c r="C167" s="44">
        <v>323</v>
      </c>
      <c r="D167" s="44">
        <v>78</v>
      </c>
      <c r="E167" s="44">
        <v>28</v>
      </c>
      <c r="F167" s="44">
        <v>254</v>
      </c>
      <c r="G167" s="44">
        <v>132</v>
      </c>
      <c r="H167" s="44">
        <v>490</v>
      </c>
      <c r="I167" s="44">
        <v>405</v>
      </c>
      <c r="J167" s="44">
        <v>78</v>
      </c>
      <c r="K167" s="44">
        <v>29</v>
      </c>
      <c r="L167" s="44">
        <v>238</v>
      </c>
      <c r="M167" s="44">
        <v>194</v>
      </c>
      <c r="N167" s="44">
        <v>489</v>
      </c>
      <c r="O167" s="44">
        <v>355</v>
      </c>
      <c r="P167" s="44">
        <v>94</v>
      </c>
      <c r="Q167" s="44">
        <v>24</v>
      </c>
      <c r="R167" s="44">
        <v>147</v>
      </c>
      <c r="S167" s="44">
        <v>92</v>
      </c>
      <c r="T167" s="44">
        <v>467</v>
      </c>
    </row>
    <row r="168" spans="1:20" x14ac:dyDescent="0.3">
      <c r="A168" s="3">
        <v>1034</v>
      </c>
      <c r="B168" s="4" t="s">
        <v>164</v>
      </c>
      <c r="C168" s="44">
        <v>155.69999999999999</v>
      </c>
      <c r="D168" s="44">
        <v>20.7</v>
      </c>
      <c r="E168" s="44">
        <v>9</v>
      </c>
      <c r="F168" s="44">
        <v>5.4</v>
      </c>
      <c r="G168" s="44">
        <v>18.899999999999999</v>
      </c>
      <c r="H168" s="44">
        <v>0</v>
      </c>
      <c r="I168" s="44">
        <v>104</v>
      </c>
      <c r="J168" s="44">
        <v>32</v>
      </c>
      <c r="K168" s="44">
        <v>17</v>
      </c>
      <c r="L168" s="44">
        <v>68</v>
      </c>
      <c r="M168" s="44">
        <v>6</v>
      </c>
      <c r="N168" s="44">
        <v>0</v>
      </c>
      <c r="O168" s="44">
        <v>138.69999999999999</v>
      </c>
      <c r="P168" s="44">
        <v>29.7</v>
      </c>
      <c r="Q168" s="44">
        <v>14.4</v>
      </c>
      <c r="R168" s="44">
        <v>39.6</v>
      </c>
      <c r="S168" s="44">
        <v>17.100000000000001</v>
      </c>
      <c r="T168" s="44">
        <v>0</v>
      </c>
    </row>
    <row r="169" spans="1:20" x14ac:dyDescent="0.3">
      <c r="A169" s="3">
        <v>1037</v>
      </c>
      <c r="B169" s="4" t="s">
        <v>165</v>
      </c>
      <c r="C169" s="44">
        <v>256</v>
      </c>
      <c r="D169" s="44">
        <v>58</v>
      </c>
      <c r="E169" s="44">
        <v>51</v>
      </c>
      <c r="F169" s="44">
        <v>104</v>
      </c>
      <c r="G169" s="44">
        <v>46</v>
      </c>
      <c r="H169" s="44">
        <v>407</v>
      </c>
      <c r="I169" s="44">
        <v>323</v>
      </c>
      <c r="J169" s="44">
        <v>69</v>
      </c>
      <c r="K169" s="44">
        <v>47</v>
      </c>
      <c r="L169" s="44">
        <v>114</v>
      </c>
      <c r="M169" s="44">
        <v>93</v>
      </c>
      <c r="N169" s="44">
        <v>398</v>
      </c>
      <c r="O169" s="44">
        <v>242</v>
      </c>
      <c r="P169" s="44">
        <v>78</v>
      </c>
      <c r="Q169" s="44">
        <v>48</v>
      </c>
      <c r="R169" s="44">
        <v>116</v>
      </c>
      <c r="S169" s="44">
        <v>95</v>
      </c>
      <c r="T169" s="44">
        <v>419</v>
      </c>
    </row>
    <row r="170" spans="1:20" x14ac:dyDescent="0.3">
      <c r="A170" s="3">
        <v>1046</v>
      </c>
      <c r="B170" s="4" t="s">
        <v>166</v>
      </c>
      <c r="C170" s="44">
        <v>110</v>
      </c>
      <c r="D170" s="44">
        <v>25</v>
      </c>
      <c r="E170" s="44">
        <v>22</v>
      </c>
      <c r="F170" s="44">
        <v>45</v>
      </c>
      <c r="G170" s="44">
        <v>20</v>
      </c>
      <c r="H170" s="44">
        <v>175</v>
      </c>
      <c r="I170" s="44">
        <v>160</v>
      </c>
      <c r="J170" s="44">
        <v>34</v>
      </c>
      <c r="K170" s="44">
        <v>23</v>
      </c>
      <c r="L170" s="44">
        <v>56</v>
      </c>
      <c r="M170" s="44">
        <v>46</v>
      </c>
      <c r="N170" s="44">
        <v>198</v>
      </c>
      <c r="O170" s="44">
        <v>120</v>
      </c>
      <c r="P170" s="44">
        <v>39</v>
      </c>
      <c r="Q170" s="44">
        <v>24</v>
      </c>
      <c r="R170" s="44">
        <v>57</v>
      </c>
      <c r="S170" s="44">
        <v>47</v>
      </c>
      <c r="T170" s="44">
        <v>207</v>
      </c>
    </row>
    <row r="171" spans="1:20" x14ac:dyDescent="0.3">
      <c r="A171" s="3">
        <v>1101</v>
      </c>
      <c r="B171" s="4" t="s">
        <v>167</v>
      </c>
      <c r="C171" s="44">
        <v>443</v>
      </c>
      <c r="D171" s="44">
        <v>129</v>
      </c>
      <c r="E171" s="44">
        <v>124</v>
      </c>
      <c r="F171" s="44">
        <v>204</v>
      </c>
      <c r="G171" s="44">
        <v>97</v>
      </c>
      <c r="H171" s="44">
        <v>1067</v>
      </c>
      <c r="I171" s="44">
        <v>409</v>
      </c>
      <c r="J171" s="44">
        <v>124</v>
      </c>
      <c r="K171" s="44">
        <v>121</v>
      </c>
      <c r="L171" s="44">
        <v>197</v>
      </c>
      <c r="M171" s="44">
        <v>90</v>
      </c>
      <c r="N171" s="44">
        <v>1042</v>
      </c>
      <c r="O171" s="44">
        <v>414</v>
      </c>
      <c r="P171" s="44">
        <v>133</v>
      </c>
      <c r="Q171" s="44">
        <v>121</v>
      </c>
      <c r="R171" s="44">
        <v>202</v>
      </c>
      <c r="S171" s="44">
        <v>90</v>
      </c>
      <c r="T171" s="44">
        <v>1025</v>
      </c>
    </row>
    <row r="172" spans="1:20" x14ac:dyDescent="0.3">
      <c r="A172" s="3">
        <v>1102</v>
      </c>
      <c r="B172" s="4" t="s">
        <v>168</v>
      </c>
      <c r="C172" s="44">
        <v>4021</v>
      </c>
      <c r="D172" s="44">
        <v>699</v>
      </c>
      <c r="E172" s="44">
        <v>661</v>
      </c>
      <c r="F172" s="44">
        <v>702</v>
      </c>
      <c r="G172" s="44">
        <v>425</v>
      </c>
      <c r="H172" s="44">
        <v>6784</v>
      </c>
      <c r="I172" s="44">
        <v>3679</v>
      </c>
      <c r="J172" s="44">
        <v>684</v>
      </c>
      <c r="K172" s="44">
        <v>665</v>
      </c>
      <c r="L172" s="44">
        <v>695</v>
      </c>
      <c r="M172" s="44">
        <v>395</v>
      </c>
      <c r="N172" s="44">
        <v>6883</v>
      </c>
      <c r="O172" s="44">
        <v>3711</v>
      </c>
      <c r="P172" s="44">
        <v>708</v>
      </c>
      <c r="Q172" s="44">
        <v>723</v>
      </c>
      <c r="R172" s="44">
        <v>677</v>
      </c>
      <c r="S172" s="44">
        <v>401</v>
      </c>
      <c r="T172" s="44">
        <v>7000</v>
      </c>
    </row>
    <row r="173" spans="1:20" x14ac:dyDescent="0.3">
      <c r="A173" s="3">
        <v>1103</v>
      </c>
      <c r="B173" s="4" t="s">
        <v>169</v>
      </c>
      <c r="C173" s="44">
        <v>7077</v>
      </c>
      <c r="D173" s="44">
        <v>1230</v>
      </c>
      <c r="E173" s="44">
        <v>1164</v>
      </c>
      <c r="F173" s="44">
        <v>1235</v>
      </c>
      <c r="G173" s="44">
        <v>748</v>
      </c>
      <c r="H173" s="44">
        <v>11939</v>
      </c>
      <c r="I173" s="44">
        <v>6404</v>
      </c>
      <c r="J173" s="44">
        <v>1191</v>
      </c>
      <c r="K173" s="44">
        <v>1157</v>
      </c>
      <c r="L173" s="44">
        <v>1209</v>
      </c>
      <c r="M173" s="44">
        <v>687</v>
      </c>
      <c r="N173" s="44">
        <v>11978</v>
      </c>
      <c r="O173" s="44">
        <v>6412</v>
      </c>
      <c r="P173" s="44">
        <v>1223</v>
      </c>
      <c r="Q173" s="44">
        <v>1249</v>
      </c>
      <c r="R173" s="44">
        <v>1169</v>
      </c>
      <c r="S173" s="44">
        <v>694</v>
      </c>
      <c r="T173" s="44">
        <v>12094</v>
      </c>
    </row>
    <row r="174" spans="1:20" x14ac:dyDescent="0.3">
      <c r="A174" s="3">
        <v>1106</v>
      </c>
      <c r="B174" s="4" t="s">
        <v>170</v>
      </c>
      <c r="C174" s="44">
        <v>1792</v>
      </c>
      <c r="D174" s="44">
        <v>337</v>
      </c>
      <c r="E174" s="44">
        <v>253</v>
      </c>
      <c r="F174" s="44">
        <v>704</v>
      </c>
      <c r="G174" s="44">
        <v>244</v>
      </c>
      <c r="H174" s="44">
        <v>1884</v>
      </c>
      <c r="I174" s="44">
        <v>1753</v>
      </c>
      <c r="J174" s="44">
        <v>332</v>
      </c>
      <c r="K174" s="44">
        <v>256</v>
      </c>
      <c r="L174" s="44">
        <v>564</v>
      </c>
      <c r="M174" s="44">
        <v>287</v>
      </c>
      <c r="N174" s="44">
        <v>1747</v>
      </c>
      <c r="O174" s="44">
        <v>1654</v>
      </c>
      <c r="P174" s="44">
        <v>360</v>
      </c>
      <c r="Q174" s="44">
        <v>335</v>
      </c>
      <c r="R174" s="44">
        <v>515</v>
      </c>
      <c r="S174" s="44">
        <v>323</v>
      </c>
      <c r="T174" s="44">
        <v>1948</v>
      </c>
    </row>
    <row r="175" spans="1:20" x14ac:dyDescent="0.3">
      <c r="A175" s="3">
        <v>1111</v>
      </c>
      <c r="B175" s="4" t="s">
        <v>171</v>
      </c>
      <c r="C175" s="44">
        <v>97</v>
      </c>
      <c r="D175" s="44">
        <v>28</v>
      </c>
      <c r="E175" s="44">
        <v>27</v>
      </c>
      <c r="F175" s="44">
        <v>45</v>
      </c>
      <c r="G175" s="44">
        <v>21</v>
      </c>
      <c r="H175" s="44">
        <v>232</v>
      </c>
      <c r="I175" s="44">
        <v>89</v>
      </c>
      <c r="J175" s="44">
        <v>27</v>
      </c>
      <c r="K175" s="44">
        <v>26</v>
      </c>
      <c r="L175" s="44">
        <v>43</v>
      </c>
      <c r="M175" s="44">
        <v>19</v>
      </c>
      <c r="N175" s="44">
        <v>227</v>
      </c>
      <c r="O175" s="44">
        <v>90</v>
      </c>
      <c r="P175" s="44">
        <v>29</v>
      </c>
      <c r="Q175" s="44">
        <v>26</v>
      </c>
      <c r="R175" s="44">
        <v>44</v>
      </c>
      <c r="S175" s="44">
        <v>20</v>
      </c>
      <c r="T175" s="44">
        <v>223</v>
      </c>
    </row>
    <row r="176" spans="1:20" x14ac:dyDescent="0.3">
      <c r="A176" s="3">
        <v>1112</v>
      </c>
      <c r="B176" s="4" t="s">
        <v>172</v>
      </c>
      <c r="C176" s="44">
        <v>138</v>
      </c>
      <c r="D176" s="44">
        <v>31</v>
      </c>
      <c r="E176" s="44">
        <v>28</v>
      </c>
      <c r="F176" s="44">
        <v>56</v>
      </c>
      <c r="G176" s="44">
        <v>25</v>
      </c>
      <c r="H176" s="44">
        <v>219</v>
      </c>
      <c r="I176" s="44">
        <v>174</v>
      </c>
      <c r="J176" s="44">
        <v>37</v>
      </c>
      <c r="K176" s="44">
        <v>25</v>
      </c>
      <c r="L176" s="44">
        <v>61</v>
      </c>
      <c r="M176" s="44">
        <v>50</v>
      </c>
      <c r="N176" s="44">
        <v>215</v>
      </c>
      <c r="O176" s="44">
        <v>130</v>
      </c>
      <c r="P176" s="44">
        <v>42</v>
      </c>
      <c r="Q176" s="44">
        <v>26</v>
      </c>
      <c r="R176" s="44">
        <v>62</v>
      </c>
      <c r="S176" s="44">
        <v>51</v>
      </c>
      <c r="T176" s="44">
        <v>225</v>
      </c>
    </row>
    <row r="177" spans="1:20" x14ac:dyDescent="0.3">
      <c r="A177" s="3">
        <v>1114</v>
      </c>
      <c r="B177" s="4" t="s">
        <v>173</v>
      </c>
      <c r="C177" s="44">
        <v>87</v>
      </c>
      <c r="D177" s="44">
        <v>26</v>
      </c>
      <c r="E177" s="44">
        <v>24</v>
      </c>
      <c r="F177" s="44">
        <v>40</v>
      </c>
      <c r="G177" s="44">
        <v>19</v>
      </c>
      <c r="H177" s="44">
        <v>210</v>
      </c>
      <c r="I177" s="44">
        <v>82</v>
      </c>
      <c r="J177" s="44">
        <v>25</v>
      </c>
      <c r="K177" s="44">
        <v>24</v>
      </c>
      <c r="L177" s="44">
        <v>40</v>
      </c>
      <c r="M177" s="44">
        <v>18</v>
      </c>
      <c r="N177" s="44">
        <v>209</v>
      </c>
      <c r="O177" s="44">
        <v>83</v>
      </c>
      <c r="P177" s="44">
        <v>27</v>
      </c>
      <c r="Q177" s="44">
        <v>24</v>
      </c>
      <c r="R177" s="44">
        <v>41</v>
      </c>
      <c r="S177" s="44">
        <v>18</v>
      </c>
      <c r="T177" s="44">
        <v>206</v>
      </c>
    </row>
    <row r="178" spans="1:20" x14ac:dyDescent="0.3">
      <c r="A178" s="3">
        <v>1119</v>
      </c>
      <c r="B178" s="4" t="s">
        <v>174</v>
      </c>
      <c r="C178" s="44">
        <v>996</v>
      </c>
      <c r="D178" s="44">
        <v>173</v>
      </c>
      <c r="E178" s="44">
        <v>164</v>
      </c>
      <c r="F178" s="44">
        <v>174</v>
      </c>
      <c r="G178" s="44">
        <v>105</v>
      </c>
      <c r="H178" s="44">
        <v>1681</v>
      </c>
      <c r="I178" s="44">
        <v>913</v>
      </c>
      <c r="J178" s="44">
        <v>170</v>
      </c>
      <c r="K178" s="44">
        <v>165</v>
      </c>
      <c r="L178" s="44">
        <v>172</v>
      </c>
      <c r="M178" s="44">
        <v>98</v>
      </c>
      <c r="N178" s="44">
        <v>1707</v>
      </c>
      <c r="O178" s="44">
        <v>910</v>
      </c>
      <c r="P178" s="44">
        <v>174</v>
      </c>
      <c r="Q178" s="44">
        <v>177</v>
      </c>
      <c r="R178" s="44">
        <v>166</v>
      </c>
      <c r="S178" s="44">
        <v>98</v>
      </c>
      <c r="T178" s="44">
        <v>1716</v>
      </c>
    </row>
    <row r="179" spans="1:20" x14ac:dyDescent="0.3">
      <c r="A179" s="3">
        <v>1120</v>
      </c>
      <c r="B179" s="4" t="s">
        <v>175</v>
      </c>
      <c r="C179" s="44">
        <v>1014</v>
      </c>
      <c r="D179" s="44">
        <v>176</v>
      </c>
      <c r="E179" s="44">
        <v>167</v>
      </c>
      <c r="F179" s="44">
        <v>177</v>
      </c>
      <c r="G179" s="44">
        <v>107</v>
      </c>
      <c r="H179" s="44">
        <v>1710</v>
      </c>
      <c r="I179" s="44">
        <v>921</v>
      </c>
      <c r="J179" s="44">
        <v>171</v>
      </c>
      <c r="K179" s="44">
        <v>166</v>
      </c>
      <c r="L179" s="44">
        <v>174</v>
      </c>
      <c r="M179" s="44">
        <v>99</v>
      </c>
      <c r="N179" s="44">
        <v>1722</v>
      </c>
      <c r="O179" s="44">
        <v>927</v>
      </c>
      <c r="P179" s="44">
        <v>177</v>
      </c>
      <c r="Q179" s="44">
        <v>181</v>
      </c>
      <c r="R179" s="44">
        <v>169</v>
      </c>
      <c r="S179" s="44">
        <v>100</v>
      </c>
      <c r="T179" s="44">
        <v>1749</v>
      </c>
    </row>
    <row r="180" spans="1:20" x14ac:dyDescent="0.3">
      <c r="A180" s="3">
        <v>1121</v>
      </c>
      <c r="B180" s="4" t="s">
        <v>176</v>
      </c>
      <c r="C180" s="44">
        <v>991</v>
      </c>
      <c r="D180" s="44">
        <v>172</v>
      </c>
      <c r="E180" s="44">
        <v>163</v>
      </c>
      <c r="F180" s="44">
        <v>173</v>
      </c>
      <c r="G180" s="44">
        <v>105</v>
      </c>
      <c r="H180" s="44">
        <v>1672</v>
      </c>
      <c r="I180" s="44">
        <v>905</v>
      </c>
      <c r="J180" s="44">
        <v>168</v>
      </c>
      <c r="K180" s="44">
        <v>164</v>
      </c>
      <c r="L180" s="44">
        <v>171</v>
      </c>
      <c r="M180" s="44">
        <v>97</v>
      </c>
      <c r="N180" s="44">
        <v>1693</v>
      </c>
      <c r="O180" s="44">
        <v>901</v>
      </c>
      <c r="P180" s="44">
        <v>172</v>
      </c>
      <c r="Q180" s="44">
        <v>175</v>
      </c>
      <c r="R180" s="44">
        <v>164</v>
      </c>
      <c r="S180" s="44">
        <v>97</v>
      </c>
      <c r="T180" s="44">
        <v>1699</v>
      </c>
    </row>
    <row r="181" spans="1:20" x14ac:dyDescent="0.3">
      <c r="A181" s="3">
        <v>1122</v>
      </c>
      <c r="B181" s="4" t="s">
        <v>177</v>
      </c>
      <c r="C181" s="44">
        <v>643</v>
      </c>
      <c r="D181" s="44">
        <v>112</v>
      </c>
      <c r="E181" s="44">
        <v>106</v>
      </c>
      <c r="F181" s="44">
        <v>112</v>
      </c>
      <c r="G181" s="44">
        <v>68</v>
      </c>
      <c r="H181" s="44">
        <v>1084</v>
      </c>
      <c r="I181" s="44">
        <v>587</v>
      </c>
      <c r="J181" s="44">
        <v>109</v>
      </c>
      <c r="K181" s="44">
        <v>106</v>
      </c>
      <c r="L181" s="44">
        <v>111</v>
      </c>
      <c r="M181" s="44">
        <v>63</v>
      </c>
      <c r="N181" s="44">
        <v>1097</v>
      </c>
      <c r="O181" s="44">
        <v>584</v>
      </c>
      <c r="P181" s="44">
        <v>111</v>
      </c>
      <c r="Q181" s="44">
        <v>114</v>
      </c>
      <c r="R181" s="44">
        <v>106</v>
      </c>
      <c r="S181" s="44">
        <v>63</v>
      </c>
      <c r="T181" s="44">
        <v>1102</v>
      </c>
    </row>
    <row r="182" spans="1:20" x14ac:dyDescent="0.3">
      <c r="A182" s="3">
        <v>1124</v>
      </c>
      <c r="B182" s="4" t="s">
        <v>178</v>
      </c>
      <c r="C182" s="44">
        <v>1395</v>
      </c>
      <c r="D182" s="44">
        <v>242</v>
      </c>
      <c r="E182" s="44">
        <v>229</v>
      </c>
      <c r="F182" s="44">
        <v>243</v>
      </c>
      <c r="G182" s="44">
        <v>148</v>
      </c>
      <c r="H182" s="44">
        <v>2353</v>
      </c>
      <c r="I182" s="44">
        <v>1257</v>
      </c>
      <c r="J182" s="44">
        <v>234</v>
      </c>
      <c r="K182" s="44">
        <v>227</v>
      </c>
      <c r="L182" s="44">
        <v>237</v>
      </c>
      <c r="M182" s="44">
        <v>135</v>
      </c>
      <c r="N182" s="44">
        <v>2351</v>
      </c>
      <c r="O182" s="44">
        <v>1268</v>
      </c>
      <c r="P182" s="44">
        <v>242</v>
      </c>
      <c r="Q182" s="44">
        <v>247</v>
      </c>
      <c r="R182" s="44">
        <v>231</v>
      </c>
      <c r="S182" s="44">
        <v>137</v>
      </c>
      <c r="T182" s="44">
        <v>2392</v>
      </c>
    </row>
    <row r="183" spans="1:20" x14ac:dyDescent="0.3">
      <c r="A183" s="3">
        <v>1127</v>
      </c>
      <c r="B183" s="4" t="s">
        <v>179</v>
      </c>
      <c r="C183" s="44">
        <v>574</v>
      </c>
      <c r="D183" s="44">
        <v>100</v>
      </c>
      <c r="E183" s="44">
        <v>94</v>
      </c>
      <c r="F183" s="44">
        <v>100</v>
      </c>
      <c r="G183" s="44">
        <v>61</v>
      </c>
      <c r="H183" s="44">
        <v>969</v>
      </c>
      <c r="I183" s="44">
        <v>527</v>
      </c>
      <c r="J183" s="44">
        <v>98</v>
      </c>
      <c r="K183" s="44">
        <v>95</v>
      </c>
      <c r="L183" s="44">
        <v>99</v>
      </c>
      <c r="M183" s="44">
        <v>57</v>
      </c>
      <c r="N183" s="44">
        <v>985</v>
      </c>
      <c r="O183" s="44">
        <v>530</v>
      </c>
      <c r="P183" s="44">
        <v>101</v>
      </c>
      <c r="Q183" s="44">
        <v>103</v>
      </c>
      <c r="R183" s="44">
        <v>97</v>
      </c>
      <c r="S183" s="44">
        <v>57</v>
      </c>
      <c r="T183" s="44">
        <v>1000</v>
      </c>
    </row>
    <row r="184" spans="1:20" x14ac:dyDescent="0.3">
      <c r="A184" s="3">
        <v>1129</v>
      </c>
      <c r="B184" s="4" t="s">
        <v>180</v>
      </c>
      <c r="C184" s="44">
        <v>30</v>
      </c>
      <c r="D184" s="44">
        <v>11</v>
      </c>
      <c r="E184" s="44">
        <v>10</v>
      </c>
      <c r="F184" s="44">
        <v>30</v>
      </c>
      <c r="G184" s="44">
        <v>18</v>
      </c>
      <c r="H184" s="44">
        <v>0</v>
      </c>
      <c r="I184" s="44">
        <v>36</v>
      </c>
      <c r="J184" s="44">
        <v>12</v>
      </c>
      <c r="K184" s="44">
        <v>10</v>
      </c>
      <c r="L184" s="44">
        <v>36</v>
      </c>
      <c r="M184" s="44">
        <v>19</v>
      </c>
      <c r="N184" s="44">
        <v>0</v>
      </c>
      <c r="O184" s="44">
        <v>32</v>
      </c>
      <c r="P184" s="44">
        <v>12</v>
      </c>
      <c r="Q184" s="44">
        <v>10</v>
      </c>
      <c r="R184" s="44">
        <v>32</v>
      </c>
      <c r="S184" s="44">
        <v>21</v>
      </c>
      <c r="T184" s="44">
        <v>0</v>
      </c>
    </row>
    <row r="185" spans="1:20" x14ac:dyDescent="0.3">
      <c r="A185" s="3">
        <v>1130</v>
      </c>
      <c r="B185" s="4" t="s">
        <v>181</v>
      </c>
      <c r="C185" s="44">
        <v>287</v>
      </c>
      <c r="D185" s="44">
        <v>101</v>
      </c>
      <c r="E185" s="44">
        <v>93</v>
      </c>
      <c r="F185" s="44">
        <v>288</v>
      </c>
      <c r="G185" s="44">
        <v>174</v>
      </c>
      <c r="H185" s="44">
        <v>0</v>
      </c>
      <c r="I185" s="44">
        <v>337</v>
      </c>
      <c r="J185" s="44">
        <v>116</v>
      </c>
      <c r="K185" s="44">
        <v>98</v>
      </c>
      <c r="L185" s="44">
        <v>336</v>
      </c>
      <c r="M185" s="44">
        <v>183</v>
      </c>
      <c r="N185" s="44">
        <v>0</v>
      </c>
      <c r="O185" s="44">
        <v>300</v>
      </c>
      <c r="P185" s="44">
        <v>116</v>
      </c>
      <c r="Q185" s="44">
        <v>91</v>
      </c>
      <c r="R185" s="44">
        <v>297</v>
      </c>
      <c r="S185" s="44">
        <v>198</v>
      </c>
      <c r="T185" s="44">
        <v>0</v>
      </c>
    </row>
    <row r="186" spans="1:20" x14ac:dyDescent="0.3">
      <c r="A186" s="3">
        <v>1133</v>
      </c>
      <c r="B186" s="4" t="s">
        <v>182</v>
      </c>
      <c r="C186" s="44">
        <v>67</v>
      </c>
      <c r="D186" s="44">
        <v>23</v>
      </c>
      <c r="E186" s="44">
        <v>22</v>
      </c>
      <c r="F186" s="44">
        <v>67</v>
      </c>
      <c r="G186" s="44">
        <v>40</v>
      </c>
      <c r="H186" s="44">
        <v>0</v>
      </c>
      <c r="I186" s="44">
        <v>78</v>
      </c>
      <c r="J186" s="44">
        <v>27</v>
      </c>
      <c r="K186" s="44">
        <v>22</v>
      </c>
      <c r="L186" s="44">
        <v>77</v>
      </c>
      <c r="M186" s="44">
        <v>42</v>
      </c>
      <c r="N186" s="44">
        <v>0</v>
      </c>
      <c r="O186" s="44">
        <v>72</v>
      </c>
      <c r="P186" s="44">
        <v>28</v>
      </c>
      <c r="Q186" s="44">
        <v>22</v>
      </c>
      <c r="R186" s="44">
        <v>71</v>
      </c>
      <c r="S186" s="44">
        <v>48</v>
      </c>
      <c r="T186" s="44">
        <v>0</v>
      </c>
    </row>
    <row r="187" spans="1:20" x14ac:dyDescent="0.3">
      <c r="A187" s="3">
        <v>1134</v>
      </c>
      <c r="B187" s="4" t="s">
        <v>183</v>
      </c>
      <c r="C187" s="44">
        <v>97</v>
      </c>
      <c r="D187" s="44">
        <v>34</v>
      </c>
      <c r="E187" s="44">
        <v>32</v>
      </c>
      <c r="F187" s="44">
        <v>97</v>
      </c>
      <c r="G187" s="44">
        <v>59</v>
      </c>
      <c r="H187" s="44">
        <v>0</v>
      </c>
      <c r="I187" s="44">
        <v>114</v>
      </c>
      <c r="J187" s="44">
        <v>39</v>
      </c>
      <c r="K187" s="44">
        <v>33</v>
      </c>
      <c r="L187" s="44">
        <v>113</v>
      </c>
      <c r="M187" s="44">
        <v>62</v>
      </c>
      <c r="N187" s="44">
        <v>0</v>
      </c>
      <c r="O187" s="44">
        <v>102</v>
      </c>
      <c r="P187" s="44">
        <v>40</v>
      </c>
      <c r="Q187" s="44">
        <v>31</v>
      </c>
      <c r="R187" s="44">
        <v>101</v>
      </c>
      <c r="S187" s="44">
        <v>67</v>
      </c>
      <c r="T187" s="44">
        <v>0</v>
      </c>
    </row>
    <row r="188" spans="1:20" x14ac:dyDescent="0.3">
      <c r="A188" s="3">
        <v>1135</v>
      </c>
      <c r="B188" s="4" t="s">
        <v>184</v>
      </c>
      <c r="C188" s="44">
        <v>279</v>
      </c>
      <c r="D188" s="44">
        <v>69</v>
      </c>
      <c r="E188" s="44">
        <v>50</v>
      </c>
      <c r="F188" s="44">
        <v>50</v>
      </c>
      <c r="G188" s="44">
        <v>67</v>
      </c>
      <c r="H188" s="44">
        <v>318</v>
      </c>
      <c r="I188" s="44">
        <v>230.3</v>
      </c>
      <c r="J188" s="44">
        <v>53.9</v>
      </c>
      <c r="K188" s="44">
        <v>44.7</v>
      </c>
      <c r="L188" s="44">
        <v>83.5</v>
      </c>
      <c r="M188" s="44">
        <v>56.5</v>
      </c>
      <c r="N188" s="44">
        <v>294.60000000000002</v>
      </c>
      <c r="O188" s="44">
        <v>278.60000000000002</v>
      </c>
      <c r="P188" s="44">
        <v>48.9</v>
      </c>
      <c r="Q188" s="44">
        <v>46.3</v>
      </c>
      <c r="R188" s="44">
        <v>62.8</v>
      </c>
      <c r="S188" s="44">
        <v>89.9</v>
      </c>
      <c r="T188" s="44">
        <v>282.2</v>
      </c>
    </row>
    <row r="189" spans="1:20" x14ac:dyDescent="0.3">
      <c r="A189" s="3">
        <v>1141</v>
      </c>
      <c r="B189" s="4" t="s">
        <v>185</v>
      </c>
      <c r="C189" s="44">
        <v>78</v>
      </c>
      <c r="D189" s="44">
        <v>27</v>
      </c>
      <c r="E189" s="44">
        <v>25</v>
      </c>
      <c r="F189" s="44">
        <v>78</v>
      </c>
      <c r="G189" s="44">
        <v>47</v>
      </c>
      <c r="H189" s="44">
        <v>0</v>
      </c>
      <c r="I189" s="44">
        <v>92</v>
      </c>
      <c r="J189" s="44">
        <v>32</v>
      </c>
      <c r="K189" s="44">
        <v>27</v>
      </c>
      <c r="L189" s="44">
        <v>92</v>
      </c>
      <c r="M189" s="44">
        <v>50</v>
      </c>
      <c r="N189" s="44">
        <v>0</v>
      </c>
      <c r="O189" s="44">
        <v>81</v>
      </c>
      <c r="P189" s="44">
        <v>32</v>
      </c>
      <c r="Q189" s="44">
        <v>25</v>
      </c>
      <c r="R189" s="44">
        <v>81</v>
      </c>
      <c r="S189" s="44">
        <v>54</v>
      </c>
      <c r="T189" s="44">
        <v>0</v>
      </c>
    </row>
    <row r="190" spans="1:20" x14ac:dyDescent="0.3">
      <c r="A190" s="3">
        <v>1142</v>
      </c>
      <c r="B190" s="4" t="s">
        <v>186</v>
      </c>
      <c r="C190" s="44">
        <v>264</v>
      </c>
      <c r="D190" s="44">
        <v>46</v>
      </c>
      <c r="E190" s="44">
        <v>43</v>
      </c>
      <c r="F190" s="44">
        <v>46</v>
      </c>
      <c r="G190" s="44">
        <v>28</v>
      </c>
      <c r="H190" s="44">
        <v>445</v>
      </c>
      <c r="I190" s="44">
        <v>242</v>
      </c>
      <c r="J190" s="44">
        <v>45</v>
      </c>
      <c r="K190" s="44">
        <v>44</v>
      </c>
      <c r="L190" s="44">
        <v>46</v>
      </c>
      <c r="M190" s="44">
        <v>26</v>
      </c>
      <c r="N190" s="44">
        <v>454</v>
      </c>
      <c r="O190" s="44">
        <v>240</v>
      </c>
      <c r="P190" s="44">
        <v>46</v>
      </c>
      <c r="Q190" s="44">
        <v>47</v>
      </c>
      <c r="R190" s="44">
        <v>44</v>
      </c>
      <c r="S190" s="44">
        <v>26</v>
      </c>
      <c r="T190" s="44">
        <v>452</v>
      </c>
    </row>
    <row r="191" spans="1:20" x14ac:dyDescent="0.3">
      <c r="A191" s="3">
        <v>1144</v>
      </c>
      <c r="B191" s="4" t="s">
        <v>187</v>
      </c>
      <c r="C191" s="44">
        <v>30</v>
      </c>
      <c r="D191" s="44">
        <v>5</v>
      </c>
      <c r="E191" s="44">
        <v>5</v>
      </c>
      <c r="F191" s="44">
        <v>5</v>
      </c>
      <c r="G191" s="44">
        <v>3</v>
      </c>
      <c r="H191" s="44">
        <v>50</v>
      </c>
      <c r="I191" s="44">
        <v>28</v>
      </c>
      <c r="J191" s="44">
        <v>5</v>
      </c>
      <c r="K191" s="44">
        <v>5</v>
      </c>
      <c r="L191" s="44">
        <v>5</v>
      </c>
      <c r="M191" s="44">
        <v>3</v>
      </c>
      <c r="N191" s="44">
        <v>53</v>
      </c>
      <c r="O191" s="44">
        <v>28</v>
      </c>
      <c r="P191" s="44">
        <v>5</v>
      </c>
      <c r="Q191" s="44">
        <v>6</v>
      </c>
      <c r="R191" s="44">
        <v>5</v>
      </c>
      <c r="S191" s="44">
        <v>3</v>
      </c>
      <c r="T191" s="44">
        <v>54</v>
      </c>
    </row>
    <row r="192" spans="1:20" x14ac:dyDescent="0.3">
      <c r="A192" s="3">
        <v>1145</v>
      </c>
      <c r="B192" s="4" t="s">
        <v>188</v>
      </c>
      <c r="C192" s="44">
        <v>44</v>
      </c>
      <c r="D192" s="44">
        <v>8</v>
      </c>
      <c r="E192" s="44">
        <v>6</v>
      </c>
      <c r="F192" s="44">
        <v>17</v>
      </c>
      <c r="G192" s="44">
        <v>6</v>
      </c>
      <c r="H192" s="44">
        <v>46</v>
      </c>
      <c r="I192" s="44">
        <v>43</v>
      </c>
      <c r="J192" s="44">
        <v>8</v>
      </c>
      <c r="K192" s="44">
        <v>7</v>
      </c>
      <c r="L192" s="44">
        <v>14</v>
      </c>
      <c r="M192" s="44">
        <v>7</v>
      </c>
      <c r="N192" s="44">
        <v>43</v>
      </c>
      <c r="O192" s="44">
        <v>40</v>
      </c>
      <c r="P192" s="44">
        <v>9</v>
      </c>
      <c r="Q192" s="44">
        <v>8</v>
      </c>
      <c r="R192" s="44">
        <v>12</v>
      </c>
      <c r="S192" s="44">
        <v>8</v>
      </c>
      <c r="T192" s="44">
        <v>47</v>
      </c>
    </row>
    <row r="193" spans="1:20" x14ac:dyDescent="0.3">
      <c r="A193" s="3">
        <v>1146</v>
      </c>
      <c r="B193" s="4" t="s">
        <v>189</v>
      </c>
      <c r="C193" s="44">
        <v>547</v>
      </c>
      <c r="D193" s="44">
        <v>103</v>
      </c>
      <c r="E193" s="44">
        <v>77</v>
      </c>
      <c r="F193" s="44">
        <v>215</v>
      </c>
      <c r="G193" s="44">
        <v>74</v>
      </c>
      <c r="H193" s="44">
        <v>575</v>
      </c>
      <c r="I193" s="44">
        <v>544</v>
      </c>
      <c r="J193" s="44">
        <v>103</v>
      </c>
      <c r="K193" s="44">
        <v>79</v>
      </c>
      <c r="L193" s="44">
        <v>175</v>
      </c>
      <c r="M193" s="44">
        <v>89</v>
      </c>
      <c r="N193" s="44">
        <v>542</v>
      </c>
      <c r="O193" s="44">
        <v>512</v>
      </c>
      <c r="P193" s="44">
        <v>111</v>
      </c>
      <c r="Q193" s="44">
        <v>104</v>
      </c>
      <c r="R193" s="44">
        <v>159</v>
      </c>
      <c r="S193" s="44">
        <v>100</v>
      </c>
      <c r="T193" s="44">
        <v>602</v>
      </c>
    </row>
    <row r="194" spans="1:20" x14ac:dyDescent="0.3">
      <c r="A194" s="3">
        <v>1149</v>
      </c>
      <c r="B194" s="4" t="s">
        <v>190</v>
      </c>
      <c r="C194" s="44">
        <v>2048.4</v>
      </c>
      <c r="D194" s="44">
        <v>271.3</v>
      </c>
      <c r="E194" s="44">
        <v>0</v>
      </c>
      <c r="F194" s="44">
        <v>539.6</v>
      </c>
      <c r="G194" s="44">
        <v>328.7</v>
      </c>
      <c r="H194" s="44">
        <v>0</v>
      </c>
      <c r="I194" s="44">
        <v>1926.7</v>
      </c>
      <c r="J194" s="44">
        <v>235.5</v>
      </c>
      <c r="K194" s="44">
        <v>0.8</v>
      </c>
      <c r="L194" s="44">
        <v>566</v>
      </c>
      <c r="M194" s="44">
        <v>315.39999999999998</v>
      </c>
      <c r="N194" s="44">
        <v>0</v>
      </c>
      <c r="O194" s="44">
        <v>1867.1</v>
      </c>
      <c r="P194" s="44">
        <v>251.5</v>
      </c>
      <c r="Q194" s="44">
        <v>0</v>
      </c>
      <c r="R194" s="44">
        <v>483</v>
      </c>
      <c r="S194" s="44">
        <v>262.60000000000002</v>
      </c>
      <c r="T194" s="44">
        <v>0</v>
      </c>
    </row>
    <row r="195" spans="1:20" x14ac:dyDescent="0.3">
      <c r="A195" s="3">
        <v>1151</v>
      </c>
      <c r="B195" s="4" t="s">
        <v>191</v>
      </c>
      <c r="C195" s="44">
        <v>14.7</v>
      </c>
      <c r="D195" s="44">
        <v>2.5</v>
      </c>
      <c r="E195" s="44">
        <v>2</v>
      </c>
      <c r="F195" s="44">
        <v>10.6</v>
      </c>
      <c r="G195" s="44">
        <v>4.9000000000000004</v>
      </c>
      <c r="H195" s="44">
        <v>18.5</v>
      </c>
      <c r="I195" s="44">
        <v>8.1999999999999993</v>
      </c>
      <c r="J195" s="44">
        <v>1.9</v>
      </c>
      <c r="K195" s="44">
        <v>0.7</v>
      </c>
      <c r="L195" s="44">
        <v>9.5</v>
      </c>
      <c r="M195" s="44">
        <v>2.1</v>
      </c>
      <c r="N195" s="44">
        <v>11.2</v>
      </c>
      <c r="O195" s="44">
        <v>10.199999999999999</v>
      </c>
      <c r="P195" s="44">
        <v>1.4</v>
      </c>
      <c r="Q195" s="44">
        <v>1.4</v>
      </c>
      <c r="R195" s="44">
        <v>8.5</v>
      </c>
      <c r="S195" s="44">
        <v>0.4</v>
      </c>
      <c r="T195" s="44">
        <v>15.9</v>
      </c>
    </row>
    <row r="196" spans="1:20" x14ac:dyDescent="0.3">
      <c r="A196" s="3">
        <v>1160</v>
      </c>
      <c r="B196" s="6" t="s">
        <v>192</v>
      </c>
      <c r="C196" s="44">
        <v>442</v>
      </c>
      <c r="D196" s="44">
        <v>83</v>
      </c>
      <c r="E196" s="44">
        <v>62</v>
      </c>
      <c r="F196" s="44">
        <v>174</v>
      </c>
      <c r="G196" s="44">
        <v>60</v>
      </c>
      <c r="H196" s="44">
        <v>465</v>
      </c>
      <c r="I196" s="44">
        <v>437</v>
      </c>
      <c r="J196" s="44">
        <v>83</v>
      </c>
      <c r="K196" s="44">
        <v>63</v>
      </c>
      <c r="L196" s="44">
        <v>141</v>
      </c>
      <c r="M196" s="44">
        <v>71</v>
      </c>
      <c r="N196" s="44">
        <v>435</v>
      </c>
      <c r="O196" s="44">
        <v>409</v>
      </c>
      <c r="P196" s="44">
        <v>89</v>
      </c>
      <c r="Q196" s="44">
        <v>83</v>
      </c>
      <c r="R196" s="44">
        <v>127</v>
      </c>
      <c r="S196" s="44">
        <v>80</v>
      </c>
      <c r="T196" s="44">
        <v>482</v>
      </c>
    </row>
    <row r="197" spans="1:20" x14ac:dyDescent="0.3">
      <c r="A197" s="3">
        <v>1201</v>
      </c>
      <c r="B197" s="4" t="s">
        <v>193</v>
      </c>
      <c r="C197" s="44">
        <v>12649.5</v>
      </c>
      <c r="D197" s="44">
        <v>2537.5</v>
      </c>
      <c r="E197" s="44">
        <v>1276.5999999999999</v>
      </c>
      <c r="F197" s="44">
        <v>4222.1000000000004</v>
      </c>
      <c r="G197" s="44">
        <v>2066</v>
      </c>
      <c r="H197" s="44">
        <v>0</v>
      </c>
      <c r="I197" s="44">
        <v>12172.8</v>
      </c>
      <c r="J197" s="44">
        <v>2708.4</v>
      </c>
      <c r="K197" s="44">
        <v>1511.1</v>
      </c>
      <c r="L197" s="44">
        <v>4582.1000000000004</v>
      </c>
      <c r="M197" s="44">
        <v>1993</v>
      </c>
      <c r="N197" s="44">
        <v>0</v>
      </c>
      <c r="O197" s="44">
        <v>12406.1</v>
      </c>
      <c r="P197" s="44">
        <v>2894.5</v>
      </c>
      <c r="Q197" s="44">
        <v>1686.7</v>
      </c>
      <c r="R197" s="44">
        <v>4648</v>
      </c>
      <c r="S197" s="44">
        <v>1860.2</v>
      </c>
      <c r="T197" s="44">
        <v>0</v>
      </c>
    </row>
    <row r="198" spans="1:20" x14ac:dyDescent="0.3">
      <c r="A198" s="3">
        <v>1211</v>
      </c>
      <c r="B198" s="4" t="s">
        <v>194</v>
      </c>
      <c r="C198" s="44">
        <v>209</v>
      </c>
      <c r="D198" s="44">
        <v>39</v>
      </c>
      <c r="E198" s="44">
        <v>30</v>
      </c>
      <c r="F198" s="44">
        <v>82</v>
      </c>
      <c r="G198" s="44">
        <v>28</v>
      </c>
      <c r="H198" s="44">
        <v>220</v>
      </c>
      <c r="I198" s="44">
        <v>208</v>
      </c>
      <c r="J198" s="44">
        <v>39</v>
      </c>
      <c r="K198" s="44">
        <v>30</v>
      </c>
      <c r="L198" s="44">
        <v>67</v>
      </c>
      <c r="M198" s="44">
        <v>34</v>
      </c>
      <c r="N198" s="44">
        <v>207</v>
      </c>
      <c r="O198" s="44">
        <v>194</v>
      </c>
      <c r="P198" s="44">
        <v>42</v>
      </c>
      <c r="Q198" s="44">
        <v>39</v>
      </c>
      <c r="R198" s="44">
        <v>60</v>
      </c>
      <c r="S198" s="44">
        <v>38</v>
      </c>
      <c r="T198" s="44">
        <v>228</v>
      </c>
    </row>
    <row r="199" spans="1:20" x14ac:dyDescent="0.3">
      <c r="A199" s="3">
        <v>1216</v>
      </c>
      <c r="B199" s="4" t="s">
        <v>195</v>
      </c>
      <c r="C199" s="44">
        <v>256</v>
      </c>
      <c r="D199" s="44">
        <v>49</v>
      </c>
      <c r="E199" s="44">
        <v>12</v>
      </c>
      <c r="F199" s="44">
        <v>138</v>
      </c>
      <c r="G199" s="44">
        <v>67</v>
      </c>
      <c r="H199" s="44">
        <v>328</v>
      </c>
      <c r="I199" s="44">
        <v>241</v>
      </c>
      <c r="J199" s="44">
        <v>51</v>
      </c>
      <c r="K199" s="44">
        <v>13</v>
      </c>
      <c r="L199" s="44">
        <v>139</v>
      </c>
      <c r="M199" s="44">
        <v>62</v>
      </c>
      <c r="N199" s="44">
        <v>330</v>
      </c>
      <c r="O199" s="44">
        <v>230</v>
      </c>
      <c r="P199" s="44">
        <v>53</v>
      </c>
      <c r="Q199" s="44">
        <v>18</v>
      </c>
      <c r="R199" s="44">
        <v>141</v>
      </c>
      <c r="S199" s="44">
        <v>62</v>
      </c>
      <c r="T199" s="44">
        <v>335</v>
      </c>
    </row>
    <row r="200" spans="1:20" x14ac:dyDescent="0.3">
      <c r="A200" s="3">
        <v>1219</v>
      </c>
      <c r="B200" s="4" t="s">
        <v>196</v>
      </c>
      <c r="C200" s="44">
        <v>525</v>
      </c>
      <c r="D200" s="44">
        <v>99</v>
      </c>
      <c r="E200" s="44">
        <v>24</v>
      </c>
      <c r="F200" s="44">
        <v>282</v>
      </c>
      <c r="G200" s="44">
        <v>137</v>
      </c>
      <c r="H200" s="44">
        <v>672</v>
      </c>
      <c r="I200" s="44">
        <v>485</v>
      </c>
      <c r="J200" s="44">
        <v>103</v>
      </c>
      <c r="K200" s="44">
        <v>26</v>
      </c>
      <c r="L200" s="44">
        <v>279</v>
      </c>
      <c r="M200" s="44">
        <v>125</v>
      </c>
      <c r="N200" s="44">
        <v>665</v>
      </c>
      <c r="O200" s="44">
        <v>463</v>
      </c>
      <c r="P200" s="44">
        <v>107</v>
      </c>
      <c r="Q200" s="44">
        <v>37</v>
      </c>
      <c r="R200" s="44">
        <v>283</v>
      </c>
      <c r="S200" s="44">
        <v>125</v>
      </c>
      <c r="T200" s="44">
        <v>673</v>
      </c>
    </row>
    <row r="201" spans="1:20" x14ac:dyDescent="0.3">
      <c r="A201" s="3">
        <v>1221</v>
      </c>
      <c r="B201" s="4" t="s">
        <v>197</v>
      </c>
      <c r="C201" s="44">
        <v>815</v>
      </c>
      <c r="D201" s="44">
        <v>154</v>
      </c>
      <c r="E201" s="44">
        <v>37</v>
      </c>
      <c r="F201" s="44">
        <v>438</v>
      </c>
      <c r="G201" s="44">
        <v>213</v>
      </c>
      <c r="H201" s="44">
        <v>1043</v>
      </c>
      <c r="I201" s="44">
        <v>746</v>
      </c>
      <c r="J201" s="44">
        <v>158</v>
      </c>
      <c r="K201" s="44">
        <v>40</v>
      </c>
      <c r="L201" s="44">
        <v>430</v>
      </c>
      <c r="M201" s="44">
        <v>192</v>
      </c>
      <c r="N201" s="44">
        <v>1023</v>
      </c>
      <c r="O201" s="44">
        <v>704</v>
      </c>
      <c r="P201" s="44">
        <v>163</v>
      </c>
      <c r="Q201" s="44">
        <v>56</v>
      </c>
      <c r="R201" s="44">
        <v>431</v>
      </c>
      <c r="S201" s="44">
        <v>191</v>
      </c>
      <c r="T201" s="44">
        <v>1025</v>
      </c>
    </row>
    <row r="202" spans="1:20" x14ac:dyDescent="0.3">
      <c r="A202" s="3">
        <v>1222</v>
      </c>
      <c r="B202" s="4" t="s">
        <v>198</v>
      </c>
      <c r="C202" s="44">
        <v>142</v>
      </c>
      <c r="D202" s="44">
        <v>27</v>
      </c>
      <c r="E202" s="44">
        <v>6</v>
      </c>
      <c r="F202" s="44">
        <v>76</v>
      </c>
      <c r="G202" s="44">
        <v>37</v>
      </c>
      <c r="H202" s="44">
        <v>181</v>
      </c>
      <c r="I202" s="44">
        <v>134</v>
      </c>
      <c r="J202" s="44">
        <v>28</v>
      </c>
      <c r="K202" s="44">
        <v>7</v>
      </c>
      <c r="L202" s="44">
        <v>77</v>
      </c>
      <c r="M202" s="44">
        <v>34</v>
      </c>
      <c r="N202" s="44">
        <v>183</v>
      </c>
      <c r="O202" s="44">
        <v>127</v>
      </c>
      <c r="P202" s="44">
        <v>29</v>
      </c>
      <c r="Q202" s="44">
        <v>10</v>
      </c>
      <c r="R202" s="44">
        <v>78</v>
      </c>
      <c r="S202" s="44">
        <v>34</v>
      </c>
      <c r="T202" s="44">
        <v>184</v>
      </c>
    </row>
    <row r="203" spans="1:20" x14ac:dyDescent="0.3">
      <c r="A203" s="3">
        <v>1223</v>
      </c>
      <c r="B203" s="4" t="s">
        <v>199</v>
      </c>
      <c r="C203" s="44">
        <v>133</v>
      </c>
      <c r="D203" s="44">
        <v>25</v>
      </c>
      <c r="E203" s="44">
        <v>6</v>
      </c>
      <c r="F203" s="44">
        <v>71</v>
      </c>
      <c r="G203" s="44">
        <v>35</v>
      </c>
      <c r="H203" s="44">
        <v>170</v>
      </c>
      <c r="I203" s="44">
        <v>126</v>
      </c>
      <c r="J203" s="44">
        <v>27</v>
      </c>
      <c r="K203" s="44">
        <v>7</v>
      </c>
      <c r="L203" s="44">
        <v>73</v>
      </c>
      <c r="M203" s="44">
        <v>32</v>
      </c>
      <c r="N203" s="44">
        <v>173</v>
      </c>
      <c r="O203" s="44">
        <v>120</v>
      </c>
      <c r="P203" s="44">
        <v>28</v>
      </c>
      <c r="Q203" s="44">
        <v>10</v>
      </c>
      <c r="R203" s="44">
        <v>74</v>
      </c>
      <c r="S203" s="44">
        <v>33</v>
      </c>
      <c r="T203" s="44">
        <v>175</v>
      </c>
    </row>
    <row r="204" spans="1:20" x14ac:dyDescent="0.3">
      <c r="A204" s="3">
        <v>1224</v>
      </c>
      <c r="B204" s="4" t="s">
        <v>200</v>
      </c>
      <c r="C204" s="44">
        <v>590</v>
      </c>
      <c r="D204" s="44">
        <v>112</v>
      </c>
      <c r="E204" s="44">
        <v>27</v>
      </c>
      <c r="F204" s="44">
        <v>317</v>
      </c>
      <c r="G204" s="44">
        <v>155</v>
      </c>
      <c r="H204" s="44">
        <v>755</v>
      </c>
      <c r="I204" s="44">
        <v>545</v>
      </c>
      <c r="J204" s="44">
        <v>116</v>
      </c>
      <c r="K204" s="44">
        <v>29</v>
      </c>
      <c r="L204" s="44">
        <v>313</v>
      </c>
      <c r="M204" s="44">
        <v>140</v>
      </c>
      <c r="N204" s="44">
        <v>746</v>
      </c>
      <c r="O204" s="44">
        <v>513</v>
      </c>
      <c r="P204" s="44">
        <v>119</v>
      </c>
      <c r="Q204" s="44">
        <v>41</v>
      </c>
      <c r="R204" s="44">
        <v>314</v>
      </c>
      <c r="S204" s="44">
        <v>139</v>
      </c>
      <c r="T204" s="44">
        <v>747</v>
      </c>
    </row>
    <row r="205" spans="1:20" x14ac:dyDescent="0.3">
      <c r="A205" s="3">
        <v>1227</v>
      </c>
      <c r="B205" s="4" t="s">
        <v>201</v>
      </c>
      <c r="C205" s="44">
        <v>58.9</v>
      </c>
      <c r="D205" s="44">
        <v>8.6</v>
      </c>
      <c r="E205" s="44">
        <v>10.5</v>
      </c>
      <c r="F205" s="44">
        <v>6.7</v>
      </c>
      <c r="G205" s="44">
        <v>4.8</v>
      </c>
      <c r="H205" s="44">
        <v>20.9</v>
      </c>
      <c r="I205" s="44">
        <v>58</v>
      </c>
      <c r="J205" s="44">
        <v>17</v>
      </c>
      <c r="K205" s="44">
        <v>13</v>
      </c>
      <c r="L205" s="44">
        <v>8</v>
      </c>
      <c r="M205" s="44">
        <v>10</v>
      </c>
      <c r="N205" s="44">
        <v>43</v>
      </c>
      <c r="O205" s="44">
        <v>58</v>
      </c>
      <c r="P205" s="44">
        <v>18</v>
      </c>
      <c r="Q205" s="44">
        <v>12</v>
      </c>
      <c r="R205" s="44">
        <v>8</v>
      </c>
      <c r="S205" s="44">
        <v>14</v>
      </c>
      <c r="T205" s="44">
        <v>68</v>
      </c>
    </row>
    <row r="206" spans="1:20" x14ac:dyDescent="0.3">
      <c r="A206" s="3">
        <v>1228</v>
      </c>
      <c r="B206" s="4" t="s">
        <v>202</v>
      </c>
      <c r="C206" s="44">
        <v>212</v>
      </c>
      <c r="D206" s="44">
        <v>60</v>
      </c>
      <c r="E206" s="44">
        <v>28</v>
      </c>
      <c r="F206" s="44">
        <v>8</v>
      </c>
      <c r="G206" s="44">
        <v>91.5</v>
      </c>
      <c r="H206" s="44">
        <v>202</v>
      </c>
      <c r="I206" s="44">
        <v>362</v>
      </c>
      <c r="J206" s="44">
        <v>57</v>
      </c>
      <c r="K206" s="44">
        <v>19</v>
      </c>
      <c r="L206" s="44">
        <v>8</v>
      </c>
      <c r="M206" s="44">
        <v>80</v>
      </c>
      <c r="N206" s="44">
        <v>185</v>
      </c>
      <c r="O206" s="44">
        <v>193.1</v>
      </c>
      <c r="P206" s="44">
        <v>81.7</v>
      </c>
      <c r="Q206" s="44">
        <v>32</v>
      </c>
      <c r="R206" s="44">
        <v>20.7</v>
      </c>
      <c r="S206" s="44">
        <v>74.3</v>
      </c>
      <c r="T206" s="44">
        <v>207.2</v>
      </c>
    </row>
    <row r="207" spans="1:20" x14ac:dyDescent="0.3">
      <c r="A207" s="3">
        <v>1231</v>
      </c>
      <c r="B207" s="4" t="s">
        <v>203</v>
      </c>
      <c r="C207" s="44">
        <v>166.2</v>
      </c>
      <c r="D207" s="44">
        <v>23.7</v>
      </c>
      <c r="E207" s="44">
        <v>30.4</v>
      </c>
      <c r="F207" s="44">
        <v>19.899999999999999</v>
      </c>
      <c r="G207" s="44">
        <v>14.2</v>
      </c>
      <c r="H207" s="44">
        <v>58.9</v>
      </c>
      <c r="I207" s="44">
        <v>160</v>
      </c>
      <c r="J207" s="44">
        <v>47</v>
      </c>
      <c r="K207" s="44">
        <v>35</v>
      </c>
      <c r="L207" s="44">
        <v>21</v>
      </c>
      <c r="M207" s="44">
        <v>26</v>
      </c>
      <c r="N207" s="44">
        <v>117</v>
      </c>
      <c r="O207" s="44">
        <v>160</v>
      </c>
      <c r="P207" s="44">
        <v>48</v>
      </c>
      <c r="Q207" s="44">
        <v>34</v>
      </c>
      <c r="R207" s="44">
        <v>22</v>
      </c>
      <c r="S207" s="44">
        <v>37</v>
      </c>
      <c r="T207" s="44">
        <v>186</v>
      </c>
    </row>
    <row r="208" spans="1:20" x14ac:dyDescent="0.3">
      <c r="A208" s="3">
        <v>1232</v>
      </c>
      <c r="B208" s="4" t="s">
        <v>204</v>
      </c>
      <c r="C208" s="44">
        <v>56.1</v>
      </c>
      <c r="D208" s="44">
        <v>7.6</v>
      </c>
      <c r="E208" s="44">
        <v>10.5</v>
      </c>
      <c r="F208" s="44">
        <v>6.7</v>
      </c>
      <c r="G208" s="44">
        <v>4.8</v>
      </c>
      <c r="H208" s="44">
        <v>20</v>
      </c>
      <c r="I208" s="44">
        <v>57</v>
      </c>
      <c r="J208" s="44">
        <v>17</v>
      </c>
      <c r="K208" s="44">
        <v>12</v>
      </c>
      <c r="L208" s="44">
        <v>8</v>
      </c>
      <c r="M208" s="44">
        <v>9</v>
      </c>
      <c r="N208" s="44">
        <v>42</v>
      </c>
      <c r="O208" s="44">
        <v>59</v>
      </c>
      <c r="P208" s="44">
        <v>18</v>
      </c>
      <c r="Q208" s="44">
        <v>13</v>
      </c>
      <c r="R208" s="44">
        <v>8</v>
      </c>
      <c r="S208" s="44">
        <v>14</v>
      </c>
      <c r="T208" s="44">
        <v>69</v>
      </c>
    </row>
    <row r="209" spans="1:20" x14ac:dyDescent="0.3">
      <c r="A209" s="3">
        <v>1233</v>
      </c>
      <c r="B209" s="4" t="s">
        <v>205</v>
      </c>
      <c r="C209" s="44">
        <v>54.1</v>
      </c>
      <c r="D209" s="44">
        <v>7.6</v>
      </c>
      <c r="E209" s="44">
        <v>9.5</v>
      </c>
      <c r="F209" s="44">
        <v>6.6</v>
      </c>
      <c r="G209" s="44">
        <v>4.7</v>
      </c>
      <c r="H209" s="44">
        <v>19</v>
      </c>
      <c r="I209" s="44">
        <v>57</v>
      </c>
      <c r="J209" s="44">
        <v>17</v>
      </c>
      <c r="K209" s="44">
        <v>12</v>
      </c>
      <c r="L209" s="44">
        <v>8</v>
      </c>
      <c r="M209" s="44">
        <v>9</v>
      </c>
      <c r="N209" s="44">
        <v>41</v>
      </c>
      <c r="O209" s="44">
        <v>56</v>
      </c>
      <c r="P209" s="44">
        <v>17</v>
      </c>
      <c r="Q209" s="44">
        <v>12</v>
      </c>
      <c r="R209" s="44">
        <v>8</v>
      </c>
      <c r="S209" s="44">
        <v>13</v>
      </c>
      <c r="T209" s="44">
        <v>66</v>
      </c>
    </row>
    <row r="210" spans="1:20" x14ac:dyDescent="0.3">
      <c r="A210" s="3">
        <v>1234</v>
      </c>
      <c r="B210" s="4" t="s">
        <v>206</v>
      </c>
      <c r="C210" s="44">
        <v>45.7</v>
      </c>
      <c r="D210" s="44">
        <v>6.7</v>
      </c>
      <c r="E210" s="44">
        <v>8.6</v>
      </c>
      <c r="F210" s="44">
        <v>5.7</v>
      </c>
      <c r="G210" s="44">
        <v>3.8</v>
      </c>
      <c r="H210" s="44">
        <v>16.2</v>
      </c>
      <c r="I210" s="44">
        <v>45</v>
      </c>
      <c r="J210" s="44">
        <v>13</v>
      </c>
      <c r="K210" s="44">
        <v>10</v>
      </c>
      <c r="L210" s="44">
        <v>6</v>
      </c>
      <c r="M210" s="44">
        <v>7</v>
      </c>
      <c r="N210" s="44">
        <v>33</v>
      </c>
      <c r="O210" s="44">
        <v>45</v>
      </c>
      <c r="P210" s="44">
        <v>13</v>
      </c>
      <c r="Q210" s="44">
        <v>9</v>
      </c>
      <c r="R210" s="44">
        <v>6</v>
      </c>
      <c r="S210" s="44">
        <v>10</v>
      </c>
      <c r="T210" s="44">
        <v>52</v>
      </c>
    </row>
    <row r="211" spans="1:20" x14ac:dyDescent="0.3">
      <c r="A211" s="3">
        <v>1235</v>
      </c>
      <c r="B211" s="4" t="s">
        <v>207</v>
      </c>
      <c r="C211" s="44">
        <v>727.6</v>
      </c>
      <c r="D211" s="44">
        <v>101.6</v>
      </c>
      <c r="E211" s="44">
        <v>131.1</v>
      </c>
      <c r="F211" s="44">
        <v>87.4</v>
      </c>
      <c r="G211" s="44">
        <v>62.7</v>
      </c>
      <c r="H211" s="44">
        <v>255.5</v>
      </c>
      <c r="I211" s="44">
        <v>715</v>
      </c>
      <c r="J211" s="44">
        <v>211</v>
      </c>
      <c r="K211" s="44">
        <v>157</v>
      </c>
      <c r="L211" s="44">
        <v>96</v>
      </c>
      <c r="M211" s="44">
        <v>118</v>
      </c>
      <c r="N211" s="44">
        <v>522</v>
      </c>
      <c r="O211" s="44">
        <v>726</v>
      </c>
      <c r="P211" s="44">
        <v>220</v>
      </c>
      <c r="Q211" s="44">
        <v>154</v>
      </c>
      <c r="R211" s="44">
        <v>100</v>
      </c>
      <c r="S211" s="44">
        <v>169</v>
      </c>
      <c r="T211" s="44">
        <v>846</v>
      </c>
    </row>
    <row r="212" spans="1:20" x14ac:dyDescent="0.3">
      <c r="A212" s="3">
        <v>1238</v>
      </c>
      <c r="B212" s="4" t="s">
        <v>208</v>
      </c>
      <c r="C212" s="44">
        <v>424.5</v>
      </c>
      <c r="D212" s="44">
        <v>85.1</v>
      </c>
      <c r="E212" s="44">
        <v>43</v>
      </c>
      <c r="F212" s="44">
        <v>141.80000000000001</v>
      </c>
      <c r="G212" s="44">
        <v>69.400000000000006</v>
      </c>
      <c r="H212" s="44">
        <v>0</v>
      </c>
      <c r="I212" s="44">
        <v>416.4</v>
      </c>
      <c r="J212" s="44">
        <v>92.9</v>
      </c>
      <c r="K212" s="44">
        <v>51.8</v>
      </c>
      <c r="L212" s="44">
        <v>156.4</v>
      </c>
      <c r="M212" s="44">
        <v>68.400000000000006</v>
      </c>
      <c r="N212" s="44">
        <v>0</v>
      </c>
      <c r="O212" s="44">
        <v>425</v>
      </c>
      <c r="P212" s="44">
        <v>98.8</v>
      </c>
      <c r="Q212" s="44">
        <v>57.9</v>
      </c>
      <c r="R212" s="44">
        <v>159.6</v>
      </c>
      <c r="S212" s="44">
        <v>63.8</v>
      </c>
      <c r="T212" s="44">
        <v>0</v>
      </c>
    </row>
    <row r="213" spans="1:20" x14ac:dyDescent="0.3">
      <c r="A213" s="3">
        <v>1241</v>
      </c>
      <c r="B213" s="4" t="s">
        <v>209</v>
      </c>
      <c r="C213" s="44">
        <v>187.8</v>
      </c>
      <c r="D213" s="44">
        <v>38.1</v>
      </c>
      <c r="E213" s="44">
        <v>18.600000000000001</v>
      </c>
      <c r="F213" s="44">
        <v>62.6</v>
      </c>
      <c r="G213" s="44">
        <v>30.3</v>
      </c>
      <c r="H213" s="44">
        <v>0</v>
      </c>
      <c r="I213" s="44">
        <v>184.7</v>
      </c>
      <c r="J213" s="44">
        <v>41.1</v>
      </c>
      <c r="K213" s="44">
        <v>22.5</v>
      </c>
      <c r="L213" s="44">
        <v>69.400000000000006</v>
      </c>
      <c r="M213" s="44">
        <v>30.3</v>
      </c>
      <c r="N213" s="44">
        <v>0</v>
      </c>
      <c r="O213" s="44">
        <v>188.5</v>
      </c>
      <c r="P213" s="44">
        <v>43.9</v>
      </c>
      <c r="Q213" s="44">
        <v>25.9</v>
      </c>
      <c r="R213" s="44">
        <v>70.8</v>
      </c>
      <c r="S213" s="44">
        <v>27.9</v>
      </c>
      <c r="T213" s="44">
        <v>0</v>
      </c>
    </row>
    <row r="214" spans="1:20" x14ac:dyDescent="0.3">
      <c r="A214" s="3">
        <v>1242</v>
      </c>
      <c r="B214" s="4" t="s">
        <v>210</v>
      </c>
      <c r="C214" s="44">
        <v>120.3</v>
      </c>
      <c r="D214" s="44">
        <v>24.4</v>
      </c>
      <c r="E214" s="44">
        <v>11.7</v>
      </c>
      <c r="F214" s="44">
        <v>40.1</v>
      </c>
      <c r="G214" s="44">
        <v>19.600000000000001</v>
      </c>
      <c r="H214" s="44">
        <v>0</v>
      </c>
      <c r="I214" s="44">
        <v>119.2</v>
      </c>
      <c r="J214" s="44">
        <v>26.4</v>
      </c>
      <c r="K214" s="44">
        <v>14.7</v>
      </c>
      <c r="L214" s="44">
        <v>45</v>
      </c>
      <c r="M214" s="44">
        <v>19.5</v>
      </c>
      <c r="N214" s="44">
        <v>0</v>
      </c>
      <c r="O214" s="44">
        <v>119.7</v>
      </c>
      <c r="P214" s="44">
        <v>27.9</v>
      </c>
      <c r="Q214" s="44">
        <v>16</v>
      </c>
      <c r="R214" s="44">
        <v>44.9</v>
      </c>
      <c r="S214" s="44">
        <v>18</v>
      </c>
      <c r="T214" s="44">
        <v>0</v>
      </c>
    </row>
    <row r="215" spans="1:20" x14ac:dyDescent="0.3">
      <c r="A215" s="3">
        <v>1243</v>
      </c>
      <c r="B215" s="4" t="s">
        <v>63</v>
      </c>
      <c r="C215" s="44">
        <v>908.8</v>
      </c>
      <c r="D215" s="44">
        <v>182</v>
      </c>
      <c r="E215" s="44">
        <v>92</v>
      </c>
      <c r="F215" s="44">
        <v>303.3</v>
      </c>
      <c r="G215" s="44">
        <v>148.69999999999999</v>
      </c>
      <c r="H215" s="44">
        <v>0</v>
      </c>
      <c r="I215" s="44">
        <v>891.4</v>
      </c>
      <c r="J215" s="44">
        <v>198.4</v>
      </c>
      <c r="K215" s="44">
        <v>110.4</v>
      </c>
      <c r="L215" s="44">
        <v>335.3</v>
      </c>
      <c r="M215" s="44">
        <v>145.6</v>
      </c>
      <c r="N215" s="44">
        <v>0</v>
      </c>
      <c r="O215" s="44">
        <v>922.6</v>
      </c>
      <c r="P215" s="44">
        <v>215.4</v>
      </c>
      <c r="Q215" s="44">
        <v>125.7</v>
      </c>
      <c r="R215" s="44">
        <v>346.1</v>
      </c>
      <c r="S215" s="44">
        <v>138.6</v>
      </c>
      <c r="T215" s="44">
        <v>0</v>
      </c>
    </row>
    <row r="216" spans="1:20" x14ac:dyDescent="0.3">
      <c r="A216" s="3">
        <v>1244</v>
      </c>
      <c r="B216" s="4" t="s">
        <v>211</v>
      </c>
      <c r="C216" s="44">
        <v>232</v>
      </c>
      <c r="D216" s="44">
        <v>44</v>
      </c>
      <c r="E216" s="44">
        <v>11</v>
      </c>
      <c r="F216" s="44">
        <v>125</v>
      </c>
      <c r="G216" s="44">
        <v>61</v>
      </c>
      <c r="H216" s="44">
        <v>297</v>
      </c>
      <c r="I216" s="44">
        <v>216</v>
      </c>
      <c r="J216" s="44">
        <v>46</v>
      </c>
      <c r="K216" s="44">
        <v>11</v>
      </c>
      <c r="L216" s="44">
        <v>125</v>
      </c>
      <c r="M216" s="44">
        <v>56</v>
      </c>
      <c r="N216" s="44">
        <v>297</v>
      </c>
      <c r="O216" s="44">
        <v>207</v>
      </c>
      <c r="P216" s="44">
        <v>48</v>
      </c>
      <c r="Q216" s="44">
        <v>16</v>
      </c>
      <c r="R216" s="44">
        <v>127</v>
      </c>
      <c r="S216" s="44">
        <v>56</v>
      </c>
      <c r="T216" s="44">
        <v>301</v>
      </c>
    </row>
    <row r="217" spans="1:20" x14ac:dyDescent="0.3">
      <c r="A217" s="3">
        <v>1245</v>
      </c>
      <c r="B217" s="4" t="s">
        <v>212</v>
      </c>
      <c r="C217" s="44">
        <v>326.8</v>
      </c>
      <c r="D217" s="44">
        <v>65.5</v>
      </c>
      <c r="E217" s="44">
        <v>33.299999999999997</v>
      </c>
      <c r="F217" s="44">
        <v>108.6</v>
      </c>
      <c r="G217" s="44">
        <v>53.8</v>
      </c>
      <c r="H217" s="44">
        <v>0</v>
      </c>
      <c r="I217" s="44">
        <v>319.60000000000002</v>
      </c>
      <c r="J217" s="44">
        <v>71.400000000000006</v>
      </c>
      <c r="K217" s="44">
        <v>40.1</v>
      </c>
      <c r="L217" s="44">
        <v>120.2</v>
      </c>
      <c r="M217" s="44">
        <v>52.8</v>
      </c>
      <c r="N217" s="44">
        <v>0</v>
      </c>
      <c r="O217" s="44">
        <v>325.2</v>
      </c>
      <c r="P217" s="44">
        <v>75.8</v>
      </c>
      <c r="Q217" s="44">
        <v>43.9</v>
      </c>
      <c r="R217" s="44">
        <v>121.7</v>
      </c>
      <c r="S217" s="44">
        <v>48.9</v>
      </c>
      <c r="T217" s="44">
        <v>0</v>
      </c>
    </row>
    <row r="218" spans="1:20" x14ac:dyDescent="0.3">
      <c r="A218" s="3">
        <v>1246</v>
      </c>
      <c r="B218" s="4" t="s">
        <v>213</v>
      </c>
      <c r="C218" s="44">
        <v>1175.7</v>
      </c>
      <c r="D218" s="44">
        <v>165.4</v>
      </c>
      <c r="E218" s="44">
        <v>210.3</v>
      </c>
      <c r="F218" s="44">
        <v>409.2</v>
      </c>
      <c r="G218" s="44">
        <v>0</v>
      </c>
      <c r="H218" s="44">
        <v>808.7</v>
      </c>
      <c r="I218" s="44">
        <v>1060.2</v>
      </c>
      <c r="J218" s="44">
        <v>184.4</v>
      </c>
      <c r="K218" s="44">
        <v>191.7</v>
      </c>
      <c r="L218" s="44">
        <v>468.6</v>
      </c>
      <c r="M218" s="44">
        <v>141.30000000000001</v>
      </c>
      <c r="N218" s="44">
        <v>932.3</v>
      </c>
      <c r="O218" s="44">
        <v>1117</v>
      </c>
      <c r="P218" s="44">
        <v>301</v>
      </c>
      <c r="Q218" s="44">
        <v>281</v>
      </c>
      <c r="R218" s="44">
        <v>520</v>
      </c>
      <c r="S218" s="44">
        <v>318</v>
      </c>
      <c r="T218" s="44">
        <v>1232</v>
      </c>
    </row>
    <row r="219" spans="1:20" x14ac:dyDescent="0.3">
      <c r="A219" s="3">
        <v>1247</v>
      </c>
      <c r="B219" s="4" t="s">
        <v>214</v>
      </c>
      <c r="C219" s="44">
        <v>1304</v>
      </c>
      <c r="D219" s="44">
        <v>261.2</v>
      </c>
      <c r="E219" s="44">
        <v>131.1</v>
      </c>
      <c r="F219" s="44">
        <v>435.3</v>
      </c>
      <c r="G219" s="44">
        <v>213.3</v>
      </c>
      <c r="H219" s="44">
        <v>0</v>
      </c>
      <c r="I219" s="44">
        <v>1271.7</v>
      </c>
      <c r="J219" s="44">
        <v>282.5</v>
      </c>
      <c r="K219" s="44">
        <v>157.4</v>
      </c>
      <c r="L219" s="44">
        <v>478.9</v>
      </c>
      <c r="M219" s="44">
        <v>208.2</v>
      </c>
      <c r="N219" s="44">
        <v>0</v>
      </c>
      <c r="O219" s="44">
        <v>1300.5999999999999</v>
      </c>
      <c r="P219" s="44">
        <v>303.2</v>
      </c>
      <c r="Q219" s="44">
        <v>176.5</v>
      </c>
      <c r="R219" s="44">
        <v>487.7</v>
      </c>
      <c r="S219" s="44">
        <v>195.5</v>
      </c>
      <c r="T219" s="44">
        <v>0</v>
      </c>
    </row>
    <row r="220" spans="1:20" x14ac:dyDescent="0.3">
      <c r="A220" s="3">
        <v>1251</v>
      </c>
      <c r="B220" s="4" t="s">
        <v>215</v>
      </c>
      <c r="C220" s="44">
        <v>197.6</v>
      </c>
      <c r="D220" s="44">
        <v>39.1</v>
      </c>
      <c r="E220" s="44">
        <v>19.600000000000001</v>
      </c>
      <c r="F220" s="44">
        <v>65.5</v>
      </c>
      <c r="G220" s="44">
        <v>32.299999999999997</v>
      </c>
      <c r="H220" s="44">
        <v>0</v>
      </c>
      <c r="I220" s="44">
        <v>191.6</v>
      </c>
      <c r="J220" s="44">
        <v>43</v>
      </c>
      <c r="K220" s="44">
        <v>23.5</v>
      </c>
      <c r="L220" s="44">
        <v>72.3</v>
      </c>
      <c r="M220" s="44">
        <v>31.3</v>
      </c>
      <c r="N220" s="44">
        <v>0</v>
      </c>
      <c r="O220" s="44">
        <v>194.5</v>
      </c>
      <c r="P220" s="44">
        <v>45.9</v>
      </c>
      <c r="Q220" s="44">
        <v>26.9</v>
      </c>
      <c r="R220" s="44">
        <v>72.8</v>
      </c>
      <c r="S220" s="44">
        <v>28.9</v>
      </c>
      <c r="T220" s="44">
        <v>0</v>
      </c>
    </row>
    <row r="221" spans="1:20" x14ac:dyDescent="0.3">
      <c r="A221" s="3">
        <v>1252</v>
      </c>
      <c r="B221" s="4" t="s">
        <v>216</v>
      </c>
      <c r="C221" s="44">
        <v>28</v>
      </c>
      <c r="D221" s="44">
        <v>5</v>
      </c>
      <c r="E221" s="44">
        <v>0</v>
      </c>
      <c r="F221" s="44">
        <v>11</v>
      </c>
      <c r="G221" s="44">
        <v>5</v>
      </c>
      <c r="H221" s="44">
        <v>14</v>
      </c>
      <c r="I221" s="44">
        <v>20</v>
      </c>
      <c r="J221" s="44">
        <v>3</v>
      </c>
      <c r="K221" s="44">
        <v>4</v>
      </c>
      <c r="L221" s="44">
        <v>12</v>
      </c>
      <c r="M221" s="44">
        <v>5</v>
      </c>
      <c r="N221" s="44">
        <v>14</v>
      </c>
      <c r="O221" s="44">
        <v>17</v>
      </c>
      <c r="P221" s="44">
        <v>4</v>
      </c>
      <c r="Q221" s="44">
        <v>3</v>
      </c>
      <c r="R221" s="44">
        <v>13</v>
      </c>
      <c r="S221" s="44">
        <v>5</v>
      </c>
      <c r="T221" s="44">
        <v>17</v>
      </c>
    </row>
    <row r="222" spans="1:20" x14ac:dyDescent="0.3">
      <c r="A222" s="3">
        <v>1253</v>
      </c>
      <c r="B222" s="4" t="s">
        <v>217</v>
      </c>
      <c r="C222" s="44">
        <v>372.7</v>
      </c>
      <c r="D222" s="44">
        <v>74.3</v>
      </c>
      <c r="E222" s="44">
        <v>37.200000000000003</v>
      </c>
      <c r="F222" s="44">
        <v>124.2</v>
      </c>
      <c r="G222" s="44">
        <v>60.6</v>
      </c>
      <c r="H222" s="44">
        <v>0</v>
      </c>
      <c r="I222" s="44">
        <v>362.6</v>
      </c>
      <c r="J222" s="44">
        <v>81.099999999999994</v>
      </c>
      <c r="K222" s="44">
        <v>45</v>
      </c>
      <c r="L222" s="44">
        <v>136.80000000000001</v>
      </c>
      <c r="M222" s="44">
        <v>59.6</v>
      </c>
      <c r="N222" s="44">
        <v>0</v>
      </c>
      <c r="O222" s="44">
        <v>373.1</v>
      </c>
      <c r="P222" s="44">
        <v>86.8</v>
      </c>
      <c r="Q222" s="44">
        <v>50.9</v>
      </c>
      <c r="R222" s="44">
        <v>139.6</v>
      </c>
      <c r="S222" s="44">
        <v>55.9</v>
      </c>
      <c r="T222" s="44">
        <v>0</v>
      </c>
    </row>
    <row r="223" spans="1:20" x14ac:dyDescent="0.3">
      <c r="A223" s="3">
        <v>1256</v>
      </c>
      <c r="B223" s="4" t="s">
        <v>218</v>
      </c>
      <c r="C223" s="44">
        <v>539</v>
      </c>
      <c r="D223" s="44">
        <v>88</v>
      </c>
      <c r="E223" s="44">
        <v>0</v>
      </c>
      <c r="F223" s="44">
        <v>219</v>
      </c>
      <c r="G223" s="44">
        <v>106</v>
      </c>
      <c r="H223" s="44">
        <v>271</v>
      </c>
      <c r="I223" s="44">
        <v>385</v>
      </c>
      <c r="J223" s="44">
        <v>65</v>
      </c>
      <c r="K223" s="44">
        <v>75</v>
      </c>
      <c r="L223" s="44">
        <v>226</v>
      </c>
      <c r="M223" s="44">
        <v>104</v>
      </c>
      <c r="N223" s="44">
        <v>269</v>
      </c>
      <c r="O223" s="44">
        <v>323</v>
      </c>
      <c r="P223" s="44">
        <v>74</v>
      </c>
      <c r="Q223" s="44">
        <v>64</v>
      </c>
      <c r="R223" s="44">
        <v>259</v>
      </c>
      <c r="S223" s="44">
        <v>94</v>
      </c>
      <c r="T223" s="44">
        <v>325</v>
      </c>
    </row>
    <row r="224" spans="1:20" x14ac:dyDescent="0.3">
      <c r="A224" s="3">
        <v>1259</v>
      </c>
      <c r="B224" s="4" t="s">
        <v>219</v>
      </c>
      <c r="C224" s="44">
        <v>279.89999999999998</v>
      </c>
      <c r="D224" s="44">
        <v>43.4</v>
      </c>
      <c r="E224" s="44">
        <v>810.7</v>
      </c>
      <c r="F224" s="44">
        <v>4.8</v>
      </c>
      <c r="G224" s="44">
        <v>48.3</v>
      </c>
      <c r="H224" s="44">
        <v>209</v>
      </c>
      <c r="I224" s="44">
        <v>310</v>
      </c>
      <c r="J224" s="44">
        <v>50</v>
      </c>
      <c r="K224" s="44">
        <v>45</v>
      </c>
      <c r="L224" s="44">
        <v>12</v>
      </c>
      <c r="M224" s="44">
        <v>50</v>
      </c>
      <c r="N224" s="44">
        <v>500</v>
      </c>
      <c r="O224" s="44">
        <v>347</v>
      </c>
      <c r="P224" s="44">
        <v>59.5</v>
      </c>
      <c r="Q224" s="44">
        <v>49.6</v>
      </c>
      <c r="R224" s="44">
        <v>14.9</v>
      </c>
      <c r="S224" s="44">
        <v>64.400000000000006</v>
      </c>
      <c r="T224" s="44">
        <v>594.79999999999995</v>
      </c>
    </row>
    <row r="225" spans="1:20" x14ac:dyDescent="0.3">
      <c r="A225" s="3">
        <v>1260</v>
      </c>
      <c r="B225" s="4" t="s">
        <v>220</v>
      </c>
      <c r="C225" s="44">
        <v>358</v>
      </c>
      <c r="D225" s="44">
        <v>58</v>
      </c>
      <c r="E225" s="44">
        <v>0</v>
      </c>
      <c r="F225" s="44">
        <v>145</v>
      </c>
      <c r="G225" s="44">
        <v>70</v>
      </c>
      <c r="H225" s="44">
        <v>180</v>
      </c>
      <c r="I225" s="44">
        <v>255</v>
      </c>
      <c r="J225" s="44">
        <v>43</v>
      </c>
      <c r="K225" s="44">
        <v>50</v>
      </c>
      <c r="L225" s="44">
        <v>150</v>
      </c>
      <c r="M225" s="44">
        <v>69</v>
      </c>
      <c r="N225" s="44">
        <v>178</v>
      </c>
      <c r="O225" s="44">
        <v>211</v>
      </c>
      <c r="P225" s="44">
        <v>48</v>
      </c>
      <c r="Q225" s="44">
        <v>42</v>
      </c>
      <c r="R225" s="44">
        <v>170</v>
      </c>
      <c r="S225" s="44">
        <v>61</v>
      </c>
      <c r="T225" s="44">
        <v>213</v>
      </c>
    </row>
    <row r="226" spans="1:20" x14ac:dyDescent="0.3">
      <c r="A226" s="3">
        <v>1263</v>
      </c>
      <c r="B226" s="4" t="s">
        <v>221</v>
      </c>
      <c r="C226" s="44">
        <v>1081</v>
      </c>
      <c r="D226" s="44">
        <v>176</v>
      </c>
      <c r="E226" s="44">
        <v>0</v>
      </c>
      <c r="F226" s="44">
        <v>438</v>
      </c>
      <c r="G226" s="44">
        <v>212</v>
      </c>
      <c r="H226" s="44">
        <v>544</v>
      </c>
      <c r="I226" s="44">
        <v>762</v>
      </c>
      <c r="J226" s="44">
        <v>128</v>
      </c>
      <c r="K226" s="44">
        <v>148</v>
      </c>
      <c r="L226" s="44">
        <v>448</v>
      </c>
      <c r="M226" s="44">
        <v>206</v>
      </c>
      <c r="N226" s="44">
        <v>532</v>
      </c>
      <c r="O226" s="44">
        <v>634</v>
      </c>
      <c r="P226" s="44">
        <v>145</v>
      </c>
      <c r="Q226" s="44">
        <v>125</v>
      </c>
      <c r="R226" s="44">
        <v>509</v>
      </c>
      <c r="S226" s="44">
        <v>184</v>
      </c>
      <c r="T226" s="44">
        <v>638</v>
      </c>
    </row>
    <row r="227" spans="1:20" x14ac:dyDescent="0.3">
      <c r="A227" s="3">
        <v>1264</v>
      </c>
      <c r="B227" s="4" t="s">
        <v>222</v>
      </c>
      <c r="C227" s="44">
        <v>200</v>
      </c>
      <c r="D227" s="44">
        <v>32</v>
      </c>
      <c r="E227" s="44">
        <v>0</v>
      </c>
      <c r="F227" s="44">
        <v>81</v>
      </c>
      <c r="G227" s="44">
        <v>39</v>
      </c>
      <c r="H227" s="44">
        <v>101</v>
      </c>
      <c r="I227" s="44">
        <v>141</v>
      </c>
      <c r="J227" s="44">
        <v>24</v>
      </c>
      <c r="K227" s="44">
        <v>27</v>
      </c>
      <c r="L227" s="44">
        <v>83</v>
      </c>
      <c r="M227" s="44">
        <v>38</v>
      </c>
      <c r="N227" s="44">
        <v>99</v>
      </c>
      <c r="O227" s="44">
        <v>118</v>
      </c>
      <c r="P227" s="44">
        <v>27</v>
      </c>
      <c r="Q227" s="44">
        <v>23</v>
      </c>
      <c r="R227" s="44">
        <v>95</v>
      </c>
      <c r="S227" s="44">
        <v>34</v>
      </c>
      <c r="T227" s="44">
        <v>119</v>
      </c>
    </row>
    <row r="228" spans="1:20" x14ac:dyDescent="0.3">
      <c r="A228" s="3">
        <v>1265</v>
      </c>
      <c r="B228" s="4" t="s">
        <v>223</v>
      </c>
      <c r="C228" s="44">
        <v>41</v>
      </c>
      <c r="D228" s="44">
        <v>7</v>
      </c>
      <c r="E228" s="44">
        <v>0</v>
      </c>
      <c r="F228" s="44">
        <v>17</v>
      </c>
      <c r="G228" s="44">
        <v>8</v>
      </c>
      <c r="H228" s="44">
        <v>21</v>
      </c>
      <c r="I228" s="44">
        <v>30</v>
      </c>
      <c r="J228" s="44">
        <v>5</v>
      </c>
      <c r="K228" s="44">
        <v>6</v>
      </c>
      <c r="L228" s="44">
        <v>18</v>
      </c>
      <c r="M228" s="44">
        <v>8</v>
      </c>
      <c r="N228" s="44">
        <v>21</v>
      </c>
      <c r="O228" s="44">
        <v>24</v>
      </c>
      <c r="P228" s="44">
        <v>5</v>
      </c>
      <c r="Q228" s="44">
        <v>5</v>
      </c>
      <c r="R228" s="44">
        <v>19</v>
      </c>
      <c r="S228" s="44">
        <v>7</v>
      </c>
      <c r="T228" s="44">
        <v>24</v>
      </c>
    </row>
    <row r="229" spans="1:20" x14ac:dyDescent="0.3">
      <c r="A229" s="3">
        <v>1266</v>
      </c>
      <c r="B229" s="4" t="s">
        <v>224</v>
      </c>
      <c r="C229" s="44">
        <v>124</v>
      </c>
      <c r="D229" s="44">
        <v>20</v>
      </c>
      <c r="E229" s="44">
        <v>0</v>
      </c>
      <c r="F229" s="44">
        <v>50</v>
      </c>
      <c r="G229" s="44">
        <v>24</v>
      </c>
      <c r="H229" s="44">
        <v>63</v>
      </c>
      <c r="I229" s="44">
        <v>90</v>
      </c>
      <c r="J229" s="44">
        <v>15</v>
      </c>
      <c r="K229" s="44">
        <v>17</v>
      </c>
      <c r="L229" s="44">
        <v>53</v>
      </c>
      <c r="M229" s="44">
        <v>24</v>
      </c>
      <c r="N229" s="44">
        <v>63</v>
      </c>
      <c r="O229" s="44">
        <v>75</v>
      </c>
      <c r="P229" s="44">
        <v>17</v>
      </c>
      <c r="Q229" s="44">
        <v>15</v>
      </c>
      <c r="R229" s="44">
        <v>61</v>
      </c>
      <c r="S229" s="44">
        <v>22</v>
      </c>
      <c r="T229" s="44">
        <v>76</v>
      </c>
    </row>
    <row r="230" spans="1:20" x14ac:dyDescent="0.3">
      <c r="A230" s="3">
        <v>1401</v>
      </c>
      <c r="B230" s="4" t="s">
        <v>225</v>
      </c>
      <c r="C230" s="44">
        <v>414.3</v>
      </c>
      <c r="D230" s="44">
        <v>106.2</v>
      </c>
      <c r="E230" s="44">
        <v>138.1</v>
      </c>
      <c r="F230" s="44">
        <v>11.8</v>
      </c>
      <c r="G230" s="44">
        <v>0</v>
      </c>
      <c r="H230" s="44">
        <v>781.6</v>
      </c>
      <c r="I230" s="44">
        <v>413.6</v>
      </c>
      <c r="J230" s="44">
        <v>116.8</v>
      </c>
      <c r="K230" s="44">
        <v>137.9</v>
      </c>
      <c r="L230" s="44">
        <v>13</v>
      </c>
      <c r="M230" s="44">
        <v>0</v>
      </c>
      <c r="N230" s="44">
        <v>775.5</v>
      </c>
      <c r="O230" s="44">
        <v>406.4</v>
      </c>
      <c r="P230" s="44">
        <v>118</v>
      </c>
      <c r="Q230" s="44">
        <v>135.5</v>
      </c>
      <c r="R230" s="44">
        <v>13.1</v>
      </c>
      <c r="S230" s="44">
        <v>0</v>
      </c>
      <c r="T230" s="44">
        <v>784.9</v>
      </c>
    </row>
    <row r="231" spans="1:20" x14ac:dyDescent="0.3">
      <c r="A231" s="3">
        <v>1411</v>
      </c>
      <c r="B231" s="4" t="s">
        <v>226</v>
      </c>
      <c r="C231" s="44">
        <v>178</v>
      </c>
      <c r="D231" s="44">
        <v>29</v>
      </c>
      <c r="E231" s="44">
        <v>0</v>
      </c>
      <c r="F231" s="44">
        <v>72</v>
      </c>
      <c r="G231" s="44">
        <v>35</v>
      </c>
      <c r="H231" s="44">
        <v>90</v>
      </c>
      <c r="I231" s="44">
        <v>128</v>
      </c>
      <c r="J231" s="44">
        <v>21</v>
      </c>
      <c r="K231" s="44">
        <v>25</v>
      </c>
      <c r="L231" s="44">
        <v>75</v>
      </c>
      <c r="M231" s="44">
        <v>35</v>
      </c>
      <c r="N231" s="44">
        <v>89</v>
      </c>
      <c r="O231" s="44">
        <v>105</v>
      </c>
      <c r="P231" s="44">
        <v>24</v>
      </c>
      <c r="Q231" s="44">
        <v>21</v>
      </c>
      <c r="R231" s="44">
        <v>85</v>
      </c>
      <c r="S231" s="44">
        <v>31</v>
      </c>
      <c r="T231" s="44">
        <v>106</v>
      </c>
    </row>
    <row r="232" spans="1:20" x14ac:dyDescent="0.3">
      <c r="A232" s="3">
        <v>1412</v>
      </c>
      <c r="B232" s="4" t="s">
        <v>227</v>
      </c>
      <c r="C232" s="44">
        <v>58</v>
      </c>
      <c r="D232" s="44">
        <v>9</v>
      </c>
      <c r="E232" s="44">
        <v>0</v>
      </c>
      <c r="F232" s="44">
        <v>23</v>
      </c>
      <c r="G232" s="44">
        <v>11</v>
      </c>
      <c r="H232" s="44">
        <v>29</v>
      </c>
      <c r="I232" s="44">
        <v>42</v>
      </c>
      <c r="J232" s="44">
        <v>7</v>
      </c>
      <c r="K232" s="44">
        <v>8</v>
      </c>
      <c r="L232" s="44">
        <v>25</v>
      </c>
      <c r="M232" s="44">
        <v>11</v>
      </c>
      <c r="N232" s="44">
        <v>30</v>
      </c>
      <c r="O232" s="44">
        <v>36</v>
      </c>
      <c r="P232" s="44">
        <v>8</v>
      </c>
      <c r="Q232" s="44">
        <v>7</v>
      </c>
      <c r="R232" s="44">
        <v>29</v>
      </c>
      <c r="S232" s="44">
        <v>10</v>
      </c>
      <c r="T232" s="44">
        <v>36</v>
      </c>
    </row>
    <row r="233" spans="1:20" x14ac:dyDescent="0.3">
      <c r="A233" s="3">
        <v>1413</v>
      </c>
      <c r="B233" s="4" t="s">
        <v>228</v>
      </c>
      <c r="C233" s="44">
        <v>63</v>
      </c>
      <c r="D233" s="44">
        <v>23</v>
      </c>
      <c r="E233" s="44">
        <v>1</v>
      </c>
      <c r="F233" s="44">
        <v>42</v>
      </c>
      <c r="G233" s="44">
        <v>19</v>
      </c>
      <c r="H233" s="44">
        <v>0</v>
      </c>
      <c r="I233" s="44">
        <v>79.400000000000006</v>
      </c>
      <c r="J233" s="44">
        <v>19.899999999999999</v>
      </c>
      <c r="K233" s="44">
        <v>0</v>
      </c>
      <c r="L233" s="44">
        <v>61</v>
      </c>
      <c r="M233" s="44">
        <v>27</v>
      </c>
      <c r="N233" s="44">
        <v>0</v>
      </c>
      <c r="O233" s="44">
        <v>80.3</v>
      </c>
      <c r="P233" s="44">
        <v>17.2</v>
      </c>
      <c r="Q233" s="44">
        <v>0</v>
      </c>
      <c r="R233" s="44">
        <v>57.3</v>
      </c>
      <c r="S233" s="44">
        <v>25.8</v>
      </c>
      <c r="T233" s="44">
        <v>0</v>
      </c>
    </row>
    <row r="234" spans="1:20" x14ac:dyDescent="0.3">
      <c r="A234" s="3">
        <v>1416</v>
      </c>
      <c r="B234" s="4" t="s">
        <v>229</v>
      </c>
      <c r="C234" s="44">
        <v>211</v>
      </c>
      <c r="D234" s="44">
        <v>59</v>
      </c>
      <c r="E234" s="44">
        <v>5</v>
      </c>
      <c r="F234" s="44">
        <v>106</v>
      </c>
      <c r="G234" s="44">
        <v>36</v>
      </c>
      <c r="H234" s="44">
        <v>340</v>
      </c>
      <c r="I234" s="44">
        <v>251</v>
      </c>
      <c r="J234" s="44">
        <v>44</v>
      </c>
      <c r="K234" s="44">
        <v>29</v>
      </c>
      <c r="L234" s="44">
        <v>97</v>
      </c>
      <c r="M234" s="44">
        <v>36</v>
      </c>
      <c r="N234" s="44">
        <v>347</v>
      </c>
      <c r="O234" s="44">
        <v>189</v>
      </c>
      <c r="P234" s="44">
        <v>73</v>
      </c>
      <c r="Q234" s="44">
        <v>22</v>
      </c>
      <c r="R234" s="44">
        <v>20</v>
      </c>
      <c r="S234" s="44">
        <v>11</v>
      </c>
      <c r="T234" s="44">
        <v>381</v>
      </c>
    </row>
    <row r="235" spans="1:20" x14ac:dyDescent="0.3">
      <c r="A235" s="3">
        <v>1417</v>
      </c>
      <c r="B235" s="4" t="s">
        <v>230</v>
      </c>
      <c r="C235" s="44">
        <v>137</v>
      </c>
      <c r="D235" s="44">
        <v>39</v>
      </c>
      <c r="E235" s="44">
        <v>3</v>
      </c>
      <c r="F235" s="44">
        <v>69</v>
      </c>
      <c r="G235" s="44">
        <v>23</v>
      </c>
      <c r="H235" s="44">
        <v>222</v>
      </c>
      <c r="I235" s="44">
        <v>165</v>
      </c>
      <c r="J235" s="44">
        <v>29</v>
      </c>
      <c r="K235" s="44">
        <v>19</v>
      </c>
      <c r="L235" s="44">
        <v>64</v>
      </c>
      <c r="M235" s="44">
        <v>23</v>
      </c>
      <c r="N235" s="44">
        <v>228</v>
      </c>
      <c r="O235" s="44">
        <v>122</v>
      </c>
      <c r="P235" s="44">
        <v>47</v>
      </c>
      <c r="Q235" s="44">
        <v>14</v>
      </c>
      <c r="R235" s="44">
        <v>13</v>
      </c>
      <c r="S235" s="44">
        <v>7</v>
      </c>
      <c r="T235" s="44">
        <v>246</v>
      </c>
    </row>
    <row r="236" spans="1:20" x14ac:dyDescent="0.3">
      <c r="A236" s="3">
        <v>1418</v>
      </c>
      <c r="B236" s="4" t="s">
        <v>231</v>
      </c>
      <c r="C236" s="44">
        <v>66</v>
      </c>
      <c r="D236" s="44">
        <v>19</v>
      </c>
      <c r="E236" s="44">
        <v>2</v>
      </c>
      <c r="F236" s="44">
        <v>33</v>
      </c>
      <c r="G236" s="44">
        <v>11</v>
      </c>
      <c r="H236" s="44">
        <v>106</v>
      </c>
      <c r="I236" s="44">
        <v>78</v>
      </c>
      <c r="J236" s="44">
        <v>14</v>
      </c>
      <c r="K236" s="44">
        <v>9</v>
      </c>
      <c r="L236" s="44">
        <v>30</v>
      </c>
      <c r="M236" s="44">
        <v>11</v>
      </c>
      <c r="N236" s="44">
        <v>108</v>
      </c>
      <c r="O236" s="44">
        <v>57</v>
      </c>
      <c r="P236" s="44">
        <v>22</v>
      </c>
      <c r="Q236" s="44">
        <v>7</v>
      </c>
      <c r="R236" s="44">
        <v>6</v>
      </c>
      <c r="S236" s="44">
        <v>3</v>
      </c>
      <c r="T236" s="44">
        <v>116</v>
      </c>
    </row>
    <row r="237" spans="1:20" x14ac:dyDescent="0.3">
      <c r="A237" s="3">
        <v>1419</v>
      </c>
      <c r="B237" s="4" t="s">
        <v>232</v>
      </c>
      <c r="C237" s="44">
        <v>114</v>
      </c>
      <c r="D237" s="44">
        <v>32</v>
      </c>
      <c r="E237" s="44">
        <v>3</v>
      </c>
      <c r="F237" s="44">
        <v>57</v>
      </c>
      <c r="G237" s="44">
        <v>19</v>
      </c>
      <c r="H237" s="44">
        <v>185</v>
      </c>
      <c r="I237" s="44">
        <v>137</v>
      </c>
      <c r="J237" s="44">
        <v>24</v>
      </c>
      <c r="K237" s="44">
        <v>16</v>
      </c>
      <c r="L237" s="44">
        <v>53</v>
      </c>
      <c r="M237" s="44">
        <v>19</v>
      </c>
      <c r="N237" s="44">
        <v>189</v>
      </c>
      <c r="O237" s="44">
        <v>104</v>
      </c>
      <c r="P237" s="44">
        <v>40</v>
      </c>
      <c r="Q237" s="44">
        <v>12</v>
      </c>
      <c r="R237" s="44">
        <v>11</v>
      </c>
      <c r="S237" s="44">
        <v>6</v>
      </c>
      <c r="T237" s="44">
        <v>209</v>
      </c>
    </row>
    <row r="238" spans="1:20" x14ac:dyDescent="0.3">
      <c r="A238" s="3">
        <v>1420</v>
      </c>
      <c r="B238" s="4" t="s">
        <v>233</v>
      </c>
      <c r="C238" s="44">
        <v>391</v>
      </c>
      <c r="D238" s="44">
        <v>110</v>
      </c>
      <c r="E238" s="44">
        <v>10</v>
      </c>
      <c r="F238" s="44">
        <v>196</v>
      </c>
      <c r="G238" s="44">
        <v>66</v>
      </c>
      <c r="H238" s="44">
        <v>632</v>
      </c>
      <c r="I238" s="44">
        <v>467</v>
      </c>
      <c r="J238" s="44">
        <v>81</v>
      </c>
      <c r="K238" s="44">
        <v>54</v>
      </c>
      <c r="L238" s="44">
        <v>180</v>
      </c>
      <c r="M238" s="44">
        <v>66</v>
      </c>
      <c r="N238" s="44">
        <v>646</v>
      </c>
      <c r="O238" s="44">
        <v>356</v>
      </c>
      <c r="P238" s="44">
        <v>138</v>
      </c>
      <c r="Q238" s="44">
        <v>41</v>
      </c>
      <c r="R238" s="44">
        <v>37</v>
      </c>
      <c r="S238" s="44">
        <v>21</v>
      </c>
      <c r="T238" s="44">
        <v>718</v>
      </c>
    </row>
    <row r="239" spans="1:20" x14ac:dyDescent="0.3">
      <c r="A239" s="3">
        <v>1421</v>
      </c>
      <c r="B239" s="4" t="s">
        <v>234</v>
      </c>
      <c r="C239" s="44">
        <v>91</v>
      </c>
      <c r="D239" s="44">
        <v>26</v>
      </c>
      <c r="E239" s="44">
        <v>2</v>
      </c>
      <c r="F239" s="44">
        <v>46</v>
      </c>
      <c r="G239" s="44">
        <v>15</v>
      </c>
      <c r="H239" s="44">
        <v>147</v>
      </c>
      <c r="I239" s="44">
        <v>110</v>
      </c>
      <c r="J239" s="44">
        <v>19</v>
      </c>
      <c r="K239" s="44">
        <v>13</v>
      </c>
      <c r="L239" s="44">
        <v>42</v>
      </c>
      <c r="M239" s="44">
        <v>16</v>
      </c>
      <c r="N239" s="44">
        <v>152</v>
      </c>
      <c r="O239" s="44">
        <v>82</v>
      </c>
      <c r="P239" s="44">
        <v>32</v>
      </c>
      <c r="Q239" s="44">
        <v>9</v>
      </c>
      <c r="R239" s="44">
        <v>9</v>
      </c>
      <c r="S239" s="44">
        <v>5</v>
      </c>
      <c r="T239" s="44">
        <v>165</v>
      </c>
    </row>
    <row r="240" spans="1:20" x14ac:dyDescent="0.3">
      <c r="A240" s="3">
        <v>1422</v>
      </c>
      <c r="B240" s="4" t="s">
        <v>235</v>
      </c>
      <c r="C240" s="44">
        <v>113</v>
      </c>
      <c r="D240" s="44">
        <v>32</v>
      </c>
      <c r="E240" s="44">
        <v>3</v>
      </c>
      <c r="F240" s="44">
        <v>57</v>
      </c>
      <c r="G240" s="44">
        <v>19</v>
      </c>
      <c r="H240" s="44">
        <v>183</v>
      </c>
      <c r="I240" s="44">
        <v>135</v>
      </c>
      <c r="J240" s="44">
        <v>23</v>
      </c>
      <c r="K240" s="44">
        <v>15</v>
      </c>
      <c r="L240" s="44">
        <v>52</v>
      </c>
      <c r="M240" s="44">
        <v>19</v>
      </c>
      <c r="N240" s="44">
        <v>186</v>
      </c>
      <c r="O240" s="44">
        <v>101</v>
      </c>
      <c r="P240" s="44">
        <v>39</v>
      </c>
      <c r="Q240" s="44">
        <v>12</v>
      </c>
      <c r="R240" s="44">
        <v>11</v>
      </c>
      <c r="S240" s="44">
        <v>6</v>
      </c>
      <c r="T240" s="44">
        <v>204</v>
      </c>
    </row>
    <row r="241" spans="1:20" x14ac:dyDescent="0.3">
      <c r="A241" s="3">
        <v>1424</v>
      </c>
      <c r="B241" s="4" t="s">
        <v>236</v>
      </c>
      <c r="C241" s="44">
        <v>182.4</v>
      </c>
      <c r="D241" s="44">
        <v>49.7</v>
      </c>
      <c r="E241" s="44">
        <v>1.8</v>
      </c>
      <c r="F241" s="44">
        <v>0</v>
      </c>
      <c r="G241" s="44">
        <v>0</v>
      </c>
      <c r="H241" s="44">
        <v>0</v>
      </c>
      <c r="I241" s="44">
        <v>149.5</v>
      </c>
      <c r="J241" s="44">
        <v>49.8</v>
      </c>
      <c r="K241" s="44">
        <v>1.8</v>
      </c>
      <c r="L241" s="44">
        <v>0</v>
      </c>
      <c r="M241" s="44">
        <v>0</v>
      </c>
      <c r="N241" s="44">
        <v>0</v>
      </c>
      <c r="O241" s="44">
        <v>187.5</v>
      </c>
      <c r="P241" s="44">
        <v>48</v>
      </c>
      <c r="Q241" s="44">
        <v>5.0999999999999996</v>
      </c>
      <c r="R241" s="44">
        <v>0</v>
      </c>
      <c r="S241" s="44">
        <v>0</v>
      </c>
      <c r="T241" s="44">
        <v>0</v>
      </c>
    </row>
    <row r="242" spans="1:20" x14ac:dyDescent="0.3">
      <c r="A242" s="3">
        <v>1426</v>
      </c>
      <c r="B242" s="4" t="s">
        <v>237</v>
      </c>
      <c r="C242" s="44">
        <v>261</v>
      </c>
      <c r="D242" s="44">
        <v>73</v>
      </c>
      <c r="E242" s="44">
        <v>7</v>
      </c>
      <c r="F242" s="44">
        <v>131</v>
      </c>
      <c r="G242" s="44">
        <v>44</v>
      </c>
      <c r="H242" s="44">
        <v>421</v>
      </c>
      <c r="I242" s="44">
        <v>313</v>
      </c>
      <c r="J242" s="44">
        <v>54</v>
      </c>
      <c r="K242" s="44">
        <v>36</v>
      </c>
      <c r="L242" s="44">
        <v>120</v>
      </c>
      <c r="M242" s="44">
        <v>44</v>
      </c>
      <c r="N242" s="44">
        <v>433</v>
      </c>
      <c r="O242" s="44">
        <v>239</v>
      </c>
      <c r="P242" s="44">
        <v>92</v>
      </c>
      <c r="Q242" s="44">
        <v>27</v>
      </c>
      <c r="R242" s="44">
        <v>25</v>
      </c>
      <c r="S242" s="44">
        <v>14</v>
      </c>
      <c r="T242" s="44">
        <v>481</v>
      </c>
    </row>
    <row r="243" spans="1:20" x14ac:dyDescent="0.3">
      <c r="A243" s="3">
        <v>1428</v>
      </c>
      <c r="B243" s="4" t="s">
        <v>238</v>
      </c>
      <c r="C243" s="44">
        <v>135</v>
      </c>
      <c r="D243" s="44">
        <v>50</v>
      </c>
      <c r="E243" s="44">
        <v>1</v>
      </c>
      <c r="F243" s="44">
        <v>90</v>
      </c>
      <c r="G243" s="44">
        <v>40</v>
      </c>
      <c r="H243" s="44">
        <v>0</v>
      </c>
      <c r="I243" s="44">
        <v>167.4</v>
      </c>
      <c r="J243" s="44">
        <v>41.1</v>
      </c>
      <c r="K243" s="44">
        <v>0</v>
      </c>
      <c r="L243" s="44">
        <v>130.5</v>
      </c>
      <c r="M243" s="44">
        <v>58.2</v>
      </c>
      <c r="N243" s="44">
        <v>0</v>
      </c>
      <c r="O243" s="44">
        <v>176.4</v>
      </c>
      <c r="P243" s="44">
        <v>35.9</v>
      </c>
      <c r="Q243" s="44">
        <v>0</v>
      </c>
      <c r="R243" s="44">
        <v>123.3</v>
      </c>
      <c r="S243" s="44">
        <v>55.9</v>
      </c>
      <c r="T243" s="44">
        <v>0</v>
      </c>
    </row>
    <row r="244" spans="1:20" x14ac:dyDescent="0.3">
      <c r="A244" s="3">
        <v>1429</v>
      </c>
      <c r="B244" s="4" t="s">
        <v>239</v>
      </c>
      <c r="C244" s="44">
        <v>126</v>
      </c>
      <c r="D244" s="44">
        <v>46</v>
      </c>
      <c r="E244" s="44">
        <v>1</v>
      </c>
      <c r="F244" s="44">
        <v>84</v>
      </c>
      <c r="G244" s="44">
        <v>37</v>
      </c>
      <c r="H244" s="44">
        <v>0</v>
      </c>
      <c r="I244" s="44">
        <v>157.5</v>
      </c>
      <c r="J244" s="44">
        <v>39.700000000000003</v>
      </c>
      <c r="K244" s="44">
        <v>0</v>
      </c>
      <c r="L244" s="44">
        <v>122</v>
      </c>
      <c r="M244" s="44">
        <v>53.9</v>
      </c>
      <c r="N244" s="44">
        <v>0</v>
      </c>
      <c r="O244" s="44">
        <v>166.3</v>
      </c>
      <c r="P244" s="44">
        <v>34.4</v>
      </c>
      <c r="Q244" s="44">
        <v>0</v>
      </c>
      <c r="R244" s="44">
        <v>116.1</v>
      </c>
      <c r="S244" s="44">
        <v>53</v>
      </c>
      <c r="T244" s="44">
        <v>0</v>
      </c>
    </row>
    <row r="245" spans="1:20" x14ac:dyDescent="0.3">
      <c r="A245" s="3">
        <v>1430</v>
      </c>
      <c r="B245" s="4" t="s">
        <v>240</v>
      </c>
      <c r="C245" s="44">
        <v>130</v>
      </c>
      <c r="D245" s="44">
        <v>48</v>
      </c>
      <c r="E245" s="44">
        <v>1</v>
      </c>
      <c r="F245" s="44">
        <v>87</v>
      </c>
      <c r="G245" s="44">
        <v>38</v>
      </c>
      <c r="H245" s="44">
        <v>0</v>
      </c>
      <c r="I245" s="44">
        <v>177.3</v>
      </c>
      <c r="J245" s="44">
        <v>44</v>
      </c>
      <c r="K245" s="44">
        <v>1.4</v>
      </c>
      <c r="L245" s="44">
        <v>137.6</v>
      </c>
      <c r="M245" s="44">
        <v>61</v>
      </c>
      <c r="N245" s="44">
        <v>0</v>
      </c>
      <c r="O245" s="44">
        <v>172.1</v>
      </c>
      <c r="P245" s="44">
        <v>35.9</v>
      </c>
      <c r="Q245" s="44">
        <v>0</v>
      </c>
      <c r="R245" s="44">
        <v>120.5</v>
      </c>
      <c r="S245" s="44">
        <v>54.5</v>
      </c>
      <c r="T245" s="44">
        <v>0</v>
      </c>
    </row>
    <row r="246" spans="1:20" x14ac:dyDescent="0.3">
      <c r="A246" s="3">
        <v>1431</v>
      </c>
      <c r="B246" s="4" t="s">
        <v>241</v>
      </c>
      <c r="C246" s="44">
        <v>133</v>
      </c>
      <c r="D246" s="44">
        <v>49</v>
      </c>
      <c r="E246" s="44">
        <v>1</v>
      </c>
      <c r="F246" s="44">
        <v>89</v>
      </c>
      <c r="G246" s="44">
        <v>39</v>
      </c>
      <c r="H246" s="44">
        <v>0</v>
      </c>
      <c r="I246" s="44">
        <v>164.6</v>
      </c>
      <c r="J246" s="44">
        <v>41.1</v>
      </c>
      <c r="K246" s="44">
        <v>0</v>
      </c>
      <c r="L246" s="44">
        <v>127.7</v>
      </c>
      <c r="M246" s="44">
        <v>56.8</v>
      </c>
      <c r="N246" s="44">
        <v>0</v>
      </c>
      <c r="O246" s="44">
        <v>173.5</v>
      </c>
      <c r="P246" s="44">
        <v>35.799999999999997</v>
      </c>
      <c r="Q246" s="44">
        <v>0</v>
      </c>
      <c r="R246" s="44">
        <v>121.9</v>
      </c>
      <c r="S246" s="44">
        <v>55.9</v>
      </c>
      <c r="T246" s="44">
        <v>0</v>
      </c>
    </row>
    <row r="247" spans="1:20" x14ac:dyDescent="0.3">
      <c r="A247" s="3">
        <v>1432</v>
      </c>
      <c r="B247" s="4" t="s">
        <v>242</v>
      </c>
      <c r="C247" s="44">
        <v>553</v>
      </c>
      <c r="D247" s="44">
        <v>204</v>
      </c>
      <c r="E247" s="44">
        <v>4</v>
      </c>
      <c r="F247" s="44">
        <v>370</v>
      </c>
      <c r="G247" s="44">
        <v>163</v>
      </c>
      <c r="H247" s="44">
        <v>0</v>
      </c>
      <c r="I247" s="44">
        <v>680.9</v>
      </c>
      <c r="J247" s="44">
        <v>168.8</v>
      </c>
      <c r="K247" s="44">
        <v>2.8</v>
      </c>
      <c r="L247" s="44">
        <v>527.70000000000005</v>
      </c>
      <c r="M247" s="44">
        <v>234.1</v>
      </c>
      <c r="N247" s="44">
        <v>0</v>
      </c>
      <c r="O247" s="44">
        <v>721.3</v>
      </c>
      <c r="P247" s="44">
        <v>147.69999999999999</v>
      </c>
      <c r="Q247" s="44">
        <v>2.9</v>
      </c>
      <c r="R247" s="44">
        <v>506.2</v>
      </c>
      <c r="S247" s="44">
        <v>230.9</v>
      </c>
      <c r="T247" s="44">
        <v>0</v>
      </c>
    </row>
    <row r="248" spans="1:20" x14ac:dyDescent="0.3">
      <c r="A248" s="3">
        <v>1433</v>
      </c>
      <c r="B248" s="4" t="s">
        <v>243</v>
      </c>
      <c r="C248" s="44">
        <v>124</v>
      </c>
      <c r="D248" s="44">
        <v>46</v>
      </c>
      <c r="E248" s="44">
        <v>1</v>
      </c>
      <c r="F248" s="44">
        <v>83</v>
      </c>
      <c r="G248" s="44">
        <v>37</v>
      </c>
      <c r="H248" s="44">
        <v>0</v>
      </c>
      <c r="I248" s="44">
        <v>153.19999999999999</v>
      </c>
      <c r="J248" s="44">
        <v>38.299999999999997</v>
      </c>
      <c r="K248" s="44">
        <v>0</v>
      </c>
      <c r="L248" s="44">
        <v>119.2</v>
      </c>
      <c r="M248" s="44">
        <v>52.5</v>
      </c>
      <c r="N248" s="44">
        <v>0</v>
      </c>
      <c r="O248" s="44">
        <v>159.19999999999999</v>
      </c>
      <c r="P248" s="44">
        <v>33</v>
      </c>
      <c r="Q248" s="44">
        <v>0</v>
      </c>
      <c r="R248" s="44">
        <v>111.9</v>
      </c>
      <c r="S248" s="44">
        <v>50.2</v>
      </c>
      <c r="T248" s="44">
        <v>0</v>
      </c>
    </row>
    <row r="249" spans="1:20" x14ac:dyDescent="0.3">
      <c r="A249" s="3">
        <v>1438</v>
      </c>
      <c r="B249" s="4" t="s">
        <v>244</v>
      </c>
      <c r="C249" s="44">
        <v>182</v>
      </c>
      <c r="D249" s="44">
        <v>46</v>
      </c>
      <c r="E249" s="44">
        <v>39</v>
      </c>
      <c r="F249" s="44">
        <v>77</v>
      </c>
      <c r="G249" s="44">
        <v>43</v>
      </c>
      <c r="H249" s="44">
        <v>255</v>
      </c>
      <c r="I249" s="44">
        <v>170</v>
      </c>
      <c r="J249" s="44">
        <v>41</v>
      </c>
      <c r="K249" s="44">
        <v>35</v>
      </c>
      <c r="L249" s="44">
        <v>81</v>
      </c>
      <c r="M249" s="44">
        <v>40</v>
      </c>
      <c r="N249" s="44">
        <v>269</v>
      </c>
      <c r="O249" s="44">
        <v>154</v>
      </c>
      <c r="P249" s="44">
        <v>46</v>
      </c>
      <c r="Q249" s="44">
        <v>38</v>
      </c>
      <c r="R249" s="44">
        <v>131</v>
      </c>
      <c r="S249" s="44">
        <v>28</v>
      </c>
      <c r="T249" s="44">
        <v>275</v>
      </c>
    </row>
    <row r="250" spans="1:20" x14ac:dyDescent="0.3">
      <c r="A250" s="3">
        <v>1439</v>
      </c>
      <c r="B250" s="4" t="s">
        <v>245</v>
      </c>
      <c r="C250" s="44">
        <v>278</v>
      </c>
      <c r="D250" s="44">
        <v>71</v>
      </c>
      <c r="E250" s="44">
        <v>59</v>
      </c>
      <c r="F250" s="44">
        <v>118</v>
      </c>
      <c r="G250" s="44">
        <v>65</v>
      </c>
      <c r="H250" s="44">
        <v>392</v>
      </c>
      <c r="I250" s="44">
        <v>259</v>
      </c>
      <c r="J250" s="44">
        <v>62</v>
      </c>
      <c r="K250" s="44">
        <v>53</v>
      </c>
      <c r="L250" s="44">
        <v>123</v>
      </c>
      <c r="M250" s="44">
        <v>61</v>
      </c>
      <c r="N250" s="44">
        <v>409</v>
      </c>
      <c r="O250" s="44">
        <v>237</v>
      </c>
      <c r="P250" s="44">
        <v>71</v>
      </c>
      <c r="Q250" s="44">
        <v>59</v>
      </c>
      <c r="R250" s="44">
        <v>200</v>
      </c>
      <c r="S250" s="44">
        <v>43</v>
      </c>
      <c r="T250" s="44">
        <v>422</v>
      </c>
    </row>
    <row r="251" spans="1:20" x14ac:dyDescent="0.3">
      <c r="A251" s="3">
        <v>1441</v>
      </c>
      <c r="B251" s="4" t="s">
        <v>246</v>
      </c>
      <c r="C251" s="44">
        <v>130</v>
      </c>
      <c r="D251" s="44">
        <v>33</v>
      </c>
      <c r="E251" s="44">
        <v>28</v>
      </c>
      <c r="F251" s="44">
        <v>55</v>
      </c>
      <c r="G251" s="44">
        <v>31</v>
      </c>
      <c r="H251" s="44">
        <v>184</v>
      </c>
      <c r="I251" s="44">
        <v>123</v>
      </c>
      <c r="J251" s="44">
        <v>30</v>
      </c>
      <c r="K251" s="44">
        <v>25</v>
      </c>
      <c r="L251" s="44">
        <v>59</v>
      </c>
      <c r="M251" s="44">
        <v>29</v>
      </c>
      <c r="N251" s="44">
        <v>195</v>
      </c>
      <c r="O251" s="44">
        <v>113</v>
      </c>
      <c r="P251" s="44">
        <v>34</v>
      </c>
      <c r="Q251" s="44">
        <v>28</v>
      </c>
      <c r="R251" s="44">
        <v>96</v>
      </c>
      <c r="S251" s="44">
        <v>21</v>
      </c>
      <c r="T251" s="44">
        <v>202</v>
      </c>
    </row>
    <row r="252" spans="1:20" x14ac:dyDescent="0.3">
      <c r="A252" s="3">
        <v>1443</v>
      </c>
      <c r="B252" s="4" t="s">
        <v>247</v>
      </c>
      <c r="C252" s="44">
        <v>277</v>
      </c>
      <c r="D252" s="44">
        <v>70</v>
      </c>
      <c r="E252" s="44">
        <v>59</v>
      </c>
      <c r="F252" s="44">
        <v>117</v>
      </c>
      <c r="G252" s="44">
        <v>65</v>
      </c>
      <c r="H252" s="44">
        <v>390</v>
      </c>
      <c r="I252" s="44">
        <v>260</v>
      </c>
      <c r="J252" s="44">
        <v>62</v>
      </c>
      <c r="K252" s="44">
        <v>53</v>
      </c>
      <c r="L252" s="44">
        <v>124</v>
      </c>
      <c r="M252" s="44">
        <v>62</v>
      </c>
      <c r="N252" s="44">
        <v>411</v>
      </c>
      <c r="O252" s="44">
        <v>243</v>
      </c>
      <c r="P252" s="44">
        <v>73</v>
      </c>
      <c r="Q252" s="44">
        <v>60</v>
      </c>
      <c r="R252" s="44">
        <v>206</v>
      </c>
      <c r="S252" s="44">
        <v>44</v>
      </c>
      <c r="T252" s="44">
        <v>434</v>
      </c>
    </row>
    <row r="253" spans="1:20" x14ac:dyDescent="0.3">
      <c r="A253" s="3">
        <v>1444</v>
      </c>
      <c r="B253" s="4" t="s">
        <v>248</v>
      </c>
      <c r="C253" s="44">
        <v>56</v>
      </c>
      <c r="D253" s="44">
        <v>14</v>
      </c>
      <c r="E253" s="44">
        <v>12</v>
      </c>
      <c r="F253" s="44">
        <v>24</v>
      </c>
      <c r="G253" s="44">
        <v>13</v>
      </c>
      <c r="H253" s="44">
        <v>80</v>
      </c>
      <c r="I253" s="44">
        <v>53</v>
      </c>
      <c r="J253" s="44">
        <v>13</v>
      </c>
      <c r="K253" s="44">
        <v>11</v>
      </c>
      <c r="L253" s="44">
        <v>25</v>
      </c>
      <c r="M253" s="44">
        <v>13</v>
      </c>
      <c r="N253" s="44">
        <v>84</v>
      </c>
      <c r="O253" s="44">
        <v>48</v>
      </c>
      <c r="P253" s="44">
        <v>15</v>
      </c>
      <c r="Q253" s="44">
        <v>12</v>
      </c>
      <c r="R253" s="44">
        <v>41</v>
      </c>
      <c r="S253" s="44">
        <v>9</v>
      </c>
      <c r="T253" s="44">
        <v>86</v>
      </c>
    </row>
    <row r="254" spans="1:20" x14ac:dyDescent="0.3">
      <c r="A254" s="3">
        <v>1445</v>
      </c>
      <c r="B254" s="4" t="s">
        <v>249</v>
      </c>
      <c r="C254" s="44">
        <v>267</v>
      </c>
      <c r="D254" s="44">
        <v>68</v>
      </c>
      <c r="E254" s="44">
        <v>57</v>
      </c>
      <c r="F254" s="44">
        <v>113</v>
      </c>
      <c r="G254" s="44">
        <v>62</v>
      </c>
      <c r="H254" s="44">
        <v>375</v>
      </c>
      <c r="I254" s="44">
        <v>249</v>
      </c>
      <c r="J254" s="44">
        <v>60</v>
      </c>
      <c r="K254" s="44">
        <v>51</v>
      </c>
      <c r="L254" s="44">
        <v>118</v>
      </c>
      <c r="M254" s="44">
        <v>59</v>
      </c>
      <c r="N254" s="44">
        <v>393</v>
      </c>
      <c r="O254" s="44">
        <v>233</v>
      </c>
      <c r="P254" s="44">
        <v>70</v>
      </c>
      <c r="Q254" s="44">
        <v>57</v>
      </c>
      <c r="R254" s="44">
        <v>197</v>
      </c>
      <c r="S254" s="44">
        <v>42</v>
      </c>
      <c r="T254" s="44">
        <v>414</v>
      </c>
    </row>
    <row r="255" spans="1:20" x14ac:dyDescent="0.3">
      <c r="A255" s="3">
        <v>1449</v>
      </c>
      <c r="B255" s="4" t="s">
        <v>250</v>
      </c>
      <c r="C255" s="44">
        <v>341</v>
      </c>
      <c r="D255" s="44">
        <v>86</v>
      </c>
      <c r="E255" s="44">
        <v>73</v>
      </c>
      <c r="F255" s="44">
        <v>144</v>
      </c>
      <c r="G255" s="44">
        <v>80</v>
      </c>
      <c r="H255" s="44">
        <v>480</v>
      </c>
      <c r="I255" s="44">
        <v>323</v>
      </c>
      <c r="J255" s="44">
        <v>78</v>
      </c>
      <c r="K255" s="44">
        <v>66</v>
      </c>
      <c r="L255" s="44">
        <v>154</v>
      </c>
      <c r="M255" s="44">
        <v>76</v>
      </c>
      <c r="N255" s="44">
        <v>511</v>
      </c>
      <c r="O255" s="44">
        <v>298</v>
      </c>
      <c r="P255" s="44">
        <v>90</v>
      </c>
      <c r="Q255" s="44">
        <v>73</v>
      </c>
      <c r="R255" s="44">
        <v>252</v>
      </c>
      <c r="S255" s="44">
        <v>54</v>
      </c>
      <c r="T255" s="44">
        <v>530</v>
      </c>
    </row>
    <row r="256" spans="1:20" x14ac:dyDescent="0.3">
      <c r="A256" s="3">
        <v>1502</v>
      </c>
      <c r="B256" s="4" t="s">
        <v>251</v>
      </c>
      <c r="C256" s="44">
        <v>1079</v>
      </c>
      <c r="D256" s="44">
        <v>336</v>
      </c>
      <c r="E256" s="44">
        <v>261</v>
      </c>
      <c r="F256" s="44">
        <v>202</v>
      </c>
      <c r="G256" s="44">
        <v>176</v>
      </c>
      <c r="H256" s="44">
        <v>1579</v>
      </c>
      <c r="I256" s="44">
        <v>983</v>
      </c>
      <c r="J256" s="44">
        <v>325</v>
      </c>
      <c r="K256" s="44">
        <v>203</v>
      </c>
      <c r="L256" s="44">
        <v>230</v>
      </c>
      <c r="M256" s="44">
        <v>210</v>
      </c>
      <c r="N256" s="44">
        <v>1552</v>
      </c>
      <c r="O256" s="44">
        <v>1231</v>
      </c>
      <c r="P256" s="44">
        <v>311</v>
      </c>
      <c r="Q256" s="44">
        <v>340</v>
      </c>
      <c r="R256" s="44">
        <v>331</v>
      </c>
      <c r="S256" s="44">
        <v>229</v>
      </c>
      <c r="T256" s="44">
        <v>1587</v>
      </c>
    </row>
    <row r="257" spans="1:20" x14ac:dyDescent="0.3">
      <c r="A257" s="3">
        <v>1504</v>
      </c>
      <c r="B257" s="4" t="s">
        <v>252</v>
      </c>
      <c r="C257" s="44">
        <v>1825.2</v>
      </c>
      <c r="D257" s="44">
        <v>357.3</v>
      </c>
      <c r="E257" s="44">
        <v>225</v>
      </c>
      <c r="F257" s="44">
        <v>551.70000000000005</v>
      </c>
      <c r="G257" s="44">
        <v>302.39999999999998</v>
      </c>
      <c r="H257" s="44">
        <v>0</v>
      </c>
      <c r="I257" s="44">
        <v>2250</v>
      </c>
      <c r="J257" s="44">
        <v>408</v>
      </c>
      <c r="K257" s="44">
        <v>256</v>
      </c>
      <c r="L257" s="44">
        <v>698</v>
      </c>
      <c r="M257" s="44">
        <v>392</v>
      </c>
      <c r="N257" s="44">
        <v>12</v>
      </c>
      <c r="O257" s="44">
        <v>1944</v>
      </c>
      <c r="P257" s="44">
        <v>407</v>
      </c>
      <c r="Q257" s="44">
        <v>321</v>
      </c>
      <c r="R257" s="44">
        <v>618</v>
      </c>
      <c r="S257" s="44">
        <v>333</v>
      </c>
      <c r="T257" s="44">
        <v>33</v>
      </c>
    </row>
    <row r="258" spans="1:20" x14ac:dyDescent="0.3">
      <c r="A258" s="3">
        <v>1505</v>
      </c>
      <c r="B258" s="6" t="s">
        <v>253</v>
      </c>
      <c r="C258" s="44">
        <v>1138.0999999999999</v>
      </c>
      <c r="D258" s="44">
        <v>291.60000000000002</v>
      </c>
      <c r="E258" s="44">
        <v>117.8</v>
      </c>
      <c r="F258" s="44">
        <v>282.10000000000002</v>
      </c>
      <c r="G258" s="44">
        <v>222.3</v>
      </c>
      <c r="H258" s="44">
        <v>19</v>
      </c>
      <c r="I258" s="44">
        <v>1057.3</v>
      </c>
      <c r="J258" s="44">
        <v>291.60000000000002</v>
      </c>
      <c r="K258" s="44">
        <v>125.4</v>
      </c>
      <c r="L258" s="44">
        <v>304.89999999999998</v>
      </c>
      <c r="M258" s="44">
        <v>209.9</v>
      </c>
      <c r="N258" s="44">
        <v>20.9</v>
      </c>
      <c r="O258" s="44">
        <v>1187.5</v>
      </c>
      <c r="P258" s="44">
        <v>319.2</v>
      </c>
      <c r="Q258" s="44">
        <v>132.1</v>
      </c>
      <c r="R258" s="44">
        <v>340.1</v>
      </c>
      <c r="S258" s="44">
        <v>234.7</v>
      </c>
      <c r="T258" s="44">
        <v>19</v>
      </c>
    </row>
    <row r="259" spans="1:20" x14ac:dyDescent="0.3">
      <c r="A259" s="3">
        <v>1511</v>
      </c>
      <c r="B259" s="4" t="s">
        <v>254</v>
      </c>
      <c r="C259" s="44">
        <v>134.69999999999999</v>
      </c>
      <c r="D259" s="44">
        <v>16.100000000000001</v>
      </c>
      <c r="E259" s="44">
        <v>20.8</v>
      </c>
      <c r="F259" s="44">
        <v>82.3</v>
      </c>
      <c r="G259" s="44">
        <v>49.2</v>
      </c>
      <c r="H259" s="44">
        <v>0</v>
      </c>
      <c r="I259" s="44">
        <v>135.9</v>
      </c>
      <c r="J259" s="44">
        <v>19.899999999999999</v>
      </c>
      <c r="K259" s="44">
        <v>3.3</v>
      </c>
      <c r="L259" s="44">
        <v>149.19999999999999</v>
      </c>
      <c r="M259" s="44">
        <v>63.8</v>
      </c>
      <c r="N259" s="44">
        <v>0</v>
      </c>
      <c r="O259" s="44">
        <v>114.6</v>
      </c>
      <c r="P259" s="44">
        <v>17.600000000000001</v>
      </c>
      <c r="Q259" s="44">
        <v>2.7</v>
      </c>
      <c r="R259" s="44">
        <v>131.69999999999999</v>
      </c>
      <c r="S259" s="44">
        <v>83.1</v>
      </c>
      <c r="T259" s="44">
        <v>0</v>
      </c>
    </row>
    <row r="260" spans="1:20" x14ac:dyDescent="0.3">
      <c r="A260" s="3">
        <v>1514</v>
      </c>
      <c r="B260" s="4" t="s">
        <v>115</v>
      </c>
      <c r="C260" s="44">
        <v>171</v>
      </c>
      <c r="D260" s="44">
        <v>28</v>
      </c>
      <c r="E260" s="44">
        <v>18</v>
      </c>
      <c r="F260" s="44">
        <v>26</v>
      </c>
      <c r="G260" s="44">
        <v>20</v>
      </c>
      <c r="H260" s="44">
        <v>2</v>
      </c>
      <c r="I260" s="44">
        <v>189</v>
      </c>
      <c r="J260" s="44">
        <v>25</v>
      </c>
      <c r="K260" s="44">
        <v>19</v>
      </c>
      <c r="L260" s="44">
        <v>28</v>
      </c>
      <c r="M260" s="44">
        <v>20</v>
      </c>
      <c r="N260" s="44">
        <v>4</v>
      </c>
      <c r="O260" s="44">
        <v>150</v>
      </c>
      <c r="P260" s="44">
        <v>34</v>
      </c>
      <c r="Q260" s="44">
        <v>24</v>
      </c>
      <c r="R260" s="44">
        <v>30</v>
      </c>
      <c r="S260" s="44">
        <v>21</v>
      </c>
      <c r="T260" s="44">
        <v>0</v>
      </c>
    </row>
    <row r="261" spans="1:20" x14ac:dyDescent="0.3">
      <c r="A261" s="3">
        <v>1515</v>
      </c>
      <c r="B261" s="4" t="s">
        <v>255</v>
      </c>
      <c r="C261" s="44">
        <v>601</v>
      </c>
      <c r="D261" s="44">
        <v>97</v>
      </c>
      <c r="E261" s="44">
        <v>63</v>
      </c>
      <c r="F261" s="44">
        <v>92</v>
      </c>
      <c r="G261" s="44">
        <v>70</v>
      </c>
      <c r="H261" s="44">
        <v>8</v>
      </c>
      <c r="I261" s="44">
        <v>666</v>
      </c>
      <c r="J261" s="44">
        <v>88</v>
      </c>
      <c r="K261" s="44">
        <v>67</v>
      </c>
      <c r="L261" s="44">
        <v>98</v>
      </c>
      <c r="M261" s="44">
        <v>69</v>
      </c>
      <c r="N261" s="44">
        <v>14</v>
      </c>
      <c r="O261" s="44">
        <v>522</v>
      </c>
      <c r="P261" s="44">
        <v>117</v>
      </c>
      <c r="Q261" s="44">
        <v>84</v>
      </c>
      <c r="R261" s="44">
        <v>105</v>
      </c>
      <c r="S261" s="44">
        <v>73</v>
      </c>
      <c r="T261" s="44">
        <v>0</v>
      </c>
    </row>
    <row r="262" spans="1:20" x14ac:dyDescent="0.3">
      <c r="A262" s="3">
        <v>1516</v>
      </c>
      <c r="B262" s="4" t="s">
        <v>256</v>
      </c>
      <c r="C262" s="44">
        <v>564</v>
      </c>
      <c r="D262" s="44">
        <v>91</v>
      </c>
      <c r="E262" s="44">
        <v>59</v>
      </c>
      <c r="F262" s="44">
        <v>86</v>
      </c>
      <c r="G262" s="44">
        <v>66</v>
      </c>
      <c r="H262" s="44">
        <v>7</v>
      </c>
      <c r="I262" s="44">
        <v>628</v>
      </c>
      <c r="J262" s="44">
        <v>83</v>
      </c>
      <c r="K262" s="44">
        <v>63</v>
      </c>
      <c r="L262" s="44">
        <v>93</v>
      </c>
      <c r="M262" s="44">
        <v>65</v>
      </c>
      <c r="N262" s="44">
        <v>13</v>
      </c>
      <c r="O262" s="44">
        <v>495</v>
      </c>
      <c r="P262" s="44">
        <v>111</v>
      </c>
      <c r="Q262" s="44">
        <v>79</v>
      </c>
      <c r="R262" s="44">
        <v>99</v>
      </c>
      <c r="S262" s="44">
        <v>69</v>
      </c>
      <c r="T262" s="44">
        <v>0</v>
      </c>
    </row>
    <row r="263" spans="1:20" x14ac:dyDescent="0.3">
      <c r="A263" s="3">
        <v>1517</v>
      </c>
      <c r="B263" s="4" t="s">
        <v>257</v>
      </c>
      <c r="C263" s="44">
        <v>349</v>
      </c>
      <c r="D263" s="44">
        <v>56</v>
      </c>
      <c r="E263" s="44">
        <v>37</v>
      </c>
      <c r="F263" s="44">
        <v>53</v>
      </c>
      <c r="G263" s="44">
        <v>41</v>
      </c>
      <c r="H263" s="44">
        <v>5</v>
      </c>
      <c r="I263" s="44">
        <v>387</v>
      </c>
      <c r="J263" s="44">
        <v>51</v>
      </c>
      <c r="K263" s="44">
        <v>39</v>
      </c>
      <c r="L263" s="44">
        <v>57</v>
      </c>
      <c r="M263" s="44">
        <v>40</v>
      </c>
      <c r="N263" s="44">
        <v>8</v>
      </c>
      <c r="O263" s="44">
        <v>300</v>
      </c>
      <c r="P263" s="44">
        <v>67</v>
      </c>
      <c r="Q263" s="44">
        <v>48</v>
      </c>
      <c r="R263" s="44">
        <v>60</v>
      </c>
      <c r="S263" s="44">
        <v>42</v>
      </c>
      <c r="T263" s="44">
        <v>0</v>
      </c>
    </row>
    <row r="264" spans="1:20" x14ac:dyDescent="0.3">
      <c r="A264" s="3">
        <v>1519</v>
      </c>
      <c r="B264" s="4" t="s">
        <v>258</v>
      </c>
      <c r="C264" s="44">
        <v>455</v>
      </c>
      <c r="D264" s="44">
        <v>100</v>
      </c>
      <c r="E264" s="44">
        <v>48</v>
      </c>
      <c r="F264" s="44">
        <v>36</v>
      </c>
      <c r="G264" s="44">
        <v>102</v>
      </c>
      <c r="H264" s="44">
        <v>0</v>
      </c>
      <c r="I264" s="44">
        <v>425</v>
      </c>
      <c r="J264" s="44">
        <v>122</v>
      </c>
      <c r="K264" s="44">
        <v>79</v>
      </c>
      <c r="L264" s="44">
        <v>104</v>
      </c>
      <c r="M264" s="44">
        <v>96</v>
      </c>
      <c r="N264" s="44">
        <v>0</v>
      </c>
      <c r="O264" s="44">
        <v>477</v>
      </c>
      <c r="P264" s="44">
        <v>121</v>
      </c>
      <c r="Q264" s="44">
        <v>38</v>
      </c>
      <c r="R264" s="44">
        <v>108</v>
      </c>
      <c r="S264" s="44">
        <v>89</v>
      </c>
      <c r="T264" s="44">
        <v>0</v>
      </c>
    </row>
    <row r="265" spans="1:20" x14ac:dyDescent="0.3">
      <c r="A265" s="3">
        <v>1520</v>
      </c>
      <c r="B265" s="4" t="s">
        <v>259</v>
      </c>
      <c r="C265" s="44">
        <v>539</v>
      </c>
      <c r="D265" s="44">
        <v>118</v>
      </c>
      <c r="E265" s="44">
        <v>57</v>
      </c>
      <c r="F265" s="44">
        <v>42</v>
      </c>
      <c r="G265" s="44">
        <v>121</v>
      </c>
      <c r="H265" s="44">
        <v>0</v>
      </c>
      <c r="I265" s="44">
        <v>503</v>
      </c>
      <c r="J265" s="44">
        <v>144</v>
      </c>
      <c r="K265" s="44">
        <v>93</v>
      </c>
      <c r="L265" s="44">
        <v>122</v>
      </c>
      <c r="M265" s="44">
        <v>114</v>
      </c>
      <c r="N265" s="44">
        <v>0</v>
      </c>
      <c r="O265" s="44">
        <v>563</v>
      </c>
      <c r="P265" s="44">
        <v>143</v>
      </c>
      <c r="Q265" s="44">
        <v>46</v>
      </c>
      <c r="R265" s="44">
        <v>128</v>
      </c>
      <c r="S265" s="44">
        <v>105</v>
      </c>
      <c r="T265" s="44">
        <v>0</v>
      </c>
    </row>
    <row r="266" spans="1:20" x14ac:dyDescent="0.3">
      <c r="A266" s="3">
        <v>1523</v>
      </c>
      <c r="B266" s="4" t="s">
        <v>260</v>
      </c>
      <c r="C266" s="44">
        <v>90</v>
      </c>
      <c r="D266" s="44">
        <v>18</v>
      </c>
      <c r="E266" s="44">
        <v>10.8</v>
      </c>
      <c r="F266" s="44">
        <v>27</v>
      </c>
      <c r="G266" s="44">
        <v>15.3</v>
      </c>
      <c r="H266" s="44">
        <v>0</v>
      </c>
      <c r="I266" s="44">
        <v>115</v>
      </c>
      <c r="J266" s="44">
        <v>21</v>
      </c>
      <c r="K266" s="44">
        <v>13</v>
      </c>
      <c r="L266" s="44">
        <v>36</v>
      </c>
      <c r="M266" s="44">
        <v>20</v>
      </c>
      <c r="N266" s="44">
        <v>1</v>
      </c>
      <c r="O266" s="44">
        <v>98</v>
      </c>
      <c r="P266" s="44">
        <v>20</v>
      </c>
      <c r="Q266" s="44">
        <v>16</v>
      </c>
      <c r="R266" s="44">
        <v>31</v>
      </c>
      <c r="S266" s="44">
        <v>17</v>
      </c>
      <c r="T266" s="44">
        <v>2</v>
      </c>
    </row>
    <row r="267" spans="1:20" x14ac:dyDescent="0.3">
      <c r="A267" s="3">
        <v>1524</v>
      </c>
      <c r="B267" s="4" t="s">
        <v>261</v>
      </c>
      <c r="C267" s="44">
        <v>69.3</v>
      </c>
      <c r="D267" s="44">
        <v>13.5</v>
      </c>
      <c r="E267" s="44">
        <v>8.1</v>
      </c>
      <c r="F267" s="44">
        <v>20.7</v>
      </c>
      <c r="G267" s="44">
        <v>11.7</v>
      </c>
      <c r="H267" s="44">
        <v>0</v>
      </c>
      <c r="I267" s="44">
        <v>86</v>
      </c>
      <c r="J267" s="44">
        <v>16</v>
      </c>
      <c r="K267" s="44">
        <v>10</v>
      </c>
      <c r="L267" s="44">
        <v>27</v>
      </c>
      <c r="M267" s="44">
        <v>15</v>
      </c>
      <c r="N267" s="44">
        <v>0</v>
      </c>
      <c r="O267" s="44">
        <v>74</v>
      </c>
      <c r="P267" s="44">
        <v>16</v>
      </c>
      <c r="Q267" s="44">
        <v>12</v>
      </c>
      <c r="R267" s="44">
        <v>24</v>
      </c>
      <c r="S267" s="44">
        <v>13</v>
      </c>
      <c r="T267" s="44">
        <v>1</v>
      </c>
    </row>
    <row r="268" spans="1:20" x14ac:dyDescent="0.3">
      <c r="A268" s="3">
        <v>1525</v>
      </c>
      <c r="B268" s="4" t="s">
        <v>262</v>
      </c>
      <c r="C268" s="44">
        <v>184.5</v>
      </c>
      <c r="D268" s="44">
        <v>36</v>
      </c>
      <c r="E268" s="44">
        <v>22.5</v>
      </c>
      <c r="F268" s="44">
        <v>55.8</v>
      </c>
      <c r="G268" s="44">
        <v>30.6</v>
      </c>
      <c r="H268" s="44">
        <v>0</v>
      </c>
      <c r="I268" s="44">
        <v>228</v>
      </c>
      <c r="J268" s="44">
        <v>41</v>
      </c>
      <c r="K268" s="44">
        <v>26</v>
      </c>
      <c r="L268" s="44">
        <v>71</v>
      </c>
      <c r="M268" s="44">
        <v>40</v>
      </c>
      <c r="N268" s="44">
        <v>1</v>
      </c>
      <c r="O268" s="44">
        <v>199</v>
      </c>
      <c r="P268" s="44">
        <v>42</v>
      </c>
      <c r="Q268" s="44">
        <v>33</v>
      </c>
      <c r="R268" s="44">
        <v>63</v>
      </c>
      <c r="S268" s="44">
        <v>34</v>
      </c>
      <c r="T268" s="44">
        <v>3</v>
      </c>
    </row>
    <row r="269" spans="1:20" x14ac:dyDescent="0.3">
      <c r="A269" s="3">
        <v>1526</v>
      </c>
      <c r="B269" s="4" t="s">
        <v>263</v>
      </c>
      <c r="C269" s="44">
        <v>43.2</v>
      </c>
      <c r="D269" s="44">
        <v>8.1</v>
      </c>
      <c r="E269" s="44">
        <v>5.4</v>
      </c>
      <c r="F269" s="44">
        <v>13.5</v>
      </c>
      <c r="G269" s="44">
        <v>7.2</v>
      </c>
      <c r="H269" s="44">
        <v>0</v>
      </c>
      <c r="I269" s="44">
        <v>54</v>
      </c>
      <c r="J269" s="44">
        <v>10</v>
      </c>
      <c r="K269" s="44">
        <v>6</v>
      </c>
      <c r="L269" s="44">
        <v>17</v>
      </c>
      <c r="M269" s="44">
        <v>9</v>
      </c>
      <c r="N269" s="44">
        <v>0</v>
      </c>
      <c r="O269" s="44">
        <v>45</v>
      </c>
      <c r="P269" s="44">
        <v>9</v>
      </c>
      <c r="Q269" s="44">
        <v>7</v>
      </c>
      <c r="R269" s="44">
        <v>14</v>
      </c>
      <c r="S269" s="44">
        <v>8</v>
      </c>
      <c r="T269" s="44">
        <v>1</v>
      </c>
    </row>
    <row r="270" spans="1:20" x14ac:dyDescent="0.3">
      <c r="A270" s="3">
        <v>1528</v>
      </c>
      <c r="B270" s="4" t="s">
        <v>264</v>
      </c>
      <c r="C270" s="44">
        <v>303.3</v>
      </c>
      <c r="D270" s="44">
        <v>59.4</v>
      </c>
      <c r="E270" s="44">
        <v>37.799999999999997</v>
      </c>
      <c r="F270" s="44">
        <v>91.8</v>
      </c>
      <c r="G270" s="44">
        <v>50.4</v>
      </c>
      <c r="H270" s="44">
        <v>0</v>
      </c>
      <c r="I270" s="44">
        <v>373</v>
      </c>
      <c r="J270" s="44">
        <v>68</v>
      </c>
      <c r="K270" s="44">
        <v>42</v>
      </c>
      <c r="L270" s="44">
        <v>116</v>
      </c>
      <c r="M270" s="44">
        <v>65</v>
      </c>
      <c r="N270" s="44">
        <v>2</v>
      </c>
      <c r="O270" s="44">
        <v>322</v>
      </c>
      <c r="P270" s="44">
        <v>67</v>
      </c>
      <c r="Q270" s="44">
        <v>53</v>
      </c>
      <c r="R270" s="44">
        <v>102</v>
      </c>
      <c r="S270" s="44">
        <v>55</v>
      </c>
      <c r="T270" s="44">
        <v>6</v>
      </c>
    </row>
    <row r="271" spans="1:20" x14ac:dyDescent="0.3">
      <c r="A271" s="3">
        <v>1529</v>
      </c>
      <c r="B271" s="4" t="s">
        <v>265</v>
      </c>
      <c r="C271" s="44">
        <v>180.9</v>
      </c>
      <c r="D271" s="44">
        <v>35.1</v>
      </c>
      <c r="E271" s="44">
        <v>22.5</v>
      </c>
      <c r="F271" s="44">
        <v>54.9</v>
      </c>
      <c r="G271" s="44">
        <v>29.7</v>
      </c>
      <c r="H271" s="44">
        <v>0</v>
      </c>
      <c r="I271" s="44">
        <v>223</v>
      </c>
      <c r="J271" s="44">
        <v>40</v>
      </c>
      <c r="K271" s="44">
        <v>25</v>
      </c>
      <c r="L271" s="44">
        <v>69</v>
      </c>
      <c r="M271" s="44">
        <v>39</v>
      </c>
      <c r="N271" s="44">
        <v>1</v>
      </c>
      <c r="O271" s="44">
        <v>197</v>
      </c>
      <c r="P271" s="44">
        <v>41</v>
      </c>
      <c r="Q271" s="44">
        <v>32</v>
      </c>
      <c r="R271" s="44">
        <v>62</v>
      </c>
      <c r="S271" s="44">
        <v>34</v>
      </c>
      <c r="T271" s="44">
        <v>3</v>
      </c>
    </row>
    <row r="272" spans="1:20" x14ac:dyDescent="0.3">
      <c r="A272" s="3">
        <v>1531</v>
      </c>
      <c r="B272" s="4" t="s">
        <v>266</v>
      </c>
      <c r="C272" s="44">
        <v>349.2</v>
      </c>
      <c r="D272" s="44">
        <v>68.400000000000006</v>
      </c>
      <c r="E272" s="44">
        <v>43.2</v>
      </c>
      <c r="F272" s="44">
        <v>105.3</v>
      </c>
      <c r="G272" s="44">
        <v>57.6</v>
      </c>
      <c r="H272" s="44">
        <v>0</v>
      </c>
      <c r="I272" s="44">
        <v>431</v>
      </c>
      <c r="J272" s="44">
        <v>78</v>
      </c>
      <c r="K272" s="44">
        <v>49</v>
      </c>
      <c r="L272" s="44">
        <v>134</v>
      </c>
      <c r="M272" s="44">
        <v>75</v>
      </c>
      <c r="N272" s="44">
        <v>2</v>
      </c>
      <c r="O272" s="44">
        <v>374</v>
      </c>
      <c r="P272" s="44">
        <v>78</v>
      </c>
      <c r="Q272" s="44">
        <v>62</v>
      </c>
      <c r="R272" s="44">
        <v>119</v>
      </c>
      <c r="S272" s="44">
        <v>64</v>
      </c>
      <c r="T272" s="44">
        <v>6</v>
      </c>
    </row>
    <row r="273" spans="1:20" x14ac:dyDescent="0.3">
      <c r="A273" s="3">
        <v>1532</v>
      </c>
      <c r="B273" s="4" t="s">
        <v>267</v>
      </c>
      <c r="C273" s="44">
        <v>316.7</v>
      </c>
      <c r="D273" s="44">
        <v>62.1</v>
      </c>
      <c r="E273" s="44">
        <v>38.700000000000003</v>
      </c>
      <c r="F273" s="44">
        <v>95.4</v>
      </c>
      <c r="G273" s="44">
        <v>52.2</v>
      </c>
      <c r="H273" s="44">
        <v>0</v>
      </c>
      <c r="I273" s="44">
        <v>391</v>
      </c>
      <c r="J273" s="44">
        <v>71</v>
      </c>
      <c r="K273" s="44">
        <v>44</v>
      </c>
      <c r="L273" s="44">
        <v>121</v>
      </c>
      <c r="M273" s="44">
        <v>68</v>
      </c>
      <c r="N273" s="44">
        <v>2</v>
      </c>
      <c r="O273" s="44">
        <v>339</v>
      </c>
      <c r="P273" s="44">
        <v>71</v>
      </c>
      <c r="Q273" s="44">
        <v>56</v>
      </c>
      <c r="R273" s="44">
        <v>108</v>
      </c>
      <c r="S273" s="44">
        <v>58</v>
      </c>
      <c r="T273" s="44">
        <v>6</v>
      </c>
    </row>
    <row r="274" spans="1:20" x14ac:dyDescent="0.3">
      <c r="A274" s="3">
        <v>1534</v>
      </c>
      <c r="B274" s="4" t="s">
        <v>268</v>
      </c>
      <c r="C274" s="44">
        <v>359.1</v>
      </c>
      <c r="D274" s="44">
        <v>70.2</v>
      </c>
      <c r="E274" s="44">
        <v>44.1</v>
      </c>
      <c r="F274" s="44">
        <v>108.9</v>
      </c>
      <c r="G274" s="44">
        <v>59.4</v>
      </c>
      <c r="H274" s="44">
        <v>0</v>
      </c>
      <c r="I274" s="44">
        <v>445</v>
      </c>
      <c r="J274" s="44">
        <v>81</v>
      </c>
      <c r="K274" s="44">
        <v>51</v>
      </c>
      <c r="L274" s="44">
        <v>138</v>
      </c>
      <c r="M274" s="44">
        <v>78</v>
      </c>
      <c r="N274" s="44">
        <v>2</v>
      </c>
      <c r="O274" s="44">
        <v>386</v>
      </c>
      <c r="P274" s="44">
        <v>81</v>
      </c>
      <c r="Q274" s="44">
        <v>64</v>
      </c>
      <c r="R274" s="44">
        <v>123</v>
      </c>
      <c r="S274" s="44">
        <v>66</v>
      </c>
      <c r="T274" s="44">
        <v>7</v>
      </c>
    </row>
    <row r="275" spans="1:20" x14ac:dyDescent="0.3">
      <c r="A275" s="3">
        <v>1535</v>
      </c>
      <c r="B275" s="4" t="s">
        <v>269</v>
      </c>
      <c r="C275" s="44">
        <v>258.3</v>
      </c>
      <c r="D275" s="44">
        <v>50.4</v>
      </c>
      <c r="E275" s="44">
        <v>31.5</v>
      </c>
      <c r="F275" s="44">
        <v>78.3</v>
      </c>
      <c r="G275" s="44">
        <v>43.2</v>
      </c>
      <c r="H275" s="44">
        <v>0</v>
      </c>
      <c r="I275" s="44">
        <v>321</v>
      </c>
      <c r="J275" s="44">
        <v>58</v>
      </c>
      <c r="K275" s="44">
        <v>37</v>
      </c>
      <c r="L275" s="44">
        <v>100</v>
      </c>
      <c r="M275" s="44">
        <v>56</v>
      </c>
      <c r="N275" s="44">
        <v>2</v>
      </c>
      <c r="O275" s="44">
        <v>271</v>
      </c>
      <c r="P275" s="44">
        <v>57</v>
      </c>
      <c r="Q275" s="44">
        <v>45</v>
      </c>
      <c r="R275" s="44">
        <v>86</v>
      </c>
      <c r="S275" s="44">
        <v>46</v>
      </c>
      <c r="T275" s="44">
        <v>5</v>
      </c>
    </row>
    <row r="276" spans="1:20" x14ac:dyDescent="0.3">
      <c r="A276" s="3">
        <v>1539</v>
      </c>
      <c r="B276" s="4" t="s">
        <v>270</v>
      </c>
      <c r="C276" s="44">
        <v>346.7</v>
      </c>
      <c r="D276" s="44">
        <v>88.3</v>
      </c>
      <c r="E276" s="44">
        <v>36.1</v>
      </c>
      <c r="F276" s="44">
        <v>85.5</v>
      </c>
      <c r="G276" s="44">
        <v>67.400000000000006</v>
      </c>
      <c r="H276" s="44">
        <v>5.7</v>
      </c>
      <c r="I276" s="44">
        <v>323</v>
      </c>
      <c r="J276" s="44">
        <v>89.3</v>
      </c>
      <c r="K276" s="44">
        <v>38</v>
      </c>
      <c r="L276" s="44">
        <v>93.1</v>
      </c>
      <c r="M276" s="44">
        <v>64.599999999999994</v>
      </c>
      <c r="N276" s="44">
        <v>6.6</v>
      </c>
      <c r="O276" s="44">
        <v>365.7</v>
      </c>
      <c r="P276" s="44">
        <v>97.8</v>
      </c>
      <c r="Q276" s="44">
        <v>40.799999999999997</v>
      </c>
      <c r="R276" s="44">
        <v>104.5</v>
      </c>
      <c r="S276" s="44">
        <v>72.2</v>
      </c>
      <c r="T276" s="44">
        <v>5.7</v>
      </c>
    </row>
    <row r="277" spans="1:20" x14ac:dyDescent="0.3">
      <c r="A277" s="3">
        <v>1543</v>
      </c>
      <c r="B277" s="4" t="s">
        <v>271</v>
      </c>
      <c r="C277" s="44">
        <v>126</v>
      </c>
      <c r="D277" s="44">
        <v>39</v>
      </c>
      <c r="E277" s="44">
        <v>31</v>
      </c>
      <c r="F277" s="44">
        <v>24</v>
      </c>
      <c r="G277" s="44">
        <v>21</v>
      </c>
      <c r="H277" s="44">
        <v>185</v>
      </c>
      <c r="I277" s="44">
        <v>117</v>
      </c>
      <c r="J277" s="44">
        <v>39</v>
      </c>
      <c r="K277" s="44">
        <v>24</v>
      </c>
      <c r="L277" s="44">
        <v>27</v>
      </c>
      <c r="M277" s="44">
        <v>25</v>
      </c>
      <c r="N277" s="44">
        <v>185</v>
      </c>
      <c r="O277" s="44">
        <v>146</v>
      </c>
      <c r="P277" s="44">
        <v>37</v>
      </c>
      <c r="Q277" s="44">
        <v>40</v>
      </c>
      <c r="R277" s="44">
        <v>39</v>
      </c>
      <c r="S277" s="44">
        <v>27</v>
      </c>
      <c r="T277" s="44">
        <v>188</v>
      </c>
    </row>
    <row r="278" spans="1:20" x14ac:dyDescent="0.3">
      <c r="A278" s="3">
        <v>1545</v>
      </c>
      <c r="B278" s="4" t="s">
        <v>272</v>
      </c>
      <c r="C278" s="44">
        <v>85</v>
      </c>
      <c r="D278" s="44">
        <v>26</v>
      </c>
      <c r="E278" s="44">
        <v>21</v>
      </c>
      <c r="F278" s="44">
        <v>16</v>
      </c>
      <c r="G278" s="44">
        <v>14</v>
      </c>
      <c r="H278" s="44">
        <v>124</v>
      </c>
      <c r="I278" s="44">
        <v>77</v>
      </c>
      <c r="J278" s="44">
        <v>25</v>
      </c>
      <c r="K278" s="44">
        <v>16</v>
      </c>
      <c r="L278" s="44">
        <v>18</v>
      </c>
      <c r="M278" s="44">
        <v>16</v>
      </c>
      <c r="N278" s="44">
        <v>122</v>
      </c>
      <c r="O278" s="44">
        <v>95</v>
      </c>
      <c r="P278" s="44">
        <v>24</v>
      </c>
      <c r="Q278" s="44">
        <v>26</v>
      </c>
      <c r="R278" s="44">
        <v>25</v>
      </c>
      <c r="S278" s="44">
        <v>18</v>
      </c>
      <c r="T278" s="44">
        <v>122</v>
      </c>
    </row>
    <row r="279" spans="1:20" x14ac:dyDescent="0.3">
      <c r="A279" s="3">
        <v>1546</v>
      </c>
      <c r="B279" s="4" t="s">
        <v>273</v>
      </c>
      <c r="C279" s="44">
        <v>51.3</v>
      </c>
      <c r="D279" s="44">
        <v>9.9</v>
      </c>
      <c r="E279" s="44">
        <v>6.3</v>
      </c>
      <c r="F279" s="44">
        <v>15.3</v>
      </c>
      <c r="G279" s="44">
        <v>8.1</v>
      </c>
      <c r="H279" s="44">
        <v>0</v>
      </c>
      <c r="I279" s="44">
        <v>62</v>
      </c>
      <c r="J279" s="44">
        <v>11</v>
      </c>
      <c r="K279" s="44">
        <v>7</v>
      </c>
      <c r="L279" s="44">
        <v>19</v>
      </c>
      <c r="M279" s="44">
        <v>11</v>
      </c>
      <c r="N279" s="44">
        <v>0</v>
      </c>
      <c r="O279" s="44">
        <v>54</v>
      </c>
      <c r="P279" s="44">
        <v>11</v>
      </c>
      <c r="Q279" s="44">
        <v>9</v>
      </c>
      <c r="R279" s="44">
        <v>17</v>
      </c>
      <c r="S279" s="44">
        <v>9</v>
      </c>
      <c r="T279" s="44">
        <v>1</v>
      </c>
    </row>
    <row r="280" spans="1:20" x14ac:dyDescent="0.3">
      <c r="A280" s="3">
        <v>1547</v>
      </c>
      <c r="B280" s="4" t="s">
        <v>274</v>
      </c>
      <c r="C280" s="44">
        <v>142</v>
      </c>
      <c r="D280" s="44">
        <v>44</v>
      </c>
      <c r="E280" s="44">
        <v>34</v>
      </c>
      <c r="F280" s="44">
        <v>27</v>
      </c>
      <c r="G280" s="44">
        <v>23</v>
      </c>
      <c r="H280" s="44">
        <v>208</v>
      </c>
      <c r="I280" s="44">
        <v>130</v>
      </c>
      <c r="J280" s="44">
        <v>43</v>
      </c>
      <c r="K280" s="44">
        <v>27</v>
      </c>
      <c r="L280" s="44">
        <v>31</v>
      </c>
      <c r="M280" s="44">
        <v>28</v>
      </c>
      <c r="N280" s="44">
        <v>206</v>
      </c>
      <c r="O280" s="44">
        <v>162</v>
      </c>
      <c r="P280" s="44">
        <v>41</v>
      </c>
      <c r="Q280" s="44">
        <v>45</v>
      </c>
      <c r="R280" s="44">
        <v>44</v>
      </c>
      <c r="S280" s="44">
        <v>30</v>
      </c>
      <c r="T280" s="44">
        <v>209</v>
      </c>
    </row>
    <row r="281" spans="1:20" x14ac:dyDescent="0.3">
      <c r="A281" s="3">
        <v>1548</v>
      </c>
      <c r="B281" s="4" t="s">
        <v>275</v>
      </c>
      <c r="C281" s="44">
        <v>397</v>
      </c>
      <c r="D281" s="44">
        <v>124</v>
      </c>
      <c r="E281" s="44">
        <v>96</v>
      </c>
      <c r="F281" s="44">
        <v>74</v>
      </c>
      <c r="G281" s="44">
        <v>65</v>
      </c>
      <c r="H281" s="44">
        <v>582</v>
      </c>
      <c r="I281" s="44">
        <v>363</v>
      </c>
      <c r="J281" s="44">
        <v>120</v>
      </c>
      <c r="K281" s="44">
        <v>75</v>
      </c>
      <c r="L281" s="44">
        <v>85</v>
      </c>
      <c r="M281" s="44">
        <v>77</v>
      </c>
      <c r="N281" s="44">
        <v>573</v>
      </c>
      <c r="O281" s="44">
        <v>455</v>
      </c>
      <c r="P281" s="44">
        <v>115</v>
      </c>
      <c r="Q281" s="44">
        <v>125</v>
      </c>
      <c r="R281" s="44">
        <v>122</v>
      </c>
      <c r="S281" s="44">
        <v>85</v>
      </c>
      <c r="T281" s="44">
        <v>586</v>
      </c>
    </row>
    <row r="282" spans="1:20" x14ac:dyDescent="0.3">
      <c r="A282" s="3">
        <v>1551</v>
      </c>
      <c r="B282" s="4" t="s">
        <v>276</v>
      </c>
      <c r="C282" s="44">
        <v>141</v>
      </c>
      <c r="D282" s="44">
        <v>44</v>
      </c>
      <c r="E282" s="44">
        <v>34</v>
      </c>
      <c r="F282" s="44">
        <v>26</v>
      </c>
      <c r="G282" s="44">
        <v>23</v>
      </c>
      <c r="H282" s="44">
        <v>206</v>
      </c>
      <c r="I282" s="44">
        <v>127</v>
      </c>
      <c r="J282" s="44">
        <v>42</v>
      </c>
      <c r="K282" s="44">
        <v>26</v>
      </c>
      <c r="L282" s="44">
        <v>30</v>
      </c>
      <c r="M282" s="44">
        <v>27</v>
      </c>
      <c r="N282" s="44">
        <v>201</v>
      </c>
      <c r="O282" s="44">
        <v>158</v>
      </c>
      <c r="P282" s="44">
        <v>40</v>
      </c>
      <c r="Q282" s="44">
        <v>44</v>
      </c>
      <c r="R282" s="44">
        <v>43</v>
      </c>
      <c r="S282" s="44">
        <v>30</v>
      </c>
      <c r="T282" s="44">
        <v>204</v>
      </c>
    </row>
    <row r="283" spans="1:20" x14ac:dyDescent="0.3">
      <c r="A283" s="3">
        <v>1554</v>
      </c>
      <c r="B283" s="4" t="s">
        <v>277</v>
      </c>
      <c r="C283" s="44">
        <v>275.5</v>
      </c>
      <c r="D283" s="44">
        <v>70.3</v>
      </c>
      <c r="E283" s="44">
        <v>28.5</v>
      </c>
      <c r="F283" s="44">
        <v>68.400000000000006</v>
      </c>
      <c r="G283" s="44">
        <v>54.2</v>
      </c>
      <c r="H283" s="44">
        <v>4.8</v>
      </c>
      <c r="I283" s="44">
        <v>260.3</v>
      </c>
      <c r="J283" s="44">
        <v>71.2</v>
      </c>
      <c r="K283" s="44">
        <v>30.4</v>
      </c>
      <c r="L283" s="44">
        <v>75</v>
      </c>
      <c r="M283" s="44">
        <v>51.3</v>
      </c>
      <c r="N283" s="44">
        <v>4.7</v>
      </c>
      <c r="O283" s="44">
        <v>293.5</v>
      </c>
      <c r="P283" s="44">
        <v>78.8</v>
      </c>
      <c r="Q283" s="44">
        <v>32.299999999999997</v>
      </c>
      <c r="R283" s="44">
        <v>83.6</v>
      </c>
      <c r="S283" s="44">
        <v>57.9</v>
      </c>
      <c r="T283" s="44">
        <v>4.7</v>
      </c>
    </row>
    <row r="284" spans="1:20" x14ac:dyDescent="0.3">
      <c r="A284" s="3">
        <v>1557</v>
      </c>
      <c r="B284" s="4" t="s">
        <v>278</v>
      </c>
      <c r="C284" s="44">
        <v>111</v>
      </c>
      <c r="D284" s="44">
        <v>35</v>
      </c>
      <c r="E284" s="44">
        <v>27</v>
      </c>
      <c r="F284" s="44">
        <v>21</v>
      </c>
      <c r="G284" s="44">
        <v>18</v>
      </c>
      <c r="H284" s="44">
        <v>163</v>
      </c>
      <c r="I284" s="44">
        <v>104</v>
      </c>
      <c r="J284" s="44">
        <v>34</v>
      </c>
      <c r="K284" s="44">
        <v>21</v>
      </c>
      <c r="L284" s="44">
        <v>24</v>
      </c>
      <c r="M284" s="44">
        <v>22</v>
      </c>
      <c r="N284" s="44">
        <v>164</v>
      </c>
      <c r="O284" s="44">
        <v>128</v>
      </c>
      <c r="P284" s="44">
        <v>32</v>
      </c>
      <c r="Q284" s="44">
        <v>35</v>
      </c>
      <c r="R284" s="44">
        <v>34</v>
      </c>
      <c r="S284" s="44">
        <v>24</v>
      </c>
      <c r="T284" s="44">
        <v>165</v>
      </c>
    </row>
    <row r="285" spans="1:20" x14ac:dyDescent="0.3">
      <c r="A285" s="3">
        <v>1560</v>
      </c>
      <c r="B285" s="4" t="s">
        <v>279</v>
      </c>
      <c r="C285" s="44">
        <v>153.9</v>
      </c>
      <c r="D285" s="44">
        <v>39.9</v>
      </c>
      <c r="E285" s="44">
        <v>16.100000000000001</v>
      </c>
      <c r="F285" s="44">
        <v>38</v>
      </c>
      <c r="G285" s="44">
        <v>30.4</v>
      </c>
      <c r="H285" s="44">
        <v>2.8</v>
      </c>
      <c r="I285" s="44">
        <v>147.19999999999999</v>
      </c>
      <c r="J285" s="44">
        <v>40.799999999999997</v>
      </c>
      <c r="K285" s="44">
        <v>17.100000000000001</v>
      </c>
      <c r="L285" s="44">
        <v>42.7</v>
      </c>
      <c r="M285" s="44">
        <v>29.4</v>
      </c>
      <c r="N285" s="44">
        <v>2.8</v>
      </c>
      <c r="O285" s="44">
        <v>165.3</v>
      </c>
      <c r="P285" s="44">
        <v>44.7</v>
      </c>
      <c r="Q285" s="44">
        <v>18.100000000000001</v>
      </c>
      <c r="R285" s="44">
        <v>47.5</v>
      </c>
      <c r="S285" s="44">
        <v>32.299999999999997</v>
      </c>
      <c r="T285" s="44">
        <v>2.9</v>
      </c>
    </row>
    <row r="286" spans="1:20" x14ac:dyDescent="0.3">
      <c r="A286" s="3">
        <v>1563</v>
      </c>
      <c r="B286" s="4" t="s">
        <v>280</v>
      </c>
      <c r="C286" s="44">
        <v>339.2</v>
      </c>
      <c r="D286" s="44">
        <v>86.5</v>
      </c>
      <c r="E286" s="44">
        <v>35.200000000000003</v>
      </c>
      <c r="F286" s="44">
        <v>84.6</v>
      </c>
      <c r="G286" s="44">
        <v>66.5</v>
      </c>
      <c r="H286" s="44">
        <v>5.7</v>
      </c>
      <c r="I286" s="44">
        <v>316.3</v>
      </c>
      <c r="J286" s="44">
        <v>87.4</v>
      </c>
      <c r="K286" s="44">
        <v>38</v>
      </c>
      <c r="L286" s="44">
        <v>91.2</v>
      </c>
      <c r="M286" s="44">
        <v>62.7</v>
      </c>
      <c r="N286" s="44">
        <v>6.6</v>
      </c>
      <c r="O286" s="44">
        <v>358.1</v>
      </c>
      <c r="P286" s="44">
        <v>95.9</v>
      </c>
      <c r="Q286" s="44">
        <v>39.9</v>
      </c>
      <c r="R286" s="44">
        <v>102.6</v>
      </c>
      <c r="S286" s="44">
        <v>70.3</v>
      </c>
      <c r="T286" s="44">
        <v>5.7</v>
      </c>
    </row>
    <row r="287" spans="1:20" x14ac:dyDescent="0.3">
      <c r="A287" s="3">
        <v>1566</v>
      </c>
      <c r="B287" s="4" t="s">
        <v>281</v>
      </c>
      <c r="C287" s="44">
        <v>317</v>
      </c>
      <c r="D287" s="44">
        <v>48</v>
      </c>
      <c r="E287" s="44">
        <v>38</v>
      </c>
      <c r="F287" s="44">
        <v>189</v>
      </c>
      <c r="G287" s="44">
        <v>87</v>
      </c>
      <c r="H287" s="44">
        <v>0</v>
      </c>
      <c r="I287" s="44">
        <v>329</v>
      </c>
      <c r="J287" s="44">
        <v>70</v>
      </c>
      <c r="K287" s="44">
        <v>31</v>
      </c>
      <c r="L287" s="44">
        <v>204</v>
      </c>
      <c r="M287" s="44">
        <v>113</v>
      </c>
      <c r="N287" s="44">
        <v>0</v>
      </c>
      <c r="O287" s="44">
        <v>298</v>
      </c>
      <c r="P287" s="44">
        <v>65</v>
      </c>
      <c r="Q287" s="44">
        <v>47</v>
      </c>
      <c r="R287" s="44">
        <v>240</v>
      </c>
      <c r="S287" s="44">
        <v>112</v>
      </c>
      <c r="T287" s="44">
        <v>0</v>
      </c>
    </row>
    <row r="288" spans="1:20" x14ac:dyDescent="0.3">
      <c r="A288" s="3">
        <v>1571</v>
      </c>
      <c r="B288" s="4" t="s">
        <v>282</v>
      </c>
      <c r="C288" s="44">
        <v>77</v>
      </c>
      <c r="D288" s="44">
        <v>20</v>
      </c>
      <c r="E288" s="44">
        <v>7.6</v>
      </c>
      <c r="F288" s="44">
        <v>19</v>
      </c>
      <c r="G288" s="44">
        <v>15.2</v>
      </c>
      <c r="H288" s="44">
        <v>1</v>
      </c>
      <c r="I288" s="44">
        <v>75.099999999999994</v>
      </c>
      <c r="J288" s="44">
        <v>20.9</v>
      </c>
      <c r="K288" s="44">
        <v>8.6</v>
      </c>
      <c r="L288" s="44">
        <v>21.9</v>
      </c>
      <c r="M288" s="44">
        <v>15.2</v>
      </c>
      <c r="N288" s="44">
        <v>1.9</v>
      </c>
      <c r="O288" s="44">
        <v>83.5</v>
      </c>
      <c r="P288" s="44">
        <v>22.8</v>
      </c>
      <c r="Q288" s="44">
        <v>9.5</v>
      </c>
      <c r="R288" s="44">
        <v>23.7</v>
      </c>
      <c r="S288" s="44">
        <v>16.100000000000001</v>
      </c>
      <c r="T288" s="44">
        <v>0.9</v>
      </c>
    </row>
    <row r="289" spans="1:20" x14ac:dyDescent="0.3">
      <c r="A289" s="3">
        <v>1573</v>
      </c>
      <c r="B289" s="4" t="s">
        <v>283</v>
      </c>
      <c r="C289" s="44">
        <v>106.4</v>
      </c>
      <c r="D289" s="44">
        <v>27.5</v>
      </c>
      <c r="E289" s="44">
        <v>11.4</v>
      </c>
      <c r="F289" s="44">
        <v>26.6</v>
      </c>
      <c r="G289" s="44">
        <v>20.9</v>
      </c>
      <c r="H289" s="44">
        <v>1.9</v>
      </c>
      <c r="I289" s="44">
        <v>101.7</v>
      </c>
      <c r="J289" s="44">
        <v>28.5</v>
      </c>
      <c r="K289" s="44">
        <v>12.4</v>
      </c>
      <c r="L289" s="44">
        <v>29.5</v>
      </c>
      <c r="M289" s="44">
        <v>20</v>
      </c>
      <c r="N289" s="44">
        <v>1.9</v>
      </c>
      <c r="O289" s="44">
        <v>115.9</v>
      </c>
      <c r="P289" s="44">
        <v>31.4</v>
      </c>
      <c r="Q289" s="44">
        <v>13.3</v>
      </c>
      <c r="R289" s="44">
        <v>33.299999999999997</v>
      </c>
      <c r="S289" s="44">
        <v>22.8</v>
      </c>
      <c r="T289" s="44">
        <v>1.9</v>
      </c>
    </row>
    <row r="290" spans="1:20" x14ac:dyDescent="0.3">
      <c r="A290" s="3">
        <v>1576</v>
      </c>
      <c r="B290" s="6" t="s">
        <v>284</v>
      </c>
      <c r="C290" s="44">
        <v>176.7</v>
      </c>
      <c r="D290" s="44">
        <v>45.6</v>
      </c>
      <c r="E290" s="44">
        <v>18</v>
      </c>
      <c r="F290" s="44">
        <v>43.7</v>
      </c>
      <c r="G290" s="44">
        <v>34.200000000000003</v>
      </c>
      <c r="H290" s="44">
        <v>2.8</v>
      </c>
      <c r="I290" s="44">
        <v>171</v>
      </c>
      <c r="J290" s="44">
        <v>47.5</v>
      </c>
      <c r="K290" s="44">
        <v>19.899999999999999</v>
      </c>
      <c r="L290" s="44">
        <v>49.4</v>
      </c>
      <c r="M290" s="44">
        <v>34.200000000000003</v>
      </c>
      <c r="N290" s="44">
        <v>3.8</v>
      </c>
      <c r="O290" s="44">
        <v>193.8</v>
      </c>
      <c r="P290" s="44">
        <v>52.3</v>
      </c>
      <c r="Q290" s="44">
        <v>21.8</v>
      </c>
      <c r="R290" s="44">
        <v>55.1</v>
      </c>
      <c r="S290" s="44">
        <v>38</v>
      </c>
      <c r="T290" s="44">
        <v>2.8</v>
      </c>
    </row>
    <row r="291" spans="1:20" x14ac:dyDescent="0.3">
      <c r="A291" s="3">
        <v>1804</v>
      </c>
      <c r="B291" s="4" t="s">
        <v>285</v>
      </c>
      <c r="C291" s="44">
        <v>2592</v>
      </c>
      <c r="D291" s="44">
        <v>505</v>
      </c>
      <c r="E291" s="44">
        <v>397</v>
      </c>
      <c r="F291" s="44">
        <v>187</v>
      </c>
      <c r="G291" s="44">
        <v>349</v>
      </c>
      <c r="H291" s="44">
        <v>4102</v>
      </c>
      <c r="I291" s="44">
        <v>2841</v>
      </c>
      <c r="J291" s="44">
        <v>592</v>
      </c>
      <c r="K291" s="44">
        <v>416</v>
      </c>
      <c r="L291" s="44">
        <v>218</v>
      </c>
      <c r="M291" s="44">
        <v>33</v>
      </c>
      <c r="N291" s="44">
        <v>3790</v>
      </c>
      <c r="O291" s="44">
        <v>2617.1999999999998</v>
      </c>
      <c r="P291" s="44">
        <v>639.9</v>
      </c>
      <c r="Q291" s="44">
        <v>527.70000000000005</v>
      </c>
      <c r="R291" s="44">
        <v>963.6</v>
      </c>
      <c r="S291" s="44">
        <v>746.7</v>
      </c>
      <c r="T291" s="44">
        <v>3498</v>
      </c>
    </row>
    <row r="292" spans="1:20" x14ac:dyDescent="0.3">
      <c r="A292" s="3">
        <v>1805</v>
      </c>
      <c r="B292" s="4" t="s">
        <v>286</v>
      </c>
      <c r="C292" s="44">
        <v>554</v>
      </c>
      <c r="D292" s="44">
        <v>243</v>
      </c>
      <c r="E292" s="44">
        <v>15</v>
      </c>
      <c r="F292" s="44">
        <v>507</v>
      </c>
      <c r="G292" s="44">
        <v>151</v>
      </c>
      <c r="H292" s="44">
        <v>993</v>
      </c>
      <c r="I292" s="44">
        <v>523</v>
      </c>
      <c r="J292" s="44">
        <v>265</v>
      </c>
      <c r="K292" s="44">
        <v>0</v>
      </c>
      <c r="L292" s="44">
        <v>423</v>
      </c>
      <c r="M292" s="44">
        <v>295</v>
      </c>
      <c r="N292" s="44">
        <v>970</v>
      </c>
      <c r="O292" s="44">
        <v>473</v>
      </c>
      <c r="P292" s="44">
        <v>262</v>
      </c>
      <c r="Q292" s="44">
        <v>3</v>
      </c>
      <c r="R292" s="44">
        <v>522</v>
      </c>
      <c r="S292" s="44">
        <v>284</v>
      </c>
      <c r="T292" s="44">
        <v>964</v>
      </c>
    </row>
    <row r="293" spans="1:20" x14ac:dyDescent="0.3">
      <c r="A293" s="3">
        <v>1811</v>
      </c>
      <c r="B293" s="4" t="s">
        <v>287</v>
      </c>
      <c r="C293" s="44">
        <v>49</v>
      </c>
      <c r="D293" s="44">
        <v>14</v>
      </c>
      <c r="E293" s="44">
        <v>3</v>
      </c>
      <c r="F293" s="44">
        <v>60</v>
      </c>
      <c r="G293" s="44">
        <v>10</v>
      </c>
      <c r="H293" s="44">
        <v>63</v>
      </c>
      <c r="I293" s="44">
        <v>44</v>
      </c>
      <c r="J293" s="44">
        <v>13</v>
      </c>
      <c r="K293" s="44">
        <v>6</v>
      </c>
      <c r="L293" s="44">
        <v>78</v>
      </c>
      <c r="M293" s="44">
        <v>21</v>
      </c>
      <c r="N293" s="44">
        <v>72</v>
      </c>
      <c r="O293" s="44">
        <v>68</v>
      </c>
      <c r="P293" s="44">
        <v>14</v>
      </c>
      <c r="Q293" s="44">
        <v>9</v>
      </c>
      <c r="R293" s="44">
        <v>74</v>
      </c>
      <c r="S293" s="44">
        <v>42</v>
      </c>
      <c r="T293" s="44">
        <v>78</v>
      </c>
    </row>
    <row r="294" spans="1:20" x14ac:dyDescent="0.3">
      <c r="A294" s="3">
        <v>1812</v>
      </c>
      <c r="B294" s="4" t="s">
        <v>288</v>
      </c>
      <c r="C294" s="44">
        <v>129.6</v>
      </c>
      <c r="D294" s="44">
        <v>17.600000000000001</v>
      </c>
      <c r="E294" s="44">
        <v>34.4</v>
      </c>
      <c r="F294" s="44">
        <v>38.4</v>
      </c>
      <c r="G294" s="44">
        <v>27.2</v>
      </c>
      <c r="H294" s="44">
        <v>101.6</v>
      </c>
      <c r="I294" s="44">
        <v>79</v>
      </c>
      <c r="J294" s="44">
        <v>25</v>
      </c>
      <c r="K294" s="44">
        <v>14</v>
      </c>
      <c r="L294" s="44">
        <v>54</v>
      </c>
      <c r="M294" s="44">
        <v>31</v>
      </c>
      <c r="N294" s="44">
        <v>90</v>
      </c>
      <c r="O294" s="44">
        <v>73</v>
      </c>
      <c r="P294" s="44">
        <v>22</v>
      </c>
      <c r="Q294" s="44">
        <v>17</v>
      </c>
      <c r="R294" s="44">
        <v>50</v>
      </c>
      <c r="S294" s="44">
        <v>27</v>
      </c>
      <c r="T294" s="44">
        <v>94</v>
      </c>
    </row>
    <row r="295" spans="1:20" x14ac:dyDescent="0.3">
      <c r="A295" s="3">
        <v>1813</v>
      </c>
      <c r="B295" s="4" t="s">
        <v>289</v>
      </c>
      <c r="C295" s="44">
        <v>509.6</v>
      </c>
      <c r="D295" s="44">
        <v>68.8</v>
      </c>
      <c r="E295" s="44">
        <v>136</v>
      </c>
      <c r="F295" s="44">
        <v>149.6</v>
      </c>
      <c r="G295" s="44">
        <v>105.6</v>
      </c>
      <c r="H295" s="44">
        <v>399.2</v>
      </c>
      <c r="I295" s="44">
        <v>307</v>
      </c>
      <c r="J295" s="44">
        <v>99</v>
      </c>
      <c r="K295" s="44">
        <v>55</v>
      </c>
      <c r="L295" s="44">
        <v>211</v>
      </c>
      <c r="M295" s="44">
        <v>120</v>
      </c>
      <c r="N295" s="44">
        <v>351</v>
      </c>
      <c r="O295" s="44">
        <v>285</v>
      </c>
      <c r="P295" s="44">
        <v>87</v>
      </c>
      <c r="Q295" s="44">
        <v>67</v>
      </c>
      <c r="R295" s="44">
        <v>193</v>
      </c>
      <c r="S295" s="44">
        <v>106</v>
      </c>
      <c r="T295" s="44">
        <v>367</v>
      </c>
    </row>
    <row r="296" spans="1:20" x14ac:dyDescent="0.3">
      <c r="A296" s="3">
        <v>1815</v>
      </c>
      <c r="B296" s="4" t="s">
        <v>290</v>
      </c>
      <c r="C296" s="44">
        <v>87.2</v>
      </c>
      <c r="D296" s="44">
        <v>12</v>
      </c>
      <c r="E296" s="44">
        <v>23.2</v>
      </c>
      <c r="F296" s="44">
        <v>25.6</v>
      </c>
      <c r="G296" s="44">
        <v>18.399999999999999</v>
      </c>
      <c r="H296" s="44">
        <v>68.8</v>
      </c>
      <c r="I296" s="44">
        <v>48</v>
      </c>
      <c r="J296" s="44">
        <v>15</v>
      </c>
      <c r="K296" s="44">
        <v>9</v>
      </c>
      <c r="L296" s="44">
        <v>33</v>
      </c>
      <c r="M296" s="44">
        <v>19</v>
      </c>
      <c r="N296" s="44">
        <v>55</v>
      </c>
      <c r="O296" s="44">
        <v>46</v>
      </c>
      <c r="P296" s="44">
        <v>14</v>
      </c>
      <c r="Q296" s="44">
        <v>11</v>
      </c>
      <c r="R296" s="44">
        <v>32</v>
      </c>
      <c r="S296" s="44">
        <v>17</v>
      </c>
      <c r="T296" s="44">
        <v>60</v>
      </c>
    </row>
    <row r="297" spans="1:20" x14ac:dyDescent="0.3">
      <c r="A297" s="3">
        <v>1816</v>
      </c>
      <c r="B297" s="4" t="s">
        <v>291</v>
      </c>
      <c r="C297" s="44">
        <v>32.799999999999997</v>
      </c>
      <c r="D297" s="44">
        <v>4.8</v>
      </c>
      <c r="E297" s="44">
        <v>8.8000000000000007</v>
      </c>
      <c r="F297" s="44">
        <v>9.6</v>
      </c>
      <c r="G297" s="44">
        <v>6.4</v>
      </c>
      <c r="H297" s="44">
        <v>25.6</v>
      </c>
      <c r="I297" s="44">
        <v>20</v>
      </c>
      <c r="J297" s="44">
        <v>7</v>
      </c>
      <c r="K297" s="44">
        <v>4</v>
      </c>
      <c r="L297" s="44">
        <v>14</v>
      </c>
      <c r="M297" s="44">
        <v>8</v>
      </c>
      <c r="N297" s="44">
        <v>23</v>
      </c>
      <c r="O297" s="44">
        <v>19</v>
      </c>
      <c r="P297" s="44">
        <v>6</v>
      </c>
      <c r="Q297" s="44">
        <v>4</v>
      </c>
      <c r="R297" s="44">
        <v>13</v>
      </c>
      <c r="S297" s="44">
        <v>7</v>
      </c>
      <c r="T297" s="44">
        <v>24</v>
      </c>
    </row>
    <row r="298" spans="1:20" x14ac:dyDescent="0.3">
      <c r="A298" s="3">
        <v>1818</v>
      </c>
      <c r="B298" s="4" t="s">
        <v>255</v>
      </c>
      <c r="C298" s="44">
        <v>112</v>
      </c>
      <c r="D298" s="44">
        <v>15.2</v>
      </c>
      <c r="E298" s="44">
        <v>29.6</v>
      </c>
      <c r="F298" s="44">
        <v>32.799999999999997</v>
      </c>
      <c r="G298" s="44">
        <v>23.2</v>
      </c>
      <c r="H298" s="44">
        <v>87.2</v>
      </c>
      <c r="I298" s="44">
        <v>69</v>
      </c>
      <c r="J298" s="44">
        <v>22</v>
      </c>
      <c r="K298" s="44">
        <v>13</v>
      </c>
      <c r="L298" s="44">
        <v>48</v>
      </c>
      <c r="M298" s="44">
        <v>27</v>
      </c>
      <c r="N298" s="44">
        <v>80</v>
      </c>
      <c r="O298" s="44">
        <v>63</v>
      </c>
      <c r="P298" s="44">
        <v>19</v>
      </c>
      <c r="Q298" s="44">
        <v>15</v>
      </c>
      <c r="R298" s="44">
        <v>43</v>
      </c>
      <c r="S298" s="44">
        <v>23</v>
      </c>
      <c r="T298" s="44">
        <v>81</v>
      </c>
    </row>
    <row r="299" spans="1:20" x14ac:dyDescent="0.3">
      <c r="A299" s="3">
        <v>1820</v>
      </c>
      <c r="B299" s="4" t="s">
        <v>292</v>
      </c>
      <c r="C299" s="44">
        <v>476</v>
      </c>
      <c r="D299" s="44">
        <v>64.8</v>
      </c>
      <c r="E299" s="44">
        <v>127.2</v>
      </c>
      <c r="F299" s="44">
        <v>140</v>
      </c>
      <c r="G299" s="44">
        <v>98.4</v>
      </c>
      <c r="H299" s="44">
        <v>372.8</v>
      </c>
      <c r="I299" s="44">
        <v>286</v>
      </c>
      <c r="J299" s="44">
        <v>92</v>
      </c>
      <c r="K299" s="44">
        <v>52</v>
      </c>
      <c r="L299" s="44">
        <v>196</v>
      </c>
      <c r="M299" s="44">
        <v>112</v>
      </c>
      <c r="N299" s="44">
        <v>328</v>
      </c>
      <c r="O299" s="44">
        <v>259</v>
      </c>
      <c r="P299" s="44">
        <v>79</v>
      </c>
      <c r="Q299" s="44">
        <v>61</v>
      </c>
      <c r="R299" s="44">
        <v>176</v>
      </c>
      <c r="S299" s="44">
        <v>97</v>
      </c>
      <c r="T299" s="44">
        <v>334</v>
      </c>
    </row>
    <row r="300" spans="1:20" x14ac:dyDescent="0.3">
      <c r="A300" s="3">
        <v>1822</v>
      </c>
      <c r="B300" s="4" t="s">
        <v>293</v>
      </c>
      <c r="C300" s="44">
        <v>141.6</v>
      </c>
      <c r="D300" s="44">
        <v>19.2</v>
      </c>
      <c r="E300" s="44">
        <v>37.6</v>
      </c>
      <c r="F300" s="44">
        <v>41.6</v>
      </c>
      <c r="G300" s="44">
        <v>29.6</v>
      </c>
      <c r="H300" s="44">
        <v>111.2</v>
      </c>
      <c r="I300" s="44">
        <v>94</v>
      </c>
      <c r="J300" s="44">
        <v>30</v>
      </c>
      <c r="K300" s="44">
        <v>17</v>
      </c>
      <c r="L300" s="44">
        <v>65</v>
      </c>
      <c r="M300" s="44">
        <v>37</v>
      </c>
      <c r="N300" s="44">
        <v>108</v>
      </c>
      <c r="O300" s="44">
        <v>86</v>
      </c>
      <c r="P300" s="44">
        <v>26</v>
      </c>
      <c r="Q300" s="44">
        <v>20</v>
      </c>
      <c r="R300" s="44">
        <v>58</v>
      </c>
      <c r="S300" s="44">
        <v>32</v>
      </c>
      <c r="T300" s="44">
        <v>111</v>
      </c>
    </row>
    <row r="301" spans="1:20" x14ac:dyDescent="0.3">
      <c r="A301" s="3">
        <v>1824</v>
      </c>
      <c r="B301" s="4" t="s">
        <v>294</v>
      </c>
      <c r="C301" s="44">
        <v>858.4</v>
      </c>
      <c r="D301" s="44">
        <v>116.8</v>
      </c>
      <c r="E301" s="44">
        <v>229.6</v>
      </c>
      <c r="F301" s="44">
        <v>252</v>
      </c>
      <c r="G301" s="44">
        <v>177.6</v>
      </c>
      <c r="H301" s="44">
        <v>672</v>
      </c>
      <c r="I301" s="44">
        <v>518</v>
      </c>
      <c r="J301" s="44">
        <v>167</v>
      </c>
      <c r="K301" s="44">
        <v>93</v>
      </c>
      <c r="L301" s="44">
        <v>356</v>
      </c>
      <c r="M301" s="44">
        <v>202</v>
      </c>
      <c r="N301" s="44">
        <v>594</v>
      </c>
      <c r="O301" s="44">
        <v>473</v>
      </c>
      <c r="P301" s="44">
        <v>145</v>
      </c>
      <c r="Q301" s="44">
        <v>111</v>
      </c>
      <c r="R301" s="44">
        <v>321</v>
      </c>
      <c r="S301" s="44">
        <v>177</v>
      </c>
      <c r="T301" s="44">
        <v>610</v>
      </c>
    </row>
    <row r="302" spans="1:20" x14ac:dyDescent="0.3">
      <c r="A302" s="3">
        <v>1825</v>
      </c>
      <c r="B302" s="4" t="s">
        <v>295</v>
      </c>
      <c r="C302" s="44">
        <v>93.6</v>
      </c>
      <c r="D302" s="44">
        <v>12.8</v>
      </c>
      <c r="E302" s="44">
        <v>24.8</v>
      </c>
      <c r="F302" s="44">
        <v>27.2</v>
      </c>
      <c r="G302" s="44">
        <v>19.2</v>
      </c>
      <c r="H302" s="44">
        <v>73.599999999999994</v>
      </c>
      <c r="I302" s="44">
        <v>57</v>
      </c>
      <c r="J302" s="44">
        <v>18</v>
      </c>
      <c r="K302" s="44">
        <v>10</v>
      </c>
      <c r="L302" s="44">
        <v>39</v>
      </c>
      <c r="M302" s="44">
        <v>22</v>
      </c>
      <c r="N302" s="44">
        <v>65</v>
      </c>
      <c r="O302" s="44">
        <v>59</v>
      </c>
      <c r="P302" s="44">
        <v>18</v>
      </c>
      <c r="Q302" s="44">
        <v>14</v>
      </c>
      <c r="R302" s="44">
        <v>40</v>
      </c>
      <c r="S302" s="44">
        <v>22</v>
      </c>
      <c r="T302" s="44">
        <v>77</v>
      </c>
    </row>
    <row r="303" spans="1:20" x14ac:dyDescent="0.3">
      <c r="A303" s="3">
        <v>1826</v>
      </c>
      <c r="B303" s="4" t="s">
        <v>296</v>
      </c>
      <c r="C303" s="44">
        <v>93.6</v>
      </c>
      <c r="D303" s="44">
        <v>12.8</v>
      </c>
      <c r="E303" s="44">
        <v>24.8</v>
      </c>
      <c r="F303" s="44">
        <v>27.2</v>
      </c>
      <c r="G303" s="44">
        <v>19.2</v>
      </c>
      <c r="H303" s="44">
        <v>73.599999999999994</v>
      </c>
      <c r="I303" s="44">
        <v>54</v>
      </c>
      <c r="J303" s="44">
        <v>18</v>
      </c>
      <c r="K303" s="44">
        <v>10</v>
      </c>
      <c r="L303" s="44">
        <v>37</v>
      </c>
      <c r="M303" s="44">
        <v>21</v>
      </c>
      <c r="N303" s="44">
        <v>62</v>
      </c>
      <c r="O303" s="44">
        <v>57</v>
      </c>
      <c r="P303" s="44">
        <v>17</v>
      </c>
      <c r="Q303" s="44">
        <v>13</v>
      </c>
      <c r="R303" s="44">
        <v>39</v>
      </c>
      <c r="S303" s="44">
        <v>21</v>
      </c>
      <c r="T303" s="44">
        <v>73</v>
      </c>
    </row>
    <row r="304" spans="1:20" x14ac:dyDescent="0.3">
      <c r="A304" s="3">
        <v>1827</v>
      </c>
      <c r="B304" s="4" t="s">
        <v>297</v>
      </c>
      <c r="C304" s="44">
        <v>90.4</v>
      </c>
      <c r="D304" s="44">
        <v>12</v>
      </c>
      <c r="E304" s="44">
        <v>24</v>
      </c>
      <c r="F304" s="44">
        <v>26.4</v>
      </c>
      <c r="G304" s="44">
        <v>18.399999999999999</v>
      </c>
      <c r="H304" s="44">
        <v>71.2</v>
      </c>
      <c r="I304" s="44">
        <v>59</v>
      </c>
      <c r="J304" s="44">
        <v>19</v>
      </c>
      <c r="K304" s="44">
        <v>11</v>
      </c>
      <c r="L304" s="44">
        <v>41</v>
      </c>
      <c r="M304" s="44">
        <v>23</v>
      </c>
      <c r="N304" s="44">
        <v>68</v>
      </c>
      <c r="O304" s="44">
        <v>53</v>
      </c>
      <c r="P304" s="44">
        <v>16</v>
      </c>
      <c r="Q304" s="44">
        <v>12</v>
      </c>
      <c r="R304" s="44">
        <v>36</v>
      </c>
      <c r="S304" s="44">
        <v>20</v>
      </c>
      <c r="T304" s="44">
        <v>69</v>
      </c>
    </row>
    <row r="305" spans="1:20" x14ac:dyDescent="0.3">
      <c r="A305" s="3">
        <v>1828</v>
      </c>
      <c r="B305" s="4" t="s">
        <v>298</v>
      </c>
      <c r="C305" s="44">
        <v>88.5</v>
      </c>
      <c r="D305" s="44">
        <v>25.1</v>
      </c>
      <c r="E305" s="44">
        <v>10.9</v>
      </c>
      <c r="F305" s="44">
        <v>36.1</v>
      </c>
      <c r="G305" s="44">
        <v>19.7</v>
      </c>
      <c r="H305" s="44">
        <v>73.099999999999994</v>
      </c>
      <c r="I305" s="44">
        <v>57.9</v>
      </c>
      <c r="J305" s="44">
        <v>20.9</v>
      </c>
      <c r="K305" s="44">
        <v>12.3</v>
      </c>
      <c r="L305" s="44">
        <v>36.1</v>
      </c>
      <c r="M305" s="44">
        <v>22.8</v>
      </c>
      <c r="N305" s="44">
        <v>75</v>
      </c>
      <c r="O305" s="44">
        <v>60.8</v>
      </c>
      <c r="P305" s="44">
        <v>23.7</v>
      </c>
      <c r="Q305" s="44">
        <v>14.2</v>
      </c>
      <c r="R305" s="44">
        <v>39.9</v>
      </c>
      <c r="S305" s="44">
        <v>26.6</v>
      </c>
      <c r="T305" s="44">
        <v>68.400000000000006</v>
      </c>
    </row>
    <row r="306" spans="1:20" x14ac:dyDescent="0.3">
      <c r="A306" s="3">
        <v>1832</v>
      </c>
      <c r="B306" s="4" t="s">
        <v>299</v>
      </c>
      <c r="C306" s="44">
        <v>214.2</v>
      </c>
      <c r="D306" s="44">
        <v>61.2</v>
      </c>
      <c r="E306" s="44">
        <v>26.2</v>
      </c>
      <c r="F306" s="44">
        <v>86.3</v>
      </c>
      <c r="G306" s="44">
        <v>47</v>
      </c>
      <c r="H306" s="44">
        <v>175.8</v>
      </c>
      <c r="I306" s="44">
        <v>140.6</v>
      </c>
      <c r="J306" s="44">
        <v>51.3</v>
      </c>
      <c r="K306" s="44">
        <v>28.5</v>
      </c>
      <c r="L306" s="44">
        <v>88.4</v>
      </c>
      <c r="M306" s="44">
        <v>54.2</v>
      </c>
      <c r="N306" s="44">
        <v>182.5</v>
      </c>
      <c r="O306" s="44">
        <v>141.6</v>
      </c>
      <c r="P306" s="44">
        <v>54.2</v>
      </c>
      <c r="Q306" s="44">
        <v>34.200000000000003</v>
      </c>
      <c r="R306" s="44">
        <v>92.2</v>
      </c>
      <c r="S306" s="44">
        <v>62.7</v>
      </c>
      <c r="T306" s="44">
        <v>158.69999999999999</v>
      </c>
    </row>
    <row r="307" spans="1:20" x14ac:dyDescent="0.3">
      <c r="A307" s="3">
        <v>1833</v>
      </c>
      <c r="B307" s="4" t="s">
        <v>300</v>
      </c>
      <c r="C307" s="44">
        <v>1242.4000000000001</v>
      </c>
      <c r="D307" s="44">
        <v>356.2</v>
      </c>
      <c r="E307" s="44">
        <v>155.19999999999999</v>
      </c>
      <c r="F307" s="44">
        <v>500.5</v>
      </c>
      <c r="G307" s="44">
        <v>271</v>
      </c>
      <c r="H307" s="44">
        <v>1021.3</v>
      </c>
      <c r="I307" s="44">
        <v>810.3</v>
      </c>
      <c r="J307" s="44">
        <v>297.3</v>
      </c>
      <c r="K307" s="44">
        <v>167.2</v>
      </c>
      <c r="L307" s="44">
        <v>507.3</v>
      </c>
      <c r="M307" s="44">
        <v>311.60000000000002</v>
      </c>
      <c r="N307" s="44">
        <v>1047.8</v>
      </c>
      <c r="O307" s="44">
        <v>824.6</v>
      </c>
      <c r="P307" s="44">
        <v>316.3</v>
      </c>
      <c r="Q307" s="44">
        <v>197.6</v>
      </c>
      <c r="R307" s="44">
        <v>534.79999999999995</v>
      </c>
      <c r="S307" s="44">
        <v>363.8</v>
      </c>
      <c r="T307" s="44">
        <v>920.5</v>
      </c>
    </row>
    <row r="308" spans="1:20" x14ac:dyDescent="0.3">
      <c r="A308" s="3">
        <v>1834</v>
      </c>
      <c r="B308" s="4" t="s">
        <v>301</v>
      </c>
      <c r="C308" s="44">
        <v>91.8</v>
      </c>
      <c r="D308" s="44">
        <v>26.2</v>
      </c>
      <c r="E308" s="44">
        <v>12</v>
      </c>
      <c r="F308" s="44">
        <v>37.200000000000003</v>
      </c>
      <c r="G308" s="44">
        <v>19.7</v>
      </c>
      <c r="H308" s="44">
        <v>76</v>
      </c>
      <c r="I308" s="44">
        <v>60.8</v>
      </c>
      <c r="J308" s="44">
        <v>21.8</v>
      </c>
      <c r="K308" s="44">
        <v>12.3</v>
      </c>
      <c r="L308" s="44">
        <v>38</v>
      </c>
      <c r="M308" s="44">
        <v>23.7</v>
      </c>
      <c r="N308" s="44">
        <v>78.8</v>
      </c>
      <c r="O308" s="44">
        <v>67.400000000000006</v>
      </c>
      <c r="P308" s="44">
        <v>25.6</v>
      </c>
      <c r="Q308" s="44">
        <v>16.100000000000001</v>
      </c>
      <c r="R308" s="44">
        <v>43.7</v>
      </c>
      <c r="S308" s="44">
        <v>29.4</v>
      </c>
      <c r="T308" s="44">
        <v>75</v>
      </c>
    </row>
    <row r="309" spans="1:20" x14ac:dyDescent="0.3">
      <c r="A309" s="3">
        <v>1835</v>
      </c>
      <c r="B309" s="4" t="s">
        <v>302</v>
      </c>
      <c r="C309" s="44">
        <v>23</v>
      </c>
      <c r="D309" s="44">
        <v>6.6</v>
      </c>
      <c r="E309" s="44">
        <v>3.3</v>
      </c>
      <c r="F309" s="44">
        <v>8.6999999999999993</v>
      </c>
      <c r="G309" s="44">
        <v>5.5</v>
      </c>
      <c r="H309" s="44">
        <v>19.100000000000001</v>
      </c>
      <c r="I309" s="44">
        <v>14.2</v>
      </c>
      <c r="J309" s="44">
        <v>5.7</v>
      </c>
      <c r="K309" s="44">
        <v>2.8</v>
      </c>
      <c r="L309" s="44">
        <v>9.5</v>
      </c>
      <c r="M309" s="44">
        <v>5.7</v>
      </c>
      <c r="N309" s="44">
        <v>18.899999999999999</v>
      </c>
      <c r="O309" s="44">
        <v>14.3</v>
      </c>
      <c r="P309" s="44">
        <v>5.7</v>
      </c>
      <c r="Q309" s="44">
        <v>3.8</v>
      </c>
      <c r="R309" s="44">
        <v>9.5</v>
      </c>
      <c r="S309" s="44">
        <v>6.7</v>
      </c>
      <c r="T309" s="44">
        <v>16.2</v>
      </c>
    </row>
    <row r="310" spans="1:20" x14ac:dyDescent="0.3">
      <c r="A310" s="3">
        <v>1836</v>
      </c>
      <c r="B310" s="4" t="s">
        <v>303</v>
      </c>
      <c r="C310" s="44">
        <v>63.4</v>
      </c>
      <c r="D310" s="44">
        <v>18.600000000000001</v>
      </c>
      <c r="E310" s="44">
        <v>7.7</v>
      </c>
      <c r="F310" s="44">
        <v>25.2</v>
      </c>
      <c r="G310" s="44">
        <v>14.2</v>
      </c>
      <c r="H310" s="44">
        <v>52.3</v>
      </c>
      <c r="I310" s="44">
        <v>41.8</v>
      </c>
      <c r="J310" s="44">
        <v>15.2</v>
      </c>
      <c r="K310" s="44">
        <v>8.6</v>
      </c>
      <c r="L310" s="44">
        <v>25.7</v>
      </c>
      <c r="M310" s="44">
        <v>16.2</v>
      </c>
      <c r="N310" s="44">
        <v>54.2</v>
      </c>
      <c r="O310" s="44">
        <v>41.8</v>
      </c>
      <c r="P310" s="44">
        <v>16.2</v>
      </c>
      <c r="Q310" s="44">
        <v>10.5</v>
      </c>
      <c r="R310" s="44">
        <v>26.6</v>
      </c>
      <c r="S310" s="44">
        <v>18.100000000000001</v>
      </c>
      <c r="T310" s="44">
        <v>46.6</v>
      </c>
    </row>
    <row r="311" spans="1:20" x14ac:dyDescent="0.3">
      <c r="A311" s="3">
        <v>1837</v>
      </c>
      <c r="B311" s="4" t="s">
        <v>304</v>
      </c>
      <c r="C311" s="44">
        <v>335</v>
      </c>
      <c r="D311" s="44">
        <v>65</v>
      </c>
      <c r="E311" s="44">
        <v>51</v>
      </c>
      <c r="F311" s="44">
        <v>24</v>
      </c>
      <c r="G311" s="44">
        <v>45</v>
      </c>
      <c r="H311" s="44">
        <v>530</v>
      </c>
      <c r="I311" s="44">
        <v>358</v>
      </c>
      <c r="J311" s="44">
        <v>75</v>
      </c>
      <c r="K311" s="44">
        <v>53</v>
      </c>
      <c r="L311" s="44">
        <v>27</v>
      </c>
      <c r="M311" s="44">
        <v>4</v>
      </c>
      <c r="N311" s="44">
        <v>478</v>
      </c>
      <c r="O311" s="44">
        <v>322.60000000000002</v>
      </c>
      <c r="P311" s="44">
        <v>79</v>
      </c>
      <c r="Q311" s="44">
        <v>65.2</v>
      </c>
      <c r="R311" s="44">
        <v>118.6</v>
      </c>
      <c r="S311" s="44">
        <v>91.9</v>
      </c>
      <c r="T311" s="44">
        <v>430</v>
      </c>
    </row>
    <row r="312" spans="1:20" x14ac:dyDescent="0.3">
      <c r="A312" s="3">
        <v>1838</v>
      </c>
      <c r="B312" s="4" t="s">
        <v>305</v>
      </c>
      <c r="C312" s="44">
        <v>105</v>
      </c>
      <c r="D312" s="44">
        <v>20</v>
      </c>
      <c r="E312" s="44">
        <v>16</v>
      </c>
      <c r="F312" s="44">
        <v>8</v>
      </c>
      <c r="G312" s="44">
        <v>14</v>
      </c>
      <c r="H312" s="44">
        <v>166</v>
      </c>
      <c r="I312" s="44">
        <v>113</v>
      </c>
      <c r="J312" s="44">
        <v>23</v>
      </c>
      <c r="K312" s="44">
        <v>17</v>
      </c>
      <c r="L312" s="44">
        <v>9</v>
      </c>
      <c r="M312" s="44">
        <v>1</v>
      </c>
      <c r="N312" s="44">
        <v>150</v>
      </c>
      <c r="O312" s="44">
        <v>101.4</v>
      </c>
      <c r="P312" s="44">
        <v>24.6</v>
      </c>
      <c r="Q312" s="44">
        <v>20.3</v>
      </c>
      <c r="R312" s="44">
        <v>37.4</v>
      </c>
      <c r="S312" s="44">
        <v>28.8</v>
      </c>
      <c r="T312" s="44">
        <v>136</v>
      </c>
    </row>
    <row r="313" spans="1:20" x14ac:dyDescent="0.3">
      <c r="A313" s="3">
        <v>1839</v>
      </c>
      <c r="B313" s="4" t="s">
        <v>306</v>
      </c>
      <c r="C313" s="44">
        <v>53</v>
      </c>
      <c r="D313" s="44">
        <v>10</v>
      </c>
      <c r="E313" s="44">
        <v>8</v>
      </c>
      <c r="F313" s="44">
        <v>4</v>
      </c>
      <c r="G313" s="44">
        <v>7</v>
      </c>
      <c r="H313" s="44">
        <v>84</v>
      </c>
      <c r="I313" s="44">
        <v>58</v>
      </c>
      <c r="J313" s="44">
        <v>12</v>
      </c>
      <c r="K313" s="44">
        <v>9</v>
      </c>
      <c r="L313" s="44">
        <v>4</v>
      </c>
      <c r="M313" s="44">
        <v>1</v>
      </c>
      <c r="N313" s="44">
        <v>77</v>
      </c>
      <c r="O313" s="44">
        <v>52.4</v>
      </c>
      <c r="P313" s="44">
        <v>12.8</v>
      </c>
      <c r="Q313" s="44">
        <v>10.7</v>
      </c>
      <c r="R313" s="44">
        <v>19.2</v>
      </c>
      <c r="S313" s="44">
        <v>15</v>
      </c>
      <c r="T313" s="44">
        <v>70</v>
      </c>
    </row>
    <row r="314" spans="1:20" x14ac:dyDescent="0.3">
      <c r="A314" s="3">
        <v>1840</v>
      </c>
      <c r="B314" s="4" t="s">
        <v>307</v>
      </c>
      <c r="C314" s="44">
        <v>241</v>
      </c>
      <c r="D314" s="44">
        <v>47</v>
      </c>
      <c r="E314" s="44">
        <v>37</v>
      </c>
      <c r="F314" s="44">
        <v>17</v>
      </c>
      <c r="G314" s="44">
        <v>32</v>
      </c>
      <c r="H314" s="44">
        <v>382</v>
      </c>
      <c r="I314" s="44">
        <v>262</v>
      </c>
      <c r="J314" s="44">
        <v>55</v>
      </c>
      <c r="K314" s="44">
        <v>38</v>
      </c>
      <c r="L314" s="44">
        <v>20</v>
      </c>
      <c r="M314" s="44">
        <v>3</v>
      </c>
      <c r="N314" s="44">
        <v>349</v>
      </c>
      <c r="O314" s="44">
        <v>238.2</v>
      </c>
      <c r="P314" s="44">
        <v>57.7</v>
      </c>
      <c r="Q314" s="44">
        <v>48.1</v>
      </c>
      <c r="R314" s="44">
        <v>87.6</v>
      </c>
      <c r="S314" s="44">
        <v>68.400000000000006</v>
      </c>
      <c r="T314" s="44">
        <v>318</v>
      </c>
    </row>
    <row r="315" spans="1:20" x14ac:dyDescent="0.3">
      <c r="A315" s="3">
        <v>1841</v>
      </c>
      <c r="B315" s="4" t="s">
        <v>308</v>
      </c>
      <c r="C315" s="44">
        <v>493</v>
      </c>
      <c r="D315" s="44">
        <v>96</v>
      </c>
      <c r="E315" s="44">
        <v>76</v>
      </c>
      <c r="F315" s="44">
        <v>36</v>
      </c>
      <c r="G315" s="44">
        <v>66</v>
      </c>
      <c r="H315" s="44">
        <v>780</v>
      </c>
      <c r="I315" s="44">
        <v>542</v>
      </c>
      <c r="J315" s="44">
        <v>113</v>
      </c>
      <c r="K315" s="44">
        <v>79</v>
      </c>
      <c r="L315" s="44">
        <v>41</v>
      </c>
      <c r="M315" s="44">
        <v>6</v>
      </c>
      <c r="N315" s="44">
        <v>723</v>
      </c>
      <c r="O315" s="44">
        <v>496.8</v>
      </c>
      <c r="P315" s="44">
        <v>120.7</v>
      </c>
      <c r="Q315" s="44">
        <v>100.4</v>
      </c>
      <c r="R315" s="44">
        <v>182.7</v>
      </c>
      <c r="S315" s="44">
        <v>141</v>
      </c>
      <c r="T315" s="44">
        <v>663</v>
      </c>
    </row>
    <row r="316" spans="1:20" x14ac:dyDescent="0.3">
      <c r="A316" s="3">
        <v>1845</v>
      </c>
      <c r="B316" s="4" t="s">
        <v>309</v>
      </c>
      <c r="C316" s="44">
        <v>101</v>
      </c>
      <c r="D316" s="44">
        <v>20</v>
      </c>
      <c r="E316" s="44">
        <v>15</v>
      </c>
      <c r="F316" s="44">
        <v>7</v>
      </c>
      <c r="G316" s="44">
        <v>14</v>
      </c>
      <c r="H316" s="44">
        <v>159</v>
      </c>
      <c r="I316" s="44">
        <v>109</v>
      </c>
      <c r="J316" s="44">
        <v>23</v>
      </c>
      <c r="K316" s="44">
        <v>16</v>
      </c>
      <c r="L316" s="44">
        <v>8</v>
      </c>
      <c r="M316" s="44">
        <v>1</v>
      </c>
      <c r="N316" s="44">
        <v>145</v>
      </c>
      <c r="O316" s="44">
        <v>100.4</v>
      </c>
      <c r="P316" s="44">
        <v>24.6</v>
      </c>
      <c r="Q316" s="44">
        <v>20.3</v>
      </c>
      <c r="R316" s="44">
        <v>37.4</v>
      </c>
      <c r="S316" s="44">
        <v>28.8</v>
      </c>
      <c r="T316" s="44">
        <v>134</v>
      </c>
    </row>
    <row r="317" spans="1:20" x14ac:dyDescent="0.3">
      <c r="A317" s="3">
        <v>1848</v>
      </c>
      <c r="B317" s="4" t="s">
        <v>310</v>
      </c>
      <c r="C317" s="44">
        <v>130</v>
      </c>
      <c r="D317" s="44">
        <v>25</v>
      </c>
      <c r="E317" s="44">
        <v>20</v>
      </c>
      <c r="F317" s="44">
        <v>9</v>
      </c>
      <c r="G317" s="44">
        <v>18</v>
      </c>
      <c r="H317" s="44">
        <v>206</v>
      </c>
      <c r="I317" s="44">
        <v>148</v>
      </c>
      <c r="J317" s="44">
        <v>31</v>
      </c>
      <c r="K317" s="44">
        <v>22</v>
      </c>
      <c r="L317" s="44">
        <v>11</v>
      </c>
      <c r="M317" s="44">
        <v>2</v>
      </c>
      <c r="N317" s="44">
        <v>198</v>
      </c>
      <c r="O317" s="44">
        <v>134.6</v>
      </c>
      <c r="P317" s="44">
        <v>33.1</v>
      </c>
      <c r="Q317" s="44">
        <v>26.7</v>
      </c>
      <c r="R317" s="44">
        <v>49.1</v>
      </c>
      <c r="S317" s="44">
        <v>38.5</v>
      </c>
      <c r="T317" s="44">
        <v>180</v>
      </c>
    </row>
    <row r="318" spans="1:20" x14ac:dyDescent="0.3">
      <c r="A318" s="3">
        <v>1849</v>
      </c>
      <c r="B318" s="4" t="s">
        <v>311</v>
      </c>
      <c r="C318" s="44">
        <v>98</v>
      </c>
      <c r="D318" s="44">
        <v>19</v>
      </c>
      <c r="E318" s="44">
        <v>15</v>
      </c>
      <c r="F318" s="44">
        <v>7</v>
      </c>
      <c r="G318" s="44">
        <v>13</v>
      </c>
      <c r="H318" s="44">
        <v>155</v>
      </c>
      <c r="I318" s="44">
        <v>101</v>
      </c>
      <c r="J318" s="44">
        <v>21</v>
      </c>
      <c r="K318" s="44">
        <v>15</v>
      </c>
      <c r="L318" s="44">
        <v>8</v>
      </c>
      <c r="M318" s="44">
        <v>1</v>
      </c>
      <c r="N318" s="44">
        <v>134</v>
      </c>
      <c r="O318" s="44">
        <v>91.9</v>
      </c>
      <c r="P318" s="44">
        <v>22.4</v>
      </c>
      <c r="Q318" s="44">
        <v>18.2</v>
      </c>
      <c r="R318" s="44">
        <v>34.200000000000003</v>
      </c>
      <c r="S318" s="44">
        <v>25.7</v>
      </c>
      <c r="T318" s="44">
        <v>122</v>
      </c>
    </row>
    <row r="319" spans="1:20" x14ac:dyDescent="0.3">
      <c r="A319" s="3">
        <v>1850</v>
      </c>
      <c r="B319" s="4" t="s">
        <v>312</v>
      </c>
      <c r="C319" s="44">
        <v>58</v>
      </c>
      <c r="D319" s="44">
        <v>26</v>
      </c>
      <c r="E319" s="44">
        <v>2</v>
      </c>
      <c r="F319" s="44">
        <v>53</v>
      </c>
      <c r="G319" s="44">
        <v>16</v>
      </c>
      <c r="H319" s="44">
        <v>104</v>
      </c>
      <c r="I319" s="44">
        <v>62</v>
      </c>
      <c r="J319" s="44">
        <v>32</v>
      </c>
      <c r="K319" s="44">
        <v>0</v>
      </c>
      <c r="L319" s="44">
        <v>50</v>
      </c>
      <c r="M319" s="44">
        <v>35</v>
      </c>
      <c r="N319" s="44">
        <v>116</v>
      </c>
      <c r="O319" s="44">
        <v>50</v>
      </c>
      <c r="P319" s="44">
        <v>28</v>
      </c>
      <c r="Q319" s="44">
        <v>0</v>
      </c>
      <c r="R319" s="44">
        <v>55</v>
      </c>
      <c r="S319" s="44">
        <v>30</v>
      </c>
      <c r="T319" s="44">
        <v>102</v>
      </c>
    </row>
    <row r="320" spans="1:20" x14ac:dyDescent="0.3">
      <c r="A320" s="3">
        <v>1851</v>
      </c>
      <c r="B320" s="4" t="s">
        <v>313</v>
      </c>
      <c r="C320" s="44">
        <v>70</v>
      </c>
      <c r="D320" s="44">
        <v>25</v>
      </c>
      <c r="E320" s="44">
        <v>15</v>
      </c>
      <c r="F320" s="44">
        <v>64</v>
      </c>
      <c r="G320" s="44">
        <v>35</v>
      </c>
      <c r="H320" s="44">
        <v>108</v>
      </c>
      <c r="I320" s="44">
        <v>61</v>
      </c>
      <c r="J320" s="44">
        <v>25</v>
      </c>
      <c r="K320" s="44">
        <v>15</v>
      </c>
      <c r="L320" s="44">
        <v>68</v>
      </c>
      <c r="M320" s="44">
        <v>33</v>
      </c>
      <c r="N320" s="44">
        <v>103</v>
      </c>
      <c r="O320" s="44">
        <v>63</v>
      </c>
      <c r="P320" s="44">
        <v>26</v>
      </c>
      <c r="Q320" s="44">
        <v>20</v>
      </c>
      <c r="R320" s="44">
        <v>58</v>
      </c>
      <c r="S320" s="44">
        <v>36</v>
      </c>
      <c r="T320" s="44">
        <v>107</v>
      </c>
    </row>
    <row r="321" spans="1:20" x14ac:dyDescent="0.3">
      <c r="A321" s="3">
        <v>1852</v>
      </c>
      <c r="B321" s="4" t="s">
        <v>314</v>
      </c>
      <c r="C321" s="44">
        <v>41</v>
      </c>
      <c r="D321" s="44">
        <v>18</v>
      </c>
      <c r="E321" s="44">
        <v>1</v>
      </c>
      <c r="F321" s="44">
        <v>37</v>
      </c>
      <c r="G321" s="44">
        <v>11</v>
      </c>
      <c r="H321" s="44">
        <v>73</v>
      </c>
      <c r="I321" s="44">
        <v>38</v>
      </c>
      <c r="J321" s="44">
        <v>19</v>
      </c>
      <c r="K321" s="44">
        <v>0</v>
      </c>
      <c r="L321" s="44">
        <v>31</v>
      </c>
      <c r="M321" s="44">
        <v>22</v>
      </c>
      <c r="N321" s="44">
        <v>71</v>
      </c>
      <c r="O321" s="44">
        <v>35</v>
      </c>
      <c r="P321" s="44">
        <v>20</v>
      </c>
      <c r="Q321" s="44">
        <v>0</v>
      </c>
      <c r="R321" s="44">
        <v>39</v>
      </c>
      <c r="S321" s="44">
        <v>21</v>
      </c>
      <c r="T321" s="44">
        <v>71</v>
      </c>
    </row>
    <row r="322" spans="1:20" x14ac:dyDescent="0.3">
      <c r="A322" s="3">
        <v>1853</v>
      </c>
      <c r="B322" s="4" t="s">
        <v>315</v>
      </c>
      <c r="C322" s="44">
        <v>43</v>
      </c>
      <c r="D322" s="44">
        <v>19</v>
      </c>
      <c r="E322" s="44">
        <v>1</v>
      </c>
      <c r="F322" s="44">
        <v>40</v>
      </c>
      <c r="G322" s="44">
        <v>12</v>
      </c>
      <c r="H322" s="44">
        <v>78</v>
      </c>
      <c r="I322" s="44">
        <v>42</v>
      </c>
      <c r="J322" s="44">
        <v>21</v>
      </c>
      <c r="K322" s="44">
        <v>0</v>
      </c>
      <c r="L322" s="44">
        <v>34</v>
      </c>
      <c r="M322" s="44">
        <v>24</v>
      </c>
      <c r="N322" s="44">
        <v>78</v>
      </c>
      <c r="O322" s="44">
        <v>38</v>
      </c>
      <c r="P322" s="44">
        <v>21</v>
      </c>
      <c r="Q322" s="44">
        <v>0</v>
      </c>
      <c r="R322" s="44">
        <v>42</v>
      </c>
      <c r="S322" s="44">
        <v>23</v>
      </c>
      <c r="T322" s="44">
        <v>76</v>
      </c>
    </row>
    <row r="323" spans="1:20" x14ac:dyDescent="0.3">
      <c r="A323" s="3">
        <v>1854</v>
      </c>
      <c r="B323" s="4" t="s">
        <v>316</v>
      </c>
      <c r="C323" s="44">
        <v>84</v>
      </c>
      <c r="D323" s="44">
        <v>37</v>
      </c>
      <c r="E323" s="44">
        <v>2</v>
      </c>
      <c r="F323" s="44">
        <v>77</v>
      </c>
      <c r="G323" s="44">
        <v>23</v>
      </c>
      <c r="H323" s="44">
        <v>151</v>
      </c>
      <c r="I323" s="44">
        <v>82</v>
      </c>
      <c r="J323" s="44">
        <v>41</v>
      </c>
      <c r="K323" s="44">
        <v>0</v>
      </c>
      <c r="L323" s="44">
        <v>66</v>
      </c>
      <c r="M323" s="44">
        <v>46</v>
      </c>
      <c r="N323" s="44">
        <v>152</v>
      </c>
      <c r="O323" s="44">
        <v>74</v>
      </c>
      <c r="P323" s="44">
        <v>41</v>
      </c>
      <c r="Q323" s="44">
        <v>0</v>
      </c>
      <c r="R323" s="44">
        <v>82</v>
      </c>
      <c r="S323" s="44">
        <v>45</v>
      </c>
      <c r="T323" s="44">
        <v>151</v>
      </c>
    </row>
    <row r="324" spans="1:20" x14ac:dyDescent="0.3">
      <c r="A324" s="3">
        <v>1856</v>
      </c>
      <c r="B324" s="4" t="s">
        <v>317</v>
      </c>
      <c r="C324" s="44">
        <v>31</v>
      </c>
      <c r="D324" s="44">
        <v>19</v>
      </c>
      <c r="E324" s="44">
        <v>0</v>
      </c>
      <c r="F324" s="44">
        <v>0</v>
      </c>
      <c r="G324" s="44">
        <v>16.600000000000001</v>
      </c>
      <c r="H324" s="44">
        <v>36.799999999999997</v>
      </c>
      <c r="I324" s="44">
        <v>38</v>
      </c>
      <c r="J324" s="44">
        <v>3.8</v>
      </c>
      <c r="K324" s="44">
        <v>0</v>
      </c>
      <c r="L324" s="44">
        <v>0</v>
      </c>
      <c r="M324" s="44">
        <v>6</v>
      </c>
      <c r="N324" s="44">
        <v>36.200000000000003</v>
      </c>
      <c r="O324" s="44">
        <v>62.4</v>
      </c>
      <c r="P324" s="44">
        <v>15.4</v>
      </c>
      <c r="Q324" s="44">
        <v>0</v>
      </c>
      <c r="R324" s="44">
        <v>30.4</v>
      </c>
      <c r="S324" s="44">
        <v>8.5</v>
      </c>
      <c r="T324" s="44">
        <v>70.900000000000006</v>
      </c>
    </row>
    <row r="325" spans="1:20" x14ac:dyDescent="0.3">
      <c r="A325" s="3">
        <v>1857</v>
      </c>
      <c r="B325" s="4" t="s">
        <v>318</v>
      </c>
      <c r="C325" s="44">
        <v>52</v>
      </c>
      <c r="D325" s="44">
        <v>0</v>
      </c>
      <c r="E325" s="44">
        <v>0</v>
      </c>
      <c r="F325" s="44">
        <v>0</v>
      </c>
      <c r="G325" s="44">
        <v>0</v>
      </c>
      <c r="H325" s="44">
        <v>55</v>
      </c>
      <c r="I325" s="44">
        <v>52</v>
      </c>
      <c r="J325" s="44">
        <v>0</v>
      </c>
      <c r="K325" s="44">
        <v>0</v>
      </c>
      <c r="L325" s="44">
        <v>0</v>
      </c>
      <c r="M325" s="44">
        <v>0</v>
      </c>
      <c r="N325" s="44">
        <v>55</v>
      </c>
      <c r="O325" s="45" t="s">
        <v>475</v>
      </c>
      <c r="P325" s="45" t="s">
        <v>475</v>
      </c>
      <c r="Q325" s="45" t="s">
        <v>475</v>
      </c>
      <c r="R325" s="45" t="s">
        <v>475</v>
      </c>
      <c r="S325" s="45" t="s">
        <v>475</v>
      </c>
      <c r="T325" s="45" t="s">
        <v>475</v>
      </c>
    </row>
    <row r="326" spans="1:20" x14ac:dyDescent="0.3">
      <c r="A326" s="3">
        <v>1859</v>
      </c>
      <c r="B326" s="4" t="s">
        <v>319</v>
      </c>
      <c r="C326" s="44">
        <v>42</v>
      </c>
      <c r="D326" s="44">
        <v>10</v>
      </c>
      <c r="E326" s="44">
        <v>7</v>
      </c>
      <c r="F326" s="44">
        <v>38</v>
      </c>
      <c r="G326" s="44">
        <v>17</v>
      </c>
      <c r="H326" s="44">
        <v>122</v>
      </c>
      <c r="I326" s="44">
        <v>55</v>
      </c>
      <c r="J326" s="44">
        <v>24</v>
      </c>
      <c r="K326" s="44">
        <v>9</v>
      </c>
      <c r="L326" s="44">
        <v>14</v>
      </c>
      <c r="M326" s="44">
        <v>20</v>
      </c>
      <c r="N326" s="44">
        <v>125</v>
      </c>
      <c r="O326" s="44">
        <v>54</v>
      </c>
      <c r="P326" s="44">
        <v>24</v>
      </c>
      <c r="Q326" s="44">
        <v>7</v>
      </c>
      <c r="R326" s="44">
        <v>44</v>
      </c>
      <c r="S326" s="44">
        <v>21</v>
      </c>
      <c r="T326" s="44">
        <v>113</v>
      </c>
    </row>
    <row r="327" spans="1:20" x14ac:dyDescent="0.3">
      <c r="A327" s="3">
        <v>1860</v>
      </c>
      <c r="B327" s="4" t="s">
        <v>320</v>
      </c>
      <c r="C327" s="44">
        <v>347</v>
      </c>
      <c r="D327" s="44">
        <v>79</v>
      </c>
      <c r="E327" s="44">
        <v>58</v>
      </c>
      <c r="F327" s="44">
        <v>313</v>
      </c>
      <c r="G327" s="44">
        <v>139</v>
      </c>
      <c r="H327" s="44">
        <v>1009</v>
      </c>
      <c r="I327" s="44">
        <v>467</v>
      </c>
      <c r="J327" s="44">
        <v>200</v>
      </c>
      <c r="K327" s="44">
        <v>73</v>
      </c>
      <c r="L327" s="44">
        <v>121</v>
      </c>
      <c r="M327" s="44">
        <v>171</v>
      </c>
      <c r="N327" s="44">
        <v>1057</v>
      </c>
      <c r="O327" s="44">
        <v>475</v>
      </c>
      <c r="P327" s="44">
        <v>210</v>
      </c>
      <c r="Q327" s="44">
        <v>64</v>
      </c>
      <c r="R327" s="44">
        <v>391</v>
      </c>
      <c r="S327" s="44">
        <v>187</v>
      </c>
      <c r="T327" s="44">
        <v>1006</v>
      </c>
    </row>
    <row r="328" spans="1:20" x14ac:dyDescent="0.3">
      <c r="A328" s="3">
        <v>1865</v>
      </c>
      <c r="B328" s="4" t="s">
        <v>321</v>
      </c>
      <c r="C328" s="44">
        <v>293</v>
      </c>
      <c r="D328" s="44">
        <v>67</v>
      </c>
      <c r="E328" s="44">
        <v>49</v>
      </c>
      <c r="F328" s="44">
        <v>264</v>
      </c>
      <c r="G328" s="44">
        <v>117</v>
      </c>
      <c r="H328" s="44">
        <v>852</v>
      </c>
      <c r="I328" s="44">
        <v>385</v>
      </c>
      <c r="J328" s="44">
        <v>165</v>
      </c>
      <c r="K328" s="44">
        <v>60</v>
      </c>
      <c r="L328" s="44">
        <v>100</v>
      </c>
      <c r="M328" s="44">
        <v>141</v>
      </c>
      <c r="N328" s="44">
        <v>872</v>
      </c>
      <c r="O328" s="44">
        <v>395</v>
      </c>
      <c r="P328" s="44">
        <v>175</v>
      </c>
      <c r="Q328" s="44">
        <v>53</v>
      </c>
      <c r="R328" s="44">
        <v>325</v>
      </c>
      <c r="S328" s="44">
        <v>156</v>
      </c>
      <c r="T328" s="44">
        <v>837</v>
      </c>
    </row>
    <row r="329" spans="1:20" x14ac:dyDescent="0.3">
      <c r="A329" s="3">
        <v>1866</v>
      </c>
      <c r="B329" s="4" t="s">
        <v>322</v>
      </c>
      <c r="C329" s="44">
        <v>265</v>
      </c>
      <c r="D329" s="44">
        <v>96</v>
      </c>
      <c r="E329" s="44">
        <v>57</v>
      </c>
      <c r="F329" s="44">
        <v>242</v>
      </c>
      <c r="G329" s="44">
        <v>131</v>
      </c>
      <c r="H329" s="44">
        <v>407</v>
      </c>
      <c r="I329" s="44">
        <v>225</v>
      </c>
      <c r="J329" s="44">
        <v>94</v>
      </c>
      <c r="K329" s="44">
        <v>56</v>
      </c>
      <c r="L329" s="44">
        <v>253</v>
      </c>
      <c r="M329" s="44">
        <v>122</v>
      </c>
      <c r="N329" s="44">
        <v>381</v>
      </c>
      <c r="O329" s="44">
        <v>236</v>
      </c>
      <c r="P329" s="44">
        <v>97</v>
      </c>
      <c r="Q329" s="44">
        <v>76</v>
      </c>
      <c r="R329" s="44">
        <v>217</v>
      </c>
      <c r="S329" s="44">
        <v>133</v>
      </c>
      <c r="T329" s="44">
        <v>397</v>
      </c>
    </row>
    <row r="330" spans="1:20" x14ac:dyDescent="0.3">
      <c r="A330" s="3">
        <v>1867</v>
      </c>
      <c r="B330" s="4" t="s">
        <v>127</v>
      </c>
      <c r="C330" s="44">
        <v>86</v>
      </c>
      <c r="D330" s="44">
        <v>31</v>
      </c>
      <c r="E330" s="44">
        <v>19</v>
      </c>
      <c r="F330" s="44">
        <v>79</v>
      </c>
      <c r="G330" s="44">
        <v>43</v>
      </c>
      <c r="H330" s="44">
        <v>133</v>
      </c>
      <c r="I330" s="44">
        <v>74</v>
      </c>
      <c r="J330" s="44">
        <v>31</v>
      </c>
      <c r="K330" s="44">
        <v>18</v>
      </c>
      <c r="L330" s="44">
        <v>83</v>
      </c>
      <c r="M330" s="44">
        <v>40</v>
      </c>
      <c r="N330" s="44">
        <v>125</v>
      </c>
      <c r="O330" s="44">
        <v>77</v>
      </c>
      <c r="P330" s="44">
        <v>32</v>
      </c>
      <c r="Q330" s="44">
        <v>25</v>
      </c>
      <c r="R330" s="44">
        <v>71</v>
      </c>
      <c r="S330" s="44">
        <v>43</v>
      </c>
      <c r="T330" s="44">
        <v>130</v>
      </c>
    </row>
    <row r="331" spans="1:20" x14ac:dyDescent="0.3">
      <c r="A331" s="3">
        <v>1868</v>
      </c>
      <c r="B331" s="4" t="s">
        <v>323</v>
      </c>
      <c r="C331" s="44">
        <v>148</v>
      </c>
      <c r="D331" s="44">
        <v>54</v>
      </c>
      <c r="E331" s="44">
        <v>32</v>
      </c>
      <c r="F331" s="44">
        <v>136</v>
      </c>
      <c r="G331" s="44">
        <v>73</v>
      </c>
      <c r="H331" s="44">
        <v>228</v>
      </c>
      <c r="I331" s="44">
        <v>129</v>
      </c>
      <c r="J331" s="44">
        <v>53</v>
      </c>
      <c r="K331" s="44">
        <v>32</v>
      </c>
      <c r="L331" s="44">
        <v>145</v>
      </c>
      <c r="M331" s="44">
        <v>70</v>
      </c>
      <c r="N331" s="44">
        <v>218</v>
      </c>
      <c r="O331" s="44">
        <v>133</v>
      </c>
      <c r="P331" s="44">
        <v>55</v>
      </c>
      <c r="Q331" s="44">
        <v>43</v>
      </c>
      <c r="R331" s="44">
        <v>123</v>
      </c>
      <c r="S331" s="44">
        <v>75</v>
      </c>
      <c r="T331" s="44">
        <v>224</v>
      </c>
    </row>
    <row r="332" spans="1:20" x14ac:dyDescent="0.3">
      <c r="A332" s="3">
        <v>1870</v>
      </c>
      <c r="B332" s="4" t="s">
        <v>324</v>
      </c>
      <c r="C332" s="44">
        <v>334</v>
      </c>
      <c r="D332" s="44">
        <v>121</v>
      </c>
      <c r="E332" s="44">
        <v>72</v>
      </c>
      <c r="F332" s="44">
        <v>306</v>
      </c>
      <c r="G332" s="44">
        <v>165</v>
      </c>
      <c r="H332" s="44">
        <v>514</v>
      </c>
      <c r="I332" s="44">
        <v>291</v>
      </c>
      <c r="J332" s="44">
        <v>121</v>
      </c>
      <c r="K332" s="44">
        <v>73</v>
      </c>
      <c r="L332" s="44">
        <v>328</v>
      </c>
      <c r="M332" s="44">
        <v>158</v>
      </c>
      <c r="N332" s="44">
        <v>493</v>
      </c>
      <c r="O332" s="44">
        <v>305</v>
      </c>
      <c r="P332" s="44">
        <v>126</v>
      </c>
      <c r="Q332" s="44">
        <v>99</v>
      </c>
      <c r="R332" s="44">
        <v>281</v>
      </c>
      <c r="S332" s="44">
        <v>172</v>
      </c>
      <c r="T332" s="44">
        <v>514</v>
      </c>
    </row>
    <row r="333" spans="1:20" x14ac:dyDescent="0.3">
      <c r="A333" s="3">
        <v>1871</v>
      </c>
      <c r="B333" s="4" t="s">
        <v>325</v>
      </c>
      <c r="C333" s="44">
        <v>163</v>
      </c>
      <c r="D333" s="44">
        <v>59</v>
      </c>
      <c r="E333" s="44">
        <v>35</v>
      </c>
      <c r="F333" s="44">
        <v>149</v>
      </c>
      <c r="G333" s="44">
        <v>80</v>
      </c>
      <c r="H333" s="44">
        <v>251</v>
      </c>
      <c r="I333" s="44">
        <v>138</v>
      </c>
      <c r="J333" s="44">
        <v>57</v>
      </c>
      <c r="K333" s="44">
        <v>34</v>
      </c>
      <c r="L333" s="44">
        <v>155</v>
      </c>
      <c r="M333" s="44">
        <v>74</v>
      </c>
      <c r="N333" s="44">
        <v>233</v>
      </c>
      <c r="O333" s="44">
        <v>144</v>
      </c>
      <c r="P333" s="44">
        <v>59</v>
      </c>
      <c r="Q333" s="44">
        <v>46</v>
      </c>
      <c r="R333" s="44">
        <v>132</v>
      </c>
      <c r="S333" s="44">
        <v>81</v>
      </c>
      <c r="T333" s="44">
        <v>242</v>
      </c>
    </row>
    <row r="334" spans="1:20" x14ac:dyDescent="0.3">
      <c r="A334" s="3">
        <v>1874</v>
      </c>
      <c r="B334" s="4" t="s">
        <v>326</v>
      </c>
      <c r="C334" s="44">
        <v>33</v>
      </c>
      <c r="D334" s="44">
        <v>8</v>
      </c>
      <c r="E334" s="44">
        <v>6</v>
      </c>
      <c r="F334" s="44">
        <v>30</v>
      </c>
      <c r="G334" s="44">
        <v>13</v>
      </c>
      <c r="H334" s="44">
        <v>96</v>
      </c>
      <c r="I334" s="44">
        <v>44</v>
      </c>
      <c r="J334" s="44">
        <v>19</v>
      </c>
      <c r="K334" s="44">
        <v>7</v>
      </c>
      <c r="L334" s="44">
        <v>11</v>
      </c>
      <c r="M334" s="44">
        <v>16</v>
      </c>
      <c r="N334" s="44">
        <v>99</v>
      </c>
      <c r="O334" s="44">
        <v>44</v>
      </c>
      <c r="P334" s="44">
        <v>19</v>
      </c>
      <c r="Q334" s="44">
        <v>6</v>
      </c>
      <c r="R334" s="44">
        <v>36</v>
      </c>
      <c r="S334" s="44">
        <v>17</v>
      </c>
      <c r="T334" s="44">
        <v>93</v>
      </c>
    </row>
    <row r="335" spans="1:20" x14ac:dyDescent="0.3">
      <c r="A335" s="3">
        <v>1902</v>
      </c>
      <c r="B335" s="4" t="s">
        <v>327</v>
      </c>
      <c r="C335" s="44">
        <v>1530.6</v>
      </c>
      <c r="D335" s="44">
        <v>914</v>
      </c>
      <c r="E335" s="44">
        <v>159</v>
      </c>
      <c r="F335" s="44">
        <v>890.8</v>
      </c>
      <c r="G335" s="44">
        <v>313.5</v>
      </c>
      <c r="H335" s="44">
        <v>2340</v>
      </c>
      <c r="I335" s="44">
        <v>1852</v>
      </c>
      <c r="J335" s="44">
        <v>915</v>
      </c>
      <c r="K335" s="44">
        <v>233</v>
      </c>
      <c r="L335" s="44">
        <v>1035</v>
      </c>
      <c r="M335" s="44">
        <v>582</v>
      </c>
      <c r="N335" s="44">
        <v>2478</v>
      </c>
      <c r="O335" s="44">
        <v>1877</v>
      </c>
      <c r="P335" s="44">
        <v>944</v>
      </c>
      <c r="Q335" s="44">
        <v>287</v>
      </c>
      <c r="R335" s="44">
        <v>868</v>
      </c>
      <c r="S335" s="44">
        <v>485</v>
      </c>
      <c r="T335" s="44">
        <v>2852</v>
      </c>
    </row>
    <row r="336" spans="1:20" x14ac:dyDescent="0.3">
      <c r="A336" s="3">
        <v>1903</v>
      </c>
      <c r="B336" s="4" t="s">
        <v>328</v>
      </c>
      <c r="C336" s="44">
        <v>730</v>
      </c>
      <c r="D336" s="44">
        <v>320</v>
      </c>
      <c r="E336" s="44">
        <v>20</v>
      </c>
      <c r="F336" s="44">
        <v>669</v>
      </c>
      <c r="G336" s="44">
        <v>199</v>
      </c>
      <c r="H336" s="44">
        <v>1309</v>
      </c>
      <c r="I336" s="44">
        <v>696</v>
      </c>
      <c r="J336" s="44">
        <v>352</v>
      </c>
      <c r="K336" s="44">
        <v>0</v>
      </c>
      <c r="L336" s="44">
        <v>562</v>
      </c>
      <c r="M336" s="44">
        <v>392</v>
      </c>
      <c r="N336" s="44">
        <v>1290</v>
      </c>
      <c r="O336" s="44">
        <v>632</v>
      </c>
      <c r="P336" s="44">
        <v>351</v>
      </c>
      <c r="Q336" s="44">
        <v>4</v>
      </c>
      <c r="R336" s="44">
        <v>697</v>
      </c>
      <c r="S336" s="44">
        <v>379</v>
      </c>
      <c r="T336" s="44">
        <v>1288</v>
      </c>
    </row>
    <row r="337" spans="1:20" x14ac:dyDescent="0.3">
      <c r="A337" s="3">
        <v>1911</v>
      </c>
      <c r="B337" s="4" t="s">
        <v>329</v>
      </c>
      <c r="C337" s="44">
        <v>89</v>
      </c>
      <c r="D337" s="44">
        <v>39</v>
      </c>
      <c r="E337" s="44">
        <v>2</v>
      </c>
      <c r="F337" s="44">
        <v>82</v>
      </c>
      <c r="G337" s="44">
        <v>24</v>
      </c>
      <c r="H337" s="44">
        <v>160</v>
      </c>
      <c r="I337" s="44">
        <v>83</v>
      </c>
      <c r="J337" s="44">
        <v>42</v>
      </c>
      <c r="K337" s="44">
        <v>0</v>
      </c>
      <c r="L337" s="44">
        <v>67</v>
      </c>
      <c r="M337" s="44">
        <v>47</v>
      </c>
      <c r="N337" s="44">
        <v>155</v>
      </c>
      <c r="O337" s="44">
        <v>74</v>
      </c>
      <c r="P337" s="44">
        <v>41</v>
      </c>
      <c r="Q337" s="44">
        <v>0</v>
      </c>
      <c r="R337" s="44">
        <v>82</v>
      </c>
      <c r="S337" s="44">
        <v>45</v>
      </c>
      <c r="T337" s="44">
        <v>151</v>
      </c>
    </row>
    <row r="338" spans="1:20" x14ac:dyDescent="0.3">
      <c r="A338" s="3">
        <v>1913</v>
      </c>
      <c r="B338" s="4" t="s">
        <v>330</v>
      </c>
      <c r="C338" s="44">
        <v>90</v>
      </c>
      <c r="D338" s="44">
        <v>39</v>
      </c>
      <c r="E338" s="44">
        <v>2</v>
      </c>
      <c r="F338" s="44">
        <v>82</v>
      </c>
      <c r="G338" s="44">
        <v>24</v>
      </c>
      <c r="H338" s="44">
        <v>161</v>
      </c>
      <c r="I338" s="44">
        <v>85</v>
      </c>
      <c r="J338" s="44">
        <v>43</v>
      </c>
      <c r="K338" s="44">
        <v>0</v>
      </c>
      <c r="L338" s="44">
        <v>69</v>
      </c>
      <c r="M338" s="44">
        <v>48</v>
      </c>
      <c r="N338" s="44">
        <v>158</v>
      </c>
      <c r="O338" s="44">
        <v>76</v>
      </c>
      <c r="P338" s="44">
        <v>42</v>
      </c>
      <c r="Q338" s="44">
        <v>0</v>
      </c>
      <c r="R338" s="44">
        <v>84</v>
      </c>
      <c r="S338" s="44">
        <v>46</v>
      </c>
      <c r="T338" s="44">
        <v>155</v>
      </c>
    </row>
    <row r="339" spans="1:20" x14ac:dyDescent="0.3">
      <c r="A339" s="3">
        <v>1917</v>
      </c>
      <c r="B339" s="4" t="s">
        <v>331</v>
      </c>
      <c r="C339" s="44">
        <v>45</v>
      </c>
      <c r="D339" s="44">
        <v>20</v>
      </c>
      <c r="E339" s="44">
        <v>1</v>
      </c>
      <c r="F339" s="44">
        <v>42</v>
      </c>
      <c r="G339" s="44">
        <v>12</v>
      </c>
      <c r="H339" s="44">
        <v>82</v>
      </c>
      <c r="I339" s="44">
        <v>45</v>
      </c>
      <c r="J339" s="44">
        <v>23</v>
      </c>
      <c r="K339" s="44">
        <v>0</v>
      </c>
      <c r="L339" s="44">
        <v>36</v>
      </c>
      <c r="M339" s="44">
        <v>25</v>
      </c>
      <c r="N339" s="44">
        <v>83</v>
      </c>
      <c r="O339" s="44">
        <v>40</v>
      </c>
      <c r="P339" s="44">
        <v>22</v>
      </c>
      <c r="Q339" s="44">
        <v>0</v>
      </c>
      <c r="R339" s="44">
        <v>45</v>
      </c>
      <c r="S339" s="44">
        <v>24</v>
      </c>
      <c r="T339" s="44">
        <v>82</v>
      </c>
    </row>
    <row r="340" spans="1:20" x14ac:dyDescent="0.3">
      <c r="A340" s="3">
        <v>1919</v>
      </c>
      <c r="B340" s="4" t="s">
        <v>332</v>
      </c>
      <c r="C340" s="44">
        <v>34</v>
      </c>
      <c r="D340" s="44">
        <v>15</v>
      </c>
      <c r="E340" s="44">
        <v>1</v>
      </c>
      <c r="F340" s="44">
        <v>31</v>
      </c>
      <c r="G340" s="44">
        <v>9</v>
      </c>
      <c r="H340" s="44">
        <v>60</v>
      </c>
      <c r="I340" s="44">
        <v>31</v>
      </c>
      <c r="J340" s="44">
        <v>16</v>
      </c>
      <c r="K340" s="44">
        <v>0</v>
      </c>
      <c r="L340" s="44">
        <v>25</v>
      </c>
      <c r="M340" s="44">
        <v>18</v>
      </c>
      <c r="N340" s="44">
        <v>58</v>
      </c>
      <c r="O340" s="44">
        <v>28</v>
      </c>
      <c r="P340" s="44">
        <v>16</v>
      </c>
      <c r="Q340" s="44">
        <v>0</v>
      </c>
      <c r="R340" s="44">
        <v>31</v>
      </c>
      <c r="S340" s="44">
        <v>17</v>
      </c>
      <c r="T340" s="44">
        <v>58</v>
      </c>
    </row>
    <row r="341" spans="1:20" x14ac:dyDescent="0.3">
      <c r="A341" s="3">
        <v>1920</v>
      </c>
      <c r="B341" s="4" t="s">
        <v>333</v>
      </c>
      <c r="C341" s="44">
        <v>33</v>
      </c>
      <c r="D341" s="44">
        <v>14</v>
      </c>
      <c r="E341" s="44">
        <v>1</v>
      </c>
      <c r="F341" s="44">
        <v>30</v>
      </c>
      <c r="G341" s="44">
        <v>9</v>
      </c>
      <c r="H341" s="44">
        <v>59</v>
      </c>
      <c r="I341" s="44">
        <v>32</v>
      </c>
      <c r="J341" s="44">
        <v>16</v>
      </c>
      <c r="K341" s="44">
        <v>0</v>
      </c>
      <c r="L341" s="44">
        <v>26</v>
      </c>
      <c r="M341" s="44">
        <v>18</v>
      </c>
      <c r="N341" s="44">
        <v>60</v>
      </c>
      <c r="O341" s="44">
        <v>29</v>
      </c>
      <c r="P341" s="44">
        <v>16</v>
      </c>
      <c r="Q341" s="44">
        <v>0</v>
      </c>
      <c r="R341" s="44">
        <v>32</v>
      </c>
      <c r="S341" s="44">
        <v>17</v>
      </c>
      <c r="T341" s="44">
        <v>58</v>
      </c>
    </row>
    <row r="342" spans="1:20" x14ac:dyDescent="0.3">
      <c r="A342" s="3">
        <v>1922</v>
      </c>
      <c r="B342" s="4" t="s">
        <v>334</v>
      </c>
      <c r="C342" s="44">
        <v>192</v>
      </c>
      <c r="D342" s="44">
        <v>40.200000000000003</v>
      </c>
      <c r="E342" s="44">
        <v>0</v>
      </c>
      <c r="F342" s="44">
        <v>171.9</v>
      </c>
      <c r="G342" s="44">
        <v>0.7</v>
      </c>
      <c r="H342" s="44">
        <v>0</v>
      </c>
      <c r="I342" s="44">
        <v>177.3</v>
      </c>
      <c r="J342" s="44">
        <v>65.2</v>
      </c>
      <c r="K342" s="44">
        <v>0</v>
      </c>
      <c r="L342" s="44">
        <v>137.9</v>
      </c>
      <c r="M342" s="44">
        <v>0</v>
      </c>
      <c r="N342" s="44">
        <v>0</v>
      </c>
      <c r="O342" s="44">
        <v>138</v>
      </c>
      <c r="P342" s="44">
        <v>31.9</v>
      </c>
      <c r="Q342" s="44">
        <v>0</v>
      </c>
      <c r="R342" s="44">
        <v>168</v>
      </c>
      <c r="S342" s="44">
        <v>0.2</v>
      </c>
      <c r="T342" s="44">
        <v>0</v>
      </c>
    </row>
    <row r="343" spans="1:20" x14ac:dyDescent="0.3">
      <c r="A343" s="3">
        <v>1923</v>
      </c>
      <c r="B343" s="4" t="s">
        <v>335</v>
      </c>
      <c r="C343" s="44">
        <v>70</v>
      </c>
      <c r="D343" s="44">
        <v>5</v>
      </c>
      <c r="E343" s="44">
        <v>4</v>
      </c>
      <c r="F343" s="44">
        <v>40</v>
      </c>
      <c r="G343" s="44">
        <v>6</v>
      </c>
      <c r="H343" s="44">
        <v>125</v>
      </c>
      <c r="I343" s="44">
        <v>63</v>
      </c>
      <c r="J343" s="44">
        <v>21</v>
      </c>
      <c r="K343" s="44">
        <v>10</v>
      </c>
      <c r="L343" s="44">
        <v>43</v>
      </c>
      <c r="M343" s="44">
        <v>21</v>
      </c>
      <c r="N343" s="44">
        <v>0</v>
      </c>
      <c r="O343" s="44">
        <v>70</v>
      </c>
      <c r="P343" s="44">
        <v>29</v>
      </c>
      <c r="Q343" s="44">
        <v>11</v>
      </c>
      <c r="R343" s="44">
        <v>46</v>
      </c>
      <c r="S343" s="44">
        <v>32</v>
      </c>
      <c r="T343" s="44">
        <v>0</v>
      </c>
    </row>
    <row r="344" spans="1:20" x14ac:dyDescent="0.3">
      <c r="A344" s="3">
        <v>1924</v>
      </c>
      <c r="B344" s="4" t="s">
        <v>336</v>
      </c>
      <c r="C344" s="44">
        <v>208</v>
      </c>
      <c r="D344" s="44">
        <v>60</v>
      </c>
      <c r="E344" s="44">
        <v>21</v>
      </c>
      <c r="F344" s="44">
        <v>103</v>
      </c>
      <c r="G344" s="44">
        <v>64</v>
      </c>
      <c r="H344" s="44">
        <v>0</v>
      </c>
      <c r="I344" s="44">
        <v>199</v>
      </c>
      <c r="J344" s="44">
        <v>67</v>
      </c>
      <c r="K344" s="44">
        <v>32</v>
      </c>
      <c r="L344" s="44">
        <v>136</v>
      </c>
      <c r="M344" s="44">
        <v>67</v>
      </c>
      <c r="N344" s="44">
        <v>0</v>
      </c>
      <c r="O344" s="44">
        <v>221</v>
      </c>
      <c r="P344" s="44">
        <v>91</v>
      </c>
      <c r="Q344" s="44">
        <v>36</v>
      </c>
      <c r="R344" s="44">
        <v>144</v>
      </c>
      <c r="S344" s="44">
        <v>102</v>
      </c>
      <c r="T344" s="44">
        <v>0</v>
      </c>
    </row>
    <row r="345" spans="1:20" x14ac:dyDescent="0.3">
      <c r="A345" s="3">
        <v>1925</v>
      </c>
      <c r="B345" s="4" t="s">
        <v>337</v>
      </c>
      <c r="C345" s="44">
        <v>104</v>
      </c>
      <c r="D345" s="44">
        <v>30</v>
      </c>
      <c r="E345" s="44">
        <v>11</v>
      </c>
      <c r="F345" s="44">
        <v>52</v>
      </c>
      <c r="G345" s="44">
        <v>32</v>
      </c>
      <c r="H345" s="44">
        <v>0</v>
      </c>
      <c r="I345" s="44">
        <v>100</v>
      </c>
      <c r="J345" s="44">
        <v>34</v>
      </c>
      <c r="K345" s="44">
        <v>16</v>
      </c>
      <c r="L345" s="44">
        <v>68</v>
      </c>
      <c r="M345" s="44">
        <v>34</v>
      </c>
      <c r="N345" s="44">
        <v>0</v>
      </c>
      <c r="O345" s="44">
        <v>110</v>
      </c>
      <c r="P345" s="44">
        <v>46</v>
      </c>
      <c r="Q345" s="44">
        <v>18</v>
      </c>
      <c r="R345" s="44">
        <v>72</v>
      </c>
      <c r="S345" s="44">
        <v>51</v>
      </c>
      <c r="T345" s="44">
        <v>0</v>
      </c>
    </row>
    <row r="346" spans="1:20" x14ac:dyDescent="0.3">
      <c r="A346" s="3">
        <v>1926</v>
      </c>
      <c r="B346" s="4" t="s">
        <v>338</v>
      </c>
      <c r="C346" s="44">
        <v>39</v>
      </c>
      <c r="D346" s="44">
        <v>11</v>
      </c>
      <c r="E346" s="44">
        <v>4</v>
      </c>
      <c r="F346" s="44">
        <v>19</v>
      </c>
      <c r="G346" s="44">
        <v>12</v>
      </c>
      <c r="H346" s="44">
        <v>0</v>
      </c>
      <c r="I346" s="44">
        <v>37</v>
      </c>
      <c r="J346" s="44">
        <v>13</v>
      </c>
      <c r="K346" s="44">
        <v>6</v>
      </c>
      <c r="L346" s="44">
        <v>25</v>
      </c>
      <c r="M346" s="44">
        <v>12</v>
      </c>
      <c r="N346" s="44">
        <v>0</v>
      </c>
      <c r="O346" s="44">
        <v>42</v>
      </c>
      <c r="P346" s="44">
        <v>17</v>
      </c>
      <c r="Q346" s="44">
        <v>7</v>
      </c>
      <c r="R346" s="44">
        <v>27</v>
      </c>
      <c r="S346" s="44">
        <v>19</v>
      </c>
      <c r="T346" s="44">
        <v>0</v>
      </c>
    </row>
    <row r="347" spans="1:20" x14ac:dyDescent="0.3">
      <c r="A347" s="3">
        <v>1927</v>
      </c>
      <c r="B347" s="4" t="s">
        <v>339</v>
      </c>
      <c r="C347" s="44">
        <v>52</v>
      </c>
      <c r="D347" s="44">
        <v>15</v>
      </c>
      <c r="E347" s="44">
        <v>5</v>
      </c>
      <c r="F347" s="44">
        <v>26</v>
      </c>
      <c r="G347" s="44">
        <v>16</v>
      </c>
      <c r="H347" s="44">
        <v>0</v>
      </c>
      <c r="I347" s="44">
        <v>51</v>
      </c>
      <c r="J347" s="44">
        <v>17</v>
      </c>
      <c r="K347" s="44">
        <v>8</v>
      </c>
      <c r="L347" s="44">
        <v>35</v>
      </c>
      <c r="M347" s="44">
        <v>17</v>
      </c>
      <c r="N347" s="44">
        <v>0</v>
      </c>
      <c r="O347" s="44">
        <v>56</v>
      </c>
      <c r="P347" s="44">
        <v>23</v>
      </c>
      <c r="Q347" s="44">
        <v>9</v>
      </c>
      <c r="R347" s="44">
        <v>37</v>
      </c>
      <c r="S347" s="44">
        <v>26</v>
      </c>
      <c r="T347" s="44">
        <v>0</v>
      </c>
    </row>
    <row r="348" spans="1:20" x14ac:dyDescent="0.3">
      <c r="A348" s="3">
        <v>1928</v>
      </c>
      <c r="B348" s="4" t="s">
        <v>340</v>
      </c>
      <c r="C348" s="44">
        <v>29</v>
      </c>
      <c r="D348" s="44">
        <v>8</v>
      </c>
      <c r="E348" s="44">
        <v>3</v>
      </c>
      <c r="F348" s="44">
        <v>15</v>
      </c>
      <c r="G348" s="44">
        <v>9</v>
      </c>
      <c r="H348" s="44">
        <v>0</v>
      </c>
      <c r="I348" s="44">
        <v>28</v>
      </c>
      <c r="J348" s="44">
        <v>10</v>
      </c>
      <c r="K348" s="44">
        <v>5</v>
      </c>
      <c r="L348" s="44">
        <v>19</v>
      </c>
      <c r="M348" s="44">
        <v>10</v>
      </c>
      <c r="N348" s="44">
        <v>0</v>
      </c>
      <c r="O348" s="44">
        <v>32</v>
      </c>
      <c r="P348" s="44">
        <v>13</v>
      </c>
      <c r="Q348" s="44">
        <v>5</v>
      </c>
      <c r="R348" s="44">
        <v>21</v>
      </c>
      <c r="S348" s="44">
        <v>15</v>
      </c>
      <c r="T348" s="44">
        <v>0</v>
      </c>
    </row>
    <row r="349" spans="1:20" x14ac:dyDescent="0.3">
      <c r="A349" s="3">
        <v>1929</v>
      </c>
      <c r="B349" s="4" t="s">
        <v>341</v>
      </c>
      <c r="C349" s="44">
        <v>30</v>
      </c>
      <c r="D349" s="44">
        <v>9</v>
      </c>
      <c r="E349" s="44">
        <v>3</v>
      </c>
      <c r="F349" s="44">
        <v>15</v>
      </c>
      <c r="G349" s="44">
        <v>9</v>
      </c>
      <c r="H349" s="44">
        <v>0</v>
      </c>
      <c r="I349" s="44">
        <v>29</v>
      </c>
      <c r="J349" s="44">
        <v>10</v>
      </c>
      <c r="K349" s="44">
        <v>5</v>
      </c>
      <c r="L349" s="44">
        <v>20</v>
      </c>
      <c r="M349" s="44">
        <v>10</v>
      </c>
      <c r="N349" s="44">
        <v>0</v>
      </c>
      <c r="O349" s="44">
        <v>32</v>
      </c>
      <c r="P349" s="44">
        <v>13</v>
      </c>
      <c r="Q349" s="44">
        <v>5</v>
      </c>
      <c r="R349" s="44">
        <v>21</v>
      </c>
      <c r="S349" s="44">
        <v>15</v>
      </c>
      <c r="T349" s="44">
        <v>0</v>
      </c>
    </row>
    <row r="350" spans="1:20" x14ac:dyDescent="0.3">
      <c r="A350" s="3">
        <v>1931</v>
      </c>
      <c r="B350" s="4" t="s">
        <v>342</v>
      </c>
      <c r="C350" s="44">
        <v>353</v>
      </c>
      <c r="D350" s="44">
        <v>102</v>
      </c>
      <c r="E350" s="44">
        <v>36</v>
      </c>
      <c r="F350" s="44">
        <v>175</v>
      </c>
      <c r="G350" s="44">
        <v>109</v>
      </c>
      <c r="H350" s="44">
        <v>0</v>
      </c>
      <c r="I350" s="44">
        <v>343</v>
      </c>
      <c r="J350" s="44">
        <v>116</v>
      </c>
      <c r="K350" s="44">
        <v>55</v>
      </c>
      <c r="L350" s="44">
        <v>234</v>
      </c>
      <c r="M350" s="44">
        <v>116</v>
      </c>
      <c r="N350" s="44">
        <v>0</v>
      </c>
      <c r="O350" s="44">
        <v>373</v>
      </c>
      <c r="P350" s="44">
        <v>155</v>
      </c>
      <c r="Q350" s="44">
        <v>60</v>
      </c>
      <c r="R350" s="44">
        <v>244</v>
      </c>
      <c r="S350" s="44">
        <v>172</v>
      </c>
      <c r="T350" s="44">
        <v>0</v>
      </c>
    </row>
    <row r="351" spans="1:20" x14ac:dyDescent="0.3">
      <c r="A351" s="3">
        <v>1933</v>
      </c>
      <c r="B351" s="4" t="s">
        <v>343</v>
      </c>
      <c r="C351" s="44">
        <v>179</v>
      </c>
      <c r="D351" s="44">
        <v>52</v>
      </c>
      <c r="E351" s="44">
        <v>18</v>
      </c>
      <c r="F351" s="44">
        <v>89</v>
      </c>
      <c r="G351" s="44">
        <v>55</v>
      </c>
      <c r="H351" s="44">
        <v>0</v>
      </c>
      <c r="I351" s="44">
        <v>170</v>
      </c>
      <c r="J351" s="44">
        <v>58</v>
      </c>
      <c r="K351" s="44">
        <v>27</v>
      </c>
      <c r="L351" s="44">
        <v>116</v>
      </c>
      <c r="M351" s="44">
        <v>57</v>
      </c>
      <c r="N351" s="44">
        <v>0</v>
      </c>
      <c r="O351" s="44">
        <v>189</v>
      </c>
      <c r="P351" s="44">
        <v>78</v>
      </c>
      <c r="Q351" s="44">
        <v>31</v>
      </c>
      <c r="R351" s="44">
        <v>123</v>
      </c>
      <c r="S351" s="44">
        <v>87</v>
      </c>
      <c r="T351" s="44">
        <v>0</v>
      </c>
    </row>
    <row r="352" spans="1:20" x14ac:dyDescent="0.3">
      <c r="A352" s="3">
        <v>1936</v>
      </c>
      <c r="B352" s="4" t="s">
        <v>344</v>
      </c>
      <c r="C352" s="44">
        <v>54.4</v>
      </c>
      <c r="D352" s="44">
        <v>29</v>
      </c>
      <c r="E352" s="44">
        <v>8.6</v>
      </c>
      <c r="F352" s="44">
        <v>43.6</v>
      </c>
      <c r="G352" s="44">
        <v>20.5</v>
      </c>
      <c r="H352" s="44">
        <v>86.3</v>
      </c>
      <c r="I352" s="44">
        <v>58</v>
      </c>
      <c r="J352" s="44">
        <v>28</v>
      </c>
      <c r="K352" s="44">
        <v>7</v>
      </c>
      <c r="L352" s="44">
        <v>32</v>
      </c>
      <c r="M352" s="44">
        <v>18</v>
      </c>
      <c r="N352" s="44">
        <v>77</v>
      </c>
      <c r="O352" s="44">
        <v>58</v>
      </c>
      <c r="P352" s="44">
        <v>29</v>
      </c>
      <c r="Q352" s="44">
        <v>9</v>
      </c>
      <c r="R352" s="44">
        <v>27</v>
      </c>
      <c r="S352" s="44">
        <v>15</v>
      </c>
      <c r="T352" s="44">
        <v>89</v>
      </c>
    </row>
    <row r="353" spans="1:20" x14ac:dyDescent="0.3">
      <c r="A353" s="3">
        <v>1938</v>
      </c>
      <c r="B353" s="4" t="s">
        <v>345</v>
      </c>
      <c r="C353" s="44">
        <v>83</v>
      </c>
      <c r="D353" s="44">
        <v>28</v>
      </c>
      <c r="E353" s="44">
        <v>14</v>
      </c>
      <c r="F353" s="44">
        <v>34</v>
      </c>
      <c r="G353" s="44">
        <v>46</v>
      </c>
      <c r="H353" s="44">
        <v>239</v>
      </c>
      <c r="I353" s="44">
        <v>82</v>
      </c>
      <c r="J353" s="44">
        <v>38</v>
      </c>
      <c r="K353" s="44">
        <v>9</v>
      </c>
      <c r="L353" s="44">
        <v>49</v>
      </c>
      <c r="M353" s="44">
        <v>47</v>
      </c>
      <c r="N353" s="44">
        <v>131</v>
      </c>
      <c r="O353" s="44">
        <v>67</v>
      </c>
      <c r="P353" s="44">
        <v>30</v>
      </c>
      <c r="Q353" s="44">
        <v>11</v>
      </c>
      <c r="R353" s="44">
        <v>39</v>
      </c>
      <c r="S353" s="44">
        <v>46</v>
      </c>
      <c r="T353" s="44">
        <v>119</v>
      </c>
    </row>
    <row r="354" spans="1:20" x14ac:dyDescent="0.3">
      <c r="A354" s="3">
        <v>1939</v>
      </c>
      <c r="B354" s="4" t="s">
        <v>346</v>
      </c>
      <c r="C354" s="44">
        <v>55</v>
      </c>
      <c r="D354" s="44">
        <v>19</v>
      </c>
      <c r="E354" s="44">
        <v>9</v>
      </c>
      <c r="F354" s="44">
        <v>23</v>
      </c>
      <c r="G354" s="44">
        <v>30</v>
      </c>
      <c r="H354" s="44">
        <v>157</v>
      </c>
      <c r="I354" s="44">
        <v>55</v>
      </c>
      <c r="J354" s="44">
        <v>25</v>
      </c>
      <c r="K354" s="44">
        <v>6</v>
      </c>
      <c r="L354" s="44">
        <v>33</v>
      </c>
      <c r="M354" s="44">
        <v>31</v>
      </c>
      <c r="N354" s="44">
        <v>87</v>
      </c>
      <c r="O354" s="44">
        <v>45</v>
      </c>
      <c r="P354" s="44">
        <v>20</v>
      </c>
      <c r="Q354" s="44">
        <v>7</v>
      </c>
      <c r="R354" s="44">
        <v>26</v>
      </c>
      <c r="S354" s="44">
        <v>31</v>
      </c>
      <c r="T354" s="44">
        <v>80</v>
      </c>
    </row>
    <row r="355" spans="1:20" x14ac:dyDescent="0.3">
      <c r="A355" s="3">
        <v>1940</v>
      </c>
      <c r="B355" s="4" t="s">
        <v>347</v>
      </c>
      <c r="C355" s="44">
        <v>62</v>
      </c>
      <c r="D355" s="44">
        <v>21</v>
      </c>
      <c r="E355" s="44">
        <v>11</v>
      </c>
      <c r="F355" s="44">
        <v>26</v>
      </c>
      <c r="G355" s="44">
        <v>34</v>
      </c>
      <c r="H355" s="44">
        <v>178</v>
      </c>
      <c r="I355" s="44">
        <v>60</v>
      </c>
      <c r="J355" s="44">
        <v>28</v>
      </c>
      <c r="K355" s="44">
        <v>6</v>
      </c>
      <c r="L355" s="44">
        <v>36</v>
      </c>
      <c r="M355" s="44">
        <v>35</v>
      </c>
      <c r="N355" s="44">
        <v>96</v>
      </c>
      <c r="O355" s="44">
        <v>50</v>
      </c>
      <c r="P355" s="44">
        <v>22</v>
      </c>
      <c r="Q355" s="44">
        <v>8</v>
      </c>
      <c r="R355" s="44">
        <v>29</v>
      </c>
      <c r="S355" s="44">
        <v>35</v>
      </c>
      <c r="T355" s="44">
        <v>89</v>
      </c>
    </row>
    <row r="356" spans="1:20" x14ac:dyDescent="0.3">
      <c r="A356" s="3">
        <v>1941</v>
      </c>
      <c r="B356" s="4" t="s">
        <v>348</v>
      </c>
      <c r="C356" s="44">
        <v>84</v>
      </c>
      <c r="D356" s="44">
        <v>28</v>
      </c>
      <c r="E356" s="44">
        <v>14</v>
      </c>
      <c r="F356" s="44">
        <v>34</v>
      </c>
      <c r="G356" s="44">
        <v>46</v>
      </c>
      <c r="H356" s="44">
        <v>239</v>
      </c>
      <c r="I356" s="44">
        <v>81</v>
      </c>
      <c r="J356" s="44">
        <v>38</v>
      </c>
      <c r="K356" s="44">
        <v>9</v>
      </c>
      <c r="L356" s="44">
        <v>48</v>
      </c>
      <c r="M356" s="44">
        <v>47</v>
      </c>
      <c r="N356" s="44">
        <v>129</v>
      </c>
      <c r="O356" s="44">
        <v>69</v>
      </c>
      <c r="P356" s="44">
        <v>31</v>
      </c>
      <c r="Q356" s="44">
        <v>11</v>
      </c>
      <c r="R356" s="44">
        <v>41</v>
      </c>
      <c r="S356" s="44">
        <v>48</v>
      </c>
      <c r="T356" s="44">
        <v>123</v>
      </c>
    </row>
    <row r="357" spans="1:20" x14ac:dyDescent="0.3">
      <c r="A357" s="3">
        <v>1942</v>
      </c>
      <c r="B357" s="4" t="s">
        <v>349</v>
      </c>
      <c r="C357" s="44">
        <v>142</v>
      </c>
      <c r="D357" s="44">
        <v>48</v>
      </c>
      <c r="E357" s="44">
        <v>24</v>
      </c>
      <c r="F357" s="44">
        <v>58</v>
      </c>
      <c r="G357" s="44">
        <v>78</v>
      </c>
      <c r="H357" s="44">
        <v>405</v>
      </c>
      <c r="I357" s="44">
        <v>139</v>
      </c>
      <c r="J357" s="44">
        <v>65</v>
      </c>
      <c r="K357" s="44">
        <v>15</v>
      </c>
      <c r="L357" s="44">
        <v>83</v>
      </c>
      <c r="M357" s="44">
        <v>80</v>
      </c>
      <c r="N357" s="44">
        <v>221</v>
      </c>
      <c r="O357" s="44">
        <v>116</v>
      </c>
      <c r="P357" s="44">
        <v>52</v>
      </c>
      <c r="Q357" s="44">
        <v>19</v>
      </c>
      <c r="R357" s="44">
        <v>68</v>
      </c>
      <c r="S357" s="44">
        <v>80</v>
      </c>
      <c r="T357" s="44">
        <v>207</v>
      </c>
    </row>
    <row r="358" spans="1:20" x14ac:dyDescent="0.3">
      <c r="A358" s="3">
        <v>1943</v>
      </c>
      <c r="B358" s="4" t="s">
        <v>350</v>
      </c>
      <c r="C358" s="44">
        <v>38</v>
      </c>
      <c r="D358" s="44">
        <v>13</v>
      </c>
      <c r="E358" s="44">
        <v>7</v>
      </c>
      <c r="F358" s="44">
        <v>16</v>
      </c>
      <c r="G358" s="44">
        <v>21</v>
      </c>
      <c r="H358" s="44">
        <v>109</v>
      </c>
      <c r="I358" s="44">
        <v>38</v>
      </c>
      <c r="J358" s="44">
        <v>18</v>
      </c>
      <c r="K358" s="44">
        <v>4</v>
      </c>
      <c r="L358" s="44">
        <v>23</v>
      </c>
      <c r="M358" s="44">
        <v>22</v>
      </c>
      <c r="N358" s="44">
        <v>60</v>
      </c>
      <c r="O358" s="44">
        <v>32</v>
      </c>
      <c r="P358" s="44">
        <v>14</v>
      </c>
      <c r="Q358" s="44">
        <v>5</v>
      </c>
      <c r="R358" s="44">
        <v>19</v>
      </c>
      <c r="S358" s="44">
        <v>22</v>
      </c>
      <c r="T358" s="44">
        <v>57</v>
      </c>
    </row>
    <row r="359" spans="1:20" x14ac:dyDescent="0.3">
      <c r="A359" s="3">
        <v>2002</v>
      </c>
      <c r="B359" s="4" t="s">
        <v>351</v>
      </c>
      <c r="C359" s="44">
        <v>27</v>
      </c>
      <c r="D359" s="44">
        <v>6</v>
      </c>
      <c r="E359" s="44">
        <v>0</v>
      </c>
      <c r="F359" s="44">
        <v>59</v>
      </c>
      <c r="G359" s="44">
        <v>29</v>
      </c>
      <c r="H359" s="44">
        <v>0</v>
      </c>
      <c r="I359" s="44">
        <v>19</v>
      </c>
      <c r="J359" s="44">
        <v>4</v>
      </c>
      <c r="K359" s="44">
        <v>0</v>
      </c>
      <c r="L359" s="44">
        <v>51</v>
      </c>
      <c r="M359" s="44">
        <v>22</v>
      </c>
      <c r="N359" s="44">
        <v>0</v>
      </c>
      <c r="O359" s="44">
        <v>39</v>
      </c>
      <c r="P359" s="44">
        <v>6</v>
      </c>
      <c r="Q359" s="44">
        <v>0</v>
      </c>
      <c r="R359" s="44">
        <v>55</v>
      </c>
      <c r="S359" s="44">
        <v>35</v>
      </c>
      <c r="T359" s="44">
        <v>0</v>
      </c>
    </row>
    <row r="360" spans="1:20" x14ac:dyDescent="0.3">
      <c r="A360" s="3">
        <v>2003</v>
      </c>
      <c r="B360" s="4" t="s">
        <v>352</v>
      </c>
      <c r="C360" s="44">
        <v>205</v>
      </c>
      <c r="D360" s="44">
        <v>34</v>
      </c>
      <c r="E360" s="44">
        <v>36</v>
      </c>
      <c r="F360" s="44">
        <v>164</v>
      </c>
      <c r="G360" s="44">
        <v>112</v>
      </c>
      <c r="H360" s="44">
        <v>0</v>
      </c>
      <c r="I360" s="44">
        <v>134</v>
      </c>
      <c r="J360" s="44">
        <v>12</v>
      </c>
      <c r="K360" s="44">
        <v>70</v>
      </c>
      <c r="L360" s="44">
        <v>163</v>
      </c>
      <c r="M360" s="44">
        <v>127</v>
      </c>
      <c r="N360" s="44">
        <v>0</v>
      </c>
      <c r="O360" s="44">
        <v>246</v>
      </c>
      <c r="P360" s="44">
        <v>13</v>
      </c>
      <c r="Q360" s="44">
        <v>13</v>
      </c>
      <c r="R360" s="44">
        <v>121</v>
      </c>
      <c r="S360" s="44">
        <v>130</v>
      </c>
      <c r="T360" s="44">
        <v>23</v>
      </c>
    </row>
    <row r="361" spans="1:20" x14ac:dyDescent="0.3">
      <c r="A361" s="3">
        <v>2004</v>
      </c>
      <c r="B361" s="4" t="s">
        <v>353</v>
      </c>
      <c r="C361" s="44">
        <v>534</v>
      </c>
      <c r="D361" s="44">
        <v>87</v>
      </c>
      <c r="E361" s="44">
        <v>22</v>
      </c>
      <c r="F361" s="44">
        <v>30</v>
      </c>
      <c r="G361" s="44">
        <v>103</v>
      </c>
      <c r="H361" s="44">
        <v>348</v>
      </c>
      <c r="I361" s="44">
        <v>464</v>
      </c>
      <c r="J361" s="44">
        <v>91</v>
      </c>
      <c r="K361" s="44">
        <v>27</v>
      </c>
      <c r="L361" s="44">
        <v>90</v>
      </c>
      <c r="M361" s="44">
        <v>161</v>
      </c>
      <c r="N361" s="44">
        <v>322</v>
      </c>
      <c r="O361" s="44">
        <v>500</v>
      </c>
      <c r="P361" s="44">
        <v>77</v>
      </c>
      <c r="Q361" s="44">
        <v>83</v>
      </c>
      <c r="R361" s="44">
        <v>279</v>
      </c>
      <c r="S361" s="44">
        <v>177</v>
      </c>
      <c r="T361" s="44">
        <v>267</v>
      </c>
    </row>
    <row r="362" spans="1:20" x14ac:dyDescent="0.3">
      <c r="A362" s="3">
        <v>2011</v>
      </c>
      <c r="B362" s="4" t="s">
        <v>354</v>
      </c>
      <c r="C362" s="44">
        <v>65</v>
      </c>
      <c r="D362" s="44">
        <v>21</v>
      </c>
      <c r="E362" s="44">
        <v>12</v>
      </c>
      <c r="F362" s="44">
        <v>61</v>
      </c>
      <c r="G362" s="44">
        <v>16</v>
      </c>
      <c r="H362" s="44">
        <v>81</v>
      </c>
      <c r="I362" s="44">
        <v>46</v>
      </c>
      <c r="J362" s="44">
        <v>33</v>
      </c>
      <c r="K362" s="44">
        <v>11</v>
      </c>
      <c r="L362" s="44">
        <v>53</v>
      </c>
      <c r="M362" s="44">
        <v>13</v>
      </c>
      <c r="N362" s="44">
        <v>90</v>
      </c>
      <c r="O362" s="44">
        <v>39</v>
      </c>
      <c r="P362" s="44">
        <v>24</v>
      </c>
      <c r="Q362" s="44">
        <v>22</v>
      </c>
      <c r="R362" s="44">
        <v>45</v>
      </c>
      <c r="S362" s="44">
        <v>13</v>
      </c>
      <c r="T362" s="44">
        <v>87</v>
      </c>
    </row>
    <row r="363" spans="1:20" x14ac:dyDescent="0.3">
      <c r="A363" s="3">
        <v>2012</v>
      </c>
      <c r="B363" s="4" t="s">
        <v>355</v>
      </c>
      <c r="C363" s="44">
        <v>440</v>
      </c>
      <c r="D363" s="44">
        <v>141</v>
      </c>
      <c r="E363" s="44">
        <v>78</v>
      </c>
      <c r="F363" s="44">
        <v>411</v>
      </c>
      <c r="G363" s="44">
        <v>105</v>
      </c>
      <c r="H363" s="44">
        <v>546</v>
      </c>
      <c r="I363" s="44">
        <v>314</v>
      </c>
      <c r="J363" s="44">
        <v>227</v>
      </c>
      <c r="K363" s="44">
        <v>78</v>
      </c>
      <c r="L363" s="44">
        <v>366</v>
      </c>
      <c r="M363" s="44">
        <v>87</v>
      </c>
      <c r="N363" s="44">
        <v>616</v>
      </c>
      <c r="O363" s="44">
        <v>266</v>
      </c>
      <c r="P363" s="44">
        <v>166</v>
      </c>
      <c r="Q363" s="44">
        <v>150</v>
      </c>
      <c r="R363" s="44">
        <v>315</v>
      </c>
      <c r="S363" s="44">
        <v>87</v>
      </c>
      <c r="T363" s="44">
        <v>604</v>
      </c>
    </row>
    <row r="364" spans="1:20" x14ac:dyDescent="0.3">
      <c r="A364" s="3">
        <v>2014</v>
      </c>
      <c r="B364" s="4" t="s">
        <v>356</v>
      </c>
      <c r="C364" s="44">
        <v>22</v>
      </c>
      <c r="D364" s="44">
        <v>7</v>
      </c>
      <c r="E364" s="44">
        <v>4</v>
      </c>
      <c r="F364" s="44">
        <v>20</v>
      </c>
      <c r="G364" s="44">
        <v>5</v>
      </c>
      <c r="H364" s="44">
        <v>27</v>
      </c>
      <c r="I364" s="44">
        <v>15</v>
      </c>
      <c r="J364" s="44">
        <v>11</v>
      </c>
      <c r="K364" s="44">
        <v>4</v>
      </c>
      <c r="L364" s="44">
        <v>17</v>
      </c>
      <c r="M364" s="44">
        <v>4</v>
      </c>
      <c r="N364" s="44">
        <v>29</v>
      </c>
      <c r="O364" s="44">
        <v>12</v>
      </c>
      <c r="P364" s="44">
        <v>8</v>
      </c>
      <c r="Q364" s="44">
        <v>7</v>
      </c>
      <c r="R364" s="44">
        <v>14</v>
      </c>
      <c r="S364" s="44">
        <v>4</v>
      </c>
      <c r="T364" s="44">
        <v>27</v>
      </c>
    </row>
    <row r="365" spans="1:20" x14ac:dyDescent="0.3">
      <c r="A365" s="3">
        <v>2015</v>
      </c>
      <c r="B365" s="4" t="s">
        <v>357</v>
      </c>
      <c r="C365" s="44">
        <v>24</v>
      </c>
      <c r="D365" s="44">
        <v>8</v>
      </c>
      <c r="E365" s="44">
        <v>4</v>
      </c>
      <c r="F365" s="44">
        <v>23</v>
      </c>
      <c r="G365" s="44">
        <v>6</v>
      </c>
      <c r="H365" s="44">
        <v>31</v>
      </c>
      <c r="I365" s="44">
        <v>15</v>
      </c>
      <c r="J365" s="44">
        <v>11</v>
      </c>
      <c r="K365" s="44">
        <v>4</v>
      </c>
      <c r="L365" s="44">
        <v>19</v>
      </c>
      <c r="M365" s="44">
        <v>4</v>
      </c>
      <c r="N365" s="44">
        <v>31</v>
      </c>
      <c r="O365" s="44">
        <v>13</v>
      </c>
      <c r="P365" s="44">
        <v>8</v>
      </c>
      <c r="Q365" s="44">
        <v>7</v>
      </c>
      <c r="R365" s="44">
        <v>16</v>
      </c>
      <c r="S365" s="44">
        <v>4</v>
      </c>
      <c r="T365" s="44">
        <v>30</v>
      </c>
    </row>
    <row r="366" spans="1:20" x14ac:dyDescent="0.3">
      <c r="A366" s="3">
        <v>2017</v>
      </c>
      <c r="B366" s="4" t="s">
        <v>358</v>
      </c>
      <c r="C366" s="44">
        <v>66</v>
      </c>
      <c r="D366" s="44">
        <v>11</v>
      </c>
      <c r="E366" s="44">
        <v>3</v>
      </c>
      <c r="F366" s="44">
        <v>4</v>
      </c>
      <c r="G366" s="44">
        <v>13</v>
      </c>
      <c r="H366" s="44">
        <v>43</v>
      </c>
      <c r="I366" s="44">
        <v>61</v>
      </c>
      <c r="J366" s="44">
        <v>12</v>
      </c>
      <c r="K366" s="44">
        <v>4</v>
      </c>
      <c r="L366" s="44">
        <v>12</v>
      </c>
      <c r="M366" s="44">
        <v>21</v>
      </c>
      <c r="N366" s="44">
        <v>42</v>
      </c>
      <c r="O366" s="44">
        <v>66</v>
      </c>
      <c r="P366" s="44">
        <v>10</v>
      </c>
      <c r="Q366" s="44">
        <v>11</v>
      </c>
      <c r="R366" s="44">
        <v>37</v>
      </c>
      <c r="S366" s="44">
        <v>23</v>
      </c>
      <c r="T366" s="44">
        <v>35</v>
      </c>
    </row>
    <row r="367" spans="1:20" x14ac:dyDescent="0.3">
      <c r="A367" s="3">
        <v>2018</v>
      </c>
      <c r="B367" s="4" t="s">
        <v>359</v>
      </c>
      <c r="C367" s="44">
        <v>95</v>
      </c>
      <c r="D367" s="44">
        <v>8</v>
      </c>
      <c r="E367" s="44">
        <v>0</v>
      </c>
      <c r="F367" s="44">
        <v>41</v>
      </c>
      <c r="G367" s="44">
        <v>14</v>
      </c>
      <c r="H367" s="44">
        <v>71</v>
      </c>
      <c r="I367" s="44">
        <v>81</v>
      </c>
      <c r="J367" s="44">
        <v>0</v>
      </c>
      <c r="K367" s="44">
        <v>0</v>
      </c>
      <c r="L367" s="44">
        <v>41</v>
      </c>
      <c r="M367" s="44">
        <v>16</v>
      </c>
      <c r="N367" s="44">
        <v>73</v>
      </c>
      <c r="O367" s="44">
        <v>46</v>
      </c>
      <c r="P367" s="44">
        <v>10</v>
      </c>
      <c r="Q367" s="44">
        <v>6</v>
      </c>
      <c r="R367" s="44">
        <v>39</v>
      </c>
      <c r="S367" s="44">
        <v>15</v>
      </c>
      <c r="T367" s="44">
        <v>57</v>
      </c>
    </row>
    <row r="368" spans="1:20" x14ac:dyDescent="0.3">
      <c r="A368" s="3">
        <v>2019</v>
      </c>
      <c r="B368" s="4" t="s">
        <v>360</v>
      </c>
      <c r="C368" s="44">
        <v>278</v>
      </c>
      <c r="D368" s="44">
        <v>22</v>
      </c>
      <c r="E368" s="44">
        <v>0</v>
      </c>
      <c r="F368" s="44">
        <v>119</v>
      </c>
      <c r="G368" s="44">
        <v>39</v>
      </c>
      <c r="H368" s="44">
        <v>206</v>
      </c>
      <c r="I368" s="44">
        <v>221</v>
      </c>
      <c r="J368" s="44">
        <v>1</v>
      </c>
      <c r="K368" s="44">
        <v>0</v>
      </c>
      <c r="L368" s="44">
        <v>112</v>
      </c>
      <c r="M368" s="44">
        <v>43</v>
      </c>
      <c r="N368" s="44">
        <v>199</v>
      </c>
      <c r="O368" s="44">
        <v>122</v>
      </c>
      <c r="P368" s="44">
        <v>25</v>
      </c>
      <c r="Q368" s="44">
        <v>15</v>
      </c>
      <c r="R368" s="44">
        <v>103</v>
      </c>
      <c r="S368" s="44">
        <v>39</v>
      </c>
      <c r="T368" s="44">
        <v>151</v>
      </c>
    </row>
    <row r="369" spans="1:20" x14ac:dyDescent="0.3">
      <c r="A369" s="3">
        <v>2020</v>
      </c>
      <c r="B369" s="4" t="s">
        <v>361</v>
      </c>
      <c r="C369" s="44">
        <v>317</v>
      </c>
      <c r="D369" s="44">
        <v>25</v>
      </c>
      <c r="E369" s="44">
        <v>0</v>
      </c>
      <c r="F369" s="44">
        <v>136</v>
      </c>
      <c r="G369" s="44">
        <v>45</v>
      </c>
      <c r="H369" s="44">
        <v>235</v>
      </c>
      <c r="I369" s="44">
        <v>270</v>
      </c>
      <c r="J369" s="44">
        <v>1</v>
      </c>
      <c r="K369" s="44">
        <v>0</v>
      </c>
      <c r="L369" s="44">
        <v>138</v>
      </c>
      <c r="M369" s="44">
        <v>53</v>
      </c>
      <c r="N369" s="44">
        <v>244</v>
      </c>
      <c r="O369" s="44">
        <v>152</v>
      </c>
      <c r="P369" s="44">
        <v>31</v>
      </c>
      <c r="Q369" s="44">
        <v>19</v>
      </c>
      <c r="R369" s="44">
        <v>128</v>
      </c>
      <c r="S369" s="44">
        <v>48</v>
      </c>
      <c r="T369" s="44">
        <v>188</v>
      </c>
    </row>
    <row r="370" spans="1:20" x14ac:dyDescent="0.3">
      <c r="A370" s="3">
        <v>2021</v>
      </c>
      <c r="B370" s="4" t="s">
        <v>362</v>
      </c>
      <c r="C370" s="44">
        <v>210</v>
      </c>
      <c r="D370" s="44">
        <v>17</v>
      </c>
      <c r="E370" s="44">
        <v>0</v>
      </c>
      <c r="F370" s="44">
        <v>90</v>
      </c>
      <c r="G370" s="44">
        <v>30</v>
      </c>
      <c r="H370" s="44">
        <v>155</v>
      </c>
      <c r="I370" s="44">
        <v>181</v>
      </c>
      <c r="J370" s="44">
        <v>1</v>
      </c>
      <c r="K370" s="44">
        <v>0</v>
      </c>
      <c r="L370" s="44">
        <v>92</v>
      </c>
      <c r="M370" s="44">
        <v>36</v>
      </c>
      <c r="N370" s="44">
        <v>163</v>
      </c>
      <c r="O370" s="44">
        <v>101</v>
      </c>
      <c r="P370" s="44">
        <v>21</v>
      </c>
      <c r="Q370" s="44">
        <v>13</v>
      </c>
      <c r="R370" s="44">
        <v>86</v>
      </c>
      <c r="S370" s="44">
        <v>32</v>
      </c>
      <c r="T370" s="44">
        <v>126</v>
      </c>
    </row>
    <row r="371" spans="1:20" x14ac:dyDescent="0.3">
      <c r="A371" s="3">
        <v>2022</v>
      </c>
      <c r="B371" s="4" t="s">
        <v>363</v>
      </c>
      <c r="C371" s="44">
        <v>108</v>
      </c>
      <c r="D371" s="44">
        <v>9</v>
      </c>
      <c r="E371" s="44">
        <v>0</v>
      </c>
      <c r="F371" s="44">
        <v>46</v>
      </c>
      <c r="G371" s="44">
        <v>15</v>
      </c>
      <c r="H371" s="44">
        <v>80</v>
      </c>
      <c r="I371" s="44">
        <v>89</v>
      </c>
      <c r="J371" s="44">
        <v>0</v>
      </c>
      <c r="K371" s="44">
        <v>0</v>
      </c>
      <c r="L371" s="44">
        <v>45</v>
      </c>
      <c r="M371" s="44">
        <v>18</v>
      </c>
      <c r="N371" s="44">
        <v>80</v>
      </c>
      <c r="O371" s="44">
        <v>51</v>
      </c>
      <c r="P371" s="44">
        <v>10</v>
      </c>
      <c r="Q371" s="44">
        <v>6</v>
      </c>
      <c r="R371" s="44">
        <v>43</v>
      </c>
      <c r="S371" s="44">
        <v>16</v>
      </c>
      <c r="T371" s="44">
        <v>63</v>
      </c>
    </row>
    <row r="372" spans="1:20" x14ac:dyDescent="0.3">
      <c r="A372" s="3">
        <v>2023</v>
      </c>
      <c r="B372" s="4" t="s">
        <v>364</v>
      </c>
      <c r="C372" s="44">
        <v>89</v>
      </c>
      <c r="D372" s="44">
        <v>7</v>
      </c>
      <c r="E372" s="44">
        <v>0</v>
      </c>
      <c r="F372" s="44">
        <v>39</v>
      </c>
      <c r="G372" s="44">
        <v>13</v>
      </c>
      <c r="H372" s="44">
        <v>66</v>
      </c>
      <c r="I372" s="44">
        <v>76</v>
      </c>
      <c r="J372" s="44">
        <v>0</v>
      </c>
      <c r="K372" s="44">
        <v>0</v>
      </c>
      <c r="L372" s="44">
        <v>39</v>
      </c>
      <c r="M372" s="44">
        <v>15</v>
      </c>
      <c r="N372" s="44">
        <v>69</v>
      </c>
      <c r="O372" s="44">
        <v>43</v>
      </c>
      <c r="P372" s="44">
        <v>9</v>
      </c>
      <c r="Q372" s="44">
        <v>5</v>
      </c>
      <c r="R372" s="44">
        <v>37</v>
      </c>
      <c r="S372" s="44">
        <v>14</v>
      </c>
      <c r="T372" s="44">
        <v>54</v>
      </c>
    </row>
    <row r="373" spans="1:20" x14ac:dyDescent="0.3">
      <c r="A373" s="3">
        <v>2024</v>
      </c>
      <c r="B373" s="4" t="s">
        <v>365</v>
      </c>
      <c r="C373" s="44">
        <v>12</v>
      </c>
      <c r="D373" s="44">
        <v>3</v>
      </c>
      <c r="E373" s="44">
        <v>0</v>
      </c>
      <c r="F373" s="44">
        <v>26</v>
      </c>
      <c r="G373" s="44">
        <v>13</v>
      </c>
      <c r="H373" s="44">
        <v>0</v>
      </c>
      <c r="I373" s="44">
        <v>9</v>
      </c>
      <c r="J373" s="44">
        <v>2</v>
      </c>
      <c r="K373" s="44">
        <v>0</v>
      </c>
      <c r="L373" s="44">
        <v>24</v>
      </c>
      <c r="M373" s="44">
        <v>10</v>
      </c>
      <c r="N373" s="44">
        <v>0</v>
      </c>
      <c r="O373" s="44">
        <v>18</v>
      </c>
      <c r="P373" s="44">
        <v>2</v>
      </c>
      <c r="Q373" s="44">
        <v>0</v>
      </c>
      <c r="R373" s="44">
        <v>25</v>
      </c>
      <c r="S373" s="44">
        <v>17</v>
      </c>
      <c r="T373" s="44">
        <v>0</v>
      </c>
    </row>
    <row r="374" spans="1:20" x14ac:dyDescent="0.3">
      <c r="A374" s="3">
        <v>2025</v>
      </c>
      <c r="B374" s="4" t="s">
        <v>366</v>
      </c>
      <c r="C374" s="44">
        <v>35</v>
      </c>
      <c r="D374" s="44">
        <v>8</v>
      </c>
      <c r="E374" s="44">
        <v>0</v>
      </c>
      <c r="F374" s="44">
        <v>76</v>
      </c>
      <c r="G374" s="44">
        <v>37</v>
      </c>
      <c r="H374" s="44">
        <v>0</v>
      </c>
      <c r="I374" s="44">
        <v>27</v>
      </c>
      <c r="J374" s="44">
        <v>6</v>
      </c>
      <c r="K374" s="44">
        <v>0</v>
      </c>
      <c r="L374" s="44">
        <v>70</v>
      </c>
      <c r="M374" s="44">
        <v>30</v>
      </c>
      <c r="N374" s="44">
        <v>0</v>
      </c>
      <c r="O374" s="44">
        <v>54</v>
      </c>
      <c r="P374" s="44">
        <v>8</v>
      </c>
      <c r="Q374" s="44">
        <v>0</v>
      </c>
      <c r="R374" s="44">
        <v>76</v>
      </c>
      <c r="S374" s="44">
        <v>49</v>
      </c>
      <c r="T374" s="44">
        <v>0</v>
      </c>
    </row>
    <row r="375" spans="1:20" x14ac:dyDescent="0.3">
      <c r="A375" s="3">
        <v>2027</v>
      </c>
      <c r="B375" s="4" t="s">
        <v>367</v>
      </c>
      <c r="C375" s="44">
        <v>11</v>
      </c>
      <c r="D375" s="44">
        <v>2</v>
      </c>
      <c r="E375" s="44">
        <v>0</v>
      </c>
      <c r="F375" s="44">
        <v>25</v>
      </c>
      <c r="G375" s="44">
        <v>12</v>
      </c>
      <c r="H375" s="44">
        <v>0</v>
      </c>
      <c r="I375" s="44">
        <v>9</v>
      </c>
      <c r="J375" s="44">
        <v>2</v>
      </c>
      <c r="K375" s="44">
        <v>0</v>
      </c>
      <c r="L375" s="44">
        <v>23</v>
      </c>
      <c r="M375" s="44">
        <v>10</v>
      </c>
      <c r="N375" s="44">
        <v>0</v>
      </c>
      <c r="O375" s="44">
        <v>17</v>
      </c>
      <c r="P375" s="44">
        <v>2</v>
      </c>
      <c r="Q375" s="44">
        <v>0</v>
      </c>
      <c r="R375" s="44">
        <v>24</v>
      </c>
      <c r="S375" s="44">
        <v>16</v>
      </c>
      <c r="T375" s="44">
        <v>0</v>
      </c>
    </row>
    <row r="376" spans="1:20" x14ac:dyDescent="0.3">
      <c r="A376" s="3">
        <v>2028</v>
      </c>
      <c r="B376" s="4" t="s">
        <v>368</v>
      </c>
      <c r="C376" s="44">
        <v>26</v>
      </c>
      <c r="D376" s="44">
        <v>6</v>
      </c>
      <c r="E376" s="44">
        <v>0</v>
      </c>
      <c r="F376" s="44">
        <v>57</v>
      </c>
      <c r="G376" s="44">
        <v>28</v>
      </c>
      <c r="H376" s="44">
        <v>0</v>
      </c>
      <c r="I376" s="44">
        <v>21</v>
      </c>
      <c r="J376" s="44">
        <v>4</v>
      </c>
      <c r="K376" s="44">
        <v>0</v>
      </c>
      <c r="L376" s="44">
        <v>55</v>
      </c>
      <c r="M376" s="44">
        <v>23</v>
      </c>
      <c r="N376" s="44">
        <v>0</v>
      </c>
      <c r="O376" s="44">
        <v>42</v>
      </c>
      <c r="P376" s="44">
        <v>6</v>
      </c>
      <c r="Q376" s="44">
        <v>0</v>
      </c>
      <c r="R376" s="44">
        <v>59</v>
      </c>
      <c r="S376" s="44">
        <v>38</v>
      </c>
      <c r="T376" s="44">
        <v>0</v>
      </c>
    </row>
    <row r="377" spans="1:20" x14ac:dyDescent="0.3">
      <c r="A377" s="3">
        <v>2030</v>
      </c>
      <c r="B377" s="6" t="s">
        <v>369</v>
      </c>
      <c r="C377" s="44">
        <v>122</v>
      </c>
      <c r="D377" s="44">
        <v>27</v>
      </c>
      <c r="E377" s="44">
        <v>0</v>
      </c>
      <c r="F377" s="44">
        <v>265</v>
      </c>
      <c r="G377" s="44">
        <v>130</v>
      </c>
      <c r="H377" s="44">
        <v>0</v>
      </c>
      <c r="I377" s="44">
        <v>94</v>
      </c>
      <c r="J377" s="44">
        <v>20</v>
      </c>
      <c r="K377" s="44">
        <v>0</v>
      </c>
      <c r="L377" s="44">
        <v>247</v>
      </c>
      <c r="M377" s="44">
        <v>105</v>
      </c>
      <c r="N377" s="44">
        <v>0</v>
      </c>
      <c r="O377" s="44">
        <v>188</v>
      </c>
      <c r="P377" s="44">
        <v>28</v>
      </c>
      <c r="Q377" s="44">
        <v>0</v>
      </c>
      <c r="R377" s="44">
        <v>263</v>
      </c>
      <c r="S377" s="44">
        <v>171</v>
      </c>
      <c r="T377" s="44">
        <v>0</v>
      </c>
    </row>
    <row r="378" spans="1:20" x14ac:dyDescent="0.3">
      <c r="A378" s="3">
        <v>5001</v>
      </c>
      <c r="B378" s="4" t="s">
        <v>370</v>
      </c>
      <c r="C378" s="44">
        <v>9802.2999999999993</v>
      </c>
      <c r="D378" s="44">
        <v>2087.4</v>
      </c>
      <c r="E378" s="44">
        <v>1395.4</v>
      </c>
      <c r="F378" s="44">
        <v>1498.2</v>
      </c>
      <c r="G378" s="44">
        <v>1193.4000000000001</v>
      </c>
      <c r="H378" s="44">
        <v>0</v>
      </c>
      <c r="I378" s="44">
        <v>9333.4</v>
      </c>
      <c r="J378" s="44">
        <v>2109</v>
      </c>
      <c r="K378" s="44">
        <v>1464.9</v>
      </c>
      <c r="L378" s="44">
        <v>2117.6</v>
      </c>
      <c r="M378" s="44">
        <v>1303.2</v>
      </c>
      <c r="N378" s="44">
        <v>0</v>
      </c>
      <c r="O378" s="44">
        <v>9218.2999999999993</v>
      </c>
      <c r="P378" s="44">
        <v>2188.4</v>
      </c>
      <c r="Q378" s="44">
        <v>1524.5</v>
      </c>
      <c r="R378" s="44">
        <v>1678</v>
      </c>
      <c r="S378" s="44">
        <v>1139.5999999999999</v>
      </c>
      <c r="T378" s="44">
        <v>0</v>
      </c>
    </row>
    <row r="379" spans="1:20" x14ac:dyDescent="0.3">
      <c r="A379" s="3">
        <v>5004</v>
      </c>
      <c r="B379" s="4" t="s">
        <v>371</v>
      </c>
      <c r="C379" s="44">
        <v>1200</v>
      </c>
      <c r="D379" s="44">
        <v>242</v>
      </c>
      <c r="E379" s="44">
        <v>119</v>
      </c>
      <c r="F379" s="44">
        <v>181</v>
      </c>
      <c r="G379" s="44">
        <v>281</v>
      </c>
      <c r="H379" s="44">
        <v>1147</v>
      </c>
      <c r="I379" s="44">
        <v>1159</v>
      </c>
      <c r="J379" s="44">
        <v>259</v>
      </c>
      <c r="K379" s="44">
        <v>112</v>
      </c>
      <c r="L379" s="44">
        <v>299</v>
      </c>
      <c r="M379" s="44">
        <v>214</v>
      </c>
      <c r="N379" s="44">
        <v>1264</v>
      </c>
      <c r="O379" s="44">
        <v>1101</v>
      </c>
      <c r="P379" s="44">
        <v>231</v>
      </c>
      <c r="Q379" s="44">
        <v>119</v>
      </c>
      <c r="R379" s="44">
        <v>322</v>
      </c>
      <c r="S379" s="44">
        <v>219</v>
      </c>
      <c r="T379" s="44">
        <v>1334</v>
      </c>
    </row>
    <row r="380" spans="1:20" x14ac:dyDescent="0.3">
      <c r="A380" s="3">
        <v>5005</v>
      </c>
      <c r="B380" s="4" t="s">
        <v>372</v>
      </c>
      <c r="C380" s="44">
        <v>441</v>
      </c>
      <c r="D380" s="44">
        <v>125</v>
      </c>
      <c r="E380" s="44">
        <v>31</v>
      </c>
      <c r="F380" s="44">
        <v>544</v>
      </c>
      <c r="G380" s="44">
        <v>94</v>
      </c>
      <c r="H380" s="44">
        <v>568</v>
      </c>
      <c r="I380" s="44">
        <v>367</v>
      </c>
      <c r="J380" s="44">
        <v>109</v>
      </c>
      <c r="K380" s="44">
        <v>49</v>
      </c>
      <c r="L380" s="44">
        <v>642</v>
      </c>
      <c r="M380" s="44">
        <v>175</v>
      </c>
      <c r="N380" s="44">
        <v>594</v>
      </c>
      <c r="O380" s="44">
        <v>560</v>
      </c>
      <c r="P380" s="44">
        <v>115</v>
      </c>
      <c r="Q380" s="44">
        <v>74</v>
      </c>
      <c r="R380" s="44">
        <v>608</v>
      </c>
      <c r="S380" s="44">
        <v>348</v>
      </c>
      <c r="T380" s="44">
        <v>639</v>
      </c>
    </row>
    <row r="381" spans="1:20" x14ac:dyDescent="0.3">
      <c r="A381" s="3">
        <v>5011</v>
      </c>
      <c r="B381" s="4" t="s">
        <v>373</v>
      </c>
      <c r="C381" s="44">
        <v>227</v>
      </c>
      <c r="D381" s="44">
        <v>34</v>
      </c>
      <c r="E381" s="44">
        <v>27</v>
      </c>
      <c r="F381" s="44">
        <v>136</v>
      </c>
      <c r="G381" s="44">
        <v>62</v>
      </c>
      <c r="H381" s="44">
        <v>0</v>
      </c>
      <c r="I381" s="44">
        <v>236</v>
      </c>
      <c r="J381" s="44">
        <v>50</v>
      </c>
      <c r="K381" s="44">
        <v>22</v>
      </c>
      <c r="L381" s="44">
        <v>146</v>
      </c>
      <c r="M381" s="44">
        <v>81</v>
      </c>
      <c r="N381" s="44">
        <v>0</v>
      </c>
      <c r="O381" s="44">
        <v>212</v>
      </c>
      <c r="P381" s="44">
        <v>46</v>
      </c>
      <c r="Q381" s="44">
        <v>34</v>
      </c>
      <c r="R381" s="44">
        <v>171</v>
      </c>
      <c r="S381" s="44">
        <v>80</v>
      </c>
      <c r="T381" s="44">
        <v>0</v>
      </c>
    </row>
    <row r="382" spans="1:20" x14ac:dyDescent="0.3">
      <c r="A382" s="3">
        <v>5012</v>
      </c>
      <c r="B382" s="4" t="s">
        <v>374</v>
      </c>
      <c r="C382" s="44">
        <v>64</v>
      </c>
      <c r="D382" s="44">
        <v>10</v>
      </c>
      <c r="E382" s="44">
        <v>8</v>
      </c>
      <c r="F382" s="44">
        <v>38</v>
      </c>
      <c r="G382" s="44">
        <v>17</v>
      </c>
      <c r="H382" s="44">
        <v>0</v>
      </c>
      <c r="I382" s="44">
        <v>70</v>
      </c>
      <c r="J382" s="44">
        <v>15</v>
      </c>
      <c r="K382" s="44">
        <v>7</v>
      </c>
      <c r="L382" s="44">
        <v>43</v>
      </c>
      <c r="M382" s="44">
        <v>24</v>
      </c>
      <c r="N382" s="44">
        <v>0</v>
      </c>
      <c r="O382" s="44">
        <v>63</v>
      </c>
      <c r="P382" s="44">
        <v>14</v>
      </c>
      <c r="Q382" s="44">
        <v>10</v>
      </c>
      <c r="R382" s="44">
        <v>51</v>
      </c>
      <c r="S382" s="44">
        <v>24</v>
      </c>
      <c r="T382" s="44">
        <v>0</v>
      </c>
    </row>
    <row r="383" spans="1:20" x14ac:dyDescent="0.3">
      <c r="A383" s="3">
        <v>5013</v>
      </c>
      <c r="B383" s="4" t="s">
        <v>375</v>
      </c>
      <c r="C383" s="44">
        <v>255</v>
      </c>
      <c r="D383" s="44">
        <v>38</v>
      </c>
      <c r="E383" s="44">
        <v>30</v>
      </c>
      <c r="F383" s="44">
        <v>152</v>
      </c>
      <c r="G383" s="44">
        <v>70</v>
      </c>
      <c r="H383" s="44">
        <v>0</v>
      </c>
      <c r="I383" s="44">
        <v>270</v>
      </c>
      <c r="J383" s="44">
        <v>57</v>
      </c>
      <c r="K383" s="44">
        <v>26</v>
      </c>
      <c r="L383" s="44">
        <v>167</v>
      </c>
      <c r="M383" s="44">
        <v>93</v>
      </c>
      <c r="N383" s="44">
        <v>0</v>
      </c>
      <c r="O383" s="44">
        <v>244</v>
      </c>
      <c r="P383" s="44">
        <v>53</v>
      </c>
      <c r="Q383" s="44">
        <v>39</v>
      </c>
      <c r="R383" s="44">
        <v>197</v>
      </c>
      <c r="S383" s="44">
        <v>92</v>
      </c>
      <c r="T383" s="44">
        <v>0</v>
      </c>
    </row>
    <row r="384" spans="1:20" x14ac:dyDescent="0.3">
      <c r="A384" s="3">
        <v>5014</v>
      </c>
      <c r="B384" s="4" t="s">
        <v>376</v>
      </c>
      <c r="C384" s="44">
        <v>255</v>
      </c>
      <c r="D384" s="44">
        <v>38</v>
      </c>
      <c r="E384" s="44">
        <v>30</v>
      </c>
      <c r="F384" s="44">
        <v>152</v>
      </c>
      <c r="G384" s="44">
        <v>70</v>
      </c>
      <c r="H384" s="44">
        <v>0</v>
      </c>
      <c r="I384" s="44">
        <v>272</v>
      </c>
      <c r="J384" s="44">
        <v>58</v>
      </c>
      <c r="K384" s="44">
        <v>26</v>
      </c>
      <c r="L384" s="44">
        <v>168</v>
      </c>
      <c r="M384" s="44">
        <v>93</v>
      </c>
      <c r="N384" s="44">
        <v>0</v>
      </c>
      <c r="O384" s="44">
        <v>247</v>
      </c>
      <c r="P384" s="44">
        <v>54</v>
      </c>
      <c r="Q384" s="44">
        <v>39</v>
      </c>
      <c r="R384" s="44">
        <v>199</v>
      </c>
      <c r="S384" s="44">
        <v>93</v>
      </c>
      <c r="T384" s="44">
        <v>0</v>
      </c>
    </row>
    <row r="385" spans="1:20" x14ac:dyDescent="0.3">
      <c r="A385" s="3">
        <v>5015</v>
      </c>
      <c r="B385" s="4" t="s">
        <v>377</v>
      </c>
      <c r="C385" s="44">
        <v>234</v>
      </c>
      <c r="D385" s="44">
        <v>56</v>
      </c>
      <c r="E385" s="44">
        <v>20</v>
      </c>
      <c r="F385" s="44">
        <v>162</v>
      </c>
      <c r="G385" s="44">
        <v>61</v>
      </c>
      <c r="H385" s="44">
        <v>0</v>
      </c>
      <c r="I385" s="44">
        <v>241</v>
      </c>
      <c r="J385" s="44">
        <v>61</v>
      </c>
      <c r="K385" s="44">
        <v>23</v>
      </c>
      <c r="L385" s="44">
        <v>178</v>
      </c>
      <c r="M385" s="44">
        <v>71</v>
      </c>
      <c r="N385" s="44">
        <v>0</v>
      </c>
      <c r="O385" s="44">
        <v>234</v>
      </c>
      <c r="P385" s="44">
        <v>62</v>
      </c>
      <c r="Q385" s="44">
        <v>28</v>
      </c>
      <c r="R385" s="44">
        <v>180</v>
      </c>
      <c r="S385" s="44">
        <v>76</v>
      </c>
      <c r="T385" s="44">
        <v>0</v>
      </c>
    </row>
    <row r="386" spans="1:20" x14ac:dyDescent="0.3">
      <c r="A386" s="3">
        <v>5016</v>
      </c>
      <c r="B386" s="4" t="s">
        <v>378</v>
      </c>
      <c r="C386" s="44">
        <v>99</v>
      </c>
      <c r="D386" s="44">
        <v>15</v>
      </c>
      <c r="E386" s="44">
        <v>12</v>
      </c>
      <c r="F386" s="44">
        <v>59</v>
      </c>
      <c r="G386" s="44">
        <v>27</v>
      </c>
      <c r="H386" s="44">
        <v>0</v>
      </c>
      <c r="I386" s="44">
        <v>104</v>
      </c>
      <c r="J386" s="44">
        <v>22</v>
      </c>
      <c r="K386" s="44">
        <v>10</v>
      </c>
      <c r="L386" s="44">
        <v>65</v>
      </c>
      <c r="M386" s="44">
        <v>36</v>
      </c>
      <c r="N386" s="44">
        <v>0</v>
      </c>
      <c r="O386" s="44">
        <v>94</v>
      </c>
      <c r="P386" s="44">
        <v>20</v>
      </c>
      <c r="Q386" s="44">
        <v>15</v>
      </c>
      <c r="R386" s="44">
        <v>75</v>
      </c>
      <c r="S386" s="44">
        <v>35</v>
      </c>
      <c r="T386" s="44">
        <v>0</v>
      </c>
    </row>
    <row r="387" spans="1:20" x14ac:dyDescent="0.3">
      <c r="A387" s="3">
        <v>5017</v>
      </c>
      <c r="B387" s="4" t="s">
        <v>379</v>
      </c>
      <c r="C387" s="44">
        <v>225</v>
      </c>
      <c r="D387" s="44">
        <v>54</v>
      </c>
      <c r="E387" s="44">
        <v>19</v>
      </c>
      <c r="F387" s="44">
        <v>155</v>
      </c>
      <c r="G387" s="44">
        <v>59</v>
      </c>
      <c r="H387" s="44">
        <v>0</v>
      </c>
      <c r="I387" s="44">
        <v>221</v>
      </c>
      <c r="J387" s="44">
        <v>55</v>
      </c>
      <c r="K387" s="44">
        <v>21</v>
      </c>
      <c r="L387" s="44">
        <v>163</v>
      </c>
      <c r="M387" s="44">
        <v>65</v>
      </c>
      <c r="N387" s="44">
        <v>0</v>
      </c>
      <c r="O387" s="44">
        <v>226</v>
      </c>
      <c r="P387" s="44">
        <v>60</v>
      </c>
      <c r="Q387" s="44">
        <v>27</v>
      </c>
      <c r="R387" s="44">
        <v>174</v>
      </c>
      <c r="S387" s="44">
        <v>73</v>
      </c>
      <c r="T387" s="44">
        <v>0</v>
      </c>
    </row>
    <row r="388" spans="1:20" x14ac:dyDescent="0.3">
      <c r="A388" s="3">
        <v>5018</v>
      </c>
      <c r="B388" s="4" t="s">
        <v>380</v>
      </c>
      <c r="C388" s="44">
        <v>159</v>
      </c>
      <c r="D388" s="44">
        <v>38</v>
      </c>
      <c r="E388" s="44">
        <v>13</v>
      </c>
      <c r="F388" s="44">
        <v>110</v>
      </c>
      <c r="G388" s="44">
        <v>42</v>
      </c>
      <c r="H388" s="44">
        <v>0</v>
      </c>
      <c r="I388" s="44">
        <v>156</v>
      </c>
      <c r="J388" s="44">
        <v>39</v>
      </c>
      <c r="K388" s="44">
        <v>15</v>
      </c>
      <c r="L388" s="44">
        <v>115</v>
      </c>
      <c r="M388" s="44">
        <v>46</v>
      </c>
      <c r="N388" s="44">
        <v>0</v>
      </c>
      <c r="O388" s="44">
        <v>160</v>
      </c>
      <c r="P388" s="44">
        <v>42</v>
      </c>
      <c r="Q388" s="44">
        <v>19</v>
      </c>
      <c r="R388" s="44">
        <v>123</v>
      </c>
      <c r="S388" s="44">
        <v>52</v>
      </c>
      <c r="T388" s="44">
        <v>0</v>
      </c>
    </row>
    <row r="389" spans="1:20" x14ac:dyDescent="0.3">
      <c r="A389" s="3">
        <v>5019</v>
      </c>
      <c r="B389" s="4" t="s">
        <v>381</v>
      </c>
      <c r="C389" s="44">
        <v>37</v>
      </c>
      <c r="D389" s="44">
        <v>10</v>
      </c>
      <c r="E389" s="44">
        <v>3</v>
      </c>
      <c r="F389" s="44">
        <v>45</v>
      </c>
      <c r="G389" s="44">
        <v>8</v>
      </c>
      <c r="H389" s="44">
        <v>47</v>
      </c>
      <c r="I389" s="44">
        <v>32</v>
      </c>
      <c r="J389" s="44">
        <v>9</v>
      </c>
      <c r="K389" s="44">
        <v>4</v>
      </c>
      <c r="L389" s="44">
        <v>55</v>
      </c>
      <c r="M389" s="44">
        <v>15</v>
      </c>
      <c r="N389" s="44">
        <v>51</v>
      </c>
      <c r="O389" s="44">
        <v>48</v>
      </c>
      <c r="P389" s="44">
        <v>10</v>
      </c>
      <c r="Q389" s="44">
        <v>6</v>
      </c>
      <c r="R389" s="44">
        <v>52</v>
      </c>
      <c r="S389" s="44">
        <v>30</v>
      </c>
      <c r="T389" s="44">
        <v>55</v>
      </c>
    </row>
    <row r="390" spans="1:20" x14ac:dyDescent="0.3">
      <c r="A390" s="3">
        <v>5020</v>
      </c>
      <c r="B390" s="4" t="s">
        <v>382</v>
      </c>
      <c r="C390" s="44">
        <v>36</v>
      </c>
      <c r="D390" s="44">
        <v>10</v>
      </c>
      <c r="E390" s="44">
        <v>3</v>
      </c>
      <c r="F390" s="44">
        <v>45</v>
      </c>
      <c r="G390" s="44">
        <v>8</v>
      </c>
      <c r="H390" s="44">
        <v>47</v>
      </c>
      <c r="I390" s="44">
        <v>31</v>
      </c>
      <c r="J390" s="44">
        <v>9</v>
      </c>
      <c r="K390" s="44">
        <v>4</v>
      </c>
      <c r="L390" s="44">
        <v>54</v>
      </c>
      <c r="M390" s="44">
        <v>15</v>
      </c>
      <c r="N390" s="44">
        <v>50</v>
      </c>
      <c r="O390" s="44">
        <v>47</v>
      </c>
      <c r="P390" s="44">
        <v>10</v>
      </c>
      <c r="Q390" s="44">
        <v>6</v>
      </c>
      <c r="R390" s="44">
        <v>51</v>
      </c>
      <c r="S390" s="44">
        <v>29</v>
      </c>
      <c r="T390" s="44">
        <v>54</v>
      </c>
    </row>
    <row r="391" spans="1:20" x14ac:dyDescent="0.3">
      <c r="A391" s="3">
        <v>5021</v>
      </c>
      <c r="B391" s="4" t="s">
        <v>383</v>
      </c>
      <c r="C391" s="44">
        <v>360</v>
      </c>
      <c r="D391" s="44">
        <v>92.1</v>
      </c>
      <c r="E391" s="44">
        <v>37</v>
      </c>
      <c r="F391" s="44">
        <v>89.3</v>
      </c>
      <c r="G391" s="44">
        <v>70.3</v>
      </c>
      <c r="H391" s="44">
        <v>5.7</v>
      </c>
      <c r="I391" s="44">
        <v>352.5</v>
      </c>
      <c r="J391" s="44">
        <v>96.9</v>
      </c>
      <c r="K391" s="44">
        <v>41.8</v>
      </c>
      <c r="L391" s="44">
        <v>101.7</v>
      </c>
      <c r="M391" s="44">
        <v>70.3</v>
      </c>
      <c r="N391" s="44">
        <v>6.7</v>
      </c>
      <c r="O391" s="44">
        <v>400.9</v>
      </c>
      <c r="P391" s="44">
        <v>108.3</v>
      </c>
      <c r="Q391" s="44">
        <v>44.6</v>
      </c>
      <c r="R391" s="44">
        <v>114.9</v>
      </c>
      <c r="S391" s="44">
        <v>78.8</v>
      </c>
      <c r="T391" s="44">
        <v>6.6</v>
      </c>
    </row>
    <row r="392" spans="1:20" x14ac:dyDescent="0.3">
      <c r="A392" s="3">
        <v>5022</v>
      </c>
      <c r="B392" s="4" t="s">
        <v>384</v>
      </c>
      <c r="C392" s="44">
        <v>154</v>
      </c>
      <c r="D392" s="44">
        <v>23</v>
      </c>
      <c r="E392" s="44">
        <v>18</v>
      </c>
      <c r="F392" s="44">
        <v>92</v>
      </c>
      <c r="G392" s="44">
        <v>42</v>
      </c>
      <c r="H392" s="44">
        <v>0</v>
      </c>
      <c r="I392" s="44">
        <v>165</v>
      </c>
      <c r="J392" s="44">
        <v>35</v>
      </c>
      <c r="K392" s="44">
        <v>16</v>
      </c>
      <c r="L392" s="44">
        <v>102</v>
      </c>
      <c r="M392" s="44">
        <v>57</v>
      </c>
      <c r="N392" s="44">
        <v>0</v>
      </c>
      <c r="O392" s="44">
        <v>150</v>
      </c>
      <c r="P392" s="44">
        <v>32</v>
      </c>
      <c r="Q392" s="44">
        <v>24</v>
      </c>
      <c r="R392" s="44">
        <v>120</v>
      </c>
      <c r="S392" s="44">
        <v>56</v>
      </c>
      <c r="T392" s="44">
        <v>0</v>
      </c>
    </row>
    <row r="393" spans="1:20" x14ac:dyDescent="0.3">
      <c r="A393" s="3">
        <v>5023</v>
      </c>
      <c r="B393" s="4" t="s">
        <v>385</v>
      </c>
      <c r="C393" s="44">
        <v>218</v>
      </c>
      <c r="D393" s="44">
        <v>33</v>
      </c>
      <c r="E393" s="44">
        <v>26</v>
      </c>
      <c r="F393" s="44">
        <v>130</v>
      </c>
      <c r="G393" s="44">
        <v>60</v>
      </c>
      <c r="H393" s="44">
        <v>0</v>
      </c>
      <c r="I393" s="44">
        <v>228</v>
      </c>
      <c r="J393" s="44">
        <v>49</v>
      </c>
      <c r="K393" s="44">
        <v>22</v>
      </c>
      <c r="L393" s="44">
        <v>141</v>
      </c>
      <c r="M393" s="44">
        <v>78</v>
      </c>
      <c r="N393" s="44">
        <v>0</v>
      </c>
      <c r="O393" s="44">
        <v>206</v>
      </c>
      <c r="P393" s="44">
        <v>45</v>
      </c>
      <c r="Q393" s="44">
        <v>33</v>
      </c>
      <c r="R393" s="44">
        <v>166</v>
      </c>
      <c r="S393" s="44">
        <v>78</v>
      </c>
      <c r="T393" s="44">
        <v>0</v>
      </c>
    </row>
    <row r="394" spans="1:20" x14ac:dyDescent="0.3">
      <c r="A394" s="3">
        <v>5024</v>
      </c>
      <c r="B394" s="4" t="s">
        <v>386</v>
      </c>
      <c r="C394" s="44">
        <v>590</v>
      </c>
      <c r="D394" s="44">
        <v>89</v>
      </c>
      <c r="E394" s="44">
        <v>70</v>
      </c>
      <c r="F394" s="44">
        <v>353</v>
      </c>
      <c r="G394" s="44">
        <v>161</v>
      </c>
      <c r="H394" s="44">
        <v>0</v>
      </c>
      <c r="I394" s="44">
        <v>607</v>
      </c>
      <c r="J394" s="44">
        <v>129</v>
      </c>
      <c r="K394" s="44">
        <v>58</v>
      </c>
      <c r="L394" s="44">
        <v>376</v>
      </c>
      <c r="M394" s="44">
        <v>209</v>
      </c>
      <c r="N394" s="44">
        <v>0</v>
      </c>
      <c r="O394" s="44">
        <v>553</v>
      </c>
      <c r="P394" s="44">
        <v>120</v>
      </c>
      <c r="Q394" s="44">
        <v>88</v>
      </c>
      <c r="R394" s="44">
        <v>445</v>
      </c>
      <c r="S394" s="44">
        <v>209</v>
      </c>
      <c r="T394" s="44">
        <v>0</v>
      </c>
    </row>
    <row r="395" spans="1:20" x14ac:dyDescent="0.3">
      <c r="A395" s="3">
        <v>5025</v>
      </c>
      <c r="B395" s="4" t="s">
        <v>387</v>
      </c>
      <c r="C395" s="44">
        <v>403</v>
      </c>
      <c r="D395" s="44">
        <v>87</v>
      </c>
      <c r="E395" s="44">
        <v>26</v>
      </c>
      <c r="F395" s="44">
        <v>153</v>
      </c>
      <c r="G395" s="44">
        <v>85</v>
      </c>
      <c r="H395" s="44">
        <v>0</v>
      </c>
      <c r="I395" s="44">
        <v>258</v>
      </c>
      <c r="J395" s="44">
        <v>89</v>
      </c>
      <c r="K395" s="44">
        <v>29</v>
      </c>
      <c r="L395" s="44">
        <v>182</v>
      </c>
      <c r="M395" s="44">
        <v>85</v>
      </c>
      <c r="N395" s="44">
        <v>0</v>
      </c>
      <c r="O395" s="44">
        <v>288</v>
      </c>
      <c r="P395" s="44">
        <v>97</v>
      </c>
      <c r="Q395" s="44">
        <v>32</v>
      </c>
      <c r="R395" s="44">
        <v>192</v>
      </c>
      <c r="S395" s="44">
        <v>83</v>
      </c>
      <c r="T395" s="44">
        <v>0</v>
      </c>
    </row>
    <row r="396" spans="1:20" x14ac:dyDescent="0.3">
      <c r="A396" s="3">
        <v>5026</v>
      </c>
      <c r="B396" s="4" t="s">
        <v>388</v>
      </c>
      <c r="C396" s="44">
        <v>147</v>
      </c>
      <c r="D396" s="44">
        <v>32</v>
      </c>
      <c r="E396" s="44">
        <v>9</v>
      </c>
      <c r="F396" s="44">
        <v>56</v>
      </c>
      <c r="G396" s="44">
        <v>31</v>
      </c>
      <c r="H396" s="44">
        <v>0</v>
      </c>
      <c r="I396" s="44">
        <v>101</v>
      </c>
      <c r="J396" s="44">
        <v>35</v>
      </c>
      <c r="K396" s="44">
        <v>11</v>
      </c>
      <c r="L396" s="44">
        <v>71</v>
      </c>
      <c r="M396" s="44">
        <v>33</v>
      </c>
      <c r="N396" s="44">
        <v>0</v>
      </c>
      <c r="O396" s="44">
        <v>110</v>
      </c>
      <c r="P396" s="44">
        <v>37</v>
      </c>
      <c r="Q396" s="44">
        <v>12</v>
      </c>
      <c r="R396" s="44">
        <v>73</v>
      </c>
      <c r="S396" s="44">
        <v>32</v>
      </c>
      <c r="T396" s="44">
        <v>0</v>
      </c>
    </row>
    <row r="397" spans="1:20" x14ac:dyDescent="0.3">
      <c r="A397" s="3">
        <v>5027</v>
      </c>
      <c r="B397" s="4" t="s">
        <v>389</v>
      </c>
      <c r="C397" s="44">
        <v>340</v>
      </c>
      <c r="D397" s="44">
        <v>52</v>
      </c>
      <c r="E397" s="44">
        <v>29</v>
      </c>
      <c r="F397" s="44">
        <v>117</v>
      </c>
      <c r="G397" s="44">
        <v>52</v>
      </c>
      <c r="H397" s="44">
        <v>0</v>
      </c>
      <c r="I397" s="44">
        <v>332</v>
      </c>
      <c r="J397" s="44">
        <v>50</v>
      </c>
      <c r="K397" s="44">
        <v>30</v>
      </c>
      <c r="L397" s="44">
        <v>117</v>
      </c>
      <c r="M397" s="44">
        <v>62</v>
      </c>
      <c r="N397" s="44">
        <v>0</v>
      </c>
      <c r="O397" s="44">
        <v>270</v>
      </c>
      <c r="P397" s="44">
        <v>49</v>
      </c>
      <c r="Q397" s="44">
        <v>29</v>
      </c>
      <c r="R397" s="44">
        <v>131</v>
      </c>
      <c r="S397" s="44">
        <v>56</v>
      </c>
      <c r="T397" s="44">
        <v>0</v>
      </c>
    </row>
    <row r="398" spans="1:20" x14ac:dyDescent="0.3">
      <c r="A398" s="3">
        <v>5028</v>
      </c>
      <c r="B398" s="4" t="s">
        <v>390</v>
      </c>
      <c r="C398" s="44">
        <v>869</v>
      </c>
      <c r="D398" s="44">
        <v>133</v>
      </c>
      <c r="E398" s="44">
        <v>73</v>
      </c>
      <c r="F398" s="44">
        <v>300</v>
      </c>
      <c r="G398" s="44">
        <v>134</v>
      </c>
      <c r="H398" s="44">
        <v>0</v>
      </c>
      <c r="I398" s="44">
        <v>852</v>
      </c>
      <c r="J398" s="44">
        <v>128</v>
      </c>
      <c r="K398" s="44">
        <v>77</v>
      </c>
      <c r="L398" s="44">
        <v>299</v>
      </c>
      <c r="M398" s="44">
        <v>160</v>
      </c>
      <c r="N398" s="44">
        <v>0</v>
      </c>
      <c r="O398" s="44">
        <v>725</v>
      </c>
      <c r="P398" s="44">
        <v>132</v>
      </c>
      <c r="Q398" s="44">
        <v>78</v>
      </c>
      <c r="R398" s="44">
        <v>352</v>
      </c>
      <c r="S398" s="44">
        <v>152</v>
      </c>
      <c r="T398" s="44">
        <v>0</v>
      </c>
    </row>
    <row r="399" spans="1:20" x14ac:dyDescent="0.3">
      <c r="A399" s="3">
        <v>5029</v>
      </c>
      <c r="B399" s="4" t="s">
        <v>391</v>
      </c>
      <c r="C399" s="44">
        <v>389</v>
      </c>
      <c r="D399" s="44">
        <v>58</v>
      </c>
      <c r="E399" s="44">
        <v>46</v>
      </c>
      <c r="F399" s="44">
        <v>232</v>
      </c>
      <c r="G399" s="44">
        <v>106</v>
      </c>
      <c r="H399" s="44">
        <v>0</v>
      </c>
      <c r="I399" s="44">
        <v>408</v>
      </c>
      <c r="J399" s="44">
        <v>87</v>
      </c>
      <c r="K399" s="44">
        <v>39</v>
      </c>
      <c r="L399" s="44">
        <v>253</v>
      </c>
      <c r="M399" s="44">
        <v>140</v>
      </c>
      <c r="N399" s="44">
        <v>0</v>
      </c>
      <c r="O399" s="44">
        <v>378</v>
      </c>
      <c r="P399" s="44">
        <v>82</v>
      </c>
      <c r="Q399" s="44">
        <v>60</v>
      </c>
      <c r="R399" s="44">
        <v>304</v>
      </c>
      <c r="S399" s="44">
        <v>142</v>
      </c>
      <c r="T399" s="44">
        <v>0</v>
      </c>
    </row>
    <row r="400" spans="1:20" x14ac:dyDescent="0.3">
      <c r="A400" s="3">
        <v>5030</v>
      </c>
      <c r="B400" s="4" t="s">
        <v>392</v>
      </c>
      <c r="C400" s="44">
        <v>328</v>
      </c>
      <c r="D400" s="44">
        <v>50</v>
      </c>
      <c r="E400" s="44">
        <v>28</v>
      </c>
      <c r="F400" s="44">
        <v>113</v>
      </c>
      <c r="G400" s="44">
        <v>51</v>
      </c>
      <c r="H400" s="44">
        <v>0</v>
      </c>
      <c r="I400" s="44">
        <v>319</v>
      </c>
      <c r="J400" s="44">
        <v>48</v>
      </c>
      <c r="K400" s="44">
        <v>29</v>
      </c>
      <c r="L400" s="44">
        <v>112</v>
      </c>
      <c r="M400" s="44">
        <v>60</v>
      </c>
      <c r="N400" s="44">
        <v>0</v>
      </c>
      <c r="O400" s="44">
        <v>265</v>
      </c>
      <c r="P400" s="44">
        <v>48</v>
      </c>
      <c r="Q400" s="44">
        <v>29</v>
      </c>
      <c r="R400" s="44">
        <v>129</v>
      </c>
      <c r="S400" s="44">
        <v>56</v>
      </c>
      <c r="T400" s="44">
        <v>0</v>
      </c>
    </row>
    <row r="401" spans="1:20" x14ac:dyDescent="0.3">
      <c r="A401" s="3">
        <v>5031</v>
      </c>
      <c r="B401" s="4" t="s">
        <v>393</v>
      </c>
      <c r="C401" s="44">
        <v>826</v>
      </c>
      <c r="D401" s="44">
        <v>160</v>
      </c>
      <c r="E401" s="44">
        <v>100</v>
      </c>
      <c r="F401" s="44">
        <v>312</v>
      </c>
      <c r="G401" s="44">
        <v>278</v>
      </c>
      <c r="H401" s="44">
        <v>792</v>
      </c>
      <c r="I401" s="44">
        <v>786</v>
      </c>
      <c r="J401" s="44">
        <v>130</v>
      </c>
      <c r="K401" s="44">
        <v>99</v>
      </c>
      <c r="L401" s="44">
        <v>306</v>
      </c>
      <c r="M401" s="44">
        <v>209</v>
      </c>
      <c r="N401" s="44">
        <v>911</v>
      </c>
      <c r="O401" s="44">
        <v>786</v>
      </c>
      <c r="P401" s="44">
        <v>138</v>
      </c>
      <c r="Q401" s="44">
        <v>102</v>
      </c>
      <c r="R401" s="44">
        <v>339</v>
      </c>
      <c r="S401" s="44">
        <v>210</v>
      </c>
      <c r="T401" s="44">
        <v>898</v>
      </c>
    </row>
    <row r="402" spans="1:20" x14ac:dyDescent="0.3">
      <c r="A402" s="3">
        <v>5032</v>
      </c>
      <c r="B402" s="4" t="s">
        <v>394</v>
      </c>
      <c r="C402" s="44">
        <v>271</v>
      </c>
      <c r="D402" s="44">
        <v>53</v>
      </c>
      <c r="E402" s="44">
        <v>33</v>
      </c>
      <c r="F402" s="44">
        <v>102</v>
      </c>
      <c r="G402" s="44">
        <v>91</v>
      </c>
      <c r="H402" s="44">
        <v>260</v>
      </c>
      <c r="I402" s="44">
        <v>261</v>
      </c>
      <c r="J402" s="44">
        <v>43</v>
      </c>
      <c r="K402" s="44">
        <v>33</v>
      </c>
      <c r="L402" s="44">
        <v>102</v>
      </c>
      <c r="M402" s="44">
        <v>69</v>
      </c>
      <c r="N402" s="44">
        <v>303</v>
      </c>
      <c r="O402" s="44">
        <v>258</v>
      </c>
      <c r="P402" s="44">
        <v>45</v>
      </c>
      <c r="Q402" s="44">
        <v>34</v>
      </c>
      <c r="R402" s="44">
        <v>111</v>
      </c>
      <c r="S402" s="44">
        <v>69</v>
      </c>
      <c r="T402" s="44">
        <v>295</v>
      </c>
    </row>
    <row r="403" spans="1:20" x14ac:dyDescent="0.3">
      <c r="A403" s="3">
        <v>5033</v>
      </c>
      <c r="B403" s="4" t="s">
        <v>395</v>
      </c>
      <c r="C403" s="44">
        <v>70.400000000000006</v>
      </c>
      <c r="D403" s="44">
        <v>20.8</v>
      </c>
      <c r="E403" s="44">
        <v>8</v>
      </c>
      <c r="F403" s="44">
        <v>38.4</v>
      </c>
      <c r="G403" s="44">
        <v>7.2</v>
      </c>
      <c r="H403" s="44">
        <v>14.4</v>
      </c>
      <c r="I403" s="44">
        <v>78</v>
      </c>
      <c r="J403" s="44">
        <v>13</v>
      </c>
      <c r="K403" s="44">
        <v>10</v>
      </c>
      <c r="L403" s="44">
        <v>30</v>
      </c>
      <c r="M403" s="44">
        <v>21</v>
      </c>
      <c r="N403" s="44">
        <v>91</v>
      </c>
      <c r="O403" s="44">
        <v>76</v>
      </c>
      <c r="P403" s="44">
        <v>13</v>
      </c>
      <c r="Q403" s="44">
        <v>10</v>
      </c>
      <c r="R403" s="44">
        <v>33</v>
      </c>
      <c r="S403" s="44">
        <v>20</v>
      </c>
      <c r="T403" s="44">
        <v>87</v>
      </c>
    </row>
    <row r="404" spans="1:20" x14ac:dyDescent="0.3">
      <c r="A404" s="3">
        <v>5034</v>
      </c>
      <c r="B404" s="4" t="s">
        <v>396</v>
      </c>
      <c r="C404" s="44">
        <v>168</v>
      </c>
      <c r="D404" s="44">
        <v>33</v>
      </c>
      <c r="E404" s="44">
        <v>20</v>
      </c>
      <c r="F404" s="44">
        <v>63</v>
      </c>
      <c r="G404" s="44">
        <v>56</v>
      </c>
      <c r="H404" s="44">
        <v>161</v>
      </c>
      <c r="I404" s="44">
        <v>163</v>
      </c>
      <c r="J404" s="44">
        <v>27</v>
      </c>
      <c r="K404" s="44">
        <v>20</v>
      </c>
      <c r="L404" s="44">
        <v>63</v>
      </c>
      <c r="M404" s="44">
        <v>43</v>
      </c>
      <c r="N404" s="44">
        <v>189</v>
      </c>
      <c r="O404" s="44">
        <v>160</v>
      </c>
      <c r="P404" s="44">
        <v>28</v>
      </c>
      <c r="Q404" s="44">
        <v>21</v>
      </c>
      <c r="R404" s="44">
        <v>69</v>
      </c>
      <c r="S404" s="44">
        <v>43</v>
      </c>
      <c r="T404" s="44">
        <v>183</v>
      </c>
    </row>
    <row r="405" spans="1:20" x14ac:dyDescent="0.3">
      <c r="A405" s="3">
        <v>5035</v>
      </c>
      <c r="B405" s="4" t="s">
        <v>397</v>
      </c>
      <c r="C405" s="44">
        <v>1406</v>
      </c>
      <c r="D405" s="44">
        <v>273</v>
      </c>
      <c r="E405" s="44">
        <v>171</v>
      </c>
      <c r="F405" s="44">
        <v>530</v>
      </c>
      <c r="G405" s="44">
        <v>473</v>
      </c>
      <c r="H405" s="44">
        <v>1348</v>
      </c>
      <c r="I405" s="44">
        <v>1349</v>
      </c>
      <c r="J405" s="44">
        <v>224</v>
      </c>
      <c r="K405" s="44">
        <v>169</v>
      </c>
      <c r="L405" s="44">
        <v>525</v>
      </c>
      <c r="M405" s="44">
        <v>358</v>
      </c>
      <c r="N405" s="44">
        <v>1564</v>
      </c>
      <c r="O405" s="44">
        <v>1356</v>
      </c>
      <c r="P405" s="44">
        <v>237</v>
      </c>
      <c r="Q405" s="44">
        <v>177</v>
      </c>
      <c r="R405" s="44">
        <v>585</v>
      </c>
      <c r="S405" s="44">
        <v>362</v>
      </c>
      <c r="T405" s="44">
        <v>1549</v>
      </c>
    </row>
    <row r="406" spans="1:20" x14ac:dyDescent="0.3">
      <c r="A406" s="3">
        <v>5036</v>
      </c>
      <c r="B406" s="4" t="s">
        <v>398</v>
      </c>
      <c r="C406" s="44">
        <v>167</v>
      </c>
      <c r="D406" s="44">
        <v>32</v>
      </c>
      <c r="E406" s="44">
        <v>20</v>
      </c>
      <c r="F406" s="44">
        <v>63</v>
      </c>
      <c r="G406" s="44">
        <v>56</v>
      </c>
      <c r="H406" s="44">
        <v>160</v>
      </c>
      <c r="I406" s="44">
        <v>161</v>
      </c>
      <c r="J406" s="44">
        <v>27</v>
      </c>
      <c r="K406" s="44">
        <v>20</v>
      </c>
      <c r="L406" s="44">
        <v>63</v>
      </c>
      <c r="M406" s="44">
        <v>43</v>
      </c>
      <c r="N406" s="44">
        <v>186</v>
      </c>
      <c r="O406" s="44">
        <v>159</v>
      </c>
      <c r="P406" s="44">
        <v>28</v>
      </c>
      <c r="Q406" s="44">
        <v>21</v>
      </c>
      <c r="R406" s="44">
        <v>68</v>
      </c>
      <c r="S406" s="44">
        <v>42</v>
      </c>
      <c r="T406" s="44">
        <v>181</v>
      </c>
    </row>
    <row r="407" spans="1:20" x14ac:dyDescent="0.3">
      <c r="A407" s="3">
        <v>5037</v>
      </c>
      <c r="B407" s="4" t="s">
        <v>399</v>
      </c>
      <c r="C407" s="44">
        <v>1185</v>
      </c>
      <c r="D407" s="44">
        <v>230</v>
      </c>
      <c r="E407" s="44">
        <v>144</v>
      </c>
      <c r="F407" s="44">
        <v>447</v>
      </c>
      <c r="G407" s="44">
        <v>399</v>
      </c>
      <c r="H407" s="44">
        <v>1136</v>
      </c>
      <c r="I407" s="44">
        <v>1160</v>
      </c>
      <c r="J407" s="44">
        <v>192</v>
      </c>
      <c r="K407" s="44">
        <v>146</v>
      </c>
      <c r="L407" s="44">
        <v>451</v>
      </c>
      <c r="M407" s="44">
        <v>308</v>
      </c>
      <c r="N407" s="44">
        <v>1344</v>
      </c>
      <c r="O407" s="44">
        <v>1164</v>
      </c>
      <c r="P407" s="44">
        <v>204</v>
      </c>
      <c r="Q407" s="44">
        <v>152</v>
      </c>
      <c r="R407" s="44">
        <v>502</v>
      </c>
      <c r="S407" s="44">
        <v>311</v>
      </c>
      <c r="T407" s="44">
        <v>1330</v>
      </c>
    </row>
    <row r="408" spans="1:20" x14ac:dyDescent="0.3">
      <c r="A408" s="3">
        <v>5038</v>
      </c>
      <c r="B408" s="4" t="s">
        <v>400</v>
      </c>
      <c r="C408" s="44">
        <v>889</v>
      </c>
      <c r="D408" s="44">
        <v>172</v>
      </c>
      <c r="E408" s="44">
        <v>108</v>
      </c>
      <c r="F408" s="44">
        <v>335</v>
      </c>
      <c r="G408" s="44">
        <v>299</v>
      </c>
      <c r="H408" s="44">
        <v>852</v>
      </c>
      <c r="I408" s="44">
        <v>837</v>
      </c>
      <c r="J408" s="44">
        <v>139</v>
      </c>
      <c r="K408" s="44">
        <v>105</v>
      </c>
      <c r="L408" s="44">
        <v>326</v>
      </c>
      <c r="M408" s="44">
        <v>222</v>
      </c>
      <c r="N408" s="44">
        <v>970</v>
      </c>
      <c r="O408" s="44">
        <v>834</v>
      </c>
      <c r="P408" s="44">
        <v>146</v>
      </c>
      <c r="Q408" s="44">
        <v>109</v>
      </c>
      <c r="R408" s="44">
        <v>360</v>
      </c>
      <c r="S408" s="44">
        <v>223</v>
      </c>
      <c r="T408" s="44">
        <v>952</v>
      </c>
    </row>
    <row r="409" spans="1:20" x14ac:dyDescent="0.3">
      <c r="A409" s="3">
        <v>5039</v>
      </c>
      <c r="B409" s="4" t="s">
        <v>401</v>
      </c>
      <c r="C409" s="44">
        <v>132</v>
      </c>
      <c r="D409" s="44">
        <v>26</v>
      </c>
      <c r="E409" s="44">
        <v>14</v>
      </c>
      <c r="F409" s="44">
        <v>77</v>
      </c>
      <c r="G409" s="44">
        <v>54</v>
      </c>
      <c r="H409" s="44">
        <v>125</v>
      </c>
      <c r="I409" s="44">
        <v>119</v>
      </c>
      <c r="J409" s="44">
        <v>23</v>
      </c>
      <c r="K409" s="44">
        <v>13</v>
      </c>
      <c r="L409" s="44">
        <v>57</v>
      </c>
      <c r="M409" s="44">
        <v>45</v>
      </c>
      <c r="N409" s="44">
        <v>131</v>
      </c>
      <c r="O409" s="44">
        <v>108</v>
      </c>
      <c r="P409" s="44">
        <v>22</v>
      </c>
      <c r="Q409" s="44">
        <v>13</v>
      </c>
      <c r="R409" s="44">
        <v>76</v>
      </c>
      <c r="S409" s="44">
        <v>52</v>
      </c>
      <c r="T409" s="44">
        <v>126</v>
      </c>
    </row>
    <row r="410" spans="1:20" x14ac:dyDescent="0.3">
      <c r="A410" s="3">
        <v>5040</v>
      </c>
      <c r="B410" s="4" t="s">
        <v>402</v>
      </c>
      <c r="C410" s="44">
        <v>57</v>
      </c>
      <c r="D410" s="44">
        <v>16</v>
      </c>
      <c r="E410" s="44">
        <v>4</v>
      </c>
      <c r="F410" s="44">
        <v>71</v>
      </c>
      <c r="G410" s="44">
        <v>12</v>
      </c>
      <c r="H410" s="44">
        <v>74</v>
      </c>
      <c r="I410" s="44">
        <v>48</v>
      </c>
      <c r="J410" s="44">
        <v>14</v>
      </c>
      <c r="K410" s="44">
        <v>6</v>
      </c>
      <c r="L410" s="44">
        <v>83</v>
      </c>
      <c r="M410" s="44">
        <v>23</v>
      </c>
      <c r="N410" s="44">
        <v>77</v>
      </c>
      <c r="O410" s="44">
        <v>72</v>
      </c>
      <c r="P410" s="44">
        <v>15</v>
      </c>
      <c r="Q410" s="44">
        <v>9</v>
      </c>
      <c r="R410" s="44">
        <v>78</v>
      </c>
      <c r="S410" s="44">
        <v>45</v>
      </c>
      <c r="T410" s="44">
        <v>82</v>
      </c>
    </row>
    <row r="411" spans="1:20" x14ac:dyDescent="0.3">
      <c r="A411" s="3">
        <v>5041</v>
      </c>
      <c r="B411" s="4" t="s">
        <v>403</v>
      </c>
      <c r="C411" s="44">
        <v>113</v>
      </c>
      <c r="D411" s="44">
        <v>25</v>
      </c>
      <c r="E411" s="44">
        <v>12</v>
      </c>
      <c r="F411" s="44">
        <v>45</v>
      </c>
      <c r="G411" s="44">
        <v>40</v>
      </c>
      <c r="H411" s="44">
        <v>116</v>
      </c>
      <c r="I411" s="44">
        <v>92</v>
      </c>
      <c r="J411" s="44">
        <v>21</v>
      </c>
      <c r="K411" s="44">
        <v>11</v>
      </c>
      <c r="L411" s="44">
        <v>44</v>
      </c>
      <c r="M411" s="44">
        <v>41</v>
      </c>
      <c r="N411" s="44">
        <v>116</v>
      </c>
      <c r="O411" s="44">
        <v>84</v>
      </c>
      <c r="P411" s="44">
        <v>22</v>
      </c>
      <c r="Q411" s="44">
        <v>11</v>
      </c>
      <c r="R411" s="44">
        <v>64</v>
      </c>
      <c r="S411" s="44">
        <v>29</v>
      </c>
      <c r="T411" s="44">
        <v>117</v>
      </c>
    </row>
    <row r="412" spans="1:20" x14ac:dyDescent="0.3">
      <c r="A412" s="3">
        <v>5042</v>
      </c>
      <c r="B412" s="4" t="s">
        <v>404</v>
      </c>
      <c r="C412" s="44">
        <v>65.8</v>
      </c>
      <c r="D412" s="44">
        <v>0</v>
      </c>
      <c r="E412" s="44">
        <v>0</v>
      </c>
      <c r="F412" s="44">
        <v>0</v>
      </c>
      <c r="G412" s="44">
        <v>0</v>
      </c>
      <c r="H412" s="44">
        <v>156.1</v>
      </c>
      <c r="I412" s="44">
        <v>66.099999999999994</v>
      </c>
      <c r="J412" s="44">
        <v>2.1</v>
      </c>
      <c r="K412" s="44">
        <v>0</v>
      </c>
      <c r="L412" s="44">
        <v>0</v>
      </c>
      <c r="M412" s="44">
        <v>0</v>
      </c>
      <c r="N412" s="44">
        <v>94.1</v>
      </c>
      <c r="O412" s="44">
        <v>51.3</v>
      </c>
      <c r="P412" s="44">
        <v>2.8</v>
      </c>
      <c r="Q412" s="44">
        <v>0</v>
      </c>
      <c r="R412" s="44">
        <v>0</v>
      </c>
      <c r="S412" s="44">
        <v>0</v>
      </c>
      <c r="T412" s="44">
        <v>109.3</v>
      </c>
    </row>
    <row r="413" spans="1:20" x14ac:dyDescent="0.3">
      <c r="A413" s="3">
        <v>5043</v>
      </c>
      <c r="B413" s="4" t="s">
        <v>405</v>
      </c>
      <c r="C413" s="44">
        <v>24.5</v>
      </c>
      <c r="D413" s="44">
        <v>0</v>
      </c>
      <c r="E413" s="44">
        <v>0</v>
      </c>
      <c r="F413" s="44">
        <v>0</v>
      </c>
      <c r="G413" s="44">
        <v>0</v>
      </c>
      <c r="H413" s="44">
        <v>58.3</v>
      </c>
      <c r="I413" s="44">
        <v>24.7</v>
      </c>
      <c r="J413" s="44">
        <v>1</v>
      </c>
      <c r="K413" s="44">
        <v>0</v>
      </c>
      <c r="L413" s="44">
        <v>0</v>
      </c>
      <c r="M413" s="44">
        <v>0</v>
      </c>
      <c r="N413" s="44">
        <v>35.1</v>
      </c>
      <c r="O413" s="44">
        <v>19.899999999999999</v>
      </c>
      <c r="P413" s="44">
        <v>0.9</v>
      </c>
      <c r="Q413" s="44">
        <v>0</v>
      </c>
      <c r="R413" s="44">
        <v>0</v>
      </c>
      <c r="S413" s="44">
        <v>0</v>
      </c>
      <c r="T413" s="44">
        <v>41.7</v>
      </c>
    </row>
    <row r="414" spans="1:20" x14ac:dyDescent="0.3">
      <c r="A414" s="3">
        <v>5044</v>
      </c>
      <c r="B414" s="4" t="s">
        <v>406</v>
      </c>
      <c r="C414" s="44">
        <v>40.5</v>
      </c>
      <c r="D414" s="44">
        <v>0</v>
      </c>
      <c r="E414" s="44">
        <v>0</v>
      </c>
      <c r="F414" s="44">
        <v>0</v>
      </c>
      <c r="G414" s="44">
        <v>0</v>
      </c>
      <c r="H414" s="44">
        <v>96</v>
      </c>
      <c r="I414" s="44">
        <v>39.200000000000003</v>
      </c>
      <c r="J414" s="44">
        <v>1</v>
      </c>
      <c r="K414" s="44">
        <v>0.2</v>
      </c>
      <c r="L414" s="44">
        <v>0.5</v>
      </c>
      <c r="M414" s="44">
        <v>0.3</v>
      </c>
      <c r="N414" s="44">
        <v>56.9</v>
      </c>
      <c r="O414" s="44">
        <v>32.299999999999997</v>
      </c>
      <c r="P414" s="44">
        <v>1.9</v>
      </c>
      <c r="Q414" s="44">
        <v>0</v>
      </c>
      <c r="R414" s="44">
        <v>0</v>
      </c>
      <c r="S414" s="44">
        <v>0</v>
      </c>
      <c r="T414" s="44">
        <v>70.3</v>
      </c>
    </row>
    <row r="415" spans="1:20" x14ac:dyDescent="0.3">
      <c r="A415" s="3">
        <v>5045</v>
      </c>
      <c r="B415" s="4" t="s">
        <v>407</v>
      </c>
      <c r="C415" s="44">
        <v>84</v>
      </c>
      <c r="D415" s="44">
        <v>24</v>
      </c>
      <c r="E415" s="44">
        <v>6</v>
      </c>
      <c r="F415" s="44">
        <v>103</v>
      </c>
      <c r="G415" s="44">
        <v>18</v>
      </c>
      <c r="H415" s="44">
        <v>108</v>
      </c>
      <c r="I415" s="44">
        <v>70</v>
      </c>
      <c r="J415" s="44">
        <v>21</v>
      </c>
      <c r="K415" s="44">
        <v>9</v>
      </c>
      <c r="L415" s="44">
        <v>122</v>
      </c>
      <c r="M415" s="44">
        <v>33</v>
      </c>
      <c r="N415" s="44">
        <v>113</v>
      </c>
      <c r="O415" s="44">
        <v>103</v>
      </c>
      <c r="P415" s="44">
        <v>21</v>
      </c>
      <c r="Q415" s="44">
        <v>14</v>
      </c>
      <c r="R415" s="44">
        <v>112</v>
      </c>
      <c r="S415" s="44">
        <v>64</v>
      </c>
      <c r="T415" s="44">
        <v>118</v>
      </c>
    </row>
    <row r="416" spans="1:20" x14ac:dyDescent="0.3">
      <c r="A416" s="3">
        <v>5046</v>
      </c>
      <c r="B416" s="4" t="s">
        <v>408</v>
      </c>
      <c r="C416" s="44">
        <v>43</v>
      </c>
      <c r="D416" s="44">
        <v>12</v>
      </c>
      <c r="E416" s="44">
        <v>3</v>
      </c>
      <c r="F416" s="44">
        <v>53</v>
      </c>
      <c r="G416" s="44">
        <v>9</v>
      </c>
      <c r="H416" s="44">
        <v>56</v>
      </c>
      <c r="I416" s="44">
        <v>37</v>
      </c>
      <c r="J416" s="44">
        <v>11</v>
      </c>
      <c r="K416" s="44">
        <v>5</v>
      </c>
      <c r="L416" s="44">
        <v>64</v>
      </c>
      <c r="M416" s="44">
        <v>17</v>
      </c>
      <c r="N416" s="44">
        <v>59</v>
      </c>
      <c r="O416" s="44">
        <v>56</v>
      </c>
      <c r="P416" s="44">
        <v>11</v>
      </c>
      <c r="Q416" s="44">
        <v>7</v>
      </c>
      <c r="R416" s="44">
        <v>60</v>
      </c>
      <c r="S416" s="44">
        <v>35</v>
      </c>
      <c r="T416" s="44">
        <v>64</v>
      </c>
    </row>
    <row r="417" spans="1:20" x14ac:dyDescent="0.3">
      <c r="A417" s="3">
        <v>5047</v>
      </c>
      <c r="B417" s="4" t="s">
        <v>409</v>
      </c>
      <c r="C417" s="44">
        <v>130</v>
      </c>
      <c r="D417" s="44">
        <v>37</v>
      </c>
      <c r="E417" s="44">
        <v>9</v>
      </c>
      <c r="F417" s="44">
        <v>160</v>
      </c>
      <c r="G417" s="44">
        <v>28</v>
      </c>
      <c r="H417" s="44">
        <v>167</v>
      </c>
      <c r="I417" s="44">
        <v>109</v>
      </c>
      <c r="J417" s="44">
        <v>32</v>
      </c>
      <c r="K417" s="44">
        <v>15</v>
      </c>
      <c r="L417" s="44">
        <v>190</v>
      </c>
      <c r="M417" s="44">
        <v>52</v>
      </c>
      <c r="N417" s="44">
        <v>175</v>
      </c>
      <c r="O417" s="44">
        <v>165</v>
      </c>
      <c r="P417" s="44">
        <v>34</v>
      </c>
      <c r="Q417" s="44">
        <v>22</v>
      </c>
      <c r="R417" s="44">
        <v>179</v>
      </c>
      <c r="S417" s="44">
        <v>102</v>
      </c>
      <c r="T417" s="44">
        <v>188</v>
      </c>
    </row>
    <row r="418" spans="1:20" x14ac:dyDescent="0.3">
      <c r="A418" s="3">
        <v>5048</v>
      </c>
      <c r="B418" s="4" t="s">
        <v>410</v>
      </c>
      <c r="C418" s="44">
        <v>23</v>
      </c>
      <c r="D418" s="44">
        <v>6</v>
      </c>
      <c r="E418" s="44">
        <v>2</v>
      </c>
      <c r="F418" s="44">
        <v>28</v>
      </c>
      <c r="G418" s="44">
        <v>5</v>
      </c>
      <c r="H418" s="44">
        <v>29</v>
      </c>
      <c r="I418" s="44">
        <v>19</v>
      </c>
      <c r="J418" s="44">
        <v>6</v>
      </c>
      <c r="K418" s="44">
        <v>3</v>
      </c>
      <c r="L418" s="44">
        <v>33</v>
      </c>
      <c r="M418" s="44">
        <v>9</v>
      </c>
      <c r="N418" s="44">
        <v>31</v>
      </c>
      <c r="O418" s="44">
        <v>28</v>
      </c>
      <c r="P418" s="44">
        <v>6</v>
      </c>
      <c r="Q418" s="44">
        <v>4</v>
      </c>
      <c r="R418" s="44">
        <v>31</v>
      </c>
      <c r="S418" s="44">
        <v>18</v>
      </c>
      <c r="T418" s="44">
        <v>32</v>
      </c>
    </row>
    <row r="419" spans="1:20" x14ac:dyDescent="0.3">
      <c r="A419" s="3">
        <v>5049</v>
      </c>
      <c r="B419" s="4" t="s">
        <v>411</v>
      </c>
      <c r="C419" s="44">
        <v>42</v>
      </c>
      <c r="D419" s="44">
        <v>12</v>
      </c>
      <c r="E419" s="44">
        <v>3</v>
      </c>
      <c r="F419" s="44">
        <v>51</v>
      </c>
      <c r="G419" s="44">
        <v>9</v>
      </c>
      <c r="H419" s="44">
        <v>54</v>
      </c>
      <c r="I419" s="44">
        <v>35</v>
      </c>
      <c r="J419" s="44">
        <v>10</v>
      </c>
      <c r="K419" s="44">
        <v>5</v>
      </c>
      <c r="L419" s="44">
        <v>62</v>
      </c>
      <c r="M419" s="44">
        <v>17</v>
      </c>
      <c r="N419" s="44">
        <v>57</v>
      </c>
      <c r="O419" s="44">
        <v>55</v>
      </c>
      <c r="P419" s="44">
        <v>11</v>
      </c>
      <c r="Q419" s="44">
        <v>7</v>
      </c>
      <c r="R419" s="44">
        <v>60</v>
      </c>
      <c r="S419" s="44">
        <v>34</v>
      </c>
      <c r="T419" s="44">
        <v>63</v>
      </c>
    </row>
    <row r="420" spans="1:20" x14ac:dyDescent="0.3">
      <c r="A420" s="3">
        <v>5050</v>
      </c>
      <c r="B420" s="4" t="s">
        <v>412</v>
      </c>
      <c r="C420" s="44">
        <v>150</v>
      </c>
      <c r="D420" s="44">
        <v>43</v>
      </c>
      <c r="E420" s="44">
        <v>11</v>
      </c>
      <c r="F420" s="44">
        <v>185</v>
      </c>
      <c r="G420" s="44">
        <v>32</v>
      </c>
      <c r="H420" s="44">
        <v>193</v>
      </c>
      <c r="I420" s="44">
        <v>127</v>
      </c>
      <c r="J420" s="44">
        <v>37</v>
      </c>
      <c r="K420" s="44">
        <v>17</v>
      </c>
      <c r="L420" s="44">
        <v>221</v>
      </c>
      <c r="M420" s="44">
        <v>60</v>
      </c>
      <c r="N420" s="44">
        <v>205</v>
      </c>
      <c r="O420" s="44">
        <v>195</v>
      </c>
      <c r="P420" s="44">
        <v>40</v>
      </c>
      <c r="Q420" s="44">
        <v>26</v>
      </c>
      <c r="R420" s="44">
        <v>212</v>
      </c>
      <c r="S420" s="44">
        <v>121</v>
      </c>
      <c r="T420" s="44">
        <v>222</v>
      </c>
    </row>
    <row r="421" spans="1:20" x14ac:dyDescent="0.3">
      <c r="A421" s="3">
        <v>5051</v>
      </c>
      <c r="B421" s="4" t="s">
        <v>413</v>
      </c>
      <c r="C421" s="44">
        <v>172</v>
      </c>
      <c r="D421" s="44">
        <v>49</v>
      </c>
      <c r="E421" s="44">
        <v>12</v>
      </c>
      <c r="F421" s="44">
        <v>212</v>
      </c>
      <c r="G421" s="44">
        <v>37</v>
      </c>
      <c r="H421" s="44">
        <v>221</v>
      </c>
      <c r="I421" s="44">
        <v>149</v>
      </c>
      <c r="J421" s="44">
        <v>44</v>
      </c>
      <c r="K421" s="44">
        <v>20</v>
      </c>
      <c r="L421" s="44">
        <v>261</v>
      </c>
      <c r="M421" s="44">
        <v>71</v>
      </c>
      <c r="N421" s="44">
        <v>241</v>
      </c>
      <c r="O421" s="44">
        <v>227</v>
      </c>
      <c r="P421" s="44">
        <v>47</v>
      </c>
      <c r="Q421" s="44">
        <v>30</v>
      </c>
      <c r="R421" s="44">
        <v>246</v>
      </c>
      <c r="S421" s="44">
        <v>141</v>
      </c>
      <c r="T421" s="44">
        <v>259</v>
      </c>
    </row>
    <row r="422" spans="1:20" x14ac:dyDescent="0.3">
      <c r="A422" s="3">
        <v>5052</v>
      </c>
      <c r="B422" s="4" t="s">
        <v>414</v>
      </c>
      <c r="C422" s="44">
        <v>20</v>
      </c>
      <c r="D422" s="44">
        <v>6</v>
      </c>
      <c r="E422" s="44">
        <v>1</v>
      </c>
      <c r="F422" s="44">
        <v>25</v>
      </c>
      <c r="G422" s="44">
        <v>4</v>
      </c>
      <c r="H422" s="44">
        <v>26</v>
      </c>
      <c r="I422" s="44">
        <v>18</v>
      </c>
      <c r="J422" s="44">
        <v>5</v>
      </c>
      <c r="K422" s="44">
        <v>2</v>
      </c>
      <c r="L422" s="44">
        <v>31</v>
      </c>
      <c r="M422" s="44">
        <v>8</v>
      </c>
      <c r="N422" s="44">
        <v>29</v>
      </c>
      <c r="O422" s="44">
        <v>27</v>
      </c>
      <c r="P422" s="44">
        <v>6</v>
      </c>
      <c r="Q422" s="44">
        <v>4</v>
      </c>
      <c r="R422" s="44">
        <v>29</v>
      </c>
      <c r="S422" s="44">
        <v>17</v>
      </c>
      <c r="T422" s="44">
        <v>31</v>
      </c>
    </row>
    <row r="423" spans="1:20" x14ac:dyDescent="0.3">
      <c r="A423" s="3">
        <v>5053</v>
      </c>
      <c r="B423" s="4" t="s">
        <v>415</v>
      </c>
      <c r="C423" s="44">
        <v>414</v>
      </c>
      <c r="D423" s="44">
        <v>80</v>
      </c>
      <c r="E423" s="44">
        <v>50</v>
      </c>
      <c r="F423" s="44">
        <v>156</v>
      </c>
      <c r="G423" s="44">
        <v>140</v>
      </c>
      <c r="H423" s="44">
        <v>397</v>
      </c>
      <c r="I423" s="44">
        <v>396</v>
      </c>
      <c r="J423" s="44">
        <v>66</v>
      </c>
      <c r="K423" s="44">
        <v>50</v>
      </c>
      <c r="L423" s="44">
        <v>154</v>
      </c>
      <c r="M423" s="44">
        <v>105</v>
      </c>
      <c r="N423" s="44">
        <v>459</v>
      </c>
      <c r="O423" s="44">
        <v>391</v>
      </c>
      <c r="P423" s="44">
        <v>69</v>
      </c>
      <c r="Q423" s="44">
        <v>51</v>
      </c>
      <c r="R423" s="44">
        <v>169</v>
      </c>
      <c r="S423" s="44">
        <v>105</v>
      </c>
      <c r="T423" s="44">
        <v>447</v>
      </c>
    </row>
    <row r="424" spans="1:20" x14ac:dyDescent="0.3">
      <c r="A424" s="3">
        <v>5054</v>
      </c>
      <c r="B424" s="4" t="s">
        <v>416</v>
      </c>
      <c r="C424" s="44">
        <v>530</v>
      </c>
      <c r="D424" s="44">
        <v>117</v>
      </c>
      <c r="E424" s="44">
        <v>53</v>
      </c>
      <c r="F424" s="44">
        <v>297</v>
      </c>
      <c r="G424" s="44">
        <v>156</v>
      </c>
      <c r="H424" s="44">
        <v>213</v>
      </c>
      <c r="I424" s="44">
        <v>509</v>
      </c>
      <c r="J424" s="44">
        <v>110</v>
      </c>
      <c r="K424" s="44">
        <v>55</v>
      </c>
      <c r="L424" s="44">
        <v>302</v>
      </c>
      <c r="M424" s="44">
        <v>143</v>
      </c>
      <c r="N424" s="44">
        <v>244</v>
      </c>
      <c r="O424" s="44">
        <v>510</v>
      </c>
      <c r="P424" s="44">
        <v>116</v>
      </c>
      <c r="Q424" s="44">
        <v>63</v>
      </c>
      <c r="R424" s="44">
        <v>323</v>
      </c>
      <c r="S424" s="44">
        <v>153</v>
      </c>
      <c r="T424" s="44">
        <v>237</v>
      </c>
    </row>
    <row r="425" spans="1:20" x14ac:dyDescent="0.3">
      <c r="A425" s="3">
        <v>5061</v>
      </c>
      <c r="B425" s="4" t="s">
        <v>417</v>
      </c>
      <c r="C425" s="44">
        <v>112</v>
      </c>
      <c r="D425" s="44">
        <v>17</v>
      </c>
      <c r="E425" s="44">
        <v>13</v>
      </c>
      <c r="F425" s="44">
        <v>67</v>
      </c>
      <c r="G425" s="44">
        <v>31</v>
      </c>
      <c r="H425" s="44">
        <v>0</v>
      </c>
      <c r="I425" s="44">
        <v>117</v>
      </c>
      <c r="J425" s="44">
        <v>25</v>
      </c>
      <c r="K425" s="44">
        <v>11</v>
      </c>
      <c r="L425" s="44">
        <v>72</v>
      </c>
      <c r="M425" s="44">
        <v>40</v>
      </c>
      <c r="N425" s="44">
        <v>0</v>
      </c>
      <c r="O425" s="44">
        <v>107</v>
      </c>
      <c r="P425" s="44">
        <v>23</v>
      </c>
      <c r="Q425" s="44">
        <v>17</v>
      </c>
      <c r="R425" s="44">
        <v>86</v>
      </c>
      <c r="S425" s="44">
        <v>40</v>
      </c>
      <c r="T425" s="44">
        <v>0</v>
      </c>
    </row>
    <row r="426" spans="1:20" x14ac:dyDescent="0.3">
      <c r="B426" s="8"/>
    </row>
  </sheetData>
  <sheetProtection sheet="1" objects="1" scenarios="1"/>
  <mergeCells count="3">
    <mergeCell ref="C2:H2"/>
    <mergeCell ref="I2:N2"/>
    <mergeCell ref="O2:T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6"/>
  <sheetViews>
    <sheetView zoomScale="80" zoomScaleNormal="80" workbookViewId="0">
      <pane xSplit="2" ySplit="3" topLeftCell="C385" activePane="bottomRight" state="frozen"/>
      <selection pane="topRight" activeCell="C1" sqref="C1"/>
      <selection pane="bottomLeft" activeCell="A4" sqref="A4"/>
      <selection pane="bottomRight" activeCell="S426" sqref="S426"/>
    </sheetView>
  </sheetViews>
  <sheetFormatPr baseColWidth="10" defaultRowHeight="14.4" x14ac:dyDescent="0.3"/>
  <sheetData>
    <row r="1" spans="1:20" ht="18" x14ac:dyDescent="0.35">
      <c r="A1" s="5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x14ac:dyDescent="0.3">
      <c r="A2" s="1" t="s">
        <v>0</v>
      </c>
      <c r="B2" s="1" t="s">
        <v>1</v>
      </c>
      <c r="C2" s="108" t="s">
        <v>442</v>
      </c>
      <c r="D2" s="109"/>
      <c r="E2" s="109"/>
      <c r="F2" s="109"/>
      <c r="G2" s="109"/>
      <c r="H2" s="109"/>
      <c r="I2" s="110" t="s">
        <v>443</v>
      </c>
      <c r="J2" s="111"/>
      <c r="K2" s="111"/>
      <c r="L2" s="111"/>
      <c r="M2" s="111"/>
      <c r="N2" s="111"/>
      <c r="O2" s="112" t="s">
        <v>444</v>
      </c>
      <c r="P2" s="113"/>
      <c r="Q2" s="113"/>
      <c r="R2" s="113"/>
      <c r="S2" s="113"/>
      <c r="T2" s="113"/>
    </row>
    <row r="3" spans="1:20" x14ac:dyDescent="0.3">
      <c r="A3" s="2"/>
      <c r="B3" s="2"/>
      <c r="C3" s="2" t="s">
        <v>530</v>
      </c>
      <c r="D3" s="2" t="s">
        <v>531</v>
      </c>
      <c r="E3" s="2" t="s">
        <v>532</v>
      </c>
      <c r="F3" s="2" t="s">
        <v>533</v>
      </c>
      <c r="G3" s="2" t="s">
        <v>534</v>
      </c>
      <c r="H3" s="2" t="s">
        <v>535</v>
      </c>
      <c r="I3" s="36" t="s">
        <v>530</v>
      </c>
      <c r="J3" s="36" t="s">
        <v>531</v>
      </c>
      <c r="K3" s="36" t="s">
        <v>532</v>
      </c>
      <c r="L3" s="36" t="s">
        <v>533</v>
      </c>
      <c r="M3" s="36" t="s">
        <v>534</v>
      </c>
      <c r="N3" s="36" t="s">
        <v>535</v>
      </c>
      <c r="O3" s="50" t="s">
        <v>530</v>
      </c>
      <c r="P3" s="50" t="s">
        <v>531</v>
      </c>
      <c r="Q3" s="50" t="s">
        <v>532</v>
      </c>
      <c r="R3" s="50" t="s">
        <v>533</v>
      </c>
      <c r="S3" s="50" t="s">
        <v>534</v>
      </c>
      <c r="T3" s="50" t="s">
        <v>535</v>
      </c>
    </row>
    <row r="4" spans="1:20" x14ac:dyDescent="0.3">
      <c r="A4" s="3">
        <v>101</v>
      </c>
      <c r="B4" s="4" t="s">
        <v>2</v>
      </c>
      <c r="C4" s="39">
        <v>0.27189366786140978</v>
      </c>
      <c r="D4" s="39">
        <v>0.54224163679808834</v>
      </c>
      <c r="E4" s="39">
        <v>0</v>
      </c>
      <c r="F4" s="39">
        <v>8.9867084826762242E-2</v>
      </c>
      <c r="G4" s="39">
        <v>9.5997610513739534E-2</v>
      </c>
      <c r="H4" s="39">
        <v>0</v>
      </c>
      <c r="I4" s="39">
        <v>0.15008249416851568</v>
      </c>
      <c r="J4" s="39">
        <v>0.69209762758149851</v>
      </c>
      <c r="K4" s="39">
        <v>0</v>
      </c>
      <c r="L4" s="39">
        <v>4.0678158957728854E-2</v>
      </c>
      <c r="M4" s="39">
        <v>0.11714171929225693</v>
      </c>
      <c r="N4" s="39">
        <v>0</v>
      </c>
      <c r="O4" s="39">
        <v>0.20895277207392196</v>
      </c>
      <c r="P4" s="39">
        <v>0.58817248459958926</v>
      </c>
      <c r="Q4" s="39">
        <v>0</v>
      </c>
      <c r="R4" s="39">
        <v>3.9507186858316216E-2</v>
      </c>
      <c r="S4" s="39">
        <v>0.14784394250513347</v>
      </c>
      <c r="T4" s="39">
        <v>1.5523613963039013E-2</v>
      </c>
    </row>
    <row r="5" spans="1:20" x14ac:dyDescent="0.3">
      <c r="A5" s="3">
        <v>104</v>
      </c>
      <c r="B5" s="4" t="s">
        <v>3</v>
      </c>
      <c r="C5" s="39">
        <v>0.20746620896803261</v>
      </c>
      <c r="D5" s="39">
        <v>0.64306658084817281</v>
      </c>
      <c r="E5" s="39">
        <v>6.4363870414074233E-4</v>
      </c>
      <c r="F5" s="39">
        <v>0</v>
      </c>
      <c r="G5" s="39">
        <v>9.4257312450833158E-2</v>
      </c>
      <c r="H5" s="39">
        <v>5.4566259028820709E-2</v>
      </c>
      <c r="I5" s="39">
        <v>0.24243084295360487</v>
      </c>
      <c r="J5" s="39">
        <v>0.66310898134030349</v>
      </c>
      <c r="K5" s="39">
        <v>2.1781746896101066E-3</v>
      </c>
      <c r="L5" s="39">
        <v>0</v>
      </c>
      <c r="M5" s="39">
        <v>9.1773760255572503E-2</v>
      </c>
      <c r="N5" s="39">
        <v>5.0824076090902489E-4</v>
      </c>
      <c r="O5" s="39">
        <v>0.32638584174345475</v>
      </c>
      <c r="P5" s="39">
        <v>0.66922626883135883</v>
      </c>
      <c r="Q5" s="39">
        <v>4.3878894251864857E-3</v>
      </c>
      <c r="R5" s="39">
        <v>0</v>
      </c>
      <c r="S5" s="39">
        <v>0</v>
      </c>
      <c r="T5" s="39">
        <v>0</v>
      </c>
    </row>
    <row r="6" spans="1:20" x14ac:dyDescent="0.3">
      <c r="A6" s="3">
        <v>105</v>
      </c>
      <c r="B6" s="4" t="s">
        <v>4</v>
      </c>
      <c r="C6" s="39">
        <v>0.18707362676234271</v>
      </c>
      <c r="D6" s="39">
        <v>0.71883369548739195</v>
      </c>
      <c r="E6" s="39">
        <v>3.3857193390267322E-3</v>
      </c>
      <c r="F6" s="39">
        <v>0</v>
      </c>
      <c r="G6" s="39">
        <v>6.2004143716205974E-2</v>
      </c>
      <c r="H6" s="39">
        <v>2.8702814695032594E-2</v>
      </c>
      <c r="I6" s="39">
        <v>0.17098360655737704</v>
      </c>
      <c r="J6" s="39">
        <v>0.73905737704918029</v>
      </c>
      <c r="K6" s="39">
        <v>1.7090163934426229E-2</v>
      </c>
      <c r="L6" s="39">
        <v>0</v>
      </c>
      <c r="M6" s="39">
        <v>2.6516393442622951E-2</v>
      </c>
      <c r="N6" s="39">
        <v>4.6352459016393441E-2</v>
      </c>
      <c r="O6" s="39">
        <v>0.11948139041019336</v>
      </c>
      <c r="P6" s="39">
        <v>0.79764166759807753</v>
      </c>
      <c r="Q6" s="39">
        <v>5.7561193696211025E-3</v>
      </c>
      <c r="R6" s="39">
        <v>0</v>
      </c>
      <c r="S6" s="39">
        <v>7.7120822622107968E-2</v>
      </c>
      <c r="T6" s="39">
        <v>0</v>
      </c>
    </row>
    <row r="7" spans="1:20" x14ac:dyDescent="0.3">
      <c r="A7" s="3">
        <v>106</v>
      </c>
      <c r="B7" s="4" t="s">
        <v>5</v>
      </c>
      <c r="C7" s="39">
        <v>0.18338978849966953</v>
      </c>
      <c r="D7" s="39">
        <v>0.51026520158625244</v>
      </c>
      <c r="E7" s="39">
        <v>4.2362029081295438E-2</v>
      </c>
      <c r="F7" s="39">
        <v>0</v>
      </c>
      <c r="G7" s="39">
        <v>5.9319233311302046E-2</v>
      </c>
      <c r="H7" s="39">
        <v>0.2046637475214805</v>
      </c>
      <c r="I7" s="39">
        <v>0.2215548702133128</v>
      </c>
      <c r="J7" s="39">
        <v>0.6595528141865844</v>
      </c>
      <c r="K7" s="39">
        <v>3.6342842456951935E-2</v>
      </c>
      <c r="L7" s="39">
        <v>0</v>
      </c>
      <c r="M7" s="39">
        <v>0</v>
      </c>
      <c r="N7" s="39">
        <v>8.2549473143150864E-2</v>
      </c>
      <c r="O7" s="39">
        <v>0.20872888984085944</v>
      </c>
      <c r="P7" s="39">
        <v>0.73157490775660505</v>
      </c>
      <c r="Q7" s="39">
        <v>3.9398830606192745E-2</v>
      </c>
      <c r="R7" s="39">
        <v>0</v>
      </c>
      <c r="S7" s="39">
        <v>1.9733839237675597E-2</v>
      </c>
      <c r="T7" s="39">
        <v>5.6353255866730941E-4</v>
      </c>
    </row>
    <row r="8" spans="1:20" x14ac:dyDescent="0.3">
      <c r="A8" s="3">
        <v>111</v>
      </c>
      <c r="B8" s="4" t="s">
        <v>6</v>
      </c>
      <c r="C8" s="39">
        <v>0.16349119941934315</v>
      </c>
      <c r="D8" s="39">
        <v>0.74814008346942484</v>
      </c>
      <c r="E8" s="39">
        <v>1.0342950462710943E-2</v>
      </c>
      <c r="F8" s="39">
        <v>0</v>
      </c>
      <c r="G8" s="39">
        <v>7.8025766648521136E-2</v>
      </c>
      <c r="H8" s="39">
        <v>0</v>
      </c>
      <c r="I8" s="39">
        <v>0.19509372830363339</v>
      </c>
      <c r="J8" s="39">
        <v>0.72922934505901393</v>
      </c>
      <c r="K8" s="39">
        <v>6.7114093959731525E-3</v>
      </c>
      <c r="L8" s="39">
        <v>0</v>
      </c>
      <c r="M8" s="39">
        <v>6.8965517241379309E-2</v>
      </c>
      <c r="N8" s="39">
        <v>0</v>
      </c>
      <c r="O8" s="39">
        <v>0.24896157840083075</v>
      </c>
      <c r="P8" s="39">
        <v>0.75103842159916923</v>
      </c>
      <c r="Q8" s="39">
        <v>0</v>
      </c>
      <c r="R8" s="39">
        <v>0</v>
      </c>
      <c r="S8" s="39">
        <v>0</v>
      </c>
      <c r="T8" s="39">
        <v>0</v>
      </c>
    </row>
    <row r="9" spans="1:20" x14ac:dyDescent="0.3">
      <c r="A9" s="3">
        <v>118</v>
      </c>
      <c r="B9" s="4" t="s">
        <v>7</v>
      </c>
      <c r="C9" s="39">
        <v>0.19465290806754221</v>
      </c>
      <c r="D9" s="39">
        <v>0.69840525328330205</v>
      </c>
      <c r="E9" s="39">
        <v>0</v>
      </c>
      <c r="F9" s="39">
        <v>7.3874296435272033E-2</v>
      </c>
      <c r="G9" s="39">
        <v>0</v>
      </c>
      <c r="H9" s="39">
        <v>3.3067542213883673E-2</v>
      </c>
      <c r="I9" s="39">
        <v>0.1950187969924812</v>
      </c>
      <c r="J9" s="39">
        <v>0.69783834586466165</v>
      </c>
      <c r="K9" s="39">
        <v>0</v>
      </c>
      <c r="L9" s="39">
        <v>7.4013157894736836E-2</v>
      </c>
      <c r="M9" s="39">
        <v>0</v>
      </c>
      <c r="N9" s="39">
        <v>3.3129699248120301E-2</v>
      </c>
      <c r="O9" s="39" t="e">
        <v>#VALUE!</v>
      </c>
      <c r="P9" s="39" t="e">
        <v>#VALUE!</v>
      </c>
      <c r="Q9" s="39" t="e">
        <v>#VALUE!</v>
      </c>
      <c r="R9" s="39" t="e">
        <v>#VALUE!</v>
      </c>
      <c r="S9" s="39" t="e">
        <v>#VALUE!</v>
      </c>
      <c r="T9" s="39" t="e">
        <v>#VALUE!</v>
      </c>
    </row>
    <row r="10" spans="1:20" x14ac:dyDescent="0.3">
      <c r="A10" s="3">
        <v>119</v>
      </c>
      <c r="B10" s="4" t="s">
        <v>8</v>
      </c>
      <c r="C10" s="39">
        <v>0.20502092050209206</v>
      </c>
      <c r="D10" s="39">
        <v>0.62104004781829047</v>
      </c>
      <c r="E10" s="39">
        <v>2.5702331141661684E-2</v>
      </c>
      <c r="F10" s="39">
        <v>9.3843395098625229E-2</v>
      </c>
      <c r="G10" s="39">
        <v>5.4393305439330547E-2</v>
      </c>
      <c r="H10" s="39">
        <v>0</v>
      </c>
      <c r="I10" s="39">
        <v>0.21513145910498516</v>
      </c>
      <c r="J10" s="39">
        <v>0.62201712307972568</v>
      </c>
      <c r="K10" s="39">
        <v>2.1009168741271483E-2</v>
      </c>
      <c r="L10" s="39">
        <v>8.1729309611998299E-2</v>
      </c>
      <c r="M10" s="39">
        <v>6.0112939462019559E-2</v>
      </c>
      <c r="N10" s="39">
        <v>0</v>
      </c>
      <c r="O10" s="39">
        <v>0.22901191310441488</v>
      </c>
      <c r="P10" s="39">
        <v>0.63356692361597755</v>
      </c>
      <c r="Q10" s="39">
        <v>1.3875262789067975E-2</v>
      </c>
      <c r="R10" s="39">
        <v>9.4393833216538187E-2</v>
      </c>
      <c r="S10" s="39">
        <v>2.9152067274001402E-2</v>
      </c>
      <c r="T10" s="39">
        <v>0</v>
      </c>
    </row>
    <row r="11" spans="1:20" x14ac:dyDescent="0.3">
      <c r="A11" s="3">
        <v>121</v>
      </c>
      <c r="B11" s="4" t="s">
        <v>9</v>
      </c>
      <c r="C11" s="39">
        <v>0.28975265017667845</v>
      </c>
      <c r="D11" s="39">
        <v>0.55830388692579502</v>
      </c>
      <c r="E11" s="39">
        <v>1.4134275618374558E-2</v>
      </c>
      <c r="F11" s="39">
        <v>7.0671378091872794E-2</v>
      </c>
      <c r="G11" s="39">
        <v>6.7137809187279157E-2</v>
      </c>
      <c r="H11" s="39">
        <v>0</v>
      </c>
      <c r="I11" s="39">
        <v>0.2764505119453925</v>
      </c>
      <c r="J11" s="39">
        <v>0.56996587030716728</v>
      </c>
      <c r="K11" s="39">
        <v>0</v>
      </c>
      <c r="L11" s="39">
        <v>7.8498293515358364E-2</v>
      </c>
      <c r="M11" s="39">
        <v>7.5085324232081918E-2</v>
      </c>
      <c r="N11" s="39">
        <v>0</v>
      </c>
      <c r="O11" s="39">
        <v>0.27272727272727271</v>
      </c>
      <c r="P11" s="39">
        <v>0.57454545454545458</v>
      </c>
      <c r="Q11" s="39">
        <v>0</v>
      </c>
      <c r="R11" s="39">
        <v>8.3636363636363634E-2</v>
      </c>
      <c r="S11" s="39">
        <v>6.9090909090909092E-2</v>
      </c>
      <c r="T11" s="39">
        <v>0</v>
      </c>
    </row>
    <row r="12" spans="1:20" x14ac:dyDescent="0.3">
      <c r="A12" s="3">
        <v>122</v>
      </c>
      <c r="B12" s="4" t="s">
        <v>10</v>
      </c>
      <c r="C12" s="39">
        <v>0.20486397361912614</v>
      </c>
      <c r="D12" s="39">
        <v>0.62159934047815335</v>
      </c>
      <c r="E12" s="39">
        <v>2.5144270403957131E-2</v>
      </c>
      <c r="F12" s="39">
        <v>9.3981863149216818E-2</v>
      </c>
      <c r="G12" s="39">
        <v>5.441055234954658E-2</v>
      </c>
      <c r="H12" s="39">
        <v>0</v>
      </c>
      <c r="I12" s="39">
        <v>0.21569282136894827</v>
      </c>
      <c r="J12" s="39">
        <v>0.621076794657763</v>
      </c>
      <c r="K12" s="39">
        <v>2.1494156928213694E-2</v>
      </c>
      <c r="L12" s="39">
        <v>8.1803005008347265E-2</v>
      </c>
      <c r="M12" s="39">
        <v>5.9933222036727886E-2</v>
      </c>
      <c r="N12" s="39">
        <v>0</v>
      </c>
      <c r="O12" s="39">
        <v>0.22835175396444016</v>
      </c>
      <c r="P12" s="39">
        <v>0.63368572801537726</v>
      </c>
      <c r="Q12" s="39">
        <v>1.427198462277751E-2</v>
      </c>
      <c r="R12" s="39">
        <v>9.4666025949062954E-2</v>
      </c>
      <c r="S12" s="39">
        <v>2.9024507448342143E-2</v>
      </c>
      <c r="T12" s="39">
        <v>0</v>
      </c>
    </row>
    <row r="13" spans="1:20" x14ac:dyDescent="0.3">
      <c r="A13" s="3">
        <v>123</v>
      </c>
      <c r="B13" s="4" t="s">
        <v>11</v>
      </c>
      <c r="C13" s="39">
        <v>0.2049335863377609</v>
      </c>
      <c r="D13" s="39">
        <v>0.62163187855787472</v>
      </c>
      <c r="E13" s="39">
        <v>2.5426944971537004E-2</v>
      </c>
      <c r="F13" s="39">
        <v>9.3738140417457302E-2</v>
      </c>
      <c r="G13" s="39">
        <v>5.4269449715370018E-2</v>
      </c>
      <c r="H13" s="39">
        <v>0</v>
      </c>
      <c r="I13" s="39">
        <v>0.21548718341698914</v>
      </c>
      <c r="J13" s="39">
        <v>0.62140311889344413</v>
      </c>
      <c r="K13" s="39">
        <v>2.1226866929767423E-2</v>
      </c>
      <c r="L13" s="39">
        <v>8.1957163109697695E-2</v>
      </c>
      <c r="M13" s="39">
        <v>5.9925667650101537E-2</v>
      </c>
      <c r="N13" s="39">
        <v>0</v>
      </c>
      <c r="O13" s="39">
        <v>0.22848869873373953</v>
      </c>
      <c r="P13" s="39">
        <v>0.63373525217165816</v>
      </c>
      <c r="Q13" s="39">
        <v>1.4131984960456371E-2</v>
      </c>
      <c r="R13" s="39">
        <v>9.4558969704827328E-2</v>
      </c>
      <c r="S13" s="39">
        <v>2.9085094429318458E-2</v>
      </c>
      <c r="T13" s="39">
        <v>0</v>
      </c>
    </row>
    <row r="14" spans="1:20" x14ac:dyDescent="0.3">
      <c r="A14" s="3">
        <v>124</v>
      </c>
      <c r="B14" s="4" t="s">
        <v>12</v>
      </c>
      <c r="C14" s="39">
        <v>0.20492157144912937</v>
      </c>
      <c r="D14" s="39">
        <v>0.62152827744999284</v>
      </c>
      <c r="E14" s="39">
        <v>2.5471290833213412E-2</v>
      </c>
      <c r="F14" s="39">
        <v>9.3682544250971361E-2</v>
      </c>
      <c r="G14" s="39">
        <v>5.439631601669305E-2</v>
      </c>
      <c r="H14" s="39">
        <v>0</v>
      </c>
      <c r="I14" s="39">
        <v>0.21548579882523544</v>
      </c>
      <c r="J14" s="39">
        <v>0.6212336492405045</v>
      </c>
      <c r="K14" s="39">
        <v>2.1312748099430193E-2</v>
      </c>
      <c r="L14" s="39">
        <v>8.1925910735472895E-2</v>
      </c>
      <c r="M14" s="39">
        <v>6.0041893099356945E-2</v>
      </c>
      <c r="N14" s="39">
        <v>0</v>
      </c>
      <c r="O14" s="39">
        <v>0.2284261420473491</v>
      </c>
      <c r="P14" s="39">
        <v>0.63361120373457824</v>
      </c>
      <c r="Q14" s="39">
        <v>1.418806268756252E-2</v>
      </c>
      <c r="R14" s="39">
        <v>9.4564854951650554E-2</v>
      </c>
      <c r="S14" s="39">
        <v>2.9209736578859617E-2</v>
      </c>
      <c r="T14" s="39">
        <v>0</v>
      </c>
    </row>
    <row r="15" spans="1:20" x14ac:dyDescent="0.3">
      <c r="A15" s="3">
        <v>125</v>
      </c>
      <c r="B15" s="4" t="s">
        <v>13</v>
      </c>
      <c r="C15" s="39">
        <v>0.20498723738464558</v>
      </c>
      <c r="D15" s="39">
        <v>0.62144119379540541</v>
      </c>
      <c r="E15" s="39">
        <v>2.5525230708816023E-2</v>
      </c>
      <c r="F15" s="39">
        <v>9.3657961908501869E-2</v>
      </c>
      <c r="G15" s="39">
        <v>5.438837620263106E-2</v>
      </c>
      <c r="H15" s="39">
        <v>0</v>
      </c>
      <c r="I15" s="39">
        <v>0.21546638748515173</v>
      </c>
      <c r="J15" s="39">
        <v>0.62109162656787942</v>
      </c>
      <c r="K15" s="39">
        <v>2.1522478809720351E-2</v>
      </c>
      <c r="L15" s="39">
        <v>8.192232579677465E-2</v>
      </c>
      <c r="M15" s="39">
        <v>5.9997181340473944E-2</v>
      </c>
      <c r="N15" s="39">
        <v>0</v>
      </c>
      <c r="O15" s="39">
        <v>0.22850100209633947</v>
      </c>
      <c r="P15" s="39">
        <v>0.63353221682139649</v>
      </c>
      <c r="Q15" s="39">
        <v>1.4144532239858095E-2</v>
      </c>
      <c r="R15" s="39">
        <v>9.4634753161786739E-2</v>
      </c>
      <c r="S15" s="39">
        <v>2.9187495680619228E-2</v>
      </c>
      <c r="T15" s="39">
        <v>0</v>
      </c>
    </row>
    <row r="16" spans="1:20" x14ac:dyDescent="0.3">
      <c r="A16" s="3">
        <v>127</v>
      </c>
      <c r="B16" s="4" t="s">
        <v>14</v>
      </c>
      <c r="C16" s="39">
        <v>0.20469208211143694</v>
      </c>
      <c r="D16" s="39">
        <v>0.62111436950146626</v>
      </c>
      <c r="E16" s="39">
        <v>2.5806451612903226E-2</v>
      </c>
      <c r="F16" s="39">
        <v>9.3841642228739003E-2</v>
      </c>
      <c r="G16" s="39">
        <v>5.4545454545454543E-2</v>
      </c>
      <c r="H16" s="39">
        <v>0</v>
      </c>
      <c r="I16" s="39">
        <v>0.21578356666075968</v>
      </c>
      <c r="J16" s="39">
        <v>0.62106444562584928</v>
      </c>
      <c r="K16" s="39">
        <v>2.1029003485143839E-2</v>
      </c>
      <c r="L16" s="39">
        <v>8.1871345029239775E-2</v>
      </c>
      <c r="M16" s="39">
        <v>6.0251639199007626E-2</v>
      </c>
      <c r="N16" s="39">
        <v>0</v>
      </c>
      <c r="O16" s="39">
        <v>0.22905139657356183</v>
      </c>
      <c r="P16" s="39">
        <v>0.63362442503833094</v>
      </c>
      <c r="Q16" s="39">
        <v>1.3865742283847748E-2</v>
      </c>
      <c r="R16" s="39">
        <v>9.4393707086194267E-2</v>
      </c>
      <c r="S16" s="39">
        <v>2.906472901806547E-2</v>
      </c>
      <c r="T16" s="39">
        <v>0</v>
      </c>
    </row>
    <row r="17" spans="1:20" x14ac:dyDescent="0.3">
      <c r="A17" s="3">
        <v>128</v>
      </c>
      <c r="B17" s="4" t="s">
        <v>15</v>
      </c>
      <c r="C17" s="39">
        <v>0.25032019353920593</v>
      </c>
      <c r="D17" s="39">
        <v>0.5834637825530099</v>
      </c>
      <c r="E17" s="39">
        <v>0</v>
      </c>
      <c r="F17" s="39">
        <v>0</v>
      </c>
      <c r="G17" s="39">
        <v>0</v>
      </c>
      <c r="H17" s="39">
        <v>0.16621602390778428</v>
      </c>
      <c r="I17" s="39">
        <v>0.25886906765398854</v>
      </c>
      <c r="J17" s="39">
        <v>0.74113093234601146</v>
      </c>
      <c r="K17" s="39">
        <v>0</v>
      </c>
      <c r="L17" s="39">
        <v>0</v>
      </c>
      <c r="M17" s="39">
        <v>0</v>
      </c>
      <c r="N17" s="39">
        <v>0</v>
      </c>
      <c r="O17" s="39">
        <v>0.16032718336206581</v>
      </c>
      <c r="P17" s="39">
        <v>0.62274878039834203</v>
      </c>
      <c r="Q17" s="39">
        <v>0</v>
      </c>
      <c r="R17" s="39">
        <v>0</v>
      </c>
      <c r="S17" s="39">
        <v>6.7270659868686494E-2</v>
      </c>
      <c r="T17" s="39">
        <v>0.14965337637090562</v>
      </c>
    </row>
    <row r="18" spans="1:20" x14ac:dyDescent="0.3">
      <c r="A18" s="3">
        <v>135</v>
      </c>
      <c r="B18" s="4" t="s">
        <v>16</v>
      </c>
      <c r="C18" s="39">
        <v>0.20757575757575758</v>
      </c>
      <c r="D18" s="39">
        <v>0.64303030303030306</v>
      </c>
      <c r="E18" s="39">
        <v>6.0606060606060606E-4</v>
      </c>
      <c r="F18" s="39">
        <v>0</v>
      </c>
      <c r="G18" s="39">
        <v>9.4242424242424239E-2</v>
      </c>
      <c r="H18" s="39">
        <v>5.4545454545454543E-2</v>
      </c>
      <c r="I18" s="39">
        <v>0.24236874236874237</v>
      </c>
      <c r="J18" s="39">
        <v>0.66300366300366298</v>
      </c>
      <c r="K18" s="39">
        <v>2.136752136752137E-3</v>
      </c>
      <c r="L18" s="39">
        <v>0</v>
      </c>
      <c r="M18" s="39">
        <v>9.1880341880341887E-2</v>
      </c>
      <c r="N18" s="39">
        <v>6.105006105006105E-4</v>
      </c>
      <c r="O18" s="39">
        <v>0.32657450076804917</v>
      </c>
      <c r="P18" s="39">
        <v>0.66912442396313365</v>
      </c>
      <c r="Q18" s="39">
        <v>4.3010752688172043E-3</v>
      </c>
      <c r="R18" s="39">
        <v>0</v>
      </c>
      <c r="S18" s="39">
        <v>0</v>
      </c>
      <c r="T18" s="39">
        <v>0</v>
      </c>
    </row>
    <row r="19" spans="1:20" x14ac:dyDescent="0.3">
      <c r="A19" s="3">
        <v>136</v>
      </c>
      <c r="B19" s="4" t="s">
        <v>17</v>
      </c>
      <c r="C19" s="39">
        <v>0.20749152042471611</v>
      </c>
      <c r="D19" s="39">
        <v>0.64312048370446839</v>
      </c>
      <c r="E19" s="39">
        <v>5.8988349800914318E-4</v>
      </c>
      <c r="F19" s="39">
        <v>0</v>
      </c>
      <c r="G19" s="39">
        <v>9.4233888806960625E-2</v>
      </c>
      <c r="H19" s="39">
        <v>5.4564223565845747E-2</v>
      </c>
      <c r="I19" s="39">
        <v>0.24239740183052849</v>
      </c>
      <c r="J19" s="39">
        <v>0.66312370829642753</v>
      </c>
      <c r="K19" s="39">
        <v>2.2143489813994687E-3</v>
      </c>
      <c r="L19" s="39">
        <v>0</v>
      </c>
      <c r="M19" s="39">
        <v>9.1821671095364626E-2</v>
      </c>
      <c r="N19" s="39">
        <v>4.4286979627989372E-4</v>
      </c>
      <c r="O19" s="39">
        <v>0.32644385810612725</v>
      </c>
      <c r="P19" s="39">
        <v>0.66915860451480502</v>
      </c>
      <c r="Q19" s="39">
        <v>4.3975373790677225E-3</v>
      </c>
      <c r="R19" s="39">
        <v>0</v>
      </c>
      <c r="S19" s="39">
        <v>0</v>
      </c>
      <c r="T19" s="39">
        <v>0</v>
      </c>
    </row>
    <row r="20" spans="1:20" x14ac:dyDescent="0.3">
      <c r="A20" s="3">
        <v>137</v>
      </c>
      <c r="B20" s="4" t="s">
        <v>18</v>
      </c>
      <c r="C20" s="39">
        <v>0.20754716981132076</v>
      </c>
      <c r="D20" s="39">
        <v>0.6432645897323388</v>
      </c>
      <c r="E20" s="39">
        <v>4.3878894251864854E-4</v>
      </c>
      <c r="F20" s="39">
        <v>0</v>
      </c>
      <c r="G20" s="39">
        <v>9.4339622641509441E-2</v>
      </c>
      <c r="H20" s="39">
        <v>5.4409828872312417E-2</v>
      </c>
      <c r="I20" s="39">
        <v>0.24217391304347827</v>
      </c>
      <c r="J20" s="39">
        <v>0.66347826086956518</v>
      </c>
      <c r="K20" s="39">
        <v>2.1739130434782609E-3</v>
      </c>
      <c r="L20" s="39">
        <v>0</v>
      </c>
      <c r="M20" s="39">
        <v>9.1739130434782615E-2</v>
      </c>
      <c r="N20" s="39">
        <v>4.3478260869565219E-4</v>
      </c>
      <c r="O20" s="39">
        <v>0.32632933104631218</v>
      </c>
      <c r="P20" s="39">
        <v>0.66895368782161235</v>
      </c>
      <c r="Q20" s="39">
        <v>4.7169811320754715E-3</v>
      </c>
      <c r="R20" s="39">
        <v>0</v>
      </c>
      <c r="S20" s="39">
        <v>0</v>
      </c>
      <c r="T20" s="39">
        <v>0</v>
      </c>
    </row>
    <row r="21" spans="1:20" x14ac:dyDescent="0.3">
      <c r="A21" s="3">
        <v>138</v>
      </c>
      <c r="B21" s="4" t="s">
        <v>19</v>
      </c>
      <c r="C21" s="39">
        <v>0.2050748752079867</v>
      </c>
      <c r="D21" s="39">
        <v>0.62146422628951747</v>
      </c>
      <c r="E21" s="39">
        <v>2.5374376039933443E-2</v>
      </c>
      <c r="F21" s="39">
        <v>9.3594009983361065E-2</v>
      </c>
      <c r="G21" s="39">
        <v>5.4492512479201331E-2</v>
      </c>
      <c r="H21" s="39">
        <v>0</v>
      </c>
      <c r="I21" s="39">
        <v>0.21500412201154165</v>
      </c>
      <c r="J21" s="39">
        <v>0.62139323990107176</v>
      </c>
      <c r="K21" s="39">
        <v>2.1640560593569662E-2</v>
      </c>
      <c r="L21" s="39">
        <v>8.1986809563066781E-2</v>
      </c>
      <c r="M21" s="39">
        <v>5.9975267930750205E-2</v>
      </c>
      <c r="N21" s="39">
        <v>0</v>
      </c>
      <c r="O21" s="39">
        <v>0.22853411687887693</v>
      </c>
      <c r="P21" s="39">
        <v>0.63341262068000559</v>
      </c>
      <c r="Q21" s="39">
        <v>1.4318362016696983E-2</v>
      </c>
      <c r="R21" s="39">
        <v>9.463178023413088E-2</v>
      </c>
      <c r="S21" s="39">
        <v>2.9103120190289631E-2</v>
      </c>
      <c r="T21" s="39">
        <v>0</v>
      </c>
    </row>
    <row r="22" spans="1:20" x14ac:dyDescent="0.3">
      <c r="A22" s="3">
        <v>211</v>
      </c>
      <c r="B22" s="4" t="s">
        <v>20</v>
      </c>
      <c r="C22" s="39">
        <v>0.20757780784844385</v>
      </c>
      <c r="D22" s="39">
        <v>0.64303112313937749</v>
      </c>
      <c r="E22" s="39">
        <v>6.7658998646820032E-4</v>
      </c>
      <c r="F22" s="39">
        <v>0</v>
      </c>
      <c r="G22" s="39">
        <v>9.4181326116373476E-2</v>
      </c>
      <c r="H22" s="39">
        <v>5.453315290933694E-2</v>
      </c>
      <c r="I22" s="39">
        <v>0.24225767529159406</v>
      </c>
      <c r="J22" s="39">
        <v>0.66322563346293073</v>
      </c>
      <c r="K22" s="39">
        <v>2.1450596594717792E-3</v>
      </c>
      <c r="L22" s="39">
        <v>0</v>
      </c>
      <c r="M22" s="39">
        <v>9.1835366671135538E-2</v>
      </c>
      <c r="N22" s="39">
        <v>5.362649148679448E-4</v>
      </c>
      <c r="O22" s="39">
        <v>0.32638053215670543</v>
      </c>
      <c r="P22" s="39">
        <v>0.66920711325043458</v>
      </c>
      <c r="Q22" s="39">
        <v>4.4123545928600079E-3</v>
      </c>
      <c r="R22" s="39">
        <v>0</v>
      </c>
      <c r="S22" s="39">
        <v>0</v>
      </c>
      <c r="T22" s="39">
        <v>0</v>
      </c>
    </row>
    <row r="23" spans="1:20" x14ac:dyDescent="0.3">
      <c r="A23" s="3">
        <v>213</v>
      </c>
      <c r="B23" s="4" t="s">
        <v>21</v>
      </c>
      <c r="C23" s="39">
        <v>0.2418208682192359</v>
      </c>
      <c r="D23" s="39">
        <v>0.63681136987265174</v>
      </c>
      <c r="E23" s="39">
        <v>2.1107436853584746E-4</v>
      </c>
      <c r="F23" s="39">
        <v>0</v>
      </c>
      <c r="G23" s="39">
        <v>0.12115668753957644</v>
      </c>
      <c r="H23" s="39">
        <v>0</v>
      </c>
      <c r="I23" s="39">
        <v>0.23831400860497337</v>
      </c>
      <c r="J23" s="39">
        <v>0.63997666447896162</v>
      </c>
      <c r="K23" s="39">
        <v>1.0209290454313426E-3</v>
      </c>
      <c r="L23" s="39">
        <v>0</v>
      </c>
      <c r="M23" s="39">
        <v>0.11288558302340844</v>
      </c>
      <c r="N23" s="39">
        <v>7.8028148472252604E-3</v>
      </c>
      <c r="O23" s="39">
        <v>0.22911011664588071</v>
      </c>
      <c r="P23" s="39">
        <v>0.60861272100359476</v>
      </c>
      <c r="Q23" s="39">
        <v>5.0619910498129264E-3</v>
      </c>
      <c r="R23" s="39">
        <v>1.4158902501650649E-2</v>
      </c>
      <c r="S23" s="39">
        <v>0.13300564888856284</v>
      </c>
      <c r="T23" s="39">
        <v>1.0050619910498129E-2</v>
      </c>
    </row>
    <row r="24" spans="1:20" x14ac:dyDescent="0.3">
      <c r="A24" s="3">
        <v>214</v>
      </c>
      <c r="B24" s="4" t="s">
        <v>22</v>
      </c>
      <c r="C24" s="39">
        <v>0.24177906587894327</v>
      </c>
      <c r="D24" s="39">
        <v>0.63682978486233421</v>
      </c>
      <c r="E24" s="39">
        <v>2.2294058633374206E-4</v>
      </c>
      <c r="F24" s="39">
        <v>0</v>
      </c>
      <c r="G24" s="39">
        <v>0.12116820867238881</v>
      </c>
      <c r="H24" s="39">
        <v>0</v>
      </c>
      <c r="I24" s="39">
        <v>0.23823800738007381</v>
      </c>
      <c r="J24" s="39">
        <v>0.63999077490774903</v>
      </c>
      <c r="K24" s="39">
        <v>1.0378228782287823E-3</v>
      </c>
      <c r="L24" s="39">
        <v>0</v>
      </c>
      <c r="M24" s="39">
        <v>0.11289206642066421</v>
      </c>
      <c r="N24" s="39">
        <v>7.8413284132841325E-3</v>
      </c>
      <c r="O24" s="39">
        <v>0.22914798206278028</v>
      </c>
      <c r="P24" s="39">
        <v>0.60863228699551575</v>
      </c>
      <c r="Q24" s="39">
        <v>5.1569506726457399E-3</v>
      </c>
      <c r="R24" s="39">
        <v>1.4125560538116592E-2</v>
      </c>
      <c r="S24" s="39">
        <v>0.13295964125560539</v>
      </c>
      <c r="T24" s="39">
        <v>9.9775784753363232E-3</v>
      </c>
    </row>
    <row r="25" spans="1:20" x14ac:dyDescent="0.3">
      <c r="A25" s="3">
        <v>215</v>
      </c>
      <c r="B25" s="4" t="s">
        <v>23</v>
      </c>
      <c r="C25" s="39">
        <v>0.24181557323594627</v>
      </c>
      <c r="D25" s="39">
        <v>0.63675492369896958</v>
      </c>
      <c r="E25" s="39">
        <v>2.6085822355549756E-4</v>
      </c>
      <c r="F25" s="39">
        <v>0</v>
      </c>
      <c r="G25" s="39">
        <v>0.12116864484152863</v>
      </c>
      <c r="H25" s="39">
        <v>0</v>
      </c>
      <c r="I25" s="39">
        <v>0.23834616943656262</v>
      </c>
      <c r="J25" s="39">
        <v>0.63991352519929734</v>
      </c>
      <c r="K25" s="39">
        <v>1.0809350087825969E-3</v>
      </c>
      <c r="L25" s="39">
        <v>0</v>
      </c>
      <c r="M25" s="39">
        <v>0.11282259154168356</v>
      </c>
      <c r="N25" s="39">
        <v>7.8367788136738271E-3</v>
      </c>
      <c r="O25" s="39">
        <v>0.22910940076965366</v>
      </c>
      <c r="P25" s="39">
        <v>0.60857614073666855</v>
      </c>
      <c r="Q25" s="39">
        <v>5.0852116547553602E-3</v>
      </c>
      <c r="R25" s="39">
        <v>1.4156129741616274E-2</v>
      </c>
      <c r="S25" s="39">
        <v>0.13304013194062672</v>
      </c>
      <c r="T25" s="39">
        <v>1.0032985156679494E-2</v>
      </c>
    </row>
    <row r="26" spans="1:20" x14ac:dyDescent="0.3">
      <c r="A26" s="3">
        <v>216</v>
      </c>
      <c r="B26" s="4" t="s">
        <v>24</v>
      </c>
      <c r="C26" s="39">
        <v>0.24172222850039551</v>
      </c>
      <c r="D26" s="39">
        <v>0.63690812521188833</v>
      </c>
      <c r="E26" s="39">
        <v>2.2601423889705052E-4</v>
      </c>
      <c r="F26" s="39">
        <v>0</v>
      </c>
      <c r="G26" s="39">
        <v>0.12114363204881907</v>
      </c>
      <c r="H26" s="39">
        <v>0</v>
      </c>
      <c r="I26" s="39">
        <v>0.23823426369263109</v>
      </c>
      <c r="J26" s="39">
        <v>0.63996262991942077</v>
      </c>
      <c r="K26" s="39">
        <v>1.0510335162910195E-3</v>
      </c>
      <c r="L26" s="39">
        <v>0</v>
      </c>
      <c r="M26" s="39">
        <v>0.11292771225037954</v>
      </c>
      <c r="N26" s="39">
        <v>7.8243606212775891E-3</v>
      </c>
      <c r="O26" s="39">
        <v>0.2291232940087902</v>
      </c>
      <c r="P26" s="39">
        <v>0.60872079574369653</v>
      </c>
      <c r="Q26" s="39">
        <v>4.9733981031690952E-3</v>
      </c>
      <c r="R26" s="39">
        <v>1.4110571362479759E-2</v>
      </c>
      <c r="S26" s="39">
        <v>0.13300948415452232</v>
      </c>
      <c r="T26" s="39">
        <v>1.0062456627342124E-2</v>
      </c>
    </row>
    <row r="27" spans="1:20" x14ac:dyDescent="0.3">
      <c r="A27" s="3">
        <v>217</v>
      </c>
      <c r="B27" s="4" t="s">
        <v>25</v>
      </c>
      <c r="C27" s="39">
        <v>0.24175474847015815</v>
      </c>
      <c r="D27" s="39">
        <v>0.63681157116744813</v>
      </c>
      <c r="E27" s="39">
        <v>2.3841691170627038E-4</v>
      </c>
      <c r="F27" s="39">
        <v>0</v>
      </c>
      <c r="G27" s="39">
        <v>0.12119526345068743</v>
      </c>
      <c r="H27" s="39">
        <v>0</v>
      </c>
      <c r="I27" s="39">
        <v>0.23815844048112816</v>
      </c>
      <c r="J27" s="39">
        <v>0.64006636250518456</v>
      </c>
      <c r="K27" s="39">
        <v>1.0783907092492741E-3</v>
      </c>
      <c r="L27" s="39">
        <v>0</v>
      </c>
      <c r="M27" s="39">
        <v>0.11289921194525093</v>
      </c>
      <c r="N27" s="39">
        <v>7.7975943591870591E-3</v>
      </c>
      <c r="O27" s="39">
        <v>0.22909545644018342</v>
      </c>
      <c r="P27" s="39">
        <v>0.60867027928303463</v>
      </c>
      <c r="Q27" s="39">
        <v>5.0854522717799083E-3</v>
      </c>
      <c r="R27" s="39">
        <v>1.41725719049604E-2</v>
      </c>
      <c r="S27" s="39">
        <v>0.13297207169654021</v>
      </c>
      <c r="T27" s="39">
        <v>1.0004168403501459E-2</v>
      </c>
    </row>
    <row r="28" spans="1:20" x14ac:dyDescent="0.3">
      <c r="A28" s="3">
        <v>219</v>
      </c>
      <c r="B28" s="4" t="s">
        <v>26</v>
      </c>
      <c r="C28" s="39">
        <v>0.23970347799485001</v>
      </c>
      <c r="D28" s="39">
        <v>0.5777661171541506</v>
      </c>
      <c r="E28" s="39">
        <v>3.4344363427872185E-2</v>
      </c>
      <c r="F28" s="39">
        <v>0</v>
      </c>
      <c r="G28" s="39">
        <v>0.14503159511253291</v>
      </c>
      <c r="H28" s="39">
        <v>3.1544463105944421E-3</v>
      </c>
      <c r="I28" s="39">
        <v>0.21881787490229337</v>
      </c>
      <c r="J28" s="39">
        <v>0.63053268805401719</v>
      </c>
      <c r="K28" s="39">
        <v>6.510003492491144E-2</v>
      </c>
      <c r="L28" s="39">
        <v>0</v>
      </c>
      <c r="M28" s="39">
        <v>8.5549402118777956E-2</v>
      </c>
      <c r="N28" s="39">
        <v>0</v>
      </c>
      <c r="O28" s="39">
        <v>0.25364514090185908</v>
      </c>
      <c r="P28" s="39">
        <v>0.52867074951507098</v>
      </c>
      <c r="Q28" s="39">
        <v>7.4210491903319312E-2</v>
      </c>
      <c r="R28" s="39">
        <v>2.7373972931150972E-2</v>
      </c>
      <c r="S28" s="39">
        <v>0.1160996447485997</v>
      </c>
      <c r="T28" s="39">
        <v>0</v>
      </c>
    </row>
    <row r="29" spans="1:20" x14ac:dyDescent="0.3">
      <c r="A29" s="3">
        <v>220</v>
      </c>
      <c r="B29" s="4" t="s">
        <v>27</v>
      </c>
      <c r="C29" s="39">
        <v>0.26907330032198673</v>
      </c>
      <c r="D29" s="39">
        <v>0.41638433278127607</v>
      </c>
      <c r="E29" s="39">
        <v>3.4481164196420312E-2</v>
      </c>
      <c r="F29" s="39">
        <v>0.1078445384156235</v>
      </c>
      <c r="G29" s="39">
        <v>0.17221666428469345</v>
      </c>
      <c r="H29" s="39">
        <v>0</v>
      </c>
      <c r="I29" s="39">
        <v>0.37616109831863404</v>
      </c>
      <c r="J29" s="39">
        <v>0.44967632619368292</v>
      </c>
      <c r="K29" s="39">
        <v>5.5198331667897629E-2</v>
      </c>
      <c r="L29" s="39">
        <v>0.11896424381978535</v>
      </c>
      <c r="M29" s="39">
        <v>0</v>
      </c>
      <c r="N29" s="39">
        <v>0</v>
      </c>
      <c r="O29" s="39">
        <v>0.26992648523210411</v>
      </c>
      <c r="P29" s="39">
        <v>0.43795838492644201</v>
      </c>
      <c r="Q29" s="39">
        <v>5.8608328210101576E-2</v>
      </c>
      <c r="R29" s="39">
        <v>0.12332989860330601</v>
      </c>
      <c r="S29" s="39">
        <v>0.11017690302804646</v>
      </c>
      <c r="T29" s="39">
        <v>0</v>
      </c>
    </row>
    <row r="30" spans="1:20" x14ac:dyDescent="0.3">
      <c r="A30" s="3">
        <v>221</v>
      </c>
      <c r="B30" s="4" t="s">
        <v>28</v>
      </c>
      <c r="C30" s="39">
        <v>0.28685872746880298</v>
      </c>
      <c r="D30" s="39">
        <v>0.55815744877522722</v>
      </c>
      <c r="E30" s="39">
        <v>1.6176244030195654E-2</v>
      </c>
      <c r="F30" s="39">
        <v>7.1021414265906635E-2</v>
      </c>
      <c r="G30" s="39">
        <v>6.7786165459867515E-2</v>
      </c>
      <c r="H30" s="39">
        <v>0</v>
      </c>
      <c r="I30" s="39">
        <v>0.27510040160642568</v>
      </c>
      <c r="J30" s="39">
        <v>0.57198022860673459</v>
      </c>
      <c r="K30" s="39">
        <v>1.2357120790855731E-3</v>
      </c>
      <c r="L30" s="39">
        <v>7.7695396972505409E-2</v>
      </c>
      <c r="M30" s="39">
        <v>7.3988260735248682E-2</v>
      </c>
      <c r="N30" s="39">
        <v>0</v>
      </c>
      <c r="O30" s="39">
        <v>0.27680718063792276</v>
      </c>
      <c r="P30" s="39">
        <v>0.57140567398621578</v>
      </c>
      <c r="Q30" s="39">
        <v>1.4425388684083987E-3</v>
      </c>
      <c r="R30" s="39">
        <v>8.2705561788748203E-2</v>
      </c>
      <c r="S30" s="39">
        <v>6.7639044718704924E-2</v>
      </c>
      <c r="T30" s="39">
        <v>0</v>
      </c>
    </row>
    <row r="31" spans="1:20" x14ac:dyDescent="0.3">
      <c r="A31" s="3">
        <v>226</v>
      </c>
      <c r="B31" s="4" t="s">
        <v>29</v>
      </c>
      <c r="C31" s="39">
        <v>0.28693790149892934</v>
      </c>
      <c r="D31" s="39">
        <v>0.55802997858672376</v>
      </c>
      <c r="E31" s="39">
        <v>1.6131334760885081E-2</v>
      </c>
      <c r="F31" s="39">
        <v>7.1092077087794428E-2</v>
      </c>
      <c r="G31" s="39">
        <v>6.7808708065667384E-2</v>
      </c>
      <c r="H31" s="39">
        <v>0</v>
      </c>
      <c r="I31" s="39">
        <v>0.27528495166642619</v>
      </c>
      <c r="J31" s="39">
        <v>0.57177896407444817</v>
      </c>
      <c r="K31" s="39">
        <v>1.2985139229548406E-3</v>
      </c>
      <c r="L31" s="39">
        <v>7.762227672774491E-2</v>
      </c>
      <c r="M31" s="39">
        <v>7.4015293608425917E-2</v>
      </c>
      <c r="N31" s="39">
        <v>0</v>
      </c>
      <c r="O31" s="39">
        <v>0.27665920954511558</v>
      </c>
      <c r="P31" s="39">
        <v>0.57166293810589108</v>
      </c>
      <c r="Q31" s="39">
        <v>1.3422818791946308E-3</v>
      </c>
      <c r="R31" s="39">
        <v>8.2774049217002238E-2</v>
      </c>
      <c r="S31" s="39">
        <v>6.7561521252796422E-2</v>
      </c>
      <c r="T31" s="39">
        <v>0</v>
      </c>
    </row>
    <row r="32" spans="1:20" x14ac:dyDescent="0.3">
      <c r="A32" s="3">
        <v>227</v>
      </c>
      <c r="B32" s="4" t="s">
        <v>30</v>
      </c>
      <c r="C32" s="39">
        <v>0.28680147858230048</v>
      </c>
      <c r="D32" s="39">
        <v>0.55816481843879107</v>
      </c>
      <c r="E32" s="39">
        <v>1.6090454446618829E-2</v>
      </c>
      <c r="F32" s="39">
        <v>7.1102413568166989E-2</v>
      </c>
      <c r="G32" s="39">
        <v>6.7840834964122632E-2</v>
      </c>
      <c r="H32" s="39">
        <v>0</v>
      </c>
      <c r="I32" s="39">
        <v>0.27550797465588811</v>
      </c>
      <c r="J32" s="39">
        <v>0.571771902993227</v>
      </c>
      <c r="K32" s="39">
        <v>1.3109023377758358E-3</v>
      </c>
      <c r="L32" s="39">
        <v>7.7561721651736942E-2</v>
      </c>
      <c r="M32" s="39">
        <v>7.3847498361372083E-2</v>
      </c>
      <c r="N32" s="39">
        <v>0</v>
      </c>
      <c r="O32" s="39">
        <v>0.27671668940427468</v>
      </c>
      <c r="P32" s="39">
        <v>0.57162346521145979</v>
      </c>
      <c r="Q32" s="39">
        <v>1.364256480218281E-3</v>
      </c>
      <c r="R32" s="39">
        <v>8.2764893133242382E-2</v>
      </c>
      <c r="S32" s="39">
        <v>6.7530695770804908E-2</v>
      </c>
      <c r="T32" s="39">
        <v>0</v>
      </c>
    </row>
    <row r="33" spans="1:20" x14ac:dyDescent="0.3">
      <c r="A33" s="3">
        <v>228</v>
      </c>
      <c r="B33" s="4" t="s">
        <v>31</v>
      </c>
      <c r="C33" s="39">
        <v>0.28687821612349912</v>
      </c>
      <c r="D33" s="39">
        <v>0.55817610062893086</v>
      </c>
      <c r="E33" s="39">
        <v>1.6152086906803888E-2</v>
      </c>
      <c r="F33" s="39">
        <v>7.1040594625500289E-2</v>
      </c>
      <c r="G33" s="39">
        <v>6.7753001715265868E-2</v>
      </c>
      <c r="H33" s="39">
        <v>0</v>
      </c>
      <c r="I33" s="39">
        <v>0.27505391804457224</v>
      </c>
      <c r="J33" s="39">
        <v>0.57196261682242988</v>
      </c>
      <c r="K33" s="39">
        <v>1.2940330697340044E-3</v>
      </c>
      <c r="L33" s="39">
        <v>7.7641984184040252E-2</v>
      </c>
      <c r="M33" s="39">
        <v>7.4047447879223585E-2</v>
      </c>
      <c r="N33" s="39">
        <v>0</v>
      </c>
      <c r="O33" s="39">
        <v>0.27677767776777679</v>
      </c>
      <c r="P33" s="39">
        <v>0.57155715571557153</v>
      </c>
      <c r="Q33" s="39">
        <v>1.3501350135013501E-3</v>
      </c>
      <c r="R33" s="39">
        <v>8.2658265826582658E-2</v>
      </c>
      <c r="S33" s="39">
        <v>6.7656765676567657E-2</v>
      </c>
      <c r="T33" s="39">
        <v>0</v>
      </c>
    </row>
    <row r="34" spans="1:20" x14ac:dyDescent="0.3">
      <c r="A34" s="3">
        <v>229</v>
      </c>
      <c r="B34" s="4" t="s">
        <v>32</v>
      </c>
      <c r="C34" s="39">
        <v>0.28704123244222929</v>
      </c>
      <c r="D34" s="39">
        <v>0.55799728137743543</v>
      </c>
      <c r="E34" s="39">
        <v>1.6085183507023107E-2</v>
      </c>
      <c r="F34" s="39">
        <v>7.1137290439510642E-2</v>
      </c>
      <c r="G34" s="39">
        <v>6.7739012233801535E-2</v>
      </c>
      <c r="H34" s="39">
        <v>0</v>
      </c>
      <c r="I34" s="39">
        <v>0.27521249712841717</v>
      </c>
      <c r="J34" s="39">
        <v>0.57201929703652654</v>
      </c>
      <c r="K34" s="39">
        <v>1.1486331265793705E-3</v>
      </c>
      <c r="L34" s="39">
        <v>7.7647599356765448E-2</v>
      </c>
      <c r="M34" s="39">
        <v>7.3971973351711462E-2</v>
      </c>
      <c r="N34" s="39">
        <v>0</v>
      </c>
      <c r="O34" s="39">
        <v>0.27665219488663773</v>
      </c>
      <c r="P34" s="39">
        <v>0.5716353111432706</v>
      </c>
      <c r="Q34" s="39">
        <v>1.4471780028943559E-3</v>
      </c>
      <c r="R34" s="39">
        <v>8.2730342498794018E-2</v>
      </c>
      <c r="S34" s="39">
        <v>6.7534973468403287E-2</v>
      </c>
      <c r="T34" s="39">
        <v>0</v>
      </c>
    </row>
    <row r="35" spans="1:20" x14ac:dyDescent="0.3">
      <c r="A35" s="3">
        <v>230</v>
      </c>
      <c r="B35" s="4" t="s">
        <v>33</v>
      </c>
      <c r="C35" s="39">
        <v>0.28694699356252568</v>
      </c>
      <c r="D35" s="39">
        <v>0.55814272017531841</v>
      </c>
      <c r="E35" s="39">
        <v>1.6162169565812904E-2</v>
      </c>
      <c r="F35" s="39">
        <v>7.1017668812491441E-2</v>
      </c>
      <c r="G35" s="39">
        <v>6.7730447883851533E-2</v>
      </c>
      <c r="H35" s="39">
        <v>0</v>
      </c>
      <c r="I35" s="39">
        <v>0.27518745739604633</v>
      </c>
      <c r="J35" s="39">
        <v>0.57191547375596452</v>
      </c>
      <c r="K35" s="39">
        <v>1.2951601908657124E-3</v>
      </c>
      <c r="L35" s="39">
        <v>7.7641445126107697E-2</v>
      </c>
      <c r="M35" s="39">
        <v>7.396046353101568E-2</v>
      </c>
      <c r="N35" s="39">
        <v>0</v>
      </c>
      <c r="O35" s="39">
        <v>0.27670643729189787</v>
      </c>
      <c r="P35" s="39">
        <v>0.57151775804661487</v>
      </c>
      <c r="Q35" s="39">
        <v>1.3873473917869034E-3</v>
      </c>
      <c r="R35" s="39">
        <v>8.2755271920088788E-2</v>
      </c>
      <c r="S35" s="39">
        <v>6.7633185349611546E-2</v>
      </c>
      <c r="T35" s="39">
        <v>0</v>
      </c>
    </row>
    <row r="36" spans="1:20" x14ac:dyDescent="0.3">
      <c r="A36" s="3">
        <v>231</v>
      </c>
      <c r="B36" s="4" t="s">
        <v>34</v>
      </c>
      <c r="C36" s="39">
        <v>0.28687941580918963</v>
      </c>
      <c r="D36" s="39">
        <v>0.55815828156859026</v>
      </c>
      <c r="E36" s="39">
        <v>1.6169567072881596E-2</v>
      </c>
      <c r="F36" s="39">
        <v>7.10322917160605E-2</v>
      </c>
      <c r="G36" s="39">
        <v>6.7760443833278006E-2</v>
      </c>
      <c r="H36" s="39">
        <v>0</v>
      </c>
      <c r="I36" s="39">
        <v>0.27524164991865252</v>
      </c>
      <c r="J36" s="39">
        <v>0.57187290649822953</v>
      </c>
      <c r="K36" s="39">
        <v>1.2441381950425879E-3</v>
      </c>
      <c r="L36" s="39">
        <v>7.7662934252081539E-2</v>
      </c>
      <c r="M36" s="39">
        <v>7.397837113599387E-2</v>
      </c>
      <c r="N36" s="39">
        <v>0</v>
      </c>
      <c r="O36" s="39">
        <v>0.2767410780577142</v>
      </c>
      <c r="P36" s="39">
        <v>0.57149928228480917</v>
      </c>
      <c r="Q36" s="39">
        <v>1.3859327822600604E-3</v>
      </c>
      <c r="R36" s="39">
        <v>8.2759986140672176E-2</v>
      </c>
      <c r="S36" s="39">
        <v>6.7613720734544372E-2</v>
      </c>
      <c r="T36" s="39">
        <v>0</v>
      </c>
    </row>
    <row r="37" spans="1:20" x14ac:dyDescent="0.3">
      <c r="A37" s="3">
        <v>233</v>
      </c>
      <c r="B37" s="4" t="s">
        <v>35</v>
      </c>
      <c r="C37" s="39">
        <v>0.28699062976683376</v>
      </c>
      <c r="D37" s="39">
        <v>0.55807365439093481</v>
      </c>
      <c r="E37" s="39">
        <v>1.6125517541948138E-2</v>
      </c>
      <c r="F37" s="39">
        <v>7.1039442144258003E-2</v>
      </c>
      <c r="G37" s="39">
        <v>6.7770756156025277E-2</v>
      </c>
      <c r="H37" s="39">
        <v>0</v>
      </c>
      <c r="I37" s="39">
        <v>0.27526362038664326</v>
      </c>
      <c r="J37" s="39">
        <v>0.57183655536028122</v>
      </c>
      <c r="K37" s="39">
        <v>1.2082601054481546E-3</v>
      </c>
      <c r="L37" s="39">
        <v>7.7658172231985942E-2</v>
      </c>
      <c r="M37" s="39">
        <v>7.4033391915641469E-2</v>
      </c>
      <c r="N37" s="39">
        <v>0</v>
      </c>
      <c r="O37" s="39">
        <v>0.27676537585421412</v>
      </c>
      <c r="P37" s="39">
        <v>0.57152619589977216</v>
      </c>
      <c r="Q37" s="39">
        <v>1.366742596810934E-3</v>
      </c>
      <c r="R37" s="39">
        <v>8.2687927107061507E-2</v>
      </c>
      <c r="S37" s="39">
        <v>6.7653758542141229E-2</v>
      </c>
      <c r="T37" s="39">
        <v>0</v>
      </c>
    </row>
    <row r="38" spans="1:20" x14ac:dyDescent="0.3">
      <c r="A38" s="3">
        <v>234</v>
      </c>
      <c r="B38" s="4" t="s">
        <v>36</v>
      </c>
      <c r="C38" s="39">
        <v>0.28712091374556914</v>
      </c>
      <c r="D38" s="39">
        <v>0.55809373769200477</v>
      </c>
      <c r="E38" s="39">
        <v>1.6148089799133517E-2</v>
      </c>
      <c r="F38" s="39">
        <v>7.089405277668373E-2</v>
      </c>
      <c r="G38" s="39">
        <v>6.7743205986608906E-2</v>
      </c>
      <c r="H38" s="39">
        <v>0</v>
      </c>
      <c r="I38" s="39">
        <v>0.27512611563833916</v>
      </c>
      <c r="J38" s="39">
        <v>0.57198292588280952</v>
      </c>
      <c r="K38" s="39">
        <v>1.1641443538998836E-3</v>
      </c>
      <c r="L38" s="39">
        <v>7.7609623593325572E-2</v>
      </c>
      <c r="M38" s="39">
        <v>7.4117190531625923E-2</v>
      </c>
      <c r="N38" s="39">
        <v>0</v>
      </c>
      <c r="O38" s="39">
        <v>0.27679999999999999</v>
      </c>
      <c r="P38" s="39">
        <v>0.5716</v>
      </c>
      <c r="Q38" s="39">
        <v>1.1999999999999999E-3</v>
      </c>
      <c r="R38" s="39">
        <v>8.2799999999999999E-2</v>
      </c>
      <c r="S38" s="39">
        <v>6.7599999999999993E-2</v>
      </c>
      <c r="T38" s="39">
        <v>0</v>
      </c>
    </row>
    <row r="39" spans="1:20" x14ac:dyDescent="0.3">
      <c r="A39" s="3">
        <v>235</v>
      </c>
      <c r="B39" s="4" t="s">
        <v>37</v>
      </c>
      <c r="C39" s="39">
        <v>0.2925504397309881</v>
      </c>
      <c r="D39" s="39">
        <v>0.48590274185204346</v>
      </c>
      <c r="E39" s="39">
        <v>1.0605276771857217E-2</v>
      </c>
      <c r="F39" s="39">
        <v>5.04397309881014E-3</v>
      </c>
      <c r="G39" s="39">
        <v>0.20589756854630109</v>
      </c>
      <c r="H39" s="39">
        <v>0</v>
      </c>
      <c r="I39" s="39">
        <v>0.25035375252435049</v>
      </c>
      <c r="J39" s="39">
        <v>0.50184775590388919</v>
      </c>
      <c r="K39" s="39">
        <v>1.8580593754722423E-2</v>
      </c>
      <c r="L39" s="39">
        <v>9.2628209531398109E-2</v>
      </c>
      <c r="M39" s="39">
        <v>0.13577914852110837</v>
      </c>
      <c r="N39" s="39">
        <v>8.105397645313294E-4</v>
      </c>
      <c r="O39" s="39">
        <v>0.2493192826286163</v>
      </c>
      <c r="P39" s="39">
        <v>0.54314046341144129</v>
      </c>
      <c r="Q39" s="39">
        <v>0</v>
      </c>
      <c r="R39" s="39">
        <v>7.9297028406859538E-2</v>
      </c>
      <c r="S39" s="39">
        <v>0.12824322555308287</v>
      </c>
      <c r="T39" s="39">
        <v>0</v>
      </c>
    </row>
    <row r="40" spans="1:20" x14ac:dyDescent="0.3">
      <c r="A40" s="3">
        <v>236</v>
      </c>
      <c r="B40" s="4" t="s">
        <v>38</v>
      </c>
      <c r="C40" s="39">
        <v>0.28171865317083244</v>
      </c>
      <c r="D40" s="39">
        <v>0.59497004751084481</v>
      </c>
      <c r="E40" s="39">
        <v>0</v>
      </c>
      <c r="F40" s="39">
        <v>8.2720512290848994E-2</v>
      </c>
      <c r="G40" s="39">
        <v>0</v>
      </c>
      <c r="H40" s="39">
        <v>4.0590787027473665E-2</v>
      </c>
      <c r="I40" s="39">
        <v>0.25750056034068713</v>
      </c>
      <c r="J40" s="39">
        <v>0.61796505608743446</v>
      </c>
      <c r="K40" s="39">
        <v>0</v>
      </c>
      <c r="L40" s="39">
        <v>7.8863949281162957E-2</v>
      </c>
      <c r="M40" s="39">
        <v>0</v>
      </c>
      <c r="N40" s="39">
        <v>4.567043429071542E-2</v>
      </c>
      <c r="O40" s="39">
        <v>0.23886832149865467</v>
      </c>
      <c r="P40" s="39">
        <v>0.5850579595800206</v>
      </c>
      <c r="Q40" s="39">
        <v>0</v>
      </c>
      <c r="R40" s="39">
        <v>0.12861362303008234</v>
      </c>
      <c r="S40" s="39">
        <v>4.7460095891242331E-2</v>
      </c>
      <c r="T40" s="39">
        <v>0</v>
      </c>
    </row>
    <row r="41" spans="1:20" x14ac:dyDescent="0.3">
      <c r="A41" s="3">
        <v>237</v>
      </c>
      <c r="B41" s="4" t="s">
        <v>39</v>
      </c>
      <c r="C41" s="39">
        <v>0.29257237998335028</v>
      </c>
      <c r="D41" s="39">
        <v>0.48589399685505502</v>
      </c>
      <c r="E41" s="39">
        <v>1.0637313847007678E-2</v>
      </c>
      <c r="F41" s="39">
        <v>4.994912589029692E-3</v>
      </c>
      <c r="G41" s="39">
        <v>0.2059013967255573</v>
      </c>
      <c r="H41" s="39">
        <v>0</v>
      </c>
      <c r="I41" s="39">
        <v>0.25033651342614882</v>
      </c>
      <c r="J41" s="39">
        <v>0.50183240157596365</v>
      </c>
      <c r="K41" s="39">
        <v>1.8579471207223495E-2</v>
      </c>
      <c r="L41" s="39">
        <v>9.2622250169484874E-2</v>
      </c>
      <c r="M41" s="39">
        <v>0.13576474518319104</v>
      </c>
      <c r="N41" s="39">
        <v>8.6461843798819025E-4</v>
      </c>
      <c r="O41" s="39">
        <v>0.24924623115577887</v>
      </c>
      <c r="P41" s="39">
        <v>0.54321608040201008</v>
      </c>
      <c r="Q41" s="39">
        <v>0</v>
      </c>
      <c r="R41" s="39">
        <v>7.9300347893312723E-2</v>
      </c>
      <c r="S41" s="39">
        <v>0.12823734054889835</v>
      </c>
      <c r="T41" s="39">
        <v>0</v>
      </c>
    </row>
    <row r="42" spans="1:20" x14ac:dyDescent="0.3">
      <c r="A42" s="3">
        <v>238</v>
      </c>
      <c r="B42" s="4" t="s">
        <v>40</v>
      </c>
      <c r="C42" s="39">
        <v>0.29231876236733223</v>
      </c>
      <c r="D42" s="39">
        <v>0.48605864364094259</v>
      </c>
      <c r="E42" s="39">
        <v>1.0613419679798525E-2</v>
      </c>
      <c r="F42" s="39">
        <v>5.0368771361755712E-3</v>
      </c>
      <c r="G42" s="39">
        <v>0.20597229717575102</v>
      </c>
      <c r="H42" s="39">
        <v>0</v>
      </c>
      <c r="I42" s="39">
        <v>0.25037037037037035</v>
      </c>
      <c r="J42" s="39">
        <v>0.50167141500474832</v>
      </c>
      <c r="K42" s="39">
        <v>1.8613485280151946E-2</v>
      </c>
      <c r="L42" s="39">
        <v>9.2706552706552717E-2</v>
      </c>
      <c r="M42" s="39">
        <v>0.13570750237416904</v>
      </c>
      <c r="N42" s="39">
        <v>9.306742640075974E-4</v>
      </c>
      <c r="O42" s="39">
        <v>0.24935064935064938</v>
      </c>
      <c r="P42" s="39">
        <v>0.54312770562770563</v>
      </c>
      <c r="Q42" s="39">
        <v>0</v>
      </c>
      <c r="R42" s="39">
        <v>7.9256854256854248E-2</v>
      </c>
      <c r="S42" s="39">
        <v>0.12826479076479078</v>
      </c>
      <c r="T42" s="39">
        <v>0</v>
      </c>
    </row>
    <row r="43" spans="1:20" x14ac:dyDescent="0.3">
      <c r="A43" s="3">
        <v>239</v>
      </c>
      <c r="B43" s="4" t="s">
        <v>41</v>
      </c>
      <c r="C43" s="39">
        <v>0.29225092250922508</v>
      </c>
      <c r="D43" s="39">
        <v>0.48560885608856086</v>
      </c>
      <c r="E43" s="39">
        <v>1.107011070110701E-2</v>
      </c>
      <c r="F43" s="39">
        <v>5.1660516605166054E-3</v>
      </c>
      <c r="G43" s="39">
        <v>0.20590405904059039</v>
      </c>
      <c r="H43" s="39">
        <v>0</v>
      </c>
      <c r="I43" s="39">
        <v>0.25034530386740328</v>
      </c>
      <c r="J43" s="39">
        <v>0.50138121546961323</v>
      </c>
      <c r="K43" s="39">
        <v>1.8922651933701653E-2</v>
      </c>
      <c r="L43" s="39">
        <v>9.2679558011049698E-2</v>
      </c>
      <c r="M43" s="39">
        <v>0.1359806629834254</v>
      </c>
      <c r="N43" s="39">
        <v>6.906077348066297E-4</v>
      </c>
      <c r="O43" s="39">
        <v>0.248898848620663</v>
      </c>
      <c r="P43" s="39">
        <v>0.54346650181593381</v>
      </c>
      <c r="Q43" s="39">
        <v>0</v>
      </c>
      <c r="R43" s="39">
        <v>7.943744687427555E-2</v>
      </c>
      <c r="S43" s="39">
        <v>0.12819720268912757</v>
      </c>
      <c r="T43" s="39">
        <v>0</v>
      </c>
    </row>
    <row r="44" spans="1:20" x14ac:dyDescent="0.3">
      <c r="A44" s="3">
        <v>301</v>
      </c>
      <c r="B44" s="5" t="s">
        <v>42</v>
      </c>
      <c r="C44" s="39">
        <v>0.24660898003802537</v>
      </c>
      <c r="D44" s="39">
        <v>0.57935289864449691</v>
      </c>
      <c r="E44" s="39">
        <v>3.2743737619349692E-2</v>
      </c>
      <c r="F44" s="39">
        <v>7.1714789634143586E-2</v>
      </c>
      <c r="G44" s="39">
        <v>6.9579594063984368E-2</v>
      </c>
      <c r="H44" s="39">
        <v>0</v>
      </c>
      <c r="I44" s="39">
        <v>0.24703417893488558</v>
      </c>
      <c r="J44" s="39">
        <v>0.57990149294586979</v>
      </c>
      <c r="K44" s="39">
        <v>2.9903008580328166E-2</v>
      </c>
      <c r="L44" s="39">
        <v>7.6596491260300575E-2</v>
      </c>
      <c r="M44" s="39">
        <v>6.6564828278615873E-2</v>
      </c>
      <c r="N44" s="39">
        <v>0</v>
      </c>
      <c r="O44" s="39">
        <v>0.24880157513162388</v>
      </c>
      <c r="P44" s="39">
        <v>0.57623412433729637</v>
      </c>
      <c r="Q44" s="39">
        <v>2.9883492519729257E-2</v>
      </c>
      <c r="R44" s="39">
        <v>8.0108920626843702E-2</v>
      </c>
      <c r="S44" s="39">
        <v>6.497188738450678E-2</v>
      </c>
      <c r="T44" s="39">
        <v>0</v>
      </c>
    </row>
    <row r="45" spans="1:20" x14ac:dyDescent="0.3">
      <c r="A45" s="3">
        <v>402</v>
      </c>
      <c r="B45" s="4" t="s">
        <v>43</v>
      </c>
      <c r="C45" s="39">
        <v>0.27213534991027938</v>
      </c>
      <c r="D45" s="39">
        <v>0.72128941297103311</v>
      </c>
      <c r="E45" s="39">
        <v>6.5752371186875158E-3</v>
      </c>
      <c r="F45" s="39">
        <v>0</v>
      </c>
      <c r="G45" s="39">
        <v>0</v>
      </c>
      <c r="H45" s="39">
        <v>0</v>
      </c>
      <c r="I45" s="39">
        <v>0.28168027096121151</v>
      </c>
      <c r="J45" s="39">
        <v>0.70549838435484491</v>
      </c>
      <c r="K45" s="39">
        <v>6.6572366628168018E-3</v>
      </c>
      <c r="L45" s="39">
        <v>0</v>
      </c>
      <c r="M45" s="39">
        <v>6.1641080211266687E-3</v>
      </c>
      <c r="N45" s="39">
        <v>0</v>
      </c>
      <c r="O45" s="39">
        <v>0.27796072527856558</v>
      </c>
      <c r="P45" s="39">
        <v>0.71017083562951111</v>
      </c>
      <c r="Q45" s="39">
        <v>6.8952539684673173E-3</v>
      </c>
      <c r="R45" s="39">
        <v>0</v>
      </c>
      <c r="S45" s="39">
        <v>4.9731851234559605E-3</v>
      </c>
      <c r="T45" s="39">
        <v>0</v>
      </c>
    </row>
    <row r="46" spans="1:20" x14ac:dyDescent="0.3">
      <c r="A46" s="3">
        <v>403</v>
      </c>
      <c r="B46" s="4" t="s">
        <v>44</v>
      </c>
      <c r="C46" s="39">
        <v>0.25682132528605556</v>
      </c>
      <c r="D46" s="39">
        <v>0.41261159310951839</v>
      </c>
      <c r="E46" s="39">
        <v>2.9988683515654469E-2</v>
      </c>
      <c r="F46" s="39">
        <v>0.13447755563938135</v>
      </c>
      <c r="G46" s="39">
        <v>0.16610084244939016</v>
      </c>
      <c r="H46" s="39">
        <v>0</v>
      </c>
      <c r="I46" s="39">
        <v>0.28119157422410568</v>
      </c>
      <c r="J46" s="39">
        <v>0.41879596161037019</v>
      </c>
      <c r="K46" s="39">
        <v>1.55802069051477E-3</v>
      </c>
      <c r="L46" s="39">
        <v>0.13966097469774399</v>
      </c>
      <c r="M46" s="39">
        <v>0.15879346877726536</v>
      </c>
      <c r="N46" s="39">
        <v>0</v>
      </c>
      <c r="O46" s="39">
        <v>0.25936895551257255</v>
      </c>
      <c r="P46" s="39">
        <v>0.39458413926499031</v>
      </c>
      <c r="Q46" s="39">
        <v>5.0471470019342358E-2</v>
      </c>
      <c r="R46" s="39">
        <v>0.14162234042553193</v>
      </c>
      <c r="S46" s="39">
        <v>0.15395309477756286</v>
      </c>
      <c r="T46" s="39">
        <v>0</v>
      </c>
    </row>
    <row r="47" spans="1:20" x14ac:dyDescent="0.3">
      <c r="A47" s="3">
        <v>412</v>
      </c>
      <c r="B47" s="4" t="s">
        <v>45</v>
      </c>
      <c r="C47" s="39">
        <v>0.25686443415527083</v>
      </c>
      <c r="D47" s="39">
        <v>0.4126197911058469</v>
      </c>
      <c r="E47" s="39">
        <v>2.9934316786906428E-2</v>
      </c>
      <c r="F47" s="39">
        <v>0.1344352320447938</v>
      </c>
      <c r="G47" s="39">
        <v>0.16614622590718209</v>
      </c>
      <c r="H47" s="39">
        <v>0</v>
      </c>
      <c r="I47" s="39">
        <v>0.28120858733103632</v>
      </c>
      <c r="J47" s="39">
        <v>0.41871190034455341</v>
      </c>
      <c r="K47" s="39">
        <v>1.5902464882056719E-3</v>
      </c>
      <c r="L47" s="39">
        <v>0.1396766498807315</v>
      </c>
      <c r="M47" s="39">
        <v>0.15881261595547311</v>
      </c>
      <c r="N47" s="39">
        <v>0</v>
      </c>
      <c r="O47" s="39">
        <v>0.25935815147625163</v>
      </c>
      <c r="P47" s="39">
        <v>0.3946084724005135</v>
      </c>
      <c r="Q47" s="39">
        <v>5.047496790757381E-2</v>
      </c>
      <c r="R47" s="39">
        <v>0.14161745827984595</v>
      </c>
      <c r="S47" s="39">
        <v>0.15394094993581514</v>
      </c>
      <c r="T47" s="39">
        <v>0</v>
      </c>
    </row>
    <row r="48" spans="1:20" x14ac:dyDescent="0.3">
      <c r="A48" s="3">
        <v>415</v>
      </c>
      <c r="B48" s="4" t="s">
        <v>46</v>
      </c>
      <c r="C48" s="39">
        <v>0.2570860268523123</v>
      </c>
      <c r="D48" s="39">
        <v>0.41248135256091495</v>
      </c>
      <c r="E48" s="39">
        <v>2.9835902536051714E-2</v>
      </c>
      <c r="F48" s="39">
        <v>0.1345101939333665</v>
      </c>
      <c r="G48" s="39">
        <v>0.16608652411735456</v>
      </c>
      <c r="H48" s="39">
        <v>0</v>
      </c>
      <c r="I48" s="39">
        <v>0.28095474888115368</v>
      </c>
      <c r="J48" s="39">
        <v>0.41894579811039284</v>
      </c>
      <c r="K48" s="39">
        <v>1.4917951268025858E-3</v>
      </c>
      <c r="L48" s="39">
        <v>0.13973147687717555</v>
      </c>
      <c r="M48" s="39">
        <v>0.1588761810044754</v>
      </c>
      <c r="N48" s="39">
        <v>0</v>
      </c>
      <c r="O48" s="39">
        <v>0.2594049668059995</v>
      </c>
      <c r="P48" s="39">
        <v>0.39463978362429308</v>
      </c>
      <c r="Q48" s="39">
        <v>5.0405704450454877E-2</v>
      </c>
      <c r="R48" s="39">
        <v>0.14162773543152202</v>
      </c>
      <c r="S48" s="39">
        <v>0.1539218096877305</v>
      </c>
      <c r="T48" s="39">
        <v>0</v>
      </c>
    </row>
    <row r="49" spans="1:20" x14ac:dyDescent="0.3">
      <c r="A49" s="3">
        <v>417</v>
      </c>
      <c r="B49" s="4" t="s">
        <v>47</v>
      </c>
      <c r="C49" s="39">
        <v>0.25690041029466615</v>
      </c>
      <c r="D49" s="39">
        <v>0.41253263707571802</v>
      </c>
      <c r="E49" s="39">
        <v>3.0026109660574413E-2</v>
      </c>
      <c r="F49" s="39">
        <v>0.13446475195822455</v>
      </c>
      <c r="G49" s="39">
        <v>0.16607609101081686</v>
      </c>
      <c r="H49" s="39">
        <v>0</v>
      </c>
      <c r="I49" s="39">
        <v>0.28133110863922878</v>
      </c>
      <c r="J49" s="39">
        <v>0.41861327400815723</v>
      </c>
      <c r="K49" s="39">
        <v>1.5758249907304412E-3</v>
      </c>
      <c r="L49" s="39">
        <v>0.13969225064886912</v>
      </c>
      <c r="M49" s="39">
        <v>0.15878754171301446</v>
      </c>
      <c r="N49" s="39">
        <v>0</v>
      </c>
      <c r="O49" s="39">
        <v>0.25941160690333542</v>
      </c>
      <c r="P49" s="39">
        <v>0.3946168291156219</v>
      </c>
      <c r="Q49" s="39">
        <v>5.0433693999821158E-2</v>
      </c>
      <c r="R49" s="39">
        <v>0.14164356612715728</v>
      </c>
      <c r="S49" s="39">
        <v>0.15389430385406422</v>
      </c>
      <c r="T49" s="39">
        <v>0</v>
      </c>
    </row>
    <row r="50" spans="1:20" x14ac:dyDescent="0.3">
      <c r="A50" s="3">
        <v>418</v>
      </c>
      <c r="B50" s="4" t="s">
        <v>48</v>
      </c>
      <c r="C50" s="39">
        <v>0.27258127522895964</v>
      </c>
      <c r="D50" s="39">
        <v>0.72082121619861983</v>
      </c>
      <c r="E50" s="39">
        <v>6.5975085724206788E-3</v>
      </c>
      <c r="F50" s="39">
        <v>0</v>
      </c>
      <c r="G50" s="39">
        <v>0</v>
      </c>
      <c r="H50" s="39">
        <v>0</v>
      </c>
      <c r="I50" s="39">
        <v>0.28200623654969481</v>
      </c>
      <c r="J50" s="39">
        <v>0.70508147042030844</v>
      </c>
      <c r="K50" s="39">
        <v>6.6757433352365066E-3</v>
      </c>
      <c r="L50" s="39">
        <v>0</v>
      </c>
      <c r="M50" s="39">
        <v>6.2365496947604203E-3</v>
      </c>
      <c r="N50" s="39">
        <v>0</v>
      </c>
      <c r="O50" s="39">
        <v>0.27829736758063778</v>
      </c>
      <c r="P50" s="39">
        <v>0.70956704229207535</v>
      </c>
      <c r="Q50" s="39">
        <v>6.9346229298781871E-3</v>
      </c>
      <c r="R50" s="39">
        <v>0</v>
      </c>
      <c r="S50" s="39">
        <v>5.2009671974086406E-3</v>
      </c>
      <c r="T50" s="39">
        <v>0</v>
      </c>
    </row>
    <row r="51" spans="1:20" x14ac:dyDescent="0.3">
      <c r="A51" s="3">
        <v>419</v>
      </c>
      <c r="B51" s="4" t="s">
        <v>49</v>
      </c>
      <c r="C51" s="39">
        <v>0.27215663691333142</v>
      </c>
      <c r="D51" s="39">
        <v>0.72127843363086663</v>
      </c>
      <c r="E51" s="39">
        <v>6.5649294558019003E-3</v>
      </c>
      <c r="F51" s="39">
        <v>0</v>
      </c>
      <c r="G51" s="39">
        <v>0</v>
      </c>
      <c r="H51" s="39">
        <v>0</v>
      </c>
      <c r="I51" s="39">
        <v>0.28162130523851325</v>
      </c>
      <c r="J51" s="39">
        <v>0.70558969856599352</v>
      </c>
      <c r="K51" s="39">
        <v>6.6725197541703243E-3</v>
      </c>
      <c r="L51" s="39">
        <v>0</v>
      </c>
      <c r="M51" s="39">
        <v>6.1164764413227969E-3</v>
      </c>
      <c r="N51" s="39">
        <v>0</v>
      </c>
      <c r="O51" s="39">
        <v>0.27783176434861828</v>
      </c>
      <c r="P51" s="39">
        <v>0.71032493167324628</v>
      </c>
      <c r="Q51" s="39">
        <v>6.9237777102945644E-3</v>
      </c>
      <c r="R51" s="39">
        <v>0</v>
      </c>
      <c r="S51" s="39">
        <v>4.9195262678408741E-3</v>
      </c>
      <c r="T51" s="39">
        <v>0</v>
      </c>
    </row>
    <row r="52" spans="1:20" x14ac:dyDescent="0.3">
      <c r="A52" s="3">
        <v>420</v>
      </c>
      <c r="B52" s="4" t="s">
        <v>50</v>
      </c>
      <c r="C52" s="39">
        <v>0.27212032281731474</v>
      </c>
      <c r="D52" s="39">
        <v>0.72127659574468084</v>
      </c>
      <c r="E52" s="39">
        <v>6.6030814380044021E-3</v>
      </c>
      <c r="F52" s="39">
        <v>0</v>
      </c>
      <c r="G52" s="39">
        <v>0</v>
      </c>
      <c r="H52" s="39">
        <v>0</v>
      </c>
      <c r="I52" s="39">
        <v>0.28204462895692789</v>
      </c>
      <c r="J52" s="39">
        <v>0.70531544221217291</v>
      </c>
      <c r="K52" s="39">
        <v>6.6721031951960863E-3</v>
      </c>
      <c r="L52" s="39">
        <v>0</v>
      </c>
      <c r="M52" s="39">
        <v>5.9678256357031667E-3</v>
      </c>
      <c r="N52" s="39">
        <v>0</v>
      </c>
      <c r="O52" s="39">
        <v>0.2777457646652069</v>
      </c>
      <c r="P52" s="39">
        <v>0.71019169451807462</v>
      </c>
      <c r="Q52" s="39">
        <v>6.9532480504014456E-3</v>
      </c>
      <c r="R52" s="39">
        <v>0</v>
      </c>
      <c r="S52" s="39">
        <v>5.1092927663170841E-3</v>
      </c>
      <c r="T52" s="39">
        <v>0</v>
      </c>
    </row>
    <row r="53" spans="1:20" x14ac:dyDescent="0.3">
      <c r="A53" s="3">
        <v>423</v>
      </c>
      <c r="B53" s="4" t="s">
        <v>51</v>
      </c>
      <c r="C53" s="39">
        <v>0.30226144511858799</v>
      </c>
      <c r="D53" s="39">
        <v>0.37948152233866522</v>
      </c>
      <c r="E53" s="39">
        <v>0</v>
      </c>
      <c r="F53" s="39">
        <v>0</v>
      </c>
      <c r="G53" s="39">
        <v>0.26806398234969664</v>
      </c>
      <c r="H53" s="39">
        <v>5.019305019305019E-2</v>
      </c>
      <c r="I53" s="39">
        <v>0.30760368663594467</v>
      </c>
      <c r="J53" s="39">
        <v>0.39285714285714285</v>
      </c>
      <c r="K53" s="39">
        <v>0</v>
      </c>
      <c r="L53" s="39">
        <v>0</v>
      </c>
      <c r="M53" s="39">
        <v>0.25172811059907835</v>
      </c>
      <c r="N53" s="39">
        <v>4.7811059907834103E-2</v>
      </c>
      <c r="O53" s="39">
        <v>0.4051863857374392</v>
      </c>
      <c r="P53" s="39">
        <v>0.40896812533765531</v>
      </c>
      <c r="Q53" s="39">
        <v>1.9448946515397084E-2</v>
      </c>
      <c r="R53" s="39">
        <v>0</v>
      </c>
      <c r="S53" s="39">
        <v>0.15343057806591032</v>
      </c>
      <c r="T53" s="39">
        <v>1.2965964343598054E-2</v>
      </c>
    </row>
    <row r="54" spans="1:20" x14ac:dyDescent="0.3">
      <c r="A54" s="3">
        <v>425</v>
      </c>
      <c r="B54" s="4" t="s">
        <v>52</v>
      </c>
      <c r="C54" s="39">
        <v>0.30188679245283018</v>
      </c>
      <c r="D54" s="39">
        <v>0.37985048059807763</v>
      </c>
      <c r="E54" s="39">
        <v>0</v>
      </c>
      <c r="F54" s="39">
        <v>0</v>
      </c>
      <c r="G54" s="39">
        <v>0.26806692773228907</v>
      </c>
      <c r="H54" s="39">
        <v>5.019579921680313E-2</v>
      </c>
      <c r="I54" s="39">
        <v>0.30786773090079816</v>
      </c>
      <c r="J54" s="39">
        <v>0.39262637780311671</v>
      </c>
      <c r="K54" s="39">
        <v>0</v>
      </c>
      <c r="L54" s="39">
        <v>0</v>
      </c>
      <c r="M54" s="39">
        <v>0.25161535537818319</v>
      </c>
      <c r="N54" s="39">
        <v>4.789053591790194E-2</v>
      </c>
      <c r="O54" s="39">
        <v>0.40553330906443391</v>
      </c>
      <c r="P54" s="39">
        <v>0.40880961048416453</v>
      </c>
      <c r="Q54" s="39">
        <v>1.9293775027302514E-2</v>
      </c>
      <c r="R54" s="39">
        <v>0</v>
      </c>
      <c r="S54" s="39">
        <v>0.15362213323625773</v>
      </c>
      <c r="T54" s="39">
        <v>1.2741172187841281E-2</v>
      </c>
    </row>
    <row r="55" spans="1:20" x14ac:dyDescent="0.3">
      <c r="A55" s="3">
        <v>426</v>
      </c>
      <c r="B55" s="4" t="s">
        <v>18</v>
      </c>
      <c r="C55" s="39">
        <v>0.30176678445229682</v>
      </c>
      <c r="D55" s="39">
        <v>0.38021201413427563</v>
      </c>
      <c r="E55" s="39">
        <v>0</v>
      </c>
      <c r="F55" s="39">
        <v>0</v>
      </c>
      <c r="G55" s="39">
        <v>0.26784452296819788</v>
      </c>
      <c r="H55" s="39">
        <v>5.0176678445229682E-2</v>
      </c>
      <c r="I55" s="39">
        <v>0.308265078183172</v>
      </c>
      <c r="J55" s="39">
        <v>0.39166046165301566</v>
      </c>
      <c r="K55" s="39">
        <v>0</v>
      </c>
      <c r="L55" s="39">
        <v>0</v>
      </c>
      <c r="M55" s="39">
        <v>0.25167535368577809</v>
      </c>
      <c r="N55" s="39">
        <v>4.8399106478034248E-2</v>
      </c>
      <c r="O55" s="39">
        <v>0.40519105984138426</v>
      </c>
      <c r="P55" s="39">
        <v>0.40879596250901223</v>
      </c>
      <c r="Q55" s="39">
        <v>1.9466474405191059E-2</v>
      </c>
      <c r="R55" s="39">
        <v>0</v>
      </c>
      <c r="S55" s="39">
        <v>0.15356885364095169</v>
      </c>
      <c r="T55" s="39">
        <v>1.2977649603460706E-2</v>
      </c>
    </row>
    <row r="56" spans="1:20" x14ac:dyDescent="0.3">
      <c r="A56" s="3">
        <v>427</v>
      </c>
      <c r="B56" s="4" t="s">
        <v>53</v>
      </c>
      <c r="C56" s="39">
        <v>0.22713682729511081</v>
      </c>
      <c r="D56" s="39">
        <v>0.57527259936686603</v>
      </c>
      <c r="E56" s="39">
        <v>2.2423496306718256E-2</v>
      </c>
      <c r="F56" s="39">
        <v>9.1364755539922612E-2</v>
      </c>
      <c r="G56" s="39">
        <v>7.9845233907843829E-2</v>
      </c>
      <c r="H56" s="39">
        <v>3.9570875835385159E-3</v>
      </c>
      <c r="I56" s="39">
        <v>0.22667820734756683</v>
      </c>
      <c r="J56" s="39">
        <v>0.57568763223696862</v>
      </c>
      <c r="K56" s="39">
        <v>2.1254087324485478E-2</v>
      </c>
      <c r="L56" s="39">
        <v>0.10098095787651472</v>
      </c>
      <c r="M56" s="39">
        <v>6.6262742835160607E-2</v>
      </c>
      <c r="N56" s="39">
        <v>9.1363723793037119E-3</v>
      </c>
      <c r="O56" s="39">
        <v>0.19767054908485857</v>
      </c>
      <c r="P56" s="39">
        <v>0.59051580698835271</v>
      </c>
      <c r="Q56" s="39">
        <v>2.2129783693843594E-2</v>
      </c>
      <c r="R56" s="39">
        <v>8.4276206322795338E-2</v>
      </c>
      <c r="S56" s="39">
        <v>7.1464226289517471E-2</v>
      </c>
      <c r="T56" s="39">
        <v>3.394342762063228E-2</v>
      </c>
    </row>
    <row r="57" spans="1:20" x14ac:dyDescent="0.3">
      <c r="A57" s="3">
        <v>428</v>
      </c>
      <c r="B57" s="4" t="s">
        <v>54</v>
      </c>
      <c r="C57" s="39">
        <v>0.22707322707322708</v>
      </c>
      <c r="D57" s="39">
        <v>0.57519057519057515</v>
      </c>
      <c r="E57" s="39">
        <v>2.2407022407022407E-2</v>
      </c>
      <c r="F57" s="39">
        <v>9.1476091476091481E-2</v>
      </c>
      <c r="G57" s="39">
        <v>7.9926079926079932E-2</v>
      </c>
      <c r="H57" s="39">
        <v>3.9270039270039268E-3</v>
      </c>
      <c r="I57" s="39">
        <v>0.22656808967326497</v>
      </c>
      <c r="J57" s="39">
        <v>0.57572144049606488</v>
      </c>
      <c r="K57" s="39">
        <v>2.1225852611495351E-2</v>
      </c>
      <c r="L57" s="39">
        <v>0.10112091581206774</v>
      </c>
      <c r="M57" s="39">
        <v>6.6300977820176479E-2</v>
      </c>
      <c r="N57" s="39">
        <v>9.0627235869305978E-3</v>
      </c>
      <c r="O57" s="39">
        <v>0.19770485202335414</v>
      </c>
      <c r="P57" s="39">
        <v>0.59049728206160657</v>
      </c>
      <c r="Q57" s="39">
        <v>2.2146164686933763E-2</v>
      </c>
      <c r="R57" s="39">
        <v>8.4356754580229509E-2</v>
      </c>
      <c r="S57" s="39">
        <v>7.1471713307831683E-2</v>
      </c>
      <c r="T57" s="39">
        <v>3.3823233340044292E-2</v>
      </c>
    </row>
    <row r="58" spans="1:20" x14ac:dyDescent="0.3">
      <c r="A58" s="3">
        <v>429</v>
      </c>
      <c r="B58" s="4" t="s">
        <v>55</v>
      </c>
      <c r="C58" s="39">
        <v>0.22741194486983154</v>
      </c>
      <c r="D58" s="39">
        <v>0.57503828483920372</v>
      </c>
      <c r="E58" s="39">
        <v>2.2588055130168452E-2</v>
      </c>
      <c r="F58" s="39">
        <v>9.1500765696784073E-2</v>
      </c>
      <c r="G58" s="39">
        <v>7.9632465543644712E-2</v>
      </c>
      <c r="H58" s="39">
        <v>3.8284839203675345E-3</v>
      </c>
      <c r="I58" s="39">
        <v>0.22655935613682093</v>
      </c>
      <c r="J58" s="39">
        <v>0.57545271629778671</v>
      </c>
      <c r="K58" s="39">
        <v>2.1327967806841045E-2</v>
      </c>
      <c r="L58" s="39">
        <v>0.10100603621730382</v>
      </c>
      <c r="M58" s="39">
        <v>6.6398390342052319E-2</v>
      </c>
      <c r="N58" s="39">
        <v>9.2555331991951706E-3</v>
      </c>
      <c r="O58" s="39">
        <v>0.19803715387311602</v>
      </c>
      <c r="P58" s="39">
        <v>0.59025587101296884</v>
      </c>
      <c r="Q58" s="39">
        <v>2.2082018927444796E-2</v>
      </c>
      <c r="R58" s="39">
        <v>8.4121976866456366E-2</v>
      </c>
      <c r="S58" s="39">
        <v>7.1503680336487907E-2</v>
      </c>
      <c r="T58" s="39">
        <v>3.3999298983526112E-2</v>
      </c>
    </row>
    <row r="59" spans="1:20" x14ac:dyDescent="0.3">
      <c r="A59" s="3">
        <v>430</v>
      </c>
      <c r="B59" s="4" t="s">
        <v>56</v>
      </c>
      <c r="C59" s="39">
        <v>0.30348652931854198</v>
      </c>
      <c r="D59" s="39">
        <v>0.53407290015847864</v>
      </c>
      <c r="E59" s="39">
        <v>1.5055467511885896E-2</v>
      </c>
      <c r="F59" s="39">
        <v>0</v>
      </c>
      <c r="G59" s="39">
        <v>0.13391442155309033</v>
      </c>
      <c r="H59" s="39">
        <v>1.347068145800317E-2</v>
      </c>
      <c r="I59" s="39">
        <v>0.26104417670682734</v>
      </c>
      <c r="J59" s="39">
        <v>0.57188755020080317</v>
      </c>
      <c r="K59" s="39">
        <v>6.4257028112449802E-3</v>
      </c>
      <c r="L59" s="39">
        <v>0</v>
      </c>
      <c r="M59" s="39">
        <v>0.15903614457831325</v>
      </c>
      <c r="N59" s="39">
        <v>1.606425702811245E-3</v>
      </c>
      <c r="O59" s="39">
        <v>0.27396166134185301</v>
      </c>
      <c r="P59" s="39">
        <v>0.5591054313099042</v>
      </c>
      <c r="Q59" s="39">
        <v>1.5974440894568689E-2</v>
      </c>
      <c r="R59" s="39">
        <v>0</v>
      </c>
      <c r="S59" s="39">
        <v>0.12939297124600638</v>
      </c>
      <c r="T59" s="39">
        <v>2.1565495207667731E-2</v>
      </c>
    </row>
    <row r="60" spans="1:20" x14ac:dyDescent="0.3">
      <c r="A60" s="3">
        <v>432</v>
      </c>
      <c r="B60" s="4" t="s">
        <v>57</v>
      </c>
      <c r="C60" s="39">
        <v>0.30260521042084171</v>
      </c>
      <c r="D60" s="39">
        <v>0.5350701402805611</v>
      </c>
      <c r="E60" s="39">
        <v>1.503006012024048E-2</v>
      </c>
      <c r="F60" s="39">
        <v>0</v>
      </c>
      <c r="G60" s="39">
        <v>0.13426853707414829</v>
      </c>
      <c r="H60" s="39">
        <v>1.3026052104208416E-2</v>
      </c>
      <c r="I60" s="39">
        <v>0.26146341463414635</v>
      </c>
      <c r="J60" s="39">
        <v>0.57073170731707312</v>
      </c>
      <c r="K60" s="39">
        <v>6.8292682926829268E-3</v>
      </c>
      <c r="L60" s="39">
        <v>0</v>
      </c>
      <c r="M60" s="39">
        <v>0.15902439024390244</v>
      </c>
      <c r="N60" s="39">
        <v>1.9512195121951219E-3</v>
      </c>
      <c r="O60" s="39">
        <v>0.27413127413127414</v>
      </c>
      <c r="P60" s="39">
        <v>0.55984555984555984</v>
      </c>
      <c r="Q60" s="39">
        <v>1.6409266409266408E-2</v>
      </c>
      <c r="R60" s="39">
        <v>0</v>
      </c>
      <c r="S60" s="39">
        <v>0.12934362934362933</v>
      </c>
      <c r="T60" s="39">
        <v>2.0270270270270271E-2</v>
      </c>
    </row>
    <row r="61" spans="1:20" x14ac:dyDescent="0.3">
      <c r="A61" s="3">
        <v>434</v>
      </c>
      <c r="B61" s="4" t="s">
        <v>58</v>
      </c>
      <c r="C61" s="39">
        <v>0.30434782608695654</v>
      </c>
      <c r="D61" s="39">
        <v>0.53373313343328332</v>
      </c>
      <c r="E61" s="39">
        <v>1.4992503748125937E-2</v>
      </c>
      <c r="F61" s="39">
        <v>0</v>
      </c>
      <c r="G61" s="39">
        <v>0.13343328335832083</v>
      </c>
      <c r="H61" s="39">
        <v>1.3493253373313344E-2</v>
      </c>
      <c r="I61" s="39">
        <v>0.25898203592814373</v>
      </c>
      <c r="J61" s="39">
        <v>0.57335329341317365</v>
      </c>
      <c r="K61" s="39">
        <v>5.9880239520958087E-3</v>
      </c>
      <c r="L61" s="39">
        <v>0</v>
      </c>
      <c r="M61" s="39">
        <v>0.15868263473053892</v>
      </c>
      <c r="N61" s="39">
        <v>2.9940119760479044E-3</v>
      </c>
      <c r="O61" s="39">
        <v>0.27463651050080773</v>
      </c>
      <c r="P61" s="39">
        <v>0.5573505654281099</v>
      </c>
      <c r="Q61" s="39">
        <v>1.6155088852988692E-2</v>
      </c>
      <c r="R61" s="39">
        <v>0</v>
      </c>
      <c r="S61" s="39">
        <v>0.12924071082390953</v>
      </c>
      <c r="T61" s="39">
        <v>2.2617124394184167E-2</v>
      </c>
    </row>
    <row r="62" spans="1:20" x14ac:dyDescent="0.3">
      <c r="A62" s="3">
        <v>436</v>
      </c>
      <c r="B62" s="4" t="s">
        <v>59</v>
      </c>
      <c r="C62" s="39">
        <v>0.30264993026499304</v>
      </c>
      <c r="D62" s="39">
        <v>0.53417015341701535</v>
      </c>
      <c r="E62" s="39">
        <v>1.5341701534170154E-2</v>
      </c>
      <c r="F62" s="39">
        <v>0</v>
      </c>
      <c r="G62" s="39">
        <v>0.13389121338912133</v>
      </c>
      <c r="H62" s="39">
        <v>1.3947001394700139E-2</v>
      </c>
      <c r="I62" s="39">
        <v>0.25994318181818182</v>
      </c>
      <c r="J62" s="39">
        <v>0.57244318181818177</v>
      </c>
      <c r="K62" s="39">
        <v>7.102272727272727E-3</v>
      </c>
      <c r="L62" s="39">
        <v>0</v>
      </c>
      <c r="M62" s="39">
        <v>0.15767045454545456</v>
      </c>
      <c r="N62" s="39">
        <v>2.840909090909091E-3</v>
      </c>
      <c r="O62" s="39">
        <v>0.27391304347826084</v>
      </c>
      <c r="P62" s="39">
        <v>0.55942028985507242</v>
      </c>
      <c r="Q62" s="39">
        <v>1.5942028985507246E-2</v>
      </c>
      <c r="R62" s="39">
        <v>0</v>
      </c>
      <c r="S62" s="39">
        <v>0.12898550724637681</v>
      </c>
      <c r="T62" s="39">
        <v>2.1739130434782608E-2</v>
      </c>
    </row>
    <row r="63" spans="1:20" x14ac:dyDescent="0.3">
      <c r="A63" s="3">
        <v>437</v>
      </c>
      <c r="B63" s="4" t="s">
        <v>60</v>
      </c>
      <c r="C63" s="39">
        <v>0.30350358801181931</v>
      </c>
      <c r="D63" s="39">
        <v>0.53482482059940906</v>
      </c>
      <c r="E63" s="39">
        <v>1.4774166314900802E-2</v>
      </c>
      <c r="F63" s="39">
        <v>0</v>
      </c>
      <c r="G63" s="39">
        <v>0.13381173490924442</v>
      </c>
      <c r="H63" s="39">
        <v>1.3085690164626424E-2</v>
      </c>
      <c r="I63" s="39">
        <v>0.26052974381241856</v>
      </c>
      <c r="J63" s="39">
        <v>0.57186278766825882</v>
      </c>
      <c r="K63" s="39">
        <v>6.5132435953104643E-3</v>
      </c>
      <c r="L63" s="39">
        <v>0</v>
      </c>
      <c r="M63" s="39">
        <v>0.15848892748588797</v>
      </c>
      <c r="N63" s="39">
        <v>2.6052974381241857E-3</v>
      </c>
      <c r="O63" s="39">
        <v>0.27376910016977929</v>
      </c>
      <c r="P63" s="39">
        <v>0.55942275042444822</v>
      </c>
      <c r="Q63" s="39">
        <v>1.6129032258064516E-2</v>
      </c>
      <c r="R63" s="39">
        <v>0</v>
      </c>
      <c r="S63" s="39">
        <v>0.12945670628183362</v>
      </c>
      <c r="T63" s="39">
        <v>2.1222410865874362E-2</v>
      </c>
    </row>
    <row r="64" spans="1:20" x14ac:dyDescent="0.3">
      <c r="A64" s="3">
        <v>438</v>
      </c>
      <c r="B64" s="4" t="s">
        <v>61</v>
      </c>
      <c r="C64" s="39">
        <v>0.30317613089509143</v>
      </c>
      <c r="D64" s="39">
        <v>0.53416746871992304</v>
      </c>
      <c r="E64" s="39">
        <v>1.5399422521655439E-2</v>
      </c>
      <c r="F64" s="39">
        <v>0</v>
      </c>
      <c r="G64" s="39">
        <v>0.13378248315688163</v>
      </c>
      <c r="H64" s="39">
        <v>1.3474494706448507E-2</v>
      </c>
      <c r="I64" s="39">
        <v>0.26155358898721731</v>
      </c>
      <c r="J64" s="39">
        <v>0.57128810226155358</v>
      </c>
      <c r="K64" s="39">
        <v>6.8829891838741398E-3</v>
      </c>
      <c r="L64" s="39">
        <v>0</v>
      </c>
      <c r="M64" s="39">
        <v>0.1583087512291052</v>
      </c>
      <c r="N64" s="39">
        <v>1.9665683382497543E-3</v>
      </c>
      <c r="O64" s="39">
        <v>0.27317073170731709</v>
      </c>
      <c r="P64" s="39">
        <v>0.56000000000000005</v>
      </c>
      <c r="Q64" s="39">
        <v>1.6585365853658537E-2</v>
      </c>
      <c r="R64" s="39">
        <v>0</v>
      </c>
      <c r="S64" s="39">
        <v>0.12975609756097561</v>
      </c>
      <c r="T64" s="39">
        <v>2.0487804878048781E-2</v>
      </c>
    </row>
    <row r="65" spans="1:20" x14ac:dyDescent="0.3">
      <c r="A65" s="3">
        <v>439</v>
      </c>
      <c r="B65" s="4" t="s">
        <v>62</v>
      </c>
      <c r="C65" s="39">
        <v>0.3034188034188034</v>
      </c>
      <c r="D65" s="39">
        <v>0.53418803418803418</v>
      </c>
      <c r="E65" s="39">
        <v>1.5669515669515671E-2</v>
      </c>
      <c r="F65" s="39">
        <v>0</v>
      </c>
      <c r="G65" s="39">
        <v>0.13247863247863248</v>
      </c>
      <c r="H65" s="39">
        <v>1.4245014245014245E-2</v>
      </c>
      <c r="I65" s="39">
        <v>0.26131386861313871</v>
      </c>
      <c r="J65" s="39">
        <v>0.57080291970802921</v>
      </c>
      <c r="K65" s="39">
        <v>5.8394160583941602E-3</v>
      </c>
      <c r="L65" s="39">
        <v>0</v>
      </c>
      <c r="M65" s="39">
        <v>0.15912408759124089</v>
      </c>
      <c r="N65" s="39">
        <v>2.9197080291970801E-3</v>
      </c>
      <c r="O65" s="39">
        <v>0.27665706051873201</v>
      </c>
      <c r="P65" s="39">
        <v>0.55763688760806918</v>
      </c>
      <c r="Q65" s="39">
        <v>1.5850144092219021E-2</v>
      </c>
      <c r="R65" s="39">
        <v>0</v>
      </c>
      <c r="S65" s="39">
        <v>0.12824207492795389</v>
      </c>
      <c r="T65" s="39">
        <v>2.1613832853025938E-2</v>
      </c>
    </row>
    <row r="66" spans="1:20" x14ac:dyDescent="0.3">
      <c r="A66" s="3">
        <v>441</v>
      </c>
      <c r="B66" s="4" t="s">
        <v>63</v>
      </c>
      <c r="C66" s="39">
        <v>0.30340909090909091</v>
      </c>
      <c r="D66" s="39">
        <v>0.53409090909090906</v>
      </c>
      <c r="E66" s="39">
        <v>1.4772727272727272E-2</v>
      </c>
      <c r="F66" s="39">
        <v>0</v>
      </c>
      <c r="G66" s="39">
        <v>0.13409090909090909</v>
      </c>
      <c r="H66" s="39">
        <v>1.3636363636363636E-2</v>
      </c>
      <c r="I66" s="39">
        <v>0.26171428571428573</v>
      </c>
      <c r="J66" s="39">
        <v>0.57028571428571428</v>
      </c>
      <c r="K66" s="39">
        <v>6.8571428571428568E-3</v>
      </c>
      <c r="L66" s="39">
        <v>0</v>
      </c>
      <c r="M66" s="39">
        <v>0.15885714285714286</v>
      </c>
      <c r="N66" s="39">
        <v>2.2857142857142859E-3</v>
      </c>
      <c r="O66" s="39">
        <v>0.2743764172335601</v>
      </c>
      <c r="P66" s="39">
        <v>0.55895691609977327</v>
      </c>
      <c r="Q66" s="39">
        <v>1.5873015873015872E-2</v>
      </c>
      <c r="R66" s="39">
        <v>0</v>
      </c>
      <c r="S66" s="39">
        <v>0.12925170068027211</v>
      </c>
      <c r="T66" s="39">
        <v>2.1541950113378686E-2</v>
      </c>
    </row>
    <row r="67" spans="1:20" x14ac:dyDescent="0.3">
      <c r="A67" s="3">
        <v>501</v>
      </c>
      <c r="B67" s="4" t="s">
        <v>64</v>
      </c>
      <c r="C67" s="39">
        <v>0.25718543751330636</v>
      </c>
      <c r="D67" s="39">
        <v>0.44886807181889149</v>
      </c>
      <c r="E67" s="39">
        <v>1.7528919168263431E-2</v>
      </c>
      <c r="F67" s="39">
        <v>9.8360655737704916E-2</v>
      </c>
      <c r="G67" s="39">
        <v>0.1780569157618338</v>
      </c>
      <c r="H67" s="39">
        <v>0</v>
      </c>
      <c r="I67" s="39">
        <v>0.2512708787218591</v>
      </c>
      <c r="J67" s="39">
        <v>0.48107802791898652</v>
      </c>
      <c r="K67" s="39">
        <v>3.8005325587024935E-2</v>
      </c>
      <c r="L67" s="39">
        <v>0.11651738884854353</v>
      </c>
      <c r="M67" s="39">
        <v>0.11312837892358589</v>
      </c>
      <c r="N67" s="39">
        <v>0</v>
      </c>
      <c r="O67" s="39">
        <v>0.22693908437381763</v>
      </c>
      <c r="P67" s="39">
        <v>0.46810442678774122</v>
      </c>
      <c r="Q67" s="39">
        <v>4.298146046159667E-2</v>
      </c>
      <c r="R67" s="39">
        <v>0.11471812334468406</v>
      </c>
      <c r="S67" s="39">
        <v>0.14725690503216043</v>
      </c>
      <c r="T67" s="39">
        <v>0</v>
      </c>
    </row>
    <row r="68" spans="1:20" x14ac:dyDescent="0.3">
      <c r="A68" s="3">
        <v>502</v>
      </c>
      <c r="B68" s="4" t="s">
        <v>65</v>
      </c>
      <c r="C68" s="39">
        <v>0.30081960561551568</v>
      </c>
      <c r="D68" s="39">
        <v>0.46823013876491115</v>
      </c>
      <c r="E68" s="39">
        <v>0</v>
      </c>
      <c r="F68" s="39">
        <v>0.18396494360139576</v>
      </c>
      <c r="G68" s="39">
        <v>0</v>
      </c>
      <c r="H68" s="39">
        <v>4.6985312018177391E-2</v>
      </c>
      <c r="I68" s="39">
        <v>0.28926959954878739</v>
      </c>
      <c r="J68" s="39">
        <v>0.49245628877608572</v>
      </c>
      <c r="K68" s="39">
        <v>0</v>
      </c>
      <c r="L68" s="39">
        <v>0.16864072194021432</v>
      </c>
      <c r="M68" s="39">
        <v>0</v>
      </c>
      <c r="N68" s="39">
        <v>4.9633389734912575E-2</v>
      </c>
      <c r="O68" s="39">
        <v>0.29804336989032904</v>
      </c>
      <c r="P68" s="39">
        <v>0.51925473579262216</v>
      </c>
      <c r="Q68" s="39">
        <v>0</v>
      </c>
      <c r="R68" s="39">
        <v>0.13789880358923232</v>
      </c>
      <c r="S68" s="39">
        <v>0</v>
      </c>
      <c r="T68" s="39">
        <v>4.4803090727816547E-2</v>
      </c>
    </row>
    <row r="69" spans="1:20" x14ac:dyDescent="0.3">
      <c r="A69" s="3">
        <v>511</v>
      </c>
      <c r="B69" s="4" t="s">
        <v>66</v>
      </c>
      <c r="C69" s="39">
        <v>0.18839023691933288</v>
      </c>
      <c r="D69" s="39">
        <v>0.72843747763223821</v>
      </c>
      <c r="E69" s="39">
        <v>3.9581991267625793E-2</v>
      </c>
      <c r="F69" s="39">
        <v>0</v>
      </c>
      <c r="G69" s="39">
        <v>4.3590294180803089E-2</v>
      </c>
      <c r="H69" s="39">
        <v>0</v>
      </c>
      <c r="I69" s="39">
        <v>0.15525852972212453</v>
      </c>
      <c r="J69" s="39">
        <v>0.65909250791417529</v>
      </c>
      <c r="K69" s="39">
        <v>2.4481181850158285E-2</v>
      </c>
      <c r="L69" s="39">
        <v>0</v>
      </c>
      <c r="M69" s="39">
        <v>0.14512838550826596</v>
      </c>
      <c r="N69" s="39">
        <v>1.6039395005276121E-2</v>
      </c>
      <c r="O69" s="39">
        <v>0.19436741767764298</v>
      </c>
      <c r="P69" s="39">
        <v>0.69124783362218378</v>
      </c>
      <c r="Q69" s="39">
        <v>1.2478336221837088E-2</v>
      </c>
      <c r="R69" s="39">
        <v>0</v>
      </c>
      <c r="S69" s="39">
        <v>8.6308492201039852E-2</v>
      </c>
      <c r="T69" s="39">
        <v>1.5597920277296361E-2</v>
      </c>
    </row>
    <row r="70" spans="1:20" x14ac:dyDescent="0.3">
      <c r="A70" s="3">
        <v>512</v>
      </c>
      <c r="B70" s="4" t="s">
        <v>67</v>
      </c>
      <c r="C70" s="39">
        <v>0.18784927351109695</v>
      </c>
      <c r="D70" s="39">
        <v>0.72888392144339775</v>
      </c>
      <c r="E70" s="39">
        <v>3.9677470860609937E-2</v>
      </c>
      <c r="F70" s="39">
        <v>0</v>
      </c>
      <c r="G70" s="39">
        <v>4.3589334184895419E-2</v>
      </c>
      <c r="H70" s="39">
        <v>0</v>
      </c>
      <c r="I70" s="39">
        <v>0.15539695386652932</v>
      </c>
      <c r="J70" s="39">
        <v>0.65874475756015016</v>
      </c>
      <c r="K70" s="39">
        <v>2.4722242660584214E-2</v>
      </c>
      <c r="L70" s="39">
        <v>0</v>
      </c>
      <c r="M70" s="39">
        <v>0.14524317563093225</v>
      </c>
      <c r="N70" s="39">
        <v>1.5892870281804135E-2</v>
      </c>
      <c r="O70" s="39">
        <v>0.19470852017937218</v>
      </c>
      <c r="P70" s="39">
        <v>0.69121076233183865</v>
      </c>
      <c r="Q70" s="39">
        <v>1.2376681614349776E-2</v>
      </c>
      <c r="R70" s="39">
        <v>0</v>
      </c>
      <c r="S70" s="39">
        <v>8.6098654708520184E-2</v>
      </c>
      <c r="T70" s="39">
        <v>1.5605381165919282E-2</v>
      </c>
    </row>
    <row r="71" spans="1:20" x14ac:dyDescent="0.3">
      <c r="A71" s="3">
        <v>513</v>
      </c>
      <c r="B71" s="4" t="s">
        <v>68</v>
      </c>
      <c r="C71" s="39">
        <v>0.18819870555602256</v>
      </c>
      <c r="D71" s="39">
        <v>0.72825081953433646</v>
      </c>
      <c r="E71" s="39">
        <v>4.0010086576447848E-2</v>
      </c>
      <c r="F71" s="39">
        <v>0</v>
      </c>
      <c r="G71" s="39">
        <v>4.3540388333193243E-2</v>
      </c>
      <c r="H71" s="39">
        <v>0</v>
      </c>
      <c r="I71" s="39">
        <v>0.15461668955489136</v>
      </c>
      <c r="J71" s="39">
        <v>0.65974634461588189</v>
      </c>
      <c r="K71" s="39">
        <v>2.4234590839324666E-2</v>
      </c>
      <c r="L71" s="39">
        <v>0</v>
      </c>
      <c r="M71" s="39">
        <v>0.14540754503594799</v>
      </c>
      <c r="N71" s="39">
        <v>1.5994829953954279E-2</v>
      </c>
      <c r="O71" s="39">
        <v>0.19571683521713265</v>
      </c>
      <c r="P71" s="39">
        <v>0.69066032123735877</v>
      </c>
      <c r="Q71" s="39">
        <v>1.1897679952409279E-2</v>
      </c>
      <c r="R71" s="39">
        <v>0</v>
      </c>
      <c r="S71" s="39">
        <v>8.6258179654967279E-2</v>
      </c>
      <c r="T71" s="39">
        <v>1.5466983938132063E-2</v>
      </c>
    </row>
    <row r="72" spans="1:20" x14ac:dyDescent="0.3">
      <c r="A72" s="3">
        <v>514</v>
      </c>
      <c r="B72" s="4" t="s">
        <v>69</v>
      </c>
      <c r="C72" s="39">
        <v>0.18847771236333055</v>
      </c>
      <c r="D72" s="39">
        <v>0.72792262405382691</v>
      </c>
      <c r="E72" s="39">
        <v>4.0033641715727514E-2</v>
      </c>
      <c r="F72" s="39">
        <v>0</v>
      </c>
      <c r="G72" s="39">
        <v>4.356602186711523E-2</v>
      </c>
      <c r="H72" s="39">
        <v>0</v>
      </c>
      <c r="I72" s="39">
        <v>0.15451488559009269</v>
      </c>
      <c r="J72" s="39">
        <v>0.65996883457721645</v>
      </c>
      <c r="K72" s="39">
        <v>2.4604281144919218E-2</v>
      </c>
      <c r="L72" s="39">
        <v>0</v>
      </c>
      <c r="M72" s="39">
        <v>0.14516525875502337</v>
      </c>
      <c r="N72" s="39">
        <v>1.5746739932748298E-2</v>
      </c>
      <c r="O72" s="39">
        <v>0.19517366720516965</v>
      </c>
      <c r="P72" s="39">
        <v>0.69093295638126007</v>
      </c>
      <c r="Q72" s="39">
        <v>1.2116316639741519E-2</v>
      </c>
      <c r="R72" s="39">
        <v>0</v>
      </c>
      <c r="S72" s="39">
        <v>8.6025848142164782E-2</v>
      </c>
      <c r="T72" s="39">
        <v>1.5751211631663976E-2</v>
      </c>
    </row>
    <row r="73" spans="1:20" x14ac:dyDescent="0.3">
      <c r="A73" s="3">
        <v>515</v>
      </c>
      <c r="B73" s="4" t="s">
        <v>70</v>
      </c>
      <c r="C73" s="39">
        <v>0.18853742561854056</v>
      </c>
      <c r="D73" s="39">
        <v>0.7285207224136131</v>
      </c>
      <c r="E73" s="39">
        <v>3.9461321641089883E-2</v>
      </c>
      <c r="F73" s="39">
        <v>0</v>
      </c>
      <c r="G73" s="39">
        <v>4.3480530326756445E-2</v>
      </c>
      <c r="H73" s="39">
        <v>0</v>
      </c>
      <c r="I73" s="39">
        <v>0.1549716333233801</v>
      </c>
      <c r="J73" s="39">
        <v>0.65959988056136165</v>
      </c>
      <c r="K73" s="39">
        <v>2.4186324275903254E-2</v>
      </c>
      <c r="L73" s="39">
        <v>0</v>
      </c>
      <c r="M73" s="39">
        <v>0.14541654225141831</v>
      </c>
      <c r="N73" s="39">
        <v>1.5825619587936698E-2</v>
      </c>
      <c r="O73" s="39">
        <v>0.19462365591397848</v>
      </c>
      <c r="P73" s="39">
        <v>0.6913978494623656</v>
      </c>
      <c r="Q73" s="39">
        <v>1.218637992831541E-2</v>
      </c>
      <c r="R73" s="39">
        <v>0</v>
      </c>
      <c r="S73" s="39">
        <v>8.6021505376344079E-2</v>
      </c>
      <c r="T73" s="39">
        <v>1.5770609318996414E-2</v>
      </c>
    </row>
    <row r="74" spans="1:20" x14ac:dyDescent="0.3">
      <c r="A74" s="3">
        <v>516</v>
      </c>
      <c r="B74" s="4" t="s">
        <v>71</v>
      </c>
      <c r="C74" s="39">
        <v>0.25205761316872427</v>
      </c>
      <c r="D74" s="39">
        <v>0.49725651577503427</v>
      </c>
      <c r="E74" s="39">
        <v>2.1604938271604937E-2</v>
      </c>
      <c r="F74" s="39">
        <v>0.10185185185185185</v>
      </c>
      <c r="G74" s="39">
        <v>0.12722908093278465</v>
      </c>
      <c r="H74" s="39">
        <v>0</v>
      </c>
      <c r="I74" s="39">
        <v>0.25754458161865568</v>
      </c>
      <c r="J74" s="39">
        <v>0.5092592592592593</v>
      </c>
      <c r="K74" s="39">
        <v>1.0631001371742112E-2</v>
      </c>
      <c r="L74" s="39">
        <v>9.7736625514403291E-2</v>
      </c>
      <c r="M74" s="39">
        <v>0.12482853223593965</v>
      </c>
      <c r="N74" s="39">
        <v>0</v>
      </c>
      <c r="O74" s="39">
        <v>0.25356521739130433</v>
      </c>
      <c r="P74" s="39">
        <v>0.51930434782608692</v>
      </c>
      <c r="Q74" s="39">
        <v>0</v>
      </c>
      <c r="R74" s="39">
        <v>9.4956521739130439E-2</v>
      </c>
      <c r="S74" s="39">
        <v>0.1262608695652174</v>
      </c>
      <c r="T74" s="39">
        <v>5.9130434782608699E-3</v>
      </c>
    </row>
    <row r="75" spans="1:20" x14ac:dyDescent="0.3">
      <c r="A75" s="3">
        <v>517</v>
      </c>
      <c r="B75" s="4" t="s">
        <v>72</v>
      </c>
      <c r="C75" s="39">
        <v>0.18833082518184097</v>
      </c>
      <c r="D75" s="39">
        <v>0.72849260095309742</v>
      </c>
      <c r="E75" s="39">
        <v>3.9503386004514668E-2</v>
      </c>
      <c r="F75" s="39">
        <v>0</v>
      </c>
      <c r="G75" s="39">
        <v>4.3673187860546775E-2</v>
      </c>
      <c r="H75" s="39">
        <v>0</v>
      </c>
      <c r="I75" s="39">
        <v>0.15490909090909091</v>
      </c>
      <c r="J75" s="39">
        <v>0.65963636363636369</v>
      </c>
      <c r="K75" s="39">
        <v>2.4363636363636365E-2</v>
      </c>
      <c r="L75" s="39">
        <v>0</v>
      </c>
      <c r="M75" s="39">
        <v>0.14527272727272728</v>
      </c>
      <c r="N75" s="39">
        <v>1.5818181818181818E-2</v>
      </c>
      <c r="O75" s="39">
        <v>0.19476722670416696</v>
      </c>
      <c r="P75" s="39">
        <v>0.69132558655910004</v>
      </c>
      <c r="Q75" s="39">
        <v>1.2434312782177487E-2</v>
      </c>
      <c r="R75" s="39">
        <v>0</v>
      </c>
      <c r="S75" s="39">
        <v>8.6152024276515443E-2</v>
      </c>
      <c r="T75" s="39">
        <v>1.5320849678040116E-2</v>
      </c>
    </row>
    <row r="76" spans="1:20" x14ac:dyDescent="0.3">
      <c r="A76" s="3">
        <v>519</v>
      </c>
      <c r="B76" s="4" t="s">
        <v>73</v>
      </c>
      <c r="C76" s="39">
        <v>0.25227963525835867</v>
      </c>
      <c r="D76" s="39">
        <v>0.49726443768996959</v>
      </c>
      <c r="E76" s="39">
        <v>2.1276595744680851E-2</v>
      </c>
      <c r="F76" s="39">
        <v>0.10212765957446808</v>
      </c>
      <c r="G76" s="39">
        <v>0.1270516717325228</v>
      </c>
      <c r="H76" s="39">
        <v>0</v>
      </c>
      <c r="I76" s="39">
        <v>0.25719424460431656</v>
      </c>
      <c r="J76" s="39">
        <v>0.51019184652278182</v>
      </c>
      <c r="K76" s="39">
        <v>1.0191846522781775E-2</v>
      </c>
      <c r="L76" s="39">
        <v>9.772182254196643E-2</v>
      </c>
      <c r="M76" s="39">
        <v>0.12470023980815348</v>
      </c>
      <c r="N76" s="39">
        <v>0</v>
      </c>
      <c r="O76" s="39">
        <v>0.25374027528426091</v>
      </c>
      <c r="P76" s="39">
        <v>0.51885098743267499</v>
      </c>
      <c r="Q76" s="39">
        <v>0</v>
      </c>
      <c r="R76" s="39">
        <v>9.515260323159784E-2</v>
      </c>
      <c r="S76" s="39">
        <v>0.12627169359664872</v>
      </c>
      <c r="T76" s="39">
        <v>5.9844404548174742E-3</v>
      </c>
    </row>
    <row r="77" spans="1:20" x14ac:dyDescent="0.3">
      <c r="A77" s="3">
        <v>520</v>
      </c>
      <c r="B77" s="4" t="s">
        <v>74</v>
      </c>
      <c r="C77" s="39">
        <v>0.25238473767885533</v>
      </c>
      <c r="D77" s="39">
        <v>0.49721780604133547</v>
      </c>
      <c r="E77" s="39">
        <v>2.1462639109697933E-2</v>
      </c>
      <c r="F77" s="39">
        <v>0.10174880763116058</v>
      </c>
      <c r="G77" s="39">
        <v>0.12718600953895071</v>
      </c>
      <c r="H77" s="39">
        <v>0</v>
      </c>
      <c r="I77" s="39">
        <v>0.25752380952380954</v>
      </c>
      <c r="J77" s="39">
        <v>0.5093333333333333</v>
      </c>
      <c r="K77" s="39">
        <v>1.0285714285714285E-2</v>
      </c>
      <c r="L77" s="39">
        <v>9.7904761904761911E-2</v>
      </c>
      <c r="M77" s="39">
        <v>0.12495238095238095</v>
      </c>
      <c r="N77" s="39">
        <v>0</v>
      </c>
      <c r="O77" s="39">
        <v>0.25368502715283164</v>
      </c>
      <c r="P77" s="39">
        <v>0.51900698215671059</v>
      </c>
      <c r="Q77" s="39">
        <v>0</v>
      </c>
      <c r="R77" s="39">
        <v>9.5034910783553139E-2</v>
      </c>
      <c r="S77" s="39">
        <v>0.12645461598138091</v>
      </c>
      <c r="T77" s="39">
        <v>5.8184639255236615E-3</v>
      </c>
    </row>
    <row r="78" spans="1:20" x14ac:dyDescent="0.3">
      <c r="A78" s="3">
        <v>521</v>
      </c>
      <c r="B78" s="4" t="s">
        <v>75</v>
      </c>
      <c r="C78" s="39">
        <v>0.25696804894629505</v>
      </c>
      <c r="D78" s="39">
        <v>0.44901427600271926</v>
      </c>
      <c r="E78" s="39">
        <v>1.7675050985723997E-2</v>
      </c>
      <c r="F78" s="39">
        <v>9.8232494901427603E-2</v>
      </c>
      <c r="G78" s="39">
        <v>0.17811012916383412</v>
      </c>
      <c r="H78" s="39">
        <v>0</v>
      </c>
      <c r="I78" s="39">
        <v>0.25131086142322095</v>
      </c>
      <c r="J78" s="39">
        <v>0.48127340823970038</v>
      </c>
      <c r="K78" s="39">
        <v>3.7827715355805244E-2</v>
      </c>
      <c r="L78" s="39">
        <v>0.11647940074906367</v>
      </c>
      <c r="M78" s="39">
        <v>0.11310861423220973</v>
      </c>
      <c r="N78" s="39">
        <v>0</v>
      </c>
      <c r="O78" s="39">
        <v>0.22741326004809345</v>
      </c>
      <c r="P78" s="39">
        <v>0.46788045345242185</v>
      </c>
      <c r="Q78" s="39">
        <v>4.2940570250772928E-2</v>
      </c>
      <c r="R78" s="39">
        <v>0.11473720371006527</v>
      </c>
      <c r="S78" s="39">
        <v>0.14702851253864652</v>
      </c>
      <c r="T78" s="39">
        <v>0</v>
      </c>
    </row>
    <row r="79" spans="1:20" x14ac:dyDescent="0.3">
      <c r="A79" s="3">
        <v>522</v>
      </c>
      <c r="B79" s="4" t="s">
        <v>76</v>
      </c>
      <c r="C79" s="39">
        <v>0.25728987993138935</v>
      </c>
      <c r="D79" s="39">
        <v>0.44882790165809033</v>
      </c>
      <c r="E79" s="39">
        <v>1.7438536306460833E-2</v>
      </c>
      <c r="F79" s="39">
        <v>9.8341909662664373E-2</v>
      </c>
      <c r="G79" s="39">
        <v>0.17810177244139508</v>
      </c>
      <c r="H79" s="39">
        <v>0</v>
      </c>
      <c r="I79" s="39">
        <v>0.25152390118703882</v>
      </c>
      <c r="J79" s="39">
        <v>0.48091113249919792</v>
      </c>
      <c r="K79" s="39">
        <v>3.7856913699069621E-2</v>
      </c>
      <c r="L79" s="39">
        <v>0.11645813282001925</v>
      </c>
      <c r="M79" s="39">
        <v>0.11324991979467437</v>
      </c>
      <c r="N79" s="39">
        <v>0</v>
      </c>
      <c r="O79" s="39">
        <v>0.22713414634146342</v>
      </c>
      <c r="P79" s="39">
        <v>0.46798780487804881</v>
      </c>
      <c r="Q79" s="39">
        <v>4.2987804878048777E-2</v>
      </c>
      <c r="R79" s="39">
        <v>0.11463414634146342</v>
      </c>
      <c r="S79" s="39">
        <v>0.1472560975609756</v>
      </c>
      <c r="T79" s="39">
        <v>0</v>
      </c>
    </row>
    <row r="80" spans="1:20" x14ac:dyDescent="0.3">
      <c r="A80" s="3">
        <v>528</v>
      </c>
      <c r="B80" s="4" t="s">
        <v>77</v>
      </c>
      <c r="C80" s="39">
        <v>0.3008411677387432</v>
      </c>
      <c r="D80" s="39">
        <v>0.46825004123371267</v>
      </c>
      <c r="E80" s="39">
        <v>0</v>
      </c>
      <c r="F80" s="39">
        <v>0.18390235856836551</v>
      </c>
      <c r="G80" s="39">
        <v>0</v>
      </c>
      <c r="H80" s="39">
        <v>4.7006432459178626E-2</v>
      </c>
      <c r="I80" s="39">
        <v>0.28924544666088464</v>
      </c>
      <c r="J80" s="39">
        <v>0.49248337669846776</v>
      </c>
      <c r="K80" s="39">
        <v>0</v>
      </c>
      <c r="L80" s="39">
        <v>0.16869037294015612</v>
      </c>
      <c r="M80" s="39">
        <v>0</v>
      </c>
      <c r="N80" s="39">
        <v>4.958080370049147E-2</v>
      </c>
      <c r="O80" s="39">
        <v>0.29807069791531787</v>
      </c>
      <c r="P80" s="39">
        <v>0.51922827916612713</v>
      </c>
      <c r="Q80" s="39">
        <v>0</v>
      </c>
      <c r="R80" s="39">
        <v>0.13789977987828564</v>
      </c>
      <c r="S80" s="39">
        <v>0</v>
      </c>
      <c r="T80" s="39">
        <v>4.4801243040269327E-2</v>
      </c>
    </row>
    <row r="81" spans="1:20" x14ac:dyDescent="0.3">
      <c r="A81" s="3">
        <v>529</v>
      </c>
      <c r="B81" s="4" t="s">
        <v>78</v>
      </c>
      <c r="C81" s="39">
        <v>0.30085533655634067</v>
      </c>
      <c r="D81" s="39">
        <v>0.46820379323168465</v>
      </c>
      <c r="E81" s="39">
        <v>0</v>
      </c>
      <c r="F81" s="39">
        <v>0.18389735961323911</v>
      </c>
      <c r="G81" s="39">
        <v>0</v>
      </c>
      <c r="H81" s="39">
        <v>4.7043510598735593E-2</v>
      </c>
      <c r="I81" s="39">
        <v>0.28919973975276514</v>
      </c>
      <c r="J81" s="39">
        <v>0.49251789199739754</v>
      </c>
      <c r="K81" s="39">
        <v>0</v>
      </c>
      <c r="L81" s="39">
        <v>0.16867273910214703</v>
      </c>
      <c r="M81" s="39">
        <v>0</v>
      </c>
      <c r="N81" s="39">
        <v>4.9609629147690307E-2</v>
      </c>
      <c r="O81" s="39">
        <v>0.29810181190681623</v>
      </c>
      <c r="P81" s="39">
        <v>0.51912568306010931</v>
      </c>
      <c r="Q81" s="39">
        <v>0</v>
      </c>
      <c r="R81" s="39">
        <v>0.13790624101236698</v>
      </c>
      <c r="S81" s="39">
        <v>0</v>
      </c>
      <c r="T81" s="39">
        <v>4.4866264020707508E-2</v>
      </c>
    </row>
    <row r="82" spans="1:20" x14ac:dyDescent="0.3">
      <c r="A82" s="3">
        <v>532</v>
      </c>
      <c r="B82" s="4" t="s">
        <v>79</v>
      </c>
      <c r="C82" s="39">
        <v>0.16823495865412033</v>
      </c>
      <c r="D82" s="39">
        <v>0.6107784431137725</v>
      </c>
      <c r="E82" s="39">
        <v>0</v>
      </c>
      <c r="F82" s="39">
        <v>0.1317365269461078</v>
      </c>
      <c r="G82" s="39">
        <v>8.9250071285999433E-2</v>
      </c>
      <c r="H82" s="39">
        <v>0</v>
      </c>
      <c r="I82" s="39">
        <v>0.23453453453453454</v>
      </c>
      <c r="J82" s="39">
        <v>0.52304122304122302</v>
      </c>
      <c r="K82" s="39">
        <v>4.0076440076440081E-2</v>
      </c>
      <c r="L82" s="39">
        <v>0.13636363636363635</v>
      </c>
      <c r="M82" s="39">
        <v>6.5984165984165982E-2</v>
      </c>
      <c r="N82" s="39">
        <v>0</v>
      </c>
      <c r="O82" s="39">
        <v>0.21336469286109574</v>
      </c>
      <c r="P82" s="39">
        <v>0.50359712230215825</v>
      </c>
      <c r="Q82" s="39">
        <v>9.6734919756502502E-2</v>
      </c>
      <c r="R82" s="39">
        <v>0.13184836745987824</v>
      </c>
      <c r="S82" s="39">
        <v>5.4454897620365247E-2</v>
      </c>
      <c r="T82" s="39">
        <v>0</v>
      </c>
    </row>
    <row r="83" spans="1:20" x14ac:dyDescent="0.3">
      <c r="A83" s="3">
        <v>533</v>
      </c>
      <c r="B83" s="4" t="s">
        <v>80</v>
      </c>
      <c r="C83" s="39">
        <v>0.1684514003294893</v>
      </c>
      <c r="D83" s="39">
        <v>0.61058484349258646</v>
      </c>
      <c r="E83" s="39">
        <v>0</v>
      </c>
      <c r="F83" s="39">
        <v>0.13179571663920922</v>
      </c>
      <c r="G83" s="39">
        <v>8.9168039538714994E-2</v>
      </c>
      <c r="H83" s="39">
        <v>0</v>
      </c>
      <c r="I83" s="39">
        <v>0.23510594182579331</v>
      </c>
      <c r="J83" s="39">
        <v>0.52267925198949461</v>
      </c>
      <c r="K83" s="39">
        <v>4.0046602555241798E-2</v>
      </c>
      <c r="L83" s="39">
        <v>0.13629272723682392</v>
      </c>
      <c r="M83" s="39">
        <v>6.5875476392646279E-2</v>
      </c>
      <c r="N83" s="39">
        <v>0</v>
      </c>
      <c r="O83" s="39">
        <v>0.21306379520520113</v>
      </c>
      <c r="P83" s="39">
        <v>0.50386021942299875</v>
      </c>
      <c r="Q83" s="39">
        <v>9.6789922795611535E-2</v>
      </c>
      <c r="R83" s="39">
        <v>0.13169443315725315</v>
      </c>
      <c r="S83" s="39">
        <v>5.4591629418935389E-2</v>
      </c>
      <c r="T83" s="39">
        <v>0</v>
      </c>
    </row>
    <row r="84" spans="1:20" x14ac:dyDescent="0.3">
      <c r="A84" s="3">
        <v>534</v>
      </c>
      <c r="B84" s="4" t="s">
        <v>81</v>
      </c>
      <c r="C84" s="39">
        <v>0.16828434723171565</v>
      </c>
      <c r="D84" s="39">
        <v>0.61079972658920023</v>
      </c>
      <c r="E84" s="39">
        <v>0</v>
      </c>
      <c r="F84" s="39">
        <v>0.131784005468216</v>
      </c>
      <c r="G84" s="39">
        <v>8.9131920710868076E-2</v>
      </c>
      <c r="H84" s="39">
        <v>0</v>
      </c>
      <c r="I84" s="39">
        <v>0.23495592685173003</v>
      </c>
      <c r="J84" s="39">
        <v>0.52273385080910406</v>
      </c>
      <c r="K84" s="39">
        <v>4.0073674516510983E-2</v>
      </c>
      <c r="L84" s="39">
        <v>0.13627154321799761</v>
      </c>
      <c r="M84" s="39">
        <v>6.5965004604657276E-2</v>
      </c>
      <c r="N84" s="39">
        <v>0</v>
      </c>
      <c r="O84" s="39">
        <v>0.21313701761462953</v>
      </c>
      <c r="P84" s="39">
        <v>0.50376495898883955</v>
      </c>
      <c r="Q84" s="39">
        <v>9.6826677423692345E-2</v>
      </c>
      <c r="R84" s="39">
        <v>0.13174667204517948</v>
      </c>
      <c r="S84" s="39">
        <v>5.4524673927658994E-2</v>
      </c>
      <c r="T84" s="39">
        <v>0</v>
      </c>
    </row>
    <row r="85" spans="1:20" x14ac:dyDescent="0.3">
      <c r="A85" s="3">
        <v>536</v>
      </c>
      <c r="B85" s="4" t="s">
        <v>82</v>
      </c>
      <c r="C85" s="39">
        <v>0.30069643588693157</v>
      </c>
      <c r="D85" s="39">
        <v>0.46825071691929537</v>
      </c>
      <c r="E85" s="39">
        <v>0</v>
      </c>
      <c r="F85" s="39">
        <v>0.18394100778369521</v>
      </c>
      <c r="G85" s="39">
        <v>0</v>
      </c>
      <c r="H85" s="39">
        <v>4.7111839410077835E-2</v>
      </c>
      <c r="I85" s="39">
        <v>0.28913509649749819</v>
      </c>
      <c r="J85" s="39">
        <v>0.49249463902787705</v>
      </c>
      <c r="K85" s="39">
        <v>0</v>
      </c>
      <c r="L85" s="39">
        <v>0.16869192280200143</v>
      </c>
      <c r="M85" s="39">
        <v>0</v>
      </c>
      <c r="N85" s="39">
        <v>4.9678341672623305E-2</v>
      </c>
      <c r="O85" s="39">
        <v>0.29809861424427975</v>
      </c>
      <c r="P85" s="39">
        <v>0.51917499194328065</v>
      </c>
      <c r="Q85" s="39">
        <v>0</v>
      </c>
      <c r="R85" s="39">
        <v>0.13793103448275862</v>
      </c>
      <c r="S85" s="39">
        <v>0</v>
      </c>
      <c r="T85" s="39">
        <v>4.4795359329680956E-2</v>
      </c>
    </row>
    <row r="86" spans="1:20" x14ac:dyDescent="0.3">
      <c r="A86" s="3">
        <v>538</v>
      </c>
      <c r="B86" s="4" t="s">
        <v>83</v>
      </c>
      <c r="C86" s="39">
        <v>0.30060120240480964</v>
      </c>
      <c r="D86" s="39">
        <v>0.4682698730794923</v>
      </c>
      <c r="E86" s="39">
        <v>0</v>
      </c>
      <c r="F86" s="39">
        <v>0.18403473613894455</v>
      </c>
      <c r="G86" s="39">
        <v>0</v>
      </c>
      <c r="H86" s="39">
        <v>4.7094188376753505E-2</v>
      </c>
      <c r="I86" s="39">
        <v>0.28931708699348258</v>
      </c>
      <c r="J86" s="39">
        <v>0.49249079059223577</v>
      </c>
      <c r="K86" s="39">
        <v>0</v>
      </c>
      <c r="L86" s="39">
        <v>0.1686030036837631</v>
      </c>
      <c r="M86" s="39">
        <v>0</v>
      </c>
      <c r="N86" s="39">
        <v>4.9589118730518564E-2</v>
      </c>
      <c r="O86" s="39">
        <v>0.29805013927576601</v>
      </c>
      <c r="P86" s="39">
        <v>0.51911876424411241</v>
      </c>
      <c r="Q86" s="39">
        <v>0</v>
      </c>
      <c r="R86" s="39">
        <v>0.13800962268928843</v>
      </c>
      <c r="S86" s="39">
        <v>0</v>
      </c>
      <c r="T86" s="39">
        <v>4.4821473790833122E-2</v>
      </c>
    </row>
    <row r="87" spans="1:20" x14ac:dyDescent="0.3">
      <c r="A87" s="3">
        <v>540</v>
      </c>
      <c r="B87" s="4" t="s">
        <v>84</v>
      </c>
      <c r="C87" s="39">
        <v>0.2260742735330416</v>
      </c>
      <c r="D87" s="39">
        <v>0.55811735667003248</v>
      </c>
      <c r="E87" s="39">
        <v>0</v>
      </c>
      <c r="F87" s="39">
        <v>5.8902726354762701E-2</v>
      </c>
      <c r="G87" s="39">
        <v>3.0797711208347355E-2</v>
      </c>
      <c r="H87" s="39">
        <v>0.12610793223381578</v>
      </c>
      <c r="I87" s="39">
        <v>0.22859204173372549</v>
      </c>
      <c r="J87" s="39">
        <v>0.56468172484599588</v>
      </c>
      <c r="K87" s="39">
        <v>0</v>
      </c>
      <c r="L87" s="39">
        <v>5.7328375603529602E-2</v>
      </c>
      <c r="M87" s="39">
        <v>3.1577779011043895E-2</v>
      </c>
      <c r="N87" s="39">
        <v>0.11782007880570509</v>
      </c>
      <c r="O87" s="39">
        <v>0.21803444782168185</v>
      </c>
      <c r="P87" s="39">
        <v>0.53718338399189469</v>
      </c>
      <c r="Q87" s="39">
        <v>0</v>
      </c>
      <c r="R87" s="39">
        <v>4.6453900709219863E-2</v>
      </c>
      <c r="S87" s="39">
        <v>3.5258358662613981E-2</v>
      </c>
      <c r="T87" s="39">
        <v>0.16306990881458966</v>
      </c>
    </row>
    <row r="88" spans="1:20" x14ac:dyDescent="0.3">
      <c r="A88" s="3">
        <v>541</v>
      </c>
      <c r="B88" s="4" t="s">
        <v>85</v>
      </c>
      <c r="C88" s="39">
        <v>0.2262014787430684</v>
      </c>
      <c r="D88" s="39">
        <v>0.55787892791127536</v>
      </c>
      <c r="E88" s="39">
        <v>0</v>
      </c>
      <c r="F88" s="39">
        <v>5.9265249537892785E-2</v>
      </c>
      <c r="G88" s="39">
        <v>3.0614602587800369E-2</v>
      </c>
      <c r="H88" s="39">
        <v>0.12603974121996303</v>
      </c>
      <c r="I88" s="39">
        <v>0.22886506796331083</v>
      </c>
      <c r="J88" s="39">
        <v>0.56481379157917999</v>
      </c>
      <c r="K88" s="39">
        <v>0</v>
      </c>
      <c r="L88" s="39">
        <v>5.7022875455851468E-2</v>
      </c>
      <c r="M88" s="39">
        <v>3.1384683390429879E-2</v>
      </c>
      <c r="N88" s="39">
        <v>0.11791358161122775</v>
      </c>
      <c r="O88" s="39">
        <v>0.21800197823936696</v>
      </c>
      <c r="P88" s="39">
        <v>0.53699307616221559</v>
      </c>
      <c r="Q88" s="39">
        <v>0</v>
      </c>
      <c r="R88" s="39">
        <v>4.6488625123639958E-2</v>
      </c>
      <c r="S88" s="39">
        <v>3.5014836795252226E-2</v>
      </c>
      <c r="T88" s="39">
        <v>0.16350148367952524</v>
      </c>
    </row>
    <row r="89" spans="1:20" x14ac:dyDescent="0.3">
      <c r="A89" s="3">
        <v>542</v>
      </c>
      <c r="B89" s="4" t="s">
        <v>86</v>
      </c>
      <c r="C89" s="39">
        <v>0.2259676487579434</v>
      </c>
      <c r="D89" s="39">
        <v>0.5582900057770076</v>
      </c>
      <c r="E89" s="39">
        <v>0</v>
      </c>
      <c r="F89" s="39">
        <v>5.8954361640670139E-2</v>
      </c>
      <c r="G89" s="39">
        <v>3.0675909878682846E-2</v>
      </c>
      <c r="H89" s="39">
        <v>0.12611207394569615</v>
      </c>
      <c r="I89" s="39">
        <v>0.22851631006664327</v>
      </c>
      <c r="J89" s="39">
        <v>0.56450952882029704</v>
      </c>
      <c r="K89" s="39">
        <v>0</v>
      </c>
      <c r="L89" s="39">
        <v>5.7289839822284583E-2</v>
      </c>
      <c r="M89" s="39">
        <v>3.1714018473050394E-2</v>
      </c>
      <c r="N89" s="39">
        <v>0.11797030281772479</v>
      </c>
      <c r="O89" s="39">
        <v>0.21815350747671081</v>
      </c>
      <c r="P89" s="39">
        <v>0.5370613976214127</v>
      </c>
      <c r="Q89" s="39">
        <v>0</v>
      </c>
      <c r="R89" s="39">
        <v>4.6551585277457119E-2</v>
      </c>
      <c r="S89" s="39">
        <v>3.5195575720153562E-2</v>
      </c>
      <c r="T89" s="39">
        <v>0.16303793390426588</v>
      </c>
    </row>
    <row r="90" spans="1:20" x14ac:dyDescent="0.3">
      <c r="A90" s="3">
        <v>543</v>
      </c>
      <c r="B90" s="4" t="s">
        <v>87</v>
      </c>
      <c r="C90" s="39">
        <v>0.2257610141638626</v>
      </c>
      <c r="D90" s="39">
        <v>0.55818139134517575</v>
      </c>
      <c r="E90" s="39">
        <v>0</v>
      </c>
      <c r="F90" s="39">
        <v>5.9081305266452777E-2</v>
      </c>
      <c r="G90" s="39">
        <v>3.0910086861256753E-2</v>
      </c>
      <c r="H90" s="39">
        <v>0.12606620236325222</v>
      </c>
      <c r="I90" s="39">
        <v>0.22873435767463965</v>
      </c>
      <c r="J90" s="39">
        <v>0.56407413274196105</v>
      </c>
      <c r="K90" s="39">
        <v>0</v>
      </c>
      <c r="L90" s="39">
        <v>5.7421194360842712E-2</v>
      </c>
      <c r="M90" s="39">
        <v>3.1680658957706324E-2</v>
      </c>
      <c r="N90" s="39">
        <v>0.11808965626485031</v>
      </c>
      <c r="O90" s="39">
        <v>0.21797513321492007</v>
      </c>
      <c r="P90" s="39">
        <v>0.5372646536412079</v>
      </c>
      <c r="Q90" s="39">
        <v>0</v>
      </c>
      <c r="R90" s="39">
        <v>4.6536412078152754E-2</v>
      </c>
      <c r="S90" s="39">
        <v>3.5452930728241565E-2</v>
      </c>
      <c r="T90" s="39">
        <v>0.16277087033747778</v>
      </c>
    </row>
    <row r="91" spans="1:20" x14ac:dyDescent="0.3">
      <c r="A91" s="3">
        <v>544</v>
      </c>
      <c r="B91" s="4" t="s">
        <v>88</v>
      </c>
      <c r="C91" s="39">
        <v>0.22597666159309993</v>
      </c>
      <c r="D91" s="39">
        <v>0.55819381024860482</v>
      </c>
      <c r="E91" s="39">
        <v>0</v>
      </c>
      <c r="F91" s="39">
        <v>5.8954845256215117E-2</v>
      </c>
      <c r="G91" s="39">
        <v>3.0847285641806187E-2</v>
      </c>
      <c r="H91" s="39">
        <v>0.12602739726027398</v>
      </c>
      <c r="I91" s="39">
        <v>0.22838741639831558</v>
      </c>
      <c r="J91" s="39">
        <v>0.56477582363140943</v>
      </c>
      <c r="K91" s="39">
        <v>0</v>
      </c>
      <c r="L91" s="39">
        <v>5.717116670795145E-2</v>
      </c>
      <c r="M91" s="39">
        <v>3.1607629427792917E-2</v>
      </c>
      <c r="N91" s="39">
        <v>0.1180579638345306</v>
      </c>
      <c r="O91" s="39">
        <v>0.21817758098345374</v>
      </c>
      <c r="P91" s="39">
        <v>0.53717082265206251</v>
      </c>
      <c r="Q91" s="39">
        <v>0</v>
      </c>
      <c r="R91" s="39">
        <v>4.6515963644838031E-2</v>
      </c>
      <c r="S91" s="39">
        <v>3.5143323234677233E-2</v>
      </c>
      <c r="T91" s="39">
        <v>0.16299230948496854</v>
      </c>
    </row>
    <row r="92" spans="1:20" x14ac:dyDescent="0.3">
      <c r="A92" s="3">
        <v>545</v>
      </c>
      <c r="B92" s="4" t="s">
        <v>89</v>
      </c>
      <c r="C92" s="39">
        <v>0.22550712127751404</v>
      </c>
      <c r="D92" s="39">
        <v>0.55858869227449293</v>
      </c>
      <c r="E92" s="39">
        <v>0</v>
      </c>
      <c r="F92" s="39">
        <v>5.9236081139404401E-2</v>
      </c>
      <c r="G92" s="39">
        <v>3.0535174794993528E-2</v>
      </c>
      <c r="H92" s="39">
        <v>0.12613293051359517</v>
      </c>
      <c r="I92" s="39">
        <v>0.22866275972296216</v>
      </c>
      <c r="J92" s="39">
        <v>0.5643047416089505</v>
      </c>
      <c r="K92" s="39">
        <v>0</v>
      </c>
      <c r="L92" s="39">
        <v>5.7432072456046881E-2</v>
      </c>
      <c r="M92" s="39">
        <v>3.1539690996270645E-2</v>
      </c>
      <c r="N92" s="39">
        <v>0.11806073521576985</v>
      </c>
      <c r="O92" s="39">
        <v>0.21769662921348315</v>
      </c>
      <c r="P92" s="39">
        <v>0.53689138576779027</v>
      </c>
      <c r="Q92" s="39">
        <v>0</v>
      </c>
      <c r="R92" s="39">
        <v>4.6722846441947567E-2</v>
      </c>
      <c r="S92" s="39">
        <v>3.52996254681648E-2</v>
      </c>
      <c r="T92" s="39">
        <v>0.16338951310861424</v>
      </c>
    </row>
    <row r="93" spans="1:20" x14ac:dyDescent="0.3">
      <c r="A93" s="3">
        <v>602</v>
      </c>
      <c r="B93" s="4" t="s">
        <v>90</v>
      </c>
      <c r="C93" s="39">
        <v>0.27458209741357803</v>
      </c>
      <c r="D93" s="39">
        <v>0.51040944750921746</v>
      </c>
      <c r="E93" s="39">
        <v>2.9634352562858648E-2</v>
      </c>
      <c r="F93" s="39">
        <v>9.3283064896182738E-2</v>
      </c>
      <c r="G93" s="39">
        <v>9.159204945527126E-2</v>
      </c>
      <c r="H93" s="39">
        <v>4.9898816289191362E-4</v>
      </c>
      <c r="I93" s="39">
        <v>0.28073647079067365</v>
      </c>
      <c r="J93" s="39">
        <v>0.50523387536206943</v>
      </c>
      <c r="K93" s="39">
        <v>2.7216151882761191E-2</v>
      </c>
      <c r="L93" s="39">
        <v>9.587312512546961E-2</v>
      </c>
      <c r="M93" s="39">
        <v>9.0940376839026074E-2</v>
      </c>
      <c r="N93" s="39">
        <v>0</v>
      </c>
      <c r="O93" s="39">
        <v>0.28206798866855526</v>
      </c>
      <c r="P93" s="39">
        <v>0.50118980169971672</v>
      </c>
      <c r="Q93" s="39">
        <v>3.011331444759207E-2</v>
      </c>
      <c r="R93" s="39">
        <v>9.8385269121813029E-2</v>
      </c>
      <c r="S93" s="39">
        <v>8.8243626062322944E-2</v>
      </c>
      <c r="T93" s="39">
        <v>0</v>
      </c>
    </row>
    <row r="94" spans="1:20" x14ac:dyDescent="0.3">
      <c r="A94" s="3">
        <v>604</v>
      </c>
      <c r="B94" s="4" t="s">
        <v>91</v>
      </c>
      <c r="C94" s="39">
        <v>0.23753761079938196</v>
      </c>
      <c r="D94" s="39">
        <v>0.58721639424249816</v>
      </c>
      <c r="E94" s="39">
        <v>0</v>
      </c>
      <c r="F94" s="39">
        <v>8.4654793852159058E-2</v>
      </c>
      <c r="G94" s="39">
        <v>9.0591201105960806E-2</v>
      </c>
      <c r="H94" s="39">
        <v>0</v>
      </c>
      <c r="I94" s="39">
        <v>0.24449732302201072</v>
      </c>
      <c r="J94" s="39">
        <v>0.53726523327951048</v>
      </c>
      <c r="K94" s="39">
        <v>3.3993371292597944E-3</v>
      </c>
      <c r="L94" s="39">
        <v>0.10690915271522053</v>
      </c>
      <c r="M94" s="39">
        <v>0.10792895385399848</v>
      </c>
      <c r="N94" s="39">
        <v>0</v>
      </c>
      <c r="O94" s="39">
        <v>0.25458541120784378</v>
      </c>
      <c r="P94" s="39">
        <v>0.53655650409939992</v>
      </c>
      <c r="Q94" s="39">
        <v>1.1833319246048516E-3</v>
      </c>
      <c r="R94" s="39">
        <v>0.10996534527935085</v>
      </c>
      <c r="S94" s="39">
        <v>9.7709407488800609E-2</v>
      </c>
      <c r="T94" s="39">
        <v>0</v>
      </c>
    </row>
    <row r="95" spans="1:20" x14ac:dyDescent="0.3">
      <c r="A95" s="3">
        <v>605</v>
      </c>
      <c r="B95" s="4" t="s">
        <v>92</v>
      </c>
      <c r="C95" s="39">
        <v>0.16827852998065765</v>
      </c>
      <c r="D95" s="39">
        <v>0.61071941099394766</v>
      </c>
      <c r="E95" s="39">
        <v>0</v>
      </c>
      <c r="F95" s="39">
        <v>0.13184001996630687</v>
      </c>
      <c r="G95" s="39">
        <v>8.9162039059087789E-2</v>
      </c>
      <c r="H95" s="39">
        <v>0</v>
      </c>
      <c r="I95" s="39">
        <v>0.23491240614944583</v>
      </c>
      <c r="J95" s="39">
        <v>0.52279227744011436</v>
      </c>
      <c r="K95" s="39">
        <v>4.0054820641163155E-2</v>
      </c>
      <c r="L95" s="39">
        <v>0.13629483970921227</v>
      </c>
      <c r="M95" s="39">
        <v>6.5945656060064362E-2</v>
      </c>
      <c r="N95" s="39">
        <v>0</v>
      </c>
      <c r="O95" s="39">
        <v>0.2132310118903179</v>
      </c>
      <c r="P95" s="39">
        <v>0.50372482407182717</v>
      </c>
      <c r="Q95" s="39">
        <v>9.677262800291192E-2</v>
      </c>
      <c r="R95" s="39">
        <v>0.1317944673622907</v>
      </c>
      <c r="S95" s="39">
        <v>5.4477068672652271E-2</v>
      </c>
      <c r="T95" s="39">
        <v>0</v>
      </c>
    </row>
    <row r="96" spans="1:20" x14ac:dyDescent="0.3">
      <c r="A96" s="3">
        <v>612</v>
      </c>
      <c r="B96" s="4" t="s">
        <v>93</v>
      </c>
      <c r="C96" s="39">
        <v>0.16840946615299945</v>
      </c>
      <c r="D96" s="39">
        <v>0.61062190423775453</v>
      </c>
      <c r="E96" s="39">
        <v>0</v>
      </c>
      <c r="F96" s="39">
        <v>0.131810676940011</v>
      </c>
      <c r="G96" s="39">
        <v>8.9157952669234999E-2</v>
      </c>
      <c r="H96" s="39">
        <v>0</v>
      </c>
      <c r="I96" s="39">
        <v>0.23466631355932205</v>
      </c>
      <c r="J96" s="39">
        <v>0.52301377118644066</v>
      </c>
      <c r="K96" s="39">
        <v>4.0201271186440679E-2</v>
      </c>
      <c r="L96" s="39">
        <v>0.1362552966101695</v>
      </c>
      <c r="M96" s="39">
        <v>6.5863347457627119E-2</v>
      </c>
      <c r="N96" s="39">
        <v>0</v>
      </c>
      <c r="O96" s="39">
        <v>0.2133495145631068</v>
      </c>
      <c r="P96" s="39">
        <v>0.50377562028047462</v>
      </c>
      <c r="Q96" s="39">
        <v>9.6709816612729246E-2</v>
      </c>
      <c r="R96" s="39">
        <v>0.13174217907227617</v>
      </c>
      <c r="S96" s="39">
        <v>5.4422869471413164E-2</v>
      </c>
      <c r="T96" s="39">
        <v>0</v>
      </c>
    </row>
    <row r="97" spans="1:20" x14ac:dyDescent="0.3">
      <c r="A97" s="3">
        <v>615</v>
      </c>
      <c r="B97" s="4" t="s">
        <v>94</v>
      </c>
      <c r="C97" s="39">
        <v>0.14863258026159334</v>
      </c>
      <c r="D97" s="39">
        <v>0.78240190249702735</v>
      </c>
      <c r="E97" s="39">
        <v>1.5457788347205707E-2</v>
      </c>
      <c r="F97" s="39">
        <v>0</v>
      </c>
      <c r="G97" s="39">
        <v>4.5184304399524373E-2</v>
      </c>
      <c r="H97" s="39">
        <v>8.3234244946492272E-3</v>
      </c>
      <c r="I97" s="39">
        <v>0.12672811059907835</v>
      </c>
      <c r="J97" s="39">
        <v>0.75691244239631339</v>
      </c>
      <c r="K97" s="39">
        <v>2.880184331797235E-2</v>
      </c>
      <c r="L97" s="39">
        <v>0</v>
      </c>
      <c r="M97" s="39">
        <v>6.5668202764976952E-2</v>
      </c>
      <c r="N97" s="39">
        <v>2.1889400921658985E-2</v>
      </c>
      <c r="O97" s="39">
        <v>0.13333333333333333</v>
      </c>
      <c r="P97" s="39">
        <v>0.75555555555555554</v>
      </c>
      <c r="Q97" s="39">
        <v>0</v>
      </c>
      <c r="R97" s="39">
        <v>0</v>
      </c>
      <c r="S97" s="39">
        <v>8.771929824561403E-2</v>
      </c>
      <c r="T97" s="39">
        <v>2.3391812865497075E-2</v>
      </c>
    </row>
    <row r="98" spans="1:20" x14ac:dyDescent="0.3">
      <c r="A98" s="3">
        <v>616</v>
      </c>
      <c r="B98" s="4" t="s">
        <v>38</v>
      </c>
      <c r="C98" s="39">
        <v>0.14871144909167722</v>
      </c>
      <c r="D98" s="39">
        <v>0.78284748626953948</v>
      </c>
      <c r="E98" s="39">
        <v>1.5209125475285171E-2</v>
      </c>
      <c r="F98" s="39">
        <v>0</v>
      </c>
      <c r="G98" s="39">
        <v>4.52049007182087E-2</v>
      </c>
      <c r="H98" s="39">
        <v>8.0270384452893959E-3</v>
      </c>
      <c r="I98" s="39">
        <v>0.1265217391304348</v>
      </c>
      <c r="J98" s="39">
        <v>0.75739130434782609</v>
      </c>
      <c r="K98" s="39">
        <v>2.9130434782608697E-2</v>
      </c>
      <c r="L98" s="39">
        <v>0</v>
      </c>
      <c r="M98" s="39">
        <v>6.5652173913043482E-2</v>
      </c>
      <c r="N98" s="39">
        <v>2.1304347826086957E-2</v>
      </c>
      <c r="O98" s="39">
        <v>0.13259911894273127</v>
      </c>
      <c r="P98" s="39">
        <v>0.75682819383259914</v>
      </c>
      <c r="Q98" s="39">
        <v>0</v>
      </c>
      <c r="R98" s="39">
        <v>0</v>
      </c>
      <c r="S98" s="39">
        <v>8.7224669603524235E-2</v>
      </c>
      <c r="T98" s="39">
        <v>2.3348017621145373E-2</v>
      </c>
    </row>
    <row r="99" spans="1:20" x14ac:dyDescent="0.3">
      <c r="A99" s="3">
        <v>617</v>
      </c>
      <c r="B99" s="4" t="s">
        <v>95</v>
      </c>
      <c r="C99" s="39">
        <v>0.14918809201623817</v>
      </c>
      <c r="D99" s="39">
        <v>0.78247631935047357</v>
      </c>
      <c r="E99" s="39">
        <v>1.5223274695534507E-2</v>
      </c>
      <c r="F99" s="39">
        <v>0</v>
      </c>
      <c r="G99" s="39">
        <v>4.4993234100135317E-2</v>
      </c>
      <c r="H99" s="39">
        <v>8.119079837618403E-3</v>
      </c>
      <c r="I99" s="39">
        <v>0.12586445366528354</v>
      </c>
      <c r="J99" s="39">
        <v>0.75795297372060855</v>
      </c>
      <c r="K99" s="39">
        <v>2.9045643153526972E-2</v>
      </c>
      <c r="L99" s="39">
        <v>0</v>
      </c>
      <c r="M99" s="39">
        <v>6.5698478561549103E-2</v>
      </c>
      <c r="N99" s="39">
        <v>2.1438450899031812E-2</v>
      </c>
      <c r="O99" s="39">
        <v>0.13253856942496495</v>
      </c>
      <c r="P99" s="39">
        <v>0.7566619915848527</v>
      </c>
      <c r="Q99" s="39">
        <v>0</v>
      </c>
      <c r="R99" s="39">
        <v>0</v>
      </c>
      <c r="S99" s="39">
        <v>8.730715287517532E-2</v>
      </c>
      <c r="T99" s="39">
        <v>2.3492286115007012E-2</v>
      </c>
    </row>
    <row r="100" spans="1:20" x14ac:dyDescent="0.3">
      <c r="A100" s="3">
        <v>618</v>
      </c>
      <c r="B100" s="4" t="s">
        <v>96</v>
      </c>
      <c r="C100" s="39">
        <v>0.14840989399293286</v>
      </c>
      <c r="D100" s="39">
        <v>0.78268551236749118</v>
      </c>
      <c r="E100" s="39">
        <v>1.5312131919905771E-2</v>
      </c>
      <c r="F100" s="39">
        <v>0</v>
      </c>
      <c r="G100" s="39">
        <v>4.5347467608951711E-2</v>
      </c>
      <c r="H100" s="39">
        <v>8.2449941107184919E-3</v>
      </c>
      <c r="I100" s="39">
        <v>0.12632821723730814</v>
      </c>
      <c r="J100" s="39">
        <v>0.75737898465171194</v>
      </c>
      <c r="K100" s="39">
        <v>2.8925619834710745E-2</v>
      </c>
      <c r="L100" s="39">
        <v>0</v>
      </c>
      <c r="M100" s="39">
        <v>6.6115702479338845E-2</v>
      </c>
      <c r="N100" s="39">
        <v>2.1251475796930343E-2</v>
      </c>
      <c r="O100" s="39">
        <v>0.13321698662012799</v>
      </c>
      <c r="P100" s="39">
        <v>0.75625363583478766</v>
      </c>
      <c r="Q100" s="39">
        <v>0</v>
      </c>
      <c r="R100" s="39">
        <v>0</v>
      </c>
      <c r="S100" s="39">
        <v>8.7260034904013961E-2</v>
      </c>
      <c r="T100" s="39">
        <v>2.326934264107039E-2</v>
      </c>
    </row>
    <row r="101" spans="1:20" x14ac:dyDescent="0.3">
      <c r="A101" s="3">
        <v>619</v>
      </c>
      <c r="B101" s="4" t="s">
        <v>97</v>
      </c>
      <c r="C101" s="39">
        <v>0.14878777814679509</v>
      </c>
      <c r="D101" s="39">
        <v>0.78279641315177684</v>
      </c>
      <c r="E101" s="39">
        <v>1.5277316506144138E-2</v>
      </c>
      <c r="F101" s="39">
        <v>0</v>
      </c>
      <c r="G101" s="39">
        <v>4.5167718365991365E-2</v>
      </c>
      <c r="H101" s="39">
        <v>7.9707738292925934E-3</v>
      </c>
      <c r="I101" s="39">
        <v>0.12601626016260162</v>
      </c>
      <c r="J101" s="39">
        <v>0.75779132791327908</v>
      </c>
      <c r="K101" s="39">
        <v>2.9132791327913278E-2</v>
      </c>
      <c r="L101" s="39">
        <v>0</v>
      </c>
      <c r="M101" s="39">
        <v>6.5718157181571812E-2</v>
      </c>
      <c r="N101" s="39">
        <v>2.1341463414634148E-2</v>
      </c>
      <c r="O101" s="39">
        <v>0.13340020060180541</v>
      </c>
      <c r="P101" s="39">
        <v>0.7559344700768974</v>
      </c>
      <c r="Q101" s="39">
        <v>0</v>
      </c>
      <c r="R101" s="39">
        <v>0</v>
      </c>
      <c r="S101" s="39">
        <v>8.7261785356068211E-2</v>
      </c>
      <c r="T101" s="39">
        <v>2.3403543965229021E-2</v>
      </c>
    </row>
    <row r="102" spans="1:20" x14ac:dyDescent="0.3">
      <c r="A102" s="3">
        <v>620</v>
      </c>
      <c r="B102" s="4" t="s">
        <v>98</v>
      </c>
      <c r="C102" s="39">
        <v>0.14897413024085637</v>
      </c>
      <c r="D102" s="39">
        <v>0.78263455248290215</v>
      </c>
      <c r="E102" s="39">
        <v>1.5165031222123104E-2</v>
      </c>
      <c r="F102" s="39">
        <v>0</v>
      </c>
      <c r="G102" s="39">
        <v>4.519774011299435E-2</v>
      </c>
      <c r="H102" s="39">
        <v>8.0285459411239962E-3</v>
      </c>
      <c r="I102" s="39">
        <v>0.12610229276895943</v>
      </c>
      <c r="J102" s="39">
        <v>0.75749559082892415</v>
      </c>
      <c r="K102" s="39">
        <v>2.9100529100529099E-2</v>
      </c>
      <c r="L102" s="39">
        <v>0</v>
      </c>
      <c r="M102" s="39">
        <v>6.584362139917696E-2</v>
      </c>
      <c r="N102" s="39">
        <v>2.1457965902410347E-2</v>
      </c>
      <c r="O102" s="39">
        <v>0.13276918587686024</v>
      </c>
      <c r="P102" s="39">
        <v>0.75663845929384299</v>
      </c>
      <c r="Q102" s="39">
        <v>0</v>
      </c>
      <c r="R102" s="39">
        <v>0</v>
      </c>
      <c r="S102" s="39">
        <v>8.7248322147651006E-2</v>
      </c>
      <c r="T102" s="39">
        <v>2.3344032681645754E-2</v>
      </c>
    </row>
    <row r="103" spans="1:20" x14ac:dyDescent="0.3">
      <c r="A103" s="3">
        <v>621</v>
      </c>
      <c r="B103" s="4" t="s">
        <v>99</v>
      </c>
      <c r="C103" s="39">
        <v>0.17569243489045061</v>
      </c>
      <c r="D103" s="39">
        <v>0.79495659363373294</v>
      </c>
      <c r="E103" s="39">
        <v>0</v>
      </c>
      <c r="F103" s="39">
        <v>0</v>
      </c>
      <c r="G103" s="39">
        <v>2.0669698222405952E-2</v>
      </c>
      <c r="H103" s="39">
        <v>8.6812732534105007E-3</v>
      </c>
      <c r="I103" s="39">
        <v>0.1402936378466558</v>
      </c>
      <c r="J103" s="39">
        <v>0.81566068515497558</v>
      </c>
      <c r="K103" s="39">
        <v>0</v>
      </c>
      <c r="L103" s="39">
        <v>0</v>
      </c>
      <c r="M103" s="39">
        <v>1.6313213703099509E-2</v>
      </c>
      <c r="N103" s="39">
        <v>2.7732463295269169E-2</v>
      </c>
      <c r="O103" s="39">
        <v>0.1413399161834778</v>
      </c>
      <c r="P103" s="39">
        <v>0.8510534473850393</v>
      </c>
      <c r="Q103" s="39">
        <v>0</v>
      </c>
      <c r="R103" s="39">
        <v>0</v>
      </c>
      <c r="S103" s="39">
        <v>0</v>
      </c>
      <c r="T103" s="39">
        <v>7.6066364314828633E-3</v>
      </c>
    </row>
    <row r="104" spans="1:20" x14ac:dyDescent="0.3">
      <c r="A104" s="3">
        <v>622</v>
      </c>
      <c r="B104" s="4" t="s">
        <v>100</v>
      </c>
      <c r="C104" s="39">
        <v>0.14872798434442269</v>
      </c>
      <c r="D104" s="39">
        <v>0.78343118069145468</v>
      </c>
      <c r="E104" s="39">
        <v>1.5003261578604044E-2</v>
      </c>
      <c r="F104" s="39">
        <v>0</v>
      </c>
      <c r="G104" s="39">
        <v>4.5009784735812131E-2</v>
      </c>
      <c r="H104" s="39">
        <v>7.8277886497064575E-3</v>
      </c>
      <c r="I104" s="39">
        <v>0.12600536193029491</v>
      </c>
      <c r="J104" s="39">
        <v>0.75804289544235925</v>
      </c>
      <c r="K104" s="39">
        <v>2.8820375335120642E-2</v>
      </c>
      <c r="L104" s="39">
        <v>0</v>
      </c>
      <c r="M104" s="39">
        <v>6.5683646112600538E-2</v>
      </c>
      <c r="N104" s="39">
        <v>2.1447721179624665E-2</v>
      </c>
      <c r="O104" s="39">
        <v>0.13311258278145696</v>
      </c>
      <c r="P104" s="39">
        <v>0.75629139072847684</v>
      </c>
      <c r="Q104" s="39">
        <v>0</v>
      </c>
      <c r="R104" s="39">
        <v>0</v>
      </c>
      <c r="S104" s="39">
        <v>8.7417218543046363E-2</v>
      </c>
      <c r="T104" s="39">
        <v>2.3178807947019868E-2</v>
      </c>
    </row>
    <row r="105" spans="1:20" x14ac:dyDescent="0.3">
      <c r="A105" s="3">
        <v>623</v>
      </c>
      <c r="B105" s="4" t="s">
        <v>101</v>
      </c>
      <c r="C105" s="39">
        <v>0.27458736870822537</v>
      </c>
      <c r="D105" s="39">
        <v>0.51043513845314414</v>
      </c>
      <c r="E105" s="39">
        <v>2.9600327376892648E-2</v>
      </c>
      <c r="F105" s="39">
        <v>9.330241440458327E-2</v>
      </c>
      <c r="G105" s="39">
        <v>9.1529122902741775E-2</v>
      </c>
      <c r="H105" s="39">
        <v>5.4562815441276766E-4</v>
      </c>
      <c r="I105" s="39">
        <v>0.2807790730736423</v>
      </c>
      <c r="J105" s="39">
        <v>0.50526016491327841</v>
      </c>
      <c r="K105" s="39">
        <v>2.7153824282058571E-2</v>
      </c>
      <c r="L105" s="39">
        <v>9.5820301393232873E-2</v>
      </c>
      <c r="M105" s="39">
        <v>9.0986636337787891E-2</v>
      </c>
      <c r="N105" s="39">
        <v>0</v>
      </c>
      <c r="O105" s="39">
        <v>0.28220944903967476</v>
      </c>
      <c r="P105" s="39">
        <v>0.50105145100238324</v>
      </c>
      <c r="Q105" s="39">
        <v>3.0141595401654283E-2</v>
      </c>
      <c r="R105" s="39">
        <v>9.8415813823075848E-2</v>
      </c>
      <c r="S105" s="39">
        <v>8.8181690733211832E-2</v>
      </c>
      <c r="T105" s="39">
        <v>0</v>
      </c>
    </row>
    <row r="106" spans="1:20" x14ac:dyDescent="0.3">
      <c r="A106" s="3">
        <v>624</v>
      </c>
      <c r="B106" s="4" t="s">
        <v>102</v>
      </c>
      <c r="C106" s="39">
        <v>0.27460711331679072</v>
      </c>
      <c r="D106" s="39">
        <v>0.51033912324234909</v>
      </c>
      <c r="E106" s="39">
        <v>2.9673283705541769E-2</v>
      </c>
      <c r="F106" s="39">
        <v>9.3258891645988426E-2</v>
      </c>
      <c r="G106" s="39">
        <v>9.1604631927212576E-2</v>
      </c>
      <c r="H106" s="39">
        <v>5.1695616211745244E-4</v>
      </c>
      <c r="I106" s="39">
        <v>0.28065913172071405</v>
      </c>
      <c r="J106" s="39">
        <v>0.50522868913066443</v>
      </c>
      <c r="K106" s="39">
        <v>2.7252561529523607E-2</v>
      </c>
      <c r="L106" s="39">
        <v>9.591211577057146E-2</v>
      </c>
      <c r="M106" s="39">
        <v>9.0947501848526457E-2</v>
      </c>
      <c r="N106" s="39">
        <v>0</v>
      </c>
      <c r="O106" s="39">
        <v>0.28211457369124754</v>
      </c>
      <c r="P106" s="39">
        <v>0.5010799136069114</v>
      </c>
      <c r="Q106" s="39">
        <v>3.013473207857657E-2</v>
      </c>
      <c r="R106" s="39">
        <v>9.8426411601357608E-2</v>
      </c>
      <c r="S106" s="39">
        <v>8.8244369021906813E-2</v>
      </c>
      <c r="T106" s="39">
        <v>0</v>
      </c>
    </row>
    <row r="107" spans="1:20" x14ac:dyDescent="0.3">
      <c r="A107" s="3">
        <v>625</v>
      </c>
      <c r="B107" s="4" t="s">
        <v>103</v>
      </c>
      <c r="C107" s="39">
        <v>0.27458984826311328</v>
      </c>
      <c r="D107" s="39">
        <v>0.51035970114765461</v>
      </c>
      <c r="E107" s="39">
        <v>2.9654163136409152E-2</v>
      </c>
      <c r="F107" s="39">
        <v>9.3275822229068786E-2</v>
      </c>
      <c r="G107" s="39">
        <v>9.1581298621273968E-2</v>
      </c>
      <c r="H107" s="39">
        <v>5.3916660248016634E-4</v>
      </c>
      <c r="I107" s="39">
        <v>0.28075184392100883</v>
      </c>
      <c r="J107" s="39">
        <v>0.50519470219684348</v>
      </c>
      <c r="K107" s="39">
        <v>2.7202791656753114E-2</v>
      </c>
      <c r="L107" s="39">
        <v>9.5883892457768266E-2</v>
      </c>
      <c r="M107" s="39">
        <v>9.0966769767626299E-2</v>
      </c>
      <c r="N107" s="39">
        <v>0</v>
      </c>
      <c r="O107" s="39">
        <v>0.2820873369268026</v>
      </c>
      <c r="P107" s="39">
        <v>0.501132724005937</v>
      </c>
      <c r="Q107" s="39">
        <v>3.0153894227013516E-2</v>
      </c>
      <c r="R107" s="39">
        <v>9.8351691274119205E-2</v>
      </c>
      <c r="S107" s="39">
        <v>8.8274353566127645E-2</v>
      </c>
      <c r="T107" s="39">
        <v>0</v>
      </c>
    </row>
    <row r="108" spans="1:20" x14ac:dyDescent="0.3">
      <c r="A108" s="3">
        <v>626</v>
      </c>
      <c r="B108" s="4" t="s">
        <v>104</v>
      </c>
      <c r="C108" s="39">
        <v>0.27462883054194398</v>
      </c>
      <c r="D108" s="39">
        <v>0.51034886272215318</v>
      </c>
      <c r="E108" s="39">
        <v>2.9693556644481825E-2</v>
      </c>
      <c r="F108" s="39">
        <v>9.3249469757917064E-2</v>
      </c>
      <c r="G108" s="39">
        <v>9.1567322460323258E-2</v>
      </c>
      <c r="H108" s="39">
        <v>5.1195787318072115E-4</v>
      </c>
      <c r="I108" s="39">
        <v>0.2808073115003808</v>
      </c>
      <c r="J108" s="39">
        <v>0.50517897943640522</v>
      </c>
      <c r="K108" s="39">
        <v>2.7189642041127188E-2</v>
      </c>
      <c r="L108" s="39">
        <v>9.5887281035795885E-2</v>
      </c>
      <c r="M108" s="39">
        <v>9.093678598629093E-2</v>
      </c>
      <c r="N108" s="39">
        <v>0</v>
      </c>
      <c r="O108" s="39">
        <v>0.28208586199145874</v>
      </c>
      <c r="P108" s="39">
        <v>0.50116130965760097</v>
      </c>
      <c r="Q108" s="39">
        <v>3.0119127893908745E-2</v>
      </c>
      <c r="R108" s="39">
        <v>9.8374166479358663E-2</v>
      </c>
      <c r="S108" s="39">
        <v>8.8259533977672888E-2</v>
      </c>
      <c r="T108" s="39">
        <v>0</v>
      </c>
    </row>
    <row r="109" spans="1:20" x14ac:dyDescent="0.3">
      <c r="A109" s="3">
        <v>627</v>
      </c>
      <c r="B109" s="4" t="s">
        <v>105</v>
      </c>
      <c r="C109" s="39">
        <v>0.27452511059068435</v>
      </c>
      <c r="D109" s="39">
        <v>0.51036516610287097</v>
      </c>
      <c r="E109" s="39">
        <v>2.9664324746291961E-2</v>
      </c>
      <c r="F109" s="39">
        <v>9.3329863821667094E-2</v>
      </c>
      <c r="G109" s="39">
        <v>9.1595107988550611E-2</v>
      </c>
      <c r="H109" s="39">
        <v>5.2042674993494666E-4</v>
      </c>
      <c r="I109" s="39">
        <v>0.28074512227421206</v>
      </c>
      <c r="J109" s="39">
        <v>0.50525293546393568</v>
      </c>
      <c r="K109" s="39">
        <v>2.7191665930961419E-2</v>
      </c>
      <c r="L109" s="39">
        <v>9.5877107795532795E-2</v>
      </c>
      <c r="M109" s="39">
        <v>9.0933168535357989E-2</v>
      </c>
      <c r="N109" s="39">
        <v>0</v>
      </c>
      <c r="O109" s="39">
        <v>0.28211716341212745</v>
      </c>
      <c r="P109" s="39">
        <v>0.50111339499828711</v>
      </c>
      <c r="Q109" s="39">
        <v>3.014731072285029E-2</v>
      </c>
      <c r="R109" s="39">
        <v>9.8406988694758474E-2</v>
      </c>
      <c r="S109" s="39">
        <v>8.8215142171976707E-2</v>
      </c>
      <c r="T109" s="39">
        <v>0</v>
      </c>
    </row>
    <row r="110" spans="1:20" x14ac:dyDescent="0.3">
      <c r="A110" s="3">
        <v>628</v>
      </c>
      <c r="B110" s="4" t="s">
        <v>106</v>
      </c>
      <c r="C110" s="39">
        <v>0.27474178403755867</v>
      </c>
      <c r="D110" s="39">
        <v>0.51004694835680753</v>
      </c>
      <c r="E110" s="39">
        <v>2.9671361502347417E-2</v>
      </c>
      <c r="F110" s="39">
        <v>9.3333333333333338E-2</v>
      </c>
      <c r="G110" s="39">
        <v>9.1643192488262915E-2</v>
      </c>
      <c r="H110" s="39">
        <v>5.6338028169014088E-4</v>
      </c>
      <c r="I110" s="39">
        <v>0.28088600343708231</v>
      </c>
      <c r="J110" s="39">
        <v>0.50525109795684553</v>
      </c>
      <c r="K110" s="39">
        <v>2.711476035898415E-2</v>
      </c>
      <c r="L110" s="39">
        <v>9.5856406339507358E-2</v>
      </c>
      <c r="M110" s="39">
        <v>9.0891731907580681E-2</v>
      </c>
      <c r="N110" s="39">
        <v>0</v>
      </c>
      <c r="O110" s="39">
        <v>0.28233289149782237</v>
      </c>
      <c r="P110" s="39">
        <v>0.50104146941867067</v>
      </c>
      <c r="Q110" s="39">
        <v>3.0107934103389508E-2</v>
      </c>
      <c r="R110" s="39">
        <v>9.8276841507290283E-2</v>
      </c>
      <c r="S110" s="39">
        <v>8.8240863472827114E-2</v>
      </c>
      <c r="T110" s="39">
        <v>0</v>
      </c>
    </row>
    <row r="111" spans="1:20" x14ac:dyDescent="0.3">
      <c r="A111" s="3">
        <v>631</v>
      </c>
      <c r="B111" s="4" t="s">
        <v>107</v>
      </c>
      <c r="C111" s="39">
        <v>0.22020136407924651</v>
      </c>
      <c r="D111" s="39">
        <v>0.71695355634946412</v>
      </c>
      <c r="E111" s="39">
        <v>4.5469308216953561E-3</v>
      </c>
      <c r="F111" s="39">
        <v>0</v>
      </c>
      <c r="G111" s="39">
        <v>5.8298148749594027E-2</v>
      </c>
      <c r="H111" s="39">
        <v>0</v>
      </c>
      <c r="I111" s="39">
        <v>0.22451708766716194</v>
      </c>
      <c r="J111" s="39">
        <v>0.71530460624071324</v>
      </c>
      <c r="K111" s="39">
        <v>0</v>
      </c>
      <c r="L111" s="39">
        <v>0</v>
      </c>
      <c r="M111" s="39">
        <v>1.0772659732540862E-2</v>
      </c>
      <c r="N111" s="39">
        <v>4.940564635958395E-2</v>
      </c>
      <c r="O111" s="39">
        <v>0.24257425742574257</v>
      </c>
      <c r="P111" s="39">
        <v>0.12446958981612447</v>
      </c>
      <c r="Q111" s="39">
        <v>0.56577086280056577</v>
      </c>
      <c r="R111" s="39">
        <v>0</v>
      </c>
      <c r="S111" s="39">
        <v>6.0113154172560114E-2</v>
      </c>
      <c r="T111" s="39">
        <v>7.0721357850070717E-3</v>
      </c>
    </row>
    <row r="112" spans="1:20" x14ac:dyDescent="0.3">
      <c r="A112" s="3">
        <v>632</v>
      </c>
      <c r="B112" s="4" t="s">
        <v>108</v>
      </c>
      <c r="C112" s="39">
        <v>0.16015625</v>
      </c>
      <c r="D112" s="39">
        <v>0.74479166666666663</v>
      </c>
      <c r="E112" s="39">
        <v>0</v>
      </c>
      <c r="F112" s="39">
        <v>0</v>
      </c>
      <c r="G112" s="39">
        <v>0</v>
      </c>
      <c r="H112" s="39">
        <v>9.5052083333333329E-2</v>
      </c>
      <c r="I112" s="39">
        <v>0.18021680216802169</v>
      </c>
      <c r="J112" s="39">
        <v>4.3360433604336043E-2</v>
      </c>
      <c r="K112" s="39">
        <v>0.66395663956639561</v>
      </c>
      <c r="L112" s="39">
        <v>0</v>
      </c>
      <c r="M112" s="39">
        <v>0</v>
      </c>
      <c r="N112" s="39">
        <v>0.11246612466124661</v>
      </c>
      <c r="O112" s="39">
        <v>0.26308345120226306</v>
      </c>
      <c r="P112" s="39">
        <v>4.2432814710042434E-2</v>
      </c>
      <c r="Q112" s="39">
        <v>0.59830268741159831</v>
      </c>
      <c r="R112" s="39">
        <v>0</v>
      </c>
      <c r="S112" s="39">
        <v>0</v>
      </c>
      <c r="T112" s="39">
        <v>9.6181046676096185E-2</v>
      </c>
    </row>
    <row r="113" spans="1:20" x14ac:dyDescent="0.3">
      <c r="A113" s="3">
        <v>633</v>
      </c>
      <c r="B113" s="4" t="s">
        <v>109</v>
      </c>
      <c r="C113" s="39">
        <v>0.32688588007736946</v>
      </c>
      <c r="D113" s="39">
        <v>0.6499032882011605</v>
      </c>
      <c r="E113" s="39">
        <v>0</v>
      </c>
      <c r="F113" s="39">
        <v>0</v>
      </c>
      <c r="G113" s="39">
        <v>1.096067053513862E-2</v>
      </c>
      <c r="H113" s="39">
        <v>1.2250161186331399E-2</v>
      </c>
      <c r="I113" s="39">
        <v>0.23598526918805166</v>
      </c>
      <c r="J113" s="39">
        <v>0.7434968141696382</v>
      </c>
      <c r="K113" s="39">
        <v>3.5073361781726777E-4</v>
      </c>
      <c r="L113" s="39">
        <v>0</v>
      </c>
      <c r="M113" s="39">
        <v>1.9641082597766996E-2</v>
      </c>
      <c r="N113" s="39">
        <v>5.2610042672590162E-4</v>
      </c>
      <c r="O113" s="39">
        <v>0.37318265506951936</v>
      </c>
      <c r="P113" s="39">
        <v>0.60929464795885979</v>
      </c>
      <c r="Q113" s="39">
        <v>1.9046409751761792E-4</v>
      </c>
      <c r="R113" s="39">
        <v>0</v>
      </c>
      <c r="S113" s="39">
        <v>0</v>
      </c>
      <c r="T113" s="39">
        <v>1.7332232874103234E-2</v>
      </c>
    </row>
    <row r="114" spans="1:20" x14ac:dyDescent="0.3">
      <c r="A114" s="3">
        <v>701</v>
      </c>
      <c r="B114" s="6" t="s">
        <v>110</v>
      </c>
      <c r="C114" s="39">
        <v>0.27664992572681618</v>
      </c>
      <c r="D114" s="39">
        <v>0.44238523024686993</v>
      </c>
      <c r="E114" s="39">
        <v>3.4094928202588949E-2</v>
      </c>
      <c r="F114" s="39">
        <v>9.634292990026172E-2</v>
      </c>
      <c r="G114" s="39">
        <v>0.15052698592346325</v>
      </c>
      <c r="H114" s="39">
        <v>0</v>
      </c>
      <c r="I114" s="39">
        <v>0.29728958630527819</v>
      </c>
      <c r="J114" s="39">
        <v>0.40071326676176888</v>
      </c>
      <c r="K114" s="39">
        <v>5.8844507845934382E-2</v>
      </c>
      <c r="L114" s="39">
        <v>0.11604850213980028</v>
      </c>
      <c r="M114" s="39">
        <v>0.12710413694721825</v>
      </c>
      <c r="N114" s="39">
        <v>0</v>
      </c>
      <c r="O114" s="39">
        <v>0.35597845601436268</v>
      </c>
      <c r="P114" s="39">
        <v>0.32330341113105926</v>
      </c>
      <c r="Q114" s="39">
        <v>6.6283662477558347E-2</v>
      </c>
      <c r="R114" s="39">
        <v>0.10858168761220825</v>
      </c>
      <c r="S114" s="39">
        <v>0.14585278276481148</v>
      </c>
      <c r="T114" s="39">
        <v>0</v>
      </c>
    </row>
    <row r="115" spans="1:20" x14ac:dyDescent="0.3">
      <c r="A115" s="3">
        <v>704</v>
      </c>
      <c r="B115" s="4" t="s">
        <v>111</v>
      </c>
      <c r="C115" s="39">
        <v>0.27667425968109338</v>
      </c>
      <c r="D115" s="39">
        <v>0.44232346241457859</v>
      </c>
      <c r="E115" s="39">
        <v>3.4123006833712985E-2</v>
      </c>
      <c r="F115" s="39">
        <v>9.6355353075170846E-2</v>
      </c>
      <c r="G115" s="39">
        <v>0.15052391799544418</v>
      </c>
      <c r="H115" s="39">
        <v>0</v>
      </c>
      <c r="I115" s="39">
        <v>0.29728129696252104</v>
      </c>
      <c r="J115" s="39">
        <v>0.40065576756682908</v>
      </c>
      <c r="K115" s="39">
        <v>5.8882462771528761E-2</v>
      </c>
      <c r="L115" s="39">
        <v>0.11607996721162166</v>
      </c>
      <c r="M115" s="39">
        <v>0.12710050548749943</v>
      </c>
      <c r="N115" s="39">
        <v>0</v>
      </c>
      <c r="O115" s="39">
        <v>0.35600710541137731</v>
      </c>
      <c r="P115" s="39">
        <v>0.32329621766821193</v>
      </c>
      <c r="Q115" s="39">
        <v>6.624496338980114E-2</v>
      </c>
      <c r="R115" s="39">
        <v>0.10857415189983104</v>
      </c>
      <c r="S115" s="39">
        <v>0.14587756163077856</v>
      </c>
      <c r="T115" s="39">
        <v>0</v>
      </c>
    </row>
    <row r="116" spans="1:20" x14ac:dyDescent="0.3">
      <c r="A116" s="3">
        <v>710</v>
      </c>
      <c r="B116" s="4" t="s">
        <v>112</v>
      </c>
      <c r="C116" s="39">
        <v>0.22524901229759056</v>
      </c>
      <c r="D116" s="39">
        <v>0.450770686105392</v>
      </c>
      <c r="E116" s="39">
        <v>1.1326581714985254E-2</v>
      </c>
      <c r="F116" s="39">
        <v>0.10365310778476435</v>
      </c>
      <c r="G116" s="39">
        <v>0.20190863057147626</v>
      </c>
      <c r="H116" s="39">
        <v>7.0919815257915533E-3</v>
      </c>
      <c r="I116" s="39">
        <v>0.22825341980798095</v>
      </c>
      <c r="J116" s="39">
        <v>0.4150103373077686</v>
      </c>
      <c r="K116" s="39">
        <v>1.5605086521849953E-2</v>
      </c>
      <c r="L116" s="39">
        <v>0.11014189016964514</v>
      </c>
      <c r="M116" s="39">
        <v>0.23098926619275539</v>
      </c>
      <c r="N116" s="39">
        <v>0</v>
      </c>
      <c r="O116" s="39">
        <v>0.24811101797748045</v>
      </c>
      <c r="P116" s="39">
        <v>0.44226841246834042</v>
      </c>
      <c r="Q116" s="39">
        <v>5.8099246827992938E-4</v>
      </c>
      <c r="R116" s="39">
        <v>0.12603300158259928</v>
      </c>
      <c r="S116" s="39">
        <v>0.18300657550329985</v>
      </c>
      <c r="T116" s="39">
        <v>0</v>
      </c>
    </row>
    <row r="117" spans="1:20" x14ac:dyDescent="0.3">
      <c r="A117" s="3">
        <v>711</v>
      </c>
      <c r="B117" s="4" t="s">
        <v>113</v>
      </c>
      <c r="C117" s="39">
        <v>0.27455357142857145</v>
      </c>
      <c r="D117" s="39">
        <v>0.5106026785714286</v>
      </c>
      <c r="E117" s="39">
        <v>2.9575892857142856E-2</v>
      </c>
      <c r="F117" s="39">
        <v>9.3191964285714288E-2</v>
      </c>
      <c r="G117" s="39">
        <v>9.1517857142857137E-2</v>
      </c>
      <c r="H117" s="39">
        <v>5.5803571428571425E-4</v>
      </c>
      <c r="I117" s="39">
        <v>0.28035509736540665</v>
      </c>
      <c r="J117" s="39">
        <v>0.50544100801832759</v>
      </c>
      <c r="K117" s="39">
        <v>2.720504009163803E-2</v>
      </c>
      <c r="L117" s="39">
        <v>9.5933562428407795E-2</v>
      </c>
      <c r="M117" s="39">
        <v>9.1065292096219927E-2</v>
      </c>
      <c r="N117" s="39">
        <v>0</v>
      </c>
      <c r="O117" s="39">
        <v>0.2819058423142371</v>
      </c>
      <c r="P117" s="39">
        <v>0.50141803743618829</v>
      </c>
      <c r="Q117" s="39">
        <v>3.0062393647192286E-2</v>
      </c>
      <c r="R117" s="39">
        <v>9.8411798071469089E-2</v>
      </c>
      <c r="S117" s="39">
        <v>8.8201928530913215E-2</v>
      </c>
      <c r="T117" s="39">
        <v>0</v>
      </c>
    </row>
    <row r="118" spans="1:20" x14ac:dyDescent="0.3">
      <c r="A118" s="3">
        <v>712</v>
      </c>
      <c r="B118" s="4" t="s">
        <v>114</v>
      </c>
      <c r="C118" s="39">
        <v>0.27669527722409798</v>
      </c>
      <c r="D118" s="39">
        <v>0.4422975226782736</v>
      </c>
      <c r="E118" s="39">
        <v>3.4088597811495751E-2</v>
      </c>
      <c r="F118" s="39">
        <v>9.6367408371638943E-2</v>
      </c>
      <c r="G118" s="39">
        <v>0.15055119391449376</v>
      </c>
      <c r="H118" s="39">
        <v>0</v>
      </c>
      <c r="I118" s="39">
        <v>0.29733349567758433</v>
      </c>
      <c r="J118" s="39">
        <v>0.40062502536628919</v>
      </c>
      <c r="K118" s="39">
        <v>5.8890377044522914E-2</v>
      </c>
      <c r="L118" s="39">
        <v>0.11603555339096554</v>
      </c>
      <c r="M118" s="39">
        <v>0.127115548520638</v>
      </c>
      <c r="N118" s="39">
        <v>0</v>
      </c>
      <c r="O118" s="39">
        <v>0.35598136950482107</v>
      </c>
      <c r="P118" s="39">
        <v>0.3233371465925805</v>
      </c>
      <c r="Q118" s="39">
        <v>6.6187285504167345E-2</v>
      </c>
      <c r="R118" s="39">
        <v>0.10859617584572642</v>
      </c>
      <c r="S118" s="39">
        <v>0.1458980225527047</v>
      </c>
      <c r="T118" s="39">
        <v>0</v>
      </c>
    </row>
    <row r="119" spans="1:20" x14ac:dyDescent="0.3">
      <c r="A119" s="3">
        <v>713</v>
      </c>
      <c r="B119" s="4" t="s">
        <v>115</v>
      </c>
      <c r="C119" s="39">
        <v>0.27441676551996835</v>
      </c>
      <c r="D119" s="39">
        <v>0.51047844998022929</v>
      </c>
      <c r="E119" s="39">
        <v>2.9655990510083038E-2</v>
      </c>
      <c r="F119" s="39">
        <v>9.3317516805061285E-2</v>
      </c>
      <c r="G119" s="39">
        <v>9.1538157374456308E-2</v>
      </c>
      <c r="H119" s="39">
        <v>5.9311981020166078E-4</v>
      </c>
      <c r="I119" s="39">
        <v>0.28056834100460276</v>
      </c>
      <c r="J119" s="39">
        <v>0.50530318190914547</v>
      </c>
      <c r="K119" s="39">
        <v>2.7216329797878726E-2</v>
      </c>
      <c r="L119" s="39">
        <v>9.5857514508705222E-2</v>
      </c>
      <c r="M119" s="39">
        <v>9.1054632779667799E-2</v>
      </c>
      <c r="N119" s="39">
        <v>0</v>
      </c>
      <c r="O119" s="39">
        <v>0.2821407795229785</v>
      </c>
      <c r="P119" s="39">
        <v>0.50126042272639126</v>
      </c>
      <c r="Q119" s="39">
        <v>3.0056234244715919E-2</v>
      </c>
      <c r="R119" s="39">
        <v>9.8312972658522402E-2</v>
      </c>
      <c r="S119" s="39">
        <v>8.8229590847391889E-2</v>
      </c>
      <c r="T119" s="39">
        <v>0</v>
      </c>
    </row>
    <row r="120" spans="1:20" x14ac:dyDescent="0.3">
      <c r="A120" s="3">
        <v>715</v>
      </c>
      <c r="B120" s="4" t="s">
        <v>116</v>
      </c>
      <c r="C120" s="39">
        <v>0.27687431091510473</v>
      </c>
      <c r="D120" s="39">
        <v>0.44225468577728777</v>
      </c>
      <c r="E120" s="39">
        <v>3.4040793825799338E-2</v>
      </c>
      <c r="F120" s="39">
        <v>9.6334068357221608E-2</v>
      </c>
      <c r="G120" s="39">
        <v>0.15049614112458654</v>
      </c>
      <c r="H120" s="39">
        <v>0</v>
      </c>
      <c r="I120" s="39">
        <v>0.2972191629955947</v>
      </c>
      <c r="J120" s="39">
        <v>0.40074339207048459</v>
      </c>
      <c r="K120" s="39">
        <v>5.8783039647577091E-2</v>
      </c>
      <c r="L120" s="39">
        <v>0.11618942731277533</v>
      </c>
      <c r="M120" s="39">
        <v>0.12706497797356828</v>
      </c>
      <c r="N120" s="39">
        <v>0</v>
      </c>
      <c r="O120" s="39">
        <v>0.35605331867527829</v>
      </c>
      <c r="P120" s="39">
        <v>0.32334753332417204</v>
      </c>
      <c r="Q120" s="39">
        <v>6.6236086299299168E-2</v>
      </c>
      <c r="R120" s="39">
        <v>0.10856122028308368</v>
      </c>
      <c r="S120" s="39">
        <v>0.14580184141816682</v>
      </c>
      <c r="T120" s="39">
        <v>0</v>
      </c>
    </row>
    <row r="121" spans="1:20" x14ac:dyDescent="0.3">
      <c r="A121" s="3">
        <v>716</v>
      </c>
      <c r="B121" s="6" t="s">
        <v>117</v>
      </c>
      <c r="C121" s="39">
        <v>0.2765128205128205</v>
      </c>
      <c r="D121" s="39">
        <v>0.44225641025641027</v>
      </c>
      <c r="E121" s="39">
        <v>3.4256410256410255E-2</v>
      </c>
      <c r="F121" s="39">
        <v>9.6410256410256412E-2</v>
      </c>
      <c r="G121" s="39">
        <v>0.15056410256410258</v>
      </c>
      <c r="H121" s="39">
        <v>0</v>
      </c>
      <c r="I121" s="39">
        <v>0.29738562091503268</v>
      </c>
      <c r="J121" s="39">
        <v>0.40053104575163401</v>
      </c>
      <c r="K121" s="39">
        <v>5.9027777777777776E-2</v>
      </c>
      <c r="L121" s="39">
        <v>0.11601307189542484</v>
      </c>
      <c r="M121" s="39">
        <v>0.12704248366013071</v>
      </c>
      <c r="N121" s="39">
        <v>0</v>
      </c>
      <c r="O121" s="39">
        <v>0.35606677524429969</v>
      </c>
      <c r="P121" s="39">
        <v>0.32328990228013027</v>
      </c>
      <c r="Q121" s="39">
        <v>6.6164495114006516E-2</v>
      </c>
      <c r="R121" s="39">
        <v>0.10850977198697069</v>
      </c>
      <c r="S121" s="39">
        <v>0.14596905537459284</v>
      </c>
      <c r="T121" s="39">
        <v>0</v>
      </c>
    </row>
    <row r="122" spans="1:20" x14ac:dyDescent="0.3">
      <c r="A122" s="3">
        <v>729</v>
      </c>
      <c r="B122" s="4" t="s">
        <v>118</v>
      </c>
      <c r="C122" s="39">
        <v>0.27662721893491127</v>
      </c>
      <c r="D122" s="39">
        <v>0.44237813468582698</v>
      </c>
      <c r="E122" s="39">
        <v>3.4094111017187942E-2</v>
      </c>
      <c r="F122" s="39">
        <v>9.6365173288250214E-2</v>
      </c>
      <c r="G122" s="39">
        <v>0.15053536207382362</v>
      </c>
      <c r="H122" s="39">
        <v>0</v>
      </c>
      <c r="I122" s="39">
        <v>0.29720427086260187</v>
      </c>
      <c r="J122" s="39">
        <v>0.40067434672660862</v>
      </c>
      <c r="K122" s="39">
        <v>5.8935094127563925E-2</v>
      </c>
      <c r="L122" s="39">
        <v>0.11604383253722955</v>
      </c>
      <c r="M122" s="39">
        <v>0.12714245574599606</v>
      </c>
      <c r="N122" s="39">
        <v>0</v>
      </c>
      <c r="O122" s="39">
        <v>0.35612656614992566</v>
      </c>
      <c r="P122" s="39">
        <v>0.32321087279677213</v>
      </c>
      <c r="Q122" s="39">
        <v>6.6256105330218737E-2</v>
      </c>
      <c r="R122" s="39">
        <v>0.10858639484674737</v>
      </c>
      <c r="S122" s="39">
        <v>0.14582006087633609</v>
      </c>
      <c r="T122" s="39">
        <v>0</v>
      </c>
    </row>
    <row r="123" spans="1:20" x14ac:dyDescent="0.3">
      <c r="A123" s="3">
        <v>805</v>
      </c>
      <c r="B123" s="4" t="s">
        <v>119</v>
      </c>
      <c r="C123" s="39">
        <v>0.19366247855205623</v>
      </c>
      <c r="D123" s="39">
        <v>0.6258371616759838</v>
      </c>
      <c r="E123" s="39">
        <v>0</v>
      </c>
      <c r="F123" s="39">
        <v>0</v>
      </c>
      <c r="G123" s="39">
        <v>0.18050035977195991</v>
      </c>
      <c r="H123" s="39">
        <v>0</v>
      </c>
      <c r="I123" s="39">
        <v>0.20606481976681998</v>
      </c>
      <c r="J123" s="39">
        <v>0.60091988447962352</v>
      </c>
      <c r="K123" s="39">
        <v>0</v>
      </c>
      <c r="L123" s="39">
        <v>8.8779548614825121E-2</v>
      </c>
      <c r="M123" s="39">
        <v>0.10423574713873142</v>
      </c>
      <c r="N123" s="39">
        <v>0</v>
      </c>
      <c r="O123" s="39">
        <v>0.1984861845972957</v>
      </c>
      <c r="P123" s="39">
        <v>0.56785224377816967</v>
      </c>
      <c r="Q123" s="39">
        <v>5.4874583578287277E-2</v>
      </c>
      <c r="R123" s="39">
        <v>7.9178914364099545E-2</v>
      </c>
      <c r="S123" s="39">
        <v>9.5919067215363515E-2</v>
      </c>
      <c r="T123" s="39">
        <v>3.6890064667842444E-3</v>
      </c>
    </row>
    <row r="124" spans="1:20" x14ac:dyDescent="0.3">
      <c r="A124" s="3">
        <v>806</v>
      </c>
      <c r="B124" s="4" t="s">
        <v>120</v>
      </c>
      <c r="C124" s="39">
        <v>0.19363963113428809</v>
      </c>
      <c r="D124" s="39">
        <v>0.62587486665601155</v>
      </c>
      <c r="E124" s="39">
        <v>0</v>
      </c>
      <c r="F124" s="39">
        <v>0</v>
      </c>
      <c r="G124" s="39">
        <v>0.18048550220970039</v>
      </c>
      <c r="H124" s="39">
        <v>0</v>
      </c>
      <c r="I124" s="39">
        <v>0.20609835121319028</v>
      </c>
      <c r="J124" s="39">
        <v>0.60090719274245807</v>
      </c>
      <c r="K124" s="39">
        <v>0</v>
      </c>
      <c r="L124" s="39">
        <v>8.8775289797681622E-2</v>
      </c>
      <c r="M124" s="39">
        <v>0.10421916624667002</v>
      </c>
      <c r="N124" s="39">
        <v>0</v>
      </c>
      <c r="O124" s="39">
        <v>0.19846950480123224</v>
      </c>
      <c r="P124" s="39">
        <v>0.56788254186740073</v>
      </c>
      <c r="Q124" s="39">
        <v>5.4881525906990462E-2</v>
      </c>
      <c r="R124" s="39">
        <v>7.9159702421918526E-2</v>
      </c>
      <c r="S124" s="39">
        <v>9.5939435650378532E-2</v>
      </c>
      <c r="T124" s="39">
        <v>3.6672893520794418E-3</v>
      </c>
    </row>
    <row r="125" spans="1:20" x14ac:dyDescent="0.3">
      <c r="A125" s="3">
        <v>807</v>
      </c>
      <c r="B125" s="4" t="s">
        <v>121</v>
      </c>
      <c r="C125" s="39">
        <v>0.19758861176311657</v>
      </c>
      <c r="D125" s="39">
        <v>0.58928722200645067</v>
      </c>
      <c r="E125" s="39">
        <v>0</v>
      </c>
      <c r="F125" s="39">
        <v>0.13433188672554416</v>
      </c>
      <c r="G125" s="39">
        <v>7.8792279504888638E-2</v>
      </c>
      <c r="H125" s="39">
        <v>0</v>
      </c>
      <c r="I125" s="39">
        <v>0.20309896701099633</v>
      </c>
      <c r="J125" s="39">
        <v>0.54165278240586467</v>
      </c>
      <c r="K125" s="39">
        <v>0</v>
      </c>
      <c r="L125" s="39">
        <v>0.12929023658780406</v>
      </c>
      <c r="M125" s="39">
        <v>0.12595801399533488</v>
      </c>
      <c r="N125" s="39">
        <v>0</v>
      </c>
      <c r="O125" s="39">
        <v>0.2423469387755102</v>
      </c>
      <c r="P125" s="39">
        <v>0.59238338192419826</v>
      </c>
      <c r="Q125" s="39">
        <v>0</v>
      </c>
      <c r="R125" s="39">
        <v>0.13957725947521865</v>
      </c>
      <c r="S125" s="39">
        <v>2.5692419825072886E-2</v>
      </c>
      <c r="T125" s="39">
        <v>0</v>
      </c>
    </row>
    <row r="126" spans="1:20" x14ac:dyDescent="0.3">
      <c r="A126" s="3">
        <v>811</v>
      </c>
      <c r="B126" s="4" t="s">
        <v>122</v>
      </c>
      <c r="C126" s="39">
        <v>0.19373363736170934</v>
      </c>
      <c r="D126" s="39">
        <v>0.62570728823579091</v>
      </c>
      <c r="E126" s="39">
        <v>0</v>
      </c>
      <c r="F126" s="39">
        <v>0</v>
      </c>
      <c r="G126" s="39">
        <v>0.18055907440249983</v>
      </c>
      <c r="H126" s="39">
        <v>0</v>
      </c>
      <c r="I126" s="39">
        <v>0.20631067961165048</v>
      </c>
      <c r="J126" s="39">
        <v>0.60032362459546929</v>
      </c>
      <c r="K126" s="39">
        <v>0</v>
      </c>
      <c r="L126" s="39">
        <v>8.8996763754045305E-2</v>
      </c>
      <c r="M126" s="39">
        <v>0.10436893203883495</v>
      </c>
      <c r="N126" s="39">
        <v>0</v>
      </c>
      <c r="O126" s="39">
        <v>0.19880008888230502</v>
      </c>
      <c r="P126" s="39">
        <v>0.5678097918672691</v>
      </c>
      <c r="Q126" s="39">
        <v>5.503296052144286E-2</v>
      </c>
      <c r="R126" s="39">
        <v>7.9253388637878674E-2</v>
      </c>
      <c r="S126" s="39">
        <v>9.5400340715502574E-2</v>
      </c>
      <c r="T126" s="39">
        <v>3.7034293756018077E-3</v>
      </c>
    </row>
    <row r="127" spans="1:20" x14ac:dyDescent="0.3">
      <c r="A127" s="3">
        <v>814</v>
      </c>
      <c r="B127" s="4" t="s">
        <v>123</v>
      </c>
      <c r="C127" s="39">
        <v>0.19361906066000273</v>
      </c>
      <c r="D127" s="39">
        <v>0.62589346843762828</v>
      </c>
      <c r="E127" s="39">
        <v>0</v>
      </c>
      <c r="F127" s="39">
        <v>0</v>
      </c>
      <c r="G127" s="39">
        <v>0.18048747090236889</v>
      </c>
      <c r="H127" s="39">
        <v>0</v>
      </c>
      <c r="I127" s="39">
        <v>0.20599447876955435</v>
      </c>
      <c r="J127" s="39">
        <v>0.60102537136847645</v>
      </c>
      <c r="K127" s="39">
        <v>0</v>
      </c>
      <c r="L127" s="39">
        <v>8.8734060733534903E-2</v>
      </c>
      <c r="M127" s="39">
        <v>0.10424608912843433</v>
      </c>
      <c r="N127" s="39">
        <v>0</v>
      </c>
      <c r="O127" s="39">
        <v>0.19843538798310983</v>
      </c>
      <c r="P127" s="39">
        <v>0.5678297587291713</v>
      </c>
      <c r="Q127" s="39">
        <v>5.4964772305888816E-2</v>
      </c>
      <c r="R127" s="39">
        <v>7.9139702628021849E-2</v>
      </c>
      <c r="S127" s="39">
        <v>9.5958085623033762E-2</v>
      </c>
      <c r="T127" s="39">
        <v>3.6722927307742907E-3</v>
      </c>
    </row>
    <row r="128" spans="1:20" x14ac:dyDescent="0.3">
      <c r="A128" s="3">
        <v>815</v>
      </c>
      <c r="B128" s="4" t="s">
        <v>124</v>
      </c>
      <c r="C128" s="39">
        <v>0.38074022738148278</v>
      </c>
      <c r="D128" s="39">
        <v>0.5301552728412785</v>
      </c>
      <c r="E128" s="39">
        <v>0</v>
      </c>
      <c r="F128" s="39">
        <v>2.0989059947527349E-2</v>
      </c>
      <c r="G128" s="39">
        <v>6.8115439829711397E-2</v>
      </c>
      <c r="H128" s="39">
        <v>0</v>
      </c>
      <c r="I128" s="39">
        <v>0.38808139534883723</v>
      </c>
      <c r="J128" s="39">
        <v>0.5148768809849521</v>
      </c>
      <c r="K128" s="39">
        <v>0</v>
      </c>
      <c r="L128" s="39">
        <v>9.7041723666210666E-2</v>
      </c>
      <c r="M128" s="39">
        <v>0</v>
      </c>
      <c r="N128" s="39">
        <v>0</v>
      </c>
      <c r="O128" s="39">
        <v>0.40214673312126831</v>
      </c>
      <c r="P128" s="39">
        <v>0.47677207545886002</v>
      </c>
      <c r="Q128" s="39">
        <v>0</v>
      </c>
      <c r="R128" s="39">
        <v>0.10968411383469134</v>
      </c>
      <c r="S128" s="39">
        <v>1.1397077585180397E-2</v>
      </c>
      <c r="T128" s="39">
        <v>0</v>
      </c>
    </row>
    <row r="129" spans="1:20" x14ac:dyDescent="0.3">
      <c r="A129" s="3">
        <v>817</v>
      </c>
      <c r="B129" s="4" t="s">
        <v>125</v>
      </c>
      <c r="C129" s="39">
        <v>0.27023366068405014</v>
      </c>
      <c r="D129" s="39">
        <v>0.63156112428039279</v>
      </c>
      <c r="E129" s="39">
        <v>1.3545546901456147E-3</v>
      </c>
      <c r="F129" s="39">
        <v>9.0416525567219783E-2</v>
      </c>
      <c r="G129" s="39">
        <v>6.4341347781916693E-3</v>
      </c>
      <c r="H129" s="39">
        <v>0</v>
      </c>
      <c r="I129" s="39">
        <v>0.22944162436548224</v>
      </c>
      <c r="J129" s="39">
        <v>0.66835871404399327</v>
      </c>
      <c r="K129" s="39">
        <v>3.3840947546531303E-4</v>
      </c>
      <c r="L129" s="39">
        <v>9.847715736040609E-2</v>
      </c>
      <c r="M129" s="39">
        <v>3.3840947546531302E-3</v>
      </c>
      <c r="N129" s="39">
        <v>0</v>
      </c>
      <c r="O129" s="39">
        <v>0.27015465613688716</v>
      </c>
      <c r="P129" s="39">
        <v>0.6242184929253044</v>
      </c>
      <c r="Q129" s="39">
        <v>1.3162224415926291E-3</v>
      </c>
      <c r="R129" s="39">
        <v>9.5097071405067457E-2</v>
      </c>
      <c r="S129" s="39">
        <v>9.2135570911484038E-3</v>
      </c>
      <c r="T129" s="39">
        <v>0</v>
      </c>
    </row>
    <row r="130" spans="1:20" x14ac:dyDescent="0.3">
      <c r="A130" s="3">
        <v>819</v>
      </c>
      <c r="B130" s="4" t="s">
        <v>126</v>
      </c>
      <c r="C130" s="39">
        <v>0.27006483344511512</v>
      </c>
      <c r="D130" s="39">
        <v>0.63156718086295549</v>
      </c>
      <c r="E130" s="39">
        <v>1.5649452269170579E-3</v>
      </c>
      <c r="F130" s="39">
        <v>9.0543259557344061E-2</v>
      </c>
      <c r="G130" s="39">
        <v>6.2597809076682318E-3</v>
      </c>
      <c r="H130" s="39">
        <v>0</v>
      </c>
      <c r="I130" s="39">
        <v>0.22962112514351321</v>
      </c>
      <c r="J130" s="39">
        <v>0.66819747416762343</v>
      </c>
      <c r="K130" s="39">
        <v>2.296211251435132E-4</v>
      </c>
      <c r="L130" s="39">
        <v>9.8507462686567168E-2</v>
      </c>
      <c r="M130" s="39">
        <v>3.4443168771526979E-3</v>
      </c>
      <c r="N130" s="39">
        <v>0</v>
      </c>
      <c r="O130" s="39">
        <v>0.26967032967032967</v>
      </c>
      <c r="P130" s="39">
        <v>0.62461538461538457</v>
      </c>
      <c r="Q130" s="39">
        <v>1.3186813186813187E-3</v>
      </c>
      <c r="R130" s="39">
        <v>9.5164835164835163E-2</v>
      </c>
      <c r="S130" s="39">
        <v>9.2307692307692316E-3</v>
      </c>
      <c r="T130" s="39">
        <v>0</v>
      </c>
    </row>
    <row r="131" spans="1:20" x14ac:dyDescent="0.3">
      <c r="A131" s="3">
        <v>821</v>
      </c>
      <c r="B131" s="4" t="s">
        <v>127</v>
      </c>
      <c r="C131" s="39">
        <v>0.19769849621507857</v>
      </c>
      <c r="D131" s="39">
        <v>0.58929359448725349</v>
      </c>
      <c r="E131" s="39">
        <v>0</v>
      </c>
      <c r="F131" s="39">
        <v>0.13435622390440952</v>
      </c>
      <c r="G131" s="39">
        <v>7.8651685393258425E-2</v>
      </c>
      <c r="H131" s="39">
        <v>0</v>
      </c>
      <c r="I131" s="39">
        <v>0.20323624595469256</v>
      </c>
      <c r="J131" s="39">
        <v>0.54142394822006468</v>
      </c>
      <c r="K131" s="39">
        <v>0</v>
      </c>
      <c r="L131" s="39">
        <v>0.12944983818770225</v>
      </c>
      <c r="M131" s="39">
        <v>0.12588996763754046</v>
      </c>
      <c r="N131" s="39">
        <v>0</v>
      </c>
      <c r="O131" s="39">
        <v>0.24233128834355827</v>
      </c>
      <c r="P131" s="39">
        <v>0.59236537150647584</v>
      </c>
      <c r="Q131" s="39">
        <v>0</v>
      </c>
      <c r="R131" s="39">
        <v>0.13974096796182686</v>
      </c>
      <c r="S131" s="39">
        <v>2.556237218813906E-2</v>
      </c>
      <c r="T131" s="39">
        <v>0</v>
      </c>
    </row>
    <row r="132" spans="1:20" x14ac:dyDescent="0.3">
      <c r="A132" s="3">
        <v>822</v>
      </c>
      <c r="B132" s="4" t="s">
        <v>128</v>
      </c>
      <c r="C132" s="39">
        <v>0.19752475247524753</v>
      </c>
      <c r="D132" s="39">
        <v>0.58950495049504947</v>
      </c>
      <c r="E132" s="39">
        <v>0</v>
      </c>
      <c r="F132" s="39">
        <v>0.13425742574257427</v>
      </c>
      <c r="G132" s="39">
        <v>7.8712871287128713E-2</v>
      </c>
      <c r="H132" s="39">
        <v>0</v>
      </c>
      <c r="I132" s="39">
        <v>0.2034567901234568</v>
      </c>
      <c r="J132" s="39">
        <v>0.54123456790123459</v>
      </c>
      <c r="K132" s="39">
        <v>0</v>
      </c>
      <c r="L132" s="39">
        <v>0.12938271604938273</v>
      </c>
      <c r="M132" s="39">
        <v>0.12592592592592591</v>
      </c>
      <c r="N132" s="39">
        <v>0</v>
      </c>
      <c r="O132" s="39">
        <v>0.24192694547379565</v>
      </c>
      <c r="P132" s="39">
        <v>0.59237691900476441</v>
      </c>
      <c r="Q132" s="39">
        <v>0</v>
      </c>
      <c r="R132" s="39">
        <v>0.13975648491265219</v>
      </c>
      <c r="S132" s="39">
        <v>2.593965060878772E-2</v>
      </c>
      <c r="T132" s="39">
        <v>0</v>
      </c>
    </row>
    <row r="133" spans="1:20" x14ac:dyDescent="0.3">
      <c r="A133" s="3">
        <v>826</v>
      </c>
      <c r="B133" s="4" t="s">
        <v>129</v>
      </c>
      <c r="C133" s="39">
        <v>0.32313144329896909</v>
      </c>
      <c r="D133" s="39">
        <v>0</v>
      </c>
      <c r="E133" s="39">
        <v>0</v>
      </c>
      <c r="F133" s="39">
        <v>0</v>
      </c>
      <c r="G133" s="39">
        <v>0.12628865979381443</v>
      </c>
      <c r="H133" s="39">
        <v>0.55057989690721654</v>
      </c>
      <c r="I133" s="39">
        <v>0.28735934723958673</v>
      </c>
      <c r="J133" s="39">
        <v>0.57623215108245052</v>
      </c>
      <c r="K133" s="39">
        <v>0</v>
      </c>
      <c r="L133" s="39">
        <v>0</v>
      </c>
      <c r="M133" s="39">
        <v>0.12370862670263867</v>
      </c>
      <c r="N133" s="39">
        <v>1.2699874975324077E-2</v>
      </c>
      <c r="O133" s="39">
        <v>0.30768746854554607</v>
      </c>
      <c r="P133" s="39">
        <v>0</v>
      </c>
      <c r="Q133" s="39">
        <v>0</v>
      </c>
      <c r="R133" s="39">
        <v>0</v>
      </c>
      <c r="S133" s="39">
        <v>0.11855183694011072</v>
      </c>
      <c r="T133" s="39">
        <v>0.57376069451434319</v>
      </c>
    </row>
    <row r="134" spans="1:20" x14ac:dyDescent="0.3">
      <c r="A134" s="3">
        <v>827</v>
      </c>
      <c r="B134" s="4" t="s">
        <v>130</v>
      </c>
      <c r="C134" s="39">
        <v>0.19826175869120655</v>
      </c>
      <c r="D134" s="39">
        <v>0.58854805725971371</v>
      </c>
      <c r="E134" s="39">
        <v>0</v>
      </c>
      <c r="F134" s="39">
        <v>0.134560327198364</v>
      </c>
      <c r="G134" s="39">
        <v>7.8629856850715746E-2</v>
      </c>
      <c r="H134" s="39">
        <v>0</v>
      </c>
      <c r="I134" s="39">
        <v>0.2039258451472192</v>
      </c>
      <c r="J134" s="39">
        <v>0.5419847328244275</v>
      </c>
      <c r="K134" s="39">
        <v>0</v>
      </c>
      <c r="L134" s="39">
        <v>0.128680479825518</v>
      </c>
      <c r="M134" s="39">
        <v>0.12540894220283533</v>
      </c>
      <c r="N134" s="39">
        <v>0</v>
      </c>
      <c r="O134" s="39">
        <v>0.24285714285714285</v>
      </c>
      <c r="P134" s="39">
        <v>0.59183673469387754</v>
      </c>
      <c r="Q134" s="39">
        <v>0</v>
      </c>
      <c r="R134" s="39">
        <v>0.13979591836734695</v>
      </c>
      <c r="S134" s="39">
        <v>2.5510204081632654E-2</v>
      </c>
      <c r="T134" s="39">
        <v>0</v>
      </c>
    </row>
    <row r="135" spans="1:20" x14ac:dyDescent="0.3">
      <c r="A135" s="3">
        <v>828</v>
      </c>
      <c r="B135" s="4" t="s">
        <v>131</v>
      </c>
      <c r="C135" s="39">
        <v>0.1722686474775611</v>
      </c>
      <c r="D135" s="39">
        <v>0.73933766635716491</v>
      </c>
      <c r="E135" s="39">
        <v>1.3618074899411946E-3</v>
      </c>
      <c r="F135" s="39">
        <v>7.1432992881460836E-2</v>
      </c>
      <c r="G135" s="39">
        <v>0</v>
      </c>
      <c r="H135" s="39">
        <v>1.5598885793871864E-2</v>
      </c>
      <c r="I135" s="39">
        <v>0.18461328231757304</v>
      </c>
      <c r="J135" s="39">
        <v>0.70811697185023215</v>
      </c>
      <c r="K135" s="39">
        <v>3.5528833014484822E-3</v>
      </c>
      <c r="L135" s="39">
        <v>8.2467887400929196E-2</v>
      </c>
      <c r="M135" s="39">
        <v>1.6192948893140199E-2</v>
      </c>
      <c r="N135" s="39">
        <v>5.0560262366766869E-3</v>
      </c>
      <c r="O135" s="39">
        <v>0.17606290817006531</v>
      </c>
      <c r="P135" s="39">
        <v>0.71444755431160867</v>
      </c>
      <c r="Q135" s="39">
        <v>9.2629614820738376E-3</v>
      </c>
      <c r="R135" s="39">
        <v>7.3437291749966688E-2</v>
      </c>
      <c r="S135" s="39">
        <v>2.2391043582566977E-2</v>
      </c>
      <c r="T135" s="39">
        <v>4.3982407037185126E-3</v>
      </c>
    </row>
    <row r="136" spans="1:20" x14ac:dyDescent="0.3">
      <c r="A136" s="3">
        <v>829</v>
      </c>
      <c r="B136" s="4" t="s">
        <v>132</v>
      </c>
      <c r="C136" s="39">
        <v>0.17245500037344089</v>
      </c>
      <c r="D136" s="39">
        <v>0.7391141982224213</v>
      </c>
      <c r="E136" s="39">
        <v>1.6431398909552619E-3</v>
      </c>
      <c r="F136" s="39">
        <v>7.1327208902830674E-2</v>
      </c>
      <c r="G136" s="39">
        <v>0</v>
      </c>
      <c r="H136" s="39">
        <v>1.5460452610351779E-2</v>
      </c>
      <c r="I136" s="39">
        <v>0.18381691867592967</v>
      </c>
      <c r="J136" s="39">
        <v>0.70919493257049437</v>
      </c>
      <c r="K136" s="39">
        <v>3.5962402942378417E-3</v>
      </c>
      <c r="L136" s="39">
        <v>8.222313036371065E-2</v>
      </c>
      <c r="M136" s="39">
        <v>1.6346546791990189E-2</v>
      </c>
      <c r="N136" s="39">
        <v>4.8222313036371056E-3</v>
      </c>
      <c r="O136" s="39">
        <v>0.17626980902072328</v>
      </c>
      <c r="P136" s="39">
        <v>0.71336854937017469</v>
      </c>
      <c r="Q136" s="39">
        <v>9.5083299471759447E-3</v>
      </c>
      <c r="R136" s="39">
        <v>7.3628606257618856E-2</v>
      </c>
      <c r="S136" s="39">
        <v>2.2511174319382363E-2</v>
      </c>
      <c r="T136" s="39">
        <v>4.7135310849248276E-3</v>
      </c>
    </row>
    <row r="137" spans="1:20" x14ac:dyDescent="0.3">
      <c r="A137" s="3">
        <v>830</v>
      </c>
      <c r="B137" s="4" t="s">
        <v>133</v>
      </c>
      <c r="C137" s="39">
        <v>0.2704119850187266</v>
      </c>
      <c r="D137" s="39">
        <v>0.63146067415730334</v>
      </c>
      <c r="E137" s="39">
        <v>1.4981273408239701E-3</v>
      </c>
      <c r="F137" s="39">
        <v>9.0636704119850184E-2</v>
      </c>
      <c r="G137" s="39">
        <v>5.9925093632958804E-3</v>
      </c>
      <c r="H137" s="39">
        <v>0</v>
      </c>
      <c r="I137" s="39">
        <v>0.22985283812193413</v>
      </c>
      <c r="J137" s="39">
        <v>0.66783461807988787</v>
      </c>
      <c r="K137" s="39">
        <v>0</v>
      </c>
      <c r="L137" s="39">
        <v>9.8808689558514365E-2</v>
      </c>
      <c r="M137" s="39">
        <v>3.5038542396636299E-3</v>
      </c>
      <c r="N137" s="39">
        <v>0</v>
      </c>
      <c r="O137" s="39">
        <v>0.26996699669966995</v>
      </c>
      <c r="P137" s="39">
        <v>0.62442244224422438</v>
      </c>
      <c r="Q137" s="39">
        <v>1.3201320132013201E-3</v>
      </c>
      <c r="R137" s="39">
        <v>9.5049504950495051E-2</v>
      </c>
      <c r="S137" s="39">
        <v>9.240924092409241E-3</v>
      </c>
      <c r="T137" s="39">
        <v>0</v>
      </c>
    </row>
    <row r="138" spans="1:20" x14ac:dyDescent="0.3">
      <c r="A138" s="3">
        <v>831</v>
      </c>
      <c r="B138" s="4" t="s">
        <v>134</v>
      </c>
      <c r="C138" s="39">
        <v>0.17246105919003116</v>
      </c>
      <c r="D138" s="39">
        <v>0.73894080996884737</v>
      </c>
      <c r="E138" s="39">
        <v>1.869158878504673E-3</v>
      </c>
      <c r="F138" s="39">
        <v>7.1028037383177575E-2</v>
      </c>
      <c r="G138" s="39">
        <v>0</v>
      </c>
      <c r="H138" s="39">
        <v>1.5700934579439253E-2</v>
      </c>
      <c r="I138" s="39">
        <v>0.18382058470164192</v>
      </c>
      <c r="J138" s="39">
        <v>0.70845014016820174</v>
      </c>
      <c r="K138" s="39">
        <v>4.0048057669203035E-3</v>
      </c>
      <c r="L138" s="39">
        <v>8.1965024696302208E-2</v>
      </c>
      <c r="M138" s="39">
        <v>1.6820184221065276E-2</v>
      </c>
      <c r="N138" s="39">
        <v>4.9392604458683743E-3</v>
      </c>
      <c r="O138" s="39">
        <v>0.17527770601911649</v>
      </c>
      <c r="P138" s="39">
        <v>0.7145440454662878</v>
      </c>
      <c r="Q138" s="39">
        <v>9.4290880909325744E-3</v>
      </c>
      <c r="R138" s="39">
        <v>7.3495220873159378E-2</v>
      </c>
      <c r="S138" s="39">
        <v>2.2603978300180832E-2</v>
      </c>
      <c r="T138" s="39">
        <v>4.6499612503229136E-3</v>
      </c>
    </row>
    <row r="139" spans="1:20" x14ac:dyDescent="0.3">
      <c r="A139" s="3">
        <v>833</v>
      </c>
      <c r="B139" s="4" t="s">
        <v>135</v>
      </c>
      <c r="C139" s="39">
        <v>0.17285541683447442</v>
      </c>
      <c r="D139" s="39">
        <v>0.73894482480869916</v>
      </c>
      <c r="E139" s="39">
        <v>1.2082158679017317E-3</v>
      </c>
      <c r="F139" s="39">
        <v>7.1526379379782512E-2</v>
      </c>
      <c r="G139" s="39">
        <v>0</v>
      </c>
      <c r="H139" s="39">
        <v>1.5465163109142166E-2</v>
      </c>
      <c r="I139" s="39">
        <v>0.18390804597701152</v>
      </c>
      <c r="J139" s="39">
        <v>0.70863405506549049</v>
      </c>
      <c r="K139" s="39">
        <v>3.9205203599750518E-3</v>
      </c>
      <c r="L139" s="39">
        <v>8.2420030294930058E-2</v>
      </c>
      <c r="M139" s="39">
        <v>1.6484006058986013E-2</v>
      </c>
      <c r="N139" s="39">
        <v>4.633342243606879E-3</v>
      </c>
      <c r="O139" s="39">
        <v>0.17567804024496941</v>
      </c>
      <c r="P139" s="39">
        <v>0.71434820647419084</v>
      </c>
      <c r="Q139" s="39">
        <v>9.6237970253718313E-3</v>
      </c>
      <c r="R139" s="39">
        <v>7.3490813648293976E-2</v>
      </c>
      <c r="S139" s="39">
        <v>2.2397200349956261E-2</v>
      </c>
      <c r="T139" s="39">
        <v>4.4619422572178486E-3</v>
      </c>
    </row>
    <row r="140" spans="1:20" x14ac:dyDescent="0.3">
      <c r="A140" s="3">
        <v>834</v>
      </c>
      <c r="B140" s="4" t="s">
        <v>136</v>
      </c>
      <c r="C140" s="39">
        <v>0.17265570828404783</v>
      </c>
      <c r="D140" s="39">
        <v>0.73891585430517603</v>
      </c>
      <c r="E140" s="39">
        <v>1.5091569115307747E-3</v>
      </c>
      <c r="F140" s="39">
        <v>7.121589101439818E-2</v>
      </c>
      <c r="G140" s="39">
        <v>0</v>
      </c>
      <c r="H140" s="39">
        <v>1.5703389484847251E-2</v>
      </c>
      <c r="I140" s="39">
        <v>0.184231731625599</v>
      </c>
      <c r="J140" s="39">
        <v>0.70842699011832555</v>
      </c>
      <c r="K140" s="39">
        <v>3.774545146104584E-3</v>
      </c>
      <c r="L140" s="39">
        <v>8.2234191441536944E-2</v>
      </c>
      <c r="M140" s="39">
        <v>1.6328088553373761E-2</v>
      </c>
      <c r="N140" s="39">
        <v>5.00445311506001E-3</v>
      </c>
      <c r="O140" s="39">
        <v>0.17611697806661253</v>
      </c>
      <c r="P140" s="39">
        <v>0.7142160844841593</v>
      </c>
      <c r="Q140" s="39">
        <v>9.504467912266449E-3</v>
      </c>
      <c r="R140" s="39">
        <v>7.3517465475223392E-2</v>
      </c>
      <c r="S140" s="39">
        <v>2.2217709179528838E-2</v>
      </c>
      <c r="T140" s="39">
        <v>4.4272948822095858E-3</v>
      </c>
    </row>
    <row r="141" spans="1:20" x14ac:dyDescent="0.3">
      <c r="A141" s="3">
        <v>901</v>
      </c>
      <c r="B141" s="4" t="s">
        <v>137</v>
      </c>
      <c r="C141" s="39">
        <v>0.23338649654439128</v>
      </c>
      <c r="D141" s="39">
        <v>0.57788410419989367</v>
      </c>
      <c r="E141" s="39">
        <v>2.4189261031366295E-2</v>
      </c>
      <c r="F141" s="39">
        <v>0</v>
      </c>
      <c r="G141" s="39">
        <v>0.16454013822434876</v>
      </c>
      <c r="H141" s="39">
        <v>0</v>
      </c>
      <c r="I141" s="39">
        <v>0.19715665236051502</v>
      </c>
      <c r="J141" s="39">
        <v>0.61775751072961371</v>
      </c>
      <c r="K141" s="39">
        <v>3.1115879828326181E-2</v>
      </c>
      <c r="L141" s="39">
        <v>0</v>
      </c>
      <c r="M141" s="39">
        <v>0.15396995708154507</v>
      </c>
      <c r="N141" s="39">
        <v>0</v>
      </c>
      <c r="O141" s="39">
        <v>0.19683609958506224</v>
      </c>
      <c r="P141" s="39">
        <v>0.6034751037344398</v>
      </c>
      <c r="Q141" s="39">
        <v>4.3827800829875516E-2</v>
      </c>
      <c r="R141" s="39">
        <v>0</v>
      </c>
      <c r="S141" s="39">
        <v>0.15586099585062241</v>
      </c>
      <c r="T141" s="39">
        <v>0</v>
      </c>
    </row>
    <row r="142" spans="1:20" x14ac:dyDescent="0.3">
      <c r="A142" s="3">
        <v>904</v>
      </c>
      <c r="B142" s="4" t="s">
        <v>138</v>
      </c>
      <c r="C142" s="39">
        <v>0.26560246177517066</v>
      </c>
      <c r="D142" s="39">
        <v>0.52206942975286086</v>
      </c>
      <c r="E142" s="39">
        <v>6.5198576786229451E-2</v>
      </c>
      <c r="F142" s="39">
        <v>0</v>
      </c>
      <c r="G142" s="39">
        <v>0.147129531685739</v>
      </c>
      <c r="H142" s="39">
        <v>0</v>
      </c>
      <c r="I142" s="39">
        <v>0.27249109977869718</v>
      </c>
      <c r="J142" s="39">
        <v>0.52756663138651017</v>
      </c>
      <c r="K142" s="39">
        <v>6.9084961031463485E-2</v>
      </c>
      <c r="L142" s="39">
        <v>0</v>
      </c>
      <c r="M142" s="39">
        <v>0.13085730780332916</v>
      </c>
      <c r="N142" s="39">
        <v>0</v>
      </c>
      <c r="O142" s="39">
        <v>0.25747295066935633</v>
      </c>
      <c r="P142" s="39">
        <v>0.48752980011003116</v>
      </c>
      <c r="Q142" s="39">
        <v>6.5743627361085646E-2</v>
      </c>
      <c r="R142" s="39">
        <v>0</v>
      </c>
      <c r="S142" s="39">
        <v>0.18925362185952688</v>
      </c>
      <c r="T142" s="39">
        <v>0</v>
      </c>
    </row>
    <row r="143" spans="1:20" x14ac:dyDescent="0.3">
      <c r="A143" s="3">
        <v>906</v>
      </c>
      <c r="B143" s="4" t="s">
        <v>139</v>
      </c>
      <c r="C143" s="39">
        <v>0.26555670153725258</v>
      </c>
      <c r="D143" s="39">
        <v>0.52212563233632925</v>
      </c>
      <c r="E143" s="39">
        <v>6.5222729728402332E-2</v>
      </c>
      <c r="F143" s="39">
        <v>0</v>
      </c>
      <c r="G143" s="39">
        <v>0.14709493639801582</v>
      </c>
      <c r="H143" s="39">
        <v>0</v>
      </c>
      <c r="I143" s="39">
        <v>0.27253049980322708</v>
      </c>
      <c r="J143" s="39">
        <v>0.52749901613537975</v>
      </c>
      <c r="K143" s="39">
        <v>6.9067296340023607E-2</v>
      </c>
      <c r="L143" s="39">
        <v>0</v>
      </c>
      <c r="M143" s="39">
        <v>0.13090318772136955</v>
      </c>
      <c r="N143" s="39">
        <v>0</v>
      </c>
      <c r="O143" s="39">
        <v>0.25749525616698293</v>
      </c>
      <c r="P143" s="39">
        <v>0.48752371916508541</v>
      </c>
      <c r="Q143" s="39">
        <v>6.5749525616698293E-2</v>
      </c>
      <c r="R143" s="39">
        <v>0</v>
      </c>
      <c r="S143" s="39">
        <v>0.1892314990512334</v>
      </c>
      <c r="T143" s="39">
        <v>0</v>
      </c>
    </row>
    <row r="144" spans="1:20" x14ac:dyDescent="0.3">
      <c r="A144" s="3">
        <v>911</v>
      </c>
      <c r="B144" s="4" t="s">
        <v>140</v>
      </c>
      <c r="C144" s="39">
        <v>0.23310554290053151</v>
      </c>
      <c r="D144" s="39">
        <v>0.57782839787395601</v>
      </c>
      <c r="E144" s="39">
        <v>2.5056947608200455E-2</v>
      </c>
      <c r="F144" s="39">
        <v>0</v>
      </c>
      <c r="G144" s="39">
        <v>0.16400911161731208</v>
      </c>
      <c r="H144" s="39">
        <v>0</v>
      </c>
      <c r="I144" s="39">
        <v>0.19694656488549619</v>
      </c>
      <c r="J144" s="39">
        <v>0.61755725190839694</v>
      </c>
      <c r="K144" s="39">
        <v>3.1297709923664124E-2</v>
      </c>
      <c r="L144" s="39">
        <v>0</v>
      </c>
      <c r="M144" s="39">
        <v>0.15419847328244274</v>
      </c>
      <c r="N144" s="39">
        <v>0</v>
      </c>
      <c r="O144" s="39">
        <v>0.19654913728432108</v>
      </c>
      <c r="P144" s="39">
        <v>0.60465116279069764</v>
      </c>
      <c r="Q144" s="39">
        <v>4.2760690172543137E-2</v>
      </c>
      <c r="R144" s="39">
        <v>0</v>
      </c>
      <c r="S144" s="39">
        <v>0.15603900975243812</v>
      </c>
      <c r="T144" s="39">
        <v>0</v>
      </c>
    </row>
    <row r="145" spans="1:20" x14ac:dyDescent="0.3">
      <c r="A145" s="3">
        <v>912</v>
      </c>
      <c r="B145" s="6" t="s">
        <v>141</v>
      </c>
      <c r="C145" s="39">
        <v>0.23312883435582821</v>
      </c>
      <c r="D145" s="39">
        <v>0.57756354075372485</v>
      </c>
      <c r="E145" s="39">
        <v>2.4539877300613498E-2</v>
      </c>
      <c r="F145" s="39">
        <v>0</v>
      </c>
      <c r="G145" s="39">
        <v>0.16476774758983348</v>
      </c>
      <c r="H145" s="39">
        <v>0</v>
      </c>
      <c r="I145" s="39">
        <v>0.19626168224299065</v>
      </c>
      <c r="J145" s="39">
        <v>0.61852166525063723</v>
      </c>
      <c r="K145" s="39">
        <v>3.1435853865760408E-2</v>
      </c>
      <c r="L145" s="39">
        <v>0</v>
      </c>
      <c r="M145" s="39">
        <v>0.15378079864061173</v>
      </c>
      <c r="N145" s="39">
        <v>0</v>
      </c>
      <c r="O145" s="39">
        <v>0.19719471947194719</v>
      </c>
      <c r="P145" s="39">
        <v>0.60313531353135319</v>
      </c>
      <c r="Q145" s="39">
        <v>4.3729372937293731E-2</v>
      </c>
      <c r="R145" s="39">
        <v>0</v>
      </c>
      <c r="S145" s="39">
        <v>0.15594059405940594</v>
      </c>
      <c r="T145" s="39">
        <v>0</v>
      </c>
    </row>
    <row r="146" spans="1:20" x14ac:dyDescent="0.3">
      <c r="A146" s="3">
        <v>914</v>
      </c>
      <c r="B146" s="4" t="s">
        <v>142</v>
      </c>
      <c r="C146" s="39">
        <v>0.23305986022485567</v>
      </c>
      <c r="D146" s="39">
        <v>0.57793983591613496</v>
      </c>
      <c r="E146" s="39">
        <v>2.4308720753570344E-2</v>
      </c>
      <c r="F146" s="39">
        <v>0</v>
      </c>
      <c r="G146" s="39">
        <v>0.16469158310543908</v>
      </c>
      <c r="H146" s="39">
        <v>0</v>
      </c>
      <c r="I146" s="39">
        <v>0.19713152273420811</v>
      </c>
      <c r="J146" s="39">
        <v>0.61763808361306072</v>
      </c>
      <c r="K146" s="39">
        <v>3.1126029905401281E-2</v>
      </c>
      <c r="L146" s="39">
        <v>0</v>
      </c>
      <c r="M146" s="39">
        <v>0.15410436374732989</v>
      </c>
      <c r="N146" s="39">
        <v>0</v>
      </c>
      <c r="O146" s="39">
        <v>0.19699646643109542</v>
      </c>
      <c r="P146" s="39">
        <v>0.60335689045936391</v>
      </c>
      <c r="Q146" s="39">
        <v>4.3580683156654886E-2</v>
      </c>
      <c r="R146" s="39">
        <v>0</v>
      </c>
      <c r="S146" s="39">
        <v>0.15606595995288575</v>
      </c>
      <c r="T146" s="39">
        <v>0</v>
      </c>
    </row>
    <row r="147" spans="1:20" x14ac:dyDescent="0.3">
      <c r="A147" s="3">
        <v>919</v>
      </c>
      <c r="B147" s="4" t="s">
        <v>143</v>
      </c>
      <c r="C147" s="39">
        <v>0.26526717557251911</v>
      </c>
      <c r="D147" s="39">
        <v>0.52213740458015268</v>
      </c>
      <c r="E147" s="39">
        <v>6.5267175572519084E-2</v>
      </c>
      <c r="F147" s="39">
        <v>0</v>
      </c>
      <c r="G147" s="39">
        <v>0.14732824427480917</v>
      </c>
      <c r="H147" s="39">
        <v>0</v>
      </c>
      <c r="I147" s="39">
        <v>0.27255639097744361</v>
      </c>
      <c r="J147" s="39">
        <v>0.52744360902255638</v>
      </c>
      <c r="K147" s="39">
        <v>6.9172932330827067E-2</v>
      </c>
      <c r="L147" s="39">
        <v>0</v>
      </c>
      <c r="M147" s="39">
        <v>0.13082706766917293</v>
      </c>
      <c r="N147" s="39">
        <v>0</v>
      </c>
      <c r="O147" s="39">
        <v>0.25762468604233946</v>
      </c>
      <c r="P147" s="39">
        <v>0.48762109795479008</v>
      </c>
      <c r="Q147" s="39">
        <v>6.5662002152852533E-2</v>
      </c>
      <c r="R147" s="39">
        <v>0</v>
      </c>
      <c r="S147" s="39">
        <v>0.18909221385001795</v>
      </c>
      <c r="T147" s="39">
        <v>0</v>
      </c>
    </row>
    <row r="148" spans="1:20" x14ac:dyDescent="0.3">
      <c r="A148" s="3">
        <v>926</v>
      </c>
      <c r="B148" s="4" t="s">
        <v>144</v>
      </c>
      <c r="C148" s="39">
        <v>0.19461732548359967</v>
      </c>
      <c r="D148" s="39">
        <v>0.56316232127838517</v>
      </c>
      <c r="E148" s="39">
        <v>4.1379310344827586E-2</v>
      </c>
      <c r="F148" s="39">
        <v>0</v>
      </c>
      <c r="G148" s="39">
        <v>0.16232127838519764</v>
      </c>
      <c r="H148" s="39">
        <v>3.8519764507989905E-2</v>
      </c>
      <c r="I148" s="39">
        <v>0.22119815668202766</v>
      </c>
      <c r="J148" s="39">
        <v>0.5660829493087558</v>
      </c>
      <c r="K148" s="39">
        <v>1.0506912442396314E-2</v>
      </c>
      <c r="L148" s="39">
        <v>0</v>
      </c>
      <c r="M148" s="39">
        <v>0.16368663594470045</v>
      </c>
      <c r="N148" s="39">
        <v>3.8525345622119817E-2</v>
      </c>
      <c r="O148" s="39">
        <v>0.24533138044672281</v>
      </c>
      <c r="P148" s="39">
        <v>0.5820212376418894</v>
      </c>
      <c r="Q148" s="39">
        <v>1.1351153423654338E-2</v>
      </c>
      <c r="R148" s="39">
        <v>0</v>
      </c>
      <c r="S148" s="39">
        <v>0.11845477846942512</v>
      </c>
      <c r="T148" s="39">
        <v>4.2841450018308309E-2</v>
      </c>
    </row>
    <row r="149" spans="1:20" x14ac:dyDescent="0.3">
      <c r="A149" s="3">
        <v>928</v>
      </c>
      <c r="B149" s="4" t="s">
        <v>145</v>
      </c>
      <c r="C149" s="39">
        <v>0.19474230370114148</v>
      </c>
      <c r="D149" s="39">
        <v>0.56312694569353161</v>
      </c>
      <c r="E149" s="39">
        <v>4.1508128675198895E-2</v>
      </c>
      <c r="F149" s="39">
        <v>0</v>
      </c>
      <c r="G149" s="39">
        <v>0.16222760290556901</v>
      </c>
      <c r="H149" s="39">
        <v>3.8395019024558975E-2</v>
      </c>
      <c r="I149" s="39">
        <v>0.2210806697108067</v>
      </c>
      <c r="J149" s="39">
        <v>0.56621004566210043</v>
      </c>
      <c r="K149" s="39">
        <v>1.0273972602739725E-2</v>
      </c>
      <c r="L149" s="39">
        <v>0</v>
      </c>
      <c r="M149" s="39">
        <v>0.16362252663622526</v>
      </c>
      <c r="N149" s="39">
        <v>3.8812785388127852E-2</v>
      </c>
      <c r="O149" s="39">
        <v>0.24502297090352221</v>
      </c>
      <c r="P149" s="39">
        <v>0.58231240428790199</v>
      </c>
      <c r="Q149" s="39">
        <v>1.110260336906585E-2</v>
      </c>
      <c r="R149" s="39">
        <v>0</v>
      </c>
      <c r="S149" s="39">
        <v>0.11868300153139356</v>
      </c>
      <c r="T149" s="39">
        <v>4.2879019908116385E-2</v>
      </c>
    </row>
    <row r="150" spans="1:20" x14ac:dyDescent="0.3">
      <c r="A150" s="3">
        <v>929</v>
      </c>
      <c r="B150" s="4" t="s">
        <v>146</v>
      </c>
      <c r="C150" s="39">
        <v>0.27001455604075691</v>
      </c>
      <c r="D150" s="39">
        <v>0.63173216885007277</v>
      </c>
      <c r="E150" s="39">
        <v>1.455604075691412E-3</v>
      </c>
      <c r="F150" s="39">
        <v>9.0247452692867547E-2</v>
      </c>
      <c r="G150" s="39">
        <v>6.5502183406113534E-3</v>
      </c>
      <c r="H150" s="39">
        <v>0</v>
      </c>
      <c r="I150" s="39">
        <v>0.22942461762563729</v>
      </c>
      <c r="J150" s="39">
        <v>0.66860888565185728</v>
      </c>
      <c r="K150" s="39">
        <v>0</v>
      </c>
      <c r="L150" s="39">
        <v>9.8324836125273124E-2</v>
      </c>
      <c r="M150" s="39">
        <v>3.6416605972323379E-3</v>
      </c>
      <c r="N150" s="39">
        <v>0</v>
      </c>
      <c r="O150" s="39">
        <v>0.26939351198871653</v>
      </c>
      <c r="P150" s="39">
        <v>0.62482369534555715</v>
      </c>
      <c r="Q150" s="39">
        <v>1.4104372355430183E-3</v>
      </c>
      <c r="R150" s="39">
        <v>9.5204513399153742E-2</v>
      </c>
      <c r="S150" s="39">
        <v>9.1678420310296188E-3</v>
      </c>
      <c r="T150" s="39">
        <v>0</v>
      </c>
    </row>
    <row r="151" spans="1:20" x14ac:dyDescent="0.3">
      <c r="A151" s="3">
        <v>935</v>
      </c>
      <c r="B151" s="4" t="s">
        <v>147</v>
      </c>
      <c r="C151" s="39">
        <v>0.20246659815005139</v>
      </c>
      <c r="D151" s="39">
        <v>0.56012332990750258</v>
      </c>
      <c r="E151" s="39">
        <v>7.1942446043165471E-3</v>
      </c>
      <c r="F151" s="39">
        <v>0</v>
      </c>
      <c r="G151" s="39">
        <v>0.18396711202466598</v>
      </c>
      <c r="H151" s="39">
        <v>4.6248715313463515E-2</v>
      </c>
      <c r="I151" s="39">
        <v>0.20803782505910165</v>
      </c>
      <c r="J151" s="39">
        <v>0.63238770685579193</v>
      </c>
      <c r="K151" s="39">
        <v>1.8912529550827423E-2</v>
      </c>
      <c r="L151" s="39">
        <v>0</v>
      </c>
      <c r="M151" s="39">
        <v>0.14066193853427897</v>
      </c>
      <c r="N151" s="39">
        <v>0</v>
      </c>
      <c r="O151" s="39">
        <v>0.16972477064220184</v>
      </c>
      <c r="P151" s="39">
        <v>0.57683486238532111</v>
      </c>
      <c r="Q151" s="39">
        <v>9.1743119266055051E-3</v>
      </c>
      <c r="R151" s="39">
        <v>0</v>
      </c>
      <c r="S151" s="39">
        <v>0.21674311926605505</v>
      </c>
      <c r="T151" s="39">
        <v>2.7522935779816515E-2</v>
      </c>
    </row>
    <row r="152" spans="1:20" x14ac:dyDescent="0.3">
      <c r="A152" s="3">
        <v>937</v>
      </c>
      <c r="B152" s="6" t="s">
        <v>148</v>
      </c>
      <c r="C152" s="39">
        <v>0.20207439198855509</v>
      </c>
      <c r="D152" s="39">
        <v>0.56008583690987124</v>
      </c>
      <c r="E152" s="39">
        <v>7.5107296137339056E-3</v>
      </c>
      <c r="F152" s="39">
        <v>0</v>
      </c>
      <c r="G152" s="39">
        <v>0.18454935622317598</v>
      </c>
      <c r="H152" s="39">
        <v>4.5779685264663805E-2</v>
      </c>
      <c r="I152" s="39">
        <v>0.20679770679770679</v>
      </c>
      <c r="J152" s="39">
        <v>0.63267813267813267</v>
      </c>
      <c r="K152" s="39">
        <v>1.9246519246519246E-2</v>
      </c>
      <c r="L152" s="39">
        <v>0</v>
      </c>
      <c r="M152" s="39">
        <v>0.14127764127764128</v>
      </c>
      <c r="N152" s="39">
        <v>0</v>
      </c>
      <c r="O152" s="39">
        <v>0.16869838773102636</v>
      </c>
      <c r="P152" s="39">
        <v>0.57727093983484079</v>
      </c>
      <c r="Q152" s="39">
        <v>9.4376720408965789E-3</v>
      </c>
      <c r="R152" s="39">
        <v>0</v>
      </c>
      <c r="S152" s="39">
        <v>0.21745969327565867</v>
      </c>
      <c r="T152" s="39">
        <v>2.7133307117577665E-2</v>
      </c>
    </row>
    <row r="153" spans="1:20" x14ac:dyDescent="0.3">
      <c r="A153" s="3">
        <v>938</v>
      </c>
      <c r="B153" s="4" t="s">
        <v>149</v>
      </c>
      <c r="C153" s="39">
        <v>0.20253164556962025</v>
      </c>
      <c r="D153" s="39">
        <v>0.560126582278481</v>
      </c>
      <c r="E153" s="39">
        <v>7.3839662447257384E-3</v>
      </c>
      <c r="F153" s="39">
        <v>0</v>
      </c>
      <c r="G153" s="39">
        <v>0.18459915611814345</v>
      </c>
      <c r="H153" s="39">
        <v>4.5358649789029537E-2</v>
      </c>
      <c r="I153" s="39">
        <v>0.20752427184466019</v>
      </c>
      <c r="J153" s="39">
        <v>0.6310679611650486</v>
      </c>
      <c r="K153" s="39">
        <v>1.9417475728155338E-2</v>
      </c>
      <c r="L153" s="39">
        <v>0</v>
      </c>
      <c r="M153" s="39">
        <v>0.14199029126213591</v>
      </c>
      <c r="N153" s="39">
        <v>0</v>
      </c>
      <c r="O153" s="39">
        <v>0.16744186046511628</v>
      </c>
      <c r="P153" s="39">
        <v>0.57906976744186045</v>
      </c>
      <c r="Q153" s="39">
        <v>9.3023255813953487E-3</v>
      </c>
      <c r="R153" s="39">
        <v>0</v>
      </c>
      <c r="S153" s="39">
        <v>0.21744186046511627</v>
      </c>
      <c r="T153" s="39">
        <v>2.6744186046511628E-2</v>
      </c>
    </row>
    <row r="154" spans="1:20" x14ac:dyDescent="0.3">
      <c r="A154" s="3">
        <v>940</v>
      </c>
      <c r="B154" s="4" t="s">
        <v>150</v>
      </c>
      <c r="C154" s="39">
        <v>0.2021072796934866</v>
      </c>
      <c r="D154" s="39">
        <v>0.56034482758620685</v>
      </c>
      <c r="E154" s="39">
        <v>6.7049808429118776E-3</v>
      </c>
      <c r="F154" s="39">
        <v>0</v>
      </c>
      <c r="G154" s="39">
        <v>0.18486590038314177</v>
      </c>
      <c r="H154" s="39">
        <v>4.5977011494252873E-2</v>
      </c>
      <c r="I154" s="39">
        <v>0.20641711229946524</v>
      </c>
      <c r="J154" s="39">
        <v>0.63315508021390376</v>
      </c>
      <c r="K154" s="39">
        <v>1.9251336898395723E-2</v>
      </c>
      <c r="L154" s="39">
        <v>0</v>
      </c>
      <c r="M154" s="39">
        <v>0.14117647058823529</v>
      </c>
      <c r="N154" s="39">
        <v>0</v>
      </c>
      <c r="O154" s="39">
        <v>0.16787564766839377</v>
      </c>
      <c r="P154" s="39">
        <v>0.57823834196891188</v>
      </c>
      <c r="Q154" s="39">
        <v>9.3264248704663204E-3</v>
      </c>
      <c r="R154" s="39">
        <v>0</v>
      </c>
      <c r="S154" s="39">
        <v>0.21761658031088082</v>
      </c>
      <c r="T154" s="39">
        <v>2.6943005181347152E-2</v>
      </c>
    </row>
    <row r="155" spans="1:20" x14ac:dyDescent="0.3">
      <c r="A155" s="3">
        <v>941</v>
      </c>
      <c r="B155" s="4" t="s">
        <v>151</v>
      </c>
      <c r="C155" s="39">
        <v>0.20221606648199447</v>
      </c>
      <c r="D155" s="39">
        <v>0.55955678670360109</v>
      </c>
      <c r="E155" s="39">
        <v>7.3868882733148658E-3</v>
      </c>
      <c r="F155" s="39">
        <v>0</v>
      </c>
      <c r="G155" s="39">
        <v>0.18467220683287167</v>
      </c>
      <c r="H155" s="39">
        <v>4.6168051708217916E-2</v>
      </c>
      <c r="I155" s="39">
        <v>0.20736434108527133</v>
      </c>
      <c r="J155" s="39">
        <v>0.63178294573643412</v>
      </c>
      <c r="K155" s="39">
        <v>1.937984496124031E-2</v>
      </c>
      <c r="L155" s="39">
        <v>0</v>
      </c>
      <c r="M155" s="39">
        <v>0.14147286821705427</v>
      </c>
      <c r="N155" s="39">
        <v>0</v>
      </c>
      <c r="O155" s="39">
        <v>0.16880733944954129</v>
      </c>
      <c r="P155" s="39">
        <v>0.57706422018348624</v>
      </c>
      <c r="Q155" s="39">
        <v>9.1743119266055051E-3</v>
      </c>
      <c r="R155" s="39">
        <v>0</v>
      </c>
      <c r="S155" s="39">
        <v>0.21834862385321102</v>
      </c>
      <c r="T155" s="39">
        <v>2.6605504587155965E-2</v>
      </c>
    </row>
    <row r="156" spans="1:20" x14ac:dyDescent="0.3">
      <c r="A156" s="3">
        <v>1001</v>
      </c>
      <c r="B156" s="4" t="s">
        <v>152</v>
      </c>
      <c r="C156" s="39">
        <v>0.19508027256808927</v>
      </c>
      <c r="D156" s="39">
        <v>0.57682327377059561</v>
      </c>
      <c r="E156" s="39">
        <v>7.1348705723507946E-2</v>
      </c>
      <c r="F156" s="39">
        <v>0</v>
      </c>
      <c r="G156" s="39">
        <v>0.15674774793780721</v>
      </c>
      <c r="H156" s="39">
        <v>0</v>
      </c>
      <c r="I156" s="39">
        <v>0.19198792190602251</v>
      </c>
      <c r="J156" s="39">
        <v>0.57581899404367964</v>
      </c>
      <c r="K156" s="39">
        <v>7.4123097286565187E-2</v>
      </c>
      <c r="L156" s="39">
        <v>0</v>
      </c>
      <c r="M156" s="39">
        <v>0.15596045665122435</v>
      </c>
      <c r="N156" s="39">
        <v>2.1095301125082727E-3</v>
      </c>
      <c r="O156" s="39">
        <v>0.19374708945429914</v>
      </c>
      <c r="P156" s="39">
        <v>0.57575885864273313</v>
      </c>
      <c r="Q156" s="39">
        <v>7.9251513483764441E-2</v>
      </c>
      <c r="R156" s="39">
        <v>0</v>
      </c>
      <c r="S156" s="39">
        <v>0.1488294314381271</v>
      </c>
      <c r="T156" s="39">
        <v>2.4131069810761612E-3</v>
      </c>
    </row>
    <row r="157" spans="1:20" x14ac:dyDescent="0.3">
      <c r="A157" s="3">
        <v>1002</v>
      </c>
      <c r="B157" s="4" t="s">
        <v>153</v>
      </c>
      <c r="C157" s="39">
        <v>0.19993195735994557</v>
      </c>
      <c r="D157" s="39">
        <v>0.66035382172828305</v>
      </c>
      <c r="E157" s="39">
        <v>4.1959628033567701E-3</v>
      </c>
      <c r="F157" s="39">
        <v>0</v>
      </c>
      <c r="G157" s="39">
        <v>0.13529144930823317</v>
      </c>
      <c r="H157" s="39">
        <v>2.2680880018144704E-4</v>
      </c>
      <c r="I157" s="39">
        <v>0.24982359713298918</v>
      </c>
      <c r="J157" s="39">
        <v>0.59265173741350063</v>
      </c>
      <c r="K157" s="39">
        <v>3.2557160718485784E-3</v>
      </c>
      <c r="L157" s="39">
        <v>0</v>
      </c>
      <c r="M157" s="39">
        <v>0.15426894938166152</v>
      </c>
      <c r="N157" s="39">
        <v>0</v>
      </c>
      <c r="O157" s="39">
        <v>0.22959719789842381</v>
      </c>
      <c r="P157" s="39">
        <v>0.6349912434325744</v>
      </c>
      <c r="Q157" s="39">
        <v>4.0513718622300059E-3</v>
      </c>
      <c r="R157" s="39">
        <v>0</v>
      </c>
      <c r="S157" s="39">
        <v>0.13123175715119673</v>
      </c>
      <c r="T157" s="39">
        <v>1.284296555750146E-4</v>
      </c>
    </row>
    <row r="158" spans="1:20" x14ac:dyDescent="0.3">
      <c r="A158" s="3">
        <v>1003</v>
      </c>
      <c r="B158" s="4" t="s">
        <v>154</v>
      </c>
      <c r="C158" s="39">
        <v>0.21872015281757401</v>
      </c>
      <c r="D158" s="39">
        <v>0.63419293218720152</v>
      </c>
      <c r="E158" s="39">
        <v>0</v>
      </c>
      <c r="F158" s="39">
        <v>0</v>
      </c>
      <c r="G158" s="39">
        <v>0.14708691499522444</v>
      </c>
      <c r="H158" s="39">
        <v>0</v>
      </c>
      <c r="I158" s="39">
        <v>0.24545877969259433</v>
      </c>
      <c r="J158" s="39">
        <v>0.6259897531439218</v>
      </c>
      <c r="K158" s="39">
        <v>0</v>
      </c>
      <c r="L158" s="39">
        <v>0</v>
      </c>
      <c r="M158" s="39">
        <v>0.12855146716348392</v>
      </c>
      <c r="N158" s="39">
        <v>0</v>
      </c>
      <c r="O158" s="39">
        <v>0.24517052229906988</v>
      </c>
      <c r="P158" s="39">
        <v>0.63105175292153592</v>
      </c>
      <c r="Q158" s="39">
        <v>0</v>
      </c>
      <c r="R158" s="39">
        <v>0</v>
      </c>
      <c r="S158" s="39">
        <v>0.12377772477939424</v>
      </c>
      <c r="T158" s="39">
        <v>0</v>
      </c>
    </row>
    <row r="159" spans="1:20" x14ac:dyDescent="0.3">
      <c r="A159" s="3">
        <v>1004</v>
      </c>
      <c r="B159" s="4" t="s">
        <v>155</v>
      </c>
      <c r="C159" s="39">
        <v>0.24097446433812739</v>
      </c>
      <c r="D159" s="39">
        <v>0.5720575286175521</v>
      </c>
      <c r="E159" s="39">
        <v>1.174053419430584E-3</v>
      </c>
      <c r="F159" s="39">
        <v>0</v>
      </c>
      <c r="G159" s="39">
        <v>0.18579395362488993</v>
      </c>
      <c r="H159" s="39">
        <v>0</v>
      </c>
      <c r="I159" s="39">
        <v>0.26889134031991174</v>
      </c>
      <c r="J159" s="39">
        <v>0.54964147821290676</v>
      </c>
      <c r="K159" s="39">
        <v>7.4462217319360173E-3</v>
      </c>
      <c r="L159" s="39">
        <v>0</v>
      </c>
      <c r="M159" s="39">
        <v>0.17402095973524545</v>
      </c>
      <c r="N159" s="39">
        <v>0</v>
      </c>
      <c r="O159" s="39">
        <v>0.25838315570574472</v>
      </c>
      <c r="P159" s="39">
        <v>0.55705744736158047</v>
      </c>
      <c r="Q159" s="39">
        <v>1.7416168442942553E-2</v>
      </c>
      <c r="R159" s="39">
        <v>0</v>
      </c>
      <c r="S159" s="39">
        <v>0.16714322848973226</v>
      </c>
      <c r="T159" s="39">
        <v>0</v>
      </c>
    </row>
    <row r="160" spans="1:20" x14ac:dyDescent="0.3">
      <c r="A160" s="3">
        <v>1014</v>
      </c>
      <c r="B160" s="4" t="s">
        <v>156</v>
      </c>
      <c r="C160" s="39">
        <v>0.19494962710977365</v>
      </c>
      <c r="D160" s="39">
        <v>0.57686772209865234</v>
      </c>
      <c r="E160" s="39">
        <v>7.1307078372366869E-2</v>
      </c>
      <c r="F160" s="39">
        <v>0</v>
      </c>
      <c r="G160" s="39">
        <v>0.1568755724192071</v>
      </c>
      <c r="H160" s="39">
        <v>0</v>
      </c>
      <c r="I160" s="39">
        <v>0.19199795474881759</v>
      </c>
      <c r="J160" s="39">
        <v>0.57573820784865137</v>
      </c>
      <c r="K160" s="39">
        <v>7.414035536239294E-2</v>
      </c>
      <c r="L160" s="39">
        <v>0</v>
      </c>
      <c r="M160" s="39">
        <v>0.15595040265882654</v>
      </c>
      <c r="N160" s="39">
        <v>2.1730793813115172E-3</v>
      </c>
      <c r="O160" s="39">
        <v>0.19374584165003328</v>
      </c>
      <c r="P160" s="39">
        <v>0.57578176979374585</v>
      </c>
      <c r="Q160" s="39">
        <v>7.9308050565535596E-2</v>
      </c>
      <c r="R160" s="39">
        <v>0</v>
      </c>
      <c r="S160" s="39">
        <v>0.14876912840984696</v>
      </c>
      <c r="T160" s="39">
        <v>2.3952095808383233E-3</v>
      </c>
    </row>
    <row r="161" spans="1:20" x14ac:dyDescent="0.3">
      <c r="A161" s="3">
        <v>1017</v>
      </c>
      <c r="B161" s="4" t="s">
        <v>157</v>
      </c>
      <c r="C161" s="39">
        <v>0.19522839685772475</v>
      </c>
      <c r="D161" s="39">
        <v>0.57666569682862967</v>
      </c>
      <c r="E161" s="39">
        <v>7.1574047134128599E-2</v>
      </c>
      <c r="F161" s="39">
        <v>0</v>
      </c>
      <c r="G161" s="39">
        <v>0.15653185917951701</v>
      </c>
      <c r="H161" s="39">
        <v>0</v>
      </c>
      <c r="I161" s="39">
        <v>0.1920697412823397</v>
      </c>
      <c r="J161" s="39">
        <v>0.57564679415073117</v>
      </c>
      <c r="K161" s="39">
        <v>7.4240719910011244E-2</v>
      </c>
      <c r="L161" s="39">
        <v>0</v>
      </c>
      <c r="M161" s="39">
        <v>0.15579302587176602</v>
      </c>
      <c r="N161" s="39">
        <v>2.2497187851518562E-3</v>
      </c>
      <c r="O161" s="39">
        <v>0.19377363980215304</v>
      </c>
      <c r="P161" s="39">
        <v>0.57579284259528662</v>
      </c>
      <c r="Q161" s="39">
        <v>7.9429735234215884E-2</v>
      </c>
      <c r="R161" s="39">
        <v>0</v>
      </c>
      <c r="S161" s="39">
        <v>0.14867617107942974</v>
      </c>
      <c r="T161" s="39">
        <v>2.3276112889147513E-3</v>
      </c>
    </row>
    <row r="162" spans="1:20" x14ac:dyDescent="0.3">
      <c r="A162" s="3">
        <v>1018</v>
      </c>
      <c r="B162" s="4" t="s">
        <v>158</v>
      </c>
      <c r="C162" s="39">
        <v>0.19507880347378578</v>
      </c>
      <c r="D162" s="39">
        <v>0.57687359279511097</v>
      </c>
      <c r="E162" s="39">
        <v>7.1244773238983594E-2</v>
      </c>
      <c r="F162" s="39">
        <v>0</v>
      </c>
      <c r="G162" s="39">
        <v>0.15680283049211965</v>
      </c>
      <c r="H162" s="39">
        <v>0</v>
      </c>
      <c r="I162" s="39">
        <v>0.19196498358605596</v>
      </c>
      <c r="J162" s="39">
        <v>0.57589495075816788</v>
      </c>
      <c r="K162" s="39">
        <v>7.4097233078005309E-2</v>
      </c>
      <c r="L162" s="39">
        <v>0</v>
      </c>
      <c r="M162" s="39">
        <v>0.15585430670626857</v>
      </c>
      <c r="N162" s="39">
        <v>2.1885258715022668E-3</v>
      </c>
      <c r="O162" s="39">
        <v>0.19385420071918927</v>
      </c>
      <c r="P162" s="39">
        <v>0.57584177835894079</v>
      </c>
      <c r="Q162" s="39">
        <v>7.9110820529584833E-2</v>
      </c>
      <c r="R162" s="39">
        <v>0</v>
      </c>
      <c r="S162" s="39">
        <v>0.14874141876430205</v>
      </c>
      <c r="T162" s="39">
        <v>2.4517816279830008E-3</v>
      </c>
    </row>
    <row r="163" spans="1:20" x14ac:dyDescent="0.3">
      <c r="A163" s="3">
        <v>1021</v>
      </c>
      <c r="B163" s="4" t="s">
        <v>159</v>
      </c>
      <c r="C163" s="39">
        <v>0.20031670625494855</v>
      </c>
      <c r="D163" s="39">
        <v>0.66033254156769594</v>
      </c>
      <c r="E163" s="39">
        <v>3.95882818685669E-3</v>
      </c>
      <c r="F163" s="39">
        <v>0</v>
      </c>
      <c r="G163" s="39">
        <v>0.13539192399049882</v>
      </c>
      <c r="H163" s="39">
        <v>0</v>
      </c>
      <c r="I163" s="39">
        <v>0.25004336513443193</v>
      </c>
      <c r="J163" s="39">
        <v>0.59219427580225492</v>
      </c>
      <c r="K163" s="39">
        <v>3.6426712922810064E-3</v>
      </c>
      <c r="L163" s="39">
        <v>0</v>
      </c>
      <c r="M163" s="39">
        <v>0.15411968777103208</v>
      </c>
      <c r="N163" s="39">
        <v>0</v>
      </c>
      <c r="O163" s="39">
        <v>0.22978408997619237</v>
      </c>
      <c r="P163" s="39">
        <v>0.63500533617929555</v>
      </c>
      <c r="Q163" s="39">
        <v>4.3510385025859943E-3</v>
      </c>
      <c r="R163" s="39">
        <v>0</v>
      </c>
      <c r="S163" s="39">
        <v>0.13085953534192593</v>
      </c>
      <c r="T163" s="39">
        <v>0</v>
      </c>
    </row>
    <row r="164" spans="1:20" x14ac:dyDescent="0.3">
      <c r="A164" s="3">
        <v>1026</v>
      </c>
      <c r="B164" s="4" t="s">
        <v>160</v>
      </c>
      <c r="C164" s="39">
        <v>0.1698558322411533</v>
      </c>
      <c r="D164" s="39">
        <v>0.78532110091743113</v>
      </c>
      <c r="E164" s="39">
        <v>0</v>
      </c>
      <c r="F164" s="39">
        <v>0</v>
      </c>
      <c r="G164" s="39">
        <v>0</v>
      </c>
      <c r="H164" s="39">
        <v>4.482306684141546E-2</v>
      </c>
      <c r="I164" s="39">
        <v>0.17096466093600765</v>
      </c>
      <c r="J164" s="39">
        <v>0.8080229226361032</v>
      </c>
      <c r="K164" s="39">
        <v>0</v>
      </c>
      <c r="L164" s="39">
        <v>0</v>
      </c>
      <c r="M164" s="39">
        <v>0</v>
      </c>
      <c r="N164" s="39">
        <v>2.1012416427889206E-2</v>
      </c>
      <c r="O164" s="39">
        <v>0.19980525803310611</v>
      </c>
      <c r="P164" s="39">
        <v>0.78617332035053555</v>
      </c>
      <c r="Q164" s="39">
        <v>0</v>
      </c>
      <c r="R164" s="39">
        <v>0</v>
      </c>
      <c r="S164" s="39">
        <v>0</v>
      </c>
      <c r="T164" s="39">
        <v>1.4021421616358326E-2</v>
      </c>
    </row>
    <row r="165" spans="1:20" x14ac:dyDescent="0.3">
      <c r="A165" s="3">
        <v>1027</v>
      </c>
      <c r="B165" s="4" t="s">
        <v>161</v>
      </c>
      <c r="C165" s="39">
        <v>0.19979296066252589</v>
      </c>
      <c r="D165" s="39">
        <v>0.66149068322981364</v>
      </c>
      <c r="E165" s="39">
        <v>4.140786749482402E-3</v>
      </c>
      <c r="F165" s="39">
        <v>0</v>
      </c>
      <c r="G165" s="39">
        <v>0.13457556935817805</v>
      </c>
      <c r="H165" s="39">
        <v>0</v>
      </c>
      <c r="I165" s="39">
        <v>0.24894754807145297</v>
      </c>
      <c r="J165" s="39">
        <v>0.59255888041870519</v>
      </c>
      <c r="K165" s="39">
        <v>3.6409147798384346E-3</v>
      </c>
      <c r="L165" s="39">
        <v>0</v>
      </c>
      <c r="M165" s="39">
        <v>0.15485265673000342</v>
      </c>
      <c r="N165" s="39">
        <v>0</v>
      </c>
      <c r="O165" s="39">
        <v>0.22993630573248408</v>
      </c>
      <c r="P165" s="39">
        <v>0.63407643312101902</v>
      </c>
      <c r="Q165" s="39">
        <v>4.4585987261146496E-3</v>
      </c>
      <c r="R165" s="39">
        <v>0</v>
      </c>
      <c r="S165" s="39">
        <v>0.13152866242038216</v>
      </c>
      <c r="T165" s="39">
        <v>0</v>
      </c>
    </row>
    <row r="166" spans="1:20" x14ac:dyDescent="0.3">
      <c r="A166" s="3">
        <v>1029</v>
      </c>
      <c r="B166" s="4" t="s">
        <v>162</v>
      </c>
      <c r="C166" s="39">
        <v>0.19952087611225189</v>
      </c>
      <c r="D166" s="39">
        <v>0.66084873374401099</v>
      </c>
      <c r="E166" s="39">
        <v>4.1067761806981521E-3</v>
      </c>
      <c r="F166" s="39">
        <v>0</v>
      </c>
      <c r="G166" s="39">
        <v>0.13518138261464749</v>
      </c>
      <c r="H166" s="39">
        <v>3.4223134839151266E-4</v>
      </c>
      <c r="I166" s="39">
        <v>0.25003695491500372</v>
      </c>
      <c r="J166" s="39">
        <v>0.59260901699926083</v>
      </c>
      <c r="K166" s="39">
        <v>3.1042128603104213E-3</v>
      </c>
      <c r="L166" s="39">
        <v>0</v>
      </c>
      <c r="M166" s="39">
        <v>0.15424981522542497</v>
      </c>
      <c r="N166" s="39">
        <v>0</v>
      </c>
      <c r="O166" s="39">
        <v>0.22981777638409814</v>
      </c>
      <c r="P166" s="39">
        <v>0.6348907703564336</v>
      </c>
      <c r="Q166" s="39">
        <v>4.0416710219156127E-3</v>
      </c>
      <c r="R166" s="39">
        <v>0</v>
      </c>
      <c r="S166" s="39">
        <v>0.13124978223755271</v>
      </c>
      <c r="T166" s="39">
        <v>0</v>
      </c>
    </row>
    <row r="167" spans="1:20" x14ac:dyDescent="0.3">
      <c r="A167" s="3">
        <v>1032</v>
      </c>
      <c r="B167" s="4" t="s">
        <v>163</v>
      </c>
      <c r="C167" s="39">
        <v>0.21902714324106423</v>
      </c>
      <c r="D167" s="39">
        <v>0.63423810803547431</v>
      </c>
      <c r="E167" s="39">
        <v>0</v>
      </c>
      <c r="F167" s="39">
        <v>0</v>
      </c>
      <c r="G167" s="39">
        <v>0.14673474872346143</v>
      </c>
      <c r="H167" s="39">
        <v>0</v>
      </c>
      <c r="I167" s="39">
        <v>0.24532224532224534</v>
      </c>
      <c r="J167" s="39">
        <v>0.62629937629937626</v>
      </c>
      <c r="K167" s="39">
        <v>0</v>
      </c>
      <c r="L167" s="39">
        <v>0</v>
      </c>
      <c r="M167" s="39">
        <v>0.12837837837837837</v>
      </c>
      <c r="N167" s="39">
        <v>0</v>
      </c>
      <c r="O167" s="39">
        <v>0.24502784407319014</v>
      </c>
      <c r="P167" s="39">
        <v>0.63113232564306554</v>
      </c>
      <c r="Q167" s="39">
        <v>0</v>
      </c>
      <c r="R167" s="39">
        <v>0</v>
      </c>
      <c r="S167" s="39">
        <v>0.12383983028374436</v>
      </c>
      <c r="T167" s="39">
        <v>0</v>
      </c>
    </row>
    <row r="168" spans="1:20" x14ac:dyDescent="0.3">
      <c r="A168" s="3">
        <v>1034</v>
      </c>
      <c r="B168" s="4" t="s">
        <v>164</v>
      </c>
      <c r="C168" s="39">
        <v>0.16964285714285715</v>
      </c>
      <c r="D168" s="39">
        <v>0.78660714285714284</v>
      </c>
      <c r="E168" s="39">
        <v>0</v>
      </c>
      <c r="F168" s="39">
        <v>0</v>
      </c>
      <c r="G168" s="39">
        <v>0</v>
      </c>
      <c r="H168" s="39">
        <v>4.3750000000000004E-2</v>
      </c>
      <c r="I168" s="39">
        <v>0.17183570829840739</v>
      </c>
      <c r="J168" s="39">
        <v>0.80469404861693206</v>
      </c>
      <c r="K168" s="39">
        <v>0</v>
      </c>
      <c r="L168" s="39">
        <v>0</v>
      </c>
      <c r="M168" s="39">
        <v>0</v>
      </c>
      <c r="N168" s="39">
        <v>2.347024308466052E-2</v>
      </c>
      <c r="O168" s="39">
        <v>0.19844425237683669</v>
      </c>
      <c r="P168" s="39">
        <v>0.78677614520311157</v>
      </c>
      <c r="Q168" s="39">
        <v>0</v>
      </c>
      <c r="R168" s="39">
        <v>0</v>
      </c>
      <c r="S168" s="39">
        <v>0</v>
      </c>
      <c r="T168" s="39">
        <v>1.4779602420051862E-2</v>
      </c>
    </row>
    <row r="169" spans="1:20" x14ac:dyDescent="0.3">
      <c r="A169" s="3">
        <v>1037</v>
      </c>
      <c r="B169" s="4" t="s">
        <v>165</v>
      </c>
      <c r="C169" s="39">
        <v>0.24111900532859681</v>
      </c>
      <c r="D169" s="39">
        <v>0.5719360568383659</v>
      </c>
      <c r="E169" s="39">
        <v>1.3321492007104796E-3</v>
      </c>
      <c r="F169" s="39">
        <v>0</v>
      </c>
      <c r="G169" s="39">
        <v>0.18561278863232683</v>
      </c>
      <c r="H169" s="39">
        <v>0</v>
      </c>
      <c r="I169" s="39">
        <v>0.26894254787676936</v>
      </c>
      <c r="J169" s="39">
        <v>0.54954204829308906</v>
      </c>
      <c r="K169" s="39">
        <v>7.4937552039966698E-3</v>
      </c>
      <c r="L169" s="39">
        <v>0</v>
      </c>
      <c r="M169" s="39">
        <v>0.17402164862614489</v>
      </c>
      <c r="N169" s="39">
        <v>0</v>
      </c>
      <c r="O169" s="39">
        <v>0.25864033421952148</v>
      </c>
      <c r="P169" s="39">
        <v>0.55677933915685529</v>
      </c>
      <c r="Q169" s="39">
        <v>1.7470565894417017E-2</v>
      </c>
      <c r="R169" s="39">
        <v>0</v>
      </c>
      <c r="S169" s="39">
        <v>0.16710976072920622</v>
      </c>
      <c r="T169" s="39">
        <v>0</v>
      </c>
    </row>
    <row r="170" spans="1:20" x14ac:dyDescent="0.3">
      <c r="A170" s="3">
        <v>1046</v>
      </c>
      <c r="B170" s="4" t="s">
        <v>166</v>
      </c>
      <c r="C170" s="39">
        <v>0.24148606811145512</v>
      </c>
      <c r="D170" s="39">
        <v>0.57172342621259031</v>
      </c>
      <c r="E170" s="39">
        <v>1.0319917440660474E-3</v>
      </c>
      <c r="F170" s="39">
        <v>0</v>
      </c>
      <c r="G170" s="39">
        <v>0.18575851393188855</v>
      </c>
      <c r="H170" s="39">
        <v>0</v>
      </c>
      <c r="I170" s="39">
        <v>0.26784214945424012</v>
      </c>
      <c r="J170" s="39">
        <v>0.54995801847187242</v>
      </c>
      <c r="K170" s="39">
        <v>7.556675062972292E-3</v>
      </c>
      <c r="L170" s="39">
        <v>0</v>
      </c>
      <c r="M170" s="39">
        <v>0.17464315701091521</v>
      </c>
      <c r="N170" s="39">
        <v>0</v>
      </c>
      <c r="O170" s="39">
        <v>0.25920245398773006</v>
      </c>
      <c r="P170" s="39">
        <v>0.55598159509202449</v>
      </c>
      <c r="Q170" s="39">
        <v>1.763803680981595E-2</v>
      </c>
      <c r="R170" s="39">
        <v>0</v>
      </c>
      <c r="S170" s="39">
        <v>0.16717791411042945</v>
      </c>
      <c r="T170" s="39">
        <v>0</v>
      </c>
    </row>
    <row r="171" spans="1:20" x14ac:dyDescent="0.3">
      <c r="A171" s="3">
        <v>1101</v>
      </c>
      <c r="B171" s="4" t="s">
        <v>167</v>
      </c>
      <c r="C171" s="39">
        <v>0.16718418042163752</v>
      </c>
      <c r="D171" s="39">
        <v>0.56300049027618893</v>
      </c>
      <c r="E171" s="39">
        <v>2.9743422127798659E-2</v>
      </c>
      <c r="F171" s="39">
        <v>0</v>
      </c>
      <c r="G171" s="39">
        <v>0.23941820558914856</v>
      </c>
      <c r="H171" s="39">
        <v>6.5370158522634419E-4</v>
      </c>
      <c r="I171" s="39">
        <v>0.15942028985507245</v>
      </c>
      <c r="J171" s="39">
        <v>0.55055994729907776</v>
      </c>
      <c r="K171" s="39">
        <v>2.8820816864295124E-2</v>
      </c>
      <c r="L171" s="39">
        <v>0</v>
      </c>
      <c r="M171" s="39">
        <v>0.26054018445322791</v>
      </c>
      <c r="N171" s="39">
        <v>6.5876152832674575E-4</v>
      </c>
      <c r="O171" s="39">
        <v>0.16638767994643455</v>
      </c>
      <c r="P171" s="39">
        <v>0.54804151322397054</v>
      </c>
      <c r="Q171" s="39">
        <v>2.3602276531637094E-2</v>
      </c>
      <c r="R171" s="39">
        <v>0</v>
      </c>
      <c r="S171" s="39">
        <v>0.26129896216940074</v>
      </c>
      <c r="T171" s="39">
        <v>6.6956812855708072E-4</v>
      </c>
    </row>
    <row r="172" spans="1:20" x14ac:dyDescent="0.3">
      <c r="A172" s="3">
        <v>1102</v>
      </c>
      <c r="B172" s="4" t="s">
        <v>168</v>
      </c>
      <c r="C172" s="39">
        <v>0.22500496261496725</v>
      </c>
      <c r="D172" s="39">
        <v>0.4849798186991332</v>
      </c>
      <c r="E172" s="39">
        <v>3.3944286375967712E-2</v>
      </c>
      <c r="F172" s="39">
        <v>0</v>
      </c>
      <c r="G172" s="39">
        <v>0.25607093230993183</v>
      </c>
      <c r="H172" s="39">
        <v>0</v>
      </c>
      <c r="I172" s="39">
        <v>0.21755157253973623</v>
      </c>
      <c r="J172" s="39">
        <v>0.47950625634088601</v>
      </c>
      <c r="K172" s="39">
        <v>3.4156239431856611E-2</v>
      </c>
      <c r="L172" s="39">
        <v>0</v>
      </c>
      <c r="M172" s="39">
        <v>0.26878593168752113</v>
      </c>
      <c r="N172" s="39">
        <v>0</v>
      </c>
      <c r="O172" s="39">
        <v>0.22211652794292508</v>
      </c>
      <c r="P172" s="39">
        <v>0.47012060472226941</v>
      </c>
      <c r="Q172" s="39">
        <v>3.5060302361134707E-2</v>
      </c>
      <c r="R172" s="39">
        <v>0</v>
      </c>
      <c r="S172" s="39">
        <v>0.27270256497367079</v>
      </c>
      <c r="T172" s="39">
        <v>0</v>
      </c>
    </row>
    <row r="173" spans="1:20" x14ac:dyDescent="0.3">
      <c r="A173" s="3">
        <v>1103</v>
      </c>
      <c r="B173" s="4" t="s">
        <v>169</v>
      </c>
      <c r="C173" s="39">
        <v>0.22502537880212053</v>
      </c>
      <c r="D173" s="39">
        <v>0.48497950896717673</v>
      </c>
      <c r="E173" s="39">
        <v>3.3913599278114076E-2</v>
      </c>
      <c r="F173" s="39">
        <v>0</v>
      </c>
      <c r="G173" s="39">
        <v>0.25608151295258863</v>
      </c>
      <c r="H173" s="39">
        <v>0</v>
      </c>
      <c r="I173" s="39">
        <v>0.21757379087888387</v>
      </c>
      <c r="J173" s="39">
        <v>0.47949011911470379</v>
      </c>
      <c r="K173" s="39">
        <v>3.4160464799953362E-2</v>
      </c>
      <c r="L173" s="39">
        <v>0</v>
      </c>
      <c r="M173" s="39">
        <v>0.26877562520645903</v>
      </c>
      <c r="N173" s="39">
        <v>0</v>
      </c>
      <c r="O173" s="39">
        <v>0.22209768758848514</v>
      </c>
      <c r="P173" s="39">
        <v>0.47011168790309893</v>
      </c>
      <c r="Q173" s="39">
        <v>3.5079439987415445E-2</v>
      </c>
      <c r="R173" s="39">
        <v>0</v>
      </c>
      <c r="S173" s="39">
        <v>0.27271118452100046</v>
      </c>
      <c r="T173" s="39">
        <v>0</v>
      </c>
    </row>
    <row r="174" spans="1:20" x14ac:dyDescent="0.3">
      <c r="A174" s="3">
        <v>1106</v>
      </c>
      <c r="B174" s="4" t="s">
        <v>170</v>
      </c>
      <c r="C174" s="39">
        <v>0.19639489739323349</v>
      </c>
      <c r="D174" s="39">
        <v>0.60354963948973928</v>
      </c>
      <c r="E174" s="39">
        <v>1.8857459789240156E-2</v>
      </c>
      <c r="F174" s="39">
        <v>0</v>
      </c>
      <c r="G174" s="39">
        <v>0.18119800332778702</v>
      </c>
      <c r="H174" s="39">
        <v>0</v>
      </c>
      <c r="I174" s="39">
        <v>0.1896503961438307</v>
      </c>
      <c r="J174" s="39">
        <v>0.60983988032577985</v>
      </c>
      <c r="K174" s="39">
        <v>3.4406338301290931E-2</v>
      </c>
      <c r="L174" s="39">
        <v>0</v>
      </c>
      <c r="M174" s="39">
        <v>0.16610338522909857</v>
      </c>
      <c r="N174" s="39">
        <v>0</v>
      </c>
      <c r="O174" s="39">
        <v>0.19485046098493367</v>
      </c>
      <c r="P174" s="39">
        <v>0.56656172700697094</v>
      </c>
      <c r="Q174" s="39">
        <v>3.8790195637508434E-2</v>
      </c>
      <c r="R174" s="39">
        <v>0</v>
      </c>
      <c r="S174" s="39">
        <v>0.19979761637058691</v>
      </c>
      <c r="T174" s="39">
        <v>0</v>
      </c>
    </row>
    <row r="175" spans="1:20" x14ac:dyDescent="0.3">
      <c r="A175" s="3">
        <v>1111</v>
      </c>
      <c r="B175" s="4" t="s">
        <v>171</v>
      </c>
      <c r="C175" s="39">
        <v>0.16729182295573894</v>
      </c>
      <c r="D175" s="39">
        <v>0.56264066016504122</v>
      </c>
      <c r="E175" s="39">
        <v>3.0007501875468866E-2</v>
      </c>
      <c r="F175" s="39">
        <v>0</v>
      </c>
      <c r="G175" s="39">
        <v>0.23930982745686422</v>
      </c>
      <c r="H175" s="39">
        <v>7.501875468867217E-4</v>
      </c>
      <c r="I175" s="39">
        <v>0.15885022692889561</v>
      </c>
      <c r="J175" s="39">
        <v>0.55068078668683818</v>
      </c>
      <c r="K175" s="39">
        <v>2.8744326777609682E-2</v>
      </c>
      <c r="L175" s="39">
        <v>0</v>
      </c>
      <c r="M175" s="39">
        <v>0.26096822995461422</v>
      </c>
      <c r="N175" s="39">
        <v>7.5642965204236008E-4</v>
      </c>
      <c r="O175" s="39">
        <v>0.16602613374327441</v>
      </c>
      <c r="P175" s="39">
        <v>0.54880860876249038</v>
      </c>
      <c r="Q175" s="39">
        <v>2.3059185242121444E-2</v>
      </c>
      <c r="R175" s="39">
        <v>0</v>
      </c>
      <c r="S175" s="39">
        <v>0.26133743274404303</v>
      </c>
      <c r="T175" s="39">
        <v>7.6863950807071484E-4</v>
      </c>
    </row>
    <row r="176" spans="1:20" x14ac:dyDescent="0.3">
      <c r="A176" s="3">
        <v>1112</v>
      </c>
      <c r="B176" s="4" t="s">
        <v>172</v>
      </c>
      <c r="C176" s="39">
        <v>0.2413509060955519</v>
      </c>
      <c r="D176" s="39">
        <v>0.57166392092257001</v>
      </c>
      <c r="E176" s="39">
        <v>1.6474464579901153E-3</v>
      </c>
      <c r="F176" s="39">
        <v>0</v>
      </c>
      <c r="G176" s="39">
        <v>0.18533772652388797</v>
      </c>
      <c r="H176" s="39">
        <v>0</v>
      </c>
      <c r="I176" s="39">
        <v>0.26795366795366793</v>
      </c>
      <c r="J176" s="39">
        <v>0.54980694980694977</v>
      </c>
      <c r="K176" s="39">
        <v>7.7220077220077222E-3</v>
      </c>
      <c r="L176" s="39">
        <v>0</v>
      </c>
      <c r="M176" s="39">
        <v>0.17451737451737451</v>
      </c>
      <c r="N176" s="39">
        <v>0</v>
      </c>
      <c r="O176" s="39">
        <v>0.25847457627118642</v>
      </c>
      <c r="P176" s="39">
        <v>0.55720338983050843</v>
      </c>
      <c r="Q176" s="39">
        <v>1.6949152542372881E-2</v>
      </c>
      <c r="R176" s="39">
        <v>0</v>
      </c>
      <c r="S176" s="39">
        <v>0.1673728813559322</v>
      </c>
      <c r="T176" s="39">
        <v>0</v>
      </c>
    </row>
    <row r="177" spans="1:20" x14ac:dyDescent="0.3">
      <c r="A177" s="3">
        <v>1114</v>
      </c>
      <c r="B177" s="4" t="s">
        <v>173</v>
      </c>
      <c r="C177" s="39">
        <v>0.16666666666666666</v>
      </c>
      <c r="D177" s="39">
        <v>0.56301824212271978</v>
      </c>
      <c r="E177" s="39">
        <v>2.9850746268656716E-2</v>
      </c>
      <c r="F177" s="39">
        <v>0</v>
      </c>
      <c r="G177" s="39">
        <v>0.2396351575456053</v>
      </c>
      <c r="H177" s="39">
        <v>8.2918739635157548E-4</v>
      </c>
      <c r="I177" s="39">
        <v>0.16009852216748768</v>
      </c>
      <c r="J177" s="39">
        <v>0.55008210180623973</v>
      </c>
      <c r="K177" s="39">
        <v>2.8735632183908046E-2</v>
      </c>
      <c r="L177" s="39">
        <v>0</v>
      </c>
      <c r="M177" s="39">
        <v>0.26026272577996717</v>
      </c>
      <c r="N177" s="39">
        <v>8.2101806239737272E-4</v>
      </c>
      <c r="O177" s="39">
        <v>0.16666666666666666</v>
      </c>
      <c r="P177" s="39">
        <v>0.54749999999999999</v>
      </c>
      <c r="Q177" s="39">
        <v>2.3333333333333334E-2</v>
      </c>
      <c r="R177" s="39">
        <v>0</v>
      </c>
      <c r="S177" s="39">
        <v>0.26166666666666666</v>
      </c>
      <c r="T177" s="39">
        <v>8.3333333333333339E-4</v>
      </c>
    </row>
    <row r="178" spans="1:20" x14ac:dyDescent="0.3">
      <c r="A178" s="3">
        <v>1119</v>
      </c>
      <c r="B178" s="4" t="s">
        <v>174</v>
      </c>
      <c r="C178" s="39">
        <v>0.22486313259447188</v>
      </c>
      <c r="D178" s="39">
        <v>0.48511149686206434</v>
      </c>
      <c r="E178" s="39">
        <v>3.3916410735745757E-2</v>
      </c>
      <c r="F178" s="39">
        <v>0</v>
      </c>
      <c r="G178" s="39">
        <v>0.25610895980771797</v>
      </c>
      <c r="H178" s="39">
        <v>0</v>
      </c>
      <c r="I178" s="39">
        <v>0.21761658031088082</v>
      </c>
      <c r="J178" s="39">
        <v>0.47954731388055633</v>
      </c>
      <c r="K178" s="39">
        <v>3.408781019907281E-2</v>
      </c>
      <c r="L178" s="39">
        <v>0</v>
      </c>
      <c r="M178" s="39">
        <v>0.26874829560949004</v>
      </c>
      <c r="N178" s="39">
        <v>0</v>
      </c>
      <c r="O178" s="39">
        <v>0.22211445198836083</v>
      </c>
      <c r="P178" s="39">
        <v>0.47000138561729249</v>
      </c>
      <c r="Q178" s="39">
        <v>3.5194679229596786E-2</v>
      </c>
      <c r="R178" s="39">
        <v>0</v>
      </c>
      <c r="S178" s="39">
        <v>0.27268948316474989</v>
      </c>
      <c r="T178" s="39">
        <v>0</v>
      </c>
    </row>
    <row r="179" spans="1:20" x14ac:dyDescent="0.3">
      <c r="A179" s="3">
        <v>1120</v>
      </c>
      <c r="B179" s="4" t="s">
        <v>175</v>
      </c>
      <c r="C179" s="39">
        <v>0.22499343659753215</v>
      </c>
      <c r="D179" s="39">
        <v>0.48503544237332635</v>
      </c>
      <c r="E179" s="39">
        <v>3.3867156734050934E-2</v>
      </c>
      <c r="F179" s="39">
        <v>0</v>
      </c>
      <c r="G179" s="39">
        <v>0.25610396429509058</v>
      </c>
      <c r="H179" s="39">
        <v>0</v>
      </c>
      <c r="I179" s="39">
        <v>0.2174912138415788</v>
      </c>
      <c r="J179" s="39">
        <v>0.47958907812922413</v>
      </c>
      <c r="K179" s="39">
        <v>3.4063260340632603E-2</v>
      </c>
      <c r="L179" s="39">
        <v>0</v>
      </c>
      <c r="M179" s="39">
        <v>0.26885644768856448</v>
      </c>
      <c r="N179" s="39">
        <v>0</v>
      </c>
      <c r="O179" s="39">
        <v>0.22202583276682528</v>
      </c>
      <c r="P179" s="39">
        <v>0.47015635622025831</v>
      </c>
      <c r="Q179" s="39">
        <v>3.5078178110129164E-2</v>
      </c>
      <c r="R179" s="39">
        <v>0</v>
      </c>
      <c r="S179" s="39">
        <v>0.27273963290278724</v>
      </c>
      <c r="T179" s="39">
        <v>0</v>
      </c>
    </row>
    <row r="180" spans="1:20" x14ac:dyDescent="0.3">
      <c r="A180" s="3">
        <v>1121</v>
      </c>
      <c r="B180" s="4" t="s">
        <v>176</v>
      </c>
      <c r="C180" s="39">
        <v>0.22499664384481138</v>
      </c>
      <c r="D180" s="39">
        <v>0.48489730165122835</v>
      </c>
      <c r="E180" s="39">
        <v>3.3964290508793127E-2</v>
      </c>
      <c r="F180" s="39">
        <v>0</v>
      </c>
      <c r="G180" s="39">
        <v>0.25614176399516714</v>
      </c>
      <c r="H180" s="39">
        <v>0</v>
      </c>
      <c r="I180" s="39">
        <v>0.21754675467546755</v>
      </c>
      <c r="J180" s="39">
        <v>0.47951045104510454</v>
      </c>
      <c r="K180" s="39">
        <v>3.4103410341034104E-2</v>
      </c>
      <c r="L180" s="39">
        <v>0</v>
      </c>
      <c r="M180" s="39">
        <v>0.26883938393839385</v>
      </c>
      <c r="N180" s="39">
        <v>0</v>
      </c>
      <c r="O180" s="39">
        <v>0.22206664799775974</v>
      </c>
      <c r="P180" s="39">
        <v>0.47017642117054048</v>
      </c>
      <c r="Q180" s="39">
        <v>3.5004200504060487E-2</v>
      </c>
      <c r="R180" s="39">
        <v>0</v>
      </c>
      <c r="S180" s="39">
        <v>0.2727527303276393</v>
      </c>
      <c r="T180" s="39">
        <v>0</v>
      </c>
    </row>
    <row r="181" spans="1:20" x14ac:dyDescent="0.3">
      <c r="A181" s="3">
        <v>1122</v>
      </c>
      <c r="B181" s="4" t="s">
        <v>177</v>
      </c>
      <c r="C181" s="39">
        <v>0.2251655629139073</v>
      </c>
      <c r="D181" s="39">
        <v>0.48489238410596025</v>
      </c>
      <c r="E181" s="39">
        <v>3.3940397350993377E-2</v>
      </c>
      <c r="F181" s="39">
        <v>0</v>
      </c>
      <c r="G181" s="39">
        <v>0.25600165562913907</v>
      </c>
      <c r="H181" s="39">
        <v>0</v>
      </c>
      <c r="I181" s="39">
        <v>0.21781548250265112</v>
      </c>
      <c r="J181" s="39">
        <v>0.47932131495227998</v>
      </c>
      <c r="K181" s="39">
        <v>3.4146341463414637E-2</v>
      </c>
      <c r="L181" s="39">
        <v>0</v>
      </c>
      <c r="M181" s="39">
        <v>0.26871686108165427</v>
      </c>
      <c r="N181" s="39">
        <v>0</v>
      </c>
      <c r="O181" s="39">
        <v>0.22193436960276339</v>
      </c>
      <c r="P181" s="39">
        <v>0.47020725388601037</v>
      </c>
      <c r="Q181" s="39">
        <v>3.4974093264248704E-2</v>
      </c>
      <c r="R181" s="39">
        <v>0</v>
      </c>
      <c r="S181" s="39">
        <v>0.27288428324697755</v>
      </c>
      <c r="T181" s="39">
        <v>0</v>
      </c>
    </row>
    <row r="182" spans="1:20" x14ac:dyDescent="0.3">
      <c r="A182" s="3">
        <v>1124</v>
      </c>
      <c r="B182" s="4" t="s">
        <v>178</v>
      </c>
      <c r="C182" s="39">
        <v>0.22493561003529525</v>
      </c>
      <c r="D182" s="39">
        <v>0.48507106744252598</v>
      </c>
      <c r="E182" s="39">
        <v>3.3864351807688639E-2</v>
      </c>
      <c r="F182" s="39">
        <v>0</v>
      </c>
      <c r="G182" s="39">
        <v>0.25612897071449015</v>
      </c>
      <c r="H182" s="39">
        <v>0</v>
      </c>
      <c r="I182" s="39">
        <v>0.21752475247524752</v>
      </c>
      <c r="J182" s="39">
        <v>0.47950495049504949</v>
      </c>
      <c r="K182" s="39">
        <v>3.4158415841584161E-2</v>
      </c>
      <c r="L182" s="39">
        <v>0</v>
      </c>
      <c r="M182" s="39">
        <v>0.26881188118811883</v>
      </c>
      <c r="N182" s="39">
        <v>0</v>
      </c>
      <c r="O182" s="39">
        <v>0.22208967094144547</v>
      </c>
      <c r="P182" s="39">
        <v>0.47012625509493988</v>
      </c>
      <c r="Q182" s="39">
        <v>3.5092951585644697E-2</v>
      </c>
      <c r="R182" s="39">
        <v>0</v>
      </c>
      <c r="S182" s="39">
        <v>0.27269112237797</v>
      </c>
      <c r="T182" s="39">
        <v>0</v>
      </c>
    </row>
    <row r="183" spans="1:20" x14ac:dyDescent="0.3">
      <c r="A183" s="3">
        <v>1127</v>
      </c>
      <c r="B183" s="4" t="s">
        <v>179</v>
      </c>
      <c r="C183" s="39">
        <v>0.22487262621584067</v>
      </c>
      <c r="D183" s="39">
        <v>0.48494673459935156</v>
      </c>
      <c r="E183" s="39">
        <v>3.4043538675312644E-2</v>
      </c>
      <c r="F183" s="39">
        <v>0</v>
      </c>
      <c r="G183" s="39">
        <v>0.25613710050949512</v>
      </c>
      <c r="H183" s="39">
        <v>0</v>
      </c>
      <c r="I183" s="39">
        <v>0.21762759924385633</v>
      </c>
      <c r="J183" s="39">
        <v>0.47944234404536862</v>
      </c>
      <c r="K183" s="39">
        <v>3.4262759924385634E-2</v>
      </c>
      <c r="L183" s="39">
        <v>0</v>
      </c>
      <c r="M183" s="39">
        <v>0.2686672967863894</v>
      </c>
      <c r="N183" s="39">
        <v>0</v>
      </c>
      <c r="O183" s="39">
        <v>0.22206371849738468</v>
      </c>
      <c r="P183" s="39">
        <v>0.47004279600570614</v>
      </c>
      <c r="Q183" s="39">
        <v>3.5187826913932477E-2</v>
      </c>
      <c r="R183" s="39">
        <v>0</v>
      </c>
      <c r="S183" s="39">
        <v>0.27270565858297668</v>
      </c>
      <c r="T183" s="39">
        <v>0</v>
      </c>
    </row>
    <row r="184" spans="1:20" x14ac:dyDescent="0.3">
      <c r="A184" s="3">
        <v>1129</v>
      </c>
      <c r="B184" s="4" t="s">
        <v>180</v>
      </c>
      <c r="C184" s="39">
        <v>0.1368421052631579</v>
      </c>
      <c r="D184" s="39">
        <v>0.72499999999999998</v>
      </c>
      <c r="E184" s="39">
        <v>3.1578947368421054E-2</v>
      </c>
      <c r="F184" s="39">
        <v>0</v>
      </c>
      <c r="G184" s="39">
        <v>0.10657894736842105</v>
      </c>
      <c r="H184" s="39">
        <v>0</v>
      </c>
      <c r="I184" s="39">
        <v>0.15295629820051415</v>
      </c>
      <c r="J184" s="39">
        <v>0.70437017994858608</v>
      </c>
      <c r="K184" s="39">
        <v>3.7275064267352186E-2</v>
      </c>
      <c r="L184" s="39">
        <v>0</v>
      </c>
      <c r="M184" s="39">
        <v>0.10539845758354756</v>
      </c>
      <c r="N184" s="39">
        <v>0</v>
      </c>
      <c r="O184" s="39">
        <v>0.14953271028037382</v>
      </c>
      <c r="P184" s="39">
        <v>0.73564753004005345</v>
      </c>
      <c r="Q184" s="39">
        <v>5.3404539385847796E-3</v>
      </c>
      <c r="R184" s="39">
        <v>0</v>
      </c>
      <c r="S184" s="39">
        <v>0.10947930574098798</v>
      </c>
      <c r="T184" s="39">
        <v>0</v>
      </c>
    </row>
    <row r="185" spans="1:20" x14ac:dyDescent="0.3">
      <c r="A185" s="3">
        <v>1130</v>
      </c>
      <c r="B185" s="4" t="s">
        <v>181</v>
      </c>
      <c r="C185" s="39">
        <v>0.13726578764746702</v>
      </c>
      <c r="D185" s="39">
        <v>0.72505204718945182</v>
      </c>
      <c r="E185" s="39">
        <v>3.0811936155447604E-2</v>
      </c>
      <c r="F185" s="39">
        <v>0</v>
      </c>
      <c r="G185" s="39">
        <v>0.10687022900763359</v>
      </c>
      <c r="H185" s="39">
        <v>0</v>
      </c>
      <c r="I185" s="39">
        <v>0.15357240624144539</v>
      </c>
      <c r="J185" s="39">
        <v>0.70476320832192718</v>
      </c>
      <c r="K185" s="39">
        <v>3.6271557623870791E-2</v>
      </c>
      <c r="L185" s="39">
        <v>0</v>
      </c>
      <c r="M185" s="39">
        <v>0.10539282781275663</v>
      </c>
      <c r="N185" s="39">
        <v>0</v>
      </c>
      <c r="O185" s="39">
        <v>0.14915157564523029</v>
      </c>
      <c r="P185" s="39">
        <v>0.73591900755739337</v>
      </c>
      <c r="Q185" s="39">
        <v>5.7036931413089976E-3</v>
      </c>
      <c r="R185" s="39">
        <v>0</v>
      </c>
      <c r="S185" s="39">
        <v>0.10922572365606731</v>
      </c>
      <c r="T185" s="39">
        <v>0</v>
      </c>
    </row>
    <row r="186" spans="1:20" x14ac:dyDescent="0.3">
      <c r="A186" s="3">
        <v>1133</v>
      </c>
      <c r="B186" s="4" t="s">
        <v>182</v>
      </c>
      <c r="C186" s="39">
        <v>0.13747758517632994</v>
      </c>
      <c r="D186" s="39">
        <v>0.72504482964734007</v>
      </c>
      <c r="E186" s="39">
        <v>3.0484160191273164E-2</v>
      </c>
      <c r="F186" s="39">
        <v>0</v>
      </c>
      <c r="G186" s="39">
        <v>0.10699342498505679</v>
      </c>
      <c r="H186" s="39">
        <v>0</v>
      </c>
      <c r="I186" s="39">
        <v>0.15329768270944741</v>
      </c>
      <c r="J186" s="39">
        <v>0.70469399881164585</v>
      </c>
      <c r="K186" s="39">
        <v>3.6838978015448602E-2</v>
      </c>
      <c r="L186" s="39">
        <v>0</v>
      </c>
      <c r="M186" s="39">
        <v>0.10516934046345811</v>
      </c>
      <c r="N186" s="39">
        <v>0</v>
      </c>
      <c r="O186" s="39">
        <v>0.14904988123515439</v>
      </c>
      <c r="P186" s="39">
        <v>0.73574821852731587</v>
      </c>
      <c r="Q186" s="39">
        <v>5.9382422802850355E-3</v>
      </c>
      <c r="R186" s="39">
        <v>0</v>
      </c>
      <c r="S186" s="39">
        <v>0.10926365795724466</v>
      </c>
      <c r="T186" s="39">
        <v>0</v>
      </c>
    </row>
    <row r="187" spans="1:20" x14ac:dyDescent="0.3">
      <c r="A187" s="3">
        <v>1134</v>
      </c>
      <c r="B187" s="4" t="s">
        <v>183</v>
      </c>
      <c r="C187" s="39">
        <v>0.13733552631578946</v>
      </c>
      <c r="D187" s="39">
        <v>0.72491776315789469</v>
      </c>
      <c r="E187" s="39">
        <v>3.0838815789473683E-2</v>
      </c>
      <c r="F187" s="39">
        <v>0</v>
      </c>
      <c r="G187" s="39">
        <v>0.1069078947368421</v>
      </c>
      <c r="H187" s="39">
        <v>0</v>
      </c>
      <c r="I187" s="39">
        <v>0.15356564019448946</v>
      </c>
      <c r="J187" s="39">
        <v>0.70502431118314424</v>
      </c>
      <c r="K187" s="39">
        <v>3.606158833063209E-2</v>
      </c>
      <c r="L187" s="39">
        <v>0</v>
      </c>
      <c r="M187" s="39">
        <v>0.1053484602917342</v>
      </c>
      <c r="N187" s="39">
        <v>0</v>
      </c>
      <c r="O187" s="39">
        <v>0.14932885906040269</v>
      </c>
      <c r="P187" s="39">
        <v>0.73573825503355705</v>
      </c>
      <c r="Q187" s="39">
        <v>5.8724832214765103E-3</v>
      </c>
      <c r="R187" s="39">
        <v>0</v>
      </c>
      <c r="S187" s="39">
        <v>0.10906040268456375</v>
      </c>
      <c r="T187" s="39">
        <v>0</v>
      </c>
    </row>
    <row r="188" spans="1:20" x14ac:dyDescent="0.3">
      <c r="A188" s="3">
        <v>1135</v>
      </c>
      <c r="B188" s="4" t="s">
        <v>184</v>
      </c>
      <c r="C188" s="39">
        <v>0.15432372505543238</v>
      </c>
      <c r="D188" s="39">
        <v>0.57250554323725056</v>
      </c>
      <c r="E188" s="39">
        <v>0</v>
      </c>
      <c r="F188" s="39">
        <v>0</v>
      </c>
      <c r="G188" s="39">
        <v>0.1671840354767184</v>
      </c>
      <c r="H188" s="39">
        <v>0.10598669623059867</v>
      </c>
      <c r="I188" s="39">
        <v>0</v>
      </c>
      <c r="J188" s="39">
        <v>0</v>
      </c>
      <c r="K188" s="39">
        <v>0</v>
      </c>
      <c r="L188" s="39">
        <v>0</v>
      </c>
      <c r="M188" s="39">
        <v>0</v>
      </c>
      <c r="N188" s="39">
        <v>1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1</v>
      </c>
    </row>
    <row r="189" spans="1:20" x14ac:dyDescent="0.3">
      <c r="A189" s="3">
        <v>1141</v>
      </c>
      <c r="B189" s="4" t="s">
        <v>185</v>
      </c>
      <c r="C189" s="39">
        <v>0.13650306748466257</v>
      </c>
      <c r="D189" s="39">
        <v>0.72597137014314927</v>
      </c>
      <c r="E189" s="39">
        <v>3.0674846625766871E-2</v>
      </c>
      <c r="F189" s="39">
        <v>0</v>
      </c>
      <c r="G189" s="39">
        <v>0.10685071574642127</v>
      </c>
      <c r="H189" s="39">
        <v>0</v>
      </c>
      <c r="I189" s="39">
        <v>0.15357678839419711</v>
      </c>
      <c r="J189" s="39">
        <v>0.70435217608804401</v>
      </c>
      <c r="K189" s="39">
        <v>3.651825912956478E-2</v>
      </c>
      <c r="L189" s="39">
        <v>0</v>
      </c>
      <c r="M189" s="39">
        <v>0.1055527763881941</v>
      </c>
      <c r="N189" s="39">
        <v>0</v>
      </c>
      <c r="O189" s="39">
        <v>0.14976353126642145</v>
      </c>
      <c r="P189" s="39">
        <v>0.73515501839201258</v>
      </c>
      <c r="Q189" s="39">
        <v>5.7803468208092483E-3</v>
      </c>
      <c r="R189" s="39">
        <v>0</v>
      </c>
      <c r="S189" s="39">
        <v>0.1093011035207567</v>
      </c>
      <c r="T189" s="39">
        <v>0</v>
      </c>
    </row>
    <row r="190" spans="1:20" x14ac:dyDescent="0.3">
      <c r="A190" s="3">
        <v>1142</v>
      </c>
      <c r="B190" s="4" t="s">
        <v>186</v>
      </c>
      <c r="C190" s="39">
        <v>0.2249117498739284</v>
      </c>
      <c r="D190" s="39">
        <v>0.48512355017650027</v>
      </c>
      <c r="E190" s="39">
        <v>3.3787191124558746E-2</v>
      </c>
      <c r="F190" s="39">
        <v>0</v>
      </c>
      <c r="G190" s="39">
        <v>0.25617750882501261</v>
      </c>
      <c r="H190" s="39">
        <v>0</v>
      </c>
      <c r="I190" s="39">
        <v>0.21743589743589745</v>
      </c>
      <c r="J190" s="39">
        <v>0.4794871794871795</v>
      </c>
      <c r="K190" s="39">
        <v>3.4358974358974358E-2</v>
      </c>
      <c r="L190" s="39">
        <v>0</v>
      </c>
      <c r="M190" s="39">
        <v>0.26871794871794874</v>
      </c>
      <c r="N190" s="39">
        <v>0</v>
      </c>
      <c r="O190" s="39">
        <v>0.22239747634069401</v>
      </c>
      <c r="P190" s="39">
        <v>0.47003154574132494</v>
      </c>
      <c r="Q190" s="39">
        <v>3.5226077812828605E-2</v>
      </c>
      <c r="R190" s="39">
        <v>0</v>
      </c>
      <c r="S190" s="39">
        <v>0.2723449001051525</v>
      </c>
      <c r="T190" s="39">
        <v>0</v>
      </c>
    </row>
    <row r="191" spans="1:20" x14ac:dyDescent="0.3">
      <c r="A191" s="3">
        <v>1144</v>
      </c>
      <c r="B191" s="4" t="s">
        <v>187</v>
      </c>
      <c r="C191" s="39">
        <v>0.22421524663677131</v>
      </c>
      <c r="D191" s="39">
        <v>0.48430493273542602</v>
      </c>
      <c r="E191" s="39">
        <v>3.5874439461883408E-2</v>
      </c>
      <c r="F191" s="39">
        <v>0</v>
      </c>
      <c r="G191" s="39">
        <v>0.2556053811659193</v>
      </c>
      <c r="H191" s="39">
        <v>0</v>
      </c>
      <c r="I191" s="39">
        <v>0.21238938053097345</v>
      </c>
      <c r="J191" s="39">
        <v>0.48230088495575218</v>
      </c>
      <c r="K191" s="39">
        <v>3.5398230088495575E-2</v>
      </c>
      <c r="L191" s="39">
        <v>0</v>
      </c>
      <c r="M191" s="39">
        <v>0.26991150442477874</v>
      </c>
      <c r="N191" s="39">
        <v>0</v>
      </c>
      <c r="O191" s="39">
        <v>0.21875</v>
      </c>
      <c r="P191" s="39">
        <v>0.46875</v>
      </c>
      <c r="Q191" s="39">
        <v>3.5714285714285712E-2</v>
      </c>
      <c r="R191" s="39">
        <v>0</v>
      </c>
      <c r="S191" s="39">
        <v>0.2767857142857143</v>
      </c>
      <c r="T191" s="39">
        <v>0</v>
      </c>
    </row>
    <row r="192" spans="1:20" x14ac:dyDescent="0.3">
      <c r="A192" s="3">
        <v>1145</v>
      </c>
      <c r="B192" s="4" t="s">
        <v>188</v>
      </c>
      <c r="C192" s="39">
        <v>0.19457013574660634</v>
      </c>
      <c r="D192" s="39">
        <v>0.60407239819004521</v>
      </c>
      <c r="E192" s="39">
        <v>2.0361990950226245E-2</v>
      </c>
      <c r="F192" s="39">
        <v>0</v>
      </c>
      <c r="G192" s="39">
        <v>0.18099547511312217</v>
      </c>
      <c r="H192" s="39">
        <v>0</v>
      </c>
      <c r="I192" s="39">
        <v>0.18961625282167044</v>
      </c>
      <c r="J192" s="39">
        <v>0.60948081264108356</v>
      </c>
      <c r="K192" s="39">
        <v>3.3860045146726865E-2</v>
      </c>
      <c r="L192" s="39">
        <v>0</v>
      </c>
      <c r="M192" s="39">
        <v>0.1670428893905192</v>
      </c>
      <c r="N192" s="39">
        <v>0</v>
      </c>
      <c r="O192" s="39">
        <v>0.19534883720930232</v>
      </c>
      <c r="P192" s="39">
        <v>0.56744186046511624</v>
      </c>
      <c r="Q192" s="39">
        <v>3.7209302325581395E-2</v>
      </c>
      <c r="R192" s="39">
        <v>0</v>
      </c>
      <c r="S192" s="39">
        <v>0.2</v>
      </c>
      <c r="T192" s="39">
        <v>0</v>
      </c>
    </row>
    <row r="193" spans="1:20" x14ac:dyDescent="0.3">
      <c r="A193" s="3">
        <v>1146</v>
      </c>
      <c r="B193" s="4" t="s">
        <v>189</v>
      </c>
      <c r="C193" s="39">
        <v>0.19636363636363635</v>
      </c>
      <c r="D193" s="39">
        <v>0.60363636363636364</v>
      </c>
      <c r="E193" s="39">
        <v>1.890909090909091E-2</v>
      </c>
      <c r="F193" s="39">
        <v>0</v>
      </c>
      <c r="G193" s="39">
        <v>0.18109090909090908</v>
      </c>
      <c r="H193" s="39">
        <v>0</v>
      </c>
      <c r="I193" s="39">
        <v>0.18971061093247588</v>
      </c>
      <c r="J193" s="39">
        <v>0.60968202929617721</v>
      </c>
      <c r="K193" s="39">
        <v>3.4476598785280456E-2</v>
      </c>
      <c r="L193" s="39">
        <v>0</v>
      </c>
      <c r="M193" s="39">
        <v>0.16613076098606644</v>
      </c>
      <c r="N193" s="39">
        <v>0</v>
      </c>
      <c r="O193" s="39">
        <v>0.19498455387970198</v>
      </c>
      <c r="P193" s="39">
        <v>0.56641831728148284</v>
      </c>
      <c r="Q193" s="39">
        <v>3.8887879338542611E-2</v>
      </c>
      <c r="R193" s="39">
        <v>0</v>
      </c>
      <c r="S193" s="39">
        <v>0.19970924950027258</v>
      </c>
      <c r="T193" s="39">
        <v>0</v>
      </c>
    </row>
    <row r="194" spans="1:20" x14ac:dyDescent="0.3">
      <c r="A194" s="3">
        <v>1149</v>
      </c>
      <c r="B194" s="4" t="s">
        <v>190</v>
      </c>
      <c r="C194" s="39">
        <v>0.16841793851794326</v>
      </c>
      <c r="D194" s="39">
        <v>0.74287208583609354</v>
      </c>
      <c r="E194" s="39">
        <v>3.8654769640394944E-2</v>
      </c>
      <c r="F194" s="39">
        <v>0</v>
      </c>
      <c r="G194" s="39">
        <v>4.2051655916023473E-2</v>
      </c>
      <c r="H194" s="39">
        <v>8.0035500895446685E-3</v>
      </c>
      <c r="I194" s="39">
        <v>0.16765979006729742</v>
      </c>
      <c r="J194" s="39">
        <v>0.74767873467634449</v>
      </c>
      <c r="K194" s="39">
        <v>3.0608760780253545E-2</v>
      </c>
      <c r="L194" s="39">
        <v>0</v>
      </c>
      <c r="M194" s="39">
        <v>4.9768148825324099E-2</v>
      </c>
      <c r="N194" s="39">
        <v>4.2845656507803634E-3</v>
      </c>
      <c r="O194" s="39">
        <v>0.15921873458245167</v>
      </c>
      <c r="P194" s="39">
        <v>0.75352753505607872</v>
      </c>
      <c r="Q194" s="39">
        <v>3.3038778217539554E-2</v>
      </c>
      <c r="R194" s="39">
        <v>0</v>
      </c>
      <c r="S194" s="39">
        <v>4.6063523039984205E-2</v>
      </c>
      <c r="T194" s="39">
        <v>8.1514291039457946E-3</v>
      </c>
    </row>
    <row r="195" spans="1:20" x14ac:dyDescent="0.3">
      <c r="A195" s="3">
        <v>1151</v>
      </c>
      <c r="B195" s="4" t="s">
        <v>191</v>
      </c>
      <c r="C195" s="39">
        <v>0.35228426395939089</v>
      </c>
      <c r="D195" s="39">
        <v>0.45583756345177662</v>
      </c>
      <c r="E195" s="39">
        <v>0</v>
      </c>
      <c r="F195" s="39">
        <v>0</v>
      </c>
      <c r="G195" s="39">
        <v>0.18781725888324874</v>
      </c>
      <c r="H195" s="39">
        <v>4.0609137055837565E-3</v>
      </c>
      <c r="I195" s="39">
        <v>0.20970695970695968</v>
      </c>
      <c r="J195" s="39">
        <v>0.66391941391941389</v>
      </c>
      <c r="K195" s="39">
        <v>2.3809523809523808E-2</v>
      </c>
      <c r="L195" s="39">
        <v>0</v>
      </c>
      <c r="M195" s="39">
        <v>0.10256410256410256</v>
      </c>
      <c r="N195" s="39">
        <v>0</v>
      </c>
      <c r="O195" s="39">
        <v>0.49416342412451369</v>
      </c>
      <c r="P195" s="39">
        <v>0.50583657587548647</v>
      </c>
      <c r="Q195" s="39">
        <v>0</v>
      </c>
      <c r="R195" s="39">
        <v>0</v>
      </c>
      <c r="S195" s="39">
        <v>0</v>
      </c>
      <c r="T195" s="39">
        <v>0</v>
      </c>
    </row>
    <row r="196" spans="1:20" x14ac:dyDescent="0.3">
      <c r="A196" s="3">
        <v>1160</v>
      </c>
      <c r="B196" s="6" t="s">
        <v>192</v>
      </c>
      <c r="C196" s="39">
        <v>0.19635627530364372</v>
      </c>
      <c r="D196" s="39">
        <v>0.60346378767431397</v>
      </c>
      <c r="E196" s="39">
        <v>1.8893387314439947E-2</v>
      </c>
      <c r="F196" s="39">
        <v>0</v>
      </c>
      <c r="G196" s="39">
        <v>0.18128654970760233</v>
      </c>
      <c r="H196" s="39">
        <v>0</v>
      </c>
      <c r="I196" s="39">
        <v>0.18972419928825623</v>
      </c>
      <c r="J196" s="39">
        <v>0.60987544483985767</v>
      </c>
      <c r="K196" s="39">
        <v>3.447508896797153E-2</v>
      </c>
      <c r="L196" s="39">
        <v>0</v>
      </c>
      <c r="M196" s="39">
        <v>0.1659252669039146</v>
      </c>
      <c r="N196" s="39">
        <v>0</v>
      </c>
      <c r="O196" s="39">
        <v>0.19486130059117782</v>
      </c>
      <c r="P196" s="39">
        <v>0.56662119145065937</v>
      </c>
      <c r="Q196" s="39">
        <v>3.8653933606184632E-2</v>
      </c>
      <c r="R196" s="39">
        <v>0</v>
      </c>
      <c r="S196" s="39">
        <v>0.19986357435197818</v>
      </c>
      <c r="T196" s="39">
        <v>0</v>
      </c>
    </row>
    <row r="197" spans="1:20" x14ac:dyDescent="0.3">
      <c r="A197" s="3">
        <v>1201</v>
      </c>
      <c r="B197" s="4" t="s">
        <v>193</v>
      </c>
      <c r="C197" s="39">
        <v>0.21003899217596822</v>
      </c>
      <c r="D197" s="39">
        <v>0.69808281357985724</v>
      </c>
      <c r="E197" s="39">
        <v>5.9435338685869823E-2</v>
      </c>
      <c r="F197" s="39">
        <v>0</v>
      </c>
      <c r="G197" s="39">
        <v>3.2442855558304826E-2</v>
      </c>
      <c r="H197" s="39">
        <v>0</v>
      </c>
      <c r="I197" s="39">
        <v>0.21679856966318722</v>
      </c>
      <c r="J197" s="39">
        <v>0.69018746877711457</v>
      </c>
      <c r="K197" s="39">
        <v>6.2132008168345035E-2</v>
      </c>
      <c r="L197" s="39">
        <v>0</v>
      </c>
      <c r="M197" s="39">
        <v>3.0881953391353124E-2</v>
      </c>
      <c r="N197" s="39">
        <v>0</v>
      </c>
      <c r="O197" s="39">
        <v>0.21413077161450264</v>
      </c>
      <c r="P197" s="39">
        <v>0.68974904353509103</v>
      </c>
      <c r="Q197" s="39">
        <v>6.4765192192240376E-2</v>
      </c>
      <c r="R197" s="39">
        <v>0</v>
      </c>
      <c r="S197" s="39">
        <v>3.1354992658166075E-2</v>
      </c>
      <c r="T197" s="39">
        <v>0</v>
      </c>
    </row>
    <row r="198" spans="1:20" x14ac:dyDescent="0.3">
      <c r="A198" s="3">
        <v>1211</v>
      </c>
      <c r="B198" s="4" t="s">
        <v>194</v>
      </c>
      <c r="C198" s="39">
        <v>0.19591060389919163</v>
      </c>
      <c r="D198" s="39">
        <v>0.60389919163100336</v>
      </c>
      <c r="E198" s="39">
        <v>1.9020446980504042E-2</v>
      </c>
      <c r="F198" s="39">
        <v>0</v>
      </c>
      <c r="G198" s="39">
        <v>0.181169757489301</v>
      </c>
      <c r="H198" s="39">
        <v>0</v>
      </c>
      <c r="I198" s="39">
        <v>0.18963101354507239</v>
      </c>
      <c r="J198" s="39">
        <v>0.60999532928538069</v>
      </c>
      <c r="K198" s="39">
        <v>3.4563288183092011E-2</v>
      </c>
      <c r="L198" s="39">
        <v>0</v>
      </c>
      <c r="M198" s="39">
        <v>0.16581036898645493</v>
      </c>
      <c r="N198" s="39">
        <v>0</v>
      </c>
      <c r="O198" s="39">
        <v>0.19433781190019195</v>
      </c>
      <c r="P198" s="39">
        <v>0.56717850287907867</v>
      </c>
      <c r="Q198" s="39">
        <v>3.8867562380038391E-2</v>
      </c>
      <c r="R198" s="39">
        <v>0</v>
      </c>
      <c r="S198" s="39">
        <v>0.19961612284069097</v>
      </c>
      <c r="T198" s="39">
        <v>0</v>
      </c>
    </row>
    <row r="199" spans="1:20" x14ac:dyDescent="0.3">
      <c r="A199" s="3">
        <v>1216</v>
      </c>
      <c r="B199" s="4" t="s">
        <v>195</v>
      </c>
      <c r="C199" s="39">
        <v>0.20217147135904157</v>
      </c>
      <c r="D199" s="39">
        <v>0.60239610632721829</v>
      </c>
      <c r="E199" s="39">
        <v>3.5941594908274054E-2</v>
      </c>
      <c r="F199" s="39">
        <v>0</v>
      </c>
      <c r="G199" s="39">
        <v>0.15949082740546611</v>
      </c>
      <c r="H199" s="39">
        <v>0</v>
      </c>
      <c r="I199" s="39">
        <v>0.19923664122137405</v>
      </c>
      <c r="J199" s="39">
        <v>0.5992366412213741</v>
      </c>
      <c r="K199" s="39">
        <v>3.4351145038167941E-2</v>
      </c>
      <c r="L199" s="39">
        <v>0</v>
      </c>
      <c r="M199" s="39">
        <v>0.15725190839694655</v>
      </c>
      <c r="N199" s="39">
        <v>9.9236641221374048E-3</v>
      </c>
      <c r="O199" s="39">
        <v>0.2074074074074074</v>
      </c>
      <c r="P199" s="39">
        <v>0.59064327485380119</v>
      </c>
      <c r="Q199" s="39">
        <v>7.7972709551656916E-3</v>
      </c>
      <c r="R199" s="39">
        <v>0</v>
      </c>
      <c r="S199" s="39">
        <v>0.16530214424951267</v>
      </c>
      <c r="T199" s="39">
        <v>2.884990253411306E-2</v>
      </c>
    </row>
    <row r="200" spans="1:20" x14ac:dyDescent="0.3">
      <c r="A200" s="3">
        <v>1219</v>
      </c>
      <c r="B200" s="4" t="s">
        <v>196</v>
      </c>
      <c r="C200" s="39">
        <v>0.20197585071350166</v>
      </c>
      <c r="D200" s="39">
        <v>0.60245151847786316</v>
      </c>
      <c r="E200" s="39">
        <v>3.6040980607391145E-2</v>
      </c>
      <c r="F200" s="39">
        <v>0</v>
      </c>
      <c r="G200" s="39">
        <v>0.15953165020124405</v>
      </c>
      <c r="H200" s="39">
        <v>0</v>
      </c>
      <c r="I200" s="39">
        <v>0.19893899204244031</v>
      </c>
      <c r="J200" s="39">
        <v>0.59928003031451305</v>
      </c>
      <c r="K200" s="39">
        <v>3.4293292913982566E-2</v>
      </c>
      <c r="L200" s="39">
        <v>0</v>
      </c>
      <c r="M200" s="39">
        <v>0.15744600227358849</v>
      </c>
      <c r="N200" s="39">
        <v>1.004168245547556E-2</v>
      </c>
      <c r="O200" s="39">
        <v>0.2075654704170708</v>
      </c>
      <c r="P200" s="39">
        <v>0.59010669253152281</v>
      </c>
      <c r="Q200" s="39">
        <v>7.9534432589718727E-3</v>
      </c>
      <c r="R200" s="39">
        <v>0</v>
      </c>
      <c r="S200" s="39">
        <v>0.16527643064985451</v>
      </c>
      <c r="T200" s="39">
        <v>2.9097963142580018E-2</v>
      </c>
    </row>
    <row r="201" spans="1:20" x14ac:dyDescent="0.3">
      <c r="A201" s="3">
        <v>1221</v>
      </c>
      <c r="B201" s="4" t="s">
        <v>197</v>
      </c>
      <c r="C201" s="39">
        <v>0.20207375986803347</v>
      </c>
      <c r="D201" s="39">
        <v>0.60256863438199604</v>
      </c>
      <c r="E201" s="39">
        <v>3.5937315894898077E-2</v>
      </c>
      <c r="F201" s="39">
        <v>0</v>
      </c>
      <c r="G201" s="39">
        <v>0.15942028985507245</v>
      </c>
      <c r="H201" s="39">
        <v>0</v>
      </c>
      <c r="I201" s="39">
        <v>0.19898965007392805</v>
      </c>
      <c r="J201" s="39">
        <v>0.59918679152291765</v>
      </c>
      <c r="K201" s="39">
        <v>3.4253326761951704E-2</v>
      </c>
      <c r="L201" s="39">
        <v>0</v>
      </c>
      <c r="M201" s="39">
        <v>0.157466732380483</v>
      </c>
      <c r="N201" s="39">
        <v>1.0103499260719566E-2</v>
      </c>
      <c r="O201" s="39">
        <v>0.20759525933477763</v>
      </c>
      <c r="P201" s="39">
        <v>0.5900344080540334</v>
      </c>
      <c r="Q201" s="39">
        <v>7.9011087039632978E-3</v>
      </c>
      <c r="R201" s="39">
        <v>0</v>
      </c>
      <c r="S201" s="39">
        <v>0.16541353383458646</v>
      </c>
      <c r="T201" s="39">
        <v>2.9055690072639227E-2</v>
      </c>
    </row>
    <row r="202" spans="1:20" x14ac:dyDescent="0.3">
      <c r="A202" s="3">
        <v>1222</v>
      </c>
      <c r="B202" s="4" t="s">
        <v>198</v>
      </c>
      <c r="C202" s="39">
        <v>0.20203389830508475</v>
      </c>
      <c r="D202" s="39">
        <v>0.60271186440677971</v>
      </c>
      <c r="E202" s="39">
        <v>3.5932203389830511E-2</v>
      </c>
      <c r="F202" s="39">
        <v>0</v>
      </c>
      <c r="G202" s="39">
        <v>0.15932203389830507</v>
      </c>
      <c r="H202" s="39">
        <v>0</v>
      </c>
      <c r="I202" s="39">
        <v>0.1988988300068823</v>
      </c>
      <c r="J202" s="39">
        <v>0.59876118375774257</v>
      </c>
      <c r="K202" s="39">
        <v>3.4411562284927734E-2</v>
      </c>
      <c r="L202" s="39">
        <v>0</v>
      </c>
      <c r="M202" s="39">
        <v>0.15760495526496904</v>
      </c>
      <c r="N202" s="39">
        <v>1.0323468685478321E-2</v>
      </c>
      <c r="O202" s="39">
        <v>0.20765414599574769</v>
      </c>
      <c r="P202" s="39">
        <v>0.59036144578313254</v>
      </c>
      <c r="Q202" s="39">
        <v>7.7958894401133948E-3</v>
      </c>
      <c r="R202" s="39">
        <v>0</v>
      </c>
      <c r="S202" s="39">
        <v>0.16513111268603828</v>
      </c>
      <c r="T202" s="39">
        <v>2.9057406094968107E-2</v>
      </c>
    </row>
    <row r="203" spans="1:20" x14ac:dyDescent="0.3">
      <c r="A203" s="3">
        <v>1223</v>
      </c>
      <c r="B203" s="4" t="s">
        <v>199</v>
      </c>
      <c r="C203" s="39">
        <v>0.20217391304347826</v>
      </c>
      <c r="D203" s="39">
        <v>0.60217391304347823</v>
      </c>
      <c r="E203" s="39">
        <v>3.6231884057971016E-2</v>
      </c>
      <c r="F203" s="39">
        <v>0</v>
      </c>
      <c r="G203" s="39">
        <v>0.15942028985507245</v>
      </c>
      <c r="H203" s="39">
        <v>0</v>
      </c>
      <c r="I203" s="39">
        <v>0.19868995633187772</v>
      </c>
      <c r="J203" s="39">
        <v>0.59970887918486171</v>
      </c>
      <c r="K203" s="39">
        <v>3.4206695778748179E-2</v>
      </c>
      <c r="L203" s="39">
        <v>0</v>
      </c>
      <c r="M203" s="39">
        <v>0.15720524017467249</v>
      </c>
      <c r="N203" s="39">
        <v>1.0189228529839884E-2</v>
      </c>
      <c r="O203" s="39">
        <v>0.20820895522388061</v>
      </c>
      <c r="P203" s="39">
        <v>0.58955223880597019</v>
      </c>
      <c r="Q203" s="39">
        <v>8.2089552238805968E-3</v>
      </c>
      <c r="R203" s="39">
        <v>0</v>
      </c>
      <c r="S203" s="39">
        <v>0.16492537313432837</v>
      </c>
      <c r="T203" s="39">
        <v>2.9104477611940297E-2</v>
      </c>
    </row>
    <row r="204" spans="1:20" x14ac:dyDescent="0.3">
      <c r="A204" s="3">
        <v>1224</v>
      </c>
      <c r="B204" s="4" t="s">
        <v>200</v>
      </c>
      <c r="C204" s="39">
        <v>0.20221246136326662</v>
      </c>
      <c r="D204" s="39">
        <v>0.60240767854237842</v>
      </c>
      <c r="E204" s="39">
        <v>3.5952497153082803E-2</v>
      </c>
      <c r="F204" s="39">
        <v>0</v>
      </c>
      <c r="G204" s="39">
        <v>0.15942736294127216</v>
      </c>
      <c r="H204" s="39">
        <v>0</v>
      </c>
      <c r="I204" s="39">
        <v>0.19908814589665655</v>
      </c>
      <c r="J204" s="39">
        <v>0.59912191827085448</v>
      </c>
      <c r="K204" s="39">
        <v>3.4278959810874705E-2</v>
      </c>
      <c r="L204" s="39">
        <v>0</v>
      </c>
      <c r="M204" s="39">
        <v>0.15737926376224248</v>
      </c>
      <c r="N204" s="39">
        <v>1.0131712259371834E-2</v>
      </c>
      <c r="O204" s="39">
        <v>0.20759006645680309</v>
      </c>
      <c r="P204" s="39">
        <v>0.59006645680307801</v>
      </c>
      <c r="Q204" s="39">
        <v>7.8698845750262321E-3</v>
      </c>
      <c r="R204" s="39">
        <v>0</v>
      </c>
      <c r="S204" s="39">
        <v>0.16544246239944035</v>
      </c>
      <c r="T204" s="39">
        <v>2.9031129765652326E-2</v>
      </c>
    </row>
    <row r="205" spans="1:20" x14ac:dyDescent="0.3">
      <c r="A205" s="3">
        <v>1227</v>
      </c>
      <c r="B205" s="4" t="s">
        <v>201</v>
      </c>
      <c r="C205" s="39">
        <v>0.27614678899082568</v>
      </c>
      <c r="D205" s="39">
        <v>0.47094801223241589</v>
      </c>
      <c r="E205" s="39">
        <v>0</v>
      </c>
      <c r="F205" s="39">
        <v>0</v>
      </c>
      <c r="G205" s="39">
        <v>0.20336391437308868</v>
      </c>
      <c r="H205" s="39">
        <v>4.9541284403669721E-2</v>
      </c>
      <c r="I205" s="39">
        <v>0.28912466843501328</v>
      </c>
      <c r="J205" s="39">
        <v>0.55437665782493373</v>
      </c>
      <c r="K205" s="39">
        <v>0</v>
      </c>
      <c r="L205" s="39">
        <v>0</v>
      </c>
      <c r="M205" s="39">
        <v>0.15649867374005305</v>
      </c>
      <c r="N205" s="39">
        <v>0</v>
      </c>
      <c r="O205" s="39">
        <v>0.28967254408060455</v>
      </c>
      <c r="P205" s="39">
        <v>0.53148614609571787</v>
      </c>
      <c r="Q205" s="39">
        <v>7.556675062972292E-3</v>
      </c>
      <c r="R205" s="39">
        <v>0</v>
      </c>
      <c r="S205" s="39">
        <v>0.1712846347607053</v>
      </c>
      <c r="T205" s="39">
        <v>0</v>
      </c>
    </row>
    <row r="206" spans="1:20" x14ac:dyDescent="0.3">
      <c r="A206" s="3">
        <v>1228</v>
      </c>
      <c r="B206" s="4" t="s">
        <v>202</v>
      </c>
      <c r="C206" s="39">
        <v>0.16771785300553479</v>
      </c>
      <c r="D206" s="39">
        <v>0.69378298365297975</v>
      </c>
      <c r="E206" s="39">
        <v>1.6733170292186894E-3</v>
      </c>
      <c r="F206" s="39">
        <v>0.12897412794439439</v>
      </c>
      <c r="G206" s="39">
        <v>0</v>
      </c>
      <c r="H206" s="39">
        <v>7.8517183678723131E-3</v>
      </c>
      <c r="I206" s="39">
        <v>0.19794832826747721</v>
      </c>
      <c r="J206" s="39">
        <v>0.63183890577507595</v>
      </c>
      <c r="K206" s="39">
        <v>1.1398176291793312E-3</v>
      </c>
      <c r="L206" s="39">
        <v>0</v>
      </c>
      <c r="M206" s="39">
        <v>0.16679331306990883</v>
      </c>
      <c r="N206" s="39">
        <v>2.2796352583586625E-3</v>
      </c>
      <c r="O206" s="39">
        <v>0.16030654973532432</v>
      </c>
      <c r="P206" s="39">
        <v>0.73567986094651172</v>
      </c>
      <c r="Q206" s="39">
        <v>1.9672908272102392E-2</v>
      </c>
      <c r="R206" s="39">
        <v>0</v>
      </c>
      <c r="S206" s="39">
        <v>8.1851939638144897E-2</v>
      </c>
      <c r="T206" s="39">
        <v>2.4887414079165678E-3</v>
      </c>
    </row>
    <row r="207" spans="1:20" x14ac:dyDescent="0.3">
      <c r="A207" s="3">
        <v>1231</v>
      </c>
      <c r="B207" s="4" t="s">
        <v>203</v>
      </c>
      <c r="C207" s="39">
        <v>0.27680395741477576</v>
      </c>
      <c r="D207" s="39">
        <v>0.47198623507904075</v>
      </c>
      <c r="E207" s="39">
        <v>0</v>
      </c>
      <c r="F207" s="39">
        <v>0</v>
      </c>
      <c r="G207" s="39">
        <v>0.20120443058393375</v>
      </c>
      <c r="H207" s="39">
        <v>5.0005376922249704E-2</v>
      </c>
      <c r="I207" s="39">
        <v>0.28695652173913044</v>
      </c>
      <c r="J207" s="39">
        <v>0.557487922705314</v>
      </c>
      <c r="K207" s="39">
        <v>0</v>
      </c>
      <c r="L207" s="39">
        <v>0</v>
      </c>
      <c r="M207" s="39">
        <v>0.15555555555555556</v>
      </c>
      <c r="N207" s="39">
        <v>0</v>
      </c>
      <c r="O207" s="39">
        <v>0.29070837166513341</v>
      </c>
      <c r="P207" s="39">
        <v>0.52989880404783807</v>
      </c>
      <c r="Q207" s="39">
        <v>8.2796688132474698E-3</v>
      </c>
      <c r="R207" s="39">
        <v>0</v>
      </c>
      <c r="S207" s="39">
        <v>0.17111315547378106</v>
      </c>
      <c r="T207" s="39">
        <v>0</v>
      </c>
    </row>
    <row r="208" spans="1:20" x14ac:dyDescent="0.3">
      <c r="A208" s="3">
        <v>1232</v>
      </c>
      <c r="B208" s="4" t="s">
        <v>204</v>
      </c>
      <c r="C208" s="39">
        <v>0.27667731629392972</v>
      </c>
      <c r="D208" s="39">
        <v>0.47092651757188503</v>
      </c>
      <c r="E208" s="39">
        <v>0</v>
      </c>
      <c r="F208" s="39">
        <v>0</v>
      </c>
      <c r="G208" s="39">
        <v>0.20063897763578273</v>
      </c>
      <c r="H208" s="39">
        <v>5.1757188498402551E-2</v>
      </c>
      <c r="I208" s="39">
        <v>0.2864864864864865</v>
      </c>
      <c r="J208" s="39">
        <v>0.55675675675675673</v>
      </c>
      <c r="K208" s="39">
        <v>0</v>
      </c>
      <c r="L208" s="39">
        <v>0</v>
      </c>
      <c r="M208" s="39">
        <v>0.15675675675675677</v>
      </c>
      <c r="N208" s="39">
        <v>0</v>
      </c>
      <c r="O208" s="39">
        <v>0.29032258064516131</v>
      </c>
      <c r="P208" s="39">
        <v>0.53101736972704716</v>
      </c>
      <c r="Q208" s="39">
        <v>7.4441687344913151E-3</v>
      </c>
      <c r="R208" s="39">
        <v>0</v>
      </c>
      <c r="S208" s="39">
        <v>0.17121588089330025</v>
      </c>
      <c r="T208" s="39">
        <v>0</v>
      </c>
    </row>
    <row r="209" spans="1:20" x14ac:dyDescent="0.3">
      <c r="A209" s="3">
        <v>1233</v>
      </c>
      <c r="B209" s="4" t="s">
        <v>205</v>
      </c>
      <c r="C209" s="39">
        <v>0.27682119205298011</v>
      </c>
      <c r="D209" s="39">
        <v>0.47152317880794703</v>
      </c>
      <c r="E209" s="39">
        <v>0</v>
      </c>
      <c r="F209" s="39">
        <v>0</v>
      </c>
      <c r="G209" s="39">
        <v>0.20132450331125826</v>
      </c>
      <c r="H209" s="39">
        <v>5.0331125827814564E-2</v>
      </c>
      <c r="I209" s="39">
        <v>0.28882833787465939</v>
      </c>
      <c r="J209" s="39">
        <v>0.55858310626703001</v>
      </c>
      <c r="K209" s="39">
        <v>0</v>
      </c>
      <c r="L209" s="39">
        <v>0</v>
      </c>
      <c r="M209" s="39">
        <v>0.15258855585831063</v>
      </c>
      <c r="N209" s="39">
        <v>0</v>
      </c>
      <c r="O209" s="39">
        <v>0.29057591623036649</v>
      </c>
      <c r="P209" s="39">
        <v>0.52879581151832455</v>
      </c>
      <c r="Q209" s="39">
        <v>7.8534031413612562E-3</v>
      </c>
      <c r="R209" s="39">
        <v>0</v>
      </c>
      <c r="S209" s="39">
        <v>0.17277486910994763</v>
      </c>
      <c r="T209" s="39">
        <v>0</v>
      </c>
    </row>
    <row r="210" spans="1:20" x14ac:dyDescent="0.3">
      <c r="A210" s="3">
        <v>1234</v>
      </c>
      <c r="B210" s="4" t="s">
        <v>206</v>
      </c>
      <c r="C210" s="39">
        <v>0.27971753628874069</v>
      </c>
      <c r="D210" s="39">
        <v>0.46998823067869749</v>
      </c>
      <c r="E210" s="39">
        <v>0</v>
      </c>
      <c r="F210" s="39">
        <v>0</v>
      </c>
      <c r="G210" s="39">
        <v>0.20164770498234602</v>
      </c>
      <c r="H210" s="39">
        <v>4.864652805021577E-2</v>
      </c>
      <c r="I210" s="39">
        <v>0.29065743944636679</v>
      </c>
      <c r="J210" s="39">
        <v>0.55363321799307963</v>
      </c>
      <c r="K210" s="39">
        <v>0</v>
      </c>
      <c r="L210" s="39">
        <v>0</v>
      </c>
      <c r="M210" s="39">
        <v>0.15570934256055363</v>
      </c>
      <c r="N210" s="39">
        <v>0</v>
      </c>
      <c r="O210" s="39">
        <v>0.28807947019867547</v>
      </c>
      <c r="P210" s="39">
        <v>0.5331125827814569</v>
      </c>
      <c r="Q210" s="39">
        <v>6.6225165562913907E-3</v>
      </c>
      <c r="R210" s="39">
        <v>0</v>
      </c>
      <c r="S210" s="39">
        <v>0.17218543046357615</v>
      </c>
      <c r="T210" s="39">
        <v>0</v>
      </c>
    </row>
    <row r="211" spans="1:20" x14ac:dyDescent="0.3">
      <c r="A211" s="3">
        <v>1235</v>
      </c>
      <c r="B211" s="4" t="s">
        <v>207</v>
      </c>
      <c r="C211" s="39">
        <v>0.27655853592453017</v>
      </c>
      <c r="D211" s="39">
        <v>0.47193280622675432</v>
      </c>
      <c r="E211" s="39">
        <v>0</v>
      </c>
      <c r="F211" s="39">
        <v>0</v>
      </c>
      <c r="G211" s="39">
        <v>0.20121185250868248</v>
      </c>
      <c r="H211" s="39">
        <v>5.0296805340033002E-2</v>
      </c>
      <c r="I211" s="39">
        <v>0.28864864864864864</v>
      </c>
      <c r="J211" s="39">
        <v>0.55632432432432433</v>
      </c>
      <c r="K211" s="39">
        <v>2.1621621621621621E-4</v>
      </c>
      <c r="L211" s="39">
        <v>0</v>
      </c>
      <c r="M211" s="39">
        <v>0.1548108108108108</v>
      </c>
      <c r="N211" s="39">
        <v>0</v>
      </c>
      <c r="O211" s="39">
        <v>0.29086489771116064</v>
      </c>
      <c r="P211" s="39">
        <v>0.52987644318411986</v>
      </c>
      <c r="Q211" s="39">
        <v>7.8995341300384849E-3</v>
      </c>
      <c r="R211" s="39">
        <v>0</v>
      </c>
      <c r="S211" s="39">
        <v>0.17135912497468098</v>
      </c>
      <c r="T211" s="39">
        <v>0</v>
      </c>
    </row>
    <row r="212" spans="1:20" x14ac:dyDescent="0.3">
      <c r="A212" s="3">
        <v>1238</v>
      </c>
      <c r="B212" s="4" t="s">
        <v>208</v>
      </c>
      <c r="C212" s="39">
        <v>0.20993141986283972</v>
      </c>
      <c r="D212" s="39">
        <v>0.69814579629159257</v>
      </c>
      <c r="E212" s="39">
        <v>5.9385318770637546E-2</v>
      </c>
      <c r="F212" s="39">
        <v>0</v>
      </c>
      <c r="G212" s="39">
        <v>3.2537465074930147E-2</v>
      </c>
      <c r="H212" s="39">
        <v>0</v>
      </c>
      <c r="I212" s="39">
        <v>0.21671786994367639</v>
      </c>
      <c r="J212" s="39">
        <v>0.69019457245263705</v>
      </c>
      <c r="K212" s="39">
        <v>6.2314388120839732E-2</v>
      </c>
      <c r="L212" s="39">
        <v>0</v>
      </c>
      <c r="M212" s="39">
        <v>3.0773169482846904E-2</v>
      </c>
      <c r="N212" s="39">
        <v>0</v>
      </c>
      <c r="O212" s="39">
        <v>0.21422055669238924</v>
      </c>
      <c r="P212" s="39">
        <v>0.68984985577278668</v>
      </c>
      <c r="Q212" s="39">
        <v>6.4692685091590443E-2</v>
      </c>
      <c r="R212" s="39">
        <v>0</v>
      </c>
      <c r="S212" s="39">
        <v>3.1236902443233648E-2</v>
      </c>
      <c r="T212" s="39">
        <v>0</v>
      </c>
    </row>
    <row r="213" spans="1:20" x14ac:dyDescent="0.3">
      <c r="A213" s="3">
        <v>1241</v>
      </c>
      <c r="B213" s="4" t="s">
        <v>209</v>
      </c>
      <c r="C213" s="39">
        <v>0.20986804360298336</v>
      </c>
      <c r="D213" s="39">
        <v>0.69810671256454382</v>
      </c>
      <c r="E213" s="39">
        <v>5.9495123350545041E-2</v>
      </c>
      <c r="F213" s="39">
        <v>0</v>
      </c>
      <c r="G213" s="39">
        <v>3.2530120481927716E-2</v>
      </c>
      <c r="H213" s="39">
        <v>0</v>
      </c>
      <c r="I213" s="39">
        <v>0.21615380174354826</v>
      </c>
      <c r="J213" s="39">
        <v>0.69072224467409504</v>
      </c>
      <c r="K213" s="39">
        <v>6.2063391259165171E-2</v>
      </c>
      <c r="L213" s="39">
        <v>0</v>
      </c>
      <c r="M213" s="39">
        <v>3.1060562323191498E-2</v>
      </c>
      <c r="N213" s="39">
        <v>0</v>
      </c>
      <c r="O213" s="39">
        <v>0.21383333333333332</v>
      </c>
      <c r="P213" s="39">
        <v>0.68977777777777771</v>
      </c>
      <c r="Q213" s="39">
        <v>6.483333333333334E-2</v>
      </c>
      <c r="R213" s="39">
        <v>0</v>
      </c>
      <c r="S213" s="39">
        <v>3.1555555555555552E-2</v>
      </c>
      <c r="T213" s="39">
        <v>0</v>
      </c>
    </row>
    <row r="214" spans="1:20" x14ac:dyDescent="0.3">
      <c r="A214" s="3">
        <v>1242</v>
      </c>
      <c r="B214" s="4" t="s">
        <v>210</v>
      </c>
      <c r="C214" s="39">
        <v>0.21108013310549506</v>
      </c>
      <c r="D214" s="39">
        <v>0.69745480708696816</v>
      </c>
      <c r="E214" s="39">
        <v>5.8908175195611111E-2</v>
      </c>
      <c r="F214" s="39">
        <v>0</v>
      </c>
      <c r="G214" s="39">
        <v>3.2556884611925532E-2</v>
      </c>
      <c r="H214" s="39">
        <v>0</v>
      </c>
      <c r="I214" s="39">
        <v>0.2155357142857143</v>
      </c>
      <c r="J214" s="39">
        <v>0.69107142857142856</v>
      </c>
      <c r="K214" s="39">
        <v>6.2857142857142861E-2</v>
      </c>
      <c r="L214" s="39">
        <v>0</v>
      </c>
      <c r="M214" s="39">
        <v>3.0535714285714288E-2</v>
      </c>
      <c r="N214" s="39">
        <v>0</v>
      </c>
      <c r="O214" s="39">
        <v>0.21344978165938866</v>
      </c>
      <c r="P214" s="39">
        <v>0.69074235807860263</v>
      </c>
      <c r="Q214" s="39">
        <v>6.4454148471615721E-2</v>
      </c>
      <c r="R214" s="39">
        <v>0</v>
      </c>
      <c r="S214" s="39">
        <v>3.1353711790393014E-2</v>
      </c>
      <c r="T214" s="39">
        <v>0</v>
      </c>
    </row>
    <row r="215" spans="1:20" x14ac:dyDescent="0.3">
      <c r="A215" s="3">
        <v>1243</v>
      </c>
      <c r="B215" s="4" t="s">
        <v>63</v>
      </c>
      <c r="C215" s="39">
        <v>0.21006187721944442</v>
      </c>
      <c r="D215" s="39">
        <v>0.69803679378614947</v>
      </c>
      <c r="E215" s="39">
        <v>5.9490017696172161E-2</v>
      </c>
      <c r="F215" s="39">
        <v>0</v>
      </c>
      <c r="G215" s="39">
        <v>3.2411311298233943E-2</v>
      </c>
      <c r="H215" s="39">
        <v>0</v>
      </c>
      <c r="I215" s="39">
        <v>0.2167644593461861</v>
      </c>
      <c r="J215" s="39">
        <v>0.69019279128248112</v>
      </c>
      <c r="K215" s="39">
        <v>6.2148245719075561E-2</v>
      </c>
      <c r="L215" s="39">
        <v>0</v>
      </c>
      <c r="M215" s="39">
        <v>3.0894503652257214E-2</v>
      </c>
      <c r="N215" s="39">
        <v>0</v>
      </c>
      <c r="O215" s="39">
        <v>0.21426463912846117</v>
      </c>
      <c r="P215" s="39">
        <v>0.68963912846118935</v>
      </c>
      <c r="Q215" s="39">
        <v>6.4741261915569684E-2</v>
      </c>
      <c r="R215" s="39">
        <v>0</v>
      </c>
      <c r="S215" s="39">
        <v>3.1354970494779845E-2</v>
      </c>
      <c r="T215" s="39">
        <v>0</v>
      </c>
    </row>
    <row r="216" spans="1:20" x14ac:dyDescent="0.3">
      <c r="A216" s="3">
        <v>1244</v>
      </c>
      <c r="B216" s="4" t="s">
        <v>211</v>
      </c>
      <c r="C216" s="39">
        <v>0.20240066225165562</v>
      </c>
      <c r="D216" s="39">
        <v>0.60223509933774833</v>
      </c>
      <c r="E216" s="39">
        <v>3.6009933774834434E-2</v>
      </c>
      <c r="F216" s="39">
        <v>0</v>
      </c>
      <c r="G216" s="39">
        <v>0.15935430463576158</v>
      </c>
      <c r="H216" s="39">
        <v>0</v>
      </c>
      <c r="I216" s="39">
        <v>0.19881053525913339</v>
      </c>
      <c r="J216" s="39">
        <v>0.59898045879354289</v>
      </c>
      <c r="K216" s="39">
        <v>3.4409515717926935E-2</v>
      </c>
      <c r="L216" s="39">
        <v>0</v>
      </c>
      <c r="M216" s="39">
        <v>0.15760407816482583</v>
      </c>
      <c r="N216" s="39">
        <v>1.0195412064570943E-2</v>
      </c>
      <c r="O216" s="39">
        <v>0.20789930555555555</v>
      </c>
      <c r="P216" s="39">
        <v>0.58984375</v>
      </c>
      <c r="Q216" s="39">
        <v>7.8125E-3</v>
      </c>
      <c r="R216" s="39">
        <v>0</v>
      </c>
      <c r="S216" s="39">
        <v>0.16536458333333334</v>
      </c>
      <c r="T216" s="39">
        <v>2.9079861111111112E-2</v>
      </c>
    </row>
    <row r="217" spans="1:20" x14ac:dyDescent="0.3">
      <c r="A217" s="3">
        <v>1245</v>
      </c>
      <c r="B217" s="4" t="s">
        <v>212</v>
      </c>
      <c r="C217" s="39">
        <v>0.21027435702730363</v>
      </c>
      <c r="D217" s="39">
        <v>0.69800917824952946</v>
      </c>
      <c r="E217" s="39">
        <v>5.9427514939416948E-2</v>
      </c>
      <c r="F217" s="39">
        <v>0</v>
      </c>
      <c r="G217" s="39">
        <v>3.2288949783749875E-2</v>
      </c>
      <c r="H217" s="39">
        <v>0</v>
      </c>
      <c r="I217" s="39">
        <v>0.21695594125500667</v>
      </c>
      <c r="J217" s="39">
        <v>0.69005340453938591</v>
      </c>
      <c r="K217" s="39">
        <v>6.1982643524699593E-2</v>
      </c>
      <c r="L217" s="39">
        <v>0</v>
      </c>
      <c r="M217" s="39">
        <v>3.1008010680907878E-2</v>
      </c>
      <c r="N217" s="39">
        <v>0</v>
      </c>
      <c r="O217" s="39">
        <v>0.21380753138075312</v>
      </c>
      <c r="P217" s="39">
        <v>0.68989378822014802</v>
      </c>
      <c r="Q217" s="39">
        <v>6.4853556485355651E-2</v>
      </c>
      <c r="R217" s="39">
        <v>0</v>
      </c>
      <c r="S217" s="39">
        <v>3.1445123913743163E-2</v>
      </c>
      <c r="T217" s="39">
        <v>0</v>
      </c>
    </row>
    <row r="218" spans="1:20" x14ac:dyDescent="0.3">
      <c r="A218" s="3">
        <v>1246</v>
      </c>
      <c r="B218" s="4" t="s">
        <v>213</v>
      </c>
      <c r="C218" s="39">
        <v>0.19220061171672811</v>
      </c>
      <c r="D218" s="39">
        <v>0.68844600423496205</v>
      </c>
      <c r="E218" s="39">
        <v>2.4890204689828253E-2</v>
      </c>
      <c r="F218" s="39">
        <v>7.9278095835620746E-2</v>
      </c>
      <c r="G218" s="39">
        <v>0</v>
      </c>
      <c r="H218" s="39">
        <v>1.5185083522860954E-2</v>
      </c>
      <c r="I218" s="39">
        <v>0.21511827840220088</v>
      </c>
      <c r="J218" s="39">
        <v>0.64476661055908502</v>
      </c>
      <c r="K218" s="39">
        <v>1.9194222729000381E-2</v>
      </c>
      <c r="L218" s="39">
        <v>4.9166530922517243E-2</v>
      </c>
      <c r="M218" s="39">
        <v>7.1754357387196613E-2</v>
      </c>
      <c r="N218" s="39">
        <v>0</v>
      </c>
      <c r="O218" s="39">
        <v>0.26949254760058583</v>
      </c>
      <c r="P218" s="39">
        <v>0.55139140174032908</v>
      </c>
      <c r="Q218" s="39">
        <v>0</v>
      </c>
      <c r="R218" s="39">
        <v>0.10614284483501335</v>
      </c>
      <c r="S218" s="39">
        <v>3.4203497889204793E-2</v>
      </c>
      <c r="T218" s="39">
        <v>3.8769707934866893E-2</v>
      </c>
    </row>
    <row r="219" spans="1:20" x14ac:dyDescent="0.3">
      <c r="A219" s="3">
        <v>1247</v>
      </c>
      <c r="B219" s="4" t="s">
        <v>214</v>
      </c>
      <c r="C219" s="39">
        <v>0.21005794701986755</v>
      </c>
      <c r="D219" s="39">
        <v>0.69802980132450332</v>
      </c>
      <c r="E219" s="39">
        <v>5.9437086092715231E-2</v>
      </c>
      <c r="F219" s="39">
        <v>0</v>
      </c>
      <c r="G219" s="39">
        <v>3.247516556291391E-2</v>
      </c>
      <c r="H219" s="39">
        <v>0</v>
      </c>
      <c r="I219" s="39">
        <v>0.21676455781171339</v>
      </c>
      <c r="J219" s="39">
        <v>0.6902332606141971</v>
      </c>
      <c r="K219" s="39">
        <v>6.208256418862225E-2</v>
      </c>
      <c r="L219" s="39">
        <v>0</v>
      </c>
      <c r="M219" s="39">
        <v>3.0919617385467359E-2</v>
      </c>
      <c r="N219" s="39">
        <v>0</v>
      </c>
      <c r="O219" s="39">
        <v>0.2141171923439274</v>
      </c>
      <c r="P219" s="39">
        <v>0.68974707904886901</v>
      </c>
      <c r="Q219" s="39">
        <v>6.4812503522856293E-2</v>
      </c>
      <c r="R219" s="39">
        <v>0</v>
      </c>
      <c r="S219" s="39">
        <v>3.1323225084347248E-2</v>
      </c>
      <c r="T219" s="39">
        <v>0</v>
      </c>
    </row>
    <row r="220" spans="1:20" x14ac:dyDescent="0.3">
      <c r="A220" s="3">
        <v>1251</v>
      </c>
      <c r="B220" s="4" t="s">
        <v>215</v>
      </c>
      <c r="C220" s="39">
        <v>0.20984073121339825</v>
      </c>
      <c r="D220" s="39">
        <v>0.69804608395818513</v>
      </c>
      <c r="E220" s="39">
        <v>5.9438454381259914E-2</v>
      </c>
      <c r="F220" s="39">
        <v>0</v>
      </c>
      <c r="G220" s="39">
        <v>3.2674730447156693E-2</v>
      </c>
      <c r="H220" s="39">
        <v>0</v>
      </c>
      <c r="I220" s="39">
        <v>0.21641915568162853</v>
      </c>
      <c r="J220" s="39">
        <v>0.69008287446465311</v>
      </c>
      <c r="K220" s="39">
        <v>6.2517381389398732E-2</v>
      </c>
      <c r="L220" s="39">
        <v>0</v>
      </c>
      <c r="M220" s="39">
        <v>3.0980588464319479E-2</v>
      </c>
      <c r="N220" s="39">
        <v>0</v>
      </c>
      <c r="O220" s="39">
        <v>0.21427032848680666</v>
      </c>
      <c r="P220" s="39">
        <v>0.69014539579967682</v>
      </c>
      <c r="Q220" s="39">
        <v>6.4458804523424881E-2</v>
      </c>
      <c r="R220" s="39">
        <v>0</v>
      </c>
      <c r="S220" s="39">
        <v>3.1125471190091545E-2</v>
      </c>
      <c r="T220" s="39">
        <v>0</v>
      </c>
    </row>
    <row r="221" spans="1:20" x14ac:dyDescent="0.3">
      <c r="A221" s="3">
        <v>1252</v>
      </c>
      <c r="B221" s="4" t="s">
        <v>216</v>
      </c>
      <c r="C221" s="39">
        <v>0.23113207547169812</v>
      </c>
      <c r="D221" s="39">
        <v>0.64150943396226412</v>
      </c>
      <c r="E221" s="39">
        <v>2.358490566037736E-2</v>
      </c>
      <c r="F221" s="39">
        <v>0</v>
      </c>
      <c r="G221" s="39">
        <v>0.10377358490566038</v>
      </c>
      <c r="H221" s="39">
        <v>0</v>
      </c>
      <c r="I221" s="39">
        <v>0.24186046511627907</v>
      </c>
      <c r="J221" s="39">
        <v>0.62790697674418605</v>
      </c>
      <c r="K221" s="39">
        <v>2.3255813953488372E-2</v>
      </c>
      <c r="L221" s="39">
        <v>0</v>
      </c>
      <c r="M221" s="39">
        <v>0.10697674418604651</v>
      </c>
      <c r="N221" s="39">
        <v>0</v>
      </c>
      <c r="O221" s="39">
        <v>0.19444444444444445</v>
      </c>
      <c r="P221" s="39">
        <v>0.66203703703703709</v>
      </c>
      <c r="Q221" s="39">
        <v>2.3148148148148147E-2</v>
      </c>
      <c r="R221" s="39">
        <v>0</v>
      </c>
      <c r="S221" s="39">
        <v>0.12037037037037036</v>
      </c>
      <c r="T221" s="39">
        <v>0</v>
      </c>
    </row>
    <row r="222" spans="1:20" x14ac:dyDescent="0.3">
      <c r="A222" s="3">
        <v>1253</v>
      </c>
      <c r="B222" s="4" t="s">
        <v>217</v>
      </c>
      <c r="C222" s="39">
        <v>0.2096984444251325</v>
      </c>
      <c r="D222" s="39">
        <v>0.69821268213551169</v>
      </c>
      <c r="E222" s="39">
        <v>5.9500014483937311E-2</v>
      </c>
      <c r="F222" s="39">
        <v>0</v>
      </c>
      <c r="G222" s="39">
        <v>3.2588858955418437E-2</v>
      </c>
      <c r="H222" s="39">
        <v>0</v>
      </c>
      <c r="I222" s="39">
        <v>0.21683808404349103</v>
      </c>
      <c r="J222" s="39">
        <v>0.69012635909491626</v>
      </c>
      <c r="K222" s="39">
        <v>6.2033499853070821E-2</v>
      </c>
      <c r="L222" s="39">
        <v>0</v>
      </c>
      <c r="M222" s="39">
        <v>3.1002057008521891E-2</v>
      </c>
      <c r="N222" s="39">
        <v>0</v>
      </c>
      <c r="O222" s="39">
        <v>0.21425358448130447</v>
      </c>
      <c r="P222" s="39">
        <v>0.68985099803204952</v>
      </c>
      <c r="Q222" s="39">
        <v>6.4492549901602469E-2</v>
      </c>
      <c r="R222" s="39">
        <v>0</v>
      </c>
      <c r="S222" s="39">
        <v>3.1402867585043577E-2</v>
      </c>
      <c r="T222" s="39">
        <v>0</v>
      </c>
    </row>
    <row r="223" spans="1:20" x14ac:dyDescent="0.3">
      <c r="A223" s="3">
        <v>1256</v>
      </c>
      <c r="B223" s="4" t="s">
        <v>218</v>
      </c>
      <c r="C223" s="39">
        <v>0.23287671232876711</v>
      </c>
      <c r="D223" s="39">
        <v>0.63967710371819964</v>
      </c>
      <c r="E223" s="39">
        <v>2.3238747553816046E-2</v>
      </c>
      <c r="F223" s="39">
        <v>0</v>
      </c>
      <c r="G223" s="39">
        <v>0.10420743639921722</v>
      </c>
      <c r="H223" s="39">
        <v>0</v>
      </c>
      <c r="I223" s="39">
        <v>0.24284327996118388</v>
      </c>
      <c r="J223" s="39">
        <v>0.62590975254730719</v>
      </c>
      <c r="K223" s="39">
        <v>2.5230470645317808E-2</v>
      </c>
      <c r="L223" s="39">
        <v>0</v>
      </c>
      <c r="M223" s="39">
        <v>0.10601649684619117</v>
      </c>
      <c r="N223" s="39">
        <v>0</v>
      </c>
      <c r="O223" s="39">
        <v>0.19325735992402659</v>
      </c>
      <c r="P223" s="39">
        <v>0.66120607787274455</v>
      </c>
      <c r="Q223" s="39">
        <v>2.4928774928774929E-2</v>
      </c>
      <c r="R223" s="39">
        <v>0</v>
      </c>
      <c r="S223" s="39">
        <v>0.12060778727445394</v>
      </c>
      <c r="T223" s="39">
        <v>0</v>
      </c>
    </row>
    <row r="224" spans="1:20" x14ac:dyDescent="0.3">
      <c r="A224" s="3">
        <v>1259</v>
      </c>
      <c r="B224" s="4" t="s">
        <v>219</v>
      </c>
      <c r="C224" s="39">
        <v>0.49219452390682472</v>
      </c>
      <c r="D224" s="39">
        <v>0.41728647323252965</v>
      </c>
      <c r="E224" s="39">
        <v>0</v>
      </c>
      <c r="F224" s="39">
        <v>8.541070698814876E-2</v>
      </c>
      <c r="G224" s="39">
        <v>0</v>
      </c>
      <c r="H224" s="39">
        <v>5.1082958724969346E-3</v>
      </c>
      <c r="I224" s="39">
        <v>0.35468451242829829</v>
      </c>
      <c r="J224" s="39">
        <v>0.518642447418738</v>
      </c>
      <c r="K224" s="39">
        <v>0</v>
      </c>
      <c r="L224" s="39">
        <v>6.022944550669216E-2</v>
      </c>
      <c r="M224" s="39">
        <v>5.9751434034416823E-2</v>
      </c>
      <c r="N224" s="39">
        <v>6.6921606118546849E-3</v>
      </c>
      <c r="O224" s="39">
        <v>0.24316760680397045</v>
      </c>
      <c r="P224" s="39">
        <v>0.48764703310157853</v>
      </c>
      <c r="Q224" s="39">
        <v>4.329004329004329E-3</v>
      </c>
      <c r="R224" s="39">
        <v>4.3771043771043766E-2</v>
      </c>
      <c r="S224" s="39">
        <v>0.21675630766539855</v>
      </c>
      <c r="T224" s="39">
        <v>4.329004329004329E-3</v>
      </c>
    </row>
    <row r="225" spans="1:20" x14ac:dyDescent="0.3">
      <c r="A225" s="3">
        <v>1260</v>
      </c>
      <c r="B225" s="4" t="s">
        <v>220</v>
      </c>
      <c r="C225" s="39">
        <v>0.23258385551050498</v>
      </c>
      <c r="D225" s="39">
        <v>0.63988204939181714</v>
      </c>
      <c r="E225" s="39">
        <v>2.3221525985993367E-2</v>
      </c>
      <c r="F225" s="39">
        <v>0</v>
      </c>
      <c r="G225" s="39">
        <v>0.10431256911168449</v>
      </c>
      <c r="H225" s="39">
        <v>0</v>
      </c>
      <c r="I225" s="39">
        <v>0.24295645810464692</v>
      </c>
      <c r="J225" s="39">
        <v>0.62605195755579945</v>
      </c>
      <c r="K225" s="39">
        <v>2.5246981339187707E-2</v>
      </c>
      <c r="L225" s="39">
        <v>0</v>
      </c>
      <c r="M225" s="39">
        <v>0.10574460300036589</v>
      </c>
      <c r="N225" s="39">
        <v>0</v>
      </c>
      <c r="O225" s="39">
        <v>0.1927536231884058</v>
      </c>
      <c r="P225" s="39">
        <v>0.66159420289855075</v>
      </c>
      <c r="Q225" s="39">
        <v>2.5000000000000001E-2</v>
      </c>
      <c r="R225" s="39">
        <v>0</v>
      </c>
      <c r="S225" s="39">
        <v>0.12065217391304348</v>
      </c>
      <c r="T225" s="39">
        <v>0</v>
      </c>
    </row>
    <row r="226" spans="1:20" x14ac:dyDescent="0.3">
      <c r="A226" s="3">
        <v>1263</v>
      </c>
      <c r="B226" s="4" t="s">
        <v>221</v>
      </c>
      <c r="C226" s="39">
        <v>0.23275967289149274</v>
      </c>
      <c r="D226" s="39">
        <v>0.63969242035884288</v>
      </c>
      <c r="E226" s="39">
        <v>2.3312583913096544E-2</v>
      </c>
      <c r="F226" s="39">
        <v>0</v>
      </c>
      <c r="G226" s="39">
        <v>0.10423532283656781</v>
      </c>
      <c r="H226" s="39">
        <v>0</v>
      </c>
      <c r="I226" s="39">
        <v>0.24279936266699351</v>
      </c>
      <c r="J226" s="39">
        <v>0.62605711484250526</v>
      </c>
      <c r="K226" s="39">
        <v>2.5125628140703519E-2</v>
      </c>
      <c r="L226" s="39">
        <v>0</v>
      </c>
      <c r="M226" s="39">
        <v>0.10601789434979778</v>
      </c>
      <c r="N226" s="39">
        <v>0</v>
      </c>
      <c r="O226" s="39">
        <v>0.19303759216729119</v>
      </c>
      <c r="P226" s="39">
        <v>0.66118699383536805</v>
      </c>
      <c r="Q226" s="39">
        <v>2.514202828478182E-2</v>
      </c>
      <c r="R226" s="39">
        <v>0</v>
      </c>
      <c r="S226" s="39">
        <v>0.12063338571255892</v>
      </c>
      <c r="T226" s="39">
        <v>0</v>
      </c>
    </row>
    <row r="227" spans="1:20" x14ac:dyDescent="0.3">
      <c r="A227" s="3">
        <v>1264</v>
      </c>
      <c r="B227" s="4" t="s">
        <v>222</v>
      </c>
      <c r="C227" s="39">
        <v>0.23249669749009247</v>
      </c>
      <c r="D227" s="39">
        <v>0.64002642007926025</v>
      </c>
      <c r="E227" s="39">
        <v>2.3117569352708058E-2</v>
      </c>
      <c r="F227" s="39">
        <v>0</v>
      </c>
      <c r="G227" s="39">
        <v>0.10435931307793923</v>
      </c>
      <c r="H227" s="39">
        <v>0</v>
      </c>
      <c r="I227" s="39">
        <v>0.24272486772486773</v>
      </c>
      <c r="J227" s="39">
        <v>0.6256613756613757</v>
      </c>
      <c r="K227" s="39">
        <v>2.5132275132275131E-2</v>
      </c>
      <c r="L227" s="39">
        <v>0</v>
      </c>
      <c r="M227" s="39">
        <v>0.10648148148148148</v>
      </c>
      <c r="N227" s="39">
        <v>0</v>
      </c>
      <c r="O227" s="39">
        <v>0.19298245614035087</v>
      </c>
      <c r="P227" s="39">
        <v>0.66081871345029242</v>
      </c>
      <c r="Q227" s="39">
        <v>2.5341130604288498E-2</v>
      </c>
      <c r="R227" s="39">
        <v>0</v>
      </c>
      <c r="S227" s="39">
        <v>0.12085769980506822</v>
      </c>
      <c r="T227" s="39">
        <v>0</v>
      </c>
    </row>
    <row r="228" spans="1:20" x14ac:dyDescent="0.3">
      <c r="A228" s="3">
        <v>1265</v>
      </c>
      <c r="B228" s="4" t="s">
        <v>223</v>
      </c>
      <c r="C228" s="39">
        <v>0.23322683706070288</v>
      </c>
      <c r="D228" s="39">
        <v>0.63897763578274758</v>
      </c>
      <c r="E228" s="39">
        <v>2.2364217252396165E-2</v>
      </c>
      <c r="F228" s="39">
        <v>0</v>
      </c>
      <c r="G228" s="39">
        <v>0.10543130990415335</v>
      </c>
      <c r="H228" s="39">
        <v>0</v>
      </c>
      <c r="I228" s="39">
        <v>0.24374999999999999</v>
      </c>
      <c r="J228" s="39">
        <v>0.625</v>
      </c>
      <c r="K228" s="39">
        <v>2.5000000000000001E-2</v>
      </c>
      <c r="L228" s="39">
        <v>0</v>
      </c>
      <c r="M228" s="39">
        <v>0.10625</v>
      </c>
      <c r="N228" s="39">
        <v>0</v>
      </c>
      <c r="O228" s="39">
        <v>0.19292604501607716</v>
      </c>
      <c r="P228" s="39">
        <v>0.65916398713826363</v>
      </c>
      <c r="Q228" s="39">
        <v>2.5723472668810289E-2</v>
      </c>
      <c r="R228" s="39">
        <v>0</v>
      </c>
      <c r="S228" s="39">
        <v>0.12218649517684887</v>
      </c>
      <c r="T228" s="39">
        <v>0</v>
      </c>
    </row>
    <row r="229" spans="1:20" x14ac:dyDescent="0.3">
      <c r="A229" s="3">
        <v>1266</v>
      </c>
      <c r="B229" s="4" t="s">
        <v>224</v>
      </c>
      <c r="C229" s="39">
        <v>0.23142250530785563</v>
      </c>
      <c r="D229" s="39">
        <v>0.64012738853503182</v>
      </c>
      <c r="E229" s="39">
        <v>2.3354564755838639E-2</v>
      </c>
      <c r="F229" s="39">
        <v>0</v>
      </c>
      <c r="G229" s="39">
        <v>0.10509554140127389</v>
      </c>
      <c r="H229" s="39">
        <v>0</v>
      </c>
      <c r="I229" s="39">
        <v>0.24245577523413112</v>
      </c>
      <c r="J229" s="39">
        <v>0.62643080124869932</v>
      </c>
      <c r="K229" s="39">
        <v>2.497398543184183E-2</v>
      </c>
      <c r="L229" s="39">
        <v>0</v>
      </c>
      <c r="M229" s="39">
        <v>0.10613943808532779</v>
      </c>
      <c r="N229" s="39">
        <v>0</v>
      </c>
      <c r="O229" s="39">
        <v>0.19289340101522842</v>
      </c>
      <c r="P229" s="39">
        <v>0.66091370558375639</v>
      </c>
      <c r="Q229" s="39">
        <v>2.5380710659898477E-2</v>
      </c>
      <c r="R229" s="39">
        <v>0</v>
      </c>
      <c r="S229" s="39">
        <v>0.12081218274111676</v>
      </c>
      <c r="T229" s="39">
        <v>0</v>
      </c>
    </row>
    <row r="230" spans="1:20" x14ac:dyDescent="0.3">
      <c r="A230" s="3">
        <v>1401</v>
      </c>
      <c r="B230" s="4" t="s">
        <v>225</v>
      </c>
      <c r="C230" s="39">
        <v>0.20836700441350156</v>
      </c>
      <c r="D230" s="39">
        <v>0.53272828992354071</v>
      </c>
      <c r="E230" s="39">
        <v>0</v>
      </c>
      <c r="F230" s="39">
        <v>0</v>
      </c>
      <c r="G230" s="39">
        <v>0.24292907316466714</v>
      </c>
      <c r="H230" s="39">
        <v>1.5975632498290544E-2</v>
      </c>
      <c r="I230" s="39">
        <v>0.44677519425650725</v>
      </c>
      <c r="J230" s="39">
        <v>0.53682748840369898</v>
      </c>
      <c r="K230" s="39">
        <v>0</v>
      </c>
      <c r="L230" s="39">
        <v>0</v>
      </c>
      <c r="M230" s="39">
        <v>0</v>
      </c>
      <c r="N230" s="39">
        <v>1.6397317339793778E-2</v>
      </c>
      <c r="O230" s="39">
        <v>0.19036171837438842</v>
      </c>
      <c r="P230" s="39">
        <v>0.56308153511128711</v>
      </c>
      <c r="Q230" s="39">
        <v>0</v>
      </c>
      <c r="R230" s="39">
        <v>0</v>
      </c>
      <c r="S230" s="39">
        <v>0.22198025962272688</v>
      </c>
      <c r="T230" s="39">
        <v>2.4576486891597613E-2</v>
      </c>
    </row>
    <row r="231" spans="1:20" x14ac:dyDescent="0.3">
      <c r="A231" s="3">
        <v>1411</v>
      </c>
      <c r="B231" s="4" t="s">
        <v>226</v>
      </c>
      <c r="C231" s="39">
        <v>0.2325925925925926</v>
      </c>
      <c r="D231" s="39">
        <v>0.64</v>
      </c>
      <c r="E231" s="39">
        <v>2.2962962962962963E-2</v>
      </c>
      <c r="F231" s="39">
        <v>0</v>
      </c>
      <c r="G231" s="39">
        <v>0.10444444444444445</v>
      </c>
      <c r="H231" s="39">
        <v>0</v>
      </c>
      <c r="I231" s="39">
        <v>0.24288840262582057</v>
      </c>
      <c r="J231" s="39">
        <v>0.62654996353026993</v>
      </c>
      <c r="K231" s="39">
        <v>2.4799416484318017E-2</v>
      </c>
      <c r="L231" s="39">
        <v>0</v>
      </c>
      <c r="M231" s="39">
        <v>0.10576221735959154</v>
      </c>
      <c r="N231" s="39">
        <v>0</v>
      </c>
      <c r="O231" s="39">
        <v>0.19317356572258534</v>
      </c>
      <c r="P231" s="39">
        <v>0.66085693536673928</v>
      </c>
      <c r="Q231" s="39">
        <v>2.5417574437182282E-2</v>
      </c>
      <c r="R231" s="39">
        <v>0</v>
      </c>
      <c r="S231" s="39">
        <v>0.1205519244734931</v>
      </c>
      <c r="T231" s="39">
        <v>0</v>
      </c>
    </row>
    <row r="232" spans="1:20" x14ac:dyDescent="0.3">
      <c r="A232" s="3">
        <v>1412</v>
      </c>
      <c r="B232" s="4" t="s">
        <v>227</v>
      </c>
      <c r="C232" s="39">
        <v>0.23165137614678899</v>
      </c>
      <c r="D232" s="39">
        <v>0.63990825688073394</v>
      </c>
      <c r="E232" s="39">
        <v>2.2935779816513763E-2</v>
      </c>
      <c r="F232" s="39">
        <v>0</v>
      </c>
      <c r="G232" s="39">
        <v>0.10550458715596331</v>
      </c>
      <c r="H232" s="39">
        <v>0</v>
      </c>
      <c r="I232" s="39">
        <v>0.24168514412416853</v>
      </c>
      <c r="J232" s="39">
        <v>0.6274944567627494</v>
      </c>
      <c r="K232" s="39">
        <v>2.4390243902439025E-2</v>
      </c>
      <c r="L232" s="39">
        <v>0</v>
      </c>
      <c r="M232" s="39">
        <v>0.10643015521064302</v>
      </c>
      <c r="N232" s="39">
        <v>0</v>
      </c>
      <c r="O232" s="39">
        <v>0.19354838709677419</v>
      </c>
      <c r="P232" s="39">
        <v>0.66021505376344081</v>
      </c>
      <c r="Q232" s="39">
        <v>2.5806451612903226E-2</v>
      </c>
      <c r="R232" s="39">
        <v>0</v>
      </c>
      <c r="S232" s="39">
        <v>0.12043010752688173</v>
      </c>
      <c r="T232" s="39">
        <v>0</v>
      </c>
    </row>
    <row r="233" spans="1:20" x14ac:dyDescent="0.3">
      <c r="A233" s="3">
        <v>1413</v>
      </c>
      <c r="B233" s="4" t="s">
        <v>228</v>
      </c>
      <c r="C233" s="39">
        <v>0.24476650563607086</v>
      </c>
      <c r="D233" s="39">
        <v>0.67954911433172305</v>
      </c>
      <c r="E233" s="39">
        <v>4.830917874396135E-3</v>
      </c>
      <c r="F233" s="39">
        <v>0</v>
      </c>
      <c r="G233" s="39">
        <v>7.0853462157809979E-2</v>
      </c>
      <c r="H233" s="39">
        <v>0</v>
      </c>
      <c r="I233" s="39">
        <v>0.21710907615625363</v>
      </c>
      <c r="J233" s="39">
        <v>0.69073837950620143</v>
      </c>
      <c r="K233" s="39">
        <v>4.9843514547351338E-3</v>
      </c>
      <c r="L233" s="39">
        <v>0</v>
      </c>
      <c r="M233" s="39">
        <v>8.7168192882809775E-2</v>
      </c>
      <c r="N233" s="39">
        <v>0</v>
      </c>
      <c r="O233" s="39">
        <v>0.21759036144578311</v>
      </c>
      <c r="P233" s="39">
        <v>0.71674698795180725</v>
      </c>
      <c r="Q233" s="39">
        <v>8.6746987951807231E-3</v>
      </c>
      <c r="R233" s="39">
        <v>0</v>
      </c>
      <c r="S233" s="39">
        <v>5.6987951807228911E-2</v>
      </c>
      <c r="T233" s="39">
        <v>0</v>
      </c>
    </row>
    <row r="234" spans="1:20" x14ac:dyDescent="0.3">
      <c r="A234" s="3">
        <v>1416</v>
      </c>
      <c r="B234" s="4" t="s">
        <v>229</v>
      </c>
      <c r="C234" s="39">
        <v>0.26226415094339622</v>
      </c>
      <c r="D234" s="39">
        <v>0.4679245283018868</v>
      </c>
      <c r="E234" s="39">
        <v>0</v>
      </c>
      <c r="F234" s="39">
        <v>0</v>
      </c>
      <c r="G234" s="39">
        <v>0.23459119496855346</v>
      </c>
      <c r="H234" s="39">
        <v>3.5220125786163521E-2</v>
      </c>
      <c r="I234" s="39">
        <v>0.27267303102625301</v>
      </c>
      <c r="J234" s="39">
        <v>0.44570405727923629</v>
      </c>
      <c r="K234" s="39">
        <v>2.7446300715990454E-2</v>
      </c>
      <c r="L234" s="39">
        <v>0</v>
      </c>
      <c r="M234" s="39">
        <v>0.23090692124105011</v>
      </c>
      <c r="N234" s="39">
        <v>2.3269689737470168E-2</v>
      </c>
      <c r="O234" s="39">
        <v>0.20215462610899873</v>
      </c>
      <c r="P234" s="39">
        <v>0.48669201520912547</v>
      </c>
      <c r="Q234" s="39">
        <v>9.5057034220532317E-3</v>
      </c>
      <c r="R234" s="39">
        <v>0</v>
      </c>
      <c r="S234" s="39">
        <v>0.30164765525982257</v>
      </c>
      <c r="T234" s="39">
        <v>0</v>
      </c>
    </row>
    <row r="235" spans="1:20" x14ac:dyDescent="0.3">
      <c r="A235" s="3">
        <v>1417</v>
      </c>
      <c r="B235" s="4" t="s">
        <v>230</v>
      </c>
      <c r="C235" s="39">
        <v>0.26183574879227051</v>
      </c>
      <c r="D235" s="39">
        <v>0.46859903381642515</v>
      </c>
      <c r="E235" s="39">
        <v>0</v>
      </c>
      <c r="F235" s="39">
        <v>0</v>
      </c>
      <c r="G235" s="39">
        <v>0.23478260869565218</v>
      </c>
      <c r="H235" s="39">
        <v>3.4782608695652174E-2</v>
      </c>
      <c r="I235" s="39">
        <v>0.27223230490018147</v>
      </c>
      <c r="J235" s="39">
        <v>0.4455535390199637</v>
      </c>
      <c r="K235" s="39">
        <v>2.7223230490018149E-2</v>
      </c>
      <c r="L235" s="39">
        <v>0</v>
      </c>
      <c r="M235" s="39">
        <v>0.23139745916515425</v>
      </c>
      <c r="N235" s="39">
        <v>2.3593466424682397E-2</v>
      </c>
      <c r="O235" s="39">
        <v>0.20157325467059981</v>
      </c>
      <c r="P235" s="39">
        <v>0.48672566371681414</v>
      </c>
      <c r="Q235" s="39">
        <v>9.8328416912487702E-3</v>
      </c>
      <c r="R235" s="39">
        <v>0</v>
      </c>
      <c r="S235" s="39">
        <v>0.30186823992133727</v>
      </c>
      <c r="T235" s="39">
        <v>0</v>
      </c>
    </row>
    <row r="236" spans="1:20" x14ac:dyDescent="0.3">
      <c r="A236" s="3">
        <v>1418</v>
      </c>
      <c r="B236" s="4" t="s">
        <v>231</v>
      </c>
      <c r="C236" s="39">
        <v>0.26411290322580644</v>
      </c>
      <c r="D236" s="39">
        <v>0.46774193548387094</v>
      </c>
      <c r="E236" s="39">
        <v>0</v>
      </c>
      <c r="F236" s="39">
        <v>0</v>
      </c>
      <c r="G236" s="39">
        <v>0.23387096774193547</v>
      </c>
      <c r="H236" s="39">
        <v>3.4274193548387094E-2</v>
      </c>
      <c r="I236" s="39">
        <v>0.27151051625239003</v>
      </c>
      <c r="J236" s="39">
        <v>0.44550669216061184</v>
      </c>
      <c r="K236" s="39">
        <v>2.8680688336520075E-2</v>
      </c>
      <c r="L236" s="39">
        <v>0</v>
      </c>
      <c r="M236" s="39">
        <v>0.23135755258126195</v>
      </c>
      <c r="N236" s="39">
        <v>2.2944550669216062E-2</v>
      </c>
      <c r="O236" s="39">
        <v>0.20041753653444677</v>
      </c>
      <c r="P236" s="39">
        <v>0.48643006263048016</v>
      </c>
      <c r="Q236" s="39">
        <v>1.0438413361169102E-2</v>
      </c>
      <c r="R236" s="39">
        <v>0</v>
      </c>
      <c r="S236" s="39">
        <v>0.30271398747390399</v>
      </c>
      <c r="T236" s="39">
        <v>0</v>
      </c>
    </row>
    <row r="237" spans="1:20" x14ac:dyDescent="0.3">
      <c r="A237" s="3">
        <v>1419</v>
      </c>
      <c r="B237" s="4" t="s">
        <v>232</v>
      </c>
      <c r="C237" s="39">
        <v>0.26132404181184671</v>
      </c>
      <c r="D237" s="39">
        <v>0.46806039488966317</v>
      </c>
      <c r="E237" s="39">
        <v>0</v>
      </c>
      <c r="F237" s="39">
        <v>0</v>
      </c>
      <c r="G237" s="39">
        <v>0.23577235772357724</v>
      </c>
      <c r="H237" s="39">
        <v>3.484320557491289E-2</v>
      </c>
      <c r="I237" s="39">
        <v>0.27302631578947367</v>
      </c>
      <c r="J237" s="39">
        <v>0.44517543859649122</v>
      </c>
      <c r="K237" s="39">
        <v>2.7412280701754384E-2</v>
      </c>
      <c r="L237" s="39">
        <v>0</v>
      </c>
      <c r="M237" s="39">
        <v>0.23135964912280702</v>
      </c>
      <c r="N237" s="39">
        <v>2.3026315789473683E-2</v>
      </c>
      <c r="O237" s="39">
        <v>0.20254629629629631</v>
      </c>
      <c r="P237" s="39">
        <v>0.4861111111111111</v>
      </c>
      <c r="Q237" s="39">
        <v>9.2592592592592587E-3</v>
      </c>
      <c r="R237" s="39">
        <v>0</v>
      </c>
      <c r="S237" s="39">
        <v>0.30208333333333331</v>
      </c>
      <c r="T237" s="39">
        <v>0</v>
      </c>
    </row>
    <row r="238" spans="1:20" x14ac:dyDescent="0.3">
      <c r="A238" s="3">
        <v>1420</v>
      </c>
      <c r="B238" s="4" t="s">
        <v>233</v>
      </c>
      <c r="C238" s="39">
        <v>0.26212275347575448</v>
      </c>
      <c r="D238" s="39">
        <v>0.46795523906408953</v>
      </c>
      <c r="E238" s="39">
        <v>0</v>
      </c>
      <c r="F238" s="39">
        <v>0</v>
      </c>
      <c r="G238" s="39">
        <v>0.23499491353001017</v>
      </c>
      <c r="H238" s="39">
        <v>3.4927093930145814E-2</v>
      </c>
      <c r="I238" s="39">
        <v>0.27223113964686996</v>
      </c>
      <c r="J238" s="39">
        <v>0.44590690208667738</v>
      </c>
      <c r="K238" s="39">
        <v>2.7287319422150885E-2</v>
      </c>
      <c r="L238" s="39">
        <v>0</v>
      </c>
      <c r="M238" s="39">
        <v>0.23146067415730337</v>
      </c>
      <c r="N238" s="39">
        <v>2.3113964686998396E-2</v>
      </c>
      <c r="O238" s="39">
        <v>0.20195220464490071</v>
      </c>
      <c r="P238" s="39">
        <v>0.48670481319421072</v>
      </c>
      <c r="Q238" s="39">
        <v>9.7610232245035344E-3</v>
      </c>
      <c r="R238" s="39">
        <v>0</v>
      </c>
      <c r="S238" s="39">
        <v>0.30158195893638506</v>
      </c>
      <c r="T238" s="39">
        <v>0</v>
      </c>
    </row>
    <row r="239" spans="1:20" x14ac:dyDescent="0.3">
      <c r="A239" s="3">
        <v>1421</v>
      </c>
      <c r="B239" s="4" t="s">
        <v>234</v>
      </c>
      <c r="C239" s="39">
        <v>0.26239067055393583</v>
      </c>
      <c r="D239" s="39">
        <v>0.46793002915451892</v>
      </c>
      <c r="E239" s="39">
        <v>0</v>
      </c>
      <c r="F239" s="39">
        <v>0</v>
      </c>
      <c r="G239" s="39">
        <v>0.23469387755102042</v>
      </c>
      <c r="H239" s="39">
        <v>3.4985422740524783E-2</v>
      </c>
      <c r="I239" s="39">
        <v>0.27247956403269757</v>
      </c>
      <c r="J239" s="39">
        <v>0.44550408719346046</v>
      </c>
      <c r="K239" s="39">
        <v>2.7247956403269755E-2</v>
      </c>
      <c r="L239" s="39">
        <v>0</v>
      </c>
      <c r="M239" s="39">
        <v>0.23160762942779292</v>
      </c>
      <c r="N239" s="39">
        <v>2.316076294277929E-2</v>
      </c>
      <c r="O239" s="39">
        <v>0.20321637426900585</v>
      </c>
      <c r="P239" s="39">
        <v>0.4853801169590643</v>
      </c>
      <c r="Q239" s="39">
        <v>1.023391812865497E-2</v>
      </c>
      <c r="R239" s="39">
        <v>0</v>
      </c>
      <c r="S239" s="39">
        <v>0.30116959064327486</v>
      </c>
      <c r="T239" s="39">
        <v>0</v>
      </c>
    </row>
    <row r="240" spans="1:20" x14ac:dyDescent="0.3">
      <c r="A240" s="3">
        <v>1422</v>
      </c>
      <c r="B240" s="4" t="s">
        <v>235</v>
      </c>
      <c r="C240" s="39">
        <v>0.26229508196721313</v>
      </c>
      <c r="D240" s="39">
        <v>0.46721311475409838</v>
      </c>
      <c r="E240" s="39">
        <v>0</v>
      </c>
      <c r="F240" s="39">
        <v>0</v>
      </c>
      <c r="G240" s="39">
        <v>0.23536299765807964</v>
      </c>
      <c r="H240" s="39">
        <v>3.5128805620608897E-2</v>
      </c>
      <c r="I240" s="39">
        <v>0.27171492204899778</v>
      </c>
      <c r="J240" s="39">
        <v>0.44654788418708241</v>
      </c>
      <c r="K240" s="39">
        <v>2.6726057906458798E-2</v>
      </c>
      <c r="L240" s="39">
        <v>0</v>
      </c>
      <c r="M240" s="39">
        <v>0.23162583518930957</v>
      </c>
      <c r="N240" s="39">
        <v>2.3385300668151449E-2</v>
      </c>
      <c r="O240" s="39">
        <v>0.20236686390532543</v>
      </c>
      <c r="P240" s="39">
        <v>0.4863905325443787</v>
      </c>
      <c r="Q240" s="39">
        <v>9.4674556213017753E-3</v>
      </c>
      <c r="R240" s="39">
        <v>0</v>
      </c>
      <c r="S240" s="39">
        <v>0.30177514792899407</v>
      </c>
      <c r="T240" s="39">
        <v>0</v>
      </c>
    </row>
    <row r="241" spans="1:20" x14ac:dyDescent="0.3">
      <c r="A241" s="3">
        <v>1424</v>
      </c>
      <c r="B241" s="4" t="s">
        <v>236</v>
      </c>
      <c r="C241" s="39">
        <v>0.53463081105817112</v>
      </c>
      <c r="D241" s="39">
        <v>0.45322888906834641</v>
      </c>
      <c r="E241" s="39">
        <v>1.1413496998573313E-2</v>
      </c>
      <c r="F241" s="39">
        <v>0</v>
      </c>
      <c r="G241" s="39">
        <v>0</v>
      </c>
      <c r="H241" s="39">
        <v>7.2680287490914971E-4</v>
      </c>
      <c r="I241" s="39">
        <v>0.53937068778812536</v>
      </c>
      <c r="J241" s="39">
        <v>0.4319792085640915</v>
      </c>
      <c r="K241" s="39">
        <v>2.2585934841124967E-2</v>
      </c>
      <c r="L241" s="39">
        <v>0</v>
      </c>
      <c r="M241" s="39">
        <v>0</v>
      </c>
      <c r="N241" s="39">
        <v>6.0641688066582107E-3</v>
      </c>
      <c r="O241" s="39">
        <v>0.59210375629867151</v>
      </c>
      <c r="P241" s="39">
        <v>0.39063215758131015</v>
      </c>
      <c r="Q241" s="39">
        <v>1.6147503435639029E-2</v>
      </c>
      <c r="R241" s="39">
        <v>0</v>
      </c>
      <c r="S241" s="39">
        <v>0</v>
      </c>
      <c r="T241" s="39">
        <v>1.1165826843792944E-3</v>
      </c>
    </row>
    <row r="242" spans="1:20" x14ac:dyDescent="0.3">
      <c r="A242" s="3">
        <v>1426</v>
      </c>
      <c r="B242" s="4" t="s">
        <v>237</v>
      </c>
      <c r="C242" s="39">
        <v>0.26259541984732826</v>
      </c>
      <c r="D242" s="39">
        <v>0.4681933842239186</v>
      </c>
      <c r="E242" s="39">
        <v>0</v>
      </c>
      <c r="F242" s="39">
        <v>0</v>
      </c>
      <c r="G242" s="39">
        <v>0.23460559796437658</v>
      </c>
      <c r="H242" s="39">
        <v>3.4605597964376587E-2</v>
      </c>
      <c r="I242" s="39">
        <v>0.27181208053691275</v>
      </c>
      <c r="J242" s="39">
        <v>0.44678811121764139</v>
      </c>
      <c r="K242" s="39">
        <v>2.6845637583892617E-2</v>
      </c>
      <c r="L242" s="39">
        <v>0</v>
      </c>
      <c r="M242" s="39">
        <v>0.23154362416107382</v>
      </c>
      <c r="N242" s="39">
        <v>2.3010546500479387E-2</v>
      </c>
      <c r="O242" s="39">
        <v>0.20180722891566266</v>
      </c>
      <c r="P242" s="39">
        <v>0.48644578313253012</v>
      </c>
      <c r="Q242" s="39">
        <v>1.0040160642570281E-2</v>
      </c>
      <c r="R242" s="39">
        <v>0</v>
      </c>
      <c r="S242" s="39">
        <v>0.30170682730923692</v>
      </c>
      <c r="T242" s="39">
        <v>0</v>
      </c>
    </row>
    <row r="243" spans="1:20" x14ac:dyDescent="0.3">
      <c r="A243" s="3">
        <v>1428</v>
      </c>
      <c r="B243" s="4" t="s">
        <v>238</v>
      </c>
      <c r="C243" s="39">
        <v>0.24417731029301276</v>
      </c>
      <c r="D243" s="39">
        <v>0.67993989481592787</v>
      </c>
      <c r="E243" s="39">
        <v>5.2592036063110444E-3</v>
      </c>
      <c r="F243" s="39">
        <v>0</v>
      </c>
      <c r="G243" s="39">
        <v>7.0623591284748308E-2</v>
      </c>
      <c r="H243" s="39">
        <v>0</v>
      </c>
      <c r="I243" s="39">
        <v>0.21787556238340833</v>
      </c>
      <c r="J243" s="39">
        <v>0.69027762537034998</v>
      </c>
      <c r="K243" s="39">
        <v>4.6636672884889721E-3</v>
      </c>
      <c r="L243" s="39">
        <v>0</v>
      </c>
      <c r="M243" s="39">
        <v>8.7183144957752673E-2</v>
      </c>
      <c r="N243" s="39">
        <v>0</v>
      </c>
      <c r="O243" s="39">
        <v>0.21648971466489716</v>
      </c>
      <c r="P243" s="39">
        <v>0.71693209466932095</v>
      </c>
      <c r="Q243" s="39">
        <v>7.9075425790754265E-3</v>
      </c>
      <c r="R243" s="39">
        <v>0</v>
      </c>
      <c r="S243" s="39">
        <v>5.8670648086706481E-2</v>
      </c>
      <c r="T243" s="39">
        <v>0</v>
      </c>
    </row>
    <row r="244" spans="1:20" x14ac:dyDescent="0.3">
      <c r="A244" s="3">
        <v>1429</v>
      </c>
      <c r="B244" s="4" t="s">
        <v>239</v>
      </c>
      <c r="C244" s="39">
        <v>0.24394184168012925</v>
      </c>
      <c r="D244" s="39">
        <v>0.68093699515347339</v>
      </c>
      <c r="E244" s="39">
        <v>4.8465266558966073E-3</v>
      </c>
      <c r="F244" s="39">
        <v>0</v>
      </c>
      <c r="G244" s="39">
        <v>7.027463651050081E-2</v>
      </c>
      <c r="H244" s="39">
        <v>0</v>
      </c>
      <c r="I244" s="39">
        <v>0.21862917398945517</v>
      </c>
      <c r="J244" s="39">
        <v>0.689103690685413</v>
      </c>
      <c r="K244" s="39">
        <v>4.9794961921499703E-3</v>
      </c>
      <c r="L244" s="39">
        <v>0</v>
      </c>
      <c r="M244" s="39">
        <v>8.7287639132981834E-2</v>
      </c>
      <c r="N244" s="39">
        <v>0</v>
      </c>
      <c r="O244" s="39">
        <v>0.21753705010585744</v>
      </c>
      <c r="P244" s="39">
        <v>0.71589037873441541</v>
      </c>
      <c r="Q244" s="39">
        <v>8.4097859327217136E-3</v>
      </c>
      <c r="R244" s="39">
        <v>0</v>
      </c>
      <c r="S244" s="39">
        <v>5.8162785227005416E-2</v>
      </c>
      <c r="T244" s="39">
        <v>0</v>
      </c>
    </row>
    <row r="245" spans="1:20" x14ac:dyDescent="0.3">
      <c r="A245" s="3">
        <v>1430</v>
      </c>
      <c r="B245" s="4" t="s">
        <v>240</v>
      </c>
      <c r="C245" s="39">
        <v>0.24376947040498442</v>
      </c>
      <c r="D245" s="39">
        <v>0.68146417445482865</v>
      </c>
      <c r="E245" s="39">
        <v>4.6728971962616819E-3</v>
      </c>
      <c r="F245" s="39">
        <v>0</v>
      </c>
      <c r="G245" s="39">
        <v>7.0093457943925228E-2</v>
      </c>
      <c r="H245" s="39">
        <v>0</v>
      </c>
      <c r="I245" s="39">
        <v>0.21887341509041777</v>
      </c>
      <c r="J245" s="39">
        <v>0.68904593639575973</v>
      </c>
      <c r="K245" s="39">
        <v>5.1444606110995633E-3</v>
      </c>
      <c r="L245" s="39">
        <v>0</v>
      </c>
      <c r="M245" s="39">
        <v>8.6936187902722922E-2</v>
      </c>
      <c r="N245" s="39">
        <v>0</v>
      </c>
      <c r="O245" s="39">
        <v>0.21743327654741623</v>
      </c>
      <c r="P245" s="39">
        <v>0.71663827370812039</v>
      </c>
      <c r="Q245" s="39">
        <v>8.1203861442362291E-3</v>
      </c>
      <c r="R245" s="39">
        <v>0</v>
      </c>
      <c r="S245" s="39">
        <v>5.7808063600227139E-2</v>
      </c>
      <c r="T245" s="39">
        <v>0</v>
      </c>
    </row>
    <row r="246" spans="1:20" x14ac:dyDescent="0.3">
      <c r="A246" s="3">
        <v>1431</v>
      </c>
      <c r="B246" s="4" t="s">
        <v>241</v>
      </c>
      <c r="C246" s="39">
        <v>0.24427480916030533</v>
      </c>
      <c r="D246" s="39">
        <v>0.68091603053435112</v>
      </c>
      <c r="E246" s="39">
        <v>4.5801526717557254E-3</v>
      </c>
      <c r="F246" s="39">
        <v>0</v>
      </c>
      <c r="G246" s="39">
        <v>7.0229007633587789E-2</v>
      </c>
      <c r="H246" s="39">
        <v>0</v>
      </c>
      <c r="I246" s="39">
        <v>0.21791578241930079</v>
      </c>
      <c r="J246" s="39">
        <v>0.69015972299787787</v>
      </c>
      <c r="K246" s="39">
        <v>4.7470121746900481E-3</v>
      </c>
      <c r="L246" s="39">
        <v>0</v>
      </c>
      <c r="M246" s="39">
        <v>8.7177482408131349E-2</v>
      </c>
      <c r="N246" s="39">
        <v>0</v>
      </c>
      <c r="O246" s="39">
        <v>0.21741815935762815</v>
      </c>
      <c r="P246" s="39">
        <v>0.71660396428771966</v>
      </c>
      <c r="Q246" s="39">
        <v>8.0296479308214954E-3</v>
      </c>
      <c r="R246" s="39">
        <v>0</v>
      </c>
      <c r="S246" s="39">
        <v>5.7948228423830649E-2</v>
      </c>
      <c r="T246" s="39">
        <v>0</v>
      </c>
    </row>
    <row r="247" spans="1:20" x14ac:dyDescent="0.3">
      <c r="A247" s="3">
        <v>1432</v>
      </c>
      <c r="B247" s="4" t="s">
        <v>242</v>
      </c>
      <c r="C247" s="39">
        <v>0.24381301558203483</v>
      </c>
      <c r="D247" s="39">
        <v>0.68065994500458293</v>
      </c>
      <c r="E247" s="39">
        <v>4.949587534372136E-3</v>
      </c>
      <c r="F247" s="39">
        <v>0</v>
      </c>
      <c r="G247" s="39">
        <v>7.0394133822181487E-2</v>
      </c>
      <c r="H247" s="39">
        <v>1.8331805682859762E-4</v>
      </c>
      <c r="I247" s="39">
        <v>0.21842610884096011</v>
      </c>
      <c r="J247" s="39">
        <v>0.68963277677049228</v>
      </c>
      <c r="K247" s="39">
        <v>4.8033989121316267E-3</v>
      </c>
      <c r="L247" s="39">
        <v>0</v>
      </c>
      <c r="M247" s="39">
        <v>8.7137715476415981E-2</v>
      </c>
      <c r="N247" s="39">
        <v>0</v>
      </c>
      <c r="O247" s="39">
        <v>0.21731496488384658</v>
      </c>
      <c r="P247" s="39">
        <v>0.71663965424095089</v>
      </c>
      <c r="Q247" s="39">
        <v>8.1307401404646148E-3</v>
      </c>
      <c r="R247" s="39">
        <v>0</v>
      </c>
      <c r="S247" s="39">
        <v>5.7914640734737982E-2</v>
      </c>
      <c r="T247" s="39">
        <v>0</v>
      </c>
    </row>
    <row r="248" spans="1:20" x14ac:dyDescent="0.3">
      <c r="A248" s="3">
        <v>1433</v>
      </c>
      <c r="B248" s="4" t="s">
        <v>243</v>
      </c>
      <c r="C248" s="39">
        <v>0.24408163265306124</v>
      </c>
      <c r="D248" s="39">
        <v>0.68081632653061219</v>
      </c>
      <c r="E248" s="39">
        <v>4.8979591836734691E-3</v>
      </c>
      <c r="F248" s="39">
        <v>0</v>
      </c>
      <c r="G248" s="39">
        <v>7.0204081632653056E-2</v>
      </c>
      <c r="H248" s="39">
        <v>0</v>
      </c>
      <c r="I248" s="39">
        <v>0.21841361476937879</v>
      </c>
      <c r="J248" s="39">
        <v>0.68945817547657706</v>
      </c>
      <c r="K248" s="39">
        <v>5.1115521077635456E-3</v>
      </c>
      <c r="L248" s="39">
        <v>0</v>
      </c>
      <c r="M248" s="39">
        <v>8.7016657646280582E-2</v>
      </c>
      <c r="N248" s="39">
        <v>0</v>
      </c>
      <c r="O248" s="39">
        <v>0.2172206549736293</v>
      </c>
      <c r="P248" s="39">
        <v>0.71679136514166553</v>
      </c>
      <c r="Q248" s="39">
        <v>7.9111983319023662E-3</v>
      </c>
      <c r="R248" s="39">
        <v>0</v>
      </c>
      <c r="S248" s="39">
        <v>5.8076781552802645E-2</v>
      </c>
      <c r="T248" s="39">
        <v>0</v>
      </c>
    </row>
    <row r="249" spans="1:20" x14ac:dyDescent="0.3">
      <c r="A249" s="3">
        <v>1438</v>
      </c>
      <c r="B249" s="4" t="s">
        <v>244</v>
      </c>
      <c r="C249" s="39">
        <v>0.28464977645305511</v>
      </c>
      <c r="D249" s="39">
        <v>0.47168405365126675</v>
      </c>
      <c r="E249" s="39">
        <v>4.6944858420268257E-2</v>
      </c>
      <c r="F249" s="39">
        <v>0</v>
      </c>
      <c r="G249" s="39">
        <v>0.19001490312965721</v>
      </c>
      <c r="H249" s="39">
        <v>6.7064083457526085E-3</v>
      </c>
      <c r="I249" s="39">
        <v>0.29034810126582278</v>
      </c>
      <c r="J249" s="39">
        <v>0.45015822784810128</v>
      </c>
      <c r="K249" s="39">
        <v>1.9778481012658229E-2</v>
      </c>
      <c r="L249" s="39">
        <v>0</v>
      </c>
      <c r="M249" s="39">
        <v>0.21281645569620253</v>
      </c>
      <c r="N249" s="39">
        <v>2.6898734177215191E-2</v>
      </c>
      <c r="O249" s="39">
        <v>0.28216062544420756</v>
      </c>
      <c r="P249" s="39">
        <v>0.4605543710021322</v>
      </c>
      <c r="Q249" s="39">
        <v>2.7718550106609809E-2</v>
      </c>
      <c r="R249" s="39">
        <v>0</v>
      </c>
      <c r="S249" s="39">
        <v>0.20469083155650319</v>
      </c>
      <c r="T249" s="39">
        <v>2.4875621890547265E-2</v>
      </c>
    </row>
    <row r="250" spans="1:20" x14ac:dyDescent="0.3">
      <c r="A250" s="3">
        <v>1439</v>
      </c>
      <c r="B250" s="4" t="s">
        <v>245</v>
      </c>
      <c r="C250" s="39">
        <v>0.28432327166504384</v>
      </c>
      <c r="D250" s="39">
        <v>0.4717624148003895</v>
      </c>
      <c r="E250" s="39">
        <v>4.6738072054527749E-2</v>
      </c>
      <c r="F250" s="39">
        <v>0</v>
      </c>
      <c r="G250" s="39">
        <v>0.19084712755598832</v>
      </c>
      <c r="H250" s="39">
        <v>6.3291139240506328E-3</v>
      </c>
      <c r="I250" s="39">
        <v>0.29032258064516131</v>
      </c>
      <c r="J250" s="39">
        <v>0.45005202913631631</v>
      </c>
      <c r="K250" s="39">
        <v>1.9771071800208116E-2</v>
      </c>
      <c r="L250" s="39">
        <v>0</v>
      </c>
      <c r="M250" s="39">
        <v>0.21279916753381894</v>
      </c>
      <c r="N250" s="39">
        <v>2.7055150884495317E-2</v>
      </c>
      <c r="O250" s="39">
        <v>0.28240740740740738</v>
      </c>
      <c r="P250" s="39">
        <v>0.46064814814814814</v>
      </c>
      <c r="Q250" s="39">
        <v>2.7777777777777776E-2</v>
      </c>
      <c r="R250" s="39">
        <v>0</v>
      </c>
      <c r="S250" s="39">
        <v>0.20462962962962963</v>
      </c>
      <c r="T250" s="39">
        <v>2.4537037037037038E-2</v>
      </c>
    </row>
    <row r="251" spans="1:20" x14ac:dyDescent="0.3">
      <c r="A251" s="3">
        <v>1441</v>
      </c>
      <c r="B251" s="4" t="s">
        <v>246</v>
      </c>
      <c r="C251" s="39">
        <v>0.28452751817237798</v>
      </c>
      <c r="D251" s="39">
        <v>0.47144340602284529</v>
      </c>
      <c r="E251" s="39">
        <v>4.6728971962616821E-2</v>
      </c>
      <c r="F251" s="39">
        <v>0</v>
      </c>
      <c r="G251" s="39">
        <v>0.19106957424714435</v>
      </c>
      <c r="H251" s="39">
        <v>6.2305295950155761E-3</v>
      </c>
      <c r="I251" s="39">
        <v>0.29007633587786258</v>
      </c>
      <c r="J251" s="39">
        <v>0.44929116684841874</v>
      </c>
      <c r="K251" s="39">
        <v>2.0719738276990186E-2</v>
      </c>
      <c r="L251" s="39">
        <v>0</v>
      </c>
      <c r="M251" s="39">
        <v>0.21264994547437296</v>
      </c>
      <c r="N251" s="39">
        <v>2.7262813522355506E-2</v>
      </c>
      <c r="O251" s="39">
        <v>0.28294573643410853</v>
      </c>
      <c r="P251" s="39">
        <v>0.46027131782945735</v>
      </c>
      <c r="Q251" s="39">
        <v>2.8100775193798451E-2</v>
      </c>
      <c r="R251" s="39">
        <v>0</v>
      </c>
      <c r="S251" s="39">
        <v>0.20445736434108527</v>
      </c>
      <c r="T251" s="39">
        <v>2.4224806201550389E-2</v>
      </c>
    </row>
    <row r="252" spans="1:20" x14ac:dyDescent="0.3">
      <c r="A252" s="3">
        <v>1443</v>
      </c>
      <c r="B252" s="4" t="s">
        <v>247</v>
      </c>
      <c r="C252" s="39">
        <v>0.28410757946210269</v>
      </c>
      <c r="D252" s="39">
        <v>0.47188264058679708</v>
      </c>
      <c r="E252" s="39">
        <v>4.6943765281173597E-2</v>
      </c>
      <c r="F252" s="39">
        <v>0</v>
      </c>
      <c r="G252" s="39">
        <v>0.19070904645476772</v>
      </c>
      <c r="H252" s="39">
        <v>6.3569682151589238E-3</v>
      </c>
      <c r="I252" s="39">
        <v>0.29052304505437598</v>
      </c>
      <c r="J252" s="39">
        <v>0.45002589331952358</v>
      </c>
      <c r="K252" s="39">
        <v>1.9678922837907821E-2</v>
      </c>
      <c r="L252" s="39">
        <v>0</v>
      </c>
      <c r="M252" s="39">
        <v>0.21284308648368722</v>
      </c>
      <c r="N252" s="39">
        <v>2.6929052304505437E-2</v>
      </c>
      <c r="O252" s="39">
        <v>0.28223624887285842</v>
      </c>
      <c r="P252" s="39">
        <v>0.46032461677186653</v>
      </c>
      <c r="Q252" s="39">
        <v>2.7953110910730387E-2</v>
      </c>
      <c r="R252" s="39">
        <v>0</v>
      </c>
      <c r="S252" s="39">
        <v>0.20468890892696123</v>
      </c>
      <c r="T252" s="39">
        <v>2.4797114517583409E-2</v>
      </c>
    </row>
    <row r="253" spans="1:20" x14ac:dyDescent="0.3">
      <c r="A253" s="3">
        <v>1444</v>
      </c>
      <c r="B253" s="4" t="s">
        <v>248</v>
      </c>
      <c r="C253" s="39">
        <v>0.28229665071770332</v>
      </c>
      <c r="D253" s="39">
        <v>0.47368421052631576</v>
      </c>
      <c r="E253" s="39">
        <v>4.5454545454545456E-2</v>
      </c>
      <c r="F253" s="39">
        <v>0</v>
      </c>
      <c r="G253" s="39">
        <v>0.19138755980861244</v>
      </c>
      <c r="H253" s="39">
        <v>7.1770334928229667E-3</v>
      </c>
      <c r="I253" s="39">
        <v>0.29113924050632911</v>
      </c>
      <c r="J253" s="39">
        <v>0.44810126582278481</v>
      </c>
      <c r="K253" s="39">
        <v>2.0253164556962026E-2</v>
      </c>
      <c r="L253" s="39">
        <v>0</v>
      </c>
      <c r="M253" s="39">
        <v>0.21265822784810126</v>
      </c>
      <c r="N253" s="39">
        <v>2.7848101265822784E-2</v>
      </c>
      <c r="O253" s="39">
        <v>0.28344671201814059</v>
      </c>
      <c r="P253" s="39">
        <v>0.46031746031746029</v>
      </c>
      <c r="Q253" s="39">
        <v>2.7210884353741496E-2</v>
      </c>
      <c r="R253" s="39">
        <v>0</v>
      </c>
      <c r="S253" s="39">
        <v>0.20408163265306123</v>
      </c>
      <c r="T253" s="39">
        <v>2.4943310657596373E-2</v>
      </c>
    </row>
    <row r="254" spans="1:20" x14ac:dyDescent="0.3">
      <c r="A254" s="3">
        <v>1445</v>
      </c>
      <c r="B254" s="4" t="s">
        <v>249</v>
      </c>
      <c r="C254" s="39">
        <v>0.2844083291010665</v>
      </c>
      <c r="D254" s="39">
        <v>0.47181310309801933</v>
      </c>
      <c r="E254" s="39">
        <v>4.6724225495175215E-2</v>
      </c>
      <c r="F254" s="39">
        <v>0</v>
      </c>
      <c r="G254" s="39">
        <v>0.19045200609446419</v>
      </c>
      <c r="H254" s="39">
        <v>6.6023362112747584E-3</v>
      </c>
      <c r="I254" s="39">
        <v>0.29089924160346697</v>
      </c>
      <c r="J254" s="39">
        <v>0.44962080173347779</v>
      </c>
      <c r="K254" s="39">
        <v>1.9501625135427952E-2</v>
      </c>
      <c r="L254" s="39">
        <v>0</v>
      </c>
      <c r="M254" s="39">
        <v>0.21289274106175515</v>
      </c>
      <c r="N254" s="39">
        <v>2.7085590465872156E-2</v>
      </c>
      <c r="O254" s="39">
        <v>0.28268050967437469</v>
      </c>
      <c r="P254" s="39">
        <v>0.46059462010382257</v>
      </c>
      <c r="Q254" s="39">
        <v>2.7843322321849929E-2</v>
      </c>
      <c r="R254" s="39">
        <v>0</v>
      </c>
      <c r="S254" s="39">
        <v>0.2043416705993393</v>
      </c>
      <c r="T254" s="39">
        <v>2.4539877300613498E-2</v>
      </c>
    </row>
    <row r="255" spans="1:20" x14ac:dyDescent="0.3">
      <c r="A255" s="3">
        <v>1449</v>
      </c>
      <c r="B255" s="4" t="s">
        <v>250</v>
      </c>
      <c r="C255" s="39">
        <v>0.28406833531982517</v>
      </c>
      <c r="D255" s="39">
        <v>0.47199046483909418</v>
      </c>
      <c r="E255" s="39">
        <v>4.6881207787048074E-2</v>
      </c>
      <c r="F255" s="39">
        <v>0</v>
      </c>
      <c r="G255" s="39">
        <v>0.19070321811680571</v>
      </c>
      <c r="H255" s="39">
        <v>6.3567739372268573E-3</v>
      </c>
      <c r="I255" s="39">
        <v>0.29041666666666666</v>
      </c>
      <c r="J255" s="39">
        <v>0.45</v>
      </c>
      <c r="K255" s="39">
        <v>1.9583333333333335E-2</v>
      </c>
      <c r="L255" s="39">
        <v>0</v>
      </c>
      <c r="M255" s="39">
        <v>0.21291666666666667</v>
      </c>
      <c r="N255" s="39">
        <v>2.7083333333333334E-2</v>
      </c>
      <c r="O255" s="39">
        <v>0.28260869565217389</v>
      </c>
      <c r="P255" s="39">
        <v>0.46020633750921147</v>
      </c>
      <c r="Q255" s="39">
        <v>2.8002947678703021E-2</v>
      </c>
      <c r="R255" s="39">
        <v>0</v>
      </c>
      <c r="S255" s="39">
        <v>0.2044952100221076</v>
      </c>
      <c r="T255" s="39">
        <v>2.4686809137803981E-2</v>
      </c>
    </row>
    <row r="256" spans="1:20" x14ac:dyDescent="0.3">
      <c r="A256" s="3">
        <v>1502</v>
      </c>
      <c r="B256" s="4" t="s">
        <v>251</v>
      </c>
      <c r="C256" s="39">
        <v>0.21944444444444444</v>
      </c>
      <c r="D256" s="39">
        <v>0.48514957264957265</v>
      </c>
      <c r="E256" s="39">
        <v>4.3055555555555555E-2</v>
      </c>
      <c r="F256" s="39">
        <v>0.16869658119658121</v>
      </c>
      <c r="G256" s="39">
        <v>6.9337606837606841E-2</v>
      </c>
      <c r="H256" s="39">
        <v>1.4316239316239316E-2</v>
      </c>
      <c r="I256" s="39">
        <v>0.21087332468655426</v>
      </c>
      <c r="J256" s="39">
        <v>0.47676178123648943</v>
      </c>
      <c r="K256" s="39">
        <v>4.842196281884998E-2</v>
      </c>
      <c r="L256" s="39">
        <v>0.16774751405101598</v>
      </c>
      <c r="M256" s="39">
        <v>8.2792909641158666E-2</v>
      </c>
      <c r="N256" s="39">
        <v>1.340250756593169E-2</v>
      </c>
      <c r="O256" s="39">
        <v>0.2401325406880421</v>
      </c>
      <c r="P256" s="39">
        <v>0.47237111392651787</v>
      </c>
      <c r="Q256" s="39">
        <v>4.9800214404054188E-2</v>
      </c>
      <c r="R256" s="39">
        <v>0.15466328817854011</v>
      </c>
      <c r="S256" s="39">
        <v>6.9876230386901855E-2</v>
      </c>
      <c r="T256" s="39">
        <v>1.3156612415943866E-2</v>
      </c>
    </row>
    <row r="257" spans="1:20" x14ac:dyDescent="0.3">
      <c r="A257" s="3">
        <v>1504</v>
      </c>
      <c r="B257" s="4" t="s">
        <v>252</v>
      </c>
      <c r="C257" s="39">
        <v>0.20643935820266554</v>
      </c>
      <c r="D257" s="39">
        <v>0.66602512091879418</v>
      </c>
      <c r="E257" s="39">
        <v>3.164330056418288E-2</v>
      </c>
      <c r="F257" s="39">
        <v>0</v>
      </c>
      <c r="G257" s="39">
        <v>6.7475517482121619E-2</v>
      </c>
      <c r="H257" s="39">
        <v>2.8416702832235786E-2</v>
      </c>
      <c r="I257" s="39">
        <v>0.20668958087518596</v>
      </c>
      <c r="J257" s="39">
        <v>0.68501513363771616</v>
      </c>
      <c r="K257" s="39">
        <v>3.7141537987995688E-2</v>
      </c>
      <c r="L257" s="39">
        <v>0</v>
      </c>
      <c r="M257" s="39">
        <v>7.1153747499102235E-2</v>
      </c>
      <c r="N257" s="39">
        <v>0</v>
      </c>
      <c r="O257" s="39">
        <v>0.20387154526127335</v>
      </c>
      <c r="P257" s="39">
        <v>0.66090410652344189</v>
      </c>
      <c r="Q257" s="39">
        <v>3.5022938346201189E-2</v>
      </c>
      <c r="R257" s="39">
        <v>1.8462571332661967E-3</v>
      </c>
      <c r="S257" s="39">
        <v>6.9654246391406507E-2</v>
      </c>
      <c r="T257" s="39">
        <v>2.8700906344410877E-2</v>
      </c>
    </row>
    <row r="258" spans="1:20" x14ac:dyDescent="0.3">
      <c r="A258" s="3">
        <v>1505</v>
      </c>
      <c r="B258" s="6" t="s">
        <v>253</v>
      </c>
      <c r="C258" s="39">
        <v>0.18493026076409946</v>
      </c>
      <c r="D258" s="39">
        <v>0.71781888012937134</v>
      </c>
      <c r="E258" s="39">
        <v>2.6975945017182128E-2</v>
      </c>
      <c r="F258" s="39">
        <v>1.9203557711744491E-3</v>
      </c>
      <c r="G258" s="39">
        <v>3.1968870022235703E-2</v>
      </c>
      <c r="H258" s="39">
        <v>3.6385688295936934E-2</v>
      </c>
      <c r="I258" s="39">
        <v>0.20029198550140959</v>
      </c>
      <c r="J258" s="39">
        <v>0.73658880386629078</v>
      </c>
      <c r="K258" s="39">
        <v>3.5672573499798632E-2</v>
      </c>
      <c r="L258" s="39">
        <v>2.1043093032621827E-3</v>
      </c>
      <c r="M258" s="39">
        <v>1.2142569472412403E-2</v>
      </c>
      <c r="N258" s="39">
        <v>1.319975835682642E-2</v>
      </c>
      <c r="O258" s="39">
        <v>0.23140530425783246</v>
      </c>
      <c r="P258" s="39">
        <v>0.6985751471372269</v>
      </c>
      <c r="Q258" s="39">
        <v>2.4430529275865309E-2</v>
      </c>
      <c r="R258" s="39">
        <v>1.9862218923467731E-3</v>
      </c>
      <c r="S258" s="39">
        <v>3.069235513647435E-2</v>
      </c>
      <c r="T258" s="39">
        <v>1.2910442300254026E-2</v>
      </c>
    </row>
    <row r="259" spans="1:20" x14ac:dyDescent="0.3">
      <c r="A259" s="3">
        <v>1511</v>
      </c>
      <c r="B259" s="4" t="s">
        <v>254</v>
      </c>
      <c r="C259" s="39">
        <v>0.22027250206440963</v>
      </c>
      <c r="D259" s="39">
        <v>0.75006881365262879</v>
      </c>
      <c r="E259" s="39">
        <v>2.9658684282961745E-2</v>
      </c>
      <c r="F259" s="39">
        <v>0</v>
      </c>
      <c r="G259" s="39">
        <v>0</v>
      </c>
      <c r="H259" s="39">
        <v>0</v>
      </c>
      <c r="I259" s="39">
        <v>0.2545103092783505</v>
      </c>
      <c r="J259" s="39">
        <v>0.71771907216494846</v>
      </c>
      <c r="K259" s="39">
        <v>2.7770618556701033E-2</v>
      </c>
      <c r="L259" s="39">
        <v>0</v>
      </c>
      <c r="M259" s="39">
        <v>0</v>
      </c>
      <c r="N259" s="39">
        <v>0</v>
      </c>
      <c r="O259" s="39">
        <v>0.24375696401651697</v>
      </c>
      <c r="P259" s="39">
        <v>0.71868650455528604</v>
      </c>
      <c r="Q259" s="39">
        <v>3.7556531428196892E-2</v>
      </c>
      <c r="R259" s="39">
        <v>0</v>
      </c>
      <c r="S259" s="39">
        <v>0</v>
      </c>
      <c r="T259" s="39">
        <v>0</v>
      </c>
    </row>
    <row r="260" spans="1:20" x14ac:dyDescent="0.3">
      <c r="A260" s="3">
        <v>1514</v>
      </c>
      <c r="B260" s="4" t="s">
        <v>115</v>
      </c>
      <c r="C260" s="39">
        <v>0.27904761904761904</v>
      </c>
      <c r="D260" s="39">
        <v>0.40857142857142859</v>
      </c>
      <c r="E260" s="39">
        <v>1.0476190476190476E-2</v>
      </c>
      <c r="F260" s="39">
        <v>0</v>
      </c>
      <c r="G260" s="39">
        <v>0.22476190476190477</v>
      </c>
      <c r="H260" s="39">
        <v>7.7142857142857138E-2</v>
      </c>
      <c r="I260" s="39">
        <v>0.29593810444874274</v>
      </c>
      <c r="J260" s="39">
        <v>0.50483558994197297</v>
      </c>
      <c r="K260" s="39">
        <v>9.6711798839458421E-3</v>
      </c>
      <c r="L260" s="39">
        <v>0</v>
      </c>
      <c r="M260" s="39">
        <v>0.1895551257253385</v>
      </c>
      <c r="N260" s="39">
        <v>0</v>
      </c>
      <c r="O260" s="39">
        <v>0.4221267454350161</v>
      </c>
      <c r="P260" s="39">
        <v>0.55853920515574651</v>
      </c>
      <c r="Q260" s="39">
        <v>1.9334049409237379E-2</v>
      </c>
      <c r="R260" s="39">
        <v>0</v>
      </c>
      <c r="S260" s="39">
        <v>0</v>
      </c>
      <c r="T260" s="39">
        <v>0</v>
      </c>
    </row>
    <row r="261" spans="1:20" x14ac:dyDescent="0.3">
      <c r="A261" s="3">
        <v>1515</v>
      </c>
      <c r="B261" s="4" t="s">
        <v>255</v>
      </c>
      <c r="C261" s="39">
        <v>0.27916440586001084</v>
      </c>
      <c r="D261" s="39">
        <v>0.40830168204015194</v>
      </c>
      <c r="E261" s="39">
        <v>1.0580575149213239E-2</v>
      </c>
      <c r="F261" s="39">
        <v>0</v>
      </c>
      <c r="G261" s="39">
        <v>0.224633749321758</v>
      </c>
      <c r="H261" s="39">
        <v>7.7319587628865982E-2</v>
      </c>
      <c r="I261" s="39">
        <v>0.29492455418381347</v>
      </c>
      <c r="J261" s="39">
        <v>0.50589849108367624</v>
      </c>
      <c r="K261" s="39">
        <v>9.6021947873799734E-3</v>
      </c>
      <c r="L261" s="39">
        <v>0</v>
      </c>
      <c r="M261" s="39">
        <v>0.18957475994513032</v>
      </c>
      <c r="N261" s="39">
        <v>0</v>
      </c>
      <c r="O261" s="39">
        <v>0.4223391089108911</v>
      </c>
      <c r="P261" s="39">
        <v>0.55816831683168322</v>
      </c>
      <c r="Q261" s="39">
        <v>1.9492574257425743E-2</v>
      </c>
      <c r="R261" s="39">
        <v>0</v>
      </c>
      <c r="S261" s="39">
        <v>0</v>
      </c>
      <c r="T261" s="39">
        <v>0</v>
      </c>
    </row>
    <row r="262" spans="1:20" x14ac:dyDescent="0.3">
      <c r="A262" s="3">
        <v>1516</v>
      </c>
      <c r="B262" s="4" t="s">
        <v>256</v>
      </c>
      <c r="C262" s="39">
        <v>0.27911008379081192</v>
      </c>
      <c r="D262" s="39">
        <v>0.40855244149089859</v>
      </c>
      <c r="E262" s="39">
        <v>1.0401618029471251E-2</v>
      </c>
      <c r="F262" s="39">
        <v>0</v>
      </c>
      <c r="G262" s="39">
        <v>0.22450158913608784</v>
      </c>
      <c r="H262" s="39">
        <v>7.7434267552730418E-2</v>
      </c>
      <c r="I262" s="39">
        <v>0.29493891797556721</v>
      </c>
      <c r="J262" s="39">
        <v>0.50610820244328103</v>
      </c>
      <c r="K262" s="39">
        <v>9.5986038394415361E-3</v>
      </c>
      <c r="L262" s="39">
        <v>0</v>
      </c>
      <c r="M262" s="39">
        <v>0.18935427574171029</v>
      </c>
      <c r="N262" s="39">
        <v>0</v>
      </c>
      <c r="O262" s="39">
        <v>0.42191066188457776</v>
      </c>
      <c r="P262" s="39">
        <v>0.55852624714704924</v>
      </c>
      <c r="Q262" s="39">
        <v>1.9563090968373002E-2</v>
      </c>
      <c r="R262" s="39">
        <v>0</v>
      </c>
      <c r="S262" s="39">
        <v>0</v>
      </c>
      <c r="T262" s="39">
        <v>0</v>
      </c>
    </row>
    <row r="263" spans="1:20" x14ac:dyDescent="0.3">
      <c r="A263" s="3">
        <v>1517</v>
      </c>
      <c r="B263" s="4" t="s">
        <v>257</v>
      </c>
      <c r="C263" s="39">
        <v>0.27930873423633817</v>
      </c>
      <c r="D263" s="39">
        <v>0.40822045773003268</v>
      </c>
      <c r="E263" s="39">
        <v>1.0275572162540868E-2</v>
      </c>
      <c r="F263" s="39">
        <v>0</v>
      </c>
      <c r="G263" s="39">
        <v>0.22466137319009807</v>
      </c>
      <c r="H263" s="39">
        <v>7.753386268099019E-2</v>
      </c>
      <c r="I263" s="39">
        <v>0.29508970727101036</v>
      </c>
      <c r="J263" s="39">
        <v>0.50613786591123699</v>
      </c>
      <c r="K263" s="39">
        <v>9.442870632672332E-3</v>
      </c>
      <c r="L263" s="39">
        <v>0</v>
      </c>
      <c r="M263" s="39">
        <v>0.18932955618508027</v>
      </c>
      <c r="N263" s="39">
        <v>0</v>
      </c>
      <c r="O263" s="39">
        <v>0.42241379310344829</v>
      </c>
      <c r="P263" s="39">
        <v>0.55818965517241381</v>
      </c>
      <c r="Q263" s="39">
        <v>1.9396551724137932E-2</v>
      </c>
      <c r="R263" s="39">
        <v>0</v>
      </c>
      <c r="S263" s="39">
        <v>0</v>
      </c>
      <c r="T263" s="39">
        <v>0</v>
      </c>
    </row>
    <row r="264" spans="1:20" x14ac:dyDescent="0.3">
      <c r="A264" s="3">
        <v>1519</v>
      </c>
      <c r="B264" s="4" t="s">
        <v>258</v>
      </c>
      <c r="C264" s="39">
        <v>0.1949588477366255</v>
      </c>
      <c r="D264" s="39">
        <v>0.56712962962962965</v>
      </c>
      <c r="E264" s="39">
        <v>1.8004115226337449E-3</v>
      </c>
      <c r="F264" s="39">
        <v>0</v>
      </c>
      <c r="G264" s="39">
        <v>0.2361111111111111</v>
      </c>
      <c r="H264" s="39">
        <v>0</v>
      </c>
      <c r="I264" s="39">
        <v>0.26470588235294118</v>
      </c>
      <c r="J264" s="39">
        <v>0.59203036053130931</v>
      </c>
      <c r="K264" s="39">
        <v>1.3915243516761544E-2</v>
      </c>
      <c r="L264" s="39">
        <v>0</v>
      </c>
      <c r="M264" s="39">
        <v>0.12934851359898797</v>
      </c>
      <c r="N264" s="39">
        <v>0</v>
      </c>
      <c r="O264" s="39">
        <v>0.26869893148962914</v>
      </c>
      <c r="P264" s="39">
        <v>0.60653676932746703</v>
      </c>
      <c r="Q264" s="39">
        <v>1.4456316781898177E-2</v>
      </c>
      <c r="R264" s="39">
        <v>0</v>
      </c>
      <c r="S264" s="39">
        <v>0.11030798240100566</v>
      </c>
      <c r="T264" s="39">
        <v>0</v>
      </c>
    </row>
    <row r="265" spans="1:20" x14ac:dyDescent="0.3">
      <c r="A265" s="3">
        <v>1520</v>
      </c>
      <c r="B265" s="4" t="s">
        <v>259</v>
      </c>
      <c r="C265" s="39">
        <v>0.19490972373286927</v>
      </c>
      <c r="D265" s="39">
        <v>0.56710898412007826</v>
      </c>
      <c r="E265" s="39">
        <v>1.740265390472047E-3</v>
      </c>
      <c r="F265" s="39">
        <v>0</v>
      </c>
      <c r="G265" s="39">
        <v>0.23624102675658037</v>
      </c>
      <c r="H265" s="39">
        <v>0</v>
      </c>
      <c r="I265" s="39">
        <v>0.26491838373026494</v>
      </c>
      <c r="J265" s="39">
        <v>0.59191865132459187</v>
      </c>
      <c r="K265" s="39">
        <v>1.3647310677013648E-2</v>
      </c>
      <c r="L265" s="39">
        <v>0</v>
      </c>
      <c r="M265" s="39">
        <v>0.12951565426812953</v>
      </c>
      <c r="N265" s="39">
        <v>0</v>
      </c>
      <c r="O265" s="39">
        <v>0.26861702127659576</v>
      </c>
      <c r="P265" s="39">
        <v>0.60691489361702122</v>
      </c>
      <c r="Q265" s="39">
        <v>1.4361702127659574E-2</v>
      </c>
      <c r="R265" s="39">
        <v>0</v>
      </c>
      <c r="S265" s="39">
        <v>0.11010638297872341</v>
      </c>
      <c r="T265" s="39">
        <v>0</v>
      </c>
    </row>
    <row r="266" spans="1:20" x14ac:dyDescent="0.3">
      <c r="A266" s="3">
        <v>1523</v>
      </c>
      <c r="B266" s="4" t="s">
        <v>260</v>
      </c>
      <c r="C266" s="39">
        <v>0.20623409669211193</v>
      </c>
      <c r="D266" s="39">
        <v>0.66552162849872765</v>
      </c>
      <c r="E266" s="39">
        <v>3.2061068702290071E-2</v>
      </c>
      <c r="F266" s="39">
        <v>0</v>
      </c>
      <c r="G266" s="39">
        <v>6.755725190839694E-2</v>
      </c>
      <c r="H266" s="39">
        <v>2.8625954198473278E-2</v>
      </c>
      <c r="I266" s="39">
        <v>0.20682730923694778</v>
      </c>
      <c r="J266" s="39">
        <v>0.68473895582329314</v>
      </c>
      <c r="K266" s="39">
        <v>3.7148594377510037E-2</v>
      </c>
      <c r="L266" s="39">
        <v>0</v>
      </c>
      <c r="M266" s="39">
        <v>7.1285140562248994E-2</v>
      </c>
      <c r="N266" s="39">
        <v>0</v>
      </c>
      <c r="O266" s="39">
        <v>0.20333333333333334</v>
      </c>
      <c r="P266" s="39">
        <v>0.66111111111111109</v>
      </c>
      <c r="Q266" s="39">
        <v>3.4444444444444444E-2</v>
      </c>
      <c r="R266" s="39">
        <v>2.2222222222222222E-3</v>
      </c>
      <c r="S266" s="39">
        <v>7.0000000000000007E-2</v>
      </c>
      <c r="T266" s="39">
        <v>2.8888888888888888E-2</v>
      </c>
    </row>
    <row r="267" spans="1:20" x14ac:dyDescent="0.3">
      <c r="A267" s="3">
        <v>1524</v>
      </c>
      <c r="B267" s="4" t="s">
        <v>261</v>
      </c>
      <c r="C267" s="39">
        <v>0.20683333333333331</v>
      </c>
      <c r="D267" s="39">
        <v>0.66566666666666663</v>
      </c>
      <c r="E267" s="39">
        <v>3.15E-2</v>
      </c>
      <c r="F267" s="39">
        <v>0</v>
      </c>
      <c r="G267" s="39">
        <v>6.7500000000000004E-2</v>
      </c>
      <c r="H267" s="39">
        <v>2.8500000000000001E-2</v>
      </c>
      <c r="I267" s="39">
        <v>0.20721925133689839</v>
      </c>
      <c r="J267" s="39">
        <v>0.68449197860962563</v>
      </c>
      <c r="K267" s="39">
        <v>3.7433155080213901E-2</v>
      </c>
      <c r="L267" s="39">
        <v>0</v>
      </c>
      <c r="M267" s="39">
        <v>7.0855614973262038E-2</v>
      </c>
      <c r="N267" s="39">
        <v>0</v>
      </c>
      <c r="O267" s="39">
        <v>0.20408163265306123</v>
      </c>
      <c r="P267" s="39">
        <v>0.66034985422740522</v>
      </c>
      <c r="Q267" s="39">
        <v>3.4985422740524783E-2</v>
      </c>
      <c r="R267" s="39">
        <v>1.4577259475218659E-3</v>
      </c>
      <c r="S267" s="39">
        <v>6.9970845481049565E-2</v>
      </c>
      <c r="T267" s="39">
        <v>2.9154518950437316E-2</v>
      </c>
    </row>
    <row r="268" spans="1:20" x14ac:dyDescent="0.3">
      <c r="A268" s="3">
        <v>1525</v>
      </c>
      <c r="B268" s="4" t="s">
        <v>262</v>
      </c>
      <c r="C268" s="39">
        <v>0.20649666438057232</v>
      </c>
      <c r="D268" s="39">
        <v>0.6661263171020636</v>
      </c>
      <c r="E268" s="39">
        <v>3.1423405449217526E-2</v>
      </c>
      <c r="F268" s="39">
        <v>0</v>
      </c>
      <c r="G268" s="39">
        <v>6.7335868819751843E-2</v>
      </c>
      <c r="H268" s="39">
        <v>2.8617744248394531E-2</v>
      </c>
      <c r="I268" s="39">
        <v>0.20729853015712113</v>
      </c>
      <c r="J268" s="39">
        <v>0.68474404460212879</v>
      </c>
      <c r="K268" s="39">
        <v>3.6999493157627975E-2</v>
      </c>
      <c r="L268" s="39">
        <v>0</v>
      </c>
      <c r="M268" s="39">
        <v>7.0957932083122149E-2</v>
      </c>
      <c r="N268" s="39">
        <v>0</v>
      </c>
      <c r="O268" s="39">
        <v>0.20427163198247536</v>
      </c>
      <c r="P268" s="39">
        <v>0.66100766703176339</v>
      </c>
      <c r="Q268" s="39">
        <v>3.5049288061336253E-2</v>
      </c>
      <c r="R268" s="39">
        <v>1.6429353778751369E-3</v>
      </c>
      <c r="S268" s="39">
        <v>6.9550930996714125E-2</v>
      </c>
      <c r="T268" s="39">
        <v>2.8477546549835708E-2</v>
      </c>
    </row>
    <row r="269" spans="1:20" x14ac:dyDescent="0.3">
      <c r="A269" s="3">
        <v>1526</v>
      </c>
      <c r="B269" s="4" t="s">
        <v>263</v>
      </c>
      <c r="C269" s="39">
        <v>0.20714285714285713</v>
      </c>
      <c r="D269" s="39">
        <v>0.66666666666666663</v>
      </c>
      <c r="E269" s="39">
        <v>3.095238095238095E-2</v>
      </c>
      <c r="F269" s="39">
        <v>0</v>
      </c>
      <c r="G269" s="39">
        <v>6.6666666666666666E-2</v>
      </c>
      <c r="H269" s="39">
        <v>2.8571428571428574E-2</v>
      </c>
      <c r="I269" s="39">
        <v>0.20594479830148621</v>
      </c>
      <c r="J269" s="39">
        <v>0.68365180467091291</v>
      </c>
      <c r="K269" s="39">
        <v>3.8216560509554139E-2</v>
      </c>
      <c r="L269" s="39">
        <v>0</v>
      </c>
      <c r="M269" s="39">
        <v>7.2186836518046707E-2</v>
      </c>
      <c r="N269" s="39">
        <v>0</v>
      </c>
      <c r="O269" s="39">
        <v>0.2</v>
      </c>
      <c r="P269" s="39">
        <v>0.66265060240963858</v>
      </c>
      <c r="Q269" s="39">
        <v>3.614457831325301E-2</v>
      </c>
      <c r="R269" s="39">
        <v>2.4096385542168677E-3</v>
      </c>
      <c r="S269" s="39">
        <v>6.9879518072289162E-2</v>
      </c>
      <c r="T269" s="39">
        <v>2.891566265060241E-2</v>
      </c>
    </row>
    <row r="270" spans="1:20" x14ac:dyDescent="0.3">
      <c r="A270" s="3">
        <v>1528</v>
      </c>
      <c r="B270" s="4" t="s">
        <v>264</v>
      </c>
      <c r="C270" s="39">
        <v>0.20658875146563793</v>
      </c>
      <c r="D270" s="39">
        <v>0.66609932296985519</v>
      </c>
      <c r="E270" s="39">
        <v>3.1657778282083292E-2</v>
      </c>
      <c r="F270" s="39">
        <v>0</v>
      </c>
      <c r="G270" s="39">
        <v>6.7400431181209586E-2</v>
      </c>
      <c r="H270" s="39">
        <v>2.8253716101214122E-2</v>
      </c>
      <c r="I270" s="39">
        <v>0.20668316831683167</v>
      </c>
      <c r="J270" s="39">
        <v>0.68502475247524752</v>
      </c>
      <c r="K270" s="39">
        <v>3.7128712871287127E-2</v>
      </c>
      <c r="L270" s="39">
        <v>0</v>
      </c>
      <c r="M270" s="39">
        <v>7.1163366336633657E-2</v>
      </c>
      <c r="N270" s="39">
        <v>0</v>
      </c>
      <c r="O270" s="39">
        <v>0.20364741641337386</v>
      </c>
      <c r="P270" s="39">
        <v>0.66092536305302263</v>
      </c>
      <c r="Q270" s="39">
        <v>3.5123269165822354E-2</v>
      </c>
      <c r="R270" s="39">
        <v>2.0263424518743669E-3</v>
      </c>
      <c r="S270" s="39">
        <v>6.957109084768659E-2</v>
      </c>
      <c r="T270" s="39">
        <v>2.8706518068220197E-2</v>
      </c>
    </row>
    <row r="271" spans="1:20" x14ac:dyDescent="0.3">
      <c r="A271" s="3">
        <v>1529</v>
      </c>
      <c r="B271" s="4" t="s">
        <v>265</v>
      </c>
      <c r="C271" s="39">
        <v>0.2064975522919448</v>
      </c>
      <c r="D271" s="39">
        <v>0.66590374467544033</v>
      </c>
      <c r="E271" s="39">
        <v>3.1470532138088876E-2</v>
      </c>
      <c r="F271" s="39">
        <v>0</v>
      </c>
      <c r="G271" s="39">
        <v>6.7518596223536148E-2</v>
      </c>
      <c r="H271" s="39">
        <v>2.8609574670989891E-2</v>
      </c>
      <c r="I271" s="39">
        <v>0.20643153526970953</v>
      </c>
      <c r="J271" s="39">
        <v>0.68516597510373445</v>
      </c>
      <c r="K271" s="39">
        <v>3.7344398340248962E-2</v>
      </c>
      <c r="L271" s="39">
        <v>0</v>
      </c>
      <c r="M271" s="39">
        <v>7.1058091286307051E-2</v>
      </c>
      <c r="N271" s="39">
        <v>0</v>
      </c>
      <c r="O271" s="39">
        <v>0.2036524626452684</v>
      </c>
      <c r="P271" s="39">
        <v>0.66131710016602108</v>
      </c>
      <c r="Q271" s="39">
        <v>3.4864416159380185E-2</v>
      </c>
      <c r="R271" s="39">
        <v>1.6602102933038186E-3</v>
      </c>
      <c r="S271" s="39">
        <v>6.972883231876037E-2</v>
      </c>
      <c r="T271" s="39">
        <v>2.8776978417266189E-2</v>
      </c>
    </row>
    <row r="272" spans="1:20" x14ac:dyDescent="0.3">
      <c r="A272" s="3">
        <v>1531</v>
      </c>
      <c r="B272" s="4" t="s">
        <v>266</v>
      </c>
      <c r="C272" s="39">
        <v>0.20616456361724497</v>
      </c>
      <c r="D272" s="39">
        <v>0.66637092534174547</v>
      </c>
      <c r="E272" s="39">
        <v>3.1644321766561512E-2</v>
      </c>
      <c r="F272" s="39">
        <v>0</v>
      </c>
      <c r="G272" s="39">
        <v>6.7429022082018925E-2</v>
      </c>
      <c r="H272" s="39">
        <v>2.8391167192429023E-2</v>
      </c>
      <c r="I272" s="39">
        <v>0.20674879485806105</v>
      </c>
      <c r="J272" s="39">
        <v>0.68478843063738615</v>
      </c>
      <c r="K272" s="39">
        <v>3.7225495447241561E-2</v>
      </c>
      <c r="L272" s="39">
        <v>0</v>
      </c>
      <c r="M272" s="39">
        <v>7.1237279057311198E-2</v>
      </c>
      <c r="N272" s="39">
        <v>0</v>
      </c>
      <c r="O272" s="39">
        <v>0.20377906976744187</v>
      </c>
      <c r="P272" s="39">
        <v>0.66104651162790695</v>
      </c>
      <c r="Q272" s="39">
        <v>3.4883720930232558E-2</v>
      </c>
      <c r="R272" s="39">
        <v>1.7441860465116279E-3</v>
      </c>
      <c r="S272" s="39">
        <v>6.9767441860465115E-2</v>
      </c>
      <c r="T272" s="39">
        <v>2.8779069767441861E-2</v>
      </c>
    </row>
    <row r="273" spans="1:20" x14ac:dyDescent="0.3">
      <c r="A273" s="3">
        <v>1532</v>
      </c>
      <c r="B273" s="4" t="s">
        <v>267</v>
      </c>
      <c r="C273" s="39">
        <v>0.20619266886624849</v>
      </c>
      <c r="D273" s="39">
        <v>0.66621949893042298</v>
      </c>
      <c r="E273" s="39">
        <v>3.1652224357347443E-2</v>
      </c>
      <c r="F273" s="39">
        <v>0</v>
      </c>
      <c r="G273" s="39">
        <v>6.7546499401762078E-2</v>
      </c>
      <c r="H273" s="39">
        <v>2.8389108444218842E-2</v>
      </c>
      <c r="I273" s="39">
        <v>0.20649926144756278</v>
      </c>
      <c r="J273" s="39">
        <v>0.68508124076809451</v>
      </c>
      <c r="K273" s="39">
        <v>3.7223042836041359E-2</v>
      </c>
      <c r="L273" s="39">
        <v>0</v>
      </c>
      <c r="M273" s="39">
        <v>7.1196454948301333E-2</v>
      </c>
      <c r="N273" s="39">
        <v>0</v>
      </c>
      <c r="O273" s="39">
        <v>0.20397690827453496</v>
      </c>
      <c r="P273" s="39">
        <v>0.66067992302758183</v>
      </c>
      <c r="Q273" s="39">
        <v>3.495830660679923E-2</v>
      </c>
      <c r="R273" s="39">
        <v>1.9243104554201411E-3</v>
      </c>
      <c r="S273" s="39">
        <v>6.9595894804361777E-2</v>
      </c>
      <c r="T273" s="39">
        <v>2.8864656831302116E-2</v>
      </c>
    </row>
    <row r="274" spans="1:20" x14ac:dyDescent="0.3">
      <c r="A274" s="3">
        <v>1534</v>
      </c>
      <c r="B274" s="4" t="s">
        <v>268</v>
      </c>
      <c r="C274" s="39">
        <v>0.20625939068444105</v>
      </c>
      <c r="D274" s="39">
        <v>0.66599533263003108</v>
      </c>
      <c r="E274" s="39">
        <v>3.1648604584252421E-2</v>
      </c>
      <c r="F274" s="39">
        <v>0</v>
      </c>
      <c r="G274" s="39">
        <v>6.761292797544835E-2</v>
      </c>
      <c r="H274" s="39">
        <v>2.8483744125827177E-2</v>
      </c>
      <c r="I274" s="39">
        <v>0.20678932365897901</v>
      </c>
      <c r="J274" s="39">
        <v>0.68489245918631769</v>
      </c>
      <c r="K274" s="39">
        <v>3.7056232184503754E-2</v>
      </c>
      <c r="L274" s="39">
        <v>0</v>
      </c>
      <c r="M274" s="39">
        <v>7.1261984970199532E-2</v>
      </c>
      <c r="N274" s="39">
        <v>0</v>
      </c>
      <c r="O274" s="39">
        <v>0.20405862457722659</v>
      </c>
      <c r="P274" s="39">
        <v>0.66065388951521986</v>
      </c>
      <c r="Q274" s="39">
        <v>3.4949267192784669E-2</v>
      </c>
      <c r="R274" s="39">
        <v>1.9729425028184892E-3</v>
      </c>
      <c r="S274" s="39">
        <v>6.9616685456595259E-2</v>
      </c>
      <c r="T274" s="39">
        <v>2.874859075535513E-2</v>
      </c>
    </row>
    <row r="275" spans="1:20" x14ac:dyDescent="0.3">
      <c r="A275" s="3">
        <v>1535</v>
      </c>
      <c r="B275" s="4" t="s">
        <v>269</v>
      </c>
      <c r="C275" s="39">
        <v>0.20649177412183192</v>
      </c>
      <c r="D275" s="39">
        <v>0.66585148955091156</v>
      </c>
      <c r="E275" s="39">
        <v>3.1614050689195199E-2</v>
      </c>
      <c r="F275" s="39">
        <v>0</v>
      </c>
      <c r="G275" s="39">
        <v>6.7630057803468202E-2</v>
      </c>
      <c r="H275" s="39">
        <v>2.8412627834593151E-2</v>
      </c>
      <c r="I275" s="39">
        <v>0.20704529115744069</v>
      </c>
      <c r="J275" s="39">
        <v>0.68475916606757725</v>
      </c>
      <c r="K275" s="39">
        <v>3.7023723939611793E-2</v>
      </c>
      <c r="L275" s="39">
        <v>0</v>
      </c>
      <c r="M275" s="39">
        <v>7.1171818835370243E-2</v>
      </c>
      <c r="N275" s="39">
        <v>0</v>
      </c>
      <c r="O275" s="39">
        <v>0.20360721442885771</v>
      </c>
      <c r="P275" s="39">
        <v>0.66092184368737472</v>
      </c>
      <c r="Q275" s="39">
        <v>3.4869739478957919E-2</v>
      </c>
      <c r="R275" s="39">
        <v>2.004008016032064E-3</v>
      </c>
      <c r="S275" s="39">
        <v>6.9739478957915838E-2</v>
      </c>
      <c r="T275" s="39">
        <v>2.8857715430861724E-2</v>
      </c>
    </row>
    <row r="276" spans="1:20" x14ac:dyDescent="0.3">
      <c r="A276" s="3">
        <v>1539</v>
      </c>
      <c r="B276" s="4" t="s">
        <v>270</v>
      </c>
      <c r="C276" s="39">
        <v>0.18473282442748096</v>
      </c>
      <c r="D276" s="39">
        <v>0.71785595751742459</v>
      </c>
      <c r="E276" s="39">
        <v>2.7115831397278464E-2</v>
      </c>
      <c r="F276" s="39">
        <v>1.8918021905077998E-3</v>
      </c>
      <c r="G276" s="39">
        <v>3.2160637238632599E-2</v>
      </c>
      <c r="H276" s="39">
        <v>3.6242947228675743E-2</v>
      </c>
      <c r="I276" s="39">
        <v>0.20026350461133069</v>
      </c>
      <c r="J276" s="39">
        <v>0.73656126482213435</v>
      </c>
      <c r="K276" s="39">
        <v>3.5671936758893283E-2</v>
      </c>
      <c r="L276" s="39">
        <v>2.1739130434782609E-3</v>
      </c>
      <c r="M276" s="39">
        <v>1.2187088274044796E-2</v>
      </c>
      <c r="N276" s="39">
        <v>1.3142292490118576E-2</v>
      </c>
      <c r="O276" s="39">
        <v>0.23151704680648569</v>
      </c>
      <c r="P276" s="39">
        <v>0.69876610353852964</v>
      </c>
      <c r="Q276" s="39">
        <v>2.4202046296611043E-2</v>
      </c>
      <c r="R276" s="39">
        <v>1.9375233692511648E-3</v>
      </c>
      <c r="S276" s="39">
        <v>3.0660457527448257E-2</v>
      </c>
      <c r="T276" s="39">
        <v>1.2916822461674431E-2</v>
      </c>
    </row>
    <row r="277" spans="1:20" x14ac:dyDescent="0.3">
      <c r="A277" s="3">
        <v>1543</v>
      </c>
      <c r="B277" s="4" t="s">
        <v>271</v>
      </c>
      <c r="C277" s="39">
        <v>0.21969006381039197</v>
      </c>
      <c r="D277" s="39">
        <v>0.48495897903372837</v>
      </c>
      <c r="E277" s="39">
        <v>4.2844120328167729E-2</v>
      </c>
      <c r="F277" s="39">
        <v>0.16864175022789427</v>
      </c>
      <c r="G277" s="39">
        <v>6.9279854147675485E-2</v>
      </c>
      <c r="H277" s="39">
        <v>1.4585232452142206E-2</v>
      </c>
      <c r="I277" s="39">
        <v>0.21033544877606528</v>
      </c>
      <c r="J277" s="39">
        <v>0.47778785131459656</v>
      </c>
      <c r="K277" s="39">
        <v>4.805077062556664E-2</v>
      </c>
      <c r="L277" s="39">
        <v>0.16772438803263826</v>
      </c>
      <c r="M277" s="39">
        <v>8.2502266545784228E-2</v>
      </c>
      <c r="N277" s="39">
        <v>1.3599274705349048E-2</v>
      </c>
      <c r="O277" s="39">
        <v>0.24013157894736842</v>
      </c>
      <c r="P277" s="39">
        <v>0.47203947368421051</v>
      </c>
      <c r="Q277" s="39">
        <v>5.016447368421053E-2</v>
      </c>
      <c r="R277" s="39">
        <v>0.15460526315789475</v>
      </c>
      <c r="S277" s="39">
        <v>6.9901315789473686E-2</v>
      </c>
      <c r="T277" s="39">
        <v>1.3157894736842105E-2</v>
      </c>
    </row>
    <row r="278" spans="1:20" x14ac:dyDescent="0.3">
      <c r="A278" s="3">
        <v>1545</v>
      </c>
      <c r="B278" s="4" t="s">
        <v>272</v>
      </c>
      <c r="C278" s="39">
        <v>0.21951219512195122</v>
      </c>
      <c r="D278" s="39">
        <v>0.48509485094850946</v>
      </c>
      <c r="E278" s="39">
        <v>4.3360433604336043E-2</v>
      </c>
      <c r="F278" s="39">
        <v>0.16802168021680217</v>
      </c>
      <c r="G278" s="39">
        <v>6.910569105691057E-2</v>
      </c>
      <c r="H278" s="39">
        <v>1.4905149051490514E-2</v>
      </c>
      <c r="I278" s="39">
        <v>0.20965517241379311</v>
      </c>
      <c r="J278" s="39">
        <v>0.47724137931034483</v>
      </c>
      <c r="K278" s="39">
        <v>4.8275862068965517E-2</v>
      </c>
      <c r="L278" s="39">
        <v>0.16827586206896553</v>
      </c>
      <c r="M278" s="39">
        <v>8.2758620689655171E-2</v>
      </c>
      <c r="N278" s="39">
        <v>1.3793103448275862E-2</v>
      </c>
      <c r="O278" s="39">
        <v>0.24081115335868186</v>
      </c>
      <c r="P278" s="39">
        <v>0.47275031685678076</v>
      </c>
      <c r="Q278" s="39">
        <v>4.9429657794676805E-2</v>
      </c>
      <c r="R278" s="39">
        <v>0.15462610899873258</v>
      </c>
      <c r="S278" s="39">
        <v>6.9708491761723695E-2</v>
      </c>
      <c r="T278" s="39">
        <v>1.2674271229404309E-2</v>
      </c>
    </row>
    <row r="279" spans="1:20" x14ac:dyDescent="0.3">
      <c r="A279" s="3">
        <v>1546</v>
      </c>
      <c r="B279" s="4" t="s">
        <v>273</v>
      </c>
      <c r="C279" s="39">
        <v>0.20473319937486045</v>
      </c>
      <c r="D279" s="39">
        <v>0.66666666666666663</v>
      </c>
      <c r="E279" s="39">
        <v>3.2150033489618215E-2</v>
      </c>
      <c r="F279" s="39">
        <v>0</v>
      </c>
      <c r="G279" s="39">
        <v>6.8318821165438706E-2</v>
      </c>
      <c r="H279" s="39">
        <v>2.8131279303415937E-2</v>
      </c>
      <c r="I279" s="39">
        <v>0.20593692022263452</v>
      </c>
      <c r="J279" s="39">
        <v>0.686456400742115</v>
      </c>
      <c r="K279" s="39">
        <v>3.7105751391465679E-2</v>
      </c>
      <c r="L279" s="39">
        <v>0</v>
      </c>
      <c r="M279" s="39">
        <v>7.050092764378478E-2</v>
      </c>
      <c r="N279" s="39">
        <v>0</v>
      </c>
      <c r="O279" s="39">
        <v>0.20200000000000001</v>
      </c>
      <c r="P279" s="39">
        <v>0.66200000000000003</v>
      </c>
      <c r="Q279" s="39">
        <v>3.5999999999999997E-2</v>
      </c>
      <c r="R279" s="39">
        <v>2E-3</v>
      </c>
      <c r="S279" s="39">
        <v>7.0000000000000007E-2</v>
      </c>
      <c r="T279" s="39">
        <v>2.8000000000000001E-2</v>
      </c>
    </row>
    <row r="280" spans="1:20" x14ac:dyDescent="0.3">
      <c r="A280" s="3">
        <v>1547</v>
      </c>
      <c r="B280" s="4" t="s">
        <v>274</v>
      </c>
      <c r="C280" s="39">
        <v>0.21880064829821719</v>
      </c>
      <c r="D280" s="39">
        <v>0.48541329011345219</v>
      </c>
      <c r="E280" s="39">
        <v>4.2949756888168558E-2</v>
      </c>
      <c r="F280" s="39">
        <v>0.16855753646677471</v>
      </c>
      <c r="G280" s="39">
        <v>6.9692058346839544E-2</v>
      </c>
      <c r="H280" s="39">
        <v>1.4586709886547812E-2</v>
      </c>
      <c r="I280" s="39">
        <v>0.21091205211726385</v>
      </c>
      <c r="J280" s="39">
        <v>0.4771986970684039</v>
      </c>
      <c r="K280" s="39">
        <v>4.8045602605863193E-2</v>
      </c>
      <c r="L280" s="39">
        <v>0.16775244299674266</v>
      </c>
      <c r="M280" s="39">
        <v>8.3061889250814328E-2</v>
      </c>
      <c r="N280" s="39">
        <v>1.3029315960912053E-2</v>
      </c>
      <c r="O280" s="39">
        <v>0.24056254626202814</v>
      </c>
      <c r="P280" s="39">
        <v>0.47224278312361212</v>
      </c>
      <c r="Q280" s="39">
        <v>4.9592894152479645E-2</v>
      </c>
      <c r="R280" s="39">
        <v>0.15470022205773501</v>
      </c>
      <c r="S280" s="39">
        <v>6.9578090303478904E-2</v>
      </c>
      <c r="T280" s="39">
        <v>1.3323464100666173E-2</v>
      </c>
    </row>
    <row r="281" spans="1:20" x14ac:dyDescent="0.3">
      <c r="A281" s="3">
        <v>1548</v>
      </c>
      <c r="B281" s="4" t="s">
        <v>275</v>
      </c>
      <c r="C281" s="39">
        <v>0.21938479396401625</v>
      </c>
      <c r="D281" s="39">
        <v>0.48520023215322111</v>
      </c>
      <c r="E281" s="39">
        <v>4.2948345908299476E-2</v>
      </c>
      <c r="F281" s="39">
        <v>0.16889146836912361</v>
      </c>
      <c r="G281" s="39">
        <v>6.9355774811375503E-2</v>
      </c>
      <c r="H281" s="39">
        <v>1.4219384793964016E-2</v>
      </c>
      <c r="I281" s="39">
        <v>0.21071115013169447</v>
      </c>
      <c r="J281" s="39">
        <v>0.47673397717295873</v>
      </c>
      <c r="K281" s="39">
        <v>4.8580626280362894E-2</v>
      </c>
      <c r="L281" s="39">
        <v>0.16769095697980685</v>
      </c>
      <c r="M281" s="39">
        <v>8.2821188176763247E-2</v>
      </c>
      <c r="N281" s="39">
        <v>1.3462101258413814E-2</v>
      </c>
      <c r="O281" s="39">
        <v>0.24004220522289632</v>
      </c>
      <c r="P281" s="39">
        <v>0.47243471379583224</v>
      </c>
      <c r="Q281" s="39">
        <v>4.9854919546293855E-2</v>
      </c>
      <c r="R281" s="39">
        <v>0.15457662885782117</v>
      </c>
      <c r="S281" s="39">
        <v>6.990240042205223E-2</v>
      </c>
      <c r="T281" s="39">
        <v>1.3189132155104194E-2</v>
      </c>
    </row>
    <row r="282" spans="1:20" x14ac:dyDescent="0.3">
      <c r="A282" s="3">
        <v>1551</v>
      </c>
      <c r="B282" s="4" t="s">
        <v>276</v>
      </c>
      <c r="C282" s="39">
        <v>0.21967213114754097</v>
      </c>
      <c r="D282" s="39">
        <v>0.48524590163934428</v>
      </c>
      <c r="E282" s="39">
        <v>4.2622950819672129E-2</v>
      </c>
      <c r="F282" s="39">
        <v>0.16885245901639345</v>
      </c>
      <c r="G282" s="39">
        <v>6.9672131147540978E-2</v>
      </c>
      <c r="H282" s="39">
        <v>1.3934426229508197E-2</v>
      </c>
      <c r="I282" s="39">
        <v>0.21035058430717862</v>
      </c>
      <c r="J282" s="39">
        <v>0.47746243739565941</v>
      </c>
      <c r="K282" s="39">
        <v>4.8414023372287146E-2</v>
      </c>
      <c r="L282" s="39">
        <v>0.167779632721202</v>
      </c>
      <c r="M282" s="39">
        <v>8.2637729549248751E-2</v>
      </c>
      <c r="N282" s="39">
        <v>1.335559265442404E-2</v>
      </c>
      <c r="O282" s="39">
        <v>0.24109173616376042</v>
      </c>
      <c r="P282" s="39">
        <v>0.4723275208491281</v>
      </c>
      <c r="Q282" s="39">
        <v>4.9279757391963608E-2</v>
      </c>
      <c r="R282" s="39">
        <v>0.15466262319939347</v>
      </c>
      <c r="S282" s="39">
        <v>6.974981046247157E-2</v>
      </c>
      <c r="T282" s="39">
        <v>1.2888551933282789E-2</v>
      </c>
    </row>
    <row r="283" spans="1:20" x14ac:dyDescent="0.3">
      <c r="A283" s="3">
        <v>1554</v>
      </c>
      <c r="B283" s="4" t="s">
        <v>277</v>
      </c>
      <c r="C283" s="39">
        <v>0.1846814901339118</v>
      </c>
      <c r="D283" s="39">
        <v>0.71778398898669227</v>
      </c>
      <c r="E283" s="39">
        <v>2.6949230319969961E-2</v>
      </c>
      <c r="F283" s="39">
        <v>2.0024195903383256E-3</v>
      </c>
      <c r="G283" s="39">
        <v>3.2122147595010642E-2</v>
      </c>
      <c r="H283" s="39">
        <v>3.6460723374077013E-2</v>
      </c>
      <c r="I283" s="39">
        <v>0.19999999999999998</v>
      </c>
      <c r="J283" s="39">
        <v>0.73699303564113072</v>
      </c>
      <c r="K283" s="39">
        <v>3.5804997951659159E-2</v>
      </c>
      <c r="L283" s="39">
        <v>1.9254403932814422E-3</v>
      </c>
      <c r="M283" s="39">
        <v>1.2044244162228594E-2</v>
      </c>
      <c r="N283" s="39">
        <v>1.3232281851700122E-2</v>
      </c>
      <c r="O283" s="39">
        <v>0.23119258287117397</v>
      </c>
      <c r="P283" s="39">
        <v>0.6992506667795606</v>
      </c>
      <c r="Q283" s="39">
        <v>2.4131069810761612E-2</v>
      </c>
      <c r="R283" s="39">
        <v>1.989754879132975E-3</v>
      </c>
      <c r="S283" s="39">
        <v>3.0566021760298042E-2</v>
      </c>
      <c r="T283" s="39">
        <v>1.2869903899072858E-2</v>
      </c>
    </row>
    <row r="284" spans="1:20" x14ac:dyDescent="0.3">
      <c r="A284" s="3">
        <v>1557</v>
      </c>
      <c r="B284" s="4" t="s">
        <v>278</v>
      </c>
      <c r="C284" s="39">
        <v>0.21968911917098446</v>
      </c>
      <c r="D284" s="39">
        <v>0.48497409326424873</v>
      </c>
      <c r="E284" s="39">
        <v>4.2487046632124353E-2</v>
      </c>
      <c r="F284" s="39">
        <v>0.16891191709844561</v>
      </c>
      <c r="G284" s="39">
        <v>6.9430051813471505E-2</v>
      </c>
      <c r="H284" s="39">
        <v>1.4507772020725389E-2</v>
      </c>
      <c r="I284" s="39">
        <v>0.21025641025641026</v>
      </c>
      <c r="J284" s="39">
        <v>0.47589743589743588</v>
      </c>
      <c r="K284" s="39">
        <v>4.9230769230769231E-2</v>
      </c>
      <c r="L284" s="39">
        <v>0.1682051282051282</v>
      </c>
      <c r="M284" s="39">
        <v>8.3076923076923076E-2</v>
      </c>
      <c r="N284" s="39">
        <v>1.3333333333333334E-2</v>
      </c>
      <c r="O284" s="39">
        <v>0.23921200750469043</v>
      </c>
      <c r="P284" s="39">
        <v>0.4727954971857411</v>
      </c>
      <c r="Q284" s="39">
        <v>4.9718574108818012E-2</v>
      </c>
      <c r="R284" s="39">
        <v>0.15478424015009382</v>
      </c>
      <c r="S284" s="39">
        <v>7.0356472795497185E-2</v>
      </c>
      <c r="T284" s="39">
        <v>1.3133208255159476E-2</v>
      </c>
    </row>
    <row r="285" spans="1:20" x14ac:dyDescent="0.3">
      <c r="A285" s="3">
        <v>1560</v>
      </c>
      <c r="B285" s="4" t="s">
        <v>279</v>
      </c>
      <c r="C285" s="39">
        <v>0.18487582966664179</v>
      </c>
      <c r="D285" s="39">
        <v>0.71817436050413896</v>
      </c>
      <c r="E285" s="39">
        <v>2.6922216421806248E-2</v>
      </c>
      <c r="F285" s="39">
        <v>2.0881497501677973E-3</v>
      </c>
      <c r="G285" s="39">
        <v>3.1844283690058914E-2</v>
      </c>
      <c r="H285" s="39">
        <v>3.6095159967186215E-2</v>
      </c>
      <c r="I285" s="39">
        <v>0.2008256083429896</v>
      </c>
      <c r="J285" s="39">
        <v>0.73595017381228278</v>
      </c>
      <c r="K285" s="39">
        <v>3.5776361529548086E-2</v>
      </c>
      <c r="L285" s="39">
        <v>2.0278099652375433E-3</v>
      </c>
      <c r="M285" s="39">
        <v>1.238412514484357E-2</v>
      </c>
      <c r="N285" s="39">
        <v>1.3035921205098494E-2</v>
      </c>
      <c r="O285" s="39">
        <v>0.23106373395390734</v>
      </c>
      <c r="P285" s="39">
        <v>0.69822085429021841</v>
      </c>
      <c r="Q285" s="39">
        <v>2.4998123264019213E-2</v>
      </c>
      <c r="R285" s="39">
        <v>2.1770137377073789E-3</v>
      </c>
      <c r="S285" s="39">
        <v>3.0703400645597172E-2</v>
      </c>
      <c r="T285" s="39">
        <v>1.2836874108550408E-2</v>
      </c>
    </row>
    <row r="286" spans="1:20" x14ac:dyDescent="0.3">
      <c r="A286" s="3">
        <v>1563</v>
      </c>
      <c r="B286" s="4" t="s">
        <v>280</v>
      </c>
      <c r="C286" s="39">
        <v>0.18487508898003455</v>
      </c>
      <c r="D286" s="39">
        <v>0.7175349988135995</v>
      </c>
      <c r="E286" s="39">
        <v>2.7049930510830138E-2</v>
      </c>
      <c r="F286" s="39">
        <v>1.9321378936307241E-3</v>
      </c>
      <c r="G286" s="39">
        <v>3.1897223822921254E-2</v>
      </c>
      <c r="H286" s="39">
        <v>3.6710619978983755E-2</v>
      </c>
      <c r="I286" s="39">
        <v>0.20020168067226893</v>
      </c>
      <c r="J286" s="39">
        <v>0.73626890756302521</v>
      </c>
      <c r="K286" s="39">
        <v>3.5764705882352942E-2</v>
      </c>
      <c r="L286" s="39">
        <v>2.2184873949579829E-3</v>
      </c>
      <c r="M286" s="39">
        <v>1.2134453781512606E-2</v>
      </c>
      <c r="N286" s="39">
        <v>1.3411764705882352E-2</v>
      </c>
      <c r="O286" s="39">
        <v>0.23132154006243497</v>
      </c>
      <c r="P286" s="39">
        <v>0.69885535900104057</v>
      </c>
      <c r="Q286" s="39">
        <v>2.4384321886923344E-2</v>
      </c>
      <c r="R286" s="39">
        <v>1.9771071800208117E-3</v>
      </c>
      <c r="S286" s="39">
        <v>3.0627818244883802E-2</v>
      </c>
      <c r="T286" s="39">
        <v>1.2833853624696497E-2</v>
      </c>
    </row>
    <row r="287" spans="1:20" x14ac:dyDescent="0.3">
      <c r="A287" s="3">
        <v>1566</v>
      </c>
      <c r="B287" s="4" t="s">
        <v>281</v>
      </c>
      <c r="C287" s="39">
        <v>0.21564482029598309</v>
      </c>
      <c r="D287" s="39">
        <v>0.70311084264572632</v>
      </c>
      <c r="E287" s="39">
        <v>4.1679250981576564E-2</v>
      </c>
      <c r="F287" s="39">
        <v>0</v>
      </c>
      <c r="G287" s="39">
        <v>3.9565086076713982E-2</v>
      </c>
      <c r="H287" s="39">
        <v>0</v>
      </c>
      <c r="I287" s="39">
        <v>0.23716975402368662</v>
      </c>
      <c r="J287" s="39">
        <v>0.63255390221682362</v>
      </c>
      <c r="K287" s="39">
        <v>5.3143030671120556E-2</v>
      </c>
      <c r="L287" s="39">
        <v>0</v>
      </c>
      <c r="M287" s="39">
        <v>7.7133313088369265E-2</v>
      </c>
      <c r="N287" s="39">
        <v>0</v>
      </c>
      <c r="O287" s="39">
        <v>0.25156054931335831</v>
      </c>
      <c r="P287" s="39">
        <v>0.64731585518102375</v>
      </c>
      <c r="Q287" s="39">
        <v>4.4631710362047439E-2</v>
      </c>
      <c r="R287" s="39">
        <v>0</v>
      </c>
      <c r="S287" s="39">
        <v>5.6491885143570536E-2</v>
      </c>
      <c r="T287" s="39">
        <v>0</v>
      </c>
    </row>
    <row r="288" spans="1:20" x14ac:dyDescent="0.3">
      <c r="A288" s="3">
        <v>1571</v>
      </c>
      <c r="B288" s="4" t="s">
        <v>282</v>
      </c>
      <c r="C288" s="39">
        <v>0.18457629651771035</v>
      </c>
      <c r="D288" s="39">
        <v>0.71723210282468985</v>
      </c>
      <c r="E288" s="39">
        <v>2.7051262890449859E-2</v>
      </c>
      <c r="F288" s="39">
        <v>1.4945449110745778E-3</v>
      </c>
      <c r="G288" s="39">
        <v>3.2730533552533247E-2</v>
      </c>
      <c r="H288" s="39">
        <v>3.6915259303542072E-2</v>
      </c>
      <c r="I288" s="39">
        <v>0.19968974756733887</v>
      </c>
      <c r="J288" s="39">
        <v>0.73586236073896483</v>
      </c>
      <c r="K288" s="39">
        <v>3.6243125088139892E-2</v>
      </c>
      <c r="L288" s="39">
        <v>2.6794528275278519E-3</v>
      </c>
      <c r="M288" s="39">
        <v>1.2128049640389224E-2</v>
      </c>
      <c r="N288" s="39">
        <v>1.339726413763926E-2</v>
      </c>
      <c r="O288" s="39">
        <v>0.23104318148093189</v>
      </c>
      <c r="P288" s="39">
        <v>0.70010387297818677</v>
      </c>
      <c r="Q288" s="39">
        <v>2.3890784982935155E-2</v>
      </c>
      <c r="R288" s="39">
        <v>1.335509719542959E-3</v>
      </c>
      <c r="S288" s="39">
        <v>3.1013503487164265E-2</v>
      </c>
      <c r="T288" s="39">
        <v>1.2613147351239057E-2</v>
      </c>
    </row>
    <row r="289" spans="1:20" x14ac:dyDescent="0.3">
      <c r="A289" s="3">
        <v>1573</v>
      </c>
      <c r="B289" s="4" t="s">
        <v>283</v>
      </c>
      <c r="C289" s="39">
        <v>0.18583783783783783</v>
      </c>
      <c r="D289" s="39">
        <v>0.71664864864864863</v>
      </c>
      <c r="E289" s="39">
        <v>2.6702702702702703E-2</v>
      </c>
      <c r="F289" s="39">
        <v>2.0540540540540538E-3</v>
      </c>
      <c r="G289" s="39">
        <v>3.1783783783783784E-2</v>
      </c>
      <c r="H289" s="39">
        <v>3.6972972972972973E-2</v>
      </c>
      <c r="I289" s="39">
        <v>0.20060599728346046</v>
      </c>
      <c r="J289" s="39">
        <v>0.73680911085570999</v>
      </c>
      <c r="K289" s="39">
        <v>3.5732943266116396E-2</v>
      </c>
      <c r="L289" s="39">
        <v>1.9851635147842437E-3</v>
      </c>
      <c r="M289" s="39">
        <v>1.1910981088705464E-2</v>
      </c>
      <c r="N289" s="39">
        <v>1.2955803991223487E-2</v>
      </c>
      <c r="O289" s="39">
        <v>0.23190578158458247</v>
      </c>
      <c r="P289" s="39">
        <v>0.69785867237687371</v>
      </c>
      <c r="Q289" s="39">
        <v>2.4411134903640261E-2</v>
      </c>
      <c r="R289" s="39">
        <v>2.0342612419700216E-3</v>
      </c>
      <c r="S289" s="39">
        <v>3.0513918629550326E-2</v>
      </c>
      <c r="T289" s="39">
        <v>1.3276231263383299E-2</v>
      </c>
    </row>
    <row r="290" spans="1:20" x14ac:dyDescent="0.3">
      <c r="A290" s="3">
        <v>1576</v>
      </c>
      <c r="B290" s="6" t="s">
        <v>284</v>
      </c>
      <c r="C290" s="39">
        <v>0.1846794121472233</v>
      </c>
      <c r="D290" s="39">
        <v>0.71777864481727138</v>
      </c>
      <c r="E290" s="39">
        <v>2.7181688125894134E-2</v>
      </c>
      <c r="F290" s="39">
        <v>1.8207829366627649E-3</v>
      </c>
      <c r="G290" s="39">
        <v>3.2123813239693065E-2</v>
      </c>
      <c r="H290" s="39">
        <v>3.64156587332553E-2</v>
      </c>
      <c r="I290" s="39">
        <v>0.20024875621890545</v>
      </c>
      <c r="J290" s="39">
        <v>0.73656716417910439</v>
      </c>
      <c r="K290" s="39">
        <v>3.5447761194029849E-2</v>
      </c>
      <c r="L290" s="39">
        <v>2.3631840796019894E-3</v>
      </c>
      <c r="M290" s="39">
        <v>1.2375621890547261E-2</v>
      </c>
      <c r="N290" s="39">
        <v>1.2997512437810943E-2</v>
      </c>
      <c r="O290" s="39">
        <v>0.23141025641025642</v>
      </c>
      <c r="P290" s="39">
        <v>0.69852564102564108</v>
      </c>
      <c r="Q290" s="39">
        <v>2.5000000000000001E-2</v>
      </c>
      <c r="R290" s="39">
        <v>1.7948717948717947E-3</v>
      </c>
      <c r="S290" s="39">
        <v>3.0448717948717948E-2</v>
      </c>
      <c r="T290" s="39">
        <v>1.282051282051282E-2</v>
      </c>
    </row>
    <row r="291" spans="1:20" x14ac:dyDescent="0.3">
      <c r="A291" s="3">
        <v>1804</v>
      </c>
      <c r="B291" s="4" t="s">
        <v>285</v>
      </c>
      <c r="C291" s="39">
        <v>0.18480492813141683</v>
      </c>
      <c r="D291" s="39">
        <v>0.52712753821583391</v>
      </c>
      <c r="E291" s="39">
        <v>3.8786219484371436E-3</v>
      </c>
      <c r="F291" s="39">
        <v>0</v>
      </c>
      <c r="G291" s="39">
        <v>0.2841889117043121</v>
      </c>
      <c r="H291" s="39">
        <v>0</v>
      </c>
      <c r="I291" s="39">
        <v>0.22462249449191252</v>
      </c>
      <c r="J291" s="39">
        <v>0.50980708259444352</v>
      </c>
      <c r="K291" s="39">
        <v>4.5139448653877152E-3</v>
      </c>
      <c r="L291" s="39">
        <v>0</v>
      </c>
      <c r="M291" s="39">
        <v>0.26105647804825621</v>
      </c>
      <c r="N291" s="39">
        <v>0</v>
      </c>
      <c r="O291" s="39">
        <v>0.30275648901646846</v>
      </c>
      <c r="P291" s="39">
        <v>0.46137444283439583</v>
      </c>
      <c r="Q291" s="39">
        <v>7.8843409605562579E-3</v>
      </c>
      <c r="R291" s="39">
        <v>0</v>
      </c>
      <c r="S291" s="39">
        <v>0.21697640207384064</v>
      </c>
      <c r="T291" s="39">
        <v>1.1008325114738926E-2</v>
      </c>
    </row>
    <row r="292" spans="1:20" x14ac:dyDescent="0.3">
      <c r="A292" s="3">
        <v>1805</v>
      </c>
      <c r="B292" s="4" t="s">
        <v>286</v>
      </c>
      <c r="C292" s="39">
        <v>0.20704607046070461</v>
      </c>
      <c r="D292" s="39">
        <v>0.75921409214092139</v>
      </c>
      <c r="E292" s="39">
        <v>2.3306233062330622E-2</v>
      </c>
      <c r="F292" s="39">
        <v>0</v>
      </c>
      <c r="G292" s="39">
        <v>0</v>
      </c>
      <c r="H292" s="39">
        <v>1.0433604336043361E-2</v>
      </c>
      <c r="I292" s="39">
        <v>0.20812603648424544</v>
      </c>
      <c r="J292" s="39">
        <v>0.73175787728026531</v>
      </c>
      <c r="K292" s="39">
        <v>2.3079049198452183E-2</v>
      </c>
      <c r="L292" s="39">
        <v>0</v>
      </c>
      <c r="M292" s="39">
        <v>0</v>
      </c>
      <c r="N292" s="39">
        <v>3.7037037037037035E-2</v>
      </c>
      <c r="O292" s="39">
        <v>0.2389059447390455</v>
      </c>
      <c r="P292" s="39">
        <v>0.70583310075355843</v>
      </c>
      <c r="Q292" s="39">
        <v>1.9118057493720347E-2</v>
      </c>
      <c r="R292" s="39">
        <v>0</v>
      </c>
      <c r="S292" s="39">
        <v>0</v>
      </c>
      <c r="T292" s="39">
        <v>3.6142897013675693E-2</v>
      </c>
    </row>
    <row r="293" spans="1:20" x14ac:dyDescent="0.3">
      <c r="A293" s="3">
        <v>1811</v>
      </c>
      <c r="B293" s="4" t="s">
        <v>287</v>
      </c>
      <c r="C293" s="39">
        <v>0.26305609284332687</v>
      </c>
      <c r="D293" s="39">
        <v>0.57059961315280461</v>
      </c>
      <c r="E293" s="39">
        <v>3.8684719535783366E-3</v>
      </c>
      <c r="F293" s="39">
        <v>0.1218568665377176</v>
      </c>
      <c r="G293" s="39">
        <v>4.0618955512572531E-2</v>
      </c>
      <c r="H293" s="39">
        <v>0</v>
      </c>
      <c r="I293" s="39">
        <v>0.29422382671480146</v>
      </c>
      <c r="J293" s="39">
        <v>0.55956678700361007</v>
      </c>
      <c r="K293" s="39">
        <v>0</v>
      </c>
      <c r="L293" s="39">
        <v>0.1299638989169675</v>
      </c>
      <c r="M293" s="39">
        <v>1.6245487364620937E-2</v>
      </c>
      <c r="N293" s="39">
        <v>0</v>
      </c>
      <c r="O293" s="39">
        <v>0.33816425120772947</v>
      </c>
      <c r="P293" s="39">
        <v>0.51851851851851849</v>
      </c>
      <c r="Q293" s="39">
        <v>3.2206119162640902E-3</v>
      </c>
      <c r="R293" s="39">
        <v>0.12560386473429952</v>
      </c>
      <c r="S293" s="39">
        <v>1.4492753623188406E-2</v>
      </c>
      <c r="T293" s="39">
        <v>0</v>
      </c>
    </row>
    <row r="294" spans="1:20" x14ac:dyDescent="0.3">
      <c r="A294" s="3">
        <v>1812</v>
      </c>
      <c r="B294" s="4" t="s">
        <v>288</v>
      </c>
      <c r="C294" s="39">
        <v>0.20787033169019967</v>
      </c>
      <c r="D294" s="39">
        <v>0.58559612331857291</v>
      </c>
      <c r="E294" s="39">
        <v>8.8896315481660951E-2</v>
      </c>
      <c r="F294" s="39">
        <v>8.4885955384743916E-2</v>
      </c>
      <c r="G294" s="39">
        <v>2.5398947280474555E-2</v>
      </c>
      <c r="H294" s="39">
        <v>7.3523268443478991E-3</v>
      </c>
      <c r="I294" s="39">
        <v>0.20461384152457371</v>
      </c>
      <c r="J294" s="39">
        <v>0.62988966900702104</v>
      </c>
      <c r="K294" s="39">
        <v>3.5105315947843531E-2</v>
      </c>
      <c r="L294" s="39">
        <v>9.0270812437311942E-2</v>
      </c>
      <c r="M294" s="39">
        <v>3.1093279839518557E-2</v>
      </c>
      <c r="N294" s="39">
        <v>9.0270812437311942E-3</v>
      </c>
      <c r="O294" s="39">
        <v>0.23464373464373464</v>
      </c>
      <c r="P294" s="39">
        <v>0.58353808353808356</v>
      </c>
      <c r="Q294" s="39">
        <v>3.562653562653563E-2</v>
      </c>
      <c r="R294" s="39">
        <v>0.11547911547911548</v>
      </c>
      <c r="S294" s="39">
        <v>1.9656019656019656E-2</v>
      </c>
      <c r="T294" s="39">
        <v>1.1056511056511056E-2</v>
      </c>
    </row>
    <row r="295" spans="1:20" x14ac:dyDescent="0.3">
      <c r="A295" s="3">
        <v>1813</v>
      </c>
      <c r="B295" s="4" t="s">
        <v>289</v>
      </c>
      <c r="C295" s="39">
        <v>0.20804911323328787</v>
      </c>
      <c r="D295" s="39">
        <v>0.58594815825375179</v>
      </c>
      <c r="E295" s="39">
        <v>8.8676671214188277E-2</v>
      </c>
      <c r="F295" s="39">
        <v>8.5095497953615276E-2</v>
      </c>
      <c r="G295" s="39">
        <v>2.4897680763983628E-2</v>
      </c>
      <c r="H295" s="39">
        <v>7.3328785811732607E-3</v>
      </c>
      <c r="I295" s="39">
        <v>0.20546532611497809</v>
      </c>
      <c r="J295" s="39">
        <v>0.62954369682907962</v>
      </c>
      <c r="K295" s="39">
        <v>3.4544985821087906E-2</v>
      </c>
      <c r="L295" s="39">
        <v>9.0487238979118326E-2</v>
      </c>
      <c r="M295" s="39">
        <v>3.1193606599639084E-2</v>
      </c>
      <c r="N295" s="39">
        <v>8.7651456560969322E-3</v>
      </c>
      <c r="O295" s="39">
        <v>0.2347743767750079</v>
      </c>
      <c r="P295" s="39">
        <v>0.58251814452508677</v>
      </c>
      <c r="Q295" s="39">
        <v>3.5973493215525405E-2</v>
      </c>
      <c r="R295" s="39">
        <v>0.11580940359734933</v>
      </c>
      <c r="S295" s="39">
        <v>2.0195645313979174E-2</v>
      </c>
      <c r="T295" s="39">
        <v>1.0728936573051436E-2</v>
      </c>
    </row>
    <row r="296" spans="1:20" x14ac:dyDescent="0.3">
      <c r="A296" s="3">
        <v>1815</v>
      </c>
      <c r="B296" s="4" t="s">
        <v>290</v>
      </c>
      <c r="C296" s="39">
        <v>0.20772766803329606</v>
      </c>
      <c r="D296" s="39">
        <v>0.58553857622064853</v>
      </c>
      <c r="E296" s="39">
        <v>8.8458193564417947E-2</v>
      </c>
      <c r="F296" s="39">
        <v>8.5476456702695991E-2</v>
      </c>
      <c r="G296" s="39">
        <v>2.5841719468256929E-2</v>
      </c>
      <c r="H296" s="39">
        <v>6.9573860106845568E-3</v>
      </c>
      <c r="I296" s="39">
        <v>0.20661157024793389</v>
      </c>
      <c r="J296" s="39">
        <v>0.62809917355371903</v>
      </c>
      <c r="K296" s="39">
        <v>3.4710743801652892E-2</v>
      </c>
      <c r="L296" s="39">
        <v>9.0909090909090912E-2</v>
      </c>
      <c r="M296" s="39">
        <v>3.1404958677685953E-2</v>
      </c>
      <c r="N296" s="39">
        <v>8.2644628099173556E-3</v>
      </c>
      <c r="O296" s="39">
        <v>0.23449612403100775</v>
      </c>
      <c r="P296" s="39">
        <v>0.58333333333333337</v>
      </c>
      <c r="Q296" s="39">
        <v>3.4883720930232558E-2</v>
      </c>
      <c r="R296" s="39">
        <v>0.11627906976744186</v>
      </c>
      <c r="S296" s="39">
        <v>1.937984496124031E-2</v>
      </c>
      <c r="T296" s="39">
        <v>1.1627906976744186E-2</v>
      </c>
    </row>
    <row r="297" spans="1:20" x14ac:dyDescent="0.3">
      <c r="A297" s="3">
        <v>1816</v>
      </c>
      <c r="B297" s="4" t="s">
        <v>291</v>
      </c>
      <c r="C297" s="39">
        <v>0.21010638297872344</v>
      </c>
      <c r="D297" s="39">
        <v>0.58510638297872353</v>
      </c>
      <c r="E297" s="39">
        <v>8.7765957446808512E-2</v>
      </c>
      <c r="F297" s="39">
        <v>8.5106382978723416E-2</v>
      </c>
      <c r="G297" s="39">
        <v>2.3936170212765961E-2</v>
      </c>
      <c r="H297" s="39">
        <v>7.9787234042553203E-3</v>
      </c>
      <c r="I297" s="39">
        <v>0.20542635658914729</v>
      </c>
      <c r="J297" s="39">
        <v>0.62790697674418605</v>
      </c>
      <c r="K297" s="39">
        <v>3.4883720930232558E-2</v>
      </c>
      <c r="L297" s="39">
        <v>8.9147286821705432E-2</v>
      </c>
      <c r="M297" s="39">
        <v>3.4883720930232558E-2</v>
      </c>
      <c r="N297" s="39">
        <v>7.7519379844961239E-3</v>
      </c>
      <c r="O297" s="39">
        <v>0.23444976076555024</v>
      </c>
      <c r="P297" s="39">
        <v>0.58373205741626799</v>
      </c>
      <c r="Q297" s="39">
        <v>3.3492822966507178E-2</v>
      </c>
      <c r="R297" s="39">
        <v>0.11483253588516747</v>
      </c>
      <c r="S297" s="39">
        <v>2.3923444976076555E-2</v>
      </c>
      <c r="T297" s="39">
        <v>9.5693779904306216E-3</v>
      </c>
    </row>
    <row r="298" spans="1:20" x14ac:dyDescent="0.3">
      <c r="A298" s="3">
        <v>1818</v>
      </c>
      <c r="B298" s="4" t="s">
        <v>255</v>
      </c>
      <c r="C298" s="39">
        <v>0.2085603112840467</v>
      </c>
      <c r="D298" s="39">
        <v>0.58599221789883271</v>
      </c>
      <c r="E298" s="39">
        <v>8.8715953307393E-2</v>
      </c>
      <c r="F298" s="39">
        <v>8.4824902723735413E-2</v>
      </c>
      <c r="G298" s="39">
        <v>2.4902723735408562E-2</v>
      </c>
      <c r="H298" s="39">
        <v>7.0038910505836579E-3</v>
      </c>
      <c r="I298" s="39">
        <v>0.20477815699658702</v>
      </c>
      <c r="J298" s="39">
        <v>0.62912400455062567</v>
      </c>
      <c r="K298" s="39">
        <v>3.4129692832764506E-2</v>
      </c>
      <c r="L298" s="39">
        <v>9.1012514220705346E-2</v>
      </c>
      <c r="M298" s="39">
        <v>3.1854379977246869E-2</v>
      </c>
      <c r="N298" s="39">
        <v>9.1012514220705342E-3</v>
      </c>
      <c r="O298" s="39">
        <v>0.23428571428571429</v>
      </c>
      <c r="P298" s="39">
        <v>0.58285714285714285</v>
      </c>
      <c r="Q298" s="39">
        <v>3.5714285714285712E-2</v>
      </c>
      <c r="R298" s="39">
        <v>0.11571428571428571</v>
      </c>
      <c r="S298" s="39">
        <v>0.02</v>
      </c>
      <c r="T298" s="39">
        <v>1.1428571428571429E-2</v>
      </c>
    </row>
    <row r="299" spans="1:20" x14ac:dyDescent="0.3">
      <c r="A299" s="3">
        <v>1820</v>
      </c>
      <c r="B299" s="4" t="s">
        <v>292</v>
      </c>
      <c r="C299" s="39">
        <v>0.20818225354039815</v>
      </c>
      <c r="D299" s="39">
        <v>0.58602996510911953</v>
      </c>
      <c r="E299" s="39">
        <v>8.8663884518026953E-2</v>
      </c>
      <c r="F299" s="39">
        <v>8.501516499053613E-2</v>
      </c>
      <c r="G299" s="39">
        <v>2.481129278693758E-2</v>
      </c>
      <c r="H299" s="39">
        <v>7.2974390549816418E-3</v>
      </c>
      <c r="I299" s="39">
        <v>0.20536207849640686</v>
      </c>
      <c r="J299" s="39">
        <v>0.62935323383084574</v>
      </c>
      <c r="K299" s="39">
        <v>3.4549474847982313E-2</v>
      </c>
      <c r="L299" s="39">
        <v>9.0657822001105587E-2</v>
      </c>
      <c r="M299" s="39">
        <v>3.1232725262576009E-2</v>
      </c>
      <c r="N299" s="39">
        <v>8.8446655610834712E-3</v>
      </c>
      <c r="O299" s="39">
        <v>0.23509015256588073</v>
      </c>
      <c r="P299" s="39">
        <v>0.58217753120665738</v>
      </c>
      <c r="Q299" s="39">
        <v>3.6061026352288486E-2</v>
      </c>
      <c r="R299" s="39">
        <v>0.1158113730929265</v>
      </c>
      <c r="S299" s="39">
        <v>2.0110957004160889E-2</v>
      </c>
      <c r="T299" s="39">
        <v>1.0748959778085992E-2</v>
      </c>
    </row>
    <row r="300" spans="1:20" x14ac:dyDescent="0.3">
      <c r="A300" s="3">
        <v>1822</v>
      </c>
      <c r="B300" s="4" t="s">
        <v>293</v>
      </c>
      <c r="C300" s="39">
        <v>0.20783201777914018</v>
      </c>
      <c r="D300" s="39">
        <v>0.5855621120392368</v>
      </c>
      <c r="E300" s="39">
        <v>8.8895700819986212E-2</v>
      </c>
      <c r="F300" s="39">
        <v>8.5217258027435058E-2</v>
      </c>
      <c r="G300" s="39">
        <v>2.5136025749099549E-2</v>
      </c>
      <c r="H300" s="39">
        <v>7.3568855851023074E-3</v>
      </c>
      <c r="I300" s="39">
        <v>0.20553691275167785</v>
      </c>
      <c r="J300" s="39">
        <v>0.62919463087248317</v>
      </c>
      <c r="K300" s="39">
        <v>3.4395973154362415E-2</v>
      </c>
      <c r="L300" s="39">
        <v>9.0604026845637578E-2</v>
      </c>
      <c r="M300" s="39">
        <v>3.1879194630872486E-2</v>
      </c>
      <c r="N300" s="39">
        <v>8.389261744966443E-3</v>
      </c>
      <c r="O300" s="39">
        <v>0.23430962343096234</v>
      </c>
      <c r="P300" s="39">
        <v>0.58263598326359833</v>
      </c>
      <c r="Q300" s="39">
        <v>3.6610878661087864E-2</v>
      </c>
      <c r="R300" s="39">
        <v>0.11610878661087866</v>
      </c>
      <c r="S300" s="39">
        <v>1.9874476987447699E-2</v>
      </c>
      <c r="T300" s="39">
        <v>1.0460251046025104E-2</v>
      </c>
    </row>
    <row r="301" spans="1:20" x14ac:dyDescent="0.3">
      <c r="A301" s="3">
        <v>1824</v>
      </c>
      <c r="B301" s="4" t="s">
        <v>294</v>
      </c>
      <c r="C301" s="39">
        <v>0.20813993195644201</v>
      </c>
      <c r="D301" s="39">
        <v>0.58585756383826371</v>
      </c>
      <c r="E301" s="39">
        <v>8.8734870426347284E-2</v>
      </c>
      <c r="F301" s="39">
        <v>8.499120998646717E-2</v>
      </c>
      <c r="G301" s="39">
        <v>2.4890282924608247E-2</v>
      </c>
      <c r="H301" s="39">
        <v>7.3861408678715518E-3</v>
      </c>
      <c r="I301" s="39">
        <v>0.20509301616346448</v>
      </c>
      <c r="J301" s="39">
        <v>0.62961268679475446</v>
      </c>
      <c r="K301" s="39">
        <v>3.4614211649893263E-2</v>
      </c>
      <c r="L301" s="39">
        <v>9.0576395242451965E-2</v>
      </c>
      <c r="M301" s="39">
        <v>3.1259530344617259E-2</v>
      </c>
      <c r="N301" s="39">
        <v>8.8441598048185424E-3</v>
      </c>
      <c r="O301" s="39">
        <v>0.23494776828110162</v>
      </c>
      <c r="P301" s="39">
        <v>0.58252611585944924</v>
      </c>
      <c r="Q301" s="39">
        <v>3.5897435897435895E-2</v>
      </c>
      <c r="R301" s="39">
        <v>0.11585944919278253</v>
      </c>
      <c r="S301" s="39">
        <v>1.9943019943019943E-2</v>
      </c>
      <c r="T301" s="39">
        <v>1.0826210826210826E-2</v>
      </c>
    </row>
    <row r="302" spans="1:20" x14ac:dyDescent="0.3">
      <c r="A302" s="3">
        <v>1825</v>
      </c>
      <c r="B302" s="4" t="s">
        <v>295</v>
      </c>
      <c r="C302" s="39">
        <v>0.2072051133062173</v>
      </c>
      <c r="D302" s="39">
        <v>0.58640325392213821</v>
      </c>
      <c r="E302" s="39">
        <v>8.8320743753631595E-2</v>
      </c>
      <c r="F302" s="39">
        <v>8.5531667635095857E-2</v>
      </c>
      <c r="G302" s="39">
        <v>2.5101685066821613E-2</v>
      </c>
      <c r="H302" s="39">
        <v>7.437536316095293E-3</v>
      </c>
      <c r="I302" s="39">
        <v>0.20530726256983239</v>
      </c>
      <c r="J302" s="39">
        <v>0.62988826815642462</v>
      </c>
      <c r="K302" s="39">
        <v>3.3519553072625698E-2</v>
      </c>
      <c r="L302" s="39">
        <v>9.0782122905027934E-2</v>
      </c>
      <c r="M302" s="39">
        <v>3.2122905027932962E-2</v>
      </c>
      <c r="N302" s="39">
        <v>8.3798882681564244E-3</v>
      </c>
      <c r="O302" s="39">
        <v>0.23404255319148937</v>
      </c>
      <c r="P302" s="39">
        <v>0.5835866261398176</v>
      </c>
      <c r="Q302" s="39">
        <v>3.4954407294832825E-2</v>
      </c>
      <c r="R302" s="39">
        <v>0.11702127659574468</v>
      </c>
      <c r="S302" s="39">
        <v>1.9756838905775075E-2</v>
      </c>
      <c r="T302" s="39">
        <v>1.0638297872340425E-2</v>
      </c>
    </row>
    <row r="303" spans="1:20" x14ac:dyDescent="0.3">
      <c r="A303" s="3">
        <v>1826</v>
      </c>
      <c r="B303" s="4" t="s">
        <v>296</v>
      </c>
      <c r="C303" s="39">
        <v>0.20708067324434126</v>
      </c>
      <c r="D303" s="39">
        <v>0.58676726639582122</v>
      </c>
      <c r="E303" s="39">
        <v>8.821822402785838E-2</v>
      </c>
      <c r="F303" s="39">
        <v>8.5432385374347067E-2</v>
      </c>
      <c r="G303" s="39">
        <v>2.5072547881601858E-2</v>
      </c>
      <c r="H303" s="39">
        <v>7.4289030760301801E-3</v>
      </c>
      <c r="I303" s="39">
        <v>0.20494186046511628</v>
      </c>
      <c r="J303" s="39">
        <v>0.6308139534883721</v>
      </c>
      <c r="K303" s="39">
        <v>3.3430232558139532E-2</v>
      </c>
      <c r="L303" s="39">
        <v>9.0116279069767435E-2</v>
      </c>
      <c r="M303" s="39">
        <v>3.1976744186046513E-2</v>
      </c>
      <c r="N303" s="39">
        <v>8.7209302325581394E-3</v>
      </c>
      <c r="O303" s="39">
        <v>0.23380726698262244</v>
      </c>
      <c r="P303" s="39">
        <v>0.58451816745655605</v>
      </c>
      <c r="Q303" s="39">
        <v>3.4755134281200632E-2</v>
      </c>
      <c r="R303" s="39">
        <v>0.11532385466034756</v>
      </c>
      <c r="S303" s="39">
        <v>2.0537124802527645E-2</v>
      </c>
      <c r="T303" s="39">
        <v>1.1058451816745656E-2</v>
      </c>
    </row>
    <row r="304" spans="1:20" x14ac:dyDescent="0.3">
      <c r="A304" s="3">
        <v>1827</v>
      </c>
      <c r="B304" s="4" t="s">
        <v>297</v>
      </c>
      <c r="C304" s="39">
        <v>0.20635872825434912</v>
      </c>
      <c r="D304" s="39">
        <v>0.58728254349130171</v>
      </c>
      <c r="E304" s="39">
        <v>8.8302339532093571E-2</v>
      </c>
      <c r="F304" s="39">
        <v>8.5422915416916614E-2</v>
      </c>
      <c r="G304" s="39">
        <v>2.495500899820036E-2</v>
      </c>
      <c r="H304" s="39">
        <v>7.6784643071385727E-3</v>
      </c>
      <c r="I304" s="39">
        <v>0.20505992010652463</v>
      </c>
      <c r="J304" s="39">
        <v>0.62982689747003995</v>
      </c>
      <c r="K304" s="39">
        <v>3.3288948069241014E-2</v>
      </c>
      <c r="L304" s="39">
        <v>9.0545938748335553E-2</v>
      </c>
      <c r="M304" s="39">
        <v>3.1957390146471372E-2</v>
      </c>
      <c r="N304" s="39">
        <v>9.3209054593874838E-3</v>
      </c>
      <c r="O304" s="39">
        <v>0.233502538071066</v>
      </c>
      <c r="P304" s="39">
        <v>0.58375634517766495</v>
      </c>
      <c r="Q304" s="39">
        <v>3.553299492385787E-2</v>
      </c>
      <c r="R304" s="39">
        <v>0.116751269035533</v>
      </c>
      <c r="S304" s="39">
        <v>2.030456852791878E-2</v>
      </c>
      <c r="T304" s="39">
        <v>1.015228426395939E-2</v>
      </c>
    </row>
    <row r="305" spans="1:20" x14ac:dyDescent="0.3">
      <c r="A305" s="3">
        <v>1828</v>
      </c>
      <c r="B305" s="4" t="s">
        <v>298</v>
      </c>
      <c r="C305" s="39">
        <v>0.25430183356840619</v>
      </c>
      <c r="D305" s="39">
        <v>0.53779971791255277</v>
      </c>
      <c r="E305" s="39">
        <v>9.308885754583919E-3</v>
      </c>
      <c r="F305" s="39">
        <v>0.10310296191819461</v>
      </c>
      <c r="G305" s="39">
        <v>9.5486600846262329E-2</v>
      </c>
      <c r="H305" s="39">
        <v>0</v>
      </c>
      <c r="I305" s="39">
        <v>0.21196485845767671</v>
      </c>
      <c r="J305" s="39">
        <v>0.58806303165527807</v>
      </c>
      <c r="K305" s="39">
        <v>2.1196485845767669E-2</v>
      </c>
      <c r="L305" s="39">
        <v>0.10458792358109048</v>
      </c>
      <c r="M305" s="39">
        <v>7.4187700460186856E-2</v>
      </c>
      <c r="N305" s="39">
        <v>0</v>
      </c>
      <c r="O305" s="39">
        <v>0.22223699960101076</v>
      </c>
      <c r="P305" s="39">
        <v>0.64144168107461097</v>
      </c>
      <c r="Q305" s="39">
        <v>1.8885490091767522E-2</v>
      </c>
      <c r="R305" s="39">
        <v>9.0969543822316812E-2</v>
      </c>
      <c r="S305" s="39">
        <v>2.6466285410293919E-2</v>
      </c>
      <c r="T305" s="39">
        <v>0</v>
      </c>
    </row>
    <row r="306" spans="1:20" x14ac:dyDescent="0.3">
      <c r="A306" s="3">
        <v>1832</v>
      </c>
      <c r="B306" s="4" t="s">
        <v>299</v>
      </c>
      <c r="C306" s="39">
        <v>0.25480431216311222</v>
      </c>
      <c r="D306" s="39">
        <v>0.53784860557768921</v>
      </c>
      <c r="E306" s="39">
        <v>8.9641434262948214E-3</v>
      </c>
      <c r="F306" s="39">
        <v>0.10299976564330912</v>
      </c>
      <c r="G306" s="39">
        <v>9.5383173189594578E-2</v>
      </c>
      <c r="H306" s="39">
        <v>0</v>
      </c>
      <c r="I306" s="39">
        <v>0.21148870105226844</v>
      </c>
      <c r="J306" s="39">
        <v>0.58794778908630907</v>
      </c>
      <c r="K306" s="39">
        <v>2.185038238169168E-2</v>
      </c>
      <c r="L306" s="39">
        <v>0.10493933643838768</v>
      </c>
      <c r="M306" s="39">
        <v>7.377379104134324E-2</v>
      </c>
      <c r="N306" s="39">
        <v>0</v>
      </c>
      <c r="O306" s="39">
        <v>0.22219053051911009</v>
      </c>
      <c r="P306" s="39">
        <v>0.64118653736451792</v>
      </c>
      <c r="Q306" s="39">
        <v>1.9509412435824304E-2</v>
      </c>
      <c r="R306" s="39">
        <v>9.0530519110096977E-2</v>
      </c>
      <c r="S306" s="39">
        <v>2.6583000570450658E-2</v>
      </c>
      <c r="T306" s="39">
        <v>0</v>
      </c>
    </row>
    <row r="307" spans="1:20" x14ac:dyDescent="0.3">
      <c r="A307" s="3">
        <v>1833</v>
      </c>
      <c r="B307" s="4" t="s">
        <v>300</v>
      </c>
      <c r="C307" s="39">
        <v>0.25488790867155875</v>
      </c>
      <c r="D307" s="39">
        <v>0.53735200008075024</v>
      </c>
      <c r="E307" s="39">
        <v>9.2660819008589801E-3</v>
      </c>
      <c r="F307" s="39">
        <v>0.10308768458983961</v>
      </c>
      <c r="G307" s="39">
        <v>9.5406324756992456E-2</v>
      </c>
      <c r="H307" s="39">
        <v>0</v>
      </c>
      <c r="I307" s="39">
        <v>0.21217147996402519</v>
      </c>
      <c r="J307" s="39">
        <v>0.58752872988907767</v>
      </c>
      <c r="K307" s="39">
        <v>2.1834715699010698E-2</v>
      </c>
      <c r="L307" s="39">
        <v>0.10470670530628562</v>
      </c>
      <c r="M307" s="39">
        <v>7.3758369141600902E-2</v>
      </c>
      <c r="N307" s="39">
        <v>0</v>
      </c>
      <c r="O307" s="39">
        <v>0.22231606237969909</v>
      </c>
      <c r="P307" s="39">
        <v>0.64120870487488701</v>
      </c>
      <c r="Q307" s="39">
        <v>1.9307066818556779E-2</v>
      </c>
      <c r="R307" s="39">
        <v>9.0397533095022964E-2</v>
      </c>
      <c r="S307" s="39">
        <v>2.6770632831834073E-2</v>
      </c>
      <c r="T307" s="39">
        <v>0</v>
      </c>
    </row>
    <row r="308" spans="1:20" x14ac:dyDescent="0.3">
      <c r="A308" s="3">
        <v>1834</v>
      </c>
      <c r="B308" s="4" t="s">
        <v>301</v>
      </c>
      <c r="C308" s="39">
        <v>0.25459746628524726</v>
      </c>
      <c r="D308" s="39">
        <v>0.53752894700994414</v>
      </c>
      <c r="E308" s="39">
        <v>8.9906007355946057E-3</v>
      </c>
      <c r="F308" s="39">
        <v>0.10352812968260455</v>
      </c>
      <c r="G308" s="39">
        <v>9.5354856286609446E-2</v>
      </c>
      <c r="H308" s="39">
        <v>0</v>
      </c>
      <c r="I308" s="39">
        <v>0.21172073154452006</v>
      </c>
      <c r="J308" s="39">
        <v>0.58803898010946465</v>
      </c>
      <c r="K308" s="39">
        <v>2.1492457615805635E-2</v>
      </c>
      <c r="L308" s="39">
        <v>0.10519289814443998</v>
      </c>
      <c r="M308" s="39">
        <v>7.3554932585769589E-2</v>
      </c>
      <c r="N308" s="39">
        <v>0</v>
      </c>
      <c r="O308" s="39">
        <v>0.22127506303277705</v>
      </c>
      <c r="P308" s="39">
        <v>0.64317445071437152</v>
      </c>
      <c r="Q308" s="39">
        <v>1.9330051626845961E-2</v>
      </c>
      <c r="R308" s="39">
        <v>9.0046824348661306E-2</v>
      </c>
      <c r="S308" s="39">
        <v>2.617361027734422E-2</v>
      </c>
      <c r="T308" s="39">
        <v>0</v>
      </c>
    </row>
    <row r="309" spans="1:20" x14ac:dyDescent="0.3">
      <c r="A309" s="3">
        <v>1835</v>
      </c>
      <c r="B309" s="4" t="s">
        <v>302</v>
      </c>
      <c r="C309" s="39">
        <v>0.25515743756786102</v>
      </c>
      <c r="D309" s="39">
        <v>0.53420195439739415</v>
      </c>
      <c r="E309" s="39">
        <v>1.194353963083605E-2</v>
      </c>
      <c r="F309" s="39">
        <v>0.10369163952225843</v>
      </c>
      <c r="G309" s="39">
        <v>9.5005428881650381E-2</v>
      </c>
      <c r="H309" s="39">
        <v>0</v>
      </c>
      <c r="I309" s="39">
        <v>0.21448313985627415</v>
      </c>
      <c r="J309" s="39">
        <v>0.5865118850193477</v>
      </c>
      <c r="K309" s="39">
        <v>2.1006080707573243E-2</v>
      </c>
      <c r="L309" s="39">
        <v>0.10447761194029849</v>
      </c>
      <c r="M309" s="39">
        <v>7.3521282476506356E-2</v>
      </c>
      <c r="N309" s="39">
        <v>0</v>
      </c>
      <c r="O309" s="39">
        <v>0.22446689113355778</v>
      </c>
      <c r="P309" s="39">
        <v>0.64141414141414133</v>
      </c>
      <c r="Q309" s="39">
        <v>1.6273849607182939E-2</v>
      </c>
      <c r="R309" s="39">
        <v>9.0909090909090898E-2</v>
      </c>
      <c r="S309" s="39">
        <v>2.6936026936026931E-2</v>
      </c>
      <c r="T309" s="39">
        <v>0</v>
      </c>
    </row>
    <row r="310" spans="1:20" x14ac:dyDescent="0.3">
      <c r="A310" s="3">
        <v>1836</v>
      </c>
      <c r="B310" s="4" t="s">
        <v>303</v>
      </c>
      <c r="C310" s="39">
        <v>0.25503753457131567</v>
      </c>
      <c r="D310" s="39">
        <v>0.53575661793757412</v>
      </c>
      <c r="E310" s="39">
        <v>1.0865270644014224E-2</v>
      </c>
      <c r="F310" s="39">
        <v>0.10331884630580798</v>
      </c>
      <c r="G310" s="39">
        <v>9.5021730541288027E-2</v>
      </c>
      <c r="H310" s="39">
        <v>0</v>
      </c>
      <c r="I310" s="39">
        <v>0.21182170542635659</v>
      </c>
      <c r="J310" s="39">
        <v>0.58740310077519386</v>
      </c>
      <c r="K310" s="39">
        <v>2.2093023255813953E-2</v>
      </c>
      <c r="L310" s="39">
        <v>0.10503875968992249</v>
      </c>
      <c r="M310" s="39">
        <v>7.3643410852713184E-2</v>
      </c>
      <c r="N310" s="39">
        <v>0</v>
      </c>
      <c r="O310" s="39">
        <v>0.22174674187901186</v>
      </c>
      <c r="P310" s="39">
        <v>0.64326006613499309</v>
      </c>
      <c r="Q310" s="39">
        <v>1.8478895156584321E-2</v>
      </c>
      <c r="R310" s="39">
        <v>9.0643843610192565E-2</v>
      </c>
      <c r="S310" s="39">
        <v>2.5870453219218052E-2</v>
      </c>
      <c r="T310" s="39">
        <v>0</v>
      </c>
    </row>
    <row r="311" spans="1:20" x14ac:dyDescent="0.3">
      <c r="A311" s="3">
        <v>1837</v>
      </c>
      <c r="B311" s="4" t="s">
        <v>304</v>
      </c>
      <c r="C311" s="39">
        <v>0.18474037442599789</v>
      </c>
      <c r="D311" s="39">
        <v>0.52737548569410098</v>
      </c>
      <c r="E311" s="39">
        <v>3.885552808194984E-3</v>
      </c>
      <c r="F311" s="39">
        <v>0</v>
      </c>
      <c r="G311" s="39">
        <v>0.28399858707170611</v>
      </c>
      <c r="H311" s="39">
        <v>0</v>
      </c>
      <c r="I311" s="39">
        <v>0.22454196847038774</v>
      </c>
      <c r="J311" s="39">
        <v>0.50958670643374515</v>
      </c>
      <c r="K311" s="39">
        <v>4.6868342564976564E-3</v>
      </c>
      <c r="L311" s="39">
        <v>0</v>
      </c>
      <c r="M311" s="39">
        <v>0.2611844908393694</v>
      </c>
      <c r="N311" s="39">
        <v>0</v>
      </c>
      <c r="O311" s="39">
        <v>0.30297065139584822</v>
      </c>
      <c r="P311" s="39">
        <v>0.46112204724409445</v>
      </c>
      <c r="Q311" s="39">
        <v>8.1424481030780236E-3</v>
      </c>
      <c r="R311" s="39">
        <v>0</v>
      </c>
      <c r="S311" s="39">
        <v>0.21675912670007155</v>
      </c>
      <c r="T311" s="39">
        <v>1.1005726556907659E-2</v>
      </c>
    </row>
    <row r="312" spans="1:20" x14ac:dyDescent="0.3">
      <c r="A312" s="3">
        <v>1838</v>
      </c>
      <c r="B312" s="4" t="s">
        <v>305</v>
      </c>
      <c r="C312" s="39">
        <v>0.18510158013544017</v>
      </c>
      <c r="D312" s="39">
        <v>0.52708803611738153</v>
      </c>
      <c r="E312" s="39">
        <v>3.3860045146726862E-3</v>
      </c>
      <c r="F312" s="39">
        <v>0</v>
      </c>
      <c r="G312" s="39">
        <v>0.28442437923250563</v>
      </c>
      <c r="H312" s="39">
        <v>0</v>
      </c>
      <c r="I312" s="39">
        <v>0.22493224932249323</v>
      </c>
      <c r="J312" s="39">
        <v>0.51084010840108396</v>
      </c>
      <c r="K312" s="39">
        <v>4.0650406504065045E-3</v>
      </c>
      <c r="L312" s="39">
        <v>0</v>
      </c>
      <c r="M312" s="39">
        <v>0.26016260162601629</v>
      </c>
      <c r="N312" s="39">
        <v>0</v>
      </c>
      <c r="O312" s="39">
        <v>0.30227596017069702</v>
      </c>
      <c r="P312" s="39">
        <v>0.46173541963015652</v>
      </c>
      <c r="Q312" s="39">
        <v>7.5391180654338545E-3</v>
      </c>
      <c r="R312" s="39">
        <v>0</v>
      </c>
      <c r="S312" s="39">
        <v>0.21778093883357041</v>
      </c>
      <c r="T312" s="39">
        <v>1.0668563300142247E-2</v>
      </c>
    </row>
    <row r="313" spans="1:20" x14ac:dyDescent="0.3">
      <c r="A313" s="3">
        <v>1839</v>
      </c>
      <c r="B313" s="4" t="s">
        <v>306</v>
      </c>
      <c r="C313" s="39">
        <v>0.18344519015659955</v>
      </c>
      <c r="D313" s="39">
        <v>0.52796420581655479</v>
      </c>
      <c r="E313" s="39">
        <v>4.4742729306487695E-3</v>
      </c>
      <c r="F313" s="39">
        <v>0</v>
      </c>
      <c r="G313" s="39">
        <v>0.28411633109619688</v>
      </c>
      <c r="H313" s="39">
        <v>0</v>
      </c>
      <c r="I313" s="39">
        <v>0.22631578947368422</v>
      </c>
      <c r="J313" s="39">
        <v>0.50789473684210529</v>
      </c>
      <c r="K313" s="39">
        <v>5.263157894736842E-3</v>
      </c>
      <c r="L313" s="39">
        <v>0</v>
      </c>
      <c r="M313" s="39">
        <v>0.26052631578947366</v>
      </c>
      <c r="N313" s="39">
        <v>0</v>
      </c>
      <c r="O313" s="39">
        <v>0.30238945344685525</v>
      </c>
      <c r="P313" s="39">
        <v>0.46113705026091739</v>
      </c>
      <c r="Q313" s="39">
        <v>8.788794287283715E-3</v>
      </c>
      <c r="R313" s="39">
        <v>0</v>
      </c>
      <c r="S313" s="39">
        <v>0.21587475968140621</v>
      </c>
      <c r="T313" s="39">
        <v>1.1809942323537491E-2</v>
      </c>
    </row>
    <row r="314" spans="1:20" x14ac:dyDescent="0.3">
      <c r="A314" s="3">
        <v>1840</v>
      </c>
      <c r="B314" s="4" t="s">
        <v>307</v>
      </c>
      <c r="C314" s="39">
        <v>0.18449460255152109</v>
      </c>
      <c r="D314" s="39">
        <v>0.52747791952894996</v>
      </c>
      <c r="E314" s="39">
        <v>3.9254170755642784E-3</v>
      </c>
      <c r="F314" s="39">
        <v>0</v>
      </c>
      <c r="G314" s="39">
        <v>0.28410206084396467</v>
      </c>
      <c r="H314" s="39">
        <v>0</v>
      </c>
      <c r="I314" s="39">
        <v>0.22462077012835471</v>
      </c>
      <c r="J314" s="39">
        <v>0.50991831971995327</v>
      </c>
      <c r="K314" s="39">
        <v>4.6674445740956822E-3</v>
      </c>
      <c r="L314" s="39">
        <v>0</v>
      </c>
      <c r="M314" s="39">
        <v>0.26079346557759625</v>
      </c>
      <c r="N314" s="39">
        <v>0</v>
      </c>
      <c r="O314" s="39">
        <v>0.30296969696969694</v>
      </c>
      <c r="P314" s="39">
        <v>0.46157575757575758</v>
      </c>
      <c r="Q314" s="39">
        <v>7.7575757575757583E-3</v>
      </c>
      <c r="R314" s="39">
        <v>0</v>
      </c>
      <c r="S314" s="39">
        <v>0.21666666666666667</v>
      </c>
      <c r="T314" s="39">
        <v>1.1030303030303029E-2</v>
      </c>
    </row>
    <row r="315" spans="1:20" x14ac:dyDescent="0.3">
      <c r="A315" s="3">
        <v>1841</v>
      </c>
      <c r="B315" s="4" t="s">
        <v>308</v>
      </c>
      <c r="C315" s="39">
        <v>0.18487394957983194</v>
      </c>
      <c r="D315" s="39">
        <v>0.52701080432172864</v>
      </c>
      <c r="E315" s="39">
        <v>3.8415366146458585E-3</v>
      </c>
      <c r="F315" s="39">
        <v>0</v>
      </c>
      <c r="G315" s="39">
        <v>0.28427370948379349</v>
      </c>
      <c r="H315" s="39">
        <v>0</v>
      </c>
      <c r="I315" s="39">
        <v>0.22435174746335965</v>
      </c>
      <c r="J315" s="39">
        <v>0.50986471251409249</v>
      </c>
      <c r="K315" s="39">
        <v>4.5095828635851182E-3</v>
      </c>
      <c r="L315" s="39">
        <v>0</v>
      </c>
      <c r="M315" s="39">
        <v>0.26127395715896279</v>
      </c>
      <c r="N315" s="39">
        <v>0</v>
      </c>
      <c r="O315" s="39">
        <v>0.30283737426594576</v>
      </c>
      <c r="P315" s="39">
        <v>0.46156753299610448</v>
      </c>
      <c r="Q315" s="39">
        <v>7.7620791906506193E-3</v>
      </c>
      <c r="R315" s="39">
        <v>0</v>
      </c>
      <c r="S315" s="39">
        <v>0.21696028838885983</v>
      </c>
      <c r="T315" s="39">
        <v>1.0872725158439445E-2</v>
      </c>
    </row>
    <row r="316" spans="1:20" x14ac:dyDescent="0.3">
      <c r="A316" s="3">
        <v>1845</v>
      </c>
      <c r="B316" s="4" t="s">
        <v>309</v>
      </c>
      <c r="C316" s="39">
        <v>0.18544600938967137</v>
      </c>
      <c r="D316" s="39">
        <v>0.52699530516431925</v>
      </c>
      <c r="E316" s="39">
        <v>3.5211267605633804E-3</v>
      </c>
      <c r="F316" s="39">
        <v>0</v>
      </c>
      <c r="G316" s="39">
        <v>0.284037558685446</v>
      </c>
      <c r="H316" s="39">
        <v>0</v>
      </c>
      <c r="I316" s="39">
        <v>0.2244039270687237</v>
      </c>
      <c r="J316" s="39">
        <v>0.51051893408134641</v>
      </c>
      <c r="K316" s="39">
        <v>4.2075736325385693E-3</v>
      </c>
      <c r="L316" s="39">
        <v>0</v>
      </c>
      <c r="M316" s="39">
        <v>0.2608695652173913</v>
      </c>
      <c r="N316" s="39">
        <v>0</v>
      </c>
      <c r="O316" s="39">
        <v>0.30344332855093259</v>
      </c>
      <c r="P316" s="39">
        <v>0.46140602582496415</v>
      </c>
      <c r="Q316" s="39">
        <v>7.6040172166427543E-3</v>
      </c>
      <c r="R316" s="39">
        <v>0</v>
      </c>
      <c r="S316" s="39">
        <v>0.21678622668579625</v>
      </c>
      <c r="T316" s="39">
        <v>1.0760401721664276E-2</v>
      </c>
    </row>
    <row r="317" spans="1:20" x14ac:dyDescent="0.3">
      <c r="A317" s="3">
        <v>1848</v>
      </c>
      <c r="B317" s="4" t="s">
        <v>310</v>
      </c>
      <c r="C317" s="39">
        <v>0.18421052631578946</v>
      </c>
      <c r="D317" s="39">
        <v>0.52813067150635207</v>
      </c>
      <c r="E317" s="39">
        <v>3.629764065335753E-3</v>
      </c>
      <c r="F317" s="39">
        <v>0</v>
      </c>
      <c r="G317" s="39">
        <v>0.28402903811252267</v>
      </c>
      <c r="H317" s="39">
        <v>0</v>
      </c>
      <c r="I317" s="39">
        <v>0.22474226804123712</v>
      </c>
      <c r="J317" s="39">
        <v>0.50927835051546388</v>
      </c>
      <c r="K317" s="39">
        <v>4.1237113402061857E-3</v>
      </c>
      <c r="L317" s="39">
        <v>0</v>
      </c>
      <c r="M317" s="39">
        <v>0.2618556701030928</v>
      </c>
      <c r="N317" s="39">
        <v>0</v>
      </c>
      <c r="O317" s="39">
        <v>0.30225080385852088</v>
      </c>
      <c r="P317" s="39">
        <v>0.46130760986066449</v>
      </c>
      <c r="Q317" s="39">
        <v>8.0385852090032149E-3</v>
      </c>
      <c r="R317" s="39">
        <v>0</v>
      </c>
      <c r="S317" s="39">
        <v>0.21693461950696677</v>
      </c>
      <c r="T317" s="39">
        <v>1.1468381564844586E-2</v>
      </c>
    </row>
    <row r="318" spans="1:20" x14ac:dyDescent="0.3">
      <c r="A318" s="3">
        <v>1849</v>
      </c>
      <c r="B318" s="4" t="s">
        <v>311</v>
      </c>
      <c r="C318" s="39">
        <v>0.18455971049457176</v>
      </c>
      <c r="D318" s="39">
        <v>0.52714113389626061</v>
      </c>
      <c r="E318" s="39">
        <v>3.6188178528347406E-3</v>
      </c>
      <c r="F318" s="39">
        <v>0</v>
      </c>
      <c r="G318" s="39">
        <v>0.28468033775633295</v>
      </c>
      <c r="H318" s="39">
        <v>0</v>
      </c>
      <c r="I318" s="39">
        <v>0.22575757575757577</v>
      </c>
      <c r="J318" s="39">
        <v>0.50909090909090904</v>
      </c>
      <c r="K318" s="39">
        <v>4.5454545454545452E-3</v>
      </c>
      <c r="L318" s="39">
        <v>0</v>
      </c>
      <c r="M318" s="39">
        <v>0.26060606060606062</v>
      </c>
      <c r="N318" s="39">
        <v>0</v>
      </c>
      <c r="O318" s="39">
        <v>0.30347003154574131</v>
      </c>
      <c r="P318" s="39">
        <v>0.46025236593059937</v>
      </c>
      <c r="Q318" s="39">
        <v>8.3596214511041014E-3</v>
      </c>
      <c r="R318" s="39">
        <v>0</v>
      </c>
      <c r="S318" s="39">
        <v>0.21608832807570977</v>
      </c>
      <c r="T318" s="39">
        <v>1.1829652996845425E-2</v>
      </c>
    </row>
    <row r="319" spans="1:20" x14ac:dyDescent="0.3">
      <c r="A319" s="3">
        <v>1850</v>
      </c>
      <c r="B319" s="4" t="s">
        <v>312</v>
      </c>
      <c r="C319" s="39">
        <v>0.20774193548387096</v>
      </c>
      <c r="D319" s="39">
        <v>0.7587096774193548</v>
      </c>
      <c r="E319" s="39">
        <v>2.3225806451612905E-2</v>
      </c>
      <c r="F319" s="39">
        <v>0</v>
      </c>
      <c r="G319" s="39">
        <v>0</v>
      </c>
      <c r="H319" s="39">
        <v>1.032258064516129E-2</v>
      </c>
      <c r="I319" s="39">
        <v>0.2074159907300116</v>
      </c>
      <c r="J319" s="39">
        <v>0.73232908458864432</v>
      </c>
      <c r="K319" s="39">
        <v>2.3174971031286212E-2</v>
      </c>
      <c r="L319" s="39">
        <v>0</v>
      </c>
      <c r="M319" s="39">
        <v>0</v>
      </c>
      <c r="N319" s="39">
        <v>3.7079953650057937E-2</v>
      </c>
      <c r="O319" s="39">
        <v>0.23878627968337732</v>
      </c>
      <c r="P319" s="39">
        <v>0.70580474934036941</v>
      </c>
      <c r="Q319" s="39">
        <v>1.9788918205804751E-2</v>
      </c>
      <c r="R319" s="39">
        <v>0</v>
      </c>
      <c r="S319" s="39">
        <v>0</v>
      </c>
      <c r="T319" s="39">
        <v>3.5620052770448551E-2</v>
      </c>
    </row>
    <row r="320" spans="1:20" x14ac:dyDescent="0.3">
      <c r="A320" s="3">
        <v>1851</v>
      </c>
      <c r="B320" s="4" t="s">
        <v>313</v>
      </c>
      <c r="C320" s="39">
        <v>0.25672371638141811</v>
      </c>
      <c r="D320" s="39">
        <v>0.5158924205378973</v>
      </c>
      <c r="E320" s="39">
        <v>1.2224938875305624E-2</v>
      </c>
      <c r="F320" s="39">
        <v>0</v>
      </c>
      <c r="G320" s="39">
        <v>0.16992665036674817</v>
      </c>
      <c r="H320" s="39">
        <v>4.5232273838630807E-2</v>
      </c>
      <c r="I320" s="39">
        <v>0.24818401937046006</v>
      </c>
      <c r="J320" s="39">
        <v>0.53147699757869249</v>
      </c>
      <c r="K320" s="39">
        <v>1.2106537530266344E-2</v>
      </c>
      <c r="L320" s="39">
        <v>0</v>
      </c>
      <c r="M320" s="39">
        <v>0.16585956416464892</v>
      </c>
      <c r="N320" s="39">
        <v>4.2372881355932202E-2</v>
      </c>
      <c r="O320" s="39">
        <v>0.25782227784730916</v>
      </c>
      <c r="P320" s="39">
        <v>0.50938673341677099</v>
      </c>
      <c r="Q320" s="39">
        <v>1.1264080100125156E-2</v>
      </c>
      <c r="R320" s="39">
        <v>0</v>
      </c>
      <c r="S320" s="39">
        <v>0.17521902377972465</v>
      </c>
      <c r="T320" s="39">
        <v>4.630788485607009E-2</v>
      </c>
    </row>
    <row r="321" spans="1:20" x14ac:dyDescent="0.3">
      <c r="A321" s="3">
        <v>1852</v>
      </c>
      <c r="B321" s="4" t="s">
        <v>314</v>
      </c>
      <c r="C321" s="39">
        <v>0.20664206642066421</v>
      </c>
      <c r="D321" s="39">
        <v>0.75830258302583031</v>
      </c>
      <c r="E321" s="39">
        <v>2.3985239852398525E-2</v>
      </c>
      <c r="F321" s="39">
        <v>0</v>
      </c>
      <c r="G321" s="39">
        <v>0</v>
      </c>
      <c r="H321" s="39">
        <v>1.107011070110701E-2</v>
      </c>
      <c r="I321" s="39">
        <v>0.2071563088512241</v>
      </c>
      <c r="J321" s="39">
        <v>0.73258003766478341</v>
      </c>
      <c r="K321" s="39">
        <v>2.2598870056497175E-2</v>
      </c>
      <c r="L321" s="39">
        <v>0</v>
      </c>
      <c r="M321" s="39">
        <v>0</v>
      </c>
      <c r="N321" s="39">
        <v>3.7664783427495289E-2</v>
      </c>
      <c r="O321" s="39">
        <v>0.2387218045112782</v>
      </c>
      <c r="P321" s="39">
        <v>0.70676691729323304</v>
      </c>
      <c r="Q321" s="39">
        <v>1.8796992481203006E-2</v>
      </c>
      <c r="R321" s="39">
        <v>0</v>
      </c>
      <c r="S321" s="39">
        <v>0</v>
      </c>
      <c r="T321" s="39">
        <v>3.5714285714285712E-2</v>
      </c>
    </row>
    <row r="322" spans="1:20" x14ac:dyDescent="0.3">
      <c r="A322" s="3">
        <v>1853</v>
      </c>
      <c r="B322" s="4" t="s">
        <v>315</v>
      </c>
      <c r="C322" s="39">
        <v>0.20689655172413793</v>
      </c>
      <c r="D322" s="39">
        <v>0.75862068965517238</v>
      </c>
      <c r="E322" s="39">
        <v>2.4137931034482758E-2</v>
      </c>
      <c r="F322" s="39">
        <v>0</v>
      </c>
      <c r="G322" s="39">
        <v>0</v>
      </c>
      <c r="H322" s="39">
        <v>1.0344827586206896E-2</v>
      </c>
      <c r="I322" s="39">
        <v>0.20898100172711573</v>
      </c>
      <c r="J322" s="39">
        <v>0.73229706390328153</v>
      </c>
      <c r="K322" s="39">
        <v>2.2452504317789293E-2</v>
      </c>
      <c r="L322" s="39">
        <v>0</v>
      </c>
      <c r="M322" s="39">
        <v>0</v>
      </c>
      <c r="N322" s="39">
        <v>3.6269430051813469E-2</v>
      </c>
      <c r="O322" s="39">
        <v>0.2395104895104895</v>
      </c>
      <c r="P322" s="39">
        <v>0.70454545454545459</v>
      </c>
      <c r="Q322" s="39">
        <v>1.9230769230769232E-2</v>
      </c>
      <c r="R322" s="39">
        <v>0</v>
      </c>
      <c r="S322" s="39">
        <v>0</v>
      </c>
      <c r="T322" s="39">
        <v>3.6713286713286712E-2</v>
      </c>
    </row>
    <row r="323" spans="1:20" x14ac:dyDescent="0.3">
      <c r="A323" s="3">
        <v>1854</v>
      </c>
      <c r="B323" s="4" t="s">
        <v>316</v>
      </c>
      <c r="C323" s="39">
        <v>0.2075134168157424</v>
      </c>
      <c r="D323" s="39">
        <v>0.75849731663685149</v>
      </c>
      <c r="E323" s="39">
        <v>2.3255813953488372E-2</v>
      </c>
      <c r="F323" s="39">
        <v>0</v>
      </c>
      <c r="G323" s="39">
        <v>0</v>
      </c>
      <c r="H323" s="39">
        <v>1.0733452593917709E-2</v>
      </c>
      <c r="I323" s="39">
        <v>0.20723104056437389</v>
      </c>
      <c r="J323" s="39">
        <v>0.73280423280423279</v>
      </c>
      <c r="K323" s="39">
        <v>2.292768959435626E-2</v>
      </c>
      <c r="L323" s="39">
        <v>0</v>
      </c>
      <c r="M323" s="39">
        <v>0</v>
      </c>
      <c r="N323" s="39">
        <v>3.7037037037037035E-2</v>
      </c>
      <c r="O323" s="39">
        <v>0.23822222222222222</v>
      </c>
      <c r="P323" s="39">
        <v>0.70577777777777773</v>
      </c>
      <c r="Q323" s="39">
        <v>1.9555555555555555E-2</v>
      </c>
      <c r="R323" s="39">
        <v>0</v>
      </c>
      <c r="S323" s="39">
        <v>0</v>
      </c>
      <c r="T323" s="39">
        <v>3.6444444444444446E-2</v>
      </c>
    </row>
    <row r="324" spans="1:20" x14ac:dyDescent="0.3">
      <c r="A324" s="3">
        <v>1856</v>
      </c>
      <c r="B324" s="4" t="s">
        <v>317</v>
      </c>
      <c r="C324" s="39">
        <v>0.33150821304131411</v>
      </c>
      <c r="D324" s="39">
        <v>0</v>
      </c>
      <c r="E324" s="39">
        <v>0</v>
      </c>
      <c r="F324" s="39">
        <v>0</v>
      </c>
      <c r="G324" s="39">
        <v>0.1831757093081135</v>
      </c>
      <c r="H324" s="39">
        <v>0.4853160776505725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1</v>
      </c>
      <c r="O324" s="39">
        <v>0.44251242015613912</v>
      </c>
      <c r="P324" s="39">
        <v>0</v>
      </c>
      <c r="Q324" s="39">
        <v>0</v>
      </c>
      <c r="R324" s="39">
        <v>0</v>
      </c>
      <c r="S324" s="39">
        <v>0</v>
      </c>
      <c r="T324" s="39">
        <v>0.55748757984386088</v>
      </c>
    </row>
    <row r="325" spans="1:20" x14ac:dyDescent="0.3">
      <c r="A325" s="3">
        <v>1857</v>
      </c>
      <c r="B325" s="4" t="s">
        <v>318</v>
      </c>
      <c r="C325" s="39">
        <v>0.48636363636363639</v>
      </c>
      <c r="D325" s="39">
        <v>0</v>
      </c>
      <c r="E325" s="39">
        <v>0.51363636363636367</v>
      </c>
      <c r="F325" s="39">
        <v>0</v>
      </c>
      <c r="G325" s="39">
        <v>0</v>
      </c>
      <c r="H325" s="39">
        <v>0</v>
      </c>
      <c r="I325" s="39">
        <v>0.48636363636363639</v>
      </c>
      <c r="J325" s="39">
        <v>0</v>
      </c>
      <c r="K325" s="39">
        <v>0.51363636363636367</v>
      </c>
      <c r="L325" s="39">
        <v>0</v>
      </c>
      <c r="M325" s="39">
        <v>0</v>
      </c>
      <c r="N325" s="39">
        <v>0</v>
      </c>
      <c r="O325" s="39" t="e">
        <v>#VALUE!</v>
      </c>
      <c r="P325" s="39" t="e">
        <v>#VALUE!</v>
      </c>
      <c r="Q325" s="39" t="e">
        <v>#VALUE!</v>
      </c>
      <c r="R325" s="39" t="e">
        <v>#VALUE!</v>
      </c>
      <c r="S325" s="39" t="e">
        <v>#VALUE!</v>
      </c>
      <c r="T325" s="39" t="e">
        <v>#VALUE!</v>
      </c>
    </row>
    <row r="326" spans="1:20" x14ac:dyDescent="0.3">
      <c r="A326" s="3">
        <v>1859</v>
      </c>
      <c r="B326" s="4" t="s">
        <v>319</v>
      </c>
      <c r="C326" s="39">
        <v>0.17117117117117117</v>
      </c>
      <c r="D326" s="39">
        <v>0.52102102102102099</v>
      </c>
      <c r="E326" s="39">
        <v>0</v>
      </c>
      <c r="F326" s="39">
        <v>0</v>
      </c>
      <c r="G326" s="39">
        <v>0.30780780780780781</v>
      </c>
      <c r="H326" s="39">
        <v>0</v>
      </c>
      <c r="I326" s="39">
        <v>0.2053872053872054</v>
      </c>
      <c r="J326" s="39">
        <v>0.4781144781144781</v>
      </c>
      <c r="K326" s="39">
        <v>0</v>
      </c>
      <c r="L326" s="39">
        <v>0</v>
      </c>
      <c r="M326" s="39">
        <v>0.30303030303030304</v>
      </c>
      <c r="N326" s="39">
        <v>1.3468013468013467E-2</v>
      </c>
      <c r="O326" s="39">
        <v>0.25466893039049238</v>
      </c>
      <c r="P326" s="39">
        <v>0.47028862478777589</v>
      </c>
      <c r="Q326" s="39">
        <v>8.4889643463497456E-3</v>
      </c>
      <c r="R326" s="39">
        <v>0</v>
      </c>
      <c r="S326" s="39">
        <v>0.26315789473684209</v>
      </c>
      <c r="T326" s="39">
        <v>3.3955857385398981E-3</v>
      </c>
    </row>
    <row r="327" spans="1:20" x14ac:dyDescent="0.3">
      <c r="A327" s="3">
        <v>1860</v>
      </c>
      <c r="B327" s="4" t="s">
        <v>320</v>
      </c>
      <c r="C327" s="39">
        <v>0.17008904234054154</v>
      </c>
      <c r="D327" s="39">
        <v>0.5220788660730511</v>
      </c>
      <c r="E327" s="39">
        <v>0</v>
      </c>
      <c r="F327" s="39">
        <v>0</v>
      </c>
      <c r="G327" s="39">
        <v>0.3078320915864074</v>
      </c>
      <c r="H327" s="39">
        <v>0</v>
      </c>
      <c r="I327" s="39">
        <v>0.20488385944014295</v>
      </c>
      <c r="J327" s="39">
        <v>0.47925352392297005</v>
      </c>
      <c r="K327" s="39">
        <v>0</v>
      </c>
      <c r="L327" s="39">
        <v>0</v>
      </c>
      <c r="M327" s="39">
        <v>0.3019654556283502</v>
      </c>
      <c r="N327" s="39">
        <v>1.3897161008536827E-2</v>
      </c>
      <c r="O327" s="39">
        <v>0.25363149847094801</v>
      </c>
      <c r="P327" s="39">
        <v>0.47113914373088683</v>
      </c>
      <c r="Q327" s="39">
        <v>8.2186544342507644E-3</v>
      </c>
      <c r="R327" s="39">
        <v>0</v>
      </c>
      <c r="S327" s="39">
        <v>0.26357033639143729</v>
      </c>
      <c r="T327" s="39">
        <v>3.4403669724770644E-3</v>
      </c>
    </row>
    <row r="328" spans="1:20" x14ac:dyDescent="0.3">
      <c r="A328" s="3">
        <v>1865</v>
      </c>
      <c r="B328" s="4" t="s">
        <v>321</v>
      </c>
      <c r="C328" s="39">
        <v>0.16996557659208261</v>
      </c>
      <c r="D328" s="39">
        <v>0.52216006884681587</v>
      </c>
      <c r="E328" s="39">
        <v>0</v>
      </c>
      <c r="F328" s="39">
        <v>0</v>
      </c>
      <c r="G328" s="39">
        <v>0.30787435456110157</v>
      </c>
      <c r="H328" s="39">
        <v>0</v>
      </c>
      <c r="I328" s="39">
        <v>0.20471493865768584</v>
      </c>
      <c r="J328" s="39">
        <v>0.47943228289631945</v>
      </c>
      <c r="K328" s="39">
        <v>0</v>
      </c>
      <c r="L328" s="39">
        <v>0</v>
      </c>
      <c r="M328" s="39">
        <v>0.30190040894876113</v>
      </c>
      <c r="N328" s="39">
        <v>1.3952369497233582E-2</v>
      </c>
      <c r="O328" s="39">
        <v>0.25355994487827282</v>
      </c>
      <c r="P328" s="39">
        <v>0.47129076711070278</v>
      </c>
      <c r="Q328" s="39">
        <v>8.2682590721175932E-3</v>
      </c>
      <c r="R328" s="39">
        <v>0</v>
      </c>
      <c r="S328" s="39">
        <v>0.2634359209921911</v>
      </c>
      <c r="T328" s="39">
        <v>3.445107946715664E-3</v>
      </c>
    </row>
    <row r="329" spans="1:20" x14ac:dyDescent="0.3">
      <c r="A329" s="3">
        <v>1866</v>
      </c>
      <c r="B329" s="4" t="s">
        <v>322</v>
      </c>
      <c r="C329" s="39">
        <v>0.25736484299125933</v>
      </c>
      <c r="D329" s="39">
        <v>0.51602460343153123</v>
      </c>
      <c r="E329" s="39">
        <v>1.1654257041113629E-2</v>
      </c>
      <c r="F329" s="39">
        <v>0</v>
      </c>
      <c r="G329" s="39">
        <v>0.16995791518290709</v>
      </c>
      <c r="H329" s="39">
        <v>4.4998381353188732E-2</v>
      </c>
      <c r="I329" s="39">
        <v>0.24901832460732984</v>
      </c>
      <c r="J329" s="39">
        <v>0.53075916230366493</v>
      </c>
      <c r="K329" s="39">
        <v>1.1780104712041885E-2</v>
      </c>
      <c r="L329" s="39">
        <v>0</v>
      </c>
      <c r="M329" s="39">
        <v>0.16655759162303665</v>
      </c>
      <c r="N329" s="39">
        <v>4.1884816753926704E-2</v>
      </c>
      <c r="O329" s="39">
        <v>0.25898555592878736</v>
      </c>
      <c r="P329" s="39">
        <v>0.50856567013772258</v>
      </c>
      <c r="Q329" s="39">
        <v>1.1084984884111521E-2</v>
      </c>
      <c r="R329" s="39">
        <v>0</v>
      </c>
      <c r="S329" s="39">
        <v>0.17534430634867315</v>
      </c>
      <c r="T329" s="39">
        <v>4.6019482700705411E-2</v>
      </c>
    </row>
    <row r="330" spans="1:20" x14ac:dyDescent="0.3">
      <c r="A330" s="3">
        <v>1867</v>
      </c>
      <c r="B330" s="4" t="s">
        <v>127</v>
      </c>
      <c r="C330" s="39">
        <v>0.25694444444444442</v>
      </c>
      <c r="D330" s="39">
        <v>0.51587301587301593</v>
      </c>
      <c r="E330" s="39">
        <v>1.1904761904761904E-2</v>
      </c>
      <c r="F330" s="39">
        <v>0</v>
      </c>
      <c r="G330" s="39">
        <v>0.16964285714285715</v>
      </c>
      <c r="H330" s="39">
        <v>4.5634920634920632E-2</v>
      </c>
      <c r="I330" s="39">
        <v>0.249500998003992</v>
      </c>
      <c r="J330" s="39">
        <v>0.52994011976047906</v>
      </c>
      <c r="K330" s="39">
        <v>1.1976047904191617E-2</v>
      </c>
      <c r="L330" s="39">
        <v>0</v>
      </c>
      <c r="M330" s="39">
        <v>0.16666666666666666</v>
      </c>
      <c r="N330" s="39">
        <v>4.1916167664670656E-2</v>
      </c>
      <c r="O330" s="39">
        <v>0.25899280575539568</v>
      </c>
      <c r="P330" s="39">
        <v>0.50770811921891057</v>
      </c>
      <c r="Q330" s="39">
        <v>1.1305241521068859E-2</v>
      </c>
      <c r="R330" s="39">
        <v>0</v>
      </c>
      <c r="S330" s="39">
        <v>0.17574511819116137</v>
      </c>
      <c r="T330" s="39">
        <v>4.6248715313463515E-2</v>
      </c>
    </row>
    <row r="331" spans="1:20" x14ac:dyDescent="0.3">
      <c r="A331" s="3">
        <v>1868</v>
      </c>
      <c r="B331" s="4" t="s">
        <v>323</v>
      </c>
      <c r="C331" s="39">
        <v>0.25780346820809247</v>
      </c>
      <c r="D331" s="39">
        <v>0.51560693641618494</v>
      </c>
      <c r="E331" s="39">
        <v>1.1560693641618497E-2</v>
      </c>
      <c r="F331" s="39">
        <v>0</v>
      </c>
      <c r="G331" s="39">
        <v>0.16994219653179191</v>
      </c>
      <c r="H331" s="39">
        <v>4.5086705202312137E-2</v>
      </c>
      <c r="I331" s="39">
        <v>0.24914089347079038</v>
      </c>
      <c r="J331" s="39">
        <v>0.53092783505154639</v>
      </c>
      <c r="K331" s="39">
        <v>1.1454753722794959E-2</v>
      </c>
      <c r="L331" s="39">
        <v>0</v>
      </c>
      <c r="M331" s="39">
        <v>0.16666666666666666</v>
      </c>
      <c r="N331" s="39">
        <v>4.1809851088201601E-2</v>
      </c>
      <c r="O331" s="39">
        <v>0.2593694229625223</v>
      </c>
      <c r="P331" s="39">
        <v>0.50862581796549677</v>
      </c>
      <c r="Q331" s="39">
        <v>1.1302795954788817E-2</v>
      </c>
      <c r="R331" s="39">
        <v>0</v>
      </c>
      <c r="S331" s="39">
        <v>0.17489589530041641</v>
      </c>
      <c r="T331" s="39">
        <v>4.5806067816775729E-2</v>
      </c>
    </row>
    <row r="332" spans="1:20" x14ac:dyDescent="0.3">
      <c r="A332" s="3">
        <v>1870</v>
      </c>
      <c r="B332" s="4" t="s">
        <v>324</v>
      </c>
      <c r="C332" s="39">
        <v>0.257369905152525</v>
      </c>
      <c r="D332" s="39">
        <v>0.51602153294027175</v>
      </c>
      <c r="E332" s="39">
        <v>1.1535503716995642E-2</v>
      </c>
      <c r="F332" s="39">
        <v>0</v>
      </c>
      <c r="G332" s="39">
        <v>0.16995642143040246</v>
      </c>
      <c r="H332" s="39">
        <v>4.5116636759805179E-2</v>
      </c>
      <c r="I332" s="39">
        <v>0.24905183312262957</v>
      </c>
      <c r="J332" s="39">
        <v>0.53097345132743368</v>
      </c>
      <c r="K332" s="39">
        <v>1.1630847029077117E-2</v>
      </c>
      <c r="L332" s="39">
        <v>0</v>
      </c>
      <c r="M332" s="39">
        <v>0.1663716814159292</v>
      </c>
      <c r="N332" s="39">
        <v>4.1972187104930468E-2</v>
      </c>
      <c r="O332" s="39">
        <v>0.25908618899273106</v>
      </c>
      <c r="P332" s="39">
        <v>0.50856697819314645</v>
      </c>
      <c r="Q332" s="39">
        <v>1.1163032191069575E-2</v>
      </c>
      <c r="R332" s="39">
        <v>0</v>
      </c>
      <c r="S332" s="39">
        <v>0.17523364485981308</v>
      </c>
      <c r="T332" s="39">
        <v>4.5950155763239874E-2</v>
      </c>
    </row>
    <row r="333" spans="1:20" x14ac:dyDescent="0.3">
      <c r="A333" s="3">
        <v>1871</v>
      </c>
      <c r="B333" s="4" t="s">
        <v>325</v>
      </c>
      <c r="C333" s="39">
        <v>0.25696269048870207</v>
      </c>
      <c r="D333" s="39">
        <v>0.51602732527588024</v>
      </c>
      <c r="E333" s="39">
        <v>1.1560693641618497E-2</v>
      </c>
      <c r="F333" s="39">
        <v>0</v>
      </c>
      <c r="G333" s="39">
        <v>0.17025748817656333</v>
      </c>
      <c r="H333" s="39">
        <v>4.5191802417235943E-2</v>
      </c>
      <c r="I333" s="39">
        <v>0.24879614767255218</v>
      </c>
      <c r="J333" s="39">
        <v>0.53076511503477797</v>
      </c>
      <c r="K333" s="39">
        <v>1.1771000535045479E-2</v>
      </c>
      <c r="L333" s="39">
        <v>0</v>
      </c>
      <c r="M333" s="39">
        <v>0.16639914392723382</v>
      </c>
      <c r="N333" s="39">
        <v>4.2268592830390583E-2</v>
      </c>
      <c r="O333" s="39">
        <v>0.25868725868725867</v>
      </c>
      <c r="P333" s="39">
        <v>0.50910093767236619</v>
      </c>
      <c r="Q333" s="39">
        <v>1.1031439602868174E-2</v>
      </c>
      <c r="R333" s="39">
        <v>0</v>
      </c>
      <c r="S333" s="39">
        <v>0.17539988968560397</v>
      </c>
      <c r="T333" s="39">
        <v>4.5780474351902925E-2</v>
      </c>
    </row>
    <row r="334" spans="1:20" x14ac:dyDescent="0.3">
      <c r="A334" s="3">
        <v>1874</v>
      </c>
      <c r="B334" s="4" t="s">
        <v>326</v>
      </c>
      <c r="C334" s="39">
        <v>0.1717557251908397</v>
      </c>
      <c r="D334" s="39">
        <v>0.52099236641221369</v>
      </c>
      <c r="E334" s="39">
        <v>0</v>
      </c>
      <c r="F334" s="39">
        <v>0</v>
      </c>
      <c r="G334" s="39">
        <v>0.30725190839694655</v>
      </c>
      <c r="H334" s="39">
        <v>0</v>
      </c>
      <c r="I334" s="39">
        <v>0.20507399577167018</v>
      </c>
      <c r="J334" s="39">
        <v>0.47780126849894294</v>
      </c>
      <c r="K334" s="39">
        <v>0</v>
      </c>
      <c r="L334" s="39">
        <v>0</v>
      </c>
      <c r="M334" s="39">
        <v>0.30232558139534882</v>
      </c>
      <c r="N334" s="39">
        <v>1.4799154334038054E-2</v>
      </c>
      <c r="O334" s="39">
        <v>0.25206611570247933</v>
      </c>
      <c r="P334" s="39">
        <v>0.47107438016528924</v>
      </c>
      <c r="Q334" s="39">
        <v>8.2644628099173556E-3</v>
      </c>
      <c r="R334" s="39">
        <v>0</v>
      </c>
      <c r="S334" s="39">
        <v>0.26446280991735538</v>
      </c>
      <c r="T334" s="39">
        <v>4.1322314049586778E-3</v>
      </c>
    </row>
    <row r="335" spans="1:20" x14ac:dyDescent="0.3">
      <c r="A335" s="3">
        <v>1902</v>
      </c>
      <c r="B335" s="4" t="s">
        <v>327</v>
      </c>
      <c r="C335" s="39">
        <v>0.13366203406836932</v>
      </c>
      <c r="D335" s="39">
        <v>0.68169963087616248</v>
      </c>
      <c r="E335" s="39">
        <v>2.7048039258031186E-2</v>
      </c>
      <c r="F335" s="39">
        <v>0</v>
      </c>
      <c r="G335" s="39">
        <v>0.13651269340793334</v>
      </c>
      <c r="H335" s="39">
        <v>2.1077602389503725E-2</v>
      </c>
      <c r="I335" s="39">
        <v>0.18255869669381888</v>
      </c>
      <c r="J335" s="39">
        <v>0.64610856321445687</v>
      </c>
      <c r="K335" s="39">
        <v>9.5831336847149022E-4</v>
      </c>
      <c r="L335" s="39">
        <v>0</v>
      </c>
      <c r="M335" s="39">
        <v>0.14196728044356219</v>
      </c>
      <c r="N335" s="39">
        <v>2.8407146279690602E-2</v>
      </c>
      <c r="O335" s="39">
        <v>0.17641878324585197</v>
      </c>
      <c r="P335" s="39">
        <v>0.65329199985909048</v>
      </c>
      <c r="Q335" s="39">
        <v>6.2704759220770069E-3</v>
      </c>
      <c r="R335" s="39">
        <v>0</v>
      </c>
      <c r="S335" s="39">
        <v>0.16401874097298058</v>
      </c>
      <c r="T335" s="39">
        <v>0</v>
      </c>
    </row>
    <row r="336" spans="1:20" x14ac:dyDescent="0.3">
      <c r="A336" s="3">
        <v>1903</v>
      </c>
      <c r="B336" s="4" t="s">
        <v>328</v>
      </c>
      <c r="C336" s="39">
        <v>0.20711275567889814</v>
      </c>
      <c r="D336" s="39">
        <v>0.75917360468701822</v>
      </c>
      <c r="E336" s="39">
        <v>2.3332305478466441E-2</v>
      </c>
      <c r="F336" s="39">
        <v>0</v>
      </c>
      <c r="G336" s="39">
        <v>0</v>
      </c>
      <c r="H336" s="39">
        <v>1.0381334155617226E-2</v>
      </c>
      <c r="I336" s="39">
        <v>0.20808647749714168</v>
      </c>
      <c r="J336" s="39">
        <v>0.73183660742126599</v>
      </c>
      <c r="K336" s="39">
        <v>2.307452447770502E-2</v>
      </c>
      <c r="L336" s="39">
        <v>0</v>
      </c>
      <c r="M336" s="39">
        <v>0</v>
      </c>
      <c r="N336" s="39">
        <v>3.7002390603887332E-2</v>
      </c>
      <c r="O336" s="39">
        <v>0.23880129476871673</v>
      </c>
      <c r="P336" s="39">
        <v>0.70585778427482515</v>
      </c>
      <c r="Q336" s="39">
        <v>1.9108280254777069E-2</v>
      </c>
      <c r="R336" s="39">
        <v>0</v>
      </c>
      <c r="S336" s="39">
        <v>0</v>
      </c>
      <c r="T336" s="39">
        <v>3.6232640701681113E-2</v>
      </c>
    </row>
    <row r="337" spans="1:20" x14ac:dyDescent="0.3">
      <c r="A337" s="3">
        <v>1911</v>
      </c>
      <c r="B337" s="4" t="s">
        <v>329</v>
      </c>
      <c r="C337" s="39">
        <v>0.20605550883095039</v>
      </c>
      <c r="D337" s="39">
        <v>0.76030277544154756</v>
      </c>
      <c r="E337" s="39">
        <v>2.3549201009251473E-2</v>
      </c>
      <c r="F337" s="39">
        <v>0</v>
      </c>
      <c r="G337" s="39">
        <v>0</v>
      </c>
      <c r="H337" s="39">
        <v>1.0092514718250631E-2</v>
      </c>
      <c r="I337" s="39">
        <v>0.20728534258456202</v>
      </c>
      <c r="J337" s="39">
        <v>0.73200346921075454</v>
      </c>
      <c r="K337" s="39">
        <v>2.3417172593235037E-2</v>
      </c>
      <c r="L337" s="39">
        <v>0</v>
      </c>
      <c r="M337" s="39">
        <v>0</v>
      </c>
      <c r="N337" s="39">
        <v>3.7294015611448399E-2</v>
      </c>
      <c r="O337" s="39">
        <v>0.2377994676131322</v>
      </c>
      <c r="P337" s="39">
        <v>0.70629991126885538</v>
      </c>
      <c r="Q337" s="39">
        <v>1.9520851818988466E-2</v>
      </c>
      <c r="R337" s="39">
        <v>0</v>
      </c>
      <c r="S337" s="39">
        <v>0</v>
      </c>
      <c r="T337" s="39">
        <v>3.6379769299023958E-2</v>
      </c>
    </row>
    <row r="338" spans="1:20" x14ac:dyDescent="0.3">
      <c r="A338" s="3">
        <v>1913</v>
      </c>
      <c r="B338" s="4" t="s">
        <v>330</v>
      </c>
      <c r="C338" s="39">
        <v>0.20620284995808885</v>
      </c>
      <c r="D338" s="39">
        <v>0.76026823134953903</v>
      </c>
      <c r="E338" s="39">
        <v>2.347024308466052E-2</v>
      </c>
      <c r="F338" s="39">
        <v>0</v>
      </c>
      <c r="G338" s="39">
        <v>0</v>
      </c>
      <c r="H338" s="39">
        <v>1.0058675607711651E-2</v>
      </c>
      <c r="I338" s="39">
        <v>0.20815632965165676</v>
      </c>
      <c r="J338" s="39">
        <v>0.73152081563296512</v>
      </c>
      <c r="K338" s="39">
        <v>2.2939677145284623E-2</v>
      </c>
      <c r="L338" s="39">
        <v>0</v>
      </c>
      <c r="M338" s="39">
        <v>0</v>
      </c>
      <c r="N338" s="39">
        <v>3.7383177570093455E-2</v>
      </c>
      <c r="O338" s="39">
        <v>0.23892267593397046</v>
      </c>
      <c r="P338" s="39">
        <v>0.70547350130321462</v>
      </c>
      <c r="Q338" s="39">
        <v>1.9113814074717638E-2</v>
      </c>
      <c r="R338" s="39">
        <v>0</v>
      </c>
      <c r="S338" s="39">
        <v>0</v>
      </c>
      <c r="T338" s="39">
        <v>3.6490008688097306E-2</v>
      </c>
    </row>
    <row r="339" spans="1:20" x14ac:dyDescent="0.3">
      <c r="A339" s="3">
        <v>1917</v>
      </c>
      <c r="B339" s="4" t="s">
        <v>331</v>
      </c>
      <c r="C339" s="39">
        <v>0.20627062706270627</v>
      </c>
      <c r="D339" s="39">
        <v>0.76072607260726077</v>
      </c>
      <c r="E339" s="39">
        <v>2.3102310231023101E-2</v>
      </c>
      <c r="F339" s="39">
        <v>0</v>
      </c>
      <c r="G339" s="39">
        <v>0</v>
      </c>
      <c r="H339" s="39">
        <v>9.9009900990099011E-3</v>
      </c>
      <c r="I339" s="39">
        <v>0.20907617504051865</v>
      </c>
      <c r="J339" s="39">
        <v>0.73095623987034031</v>
      </c>
      <c r="K339" s="39">
        <v>2.2690437601296597E-2</v>
      </c>
      <c r="L339" s="39">
        <v>0</v>
      </c>
      <c r="M339" s="39">
        <v>0</v>
      </c>
      <c r="N339" s="39">
        <v>3.7277147487844407E-2</v>
      </c>
      <c r="O339" s="39">
        <v>0.23692810457516339</v>
      </c>
      <c r="P339" s="39">
        <v>0.70751633986928109</v>
      </c>
      <c r="Q339" s="39">
        <v>1.9607843137254902E-2</v>
      </c>
      <c r="R339" s="39">
        <v>0</v>
      </c>
      <c r="S339" s="39">
        <v>0</v>
      </c>
      <c r="T339" s="39">
        <v>3.5947712418300651E-2</v>
      </c>
    </row>
    <row r="340" spans="1:20" x14ac:dyDescent="0.3">
      <c r="A340" s="3">
        <v>1919</v>
      </c>
      <c r="B340" s="4" t="s">
        <v>332</v>
      </c>
      <c r="C340" s="39">
        <v>0.20982142857142858</v>
      </c>
      <c r="D340" s="39">
        <v>0.7566964285714286</v>
      </c>
      <c r="E340" s="39">
        <v>2.2321428571428572E-2</v>
      </c>
      <c r="F340" s="39">
        <v>0</v>
      </c>
      <c r="G340" s="39">
        <v>0</v>
      </c>
      <c r="H340" s="39">
        <v>1.1160714285714286E-2</v>
      </c>
      <c r="I340" s="39">
        <v>0.20785219399538107</v>
      </c>
      <c r="J340" s="39">
        <v>0.73210161662817552</v>
      </c>
      <c r="K340" s="39">
        <v>2.3094688221709007E-2</v>
      </c>
      <c r="L340" s="39">
        <v>0</v>
      </c>
      <c r="M340" s="39">
        <v>0</v>
      </c>
      <c r="N340" s="39">
        <v>3.695150115473441E-2</v>
      </c>
      <c r="O340" s="39">
        <v>0.23720930232558141</v>
      </c>
      <c r="P340" s="39">
        <v>0.7069767441860465</v>
      </c>
      <c r="Q340" s="39">
        <v>1.8604651162790697E-2</v>
      </c>
      <c r="R340" s="39">
        <v>0</v>
      </c>
      <c r="S340" s="39">
        <v>0</v>
      </c>
      <c r="T340" s="39">
        <v>3.7209302325581395E-2</v>
      </c>
    </row>
    <row r="341" spans="1:20" x14ac:dyDescent="0.3">
      <c r="A341" s="3">
        <v>1920</v>
      </c>
      <c r="B341" s="4" t="s">
        <v>333</v>
      </c>
      <c r="C341" s="39">
        <v>0.20642201834862386</v>
      </c>
      <c r="D341" s="39">
        <v>0.75917431192660545</v>
      </c>
      <c r="E341" s="39">
        <v>2.2935779816513763E-2</v>
      </c>
      <c r="F341" s="39">
        <v>0</v>
      </c>
      <c r="G341" s="39">
        <v>0</v>
      </c>
      <c r="H341" s="39">
        <v>1.1467889908256881E-2</v>
      </c>
      <c r="I341" s="39">
        <v>0.20767494356659141</v>
      </c>
      <c r="J341" s="39">
        <v>0.73363431151241532</v>
      </c>
      <c r="K341" s="39">
        <v>2.2573363431151242E-2</v>
      </c>
      <c r="L341" s="39">
        <v>0</v>
      </c>
      <c r="M341" s="39">
        <v>0</v>
      </c>
      <c r="N341" s="39">
        <v>3.6117381489841983E-2</v>
      </c>
      <c r="O341" s="39">
        <v>0.23853211009174313</v>
      </c>
      <c r="P341" s="39">
        <v>0.70642201834862384</v>
      </c>
      <c r="Q341" s="39">
        <v>1.834862385321101E-2</v>
      </c>
      <c r="R341" s="39">
        <v>0</v>
      </c>
      <c r="S341" s="39">
        <v>0</v>
      </c>
      <c r="T341" s="39">
        <v>3.669724770642202E-2</v>
      </c>
    </row>
    <row r="342" spans="1:20" x14ac:dyDescent="0.3">
      <c r="A342" s="3">
        <v>1922</v>
      </c>
      <c r="B342" s="4" t="s">
        <v>334</v>
      </c>
      <c r="C342" s="39">
        <v>0.20383518756638902</v>
      </c>
      <c r="D342" s="39">
        <v>0.62922793089953599</v>
      </c>
      <c r="E342" s="39">
        <v>0</v>
      </c>
      <c r="F342" s="39">
        <v>0</v>
      </c>
      <c r="G342" s="39">
        <v>7.8157320959355972E-2</v>
      </c>
      <c r="H342" s="39">
        <v>8.8779560574719085E-2</v>
      </c>
      <c r="I342" s="39">
        <v>0.1906823787338997</v>
      </c>
      <c r="J342" s="39">
        <v>0.60471362016990959</v>
      </c>
      <c r="K342" s="39">
        <v>0</v>
      </c>
      <c r="L342" s="39">
        <v>0</v>
      </c>
      <c r="M342" s="39">
        <v>0.1104960263085777</v>
      </c>
      <c r="N342" s="39">
        <v>9.4107974787613055E-2</v>
      </c>
      <c r="O342" s="39">
        <v>0.19725787631271882</v>
      </c>
      <c r="P342" s="39">
        <v>0.66371061843640611</v>
      </c>
      <c r="Q342" s="39">
        <v>0</v>
      </c>
      <c r="R342" s="39">
        <v>0</v>
      </c>
      <c r="S342" s="39">
        <v>5.7292882147024514E-2</v>
      </c>
      <c r="T342" s="39">
        <v>8.1738623103850647E-2</v>
      </c>
    </row>
    <row r="343" spans="1:20" x14ac:dyDescent="0.3">
      <c r="A343" s="3">
        <v>1923</v>
      </c>
      <c r="B343" s="4" t="s">
        <v>335</v>
      </c>
      <c r="C343" s="39">
        <v>0.18225039619651348</v>
      </c>
      <c r="D343" s="39">
        <v>0.64183835182250393</v>
      </c>
      <c r="E343" s="39">
        <v>0</v>
      </c>
      <c r="F343" s="39">
        <v>0</v>
      </c>
      <c r="G343" s="39">
        <v>0</v>
      </c>
      <c r="H343" s="39">
        <v>0.17591125198098256</v>
      </c>
      <c r="I343" s="39">
        <v>0.2173314993122421</v>
      </c>
      <c r="J343" s="39">
        <v>0.76753782668500692</v>
      </c>
      <c r="K343" s="39">
        <v>0</v>
      </c>
      <c r="L343" s="39">
        <v>0</v>
      </c>
      <c r="M343" s="39">
        <v>0</v>
      </c>
      <c r="N343" s="39">
        <v>1.5130674002751032E-2</v>
      </c>
      <c r="O343" s="39">
        <v>0.25853018372703412</v>
      </c>
      <c r="P343" s="39">
        <v>0.69422572178477693</v>
      </c>
      <c r="Q343" s="39">
        <v>3.2808398950131233E-2</v>
      </c>
      <c r="R343" s="39">
        <v>0</v>
      </c>
      <c r="S343" s="39">
        <v>0</v>
      </c>
      <c r="T343" s="39">
        <v>1.4435695538057743E-2</v>
      </c>
    </row>
    <row r="344" spans="1:20" x14ac:dyDescent="0.3">
      <c r="A344" s="3">
        <v>1924</v>
      </c>
      <c r="B344" s="4" t="s">
        <v>336</v>
      </c>
      <c r="C344" s="39">
        <v>0.20488641234462066</v>
      </c>
      <c r="D344" s="39">
        <v>0.75739391341620232</v>
      </c>
      <c r="E344" s="39">
        <v>2.7432490355765109E-2</v>
      </c>
      <c r="F344" s="39">
        <v>0</v>
      </c>
      <c r="G344" s="39">
        <v>0</v>
      </c>
      <c r="H344" s="39">
        <v>1.0287183883411917E-2</v>
      </c>
      <c r="I344" s="39">
        <v>0.21896853146853146</v>
      </c>
      <c r="J344" s="39">
        <v>0.76617132867132864</v>
      </c>
      <c r="K344" s="39">
        <v>0</v>
      </c>
      <c r="L344" s="39">
        <v>0</v>
      </c>
      <c r="M344" s="39">
        <v>0</v>
      </c>
      <c r="N344" s="39">
        <v>1.486013986013986E-2</v>
      </c>
      <c r="O344" s="39">
        <v>0.2595993322203673</v>
      </c>
      <c r="P344" s="39">
        <v>0.69282136894824708</v>
      </c>
      <c r="Q344" s="39">
        <v>3.2554257095158599E-2</v>
      </c>
      <c r="R344" s="39">
        <v>0</v>
      </c>
      <c r="S344" s="39">
        <v>0</v>
      </c>
      <c r="T344" s="39">
        <v>1.5025041736227046E-2</v>
      </c>
    </row>
    <row r="345" spans="1:20" x14ac:dyDescent="0.3">
      <c r="A345" s="3">
        <v>1925</v>
      </c>
      <c r="B345" s="4" t="s">
        <v>337</v>
      </c>
      <c r="C345" s="39">
        <v>0.20512820512820512</v>
      </c>
      <c r="D345" s="39">
        <v>0.75726495726495724</v>
      </c>
      <c r="E345" s="39">
        <v>2.735042735042735E-2</v>
      </c>
      <c r="F345" s="39">
        <v>0</v>
      </c>
      <c r="G345" s="39">
        <v>0</v>
      </c>
      <c r="H345" s="39">
        <v>1.0256410256410256E-2</v>
      </c>
      <c r="I345" s="39">
        <v>0.21951219512195122</v>
      </c>
      <c r="J345" s="39">
        <v>0.76567944250871078</v>
      </c>
      <c r="K345" s="39">
        <v>0</v>
      </c>
      <c r="L345" s="39">
        <v>0</v>
      </c>
      <c r="M345" s="39">
        <v>0</v>
      </c>
      <c r="N345" s="39">
        <v>1.4808362369337979E-2</v>
      </c>
      <c r="O345" s="39">
        <v>0.2595993322203673</v>
      </c>
      <c r="P345" s="39">
        <v>0.69282136894824708</v>
      </c>
      <c r="Q345" s="39">
        <v>3.2554257095158599E-2</v>
      </c>
      <c r="R345" s="39">
        <v>0</v>
      </c>
      <c r="S345" s="39">
        <v>0</v>
      </c>
      <c r="T345" s="39">
        <v>1.5025041736227046E-2</v>
      </c>
    </row>
    <row r="346" spans="1:20" x14ac:dyDescent="0.3">
      <c r="A346" s="3">
        <v>1926</v>
      </c>
      <c r="B346" s="4" t="s">
        <v>338</v>
      </c>
      <c r="C346" s="39">
        <v>0.20601851851851852</v>
      </c>
      <c r="D346" s="39">
        <v>0.75694444444444442</v>
      </c>
      <c r="E346" s="39">
        <v>2.7777777777777776E-2</v>
      </c>
      <c r="F346" s="39">
        <v>0</v>
      </c>
      <c r="G346" s="39">
        <v>0</v>
      </c>
      <c r="H346" s="39">
        <v>9.2592592592592587E-3</v>
      </c>
      <c r="I346" s="39">
        <v>0.21933962264150944</v>
      </c>
      <c r="J346" s="39">
        <v>0.76650943396226412</v>
      </c>
      <c r="K346" s="39">
        <v>0</v>
      </c>
      <c r="L346" s="39">
        <v>0</v>
      </c>
      <c r="M346" s="39">
        <v>0</v>
      </c>
      <c r="N346" s="39">
        <v>1.4150943396226415E-2</v>
      </c>
      <c r="O346" s="39">
        <v>0.25884955752212391</v>
      </c>
      <c r="P346" s="39">
        <v>0.69247787610619471</v>
      </c>
      <c r="Q346" s="39">
        <v>3.3185840707964605E-2</v>
      </c>
      <c r="R346" s="39">
        <v>0</v>
      </c>
      <c r="S346" s="39">
        <v>0</v>
      </c>
      <c r="T346" s="39">
        <v>1.5486725663716814E-2</v>
      </c>
    </row>
    <row r="347" spans="1:20" x14ac:dyDescent="0.3">
      <c r="A347" s="3">
        <v>1927</v>
      </c>
      <c r="B347" s="4" t="s">
        <v>339</v>
      </c>
      <c r="C347" s="39">
        <v>0.20411663807890223</v>
      </c>
      <c r="D347" s="39">
        <v>0.758147512864494</v>
      </c>
      <c r="E347" s="39">
        <v>2.7444253859348199E-2</v>
      </c>
      <c r="F347" s="39">
        <v>0</v>
      </c>
      <c r="G347" s="39">
        <v>0</v>
      </c>
      <c r="H347" s="39">
        <v>1.0291595197255575E-2</v>
      </c>
      <c r="I347" s="39">
        <v>0.21917808219178081</v>
      </c>
      <c r="J347" s="39">
        <v>0.7654109589041096</v>
      </c>
      <c r="K347" s="39">
        <v>0</v>
      </c>
      <c r="L347" s="39">
        <v>0</v>
      </c>
      <c r="M347" s="39">
        <v>0</v>
      </c>
      <c r="N347" s="39">
        <v>1.5410958904109588E-2</v>
      </c>
      <c r="O347" s="39">
        <v>0.25986842105263158</v>
      </c>
      <c r="P347" s="39">
        <v>0.69243421052631582</v>
      </c>
      <c r="Q347" s="39">
        <v>3.2894736842105261E-2</v>
      </c>
      <c r="R347" s="39">
        <v>0</v>
      </c>
      <c r="S347" s="39">
        <v>0</v>
      </c>
      <c r="T347" s="39">
        <v>1.4802631578947368E-2</v>
      </c>
    </row>
    <row r="348" spans="1:20" x14ac:dyDescent="0.3">
      <c r="A348" s="3">
        <v>1928</v>
      </c>
      <c r="B348" s="4" t="s">
        <v>340</v>
      </c>
      <c r="C348" s="39">
        <v>0.20426829268292682</v>
      </c>
      <c r="D348" s="39">
        <v>0.75914634146341464</v>
      </c>
      <c r="E348" s="39">
        <v>2.7439024390243903E-2</v>
      </c>
      <c r="F348" s="39">
        <v>0</v>
      </c>
      <c r="G348" s="39">
        <v>0</v>
      </c>
      <c r="H348" s="39">
        <v>9.1463414634146336E-3</v>
      </c>
      <c r="I348" s="39">
        <v>0.22018348623853212</v>
      </c>
      <c r="J348" s="39">
        <v>0.76452599388379205</v>
      </c>
      <c r="K348" s="39">
        <v>0</v>
      </c>
      <c r="L348" s="39">
        <v>0</v>
      </c>
      <c r="M348" s="39">
        <v>0</v>
      </c>
      <c r="N348" s="39">
        <v>1.5290519877675841E-2</v>
      </c>
      <c r="O348" s="39">
        <v>0.25862068965517243</v>
      </c>
      <c r="P348" s="39">
        <v>0.6954022988505747</v>
      </c>
      <c r="Q348" s="39">
        <v>3.1609195402298854E-2</v>
      </c>
      <c r="R348" s="39">
        <v>0</v>
      </c>
      <c r="S348" s="39">
        <v>0</v>
      </c>
      <c r="T348" s="39">
        <v>1.4367816091954023E-2</v>
      </c>
    </row>
    <row r="349" spans="1:20" x14ac:dyDescent="0.3">
      <c r="A349" s="3">
        <v>1929</v>
      </c>
      <c r="B349" s="4" t="s">
        <v>341</v>
      </c>
      <c r="C349" s="39">
        <v>0.20474777448071216</v>
      </c>
      <c r="D349" s="39">
        <v>0.75667655786350152</v>
      </c>
      <c r="E349" s="39">
        <v>2.6706231454005934E-2</v>
      </c>
      <c r="F349" s="39">
        <v>0</v>
      </c>
      <c r="G349" s="39">
        <v>0</v>
      </c>
      <c r="H349" s="39">
        <v>1.1869436201780416E-2</v>
      </c>
      <c r="I349" s="39">
        <v>0.22089552238805971</v>
      </c>
      <c r="J349" s="39">
        <v>0.76417910447761195</v>
      </c>
      <c r="K349" s="39">
        <v>0</v>
      </c>
      <c r="L349" s="39">
        <v>0</v>
      </c>
      <c r="M349" s="39">
        <v>0</v>
      </c>
      <c r="N349" s="39">
        <v>1.4925373134328358E-2</v>
      </c>
      <c r="O349" s="39">
        <v>0.25936599423631124</v>
      </c>
      <c r="P349" s="39">
        <v>0.6945244956772334</v>
      </c>
      <c r="Q349" s="39">
        <v>3.1700288184438041E-2</v>
      </c>
      <c r="R349" s="39">
        <v>0</v>
      </c>
      <c r="S349" s="39">
        <v>0</v>
      </c>
      <c r="T349" s="39">
        <v>1.4409221902017291E-2</v>
      </c>
    </row>
    <row r="350" spans="1:20" x14ac:dyDescent="0.3">
      <c r="A350" s="3">
        <v>1931</v>
      </c>
      <c r="B350" s="4" t="s">
        <v>342</v>
      </c>
      <c r="C350" s="39">
        <v>0.20505050505050504</v>
      </c>
      <c r="D350" s="39">
        <v>0.75707070707070712</v>
      </c>
      <c r="E350" s="39">
        <v>2.7525252525252526E-2</v>
      </c>
      <c r="F350" s="39">
        <v>0</v>
      </c>
      <c r="G350" s="39">
        <v>0</v>
      </c>
      <c r="H350" s="39">
        <v>1.0353535353535354E-2</v>
      </c>
      <c r="I350" s="39">
        <v>0.219122495561755</v>
      </c>
      <c r="J350" s="39">
        <v>0.76591427846817139</v>
      </c>
      <c r="K350" s="39">
        <v>0</v>
      </c>
      <c r="L350" s="39">
        <v>0</v>
      </c>
      <c r="M350" s="39">
        <v>0</v>
      </c>
      <c r="N350" s="39">
        <v>1.4963225970073548E-2</v>
      </c>
      <c r="O350" s="39">
        <v>0.25962487660414613</v>
      </c>
      <c r="P350" s="39">
        <v>0.6927443237907206</v>
      </c>
      <c r="Q350" s="39">
        <v>3.257650542941757E-2</v>
      </c>
      <c r="R350" s="39">
        <v>0</v>
      </c>
      <c r="S350" s="39">
        <v>0</v>
      </c>
      <c r="T350" s="39">
        <v>1.5054294175715697E-2</v>
      </c>
    </row>
    <row r="351" spans="1:20" x14ac:dyDescent="0.3">
      <c r="A351" s="3">
        <v>1933</v>
      </c>
      <c r="B351" s="4" t="s">
        <v>343</v>
      </c>
      <c r="C351" s="39">
        <v>0.20507715281234445</v>
      </c>
      <c r="D351" s="39">
        <v>0.75709308113489293</v>
      </c>
      <c r="E351" s="39">
        <v>2.7376804380288701E-2</v>
      </c>
      <c r="F351" s="39">
        <v>0</v>
      </c>
      <c r="G351" s="39">
        <v>0</v>
      </c>
      <c r="H351" s="39">
        <v>1.0452961672473868E-2</v>
      </c>
      <c r="I351" s="39">
        <v>0.21881390593047034</v>
      </c>
      <c r="J351" s="39">
        <v>0.76635991820040905</v>
      </c>
      <c r="K351" s="39">
        <v>0</v>
      </c>
      <c r="L351" s="39">
        <v>0</v>
      </c>
      <c r="M351" s="39">
        <v>0</v>
      </c>
      <c r="N351" s="39">
        <v>1.4826175869120654E-2</v>
      </c>
      <c r="O351" s="39">
        <v>0.25963884821864325</v>
      </c>
      <c r="P351" s="39">
        <v>0.69253294289897516</v>
      </c>
      <c r="Q351" s="39">
        <v>3.2698877501220108E-2</v>
      </c>
      <c r="R351" s="39">
        <v>0</v>
      </c>
      <c r="S351" s="39">
        <v>0</v>
      </c>
      <c r="T351" s="39">
        <v>1.5129331381161543E-2</v>
      </c>
    </row>
    <row r="352" spans="1:20" x14ac:dyDescent="0.3">
      <c r="A352" s="3">
        <v>1936</v>
      </c>
      <c r="B352" s="4" t="s">
        <v>344</v>
      </c>
      <c r="C352" s="39">
        <v>0.25678044756110135</v>
      </c>
      <c r="D352" s="39">
        <v>0.62132618335567702</v>
      </c>
      <c r="E352" s="39">
        <v>6.1874806641229246E-4</v>
      </c>
      <c r="F352" s="39">
        <v>0</v>
      </c>
      <c r="G352" s="39">
        <v>5.8987315664638551E-2</v>
      </c>
      <c r="H352" s="39">
        <v>6.2287305352170773E-2</v>
      </c>
      <c r="I352" s="39">
        <v>0.18191841234840131</v>
      </c>
      <c r="J352" s="39">
        <v>0.64608599779492837</v>
      </c>
      <c r="K352" s="39">
        <v>1.1025358324145535E-3</v>
      </c>
      <c r="L352" s="39">
        <v>0</v>
      </c>
      <c r="M352" s="39">
        <v>0.14222712238147739</v>
      </c>
      <c r="N352" s="39">
        <v>2.8665931642778392E-2</v>
      </c>
      <c r="O352" s="39">
        <v>0.17573696145124718</v>
      </c>
      <c r="P352" s="39">
        <v>0.65306122448979587</v>
      </c>
      <c r="Q352" s="39">
        <v>6.8027210884353739E-3</v>
      </c>
      <c r="R352" s="39">
        <v>0</v>
      </c>
      <c r="S352" s="39">
        <v>0.16439909297052155</v>
      </c>
      <c r="T352" s="39">
        <v>0</v>
      </c>
    </row>
    <row r="353" spans="1:20" x14ac:dyDescent="0.3">
      <c r="A353" s="3">
        <v>1938</v>
      </c>
      <c r="B353" s="4" t="s">
        <v>345</v>
      </c>
      <c r="C353" s="39">
        <v>0.21556886227544911</v>
      </c>
      <c r="D353" s="39">
        <v>0.44191616766467068</v>
      </c>
      <c r="E353" s="39">
        <v>0</v>
      </c>
      <c r="F353" s="39">
        <v>0</v>
      </c>
      <c r="G353" s="39">
        <v>0.28622754491017965</v>
      </c>
      <c r="H353" s="39">
        <v>5.6287425149700601E-2</v>
      </c>
      <c r="I353" s="39">
        <v>0.26770538243626063</v>
      </c>
      <c r="J353" s="39">
        <v>0.47875354107648727</v>
      </c>
      <c r="K353" s="39">
        <v>0</v>
      </c>
      <c r="L353" s="39">
        <v>0</v>
      </c>
      <c r="M353" s="39">
        <v>0.18555240793201133</v>
      </c>
      <c r="N353" s="39">
        <v>6.79886685552408E-2</v>
      </c>
      <c r="O353" s="39">
        <v>0.2978395061728395</v>
      </c>
      <c r="P353" s="39">
        <v>0.49537037037037035</v>
      </c>
      <c r="Q353" s="39">
        <v>0</v>
      </c>
      <c r="R353" s="39">
        <v>0</v>
      </c>
      <c r="S353" s="39">
        <v>0.19598765432098766</v>
      </c>
      <c r="T353" s="39">
        <v>1.0802469135802469E-2</v>
      </c>
    </row>
    <row r="354" spans="1:20" x14ac:dyDescent="0.3">
      <c r="A354" s="3">
        <v>1939</v>
      </c>
      <c r="B354" s="4" t="s">
        <v>346</v>
      </c>
      <c r="C354" s="39">
        <v>0.21636363636363637</v>
      </c>
      <c r="D354" s="39">
        <v>0.44181818181818183</v>
      </c>
      <c r="E354" s="39">
        <v>0</v>
      </c>
      <c r="F354" s="39">
        <v>0</v>
      </c>
      <c r="G354" s="39">
        <v>0.28545454545454546</v>
      </c>
      <c r="H354" s="39">
        <v>5.6363636363636366E-2</v>
      </c>
      <c r="I354" s="39">
        <v>0.26923076923076922</v>
      </c>
      <c r="J354" s="39">
        <v>0.47863247863247865</v>
      </c>
      <c r="K354" s="39">
        <v>0</v>
      </c>
      <c r="L354" s="39">
        <v>0</v>
      </c>
      <c r="M354" s="39">
        <v>0.1858974358974359</v>
      </c>
      <c r="N354" s="39">
        <v>6.623931623931624E-2</v>
      </c>
      <c r="O354" s="39">
        <v>0.29655172413793102</v>
      </c>
      <c r="P354" s="39">
        <v>0.4942528735632184</v>
      </c>
      <c r="Q354" s="39">
        <v>0</v>
      </c>
      <c r="R354" s="39">
        <v>0</v>
      </c>
      <c r="S354" s="39">
        <v>0.19770114942528735</v>
      </c>
      <c r="T354" s="39">
        <v>1.1494252873563218E-2</v>
      </c>
    </row>
    <row r="355" spans="1:20" x14ac:dyDescent="0.3">
      <c r="A355" s="3">
        <v>1940</v>
      </c>
      <c r="B355" s="4" t="s">
        <v>347</v>
      </c>
      <c r="C355" s="39">
        <v>0.21669341894060995</v>
      </c>
      <c r="D355" s="39">
        <v>0.44141252006420545</v>
      </c>
      <c r="E355" s="39">
        <v>0</v>
      </c>
      <c r="F355" s="39">
        <v>0</v>
      </c>
      <c r="G355" s="39">
        <v>0.2857142857142857</v>
      </c>
      <c r="H355" s="39">
        <v>5.6179775280898875E-2</v>
      </c>
      <c r="I355" s="39">
        <v>0.26744186046511625</v>
      </c>
      <c r="J355" s="39">
        <v>0.47868217054263568</v>
      </c>
      <c r="K355" s="39">
        <v>0</v>
      </c>
      <c r="L355" s="39">
        <v>0</v>
      </c>
      <c r="M355" s="39">
        <v>0.18604651162790697</v>
      </c>
      <c r="N355" s="39">
        <v>6.7829457364341081E-2</v>
      </c>
      <c r="O355" s="39">
        <v>0.29568788501026694</v>
      </c>
      <c r="P355" s="39">
        <v>0.49691991786447637</v>
      </c>
      <c r="Q355" s="39">
        <v>0</v>
      </c>
      <c r="R355" s="39">
        <v>0</v>
      </c>
      <c r="S355" s="39">
        <v>0.1971252566735113</v>
      </c>
      <c r="T355" s="39">
        <v>1.0266940451745379E-2</v>
      </c>
    </row>
    <row r="356" spans="1:20" x14ac:dyDescent="0.3">
      <c r="A356" s="3">
        <v>1941</v>
      </c>
      <c r="B356" s="4" t="s">
        <v>348</v>
      </c>
      <c r="C356" s="39">
        <v>0.21624850657108721</v>
      </c>
      <c r="D356" s="39">
        <v>0.44205495818399043</v>
      </c>
      <c r="E356" s="39">
        <v>0</v>
      </c>
      <c r="F356" s="39">
        <v>0</v>
      </c>
      <c r="G356" s="39">
        <v>0.28554360812425328</v>
      </c>
      <c r="H356" s="39">
        <v>5.6152927120669056E-2</v>
      </c>
      <c r="I356" s="39">
        <v>0.26867816091954022</v>
      </c>
      <c r="J356" s="39">
        <v>0.47701149425287354</v>
      </c>
      <c r="K356" s="39">
        <v>0</v>
      </c>
      <c r="L356" s="39">
        <v>0</v>
      </c>
      <c r="M356" s="39">
        <v>0.18534482758620691</v>
      </c>
      <c r="N356" s="39">
        <v>6.8965517241379309E-2</v>
      </c>
      <c r="O356" s="39">
        <v>0.29761904761904762</v>
      </c>
      <c r="P356" s="39">
        <v>0.4955357142857143</v>
      </c>
      <c r="Q356" s="39">
        <v>0</v>
      </c>
      <c r="R356" s="39">
        <v>0</v>
      </c>
      <c r="S356" s="39">
        <v>0.19642857142857142</v>
      </c>
      <c r="T356" s="39">
        <v>1.0416666666666666E-2</v>
      </c>
    </row>
    <row r="357" spans="1:20" x14ac:dyDescent="0.3">
      <c r="A357" s="3">
        <v>1942</v>
      </c>
      <c r="B357" s="4" t="s">
        <v>349</v>
      </c>
      <c r="C357" s="39">
        <v>0.21650211565585331</v>
      </c>
      <c r="D357" s="39">
        <v>0.44146685472496472</v>
      </c>
      <c r="E357" s="39">
        <v>0</v>
      </c>
      <c r="F357" s="39">
        <v>0</v>
      </c>
      <c r="G357" s="39">
        <v>0.28561354019746121</v>
      </c>
      <c r="H357" s="39">
        <v>5.6417489421720736E-2</v>
      </c>
      <c r="I357" s="39">
        <v>0.2686817800167926</v>
      </c>
      <c r="J357" s="39">
        <v>0.47774979009235935</v>
      </c>
      <c r="K357" s="39">
        <v>0</v>
      </c>
      <c r="L357" s="39">
        <v>0</v>
      </c>
      <c r="M357" s="39">
        <v>0.1855583543240974</v>
      </c>
      <c r="N357" s="39">
        <v>6.8010075566750636E-2</v>
      </c>
      <c r="O357" s="39">
        <v>0.29698581560283688</v>
      </c>
      <c r="P357" s="39">
        <v>0.49556737588652483</v>
      </c>
      <c r="Q357" s="39">
        <v>0</v>
      </c>
      <c r="R357" s="39">
        <v>0</v>
      </c>
      <c r="S357" s="39">
        <v>0.19680851063829788</v>
      </c>
      <c r="T357" s="39">
        <v>1.0638297872340425E-2</v>
      </c>
    </row>
    <row r="358" spans="1:20" x14ac:dyDescent="0.3">
      <c r="A358" s="3">
        <v>1943</v>
      </c>
      <c r="B358" s="4" t="s">
        <v>350</v>
      </c>
      <c r="C358" s="39">
        <v>0.21727748691099477</v>
      </c>
      <c r="D358" s="39">
        <v>0.43979057591623039</v>
      </c>
      <c r="E358" s="39">
        <v>0</v>
      </c>
      <c r="F358" s="39">
        <v>0</v>
      </c>
      <c r="G358" s="39">
        <v>0.28534031413612565</v>
      </c>
      <c r="H358" s="39">
        <v>5.7591623036649213E-2</v>
      </c>
      <c r="I358" s="39">
        <v>0.26911314984709478</v>
      </c>
      <c r="J358" s="39">
        <v>0.47706422018348627</v>
      </c>
      <c r="K358" s="39">
        <v>0</v>
      </c>
      <c r="L358" s="39">
        <v>0</v>
      </c>
      <c r="M358" s="39">
        <v>0.1834862385321101</v>
      </c>
      <c r="N358" s="39">
        <v>7.0336391437308868E-2</v>
      </c>
      <c r="O358" s="39">
        <v>0.29677419354838708</v>
      </c>
      <c r="P358" s="39">
        <v>0.49354838709677418</v>
      </c>
      <c r="Q358" s="39">
        <v>0</v>
      </c>
      <c r="R358" s="39">
        <v>0</v>
      </c>
      <c r="S358" s="39">
        <v>0.2</v>
      </c>
      <c r="T358" s="39">
        <v>9.6774193548387101E-3</v>
      </c>
    </row>
    <row r="359" spans="1:20" x14ac:dyDescent="0.3">
      <c r="A359" s="3">
        <v>2002</v>
      </c>
      <c r="B359" s="4" t="s">
        <v>351</v>
      </c>
      <c r="C359" s="39">
        <v>0.14911242603550295</v>
      </c>
      <c r="D359" s="39">
        <v>0.81656804733727806</v>
      </c>
      <c r="E359" s="39">
        <v>2.7218934911242602E-2</v>
      </c>
      <c r="F359" s="39">
        <v>0</v>
      </c>
      <c r="G359" s="39">
        <v>0</v>
      </c>
      <c r="H359" s="39">
        <v>7.100591715976331E-3</v>
      </c>
      <c r="I359" s="39">
        <v>0.13436692506459949</v>
      </c>
      <c r="J359" s="39">
        <v>0.83591731266149871</v>
      </c>
      <c r="K359" s="39">
        <v>2.454780361757106E-2</v>
      </c>
      <c r="L359" s="39">
        <v>0</v>
      </c>
      <c r="M359" s="39">
        <v>0</v>
      </c>
      <c r="N359" s="39">
        <v>5.1679586563307496E-3</v>
      </c>
      <c r="O359" s="39">
        <v>0.18688118811881188</v>
      </c>
      <c r="P359" s="39">
        <v>0.75371287128712872</v>
      </c>
      <c r="Q359" s="39">
        <v>5.5693069306930694E-2</v>
      </c>
      <c r="R359" s="39">
        <v>0</v>
      </c>
      <c r="S359" s="39">
        <v>0</v>
      </c>
      <c r="T359" s="39">
        <v>3.7128712871287127E-3</v>
      </c>
    </row>
    <row r="360" spans="1:20" x14ac:dyDescent="0.3">
      <c r="A360" s="3">
        <v>2003</v>
      </c>
      <c r="B360" s="4" t="s">
        <v>352</v>
      </c>
      <c r="C360" s="39">
        <v>0.18391188251001336</v>
      </c>
      <c r="D360" s="39">
        <v>0.80574098798397864</v>
      </c>
      <c r="E360" s="39">
        <v>0</v>
      </c>
      <c r="F360" s="39">
        <v>0</v>
      </c>
      <c r="G360" s="39">
        <v>0</v>
      </c>
      <c r="H360" s="39">
        <v>1.034712950600801E-2</v>
      </c>
      <c r="I360" s="39">
        <v>0.16941275876637094</v>
      </c>
      <c r="J360" s="39">
        <v>0.77017321504013514</v>
      </c>
      <c r="K360" s="39">
        <v>0</v>
      </c>
      <c r="L360" s="39">
        <v>0</v>
      </c>
      <c r="M360" s="39">
        <v>0</v>
      </c>
      <c r="N360" s="39">
        <v>6.0414026193493876E-2</v>
      </c>
      <c r="O360" s="39">
        <v>0.18857142857142858</v>
      </c>
      <c r="P360" s="39">
        <v>0.51632653061224487</v>
      </c>
      <c r="Q360" s="39">
        <v>0</v>
      </c>
      <c r="R360" s="39">
        <v>0</v>
      </c>
      <c r="S360" s="39">
        <v>0</v>
      </c>
      <c r="T360" s="39">
        <v>0.29510204081632652</v>
      </c>
    </row>
    <row r="361" spans="1:20" x14ac:dyDescent="0.3">
      <c r="A361" s="3">
        <v>2004</v>
      </c>
      <c r="B361" s="4" t="s">
        <v>353</v>
      </c>
      <c r="C361" s="39">
        <v>0.10894819466248037</v>
      </c>
      <c r="D361" s="39">
        <v>0.74693877551020404</v>
      </c>
      <c r="E361" s="39">
        <v>0</v>
      </c>
      <c r="F361" s="39">
        <v>0</v>
      </c>
      <c r="G361" s="39">
        <v>0.10926216640502355</v>
      </c>
      <c r="H361" s="39">
        <v>3.4850863422291996E-2</v>
      </c>
      <c r="I361" s="39">
        <v>0.14559386973180077</v>
      </c>
      <c r="J361" s="39">
        <v>0.68228706159740637</v>
      </c>
      <c r="K361" s="39">
        <v>3.3303860890067788E-2</v>
      </c>
      <c r="L361" s="39">
        <v>0</v>
      </c>
      <c r="M361" s="39">
        <v>9.490126731506042E-2</v>
      </c>
      <c r="N361" s="39">
        <v>4.3913940465664603E-2</v>
      </c>
      <c r="O361" s="39">
        <v>0.23551784669397308</v>
      </c>
      <c r="P361" s="39">
        <v>0.62551199531889989</v>
      </c>
      <c r="Q361" s="39">
        <v>2.1357519016968987E-2</v>
      </c>
      <c r="R361" s="39">
        <v>0</v>
      </c>
      <c r="S361" s="39">
        <v>0.10298420128730251</v>
      </c>
      <c r="T361" s="39">
        <v>1.4628437682855471E-2</v>
      </c>
    </row>
    <row r="362" spans="1:20" x14ac:dyDescent="0.3">
      <c r="A362" s="3">
        <v>2011</v>
      </c>
      <c r="B362" s="4" t="s">
        <v>354</v>
      </c>
      <c r="C362" s="39">
        <v>0.12754158964879853</v>
      </c>
      <c r="D362" s="39">
        <v>0.65249537892791132</v>
      </c>
      <c r="E362" s="39">
        <v>2.7726432532347504E-3</v>
      </c>
      <c r="F362" s="39">
        <v>0</v>
      </c>
      <c r="G362" s="39">
        <v>0.10073937153419593</v>
      </c>
      <c r="H362" s="39">
        <v>0.11645101663585952</v>
      </c>
      <c r="I362" s="39">
        <v>0.11252268602540835</v>
      </c>
      <c r="J362" s="39">
        <v>0.66333938294010886</v>
      </c>
      <c r="K362" s="39">
        <v>0</v>
      </c>
      <c r="L362" s="39">
        <v>0</v>
      </c>
      <c r="M362" s="39">
        <v>0.11524500907441017</v>
      </c>
      <c r="N362" s="39">
        <v>0.10889292196007259</v>
      </c>
      <c r="O362" s="39">
        <v>0.11700000000000001</v>
      </c>
      <c r="P362" s="39">
        <v>0.61899999999999999</v>
      </c>
      <c r="Q362" s="39">
        <v>4.4999999999999998E-2</v>
      </c>
      <c r="R362" s="39">
        <v>0</v>
      </c>
      <c r="S362" s="39">
        <v>0.11600000000000001</v>
      </c>
      <c r="T362" s="39">
        <v>0.10299999999999999</v>
      </c>
    </row>
    <row r="363" spans="1:20" x14ac:dyDescent="0.3">
      <c r="A363" s="3">
        <v>2012</v>
      </c>
      <c r="B363" s="4" t="s">
        <v>355</v>
      </c>
      <c r="C363" s="39">
        <v>0.12732278045423262</v>
      </c>
      <c r="D363" s="39">
        <v>0.65216792842395044</v>
      </c>
      <c r="E363" s="39">
        <v>3.0282174810736407E-3</v>
      </c>
      <c r="F363" s="39">
        <v>0</v>
      </c>
      <c r="G363" s="39">
        <v>0.10130763936682725</v>
      </c>
      <c r="H363" s="39">
        <v>0.11617343427391603</v>
      </c>
      <c r="I363" s="39">
        <v>0.11234323432343234</v>
      </c>
      <c r="J363" s="39">
        <v>0.6637623762376238</v>
      </c>
      <c r="K363" s="39">
        <v>3.9603960396039607E-4</v>
      </c>
      <c r="L363" s="39">
        <v>0</v>
      </c>
      <c r="M363" s="39">
        <v>0.11485148514851486</v>
      </c>
      <c r="N363" s="39">
        <v>0.10864686468646864</v>
      </c>
      <c r="O363" s="39">
        <v>0.1169413125180688</v>
      </c>
      <c r="P363" s="39">
        <v>0.61795316565481351</v>
      </c>
      <c r="Q363" s="39">
        <v>4.4955189361087021E-2</v>
      </c>
      <c r="R363" s="39">
        <v>0</v>
      </c>
      <c r="S363" s="39">
        <v>0.11679676206996242</v>
      </c>
      <c r="T363" s="39">
        <v>0.10335357039606823</v>
      </c>
    </row>
    <row r="364" spans="1:20" x14ac:dyDescent="0.3">
      <c r="A364" s="3">
        <v>2014</v>
      </c>
      <c r="B364" s="4" t="s">
        <v>356</v>
      </c>
      <c r="C364" s="39">
        <v>0.12885154061624648</v>
      </c>
      <c r="D364" s="39">
        <v>0.65266106442577032</v>
      </c>
      <c r="E364" s="39">
        <v>2.8011204481792717E-3</v>
      </c>
      <c r="F364" s="39">
        <v>0</v>
      </c>
      <c r="G364" s="39">
        <v>0.10084033613445378</v>
      </c>
      <c r="H364" s="39">
        <v>0.11484593837535013</v>
      </c>
      <c r="I364" s="39">
        <v>0.11173184357541899</v>
      </c>
      <c r="J364" s="39">
        <v>0.66480446927374304</v>
      </c>
      <c r="K364" s="39">
        <v>0</v>
      </c>
      <c r="L364" s="39">
        <v>0</v>
      </c>
      <c r="M364" s="39">
        <v>0.11452513966480447</v>
      </c>
      <c r="N364" s="39">
        <v>0.10893854748603352</v>
      </c>
      <c r="O364" s="39">
        <v>0.1178343949044586</v>
      </c>
      <c r="P364" s="39">
        <v>0.62101910828025475</v>
      </c>
      <c r="Q364" s="39">
        <v>4.4585987261146494E-2</v>
      </c>
      <c r="R364" s="39">
        <v>0</v>
      </c>
      <c r="S364" s="39">
        <v>0.11464968152866242</v>
      </c>
      <c r="T364" s="39">
        <v>0.10191082802547771</v>
      </c>
    </row>
    <row r="365" spans="1:20" x14ac:dyDescent="0.3">
      <c r="A365" s="3">
        <v>2015</v>
      </c>
      <c r="B365" s="4" t="s">
        <v>357</v>
      </c>
      <c r="C365" s="39">
        <v>0.12776412776412777</v>
      </c>
      <c r="D365" s="39">
        <v>0.65110565110565111</v>
      </c>
      <c r="E365" s="39">
        <v>2.4570024570024569E-3</v>
      </c>
      <c r="F365" s="39">
        <v>0</v>
      </c>
      <c r="G365" s="39">
        <v>0.10319410319410319</v>
      </c>
      <c r="H365" s="39">
        <v>0.11547911547911548</v>
      </c>
      <c r="I365" s="39">
        <v>0.1099476439790576</v>
      </c>
      <c r="J365" s="39">
        <v>0.66492146596858637</v>
      </c>
      <c r="K365" s="39">
        <v>0</v>
      </c>
      <c r="L365" s="39">
        <v>0</v>
      </c>
      <c r="M365" s="39">
        <v>0.11518324607329843</v>
      </c>
      <c r="N365" s="39">
        <v>0.1099476439790576</v>
      </c>
      <c r="O365" s="39">
        <v>0.11470588235294117</v>
      </c>
      <c r="P365" s="39">
        <v>0.62058823529411766</v>
      </c>
      <c r="Q365" s="39">
        <v>4.4117647058823532E-2</v>
      </c>
      <c r="R365" s="39">
        <v>0</v>
      </c>
      <c r="S365" s="39">
        <v>0.11764705882352941</v>
      </c>
      <c r="T365" s="39">
        <v>0.10294117647058823</v>
      </c>
    </row>
    <row r="366" spans="1:20" x14ac:dyDescent="0.3">
      <c r="A366" s="3">
        <v>2017</v>
      </c>
      <c r="B366" s="4" t="s">
        <v>358</v>
      </c>
      <c r="C366" s="39">
        <v>0.1111111111111111</v>
      </c>
      <c r="D366" s="39">
        <v>0.74494949494949492</v>
      </c>
      <c r="E366" s="39">
        <v>0</v>
      </c>
      <c r="F366" s="39">
        <v>0</v>
      </c>
      <c r="G366" s="39">
        <v>0.10858585858585859</v>
      </c>
      <c r="H366" s="39">
        <v>3.5353535353535352E-2</v>
      </c>
      <c r="I366" s="39">
        <v>0.14732142857142858</v>
      </c>
      <c r="J366" s="39">
        <v>0.6808035714285714</v>
      </c>
      <c r="K366" s="39">
        <v>3.3482142857142856E-2</v>
      </c>
      <c r="L366" s="39">
        <v>0</v>
      </c>
      <c r="M366" s="39">
        <v>9.375E-2</v>
      </c>
      <c r="N366" s="39">
        <v>4.4642857142857144E-2</v>
      </c>
      <c r="O366" s="39">
        <v>0.23333333333333334</v>
      </c>
      <c r="P366" s="39">
        <v>0.62666666666666671</v>
      </c>
      <c r="Q366" s="39">
        <v>2.2222222222222223E-2</v>
      </c>
      <c r="R366" s="39">
        <v>0</v>
      </c>
      <c r="S366" s="39">
        <v>0.10222222222222223</v>
      </c>
      <c r="T366" s="39">
        <v>1.5555555555555555E-2</v>
      </c>
    </row>
    <row r="367" spans="1:20" x14ac:dyDescent="0.3">
      <c r="A367" s="3">
        <v>2018</v>
      </c>
      <c r="B367" s="4" t="s">
        <v>359</v>
      </c>
      <c r="C367" s="39">
        <v>9.9009900990099015E-2</v>
      </c>
      <c r="D367" s="39">
        <v>0.73691654879773694</v>
      </c>
      <c r="E367" s="39">
        <v>4.5261669024045263E-2</v>
      </c>
      <c r="F367" s="39">
        <v>0</v>
      </c>
      <c r="G367" s="39">
        <v>0.10466760961810467</v>
      </c>
      <c r="H367" s="39">
        <v>1.4144271570014143E-2</v>
      </c>
      <c r="I367" s="39">
        <v>8.632138114209828E-2</v>
      </c>
      <c r="J367" s="39">
        <v>0.65737051792828682</v>
      </c>
      <c r="K367" s="39">
        <v>0</v>
      </c>
      <c r="L367" s="39">
        <v>0</v>
      </c>
      <c r="M367" s="39">
        <v>0.10092961487383798</v>
      </c>
      <c r="N367" s="39">
        <v>0.15537848605577689</v>
      </c>
      <c r="O367" s="39">
        <v>0.12714776632302405</v>
      </c>
      <c r="P367" s="39">
        <v>0.71305841924398627</v>
      </c>
      <c r="Q367" s="39">
        <v>5.1546391752577317E-2</v>
      </c>
      <c r="R367" s="39">
        <v>0</v>
      </c>
      <c r="S367" s="39">
        <v>0.1013745704467354</v>
      </c>
      <c r="T367" s="39">
        <v>6.8728522336769758E-3</v>
      </c>
    </row>
    <row r="368" spans="1:20" x14ac:dyDescent="0.3">
      <c r="A368" s="3">
        <v>2019</v>
      </c>
      <c r="B368" s="4" t="s">
        <v>360</v>
      </c>
      <c r="C368" s="39">
        <v>9.8488542174548999E-2</v>
      </c>
      <c r="D368" s="39">
        <v>0.73817649926864948</v>
      </c>
      <c r="E368" s="39">
        <v>4.5343734763529986E-2</v>
      </c>
      <c r="F368" s="39">
        <v>0</v>
      </c>
      <c r="G368" s="39">
        <v>0.10433934666016577</v>
      </c>
      <c r="H368" s="39">
        <v>1.3651877133105802E-2</v>
      </c>
      <c r="I368" s="39">
        <v>8.6257309941520463E-2</v>
      </c>
      <c r="J368" s="39">
        <v>0.65789473684210531</v>
      </c>
      <c r="K368" s="39">
        <v>0</v>
      </c>
      <c r="L368" s="39">
        <v>0</v>
      </c>
      <c r="M368" s="39">
        <v>0.10038986354775828</v>
      </c>
      <c r="N368" s="39">
        <v>0.15545808966861599</v>
      </c>
      <c r="O368" s="39">
        <v>0.1261437908496732</v>
      </c>
      <c r="P368" s="39">
        <v>0.71241830065359479</v>
      </c>
      <c r="Q368" s="39">
        <v>5.2287581699346407E-2</v>
      </c>
      <c r="R368" s="39">
        <v>0</v>
      </c>
      <c r="S368" s="39">
        <v>0.10261437908496732</v>
      </c>
      <c r="T368" s="39">
        <v>6.5359477124183009E-3</v>
      </c>
    </row>
    <row r="369" spans="1:20" x14ac:dyDescent="0.3">
      <c r="A369" s="3">
        <v>2020</v>
      </c>
      <c r="B369" s="4" t="s">
        <v>361</v>
      </c>
      <c r="C369" s="39">
        <v>9.8675779581375481E-2</v>
      </c>
      <c r="D369" s="39">
        <v>0.73814609141392562</v>
      </c>
      <c r="E369" s="39">
        <v>4.5279794959419049E-2</v>
      </c>
      <c r="F369" s="39">
        <v>0</v>
      </c>
      <c r="G369" s="39">
        <v>0.10422896198205894</v>
      </c>
      <c r="H369" s="39">
        <v>1.3669372063220846E-2</v>
      </c>
      <c r="I369" s="39">
        <v>8.611111111111111E-2</v>
      </c>
      <c r="J369" s="39">
        <v>0.65753968253968254</v>
      </c>
      <c r="K369" s="39">
        <v>0</v>
      </c>
      <c r="L369" s="39">
        <v>0</v>
      </c>
      <c r="M369" s="39">
        <v>0.1003968253968254</v>
      </c>
      <c r="N369" s="39">
        <v>0.15595238095238095</v>
      </c>
      <c r="O369" s="39">
        <v>0.12611665790856541</v>
      </c>
      <c r="P369" s="39">
        <v>0.7125591171833946</v>
      </c>
      <c r="Q369" s="39">
        <v>5.2023121387283239E-2</v>
      </c>
      <c r="R369" s="39">
        <v>0</v>
      </c>
      <c r="S369" s="39">
        <v>0.1024697845507094</v>
      </c>
      <c r="T369" s="39">
        <v>6.8313189700472936E-3</v>
      </c>
    </row>
    <row r="370" spans="1:20" x14ac:dyDescent="0.3">
      <c r="A370" s="3">
        <v>2021</v>
      </c>
      <c r="B370" s="4" t="s">
        <v>362</v>
      </c>
      <c r="C370" s="39">
        <v>9.8646034816247577E-2</v>
      </c>
      <c r="D370" s="39">
        <v>0.7382333978078659</v>
      </c>
      <c r="E370" s="39">
        <v>4.5776918117343648E-2</v>
      </c>
      <c r="F370" s="39">
        <v>0</v>
      </c>
      <c r="G370" s="39">
        <v>0.1038039974210187</v>
      </c>
      <c r="H370" s="39">
        <v>1.3539651837524178E-2</v>
      </c>
      <c r="I370" s="39">
        <v>8.6749851455733815E-2</v>
      </c>
      <c r="J370" s="39">
        <v>0.65715983363042185</v>
      </c>
      <c r="K370" s="39">
        <v>0</v>
      </c>
      <c r="L370" s="39">
        <v>0</v>
      </c>
      <c r="M370" s="39">
        <v>0.10041592394533572</v>
      </c>
      <c r="N370" s="39">
        <v>0.1556743909685086</v>
      </c>
      <c r="O370" s="39">
        <v>0.12617554858934169</v>
      </c>
      <c r="P370" s="39">
        <v>0.71238244514106586</v>
      </c>
      <c r="Q370" s="39">
        <v>5.2507836990595615E-2</v>
      </c>
      <c r="R370" s="39">
        <v>0</v>
      </c>
      <c r="S370" s="39">
        <v>0.10266457680250783</v>
      </c>
      <c r="T370" s="39">
        <v>6.269592476489028E-3</v>
      </c>
    </row>
    <row r="371" spans="1:20" x14ac:dyDescent="0.3">
      <c r="A371" s="3">
        <v>2022</v>
      </c>
      <c r="B371" s="4" t="s">
        <v>363</v>
      </c>
      <c r="C371" s="39">
        <v>9.8113207547169817E-2</v>
      </c>
      <c r="D371" s="39">
        <v>0.73836477987421378</v>
      </c>
      <c r="E371" s="39">
        <v>4.5283018867924525E-2</v>
      </c>
      <c r="F371" s="39">
        <v>0</v>
      </c>
      <c r="G371" s="39">
        <v>0.10440251572327044</v>
      </c>
      <c r="H371" s="39">
        <v>1.3836477987421384E-2</v>
      </c>
      <c r="I371" s="39">
        <v>8.5542168674698799E-2</v>
      </c>
      <c r="J371" s="39">
        <v>0.65783132530120481</v>
      </c>
      <c r="K371" s="39">
        <v>0</v>
      </c>
      <c r="L371" s="39">
        <v>0</v>
      </c>
      <c r="M371" s="39">
        <v>0.1</v>
      </c>
      <c r="N371" s="39">
        <v>0.15662650602409639</v>
      </c>
      <c r="O371" s="39">
        <v>0.12578616352201258</v>
      </c>
      <c r="P371" s="39">
        <v>0.71383647798742134</v>
      </c>
      <c r="Q371" s="39">
        <v>5.1886792452830191E-2</v>
      </c>
      <c r="R371" s="39">
        <v>0</v>
      </c>
      <c r="S371" s="39">
        <v>0.10220125786163523</v>
      </c>
      <c r="T371" s="39">
        <v>6.2893081761006293E-3</v>
      </c>
    </row>
    <row r="372" spans="1:20" x14ac:dyDescent="0.3">
      <c r="A372" s="3">
        <v>2023</v>
      </c>
      <c r="B372" s="4" t="s">
        <v>364</v>
      </c>
      <c r="C372" s="39">
        <v>9.9697885196374625E-2</v>
      </c>
      <c r="D372" s="39">
        <v>0.73716012084592142</v>
      </c>
      <c r="E372" s="39">
        <v>4.5317220543806644E-2</v>
      </c>
      <c r="F372" s="39">
        <v>0</v>
      </c>
      <c r="G372" s="39">
        <v>0.10422960725075529</v>
      </c>
      <c r="H372" s="39">
        <v>1.3595166163141994E-2</v>
      </c>
      <c r="I372" s="39">
        <v>8.6036671368124124E-2</v>
      </c>
      <c r="J372" s="39">
        <v>0.65726375176304652</v>
      </c>
      <c r="K372" s="39">
        <v>0</v>
      </c>
      <c r="L372" s="39">
        <v>0</v>
      </c>
      <c r="M372" s="39">
        <v>0.1001410437235543</v>
      </c>
      <c r="N372" s="39">
        <v>0.15655853314527504</v>
      </c>
      <c r="O372" s="39">
        <v>0.12660550458715597</v>
      </c>
      <c r="P372" s="39">
        <v>0.7119266055045872</v>
      </c>
      <c r="Q372" s="39">
        <v>5.1376146788990829E-2</v>
      </c>
      <c r="R372" s="39">
        <v>0</v>
      </c>
      <c r="S372" s="39">
        <v>0.10275229357798166</v>
      </c>
      <c r="T372" s="39">
        <v>7.3394495412844041E-3</v>
      </c>
    </row>
    <row r="373" spans="1:20" x14ac:dyDescent="0.3">
      <c r="A373" s="3">
        <v>2024</v>
      </c>
      <c r="B373" s="4" t="s">
        <v>365</v>
      </c>
      <c r="C373" s="39">
        <v>0.14933333333333335</v>
      </c>
      <c r="D373" s="39">
        <v>0.81333333333333335</v>
      </c>
      <c r="E373" s="39">
        <v>2.9333333333333333E-2</v>
      </c>
      <c r="F373" s="39">
        <v>0</v>
      </c>
      <c r="G373" s="39">
        <v>0</v>
      </c>
      <c r="H373" s="39">
        <v>8.0000000000000002E-3</v>
      </c>
      <c r="I373" s="39">
        <v>0.13387978142076504</v>
      </c>
      <c r="J373" s="39">
        <v>0.83333333333333337</v>
      </c>
      <c r="K373" s="39">
        <v>2.7322404371584699E-2</v>
      </c>
      <c r="L373" s="39">
        <v>0</v>
      </c>
      <c r="M373" s="39">
        <v>0</v>
      </c>
      <c r="N373" s="39">
        <v>5.4644808743169399E-3</v>
      </c>
      <c r="O373" s="39">
        <v>0.18716577540106952</v>
      </c>
      <c r="P373" s="39">
        <v>0.75668449197860965</v>
      </c>
      <c r="Q373" s="39">
        <v>5.3475935828877004E-2</v>
      </c>
      <c r="R373" s="39">
        <v>0</v>
      </c>
      <c r="S373" s="39">
        <v>0</v>
      </c>
      <c r="T373" s="39">
        <v>2.6737967914438501E-3</v>
      </c>
    </row>
    <row r="374" spans="1:20" x14ac:dyDescent="0.3">
      <c r="A374" s="3">
        <v>2025</v>
      </c>
      <c r="B374" s="4" t="s">
        <v>366</v>
      </c>
      <c r="C374" s="39">
        <v>0.14926739926739926</v>
      </c>
      <c r="D374" s="39">
        <v>0.81593406593406592</v>
      </c>
      <c r="E374" s="39">
        <v>2.7472527472527472E-2</v>
      </c>
      <c r="F374" s="39">
        <v>0</v>
      </c>
      <c r="G374" s="39">
        <v>0</v>
      </c>
      <c r="H374" s="39">
        <v>7.326007326007326E-3</v>
      </c>
      <c r="I374" s="39">
        <v>0.1342031686859273</v>
      </c>
      <c r="J374" s="39">
        <v>0.83504193849021435</v>
      </c>
      <c r="K374" s="39">
        <v>2.5163094128611369E-2</v>
      </c>
      <c r="L374" s="39">
        <v>0</v>
      </c>
      <c r="M374" s="39">
        <v>0</v>
      </c>
      <c r="N374" s="39">
        <v>5.5917986952469714E-3</v>
      </c>
      <c r="O374" s="39">
        <v>0.18677390527256479</v>
      </c>
      <c r="P374" s="39">
        <v>0.75424486148346737</v>
      </c>
      <c r="Q374" s="39">
        <v>5.5406613047363718E-2</v>
      </c>
      <c r="R374" s="39">
        <v>0</v>
      </c>
      <c r="S374" s="39">
        <v>0</v>
      </c>
      <c r="T374" s="39">
        <v>3.5746201966041107E-3</v>
      </c>
    </row>
    <row r="375" spans="1:20" x14ac:dyDescent="0.3">
      <c r="A375" s="3">
        <v>2027</v>
      </c>
      <c r="B375" s="4" t="s">
        <v>367</v>
      </c>
      <c r="C375" s="39">
        <v>0.1484593837535014</v>
      </c>
      <c r="D375" s="39">
        <v>0.81792717086834732</v>
      </c>
      <c r="E375" s="39">
        <v>2.8011204481792718E-2</v>
      </c>
      <c r="F375" s="39">
        <v>0</v>
      </c>
      <c r="G375" s="39">
        <v>0</v>
      </c>
      <c r="H375" s="39">
        <v>5.6022408963585435E-3</v>
      </c>
      <c r="I375" s="39">
        <v>0.1359773371104816</v>
      </c>
      <c r="J375" s="39">
        <v>0.83286118980169976</v>
      </c>
      <c r="K375" s="39">
        <v>2.5495750708215296E-2</v>
      </c>
      <c r="L375" s="39">
        <v>0</v>
      </c>
      <c r="M375" s="39">
        <v>0</v>
      </c>
      <c r="N375" s="39">
        <v>5.6657223796033997E-3</v>
      </c>
      <c r="O375" s="39">
        <v>0.18611111111111112</v>
      </c>
      <c r="P375" s="39">
        <v>0.75555555555555554</v>
      </c>
      <c r="Q375" s="39">
        <v>5.5555555555555552E-2</v>
      </c>
      <c r="R375" s="39">
        <v>0</v>
      </c>
      <c r="S375" s="39">
        <v>0</v>
      </c>
      <c r="T375" s="39">
        <v>2.7777777777777779E-3</v>
      </c>
    </row>
    <row r="376" spans="1:20" x14ac:dyDescent="0.3">
      <c r="A376" s="3">
        <v>2028</v>
      </c>
      <c r="B376" s="4" t="s">
        <v>368</v>
      </c>
      <c r="C376" s="39">
        <v>0.14787878787878789</v>
      </c>
      <c r="D376" s="39">
        <v>0.81818181818181823</v>
      </c>
      <c r="E376" s="39">
        <v>2.6666666666666668E-2</v>
      </c>
      <c r="F376" s="39">
        <v>0</v>
      </c>
      <c r="G376" s="39">
        <v>0</v>
      </c>
      <c r="H376" s="39">
        <v>7.2727272727272727E-3</v>
      </c>
      <c r="I376" s="39">
        <v>0.1342925659472422</v>
      </c>
      <c r="J376" s="39">
        <v>0.83573141486810554</v>
      </c>
      <c r="K376" s="39">
        <v>2.5179856115107913E-2</v>
      </c>
      <c r="L376" s="39">
        <v>0</v>
      </c>
      <c r="M376" s="39">
        <v>0</v>
      </c>
      <c r="N376" s="39">
        <v>4.7961630695443642E-3</v>
      </c>
      <c r="O376" s="39">
        <v>0.18706697459584296</v>
      </c>
      <c r="P376" s="39">
        <v>0.75404157043879905</v>
      </c>
      <c r="Q376" s="39">
        <v>5.5427251732101619E-2</v>
      </c>
      <c r="R376" s="39">
        <v>0</v>
      </c>
      <c r="S376" s="39">
        <v>0</v>
      </c>
      <c r="T376" s="39">
        <v>3.4642032332563512E-3</v>
      </c>
    </row>
    <row r="377" spans="1:20" x14ac:dyDescent="0.3">
      <c r="A377" s="3">
        <v>2030</v>
      </c>
      <c r="B377" s="6" t="s">
        <v>369</v>
      </c>
      <c r="C377" s="39">
        <v>0.14917560847945563</v>
      </c>
      <c r="D377" s="39">
        <v>0.81627846113582836</v>
      </c>
      <c r="E377" s="39">
        <v>2.747971735147867E-2</v>
      </c>
      <c r="F377" s="39">
        <v>0</v>
      </c>
      <c r="G377" s="39">
        <v>0</v>
      </c>
      <c r="H377" s="39">
        <v>7.0662130332373721E-3</v>
      </c>
      <c r="I377" s="39">
        <v>0.13418530351437699</v>
      </c>
      <c r="J377" s="39">
        <v>0.83519701810436631</v>
      </c>
      <c r="K377" s="39">
        <v>2.5292864749733759E-2</v>
      </c>
      <c r="L377" s="39">
        <v>0</v>
      </c>
      <c r="M377" s="39">
        <v>0</v>
      </c>
      <c r="N377" s="39">
        <v>5.3248136315228968E-3</v>
      </c>
      <c r="O377" s="39">
        <v>0.18705035971223022</v>
      </c>
      <c r="P377" s="39">
        <v>0.75411099691675232</v>
      </c>
      <c r="Q377" s="39">
        <v>5.5241521068859198E-2</v>
      </c>
      <c r="R377" s="39">
        <v>0</v>
      </c>
      <c r="S377" s="39">
        <v>0</v>
      </c>
      <c r="T377" s="39">
        <v>3.5971223021582736E-3</v>
      </c>
    </row>
    <row r="378" spans="1:20" x14ac:dyDescent="0.3">
      <c r="A378" s="3">
        <v>5001</v>
      </c>
      <c r="B378" s="4" t="s">
        <v>370</v>
      </c>
      <c r="C378" s="39">
        <v>0.23982928288589495</v>
      </c>
      <c r="D378" s="39">
        <v>0.64252834511435764</v>
      </c>
      <c r="E378" s="39">
        <v>5.5253053996277786E-2</v>
      </c>
      <c r="F378" s="39">
        <v>0</v>
      </c>
      <c r="G378" s="39">
        <v>6.0138846712387672E-2</v>
      </c>
      <c r="H378" s="39">
        <v>2.2504712910820001E-3</v>
      </c>
      <c r="I378" s="39">
        <v>0.24863278807528896</v>
      </c>
      <c r="J378" s="39">
        <v>0.66081401342658541</v>
      </c>
      <c r="K378" s="39">
        <v>3.6313087718121015E-2</v>
      </c>
      <c r="L378" s="39">
        <v>0</v>
      </c>
      <c r="M378" s="39">
        <v>5.0856013444886036E-2</v>
      </c>
      <c r="N378" s="39">
        <v>3.384097335118665E-3</v>
      </c>
      <c r="O378" s="39">
        <v>0.25545074532691853</v>
      </c>
      <c r="P378" s="39">
        <v>0.67843994005836417</v>
      </c>
      <c r="Q378" s="39">
        <v>1.1089202618503036E-2</v>
      </c>
      <c r="R378" s="39">
        <v>0</v>
      </c>
      <c r="S378" s="39">
        <v>5.1660225569839895E-2</v>
      </c>
      <c r="T378" s="39">
        <v>3.3598864263743198E-3</v>
      </c>
    </row>
    <row r="379" spans="1:20" x14ac:dyDescent="0.3">
      <c r="A379" s="3">
        <v>5004</v>
      </c>
      <c r="B379" s="4" t="s">
        <v>371</v>
      </c>
      <c r="C379" s="39">
        <v>0.2265397536394177</v>
      </c>
      <c r="D379" s="39">
        <v>0.52418812989921615</v>
      </c>
      <c r="E379" s="39">
        <v>3.8409854423292276E-2</v>
      </c>
      <c r="F379" s="39">
        <v>0.1284434490481523</v>
      </c>
      <c r="G379" s="39">
        <v>0</v>
      </c>
      <c r="H379" s="39">
        <v>8.2418812989921611E-2</v>
      </c>
      <c r="I379" s="39">
        <v>0.23794549266247381</v>
      </c>
      <c r="J379" s="39">
        <v>0.4987188446307943</v>
      </c>
      <c r="K379" s="39">
        <v>2.8534824132308408E-2</v>
      </c>
      <c r="L379" s="39">
        <v>0.14721639878872583</v>
      </c>
      <c r="M379" s="39">
        <v>0</v>
      </c>
      <c r="N379" s="39">
        <v>8.7584439785697646E-2</v>
      </c>
      <c r="O379" s="39">
        <v>0.21890109890109891</v>
      </c>
      <c r="P379" s="39">
        <v>0.53384615384615386</v>
      </c>
      <c r="Q379" s="39">
        <v>2.0879120879120878E-2</v>
      </c>
      <c r="R379" s="39">
        <v>0.14659340659340658</v>
      </c>
      <c r="S379" s="39">
        <v>0</v>
      </c>
      <c r="T379" s="39">
        <v>7.9780219780219777E-2</v>
      </c>
    </row>
    <row r="380" spans="1:20" x14ac:dyDescent="0.3">
      <c r="A380" s="3">
        <v>5005</v>
      </c>
      <c r="B380" s="4" t="s">
        <v>372</v>
      </c>
      <c r="C380" s="39">
        <v>0.26462395543175488</v>
      </c>
      <c r="D380" s="39">
        <v>0.5701735590314978</v>
      </c>
      <c r="E380" s="39">
        <v>3.8568673666166701E-3</v>
      </c>
      <c r="F380" s="39">
        <v>0.12170559245768159</v>
      </c>
      <c r="G380" s="39">
        <v>3.9640025712449109E-2</v>
      </c>
      <c r="H380" s="39">
        <v>0</v>
      </c>
      <c r="I380" s="39">
        <v>0.29445172564438621</v>
      </c>
      <c r="J380" s="39">
        <v>0.55963302752293576</v>
      </c>
      <c r="K380" s="39">
        <v>0</v>
      </c>
      <c r="L380" s="39">
        <v>0.12975098296199214</v>
      </c>
      <c r="M380" s="39">
        <v>1.616426387068589E-2</v>
      </c>
      <c r="N380" s="39">
        <v>0</v>
      </c>
      <c r="O380" s="39">
        <v>0.33893666927286942</v>
      </c>
      <c r="P380" s="39">
        <v>0.51817826426896008</v>
      </c>
      <c r="Q380" s="39">
        <v>2.9319781078967944E-3</v>
      </c>
      <c r="R380" s="39">
        <v>0.12490226739640344</v>
      </c>
      <c r="S380" s="39">
        <v>1.5050820953870211E-2</v>
      </c>
      <c r="T380" s="39">
        <v>0</v>
      </c>
    </row>
    <row r="381" spans="1:20" x14ac:dyDescent="0.3">
      <c r="A381" s="3">
        <v>5011</v>
      </c>
      <c r="B381" s="4" t="s">
        <v>373</v>
      </c>
      <c r="C381" s="39">
        <v>0.21500843170320405</v>
      </c>
      <c r="D381" s="39">
        <v>0.70320404721753793</v>
      </c>
      <c r="E381" s="39">
        <v>4.2158516020236091E-2</v>
      </c>
      <c r="F381" s="39">
        <v>0</v>
      </c>
      <c r="G381" s="39">
        <v>3.9629005059021921E-2</v>
      </c>
      <c r="H381" s="39">
        <v>0</v>
      </c>
      <c r="I381" s="39">
        <v>0.23728813559322035</v>
      </c>
      <c r="J381" s="39">
        <v>0.6322033898305085</v>
      </c>
      <c r="K381" s="39">
        <v>5.3389830508474574E-2</v>
      </c>
      <c r="L381" s="39">
        <v>0</v>
      </c>
      <c r="M381" s="39">
        <v>7.7118644067796616E-2</v>
      </c>
      <c r="N381" s="39">
        <v>0</v>
      </c>
      <c r="O381" s="39">
        <v>0.25164113785557984</v>
      </c>
      <c r="P381" s="39">
        <v>0.64726477024070017</v>
      </c>
      <c r="Q381" s="39">
        <v>4.4638949671772427E-2</v>
      </c>
      <c r="R381" s="39">
        <v>0</v>
      </c>
      <c r="S381" s="39">
        <v>5.6455142231947482E-2</v>
      </c>
      <c r="T381" s="39">
        <v>0</v>
      </c>
    </row>
    <row r="382" spans="1:20" x14ac:dyDescent="0.3">
      <c r="A382" s="3">
        <v>5012</v>
      </c>
      <c r="B382" s="4" t="s">
        <v>374</v>
      </c>
      <c r="C382" s="39">
        <v>0.21654135338345865</v>
      </c>
      <c r="D382" s="39">
        <v>0.70375939849624058</v>
      </c>
      <c r="E382" s="39">
        <v>4.06015037593985E-2</v>
      </c>
      <c r="F382" s="39">
        <v>0</v>
      </c>
      <c r="G382" s="39">
        <v>3.9097744360902256E-2</v>
      </c>
      <c r="H382" s="39">
        <v>0</v>
      </c>
      <c r="I382" s="39">
        <v>0.23714285714285716</v>
      </c>
      <c r="J382" s="39">
        <v>0.6328571428571429</v>
      </c>
      <c r="K382" s="39">
        <v>5.2857142857142859E-2</v>
      </c>
      <c r="L382" s="39">
        <v>0</v>
      </c>
      <c r="M382" s="39">
        <v>7.7142857142857138E-2</v>
      </c>
      <c r="N382" s="39">
        <v>0</v>
      </c>
      <c r="O382" s="39">
        <v>0.25109489051094891</v>
      </c>
      <c r="P382" s="39">
        <v>0.64817518248175188</v>
      </c>
      <c r="Q382" s="39">
        <v>4.3795620437956206E-2</v>
      </c>
      <c r="R382" s="39">
        <v>0</v>
      </c>
      <c r="S382" s="39">
        <v>5.6934306569343063E-2</v>
      </c>
      <c r="T382" s="39">
        <v>0</v>
      </c>
    </row>
    <row r="383" spans="1:20" x14ac:dyDescent="0.3">
      <c r="A383" s="3">
        <v>5013</v>
      </c>
      <c r="B383" s="4" t="s">
        <v>375</v>
      </c>
      <c r="C383" s="39">
        <v>0.21509009009009009</v>
      </c>
      <c r="D383" s="39">
        <v>0.70345345345345345</v>
      </c>
      <c r="E383" s="39">
        <v>4.2042042042042045E-2</v>
      </c>
      <c r="F383" s="39">
        <v>0</v>
      </c>
      <c r="G383" s="39">
        <v>3.9414414414414414E-2</v>
      </c>
      <c r="H383" s="39">
        <v>0</v>
      </c>
      <c r="I383" s="39">
        <v>0.2374074074074074</v>
      </c>
      <c r="J383" s="39">
        <v>0.63185185185185189</v>
      </c>
      <c r="K383" s="39">
        <v>5.3703703703703705E-2</v>
      </c>
      <c r="L383" s="39">
        <v>0</v>
      </c>
      <c r="M383" s="39">
        <v>7.7037037037037043E-2</v>
      </c>
      <c r="N383" s="39">
        <v>0</v>
      </c>
      <c r="O383" s="39">
        <v>0.2515220700152207</v>
      </c>
      <c r="P383" s="39">
        <v>0.64726027397260277</v>
      </c>
      <c r="Q383" s="39">
        <v>4.4901065449010652E-2</v>
      </c>
      <c r="R383" s="39">
        <v>0</v>
      </c>
      <c r="S383" s="39">
        <v>5.6316590563165903E-2</v>
      </c>
      <c r="T383" s="39">
        <v>0</v>
      </c>
    </row>
    <row r="384" spans="1:20" x14ac:dyDescent="0.3">
      <c r="A384" s="3">
        <v>5014</v>
      </c>
      <c r="B384" s="4" t="s">
        <v>376</v>
      </c>
      <c r="C384" s="39">
        <v>0.21509009009009009</v>
      </c>
      <c r="D384" s="39">
        <v>0.70345345345345345</v>
      </c>
      <c r="E384" s="39">
        <v>4.2042042042042045E-2</v>
      </c>
      <c r="F384" s="39">
        <v>0</v>
      </c>
      <c r="G384" s="39">
        <v>3.9414414414414414E-2</v>
      </c>
      <c r="H384" s="39">
        <v>0</v>
      </c>
      <c r="I384" s="39">
        <v>0.23704520396912901</v>
      </c>
      <c r="J384" s="39">
        <v>0.63248805586181556</v>
      </c>
      <c r="K384" s="39">
        <v>5.3289231900036753E-2</v>
      </c>
      <c r="L384" s="39">
        <v>0</v>
      </c>
      <c r="M384" s="39">
        <v>7.7177508269018744E-2</v>
      </c>
      <c r="N384" s="39">
        <v>0</v>
      </c>
      <c r="O384" s="39">
        <v>0.25160075329566856</v>
      </c>
      <c r="P384" s="39">
        <v>0.64708097928436914</v>
      </c>
      <c r="Q384" s="39">
        <v>4.4821092278719395E-2</v>
      </c>
      <c r="R384" s="39">
        <v>0</v>
      </c>
      <c r="S384" s="39">
        <v>5.6497175141242938E-2</v>
      </c>
      <c r="T384" s="39">
        <v>0</v>
      </c>
    </row>
    <row r="385" spans="1:20" x14ac:dyDescent="0.3">
      <c r="A385" s="3">
        <v>5015</v>
      </c>
      <c r="B385" s="4" t="s">
        <v>377</v>
      </c>
      <c r="C385" s="39">
        <v>0.21100554235946159</v>
      </c>
      <c r="D385" s="39">
        <v>0.59501187648456055</v>
      </c>
      <c r="E385" s="39">
        <v>5.1464766429136978E-2</v>
      </c>
      <c r="F385" s="39">
        <v>0.10688836104513064</v>
      </c>
      <c r="G385" s="39">
        <v>0</v>
      </c>
      <c r="H385" s="39">
        <v>3.5629453681710214E-2</v>
      </c>
      <c r="I385" s="39">
        <v>0.24248340491995315</v>
      </c>
      <c r="J385" s="39">
        <v>0.59000390472471687</v>
      </c>
      <c r="K385" s="39">
        <v>5.1932838734869188E-2</v>
      </c>
      <c r="L385" s="39">
        <v>0</v>
      </c>
      <c r="M385" s="39">
        <v>8.1608746583365879E-2</v>
      </c>
      <c r="N385" s="39">
        <v>3.3971105037094884E-2</v>
      </c>
      <c r="O385" s="39">
        <v>0.24847001223990209</v>
      </c>
      <c r="P385" s="39">
        <v>0.59730722154222771</v>
      </c>
      <c r="Q385" s="39">
        <v>7.0175438596491224E-2</v>
      </c>
      <c r="R385" s="39">
        <v>0</v>
      </c>
      <c r="S385" s="39">
        <v>6.6911464708282339E-2</v>
      </c>
      <c r="T385" s="39">
        <v>1.7135862913096694E-2</v>
      </c>
    </row>
    <row r="386" spans="1:20" x14ac:dyDescent="0.3">
      <c r="A386" s="3">
        <v>5016</v>
      </c>
      <c r="B386" s="4" t="s">
        <v>378</v>
      </c>
      <c r="C386" s="39">
        <v>0.21504339440694312</v>
      </c>
      <c r="D386" s="39">
        <v>0.70395371263259399</v>
      </c>
      <c r="E386" s="39">
        <v>4.1465766634522665E-2</v>
      </c>
      <c r="F386" s="39">
        <v>0</v>
      </c>
      <c r="G386" s="39">
        <v>3.9537126325940211E-2</v>
      </c>
      <c r="H386" s="39">
        <v>0</v>
      </c>
      <c r="I386" s="39">
        <v>0.23659003831417624</v>
      </c>
      <c r="J386" s="39">
        <v>0.63218390804597702</v>
      </c>
      <c r="K386" s="39">
        <v>5.3639846743295021E-2</v>
      </c>
      <c r="L386" s="39">
        <v>0</v>
      </c>
      <c r="M386" s="39">
        <v>7.7586206896551727E-2</v>
      </c>
      <c r="N386" s="39">
        <v>0</v>
      </c>
      <c r="O386" s="39">
        <v>0.24975124378109453</v>
      </c>
      <c r="P386" s="39">
        <v>0.64875621890547264</v>
      </c>
      <c r="Q386" s="39">
        <v>4.4776119402985072E-2</v>
      </c>
      <c r="R386" s="39">
        <v>0</v>
      </c>
      <c r="S386" s="39">
        <v>5.6716417910447764E-2</v>
      </c>
      <c r="T386" s="39">
        <v>0</v>
      </c>
    </row>
    <row r="387" spans="1:20" x14ac:dyDescent="0.3">
      <c r="A387" s="3">
        <v>5017</v>
      </c>
      <c r="B387" s="4" t="s">
        <v>379</v>
      </c>
      <c r="C387" s="39">
        <v>0.21122112211221122</v>
      </c>
      <c r="D387" s="39">
        <v>0.59488448844884489</v>
      </c>
      <c r="E387" s="39">
        <v>5.1567656765676567E-2</v>
      </c>
      <c r="F387" s="39">
        <v>0.10684818481848185</v>
      </c>
      <c r="G387" s="39">
        <v>0</v>
      </c>
      <c r="H387" s="39">
        <v>3.5478547854785478E-2</v>
      </c>
      <c r="I387" s="39">
        <v>0.24242424242424243</v>
      </c>
      <c r="J387" s="39">
        <v>0.59026888604353389</v>
      </c>
      <c r="K387" s="39">
        <v>5.2069995731967564E-2</v>
      </c>
      <c r="L387" s="39">
        <v>0</v>
      </c>
      <c r="M387" s="39">
        <v>8.1519419547588567E-2</v>
      </c>
      <c r="N387" s="39">
        <v>3.3717456252667519E-2</v>
      </c>
      <c r="O387" s="39">
        <v>0.24841571609632446</v>
      </c>
      <c r="P387" s="39">
        <v>0.59738065061258983</v>
      </c>
      <c r="Q387" s="39">
        <v>7.0130967469370517E-2</v>
      </c>
      <c r="R387" s="39">
        <v>0</v>
      </c>
      <c r="S387" s="39">
        <v>6.7173637515842835E-2</v>
      </c>
      <c r="T387" s="39">
        <v>1.6899028305872411E-2</v>
      </c>
    </row>
    <row r="388" spans="1:20" x14ac:dyDescent="0.3">
      <c r="A388" s="3">
        <v>5018</v>
      </c>
      <c r="B388" s="4" t="s">
        <v>380</v>
      </c>
      <c r="C388" s="39">
        <v>0.21071012805587894</v>
      </c>
      <c r="D388" s="39">
        <v>0.59545983701979044</v>
      </c>
      <c r="E388" s="39">
        <v>5.1222351571594875E-2</v>
      </c>
      <c r="F388" s="39">
        <v>0.10710128055878929</v>
      </c>
      <c r="G388" s="39">
        <v>0</v>
      </c>
      <c r="H388" s="39">
        <v>3.550640279394645E-2</v>
      </c>
      <c r="I388" s="39">
        <v>0.24244256348246676</v>
      </c>
      <c r="J388" s="39">
        <v>0.59008464328899635</v>
      </c>
      <c r="K388" s="39">
        <v>5.1995163240628778E-2</v>
      </c>
      <c r="L388" s="39">
        <v>0</v>
      </c>
      <c r="M388" s="39">
        <v>8.1620314389359128E-2</v>
      </c>
      <c r="N388" s="39">
        <v>3.3857315598548973E-2</v>
      </c>
      <c r="O388" s="39">
        <v>0.24835820895522387</v>
      </c>
      <c r="P388" s="39">
        <v>0.59820895522388062</v>
      </c>
      <c r="Q388" s="39">
        <v>6.9850746268656713E-2</v>
      </c>
      <c r="R388" s="39">
        <v>0</v>
      </c>
      <c r="S388" s="39">
        <v>6.6865671641791039E-2</v>
      </c>
      <c r="T388" s="39">
        <v>1.671641791044776E-2</v>
      </c>
    </row>
    <row r="389" spans="1:20" x14ac:dyDescent="0.3">
      <c r="A389" s="3">
        <v>5019</v>
      </c>
      <c r="B389" s="4" t="s">
        <v>381</v>
      </c>
      <c r="C389" s="39">
        <v>0.26614987080103358</v>
      </c>
      <c r="D389" s="39">
        <v>0.57105943152454786</v>
      </c>
      <c r="E389" s="39">
        <v>2.5839793281653748E-3</v>
      </c>
      <c r="F389" s="39">
        <v>0.12144702842377261</v>
      </c>
      <c r="G389" s="39">
        <v>3.875968992248062E-2</v>
      </c>
      <c r="H389" s="39">
        <v>0</v>
      </c>
      <c r="I389" s="39">
        <v>0.29441624365482233</v>
      </c>
      <c r="J389" s="39">
        <v>0.56091370558375631</v>
      </c>
      <c r="K389" s="39">
        <v>0</v>
      </c>
      <c r="L389" s="39">
        <v>0.12944162436548223</v>
      </c>
      <c r="M389" s="39">
        <v>1.5228426395939087E-2</v>
      </c>
      <c r="N389" s="39">
        <v>0</v>
      </c>
      <c r="O389" s="39">
        <v>0.33867276887871856</v>
      </c>
      <c r="P389" s="39">
        <v>0.51716247139588101</v>
      </c>
      <c r="Q389" s="39">
        <v>2.2883295194508009E-3</v>
      </c>
      <c r="R389" s="39">
        <v>0.12585812356979406</v>
      </c>
      <c r="S389" s="39">
        <v>1.6018306636155607E-2</v>
      </c>
      <c r="T389" s="39">
        <v>0</v>
      </c>
    </row>
    <row r="390" spans="1:20" x14ac:dyDescent="0.3">
      <c r="A390" s="3">
        <v>5020</v>
      </c>
      <c r="B390" s="4" t="s">
        <v>382</v>
      </c>
      <c r="C390" s="39">
        <v>0.26493506493506491</v>
      </c>
      <c r="D390" s="39">
        <v>0.5714285714285714</v>
      </c>
      <c r="E390" s="39">
        <v>2.5974025974025974E-3</v>
      </c>
      <c r="F390" s="39">
        <v>0.12207792207792208</v>
      </c>
      <c r="G390" s="39">
        <v>3.896103896103896E-2</v>
      </c>
      <c r="H390" s="39">
        <v>0</v>
      </c>
      <c r="I390" s="39">
        <v>0.29457364341085274</v>
      </c>
      <c r="J390" s="39">
        <v>0.56072351421188626</v>
      </c>
      <c r="K390" s="39">
        <v>0</v>
      </c>
      <c r="L390" s="39">
        <v>0.12919896640826872</v>
      </c>
      <c r="M390" s="39">
        <v>1.5503875968992248E-2</v>
      </c>
      <c r="N390" s="39">
        <v>0</v>
      </c>
      <c r="O390" s="39">
        <v>0.33878504672897197</v>
      </c>
      <c r="P390" s="39">
        <v>0.51869158878504673</v>
      </c>
      <c r="Q390" s="39">
        <v>2.3364485981308409E-3</v>
      </c>
      <c r="R390" s="39">
        <v>0.12616822429906541</v>
      </c>
      <c r="S390" s="39">
        <v>1.4018691588785047E-2</v>
      </c>
      <c r="T390" s="39">
        <v>0</v>
      </c>
    </row>
    <row r="391" spans="1:20" x14ac:dyDescent="0.3">
      <c r="A391" s="3">
        <v>5021</v>
      </c>
      <c r="B391" s="4" t="s">
        <v>383</v>
      </c>
      <c r="C391" s="39">
        <v>0.18494245524296679</v>
      </c>
      <c r="D391" s="39">
        <v>0.71790281329923278</v>
      </c>
      <c r="E391" s="39">
        <v>2.7014066496163686E-2</v>
      </c>
      <c r="F391" s="39">
        <v>1.8222506393861895E-3</v>
      </c>
      <c r="G391" s="39">
        <v>3.1873401534526863E-2</v>
      </c>
      <c r="H391" s="39">
        <v>3.6445012787723788E-2</v>
      </c>
      <c r="I391" s="39">
        <v>0.20039286793593231</v>
      </c>
      <c r="J391" s="39">
        <v>0.73671804170444244</v>
      </c>
      <c r="K391" s="39">
        <v>3.5599879117558172E-2</v>
      </c>
      <c r="L391" s="39">
        <v>2.0247809005741915E-3</v>
      </c>
      <c r="M391" s="39">
        <v>1.2058023572076155E-2</v>
      </c>
      <c r="N391" s="39">
        <v>1.3206406769416743E-2</v>
      </c>
      <c r="O391" s="39">
        <v>0.23153395893338286</v>
      </c>
      <c r="P391" s="39">
        <v>0.6984731642354981</v>
      </c>
      <c r="Q391" s="39">
        <v>2.4404595992443243E-2</v>
      </c>
      <c r="R391" s="39">
        <v>2.0440397658645355E-3</v>
      </c>
      <c r="S391" s="39">
        <v>3.059865588900244E-2</v>
      </c>
      <c r="T391" s="39">
        <v>1.2945585183808724E-2</v>
      </c>
    </row>
    <row r="392" spans="1:20" x14ac:dyDescent="0.3">
      <c r="A392" s="3">
        <v>5022</v>
      </c>
      <c r="B392" s="4" t="s">
        <v>384</v>
      </c>
      <c r="C392" s="39">
        <v>0.21490683229813665</v>
      </c>
      <c r="D392" s="39">
        <v>0.70372670807453419</v>
      </c>
      <c r="E392" s="39">
        <v>4.1614906832298133E-2</v>
      </c>
      <c r="F392" s="39">
        <v>0</v>
      </c>
      <c r="G392" s="39">
        <v>3.9751552795031057E-2</v>
      </c>
      <c r="H392" s="39">
        <v>0</v>
      </c>
      <c r="I392" s="39">
        <v>0.23685800604229607</v>
      </c>
      <c r="J392" s="39">
        <v>0.63202416918429005</v>
      </c>
      <c r="K392" s="39">
        <v>5.377643504531722E-2</v>
      </c>
      <c r="L392" s="39">
        <v>0</v>
      </c>
      <c r="M392" s="39">
        <v>7.7341389728096677E-2</v>
      </c>
      <c r="N392" s="39">
        <v>0</v>
      </c>
      <c r="O392" s="39">
        <v>0.25108763206960844</v>
      </c>
      <c r="P392" s="39">
        <v>0.64760720944686145</v>
      </c>
      <c r="Q392" s="39">
        <v>4.4748290863890615E-2</v>
      </c>
      <c r="R392" s="39">
        <v>0</v>
      </c>
      <c r="S392" s="39">
        <v>5.6556867619639531E-2</v>
      </c>
      <c r="T392" s="39">
        <v>0</v>
      </c>
    </row>
    <row r="393" spans="1:20" x14ac:dyDescent="0.3">
      <c r="A393" s="3">
        <v>5023</v>
      </c>
      <c r="B393" s="4" t="s">
        <v>385</v>
      </c>
      <c r="C393" s="39">
        <v>0.21553994732221246</v>
      </c>
      <c r="D393" s="39">
        <v>0.7032484635645303</v>
      </c>
      <c r="E393" s="39">
        <v>4.1703248463564532E-2</v>
      </c>
      <c r="F393" s="39">
        <v>0</v>
      </c>
      <c r="G393" s="39">
        <v>3.9508340649692712E-2</v>
      </c>
      <c r="H393" s="39">
        <v>0</v>
      </c>
      <c r="I393" s="39">
        <v>0.23740692071835304</v>
      </c>
      <c r="J393" s="39">
        <v>0.63250109505037233</v>
      </c>
      <c r="K393" s="39">
        <v>5.3000438020148928E-2</v>
      </c>
      <c r="L393" s="39">
        <v>0</v>
      </c>
      <c r="M393" s="39">
        <v>7.7091546211125711E-2</v>
      </c>
      <c r="N393" s="39">
        <v>0</v>
      </c>
      <c r="O393" s="39">
        <v>0.25180505415162457</v>
      </c>
      <c r="P393" s="39">
        <v>0.64666064981949456</v>
      </c>
      <c r="Q393" s="39">
        <v>4.5126353790613721E-2</v>
      </c>
      <c r="R393" s="39">
        <v>0</v>
      </c>
      <c r="S393" s="39">
        <v>5.6407942238267145E-2</v>
      </c>
      <c r="T393" s="39">
        <v>0</v>
      </c>
    </row>
    <row r="394" spans="1:20" x14ac:dyDescent="0.3">
      <c r="A394" s="3">
        <v>5024</v>
      </c>
      <c r="B394" s="4" t="s">
        <v>386</v>
      </c>
      <c r="C394" s="39">
        <v>0.21537463509568602</v>
      </c>
      <c r="D394" s="39">
        <v>0.70321115796302303</v>
      </c>
      <c r="E394" s="39">
        <v>4.1842361336360691E-2</v>
      </c>
      <c r="F394" s="39">
        <v>0</v>
      </c>
      <c r="G394" s="39">
        <v>3.957184560493026E-2</v>
      </c>
      <c r="H394" s="39">
        <v>0</v>
      </c>
      <c r="I394" s="39">
        <v>0.2372490950970714</v>
      </c>
      <c r="J394" s="39">
        <v>0.63228035538005922</v>
      </c>
      <c r="K394" s="39">
        <v>5.3307008884501482E-2</v>
      </c>
      <c r="L394" s="39">
        <v>0</v>
      </c>
      <c r="M394" s="39">
        <v>7.7163540638367889E-2</v>
      </c>
      <c r="N394" s="39">
        <v>0</v>
      </c>
      <c r="O394" s="39">
        <v>0.25184811827956988</v>
      </c>
      <c r="P394" s="39">
        <v>0.6470094086021505</v>
      </c>
      <c r="Q394" s="39">
        <v>4.4690860215053765E-2</v>
      </c>
      <c r="R394" s="39">
        <v>0</v>
      </c>
      <c r="S394" s="39">
        <v>5.6451612903225805E-2</v>
      </c>
      <c r="T394" s="39">
        <v>0</v>
      </c>
    </row>
    <row r="395" spans="1:20" x14ac:dyDescent="0.3">
      <c r="A395" s="3">
        <v>5025</v>
      </c>
      <c r="B395" s="4" t="s">
        <v>387</v>
      </c>
      <c r="C395" s="39">
        <v>0.30355005983246908</v>
      </c>
      <c r="D395" s="39">
        <v>0.53490227363382525</v>
      </c>
      <c r="E395" s="39">
        <v>1.4758675708017551E-2</v>
      </c>
      <c r="F395" s="39">
        <v>0</v>
      </c>
      <c r="G395" s="39">
        <v>0.13362584762664539</v>
      </c>
      <c r="H395" s="39">
        <v>1.316314319904268E-2</v>
      </c>
      <c r="I395" s="39">
        <v>0.26120619396903016</v>
      </c>
      <c r="J395" s="39">
        <v>0.57131214343928283</v>
      </c>
      <c r="K395" s="39">
        <v>6.5199674001629989E-3</v>
      </c>
      <c r="L395" s="39">
        <v>0</v>
      </c>
      <c r="M395" s="39">
        <v>0.15851670741646293</v>
      </c>
      <c r="N395" s="39">
        <v>2.4449877750611247E-3</v>
      </c>
      <c r="O395" s="39">
        <v>0.27365930599369087</v>
      </c>
      <c r="P395" s="39">
        <v>0.55954258675078861</v>
      </c>
      <c r="Q395" s="39">
        <v>1.6167192429022082E-2</v>
      </c>
      <c r="R395" s="39">
        <v>0</v>
      </c>
      <c r="S395" s="39">
        <v>0.12933753943217666</v>
      </c>
      <c r="T395" s="39">
        <v>2.1293375394321766E-2</v>
      </c>
    </row>
    <row r="396" spans="1:20" x14ac:dyDescent="0.3">
      <c r="A396" s="3">
        <v>5026</v>
      </c>
      <c r="B396" s="4" t="s">
        <v>388</v>
      </c>
      <c r="C396" s="39">
        <v>0.30240174672489084</v>
      </c>
      <c r="D396" s="39">
        <v>0.53493449781659386</v>
      </c>
      <c r="E396" s="39">
        <v>1.5283842794759825E-2</v>
      </c>
      <c r="F396" s="39">
        <v>0</v>
      </c>
      <c r="G396" s="39">
        <v>0.13427947598253276</v>
      </c>
      <c r="H396" s="39">
        <v>1.3100436681222707E-2</v>
      </c>
      <c r="I396" s="39">
        <v>0.26227795193312436</v>
      </c>
      <c r="J396" s="39">
        <v>0.57157784743991635</v>
      </c>
      <c r="K396" s="39">
        <v>6.269592476489028E-3</v>
      </c>
      <c r="L396" s="39">
        <v>0</v>
      </c>
      <c r="M396" s="39">
        <v>0.15778474399164055</v>
      </c>
      <c r="N396" s="39">
        <v>2.0898641588296763E-3</v>
      </c>
      <c r="O396" s="39">
        <v>0.27404343329886244</v>
      </c>
      <c r="P396" s="39">
        <v>0.55946225439503616</v>
      </c>
      <c r="Q396" s="39">
        <v>1.6546018614270942E-2</v>
      </c>
      <c r="R396" s="39">
        <v>0</v>
      </c>
      <c r="S396" s="39">
        <v>0.12926577042399173</v>
      </c>
      <c r="T396" s="39">
        <v>2.0682523267838676E-2</v>
      </c>
    </row>
    <row r="397" spans="1:20" x14ac:dyDescent="0.3">
      <c r="A397" s="3">
        <v>5027</v>
      </c>
      <c r="B397" s="4" t="s">
        <v>389</v>
      </c>
      <c r="C397" s="39">
        <v>0.28882833787465939</v>
      </c>
      <c r="D397" s="39">
        <v>0.67120799273387832</v>
      </c>
      <c r="E397" s="39">
        <v>9.9909173478655768E-3</v>
      </c>
      <c r="F397" s="39">
        <v>0</v>
      </c>
      <c r="G397" s="39">
        <v>2.9972752043596729E-2</v>
      </c>
      <c r="H397" s="39">
        <v>0</v>
      </c>
      <c r="I397" s="39">
        <v>0.28430934286991505</v>
      </c>
      <c r="J397" s="39">
        <v>0.65623603039785428</v>
      </c>
      <c r="K397" s="39">
        <v>2.2798390701832812E-2</v>
      </c>
      <c r="L397" s="39">
        <v>0</v>
      </c>
      <c r="M397" s="39">
        <v>3.6656236030397853E-2</v>
      </c>
      <c r="N397" s="39">
        <v>0</v>
      </c>
      <c r="O397" s="39">
        <v>0.27946768060836502</v>
      </c>
      <c r="P397" s="39">
        <v>0.68250950570342206</v>
      </c>
      <c r="Q397" s="39">
        <v>2.5190114068441065E-2</v>
      </c>
      <c r="R397" s="39">
        <v>0</v>
      </c>
      <c r="S397" s="39">
        <v>1.2832699619771864E-2</v>
      </c>
      <c r="T397" s="39">
        <v>0</v>
      </c>
    </row>
    <row r="398" spans="1:20" x14ac:dyDescent="0.3">
      <c r="A398" s="3">
        <v>5028</v>
      </c>
      <c r="B398" s="4" t="s">
        <v>390</v>
      </c>
      <c r="C398" s="39">
        <v>0.28875865743207246</v>
      </c>
      <c r="D398" s="39">
        <v>0.67092878707156811</v>
      </c>
      <c r="E398" s="39">
        <v>1.0122535961640916E-2</v>
      </c>
      <c r="F398" s="39">
        <v>0</v>
      </c>
      <c r="G398" s="39">
        <v>3.0190019534718521E-2</v>
      </c>
      <c r="H398" s="39">
        <v>0</v>
      </c>
      <c r="I398" s="39">
        <v>0.28441807712441108</v>
      </c>
      <c r="J398" s="39">
        <v>0.65660443203629382</v>
      </c>
      <c r="K398" s="39">
        <v>2.2509160704938056E-2</v>
      </c>
      <c r="L398" s="39">
        <v>0</v>
      </c>
      <c r="M398" s="39">
        <v>3.6468330134357005E-2</v>
      </c>
      <c r="N398" s="39">
        <v>0</v>
      </c>
      <c r="O398" s="39">
        <v>0.27945592651475004</v>
      </c>
      <c r="P398" s="39">
        <v>0.68238827062356477</v>
      </c>
      <c r="Q398" s="39">
        <v>2.5437201907790145E-2</v>
      </c>
      <c r="R398" s="39">
        <v>0</v>
      </c>
      <c r="S398" s="39">
        <v>1.2718600953895072E-2</v>
      </c>
      <c r="T398" s="39">
        <v>0</v>
      </c>
    </row>
    <row r="399" spans="1:20" x14ac:dyDescent="0.3">
      <c r="A399" s="3">
        <v>5029</v>
      </c>
      <c r="B399" s="4" t="s">
        <v>391</v>
      </c>
      <c r="C399" s="39">
        <v>0.21518363322652206</v>
      </c>
      <c r="D399" s="39">
        <v>0.70372196204091697</v>
      </c>
      <c r="E399" s="39">
        <v>4.1656396351984225E-2</v>
      </c>
      <c r="F399" s="39">
        <v>0</v>
      </c>
      <c r="G399" s="39">
        <v>3.9438008380576782E-2</v>
      </c>
      <c r="H399" s="39">
        <v>0</v>
      </c>
      <c r="I399" s="39">
        <v>0.23727984344422701</v>
      </c>
      <c r="J399" s="39">
        <v>0.63233855185909982</v>
      </c>
      <c r="K399" s="39">
        <v>5.3326810176125242E-2</v>
      </c>
      <c r="L399" s="39">
        <v>0</v>
      </c>
      <c r="M399" s="39">
        <v>7.7054794520547948E-2</v>
      </c>
      <c r="N399" s="39">
        <v>0</v>
      </c>
      <c r="O399" s="39">
        <v>0.25172413793103449</v>
      </c>
      <c r="P399" s="39">
        <v>0.64729064039408868</v>
      </c>
      <c r="Q399" s="39">
        <v>4.4581280788177337E-2</v>
      </c>
      <c r="R399" s="39">
        <v>0</v>
      </c>
      <c r="S399" s="39">
        <v>5.6403940886699505E-2</v>
      </c>
      <c r="T399" s="39">
        <v>0</v>
      </c>
    </row>
    <row r="400" spans="1:20" x14ac:dyDescent="0.3">
      <c r="A400" s="3">
        <v>5030</v>
      </c>
      <c r="B400" s="4" t="s">
        <v>392</v>
      </c>
      <c r="C400" s="39">
        <v>0.28873239436619719</v>
      </c>
      <c r="D400" s="39">
        <v>0.67089201877934268</v>
      </c>
      <c r="E400" s="39">
        <v>1.0328638497652582E-2</v>
      </c>
      <c r="F400" s="39">
        <v>0</v>
      </c>
      <c r="G400" s="39">
        <v>3.0046948356807511E-2</v>
      </c>
      <c r="H400" s="39">
        <v>0</v>
      </c>
      <c r="I400" s="39">
        <v>0.28445065176908751</v>
      </c>
      <c r="J400" s="39">
        <v>0.65689013035381749</v>
      </c>
      <c r="K400" s="39">
        <v>2.23463687150838E-2</v>
      </c>
      <c r="L400" s="39">
        <v>0</v>
      </c>
      <c r="M400" s="39">
        <v>3.6312849162011177E-2</v>
      </c>
      <c r="N400" s="39">
        <v>0</v>
      </c>
      <c r="O400" s="39">
        <v>0.27984533591106814</v>
      </c>
      <c r="P400" s="39">
        <v>0.68245529241179315</v>
      </c>
      <c r="Q400" s="39">
        <v>2.5132914451425809E-2</v>
      </c>
      <c r="R400" s="39">
        <v>0</v>
      </c>
      <c r="S400" s="39">
        <v>1.2566457225712905E-2</v>
      </c>
      <c r="T400" s="39">
        <v>0</v>
      </c>
    </row>
    <row r="401" spans="1:20" x14ac:dyDescent="0.3">
      <c r="A401" s="3">
        <v>5031</v>
      </c>
      <c r="B401" s="4" t="s">
        <v>393</v>
      </c>
      <c r="C401" s="39">
        <v>0.24683544303797469</v>
      </c>
      <c r="D401" s="39">
        <v>0.49769850402761795</v>
      </c>
      <c r="E401" s="39">
        <v>0.10730724971231301</v>
      </c>
      <c r="F401" s="39">
        <v>0.11392405063291139</v>
      </c>
      <c r="G401" s="39">
        <v>0</v>
      </c>
      <c r="H401" s="39">
        <v>3.4234752589182967E-2</v>
      </c>
      <c r="I401" s="39">
        <v>0.24936828806064434</v>
      </c>
      <c r="J401" s="39">
        <v>0.49336702463676563</v>
      </c>
      <c r="K401" s="39">
        <v>4.8957675300063171E-3</v>
      </c>
      <c r="L401" s="39">
        <v>0.14387239418825015</v>
      </c>
      <c r="M401" s="39">
        <v>8.9071383449147196E-2</v>
      </c>
      <c r="N401" s="39">
        <v>1.9425142135186355E-2</v>
      </c>
      <c r="O401" s="39">
        <v>0.28246604608576226</v>
      </c>
      <c r="P401" s="39">
        <v>0.47077674347627041</v>
      </c>
      <c r="Q401" s="39">
        <v>7.0196856401648104E-3</v>
      </c>
      <c r="R401" s="39">
        <v>0.13703647184495651</v>
      </c>
      <c r="S401" s="39">
        <v>9.1561117045627957E-2</v>
      </c>
      <c r="T401" s="39">
        <v>1.1139935907218068E-2</v>
      </c>
    </row>
    <row r="402" spans="1:20" x14ac:dyDescent="0.3">
      <c r="A402" s="3">
        <v>5032</v>
      </c>
      <c r="B402" s="4" t="s">
        <v>394</v>
      </c>
      <c r="C402" s="39">
        <v>0.24703817463799913</v>
      </c>
      <c r="D402" s="39">
        <v>0.49758666081614744</v>
      </c>
      <c r="E402" s="39">
        <v>0.10706450197455024</v>
      </c>
      <c r="F402" s="39">
        <v>0.11408512505484862</v>
      </c>
      <c r="G402" s="39">
        <v>0</v>
      </c>
      <c r="H402" s="39">
        <v>3.4225537516454588E-2</v>
      </c>
      <c r="I402" s="39">
        <v>0.24916785544460296</v>
      </c>
      <c r="J402" s="39">
        <v>0.49358059914407987</v>
      </c>
      <c r="K402" s="39">
        <v>4.7551117451260106E-3</v>
      </c>
      <c r="L402" s="39">
        <v>0.14407988587731813</v>
      </c>
      <c r="M402" s="39">
        <v>8.8920589633856392E-2</v>
      </c>
      <c r="N402" s="39">
        <v>1.9495958155016643E-2</v>
      </c>
      <c r="O402" s="39">
        <v>0.28239665582907569</v>
      </c>
      <c r="P402" s="39">
        <v>0.47097073850441246</v>
      </c>
      <c r="Q402" s="39">
        <v>6.9670227589410123E-3</v>
      </c>
      <c r="R402" s="39">
        <v>0.13701811425917323</v>
      </c>
      <c r="S402" s="39">
        <v>9.1500232234091969E-2</v>
      </c>
      <c r="T402" s="39">
        <v>1.1147236414305621E-2</v>
      </c>
    </row>
    <row r="403" spans="1:20" x14ac:dyDescent="0.3">
      <c r="A403" s="3">
        <v>5033</v>
      </c>
      <c r="B403" s="4" t="s">
        <v>395</v>
      </c>
      <c r="C403" s="39">
        <v>0.30369127516778527</v>
      </c>
      <c r="D403" s="39">
        <v>0.6476510067114094</v>
      </c>
      <c r="E403" s="39">
        <v>0</v>
      </c>
      <c r="F403" s="39">
        <v>3.0201342281879196E-2</v>
      </c>
      <c r="G403" s="39">
        <v>0</v>
      </c>
      <c r="H403" s="39">
        <v>1.8456375838926176E-2</v>
      </c>
      <c r="I403" s="39">
        <v>0.24881141045958796</v>
      </c>
      <c r="J403" s="39">
        <v>0.49445324881141045</v>
      </c>
      <c r="K403" s="39">
        <v>4.7543581616481777E-3</v>
      </c>
      <c r="L403" s="39">
        <v>0.14421553090332806</v>
      </c>
      <c r="M403" s="39">
        <v>8.874801901743265E-2</v>
      </c>
      <c r="N403" s="39">
        <v>1.9017432646592711E-2</v>
      </c>
      <c r="O403" s="39">
        <v>0.28144654088050314</v>
      </c>
      <c r="P403" s="39">
        <v>0.47327044025157233</v>
      </c>
      <c r="Q403" s="39">
        <v>6.2893081761006293E-3</v>
      </c>
      <c r="R403" s="39">
        <v>0.13679245283018868</v>
      </c>
      <c r="S403" s="39">
        <v>9.1194968553459113E-2</v>
      </c>
      <c r="T403" s="39">
        <v>1.10062893081761E-2</v>
      </c>
    </row>
    <row r="404" spans="1:20" x14ac:dyDescent="0.3">
      <c r="A404" s="3">
        <v>5034</v>
      </c>
      <c r="B404" s="4" t="s">
        <v>396</v>
      </c>
      <c r="C404" s="39">
        <v>0.24680851063829787</v>
      </c>
      <c r="D404" s="39">
        <v>0.49787234042553191</v>
      </c>
      <c r="E404" s="39">
        <v>0.10709219858156029</v>
      </c>
      <c r="F404" s="39">
        <v>0.11418439716312057</v>
      </c>
      <c r="G404" s="39">
        <v>0</v>
      </c>
      <c r="H404" s="39">
        <v>3.4042553191489362E-2</v>
      </c>
      <c r="I404" s="39">
        <v>0.24885496183206107</v>
      </c>
      <c r="J404" s="39">
        <v>0.49389312977099237</v>
      </c>
      <c r="K404" s="39">
        <v>4.5801526717557254E-3</v>
      </c>
      <c r="L404" s="39">
        <v>0.14427480916030536</v>
      </c>
      <c r="M404" s="39">
        <v>8.9312977099236635E-2</v>
      </c>
      <c r="N404" s="39">
        <v>1.9083969465648856E-2</v>
      </c>
      <c r="O404" s="39">
        <v>0.2828207051762941</v>
      </c>
      <c r="P404" s="39">
        <v>0.4703675918979745</v>
      </c>
      <c r="Q404" s="39">
        <v>6.7516879219804947E-3</v>
      </c>
      <c r="R404" s="39">
        <v>0.13728432108027006</v>
      </c>
      <c r="S404" s="39">
        <v>9.1522880720180042E-2</v>
      </c>
      <c r="T404" s="39">
        <v>1.1252813203300824E-2</v>
      </c>
    </row>
    <row r="405" spans="1:20" x14ac:dyDescent="0.3">
      <c r="A405" s="3">
        <v>5035</v>
      </c>
      <c r="B405" s="4" t="s">
        <v>397</v>
      </c>
      <c r="C405" s="39">
        <v>0.24689480354879595</v>
      </c>
      <c r="D405" s="39">
        <v>0.49767638360794253</v>
      </c>
      <c r="E405" s="39">
        <v>0.10730882974228982</v>
      </c>
      <c r="F405" s="39">
        <v>0.11389945078158006</v>
      </c>
      <c r="G405" s="39">
        <v>0</v>
      </c>
      <c r="H405" s="39">
        <v>3.4220532319391636E-2</v>
      </c>
      <c r="I405" s="39">
        <v>0.24933271974229176</v>
      </c>
      <c r="J405" s="39">
        <v>0.49341923607915322</v>
      </c>
      <c r="K405" s="39">
        <v>4.8780487804878049E-3</v>
      </c>
      <c r="L405" s="39">
        <v>0.14394845835250805</v>
      </c>
      <c r="M405" s="39">
        <v>8.9001380579843539E-2</v>
      </c>
      <c r="N405" s="39">
        <v>1.9420156465715599E-2</v>
      </c>
      <c r="O405" s="39">
        <v>0.28246638358103326</v>
      </c>
      <c r="P405" s="39">
        <v>0.4708067940552017</v>
      </c>
      <c r="Q405" s="39">
        <v>6.9886765746638357E-3</v>
      </c>
      <c r="R405" s="39">
        <v>0.13703113941967446</v>
      </c>
      <c r="S405" s="39">
        <v>9.1560509554140121E-2</v>
      </c>
      <c r="T405" s="39">
        <v>1.1146496815286623E-2</v>
      </c>
    </row>
    <row r="406" spans="1:20" x14ac:dyDescent="0.3">
      <c r="A406" s="3">
        <v>5036</v>
      </c>
      <c r="B406" s="4" t="s">
        <v>398</v>
      </c>
      <c r="C406" s="39">
        <v>0.24661439771917321</v>
      </c>
      <c r="D406" s="39">
        <v>0.49750534568781185</v>
      </c>
      <c r="E406" s="39">
        <v>0.10762651461154668</v>
      </c>
      <c r="F406" s="39">
        <v>0.11404133998574484</v>
      </c>
      <c r="G406" s="39">
        <v>0</v>
      </c>
      <c r="H406" s="39">
        <v>3.4212401995723452E-2</v>
      </c>
      <c r="I406" s="39">
        <v>0.25019305019305021</v>
      </c>
      <c r="J406" s="39">
        <v>0.49343629343629342</v>
      </c>
      <c r="K406" s="39">
        <v>4.633204633204633E-3</v>
      </c>
      <c r="L406" s="39">
        <v>0.14362934362934363</v>
      </c>
      <c r="M406" s="39">
        <v>8.8803088803088806E-2</v>
      </c>
      <c r="N406" s="39">
        <v>1.9305019305019305E-2</v>
      </c>
      <c r="O406" s="39">
        <v>0.28269085411942557</v>
      </c>
      <c r="P406" s="39">
        <v>0.47089947089947087</v>
      </c>
      <c r="Q406" s="39">
        <v>6.8027210884353739E-3</v>
      </c>
      <c r="R406" s="39">
        <v>0.13681027966742251</v>
      </c>
      <c r="S406" s="39">
        <v>9.1458805744520033E-2</v>
      </c>
      <c r="T406" s="39">
        <v>1.1337868480725623E-2</v>
      </c>
    </row>
    <row r="407" spans="1:20" x14ac:dyDescent="0.3">
      <c r="A407" s="3">
        <v>5037</v>
      </c>
      <c r="B407" s="4" t="s">
        <v>399</v>
      </c>
      <c r="C407" s="39">
        <v>0.2469172932330827</v>
      </c>
      <c r="D407" s="39">
        <v>0.49774436090225566</v>
      </c>
      <c r="E407" s="39">
        <v>0.10726817042606517</v>
      </c>
      <c r="F407" s="39">
        <v>0.11388471177944862</v>
      </c>
      <c r="G407" s="39">
        <v>0</v>
      </c>
      <c r="H407" s="39">
        <v>3.4185463659147867E-2</v>
      </c>
      <c r="I407" s="39">
        <v>0.24935760171306209</v>
      </c>
      <c r="J407" s="39">
        <v>0.49336188436830836</v>
      </c>
      <c r="K407" s="39">
        <v>4.925053533190578E-3</v>
      </c>
      <c r="L407" s="39">
        <v>0.14389721627408994</v>
      </c>
      <c r="M407" s="39">
        <v>8.9079229122055681E-2</v>
      </c>
      <c r="N407" s="39">
        <v>1.9379014989293362E-2</v>
      </c>
      <c r="O407" s="39">
        <v>0.28237354486453076</v>
      </c>
      <c r="P407" s="39">
        <v>0.47079427217471925</v>
      </c>
      <c r="Q407" s="39">
        <v>7.0052539404553416E-3</v>
      </c>
      <c r="R407" s="39">
        <v>0.13701452560008243</v>
      </c>
      <c r="S407" s="39">
        <v>9.1583393427423512E-2</v>
      </c>
      <c r="T407" s="39">
        <v>1.1229009992788709E-2</v>
      </c>
    </row>
    <row r="408" spans="1:20" x14ac:dyDescent="0.3">
      <c r="A408" s="3">
        <v>5038</v>
      </c>
      <c r="B408" s="4" t="s">
        <v>400</v>
      </c>
      <c r="C408" s="39">
        <v>0.24682444177029014</v>
      </c>
      <c r="D408" s="39">
        <v>0.49779382270356998</v>
      </c>
      <c r="E408" s="39">
        <v>0.10723358737799171</v>
      </c>
      <c r="F408" s="39">
        <v>0.1139189731247493</v>
      </c>
      <c r="G408" s="39">
        <v>0</v>
      </c>
      <c r="H408" s="39">
        <v>3.4229175023398853E-2</v>
      </c>
      <c r="I408" s="39">
        <v>0.24940652818991099</v>
      </c>
      <c r="J408" s="39">
        <v>0.49332344213649854</v>
      </c>
      <c r="K408" s="39">
        <v>4.8961424332344215E-3</v>
      </c>
      <c r="L408" s="39">
        <v>0.14391691394658754</v>
      </c>
      <c r="M408" s="39">
        <v>8.9020771513353122E-2</v>
      </c>
      <c r="N408" s="39">
        <v>1.943620178041543E-2</v>
      </c>
      <c r="O408" s="39">
        <v>0.28250863060989645</v>
      </c>
      <c r="P408" s="39">
        <v>0.47079976985040278</v>
      </c>
      <c r="Q408" s="39">
        <v>7.0483314154200227E-3</v>
      </c>
      <c r="R408" s="39">
        <v>0.13693901035673187</v>
      </c>
      <c r="S408" s="39">
        <v>9.1484464902186424E-2</v>
      </c>
      <c r="T408" s="39">
        <v>1.1219792865362486E-2</v>
      </c>
    </row>
    <row r="409" spans="1:20" x14ac:dyDescent="0.3">
      <c r="A409" s="3">
        <v>5039</v>
      </c>
      <c r="B409" s="4" t="s">
        <v>401</v>
      </c>
      <c r="C409" s="39">
        <v>0.2669603524229075</v>
      </c>
      <c r="D409" s="39">
        <v>0.54008810572687227</v>
      </c>
      <c r="E409" s="39">
        <v>3.7885462555066078E-2</v>
      </c>
      <c r="F409" s="39">
        <v>0.11013215859030837</v>
      </c>
      <c r="G409" s="39">
        <v>0</v>
      </c>
      <c r="H409" s="39">
        <v>4.4933920704845816E-2</v>
      </c>
      <c r="I409" s="39">
        <v>0.24476190476190476</v>
      </c>
      <c r="J409" s="39">
        <v>0.55333333333333334</v>
      </c>
      <c r="K409" s="39">
        <v>3.2380952380952378E-2</v>
      </c>
      <c r="L409" s="39">
        <v>0.12476190476190477</v>
      </c>
      <c r="M409" s="39">
        <v>0</v>
      </c>
      <c r="N409" s="39">
        <v>4.476190476190476E-2</v>
      </c>
      <c r="O409" s="39">
        <v>0.26057692307692309</v>
      </c>
      <c r="P409" s="39">
        <v>0.53846153846153844</v>
      </c>
      <c r="Q409" s="39">
        <v>3.7499999999999999E-2</v>
      </c>
      <c r="R409" s="39">
        <v>0.12115384615384615</v>
      </c>
      <c r="S409" s="39">
        <v>0</v>
      </c>
      <c r="T409" s="39">
        <v>4.230769230769231E-2</v>
      </c>
    </row>
    <row r="410" spans="1:20" x14ac:dyDescent="0.3">
      <c r="A410" s="3">
        <v>5040</v>
      </c>
      <c r="B410" s="4" t="s">
        <v>402</v>
      </c>
      <c r="C410" s="39">
        <v>0.264026402640264</v>
      </c>
      <c r="D410" s="39">
        <v>0.57095709570957098</v>
      </c>
      <c r="E410" s="39">
        <v>3.3003300330033004E-3</v>
      </c>
      <c r="F410" s="39">
        <v>0.12211221122112212</v>
      </c>
      <c r="G410" s="39">
        <v>3.9603960396039604E-2</v>
      </c>
      <c r="H410" s="39">
        <v>0</v>
      </c>
      <c r="I410" s="39">
        <v>0.2946127946127946</v>
      </c>
      <c r="J410" s="39">
        <v>0.55892255892255893</v>
      </c>
      <c r="K410" s="39">
        <v>0</v>
      </c>
      <c r="L410" s="39">
        <v>0.12962962962962962</v>
      </c>
      <c r="M410" s="39">
        <v>1.6835016835016835E-2</v>
      </c>
      <c r="N410" s="39">
        <v>0</v>
      </c>
      <c r="O410" s="39">
        <v>0.33942161339421612</v>
      </c>
      <c r="P410" s="39">
        <v>0.51750380517503802</v>
      </c>
      <c r="Q410" s="39">
        <v>3.0441400304414001E-3</v>
      </c>
      <c r="R410" s="39">
        <v>0.12480974124809741</v>
      </c>
      <c r="S410" s="39">
        <v>1.5220700152207001E-2</v>
      </c>
      <c r="T410" s="39">
        <v>0</v>
      </c>
    </row>
    <row r="411" spans="1:20" x14ac:dyDescent="0.3">
      <c r="A411" s="3">
        <v>5041</v>
      </c>
      <c r="B411" s="4" t="s">
        <v>403</v>
      </c>
      <c r="C411" s="39">
        <v>0.31417112299465239</v>
      </c>
      <c r="D411" s="39">
        <v>0.48128342245989303</v>
      </c>
      <c r="E411" s="39">
        <v>2.9411764705882353E-2</v>
      </c>
      <c r="F411" s="39">
        <v>0.15508021390374332</v>
      </c>
      <c r="G411" s="39">
        <v>0</v>
      </c>
      <c r="H411" s="39">
        <v>2.0053475935828877E-2</v>
      </c>
      <c r="I411" s="39">
        <v>0.26794871794871794</v>
      </c>
      <c r="J411" s="39">
        <v>0.53717948717948716</v>
      </c>
      <c r="K411" s="39">
        <v>2.9487179487179487E-2</v>
      </c>
      <c r="L411" s="39">
        <v>0.14871794871794872</v>
      </c>
      <c r="M411" s="39">
        <v>0</v>
      </c>
      <c r="N411" s="39">
        <v>1.6666666666666666E-2</v>
      </c>
      <c r="O411" s="39">
        <v>0.27559055118110237</v>
      </c>
      <c r="P411" s="39">
        <v>0.52887139107611547</v>
      </c>
      <c r="Q411" s="39">
        <v>3.1496062992125984E-2</v>
      </c>
      <c r="R411" s="39">
        <v>0.15354330708661418</v>
      </c>
      <c r="S411" s="39">
        <v>0</v>
      </c>
      <c r="T411" s="39">
        <v>1.0498687664041995E-2</v>
      </c>
    </row>
    <row r="412" spans="1:20" x14ac:dyDescent="0.3">
      <c r="A412" s="3">
        <v>5042</v>
      </c>
      <c r="B412" s="4" t="s">
        <v>404</v>
      </c>
      <c r="C412" s="39">
        <v>0.26726877404248206</v>
      </c>
      <c r="D412" s="39">
        <v>0.57551430005017568</v>
      </c>
      <c r="E412" s="39">
        <v>1.1038635223281485E-2</v>
      </c>
      <c r="F412" s="39">
        <v>0.13045659809332666</v>
      </c>
      <c r="G412" s="39">
        <v>1.5721692590734238E-2</v>
      </c>
      <c r="H412" s="39">
        <v>0</v>
      </c>
      <c r="I412" s="39">
        <v>0.12865497076023391</v>
      </c>
      <c r="J412" s="39">
        <v>0.62761743067345777</v>
      </c>
      <c r="K412" s="39">
        <v>6.6213921901528014E-2</v>
      </c>
      <c r="L412" s="39">
        <v>0</v>
      </c>
      <c r="M412" s="39">
        <v>0.17751367666478021</v>
      </c>
      <c r="N412" s="39">
        <v>0</v>
      </c>
      <c r="O412" s="39">
        <v>0.11408124605346243</v>
      </c>
      <c r="P412" s="39">
        <v>0.65586192380551467</v>
      </c>
      <c r="Q412" s="39">
        <v>0</v>
      </c>
      <c r="R412" s="39">
        <v>0</v>
      </c>
      <c r="S412" s="39">
        <v>0.23005683014102293</v>
      </c>
      <c r="T412" s="39">
        <v>0</v>
      </c>
    </row>
    <row r="413" spans="1:20" x14ac:dyDescent="0.3">
      <c r="A413" s="3">
        <v>5043</v>
      </c>
      <c r="B413" s="4" t="s">
        <v>405</v>
      </c>
      <c r="C413" s="39">
        <v>0.26874999999999999</v>
      </c>
      <c r="D413" s="39">
        <v>0.5714285714285714</v>
      </c>
      <c r="E413" s="39">
        <v>1.2499999999999999E-2</v>
      </c>
      <c r="F413" s="39">
        <v>0.13035714285714287</v>
      </c>
      <c r="G413" s="39">
        <v>1.6964285714285713E-2</v>
      </c>
      <c r="H413" s="39">
        <v>0</v>
      </c>
      <c r="I413" s="39">
        <v>0.129</v>
      </c>
      <c r="J413" s="39">
        <v>0.62850000000000006</v>
      </c>
      <c r="K413" s="39">
        <v>6.7000000000000004E-2</v>
      </c>
      <c r="L413" s="39">
        <v>0</v>
      </c>
      <c r="M413" s="39">
        <v>0.17550000000000002</v>
      </c>
      <c r="N413" s="39">
        <v>0</v>
      </c>
      <c r="O413" s="39">
        <v>0.11420765027322403</v>
      </c>
      <c r="P413" s="39">
        <v>0.65792349726775956</v>
      </c>
      <c r="Q413" s="39">
        <v>0</v>
      </c>
      <c r="R413" s="39">
        <v>0</v>
      </c>
      <c r="S413" s="39">
        <v>0.22786885245901642</v>
      </c>
      <c r="T413" s="39">
        <v>0</v>
      </c>
    </row>
    <row r="414" spans="1:20" x14ac:dyDescent="0.3">
      <c r="A414" s="3">
        <v>5044</v>
      </c>
      <c r="B414" s="4" t="s">
        <v>406</v>
      </c>
      <c r="C414" s="39">
        <v>0.26855123674911657</v>
      </c>
      <c r="D414" s="39">
        <v>0.57298178852949166</v>
      </c>
      <c r="E414" s="39">
        <v>1.2775210655069312E-2</v>
      </c>
      <c r="F414" s="39">
        <v>0.1304702364773036</v>
      </c>
      <c r="G414" s="39">
        <v>1.5221527589018752E-2</v>
      </c>
      <c r="H414" s="39">
        <v>0</v>
      </c>
      <c r="I414" s="39">
        <v>8.0209749465915706E-2</v>
      </c>
      <c r="J414" s="39">
        <v>0.76655661293455046</v>
      </c>
      <c r="K414" s="39">
        <v>4.2726743056904257E-2</v>
      </c>
      <c r="L414" s="39">
        <v>0</v>
      </c>
      <c r="M414" s="39">
        <v>0.11050689454262964</v>
      </c>
      <c r="N414" s="39">
        <v>0</v>
      </c>
      <c r="O414" s="39">
        <v>0.1125</v>
      </c>
      <c r="P414" s="39">
        <v>0.65625</v>
      </c>
      <c r="Q414" s="39">
        <v>0</v>
      </c>
      <c r="R414" s="39">
        <v>0</v>
      </c>
      <c r="S414" s="39">
        <v>0.23124999999999998</v>
      </c>
      <c r="T414" s="39">
        <v>0</v>
      </c>
    </row>
    <row r="415" spans="1:20" x14ac:dyDescent="0.3">
      <c r="A415" s="3">
        <v>5045</v>
      </c>
      <c r="B415" s="4" t="s">
        <v>407</v>
      </c>
      <c r="C415" s="39">
        <v>0.26523702031602708</v>
      </c>
      <c r="D415" s="39">
        <v>0.56997742663656881</v>
      </c>
      <c r="E415" s="39">
        <v>3.3860045146726862E-3</v>
      </c>
      <c r="F415" s="39">
        <v>0.12189616252821671</v>
      </c>
      <c r="G415" s="39">
        <v>3.9503386004514675E-2</v>
      </c>
      <c r="H415" s="39">
        <v>0</v>
      </c>
      <c r="I415" s="39">
        <v>0.29391504018369691</v>
      </c>
      <c r="J415" s="39">
        <v>0.56027554535017221</v>
      </c>
      <c r="K415" s="39">
        <v>0</v>
      </c>
      <c r="L415" s="39">
        <v>0.12973593570608496</v>
      </c>
      <c r="M415" s="39">
        <v>1.6073478760045924E-2</v>
      </c>
      <c r="N415" s="39">
        <v>0</v>
      </c>
      <c r="O415" s="39">
        <v>0.33864118895966028</v>
      </c>
      <c r="P415" s="39">
        <v>0.51910828025477707</v>
      </c>
      <c r="Q415" s="39">
        <v>2.1231422505307855E-3</v>
      </c>
      <c r="R415" s="39">
        <v>0.12526539278131635</v>
      </c>
      <c r="S415" s="39">
        <v>1.4861995753715499E-2</v>
      </c>
      <c r="T415" s="39">
        <v>0</v>
      </c>
    </row>
    <row r="416" spans="1:20" x14ac:dyDescent="0.3">
      <c r="A416" s="3">
        <v>5046</v>
      </c>
      <c r="B416" s="4" t="s">
        <v>408</v>
      </c>
      <c r="C416" s="39">
        <v>0.26258205689277897</v>
      </c>
      <c r="D416" s="39">
        <v>0.57111597374179435</v>
      </c>
      <c r="E416" s="39">
        <v>4.3763676148796497E-3</v>
      </c>
      <c r="F416" s="39">
        <v>0.12253829321663019</v>
      </c>
      <c r="G416" s="39">
        <v>3.9387308533916851E-2</v>
      </c>
      <c r="H416" s="39">
        <v>0</v>
      </c>
      <c r="I416" s="39">
        <v>0.29605263157894735</v>
      </c>
      <c r="J416" s="39">
        <v>0.55921052631578949</v>
      </c>
      <c r="K416" s="39">
        <v>0</v>
      </c>
      <c r="L416" s="39">
        <v>0.12938596491228072</v>
      </c>
      <c r="M416" s="39">
        <v>1.5350877192982455E-2</v>
      </c>
      <c r="N416" s="39">
        <v>0</v>
      </c>
      <c r="O416" s="39">
        <v>0.33791748526522591</v>
      </c>
      <c r="P416" s="39">
        <v>0.51866404715127701</v>
      </c>
      <c r="Q416" s="39">
        <v>1.9646365422396855E-3</v>
      </c>
      <c r="R416" s="39">
        <v>0.12573673870333987</v>
      </c>
      <c r="S416" s="39">
        <v>1.5717092337917484E-2</v>
      </c>
      <c r="T416" s="39">
        <v>0</v>
      </c>
    </row>
    <row r="417" spans="1:20" x14ac:dyDescent="0.3">
      <c r="A417" s="3">
        <v>5047</v>
      </c>
      <c r="B417" s="4" t="s">
        <v>409</v>
      </c>
      <c r="C417" s="39">
        <v>0.26511289147851419</v>
      </c>
      <c r="D417" s="39">
        <v>0.56955571740713762</v>
      </c>
      <c r="E417" s="39">
        <v>3.6416605972323379E-3</v>
      </c>
      <c r="F417" s="39">
        <v>0.12163146394756008</v>
      </c>
      <c r="G417" s="39">
        <v>4.0058266569555717E-2</v>
      </c>
      <c r="H417" s="39">
        <v>0</v>
      </c>
      <c r="I417" s="39">
        <v>0.29542097488921715</v>
      </c>
      <c r="J417" s="39">
        <v>0.55908419497784345</v>
      </c>
      <c r="K417" s="39">
        <v>0</v>
      </c>
      <c r="L417" s="39">
        <v>0.12924667651403249</v>
      </c>
      <c r="M417" s="39">
        <v>1.6248153618906941E-2</v>
      </c>
      <c r="N417" s="39">
        <v>0</v>
      </c>
      <c r="O417" s="39">
        <v>0.3386454183266932</v>
      </c>
      <c r="P417" s="39">
        <v>0.51792828685258963</v>
      </c>
      <c r="Q417" s="39">
        <v>3.3200531208499337E-3</v>
      </c>
      <c r="R417" s="39">
        <v>0.1248339973439575</v>
      </c>
      <c r="S417" s="39">
        <v>1.5272244355909695E-2</v>
      </c>
      <c r="T417" s="39">
        <v>0</v>
      </c>
    </row>
    <row r="418" spans="1:20" x14ac:dyDescent="0.3">
      <c r="A418" s="3">
        <v>5048</v>
      </c>
      <c r="B418" s="4" t="s">
        <v>410</v>
      </c>
      <c r="C418" s="39">
        <v>0.26778242677824265</v>
      </c>
      <c r="D418" s="39">
        <v>0.56903765690376573</v>
      </c>
      <c r="E418" s="39">
        <v>4.1841004184100415E-3</v>
      </c>
      <c r="F418" s="39">
        <v>0.12133891213389121</v>
      </c>
      <c r="G418" s="39">
        <v>3.7656903765690378E-2</v>
      </c>
      <c r="H418" s="39">
        <v>0</v>
      </c>
      <c r="I418" s="39">
        <v>0.29535864978902954</v>
      </c>
      <c r="J418" s="39">
        <v>0.55696202531645567</v>
      </c>
      <c r="K418" s="39">
        <v>0</v>
      </c>
      <c r="L418" s="39">
        <v>0.13080168776371309</v>
      </c>
      <c r="M418" s="39">
        <v>1.6877637130801686E-2</v>
      </c>
      <c r="N418" s="39">
        <v>0</v>
      </c>
      <c r="O418" s="39">
        <v>0.33846153846153848</v>
      </c>
      <c r="P418" s="39">
        <v>0.51923076923076927</v>
      </c>
      <c r="Q418" s="39">
        <v>3.8461538461538464E-3</v>
      </c>
      <c r="R418" s="39">
        <v>0.12307692307692308</v>
      </c>
      <c r="S418" s="39">
        <v>1.5384615384615385E-2</v>
      </c>
      <c r="T418" s="39">
        <v>0</v>
      </c>
    </row>
    <row r="419" spans="1:20" x14ac:dyDescent="0.3">
      <c r="A419" s="3">
        <v>5049</v>
      </c>
      <c r="B419" s="4" t="s">
        <v>411</v>
      </c>
      <c r="C419" s="39">
        <v>0.26470588235294118</v>
      </c>
      <c r="D419" s="39">
        <v>0.57013574660633481</v>
      </c>
      <c r="E419" s="39">
        <v>4.5248868778280547E-3</v>
      </c>
      <c r="F419" s="39">
        <v>0.12217194570135746</v>
      </c>
      <c r="G419" s="39">
        <v>3.8461538461538464E-2</v>
      </c>
      <c r="H419" s="39">
        <v>0</v>
      </c>
      <c r="I419" s="39">
        <v>0.29478458049886619</v>
      </c>
      <c r="J419" s="39">
        <v>0.5600907029478458</v>
      </c>
      <c r="K419" s="39">
        <v>0</v>
      </c>
      <c r="L419" s="39">
        <v>0.12925170068027211</v>
      </c>
      <c r="M419" s="39">
        <v>1.5873015873015872E-2</v>
      </c>
      <c r="N419" s="39">
        <v>0</v>
      </c>
      <c r="O419" s="39">
        <v>0.33797216699801191</v>
      </c>
      <c r="P419" s="39">
        <v>0.5188866799204771</v>
      </c>
      <c r="Q419" s="39">
        <v>1.9880715705765406E-3</v>
      </c>
      <c r="R419" s="39">
        <v>0.12524850894632206</v>
      </c>
      <c r="S419" s="39">
        <v>1.5904572564612324E-2</v>
      </c>
      <c r="T419" s="39">
        <v>0</v>
      </c>
    </row>
    <row r="420" spans="1:20" x14ac:dyDescent="0.3">
      <c r="A420" s="3">
        <v>5050</v>
      </c>
      <c r="B420" s="4" t="s">
        <v>412</v>
      </c>
      <c r="C420" s="39">
        <v>0.26494650723725616</v>
      </c>
      <c r="D420" s="39">
        <v>0.57016991818753937</v>
      </c>
      <c r="E420" s="39">
        <v>3.775959723096287E-3</v>
      </c>
      <c r="F420" s="39">
        <v>0.12146003775959723</v>
      </c>
      <c r="G420" s="39">
        <v>3.9647577092511016E-2</v>
      </c>
      <c r="H420" s="39">
        <v>0</v>
      </c>
      <c r="I420" s="39">
        <v>0.29404309252217997</v>
      </c>
      <c r="J420" s="39">
        <v>0.55956907477820028</v>
      </c>
      <c r="K420" s="39">
        <v>0</v>
      </c>
      <c r="L420" s="39">
        <v>0.12991128010139416</v>
      </c>
      <c r="M420" s="39">
        <v>1.6476552598225603E-2</v>
      </c>
      <c r="N420" s="39">
        <v>0</v>
      </c>
      <c r="O420" s="39">
        <v>0.33913531723750701</v>
      </c>
      <c r="P420" s="39">
        <v>0.51824817518248179</v>
      </c>
      <c r="Q420" s="39">
        <v>2.807411566535654E-3</v>
      </c>
      <c r="R420" s="39">
        <v>0.12464907355418305</v>
      </c>
      <c r="S420" s="39">
        <v>1.5160022459292532E-2</v>
      </c>
      <c r="T420" s="39">
        <v>0</v>
      </c>
    </row>
    <row r="421" spans="1:20" x14ac:dyDescent="0.3">
      <c r="A421" s="3">
        <v>5051</v>
      </c>
      <c r="B421" s="4" t="s">
        <v>413</v>
      </c>
      <c r="C421" s="39">
        <v>0.26483516483516484</v>
      </c>
      <c r="D421" s="39">
        <v>0.5703296703296703</v>
      </c>
      <c r="E421" s="39">
        <v>3.8461538461538464E-3</v>
      </c>
      <c r="F421" s="39">
        <v>0.12142857142857143</v>
      </c>
      <c r="G421" s="39">
        <v>3.9560439560439559E-2</v>
      </c>
      <c r="H421" s="39">
        <v>0</v>
      </c>
      <c r="I421" s="39">
        <v>0.29494079655543598</v>
      </c>
      <c r="J421" s="39">
        <v>0.55920344456404736</v>
      </c>
      <c r="K421" s="39">
        <v>0</v>
      </c>
      <c r="L421" s="39">
        <v>0.12970936490850377</v>
      </c>
      <c r="M421" s="39">
        <v>1.6146393972012917E-2</v>
      </c>
      <c r="N421" s="39">
        <v>0</v>
      </c>
      <c r="O421" s="39">
        <v>0.33912204534491075</v>
      </c>
      <c r="P421" s="39">
        <v>0.51808972503617945</v>
      </c>
      <c r="Q421" s="39">
        <v>2.8943560057887118E-3</v>
      </c>
      <c r="R421" s="39">
        <v>0.12493970091654606</v>
      </c>
      <c r="S421" s="39">
        <v>1.4954172696575013E-2</v>
      </c>
      <c r="T421" s="39">
        <v>0</v>
      </c>
    </row>
    <row r="422" spans="1:20" x14ac:dyDescent="0.3">
      <c r="A422" s="3">
        <v>5052</v>
      </c>
      <c r="B422" s="4" t="s">
        <v>414</v>
      </c>
      <c r="C422" s="39">
        <v>0.26291079812206575</v>
      </c>
      <c r="D422" s="39">
        <v>0.57276995305164324</v>
      </c>
      <c r="E422" s="39">
        <v>4.6948356807511738E-3</v>
      </c>
      <c r="F422" s="39">
        <v>0.12206572769953052</v>
      </c>
      <c r="G422" s="39">
        <v>3.7558685446009391E-2</v>
      </c>
      <c r="H422" s="39">
        <v>0</v>
      </c>
      <c r="I422" s="39">
        <v>0.2895927601809955</v>
      </c>
      <c r="J422" s="39">
        <v>0.56108597285067874</v>
      </c>
      <c r="K422" s="39">
        <v>0</v>
      </c>
      <c r="L422" s="39">
        <v>0.13122171945701358</v>
      </c>
      <c r="M422" s="39">
        <v>1.8099547511312219E-2</v>
      </c>
      <c r="N422" s="39">
        <v>0</v>
      </c>
      <c r="O422" s="39">
        <v>0.34008097165991902</v>
      </c>
      <c r="P422" s="39">
        <v>0.51417004048582993</v>
      </c>
      <c r="Q422" s="39">
        <v>4.048582995951417E-3</v>
      </c>
      <c r="R422" s="39">
        <v>0.12550607287449392</v>
      </c>
      <c r="S422" s="39">
        <v>1.6194331983805668E-2</v>
      </c>
      <c r="T422" s="39">
        <v>0</v>
      </c>
    </row>
    <row r="423" spans="1:20" x14ac:dyDescent="0.3">
      <c r="A423" s="3">
        <v>5053</v>
      </c>
      <c r="B423" s="4" t="s">
        <v>415</v>
      </c>
      <c r="C423" s="39">
        <v>0.24663034126756525</v>
      </c>
      <c r="D423" s="39">
        <v>0.49813593346716373</v>
      </c>
      <c r="E423" s="39">
        <v>0.10725552050473186</v>
      </c>
      <c r="F423" s="39">
        <v>0.11385144823630627</v>
      </c>
      <c r="G423" s="39">
        <v>0</v>
      </c>
      <c r="H423" s="39">
        <v>3.4126756524232867E-2</v>
      </c>
      <c r="I423" s="39">
        <v>0.24945158257599498</v>
      </c>
      <c r="J423" s="39">
        <v>0.49326230021936696</v>
      </c>
      <c r="K423" s="39">
        <v>5.0141021623315574E-3</v>
      </c>
      <c r="L423" s="39">
        <v>0.14384205578188655</v>
      </c>
      <c r="M423" s="39">
        <v>8.9000313381385143E-2</v>
      </c>
      <c r="N423" s="39">
        <v>1.9429645879034785E-2</v>
      </c>
      <c r="O423" s="39">
        <v>0.28247549019607843</v>
      </c>
      <c r="P423" s="39">
        <v>0.47058823529411764</v>
      </c>
      <c r="Q423" s="39">
        <v>7.0465686274509805E-3</v>
      </c>
      <c r="R423" s="39">
        <v>0.13694852941176472</v>
      </c>
      <c r="S423" s="39">
        <v>9.1605392156862739E-2</v>
      </c>
      <c r="T423" s="39">
        <v>1.133578431372549E-2</v>
      </c>
    </row>
    <row r="424" spans="1:20" x14ac:dyDescent="0.3">
      <c r="A424" s="3">
        <v>5054</v>
      </c>
      <c r="B424" s="4" t="s">
        <v>416</v>
      </c>
      <c r="C424" s="39">
        <v>0.22397537040600346</v>
      </c>
      <c r="D424" s="39">
        <v>0.56013084471810659</v>
      </c>
      <c r="E424" s="39">
        <v>7.1579757552434092E-2</v>
      </c>
      <c r="F424" s="39">
        <v>0.10929382335963056</v>
      </c>
      <c r="G424" s="39">
        <v>0</v>
      </c>
      <c r="H424" s="39">
        <v>3.5020203963825283E-2</v>
      </c>
      <c r="I424" s="39">
        <v>0.24501131454433245</v>
      </c>
      <c r="J424" s="39">
        <v>0.5562641431804155</v>
      </c>
      <c r="K424" s="39">
        <v>3.5589384900226291E-2</v>
      </c>
      <c r="L424" s="39">
        <v>5.0195433038469447E-2</v>
      </c>
      <c r="M424" s="39">
        <v>8.4139066035795101E-2</v>
      </c>
      <c r="N424" s="39">
        <v>2.8800658300761159E-2</v>
      </c>
      <c r="O424" s="39">
        <v>0.26040816326530614</v>
      </c>
      <c r="P424" s="39">
        <v>0.55285714285714282</v>
      </c>
      <c r="Q424" s="39">
        <v>4.7755102040816323E-2</v>
      </c>
      <c r="R424" s="39">
        <v>4.8367346938775507E-2</v>
      </c>
      <c r="S424" s="39">
        <v>7.571428571428572E-2</v>
      </c>
      <c r="T424" s="39">
        <v>1.4897959183673469E-2</v>
      </c>
    </row>
    <row r="425" spans="1:20" x14ac:dyDescent="0.3">
      <c r="A425" s="3">
        <v>5061</v>
      </c>
      <c r="B425" s="4" t="s">
        <v>417</v>
      </c>
      <c r="C425" s="39">
        <v>0.21587030716723549</v>
      </c>
      <c r="D425" s="39">
        <v>0.70307167235494883</v>
      </c>
      <c r="E425" s="39">
        <v>4.1808873720136516E-2</v>
      </c>
      <c r="F425" s="39">
        <v>0</v>
      </c>
      <c r="G425" s="39">
        <v>3.9249146757679182E-2</v>
      </c>
      <c r="H425" s="39">
        <v>0</v>
      </c>
      <c r="I425" s="39">
        <v>0.23634812286689419</v>
      </c>
      <c r="J425" s="39">
        <v>0.63310580204778155</v>
      </c>
      <c r="K425" s="39">
        <v>5.3754266211604097E-2</v>
      </c>
      <c r="L425" s="39">
        <v>0</v>
      </c>
      <c r="M425" s="39">
        <v>7.6791808873720141E-2</v>
      </c>
      <c r="N425" s="39">
        <v>0</v>
      </c>
      <c r="O425" s="39">
        <v>0.25130434782608696</v>
      </c>
      <c r="P425" s="39">
        <v>0.64782608695652177</v>
      </c>
      <c r="Q425" s="39">
        <v>4.4347826086956518E-2</v>
      </c>
      <c r="R425" s="39">
        <v>0</v>
      </c>
      <c r="S425" s="39">
        <v>5.6521739130434782E-2</v>
      </c>
      <c r="T425" s="39">
        <v>0</v>
      </c>
    </row>
    <row r="426" spans="1:20" x14ac:dyDescent="0.3">
      <c r="A426" s="3"/>
      <c r="B426" s="4" t="s">
        <v>458</v>
      </c>
      <c r="C426" s="39">
        <v>0.23049828124252258</v>
      </c>
      <c r="D426" s="39">
        <v>0.57810544873762948</v>
      </c>
      <c r="E426" s="39">
        <v>2.9670882690295219E-2</v>
      </c>
      <c r="F426" s="39">
        <v>4.0879703146950871E-2</v>
      </c>
      <c r="G426" s="39">
        <v>0.10739967104220882</v>
      </c>
      <c r="H426" s="39">
        <v>1.3446013140393127E-2</v>
      </c>
      <c r="I426" s="39">
        <v>0.23527594035380087</v>
      </c>
      <c r="J426" s="39">
        <v>0.58082077206415206</v>
      </c>
      <c r="K426" s="39">
        <v>2.8362398039878094E-2</v>
      </c>
      <c r="L426" s="39">
        <v>4.593087081335679E-2</v>
      </c>
      <c r="M426" s="39">
        <v>9.9913672841149076E-2</v>
      </c>
      <c r="N426" s="39">
        <v>9.6963458876633164E-3</v>
      </c>
      <c r="O426" s="39">
        <v>0.24302439247968838</v>
      </c>
      <c r="P426" s="39">
        <v>0.56867863071686209</v>
      </c>
      <c r="Q426" s="39">
        <v>3.1745538525655058E-2</v>
      </c>
      <c r="R426" s="39">
        <v>4.7885352849882115E-2</v>
      </c>
      <c r="S426" s="39">
        <v>9.9481277878327543E-2</v>
      </c>
      <c r="T426" s="39">
        <v>9.184807549584853E-3</v>
      </c>
    </row>
  </sheetData>
  <sheetProtection sheet="1" objects="1" scenarios="1"/>
  <mergeCells count="3">
    <mergeCell ref="C2:H2"/>
    <mergeCell ref="I2:N2"/>
    <mergeCell ref="O2:T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6"/>
  <sheetViews>
    <sheetView workbookViewId="0">
      <selection activeCell="A4" sqref="A4:B425"/>
    </sheetView>
  </sheetViews>
  <sheetFormatPr baseColWidth="10" defaultRowHeight="14.4" x14ac:dyDescent="0.3"/>
  <sheetData>
    <row r="1" spans="1:24" ht="18" x14ac:dyDescent="0.35">
      <c r="A1" s="51" t="s">
        <v>529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4" ht="14.4" customHeight="1" x14ac:dyDescent="0.3">
      <c r="A2" s="1" t="s">
        <v>0</v>
      </c>
      <c r="B2" s="1" t="s">
        <v>1</v>
      </c>
      <c r="C2" s="114" t="s">
        <v>513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6" t="s">
        <v>514</v>
      </c>
      <c r="O2" s="115"/>
      <c r="P2" s="115"/>
      <c r="Q2" s="115"/>
      <c r="R2" s="115"/>
      <c r="S2" s="115"/>
      <c r="T2" s="115"/>
      <c r="U2" s="115"/>
      <c r="V2" s="115"/>
      <c r="W2" s="115"/>
      <c r="X2" s="115"/>
    </row>
    <row r="3" spans="1:24" x14ac:dyDescent="0.3">
      <c r="A3" s="2"/>
      <c r="B3" s="2"/>
      <c r="C3" s="23" t="s">
        <v>435</v>
      </c>
      <c r="D3" s="23" t="s">
        <v>436</v>
      </c>
      <c r="E3" s="23" t="s">
        <v>437</v>
      </c>
      <c r="F3" s="23" t="s">
        <v>448</v>
      </c>
      <c r="G3" s="23" t="s">
        <v>438</v>
      </c>
      <c r="H3" s="23" t="s">
        <v>439</v>
      </c>
      <c r="I3" s="23" t="s">
        <v>440</v>
      </c>
      <c r="J3" s="23" t="s">
        <v>441</v>
      </c>
      <c r="K3" s="23" t="s">
        <v>442</v>
      </c>
      <c r="L3" s="23" t="s">
        <v>443</v>
      </c>
      <c r="M3" s="23" t="s">
        <v>444</v>
      </c>
      <c r="N3" s="46" t="s">
        <v>435</v>
      </c>
      <c r="O3" s="46" t="s">
        <v>436</v>
      </c>
      <c r="P3" s="46" t="s">
        <v>437</v>
      </c>
      <c r="Q3" s="46" t="s">
        <v>448</v>
      </c>
      <c r="R3" s="46" t="s">
        <v>438</v>
      </c>
      <c r="S3" s="46" t="s">
        <v>439</v>
      </c>
      <c r="T3" s="46" t="s">
        <v>440</v>
      </c>
      <c r="U3" s="46" t="s">
        <v>441</v>
      </c>
      <c r="V3" s="46" t="s">
        <v>442</v>
      </c>
      <c r="W3" s="46" t="s">
        <v>443</v>
      </c>
      <c r="X3" s="46" t="s">
        <v>444</v>
      </c>
    </row>
    <row r="4" spans="1:24" x14ac:dyDescent="0.3">
      <c r="A4" s="3">
        <v>101</v>
      </c>
      <c r="B4" s="4" t="s">
        <v>2</v>
      </c>
      <c r="C4" s="42">
        <v>33</v>
      </c>
      <c r="D4" s="42">
        <v>1</v>
      </c>
      <c r="E4" s="42">
        <v>10</v>
      </c>
      <c r="F4" s="42">
        <v>0</v>
      </c>
      <c r="G4" s="42">
        <v>12</v>
      </c>
      <c r="H4" s="42">
        <v>6</v>
      </c>
      <c r="I4" s="42">
        <v>2</v>
      </c>
      <c r="J4" s="42">
        <v>18</v>
      </c>
      <c r="K4" s="42">
        <v>12</v>
      </c>
      <c r="L4" s="42">
        <v>18</v>
      </c>
      <c r="M4" s="42">
        <v>2</v>
      </c>
      <c r="N4" s="42">
        <v>18</v>
      </c>
      <c r="O4" s="42">
        <v>7</v>
      </c>
      <c r="P4" s="42">
        <v>5</v>
      </c>
      <c r="Q4" s="42">
        <v>0</v>
      </c>
      <c r="R4" s="42">
        <v>10</v>
      </c>
      <c r="S4" s="42">
        <v>4</v>
      </c>
      <c r="T4" s="42">
        <v>0</v>
      </c>
      <c r="U4" s="42">
        <v>0</v>
      </c>
      <c r="V4" s="42">
        <v>2</v>
      </c>
      <c r="W4" s="42">
        <v>0</v>
      </c>
      <c r="X4" s="42">
        <v>0</v>
      </c>
    </row>
    <row r="5" spans="1:24" x14ac:dyDescent="0.3">
      <c r="A5" s="3">
        <v>104</v>
      </c>
      <c r="B5" s="4" t="s">
        <v>3</v>
      </c>
      <c r="C5" s="42">
        <v>7</v>
      </c>
      <c r="D5" s="42">
        <v>0</v>
      </c>
      <c r="E5" s="42">
        <v>0</v>
      </c>
      <c r="F5" s="42">
        <v>0</v>
      </c>
      <c r="G5" s="42">
        <v>0</v>
      </c>
      <c r="H5" s="42">
        <v>30</v>
      </c>
      <c r="I5" s="42">
        <v>1</v>
      </c>
      <c r="J5" s="42">
        <v>122</v>
      </c>
      <c r="K5" s="42">
        <v>0</v>
      </c>
      <c r="L5" s="42">
        <v>2</v>
      </c>
      <c r="M5" s="42">
        <v>0</v>
      </c>
      <c r="N5" s="42">
        <v>0</v>
      </c>
      <c r="O5" s="42">
        <v>0</v>
      </c>
      <c r="P5" s="42">
        <v>0</v>
      </c>
      <c r="Q5" s="42">
        <v>30</v>
      </c>
      <c r="R5" s="42">
        <v>0</v>
      </c>
      <c r="S5" s="42">
        <v>6</v>
      </c>
      <c r="T5" s="42">
        <v>0</v>
      </c>
      <c r="U5" s="42">
        <v>16</v>
      </c>
      <c r="V5" s="42">
        <v>0</v>
      </c>
      <c r="W5" s="42">
        <v>26</v>
      </c>
      <c r="X5" s="42">
        <v>0</v>
      </c>
    </row>
    <row r="6" spans="1:24" x14ac:dyDescent="0.3">
      <c r="A6" s="3">
        <v>105</v>
      </c>
      <c r="B6" s="4" t="s">
        <v>4</v>
      </c>
      <c r="C6" s="42">
        <v>14</v>
      </c>
      <c r="D6" s="42">
        <v>9</v>
      </c>
      <c r="E6" s="42">
        <v>113</v>
      </c>
      <c r="F6" s="42">
        <v>51</v>
      </c>
      <c r="G6" s="42">
        <v>7</v>
      </c>
      <c r="H6" s="42">
        <v>191</v>
      </c>
      <c r="I6" s="42">
        <v>165</v>
      </c>
      <c r="J6" s="42">
        <v>9</v>
      </c>
      <c r="K6" s="42">
        <v>90</v>
      </c>
      <c r="L6" s="42">
        <v>96</v>
      </c>
      <c r="M6" s="42">
        <v>16</v>
      </c>
      <c r="N6" s="42">
        <v>1</v>
      </c>
      <c r="O6" s="42">
        <v>12</v>
      </c>
      <c r="P6" s="42">
        <v>44</v>
      </c>
      <c r="Q6" s="42">
        <v>324</v>
      </c>
      <c r="R6" s="42">
        <v>4</v>
      </c>
      <c r="S6" s="42">
        <v>25</v>
      </c>
      <c r="T6" s="42">
        <v>123</v>
      </c>
      <c r="U6" s="42">
        <v>0</v>
      </c>
      <c r="V6" s="42">
        <v>42</v>
      </c>
      <c r="W6" s="42">
        <v>69</v>
      </c>
      <c r="X6" s="42">
        <v>0</v>
      </c>
    </row>
    <row r="7" spans="1:24" x14ac:dyDescent="0.3">
      <c r="A7" s="3">
        <v>106</v>
      </c>
      <c r="B7" s="4" t="s">
        <v>5</v>
      </c>
      <c r="C7" s="42">
        <v>21</v>
      </c>
      <c r="D7" s="42">
        <v>751</v>
      </c>
      <c r="E7" s="42">
        <v>85</v>
      </c>
      <c r="F7" s="42">
        <v>77</v>
      </c>
      <c r="G7" s="42">
        <v>128</v>
      </c>
      <c r="H7" s="42">
        <v>14</v>
      </c>
      <c r="I7" s="42">
        <v>39</v>
      </c>
      <c r="J7" s="42">
        <v>71</v>
      </c>
      <c r="K7" s="42">
        <v>19</v>
      </c>
      <c r="L7" s="42">
        <v>7</v>
      </c>
      <c r="M7" s="42">
        <v>36</v>
      </c>
      <c r="N7" s="42">
        <v>0</v>
      </c>
      <c r="O7" s="42">
        <v>155</v>
      </c>
      <c r="P7" s="42">
        <v>2</v>
      </c>
      <c r="Q7" s="42">
        <v>9</v>
      </c>
      <c r="R7" s="42">
        <v>0</v>
      </c>
      <c r="S7" s="42">
        <v>0</v>
      </c>
      <c r="T7" s="42">
        <v>11</v>
      </c>
      <c r="U7" s="42">
        <v>12</v>
      </c>
      <c r="V7" s="42">
        <v>0</v>
      </c>
      <c r="W7" s="42">
        <v>2</v>
      </c>
      <c r="X7" s="42">
        <v>2</v>
      </c>
    </row>
    <row r="8" spans="1:24" x14ac:dyDescent="0.3">
      <c r="A8" s="3">
        <v>111</v>
      </c>
      <c r="B8" s="4" t="s">
        <v>6</v>
      </c>
      <c r="C8" s="42">
        <v>12</v>
      </c>
      <c r="D8" s="42">
        <v>10</v>
      </c>
      <c r="E8" s="42">
        <v>0</v>
      </c>
      <c r="F8" s="42">
        <v>14</v>
      </c>
      <c r="G8" s="42">
        <v>0</v>
      </c>
      <c r="H8" s="42">
        <v>0</v>
      </c>
      <c r="I8" s="42">
        <v>6</v>
      </c>
      <c r="J8" s="42">
        <v>2</v>
      </c>
      <c r="K8" s="42">
        <v>0</v>
      </c>
      <c r="L8" s="42">
        <v>5</v>
      </c>
      <c r="M8" s="42">
        <v>3</v>
      </c>
      <c r="N8" s="42">
        <v>0</v>
      </c>
      <c r="O8" s="42">
        <v>0</v>
      </c>
      <c r="P8" s="42">
        <v>8</v>
      </c>
      <c r="Q8" s="42">
        <v>2</v>
      </c>
      <c r="R8" s="42">
        <v>0</v>
      </c>
      <c r="S8" s="42">
        <v>0</v>
      </c>
      <c r="T8" s="42">
        <v>0</v>
      </c>
      <c r="U8" s="42">
        <v>2</v>
      </c>
      <c r="V8" s="42">
        <v>0</v>
      </c>
      <c r="W8" s="42">
        <v>0</v>
      </c>
      <c r="X8" s="42">
        <v>0</v>
      </c>
    </row>
    <row r="9" spans="1:24" x14ac:dyDescent="0.3">
      <c r="A9" s="3">
        <v>118</v>
      </c>
      <c r="B9" s="4" t="s">
        <v>7</v>
      </c>
      <c r="C9" s="42">
        <v>2</v>
      </c>
      <c r="D9" s="42">
        <v>20</v>
      </c>
      <c r="E9" s="42">
        <v>1</v>
      </c>
      <c r="F9" s="42">
        <v>0</v>
      </c>
      <c r="G9" s="42">
        <v>0</v>
      </c>
      <c r="H9" s="42">
        <v>32</v>
      </c>
      <c r="I9" s="42">
        <v>9</v>
      </c>
      <c r="J9" s="42">
        <v>0</v>
      </c>
      <c r="K9" s="42">
        <v>3</v>
      </c>
      <c r="L9" s="42">
        <v>1</v>
      </c>
      <c r="M9" s="42">
        <v>0</v>
      </c>
      <c r="N9" s="42">
        <v>0</v>
      </c>
      <c r="O9" s="42">
        <v>15</v>
      </c>
      <c r="P9" s="42">
        <v>0</v>
      </c>
      <c r="Q9" s="42">
        <v>0</v>
      </c>
      <c r="R9" s="42">
        <v>0</v>
      </c>
      <c r="S9" s="42">
        <v>0</v>
      </c>
      <c r="T9" s="42">
        <v>2</v>
      </c>
      <c r="U9" s="42">
        <v>0</v>
      </c>
      <c r="V9" s="42">
        <v>0</v>
      </c>
      <c r="W9" s="42">
        <v>0</v>
      </c>
      <c r="X9" s="42">
        <v>0</v>
      </c>
    </row>
    <row r="10" spans="1:24" x14ac:dyDescent="0.3">
      <c r="A10" s="3">
        <v>119</v>
      </c>
      <c r="B10" s="4" t="s">
        <v>8</v>
      </c>
      <c r="C10" s="42">
        <v>1</v>
      </c>
      <c r="D10" s="42">
        <v>0</v>
      </c>
      <c r="E10" s="42">
        <v>2</v>
      </c>
      <c r="F10" s="42">
        <v>0</v>
      </c>
      <c r="G10" s="42">
        <v>3</v>
      </c>
      <c r="H10" s="42">
        <v>0</v>
      </c>
      <c r="I10" s="42">
        <v>33</v>
      </c>
      <c r="J10" s="42">
        <v>3</v>
      </c>
      <c r="K10" s="42">
        <v>0</v>
      </c>
      <c r="L10" s="42">
        <v>0</v>
      </c>
      <c r="M10" s="42">
        <v>1</v>
      </c>
      <c r="N10" s="42">
        <v>0</v>
      </c>
      <c r="O10" s="42">
        <v>1</v>
      </c>
      <c r="P10" s="42">
        <v>0</v>
      </c>
      <c r="Q10" s="42">
        <v>5</v>
      </c>
      <c r="R10" s="42">
        <v>1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</row>
    <row r="11" spans="1:24" x14ac:dyDescent="0.3">
      <c r="A11" s="3">
        <v>121</v>
      </c>
      <c r="B11" s="4" t="s">
        <v>9</v>
      </c>
      <c r="C11" s="42">
        <v>0</v>
      </c>
      <c r="D11" s="42">
        <v>0</v>
      </c>
      <c r="E11" s="42">
        <v>2</v>
      </c>
      <c r="F11" s="42">
        <v>0</v>
      </c>
      <c r="G11" s="42">
        <v>0</v>
      </c>
      <c r="H11" s="42">
        <v>0</v>
      </c>
      <c r="I11" s="42">
        <v>0</v>
      </c>
      <c r="J11" s="42">
        <v>1</v>
      </c>
      <c r="K11" s="42">
        <v>1</v>
      </c>
      <c r="L11" s="42">
        <v>3</v>
      </c>
      <c r="M11" s="42">
        <v>0</v>
      </c>
      <c r="N11" s="42">
        <v>0</v>
      </c>
      <c r="O11" s="42">
        <v>0</v>
      </c>
      <c r="P11" s="42">
        <v>0</v>
      </c>
      <c r="Q11" s="42">
        <v>27</v>
      </c>
      <c r="R11" s="42">
        <v>0</v>
      </c>
      <c r="S11" s="42">
        <v>0</v>
      </c>
      <c r="T11" s="42">
        <v>0</v>
      </c>
      <c r="U11" s="42">
        <v>1</v>
      </c>
      <c r="V11" s="42">
        <v>0</v>
      </c>
      <c r="W11" s="42">
        <v>0</v>
      </c>
      <c r="X11" s="42">
        <v>0</v>
      </c>
    </row>
    <row r="12" spans="1:24" x14ac:dyDescent="0.3">
      <c r="A12" s="3">
        <v>122</v>
      </c>
      <c r="B12" s="4" t="s">
        <v>10</v>
      </c>
      <c r="C12" s="42">
        <v>2</v>
      </c>
      <c r="D12" s="42">
        <v>4</v>
      </c>
      <c r="E12" s="42">
        <v>2</v>
      </c>
      <c r="F12" s="42">
        <v>0</v>
      </c>
      <c r="G12" s="42">
        <v>1</v>
      </c>
      <c r="H12" s="42">
        <v>32</v>
      </c>
      <c r="I12" s="42">
        <v>5</v>
      </c>
      <c r="J12" s="42">
        <v>0</v>
      </c>
      <c r="K12" s="42">
        <v>0</v>
      </c>
      <c r="L12" s="42">
        <v>8</v>
      </c>
      <c r="M12" s="42">
        <v>0</v>
      </c>
      <c r="N12" s="42">
        <v>2</v>
      </c>
      <c r="O12" s="42">
        <v>0</v>
      </c>
      <c r="P12" s="42">
        <v>0</v>
      </c>
      <c r="Q12" s="42">
        <v>1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5</v>
      </c>
      <c r="X12" s="42">
        <v>0</v>
      </c>
    </row>
    <row r="13" spans="1:24" x14ac:dyDescent="0.3">
      <c r="A13" s="3">
        <v>123</v>
      </c>
      <c r="B13" s="4" t="s">
        <v>11</v>
      </c>
      <c r="C13" s="42">
        <v>41</v>
      </c>
      <c r="D13" s="42">
        <v>0</v>
      </c>
      <c r="E13" s="42">
        <v>0</v>
      </c>
      <c r="F13" s="42">
        <v>5</v>
      </c>
      <c r="G13" s="42">
        <v>1</v>
      </c>
      <c r="H13" s="42">
        <v>15</v>
      </c>
      <c r="I13" s="42">
        <v>2</v>
      </c>
      <c r="J13" s="42">
        <v>1</v>
      </c>
      <c r="K13" s="42">
        <v>0</v>
      </c>
      <c r="L13" s="42">
        <v>29</v>
      </c>
      <c r="M13" s="42">
        <v>1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8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</row>
    <row r="14" spans="1:24" x14ac:dyDescent="0.3">
      <c r="A14" s="3">
        <v>124</v>
      </c>
      <c r="B14" s="4" t="s">
        <v>12</v>
      </c>
      <c r="C14" s="42">
        <v>3</v>
      </c>
      <c r="D14" s="42">
        <v>167</v>
      </c>
      <c r="E14" s="42">
        <v>138</v>
      </c>
      <c r="F14" s="42">
        <v>64</v>
      </c>
      <c r="G14" s="42">
        <v>6</v>
      </c>
      <c r="H14" s="42">
        <v>2</v>
      </c>
      <c r="I14" s="42">
        <v>0</v>
      </c>
      <c r="J14" s="42">
        <v>1</v>
      </c>
      <c r="K14" s="42">
        <v>1</v>
      </c>
      <c r="L14" s="42">
        <v>5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6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13</v>
      </c>
    </row>
    <row r="15" spans="1:24" x14ac:dyDescent="0.3">
      <c r="A15" s="3">
        <v>125</v>
      </c>
      <c r="B15" s="4" t="s">
        <v>13</v>
      </c>
      <c r="C15" s="42">
        <v>12</v>
      </c>
      <c r="D15" s="42">
        <v>2</v>
      </c>
      <c r="E15" s="42">
        <v>6</v>
      </c>
      <c r="F15" s="42">
        <v>0</v>
      </c>
      <c r="G15" s="42">
        <v>263</v>
      </c>
      <c r="H15" s="42">
        <v>19</v>
      </c>
      <c r="I15" s="42">
        <v>7</v>
      </c>
      <c r="J15" s="42">
        <v>1</v>
      </c>
      <c r="K15" s="42">
        <v>0</v>
      </c>
      <c r="L15" s="42">
        <v>7</v>
      </c>
      <c r="M15" s="42">
        <v>58</v>
      </c>
      <c r="N15" s="42">
        <v>94</v>
      </c>
      <c r="O15" s="42">
        <v>26</v>
      </c>
      <c r="P15" s="42">
        <v>0</v>
      </c>
      <c r="Q15" s="42">
        <v>0</v>
      </c>
      <c r="R15" s="42">
        <v>0</v>
      </c>
      <c r="S15" s="42">
        <v>3</v>
      </c>
      <c r="T15" s="42">
        <v>5</v>
      </c>
      <c r="U15" s="42">
        <v>1</v>
      </c>
      <c r="V15" s="42">
        <v>0</v>
      </c>
      <c r="W15" s="42">
        <v>0</v>
      </c>
      <c r="X15" s="42">
        <v>0</v>
      </c>
    </row>
    <row r="16" spans="1:24" x14ac:dyDescent="0.3">
      <c r="A16" s="3">
        <v>127</v>
      </c>
      <c r="B16" s="4" t="s">
        <v>14</v>
      </c>
      <c r="C16" s="42">
        <v>14</v>
      </c>
      <c r="D16" s="42">
        <v>12</v>
      </c>
      <c r="E16" s="42">
        <v>0</v>
      </c>
      <c r="F16" s="42">
        <v>47</v>
      </c>
      <c r="G16" s="42">
        <v>0</v>
      </c>
      <c r="H16" s="42">
        <v>0</v>
      </c>
      <c r="I16" s="42">
        <v>0</v>
      </c>
      <c r="J16" s="42">
        <v>5</v>
      </c>
      <c r="K16" s="42">
        <v>0</v>
      </c>
      <c r="L16" s="42">
        <v>4</v>
      </c>
      <c r="M16" s="42">
        <v>1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1</v>
      </c>
      <c r="X16" s="42">
        <v>10</v>
      </c>
    </row>
    <row r="17" spans="1:24" x14ac:dyDescent="0.3">
      <c r="A17" s="3">
        <v>128</v>
      </c>
      <c r="B17" s="4" t="s">
        <v>15</v>
      </c>
      <c r="C17" s="42">
        <v>10</v>
      </c>
      <c r="D17" s="42">
        <v>1</v>
      </c>
      <c r="E17" s="42">
        <v>7</v>
      </c>
      <c r="F17" s="42">
        <v>25</v>
      </c>
      <c r="G17" s="42">
        <v>7</v>
      </c>
      <c r="H17" s="42">
        <v>1</v>
      </c>
      <c r="I17" s="42">
        <v>6</v>
      </c>
      <c r="J17" s="42">
        <v>8</v>
      </c>
      <c r="K17" s="42">
        <v>37</v>
      </c>
      <c r="L17" s="42">
        <v>10</v>
      </c>
      <c r="M17" s="42">
        <v>34</v>
      </c>
      <c r="N17" s="42">
        <v>3</v>
      </c>
      <c r="O17" s="42">
        <v>25</v>
      </c>
      <c r="P17" s="42">
        <v>0</v>
      </c>
      <c r="Q17" s="42">
        <v>1</v>
      </c>
      <c r="R17" s="42">
        <v>0</v>
      </c>
      <c r="S17" s="42">
        <v>4</v>
      </c>
      <c r="T17" s="42">
        <v>2</v>
      </c>
      <c r="U17" s="42">
        <v>10</v>
      </c>
      <c r="V17" s="42">
        <v>0</v>
      </c>
      <c r="W17" s="42">
        <v>0</v>
      </c>
      <c r="X17" s="42">
        <v>0</v>
      </c>
    </row>
    <row r="18" spans="1:24" x14ac:dyDescent="0.3">
      <c r="A18" s="3">
        <v>135</v>
      </c>
      <c r="B18" s="4" t="s">
        <v>16</v>
      </c>
      <c r="C18" s="42">
        <v>15</v>
      </c>
      <c r="D18" s="42">
        <v>134</v>
      </c>
      <c r="E18" s="42">
        <v>0</v>
      </c>
      <c r="F18" s="42">
        <v>2</v>
      </c>
      <c r="G18" s="42">
        <v>48</v>
      </c>
      <c r="H18" s="42">
        <v>21</v>
      </c>
      <c r="I18" s="42">
        <v>4</v>
      </c>
      <c r="J18" s="42">
        <v>0</v>
      </c>
      <c r="K18" s="42">
        <v>9</v>
      </c>
      <c r="L18" s="42">
        <v>3</v>
      </c>
      <c r="M18" s="42">
        <v>2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1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</row>
    <row r="19" spans="1:24" x14ac:dyDescent="0.3">
      <c r="A19" s="3">
        <v>136</v>
      </c>
      <c r="B19" s="4" t="s">
        <v>17</v>
      </c>
      <c r="C19" s="42">
        <v>17</v>
      </c>
      <c r="D19" s="42">
        <v>93</v>
      </c>
      <c r="E19" s="42">
        <v>21</v>
      </c>
      <c r="F19" s="42">
        <v>83</v>
      </c>
      <c r="G19" s="42">
        <v>8</v>
      </c>
      <c r="H19" s="42">
        <v>3</v>
      </c>
      <c r="I19" s="42">
        <v>41</v>
      </c>
      <c r="J19" s="42">
        <v>144</v>
      </c>
      <c r="K19" s="42">
        <v>0</v>
      </c>
      <c r="L19" s="42">
        <v>14</v>
      </c>
      <c r="M19" s="42">
        <v>1</v>
      </c>
      <c r="N19" s="42">
        <v>1</v>
      </c>
      <c r="O19" s="42">
        <v>26</v>
      </c>
      <c r="P19" s="42">
        <v>0</v>
      </c>
      <c r="Q19" s="42">
        <v>15</v>
      </c>
      <c r="R19" s="42">
        <v>0</v>
      </c>
      <c r="S19" s="42">
        <v>4</v>
      </c>
      <c r="T19" s="42">
        <v>12</v>
      </c>
      <c r="U19" s="42">
        <v>56</v>
      </c>
      <c r="V19" s="42">
        <v>0</v>
      </c>
      <c r="W19" s="42">
        <v>0</v>
      </c>
      <c r="X19" s="42">
        <v>0</v>
      </c>
    </row>
    <row r="20" spans="1:24" x14ac:dyDescent="0.3">
      <c r="A20" s="3">
        <v>137</v>
      </c>
      <c r="B20" s="4" t="s">
        <v>18</v>
      </c>
      <c r="C20" s="42">
        <v>2</v>
      </c>
      <c r="D20" s="42">
        <v>10</v>
      </c>
      <c r="E20" s="42">
        <v>0</v>
      </c>
      <c r="F20" s="42">
        <v>17</v>
      </c>
      <c r="G20" s="42">
        <v>13</v>
      </c>
      <c r="H20" s="42">
        <v>0</v>
      </c>
      <c r="I20" s="42">
        <v>0</v>
      </c>
      <c r="J20" s="42">
        <v>16</v>
      </c>
      <c r="K20" s="42">
        <v>0</v>
      </c>
      <c r="L20" s="42">
        <v>4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2</v>
      </c>
    </row>
    <row r="21" spans="1:24" x14ac:dyDescent="0.3">
      <c r="A21" s="3">
        <v>138</v>
      </c>
      <c r="B21" s="4" t="s">
        <v>19</v>
      </c>
      <c r="C21" s="42">
        <v>50</v>
      </c>
      <c r="D21" s="42">
        <v>0</v>
      </c>
      <c r="E21" s="42">
        <v>12</v>
      </c>
      <c r="F21" s="42">
        <v>171</v>
      </c>
      <c r="G21" s="42">
        <v>37</v>
      </c>
      <c r="H21" s="42">
        <v>36</v>
      </c>
      <c r="I21" s="42">
        <v>191</v>
      </c>
      <c r="J21" s="42">
        <v>125</v>
      </c>
      <c r="K21" s="42">
        <v>3</v>
      </c>
      <c r="L21" s="42">
        <v>7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214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</row>
    <row r="22" spans="1:24" x14ac:dyDescent="0.3">
      <c r="A22" s="3">
        <v>211</v>
      </c>
      <c r="B22" s="4" t="s">
        <v>20</v>
      </c>
      <c r="C22" s="42">
        <v>13</v>
      </c>
      <c r="D22" s="42">
        <v>51</v>
      </c>
      <c r="E22" s="42">
        <v>13</v>
      </c>
      <c r="F22" s="45" t="s">
        <v>473</v>
      </c>
      <c r="G22" s="42">
        <v>1</v>
      </c>
      <c r="H22" s="42">
        <v>4</v>
      </c>
      <c r="I22" s="42">
        <v>0</v>
      </c>
      <c r="J22" s="42">
        <v>1</v>
      </c>
      <c r="K22" s="42">
        <v>77</v>
      </c>
      <c r="L22" s="42">
        <v>0</v>
      </c>
      <c r="M22" s="42">
        <v>0</v>
      </c>
      <c r="N22" s="42">
        <v>0</v>
      </c>
      <c r="O22" s="42">
        <v>33</v>
      </c>
      <c r="P22" s="42">
        <v>220</v>
      </c>
      <c r="Q22" s="45" t="s">
        <v>473</v>
      </c>
      <c r="R22" s="42">
        <v>0</v>
      </c>
      <c r="S22" s="42">
        <v>1</v>
      </c>
      <c r="T22" s="42">
        <v>2</v>
      </c>
      <c r="U22" s="42">
        <v>0</v>
      </c>
      <c r="V22" s="42">
        <v>0</v>
      </c>
      <c r="W22" s="42">
        <v>0</v>
      </c>
      <c r="X22" s="42">
        <v>0</v>
      </c>
    </row>
    <row r="23" spans="1:24" x14ac:dyDescent="0.3">
      <c r="A23" s="3">
        <v>213</v>
      </c>
      <c r="B23" s="4" t="s">
        <v>21</v>
      </c>
      <c r="C23" s="42">
        <v>33</v>
      </c>
      <c r="D23" s="42">
        <v>37</v>
      </c>
      <c r="E23" s="42">
        <v>20</v>
      </c>
      <c r="F23" s="42">
        <v>3</v>
      </c>
      <c r="G23" s="42">
        <v>2</v>
      </c>
      <c r="H23" s="42">
        <v>94</v>
      </c>
      <c r="I23" s="42">
        <v>57</v>
      </c>
      <c r="J23" s="42">
        <v>7</v>
      </c>
      <c r="K23" s="42">
        <v>10</v>
      </c>
      <c r="L23" s="42">
        <v>285</v>
      </c>
      <c r="M23" s="42">
        <v>126</v>
      </c>
      <c r="N23" s="42">
        <v>0</v>
      </c>
      <c r="O23" s="42">
        <v>60</v>
      </c>
      <c r="P23" s="42">
        <v>116</v>
      </c>
      <c r="Q23" s="42">
        <v>0</v>
      </c>
      <c r="R23" s="42">
        <v>14</v>
      </c>
      <c r="S23" s="42">
        <v>28</v>
      </c>
      <c r="T23" s="42">
        <v>25</v>
      </c>
      <c r="U23" s="42">
        <v>23</v>
      </c>
      <c r="V23" s="42">
        <v>19</v>
      </c>
      <c r="W23" s="42">
        <v>252</v>
      </c>
      <c r="X23" s="42">
        <v>54</v>
      </c>
    </row>
    <row r="24" spans="1:24" x14ac:dyDescent="0.3">
      <c r="A24" s="3">
        <v>214</v>
      </c>
      <c r="B24" s="4" t="s">
        <v>22</v>
      </c>
      <c r="C24" s="42">
        <v>176</v>
      </c>
      <c r="D24" s="42">
        <v>0</v>
      </c>
      <c r="E24" s="42">
        <v>2</v>
      </c>
      <c r="F24" s="42">
        <v>22</v>
      </c>
      <c r="G24" s="42">
        <v>1</v>
      </c>
      <c r="H24" s="42">
        <v>76</v>
      </c>
      <c r="I24" s="42">
        <v>0</v>
      </c>
      <c r="J24" s="42">
        <v>38</v>
      </c>
      <c r="K24" s="42">
        <v>4</v>
      </c>
      <c r="L24" s="42">
        <v>239</v>
      </c>
      <c r="M24" s="42">
        <v>0</v>
      </c>
      <c r="N24" s="42">
        <v>2</v>
      </c>
      <c r="O24" s="42">
        <v>7</v>
      </c>
      <c r="P24" s="42">
        <v>12</v>
      </c>
      <c r="Q24" s="42">
        <v>140</v>
      </c>
      <c r="R24" s="42">
        <v>0</v>
      </c>
      <c r="S24" s="42">
        <v>118</v>
      </c>
      <c r="T24" s="42">
        <v>0</v>
      </c>
      <c r="U24" s="42">
        <v>0</v>
      </c>
      <c r="V24" s="42">
        <v>24</v>
      </c>
      <c r="W24" s="42">
        <v>202</v>
      </c>
      <c r="X24" s="42">
        <v>0</v>
      </c>
    </row>
    <row r="25" spans="1:24" x14ac:dyDescent="0.3">
      <c r="A25" s="3">
        <v>215</v>
      </c>
      <c r="B25" s="4" t="s">
        <v>23</v>
      </c>
      <c r="C25" s="42">
        <v>0</v>
      </c>
      <c r="D25" s="42">
        <v>4</v>
      </c>
      <c r="E25" s="42">
        <v>12</v>
      </c>
      <c r="F25" s="42">
        <v>6</v>
      </c>
      <c r="G25" s="42">
        <v>50</v>
      </c>
      <c r="H25" s="42">
        <v>15</v>
      </c>
      <c r="I25" s="42">
        <v>0</v>
      </c>
      <c r="J25" s="42">
        <v>0</v>
      </c>
      <c r="K25" s="42">
        <v>64</v>
      </c>
      <c r="L25" s="42">
        <v>0</v>
      </c>
      <c r="M25" s="42">
        <v>23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84</v>
      </c>
      <c r="W25" s="42">
        <v>10</v>
      </c>
      <c r="X25" s="42">
        <v>1</v>
      </c>
    </row>
    <row r="26" spans="1:24" x14ac:dyDescent="0.3">
      <c r="A26" s="3">
        <v>216</v>
      </c>
      <c r="B26" s="4" t="s">
        <v>24</v>
      </c>
      <c r="C26" s="42">
        <v>0</v>
      </c>
      <c r="D26" s="42">
        <v>0</v>
      </c>
      <c r="E26" s="42">
        <v>1</v>
      </c>
      <c r="F26" s="42">
        <v>1</v>
      </c>
      <c r="G26" s="42">
        <v>0</v>
      </c>
      <c r="H26" s="42">
        <v>0</v>
      </c>
      <c r="I26" s="42">
        <v>5</v>
      </c>
      <c r="J26" s="42">
        <v>9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3</v>
      </c>
      <c r="U26" s="42">
        <v>7</v>
      </c>
      <c r="V26" s="42">
        <v>12</v>
      </c>
      <c r="W26" s="42">
        <v>0</v>
      </c>
      <c r="X26" s="42">
        <v>0</v>
      </c>
    </row>
    <row r="27" spans="1:24" x14ac:dyDescent="0.3">
      <c r="A27" s="3">
        <v>217</v>
      </c>
      <c r="B27" s="4" t="s">
        <v>25</v>
      </c>
      <c r="C27" s="42">
        <v>4</v>
      </c>
      <c r="D27" s="42">
        <v>0</v>
      </c>
      <c r="E27" s="42">
        <v>0</v>
      </c>
      <c r="F27" s="42">
        <v>16</v>
      </c>
      <c r="G27" s="42">
        <v>0</v>
      </c>
      <c r="H27" s="42">
        <v>0</v>
      </c>
      <c r="I27" s="42">
        <v>0</v>
      </c>
      <c r="J27" s="42">
        <v>0</v>
      </c>
      <c r="K27" s="42">
        <v>11</v>
      </c>
      <c r="L27" s="42">
        <v>1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17</v>
      </c>
      <c r="W27" s="42">
        <v>0</v>
      </c>
      <c r="X27" s="42">
        <v>0</v>
      </c>
    </row>
    <row r="28" spans="1:24" x14ac:dyDescent="0.3">
      <c r="A28" s="3">
        <v>219</v>
      </c>
      <c r="B28" s="4" t="s">
        <v>26</v>
      </c>
      <c r="C28" s="42">
        <v>75</v>
      </c>
      <c r="D28" s="42">
        <v>34</v>
      </c>
      <c r="E28" s="42">
        <v>115</v>
      </c>
      <c r="F28" s="42">
        <v>0</v>
      </c>
      <c r="G28" s="42">
        <v>0</v>
      </c>
      <c r="H28" s="42">
        <v>0</v>
      </c>
      <c r="I28" s="42">
        <v>0</v>
      </c>
      <c r="J28" s="42">
        <v>1</v>
      </c>
      <c r="K28" s="42">
        <v>6</v>
      </c>
      <c r="L28" s="42">
        <v>0</v>
      </c>
      <c r="M28" s="42">
        <v>1</v>
      </c>
      <c r="N28" s="42">
        <v>0</v>
      </c>
      <c r="O28" s="42">
        <v>0</v>
      </c>
      <c r="P28" s="42">
        <v>15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</row>
    <row r="29" spans="1:24" x14ac:dyDescent="0.3">
      <c r="A29" s="3">
        <v>220</v>
      </c>
      <c r="B29" s="4" t="s">
        <v>27</v>
      </c>
      <c r="C29" s="42">
        <v>35</v>
      </c>
      <c r="D29" s="42">
        <v>124</v>
      </c>
      <c r="E29" s="42">
        <v>13</v>
      </c>
      <c r="F29" s="42">
        <v>3</v>
      </c>
      <c r="G29" s="42">
        <v>29</v>
      </c>
      <c r="H29" s="42">
        <v>0</v>
      </c>
      <c r="I29" s="42">
        <v>48</v>
      </c>
      <c r="J29" s="42">
        <v>8</v>
      </c>
      <c r="K29" s="42">
        <v>29</v>
      </c>
      <c r="L29" s="42">
        <v>13</v>
      </c>
      <c r="M29" s="42">
        <v>18</v>
      </c>
      <c r="N29" s="42">
        <v>1</v>
      </c>
      <c r="O29" s="42">
        <v>4</v>
      </c>
      <c r="P29" s="42">
        <v>6</v>
      </c>
      <c r="Q29" s="42">
        <v>0</v>
      </c>
      <c r="R29" s="42">
        <v>5</v>
      </c>
      <c r="S29" s="42">
        <v>0</v>
      </c>
      <c r="T29" s="42">
        <v>26</v>
      </c>
      <c r="U29" s="42">
        <v>13</v>
      </c>
      <c r="V29" s="42">
        <v>2</v>
      </c>
      <c r="W29" s="42">
        <v>1</v>
      </c>
      <c r="X29" s="42">
        <v>0</v>
      </c>
    </row>
    <row r="30" spans="1:24" x14ac:dyDescent="0.3">
      <c r="A30" s="3">
        <v>221</v>
      </c>
      <c r="B30" s="4" t="s">
        <v>28</v>
      </c>
      <c r="C30" s="42">
        <v>6</v>
      </c>
      <c r="D30" s="42">
        <v>37</v>
      </c>
      <c r="E30" s="42">
        <v>19</v>
      </c>
      <c r="F30" s="42">
        <v>1</v>
      </c>
      <c r="G30" s="42">
        <v>0</v>
      </c>
      <c r="H30" s="42">
        <v>1</v>
      </c>
      <c r="I30" s="42">
        <v>10</v>
      </c>
      <c r="J30" s="42">
        <v>6</v>
      </c>
      <c r="K30" s="42">
        <v>0</v>
      </c>
      <c r="L30" s="42">
        <v>3</v>
      </c>
      <c r="M30" s="42">
        <v>0</v>
      </c>
      <c r="N30" s="42">
        <v>0</v>
      </c>
      <c r="O30" s="42">
        <v>3</v>
      </c>
      <c r="P30" s="42">
        <v>7</v>
      </c>
      <c r="Q30" s="42">
        <v>1</v>
      </c>
      <c r="R30" s="42">
        <v>19</v>
      </c>
      <c r="S30" s="42">
        <v>1</v>
      </c>
      <c r="T30" s="42">
        <v>0</v>
      </c>
      <c r="U30" s="42">
        <v>0</v>
      </c>
      <c r="V30" s="42">
        <v>4</v>
      </c>
      <c r="W30" s="42">
        <v>2</v>
      </c>
      <c r="X30" s="42">
        <v>0</v>
      </c>
    </row>
    <row r="31" spans="1:24" x14ac:dyDescent="0.3">
      <c r="A31" s="3">
        <v>226</v>
      </c>
      <c r="B31" s="4" t="s">
        <v>29</v>
      </c>
      <c r="C31" s="42">
        <v>42</v>
      </c>
      <c r="D31" s="42">
        <v>0</v>
      </c>
      <c r="E31" s="42">
        <v>17</v>
      </c>
      <c r="F31" s="42">
        <v>6</v>
      </c>
      <c r="G31" s="42">
        <v>5</v>
      </c>
      <c r="H31" s="42">
        <v>11</v>
      </c>
      <c r="I31" s="42">
        <v>33</v>
      </c>
      <c r="J31" s="42">
        <v>22</v>
      </c>
      <c r="K31" s="42">
        <v>10</v>
      </c>
      <c r="L31" s="42">
        <v>92</v>
      </c>
      <c r="M31" s="42">
        <v>10</v>
      </c>
      <c r="N31" s="42">
        <v>55</v>
      </c>
      <c r="O31" s="42">
        <v>71</v>
      </c>
      <c r="P31" s="42">
        <v>8</v>
      </c>
      <c r="Q31" s="42">
        <v>0</v>
      </c>
      <c r="R31" s="42">
        <v>0</v>
      </c>
      <c r="S31" s="42">
        <v>30</v>
      </c>
      <c r="T31" s="42">
        <v>4</v>
      </c>
      <c r="U31" s="42">
        <v>0</v>
      </c>
      <c r="V31" s="42">
        <v>3</v>
      </c>
      <c r="W31" s="42">
        <v>13</v>
      </c>
      <c r="X31" s="42">
        <v>1</v>
      </c>
    </row>
    <row r="32" spans="1:24" x14ac:dyDescent="0.3">
      <c r="A32" s="3">
        <v>227</v>
      </c>
      <c r="B32" s="4" t="s">
        <v>30</v>
      </c>
      <c r="C32" s="42">
        <v>5</v>
      </c>
      <c r="D32" s="42">
        <v>1</v>
      </c>
      <c r="E32" s="42">
        <v>3</v>
      </c>
      <c r="F32" s="42">
        <v>74</v>
      </c>
      <c r="G32" s="42">
        <v>73</v>
      </c>
      <c r="H32" s="42">
        <v>9</v>
      </c>
      <c r="I32" s="42">
        <v>101</v>
      </c>
      <c r="J32" s="42">
        <v>3</v>
      </c>
      <c r="K32" s="42">
        <v>2</v>
      </c>
      <c r="L32" s="42">
        <v>0</v>
      </c>
      <c r="M32" s="42">
        <v>25</v>
      </c>
      <c r="N32" s="42">
        <v>0</v>
      </c>
      <c r="O32" s="42">
        <v>1</v>
      </c>
      <c r="P32" s="42">
        <v>1</v>
      </c>
      <c r="Q32" s="42">
        <v>0</v>
      </c>
      <c r="R32" s="42">
        <v>36</v>
      </c>
      <c r="S32" s="42">
        <v>5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</row>
    <row r="33" spans="1:24" x14ac:dyDescent="0.3">
      <c r="A33" s="3">
        <v>228</v>
      </c>
      <c r="B33" s="4" t="s">
        <v>31</v>
      </c>
      <c r="C33" s="42">
        <v>0</v>
      </c>
      <c r="D33" s="42">
        <v>1</v>
      </c>
      <c r="E33" s="42">
        <v>25</v>
      </c>
      <c r="F33" s="42">
        <v>0</v>
      </c>
      <c r="G33" s="42">
        <v>1</v>
      </c>
      <c r="H33" s="42">
        <v>0</v>
      </c>
      <c r="I33" s="42">
        <v>0</v>
      </c>
      <c r="J33" s="42">
        <v>0</v>
      </c>
      <c r="K33" s="42">
        <v>30</v>
      </c>
      <c r="L33" s="42">
        <v>11</v>
      </c>
      <c r="M33" s="42">
        <v>16</v>
      </c>
      <c r="N33" s="42">
        <v>0</v>
      </c>
      <c r="O33" s="42">
        <v>17</v>
      </c>
      <c r="P33" s="42">
        <v>0</v>
      </c>
      <c r="Q33" s="42">
        <v>33</v>
      </c>
      <c r="R33" s="42">
        <v>2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</row>
    <row r="34" spans="1:24" x14ac:dyDescent="0.3">
      <c r="A34" s="3">
        <v>229</v>
      </c>
      <c r="B34" s="4" t="s">
        <v>32</v>
      </c>
      <c r="C34" s="42">
        <v>6</v>
      </c>
      <c r="D34" s="42">
        <v>2</v>
      </c>
      <c r="E34" s="42">
        <v>35</v>
      </c>
      <c r="F34" s="42">
        <v>28</v>
      </c>
      <c r="G34" s="42">
        <v>2</v>
      </c>
      <c r="H34" s="42">
        <v>7</v>
      </c>
      <c r="I34" s="42">
        <v>55</v>
      </c>
      <c r="J34" s="42">
        <v>6</v>
      </c>
      <c r="K34" s="42">
        <v>2</v>
      </c>
      <c r="L34" s="42">
        <v>11</v>
      </c>
      <c r="M34" s="42">
        <v>0</v>
      </c>
      <c r="N34" s="42">
        <v>8</v>
      </c>
      <c r="O34" s="42">
        <v>0</v>
      </c>
      <c r="P34" s="42">
        <v>60</v>
      </c>
      <c r="Q34" s="42">
        <v>1</v>
      </c>
      <c r="R34" s="42">
        <v>1</v>
      </c>
      <c r="S34" s="42">
        <v>27</v>
      </c>
      <c r="T34" s="42">
        <v>7</v>
      </c>
      <c r="U34" s="42">
        <v>34</v>
      </c>
      <c r="V34" s="42">
        <v>2</v>
      </c>
      <c r="W34" s="42">
        <v>0</v>
      </c>
      <c r="X34" s="42">
        <v>0</v>
      </c>
    </row>
    <row r="35" spans="1:24" x14ac:dyDescent="0.3">
      <c r="A35" s="3">
        <v>230</v>
      </c>
      <c r="B35" s="4" t="s">
        <v>33</v>
      </c>
      <c r="C35" s="42">
        <v>453</v>
      </c>
      <c r="D35" s="42">
        <v>1</v>
      </c>
      <c r="E35" s="42">
        <v>0</v>
      </c>
      <c r="F35" s="42">
        <v>0</v>
      </c>
      <c r="G35" s="42">
        <v>0</v>
      </c>
      <c r="H35" s="42">
        <v>76</v>
      </c>
      <c r="I35" s="42">
        <v>5</v>
      </c>
      <c r="J35" s="42">
        <v>2</v>
      </c>
      <c r="K35" s="42">
        <v>1</v>
      </c>
      <c r="L35" s="42">
        <v>0</v>
      </c>
      <c r="M35" s="42">
        <v>9</v>
      </c>
      <c r="N35" s="42">
        <v>0</v>
      </c>
      <c r="O35" s="42">
        <v>1</v>
      </c>
      <c r="P35" s="42">
        <v>3</v>
      </c>
      <c r="Q35" s="42">
        <v>0</v>
      </c>
      <c r="R35" s="42">
        <v>0</v>
      </c>
      <c r="S35" s="42">
        <v>5</v>
      </c>
      <c r="T35" s="42">
        <v>0</v>
      </c>
      <c r="U35" s="42">
        <v>0</v>
      </c>
      <c r="V35" s="42">
        <v>3</v>
      </c>
      <c r="W35" s="42">
        <v>2</v>
      </c>
      <c r="X35" s="42">
        <v>2</v>
      </c>
    </row>
    <row r="36" spans="1:24" x14ac:dyDescent="0.3">
      <c r="A36" s="3">
        <v>231</v>
      </c>
      <c r="B36" s="4" t="s">
        <v>34</v>
      </c>
      <c r="C36" s="42">
        <v>14</v>
      </c>
      <c r="D36" s="42">
        <v>15</v>
      </c>
      <c r="E36" s="42">
        <v>1</v>
      </c>
      <c r="F36" s="42">
        <v>27</v>
      </c>
      <c r="G36" s="42">
        <v>0</v>
      </c>
      <c r="H36" s="42">
        <v>1</v>
      </c>
      <c r="I36" s="42">
        <v>31</v>
      </c>
      <c r="J36" s="42">
        <v>0</v>
      </c>
      <c r="K36" s="42">
        <v>25</v>
      </c>
      <c r="L36" s="42">
        <v>3</v>
      </c>
      <c r="M36" s="42">
        <v>0</v>
      </c>
      <c r="N36" s="42">
        <v>0</v>
      </c>
      <c r="O36" s="42">
        <v>21</v>
      </c>
      <c r="P36" s="42">
        <v>16</v>
      </c>
      <c r="Q36" s="42">
        <v>0</v>
      </c>
      <c r="R36" s="42">
        <v>27</v>
      </c>
      <c r="S36" s="42">
        <v>0</v>
      </c>
      <c r="T36" s="42">
        <v>0</v>
      </c>
      <c r="U36" s="42">
        <v>2</v>
      </c>
      <c r="V36" s="42">
        <v>25</v>
      </c>
      <c r="W36" s="42">
        <v>1</v>
      </c>
      <c r="X36" s="42">
        <v>1</v>
      </c>
    </row>
    <row r="37" spans="1:24" x14ac:dyDescent="0.3">
      <c r="A37" s="3">
        <v>233</v>
      </c>
      <c r="B37" s="4" t="s">
        <v>35</v>
      </c>
      <c r="C37" s="42">
        <v>0</v>
      </c>
      <c r="D37" s="42">
        <v>1</v>
      </c>
      <c r="E37" s="42">
        <v>1</v>
      </c>
      <c r="F37" s="42">
        <v>2</v>
      </c>
      <c r="G37" s="42">
        <v>27</v>
      </c>
      <c r="H37" s="42">
        <v>3</v>
      </c>
      <c r="I37" s="42">
        <v>0</v>
      </c>
      <c r="J37" s="42">
        <v>43</v>
      </c>
      <c r="K37" s="42">
        <v>5</v>
      </c>
      <c r="L37" s="42">
        <v>31</v>
      </c>
      <c r="M37" s="42">
        <v>80</v>
      </c>
      <c r="N37" s="42">
        <v>5</v>
      </c>
      <c r="O37" s="42">
        <v>11</v>
      </c>
      <c r="P37" s="42">
        <v>22</v>
      </c>
      <c r="Q37" s="42">
        <v>1</v>
      </c>
      <c r="R37" s="42">
        <v>7</v>
      </c>
      <c r="S37" s="42">
        <v>8</v>
      </c>
      <c r="T37" s="42">
        <v>14</v>
      </c>
      <c r="U37" s="42">
        <v>12</v>
      </c>
      <c r="V37" s="42">
        <v>66</v>
      </c>
      <c r="W37" s="42">
        <v>12</v>
      </c>
      <c r="X37" s="42">
        <v>46</v>
      </c>
    </row>
    <row r="38" spans="1:24" x14ac:dyDescent="0.3">
      <c r="A38" s="3">
        <v>234</v>
      </c>
      <c r="B38" s="4" t="s">
        <v>36</v>
      </c>
      <c r="C38" s="42">
        <v>4</v>
      </c>
      <c r="D38" s="42">
        <v>1</v>
      </c>
      <c r="E38" s="42">
        <v>16</v>
      </c>
      <c r="F38" s="42">
        <v>2</v>
      </c>
      <c r="G38" s="42">
        <v>0</v>
      </c>
      <c r="H38" s="42">
        <v>8</v>
      </c>
      <c r="I38" s="42">
        <v>4</v>
      </c>
      <c r="J38" s="42">
        <v>0</v>
      </c>
      <c r="K38" s="42">
        <v>19</v>
      </c>
      <c r="L38" s="42">
        <v>1</v>
      </c>
      <c r="M38" s="42">
        <v>32</v>
      </c>
      <c r="N38" s="42">
        <v>1</v>
      </c>
      <c r="O38" s="42">
        <v>0</v>
      </c>
      <c r="P38" s="42">
        <v>0</v>
      </c>
      <c r="Q38" s="42">
        <v>4</v>
      </c>
      <c r="R38" s="42">
        <v>1</v>
      </c>
      <c r="S38" s="42">
        <v>8</v>
      </c>
      <c r="T38" s="42">
        <v>0</v>
      </c>
      <c r="U38" s="42">
        <v>1</v>
      </c>
      <c r="V38" s="42">
        <v>11</v>
      </c>
      <c r="W38" s="42">
        <v>0</v>
      </c>
      <c r="X38" s="42">
        <v>1</v>
      </c>
    </row>
    <row r="39" spans="1:24" x14ac:dyDescent="0.3">
      <c r="A39" s="3">
        <v>235</v>
      </c>
      <c r="B39" s="4" t="s">
        <v>37</v>
      </c>
      <c r="C39" s="42">
        <v>137</v>
      </c>
      <c r="D39" s="42">
        <v>18</v>
      </c>
      <c r="E39" s="42">
        <v>4</v>
      </c>
      <c r="F39" s="42">
        <v>1</v>
      </c>
      <c r="G39" s="42">
        <v>0</v>
      </c>
      <c r="H39" s="42">
        <v>0</v>
      </c>
      <c r="I39" s="42">
        <v>24</v>
      </c>
      <c r="J39" s="42">
        <v>93</v>
      </c>
      <c r="K39" s="42">
        <v>0</v>
      </c>
      <c r="L39" s="42">
        <v>156</v>
      </c>
      <c r="M39" s="42">
        <v>144</v>
      </c>
      <c r="N39" s="42">
        <v>12</v>
      </c>
      <c r="O39" s="42">
        <v>28</v>
      </c>
      <c r="P39" s="42">
        <v>3</v>
      </c>
      <c r="Q39" s="42">
        <v>1</v>
      </c>
      <c r="R39" s="42">
        <v>286</v>
      </c>
      <c r="S39" s="42">
        <v>118</v>
      </c>
      <c r="T39" s="42">
        <v>18</v>
      </c>
      <c r="U39" s="42">
        <v>145</v>
      </c>
      <c r="V39" s="42">
        <v>23</v>
      </c>
      <c r="W39" s="42">
        <v>278</v>
      </c>
      <c r="X39" s="42">
        <v>55</v>
      </c>
    </row>
    <row r="40" spans="1:24" x14ac:dyDescent="0.3">
      <c r="A40" s="3">
        <v>236</v>
      </c>
      <c r="B40" s="4" t="s">
        <v>38</v>
      </c>
      <c r="C40" s="42">
        <v>431</v>
      </c>
      <c r="D40" s="42">
        <v>15</v>
      </c>
      <c r="E40" s="42">
        <v>202</v>
      </c>
      <c r="F40" s="42">
        <v>23</v>
      </c>
      <c r="G40" s="42">
        <v>25</v>
      </c>
      <c r="H40" s="42">
        <v>5</v>
      </c>
      <c r="I40" s="42">
        <v>15</v>
      </c>
      <c r="J40" s="42">
        <v>43</v>
      </c>
      <c r="K40" s="42">
        <v>10</v>
      </c>
      <c r="L40" s="42">
        <v>9</v>
      </c>
      <c r="M40" s="42">
        <v>34</v>
      </c>
      <c r="N40" s="42">
        <v>1113</v>
      </c>
      <c r="O40" s="42">
        <v>12</v>
      </c>
      <c r="P40" s="42">
        <v>4</v>
      </c>
      <c r="Q40" s="42">
        <v>1</v>
      </c>
      <c r="R40" s="42">
        <v>7</v>
      </c>
      <c r="S40" s="42">
        <v>0</v>
      </c>
      <c r="T40" s="42">
        <v>11</v>
      </c>
      <c r="U40" s="42">
        <v>0</v>
      </c>
      <c r="V40" s="42">
        <v>0</v>
      </c>
      <c r="W40" s="42">
        <v>1</v>
      </c>
      <c r="X40" s="42">
        <v>9</v>
      </c>
    </row>
    <row r="41" spans="1:24" x14ac:dyDescent="0.3">
      <c r="A41" s="3">
        <v>237</v>
      </c>
      <c r="B41" s="4" t="s">
        <v>39</v>
      </c>
      <c r="C41" s="42">
        <v>54</v>
      </c>
      <c r="D41" s="42">
        <v>56</v>
      </c>
      <c r="E41" s="42">
        <v>26</v>
      </c>
      <c r="F41" s="42">
        <v>75</v>
      </c>
      <c r="G41" s="42">
        <v>32</v>
      </c>
      <c r="H41" s="42">
        <v>97</v>
      </c>
      <c r="I41" s="42">
        <v>69</v>
      </c>
      <c r="J41" s="42">
        <v>15</v>
      </c>
      <c r="K41" s="42">
        <v>1</v>
      </c>
      <c r="L41" s="42">
        <v>221</v>
      </c>
      <c r="M41" s="42">
        <v>13</v>
      </c>
      <c r="N41" s="42">
        <v>83</v>
      </c>
      <c r="O41" s="42">
        <v>9</v>
      </c>
      <c r="P41" s="42">
        <v>7</v>
      </c>
      <c r="Q41" s="42">
        <v>60</v>
      </c>
      <c r="R41" s="42">
        <v>0</v>
      </c>
      <c r="S41" s="42">
        <v>0</v>
      </c>
      <c r="T41" s="42">
        <v>1</v>
      </c>
      <c r="U41" s="42">
        <v>7</v>
      </c>
      <c r="V41" s="42">
        <v>1</v>
      </c>
      <c r="W41" s="42">
        <v>36</v>
      </c>
      <c r="X41" s="42">
        <v>0</v>
      </c>
    </row>
    <row r="42" spans="1:24" x14ac:dyDescent="0.3">
      <c r="A42" s="3">
        <v>238</v>
      </c>
      <c r="B42" s="4" t="s">
        <v>40</v>
      </c>
      <c r="C42" s="42">
        <v>3</v>
      </c>
      <c r="D42" s="42">
        <v>73</v>
      </c>
      <c r="E42" s="42">
        <v>1</v>
      </c>
      <c r="F42" s="42">
        <v>14</v>
      </c>
      <c r="G42" s="42">
        <v>20</v>
      </c>
      <c r="H42" s="42">
        <v>5</v>
      </c>
      <c r="I42" s="42">
        <v>1</v>
      </c>
      <c r="J42" s="42">
        <v>1</v>
      </c>
      <c r="K42" s="42">
        <v>8</v>
      </c>
      <c r="L42" s="42">
        <v>10</v>
      </c>
      <c r="M42" s="42">
        <v>13</v>
      </c>
      <c r="N42" s="42">
        <v>41</v>
      </c>
      <c r="O42" s="42">
        <v>12</v>
      </c>
      <c r="P42" s="42">
        <v>1</v>
      </c>
      <c r="Q42" s="42">
        <v>98</v>
      </c>
      <c r="R42" s="42">
        <v>4</v>
      </c>
      <c r="S42" s="42">
        <v>2</v>
      </c>
      <c r="T42" s="42">
        <v>0</v>
      </c>
      <c r="U42" s="42">
        <v>14</v>
      </c>
      <c r="V42" s="42">
        <v>121</v>
      </c>
      <c r="W42" s="42">
        <v>1</v>
      </c>
      <c r="X42" s="42">
        <v>54</v>
      </c>
    </row>
    <row r="43" spans="1:24" x14ac:dyDescent="0.3">
      <c r="A43" s="3">
        <v>239</v>
      </c>
      <c r="B43" s="4" t="s">
        <v>41</v>
      </c>
      <c r="C43" s="42">
        <v>24</v>
      </c>
      <c r="D43" s="42">
        <v>19</v>
      </c>
      <c r="E43" s="42">
        <v>1</v>
      </c>
      <c r="F43" s="42">
        <v>5</v>
      </c>
      <c r="G43" s="42">
        <v>80</v>
      </c>
      <c r="H43" s="42">
        <v>11</v>
      </c>
      <c r="I43" s="42">
        <v>7</v>
      </c>
      <c r="J43" s="42">
        <v>26</v>
      </c>
      <c r="K43" s="42">
        <v>1</v>
      </c>
      <c r="L43" s="42">
        <v>0</v>
      </c>
      <c r="M43" s="42">
        <v>1</v>
      </c>
      <c r="N43" s="42">
        <v>11</v>
      </c>
      <c r="O43" s="42">
        <v>0</v>
      </c>
      <c r="P43" s="42">
        <v>23</v>
      </c>
      <c r="Q43" s="42">
        <v>26</v>
      </c>
      <c r="R43" s="42">
        <v>106</v>
      </c>
      <c r="S43" s="42">
        <v>45</v>
      </c>
      <c r="T43" s="42">
        <v>21</v>
      </c>
      <c r="U43" s="42">
        <v>4</v>
      </c>
      <c r="V43" s="42">
        <v>5</v>
      </c>
      <c r="W43" s="42">
        <v>10</v>
      </c>
      <c r="X43" s="42">
        <v>28</v>
      </c>
    </row>
    <row r="44" spans="1:24" x14ac:dyDescent="0.3">
      <c r="A44" s="3">
        <v>301</v>
      </c>
      <c r="B44" s="5" t="s">
        <v>42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1</v>
      </c>
      <c r="J44" s="42">
        <v>0</v>
      </c>
      <c r="K44" s="42">
        <v>6</v>
      </c>
      <c r="L44" s="42">
        <v>81</v>
      </c>
      <c r="M44" s="42">
        <v>0</v>
      </c>
      <c r="N44" s="42">
        <v>1</v>
      </c>
      <c r="O44" s="42">
        <v>0</v>
      </c>
      <c r="P44" s="42">
        <v>2</v>
      </c>
      <c r="Q44" s="42">
        <v>6</v>
      </c>
      <c r="R44" s="42">
        <v>15</v>
      </c>
      <c r="S44" s="42">
        <v>1</v>
      </c>
      <c r="T44" s="42">
        <v>38</v>
      </c>
      <c r="U44" s="42">
        <v>16</v>
      </c>
      <c r="V44" s="42">
        <v>67</v>
      </c>
      <c r="W44" s="42">
        <v>22</v>
      </c>
      <c r="X44" s="42">
        <v>0</v>
      </c>
    </row>
    <row r="45" spans="1:24" x14ac:dyDescent="0.3">
      <c r="A45" s="3">
        <v>402</v>
      </c>
      <c r="B45" s="4" t="s">
        <v>43</v>
      </c>
      <c r="C45" s="42">
        <v>20</v>
      </c>
      <c r="D45" s="42">
        <v>23</v>
      </c>
      <c r="E45" s="42">
        <v>11</v>
      </c>
      <c r="F45" s="42">
        <v>5</v>
      </c>
      <c r="G45" s="42">
        <v>6</v>
      </c>
      <c r="H45" s="42">
        <v>0</v>
      </c>
      <c r="I45" s="42">
        <v>32</v>
      </c>
      <c r="J45" s="42">
        <v>14</v>
      </c>
      <c r="K45" s="42">
        <v>3</v>
      </c>
      <c r="L45" s="42">
        <v>45</v>
      </c>
      <c r="M45" s="42">
        <v>1</v>
      </c>
      <c r="N45" s="42">
        <v>0</v>
      </c>
      <c r="O45" s="42">
        <v>27</v>
      </c>
      <c r="P45" s="42">
        <v>20</v>
      </c>
      <c r="Q45" s="42">
        <v>12</v>
      </c>
      <c r="R45" s="42">
        <v>68</v>
      </c>
      <c r="S45" s="42">
        <v>32</v>
      </c>
      <c r="T45" s="42">
        <v>11</v>
      </c>
      <c r="U45" s="42">
        <v>27</v>
      </c>
      <c r="V45" s="42">
        <v>0</v>
      </c>
      <c r="W45" s="42">
        <v>48</v>
      </c>
      <c r="X45" s="42">
        <v>95</v>
      </c>
    </row>
    <row r="46" spans="1:24" x14ac:dyDescent="0.3">
      <c r="A46" s="3">
        <v>403</v>
      </c>
      <c r="B46" s="4" t="s">
        <v>44</v>
      </c>
      <c r="C46" s="42">
        <v>20</v>
      </c>
      <c r="D46" s="42">
        <v>10</v>
      </c>
      <c r="E46" s="42">
        <v>8</v>
      </c>
      <c r="F46" s="42">
        <v>37</v>
      </c>
      <c r="G46" s="42">
        <v>0</v>
      </c>
      <c r="H46" s="42">
        <v>180</v>
      </c>
      <c r="I46" s="42">
        <v>21</v>
      </c>
      <c r="J46" s="42">
        <v>39</v>
      </c>
      <c r="K46" s="42">
        <v>1</v>
      </c>
      <c r="L46" s="42">
        <v>66</v>
      </c>
      <c r="M46" s="42">
        <v>23</v>
      </c>
      <c r="N46" s="42">
        <v>63</v>
      </c>
      <c r="O46" s="42">
        <v>19</v>
      </c>
      <c r="P46" s="42">
        <v>15</v>
      </c>
      <c r="Q46" s="42">
        <v>0</v>
      </c>
      <c r="R46" s="42">
        <v>2</v>
      </c>
      <c r="S46" s="42">
        <v>0</v>
      </c>
      <c r="T46" s="42">
        <v>0</v>
      </c>
      <c r="U46" s="42">
        <v>3</v>
      </c>
      <c r="V46" s="42">
        <v>39</v>
      </c>
      <c r="W46" s="42">
        <v>0</v>
      </c>
      <c r="X46" s="42">
        <v>8</v>
      </c>
    </row>
    <row r="47" spans="1:24" x14ac:dyDescent="0.3">
      <c r="A47" s="3">
        <v>412</v>
      </c>
      <c r="B47" s="4" t="s">
        <v>45</v>
      </c>
      <c r="C47" s="42">
        <v>51</v>
      </c>
      <c r="D47" s="42">
        <v>85</v>
      </c>
      <c r="E47" s="42">
        <v>291</v>
      </c>
      <c r="F47" s="42">
        <v>119</v>
      </c>
      <c r="G47" s="42">
        <v>69</v>
      </c>
      <c r="H47" s="42">
        <v>500</v>
      </c>
      <c r="I47" s="42">
        <v>161</v>
      </c>
      <c r="J47" s="42">
        <v>145</v>
      </c>
      <c r="K47" s="42">
        <v>39</v>
      </c>
      <c r="L47" s="42">
        <v>244</v>
      </c>
      <c r="M47" s="42">
        <v>58</v>
      </c>
      <c r="N47" s="42">
        <v>29</v>
      </c>
      <c r="O47" s="42">
        <v>238</v>
      </c>
      <c r="P47" s="42">
        <v>18</v>
      </c>
      <c r="Q47" s="42">
        <v>514</v>
      </c>
      <c r="R47" s="42">
        <v>157</v>
      </c>
      <c r="S47" s="42">
        <v>309</v>
      </c>
      <c r="T47" s="42">
        <v>197</v>
      </c>
      <c r="U47" s="42">
        <v>349</v>
      </c>
      <c r="V47" s="42">
        <v>232</v>
      </c>
      <c r="W47" s="42">
        <v>37</v>
      </c>
      <c r="X47" s="42">
        <v>80</v>
      </c>
    </row>
    <row r="48" spans="1:24" x14ac:dyDescent="0.3">
      <c r="A48" s="3">
        <v>415</v>
      </c>
      <c r="B48" s="4" t="s">
        <v>46</v>
      </c>
      <c r="C48" s="42">
        <v>8</v>
      </c>
      <c r="D48" s="42">
        <v>2</v>
      </c>
      <c r="E48" s="42">
        <v>34</v>
      </c>
      <c r="F48" s="42">
        <v>11</v>
      </c>
      <c r="G48" s="42">
        <v>2</v>
      </c>
      <c r="H48" s="42">
        <v>278</v>
      </c>
      <c r="I48" s="42">
        <v>3</v>
      </c>
      <c r="J48" s="42">
        <v>30</v>
      </c>
      <c r="K48" s="42">
        <v>2</v>
      </c>
      <c r="L48" s="42">
        <v>0</v>
      </c>
      <c r="M48" s="42">
        <v>0</v>
      </c>
      <c r="N48" s="42">
        <v>31</v>
      </c>
      <c r="O48" s="42">
        <v>0</v>
      </c>
      <c r="P48" s="42">
        <v>0</v>
      </c>
      <c r="Q48" s="42">
        <v>8</v>
      </c>
      <c r="R48" s="42">
        <v>14</v>
      </c>
      <c r="S48" s="42">
        <v>368</v>
      </c>
      <c r="T48" s="42">
        <v>0</v>
      </c>
      <c r="U48" s="42">
        <v>0</v>
      </c>
      <c r="V48" s="42">
        <v>50</v>
      </c>
      <c r="W48" s="42">
        <v>0</v>
      </c>
      <c r="X48" s="42">
        <v>0</v>
      </c>
    </row>
    <row r="49" spans="1:24" x14ac:dyDescent="0.3">
      <c r="A49" s="3">
        <v>417</v>
      </c>
      <c r="B49" s="4" t="s">
        <v>47</v>
      </c>
      <c r="C49" s="42">
        <v>51</v>
      </c>
      <c r="D49" s="42">
        <v>21</v>
      </c>
      <c r="E49" s="42">
        <v>193</v>
      </c>
      <c r="F49" s="42">
        <v>88</v>
      </c>
      <c r="G49" s="42">
        <v>52</v>
      </c>
      <c r="H49" s="42">
        <v>238</v>
      </c>
      <c r="I49" s="42">
        <v>53</v>
      </c>
      <c r="J49" s="42">
        <v>11</v>
      </c>
      <c r="K49" s="42">
        <v>3</v>
      </c>
      <c r="L49" s="42">
        <v>146</v>
      </c>
      <c r="M49" s="42">
        <v>47</v>
      </c>
      <c r="N49" s="42">
        <v>0</v>
      </c>
      <c r="O49" s="42">
        <v>0</v>
      </c>
      <c r="P49" s="42">
        <v>76</v>
      </c>
      <c r="Q49" s="42">
        <v>0</v>
      </c>
      <c r="R49" s="42">
        <v>7</v>
      </c>
      <c r="S49" s="42">
        <v>128</v>
      </c>
      <c r="T49" s="42">
        <v>0</v>
      </c>
      <c r="U49" s="42">
        <v>30</v>
      </c>
      <c r="V49" s="42">
        <v>5</v>
      </c>
      <c r="W49" s="42">
        <v>89</v>
      </c>
      <c r="X49" s="42">
        <v>10</v>
      </c>
    </row>
    <row r="50" spans="1:24" x14ac:dyDescent="0.3">
      <c r="A50" s="3">
        <v>418</v>
      </c>
      <c r="B50" s="4" t="s">
        <v>48</v>
      </c>
      <c r="C50" s="42">
        <v>3</v>
      </c>
      <c r="D50" s="42">
        <v>4</v>
      </c>
      <c r="E50" s="42">
        <v>5</v>
      </c>
      <c r="F50" s="42">
        <v>26</v>
      </c>
      <c r="G50" s="42">
        <v>9</v>
      </c>
      <c r="H50" s="42">
        <v>6</v>
      </c>
      <c r="I50" s="42">
        <v>5</v>
      </c>
      <c r="J50" s="42">
        <v>9</v>
      </c>
      <c r="K50" s="42">
        <v>20</v>
      </c>
      <c r="L50" s="42">
        <v>9</v>
      </c>
      <c r="M50" s="42">
        <v>3</v>
      </c>
      <c r="N50" s="42">
        <v>0</v>
      </c>
      <c r="O50" s="42">
        <v>0</v>
      </c>
      <c r="P50" s="42">
        <v>3</v>
      </c>
      <c r="Q50" s="42">
        <v>0</v>
      </c>
      <c r="R50" s="42">
        <v>0</v>
      </c>
      <c r="S50" s="42">
        <v>0</v>
      </c>
      <c r="T50" s="42">
        <v>0</v>
      </c>
      <c r="U50" s="42">
        <v>1</v>
      </c>
      <c r="V50" s="42">
        <v>4</v>
      </c>
      <c r="W50" s="42">
        <v>9</v>
      </c>
      <c r="X50" s="42">
        <v>0</v>
      </c>
    </row>
    <row r="51" spans="1:24" x14ac:dyDescent="0.3">
      <c r="A51" s="3">
        <v>419</v>
      </c>
      <c r="B51" s="4" t="s">
        <v>49</v>
      </c>
      <c r="C51" s="42">
        <v>46</v>
      </c>
      <c r="D51" s="42">
        <v>477</v>
      </c>
      <c r="E51" s="42">
        <v>0</v>
      </c>
      <c r="F51" s="42">
        <v>17</v>
      </c>
      <c r="G51" s="42">
        <v>0</v>
      </c>
      <c r="H51" s="42">
        <v>1</v>
      </c>
      <c r="I51" s="42">
        <v>2</v>
      </c>
      <c r="J51" s="42">
        <v>4</v>
      </c>
      <c r="K51" s="42">
        <v>6</v>
      </c>
      <c r="L51" s="42">
        <v>20</v>
      </c>
      <c r="M51" s="42">
        <v>0</v>
      </c>
      <c r="N51" s="42">
        <v>10</v>
      </c>
      <c r="O51" s="42">
        <v>200</v>
      </c>
      <c r="P51" s="42">
        <v>3</v>
      </c>
      <c r="Q51" s="42">
        <v>0</v>
      </c>
      <c r="R51" s="42">
        <v>2</v>
      </c>
      <c r="S51" s="42">
        <v>0</v>
      </c>
      <c r="T51" s="42">
        <v>1</v>
      </c>
      <c r="U51" s="42">
        <v>0</v>
      </c>
      <c r="V51" s="42">
        <v>0</v>
      </c>
      <c r="W51" s="42">
        <v>0</v>
      </c>
      <c r="X51" s="42">
        <v>0</v>
      </c>
    </row>
    <row r="52" spans="1:24" x14ac:dyDescent="0.3">
      <c r="A52" s="3">
        <v>420</v>
      </c>
      <c r="B52" s="4" t="s">
        <v>50</v>
      </c>
      <c r="C52" s="42">
        <v>1</v>
      </c>
      <c r="D52" s="42">
        <v>29</v>
      </c>
      <c r="E52" s="42">
        <v>1</v>
      </c>
      <c r="F52" s="42">
        <v>1</v>
      </c>
      <c r="G52" s="42">
        <v>0</v>
      </c>
      <c r="H52" s="42">
        <v>1</v>
      </c>
      <c r="I52" s="42">
        <v>1</v>
      </c>
      <c r="J52" s="42">
        <v>5</v>
      </c>
      <c r="K52" s="42">
        <v>3</v>
      </c>
      <c r="L52" s="42">
        <v>38</v>
      </c>
      <c r="M52" s="42">
        <v>0</v>
      </c>
      <c r="N52" s="42">
        <v>34</v>
      </c>
      <c r="O52" s="42">
        <v>204</v>
      </c>
      <c r="P52" s="42">
        <v>0</v>
      </c>
      <c r="Q52" s="42">
        <v>0</v>
      </c>
      <c r="R52" s="42">
        <v>6</v>
      </c>
      <c r="S52" s="42">
        <v>2</v>
      </c>
      <c r="T52" s="42">
        <v>1</v>
      </c>
      <c r="U52" s="42">
        <v>0</v>
      </c>
      <c r="V52" s="42">
        <v>2</v>
      </c>
      <c r="W52" s="42">
        <v>0</v>
      </c>
      <c r="X52" s="42">
        <v>0</v>
      </c>
    </row>
    <row r="53" spans="1:24" x14ac:dyDescent="0.3">
      <c r="A53" s="3">
        <v>423</v>
      </c>
      <c r="B53" s="4" t="s">
        <v>51</v>
      </c>
      <c r="C53" s="42">
        <v>1</v>
      </c>
      <c r="D53" s="42">
        <v>33</v>
      </c>
      <c r="E53" s="42">
        <v>24</v>
      </c>
      <c r="F53" s="42">
        <v>1</v>
      </c>
      <c r="G53" s="42">
        <v>4</v>
      </c>
      <c r="H53" s="42">
        <v>40</v>
      </c>
      <c r="I53" s="42">
        <v>1</v>
      </c>
      <c r="J53" s="42">
        <v>282</v>
      </c>
      <c r="K53" s="42">
        <v>25</v>
      </c>
      <c r="L53" s="42">
        <v>0</v>
      </c>
      <c r="M53" s="42">
        <v>4</v>
      </c>
      <c r="N53" s="42">
        <v>6</v>
      </c>
      <c r="O53" s="42">
        <v>23</v>
      </c>
      <c r="P53" s="42">
        <v>0</v>
      </c>
      <c r="Q53" s="42">
        <v>2</v>
      </c>
      <c r="R53" s="42">
        <v>0</v>
      </c>
      <c r="S53" s="42">
        <v>243</v>
      </c>
      <c r="T53" s="42">
        <v>2</v>
      </c>
      <c r="U53" s="42">
        <v>0</v>
      </c>
      <c r="V53" s="42">
        <v>0</v>
      </c>
      <c r="W53" s="42">
        <v>0</v>
      </c>
      <c r="X53" s="42">
        <v>0</v>
      </c>
    </row>
    <row r="54" spans="1:24" x14ac:dyDescent="0.3">
      <c r="A54" s="3">
        <v>425</v>
      </c>
      <c r="B54" s="4" t="s">
        <v>52</v>
      </c>
      <c r="C54" s="42">
        <v>36</v>
      </c>
      <c r="D54" s="42">
        <v>3</v>
      </c>
      <c r="E54" s="42">
        <v>4</v>
      </c>
      <c r="F54" s="42">
        <v>9</v>
      </c>
      <c r="G54" s="42">
        <v>10</v>
      </c>
      <c r="H54" s="42">
        <v>19</v>
      </c>
      <c r="I54" s="42">
        <v>6</v>
      </c>
      <c r="J54" s="42">
        <v>3</v>
      </c>
      <c r="K54" s="42">
        <v>5</v>
      </c>
      <c r="L54" s="42">
        <v>5</v>
      </c>
      <c r="M54" s="42">
        <v>9</v>
      </c>
      <c r="N54" s="42">
        <v>12</v>
      </c>
      <c r="O54" s="42">
        <v>1</v>
      </c>
      <c r="P54" s="42">
        <v>1</v>
      </c>
      <c r="Q54" s="42">
        <v>80</v>
      </c>
      <c r="R54" s="42">
        <v>8</v>
      </c>
      <c r="S54" s="42">
        <v>9</v>
      </c>
      <c r="T54" s="42">
        <v>0</v>
      </c>
      <c r="U54" s="42">
        <v>2</v>
      </c>
      <c r="V54" s="42">
        <v>4</v>
      </c>
      <c r="W54" s="42">
        <v>0</v>
      </c>
      <c r="X54" s="42">
        <v>2</v>
      </c>
    </row>
    <row r="55" spans="1:24" x14ac:dyDescent="0.3">
      <c r="A55" s="3">
        <v>426</v>
      </c>
      <c r="B55" s="4" t="s">
        <v>18</v>
      </c>
      <c r="C55" s="42">
        <v>0</v>
      </c>
      <c r="D55" s="42">
        <v>10</v>
      </c>
      <c r="E55" s="42">
        <v>7</v>
      </c>
      <c r="F55" s="42">
        <v>0</v>
      </c>
      <c r="G55" s="42">
        <v>2</v>
      </c>
      <c r="H55" s="42">
        <v>0</v>
      </c>
      <c r="I55" s="42">
        <v>0</v>
      </c>
      <c r="J55" s="42">
        <v>3</v>
      </c>
      <c r="K55" s="42">
        <v>7</v>
      </c>
      <c r="L55" s="42">
        <v>14</v>
      </c>
      <c r="M55" s="42">
        <v>4</v>
      </c>
      <c r="N55" s="42">
        <v>1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2</v>
      </c>
      <c r="U55" s="42">
        <v>0</v>
      </c>
      <c r="V55" s="42">
        <v>0</v>
      </c>
      <c r="W55" s="42">
        <v>4</v>
      </c>
      <c r="X55" s="42">
        <v>3</v>
      </c>
    </row>
    <row r="56" spans="1:24" x14ac:dyDescent="0.3">
      <c r="A56" s="3">
        <v>427</v>
      </c>
      <c r="B56" s="4" t="s">
        <v>53</v>
      </c>
      <c r="C56" s="42">
        <v>15</v>
      </c>
      <c r="D56" s="42">
        <v>6</v>
      </c>
      <c r="E56" s="42">
        <v>12</v>
      </c>
      <c r="F56" s="42">
        <v>4</v>
      </c>
      <c r="G56" s="42">
        <v>18</v>
      </c>
      <c r="H56" s="42">
        <v>18</v>
      </c>
      <c r="I56" s="42">
        <v>13</v>
      </c>
      <c r="J56" s="42">
        <v>10</v>
      </c>
      <c r="K56" s="42">
        <v>13</v>
      </c>
      <c r="L56" s="42">
        <v>17</v>
      </c>
      <c r="M56" s="42">
        <v>16</v>
      </c>
      <c r="N56" s="42">
        <v>439</v>
      </c>
      <c r="O56" s="42">
        <v>0</v>
      </c>
      <c r="P56" s="42">
        <v>22</v>
      </c>
      <c r="Q56" s="42">
        <v>26</v>
      </c>
      <c r="R56" s="42">
        <v>68</v>
      </c>
      <c r="S56" s="42">
        <v>168</v>
      </c>
      <c r="T56" s="42">
        <v>5</v>
      </c>
      <c r="U56" s="42">
        <v>4</v>
      </c>
      <c r="V56" s="42">
        <v>209</v>
      </c>
      <c r="W56" s="42">
        <v>132</v>
      </c>
      <c r="X56" s="42">
        <v>118</v>
      </c>
    </row>
    <row r="57" spans="1:24" x14ac:dyDescent="0.3">
      <c r="A57" s="3">
        <v>428</v>
      </c>
      <c r="B57" s="4" t="s">
        <v>54</v>
      </c>
      <c r="C57" s="42">
        <v>37</v>
      </c>
      <c r="D57" s="42">
        <v>0</v>
      </c>
      <c r="E57" s="42">
        <v>7</v>
      </c>
      <c r="F57" s="42">
        <v>7</v>
      </c>
      <c r="G57" s="42">
        <v>4</v>
      </c>
      <c r="H57" s="42">
        <v>0</v>
      </c>
      <c r="I57" s="42">
        <v>0</v>
      </c>
      <c r="J57" s="42">
        <v>5</v>
      </c>
      <c r="K57" s="42">
        <v>1</v>
      </c>
      <c r="L57" s="42">
        <v>9</v>
      </c>
      <c r="M57" s="42">
        <v>3</v>
      </c>
      <c r="N57" s="42">
        <v>0</v>
      </c>
      <c r="O57" s="42">
        <v>2</v>
      </c>
      <c r="P57" s="42">
        <v>0</v>
      </c>
      <c r="Q57" s="42">
        <v>30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</row>
    <row r="58" spans="1:24" x14ac:dyDescent="0.3">
      <c r="A58" s="3">
        <v>429</v>
      </c>
      <c r="B58" s="4" t="s">
        <v>55</v>
      </c>
      <c r="C58" s="42">
        <v>9</v>
      </c>
      <c r="D58" s="42">
        <v>0</v>
      </c>
      <c r="E58" s="42">
        <v>0</v>
      </c>
      <c r="F58" s="42">
        <v>4</v>
      </c>
      <c r="G58" s="42">
        <v>2</v>
      </c>
      <c r="H58" s="42">
        <v>0</v>
      </c>
      <c r="I58" s="42">
        <v>0</v>
      </c>
      <c r="J58" s="42">
        <v>1</v>
      </c>
      <c r="K58" s="42">
        <v>0</v>
      </c>
      <c r="L58" s="42">
        <v>0</v>
      </c>
      <c r="M58" s="42">
        <v>0</v>
      </c>
      <c r="N58" s="42">
        <v>7</v>
      </c>
      <c r="O58" s="42">
        <v>114</v>
      </c>
      <c r="P58" s="42">
        <v>10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</row>
    <row r="59" spans="1:24" x14ac:dyDescent="0.3">
      <c r="A59" s="3">
        <v>430</v>
      </c>
      <c r="B59" s="4" t="s">
        <v>56</v>
      </c>
      <c r="C59" s="42">
        <v>0</v>
      </c>
      <c r="D59" s="42">
        <v>0</v>
      </c>
      <c r="E59" s="42">
        <v>0</v>
      </c>
      <c r="F59" s="42">
        <v>20</v>
      </c>
      <c r="G59" s="42">
        <v>11</v>
      </c>
      <c r="H59" s="42">
        <v>0</v>
      </c>
      <c r="I59" s="42">
        <v>22</v>
      </c>
      <c r="J59" s="42">
        <v>0</v>
      </c>
      <c r="K59" s="42">
        <v>0</v>
      </c>
      <c r="L59" s="42">
        <v>0</v>
      </c>
      <c r="M59" s="42">
        <v>8</v>
      </c>
      <c r="N59" s="42">
        <v>0</v>
      </c>
      <c r="O59" s="42">
        <v>0</v>
      </c>
      <c r="P59" s="42">
        <v>0</v>
      </c>
      <c r="Q59" s="42">
        <v>82</v>
      </c>
      <c r="R59" s="42">
        <v>0</v>
      </c>
      <c r="S59" s="42">
        <v>0</v>
      </c>
      <c r="T59" s="42">
        <v>14</v>
      </c>
      <c r="U59" s="42">
        <v>0</v>
      </c>
      <c r="V59" s="42">
        <v>0</v>
      </c>
      <c r="W59" s="42">
        <v>0</v>
      </c>
      <c r="X59" s="42">
        <v>1</v>
      </c>
    </row>
    <row r="60" spans="1:24" x14ac:dyDescent="0.3">
      <c r="A60" s="3">
        <v>432</v>
      </c>
      <c r="B60" s="4" t="s">
        <v>57</v>
      </c>
      <c r="C60" s="42">
        <v>0</v>
      </c>
      <c r="D60" s="42">
        <v>2</v>
      </c>
      <c r="E60" s="42">
        <v>0</v>
      </c>
      <c r="F60" s="42">
        <v>0</v>
      </c>
      <c r="G60" s="42">
        <v>0</v>
      </c>
      <c r="H60" s="42">
        <v>0</v>
      </c>
      <c r="I60" s="42">
        <v>2</v>
      </c>
      <c r="J60" s="42">
        <v>0</v>
      </c>
      <c r="K60" s="42">
        <v>0</v>
      </c>
      <c r="L60" s="42">
        <v>7</v>
      </c>
      <c r="M60" s="42">
        <v>0</v>
      </c>
      <c r="N60" s="42">
        <v>7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15</v>
      </c>
      <c r="X60" s="42">
        <v>0</v>
      </c>
    </row>
    <row r="61" spans="1:24" x14ac:dyDescent="0.3">
      <c r="A61" s="3">
        <v>434</v>
      </c>
      <c r="B61" s="4" t="s">
        <v>58</v>
      </c>
      <c r="C61" s="42">
        <v>17</v>
      </c>
      <c r="D61" s="42">
        <v>5</v>
      </c>
      <c r="E61" s="42">
        <v>5</v>
      </c>
      <c r="F61" s="42">
        <v>0</v>
      </c>
      <c r="G61" s="42">
        <v>13</v>
      </c>
      <c r="H61" s="42">
        <v>0</v>
      </c>
      <c r="I61" s="42">
        <v>8</v>
      </c>
      <c r="J61" s="42">
        <v>1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5</v>
      </c>
      <c r="Q61" s="42">
        <v>25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</row>
    <row r="62" spans="1:24" x14ac:dyDescent="0.3">
      <c r="A62" s="3">
        <v>436</v>
      </c>
      <c r="B62" s="4" t="s">
        <v>59</v>
      </c>
      <c r="C62" s="42">
        <v>2</v>
      </c>
      <c r="D62" s="42">
        <v>0</v>
      </c>
      <c r="E62" s="42">
        <v>94</v>
      </c>
      <c r="F62" s="42">
        <v>9</v>
      </c>
      <c r="G62" s="42">
        <v>58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15</v>
      </c>
      <c r="O62" s="42">
        <v>0</v>
      </c>
      <c r="P62" s="42">
        <v>122</v>
      </c>
      <c r="Q62" s="42">
        <v>0</v>
      </c>
      <c r="R62" s="42">
        <v>33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19</v>
      </c>
    </row>
    <row r="63" spans="1:24" x14ac:dyDescent="0.3">
      <c r="A63" s="3">
        <v>437</v>
      </c>
      <c r="B63" s="4" t="s">
        <v>60</v>
      </c>
      <c r="C63" s="42">
        <v>4</v>
      </c>
      <c r="D63" s="42">
        <v>21</v>
      </c>
      <c r="E63" s="42">
        <v>9</v>
      </c>
      <c r="F63" s="42">
        <v>0</v>
      </c>
      <c r="G63" s="42">
        <v>32</v>
      </c>
      <c r="H63" s="42">
        <v>68</v>
      </c>
      <c r="I63" s="42">
        <v>91</v>
      </c>
      <c r="J63" s="42">
        <v>15</v>
      </c>
      <c r="K63" s="42">
        <v>28</v>
      </c>
      <c r="L63" s="42">
        <v>8</v>
      </c>
      <c r="M63" s="42">
        <v>2</v>
      </c>
      <c r="N63" s="42">
        <v>0</v>
      </c>
      <c r="O63" s="42">
        <v>2</v>
      </c>
      <c r="P63" s="42">
        <v>1</v>
      </c>
      <c r="Q63" s="42">
        <v>32</v>
      </c>
      <c r="R63" s="42">
        <v>4</v>
      </c>
      <c r="S63" s="42">
        <v>23</v>
      </c>
      <c r="T63" s="42">
        <v>1</v>
      </c>
      <c r="U63" s="42">
        <v>9</v>
      </c>
      <c r="V63" s="42">
        <v>17</v>
      </c>
      <c r="W63" s="42">
        <v>419</v>
      </c>
      <c r="X63" s="42">
        <v>14</v>
      </c>
    </row>
    <row r="64" spans="1:24" x14ac:dyDescent="0.3">
      <c r="A64" s="3">
        <v>438</v>
      </c>
      <c r="B64" s="4" t="s">
        <v>61</v>
      </c>
      <c r="C64" s="42">
        <v>16</v>
      </c>
      <c r="D64" s="42">
        <v>0</v>
      </c>
      <c r="E64" s="42">
        <v>12</v>
      </c>
      <c r="F64" s="42">
        <v>0</v>
      </c>
      <c r="G64" s="42">
        <v>13</v>
      </c>
      <c r="H64" s="42">
        <v>6</v>
      </c>
      <c r="I64" s="42">
        <v>18</v>
      </c>
      <c r="J64" s="42">
        <v>1</v>
      </c>
      <c r="K64" s="42">
        <v>1</v>
      </c>
      <c r="L64" s="42">
        <v>30</v>
      </c>
      <c r="M64" s="42">
        <v>0</v>
      </c>
      <c r="N64" s="42">
        <v>6</v>
      </c>
      <c r="O64" s="42">
        <v>0</v>
      </c>
      <c r="P64" s="42">
        <v>0</v>
      </c>
      <c r="Q64" s="42">
        <v>154</v>
      </c>
      <c r="R64" s="42">
        <v>7</v>
      </c>
      <c r="S64" s="42">
        <v>13</v>
      </c>
      <c r="T64" s="42">
        <v>1</v>
      </c>
      <c r="U64" s="42">
        <v>0</v>
      </c>
      <c r="V64" s="42">
        <v>1</v>
      </c>
      <c r="W64" s="42">
        <v>87</v>
      </c>
      <c r="X64" s="42">
        <v>16</v>
      </c>
    </row>
    <row r="65" spans="1:24" x14ac:dyDescent="0.3">
      <c r="A65" s="3">
        <v>439</v>
      </c>
      <c r="B65" s="4" t="s">
        <v>62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1</v>
      </c>
      <c r="K65" s="42">
        <v>1</v>
      </c>
      <c r="L65" s="42">
        <v>2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8</v>
      </c>
      <c r="X65" s="42">
        <v>97</v>
      </c>
    </row>
    <row r="66" spans="1:24" x14ac:dyDescent="0.3">
      <c r="A66" s="3">
        <v>441</v>
      </c>
      <c r="B66" s="4" t="s">
        <v>63</v>
      </c>
      <c r="C66" s="42">
        <v>0</v>
      </c>
      <c r="D66" s="42">
        <v>22</v>
      </c>
      <c r="E66" s="42">
        <v>2</v>
      </c>
      <c r="F66" s="42">
        <v>0</v>
      </c>
      <c r="G66" s="42">
        <v>15</v>
      </c>
      <c r="H66" s="42">
        <v>0</v>
      </c>
      <c r="I66" s="42">
        <v>4</v>
      </c>
      <c r="J66" s="42">
        <v>0</v>
      </c>
      <c r="K66" s="42">
        <v>3</v>
      </c>
      <c r="L66" s="42">
        <v>0</v>
      </c>
      <c r="M66" s="42">
        <v>0</v>
      </c>
      <c r="N66" s="42">
        <v>11</v>
      </c>
      <c r="O66" s="42">
        <v>0</v>
      </c>
      <c r="P66" s="42">
        <v>44</v>
      </c>
      <c r="Q66" s="42">
        <v>39</v>
      </c>
      <c r="R66" s="42">
        <v>243</v>
      </c>
      <c r="S66" s="42">
        <v>43</v>
      </c>
      <c r="T66" s="42">
        <v>20</v>
      </c>
      <c r="U66" s="42">
        <v>2</v>
      </c>
      <c r="V66" s="42">
        <v>0</v>
      </c>
      <c r="W66" s="42">
        <v>0</v>
      </c>
      <c r="X66" s="42">
        <v>52</v>
      </c>
    </row>
    <row r="67" spans="1:24" x14ac:dyDescent="0.3">
      <c r="A67" s="3">
        <v>501</v>
      </c>
      <c r="B67" s="4" t="s">
        <v>64</v>
      </c>
      <c r="C67" s="42">
        <v>80</v>
      </c>
      <c r="D67" s="42">
        <v>9</v>
      </c>
      <c r="E67" s="42">
        <v>8</v>
      </c>
      <c r="F67" s="42">
        <v>0</v>
      </c>
      <c r="G67" s="42">
        <v>37</v>
      </c>
      <c r="H67" s="42">
        <v>0</v>
      </c>
      <c r="I67" s="42">
        <v>6</v>
      </c>
      <c r="J67" s="42">
        <v>3</v>
      </c>
      <c r="K67" s="42">
        <v>6</v>
      </c>
      <c r="L67" s="42">
        <v>31</v>
      </c>
      <c r="M67" s="42">
        <v>31</v>
      </c>
      <c r="N67" s="42">
        <v>53</v>
      </c>
      <c r="O67" s="42">
        <v>10</v>
      </c>
      <c r="P67" s="42">
        <v>16</v>
      </c>
      <c r="Q67" s="42">
        <v>0</v>
      </c>
      <c r="R67" s="42">
        <v>0</v>
      </c>
      <c r="S67" s="42">
        <v>1</v>
      </c>
      <c r="T67" s="42">
        <v>131</v>
      </c>
      <c r="U67" s="42">
        <v>0</v>
      </c>
      <c r="V67" s="42">
        <v>0</v>
      </c>
      <c r="W67" s="42">
        <v>0</v>
      </c>
      <c r="X67" s="42">
        <v>2</v>
      </c>
    </row>
    <row r="68" spans="1:24" x14ac:dyDescent="0.3">
      <c r="A68" s="3">
        <v>502</v>
      </c>
      <c r="B68" s="4" t="s">
        <v>65</v>
      </c>
      <c r="C68" s="42">
        <v>0</v>
      </c>
      <c r="D68" s="42">
        <v>1</v>
      </c>
      <c r="E68" s="42">
        <v>32</v>
      </c>
      <c r="F68" s="42">
        <v>5</v>
      </c>
      <c r="G68" s="42">
        <v>0</v>
      </c>
      <c r="H68" s="42">
        <v>0</v>
      </c>
      <c r="I68" s="42">
        <v>74</v>
      </c>
      <c r="J68" s="42">
        <v>3</v>
      </c>
      <c r="K68" s="42">
        <v>17</v>
      </c>
      <c r="L68" s="42">
        <v>21</v>
      </c>
      <c r="M68" s="42">
        <v>6</v>
      </c>
      <c r="N68" s="42">
        <v>65</v>
      </c>
      <c r="O68" s="42">
        <v>64</v>
      </c>
      <c r="P68" s="42">
        <v>10</v>
      </c>
      <c r="Q68" s="42">
        <v>1</v>
      </c>
      <c r="R68" s="42">
        <v>50</v>
      </c>
      <c r="S68" s="42">
        <v>1</v>
      </c>
      <c r="T68" s="42">
        <v>96</v>
      </c>
      <c r="U68" s="42">
        <v>23</v>
      </c>
      <c r="V68" s="42">
        <v>11</v>
      </c>
      <c r="W68" s="42">
        <v>60</v>
      </c>
      <c r="X68" s="42">
        <v>16</v>
      </c>
    </row>
    <row r="69" spans="1:24" x14ac:dyDescent="0.3">
      <c r="A69" s="3">
        <v>511</v>
      </c>
      <c r="B69" s="4" t="s">
        <v>66</v>
      </c>
      <c r="C69" s="42">
        <v>0</v>
      </c>
      <c r="D69" s="42">
        <v>13</v>
      </c>
      <c r="E69" s="42">
        <v>0</v>
      </c>
      <c r="F69" s="42">
        <v>0</v>
      </c>
      <c r="G69" s="42">
        <v>22</v>
      </c>
      <c r="H69" s="42">
        <v>0</v>
      </c>
      <c r="I69" s="42">
        <v>11</v>
      </c>
      <c r="J69" s="42">
        <v>0</v>
      </c>
      <c r="K69" s="42">
        <v>1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9</v>
      </c>
      <c r="U69" s="42">
        <v>2</v>
      </c>
      <c r="V69" s="42">
        <v>0</v>
      </c>
      <c r="W69" s="42">
        <v>0</v>
      </c>
      <c r="X69" s="42">
        <v>0</v>
      </c>
    </row>
    <row r="70" spans="1:24" x14ac:dyDescent="0.3">
      <c r="A70" s="3">
        <v>512</v>
      </c>
      <c r="B70" s="4" t="s">
        <v>67</v>
      </c>
      <c r="C70" s="42">
        <v>4</v>
      </c>
      <c r="D70" s="42">
        <v>3</v>
      </c>
      <c r="E70" s="42">
        <v>3</v>
      </c>
      <c r="F70" s="42">
        <v>0</v>
      </c>
      <c r="G70" s="42">
        <v>16</v>
      </c>
      <c r="H70" s="42">
        <v>5</v>
      </c>
      <c r="I70" s="42">
        <v>0</v>
      </c>
      <c r="J70" s="42">
        <v>1</v>
      </c>
      <c r="K70" s="42">
        <v>8</v>
      </c>
      <c r="L70" s="42">
        <v>13</v>
      </c>
      <c r="M70" s="42">
        <v>7</v>
      </c>
      <c r="N70" s="42">
        <v>0</v>
      </c>
      <c r="O70" s="42">
        <v>0</v>
      </c>
      <c r="P70" s="42">
        <v>3</v>
      </c>
      <c r="Q70" s="42">
        <v>30</v>
      </c>
      <c r="R70" s="42">
        <v>0</v>
      </c>
      <c r="S70" s="42">
        <v>1</v>
      </c>
      <c r="T70" s="42">
        <v>5</v>
      </c>
      <c r="U70" s="42">
        <v>0</v>
      </c>
      <c r="V70" s="42">
        <v>60</v>
      </c>
      <c r="W70" s="42">
        <v>9</v>
      </c>
      <c r="X70" s="42">
        <v>0</v>
      </c>
    </row>
    <row r="71" spans="1:24" x14ac:dyDescent="0.3">
      <c r="A71" s="3">
        <v>513</v>
      </c>
      <c r="B71" s="4" t="s">
        <v>68</v>
      </c>
      <c r="C71" s="42">
        <v>1</v>
      </c>
      <c r="D71" s="42">
        <v>1</v>
      </c>
      <c r="E71" s="42">
        <v>3</v>
      </c>
      <c r="F71" s="42">
        <v>3</v>
      </c>
      <c r="G71" s="42">
        <v>2</v>
      </c>
      <c r="H71" s="42">
        <v>1</v>
      </c>
      <c r="I71" s="42">
        <v>0</v>
      </c>
      <c r="J71" s="42">
        <v>1</v>
      </c>
      <c r="K71" s="42">
        <v>0</v>
      </c>
      <c r="L71" s="42">
        <v>0</v>
      </c>
      <c r="M71" s="42">
        <v>1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8</v>
      </c>
      <c r="W71" s="42">
        <v>7</v>
      </c>
      <c r="X71" s="42">
        <v>34</v>
      </c>
    </row>
    <row r="72" spans="1:24" x14ac:dyDescent="0.3">
      <c r="A72" s="3">
        <v>514</v>
      </c>
      <c r="B72" s="4" t="s">
        <v>69</v>
      </c>
      <c r="C72" s="42">
        <v>1</v>
      </c>
      <c r="D72" s="42">
        <v>0</v>
      </c>
      <c r="E72" s="42">
        <v>1</v>
      </c>
      <c r="F72" s="42">
        <v>0</v>
      </c>
      <c r="G72" s="42">
        <v>9</v>
      </c>
      <c r="H72" s="42">
        <v>1</v>
      </c>
      <c r="I72" s="42">
        <v>0</v>
      </c>
      <c r="J72" s="42">
        <v>0</v>
      </c>
      <c r="K72" s="42">
        <v>3</v>
      </c>
      <c r="L72" s="42">
        <v>1</v>
      </c>
      <c r="M72" s="42">
        <v>1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7</v>
      </c>
      <c r="X72" s="42">
        <v>0</v>
      </c>
    </row>
    <row r="73" spans="1:24" x14ac:dyDescent="0.3">
      <c r="A73" s="3">
        <v>515</v>
      </c>
      <c r="B73" s="4" t="s">
        <v>70</v>
      </c>
      <c r="C73" s="42">
        <v>1</v>
      </c>
      <c r="D73" s="42">
        <v>0</v>
      </c>
      <c r="E73" s="42">
        <v>12</v>
      </c>
      <c r="F73" s="42">
        <v>6</v>
      </c>
      <c r="G73" s="42">
        <v>11</v>
      </c>
      <c r="H73" s="42">
        <v>5</v>
      </c>
      <c r="I73" s="42">
        <v>1</v>
      </c>
      <c r="J73" s="42">
        <v>0</v>
      </c>
      <c r="K73" s="42">
        <v>13</v>
      </c>
      <c r="L73" s="42">
        <v>2</v>
      </c>
      <c r="M73" s="42">
        <v>4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</row>
    <row r="74" spans="1:24" x14ac:dyDescent="0.3">
      <c r="A74" s="3">
        <v>516</v>
      </c>
      <c r="B74" s="4" t="s">
        <v>71</v>
      </c>
      <c r="C74" s="42">
        <v>62</v>
      </c>
      <c r="D74" s="42">
        <v>12</v>
      </c>
      <c r="E74" s="42">
        <v>1</v>
      </c>
      <c r="F74" s="42">
        <v>59</v>
      </c>
      <c r="G74" s="42">
        <v>225</v>
      </c>
      <c r="H74" s="42">
        <v>28</v>
      </c>
      <c r="I74" s="42">
        <v>6</v>
      </c>
      <c r="J74" s="42">
        <v>15</v>
      </c>
      <c r="K74" s="42">
        <v>8</v>
      </c>
      <c r="L74" s="42">
        <v>0</v>
      </c>
      <c r="M74" s="42">
        <v>0</v>
      </c>
      <c r="N74" s="42">
        <v>18</v>
      </c>
      <c r="O74" s="42">
        <v>16</v>
      </c>
      <c r="P74" s="42">
        <v>18</v>
      </c>
      <c r="Q74" s="42">
        <v>39</v>
      </c>
      <c r="R74" s="42">
        <v>0</v>
      </c>
      <c r="S74" s="42">
        <v>3</v>
      </c>
      <c r="T74" s="42">
        <v>43</v>
      </c>
      <c r="U74" s="42">
        <v>70</v>
      </c>
      <c r="V74" s="42">
        <v>0</v>
      </c>
      <c r="W74" s="42">
        <v>1</v>
      </c>
      <c r="X74" s="42">
        <v>1</v>
      </c>
    </row>
    <row r="75" spans="1:24" x14ac:dyDescent="0.3">
      <c r="A75" s="3">
        <v>517</v>
      </c>
      <c r="B75" s="4" t="s">
        <v>72</v>
      </c>
      <c r="C75" s="42">
        <v>1</v>
      </c>
      <c r="D75" s="42">
        <v>0</v>
      </c>
      <c r="E75" s="42">
        <v>4</v>
      </c>
      <c r="F75" s="42">
        <v>4</v>
      </c>
      <c r="G75" s="42">
        <v>116</v>
      </c>
      <c r="H75" s="42">
        <v>1</v>
      </c>
      <c r="I75" s="42">
        <v>60</v>
      </c>
      <c r="J75" s="42">
        <v>2</v>
      </c>
      <c r="K75" s="42">
        <v>6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20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</row>
    <row r="76" spans="1:24" x14ac:dyDescent="0.3">
      <c r="A76" s="3">
        <v>519</v>
      </c>
      <c r="B76" s="4" t="s">
        <v>73</v>
      </c>
      <c r="C76" s="42">
        <v>1</v>
      </c>
      <c r="D76" s="42">
        <v>3</v>
      </c>
      <c r="E76" s="42">
        <v>4</v>
      </c>
      <c r="F76" s="42">
        <v>4</v>
      </c>
      <c r="G76" s="42">
        <v>208</v>
      </c>
      <c r="H76" s="42">
        <v>9</v>
      </c>
      <c r="I76" s="42">
        <v>5</v>
      </c>
      <c r="J76" s="42">
        <v>3</v>
      </c>
      <c r="K76" s="42">
        <v>22</v>
      </c>
      <c r="L76" s="42">
        <v>0</v>
      </c>
      <c r="M76" s="42">
        <v>7</v>
      </c>
      <c r="N76" s="42">
        <v>33</v>
      </c>
      <c r="O76" s="42">
        <v>2</v>
      </c>
      <c r="P76" s="42">
        <v>1</v>
      </c>
      <c r="Q76" s="42">
        <v>1</v>
      </c>
      <c r="R76" s="42">
        <v>2</v>
      </c>
      <c r="S76" s="42">
        <v>0</v>
      </c>
      <c r="T76" s="42">
        <v>0</v>
      </c>
      <c r="U76" s="42">
        <v>0</v>
      </c>
      <c r="V76" s="42">
        <v>1</v>
      </c>
      <c r="W76" s="42">
        <v>0</v>
      </c>
      <c r="X76" s="42">
        <v>0</v>
      </c>
    </row>
    <row r="77" spans="1:24" x14ac:dyDescent="0.3">
      <c r="A77" s="3">
        <v>520</v>
      </c>
      <c r="B77" s="4" t="s">
        <v>74</v>
      </c>
      <c r="C77" s="42">
        <v>4</v>
      </c>
      <c r="D77" s="42">
        <v>8</v>
      </c>
      <c r="E77" s="42">
        <v>4</v>
      </c>
      <c r="F77" s="42">
        <v>3</v>
      </c>
      <c r="G77" s="42">
        <v>2</v>
      </c>
      <c r="H77" s="42">
        <v>2</v>
      </c>
      <c r="I77" s="42">
        <v>1</v>
      </c>
      <c r="J77" s="42">
        <v>9</v>
      </c>
      <c r="K77" s="42">
        <v>74</v>
      </c>
      <c r="L77" s="42">
        <v>0</v>
      </c>
      <c r="M77" s="42">
        <v>0</v>
      </c>
      <c r="N77" s="42">
        <v>2</v>
      </c>
      <c r="O77" s="42">
        <v>126</v>
      </c>
      <c r="P77" s="42">
        <v>4</v>
      </c>
      <c r="Q77" s="42">
        <v>54</v>
      </c>
      <c r="R77" s="42">
        <v>0</v>
      </c>
      <c r="S77" s="42">
        <v>0</v>
      </c>
      <c r="T77" s="42">
        <v>0</v>
      </c>
      <c r="U77" s="42">
        <v>0</v>
      </c>
      <c r="V77" s="42">
        <v>20</v>
      </c>
      <c r="W77" s="42">
        <v>0</v>
      </c>
      <c r="X77" s="42">
        <v>0</v>
      </c>
    </row>
    <row r="78" spans="1:24" x14ac:dyDescent="0.3">
      <c r="A78" s="3">
        <v>521</v>
      </c>
      <c r="B78" s="4" t="s">
        <v>75</v>
      </c>
      <c r="C78" s="42">
        <v>123</v>
      </c>
      <c r="D78" s="42">
        <v>0</v>
      </c>
      <c r="E78" s="42">
        <v>0</v>
      </c>
      <c r="F78" s="42">
        <v>1</v>
      </c>
      <c r="G78" s="42">
        <v>5</v>
      </c>
      <c r="H78" s="42">
        <v>0</v>
      </c>
      <c r="I78" s="42">
        <v>2</v>
      </c>
      <c r="J78" s="42">
        <v>3</v>
      </c>
      <c r="K78" s="42">
        <v>5</v>
      </c>
      <c r="L78" s="42">
        <v>63</v>
      </c>
      <c r="M78" s="42">
        <v>1</v>
      </c>
      <c r="N78" s="42">
        <v>0</v>
      </c>
      <c r="O78" s="42">
        <v>0</v>
      </c>
      <c r="P78" s="42">
        <v>0</v>
      </c>
      <c r="Q78" s="42">
        <v>1</v>
      </c>
      <c r="R78" s="42">
        <v>2</v>
      </c>
      <c r="S78" s="42">
        <v>0</v>
      </c>
      <c r="T78" s="42">
        <v>1</v>
      </c>
      <c r="U78" s="42">
        <v>15</v>
      </c>
      <c r="V78" s="42">
        <v>465</v>
      </c>
      <c r="W78" s="42">
        <v>20</v>
      </c>
      <c r="X78" s="42">
        <v>50</v>
      </c>
    </row>
    <row r="79" spans="1:24" x14ac:dyDescent="0.3">
      <c r="A79" s="3">
        <v>522</v>
      </c>
      <c r="B79" s="4" t="s">
        <v>76</v>
      </c>
      <c r="C79" s="42">
        <v>16</v>
      </c>
      <c r="D79" s="42">
        <v>121</v>
      </c>
      <c r="E79" s="42">
        <v>68</v>
      </c>
      <c r="F79" s="42">
        <v>3</v>
      </c>
      <c r="G79" s="42">
        <v>14</v>
      </c>
      <c r="H79" s="42">
        <v>29</v>
      </c>
      <c r="I79" s="42">
        <v>3</v>
      </c>
      <c r="J79" s="42">
        <v>15</v>
      </c>
      <c r="K79" s="42">
        <v>16</v>
      </c>
      <c r="L79" s="42">
        <v>0</v>
      </c>
      <c r="M79" s="42">
        <v>1</v>
      </c>
      <c r="N79" s="42">
        <v>2</v>
      </c>
      <c r="O79" s="42">
        <v>594</v>
      </c>
      <c r="P79" s="42">
        <v>70</v>
      </c>
      <c r="Q79" s="42">
        <v>3</v>
      </c>
      <c r="R79" s="42">
        <v>10</v>
      </c>
      <c r="S79" s="42">
        <v>82</v>
      </c>
      <c r="T79" s="42">
        <v>264</v>
      </c>
      <c r="U79" s="42">
        <v>103</v>
      </c>
      <c r="V79" s="42">
        <v>208</v>
      </c>
      <c r="W79" s="42">
        <v>0</v>
      </c>
      <c r="X79" s="42">
        <v>3</v>
      </c>
    </row>
    <row r="80" spans="1:24" x14ac:dyDescent="0.3">
      <c r="A80" s="3">
        <v>528</v>
      </c>
      <c r="B80" s="4" t="s">
        <v>77</v>
      </c>
      <c r="C80" s="42">
        <v>65</v>
      </c>
      <c r="D80" s="42">
        <v>21</v>
      </c>
      <c r="E80" s="42">
        <v>9</v>
      </c>
      <c r="F80" s="42">
        <v>18</v>
      </c>
      <c r="G80" s="42">
        <v>33</v>
      </c>
      <c r="H80" s="42">
        <v>18</v>
      </c>
      <c r="I80" s="42">
        <v>3</v>
      </c>
      <c r="J80" s="42">
        <v>0</v>
      </c>
      <c r="K80" s="42">
        <v>14</v>
      </c>
      <c r="L80" s="42">
        <v>6</v>
      </c>
      <c r="M80" s="42">
        <v>15</v>
      </c>
      <c r="N80" s="42">
        <v>66</v>
      </c>
      <c r="O80" s="42">
        <v>21</v>
      </c>
      <c r="P80" s="42">
        <v>49</v>
      </c>
      <c r="Q80" s="42">
        <v>0</v>
      </c>
      <c r="R80" s="42">
        <v>0</v>
      </c>
      <c r="S80" s="42">
        <v>49</v>
      </c>
      <c r="T80" s="42">
        <v>0</v>
      </c>
      <c r="U80" s="42">
        <v>0</v>
      </c>
      <c r="V80" s="42">
        <v>0</v>
      </c>
      <c r="W80" s="42">
        <v>186</v>
      </c>
      <c r="X80" s="42">
        <v>0</v>
      </c>
    </row>
    <row r="81" spans="1:24" x14ac:dyDescent="0.3">
      <c r="A81" s="3">
        <v>529</v>
      </c>
      <c r="B81" s="4" t="s">
        <v>78</v>
      </c>
      <c r="C81" s="42">
        <v>12</v>
      </c>
      <c r="D81" s="42">
        <v>25</v>
      </c>
      <c r="E81" s="42">
        <v>19</v>
      </c>
      <c r="F81" s="42">
        <v>4</v>
      </c>
      <c r="G81" s="42">
        <v>0</v>
      </c>
      <c r="H81" s="42">
        <v>2</v>
      </c>
      <c r="I81" s="42">
        <v>5</v>
      </c>
      <c r="J81" s="42">
        <v>5</v>
      </c>
      <c r="K81" s="42">
        <v>59</v>
      </c>
      <c r="L81" s="42">
        <v>9</v>
      </c>
      <c r="M81" s="42">
        <v>0</v>
      </c>
      <c r="N81" s="42">
        <v>36</v>
      </c>
      <c r="O81" s="42">
        <v>3</v>
      </c>
      <c r="P81" s="42">
        <v>103</v>
      </c>
      <c r="Q81" s="42">
        <v>21</v>
      </c>
      <c r="R81" s="42">
        <v>5</v>
      </c>
      <c r="S81" s="42">
        <v>74</v>
      </c>
      <c r="T81" s="42">
        <v>33</v>
      </c>
      <c r="U81" s="42">
        <v>79</v>
      </c>
      <c r="V81" s="42">
        <v>0</v>
      </c>
      <c r="W81" s="42">
        <v>13</v>
      </c>
      <c r="X81" s="42">
        <v>2</v>
      </c>
    </row>
    <row r="82" spans="1:24" x14ac:dyDescent="0.3">
      <c r="A82" s="3">
        <v>532</v>
      </c>
      <c r="B82" s="4" t="s">
        <v>79</v>
      </c>
      <c r="C82" s="42">
        <v>2</v>
      </c>
      <c r="D82" s="42">
        <v>2</v>
      </c>
      <c r="E82" s="42">
        <v>2</v>
      </c>
      <c r="F82" s="42">
        <v>1</v>
      </c>
      <c r="G82" s="42">
        <v>0</v>
      </c>
      <c r="H82" s="42">
        <v>10</v>
      </c>
      <c r="I82" s="42">
        <v>15</v>
      </c>
      <c r="J82" s="42">
        <v>2</v>
      </c>
      <c r="K82" s="42">
        <v>154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</row>
    <row r="83" spans="1:24" x14ac:dyDescent="0.3">
      <c r="A83" s="3">
        <v>533</v>
      </c>
      <c r="B83" s="4" t="s">
        <v>80</v>
      </c>
      <c r="C83" s="42">
        <v>38</v>
      </c>
      <c r="D83" s="42">
        <v>1</v>
      </c>
      <c r="E83" s="42">
        <v>19</v>
      </c>
      <c r="F83" s="42">
        <v>59</v>
      </c>
      <c r="G83" s="42">
        <v>3</v>
      </c>
      <c r="H83" s="42">
        <v>2</v>
      </c>
      <c r="I83" s="42">
        <v>15</v>
      </c>
      <c r="J83" s="42">
        <v>8</v>
      </c>
      <c r="K83" s="42">
        <v>218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213</v>
      </c>
      <c r="R83" s="42">
        <v>0</v>
      </c>
      <c r="S83" s="42">
        <v>0</v>
      </c>
      <c r="T83" s="42">
        <v>1</v>
      </c>
      <c r="U83" s="42">
        <v>1</v>
      </c>
      <c r="V83" s="42">
        <v>0</v>
      </c>
      <c r="W83" s="42">
        <v>0</v>
      </c>
      <c r="X83" s="42">
        <v>0</v>
      </c>
    </row>
    <row r="84" spans="1:24" x14ac:dyDescent="0.3">
      <c r="A84" s="3">
        <v>534</v>
      </c>
      <c r="B84" s="4" t="s">
        <v>81</v>
      </c>
      <c r="C84" s="42">
        <v>28</v>
      </c>
      <c r="D84" s="42">
        <v>66</v>
      </c>
      <c r="E84" s="42">
        <v>19</v>
      </c>
      <c r="F84" s="42">
        <v>108</v>
      </c>
      <c r="G84" s="42">
        <v>8</v>
      </c>
      <c r="H84" s="42">
        <v>8</v>
      </c>
      <c r="I84" s="42">
        <v>13</v>
      </c>
      <c r="J84" s="42">
        <v>27</v>
      </c>
      <c r="K84" s="42">
        <v>25</v>
      </c>
      <c r="L84" s="42">
        <v>20</v>
      </c>
      <c r="M84" s="42">
        <v>1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40</v>
      </c>
      <c r="V84" s="42">
        <v>49</v>
      </c>
      <c r="W84" s="42">
        <v>0</v>
      </c>
      <c r="X84" s="42">
        <v>0</v>
      </c>
    </row>
    <row r="85" spans="1:24" x14ac:dyDescent="0.3">
      <c r="A85" s="3">
        <v>536</v>
      </c>
      <c r="B85" s="4" t="s">
        <v>82</v>
      </c>
      <c r="C85" s="42">
        <v>4</v>
      </c>
      <c r="D85" s="42">
        <v>30</v>
      </c>
      <c r="E85" s="42">
        <v>2</v>
      </c>
      <c r="F85" s="42">
        <v>3</v>
      </c>
      <c r="G85" s="42">
        <v>0</v>
      </c>
      <c r="H85" s="42">
        <v>4</v>
      </c>
      <c r="I85" s="42">
        <v>8</v>
      </c>
      <c r="J85" s="42">
        <v>12</v>
      </c>
      <c r="K85" s="42">
        <v>15</v>
      </c>
      <c r="L85" s="42">
        <v>3</v>
      </c>
      <c r="M85" s="42">
        <v>0</v>
      </c>
      <c r="N85" s="42">
        <v>0</v>
      </c>
      <c r="O85" s="42">
        <v>20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25</v>
      </c>
      <c r="X85" s="42">
        <v>0</v>
      </c>
    </row>
    <row r="86" spans="1:24" x14ac:dyDescent="0.3">
      <c r="A86" s="3">
        <v>538</v>
      </c>
      <c r="B86" s="4" t="s">
        <v>83</v>
      </c>
      <c r="C86" s="42">
        <v>10</v>
      </c>
      <c r="D86" s="42">
        <v>2</v>
      </c>
      <c r="E86" s="42">
        <v>2</v>
      </c>
      <c r="F86" s="42">
        <v>14</v>
      </c>
      <c r="G86" s="42">
        <v>3</v>
      </c>
      <c r="H86" s="42">
        <v>17</v>
      </c>
      <c r="I86" s="42">
        <v>17</v>
      </c>
      <c r="J86" s="42">
        <v>4</v>
      </c>
      <c r="K86" s="42">
        <v>0</v>
      </c>
      <c r="L86" s="42">
        <v>0</v>
      </c>
      <c r="M86" s="42">
        <v>2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4</v>
      </c>
      <c r="V86" s="42">
        <v>0</v>
      </c>
      <c r="W86" s="42">
        <v>0</v>
      </c>
      <c r="X86" s="42">
        <v>0</v>
      </c>
    </row>
    <row r="87" spans="1:24" x14ac:dyDescent="0.3">
      <c r="A87" s="3">
        <v>540</v>
      </c>
      <c r="B87" s="4" t="s">
        <v>84</v>
      </c>
      <c r="C87" s="42">
        <v>23</v>
      </c>
      <c r="D87" s="42">
        <v>1</v>
      </c>
      <c r="E87" s="42">
        <v>5</v>
      </c>
      <c r="F87" s="42">
        <v>6</v>
      </c>
      <c r="G87" s="42">
        <v>1</v>
      </c>
      <c r="H87" s="42">
        <v>0</v>
      </c>
      <c r="I87" s="42">
        <v>30</v>
      </c>
      <c r="J87" s="42">
        <v>3</v>
      </c>
      <c r="K87" s="42">
        <v>0</v>
      </c>
      <c r="L87" s="42">
        <v>0</v>
      </c>
      <c r="M87" s="42">
        <v>2</v>
      </c>
      <c r="N87" s="42">
        <v>2</v>
      </c>
      <c r="O87" s="42">
        <v>2</v>
      </c>
      <c r="P87" s="42">
        <v>24</v>
      </c>
      <c r="Q87" s="42">
        <v>2</v>
      </c>
      <c r="R87" s="42">
        <v>3</v>
      </c>
      <c r="S87" s="42">
        <v>3</v>
      </c>
      <c r="T87" s="42">
        <v>12</v>
      </c>
      <c r="U87" s="42">
        <v>0</v>
      </c>
      <c r="V87" s="42">
        <v>0</v>
      </c>
      <c r="W87" s="42">
        <v>0</v>
      </c>
      <c r="X87" s="42">
        <v>3</v>
      </c>
    </row>
    <row r="88" spans="1:24" x14ac:dyDescent="0.3">
      <c r="A88" s="3">
        <v>541</v>
      </c>
      <c r="B88" s="4" t="s">
        <v>85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4</v>
      </c>
      <c r="J88" s="42">
        <v>0</v>
      </c>
      <c r="K88" s="42">
        <v>0</v>
      </c>
      <c r="L88" s="42">
        <v>4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5</v>
      </c>
      <c r="W88" s="42">
        <v>5</v>
      </c>
      <c r="X88" s="42">
        <v>0</v>
      </c>
    </row>
    <row r="89" spans="1:24" x14ac:dyDescent="0.3">
      <c r="A89" s="3">
        <v>542</v>
      </c>
      <c r="B89" s="4" t="s">
        <v>86</v>
      </c>
      <c r="C89" s="42">
        <v>0</v>
      </c>
      <c r="D89" s="42">
        <v>0</v>
      </c>
      <c r="E89" s="42">
        <v>0</v>
      </c>
      <c r="F89" s="42">
        <v>1</v>
      </c>
      <c r="G89" s="42">
        <v>2</v>
      </c>
      <c r="H89" s="42">
        <v>12</v>
      </c>
      <c r="I89" s="42">
        <v>13</v>
      </c>
      <c r="J89" s="42">
        <v>0</v>
      </c>
      <c r="K89" s="42">
        <v>2</v>
      </c>
      <c r="L89" s="42">
        <v>1</v>
      </c>
      <c r="M89" s="42">
        <v>1</v>
      </c>
      <c r="N89" s="42">
        <v>14</v>
      </c>
      <c r="O89" s="42">
        <v>13</v>
      </c>
      <c r="P89" s="42">
        <v>90</v>
      </c>
      <c r="Q89" s="42">
        <v>1</v>
      </c>
      <c r="R89" s="42">
        <v>0</v>
      </c>
      <c r="S89" s="42">
        <v>0</v>
      </c>
      <c r="T89" s="42">
        <v>9</v>
      </c>
      <c r="U89" s="42">
        <v>0</v>
      </c>
      <c r="V89" s="42">
        <v>22</v>
      </c>
      <c r="W89" s="42">
        <v>0</v>
      </c>
      <c r="X89" s="42">
        <v>95</v>
      </c>
    </row>
    <row r="90" spans="1:24" x14ac:dyDescent="0.3">
      <c r="A90" s="3">
        <v>543</v>
      </c>
      <c r="B90" s="4" t="s">
        <v>87</v>
      </c>
      <c r="C90" s="42">
        <v>0</v>
      </c>
      <c r="D90" s="42">
        <v>1</v>
      </c>
      <c r="E90" s="42">
        <v>4</v>
      </c>
      <c r="F90" s="42">
        <v>1</v>
      </c>
      <c r="G90" s="42">
        <v>1</v>
      </c>
      <c r="H90" s="42">
        <v>11</v>
      </c>
      <c r="I90" s="42">
        <v>7</v>
      </c>
      <c r="J90" s="42">
        <v>7</v>
      </c>
      <c r="K90" s="42">
        <v>1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2</v>
      </c>
      <c r="V90" s="42">
        <v>9</v>
      </c>
      <c r="W90" s="42">
        <v>4</v>
      </c>
      <c r="X90" s="42">
        <v>2</v>
      </c>
    </row>
    <row r="91" spans="1:24" x14ac:dyDescent="0.3">
      <c r="A91" s="3">
        <v>544</v>
      </c>
      <c r="B91" s="4" t="s">
        <v>88</v>
      </c>
      <c r="C91" s="42">
        <v>9</v>
      </c>
      <c r="D91" s="42">
        <v>55</v>
      </c>
      <c r="E91" s="42">
        <v>43</v>
      </c>
      <c r="F91" s="42">
        <v>0</v>
      </c>
      <c r="G91" s="42">
        <v>7</v>
      </c>
      <c r="H91" s="42">
        <v>11</v>
      </c>
      <c r="I91" s="42">
        <v>6</v>
      </c>
      <c r="J91" s="42">
        <v>5</v>
      </c>
      <c r="K91" s="42">
        <v>3</v>
      </c>
      <c r="L91" s="42">
        <v>30</v>
      </c>
      <c r="M91" s="42">
        <v>3</v>
      </c>
      <c r="N91" s="42">
        <v>100</v>
      </c>
      <c r="O91" s="42">
        <v>4</v>
      </c>
      <c r="P91" s="42">
        <v>10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</row>
    <row r="92" spans="1:24" x14ac:dyDescent="0.3">
      <c r="A92" s="3">
        <v>545</v>
      </c>
      <c r="B92" s="4" t="s">
        <v>89</v>
      </c>
      <c r="C92" s="42">
        <v>2</v>
      </c>
      <c r="D92" s="42">
        <v>16</v>
      </c>
      <c r="E92" s="42">
        <v>0</v>
      </c>
      <c r="F92" s="42">
        <v>0</v>
      </c>
      <c r="G92" s="42">
        <v>0</v>
      </c>
      <c r="H92" s="42">
        <v>4</v>
      </c>
      <c r="I92" s="42">
        <v>0</v>
      </c>
      <c r="J92" s="42">
        <v>0</v>
      </c>
      <c r="K92" s="42">
        <v>2</v>
      </c>
      <c r="L92" s="42">
        <v>12</v>
      </c>
      <c r="M92" s="42">
        <v>0</v>
      </c>
      <c r="N92" s="42">
        <v>8</v>
      </c>
      <c r="O92" s="42">
        <v>2</v>
      </c>
      <c r="P92" s="42">
        <v>0</v>
      </c>
      <c r="Q92" s="42">
        <v>2</v>
      </c>
      <c r="R92" s="42">
        <v>0</v>
      </c>
      <c r="S92" s="42">
        <v>0</v>
      </c>
      <c r="T92" s="42">
        <v>4</v>
      </c>
      <c r="U92" s="42">
        <v>0</v>
      </c>
      <c r="V92" s="42">
        <v>0</v>
      </c>
      <c r="W92" s="42">
        <v>0</v>
      </c>
      <c r="X92" s="42">
        <v>36</v>
      </c>
    </row>
    <row r="93" spans="1:24" x14ac:dyDescent="0.3">
      <c r="A93" s="3">
        <v>602</v>
      </c>
      <c r="B93" s="4" t="s">
        <v>90</v>
      </c>
      <c r="C93" s="42">
        <v>1</v>
      </c>
      <c r="D93" s="42">
        <v>1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1</v>
      </c>
      <c r="P93" s="42">
        <v>0</v>
      </c>
      <c r="Q93" s="42">
        <v>1</v>
      </c>
      <c r="R93" s="42">
        <v>0</v>
      </c>
      <c r="S93" s="42">
        <v>0</v>
      </c>
      <c r="T93" s="42">
        <v>0</v>
      </c>
      <c r="U93" s="42">
        <v>0</v>
      </c>
      <c r="V93" s="42">
        <v>2</v>
      </c>
      <c r="W93" s="42">
        <v>0</v>
      </c>
      <c r="X93" s="42">
        <v>8</v>
      </c>
    </row>
    <row r="94" spans="1:24" x14ac:dyDescent="0.3">
      <c r="A94" s="3">
        <v>604</v>
      </c>
      <c r="B94" s="4" t="s">
        <v>91</v>
      </c>
      <c r="C94" s="42">
        <v>2</v>
      </c>
      <c r="D94" s="42">
        <v>0</v>
      </c>
      <c r="E94" s="42">
        <v>13</v>
      </c>
      <c r="F94" s="42">
        <v>1</v>
      </c>
      <c r="G94" s="42">
        <v>42</v>
      </c>
      <c r="H94" s="42">
        <v>26</v>
      </c>
      <c r="I94" s="42">
        <v>22</v>
      </c>
      <c r="J94" s="42">
        <v>22</v>
      </c>
      <c r="K94" s="42">
        <v>6</v>
      </c>
      <c r="L94" s="42">
        <v>3</v>
      </c>
      <c r="M94" s="42">
        <v>41</v>
      </c>
      <c r="N94" s="42">
        <v>0</v>
      </c>
      <c r="O94" s="42">
        <v>8</v>
      </c>
      <c r="P94" s="42">
        <v>5</v>
      </c>
      <c r="Q94" s="42">
        <v>1</v>
      </c>
      <c r="R94" s="42">
        <v>0</v>
      </c>
      <c r="S94" s="42">
        <v>16</v>
      </c>
      <c r="T94" s="42">
        <v>0</v>
      </c>
      <c r="U94" s="42">
        <v>1</v>
      </c>
      <c r="V94" s="42">
        <v>2</v>
      </c>
      <c r="W94" s="42">
        <v>21</v>
      </c>
      <c r="X94" s="42">
        <v>70</v>
      </c>
    </row>
    <row r="95" spans="1:24" x14ac:dyDescent="0.3">
      <c r="A95" s="3">
        <v>605</v>
      </c>
      <c r="B95" s="4" t="s">
        <v>92</v>
      </c>
      <c r="C95" s="42">
        <v>2</v>
      </c>
      <c r="D95" s="42">
        <v>5</v>
      </c>
      <c r="E95" s="42">
        <v>6</v>
      </c>
      <c r="F95" s="42">
        <v>3</v>
      </c>
      <c r="G95" s="42">
        <v>5</v>
      </c>
      <c r="H95" s="42">
        <v>1</v>
      </c>
      <c r="I95" s="42">
        <v>2</v>
      </c>
      <c r="J95" s="42">
        <v>24</v>
      </c>
      <c r="K95" s="42">
        <v>35</v>
      </c>
      <c r="L95" s="42">
        <v>16</v>
      </c>
      <c r="M95" s="42">
        <v>5</v>
      </c>
      <c r="N95" s="42">
        <v>0</v>
      </c>
      <c r="O95" s="42">
        <v>0</v>
      </c>
      <c r="P95" s="42">
        <v>12</v>
      </c>
      <c r="Q95" s="42">
        <v>0</v>
      </c>
      <c r="R95" s="42">
        <v>0</v>
      </c>
      <c r="S95" s="42">
        <v>0</v>
      </c>
      <c r="T95" s="42">
        <v>0</v>
      </c>
      <c r="U95" s="42">
        <v>37</v>
      </c>
      <c r="V95" s="42">
        <v>4</v>
      </c>
      <c r="W95" s="42">
        <v>23</v>
      </c>
      <c r="X95" s="42">
        <v>6</v>
      </c>
    </row>
    <row r="96" spans="1:24" x14ac:dyDescent="0.3">
      <c r="A96" s="3">
        <v>612</v>
      </c>
      <c r="B96" s="4" t="s">
        <v>93</v>
      </c>
      <c r="C96" s="42">
        <v>0</v>
      </c>
      <c r="D96" s="42">
        <v>0</v>
      </c>
      <c r="E96" s="42">
        <v>2</v>
      </c>
      <c r="F96" s="42">
        <v>2</v>
      </c>
      <c r="G96" s="42">
        <v>0</v>
      </c>
      <c r="H96" s="42">
        <v>1</v>
      </c>
      <c r="I96" s="42">
        <v>0</v>
      </c>
      <c r="J96" s="42">
        <v>2</v>
      </c>
      <c r="K96" s="42">
        <v>3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3</v>
      </c>
      <c r="X96" s="42">
        <v>0</v>
      </c>
    </row>
    <row r="97" spans="1:24" x14ac:dyDescent="0.3">
      <c r="A97" s="3">
        <v>615</v>
      </c>
      <c r="B97" s="4" t="s">
        <v>94</v>
      </c>
      <c r="C97" s="42">
        <v>22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10</v>
      </c>
      <c r="K97" s="42">
        <v>0</v>
      </c>
      <c r="L97" s="42">
        <v>42</v>
      </c>
      <c r="M97" s="42">
        <v>0</v>
      </c>
      <c r="N97" s="42">
        <v>22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194</v>
      </c>
      <c r="X97" s="42">
        <v>72</v>
      </c>
    </row>
    <row r="98" spans="1:24" x14ac:dyDescent="0.3">
      <c r="A98" s="3">
        <v>616</v>
      </c>
      <c r="B98" s="4" t="s">
        <v>38</v>
      </c>
      <c r="C98" s="42">
        <v>0</v>
      </c>
      <c r="D98" s="42">
        <v>0</v>
      </c>
      <c r="E98" s="42">
        <v>0</v>
      </c>
      <c r="F98" s="42">
        <v>0</v>
      </c>
      <c r="G98" s="42">
        <v>4</v>
      </c>
      <c r="H98" s="42">
        <v>10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</row>
    <row r="99" spans="1:24" x14ac:dyDescent="0.3">
      <c r="A99" s="3">
        <v>617</v>
      </c>
      <c r="B99" s="4" t="s">
        <v>95</v>
      </c>
      <c r="C99" s="42">
        <v>0</v>
      </c>
      <c r="D99" s="42">
        <v>2</v>
      </c>
      <c r="E99" s="42">
        <v>26</v>
      </c>
      <c r="F99" s="42">
        <v>14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132</v>
      </c>
      <c r="M99" s="42">
        <v>2</v>
      </c>
      <c r="N99" s="42">
        <v>192</v>
      </c>
      <c r="O99" s="42">
        <v>1</v>
      </c>
      <c r="P99" s="42">
        <v>124</v>
      </c>
      <c r="Q99" s="42">
        <v>2</v>
      </c>
      <c r="R99" s="42">
        <v>0</v>
      </c>
      <c r="S99" s="42">
        <v>0</v>
      </c>
      <c r="T99" s="42">
        <v>0</v>
      </c>
      <c r="U99" s="42">
        <v>0</v>
      </c>
      <c r="V99" s="42">
        <v>0</v>
      </c>
      <c r="W99" s="42">
        <v>132</v>
      </c>
      <c r="X99" s="42">
        <v>0</v>
      </c>
    </row>
    <row r="100" spans="1:24" x14ac:dyDescent="0.3">
      <c r="A100" s="3">
        <v>618</v>
      </c>
      <c r="B100" s="4" t="s">
        <v>96</v>
      </c>
      <c r="C100" s="42">
        <v>2</v>
      </c>
      <c r="D100" s="42">
        <v>9</v>
      </c>
      <c r="E100" s="42">
        <v>1</v>
      </c>
      <c r="F100" s="42">
        <v>0</v>
      </c>
      <c r="G100" s="42">
        <v>14</v>
      </c>
      <c r="H100" s="42">
        <v>21</v>
      </c>
      <c r="I100" s="42">
        <v>9</v>
      </c>
      <c r="J100" s="42">
        <v>17</v>
      </c>
      <c r="K100" s="42">
        <v>3</v>
      </c>
      <c r="L100" s="42">
        <v>1</v>
      </c>
      <c r="M100" s="42">
        <v>1</v>
      </c>
      <c r="N100" s="42">
        <v>0</v>
      </c>
      <c r="O100" s="42">
        <v>1</v>
      </c>
      <c r="P100" s="42">
        <v>3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7</v>
      </c>
      <c r="W100" s="42">
        <v>0</v>
      </c>
      <c r="X100" s="42">
        <v>0</v>
      </c>
    </row>
    <row r="101" spans="1:24" x14ac:dyDescent="0.3">
      <c r="A101" s="3">
        <v>619</v>
      </c>
      <c r="B101" s="4" t="s">
        <v>97</v>
      </c>
      <c r="C101" s="42">
        <v>37</v>
      </c>
      <c r="D101" s="42">
        <v>4</v>
      </c>
      <c r="E101" s="42">
        <v>4</v>
      </c>
      <c r="F101" s="42">
        <v>1</v>
      </c>
      <c r="G101" s="42">
        <v>0</v>
      </c>
      <c r="H101" s="42">
        <v>10</v>
      </c>
      <c r="I101" s="42">
        <v>1</v>
      </c>
      <c r="J101" s="42">
        <v>0</v>
      </c>
      <c r="K101" s="42">
        <v>0</v>
      </c>
      <c r="L101" s="42">
        <v>0</v>
      </c>
      <c r="M101" s="42">
        <v>8</v>
      </c>
      <c r="N101" s="42">
        <v>0</v>
      </c>
      <c r="O101" s="42">
        <v>0</v>
      </c>
      <c r="P101" s="42">
        <v>6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1</v>
      </c>
    </row>
    <row r="102" spans="1:24" x14ac:dyDescent="0.3">
      <c r="A102" s="3">
        <v>620</v>
      </c>
      <c r="B102" s="4" t="s">
        <v>98</v>
      </c>
      <c r="C102" s="42">
        <v>6</v>
      </c>
      <c r="D102" s="42">
        <v>20</v>
      </c>
      <c r="E102" s="42">
        <v>11</v>
      </c>
      <c r="F102" s="42">
        <v>2</v>
      </c>
      <c r="G102" s="42">
        <v>22</v>
      </c>
      <c r="H102" s="42">
        <v>4</v>
      </c>
      <c r="I102" s="42">
        <v>11</v>
      </c>
      <c r="J102" s="42">
        <v>20</v>
      </c>
      <c r="K102" s="42">
        <v>1</v>
      </c>
      <c r="L102" s="42">
        <v>5</v>
      </c>
      <c r="M102" s="42">
        <v>9</v>
      </c>
      <c r="N102" s="42">
        <v>39</v>
      </c>
      <c r="O102" s="42">
        <v>1</v>
      </c>
      <c r="P102" s="42">
        <v>19</v>
      </c>
      <c r="Q102" s="42">
        <v>14</v>
      </c>
      <c r="R102" s="42">
        <v>22</v>
      </c>
      <c r="S102" s="42">
        <v>83</v>
      </c>
      <c r="T102" s="42">
        <v>134</v>
      </c>
      <c r="U102" s="42">
        <v>42</v>
      </c>
      <c r="V102" s="42">
        <v>17</v>
      </c>
      <c r="W102" s="42">
        <v>111</v>
      </c>
      <c r="X102" s="42">
        <v>197</v>
      </c>
    </row>
    <row r="103" spans="1:24" x14ac:dyDescent="0.3">
      <c r="A103" s="3">
        <v>621</v>
      </c>
      <c r="B103" s="4" t="s">
        <v>99</v>
      </c>
      <c r="C103" s="42">
        <v>3</v>
      </c>
      <c r="D103" s="42">
        <v>0</v>
      </c>
      <c r="E103" s="42">
        <v>0</v>
      </c>
      <c r="F103" s="42">
        <v>6</v>
      </c>
      <c r="G103" s="42">
        <v>6</v>
      </c>
      <c r="H103" s="42">
        <v>6</v>
      </c>
      <c r="I103" s="42">
        <v>0</v>
      </c>
      <c r="J103" s="42">
        <v>0</v>
      </c>
      <c r="K103" s="42">
        <v>9</v>
      </c>
      <c r="L103" s="42">
        <v>3</v>
      </c>
      <c r="M103" s="42">
        <v>1</v>
      </c>
      <c r="N103" s="42">
        <v>0</v>
      </c>
      <c r="O103" s="42">
        <v>0</v>
      </c>
      <c r="P103" s="42">
        <v>3</v>
      </c>
      <c r="Q103" s="42">
        <v>0</v>
      </c>
      <c r="R103" s="42">
        <v>0</v>
      </c>
      <c r="S103" s="42">
        <v>2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</row>
    <row r="104" spans="1:24" x14ac:dyDescent="0.3">
      <c r="A104" s="3">
        <v>622</v>
      </c>
      <c r="B104" s="4" t="s">
        <v>100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6</v>
      </c>
      <c r="K104" s="42">
        <v>0</v>
      </c>
      <c r="L104" s="42">
        <v>0</v>
      </c>
      <c r="M104" s="42">
        <v>1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0</v>
      </c>
    </row>
    <row r="105" spans="1:24" x14ac:dyDescent="0.3">
      <c r="A105" s="3">
        <v>623</v>
      </c>
      <c r="B105" s="4" t="s">
        <v>101</v>
      </c>
      <c r="C105" s="42">
        <v>3</v>
      </c>
      <c r="D105" s="42">
        <v>0</v>
      </c>
      <c r="E105" s="42">
        <v>11</v>
      </c>
      <c r="F105" s="42">
        <v>7</v>
      </c>
      <c r="G105" s="42">
        <v>25</v>
      </c>
      <c r="H105" s="42">
        <v>14</v>
      </c>
      <c r="I105" s="42">
        <v>85</v>
      </c>
      <c r="J105" s="42">
        <v>18</v>
      </c>
      <c r="K105" s="42">
        <v>25</v>
      </c>
      <c r="L105" s="42">
        <v>8</v>
      </c>
      <c r="M105" s="42">
        <v>12</v>
      </c>
      <c r="N105" s="42">
        <v>0</v>
      </c>
      <c r="O105" s="42">
        <v>5</v>
      </c>
      <c r="P105" s="42">
        <v>0</v>
      </c>
      <c r="Q105" s="42">
        <v>0</v>
      </c>
      <c r="R105" s="42">
        <v>0</v>
      </c>
      <c r="S105" s="42">
        <v>0</v>
      </c>
      <c r="T105" s="42">
        <v>10</v>
      </c>
      <c r="U105" s="42">
        <v>0</v>
      </c>
      <c r="V105" s="42">
        <v>0</v>
      </c>
      <c r="W105" s="42">
        <v>0</v>
      </c>
      <c r="X105" s="42">
        <v>15</v>
      </c>
    </row>
    <row r="106" spans="1:24" x14ac:dyDescent="0.3">
      <c r="A106" s="3">
        <v>624</v>
      </c>
      <c r="B106" s="4" t="s">
        <v>102</v>
      </c>
      <c r="C106" s="42">
        <v>0</v>
      </c>
      <c r="D106" s="42">
        <v>4</v>
      </c>
      <c r="E106" s="42">
        <v>36</v>
      </c>
      <c r="F106" s="42">
        <v>3</v>
      </c>
      <c r="G106" s="42">
        <v>32</v>
      </c>
      <c r="H106" s="42">
        <v>10</v>
      </c>
      <c r="I106" s="42">
        <v>2</v>
      </c>
      <c r="J106" s="42">
        <v>2</v>
      </c>
      <c r="K106" s="42">
        <v>0</v>
      </c>
      <c r="L106" s="42">
        <v>6</v>
      </c>
      <c r="M106" s="42">
        <v>2</v>
      </c>
      <c r="N106" s="42">
        <v>0</v>
      </c>
      <c r="O106" s="42">
        <v>0</v>
      </c>
      <c r="P106" s="42">
        <v>30</v>
      </c>
      <c r="Q106" s="42">
        <v>0</v>
      </c>
      <c r="R106" s="42">
        <v>3</v>
      </c>
      <c r="S106" s="42">
        <v>0</v>
      </c>
      <c r="T106" s="42">
        <v>0</v>
      </c>
      <c r="U106" s="42">
        <v>0</v>
      </c>
      <c r="V106" s="42">
        <v>3</v>
      </c>
      <c r="W106" s="42">
        <v>0</v>
      </c>
      <c r="X106" s="42">
        <v>0</v>
      </c>
    </row>
    <row r="107" spans="1:24" x14ac:dyDescent="0.3">
      <c r="A107" s="3">
        <v>625</v>
      </c>
      <c r="B107" s="4" t="s">
        <v>103</v>
      </c>
      <c r="C107" s="42">
        <v>0</v>
      </c>
      <c r="D107" s="42">
        <v>0</v>
      </c>
      <c r="E107" s="42">
        <v>1</v>
      </c>
      <c r="F107" s="42">
        <v>6</v>
      </c>
      <c r="G107" s="42">
        <v>0</v>
      </c>
      <c r="H107" s="42">
        <v>0</v>
      </c>
      <c r="I107" s="42">
        <v>0</v>
      </c>
      <c r="J107" s="42">
        <v>1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1</v>
      </c>
      <c r="U107" s="42">
        <v>0</v>
      </c>
      <c r="V107" s="42">
        <v>1</v>
      </c>
      <c r="W107" s="42">
        <v>0</v>
      </c>
      <c r="X107" s="42">
        <v>0</v>
      </c>
    </row>
    <row r="108" spans="1:24" x14ac:dyDescent="0.3">
      <c r="A108" s="3">
        <v>626</v>
      </c>
      <c r="B108" s="4" t="s">
        <v>104</v>
      </c>
      <c r="C108" s="42">
        <v>66</v>
      </c>
      <c r="D108" s="42">
        <v>44</v>
      </c>
      <c r="E108" s="42">
        <v>40</v>
      </c>
      <c r="F108" s="42">
        <v>38</v>
      </c>
      <c r="G108" s="42">
        <v>9</v>
      </c>
      <c r="H108" s="42">
        <v>13</v>
      </c>
      <c r="I108" s="42">
        <v>90</v>
      </c>
      <c r="J108" s="42">
        <v>8</v>
      </c>
      <c r="K108" s="42">
        <v>48</v>
      </c>
      <c r="L108" s="42">
        <v>0</v>
      </c>
      <c r="M108" s="42">
        <v>18</v>
      </c>
      <c r="N108" s="42">
        <v>0</v>
      </c>
      <c r="O108" s="42">
        <v>38</v>
      </c>
      <c r="P108" s="42">
        <v>4</v>
      </c>
      <c r="Q108" s="42">
        <v>0</v>
      </c>
      <c r="R108" s="42">
        <v>0</v>
      </c>
      <c r="S108" s="42">
        <v>0</v>
      </c>
      <c r="T108" s="42">
        <v>0</v>
      </c>
      <c r="U108" s="42">
        <v>0</v>
      </c>
      <c r="V108" s="42">
        <v>2</v>
      </c>
      <c r="W108" s="42">
        <v>1</v>
      </c>
      <c r="X108" s="42">
        <v>9</v>
      </c>
    </row>
    <row r="109" spans="1:24" x14ac:dyDescent="0.3">
      <c r="A109" s="3">
        <v>627</v>
      </c>
      <c r="B109" s="4" t="s">
        <v>105</v>
      </c>
      <c r="C109" s="42">
        <v>6</v>
      </c>
      <c r="D109" s="42">
        <v>12</v>
      </c>
      <c r="E109" s="42">
        <v>36</v>
      </c>
      <c r="F109" s="42">
        <v>28</v>
      </c>
      <c r="G109" s="42">
        <v>23</v>
      </c>
      <c r="H109" s="42">
        <v>42</v>
      </c>
      <c r="I109" s="42">
        <v>48</v>
      </c>
      <c r="J109" s="42">
        <v>30</v>
      </c>
      <c r="K109" s="42">
        <v>43</v>
      </c>
      <c r="L109" s="42">
        <v>26</v>
      </c>
      <c r="M109" s="42">
        <v>1</v>
      </c>
      <c r="N109" s="42">
        <v>2</v>
      </c>
      <c r="O109" s="42">
        <v>18</v>
      </c>
      <c r="P109" s="42">
        <v>0</v>
      </c>
      <c r="Q109" s="42">
        <v>0</v>
      </c>
      <c r="R109" s="42">
        <v>1</v>
      </c>
      <c r="S109" s="42">
        <v>0</v>
      </c>
      <c r="T109" s="42">
        <v>1</v>
      </c>
      <c r="U109" s="42">
        <v>0</v>
      </c>
      <c r="V109" s="42">
        <v>0</v>
      </c>
      <c r="W109" s="42">
        <v>1</v>
      </c>
      <c r="X109" s="42">
        <v>0</v>
      </c>
    </row>
    <row r="110" spans="1:24" x14ac:dyDescent="0.3">
      <c r="A110" s="3">
        <v>628</v>
      </c>
      <c r="B110" s="4" t="s">
        <v>106</v>
      </c>
      <c r="C110" s="42">
        <v>0</v>
      </c>
      <c r="D110" s="42">
        <v>0</v>
      </c>
      <c r="E110" s="42">
        <v>1</v>
      </c>
      <c r="F110" s="42">
        <v>8</v>
      </c>
      <c r="G110" s="42">
        <v>658</v>
      </c>
      <c r="H110" s="42">
        <v>34</v>
      </c>
      <c r="I110" s="42">
        <v>0</v>
      </c>
      <c r="J110" s="42">
        <v>0</v>
      </c>
      <c r="K110" s="42">
        <v>0</v>
      </c>
      <c r="L110" s="42">
        <v>0</v>
      </c>
      <c r="M110" s="42">
        <v>0</v>
      </c>
      <c r="N110" s="42">
        <v>1</v>
      </c>
      <c r="O110" s="42">
        <v>45</v>
      </c>
      <c r="P110" s="42">
        <v>0</v>
      </c>
      <c r="Q110" s="42">
        <v>0</v>
      </c>
      <c r="R110" s="42">
        <v>496</v>
      </c>
      <c r="S110" s="42">
        <v>0</v>
      </c>
      <c r="T110" s="42">
        <v>0</v>
      </c>
      <c r="U110" s="42">
        <v>0</v>
      </c>
      <c r="V110" s="42">
        <v>0</v>
      </c>
      <c r="W110" s="42">
        <v>0</v>
      </c>
      <c r="X110" s="42">
        <v>4</v>
      </c>
    </row>
    <row r="111" spans="1:24" x14ac:dyDescent="0.3">
      <c r="A111" s="3">
        <v>631</v>
      </c>
      <c r="B111" s="4" t="s">
        <v>107</v>
      </c>
      <c r="C111" s="42">
        <v>0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0</v>
      </c>
      <c r="J111" s="42">
        <v>0</v>
      </c>
      <c r="K111" s="42">
        <v>0</v>
      </c>
      <c r="L111" s="42">
        <v>0</v>
      </c>
      <c r="M111" s="42">
        <v>0</v>
      </c>
      <c r="N111" s="42">
        <v>0</v>
      </c>
      <c r="O111" s="42">
        <v>0</v>
      </c>
      <c r="P111" s="42">
        <v>0</v>
      </c>
      <c r="Q111" s="42">
        <v>0</v>
      </c>
      <c r="R111" s="42">
        <v>0</v>
      </c>
      <c r="S111" s="42">
        <v>0</v>
      </c>
      <c r="T111" s="42">
        <v>0</v>
      </c>
      <c r="U111" s="42">
        <v>0</v>
      </c>
      <c r="V111" s="42">
        <v>0</v>
      </c>
      <c r="W111" s="42">
        <v>0</v>
      </c>
      <c r="X111" s="42">
        <v>0</v>
      </c>
    </row>
    <row r="112" spans="1:24" x14ac:dyDescent="0.3">
      <c r="A112" s="3">
        <v>632</v>
      </c>
      <c r="B112" s="4" t="s">
        <v>108</v>
      </c>
      <c r="C112" s="42">
        <v>0</v>
      </c>
      <c r="D112" s="42">
        <v>1</v>
      </c>
      <c r="E112" s="42">
        <v>1</v>
      </c>
      <c r="F112" s="42">
        <v>0</v>
      </c>
      <c r="G112" s="42">
        <v>0</v>
      </c>
      <c r="H112" s="42">
        <v>3</v>
      </c>
      <c r="I112" s="42">
        <v>1</v>
      </c>
      <c r="J112" s="42">
        <v>1</v>
      </c>
      <c r="K112" s="42">
        <v>1</v>
      </c>
      <c r="L112" s="42">
        <v>0</v>
      </c>
      <c r="M112" s="42">
        <v>0</v>
      </c>
      <c r="N112" s="42">
        <v>1</v>
      </c>
      <c r="O112" s="42">
        <v>73</v>
      </c>
      <c r="P112" s="42">
        <v>0</v>
      </c>
      <c r="Q112" s="42">
        <v>17</v>
      </c>
      <c r="R112" s="42">
        <v>0</v>
      </c>
      <c r="S112" s="42">
        <v>2</v>
      </c>
      <c r="T112" s="42">
        <v>21</v>
      </c>
      <c r="U112" s="42">
        <v>32</v>
      </c>
      <c r="V112" s="42">
        <v>0</v>
      </c>
      <c r="W112" s="42">
        <v>1</v>
      </c>
      <c r="X112" s="42">
        <v>2</v>
      </c>
    </row>
    <row r="113" spans="1:24" x14ac:dyDescent="0.3">
      <c r="A113" s="3">
        <v>633</v>
      </c>
      <c r="B113" s="4" t="s">
        <v>109</v>
      </c>
      <c r="C113" s="42">
        <v>1</v>
      </c>
      <c r="D113" s="42">
        <v>6</v>
      </c>
      <c r="E113" s="42">
        <v>12</v>
      </c>
      <c r="F113" s="42">
        <v>2</v>
      </c>
      <c r="G113" s="42">
        <v>5</v>
      </c>
      <c r="H113" s="42">
        <v>0</v>
      </c>
      <c r="I113" s="42">
        <v>0</v>
      </c>
      <c r="J113" s="42">
        <v>0</v>
      </c>
      <c r="K113" s="42">
        <v>0</v>
      </c>
      <c r="L113" s="42">
        <v>4</v>
      </c>
      <c r="M113" s="42">
        <v>2</v>
      </c>
      <c r="N113" s="42">
        <v>0</v>
      </c>
      <c r="O113" s="42">
        <v>2</v>
      </c>
      <c r="P113" s="42">
        <v>0</v>
      </c>
      <c r="Q113" s="42">
        <v>0</v>
      </c>
      <c r="R113" s="42">
        <v>71</v>
      </c>
      <c r="S113" s="42">
        <v>38</v>
      </c>
      <c r="T113" s="42">
        <v>0</v>
      </c>
      <c r="U113" s="42">
        <v>0</v>
      </c>
      <c r="V113" s="42">
        <v>10</v>
      </c>
      <c r="W113" s="42">
        <v>3</v>
      </c>
      <c r="X113" s="42">
        <v>35</v>
      </c>
    </row>
    <row r="114" spans="1:24" x14ac:dyDescent="0.3">
      <c r="A114" s="3">
        <v>701</v>
      </c>
      <c r="B114" s="6" t="s">
        <v>110</v>
      </c>
      <c r="C114" s="42">
        <v>45</v>
      </c>
      <c r="D114" s="42">
        <v>9</v>
      </c>
      <c r="E114" s="42">
        <v>12</v>
      </c>
      <c r="F114" s="42">
        <v>0</v>
      </c>
      <c r="G114" s="42">
        <v>25</v>
      </c>
      <c r="H114" s="42">
        <v>1</v>
      </c>
      <c r="I114" s="42">
        <v>174</v>
      </c>
      <c r="J114" s="42">
        <v>13</v>
      </c>
      <c r="K114" s="42">
        <v>0</v>
      </c>
      <c r="L114" s="42">
        <v>9</v>
      </c>
      <c r="M114" s="42">
        <v>0</v>
      </c>
      <c r="N114" s="42">
        <v>0</v>
      </c>
      <c r="O114" s="42">
        <v>42</v>
      </c>
      <c r="P114" s="42">
        <v>11</v>
      </c>
      <c r="Q114" s="42">
        <v>0</v>
      </c>
      <c r="R114" s="42">
        <v>0</v>
      </c>
      <c r="S114" s="42">
        <v>0</v>
      </c>
      <c r="T114" s="42">
        <v>42</v>
      </c>
      <c r="U114" s="42">
        <v>0</v>
      </c>
      <c r="V114" s="42">
        <v>11</v>
      </c>
      <c r="W114" s="42">
        <v>34</v>
      </c>
      <c r="X114" s="42">
        <v>3</v>
      </c>
    </row>
    <row r="115" spans="1:24" x14ac:dyDescent="0.3">
      <c r="A115" s="3">
        <v>704</v>
      </c>
      <c r="B115" s="4" t="s">
        <v>111</v>
      </c>
      <c r="C115" s="42">
        <v>31</v>
      </c>
      <c r="D115" s="42">
        <v>19</v>
      </c>
      <c r="E115" s="42">
        <v>141</v>
      </c>
      <c r="F115" s="42">
        <v>7</v>
      </c>
      <c r="G115" s="42">
        <v>7</v>
      </c>
      <c r="H115" s="42">
        <v>11</v>
      </c>
      <c r="I115" s="42">
        <v>47</v>
      </c>
      <c r="J115" s="42">
        <v>34</v>
      </c>
      <c r="K115" s="42">
        <v>7</v>
      </c>
      <c r="L115" s="42">
        <v>0</v>
      </c>
      <c r="M115" s="42">
        <v>9</v>
      </c>
      <c r="N115" s="42">
        <v>15</v>
      </c>
      <c r="O115" s="42">
        <v>9</v>
      </c>
      <c r="P115" s="42">
        <v>9</v>
      </c>
      <c r="Q115" s="42">
        <v>30</v>
      </c>
      <c r="R115" s="42">
        <v>13</v>
      </c>
      <c r="S115" s="42">
        <v>127</v>
      </c>
      <c r="T115" s="42">
        <v>13</v>
      </c>
      <c r="U115" s="42">
        <v>11</v>
      </c>
      <c r="V115" s="42">
        <v>6</v>
      </c>
      <c r="W115" s="42">
        <v>1</v>
      </c>
      <c r="X115" s="42">
        <v>36</v>
      </c>
    </row>
    <row r="116" spans="1:24" x14ac:dyDescent="0.3">
      <c r="A116" s="7">
        <v>710</v>
      </c>
      <c r="B116" s="8" t="s">
        <v>112</v>
      </c>
      <c r="C116" s="42">
        <v>312</v>
      </c>
      <c r="D116" s="42">
        <v>253</v>
      </c>
      <c r="E116" s="42">
        <v>167</v>
      </c>
      <c r="F116" s="42">
        <v>60</v>
      </c>
      <c r="G116" s="42">
        <v>19</v>
      </c>
      <c r="H116" s="42">
        <v>21</v>
      </c>
      <c r="I116" s="42">
        <v>14</v>
      </c>
      <c r="J116" s="42">
        <v>8</v>
      </c>
      <c r="K116" s="42">
        <v>51</v>
      </c>
      <c r="L116" s="42">
        <v>53</v>
      </c>
      <c r="M116" s="42">
        <v>73</v>
      </c>
      <c r="N116" s="42">
        <v>43</v>
      </c>
      <c r="O116" s="42">
        <v>7</v>
      </c>
      <c r="P116" s="42">
        <v>2</v>
      </c>
      <c r="Q116" s="42">
        <v>0</v>
      </c>
      <c r="R116" s="42">
        <v>0</v>
      </c>
      <c r="S116" s="42">
        <v>0</v>
      </c>
      <c r="T116" s="42">
        <v>1</v>
      </c>
      <c r="U116" s="42">
        <v>0</v>
      </c>
      <c r="V116" s="42">
        <v>20</v>
      </c>
      <c r="W116" s="42">
        <v>8</v>
      </c>
      <c r="X116" s="42">
        <v>0</v>
      </c>
    </row>
    <row r="117" spans="1:24" x14ac:dyDescent="0.3">
      <c r="A117" s="3">
        <v>711</v>
      </c>
      <c r="B117" s="4" t="s">
        <v>113</v>
      </c>
      <c r="C117" s="42">
        <v>31</v>
      </c>
      <c r="D117" s="42">
        <v>0</v>
      </c>
      <c r="E117" s="42">
        <v>0</v>
      </c>
      <c r="F117" s="42">
        <v>0</v>
      </c>
      <c r="G117" s="42">
        <v>0</v>
      </c>
      <c r="H117" s="42">
        <v>3</v>
      </c>
      <c r="I117" s="42">
        <v>0</v>
      </c>
      <c r="J117" s="42">
        <v>0</v>
      </c>
      <c r="K117" s="42">
        <v>2</v>
      </c>
      <c r="L117" s="42">
        <v>18</v>
      </c>
      <c r="M117" s="42">
        <v>2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</row>
    <row r="118" spans="1:24" x14ac:dyDescent="0.3">
      <c r="A118" s="3">
        <v>712</v>
      </c>
      <c r="B118" s="4" t="s">
        <v>114</v>
      </c>
      <c r="C118" s="42">
        <v>110</v>
      </c>
      <c r="D118" s="42">
        <v>48</v>
      </c>
      <c r="E118" s="42">
        <v>44</v>
      </c>
      <c r="F118" s="42">
        <v>11</v>
      </c>
      <c r="G118" s="42">
        <v>52</v>
      </c>
      <c r="H118" s="42">
        <v>43</v>
      </c>
      <c r="I118" s="42">
        <v>5</v>
      </c>
      <c r="J118" s="42">
        <v>44</v>
      </c>
      <c r="K118" s="42">
        <v>12</v>
      </c>
      <c r="L118" s="42">
        <v>48</v>
      </c>
      <c r="M118" s="42">
        <v>17</v>
      </c>
      <c r="N118" s="42">
        <v>102</v>
      </c>
      <c r="O118" s="42">
        <v>12</v>
      </c>
      <c r="P118" s="42">
        <v>1</v>
      </c>
      <c r="Q118" s="42">
        <v>59</v>
      </c>
      <c r="R118" s="42">
        <v>160</v>
      </c>
      <c r="S118" s="42">
        <v>217</v>
      </c>
      <c r="T118" s="42">
        <v>0</v>
      </c>
      <c r="U118" s="42">
        <v>1</v>
      </c>
      <c r="V118" s="42">
        <v>6</v>
      </c>
      <c r="W118" s="42">
        <v>3</v>
      </c>
      <c r="X118" s="42">
        <v>24</v>
      </c>
    </row>
    <row r="119" spans="1:24" x14ac:dyDescent="0.3">
      <c r="A119" s="3">
        <v>713</v>
      </c>
      <c r="B119" s="4" t="s">
        <v>115</v>
      </c>
      <c r="C119" s="42">
        <v>0</v>
      </c>
      <c r="D119" s="42">
        <v>3</v>
      </c>
      <c r="E119" s="42">
        <v>1</v>
      </c>
      <c r="F119" s="42">
        <v>22</v>
      </c>
      <c r="G119" s="42">
        <v>7</v>
      </c>
      <c r="H119" s="42">
        <v>14</v>
      </c>
      <c r="I119" s="42">
        <v>0</v>
      </c>
      <c r="J119" s="42">
        <v>2</v>
      </c>
      <c r="K119" s="42">
        <v>10</v>
      </c>
      <c r="L119" s="42">
        <v>17</v>
      </c>
      <c r="M119" s="42">
        <v>19</v>
      </c>
      <c r="N119" s="42">
        <v>4</v>
      </c>
      <c r="O119" s="42">
        <v>2</v>
      </c>
      <c r="P119" s="42">
        <v>0</v>
      </c>
      <c r="Q119" s="42">
        <v>0</v>
      </c>
      <c r="R119" s="42">
        <v>0</v>
      </c>
      <c r="S119" s="42">
        <v>0</v>
      </c>
      <c r="T119" s="42">
        <v>8</v>
      </c>
      <c r="U119" s="42">
        <v>0</v>
      </c>
      <c r="V119" s="42">
        <v>36</v>
      </c>
      <c r="W119" s="42">
        <v>16</v>
      </c>
      <c r="X119" s="42">
        <v>2</v>
      </c>
    </row>
    <row r="120" spans="1:24" x14ac:dyDescent="0.3">
      <c r="A120" s="3">
        <v>715</v>
      </c>
      <c r="B120" s="4" t="s">
        <v>116</v>
      </c>
      <c r="C120" s="42">
        <v>133</v>
      </c>
      <c r="D120" s="42">
        <v>19</v>
      </c>
      <c r="E120" s="42">
        <v>8</v>
      </c>
      <c r="F120" s="42">
        <v>20</v>
      </c>
      <c r="G120" s="42">
        <v>22</v>
      </c>
      <c r="H120" s="42">
        <v>7</v>
      </c>
      <c r="I120" s="42">
        <v>4</v>
      </c>
      <c r="J120" s="42">
        <v>3</v>
      </c>
      <c r="K120" s="42">
        <v>4</v>
      </c>
      <c r="L120" s="42">
        <v>26</v>
      </c>
      <c r="M120" s="42">
        <v>13</v>
      </c>
      <c r="N120" s="42">
        <v>0</v>
      </c>
      <c r="O120" s="42">
        <v>70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v>0</v>
      </c>
    </row>
    <row r="121" spans="1:24" x14ac:dyDescent="0.3">
      <c r="A121" s="3">
        <v>716</v>
      </c>
      <c r="B121" s="6" t="s">
        <v>117</v>
      </c>
      <c r="C121" s="42">
        <v>81</v>
      </c>
      <c r="D121" s="42">
        <v>3</v>
      </c>
      <c r="E121" s="42">
        <v>7</v>
      </c>
      <c r="F121" s="42">
        <v>13</v>
      </c>
      <c r="G121" s="42">
        <v>8</v>
      </c>
      <c r="H121" s="42">
        <v>26</v>
      </c>
      <c r="I121" s="42">
        <v>28</v>
      </c>
      <c r="J121" s="42">
        <v>9</v>
      </c>
      <c r="K121" s="42">
        <v>2</v>
      </c>
      <c r="L121" s="42">
        <v>2</v>
      </c>
      <c r="M121" s="42">
        <v>19</v>
      </c>
      <c r="N121" s="42">
        <v>3</v>
      </c>
      <c r="O121" s="42">
        <v>1</v>
      </c>
      <c r="P121" s="42">
        <v>13</v>
      </c>
      <c r="Q121" s="42">
        <v>0</v>
      </c>
      <c r="R121" s="42">
        <v>0</v>
      </c>
      <c r="S121" s="42">
        <v>0</v>
      </c>
      <c r="T121" s="42">
        <v>1</v>
      </c>
      <c r="U121" s="42">
        <v>8</v>
      </c>
      <c r="V121" s="42">
        <v>0</v>
      </c>
      <c r="W121" s="42">
        <v>0</v>
      </c>
      <c r="X121" s="42">
        <v>18</v>
      </c>
    </row>
    <row r="122" spans="1:24" x14ac:dyDescent="0.3">
      <c r="A122" s="3">
        <v>729</v>
      </c>
      <c r="B122" s="4" t="s">
        <v>118</v>
      </c>
      <c r="C122" s="42">
        <v>36</v>
      </c>
      <c r="D122" s="42">
        <v>5</v>
      </c>
      <c r="E122" s="42">
        <v>2</v>
      </c>
      <c r="F122" s="42">
        <v>13</v>
      </c>
      <c r="G122" s="42">
        <v>39</v>
      </c>
      <c r="H122" s="42">
        <v>19</v>
      </c>
      <c r="I122" s="42">
        <v>18</v>
      </c>
      <c r="J122" s="42">
        <v>8</v>
      </c>
      <c r="K122" s="42">
        <v>5</v>
      </c>
      <c r="L122" s="42">
        <v>10</v>
      </c>
      <c r="M122" s="42">
        <v>0</v>
      </c>
      <c r="N122" s="42">
        <v>0</v>
      </c>
      <c r="O122" s="42">
        <v>0</v>
      </c>
      <c r="P122" s="42">
        <v>2</v>
      </c>
      <c r="Q122" s="42">
        <v>6</v>
      </c>
      <c r="R122" s="42">
        <v>0</v>
      </c>
      <c r="S122" s="42">
        <v>4</v>
      </c>
      <c r="T122" s="42">
        <v>2</v>
      </c>
      <c r="U122" s="42">
        <v>11</v>
      </c>
      <c r="V122" s="42">
        <v>0</v>
      </c>
      <c r="W122" s="42">
        <v>0</v>
      </c>
      <c r="X122" s="42">
        <v>0</v>
      </c>
    </row>
    <row r="123" spans="1:24" x14ac:dyDescent="0.3">
      <c r="A123" s="3">
        <v>805</v>
      </c>
      <c r="B123" s="4" t="s">
        <v>119</v>
      </c>
      <c r="C123" s="42">
        <v>0</v>
      </c>
      <c r="D123" s="42">
        <v>0</v>
      </c>
      <c r="E123" s="42">
        <v>7</v>
      </c>
      <c r="F123" s="42">
        <v>0</v>
      </c>
      <c r="G123" s="42">
        <v>0</v>
      </c>
      <c r="H123" s="42">
        <v>2</v>
      </c>
      <c r="I123" s="42">
        <v>0</v>
      </c>
      <c r="J123" s="42">
        <v>3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</row>
    <row r="124" spans="1:24" x14ac:dyDescent="0.3">
      <c r="A124" s="3">
        <v>806</v>
      </c>
      <c r="B124" s="4" t="s">
        <v>120</v>
      </c>
      <c r="C124" s="42">
        <v>0</v>
      </c>
      <c r="D124" s="42">
        <v>0</v>
      </c>
      <c r="E124" s="42">
        <v>117</v>
      </c>
      <c r="F124" s="42">
        <v>0</v>
      </c>
      <c r="G124" s="42">
        <v>0</v>
      </c>
      <c r="H124" s="42">
        <v>0</v>
      </c>
      <c r="I124" s="42">
        <v>94</v>
      </c>
      <c r="J124" s="42">
        <v>14</v>
      </c>
      <c r="K124" s="42">
        <v>67</v>
      </c>
      <c r="L124" s="42">
        <v>20</v>
      </c>
      <c r="M124" s="42">
        <v>3</v>
      </c>
      <c r="N124" s="42">
        <v>0</v>
      </c>
      <c r="O124" s="42">
        <v>0</v>
      </c>
      <c r="P124" s="42">
        <v>104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13</v>
      </c>
      <c r="X124" s="42">
        <v>12</v>
      </c>
    </row>
    <row r="125" spans="1:24" x14ac:dyDescent="0.3">
      <c r="A125" s="3">
        <v>807</v>
      </c>
      <c r="B125" s="4" t="s">
        <v>121</v>
      </c>
      <c r="C125" s="42">
        <v>74</v>
      </c>
      <c r="D125" s="42">
        <v>6</v>
      </c>
      <c r="E125" s="42">
        <v>3</v>
      </c>
      <c r="F125" s="42">
        <v>13</v>
      </c>
      <c r="G125" s="42">
        <v>1</v>
      </c>
      <c r="H125" s="42">
        <v>8</v>
      </c>
      <c r="I125" s="42">
        <v>1</v>
      </c>
      <c r="J125" s="42">
        <v>1</v>
      </c>
      <c r="K125" s="42">
        <v>9</v>
      </c>
      <c r="L125" s="42">
        <v>1</v>
      </c>
      <c r="M125" s="42">
        <v>0</v>
      </c>
      <c r="N125" s="42">
        <v>0</v>
      </c>
      <c r="O125" s="42">
        <v>2</v>
      </c>
      <c r="P125" s="42">
        <v>2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3</v>
      </c>
      <c r="W125" s="42">
        <v>0</v>
      </c>
      <c r="X125" s="42">
        <v>0</v>
      </c>
    </row>
    <row r="126" spans="1:24" x14ac:dyDescent="0.3">
      <c r="A126" s="3">
        <v>811</v>
      </c>
      <c r="B126" s="4" t="s">
        <v>122</v>
      </c>
      <c r="C126" s="42">
        <v>0</v>
      </c>
      <c r="D126" s="42">
        <v>0</v>
      </c>
      <c r="E126" s="42">
        <v>0</v>
      </c>
      <c r="F126" s="42">
        <v>0</v>
      </c>
      <c r="G126" s="42">
        <v>0</v>
      </c>
      <c r="H126" s="42">
        <v>18</v>
      </c>
      <c r="I126" s="42">
        <v>0</v>
      </c>
      <c r="J126" s="42">
        <v>0</v>
      </c>
      <c r="K126" s="42">
        <v>13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v>0</v>
      </c>
    </row>
    <row r="127" spans="1:24" x14ac:dyDescent="0.3">
      <c r="A127" s="3">
        <v>814</v>
      </c>
      <c r="B127" s="4" t="s">
        <v>123</v>
      </c>
      <c r="C127" s="42">
        <v>11</v>
      </c>
      <c r="D127" s="42">
        <v>15</v>
      </c>
      <c r="E127" s="42">
        <v>2</v>
      </c>
      <c r="F127" s="42">
        <v>16</v>
      </c>
      <c r="G127" s="42">
        <v>10</v>
      </c>
      <c r="H127" s="42">
        <v>10</v>
      </c>
      <c r="I127" s="42">
        <v>72</v>
      </c>
      <c r="J127" s="42">
        <v>3</v>
      </c>
      <c r="K127" s="42">
        <v>0</v>
      </c>
      <c r="L127" s="42">
        <v>3</v>
      </c>
      <c r="M127" s="42">
        <v>1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</row>
    <row r="128" spans="1:24" x14ac:dyDescent="0.3">
      <c r="A128" s="3">
        <v>815</v>
      </c>
      <c r="B128" s="4" t="s">
        <v>124</v>
      </c>
      <c r="C128" s="42">
        <v>0</v>
      </c>
      <c r="D128" s="42">
        <v>10</v>
      </c>
      <c r="E128" s="42">
        <v>1</v>
      </c>
      <c r="F128" s="42">
        <v>1</v>
      </c>
      <c r="G128" s="42">
        <v>0</v>
      </c>
      <c r="H128" s="42">
        <v>10</v>
      </c>
      <c r="I128" s="42">
        <v>18</v>
      </c>
      <c r="J128" s="42">
        <v>1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1</v>
      </c>
      <c r="V128" s="42">
        <v>0</v>
      </c>
      <c r="W128" s="42">
        <v>0</v>
      </c>
      <c r="X128" s="42">
        <v>0</v>
      </c>
    </row>
    <row r="129" spans="1:24" x14ac:dyDescent="0.3">
      <c r="A129" s="3">
        <v>817</v>
      </c>
      <c r="B129" s="4" t="s">
        <v>125</v>
      </c>
      <c r="C129" s="42">
        <v>7</v>
      </c>
      <c r="D129" s="42">
        <v>2</v>
      </c>
      <c r="E129" s="42">
        <v>1</v>
      </c>
      <c r="F129" s="42">
        <v>4</v>
      </c>
      <c r="G129" s="42">
        <v>2</v>
      </c>
      <c r="H129" s="42">
        <v>1</v>
      </c>
      <c r="I129" s="42">
        <v>0</v>
      </c>
      <c r="J129" s="42">
        <v>0</v>
      </c>
      <c r="K129" s="42">
        <v>0</v>
      </c>
      <c r="L129" s="42">
        <v>1</v>
      </c>
      <c r="M129" s="42">
        <v>0</v>
      </c>
      <c r="N129" s="42">
        <v>50</v>
      </c>
      <c r="O129" s="42">
        <v>37</v>
      </c>
      <c r="P129" s="42">
        <v>622</v>
      </c>
      <c r="Q129" s="42">
        <v>6</v>
      </c>
      <c r="R129" s="42">
        <v>10</v>
      </c>
      <c r="S129" s="42">
        <v>2</v>
      </c>
      <c r="T129" s="42">
        <v>8</v>
      </c>
      <c r="U129" s="42">
        <v>4</v>
      </c>
      <c r="V129" s="42">
        <v>0</v>
      </c>
      <c r="W129" s="42">
        <v>0</v>
      </c>
      <c r="X129" s="42">
        <v>0</v>
      </c>
    </row>
    <row r="130" spans="1:24" x14ac:dyDescent="0.3">
      <c r="A130" s="3">
        <v>819</v>
      </c>
      <c r="B130" s="4" t="s">
        <v>126</v>
      </c>
      <c r="C130" s="42">
        <v>45</v>
      </c>
      <c r="D130" s="42">
        <v>1</v>
      </c>
      <c r="E130" s="42">
        <v>3</v>
      </c>
      <c r="F130" s="42">
        <v>3</v>
      </c>
      <c r="G130" s="42">
        <v>5</v>
      </c>
      <c r="H130" s="42">
        <v>38</v>
      </c>
      <c r="I130" s="42">
        <v>16</v>
      </c>
      <c r="J130" s="42">
        <v>3</v>
      </c>
      <c r="K130" s="42">
        <v>16</v>
      </c>
      <c r="L130" s="42">
        <v>9</v>
      </c>
      <c r="M130" s="42">
        <v>3</v>
      </c>
      <c r="N130" s="42">
        <v>10</v>
      </c>
      <c r="O130" s="42">
        <v>1</v>
      </c>
      <c r="P130" s="42">
        <v>0</v>
      </c>
      <c r="Q130" s="42">
        <v>560</v>
      </c>
      <c r="R130" s="42">
        <v>1</v>
      </c>
      <c r="S130" s="42">
        <v>0</v>
      </c>
      <c r="T130" s="42">
        <v>0</v>
      </c>
      <c r="U130" s="42">
        <v>0</v>
      </c>
      <c r="V130" s="42">
        <v>0</v>
      </c>
      <c r="W130" s="42">
        <v>0</v>
      </c>
      <c r="X130" s="42">
        <v>2</v>
      </c>
    </row>
    <row r="131" spans="1:24" x14ac:dyDescent="0.3">
      <c r="A131" s="3">
        <v>821</v>
      </c>
      <c r="B131" s="4" t="s">
        <v>127</v>
      </c>
      <c r="C131" s="42">
        <v>104</v>
      </c>
      <c r="D131" s="42">
        <v>3</v>
      </c>
      <c r="E131" s="42">
        <v>4</v>
      </c>
      <c r="F131" s="42">
        <v>8</v>
      </c>
      <c r="G131" s="42">
        <v>26</v>
      </c>
      <c r="H131" s="42">
        <v>15</v>
      </c>
      <c r="I131" s="42">
        <v>1</v>
      </c>
      <c r="J131" s="42">
        <v>16</v>
      </c>
      <c r="K131" s="42">
        <v>8</v>
      </c>
      <c r="L131" s="42">
        <v>4</v>
      </c>
      <c r="M131" s="42">
        <v>1</v>
      </c>
      <c r="N131" s="42">
        <v>8</v>
      </c>
      <c r="O131" s="42">
        <v>0</v>
      </c>
      <c r="P131" s="42">
        <v>1</v>
      </c>
      <c r="Q131" s="42">
        <v>0</v>
      </c>
      <c r="R131" s="42">
        <v>0</v>
      </c>
      <c r="S131" s="42">
        <v>4</v>
      </c>
      <c r="T131" s="42">
        <v>0</v>
      </c>
      <c r="U131" s="42">
        <v>7</v>
      </c>
      <c r="V131" s="42">
        <v>1</v>
      </c>
      <c r="W131" s="42">
        <v>1</v>
      </c>
      <c r="X131" s="42">
        <v>30</v>
      </c>
    </row>
    <row r="132" spans="1:24" x14ac:dyDescent="0.3">
      <c r="A132" s="3">
        <v>822</v>
      </c>
      <c r="B132" s="4" t="s">
        <v>128</v>
      </c>
      <c r="C132" s="42">
        <v>17</v>
      </c>
      <c r="D132" s="42">
        <v>6</v>
      </c>
      <c r="E132" s="42">
        <v>1</v>
      </c>
      <c r="F132" s="42">
        <v>3</v>
      </c>
      <c r="G132" s="42">
        <v>33</v>
      </c>
      <c r="H132" s="42">
        <v>41</v>
      </c>
      <c r="I132" s="42">
        <v>39</v>
      </c>
      <c r="J132" s="42">
        <v>0</v>
      </c>
      <c r="K132" s="42">
        <v>0</v>
      </c>
      <c r="L132" s="42">
        <v>0</v>
      </c>
      <c r="M132" s="42">
        <v>1</v>
      </c>
      <c r="N132" s="42">
        <v>1</v>
      </c>
      <c r="O132" s="42">
        <v>3</v>
      </c>
      <c r="P132" s="42">
        <v>0</v>
      </c>
      <c r="Q132" s="42">
        <v>20</v>
      </c>
      <c r="R132" s="42">
        <v>0</v>
      </c>
      <c r="S132" s="42">
        <v>4</v>
      </c>
      <c r="T132" s="42">
        <v>0</v>
      </c>
      <c r="U132" s="42">
        <v>59</v>
      </c>
      <c r="V132" s="42">
        <v>0</v>
      </c>
      <c r="W132" s="42">
        <v>2</v>
      </c>
      <c r="X132" s="42">
        <v>0</v>
      </c>
    </row>
    <row r="133" spans="1:24" x14ac:dyDescent="0.3">
      <c r="A133" s="3">
        <v>826</v>
      </c>
      <c r="B133" s="4" t="s">
        <v>129</v>
      </c>
      <c r="C133" s="42">
        <v>0</v>
      </c>
      <c r="D133" s="42">
        <v>6</v>
      </c>
      <c r="E133" s="42">
        <v>9</v>
      </c>
      <c r="F133" s="42">
        <v>0</v>
      </c>
      <c r="G133" s="42">
        <v>5</v>
      </c>
      <c r="H133" s="42">
        <v>0</v>
      </c>
      <c r="I133" s="42">
        <v>0</v>
      </c>
      <c r="J133" s="42">
        <v>2</v>
      </c>
      <c r="K133" s="42">
        <v>2</v>
      </c>
      <c r="L133" s="42">
        <v>1</v>
      </c>
      <c r="M133" s="42">
        <v>0</v>
      </c>
      <c r="N133" s="42">
        <v>0</v>
      </c>
      <c r="O133" s="42">
        <v>10</v>
      </c>
      <c r="P133" s="42">
        <v>0</v>
      </c>
      <c r="Q133" s="42">
        <v>0</v>
      </c>
      <c r="R133" s="42">
        <v>2</v>
      </c>
      <c r="S133" s="42">
        <v>0</v>
      </c>
      <c r="T133" s="42">
        <v>0</v>
      </c>
      <c r="U133" s="42">
        <v>0</v>
      </c>
      <c r="V133" s="42">
        <v>0</v>
      </c>
      <c r="W133" s="42">
        <v>0</v>
      </c>
      <c r="X133" s="42">
        <v>0</v>
      </c>
    </row>
    <row r="134" spans="1:24" x14ac:dyDescent="0.3">
      <c r="A134" s="3">
        <v>827</v>
      </c>
      <c r="B134" s="4" t="s">
        <v>130</v>
      </c>
      <c r="C134" s="42">
        <v>0</v>
      </c>
      <c r="D134" s="42">
        <v>0</v>
      </c>
      <c r="E134" s="42">
        <v>0</v>
      </c>
      <c r="F134" s="42">
        <v>2</v>
      </c>
      <c r="G134" s="42">
        <v>0</v>
      </c>
      <c r="H134" s="42">
        <v>121</v>
      </c>
      <c r="I134" s="42">
        <v>2</v>
      </c>
      <c r="J134" s="42">
        <v>0</v>
      </c>
      <c r="K134" s="42">
        <v>0</v>
      </c>
      <c r="L134" s="42">
        <v>0</v>
      </c>
      <c r="M134" s="42">
        <v>0</v>
      </c>
      <c r="N134" s="42">
        <v>0</v>
      </c>
      <c r="O134" s="42">
        <v>50</v>
      </c>
      <c r="P134" s="42">
        <v>1</v>
      </c>
      <c r="Q134" s="42">
        <v>14</v>
      </c>
      <c r="R134" s="42">
        <v>7</v>
      </c>
      <c r="S134" s="42">
        <v>13</v>
      </c>
      <c r="T134" s="42">
        <v>1</v>
      </c>
      <c r="U134" s="42">
        <v>0</v>
      </c>
      <c r="V134" s="42">
        <v>9</v>
      </c>
      <c r="W134" s="42">
        <v>0</v>
      </c>
      <c r="X134" s="42">
        <v>0</v>
      </c>
    </row>
    <row r="135" spans="1:24" x14ac:dyDescent="0.3">
      <c r="A135" s="3">
        <v>828</v>
      </c>
      <c r="B135" s="4" t="s">
        <v>131</v>
      </c>
      <c r="C135" s="42">
        <v>1</v>
      </c>
      <c r="D135" s="42">
        <v>0</v>
      </c>
      <c r="E135" s="45" t="s">
        <v>473</v>
      </c>
      <c r="F135" s="42">
        <v>1</v>
      </c>
      <c r="G135" s="42">
        <v>0</v>
      </c>
      <c r="H135" s="42">
        <v>0</v>
      </c>
      <c r="I135" s="42">
        <v>0</v>
      </c>
      <c r="J135" s="42">
        <v>0</v>
      </c>
      <c r="K135" s="42">
        <v>21</v>
      </c>
      <c r="L135" s="42">
        <v>2</v>
      </c>
      <c r="M135" s="42">
        <v>0</v>
      </c>
      <c r="N135" s="42">
        <v>0</v>
      </c>
      <c r="O135" s="42">
        <v>0</v>
      </c>
      <c r="P135" s="45" t="s">
        <v>473</v>
      </c>
      <c r="Q135" s="42">
        <v>1</v>
      </c>
      <c r="R135" s="42">
        <v>0</v>
      </c>
      <c r="S135" s="42">
        <v>0</v>
      </c>
      <c r="T135" s="42">
        <v>0</v>
      </c>
      <c r="U135" s="42">
        <v>0</v>
      </c>
      <c r="V135" s="42">
        <v>0</v>
      </c>
      <c r="W135" s="42">
        <v>0</v>
      </c>
      <c r="X135" s="42">
        <v>0</v>
      </c>
    </row>
    <row r="136" spans="1:24" x14ac:dyDescent="0.3">
      <c r="A136" s="3">
        <v>829</v>
      </c>
      <c r="B136" s="4" t="s">
        <v>132</v>
      </c>
      <c r="C136" s="42">
        <v>3</v>
      </c>
      <c r="D136" s="42">
        <v>0</v>
      </c>
      <c r="E136" s="42">
        <v>0</v>
      </c>
      <c r="F136" s="42">
        <v>1</v>
      </c>
      <c r="G136" s="42">
        <v>0</v>
      </c>
      <c r="H136" s="42">
        <v>5</v>
      </c>
      <c r="I136" s="42">
        <v>0</v>
      </c>
      <c r="J136" s="42">
        <v>0</v>
      </c>
      <c r="K136" s="42">
        <v>1</v>
      </c>
      <c r="L136" s="42">
        <v>0</v>
      </c>
      <c r="M136" s="42">
        <v>0</v>
      </c>
      <c r="N136" s="42">
        <v>7</v>
      </c>
      <c r="O136" s="42">
        <v>8</v>
      </c>
      <c r="P136" s="42">
        <v>17</v>
      </c>
      <c r="Q136" s="42">
        <v>7</v>
      </c>
      <c r="R136" s="42">
        <v>2</v>
      </c>
      <c r="S136" s="42">
        <v>0</v>
      </c>
      <c r="T136" s="42">
        <v>0</v>
      </c>
      <c r="U136" s="42">
        <v>0</v>
      </c>
      <c r="V136" s="42">
        <v>1</v>
      </c>
      <c r="W136" s="42">
        <v>0</v>
      </c>
      <c r="X136" s="42">
        <v>0</v>
      </c>
    </row>
    <row r="137" spans="1:24" x14ac:dyDescent="0.3">
      <c r="A137" s="3">
        <v>830</v>
      </c>
      <c r="B137" s="4" t="s">
        <v>133</v>
      </c>
      <c r="C137" s="42">
        <v>0</v>
      </c>
      <c r="D137" s="42">
        <v>0</v>
      </c>
      <c r="E137" s="42">
        <v>10</v>
      </c>
      <c r="F137" s="42">
        <v>0</v>
      </c>
      <c r="G137" s="42">
        <v>0</v>
      </c>
      <c r="H137" s="42">
        <v>4</v>
      </c>
      <c r="I137" s="42">
        <v>0</v>
      </c>
      <c r="J137" s="42">
        <v>0</v>
      </c>
      <c r="K137" s="42">
        <v>0</v>
      </c>
      <c r="L137" s="42">
        <v>0</v>
      </c>
      <c r="M137" s="42">
        <v>8</v>
      </c>
      <c r="N137" s="42">
        <v>2</v>
      </c>
      <c r="O137" s="42">
        <v>1</v>
      </c>
      <c r="P137" s="42">
        <v>25</v>
      </c>
      <c r="Q137" s="42">
        <v>12</v>
      </c>
      <c r="R137" s="42">
        <v>0</v>
      </c>
      <c r="S137" s="42">
        <v>0</v>
      </c>
      <c r="T137" s="42">
        <v>0</v>
      </c>
      <c r="U137" s="42">
        <v>104</v>
      </c>
      <c r="V137" s="42">
        <v>204</v>
      </c>
      <c r="W137" s="42">
        <v>11</v>
      </c>
      <c r="X137" s="42">
        <v>1</v>
      </c>
    </row>
    <row r="138" spans="1:24" x14ac:dyDescent="0.3">
      <c r="A138" s="3">
        <v>831</v>
      </c>
      <c r="B138" s="4" t="s">
        <v>134</v>
      </c>
      <c r="C138" s="42">
        <v>0</v>
      </c>
      <c r="D138" s="42">
        <v>0</v>
      </c>
      <c r="E138" s="42">
        <v>0</v>
      </c>
      <c r="F138" s="42">
        <v>0</v>
      </c>
      <c r="G138" s="42">
        <v>0</v>
      </c>
      <c r="H138" s="42">
        <v>0</v>
      </c>
      <c r="I138" s="42">
        <v>7</v>
      </c>
      <c r="J138" s="42">
        <v>1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9</v>
      </c>
      <c r="X138" s="42">
        <v>0</v>
      </c>
    </row>
    <row r="139" spans="1:24" x14ac:dyDescent="0.3">
      <c r="A139" s="3">
        <v>833</v>
      </c>
      <c r="B139" s="4" t="s">
        <v>135</v>
      </c>
      <c r="C139" s="42">
        <v>0</v>
      </c>
      <c r="D139" s="42">
        <v>0</v>
      </c>
      <c r="E139" s="42">
        <v>0</v>
      </c>
      <c r="F139" s="42">
        <v>4</v>
      </c>
      <c r="G139" s="42">
        <v>2</v>
      </c>
      <c r="H139" s="42">
        <v>0</v>
      </c>
      <c r="I139" s="42">
        <v>0</v>
      </c>
      <c r="J139" s="42">
        <v>0</v>
      </c>
      <c r="K139" s="42">
        <v>4</v>
      </c>
      <c r="L139" s="42">
        <v>0</v>
      </c>
      <c r="M139" s="42">
        <v>0</v>
      </c>
      <c r="N139" s="42">
        <v>0</v>
      </c>
      <c r="O139" s="42">
        <v>0</v>
      </c>
      <c r="P139" s="42">
        <v>0</v>
      </c>
      <c r="Q139" s="42">
        <v>0</v>
      </c>
      <c r="R139" s="42">
        <v>0</v>
      </c>
      <c r="S139" s="42">
        <v>0</v>
      </c>
      <c r="T139" s="42">
        <v>0</v>
      </c>
      <c r="U139" s="42">
        <v>0</v>
      </c>
      <c r="V139" s="42">
        <v>0</v>
      </c>
      <c r="W139" s="42">
        <v>0</v>
      </c>
      <c r="X139" s="42">
        <v>0</v>
      </c>
    </row>
    <row r="140" spans="1:24" x14ac:dyDescent="0.3">
      <c r="A140" s="3">
        <v>834</v>
      </c>
      <c r="B140" s="4" t="s">
        <v>136</v>
      </c>
      <c r="C140" s="42">
        <v>17</v>
      </c>
      <c r="D140" s="42">
        <v>1</v>
      </c>
      <c r="E140" s="42">
        <v>22</v>
      </c>
      <c r="F140" s="42">
        <v>11</v>
      </c>
      <c r="G140" s="42">
        <v>14</v>
      </c>
      <c r="H140" s="42">
        <v>3</v>
      </c>
      <c r="I140" s="42">
        <v>0</v>
      </c>
      <c r="J140" s="42">
        <v>8</v>
      </c>
      <c r="K140" s="42">
        <v>0</v>
      </c>
      <c r="L140" s="42">
        <v>0</v>
      </c>
      <c r="M140" s="42">
        <v>2</v>
      </c>
      <c r="N140" s="42">
        <v>11</v>
      </c>
      <c r="O140" s="42">
        <v>8</v>
      </c>
      <c r="P140" s="42">
        <v>17</v>
      </c>
      <c r="Q140" s="42">
        <v>25</v>
      </c>
      <c r="R140" s="42">
        <v>52</v>
      </c>
      <c r="S140" s="42">
        <v>0</v>
      </c>
      <c r="T140" s="42">
        <v>0</v>
      </c>
      <c r="U140" s="42">
        <v>1</v>
      </c>
      <c r="V140" s="42">
        <v>0</v>
      </c>
      <c r="W140" s="42">
        <v>4</v>
      </c>
      <c r="X140" s="42">
        <v>0</v>
      </c>
    </row>
    <row r="141" spans="1:24" x14ac:dyDescent="0.3">
      <c r="A141" s="3">
        <v>901</v>
      </c>
      <c r="B141" s="4" t="s">
        <v>137</v>
      </c>
      <c r="C141" s="42">
        <v>0</v>
      </c>
      <c r="D141" s="42">
        <v>6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1</v>
      </c>
      <c r="K141" s="42">
        <v>0</v>
      </c>
      <c r="L141" s="42">
        <v>0</v>
      </c>
      <c r="M141" s="42">
        <v>0</v>
      </c>
      <c r="N141" s="42">
        <v>0</v>
      </c>
      <c r="O141" s="42">
        <v>19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1</v>
      </c>
      <c r="X141" s="42">
        <v>0</v>
      </c>
    </row>
    <row r="142" spans="1:24" x14ac:dyDescent="0.3">
      <c r="A142" s="3">
        <v>904</v>
      </c>
      <c r="B142" s="4" t="s">
        <v>138</v>
      </c>
      <c r="C142" s="42">
        <v>2</v>
      </c>
      <c r="D142" s="45" t="s">
        <v>473</v>
      </c>
      <c r="E142" s="42">
        <v>1</v>
      </c>
      <c r="F142" s="42">
        <v>4</v>
      </c>
      <c r="G142" s="42">
        <v>7</v>
      </c>
      <c r="H142" s="42">
        <v>95</v>
      </c>
      <c r="I142" s="42">
        <v>13</v>
      </c>
      <c r="J142" s="42">
        <v>29</v>
      </c>
      <c r="K142" s="42">
        <v>4</v>
      </c>
      <c r="L142" s="42">
        <v>2</v>
      </c>
      <c r="M142" s="42">
        <v>15</v>
      </c>
      <c r="N142" s="42">
        <v>0</v>
      </c>
      <c r="O142" s="45" t="s">
        <v>473</v>
      </c>
      <c r="P142" s="42">
        <v>0</v>
      </c>
      <c r="Q142" s="42">
        <v>3</v>
      </c>
      <c r="R142" s="42">
        <v>0</v>
      </c>
      <c r="S142" s="42">
        <v>2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</row>
    <row r="143" spans="1:24" x14ac:dyDescent="0.3">
      <c r="A143" s="3">
        <v>906</v>
      </c>
      <c r="B143" s="4" t="s">
        <v>139</v>
      </c>
      <c r="C143" s="42">
        <v>9</v>
      </c>
      <c r="D143" s="42">
        <v>4</v>
      </c>
      <c r="E143" s="42">
        <v>9</v>
      </c>
      <c r="F143" s="42">
        <v>4</v>
      </c>
      <c r="G143" s="42">
        <v>21</v>
      </c>
      <c r="H143" s="42">
        <v>0</v>
      </c>
      <c r="I143" s="42">
        <v>16</v>
      </c>
      <c r="J143" s="42">
        <v>28</v>
      </c>
      <c r="K143" s="42">
        <v>12</v>
      </c>
      <c r="L143" s="42">
        <v>7</v>
      </c>
      <c r="M143" s="42">
        <v>0</v>
      </c>
      <c r="N143" s="42">
        <v>5</v>
      </c>
      <c r="O143" s="42">
        <v>0</v>
      </c>
      <c r="P143" s="42">
        <v>0</v>
      </c>
      <c r="Q143" s="42">
        <v>1</v>
      </c>
      <c r="R143" s="42">
        <v>0</v>
      </c>
      <c r="S143" s="42">
        <v>3</v>
      </c>
      <c r="T143" s="42">
        <v>0</v>
      </c>
      <c r="U143" s="42">
        <v>0</v>
      </c>
      <c r="V143" s="42">
        <v>0</v>
      </c>
      <c r="W143" s="42">
        <v>5</v>
      </c>
      <c r="X143" s="42">
        <v>0</v>
      </c>
    </row>
    <row r="144" spans="1:24" x14ac:dyDescent="0.3">
      <c r="A144" s="3">
        <v>911</v>
      </c>
      <c r="B144" s="4" t="s">
        <v>140</v>
      </c>
      <c r="C144" s="42">
        <v>2</v>
      </c>
      <c r="D144" s="42">
        <v>15</v>
      </c>
      <c r="E144" s="42">
        <v>1</v>
      </c>
      <c r="F144" s="42">
        <v>13</v>
      </c>
      <c r="G144" s="42">
        <v>0</v>
      </c>
      <c r="H144" s="42">
        <v>0</v>
      </c>
      <c r="I144" s="42">
        <v>0</v>
      </c>
      <c r="J144" s="42">
        <v>0</v>
      </c>
      <c r="K144" s="42">
        <v>0</v>
      </c>
      <c r="L144" s="42">
        <v>0</v>
      </c>
      <c r="M144" s="42">
        <v>0</v>
      </c>
      <c r="N144" s="42">
        <v>0</v>
      </c>
      <c r="O144" s="42">
        <v>0</v>
      </c>
      <c r="P144" s="42">
        <v>0</v>
      </c>
      <c r="Q144" s="42">
        <v>0</v>
      </c>
      <c r="R144" s="42">
        <v>0</v>
      </c>
      <c r="S144" s="42">
        <v>0</v>
      </c>
      <c r="T144" s="42">
        <v>0</v>
      </c>
      <c r="U144" s="42">
        <v>0</v>
      </c>
      <c r="V144" s="42">
        <v>0</v>
      </c>
      <c r="W144" s="42">
        <v>0</v>
      </c>
      <c r="X144" s="42">
        <v>2</v>
      </c>
    </row>
    <row r="145" spans="1:24" x14ac:dyDescent="0.3">
      <c r="A145" s="3">
        <v>912</v>
      </c>
      <c r="B145" s="6" t="s">
        <v>141</v>
      </c>
      <c r="C145" s="42">
        <v>1</v>
      </c>
      <c r="D145" s="42">
        <v>0</v>
      </c>
      <c r="E145" s="42">
        <v>0</v>
      </c>
      <c r="F145" s="42">
        <v>0</v>
      </c>
      <c r="G145" s="42">
        <v>4</v>
      </c>
      <c r="H145" s="42">
        <v>0</v>
      </c>
      <c r="I145" s="42">
        <v>3</v>
      </c>
      <c r="J145" s="42">
        <v>2</v>
      </c>
      <c r="K145" s="42">
        <v>1</v>
      </c>
      <c r="L145" s="42">
        <v>1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1</v>
      </c>
      <c r="S145" s="42">
        <v>1</v>
      </c>
      <c r="T145" s="42">
        <v>3</v>
      </c>
      <c r="U145" s="42">
        <v>0</v>
      </c>
      <c r="V145" s="42">
        <v>0</v>
      </c>
      <c r="W145" s="42">
        <v>0</v>
      </c>
      <c r="X145" s="42">
        <v>0</v>
      </c>
    </row>
    <row r="146" spans="1:24" x14ac:dyDescent="0.3">
      <c r="A146" s="3">
        <v>914</v>
      </c>
      <c r="B146" s="4" t="s">
        <v>142</v>
      </c>
      <c r="C146" s="42">
        <v>7</v>
      </c>
      <c r="D146" s="42">
        <v>0</v>
      </c>
      <c r="E146" s="42">
        <v>2</v>
      </c>
      <c r="F146" s="42">
        <v>0</v>
      </c>
      <c r="G146" s="42">
        <v>0</v>
      </c>
      <c r="H146" s="42">
        <v>0</v>
      </c>
      <c r="I146" s="42">
        <v>7</v>
      </c>
      <c r="J146" s="42">
        <v>13</v>
      </c>
      <c r="K146" s="42">
        <v>2</v>
      </c>
      <c r="L146" s="42">
        <v>3</v>
      </c>
      <c r="M146" s="42">
        <v>2</v>
      </c>
      <c r="N146" s="42">
        <v>0</v>
      </c>
      <c r="O146" s="42">
        <v>14</v>
      </c>
      <c r="P146" s="42">
        <v>10</v>
      </c>
      <c r="Q146" s="42">
        <v>2</v>
      </c>
      <c r="R146" s="42">
        <v>0</v>
      </c>
      <c r="S146" s="42">
        <v>9</v>
      </c>
      <c r="T146" s="42">
        <v>2</v>
      </c>
      <c r="U146" s="42">
        <v>5</v>
      </c>
      <c r="V146" s="42">
        <v>0</v>
      </c>
      <c r="W146" s="42">
        <v>2</v>
      </c>
      <c r="X146" s="42">
        <v>1</v>
      </c>
    </row>
    <row r="147" spans="1:24" x14ac:dyDescent="0.3">
      <c r="A147" s="3">
        <v>919</v>
      </c>
      <c r="B147" s="4" t="s">
        <v>143</v>
      </c>
      <c r="C147" s="42">
        <v>45</v>
      </c>
      <c r="D147" s="42">
        <v>0</v>
      </c>
      <c r="E147" s="42">
        <v>0</v>
      </c>
      <c r="F147" s="42">
        <v>0</v>
      </c>
      <c r="G147" s="42">
        <v>0</v>
      </c>
      <c r="H147" s="42">
        <v>0</v>
      </c>
      <c r="I147" s="42">
        <v>2</v>
      </c>
      <c r="J147" s="42">
        <v>0</v>
      </c>
      <c r="K147" s="42">
        <v>26</v>
      </c>
      <c r="L147" s="42">
        <v>13</v>
      </c>
      <c r="M147" s="42">
        <v>0</v>
      </c>
      <c r="N147" s="42">
        <v>0</v>
      </c>
      <c r="O147" s="42">
        <v>0</v>
      </c>
      <c r="P147" s="42">
        <v>0</v>
      </c>
      <c r="Q147" s="42">
        <v>0</v>
      </c>
      <c r="R147" s="42">
        <v>0</v>
      </c>
      <c r="S147" s="42">
        <v>1</v>
      </c>
      <c r="T147" s="42">
        <v>0</v>
      </c>
      <c r="U147" s="42">
        <v>8</v>
      </c>
      <c r="V147" s="42">
        <v>0</v>
      </c>
      <c r="W147" s="42">
        <v>0</v>
      </c>
      <c r="X147" s="42">
        <v>0</v>
      </c>
    </row>
    <row r="148" spans="1:24" x14ac:dyDescent="0.3">
      <c r="A148" s="3">
        <v>926</v>
      </c>
      <c r="B148" s="4" t="s">
        <v>144</v>
      </c>
      <c r="C148" s="42">
        <v>34</v>
      </c>
      <c r="D148" s="42">
        <v>28</v>
      </c>
      <c r="E148" s="42">
        <v>4</v>
      </c>
      <c r="F148" s="42">
        <v>0</v>
      </c>
      <c r="G148" s="42">
        <v>7</v>
      </c>
      <c r="H148" s="42">
        <v>1</v>
      </c>
      <c r="I148" s="42">
        <v>3</v>
      </c>
      <c r="J148" s="42">
        <v>1</v>
      </c>
      <c r="K148" s="42">
        <v>0</v>
      </c>
      <c r="L148" s="42">
        <v>0</v>
      </c>
      <c r="M148" s="42">
        <v>1</v>
      </c>
      <c r="N148" s="42">
        <v>0</v>
      </c>
      <c r="O148" s="42">
        <v>0</v>
      </c>
      <c r="P148" s="42">
        <v>0</v>
      </c>
      <c r="Q148" s="42">
        <v>0</v>
      </c>
      <c r="R148" s="42">
        <v>20</v>
      </c>
      <c r="S148" s="42">
        <v>4</v>
      </c>
      <c r="T148" s="42">
        <v>0</v>
      </c>
      <c r="U148" s="42">
        <v>2</v>
      </c>
      <c r="V148" s="42">
        <v>0</v>
      </c>
      <c r="W148" s="42">
        <v>0</v>
      </c>
      <c r="X148" s="42">
        <v>1</v>
      </c>
    </row>
    <row r="149" spans="1:24" x14ac:dyDescent="0.3">
      <c r="A149" s="3">
        <v>928</v>
      </c>
      <c r="B149" s="4" t="s">
        <v>145</v>
      </c>
      <c r="C149" s="42">
        <v>1</v>
      </c>
      <c r="D149" s="42">
        <v>60</v>
      </c>
      <c r="E149" s="42">
        <v>7</v>
      </c>
      <c r="F149" s="42">
        <v>14</v>
      </c>
      <c r="G149" s="42">
        <v>5</v>
      </c>
      <c r="H149" s="42">
        <v>11</v>
      </c>
      <c r="I149" s="42">
        <v>0</v>
      </c>
      <c r="J149" s="42">
        <v>7</v>
      </c>
      <c r="K149" s="42">
        <v>3</v>
      </c>
      <c r="L149" s="42">
        <v>0</v>
      </c>
      <c r="M149" s="42">
        <v>0</v>
      </c>
      <c r="N149" s="42">
        <v>0</v>
      </c>
      <c r="O149" s="42">
        <v>44</v>
      </c>
      <c r="P149" s="42">
        <v>5</v>
      </c>
      <c r="Q149" s="42">
        <v>6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1</v>
      </c>
      <c r="X149" s="42">
        <v>0</v>
      </c>
    </row>
    <row r="150" spans="1:24" x14ac:dyDescent="0.3">
      <c r="A150" s="3">
        <v>929</v>
      </c>
      <c r="B150" s="4" t="s">
        <v>146</v>
      </c>
      <c r="C150" s="42">
        <v>0</v>
      </c>
      <c r="D150" s="42">
        <v>0</v>
      </c>
      <c r="E150" s="42">
        <v>6</v>
      </c>
      <c r="F150" s="42">
        <v>0</v>
      </c>
      <c r="G150" s="42">
        <v>18</v>
      </c>
      <c r="H150" s="42">
        <v>0</v>
      </c>
      <c r="I150" s="42">
        <v>2</v>
      </c>
      <c r="J150" s="42">
        <v>0</v>
      </c>
      <c r="K150" s="42">
        <v>4</v>
      </c>
      <c r="L150" s="42">
        <v>0</v>
      </c>
      <c r="M150" s="42">
        <v>0</v>
      </c>
      <c r="N150" s="42">
        <v>0</v>
      </c>
      <c r="O150" s="42">
        <v>4</v>
      </c>
      <c r="P150" s="42">
        <v>0</v>
      </c>
      <c r="Q150" s="42">
        <v>55</v>
      </c>
      <c r="R150" s="42">
        <v>4</v>
      </c>
      <c r="S150" s="42">
        <v>0</v>
      </c>
      <c r="T150" s="42">
        <v>0</v>
      </c>
      <c r="U150" s="42">
        <v>12</v>
      </c>
      <c r="V150" s="42">
        <v>9</v>
      </c>
      <c r="W150" s="42">
        <v>0</v>
      </c>
      <c r="X150" s="42">
        <v>0</v>
      </c>
    </row>
    <row r="151" spans="1:24" x14ac:dyDescent="0.3">
      <c r="A151" s="3">
        <v>935</v>
      </c>
      <c r="B151" s="4" t="s">
        <v>147</v>
      </c>
      <c r="C151" s="42">
        <v>26</v>
      </c>
      <c r="D151" s="42">
        <v>1</v>
      </c>
      <c r="E151" s="42">
        <v>13</v>
      </c>
      <c r="F151" s="42">
        <v>4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6</v>
      </c>
      <c r="N151" s="42">
        <v>11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5</v>
      </c>
    </row>
    <row r="152" spans="1:24" x14ac:dyDescent="0.3">
      <c r="A152" s="3">
        <v>937</v>
      </c>
      <c r="B152" s="6" t="s">
        <v>148</v>
      </c>
      <c r="C152" s="42">
        <v>40</v>
      </c>
      <c r="D152" s="42">
        <v>1</v>
      </c>
      <c r="E152" s="42">
        <v>70</v>
      </c>
      <c r="F152" s="42">
        <v>0</v>
      </c>
      <c r="G152" s="42">
        <v>3</v>
      </c>
      <c r="H152" s="42">
        <v>3</v>
      </c>
      <c r="I152" s="42">
        <v>6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39</v>
      </c>
      <c r="X152" s="42">
        <v>0</v>
      </c>
    </row>
    <row r="153" spans="1:24" x14ac:dyDescent="0.3">
      <c r="A153" s="3">
        <v>938</v>
      </c>
      <c r="B153" s="4" t="s">
        <v>149</v>
      </c>
      <c r="C153" s="42">
        <v>0</v>
      </c>
      <c r="D153" s="42">
        <v>0</v>
      </c>
      <c r="E153" s="42">
        <v>0</v>
      </c>
      <c r="F153" s="42">
        <v>2</v>
      </c>
      <c r="G153" s="42">
        <v>4</v>
      </c>
      <c r="H153" s="42">
        <v>0</v>
      </c>
      <c r="I153" s="42">
        <v>2</v>
      </c>
      <c r="J153" s="42">
        <v>0</v>
      </c>
      <c r="K153" s="42">
        <v>0</v>
      </c>
      <c r="L153" s="42">
        <v>0</v>
      </c>
      <c r="M153" s="42">
        <v>2</v>
      </c>
      <c r="N153" s="42">
        <v>12</v>
      </c>
      <c r="O153" s="42">
        <v>8</v>
      </c>
      <c r="P153" s="42">
        <v>12</v>
      </c>
      <c r="Q153" s="42">
        <v>3</v>
      </c>
      <c r="R153" s="42">
        <v>27</v>
      </c>
      <c r="S153" s="42">
        <v>0</v>
      </c>
      <c r="T153" s="42">
        <v>3</v>
      </c>
      <c r="U153" s="42">
        <v>105</v>
      </c>
      <c r="V153" s="42">
        <v>9</v>
      </c>
      <c r="W153" s="42">
        <v>7</v>
      </c>
      <c r="X153" s="42">
        <v>0</v>
      </c>
    </row>
    <row r="154" spans="1:24" x14ac:dyDescent="0.3">
      <c r="A154" s="3">
        <v>940</v>
      </c>
      <c r="B154" s="4" t="s">
        <v>150</v>
      </c>
      <c r="C154" s="42">
        <v>0</v>
      </c>
      <c r="D154" s="42">
        <v>9</v>
      </c>
      <c r="E154" s="42">
        <v>4</v>
      </c>
      <c r="F154" s="42">
        <v>5</v>
      </c>
      <c r="G154" s="42">
        <v>1</v>
      </c>
      <c r="H154" s="42">
        <v>1</v>
      </c>
      <c r="I154" s="42">
        <v>20</v>
      </c>
      <c r="J154" s="42">
        <v>23</v>
      </c>
      <c r="K154" s="42">
        <v>0</v>
      </c>
      <c r="L154" s="42">
        <v>2</v>
      </c>
      <c r="M154" s="42">
        <v>0</v>
      </c>
      <c r="N154" s="42">
        <v>0</v>
      </c>
      <c r="O154" s="42">
        <v>0</v>
      </c>
      <c r="P154" s="42">
        <v>3</v>
      </c>
      <c r="Q154" s="42">
        <v>0</v>
      </c>
      <c r="R154" s="42">
        <v>0</v>
      </c>
      <c r="S154" s="42">
        <v>0</v>
      </c>
      <c r="T154" s="42">
        <v>13</v>
      </c>
      <c r="U154" s="42">
        <v>0</v>
      </c>
      <c r="V154" s="42">
        <v>4</v>
      </c>
      <c r="W154" s="42">
        <v>0</v>
      </c>
      <c r="X154" s="42">
        <v>0</v>
      </c>
    </row>
    <row r="155" spans="1:24" x14ac:dyDescent="0.3">
      <c r="A155" s="3">
        <v>941</v>
      </c>
      <c r="B155" s="4" t="s">
        <v>151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3</v>
      </c>
      <c r="P155" s="42">
        <v>3</v>
      </c>
      <c r="Q155" s="42">
        <v>0</v>
      </c>
      <c r="R155" s="42">
        <v>0</v>
      </c>
      <c r="S155" s="42">
        <v>2</v>
      </c>
      <c r="T155" s="42">
        <v>0</v>
      </c>
      <c r="U155" s="42">
        <v>0</v>
      </c>
      <c r="V155" s="42">
        <v>0</v>
      </c>
      <c r="W155" s="42">
        <v>2</v>
      </c>
      <c r="X155" s="42">
        <v>0</v>
      </c>
    </row>
    <row r="156" spans="1:24" x14ac:dyDescent="0.3">
      <c r="A156" s="3">
        <v>1001</v>
      </c>
      <c r="B156" s="4" t="s">
        <v>152</v>
      </c>
      <c r="C156" s="42">
        <v>9</v>
      </c>
      <c r="D156" s="42">
        <v>5</v>
      </c>
      <c r="E156" s="42">
        <v>1</v>
      </c>
      <c r="F156" s="42">
        <v>69</v>
      </c>
      <c r="G156" s="42">
        <v>81</v>
      </c>
      <c r="H156" s="42">
        <v>11</v>
      </c>
      <c r="I156" s="42">
        <v>5</v>
      </c>
      <c r="J156" s="42">
        <v>37</v>
      </c>
      <c r="K156" s="42">
        <v>1</v>
      </c>
      <c r="L156" s="42">
        <v>11</v>
      </c>
      <c r="M156" s="42">
        <v>2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22</v>
      </c>
      <c r="X156" s="42">
        <v>0</v>
      </c>
    </row>
    <row r="157" spans="1:24" x14ac:dyDescent="0.3">
      <c r="A157" s="3">
        <v>1002</v>
      </c>
      <c r="B157" s="4" t="s">
        <v>153</v>
      </c>
      <c r="C157" s="42">
        <v>34</v>
      </c>
      <c r="D157" s="42">
        <v>34</v>
      </c>
      <c r="E157" s="42">
        <v>36</v>
      </c>
      <c r="F157" s="42">
        <v>57</v>
      </c>
      <c r="G157" s="42">
        <v>10</v>
      </c>
      <c r="H157" s="42">
        <v>71</v>
      </c>
      <c r="I157" s="42">
        <v>11</v>
      </c>
      <c r="J157" s="42">
        <v>4</v>
      </c>
      <c r="K157" s="42">
        <v>3</v>
      </c>
      <c r="L157" s="42">
        <v>35</v>
      </c>
      <c r="M157" s="42">
        <v>8</v>
      </c>
      <c r="N157" s="42">
        <v>4</v>
      </c>
      <c r="O157" s="42">
        <v>3</v>
      </c>
      <c r="P157" s="42">
        <v>8</v>
      </c>
      <c r="Q157" s="42">
        <v>2</v>
      </c>
      <c r="R157" s="42">
        <v>12</v>
      </c>
      <c r="S157" s="42">
        <v>9</v>
      </c>
      <c r="T157" s="42">
        <v>9</v>
      </c>
      <c r="U157" s="42">
        <v>2</v>
      </c>
      <c r="V157" s="42">
        <v>0</v>
      </c>
      <c r="W157" s="42">
        <v>14</v>
      </c>
      <c r="X157" s="42">
        <v>1</v>
      </c>
    </row>
    <row r="158" spans="1:24" x14ac:dyDescent="0.3">
      <c r="A158" s="3">
        <v>1003</v>
      </c>
      <c r="B158" s="4" t="s">
        <v>154</v>
      </c>
      <c r="C158" s="42">
        <v>4</v>
      </c>
      <c r="D158" s="42">
        <v>23</v>
      </c>
      <c r="E158" s="42">
        <v>12</v>
      </c>
      <c r="F158" s="42">
        <v>6</v>
      </c>
      <c r="G158" s="42">
        <v>50</v>
      </c>
      <c r="H158" s="42">
        <v>11</v>
      </c>
      <c r="I158" s="42">
        <v>11</v>
      </c>
      <c r="J158" s="42">
        <v>11</v>
      </c>
      <c r="K158" s="42">
        <v>2</v>
      </c>
      <c r="L158" s="42">
        <v>11</v>
      </c>
      <c r="M158" s="42">
        <v>6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5</v>
      </c>
      <c r="T158" s="42">
        <v>0</v>
      </c>
      <c r="U158" s="42">
        <v>1</v>
      </c>
      <c r="V158" s="42">
        <v>0</v>
      </c>
      <c r="W158" s="42">
        <v>0</v>
      </c>
      <c r="X158" s="42">
        <v>14</v>
      </c>
    </row>
    <row r="159" spans="1:24" x14ac:dyDescent="0.3">
      <c r="A159" s="3">
        <v>1004</v>
      </c>
      <c r="B159" s="4" t="s">
        <v>155</v>
      </c>
      <c r="C159" s="42">
        <v>0</v>
      </c>
      <c r="D159" s="42">
        <v>2</v>
      </c>
      <c r="E159" s="42">
        <v>4</v>
      </c>
      <c r="F159" s="42">
        <v>7</v>
      </c>
      <c r="G159" s="42">
        <v>27</v>
      </c>
      <c r="H159" s="42">
        <v>4</v>
      </c>
      <c r="I159" s="42">
        <v>9</v>
      </c>
      <c r="J159" s="42">
        <v>3</v>
      </c>
      <c r="K159" s="42">
        <v>3</v>
      </c>
      <c r="L159" s="42">
        <v>46</v>
      </c>
      <c r="M159" s="42">
        <v>8</v>
      </c>
      <c r="N159" s="42">
        <v>147</v>
      </c>
      <c r="O159" s="42">
        <v>4</v>
      </c>
      <c r="P159" s="42">
        <v>0</v>
      </c>
      <c r="Q159" s="42">
        <v>0</v>
      </c>
      <c r="R159" s="42">
        <v>0</v>
      </c>
      <c r="S159" s="42">
        <v>0</v>
      </c>
      <c r="T159" s="42">
        <v>2</v>
      </c>
      <c r="U159" s="42">
        <v>0</v>
      </c>
      <c r="V159" s="42">
        <v>0</v>
      </c>
      <c r="W159" s="42">
        <v>0</v>
      </c>
      <c r="X159" s="42">
        <v>0</v>
      </c>
    </row>
    <row r="160" spans="1:24" x14ac:dyDescent="0.3">
      <c r="A160" s="3">
        <v>1014</v>
      </c>
      <c r="B160" s="4" t="s">
        <v>156</v>
      </c>
      <c r="C160" s="42">
        <v>6</v>
      </c>
      <c r="D160" s="42">
        <v>2</v>
      </c>
      <c r="E160" s="42">
        <v>13</v>
      </c>
      <c r="F160" s="42">
        <v>19</v>
      </c>
      <c r="G160" s="42">
        <v>8</v>
      </c>
      <c r="H160" s="42">
        <v>3</v>
      </c>
      <c r="I160" s="42">
        <v>0</v>
      </c>
      <c r="J160" s="42">
        <v>1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2</v>
      </c>
      <c r="R160" s="42">
        <v>0</v>
      </c>
      <c r="S160" s="42">
        <v>0</v>
      </c>
      <c r="T160" s="42">
        <v>7</v>
      </c>
      <c r="U160" s="42">
        <v>0</v>
      </c>
      <c r="V160" s="42">
        <v>0</v>
      </c>
      <c r="W160" s="42">
        <v>2</v>
      </c>
      <c r="X160" s="42">
        <v>0</v>
      </c>
    </row>
    <row r="161" spans="1:24" x14ac:dyDescent="0.3">
      <c r="A161" s="3">
        <v>1017</v>
      </c>
      <c r="B161" s="4" t="s">
        <v>157</v>
      </c>
      <c r="C161" s="42">
        <v>9</v>
      </c>
      <c r="D161" s="42">
        <v>19</v>
      </c>
      <c r="E161" s="42">
        <v>1</v>
      </c>
      <c r="F161" s="42">
        <v>5</v>
      </c>
      <c r="G161" s="42">
        <v>17</v>
      </c>
      <c r="H161" s="42">
        <v>5</v>
      </c>
      <c r="I161" s="42">
        <v>0</v>
      </c>
      <c r="J161" s="42">
        <v>1</v>
      </c>
      <c r="K161" s="42">
        <v>46</v>
      </c>
      <c r="L161" s="42">
        <v>0</v>
      </c>
      <c r="M161" s="42">
        <v>9</v>
      </c>
      <c r="N161" s="42">
        <v>13</v>
      </c>
      <c r="O161" s="42">
        <v>0</v>
      </c>
      <c r="P161" s="42">
        <v>0</v>
      </c>
      <c r="Q161" s="42">
        <v>1</v>
      </c>
      <c r="R161" s="42">
        <v>0</v>
      </c>
      <c r="S161" s="42">
        <v>4</v>
      </c>
      <c r="T161" s="42">
        <v>8</v>
      </c>
      <c r="U161" s="42">
        <v>1</v>
      </c>
      <c r="V161" s="42">
        <v>12</v>
      </c>
      <c r="W161" s="42">
        <v>0</v>
      </c>
      <c r="X161" s="42">
        <v>0</v>
      </c>
    </row>
    <row r="162" spans="1:24" x14ac:dyDescent="0.3">
      <c r="A162" s="3">
        <v>1018</v>
      </c>
      <c r="B162" s="4" t="s">
        <v>158</v>
      </c>
      <c r="C162" s="42">
        <v>6</v>
      </c>
      <c r="D162" s="42">
        <v>7</v>
      </c>
      <c r="E162" s="42">
        <v>15</v>
      </c>
      <c r="F162" s="42">
        <v>17</v>
      </c>
      <c r="G162" s="42">
        <v>2</v>
      </c>
      <c r="H162" s="42">
        <v>2</v>
      </c>
      <c r="I162" s="42">
        <v>12</v>
      </c>
      <c r="J162" s="42">
        <v>1</v>
      </c>
      <c r="K162" s="42">
        <v>48</v>
      </c>
      <c r="L162" s="42">
        <v>1</v>
      </c>
      <c r="M162" s="42">
        <v>33</v>
      </c>
      <c r="N162" s="42">
        <v>8</v>
      </c>
      <c r="O162" s="42">
        <v>0</v>
      </c>
      <c r="P162" s="42">
        <v>0</v>
      </c>
      <c r="Q162" s="42">
        <v>0</v>
      </c>
      <c r="R162" s="42">
        <v>0</v>
      </c>
      <c r="S162" s="42">
        <v>2</v>
      </c>
      <c r="T162" s="42">
        <v>4</v>
      </c>
      <c r="U162" s="42">
        <v>0</v>
      </c>
      <c r="V162" s="42">
        <v>2</v>
      </c>
      <c r="W162" s="42">
        <v>0</v>
      </c>
      <c r="X162" s="42">
        <v>0</v>
      </c>
    </row>
    <row r="163" spans="1:24" x14ac:dyDescent="0.3">
      <c r="A163" s="3">
        <v>1021</v>
      </c>
      <c r="B163" s="4" t="s">
        <v>159</v>
      </c>
      <c r="C163" s="42">
        <v>2</v>
      </c>
      <c r="D163" s="42">
        <v>4</v>
      </c>
      <c r="E163" s="42">
        <v>0</v>
      </c>
      <c r="F163" s="42">
        <v>8</v>
      </c>
      <c r="G163" s="42">
        <v>6</v>
      </c>
      <c r="H163" s="42">
        <v>0</v>
      </c>
      <c r="I163" s="42">
        <v>0</v>
      </c>
      <c r="J163" s="42">
        <v>0</v>
      </c>
      <c r="K163" s="42">
        <v>5</v>
      </c>
      <c r="L163" s="42">
        <v>0</v>
      </c>
      <c r="M163" s="42">
        <v>20</v>
      </c>
      <c r="N163" s="42">
        <v>2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</row>
    <row r="164" spans="1:24" x14ac:dyDescent="0.3">
      <c r="A164" s="3">
        <v>1026</v>
      </c>
      <c r="B164" s="4" t="s">
        <v>160</v>
      </c>
      <c r="C164" s="42">
        <v>5</v>
      </c>
      <c r="D164" s="42">
        <v>77</v>
      </c>
      <c r="E164" s="42">
        <v>8</v>
      </c>
      <c r="F164" s="42">
        <v>1</v>
      </c>
      <c r="G164" s="42">
        <v>0</v>
      </c>
      <c r="H164" s="42">
        <v>3</v>
      </c>
      <c r="I164" s="42">
        <v>0</v>
      </c>
      <c r="J164" s="42">
        <v>1</v>
      </c>
      <c r="K164" s="42">
        <v>10</v>
      </c>
      <c r="L164" s="42">
        <v>3</v>
      </c>
      <c r="M164" s="42">
        <v>6</v>
      </c>
      <c r="N164" s="42">
        <v>0</v>
      </c>
      <c r="O164" s="42">
        <v>2</v>
      </c>
      <c r="P164" s="42">
        <v>0</v>
      </c>
      <c r="Q164" s="42">
        <v>0</v>
      </c>
      <c r="R164" s="42">
        <v>1</v>
      </c>
      <c r="S164" s="42">
        <v>0</v>
      </c>
      <c r="T164" s="42">
        <v>0</v>
      </c>
      <c r="U164" s="42">
        <v>0</v>
      </c>
      <c r="V164" s="42">
        <v>18</v>
      </c>
      <c r="W164" s="42">
        <v>23</v>
      </c>
      <c r="X164" s="42">
        <v>0</v>
      </c>
    </row>
    <row r="165" spans="1:24" x14ac:dyDescent="0.3">
      <c r="A165" s="3">
        <v>1027</v>
      </c>
      <c r="B165" s="4" t="s">
        <v>161</v>
      </c>
      <c r="C165" s="42">
        <v>2</v>
      </c>
      <c r="D165" s="42">
        <v>4</v>
      </c>
      <c r="E165" s="42">
        <v>0</v>
      </c>
      <c r="F165" s="42">
        <v>10</v>
      </c>
      <c r="G165" s="42">
        <v>13</v>
      </c>
      <c r="H165" s="42">
        <v>0</v>
      </c>
      <c r="I165" s="42">
        <v>0</v>
      </c>
      <c r="J165" s="42">
        <v>0</v>
      </c>
      <c r="K165" s="42">
        <v>15</v>
      </c>
      <c r="L165" s="42">
        <v>0</v>
      </c>
      <c r="M165" s="42">
        <v>21</v>
      </c>
      <c r="N165" s="42">
        <v>2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</row>
    <row r="166" spans="1:24" x14ac:dyDescent="0.3">
      <c r="A166" s="3">
        <v>1029</v>
      </c>
      <c r="B166" s="4" t="s">
        <v>162</v>
      </c>
      <c r="C166" s="42">
        <v>14</v>
      </c>
      <c r="D166" s="42">
        <v>136</v>
      </c>
      <c r="E166" s="42">
        <v>57</v>
      </c>
      <c r="F166" s="42">
        <v>40</v>
      </c>
      <c r="G166" s="42">
        <v>42</v>
      </c>
      <c r="H166" s="42">
        <v>40</v>
      </c>
      <c r="I166" s="42">
        <v>0</v>
      </c>
      <c r="J166" s="42">
        <v>14</v>
      </c>
      <c r="K166" s="42">
        <v>77</v>
      </c>
      <c r="L166" s="42">
        <v>6</v>
      </c>
      <c r="M166" s="42">
        <v>12</v>
      </c>
      <c r="N166" s="42">
        <v>1</v>
      </c>
      <c r="O166" s="42">
        <v>0</v>
      </c>
      <c r="P166" s="42">
        <v>5</v>
      </c>
      <c r="Q166" s="42">
        <v>8</v>
      </c>
      <c r="R166" s="42">
        <v>2</v>
      </c>
      <c r="S166" s="42">
        <v>12</v>
      </c>
      <c r="T166" s="42">
        <v>41</v>
      </c>
      <c r="U166" s="42">
        <v>0</v>
      </c>
      <c r="V166" s="42">
        <v>18</v>
      </c>
      <c r="W166" s="42">
        <v>0</v>
      </c>
      <c r="X166" s="42">
        <v>0</v>
      </c>
    </row>
    <row r="167" spans="1:24" x14ac:dyDescent="0.3">
      <c r="A167" s="3">
        <v>1032</v>
      </c>
      <c r="B167" s="4" t="s">
        <v>163</v>
      </c>
      <c r="C167" s="42">
        <v>15</v>
      </c>
      <c r="D167" s="42">
        <v>11</v>
      </c>
      <c r="E167" s="42">
        <v>0</v>
      </c>
      <c r="F167" s="42">
        <v>53</v>
      </c>
      <c r="G167" s="42">
        <v>43</v>
      </c>
      <c r="H167" s="42">
        <v>2</v>
      </c>
      <c r="I167" s="42">
        <v>5</v>
      </c>
      <c r="J167" s="42">
        <v>15</v>
      </c>
      <c r="K167" s="42">
        <v>0</v>
      </c>
      <c r="L167" s="42">
        <v>58</v>
      </c>
      <c r="M167" s="42">
        <v>8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</row>
    <row r="168" spans="1:24" x14ac:dyDescent="0.3">
      <c r="A168" s="3">
        <v>1034</v>
      </c>
      <c r="B168" s="4" t="s">
        <v>164</v>
      </c>
      <c r="C168" s="42">
        <v>5</v>
      </c>
      <c r="D168" s="42">
        <v>3</v>
      </c>
      <c r="E168" s="42">
        <v>1</v>
      </c>
      <c r="F168" s="42">
        <v>1</v>
      </c>
      <c r="G168" s="42">
        <v>2</v>
      </c>
      <c r="H168" s="42">
        <v>6</v>
      </c>
      <c r="I168" s="42">
        <v>0</v>
      </c>
      <c r="J168" s="42">
        <v>4</v>
      </c>
      <c r="K168" s="42">
        <v>0</v>
      </c>
      <c r="L168" s="42">
        <v>5</v>
      </c>
      <c r="M168" s="42">
        <v>2</v>
      </c>
      <c r="N168" s="42">
        <v>0</v>
      </c>
      <c r="O168" s="42">
        <v>0</v>
      </c>
      <c r="P168" s="42">
        <v>7</v>
      </c>
      <c r="Q168" s="42">
        <v>2</v>
      </c>
      <c r="R168" s="42">
        <v>0</v>
      </c>
      <c r="S168" s="42">
        <v>0</v>
      </c>
      <c r="T168" s="42">
        <v>56</v>
      </c>
      <c r="U168" s="42">
        <v>3</v>
      </c>
      <c r="V168" s="42">
        <v>0</v>
      </c>
      <c r="W168" s="42">
        <v>1</v>
      </c>
      <c r="X168" s="42">
        <v>0</v>
      </c>
    </row>
    <row r="169" spans="1:24" x14ac:dyDescent="0.3">
      <c r="A169" s="3">
        <v>1037</v>
      </c>
      <c r="B169" s="4" t="s">
        <v>165</v>
      </c>
      <c r="C169" s="42">
        <v>21</v>
      </c>
      <c r="D169" s="42">
        <v>47</v>
      </c>
      <c r="E169" s="42">
        <v>0</v>
      </c>
      <c r="F169" s="42">
        <v>13</v>
      </c>
      <c r="G169" s="42">
        <v>39</v>
      </c>
      <c r="H169" s="42">
        <v>5</v>
      </c>
      <c r="I169" s="42">
        <v>5</v>
      </c>
      <c r="J169" s="42">
        <v>22</v>
      </c>
      <c r="K169" s="42">
        <v>5</v>
      </c>
      <c r="L169" s="42">
        <v>3</v>
      </c>
      <c r="M169" s="42">
        <v>8</v>
      </c>
      <c r="N169" s="42">
        <v>2</v>
      </c>
      <c r="O169" s="42">
        <v>0</v>
      </c>
      <c r="P169" s="42">
        <v>0</v>
      </c>
      <c r="Q169" s="42">
        <v>0</v>
      </c>
      <c r="R169" s="42">
        <v>1</v>
      </c>
      <c r="S169" s="42">
        <v>0</v>
      </c>
      <c r="T169" s="42">
        <v>0</v>
      </c>
      <c r="U169" s="42">
        <v>5</v>
      </c>
      <c r="V169" s="42">
        <v>17</v>
      </c>
      <c r="W169" s="42">
        <v>19</v>
      </c>
      <c r="X169" s="42">
        <v>5</v>
      </c>
    </row>
    <row r="170" spans="1:24" x14ac:dyDescent="0.3">
      <c r="A170" s="3">
        <v>1046</v>
      </c>
      <c r="B170" s="4" t="s">
        <v>166</v>
      </c>
      <c r="C170" s="42">
        <v>0</v>
      </c>
      <c r="D170" s="42">
        <v>16</v>
      </c>
      <c r="E170" s="42">
        <v>23</v>
      </c>
      <c r="F170" s="42">
        <v>0</v>
      </c>
      <c r="G170" s="42">
        <v>0</v>
      </c>
      <c r="H170" s="42">
        <v>4</v>
      </c>
      <c r="I170" s="42">
        <v>2</v>
      </c>
      <c r="J170" s="42">
        <v>2</v>
      </c>
      <c r="K170" s="42">
        <v>0</v>
      </c>
      <c r="L170" s="42">
        <v>2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</row>
    <row r="171" spans="1:24" x14ac:dyDescent="0.3">
      <c r="A171" s="3">
        <v>1101</v>
      </c>
      <c r="B171" s="4" t="s">
        <v>167</v>
      </c>
      <c r="C171" s="42">
        <v>41</v>
      </c>
      <c r="D171" s="42">
        <v>20</v>
      </c>
      <c r="E171" s="42">
        <v>66</v>
      </c>
      <c r="F171" s="42">
        <v>13</v>
      </c>
      <c r="G171" s="42">
        <v>6</v>
      </c>
      <c r="H171" s="42">
        <v>13</v>
      </c>
      <c r="I171" s="42">
        <v>80</v>
      </c>
      <c r="J171" s="42">
        <v>1</v>
      </c>
      <c r="K171" s="42">
        <v>22</v>
      </c>
      <c r="L171" s="42">
        <v>21</v>
      </c>
      <c r="M171" s="42">
        <v>1</v>
      </c>
      <c r="N171" s="42">
        <v>1</v>
      </c>
      <c r="O171" s="42">
        <v>12</v>
      </c>
      <c r="P171" s="42">
        <v>15</v>
      </c>
      <c r="Q171" s="42">
        <v>6</v>
      </c>
      <c r="R171" s="42">
        <v>3</v>
      </c>
      <c r="S171" s="42">
        <v>2</v>
      </c>
      <c r="T171" s="42">
        <v>0</v>
      </c>
      <c r="U171" s="42">
        <v>0</v>
      </c>
      <c r="V171" s="42">
        <v>0</v>
      </c>
      <c r="W171" s="42">
        <v>2</v>
      </c>
      <c r="X171" s="42">
        <v>0</v>
      </c>
    </row>
    <row r="172" spans="1:24" x14ac:dyDescent="0.3">
      <c r="A172" s="3">
        <v>1102</v>
      </c>
      <c r="B172" s="4" t="s">
        <v>168</v>
      </c>
      <c r="C172" s="42">
        <v>11</v>
      </c>
      <c r="D172" s="42">
        <v>336</v>
      </c>
      <c r="E172" s="42">
        <v>55</v>
      </c>
      <c r="F172" s="42">
        <v>414</v>
      </c>
      <c r="G172" s="42">
        <v>295</v>
      </c>
      <c r="H172" s="42">
        <v>138</v>
      </c>
      <c r="I172" s="42">
        <v>66</v>
      </c>
      <c r="J172" s="42">
        <v>634</v>
      </c>
      <c r="K172" s="42">
        <v>209</v>
      </c>
      <c r="L172" s="42">
        <v>77</v>
      </c>
      <c r="M172" s="42">
        <v>0</v>
      </c>
      <c r="N172" s="42">
        <v>272</v>
      </c>
      <c r="O172" s="42">
        <v>0</v>
      </c>
      <c r="P172" s="42">
        <v>2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33</v>
      </c>
      <c r="X172" s="42">
        <v>0</v>
      </c>
    </row>
    <row r="173" spans="1:24" x14ac:dyDescent="0.3">
      <c r="A173" s="3">
        <v>1103</v>
      </c>
      <c r="B173" s="4" t="s">
        <v>169</v>
      </c>
      <c r="C173" s="42">
        <v>280</v>
      </c>
      <c r="D173" s="42">
        <v>2</v>
      </c>
      <c r="E173" s="42">
        <v>0</v>
      </c>
      <c r="F173" s="42">
        <v>3</v>
      </c>
      <c r="G173" s="42">
        <v>0</v>
      </c>
      <c r="H173" s="42">
        <v>11</v>
      </c>
      <c r="I173" s="42">
        <v>0</v>
      </c>
      <c r="J173" s="42">
        <v>197</v>
      </c>
      <c r="K173" s="42">
        <v>95</v>
      </c>
      <c r="L173" s="42">
        <v>2</v>
      </c>
      <c r="M173" s="42">
        <v>17</v>
      </c>
      <c r="N173" s="42">
        <v>0</v>
      </c>
      <c r="O173" s="42">
        <v>0</v>
      </c>
      <c r="P173" s="42">
        <v>0</v>
      </c>
      <c r="Q173" s="42">
        <v>0</v>
      </c>
      <c r="R173" s="42">
        <v>1</v>
      </c>
      <c r="S173" s="42">
        <v>0</v>
      </c>
      <c r="T173" s="42">
        <v>0</v>
      </c>
      <c r="U173" s="42">
        <v>71</v>
      </c>
      <c r="V173" s="42">
        <v>19</v>
      </c>
      <c r="W173" s="42">
        <v>104</v>
      </c>
      <c r="X173" s="42">
        <v>29</v>
      </c>
    </row>
    <row r="174" spans="1:24" x14ac:dyDescent="0.3">
      <c r="A174" s="3">
        <v>1106</v>
      </c>
      <c r="B174" s="4" t="s">
        <v>170</v>
      </c>
      <c r="C174" s="42">
        <v>6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140</v>
      </c>
      <c r="P174" s="42">
        <v>2</v>
      </c>
      <c r="Q174" s="42">
        <v>13</v>
      </c>
      <c r="R174" s="42">
        <v>0</v>
      </c>
      <c r="S174" s="42">
        <v>0</v>
      </c>
      <c r="T174" s="42">
        <v>0</v>
      </c>
      <c r="U174" s="42">
        <v>0</v>
      </c>
      <c r="V174" s="42">
        <v>75</v>
      </c>
      <c r="W174" s="42">
        <v>0</v>
      </c>
      <c r="X174" s="42">
        <v>0</v>
      </c>
    </row>
    <row r="175" spans="1:24" x14ac:dyDescent="0.3">
      <c r="A175" s="3">
        <v>1111</v>
      </c>
      <c r="B175" s="4" t="s">
        <v>171</v>
      </c>
      <c r="C175" s="42">
        <v>19</v>
      </c>
      <c r="D175" s="42">
        <v>46</v>
      </c>
      <c r="E175" s="42">
        <v>11</v>
      </c>
      <c r="F175" s="42">
        <v>3</v>
      </c>
      <c r="G175" s="42">
        <v>1</v>
      </c>
      <c r="H175" s="42">
        <v>1</v>
      </c>
      <c r="I175" s="42">
        <v>3</v>
      </c>
      <c r="J175" s="42">
        <v>27</v>
      </c>
      <c r="K175" s="42">
        <v>4</v>
      </c>
      <c r="L175" s="42">
        <v>21</v>
      </c>
      <c r="M175" s="42">
        <v>7</v>
      </c>
      <c r="N175" s="42">
        <v>2</v>
      </c>
      <c r="O175" s="42">
        <v>0</v>
      </c>
      <c r="P175" s="42">
        <v>11</v>
      </c>
      <c r="Q175" s="42">
        <v>6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</row>
    <row r="176" spans="1:24" x14ac:dyDescent="0.3">
      <c r="A176" s="3">
        <v>1112</v>
      </c>
      <c r="B176" s="4" t="s">
        <v>172</v>
      </c>
      <c r="C176" s="42">
        <v>31</v>
      </c>
      <c r="D176" s="42">
        <v>65</v>
      </c>
      <c r="E176" s="42">
        <v>103</v>
      </c>
      <c r="F176" s="42">
        <v>0</v>
      </c>
      <c r="G176" s="42">
        <v>23</v>
      </c>
      <c r="H176" s="42">
        <v>0</v>
      </c>
      <c r="I176" s="42">
        <v>7</v>
      </c>
      <c r="J176" s="42">
        <v>2</v>
      </c>
      <c r="K176" s="42">
        <v>0</v>
      </c>
      <c r="L176" s="42">
        <v>0</v>
      </c>
      <c r="M176" s="42">
        <v>0</v>
      </c>
      <c r="N176" s="42">
        <v>24</v>
      </c>
      <c r="O176" s="42">
        <v>0</v>
      </c>
      <c r="P176" s="42">
        <v>1</v>
      </c>
      <c r="Q176" s="42">
        <v>2</v>
      </c>
      <c r="R176" s="42">
        <v>69</v>
      </c>
      <c r="S176" s="42">
        <v>0</v>
      </c>
      <c r="T176" s="42">
        <v>5</v>
      </c>
      <c r="U176" s="42">
        <v>3</v>
      </c>
      <c r="V176" s="42">
        <v>33</v>
      </c>
      <c r="W176" s="42">
        <v>0</v>
      </c>
      <c r="X176" s="42">
        <v>3</v>
      </c>
    </row>
    <row r="177" spans="1:24" x14ac:dyDescent="0.3">
      <c r="A177" s="3">
        <v>1114</v>
      </c>
      <c r="B177" s="4" t="s">
        <v>173</v>
      </c>
      <c r="C177" s="42">
        <v>1</v>
      </c>
      <c r="D177" s="42">
        <v>15</v>
      </c>
      <c r="E177" s="42">
        <v>11</v>
      </c>
      <c r="F177" s="42">
        <v>10</v>
      </c>
      <c r="G177" s="42">
        <v>2</v>
      </c>
      <c r="H177" s="42">
        <v>1</v>
      </c>
      <c r="I177" s="42">
        <v>1</v>
      </c>
      <c r="J177" s="42">
        <v>1</v>
      </c>
      <c r="K177" s="42">
        <v>141</v>
      </c>
      <c r="L177" s="42">
        <v>9</v>
      </c>
      <c r="M177" s="42">
        <v>26</v>
      </c>
      <c r="N177" s="42">
        <v>52</v>
      </c>
      <c r="O177" s="42">
        <v>9</v>
      </c>
      <c r="P177" s="42">
        <v>3</v>
      </c>
      <c r="Q177" s="42">
        <v>60</v>
      </c>
      <c r="R177" s="42">
        <v>279</v>
      </c>
      <c r="S177" s="42">
        <v>66</v>
      </c>
      <c r="T177" s="42">
        <v>1</v>
      </c>
      <c r="U177" s="42">
        <v>5</v>
      </c>
      <c r="V177" s="42">
        <v>2000</v>
      </c>
      <c r="W177" s="42">
        <v>16</v>
      </c>
      <c r="X177" s="42">
        <v>128</v>
      </c>
    </row>
    <row r="178" spans="1:24" x14ac:dyDescent="0.3">
      <c r="A178" s="3">
        <v>1119</v>
      </c>
      <c r="B178" s="4" t="s">
        <v>174</v>
      </c>
      <c r="C178" s="42">
        <v>88</v>
      </c>
      <c r="D178" s="42">
        <v>32</v>
      </c>
      <c r="E178" s="42">
        <v>67</v>
      </c>
      <c r="F178" s="42">
        <v>40</v>
      </c>
      <c r="G178" s="42">
        <v>14</v>
      </c>
      <c r="H178" s="42">
        <v>18</v>
      </c>
      <c r="I178" s="42">
        <v>33</v>
      </c>
      <c r="J178" s="42">
        <v>35</v>
      </c>
      <c r="K178" s="42">
        <v>0</v>
      </c>
      <c r="L178" s="42">
        <v>0</v>
      </c>
      <c r="M178" s="42">
        <v>2</v>
      </c>
      <c r="N178" s="42">
        <v>0</v>
      </c>
      <c r="O178" s="42">
        <v>114</v>
      </c>
      <c r="P178" s="42">
        <v>66</v>
      </c>
      <c r="Q178" s="42">
        <v>84</v>
      </c>
      <c r="R178" s="42">
        <v>0</v>
      </c>
      <c r="S178" s="42">
        <v>5</v>
      </c>
      <c r="T178" s="42">
        <v>0</v>
      </c>
      <c r="U178" s="42">
        <v>4</v>
      </c>
      <c r="V178" s="42">
        <v>0</v>
      </c>
      <c r="W178" s="42">
        <v>0</v>
      </c>
      <c r="X178" s="42">
        <v>0</v>
      </c>
    </row>
    <row r="179" spans="1:24" x14ac:dyDescent="0.3">
      <c r="A179" s="3">
        <v>1120</v>
      </c>
      <c r="B179" s="4" t="s">
        <v>175</v>
      </c>
      <c r="C179" s="42">
        <v>122</v>
      </c>
      <c r="D179" s="42">
        <v>53</v>
      </c>
      <c r="E179" s="42">
        <v>208</v>
      </c>
      <c r="F179" s="42">
        <v>9</v>
      </c>
      <c r="G179" s="42">
        <v>64</v>
      </c>
      <c r="H179" s="42">
        <v>63</v>
      </c>
      <c r="I179" s="42">
        <v>56</v>
      </c>
      <c r="J179" s="42">
        <v>241</v>
      </c>
      <c r="K179" s="42">
        <v>70</v>
      </c>
      <c r="L179" s="42">
        <v>14</v>
      </c>
      <c r="M179" s="42">
        <v>34</v>
      </c>
      <c r="N179" s="42">
        <v>0</v>
      </c>
      <c r="O179" s="42">
        <v>0</v>
      </c>
      <c r="P179" s="42">
        <v>1</v>
      </c>
      <c r="Q179" s="42">
        <v>16</v>
      </c>
      <c r="R179" s="42">
        <v>16</v>
      </c>
      <c r="S179" s="42">
        <v>7</v>
      </c>
      <c r="T179" s="42">
        <v>1</v>
      </c>
      <c r="U179" s="42">
        <v>248</v>
      </c>
      <c r="V179" s="42">
        <v>0</v>
      </c>
      <c r="W179" s="42">
        <v>6</v>
      </c>
      <c r="X179" s="42">
        <v>5</v>
      </c>
    </row>
    <row r="180" spans="1:24" x14ac:dyDescent="0.3">
      <c r="A180" s="3">
        <v>1121</v>
      </c>
      <c r="B180" s="4" t="s">
        <v>176</v>
      </c>
      <c r="C180" s="42">
        <v>111</v>
      </c>
      <c r="D180" s="42">
        <v>86</v>
      </c>
      <c r="E180" s="42">
        <v>27</v>
      </c>
      <c r="F180" s="42">
        <v>311</v>
      </c>
      <c r="G180" s="42">
        <v>124</v>
      </c>
      <c r="H180" s="42">
        <v>32</v>
      </c>
      <c r="I180" s="42">
        <v>12</v>
      </c>
      <c r="J180" s="42">
        <v>4</v>
      </c>
      <c r="K180" s="42">
        <v>70</v>
      </c>
      <c r="L180" s="42">
        <v>22</v>
      </c>
      <c r="M180" s="42">
        <v>43</v>
      </c>
      <c r="N180" s="42">
        <v>103</v>
      </c>
      <c r="O180" s="42">
        <v>133</v>
      </c>
      <c r="P180" s="42">
        <v>18</v>
      </c>
      <c r="Q180" s="42">
        <v>113</v>
      </c>
      <c r="R180" s="42">
        <v>112</v>
      </c>
      <c r="S180" s="42">
        <v>7</v>
      </c>
      <c r="T180" s="42">
        <v>0</v>
      </c>
      <c r="U180" s="42">
        <v>6</v>
      </c>
      <c r="V180" s="42">
        <v>0</v>
      </c>
      <c r="W180" s="42">
        <v>0</v>
      </c>
      <c r="X180" s="42">
        <v>0</v>
      </c>
    </row>
    <row r="181" spans="1:24" x14ac:dyDescent="0.3">
      <c r="A181" s="3">
        <v>1122</v>
      </c>
      <c r="B181" s="4" t="s">
        <v>177</v>
      </c>
      <c r="C181" s="42">
        <v>0</v>
      </c>
      <c r="D181" s="42">
        <v>0</v>
      </c>
      <c r="E181" s="42">
        <v>37</v>
      </c>
      <c r="F181" s="42">
        <v>3</v>
      </c>
      <c r="G181" s="42">
        <v>20</v>
      </c>
      <c r="H181" s="42">
        <v>49</v>
      </c>
      <c r="I181" s="42">
        <v>12</v>
      </c>
      <c r="J181" s="42">
        <v>120</v>
      </c>
      <c r="K181" s="42">
        <v>120</v>
      </c>
      <c r="L181" s="42">
        <v>36</v>
      </c>
      <c r="M181" s="42">
        <v>18</v>
      </c>
      <c r="N181" s="42">
        <v>0</v>
      </c>
      <c r="O181" s="42">
        <v>0</v>
      </c>
      <c r="P181" s="42">
        <v>46</v>
      </c>
      <c r="Q181" s="42">
        <v>0</v>
      </c>
      <c r="R181" s="42">
        <v>2</v>
      </c>
      <c r="S181" s="42">
        <v>20</v>
      </c>
      <c r="T181" s="42">
        <v>10</v>
      </c>
      <c r="U181" s="42">
        <v>72</v>
      </c>
      <c r="V181" s="42">
        <v>153</v>
      </c>
      <c r="W181" s="42">
        <v>0</v>
      </c>
      <c r="X181" s="42">
        <v>0</v>
      </c>
    </row>
    <row r="182" spans="1:24" x14ac:dyDescent="0.3">
      <c r="A182" s="3">
        <v>1124</v>
      </c>
      <c r="B182" s="4" t="s">
        <v>178</v>
      </c>
      <c r="C182" s="42">
        <v>279</v>
      </c>
      <c r="D182" s="42">
        <v>118</v>
      </c>
      <c r="E182" s="42">
        <v>924</v>
      </c>
      <c r="F182" s="42">
        <v>336</v>
      </c>
      <c r="G182" s="42">
        <v>285</v>
      </c>
      <c r="H182" s="42">
        <v>99</v>
      </c>
      <c r="I182" s="42">
        <v>112</v>
      </c>
      <c r="J182" s="42">
        <v>95</v>
      </c>
      <c r="K182" s="42">
        <v>108</v>
      </c>
      <c r="L182" s="42">
        <v>151</v>
      </c>
      <c r="M182" s="42">
        <v>1</v>
      </c>
      <c r="N182" s="42">
        <v>50</v>
      </c>
      <c r="O182" s="42">
        <v>1</v>
      </c>
      <c r="P182" s="42">
        <v>42</v>
      </c>
      <c r="Q182" s="42">
        <v>18</v>
      </c>
      <c r="R182" s="42">
        <v>25</v>
      </c>
      <c r="S182" s="42">
        <v>22</v>
      </c>
      <c r="T182" s="42">
        <v>38</v>
      </c>
      <c r="U182" s="42">
        <v>13</v>
      </c>
      <c r="V182" s="42">
        <v>18</v>
      </c>
      <c r="W182" s="42">
        <v>59</v>
      </c>
      <c r="X182" s="42">
        <v>0</v>
      </c>
    </row>
    <row r="183" spans="1:24" x14ac:dyDescent="0.3">
      <c r="A183" s="3">
        <v>1127</v>
      </c>
      <c r="B183" s="4" t="s">
        <v>179</v>
      </c>
      <c r="C183" s="42">
        <v>110</v>
      </c>
      <c r="D183" s="42">
        <v>4</v>
      </c>
      <c r="E183" s="42">
        <v>9</v>
      </c>
      <c r="F183" s="42">
        <v>45</v>
      </c>
      <c r="G183" s="42">
        <v>4</v>
      </c>
      <c r="H183" s="42">
        <v>32</v>
      </c>
      <c r="I183" s="42">
        <v>33</v>
      </c>
      <c r="J183" s="42">
        <v>24</v>
      </c>
      <c r="K183" s="42">
        <v>255</v>
      </c>
      <c r="L183" s="42">
        <v>0</v>
      </c>
      <c r="M183" s="42">
        <v>48</v>
      </c>
      <c r="N183" s="42">
        <v>0</v>
      </c>
      <c r="O183" s="42">
        <v>0</v>
      </c>
      <c r="P183" s="42">
        <v>0</v>
      </c>
      <c r="Q183" s="42">
        <v>1</v>
      </c>
      <c r="R183" s="42">
        <v>0</v>
      </c>
      <c r="S183" s="42">
        <v>0</v>
      </c>
      <c r="T183" s="42">
        <v>0</v>
      </c>
      <c r="U183" s="42">
        <v>6</v>
      </c>
      <c r="V183" s="42">
        <v>31</v>
      </c>
      <c r="W183" s="42">
        <v>0</v>
      </c>
      <c r="X183" s="42">
        <v>18</v>
      </c>
    </row>
    <row r="184" spans="1:24" x14ac:dyDescent="0.3">
      <c r="A184" s="3">
        <v>1129</v>
      </c>
      <c r="B184" s="4" t="s">
        <v>180</v>
      </c>
      <c r="C184" s="42">
        <v>1</v>
      </c>
      <c r="D184" s="42">
        <v>0</v>
      </c>
      <c r="E184" s="42">
        <v>1</v>
      </c>
      <c r="F184" s="42">
        <v>1</v>
      </c>
      <c r="G184" s="42">
        <v>1</v>
      </c>
      <c r="H184" s="42">
        <v>3</v>
      </c>
      <c r="I184" s="42">
        <v>1</v>
      </c>
      <c r="J184" s="42">
        <v>0</v>
      </c>
      <c r="K184" s="42">
        <v>19</v>
      </c>
      <c r="L184" s="42">
        <v>0</v>
      </c>
      <c r="M184" s="42">
        <v>0</v>
      </c>
      <c r="N184" s="42">
        <v>0</v>
      </c>
      <c r="O184" s="42">
        <v>0</v>
      </c>
      <c r="P184" s="42">
        <v>0</v>
      </c>
      <c r="Q184" s="42">
        <v>0</v>
      </c>
      <c r="R184" s="42">
        <v>0</v>
      </c>
      <c r="S184" s="42">
        <v>0</v>
      </c>
      <c r="T184" s="42">
        <v>0</v>
      </c>
      <c r="U184" s="42">
        <v>0</v>
      </c>
      <c r="V184" s="42">
        <v>0</v>
      </c>
      <c r="W184" s="42">
        <v>4</v>
      </c>
      <c r="X184" s="42">
        <v>0</v>
      </c>
    </row>
    <row r="185" spans="1:24" x14ac:dyDescent="0.3">
      <c r="A185" s="3">
        <v>1130</v>
      </c>
      <c r="B185" s="4" t="s">
        <v>181</v>
      </c>
      <c r="C185" s="42">
        <v>29</v>
      </c>
      <c r="D185" s="42">
        <v>3</v>
      </c>
      <c r="E185" s="42">
        <v>113</v>
      </c>
      <c r="F185" s="42">
        <v>0</v>
      </c>
      <c r="G185" s="42">
        <v>0</v>
      </c>
      <c r="H185" s="42">
        <v>1</v>
      </c>
      <c r="I185" s="42">
        <v>23</v>
      </c>
      <c r="J185" s="42">
        <v>44</v>
      </c>
      <c r="K185" s="42">
        <v>2</v>
      </c>
      <c r="L185" s="42">
        <v>0</v>
      </c>
      <c r="M185" s="42">
        <v>0</v>
      </c>
      <c r="N185" s="42">
        <v>16</v>
      </c>
      <c r="O185" s="42">
        <v>25</v>
      </c>
      <c r="P185" s="42">
        <v>100</v>
      </c>
      <c r="Q185" s="42">
        <v>0</v>
      </c>
      <c r="R185" s="42">
        <v>0</v>
      </c>
      <c r="S185" s="42">
        <v>4</v>
      </c>
      <c r="T185" s="42">
        <v>32</v>
      </c>
      <c r="U185" s="42">
        <v>61</v>
      </c>
      <c r="V185" s="42">
        <v>5</v>
      </c>
      <c r="W185" s="42">
        <v>0</v>
      </c>
      <c r="X185" s="42">
        <v>0</v>
      </c>
    </row>
    <row r="186" spans="1:24" x14ac:dyDescent="0.3">
      <c r="A186" s="3">
        <v>1133</v>
      </c>
      <c r="B186" s="4" t="s">
        <v>182</v>
      </c>
      <c r="C186" s="42">
        <v>110</v>
      </c>
      <c r="D186" s="42">
        <v>5</v>
      </c>
      <c r="E186" s="42">
        <v>32</v>
      </c>
      <c r="F186" s="42">
        <v>245</v>
      </c>
      <c r="G186" s="42">
        <v>0</v>
      </c>
      <c r="H186" s="42">
        <v>0</v>
      </c>
      <c r="I186" s="42">
        <v>29</v>
      </c>
      <c r="J186" s="42">
        <v>15</v>
      </c>
      <c r="K186" s="42">
        <v>17</v>
      </c>
      <c r="L186" s="42">
        <v>16</v>
      </c>
      <c r="M186" s="42">
        <v>7</v>
      </c>
      <c r="N186" s="42">
        <v>0</v>
      </c>
      <c r="O186" s="42">
        <v>10</v>
      </c>
      <c r="P186" s="42">
        <v>0</v>
      </c>
      <c r="Q186" s="42">
        <v>86</v>
      </c>
      <c r="R186" s="42">
        <v>2</v>
      </c>
      <c r="S186" s="42">
        <v>34</v>
      </c>
      <c r="T186" s="42">
        <v>10</v>
      </c>
      <c r="U186" s="42">
        <v>0</v>
      </c>
      <c r="V186" s="42">
        <v>0</v>
      </c>
      <c r="W186" s="42">
        <v>18</v>
      </c>
      <c r="X186" s="42">
        <v>38</v>
      </c>
    </row>
    <row r="187" spans="1:24" x14ac:dyDescent="0.3">
      <c r="A187" s="3">
        <v>1134</v>
      </c>
      <c r="B187" s="4" t="s">
        <v>183</v>
      </c>
      <c r="C187" s="42">
        <v>0</v>
      </c>
      <c r="D187" s="42">
        <v>1</v>
      </c>
      <c r="E187" s="42">
        <v>2</v>
      </c>
      <c r="F187" s="42">
        <v>1</v>
      </c>
      <c r="G187" s="42">
        <v>0</v>
      </c>
      <c r="H187" s="42">
        <v>2</v>
      </c>
      <c r="I187" s="42">
        <v>1</v>
      </c>
      <c r="J187" s="42">
        <v>0</v>
      </c>
      <c r="K187" s="42">
        <v>2</v>
      </c>
      <c r="L187" s="42">
        <v>4</v>
      </c>
      <c r="M187" s="42">
        <v>0</v>
      </c>
      <c r="N187" s="42">
        <v>0</v>
      </c>
      <c r="O187" s="42">
        <v>0</v>
      </c>
      <c r="P187" s="42">
        <v>0</v>
      </c>
      <c r="Q187" s="42">
        <v>0</v>
      </c>
      <c r="R187" s="42">
        <v>0</v>
      </c>
      <c r="S187" s="42">
        <v>0</v>
      </c>
      <c r="T187" s="42">
        <v>0</v>
      </c>
      <c r="U187" s="42">
        <v>0</v>
      </c>
      <c r="V187" s="42">
        <v>0</v>
      </c>
      <c r="W187" s="42">
        <v>0</v>
      </c>
      <c r="X187" s="42">
        <v>0</v>
      </c>
    </row>
    <row r="188" spans="1:24" x14ac:dyDescent="0.3">
      <c r="A188" s="3">
        <v>1135</v>
      </c>
      <c r="B188" s="4" t="s">
        <v>184</v>
      </c>
      <c r="C188" s="42">
        <v>9</v>
      </c>
      <c r="D188" s="42">
        <v>22</v>
      </c>
      <c r="E188" s="42">
        <v>2</v>
      </c>
      <c r="F188" s="42">
        <v>0</v>
      </c>
      <c r="G188" s="42">
        <v>16</v>
      </c>
      <c r="H188" s="42">
        <v>3</v>
      </c>
      <c r="I188" s="42">
        <v>1</v>
      </c>
      <c r="J188" s="42">
        <v>0</v>
      </c>
      <c r="K188" s="42">
        <v>0</v>
      </c>
      <c r="L188" s="42">
        <v>0</v>
      </c>
      <c r="M188" s="42">
        <v>13</v>
      </c>
      <c r="N188" s="42">
        <v>11</v>
      </c>
      <c r="O188" s="42">
        <v>0</v>
      </c>
      <c r="P188" s="42">
        <v>45</v>
      </c>
      <c r="Q188" s="42">
        <v>1</v>
      </c>
      <c r="R188" s="42">
        <v>24</v>
      </c>
      <c r="S188" s="42">
        <v>0</v>
      </c>
      <c r="T188" s="42">
        <v>0</v>
      </c>
      <c r="U188" s="42">
        <v>24</v>
      </c>
      <c r="V188" s="42">
        <v>2</v>
      </c>
      <c r="W188" s="42">
        <v>2</v>
      </c>
      <c r="X188" s="42">
        <v>8</v>
      </c>
    </row>
    <row r="189" spans="1:24" x14ac:dyDescent="0.3">
      <c r="A189" s="3">
        <v>1141</v>
      </c>
      <c r="B189" s="4" t="s">
        <v>185</v>
      </c>
      <c r="C189" s="42">
        <v>40</v>
      </c>
      <c r="D189" s="42">
        <v>9</v>
      </c>
      <c r="E189" s="42">
        <v>41</v>
      </c>
      <c r="F189" s="42">
        <v>41</v>
      </c>
      <c r="G189" s="42">
        <v>7</v>
      </c>
      <c r="H189" s="42">
        <v>9</v>
      </c>
      <c r="I189" s="42">
        <v>15</v>
      </c>
      <c r="J189" s="42">
        <v>1</v>
      </c>
      <c r="K189" s="42">
        <v>4</v>
      </c>
      <c r="L189" s="42">
        <v>106</v>
      </c>
      <c r="M189" s="42">
        <v>9</v>
      </c>
      <c r="N189" s="42">
        <v>0</v>
      </c>
      <c r="O189" s="42">
        <v>2</v>
      </c>
      <c r="P189" s="42">
        <v>1</v>
      </c>
      <c r="Q189" s="42">
        <v>6</v>
      </c>
      <c r="R189" s="42">
        <v>32</v>
      </c>
      <c r="S189" s="42">
        <v>0</v>
      </c>
      <c r="T189" s="42">
        <v>1</v>
      </c>
      <c r="U189" s="42">
        <v>0</v>
      </c>
      <c r="V189" s="42">
        <v>0</v>
      </c>
      <c r="W189" s="42">
        <v>0</v>
      </c>
      <c r="X189" s="42">
        <v>0</v>
      </c>
    </row>
    <row r="190" spans="1:24" x14ac:dyDescent="0.3">
      <c r="A190" s="3">
        <v>1142</v>
      </c>
      <c r="B190" s="4" t="s">
        <v>186</v>
      </c>
      <c r="C190" s="42">
        <v>0</v>
      </c>
      <c r="D190" s="42">
        <v>28</v>
      </c>
      <c r="E190" s="42">
        <v>43</v>
      </c>
      <c r="F190" s="42">
        <v>29</v>
      </c>
      <c r="G190" s="42">
        <v>0</v>
      </c>
      <c r="H190" s="42">
        <v>0</v>
      </c>
      <c r="I190" s="42">
        <v>3</v>
      </c>
      <c r="J190" s="42">
        <v>8</v>
      </c>
      <c r="K190" s="42">
        <v>164</v>
      </c>
      <c r="L190" s="42">
        <v>5</v>
      </c>
      <c r="M190" s="42">
        <v>1</v>
      </c>
      <c r="N190" s="42">
        <v>10</v>
      </c>
      <c r="O190" s="42">
        <v>0</v>
      </c>
      <c r="P190" s="42">
        <v>84</v>
      </c>
      <c r="Q190" s="42">
        <v>8</v>
      </c>
      <c r="R190" s="42">
        <v>0</v>
      </c>
      <c r="S190" s="42">
        <v>0</v>
      </c>
      <c r="T190" s="42">
        <v>1</v>
      </c>
      <c r="U190" s="42">
        <v>0</v>
      </c>
      <c r="V190" s="42">
        <v>0</v>
      </c>
      <c r="W190" s="42">
        <v>0</v>
      </c>
      <c r="X190" s="42">
        <v>0</v>
      </c>
    </row>
    <row r="191" spans="1:24" x14ac:dyDescent="0.3">
      <c r="A191" s="3">
        <v>1144</v>
      </c>
      <c r="B191" s="4" t="s">
        <v>187</v>
      </c>
      <c r="C191" s="42">
        <v>0</v>
      </c>
      <c r="D191" s="42">
        <v>1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42">
        <v>0</v>
      </c>
      <c r="R191" s="42">
        <v>0</v>
      </c>
      <c r="S191" s="42">
        <v>0</v>
      </c>
      <c r="T191" s="42">
        <v>42</v>
      </c>
      <c r="U191" s="42">
        <v>2</v>
      </c>
      <c r="V191" s="42">
        <v>0</v>
      </c>
      <c r="W191" s="42">
        <v>0</v>
      </c>
      <c r="X191" s="42">
        <v>0</v>
      </c>
    </row>
    <row r="192" spans="1:24" x14ac:dyDescent="0.3">
      <c r="A192" s="3">
        <v>1145</v>
      </c>
      <c r="B192" s="4" t="s">
        <v>188</v>
      </c>
      <c r="C192" s="42">
        <v>0</v>
      </c>
      <c r="D192" s="42">
        <v>1</v>
      </c>
      <c r="E192" s="42">
        <v>1</v>
      </c>
      <c r="F192" s="45" t="s">
        <v>473</v>
      </c>
      <c r="G192" s="45" t="s">
        <v>473</v>
      </c>
      <c r="H192" s="42">
        <v>0</v>
      </c>
      <c r="I192" s="42">
        <v>38</v>
      </c>
      <c r="J192" s="42">
        <v>0</v>
      </c>
      <c r="K192" s="42">
        <v>39</v>
      </c>
      <c r="L192" s="42">
        <v>0</v>
      </c>
      <c r="M192" s="42">
        <v>0</v>
      </c>
      <c r="N192" s="42">
        <v>0</v>
      </c>
      <c r="O192" s="42">
        <v>0</v>
      </c>
      <c r="P192" s="42">
        <v>0</v>
      </c>
      <c r="Q192" s="45" t="s">
        <v>473</v>
      </c>
      <c r="R192" s="45" t="s">
        <v>473</v>
      </c>
      <c r="S192" s="42">
        <v>0</v>
      </c>
      <c r="T192" s="42">
        <v>0</v>
      </c>
      <c r="U192" s="42">
        <v>0</v>
      </c>
      <c r="V192" s="42">
        <v>14</v>
      </c>
      <c r="W192" s="42">
        <v>0</v>
      </c>
      <c r="X192" s="42">
        <v>0</v>
      </c>
    </row>
    <row r="193" spans="1:24" x14ac:dyDescent="0.3">
      <c r="A193" s="3">
        <v>1146</v>
      </c>
      <c r="B193" s="4" t="s">
        <v>189</v>
      </c>
      <c r="C193" s="42">
        <v>9</v>
      </c>
      <c r="D193" s="42">
        <v>44</v>
      </c>
      <c r="E193" s="42">
        <v>199</v>
      </c>
      <c r="F193" s="42">
        <v>15</v>
      </c>
      <c r="G193" s="42">
        <v>70</v>
      </c>
      <c r="H193" s="42">
        <v>26</v>
      </c>
      <c r="I193" s="42">
        <v>56</v>
      </c>
      <c r="J193" s="42">
        <v>47</v>
      </c>
      <c r="K193" s="42">
        <v>1</v>
      </c>
      <c r="L193" s="42">
        <v>8</v>
      </c>
      <c r="M193" s="42">
        <v>0</v>
      </c>
      <c r="N193" s="42">
        <v>0</v>
      </c>
      <c r="O193" s="42">
        <v>3</v>
      </c>
      <c r="P193" s="42">
        <v>0</v>
      </c>
      <c r="Q193" s="42">
        <v>0</v>
      </c>
      <c r="R193" s="42">
        <v>0</v>
      </c>
      <c r="S193" s="42">
        <v>5</v>
      </c>
      <c r="T193" s="42">
        <v>0</v>
      </c>
      <c r="U193" s="42">
        <v>0</v>
      </c>
      <c r="V193" s="42">
        <v>0</v>
      </c>
      <c r="W193" s="42">
        <v>3</v>
      </c>
      <c r="X193" s="42">
        <v>1</v>
      </c>
    </row>
    <row r="194" spans="1:24" x14ac:dyDescent="0.3">
      <c r="A194" s="3">
        <v>1149</v>
      </c>
      <c r="B194" s="4" t="s">
        <v>190</v>
      </c>
      <c r="C194" s="42">
        <v>42</v>
      </c>
      <c r="D194" s="42">
        <v>42</v>
      </c>
      <c r="E194" s="42">
        <v>288</v>
      </c>
      <c r="F194" s="42">
        <v>42</v>
      </c>
      <c r="G194" s="42">
        <v>62</v>
      </c>
      <c r="H194" s="42">
        <v>27</v>
      </c>
      <c r="I194" s="42">
        <v>138</v>
      </c>
      <c r="J194" s="42">
        <v>7</v>
      </c>
      <c r="K194" s="42">
        <v>1</v>
      </c>
      <c r="L194" s="42">
        <v>40</v>
      </c>
      <c r="M194" s="42">
        <v>7</v>
      </c>
      <c r="N194" s="42">
        <v>16</v>
      </c>
      <c r="O194" s="42">
        <v>130</v>
      </c>
      <c r="P194" s="42">
        <v>0</v>
      </c>
      <c r="Q194" s="42">
        <v>0</v>
      </c>
      <c r="R194" s="42">
        <v>0</v>
      </c>
      <c r="S194" s="42">
        <v>32</v>
      </c>
      <c r="T194" s="42">
        <v>13</v>
      </c>
      <c r="U194" s="42">
        <v>2</v>
      </c>
      <c r="V194" s="42">
        <v>3</v>
      </c>
      <c r="W194" s="42">
        <v>22</v>
      </c>
      <c r="X194" s="42">
        <v>0</v>
      </c>
    </row>
    <row r="195" spans="1:24" x14ac:dyDescent="0.3">
      <c r="A195" s="3">
        <v>1151</v>
      </c>
      <c r="B195" s="4" t="s">
        <v>191</v>
      </c>
      <c r="C195" s="42">
        <v>4</v>
      </c>
      <c r="D195" s="42">
        <v>0</v>
      </c>
      <c r="E195" s="42">
        <v>0</v>
      </c>
      <c r="F195" s="42">
        <v>0</v>
      </c>
      <c r="G195" s="42">
        <v>1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  <c r="M195" s="42">
        <v>0</v>
      </c>
      <c r="N195" s="42">
        <v>0</v>
      </c>
      <c r="O195" s="42">
        <v>0</v>
      </c>
      <c r="P195" s="42">
        <v>3</v>
      </c>
      <c r="Q195" s="42">
        <v>2</v>
      </c>
      <c r="R195" s="42">
        <v>0</v>
      </c>
      <c r="S195" s="42">
        <v>1</v>
      </c>
      <c r="T195" s="42">
        <v>0</v>
      </c>
      <c r="U195" s="42">
        <v>0</v>
      </c>
      <c r="V195" s="42">
        <v>1</v>
      </c>
      <c r="W195" s="42">
        <v>0</v>
      </c>
      <c r="X195" s="42">
        <v>0</v>
      </c>
    </row>
    <row r="196" spans="1:24" x14ac:dyDescent="0.3">
      <c r="A196" s="3">
        <v>1160</v>
      </c>
      <c r="B196" s="6" t="s">
        <v>192</v>
      </c>
      <c r="C196" s="42">
        <v>28</v>
      </c>
      <c r="D196" s="42">
        <v>10</v>
      </c>
      <c r="E196" s="42">
        <v>114</v>
      </c>
      <c r="F196" s="42">
        <v>3</v>
      </c>
      <c r="G196" s="42">
        <v>12</v>
      </c>
      <c r="H196" s="42">
        <v>63</v>
      </c>
      <c r="I196" s="42">
        <v>17</v>
      </c>
      <c r="J196" s="42">
        <v>16</v>
      </c>
      <c r="K196" s="42">
        <v>12</v>
      </c>
      <c r="L196" s="42">
        <v>30</v>
      </c>
      <c r="M196" s="42">
        <v>28</v>
      </c>
      <c r="N196" s="42">
        <v>6</v>
      </c>
      <c r="O196" s="42">
        <v>0</v>
      </c>
      <c r="P196" s="42">
        <v>12</v>
      </c>
      <c r="Q196" s="42">
        <v>0</v>
      </c>
      <c r="R196" s="42">
        <v>0</v>
      </c>
      <c r="S196" s="42">
        <v>0</v>
      </c>
      <c r="T196" s="42">
        <v>6</v>
      </c>
      <c r="U196" s="42">
        <v>15</v>
      </c>
      <c r="V196" s="42">
        <v>71</v>
      </c>
      <c r="W196" s="42">
        <v>13</v>
      </c>
      <c r="X196" s="42">
        <v>0</v>
      </c>
    </row>
    <row r="197" spans="1:24" x14ac:dyDescent="0.3">
      <c r="A197" s="3">
        <v>1201</v>
      </c>
      <c r="B197" s="4" t="s">
        <v>193</v>
      </c>
      <c r="C197" s="42">
        <v>79</v>
      </c>
      <c r="D197" s="42">
        <v>5</v>
      </c>
      <c r="E197" s="42">
        <v>64</v>
      </c>
      <c r="F197" s="42">
        <v>249</v>
      </c>
      <c r="G197" s="42">
        <v>171</v>
      </c>
      <c r="H197" s="42">
        <v>58</v>
      </c>
      <c r="I197" s="42">
        <v>120</v>
      </c>
      <c r="J197" s="42">
        <v>118</v>
      </c>
      <c r="K197" s="42">
        <v>183</v>
      </c>
      <c r="L197" s="42">
        <v>38</v>
      </c>
      <c r="M197" s="42">
        <v>29</v>
      </c>
      <c r="N197" s="42">
        <v>388</v>
      </c>
      <c r="O197" s="42">
        <v>0</v>
      </c>
      <c r="P197" s="42">
        <v>7</v>
      </c>
      <c r="Q197" s="42">
        <v>2</v>
      </c>
      <c r="R197" s="42">
        <v>41</v>
      </c>
      <c r="S197" s="42">
        <v>38</v>
      </c>
      <c r="T197" s="42">
        <v>331</v>
      </c>
      <c r="U197" s="42">
        <v>15</v>
      </c>
      <c r="V197" s="42">
        <v>31</v>
      </c>
      <c r="W197" s="42">
        <v>46</v>
      </c>
      <c r="X197" s="42">
        <v>14</v>
      </c>
    </row>
    <row r="198" spans="1:24" x14ac:dyDescent="0.3">
      <c r="A198" s="3">
        <v>1211</v>
      </c>
      <c r="B198" s="4" t="s">
        <v>194</v>
      </c>
      <c r="C198" s="42">
        <v>64</v>
      </c>
      <c r="D198" s="42">
        <v>21</v>
      </c>
      <c r="E198" s="42">
        <v>16</v>
      </c>
      <c r="F198" s="42">
        <v>13</v>
      </c>
      <c r="G198" s="42">
        <v>13</v>
      </c>
      <c r="H198" s="42">
        <v>55</v>
      </c>
      <c r="I198" s="42">
        <v>52</v>
      </c>
      <c r="J198" s="42">
        <v>31</v>
      </c>
      <c r="K198" s="42">
        <v>22</v>
      </c>
      <c r="L198" s="42">
        <v>5</v>
      </c>
      <c r="M198" s="42">
        <v>4</v>
      </c>
      <c r="N198" s="42">
        <v>17</v>
      </c>
      <c r="O198" s="42">
        <v>3</v>
      </c>
      <c r="P198" s="42">
        <v>7</v>
      </c>
      <c r="Q198" s="42">
        <v>5</v>
      </c>
      <c r="R198" s="42">
        <v>0</v>
      </c>
      <c r="S198" s="42">
        <v>1</v>
      </c>
      <c r="T198" s="42">
        <v>2</v>
      </c>
      <c r="U198" s="42">
        <v>30</v>
      </c>
      <c r="V198" s="42">
        <v>0</v>
      </c>
      <c r="W198" s="42">
        <v>0</v>
      </c>
      <c r="X198" s="42">
        <v>1</v>
      </c>
    </row>
    <row r="199" spans="1:24" x14ac:dyDescent="0.3">
      <c r="A199" s="3">
        <v>1216</v>
      </c>
      <c r="B199" s="4" t="s">
        <v>195</v>
      </c>
      <c r="C199" s="42">
        <v>2</v>
      </c>
      <c r="D199" s="42">
        <v>5</v>
      </c>
      <c r="E199" s="42">
        <v>12</v>
      </c>
      <c r="F199" s="42">
        <v>0</v>
      </c>
      <c r="G199" s="42">
        <v>30</v>
      </c>
      <c r="H199" s="42">
        <v>8</v>
      </c>
      <c r="I199" s="42">
        <v>11</v>
      </c>
      <c r="J199" s="42">
        <v>5</v>
      </c>
      <c r="K199" s="42">
        <v>2</v>
      </c>
      <c r="L199" s="42">
        <v>29</v>
      </c>
      <c r="M199" s="42">
        <v>2</v>
      </c>
      <c r="N199" s="42">
        <v>0</v>
      </c>
      <c r="O199" s="42">
        <v>0</v>
      </c>
      <c r="P199" s="42">
        <v>0</v>
      </c>
      <c r="Q199" s="42">
        <v>0</v>
      </c>
      <c r="R199" s="42">
        <v>4</v>
      </c>
      <c r="S199" s="42">
        <v>0</v>
      </c>
      <c r="T199" s="42">
        <v>0</v>
      </c>
      <c r="U199" s="42">
        <v>0</v>
      </c>
      <c r="V199" s="42">
        <v>1</v>
      </c>
      <c r="W199" s="42">
        <v>0</v>
      </c>
      <c r="X199" s="42">
        <v>0</v>
      </c>
    </row>
    <row r="200" spans="1:24" x14ac:dyDescent="0.3">
      <c r="A200" s="3">
        <v>1219</v>
      </c>
      <c r="B200" s="4" t="s">
        <v>196</v>
      </c>
      <c r="C200" s="42">
        <v>9</v>
      </c>
      <c r="D200" s="42">
        <v>6</v>
      </c>
      <c r="E200" s="42">
        <v>6</v>
      </c>
      <c r="F200" s="42">
        <v>15</v>
      </c>
      <c r="G200" s="42">
        <v>5</v>
      </c>
      <c r="H200" s="42">
        <v>9</v>
      </c>
      <c r="I200" s="42">
        <v>5</v>
      </c>
      <c r="J200" s="42">
        <v>18</v>
      </c>
      <c r="K200" s="42">
        <v>1</v>
      </c>
      <c r="L200" s="42">
        <v>5</v>
      </c>
      <c r="M200" s="42">
        <v>7</v>
      </c>
      <c r="N200" s="42">
        <v>2</v>
      </c>
      <c r="O200" s="42">
        <v>0</v>
      </c>
      <c r="P200" s="42">
        <v>0</v>
      </c>
      <c r="Q200" s="42">
        <v>0</v>
      </c>
      <c r="R200" s="42">
        <v>1</v>
      </c>
      <c r="S200" s="42">
        <v>0</v>
      </c>
      <c r="T200" s="42">
        <v>0</v>
      </c>
      <c r="U200" s="42">
        <v>0</v>
      </c>
      <c r="V200" s="42">
        <v>0</v>
      </c>
      <c r="W200" s="42">
        <v>0</v>
      </c>
      <c r="X200" s="42">
        <v>0</v>
      </c>
    </row>
    <row r="201" spans="1:24" x14ac:dyDescent="0.3">
      <c r="A201" s="3">
        <v>1221</v>
      </c>
      <c r="B201" s="4" t="s">
        <v>197</v>
      </c>
      <c r="C201" s="42">
        <v>28</v>
      </c>
      <c r="D201" s="42">
        <v>0</v>
      </c>
      <c r="E201" s="42">
        <v>27</v>
      </c>
      <c r="F201" s="42">
        <v>0</v>
      </c>
      <c r="G201" s="42">
        <v>1</v>
      </c>
      <c r="H201" s="42">
        <v>3</v>
      </c>
      <c r="I201" s="42">
        <v>1</v>
      </c>
      <c r="J201" s="42">
        <v>0</v>
      </c>
      <c r="K201" s="42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10</v>
      </c>
      <c r="Q201" s="42">
        <v>0</v>
      </c>
      <c r="R201" s="42">
        <v>0</v>
      </c>
      <c r="S201" s="42">
        <v>4</v>
      </c>
      <c r="T201" s="42">
        <v>0</v>
      </c>
      <c r="U201" s="42">
        <v>0</v>
      </c>
      <c r="V201" s="42">
        <v>0</v>
      </c>
      <c r="W201" s="42">
        <v>0</v>
      </c>
      <c r="X201" s="42">
        <v>0</v>
      </c>
    </row>
    <row r="202" spans="1:24" x14ac:dyDescent="0.3">
      <c r="A202" s="3">
        <v>1222</v>
      </c>
      <c r="B202" s="4" t="s">
        <v>198</v>
      </c>
      <c r="C202" s="42">
        <v>30</v>
      </c>
      <c r="D202" s="42">
        <v>1</v>
      </c>
      <c r="E202" s="42">
        <v>6</v>
      </c>
      <c r="F202" s="42">
        <v>0</v>
      </c>
      <c r="G202" s="42">
        <v>7</v>
      </c>
      <c r="H202" s="42">
        <v>0</v>
      </c>
      <c r="I202" s="42">
        <v>0</v>
      </c>
      <c r="J202" s="42">
        <v>3</v>
      </c>
      <c r="K202" s="42">
        <v>0</v>
      </c>
      <c r="L202" s="42">
        <v>4</v>
      </c>
      <c r="M202" s="42">
        <v>0</v>
      </c>
      <c r="N202" s="42">
        <v>300</v>
      </c>
      <c r="O202" s="42">
        <v>0</v>
      </c>
      <c r="P202" s="42">
        <v>0</v>
      </c>
      <c r="Q202" s="42">
        <v>0</v>
      </c>
      <c r="R202" s="42">
        <v>0</v>
      </c>
      <c r="S202" s="42">
        <v>0</v>
      </c>
      <c r="T202" s="42">
        <v>0</v>
      </c>
      <c r="U202" s="42">
        <v>1</v>
      </c>
      <c r="V202" s="42">
        <v>0</v>
      </c>
      <c r="W202" s="42">
        <v>0</v>
      </c>
      <c r="X202" s="42">
        <v>0</v>
      </c>
    </row>
    <row r="203" spans="1:24" x14ac:dyDescent="0.3">
      <c r="A203" s="3">
        <v>1223</v>
      </c>
      <c r="B203" s="4" t="s">
        <v>199</v>
      </c>
      <c r="C203" s="42">
        <v>15</v>
      </c>
      <c r="D203" s="42">
        <v>7</v>
      </c>
      <c r="E203" s="42">
        <v>2</v>
      </c>
      <c r="F203" s="42">
        <v>3</v>
      </c>
      <c r="G203" s="42">
        <v>0</v>
      </c>
      <c r="H203" s="42">
        <v>23</v>
      </c>
      <c r="I203" s="42">
        <v>11</v>
      </c>
      <c r="J203" s="42">
        <v>0</v>
      </c>
      <c r="K203" s="42">
        <v>0</v>
      </c>
      <c r="L203" s="42">
        <v>1</v>
      </c>
      <c r="M203" s="42">
        <v>2</v>
      </c>
      <c r="N203" s="42">
        <v>0</v>
      </c>
      <c r="O203" s="42">
        <v>20</v>
      </c>
      <c r="P203" s="42">
        <v>12</v>
      </c>
      <c r="Q203" s="42">
        <v>6</v>
      </c>
      <c r="R203" s="42">
        <v>6</v>
      </c>
      <c r="S203" s="42">
        <v>0</v>
      </c>
      <c r="T203" s="42">
        <v>0</v>
      </c>
      <c r="U203" s="42">
        <v>0</v>
      </c>
      <c r="V203" s="42">
        <v>0</v>
      </c>
      <c r="W203" s="42">
        <v>0</v>
      </c>
      <c r="X203" s="42">
        <v>0</v>
      </c>
    </row>
    <row r="204" spans="1:24" x14ac:dyDescent="0.3">
      <c r="A204" s="3">
        <v>1224</v>
      </c>
      <c r="B204" s="4" t="s">
        <v>200</v>
      </c>
      <c r="C204" s="42">
        <v>16</v>
      </c>
      <c r="D204" s="42">
        <v>49</v>
      </c>
      <c r="E204" s="42">
        <v>16</v>
      </c>
      <c r="F204" s="42">
        <v>3</v>
      </c>
      <c r="G204" s="42">
        <v>40</v>
      </c>
      <c r="H204" s="42">
        <v>13</v>
      </c>
      <c r="I204" s="42">
        <v>16</v>
      </c>
      <c r="J204" s="42">
        <v>12</v>
      </c>
      <c r="K204" s="42">
        <v>5</v>
      </c>
      <c r="L204" s="42">
        <v>3</v>
      </c>
      <c r="M204" s="42">
        <v>8</v>
      </c>
      <c r="N204" s="42">
        <v>16</v>
      </c>
      <c r="O204" s="42">
        <v>113</v>
      </c>
      <c r="P204" s="42">
        <v>13</v>
      </c>
      <c r="Q204" s="42">
        <v>60</v>
      </c>
      <c r="R204" s="42">
        <v>42</v>
      </c>
      <c r="S204" s="42">
        <v>77</v>
      </c>
      <c r="T204" s="42">
        <v>16</v>
      </c>
      <c r="U204" s="42">
        <v>27</v>
      </c>
      <c r="V204" s="42">
        <v>4</v>
      </c>
      <c r="W204" s="42">
        <v>27</v>
      </c>
      <c r="X204" s="42">
        <v>25</v>
      </c>
    </row>
    <row r="205" spans="1:24" x14ac:dyDescent="0.3">
      <c r="A205" s="3">
        <v>1227</v>
      </c>
      <c r="B205" s="4" t="s">
        <v>201</v>
      </c>
      <c r="C205" s="42">
        <v>0</v>
      </c>
      <c r="D205" s="42">
        <v>1</v>
      </c>
      <c r="E205" s="42">
        <v>1</v>
      </c>
      <c r="F205" s="42">
        <v>1</v>
      </c>
      <c r="G205" s="42">
        <v>0</v>
      </c>
      <c r="H205" s="42">
        <v>1</v>
      </c>
      <c r="I205" s="42">
        <v>0</v>
      </c>
      <c r="J205" s="42">
        <v>3</v>
      </c>
      <c r="K205" s="42">
        <v>0</v>
      </c>
      <c r="L205" s="42">
        <v>0</v>
      </c>
      <c r="M205" s="42">
        <v>0</v>
      </c>
      <c r="N205" s="42">
        <v>8</v>
      </c>
      <c r="O205" s="42">
        <v>0</v>
      </c>
      <c r="P205" s="42">
        <v>0</v>
      </c>
      <c r="Q205" s="42">
        <v>0</v>
      </c>
      <c r="R205" s="42">
        <v>0</v>
      </c>
      <c r="S205" s="42">
        <v>0</v>
      </c>
      <c r="T205" s="42">
        <v>0</v>
      </c>
      <c r="U205" s="42">
        <v>1</v>
      </c>
      <c r="V205" s="42">
        <v>0</v>
      </c>
      <c r="W205" s="42">
        <v>0</v>
      </c>
      <c r="X205" s="42">
        <v>0</v>
      </c>
    </row>
    <row r="206" spans="1:24" x14ac:dyDescent="0.3">
      <c r="A206" s="3">
        <v>1228</v>
      </c>
      <c r="B206" s="4" t="s">
        <v>202</v>
      </c>
      <c r="C206" s="42">
        <v>12</v>
      </c>
      <c r="D206" s="42">
        <v>5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  <c r="M206" s="42">
        <v>0</v>
      </c>
      <c r="N206" s="42">
        <v>0</v>
      </c>
      <c r="O206" s="42">
        <v>0</v>
      </c>
      <c r="P206" s="42">
        <v>0</v>
      </c>
      <c r="Q206" s="42">
        <v>0</v>
      </c>
      <c r="R206" s="42">
        <v>0</v>
      </c>
      <c r="S206" s="42">
        <v>0</v>
      </c>
      <c r="T206" s="42">
        <v>0</v>
      </c>
      <c r="U206" s="42">
        <v>0</v>
      </c>
      <c r="V206" s="42">
        <v>0</v>
      </c>
      <c r="W206" s="42">
        <v>0</v>
      </c>
      <c r="X206" s="42">
        <v>0</v>
      </c>
    </row>
    <row r="207" spans="1:24" x14ac:dyDescent="0.3">
      <c r="A207" s="3">
        <v>1231</v>
      </c>
      <c r="B207" s="4" t="s">
        <v>203</v>
      </c>
      <c r="C207" s="42">
        <v>0</v>
      </c>
      <c r="D207" s="42">
        <v>1</v>
      </c>
      <c r="E207" s="42">
        <v>0</v>
      </c>
      <c r="F207" s="42">
        <v>0</v>
      </c>
      <c r="G207" s="42">
        <v>7</v>
      </c>
      <c r="H207" s="42">
        <v>72</v>
      </c>
      <c r="I207" s="42">
        <v>28</v>
      </c>
      <c r="J207" s="42">
        <v>2</v>
      </c>
      <c r="K207" s="42">
        <v>0</v>
      </c>
      <c r="L207" s="42">
        <v>16</v>
      </c>
      <c r="M207" s="42">
        <v>1</v>
      </c>
      <c r="N207" s="42">
        <v>0</v>
      </c>
      <c r="O207" s="42">
        <v>3</v>
      </c>
      <c r="P207" s="42">
        <v>0</v>
      </c>
      <c r="Q207" s="42">
        <v>0</v>
      </c>
      <c r="R207" s="42">
        <v>0</v>
      </c>
      <c r="S207" s="42">
        <v>0</v>
      </c>
      <c r="T207" s="42">
        <v>0</v>
      </c>
      <c r="U207" s="42">
        <v>0</v>
      </c>
      <c r="V207" s="42">
        <v>0</v>
      </c>
      <c r="W207" s="42">
        <v>12</v>
      </c>
      <c r="X207" s="42">
        <v>0</v>
      </c>
    </row>
    <row r="208" spans="1:24" x14ac:dyDescent="0.3">
      <c r="A208" s="3">
        <v>1232</v>
      </c>
      <c r="B208" s="4" t="s">
        <v>204</v>
      </c>
      <c r="C208" s="42">
        <v>5</v>
      </c>
      <c r="D208" s="42">
        <v>4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</row>
    <row r="209" spans="1:24" x14ac:dyDescent="0.3">
      <c r="A209" s="3">
        <v>1233</v>
      </c>
      <c r="B209" s="4" t="s">
        <v>205</v>
      </c>
      <c r="C209" s="42">
        <v>2</v>
      </c>
      <c r="D209" s="42">
        <v>5</v>
      </c>
      <c r="E209" s="42">
        <v>2</v>
      </c>
      <c r="F209" s="42">
        <v>11</v>
      </c>
      <c r="G209" s="42">
        <v>3</v>
      </c>
      <c r="H209" s="42">
        <v>4</v>
      </c>
      <c r="I209" s="42">
        <v>0</v>
      </c>
      <c r="J209" s="42">
        <v>1</v>
      </c>
      <c r="K209" s="42">
        <v>0</v>
      </c>
      <c r="L209" s="42">
        <v>4</v>
      </c>
      <c r="M209" s="42">
        <v>0</v>
      </c>
      <c r="N209" s="42">
        <v>2</v>
      </c>
      <c r="O209" s="42">
        <v>0</v>
      </c>
      <c r="P209" s="42">
        <v>0</v>
      </c>
      <c r="Q209" s="42">
        <v>7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42">
        <v>0</v>
      </c>
      <c r="X209" s="42">
        <v>0</v>
      </c>
    </row>
    <row r="210" spans="1:24" x14ac:dyDescent="0.3">
      <c r="A210" s="3">
        <v>1234</v>
      </c>
      <c r="B210" s="4" t="s">
        <v>206</v>
      </c>
      <c r="C210" s="42">
        <v>3</v>
      </c>
      <c r="D210" s="42">
        <v>6</v>
      </c>
      <c r="E210" s="42">
        <v>6</v>
      </c>
      <c r="F210" s="42">
        <v>5</v>
      </c>
      <c r="G210" s="42">
        <v>12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  <c r="M210" s="42">
        <v>3</v>
      </c>
      <c r="N210" s="42">
        <v>1</v>
      </c>
      <c r="O210" s="42">
        <v>3</v>
      </c>
      <c r="P210" s="42">
        <v>9</v>
      </c>
      <c r="Q210" s="42">
        <v>0</v>
      </c>
      <c r="R210" s="42">
        <v>0</v>
      </c>
      <c r="S210" s="42">
        <v>0</v>
      </c>
      <c r="T210" s="42">
        <v>1</v>
      </c>
      <c r="U210" s="42">
        <v>2</v>
      </c>
      <c r="V210" s="42">
        <v>0</v>
      </c>
      <c r="W210" s="42">
        <v>0</v>
      </c>
      <c r="X210" s="42">
        <v>0</v>
      </c>
    </row>
    <row r="211" spans="1:24" x14ac:dyDescent="0.3">
      <c r="A211" s="3">
        <v>1235</v>
      </c>
      <c r="B211" s="4" t="s">
        <v>207</v>
      </c>
      <c r="C211" s="42">
        <v>9</v>
      </c>
      <c r="D211" s="42">
        <v>15</v>
      </c>
      <c r="E211" s="42">
        <v>5</v>
      </c>
      <c r="F211" s="42">
        <v>20</v>
      </c>
      <c r="G211" s="42">
        <v>0</v>
      </c>
      <c r="H211" s="42">
        <v>98</v>
      </c>
      <c r="I211" s="42">
        <v>7</v>
      </c>
      <c r="J211" s="42">
        <v>109</v>
      </c>
      <c r="K211" s="42">
        <v>14</v>
      </c>
      <c r="L211" s="42">
        <v>12</v>
      </c>
      <c r="M211" s="42">
        <v>5</v>
      </c>
      <c r="N211" s="42">
        <v>0</v>
      </c>
      <c r="O211" s="42">
        <v>1</v>
      </c>
      <c r="P211" s="42">
        <v>0</v>
      </c>
      <c r="Q211" s="42">
        <v>0</v>
      </c>
      <c r="R211" s="42">
        <v>0</v>
      </c>
      <c r="S211" s="42">
        <v>46</v>
      </c>
      <c r="T211" s="42">
        <v>9</v>
      </c>
      <c r="U211" s="42">
        <v>45</v>
      </c>
      <c r="V211" s="42">
        <v>20</v>
      </c>
      <c r="W211" s="42">
        <v>0</v>
      </c>
      <c r="X211" s="42">
        <v>27</v>
      </c>
    </row>
    <row r="212" spans="1:24" x14ac:dyDescent="0.3">
      <c r="A212" s="3">
        <v>1238</v>
      </c>
      <c r="B212" s="4" t="s">
        <v>208</v>
      </c>
      <c r="C212" s="45" t="s">
        <v>473</v>
      </c>
      <c r="D212" s="42">
        <v>4</v>
      </c>
      <c r="E212" s="42">
        <v>30</v>
      </c>
      <c r="F212" s="42">
        <v>8</v>
      </c>
      <c r="G212" s="42">
        <v>43</v>
      </c>
      <c r="H212" s="42">
        <v>7</v>
      </c>
      <c r="I212" s="42">
        <v>8</v>
      </c>
      <c r="J212" s="42">
        <v>19</v>
      </c>
      <c r="K212" s="42">
        <v>0</v>
      </c>
      <c r="L212" s="42">
        <v>3</v>
      </c>
      <c r="M212" s="42">
        <v>3</v>
      </c>
      <c r="N212" s="45" t="s">
        <v>473</v>
      </c>
      <c r="O212" s="42">
        <v>8</v>
      </c>
      <c r="P212" s="42">
        <v>0</v>
      </c>
      <c r="Q212" s="42">
        <v>6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</row>
    <row r="213" spans="1:24" x14ac:dyDescent="0.3">
      <c r="A213" s="3">
        <v>1241</v>
      </c>
      <c r="B213" s="4" t="s">
        <v>209</v>
      </c>
      <c r="C213" s="42">
        <v>5</v>
      </c>
      <c r="D213" s="42">
        <v>14</v>
      </c>
      <c r="E213" s="42">
        <v>2</v>
      </c>
      <c r="F213" s="42">
        <v>0</v>
      </c>
      <c r="G213" s="42">
        <v>1</v>
      </c>
      <c r="H213" s="42">
        <v>5</v>
      </c>
      <c r="I213" s="42">
        <v>3</v>
      </c>
      <c r="J213" s="42">
        <v>0</v>
      </c>
      <c r="K213" s="42">
        <v>0</v>
      </c>
      <c r="L213" s="42">
        <v>1</v>
      </c>
      <c r="M213" s="42">
        <v>2</v>
      </c>
      <c r="N213" s="42">
        <v>0</v>
      </c>
      <c r="O213" s="42">
        <v>0</v>
      </c>
      <c r="P213" s="42">
        <v>0</v>
      </c>
      <c r="Q213" s="42">
        <v>1</v>
      </c>
      <c r="R213" s="42">
        <v>0</v>
      </c>
      <c r="S213" s="42">
        <v>0</v>
      </c>
      <c r="T213" s="42">
        <v>0</v>
      </c>
      <c r="U213" s="42">
        <v>0</v>
      </c>
      <c r="V213" s="42">
        <v>0</v>
      </c>
      <c r="W213" s="42">
        <v>0</v>
      </c>
      <c r="X213" s="42">
        <v>0</v>
      </c>
    </row>
    <row r="214" spans="1:24" x14ac:dyDescent="0.3">
      <c r="A214" s="3">
        <v>1242</v>
      </c>
      <c r="B214" s="4" t="s">
        <v>210</v>
      </c>
      <c r="C214" s="42">
        <v>2</v>
      </c>
      <c r="D214" s="42">
        <v>0</v>
      </c>
      <c r="E214" s="42">
        <v>0</v>
      </c>
      <c r="F214" s="42">
        <v>5</v>
      </c>
      <c r="G214" s="42">
        <v>5</v>
      </c>
      <c r="H214" s="42">
        <v>6</v>
      </c>
      <c r="I214" s="42">
        <v>1</v>
      </c>
      <c r="J214" s="42">
        <v>1</v>
      </c>
      <c r="K214" s="42">
        <v>0</v>
      </c>
      <c r="L214" s="42">
        <v>1</v>
      </c>
      <c r="M214" s="42">
        <v>3</v>
      </c>
      <c r="N214" s="42">
        <v>0</v>
      </c>
      <c r="O214" s="42">
        <v>0</v>
      </c>
      <c r="P214" s="42">
        <v>0</v>
      </c>
      <c r="Q214" s="42">
        <v>2</v>
      </c>
      <c r="R214" s="42">
        <v>0</v>
      </c>
      <c r="S214" s="42">
        <v>0</v>
      </c>
      <c r="T214" s="42">
        <v>0</v>
      </c>
      <c r="U214" s="42">
        <v>0</v>
      </c>
      <c r="V214" s="42">
        <v>0</v>
      </c>
      <c r="W214" s="42">
        <v>0</v>
      </c>
      <c r="X214" s="42">
        <v>0</v>
      </c>
    </row>
    <row r="215" spans="1:24" x14ac:dyDescent="0.3">
      <c r="A215" s="3">
        <v>1243</v>
      </c>
      <c r="B215" s="4" t="s">
        <v>63</v>
      </c>
      <c r="C215" s="42">
        <v>58</v>
      </c>
      <c r="D215" s="42">
        <v>21</v>
      </c>
      <c r="E215" s="42">
        <v>29</v>
      </c>
      <c r="F215" s="42">
        <v>53</v>
      </c>
      <c r="G215" s="42">
        <v>16</v>
      </c>
      <c r="H215" s="42">
        <v>15</v>
      </c>
      <c r="I215" s="42">
        <v>1</v>
      </c>
      <c r="J215" s="42">
        <v>1</v>
      </c>
      <c r="K215" s="42">
        <v>0</v>
      </c>
      <c r="L215" s="42">
        <v>0</v>
      </c>
      <c r="M215" s="42">
        <v>2</v>
      </c>
      <c r="N215" s="42">
        <v>0</v>
      </c>
      <c r="O215" s="42">
        <v>24</v>
      </c>
      <c r="P215" s="42">
        <v>0</v>
      </c>
      <c r="Q215" s="42">
        <v>2</v>
      </c>
      <c r="R215" s="42">
        <v>0</v>
      </c>
      <c r="S215" s="42">
        <v>0</v>
      </c>
      <c r="T215" s="42">
        <v>0</v>
      </c>
      <c r="U215" s="42">
        <v>0</v>
      </c>
      <c r="V215" s="42">
        <v>0</v>
      </c>
      <c r="W215" s="42">
        <v>0</v>
      </c>
      <c r="X215" s="42">
        <v>0</v>
      </c>
    </row>
    <row r="216" spans="1:24" x14ac:dyDescent="0.3">
      <c r="A216" s="3">
        <v>1244</v>
      </c>
      <c r="B216" s="4" t="s">
        <v>211</v>
      </c>
      <c r="C216" s="42">
        <v>0</v>
      </c>
      <c r="D216" s="42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22</v>
      </c>
      <c r="M216" s="42">
        <v>0</v>
      </c>
      <c r="N216" s="42">
        <v>0</v>
      </c>
      <c r="O216" s="42">
        <v>0</v>
      </c>
      <c r="P216" s="42">
        <v>0</v>
      </c>
      <c r="Q216" s="42">
        <v>0</v>
      </c>
      <c r="R216" s="42">
        <v>0</v>
      </c>
      <c r="S216" s="42">
        <v>0</v>
      </c>
      <c r="T216" s="42">
        <v>0</v>
      </c>
      <c r="U216" s="42">
        <v>0</v>
      </c>
      <c r="V216" s="42">
        <v>0</v>
      </c>
      <c r="W216" s="42">
        <v>0</v>
      </c>
      <c r="X216" s="42">
        <v>7</v>
      </c>
    </row>
    <row r="217" spans="1:24" x14ac:dyDescent="0.3">
      <c r="A217" s="3">
        <v>1245</v>
      </c>
      <c r="B217" s="4" t="s">
        <v>212</v>
      </c>
      <c r="C217" s="42">
        <v>2</v>
      </c>
      <c r="D217" s="42">
        <v>1</v>
      </c>
      <c r="E217" s="45" t="s">
        <v>473</v>
      </c>
      <c r="F217" s="45" t="s">
        <v>473</v>
      </c>
      <c r="G217" s="42">
        <v>1</v>
      </c>
      <c r="H217" s="42">
        <v>0</v>
      </c>
      <c r="I217" s="42">
        <v>0</v>
      </c>
      <c r="J217" s="42">
        <v>1</v>
      </c>
      <c r="K217" s="42">
        <v>2</v>
      </c>
      <c r="L217" s="42">
        <v>0</v>
      </c>
      <c r="M217" s="42">
        <v>0</v>
      </c>
      <c r="N217" s="42">
        <v>0</v>
      </c>
      <c r="O217" s="42">
        <v>0</v>
      </c>
      <c r="P217" s="45" t="s">
        <v>473</v>
      </c>
      <c r="Q217" s="45" t="s">
        <v>473</v>
      </c>
      <c r="R217" s="42">
        <v>0</v>
      </c>
      <c r="S217" s="42">
        <v>0</v>
      </c>
      <c r="T217" s="42">
        <v>0</v>
      </c>
      <c r="U217" s="42">
        <v>2</v>
      </c>
      <c r="V217" s="42">
        <v>0</v>
      </c>
      <c r="W217" s="42">
        <v>0</v>
      </c>
      <c r="X217" s="42">
        <v>9</v>
      </c>
    </row>
    <row r="218" spans="1:24" x14ac:dyDescent="0.3">
      <c r="A218" s="3">
        <v>1246</v>
      </c>
      <c r="B218" s="4" t="s">
        <v>213</v>
      </c>
      <c r="C218" s="42">
        <v>12</v>
      </c>
      <c r="D218" s="42">
        <v>17</v>
      </c>
      <c r="E218" s="42">
        <v>6</v>
      </c>
      <c r="F218" s="42">
        <v>16</v>
      </c>
      <c r="G218" s="42">
        <v>17</v>
      </c>
      <c r="H218" s="42">
        <v>19</v>
      </c>
      <c r="I218" s="42">
        <v>51</v>
      </c>
      <c r="J218" s="42">
        <v>21</v>
      </c>
      <c r="K218" s="42">
        <v>10</v>
      </c>
      <c r="L218" s="42">
        <v>7</v>
      </c>
      <c r="M218" s="42">
        <v>0</v>
      </c>
      <c r="N218" s="42">
        <v>0</v>
      </c>
      <c r="O218" s="42">
        <v>4</v>
      </c>
      <c r="P218" s="42">
        <v>0</v>
      </c>
      <c r="Q218" s="42">
        <v>1</v>
      </c>
      <c r="R218" s="42">
        <v>15</v>
      </c>
      <c r="S218" s="42">
        <v>0</v>
      </c>
      <c r="T218" s="42">
        <v>3</v>
      </c>
      <c r="U218" s="42">
        <v>15</v>
      </c>
      <c r="V218" s="42">
        <v>2</v>
      </c>
      <c r="W218" s="42">
        <v>48</v>
      </c>
      <c r="X218" s="42">
        <v>6</v>
      </c>
    </row>
    <row r="219" spans="1:24" x14ac:dyDescent="0.3">
      <c r="A219" s="3">
        <v>1247</v>
      </c>
      <c r="B219" s="4" t="s">
        <v>214</v>
      </c>
      <c r="C219" s="42">
        <v>211</v>
      </c>
      <c r="D219" s="42">
        <v>1</v>
      </c>
      <c r="E219" s="42">
        <v>58</v>
      </c>
      <c r="F219" s="42">
        <v>27</v>
      </c>
      <c r="G219" s="42">
        <v>15</v>
      </c>
      <c r="H219" s="42">
        <v>12</v>
      </c>
      <c r="I219" s="42">
        <v>12</v>
      </c>
      <c r="J219" s="42">
        <v>5</v>
      </c>
      <c r="K219" s="42">
        <v>10</v>
      </c>
      <c r="L219" s="42">
        <v>4</v>
      </c>
      <c r="M219" s="42">
        <v>52</v>
      </c>
      <c r="N219" s="42">
        <v>0</v>
      </c>
      <c r="O219" s="42">
        <v>2</v>
      </c>
      <c r="P219" s="42">
        <v>0</v>
      </c>
      <c r="Q219" s="42">
        <v>0</v>
      </c>
      <c r="R219" s="42">
        <v>0</v>
      </c>
      <c r="S219" s="42">
        <v>0</v>
      </c>
      <c r="T219" s="42">
        <v>0</v>
      </c>
      <c r="U219" s="42">
        <v>4</v>
      </c>
      <c r="V219" s="42">
        <v>0</v>
      </c>
      <c r="W219" s="42">
        <v>3</v>
      </c>
      <c r="X219" s="42">
        <v>5</v>
      </c>
    </row>
    <row r="220" spans="1:24" x14ac:dyDescent="0.3">
      <c r="A220" s="3">
        <v>1251</v>
      </c>
      <c r="B220" s="4" t="s">
        <v>215</v>
      </c>
      <c r="C220" s="42">
        <v>4</v>
      </c>
      <c r="D220" s="42">
        <v>0</v>
      </c>
      <c r="E220" s="42">
        <v>0</v>
      </c>
      <c r="F220" s="42">
        <v>1</v>
      </c>
      <c r="G220" s="42">
        <v>2</v>
      </c>
      <c r="H220" s="42">
        <v>1</v>
      </c>
      <c r="I220" s="42">
        <v>2</v>
      </c>
      <c r="J220" s="42">
        <v>2</v>
      </c>
      <c r="K220" s="42">
        <v>1</v>
      </c>
      <c r="L220" s="42">
        <v>1</v>
      </c>
      <c r="M220" s="42">
        <v>22</v>
      </c>
      <c r="N220" s="42">
        <v>0</v>
      </c>
      <c r="O220" s="42">
        <v>0</v>
      </c>
      <c r="P220" s="42">
        <v>0</v>
      </c>
      <c r="Q220" s="42">
        <v>0</v>
      </c>
      <c r="R220" s="42">
        <v>11</v>
      </c>
      <c r="S220" s="42">
        <v>0</v>
      </c>
      <c r="T220" s="42">
        <v>0</v>
      </c>
      <c r="U220" s="42">
        <v>0</v>
      </c>
      <c r="V220" s="42">
        <v>1</v>
      </c>
      <c r="W220" s="42">
        <v>0</v>
      </c>
      <c r="X220" s="42">
        <v>0</v>
      </c>
    </row>
    <row r="221" spans="1:24" x14ac:dyDescent="0.3">
      <c r="A221" s="3">
        <v>1252</v>
      </c>
      <c r="B221" s="4" t="s">
        <v>216</v>
      </c>
      <c r="C221" s="42">
        <v>3</v>
      </c>
      <c r="D221" s="42">
        <v>0</v>
      </c>
      <c r="E221" s="42">
        <v>1</v>
      </c>
      <c r="F221" s="42">
        <v>0</v>
      </c>
      <c r="G221" s="42">
        <v>0</v>
      </c>
      <c r="H221" s="42">
        <v>0</v>
      </c>
      <c r="I221" s="42">
        <v>1</v>
      </c>
      <c r="J221" s="42">
        <v>0</v>
      </c>
      <c r="K221" s="42">
        <v>0</v>
      </c>
      <c r="L221" s="42">
        <v>0</v>
      </c>
      <c r="M221" s="42">
        <v>0</v>
      </c>
      <c r="N221" s="42">
        <v>0</v>
      </c>
      <c r="O221" s="42">
        <v>0</v>
      </c>
      <c r="P221" s="42">
        <v>0</v>
      </c>
      <c r="Q221" s="42">
        <v>0</v>
      </c>
      <c r="R221" s="42">
        <v>0</v>
      </c>
      <c r="S221" s="42">
        <v>0</v>
      </c>
      <c r="T221" s="42">
        <v>0</v>
      </c>
      <c r="U221" s="42">
        <v>0</v>
      </c>
      <c r="V221" s="42">
        <v>0</v>
      </c>
      <c r="W221" s="42">
        <v>1</v>
      </c>
      <c r="X221" s="42">
        <v>0</v>
      </c>
    </row>
    <row r="222" spans="1:24" x14ac:dyDescent="0.3">
      <c r="A222" s="3">
        <v>1253</v>
      </c>
      <c r="B222" s="4" t="s">
        <v>217</v>
      </c>
      <c r="C222" s="42">
        <v>52</v>
      </c>
      <c r="D222" s="42">
        <v>58</v>
      </c>
      <c r="E222" s="42">
        <v>129</v>
      </c>
      <c r="F222" s="42">
        <v>13</v>
      </c>
      <c r="G222" s="42">
        <v>91</v>
      </c>
      <c r="H222" s="42">
        <v>108</v>
      </c>
      <c r="I222" s="42">
        <v>38</v>
      </c>
      <c r="J222" s="42">
        <v>14</v>
      </c>
      <c r="K222" s="42">
        <v>2</v>
      </c>
      <c r="L222" s="42">
        <v>7</v>
      </c>
      <c r="M222" s="42">
        <v>104</v>
      </c>
      <c r="N222" s="42">
        <v>12</v>
      </c>
      <c r="O222" s="42">
        <v>112</v>
      </c>
      <c r="P222" s="42">
        <v>23</v>
      </c>
      <c r="Q222" s="42">
        <v>5</v>
      </c>
      <c r="R222" s="42">
        <v>14</v>
      </c>
      <c r="S222" s="42">
        <v>67</v>
      </c>
      <c r="T222" s="42">
        <v>2</v>
      </c>
      <c r="U222" s="42">
        <v>0</v>
      </c>
      <c r="V222" s="42">
        <v>1</v>
      </c>
      <c r="W222" s="42">
        <v>3</v>
      </c>
      <c r="X222" s="42">
        <v>4</v>
      </c>
    </row>
    <row r="223" spans="1:24" x14ac:dyDescent="0.3">
      <c r="A223" s="3">
        <v>1256</v>
      </c>
      <c r="B223" s="4" t="s">
        <v>218</v>
      </c>
      <c r="C223" s="42">
        <v>6</v>
      </c>
      <c r="D223" s="42">
        <v>3</v>
      </c>
      <c r="E223" s="42">
        <v>42</v>
      </c>
      <c r="F223" s="42">
        <v>5</v>
      </c>
      <c r="G223" s="42">
        <v>11</v>
      </c>
      <c r="H223" s="42">
        <v>3</v>
      </c>
      <c r="I223" s="42">
        <v>2</v>
      </c>
      <c r="J223" s="42">
        <v>1</v>
      </c>
      <c r="K223" s="42">
        <v>0</v>
      </c>
      <c r="L223" s="42">
        <v>0</v>
      </c>
      <c r="M223" s="42">
        <v>0</v>
      </c>
      <c r="N223" s="42">
        <v>0</v>
      </c>
      <c r="O223" s="42">
        <v>0</v>
      </c>
      <c r="P223" s="42">
        <v>0</v>
      </c>
      <c r="Q223" s="42">
        <v>0</v>
      </c>
      <c r="R223" s="42">
        <v>0</v>
      </c>
      <c r="S223" s="42">
        <v>0</v>
      </c>
      <c r="T223" s="42">
        <v>0</v>
      </c>
      <c r="U223" s="42">
        <v>0</v>
      </c>
      <c r="V223" s="42">
        <v>0</v>
      </c>
      <c r="W223" s="42">
        <v>0</v>
      </c>
      <c r="X223" s="42">
        <v>0</v>
      </c>
    </row>
    <row r="224" spans="1:24" x14ac:dyDescent="0.3">
      <c r="A224" s="3">
        <v>1259</v>
      </c>
      <c r="B224" s="4" t="s">
        <v>219</v>
      </c>
      <c r="C224" s="42">
        <v>11</v>
      </c>
      <c r="D224" s="42">
        <v>15</v>
      </c>
      <c r="E224" s="42">
        <v>5</v>
      </c>
      <c r="F224" s="42">
        <v>1</v>
      </c>
      <c r="G224" s="42">
        <v>5</v>
      </c>
      <c r="H224" s="42">
        <v>20</v>
      </c>
      <c r="I224" s="42">
        <v>9</v>
      </c>
      <c r="J224" s="42">
        <v>2</v>
      </c>
      <c r="K224" s="42">
        <v>0</v>
      </c>
      <c r="L224" s="42">
        <v>7</v>
      </c>
      <c r="M224" s="42">
        <v>4</v>
      </c>
      <c r="N224" s="42">
        <v>0</v>
      </c>
      <c r="O224" s="42">
        <v>0</v>
      </c>
      <c r="P224" s="42">
        <v>0</v>
      </c>
      <c r="Q224" s="42">
        <v>4</v>
      </c>
      <c r="R224" s="42">
        <v>5</v>
      </c>
      <c r="S224" s="42">
        <v>0</v>
      </c>
      <c r="T224" s="42">
        <v>2</v>
      </c>
      <c r="U224" s="42">
        <v>0</v>
      </c>
      <c r="V224" s="42">
        <v>0</v>
      </c>
      <c r="W224" s="42">
        <v>0</v>
      </c>
      <c r="X224" s="42">
        <v>0</v>
      </c>
    </row>
    <row r="225" spans="1:24" x14ac:dyDescent="0.3">
      <c r="A225" s="3">
        <v>1260</v>
      </c>
      <c r="B225" s="4" t="s">
        <v>220</v>
      </c>
      <c r="C225" s="42">
        <v>27</v>
      </c>
      <c r="D225" s="42">
        <v>13</v>
      </c>
      <c r="E225" s="42">
        <v>90</v>
      </c>
      <c r="F225" s="42">
        <v>236</v>
      </c>
      <c r="G225" s="42">
        <v>2</v>
      </c>
      <c r="H225" s="42">
        <v>1</v>
      </c>
      <c r="I225" s="42">
        <v>41</v>
      </c>
      <c r="J225" s="42">
        <v>10</v>
      </c>
      <c r="K225" s="42">
        <v>1</v>
      </c>
      <c r="L225" s="42">
        <v>9</v>
      </c>
      <c r="M225" s="42">
        <v>15</v>
      </c>
      <c r="N225" s="42">
        <v>0</v>
      </c>
      <c r="O225" s="42">
        <v>0</v>
      </c>
      <c r="P225" s="42">
        <v>17</v>
      </c>
      <c r="Q225" s="42">
        <v>54</v>
      </c>
      <c r="R225" s="42">
        <v>0</v>
      </c>
      <c r="S225" s="42">
        <v>0</v>
      </c>
      <c r="T225" s="42">
        <v>0</v>
      </c>
      <c r="U225" s="42">
        <v>0</v>
      </c>
      <c r="V225" s="42">
        <v>4</v>
      </c>
      <c r="W225" s="42">
        <v>0</v>
      </c>
      <c r="X225" s="42">
        <v>0</v>
      </c>
    </row>
    <row r="226" spans="1:24" x14ac:dyDescent="0.3">
      <c r="A226" s="3">
        <v>1263</v>
      </c>
      <c r="B226" s="4" t="s">
        <v>221</v>
      </c>
      <c r="C226" s="42">
        <v>27</v>
      </c>
      <c r="D226" s="42">
        <v>1</v>
      </c>
      <c r="E226" s="42">
        <v>33</v>
      </c>
      <c r="F226" s="42">
        <v>14</v>
      </c>
      <c r="G226" s="42">
        <v>7</v>
      </c>
      <c r="H226" s="42">
        <v>3</v>
      </c>
      <c r="I226" s="42">
        <v>0</v>
      </c>
      <c r="J226" s="42">
        <v>17</v>
      </c>
      <c r="K226" s="42">
        <v>3</v>
      </c>
      <c r="L226" s="42">
        <v>22</v>
      </c>
      <c r="M226" s="42">
        <v>2</v>
      </c>
      <c r="N226" s="42">
        <v>0</v>
      </c>
      <c r="O226" s="42">
        <v>40</v>
      </c>
      <c r="P226" s="42">
        <v>0</v>
      </c>
      <c r="Q226" s="42">
        <v>0</v>
      </c>
      <c r="R226" s="42">
        <v>0</v>
      </c>
      <c r="S226" s="42">
        <v>0</v>
      </c>
      <c r="T226" s="42">
        <v>2</v>
      </c>
      <c r="U226" s="42">
        <v>11</v>
      </c>
      <c r="V226" s="42">
        <v>0</v>
      </c>
      <c r="W226" s="42">
        <v>0</v>
      </c>
      <c r="X226" s="42">
        <v>0</v>
      </c>
    </row>
    <row r="227" spans="1:24" x14ac:dyDescent="0.3">
      <c r="A227" s="3">
        <v>1264</v>
      </c>
      <c r="B227" s="4" t="s">
        <v>222</v>
      </c>
      <c r="C227" s="42">
        <v>8</v>
      </c>
      <c r="D227" s="42">
        <v>9</v>
      </c>
      <c r="E227" s="42">
        <v>18</v>
      </c>
      <c r="F227" s="42">
        <v>34</v>
      </c>
      <c r="G227" s="42">
        <v>4</v>
      </c>
      <c r="H227" s="42">
        <v>0</v>
      </c>
      <c r="I227" s="42">
        <v>4</v>
      </c>
      <c r="J227" s="42">
        <v>4</v>
      </c>
      <c r="K227" s="42">
        <v>3</v>
      </c>
      <c r="L227" s="42">
        <v>1</v>
      </c>
      <c r="M227" s="42">
        <v>0</v>
      </c>
      <c r="N227" s="42">
        <v>0</v>
      </c>
      <c r="O227" s="42">
        <v>22</v>
      </c>
      <c r="P227" s="42">
        <v>29</v>
      </c>
      <c r="Q227" s="42">
        <v>0</v>
      </c>
      <c r="R227" s="42">
        <v>0</v>
      </c>
      <c r="S227" s="42">
        <v>0</v>
      </c>
      <c r="T227" s="42">
        <v>0</v>
      </c>
      <c r="U227" s="42">
        <v>0</v>
      </c>
      <c r="V227" s="42">
        <v>0</v>
      </c>
      <c r="W227" s="42">
        <v>0</v>
      </c>
      <c r="X227" s="42">
        <v>8</v>
      </c>
    </row>
    <row r="228" spans="1:24" x14ac:dyDescent="0.3">
      <c r="A228" s="3">
        <v>1265</v>
      </c>
      <c r="B228" s="4" t="s">
        <v>223</v>
      </c>
      <c r="C228" s="42">
        <v>0</v>
      </c>
      <c r="D228" s="42">
        <v>0</v>
      </c>
      <c r="E228" s="42">
        <v>0</v>
      </c>
      <c r="F228" s="42">
        <v>1</v>
      </c>
      <c r="G228" s="42">
        <v>0</v>
      </c>
      <c r="H228" s="42">
        <v>0</v>
      </c>
      <c r="I228" s="42">
        <v>0</v>
      </c>
      <c r="J228" s="42">
        <v>0</v>
      </c>
      <c r="K228" s="42">
        <v>0</v>
      </c>
      <c r="L228" s="42">
        <v>0</v>
      </c>
      <c r="M228" s="42">
        <v>0</v>
      </c>
      <c r="N228" s="42">
        <v>0</v>
      </c>
      <c r="O228" s="42">
        <v>0</v>
      </c>
      <c r="P228" s="42">
        <v>12</v>
      </c>
      <c r="Q228" s="42">
        <v>0</v>
      </c>
      <c r="R228" s="42">
        <v>0</v>
      </c>
      <c r="S228" s="42">
        <v>0</v>
      </c>
      <c r="T228" s="42">
        <v>3</v>
      </c>
      <c r="U228" s="42">
        <v>1</v>
      </c>
      <c r="V228" s="42">
        <v>0</v>
      </c>
      <c r="W228" s="42">
        <v>2</v>
      </c>
      <c r="X228" s="42">
        <v>0</v>
      </c>
    </row>
    <row r="229" spans="1:24" x14ac:dyDescent="0.3">
      <c r="A229" s="3">
        <v>1266</v>
      </c>
      <c r="B229" s="4" t="s">
        <v>224</v>
      </c>
      <c r="C229" s="42">
        <v>0</v>
      </c>
      <c r="D229" s="42">
        <v>4</v>
      </c>
      <c r="E229" s="42">
        <v>11</v>
      </c>
      <c r="F229" s="45" t="s">
        <v>473</v>
      </c>
      <c r="G229" s="42">
        <v>0</v>
      </c>
      <c r="H229" s="42">
        <v>3</v>
      </c>
      <c r="I229" s="42">
        <v>6</v>
      </c>
      <c r="J229" s="42">
        <v>1</v>
      </c>
      <c r="K229" s="42">
        <v>22</v>
      </c>
      <c r="L229" s="42">
        <v>1</v>
      </c>
      <c r="M229" s="42">
        <v>0</v>
      </c>
      <c r="N229" s="42">
        <v>0</v>
      </c>
      <c r="O229" s="42">
        <v>0</v>
      </c>
      <c r="P229" s="42">
        <v>0</v>
      </c>
      <c r="Q229" s="45" t="s">
        <v>473</v>
      </c>
      <c r="R229" s="42">
        <v>13</v>
      </c>
      <c r="S229" s="42">
        <v>0</v>
      </c>
      <c r="T229" s="42">
        <v>3</v>
      </c>
      <c r="U229" s="42">
        <v>0</v>
      </c>
      <c r="V229" s="42">
        <v>21</v>
      </c>
      <c r="W229" s="42">
        <v>0</v>
      </c>
      <c r="X229" s="42">
        <v>1</v>
      </c>
    </row>
    <row r="230" spans="1:24" x14ac:dyDescent="0.3">
      <c r="A230" s="3">
        <v>1401</v>
      </c>
      <c r="B230" s="4" t="s">
        <v>225</v>
      </c>
      <c r="C230" s="42">
        <v>42</v>
      </c>
      <c r="D230" s="42">
        <v>10</v>
      </c>
      <c r="E230" s="42">
        <v>41</v>
      </c>
      <c r="F230" s="42">
        <v>29</v>
      </c>
      <c r="G230" s="42">
        <v>10</v>
      </c>
      <c r="H230" s="42">
        <v>22</v>
      </c>
      <c r="I230" s="42">
        <v>18</v>
      </c>
      <c r="J230" s="42">
        <v>21</v>
      </c>
      <c r="K230" s="42">
        <v>52</v>
      </c>
      <c r="L230" s="42">
        <v>47</v>
      </c>
      <c r="M230" s="42">
        <v>40</v>
      </c>
      <c r="N230" s="42">
        <v>34</v>
      </c>
      <c r="O230" s="42">
        <v>54</v>
      </c>
      <c r="P230" s="42">
        <v>0</v>
      </c>
      <c r="Q230" s="42">
        <v>27</v>
      </c>
      <c r="R230" s="42">
        <v>18</v>
      </c>
      <c r="S230" s="42">
        <v>0</v>
      </c>
      <c r="T230" s="42">
        <v>11</v>
      </c>
      <c r="U230" s="42">
        <v>16</v>
      </c>
      <c r="V230" s="42">
        <v>8</v>
      </c>
      <c r="W230" s="42">
        <v>24</v>
      </c>
      <c r="X230" s="42">
        <v>0</v>
      </c>
    </row>
    <row r="231" spans="1:24" x14ac:dyDescent="0.3">
      <c r="A231" s="3">
        <v>1411</v>
      </c>
      <c r="B231" s="4" t="s">
        <v>226</v>
      </c>
      <c r="C231" s="42">
        <v>0</v>
      </c>
      <c r="D231" s="42">
        <v>2</v>
      </c>
      <c r="E231" s="42">
        <v>8</v>
      </c>
      <c r="F231" s="42">
        <v>0</v>
      </c>
      <c r="G231" s="42">
        <v>5</v>
      </c>
      <c r="H231" s="42">
        <v>1</v>
      </c>
      <c r="I231" s="42">
        <v>1</v>
      </c>
      <c r="J231" s="42">
        <v>1</v>
      </c>
      <c r="K231" s="42">
        <v>38</v>
      </c>
      <c r="L231" s="42">
        <v>3</v>
      </c>
      <c r="M231" s="42">
        <v>4</v>
      </c>
      <c r="N231" s="42">
        <v>0</v>
      </c>
      <c r="O231" s="42">
        <v>0</v>
      </c>
      <c r="P231" s="42">
        <v>0</v>
      </c>
      <c r="Q231" s="42">
        <v>0</v>
      </c>
      <c r="R231" s="42">
        <v>0</v>
      </c>
      <c r="S231" s="42">
        <v>0</v>
      </c>
      <c r="T231" s="42">
        <v>0</v>
      </c>
      <c r="U231" s="42">
        <v>0</v>
      </c>
      <c r="V231" s="42">
        <v>0</v>
      </c>
      <c r="W231" s="42">
        <v>0</v>
      </c>
      <c r="X231" s="42">
        <v>0</v>
      </c>
    </row>
    <row r="232" spans="1:24" x14ac:dyDescent="0.3">
      <c r="A232" s="3">
        <v>1412</v>
      </c>
      <c r="B232" s="4" t="s">
        <v>227</v>
      </c>
      <c r="C232" s="42">
        <v>4</v>
      </c>
      <c r="D232" s="42">
        <v>0</v>
      </c>
      <c r="E232" s="42">
        <v>15</v>
      </c>
      <c r="F232" s="42">
        <v>0</v>
      </c>
      <c r="G232" s="42">
        <v>3</v>
      </c>
      <c r="H232" s="42">
        <v>0</v>
      </c>
      <c r="I232" s="42">
        <v>1</v>
      </c>
      <c r="J232" s="42">
        <v>4</v>
      </c>
      <c r="K232" s="42">
        <v>0</v>
      </c>
      <c r="L232" s="42">
        <v>0</v>
      </c>
      <c r="M232" s="42">
        <v>0</v>
      </c>
      <c r="N232" s="42">
        <v>9</v>
      </c>
      <c r="O232" s="42">
        <v>42</v>
      </c>
      <c r="P232" s="42">
        <v>0</v>
      </c>
      <c r="Q232" s="42">
        <v>0</v>
      </c>
      <c r="R232" s="42">
        <v>0</v>
      </c>
      <c r="S232" s="42">
        <v>0</v>
      </c>
      <c r="T232" s="42">
        <v>0</v>
      </c>
      <c r="U232" s="42">
        <v>0</v>
      </c>
      <c r="V232" s="42">
        <v>0</v>
      </c>
      <c r="W232" s="42">
        <v>0</v>
      </c>
      <c r="X232" s="42">
        <v>0</v>
      </c>
    </row>
    <row r="233" spans="1:24" x14ac:dyDescent="0.3">
      <c r="A233" s="3">
        <v>1413</v>
      </c>
      <c r="B233" s="4" t="s">
        <v>228</v>
      </c>
      <c r="C233" s="42">
        <v>14</v>
      </c>
      <c r="D233" s="42">
        <v>0</v>
      </c>
      <c r="E233" s="42">
        <v>1</v>
      </c>
      <c r="F233" s="42">
        <v>3</v>
      </c>
      <c r="G233" s="42">
        <v>0</v>
      </c>
      <c r="H233" s="42">
        <v>19</v>
      </c>
      <c r="I233" s="42">
        <v>2</v>
      </c>
      <c r="J233" s="42">
        <v>7</v>
      </c>
      <c r="K233" s="42">
        <v>4</v>
      </c>
      <c r="L233" s="42">
        <v>3</v>
      </c>
      <c r="M233" s="42">
        <v>1</v>
      </c>
      <c r="N233" s="42">
        <v>0</v>
      </c>
      <c r="O233" s="42">
        <v>0</v>
      </c>
      <c r="P233" s="42">
        <v>0</v>
      </c>
      <c r="Q233" s="42">
        <v>0</v>
      </c>
      <c r="R233" s="42">
        <v>0</v>
      </c>
      <c r="S233" s="42">
        <v>0</v>
      </c>
      <c r="T233" s="42">
        <v>0</v>
      </c>
      <c r="U233" s="42">
        <v>0</v>
      </c>
      <c r="V233" s="42">
        <v>0</v>
      </c>
      <c r="W233" s="42">
        <v>0</v>
      </c>
      <c r="X233" s="42">
        <v>0</v>
      </c>
    </row>
    <row r="234" spans="1:24" x14ac:dyDescent="0.3">
      <c r="A234" s="3">
        <v>1416</v>
      </c>
      <c r="B234" s="4" t="s">
        <v>229</v>
      </c>
      <c r="C234" s="42">
        <v>27</v>
      </c>
      <c r="D234" s="42">
        <v>0</v>
      </c>
      <c r="E234" s="42">
        <v>17</v>
      </c>
      <c r="F234" s="42">
        <v>19</v>
      </c>
      <c r="G234" s="42">
        <v>10</v>
      </c>
      <c r="H234" s="42">
        <v>0</v>
      </c>
      <c r="I234" s="42">
        <v>13</v>
      </c>
      <c r="J234" s="42">
        <v>21</v>
      </c>
      <c r="K234" s="42">
        <v>1</v>
      </c>
      <c r="L234" s="42">
        <v>5</v>
      </c>
      <c r="M234" s="42">
        <v>4</v>
      </c>
      <c r="N234" s="42">
        <v>0</v>
      </c>
      <c r="O234" s="42">
        <v>0</v>
      </c>
      <c r="P234" s="42">
        <v>11</v>
      </c>
      <c r="Q234" s="42">
        <v>0</v>
      </c>
      <c r="R234" s="42">
        <v>0</v>
      </c>
      <c r="S234" s="42">
        <v>0</v>
      </c>
      <c r="T234" s="42">
        <v>0</v>
      </c>
      <c r="U234" s="42">
        <v>0</v>
      </c>
      <c r="V234" s="42">
        <v>0</v>
      </c>
      <c r="W234" s="42">
        <v>1</v>
      </c>
      <c r="X234" s="42">
        <v>0</v>
      </c>
    </row>
    <row r="235" spans="1:24" x14ac:dyDescent="0.3">
      <c r="A235" s="3">
        <v>1417</v>
      </c>
      <c r="B235" s="4" t="s">
        <v>230</v>
      </c>
      <c r="C235" s="42">
        <v>46</v>
      </c>
      <c r="D235" s="42">
        <v>18</v>
      </c>
      <c r="E235" s="42">
        <v>8</v>
      </c>
      <c r="F235" s="42">
        <v>7</v>
      </c>
      <c r="G235" s="42">
        <v>16</v>
      </c>
      <c r="H235" s="42">
        <v>1</v>
      </c>
      <c r="I235" s="42">
        <v>1</v>
      </c>
      <c r="J235" s="42">
        <v>1</v>
      </c>
      <c r="K235" s="42">
        <v>6</v>
      </c>
      <c r="L235" s="42">
        <v>30</v>
      </c>
      <c r="M235" s="42">
        <v>46</v>
      </c>
      <c r="N235" s="42">
        <v>0</v>
      </c>
      <c r="O235" s="42">
        <v>0</v>
      </c>
      <c r="P235" s="42">
        <v>0</v>
      </c>
      <c r="Q235" s="42">
        <v>0</v>
      </c>
      <c r="R235" s="42">
        <v>4</v>
      </c>
      <c r="S235" s="42">
        <v>0</v>
      </c>
      <c r="T235" s="42">
        <v>0</v>
      </c>
      <c r="U235" s="42">
        <v>0</v>
      </c>
      <c r="V235" s="42">
        <v>0</v>
      </c>
      <c r="W235" s="42">
        <v>0</v>
      </c>
      <c r="X235" s="42">
        <v>44</v>
      </c>
    </row>
    <row r="236" spans="1:24" x14ac:dyDescent="0.3">
      <c r="A236" s="3">
        <v>1418</v>
      </c>
      <c r="B236" s="4" t="s">
        <v>231</v>
      </c>
      <c r="C236" s="42">
        <v>1</v>
      </c>
      <c r="D236" s="45" t="s">
        <v>473</v>
      </c>
      <c r="E236" s="42">
        <v>0</v>
      </c>
      <c r="F236" s="42">
        <v>1</v>
      </c>
      <c r="G236" s="42">
        <v>0</v>
      </c>
      <c r="H236" s="42">
        <v>0</v>
      </c>
      <c r="I236" s="42">
        <v>0</v>
      </c>
      <c r="J236" s="42">
        <v>0</v>
      </c>
      <c r="K236" s="42">
        <v>2</v>
      </c>
      <c r="L236" s="42">
        <v>0</v>
      </c>
      <c r="M236" s="42">
        <v>1</v>
      </c>
      <c r="N236" s="42">
        <v>0</v>
      </c>
      <c r="O236" s="45" t="s">
        <v>473</v>
      </c>
      <c r="P236" s="42">
        <v>1</v>
      </c>
      <c r="Q236" s="42">
        <v>0</v>
      </c>
      <c r="R236" s="42">
        <v>0</v>
      </c>
      <c r="S236" s="42">
        <v>0</v>
      </c>
      <c r="T236" s="42">
        <v>0</v>
      </c>
      <c r="U236" s="42">
        <v>1</v>
      </c>
      <c r="V236" s="42">
        <v>0</v>
      </c>
      <c r="W236" s="42">
        <v>0</v>
      </c>
      <c r="X236" s="42">
        <v>0</v>
      </c>
    </row>
    <row r="237" spans="1:24" x14ac:dyDescent="0.3">
      <c r="A237" s="3">
        <v>1419</v>
      </c>
      <c r="B237" s="4" t="s">
        <v>232</v>
      </c>
      <c r="C237" s="42">
        <v>12</v>
      </c>
      <c r="D237" s="42">
        <v>13</v>
      </c>
      <c r="E237" s="42">
        <v>1</v>
      </c>
      <c r="F237" s="42">
        <v>1</v>
      </c>
      <c r="G237" s="42">
        <v>1</v>
      </c>
      <c r="H237" s="42">
        <v>0</v>
      </c>
      <c r="I237" s="42">
        <v>33</v>
      </c>
      <c r="J237" s="42">
        <v>9</v>
      </c>
      <c r="K237" s="42">
        <v>0</v>
      </c>
      <c r="L237" s="42">
        <v>2</v>
      </c>
      <c r="M237" s="42">
        <v>0</v>
      </c>
      <c r="N237" s="42">
        <v>0</v>
      </c>
      <c r="O237" s="42">
        <v>0</v>
      </c>
      <c r="P237" s="42">
        <v>1</v>
      </c>
      <c r="Q237" s="42">
        <v>0</v>
      </c>
      <c r="R237" s="42">
        <v>0</v>
      </c>
      <c r="S237" s="42">
        <v>0</v>
      </c>
      <c r="T237" s="42">
        <v>0</v>
      </c>
      <c r="U237" s="42">
        <v>1</v>
      </c>
      <c r="V237" s="42">
        <v>1</v>
      </c>
      <c r="W237" s="42">
        <v>0</v>
      </c>
      <c r="X237" s="42">
        <v>0</v>
      </c>
    </row>
    <row r="238" spans="1:24" x14ac:dyDescent="0.3">
      <c r="A238" s="3">
        <v>1420</v>
      </c>
      <c r="B238" s="4" t="s">
        <v>233</v>
      </c>
      <c r="C238" s="42">
        <v>60</v>
      </c>
      <c r="D238" s="42">
        <v>38</v>
      </c>
      <c r="E238" s="42">
        <v>10</v>
      </c>
      <c r="F238" s="42">
        <v>4</v>
      </c>
      <c r="G238" s="42">
        <v>2</v>
      </c>
      <c r="H238" s="42">
        <v>27</v>
      </c>
      <c r="I238" s="42">
        <v>2</v>
      </c>
      <c r="J238" s="42">
        <v>23</v>
      </c>
      <c r="K238" s="42">
        <v>22</v>
      </c>
      <c r="L238" s="42">
        <v>2</v>
      </c>
      <c r="M238" s="42">
        <v>0</v>
      </c>
      <c r="N238" s="42">
        <v>0</v>
      </c>
      <c r="O238" s="42">
        <v>30</v>
      </c>
      <c r="P238" s="42">
        <v>0</v>
      </c>
      <c r="Q238" s="42">
        <v>1</v>
      </c>
      <c r="R238" s="42">
        <v>0</v>
      </c>
      <c r="S238" s="42">
        <v>0</v>
      </c>
      <c r="T238" s="42">
        <v>0</v>
      </c>
      <c r="U238" s="42">
        <v>0</v>
      </c>
      <c r="V238" s="42">
        <v>3</v>
      </c>
      <c r="W238" s="42">
        <v>0</v>
      </c>
      <c r="X238" s="42">
        <v>0</v>
      </c>
    </row>
    <row r="239" spans="1:24" x14ac:dyDescent="0.3">
      <c r="A239" s="3">
        <v>1421</v>
      </c>
      <c r="B239" s="4" t="s">
        <v>234</v>
      </c>
      <c r="C239" s="42">
        <v>1</v>
      </c>
      <c r="D239" s="42">
        <v>9</v>
      </c>
      <c r="E239" s="42">
        <v>5</v>
      </c>
      <c r="F239" s="42">
        <v>0</v>
      </c>
      <c r="G239" s="42">
        <v>1</v>
      </c>
      <c r="H239" s="42">
        <v>3</v>
      </c>
      <c r="I239" s="42">
        <v>0</v>
      </c>
      <c r="J239" s="42">
        <v>0</v>
      </c>
      <c r="K239" s="42">
        <v>0</v>
      </c>
      <c r="L239" s="42">
        <v>10</v>
      </c>
      <c r="M239" s="42">
        <v>1</v>
      </c>
      <c r="N239" s="42">
        <v>20</v>
      </c>
      <c r="O239" s="42">
        <v>2</v>
      </c>
      <c r="P239" s="42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42">
        <v>0</v>
      </c>
      <c r="X239" s="42">
        <v>0</v>
      </c>
    </row>
    <row r="240" spans="1:24" x14ac:dyDescent="0.3">
      <c r="A240" s="3">
        <v>1422</v>
      </c>
      <c r="B240" s="4" t="s">
        <v>235</v>
      </c>
      <c r="C240" s="42">
        <v>9</v>
      </c>
      <c r="D240" s="42">
        <v>1</v>
      </c>
      <c r="E240" s="42">
        <v>40</v>
      </c>
      <c r="F240" s="42">
        <v>1</v>
      </c>
      <c r="G240" s="42">
        <v>2</v>
      </c>
      <c r="H240" s="42">
        <v>3</v>
      </c>
      <c r="I240" s="42">
        <v>6</v>
      </c>
      <c r="J240" s="42">
        <v>0</v>
      </c>
      <c r="K240" s="42">
        <v>0</v>
      </c>
      <c r="L240" s="42">
        <v>1</v>
      </c>
      <c r="M240" s="42">
        <v>1</v>
      </c>
      <c r="N240" s="42">
        <v>6</v>
      </c>
      <c r="O240" s="42">
        <v>1</v>
      </c>
      <c r="P240" s="42">
        <v>2</v>
      </c>
      <c r="Q240" s="42">
        <v>88</v>
      </c>
      <c r="R240" s="42">
        <v>2</v>
      </c>
      <c r="S240" s="42">
        <v>0</v>
      </c>
      <c r="T240" s="42">
        <v>1</v>
      </c>
      <c r="U240" s="42">
        <v>0</v>
      </c>
      <c r="V240" s="42">
        <v>1</v>
      </c>
      <c r="W240" s="42">
        <v>11</v>
      </c>
      <c r="X240" s="42">
        <v>0</v>
      </c>
    </row>
    <row r="241" spans="1:24" x14ac:dyDescent="0.3">
      <c r="A241" s="3">
        <v>1424</v>
      </c>
      <c r="B241" s="4" t="s">
        <v>236</v>
      </c>
      <c r="C241" s="42">
        <v>2</v>
      </c>
      <c r="D241" s="42">
        <v>0</v>
      </c>
      <c r="E241" s="42">
        <v>1</v>
      </c>
      <c r="F241" s="42">
        <v>0</v>
      </c>
      <c r="G241" s="42">
        <v>0</v>
      </c>
      <c r="H241" s="42">
        <v>0</v>
      </c>
      <c r="I241" s="42">
        <v>13</v>
      </c>
      <c r="J241" s="42">
        <v>0</v>
      </c>
      <c r="K241" s="42">
        <v>10</v>
      </c>
      <c r="L241" s="42">
        <v>0</v>
      </c>
      <c r="M241" s="42">
        <v>0</v>
      </c>
      <c r="N241" s="42">
        <v>0</v>
      </c>
      <c r="O241" s="42">
        <v>0</v>
      </c>
      <c r="P241" s="42">
        <v>0</v>
      </c>
      <c r="Q241" s="42">
        <v>0</v>
      </c>
      <c r="R241" s="42">
        <v>0</v>
      </c>
      <c r="S241" s="42">
        <v>0</v>
      </c>
      <c r="T241" s="42">
        <v>13</v>
      </c>
      <c r="U241" s="42">
        <v>0</v>
      </c>
      <c r="V241" s="42">
        <v>0</v>
      </c>
      <c r="W241" s="42">
        <v>3</v>
      </c>
      <c r="X241" s="42">
        <v>0</v>
      </c>
    </row>
    <row r="242" spans="1:24" x14ac:dyDescent="0.3">
      <c r="A242" s="3">
        <v>1426</v>
      </c>
      <c r="B242" s="4" t="s">
        <v>237</v>
      </c>
      <c r="C242" s="42">
        <v>22</v>
      </c>
      <c r="D242" s="42">
        <v>35</v>
      </c>
      <c r="E242" s="42">
        <v>29</v>
      </c>
      <c r="F242" s="42">
        <v>5</v>
      </c>
      <c r="G242" s="42">
        <v>9</v>
      </c>
      <c r="H242" s="42">
        <v>100</v>
      </c>
      <c r="I242" s="42">
        <v>55</v>
      </c>
      <c r="J242" s="42">
        <v>8</v>
      </c>
      <c r="K242" s="42">
        <v>16</v>
      </c>
      <c r="L242" s="42">
        <v>2</v>
      </c>
      <c r="M242" s="42">
        <v>27</v>
      </c>
      <c r="N242" s="42">
        <v>1</v>
      </c>
      <c r="O242" s="42">
        <v>11</v>
      </c>
      <c r="P242" s="42">
        <v>3</v>
      </c>
      <c r="Q242" s="42">
        <v>1</v>
      </c>
      <c r="R242" s="42">
        <v>2</v>
      </c>
      <c r="S242" s="42">
        <v>0</v>
      </c>
      <c r="T242" s="42">
        <v>7</v>
      </c>
      <c r="U242" s="42">
        <v>6</v>
      </c>
      <c r="V242" s="42">
        <v>11</v>
      </c>
      <c r="W242" s="42">
        <v>2</v>
      </c>
      <c r="X242" s="42">
        <v>25</v>
      </c>
    </row>
    <row r="243" spans="1:24" x14ac:dyDescent="0.3">
      <c r="A243" s="3">
        <v>1428</v>
      </c>
      <c r="B243" s="4" t="s">
        <v>238</v>
      </c>
      <c r="C243" s="42">
        <v>24</v>
      </c>
      <c r="D243" s="42">
        <v>0</v>
      </c>
      <c r="E243" s="42">
        <v>2</v>
      </c>
      <c r="F243" s="42">
        <v>0</v>
      </c>
      <c r="G243" s="42">
        <v>2</v>
      </c>
      <c r="H243" s="42">
        <v>0</v>
      </c>
      <c r="I243" s="42">
        <v>3</v>
      </c>
      <c r="J243" s="42">
        <v>0</v>
      </c>
      <c r="K243" s="42">
        <v>2</v>
      </c>
      <c r="L243" s="42">
        <v>2</v>
      </c>
      <c r="M243" s="42">
        <v>9</v>
      </c>
      <c r="N243" s="42">
        <v>9</v>
      </c>
      <c r="O243" s="42">
        <v>0</v>
      </c>
      <c r="P243" s="42">
        <v>0</v>
      </c>
      <c r="Q243" s="42">
        <v>6</v>
      </c>
      <c r="R243" s="42">
        <v>0</v>
      </c>
      <c r="S243" s="42">
        <v>1</v>
      </c>
      <c r="T243" s="42">
        <v>0</v>
      </c>
      <c r="U243" s="42">
        <v>0</v>
      </c>
      <c r="V243" s="42">
        <v>3</v>
      </c>
      <c r="W243" s="42">
        <v>0</v>
      </c>
      <c r="X243" s="42">
        <v>2</v>
      </c>
    </row>
    <row r="244" spans="1:24" x14ac:dyDescent="0.3">
      <c r="A244" s="3">
        <v>1429</v>
      </c>
      <c r="B244" s="4" t="s">
        <v>239</v>
      </c>
      <c r="C244" s="42">
        <v>2</v>
      </c>
      <c r="D244" s="42">
        <v>2</v>
      </c>
      <c r="E244" s="42">
        <v>22</v>
      </c>
      <c r="F244" s="42">
        <v>13</v>
      </c>
      <c r="G244" s="42">
        <v>2</v>
      </c>
      <c r="H244" s="42">
        <v>1</v>
      </c>
      <c r="I244" s="42">
        <v>4</v>
      </c>
      <c r="J244" s="42">
        <v>1</v>
      </c>
      <c r="K244" s="42">
        <v>3</v>
      </c>
      <c r="L244" s="42">
        <v>3</v>
      </c>
      <c r="M244" s="42">
        <v>1</v>
      </c>
      <c r="N244" s="42">
        <v>2</v>
      </c>
      <c r="O244" s="42">
        <v>0</v>
      </c>
      <c r="P244" s="42">
        <v>1</v>
      </c>
      <c r="Q244" s="42">
        <v>0</v>
      </c>
      <c r="R244" s="42">
        <v>0</v>
      </c>
      <c r="S244" s="42">
        <v>0</v>
      </c>
      <c r="T244" s="42">
        <v>0</v>
      </c>
      <c r="U244" s="42">
        <v>2</v>
      </c>
      <c r="V244" s="42">
        <v>0</v>
      </c>
      <c r="W244" s="42">
        <v>0</v>
      </c>
      <c r="X244" s="42">
        <v>0</v>
      </c>
    </row>
    <row r="245" spans="1:24" x14ac:dyDescent="0.3">
      <c r="A245" s="3">
        <v>1430</v>
      </c>
      <c r="B245" s="4" t="s">
        <v>240</v>
      </c>
      <c r="C245" s="42">
        <v>9</v>
      </c>
      <c r="D245" s="45" t="s">
        <v>473</v>
      </c>
      <c r="E245" s="42">
        <v>5</v>
      </c>
      <c r="F245" s="45" t="s">
        <v>473</v>
      </c>
      <c r="G245" s="42">
        <v>0</v>
      </c>
      <c r="H245" s="42">
        <v>2</v>
      </c>
      <c r="I245" s="42">
        <v>10</v>
      </c>
      <c r="J245" s="42">
        <v>5</v>
      </c>
      <c r="K245" s="42">
        <v>1</v>
      </c>
      <c r="L245" s="42">
        <v>3</v>
      </c>
      <c r="M245" s="42">
        <v>1</v>
      </c>
      <c r="N245" s="42">
        <v>45</v>
      </c>
      <c r="O245" s="45" t="s">
        <v>473</v>
      </c>
      <c r="P245" s="42">
        <v>5</v>
      </c>
      <c r="Q245" s="45" t="s">
        <v>473</v>
      </c>
      <c r="R245" s="42">
        <v>8</v>
      </c>
      <c r="S245" s="42">
        <v>10</v>
      </c>
      <c r="T245" s="42">
        <v>2</v>
      </c>
      <c r="U245" s="42">
        <v>0</v>
      </c>
      <c r="V245" s="42">
        <v>4</v>
      </c>
      <c r="W245" s="42">
        <v>2</v>
      </c>
      <c r="X245" s="42">
        <v>0</v>
      </c>
    </row>
    <row r="246" spans="1:24" x14ac:dyDescent="0.3">
      <c r="A246" s="3">
        <v>1431</v>
      </c>
      <c r="B246" s="4" t="s">
        <v>241</v>
      </c>
      <c r="C246" s="42">
        <v>15</v>
      </c>
      <c r="D246" s="42">
        <v>30</v>
      </c>
      <c r="E246" s="42">
        <v>1</v>
      </c>
      <c r="F246" s="42">
        <v>18</v>
      </c>
      <c r="G246" s="42">
        <v>10</v>
      </c>
      <c r="H246" s="42">
        <v>6</v>
      </c>
      <c r="I246" s="42">
        <v>17</v>
      </c>
      <c r="J246" s="42">
        <v>17</v>
      </c>
      <c r="K246" s="42">
        <v>45</v>
      </c>
      <c r="L246" s="42">
        <v>1</v>
      </c>
      <c r="M246" s="42">
        <v>3</v>
      </c>
      <c r="N246" s="42">
        <v>14</v>
      </c>
      <c r="O246" s="42">
        <v>0</v>
      </c>
      <c r="P246" s="42">
        <v>0</v>
      </c>
      <c r="Q246" s="42">
        <v>9</v>
      </c>
      <c r="R246" s="42">
        <v>0</v>
      </c>
      <c r="S246" s="42">
        <v>0</v>
      </c>
      <c r="T246" s="42">
        <v>0</v>
      </c>
      <c r="U246" s="42">
        <v>0</v>
      </c>
      <c r="V246" s="42">
        <v>0</v>
      </c>
      <c r="W246" s="42">
        <v>20</v>
      </c>
      <c r="X246" s="42">
        <v>8</v>
      </c>
    </row>
    <row r="247" spans="1:24" x14ac:dyDescent="0.3">
      <c r="A247" s="3">
        <v>1432</v>
      </c>
      <c r="B247" s="4" t="s">
        <v>242</v>
      </c>
      <c r="C247" s="42">
        <v>41</v>
      </c>
      <c r="D247" s="42">
        <v>30</v>
      </c>
      <c r="E247" s="42">
        <v>192</v>
      </c>
      <c r="F247" s="42">
        <v>1</v>
      </c>
      <c r="G247" s="42">
        <v>3</v>
      </c>
      <c r="H247" s="42">
        <v>1</v>
      </c>
      <c r="I247" s="42">
        <v>1</v>
      </c>
      <c r="J247" s="42">
        <v>1</v>
      </c>
      <c r="K247" s="42">
        <v>12</v>
      </c>
      <c r="L247" s="42">
        <v>14</v>
      </c>
      <c r="M247" s="42">
        <v>8</v>
      </c>
      <c r="N247" s="42">
        <v>1</v>
      </c>
      <c r="O247" s="42">
        <v>4</v>
      </c>
      <c r="P247" s="42">
        <v>0</v>
      </c>
      <c r="Q247" s="42">
        <v>0</v>
      </c>
      <c r="R247" s="42">
        <v>0</v>
      </c>
      <c r="S247" s="42">
        <v>0</v>
      </c>
      <c r="T247" s="42">
        <v>0</v>
      </c>
      <c r="U247" s="42">
        <v>1</v>
      </c>
      <c r="V247" s="42">
        <v>0</v>
      </c>
      <c r="W247" s="42">
        <v>0</v>
      </c>
      <c r="X247" s="42">
        <v>1</v>
      </c>
    </row>
    <row r="248" spans="1:24" x14ac:dyDescent="0.3">
      <c r="A248" s="3">
        <v>1433</v>
      </c>
      <c r="B248" s="4" t="s">
        <v>243</v>
      </c>
      <c r="C248" s="42">
        <v>12</v>
      </c>
      <c r="D248" s="42">
        <v>0</v>
      </c>
      <c r="E248" s="42">
        <v>0</v>
      </c>
      <c r="F248" s="42">
        <v>1</v>
      </c>
      <c r="G248" s="42">
        <v>3</v>
      </c>
      <c r="H248" s="42">
        <v>3</v>
      </c>
      <c r="I248" s="42">
        <v>30</v>
      </c>
      <c r="J248" s="42">
        <v>57</v>
      </c>
      <c r="K248" s="42">
        <v>0</v>
      </c>
      <c r="L248" s="42">
        <v>9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42">
        <v>0</v>
      </c>
      <c r="T248" s="42">
        <v>0</v>
      </c>
      <c r="U248" s="42">
        <v>0</v>
      </c>
      <c r="V248" s="42">
        <v>0</v>
      </c>
      <c r="W248" s="42">
        <v>0</v>
      </c>
      <c r="X248" s="42">
        <v>0</v>
      </c>
    </row>
    <row r="249" spans="1:24" x14ac:dyDescent="0.3">
      <c r="A249" s="3">
        <v>1438</v>
      </c>
      <c r="B249" s="4" t="s">
        <v>244</v>
      </c>
      <c r="C249" s="45" t="s">
        <v>473</v>
      </c>
      <c r="D249" s="45" t="s">
        <v>473</v>
      </c>
      <c r="E249" s="45" t="s">
        <v>473</v>
      </c>
      <c r="F249" s="45" t="s">
        <v>473</v>
      </c>
      <c r="G249" s="45" t="s">
        <v>473</v>
      </c>
      <c r="H249" s="45" t="s">
        <v>473</v>
      </c>
      <c r="I249" s="42">
        <v>0</v>
      </c>
      <c r="J249" s="42">
        <v>0</v>
      </c>
      <c r="K249" s="42">
        <v>1</v>
      </c>
      <c r="L249" s="42">
        <v>5</v>
      </c>
      <c r="M249" s="42">
        <v>3</v>
      </c>
      <c r="N249" s="45" t="s">
        <v>473</v>
      </c>
      <c r="O249" s="45" t="s">
        <v>473</v>
      </c>
      <c r="P249" s="45" t="s">
        <v>473</v>
      </c>
      <c r="Q249" s="45" t="s">
        <v>473</v>
      </c>
      <c r="R249" s="45" t="s">
        <v>473</v>
      </c>
      <c r="S249" s="45" t="s">
        <v>473</v>
      </c>
      <c r="T249" s="42">
        <v>0</v>
      </c>
      <c r="U249" s="42">
        <v>34</v>
      </c>
      <c r="V249" s="42">
        <v>1</v>
      </c>
      <c r="W249" s="42">
        <v>2</v>
      </c>
      <c r="X249" s="42">
        <v>0</v>
      </c>
    </row>
    <row r="250" spans="1:24" x14ac:dyDescent="0.3">
      <c r="A250" s="3">
        <v>1439</v>
      </c>
      <c r="B250" s="4" t="s">
        <v>245</v>
      </c>
      <c r="C250" s="45" t="s">
        <v>473</v>
      </c>
      <c r="D250" s="42">
        <v>0</v>
      </c>
      <c r="E250" s="42">
        <v>0</v>
      </c>
      <c r="F250" s="42">
        <v>0</v>
      </c>
      <c r="G250" s="42">
        <v>0</v>
      </c>
      <c r="H250" s="42">
        <v>0</v>
      </c>
      <c r="I250" s="42">
        <v>18</v>
      </c>
      <c r="J250" s="42">
        <v>0</v>
      </c>
      <c r="K250" s="42">
        <v>0</v>
      </c>
      <c r="L250" s="42">
        <v>0</v>
      </c>
      <c r="M250" s="42">
        <v>0</v>
      </c>
      <c r="N250" s="45" t="s">
        <v>473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42">
        <v>0</v>
      </c>
      <c r="V250" s="42">
        <v>0</v>
      </c>
      <c r="W250" s="42">
        <v>0</v>
      </c>
      <c r="X250" s="42">
        <v>0</v>
      </c>
    </row>
    <row r="251" spans="1:24" x14ac:dyDescent="0.3">
      <c r="A251" s="3">
        <v>1441</v>
      </c>
      <c r="B251" s="4" t="s">
        <v>246</v>
      </c>
      <c r="C251" s="42">
        <v>1</v>
      </c>
      <c r="D251" s="42">
        <v>1</v>
      </c>
      <c r="E251" s="42">
        <v>19</v>
      </c>
      <c r="F251" s="42">
        <v>8</v>
      </c>
      <c r="G251" s="42">
        <v>21</v>
      </c>
      <c r="H251" s="42">
        <v>6</v>
      </c>
      <c r="I251" s="42">
        <v>3</v>
      </c>
      <c r="J251" s="42">
        <v>3</v>
      </c>
      <c r="K251" s="42">
        <v>0</v>
      </c>
      <c r="L251" s="42">
        <v>1</v>
      </c>
      <c r="M251" s="42">
        <v>30</v>
      </c>
      <c r="N251" s="42">
        <v>24</v>
      </c>
      <c r="O251" s="42">
        <v>1</v>
      </c>
      <c r="P251" s="42">
        <v>0</v>
      </c>
      <c r="Q251" s="42">
        <v>0</v>
      </c>
      <c r="R251" s="42">
        <v>2</v>
      </c>
      <c r="S251" s="42">
        <v>10</v>
      </c>
      <c r="T251" s="42">
        <v>1</v>
      </c>
      <c r="U251" s="42">
        <v>3</v>
      </c>
      <c r="V251" s="42">
        <v>0</v>
      </c>
      <c r="W251" s="42">
        <v>0</v>
      </c>
      <c r="X251" s="42">
        <v>0</v>
      </c>
    </row>
    <row r="252" spans="1:24" x14ac:dyDescent="0.3">
      <c r="A252" s="3">
        <v>1443</v>
      </c>
      <c r="B252" s="4" t="s">
        <v>247</v>
      </c>
      <c r="C252" s="42">
        <v>67</v>
      </c>
      <c r="D252" s="42">
        <v>4</v>
      </c>
      <c r="E252" s="42">
        <v>15</v>
      </c>
      <c r="F252" s="42">
        <v>88</v>
      </c>
      <c r="G252" s="42">
        <v>37</v>
      </c>
      <c r="H252" s="42">
        <v>12</v>
      </c>
      <c r="I252" s="42">
        <v>6</v>
      </c>
      <c r="J252" s="42">
        <v>2</v>
      </c>
      <c r="K252" s="42">
        <v>7</v>
      </c>
      <c r="L252" s="42">
        <v>13</v>
      </c>
      <c r="M252" s="42">
        <v>4</v>
      </c>
      <c r="N252" s="42">
        <v>8</v>
      </c>
      <c r="O252" s="42">
        <v>2</v>
      </c>
      <c r="P252" s="42">
        <v>1</v>
      </c>
      <c r="Q252" s="42">
        <v>4</v>
      </c>
      <c r="R252" s="42">
        <v>2</v>
      </c>
      <c r="S252" s="42">
        <v>4</v>
      </c>
      <c r="T252" s="42">
        <v>6</v>
      </c>
      <c r="U252" s="42">
        <v>0</v>
      </c>
      <c r="V252" s="42">
        <v>5</v>
      </c>
      <c r="W252" s="42">
        <v>53</v>
      </c>
      <c r="X252" s="42">
        <v>9</v>
      </c>
    </row>
    <row r="253" spans="1:24" x14ac:dyDescent="0.3">
      <c r="A253" s="3">
        <v>1444</v>
      </c>
      <c r="B253" s="4" t="s">
        <v>248</v>
      </c>
      <c r="C253" s="42">
        <v>41</v>
      </c>
      <c r="D253" s="42">
        <v>0</v>
      </c>
      <c r="E253" s="42">
        <v>1</v>
      </c>
      <c r="F253" s="42">
        <v>0</v>
      </c>
      <c r="G253" s="42">
        <v>5</v>
      </c>
      <c r="H253" s="42">
        <v>0</v>
      </c>
      <c r="I253" s="42">
        <v>1</v>
      </c>
      <c r="J253" s="42">
        <v>0</v>
      </c>
      <c r="K253" s="42">
        <v>4</v>
      </c>
      <c r="L253" s="42">
        <v>0</v>
      </c>
      <c r="M253" s="42">
        <v>0</v>
      </c>
      <c r="N253" s="42">
        <v>233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42">
        <v>0</v>
      </c>
    </row>
    <row r="254" spans="1:24" x14ac:dyDescent="0.3">
      <c r="A254" s="3">
        <v>1445</v>
      </c>
      <c r="B254" s="4" t="s">
        <v>249</v>
      </c>
      <c r="C254" s="42">
        <v>2</v>
      </c>
      <c r="D254" s="42">
        <v>99</v>
      </c>
      <c r="E254" s="42">
        <v>19</v>
      </c>
      <c r="F254" s="42">
        <v>1</v>
      </c>
      <c r="G254" s="42">
        <v>9</v>
      </c>
      <c r="H254" s="42">
        <v>6</v>
      </c>
      <c r="I254" s="42">
        <v>5</v>
      </c>
      <c r="J254" s="42">
        <v>5</v>
      </c>
      <c r="K254" s="42">
        <v>4</v>
      </c>
      <c r="L254" s="42">
        <v>5</v>
      </c>
      <c r="M254" s="42">
        <v>3</v>
      </c>
      <c r="N254" s="42">
        <v>0</v>
      </c>
      <c r="O254" s="42">
        <v>1</v>
      </c>
      <c r="P254" s="42">
        <v>42</v>
      </c>
      <c r="Q254" s="42">
        <v>0</v>
      </c>
      <c r="R254" s="42">
        <v>0</v>
      </c>
      <c r="S254" s="42">
        <v>0</v>
      </c>
      <c r="T254" s="42">
        <v>0</v>
      </c>
      <c r="U254" s="42">
        <v>3</v>
      </c>
      <c r="V254" s="42">
        <v>0</v>
      </c>
      <c r="W254" s="42">
        <v>4</v>
      </c>
      <c r="X254" s="42">
        <v>2</v>
      </c>
    </row>
    <row r="255" spans="1:24" x14ac:dyDescent="0.3">
      <c r="A255" s="3">
        <v>1449</v>
      </c>
      <c r="B255" s="4" t="s">
        <v>250</v>
      </c>
      <c r="C255" s="42">
        <v>27</v>
      </c>
      <c r="D255" s="42">
        <v>71</v>
      </c>
      <c r="E255" s="42">
        <v>20</v>
      </c>
      <c r="F255" s="42">
        <v>14</v>
      </c>
      <c r="G255" s="42">
        <v>4</v>
      </c>
      <c r="H255" s="42">
        <v>20</v>
      </c>
      <c r="I255" s="42">
        <v>17</v>
      </c>
      <c r="J255" s="42">
        <v>1</v>
      </c>
      <c r="K255" s="42">
        <v>6</v>
      </c>
      <c r="L255" s="42">
        <v>4</v>
      </c>
      <c r="M255" s="42">
        <v>2</v>
      </c>
      <c r="N255" s="42">
        <v>32</v>
      </c>
      <c r="O255" s="42">
        <v>23</v>
      </c>
      <c r="P255" s="42">
        <v>0</v>
      </c>
      <c r="Q255" s="42">
        <v>5</v>
      </c>
      <c r="R255" s="42">
        <v>0</v>
      </c>
      <c r="S255" s="42">
        <v>1</v>
      </c>
      <c r="T255" s="42">
        <v>21</v>
      </c>
      <c r="U255" s="42">
        <v>9</v>
      </c>
      <c r="V255" s="42">
        <v>0</v>
      </c>
      <c r="W255" s="42">
        <v>0</v>
      </c>
      <c r="X255" s="42">
        <v>0</v>
      </c>
    </row>
    <row r="256" spans="1:24" x14ac:dyDescent="0.3">
      <c r="A256" s="3">
        <v>1502</v>
      </c>
      <c r="B256" s="4" t="s">
        <v>251</v>
      </c>
      <c r="C256" s="42">
        <v>5</v>
      </c>
      <c r="D256" s="42">
        <v>10</v>
      </c>
      <c r="E256" s="42">
        <v>29</v>
      </c>
      <c r="F256" s="42">
        <v>123</v>
      </c>
      <c r="G256" s="42">
        <v>16</v>
      </c>
      <c r="H256" s="42">
        <v>2</v>
      </c>
      <c r="I256" s="42">
        <v>33</v>
      </c>
      <c r="J256" s="42">
        <v>52</v>
      </c>
      <c r="K256" s="42">
        <v>12</v>
      </c>
      <c r="L256" s="42">
        <v>57</v>
      </c>
      <c r="M256" s="42">
        <v>216</v>
      </c>
      <c r="N256" s="42">
        <v>0</v>
      </c>
      <c r="O256" s="42">
        <v>9</v>
      </c>
      <c r="P256" s="42">
        <v>0</v>
      </c>
      <c r="Q256" s="42">
        <v>5</v>
      </c>
      <c r="R256" s="42">
        <v>14</v>
      </c>
      <c r="S256" s="42">
        <v>0</v>
      </c>
      <c r="T256" s="42">
        <v>102</v>
      </c>
      <c r="U256" s="42">
        <v>23</v>
      </c>
      <c r="V256" s="42">
        <v>14</v>
      </c>
      <c r="W256" s="42">
        <v>44</v>
      </c>
      <c r="X256" s="42">
        <v>360</v>
      </c>
    </row>
    <row r="257" spans="1:24" x14ac:dyDescent="0.3">
      <c r="A257" s="3">
        <v>1504</v>
      </c>
      <c r="B257" s="4" t="s">
        <v>252</v>
      </c>
      <c r="C257" s="42">
        <v>11</v>
      </c>
      <c r="D257" s="42">
        <v>37</v>
      </c>
      <c r="E257" s="42">
        <v>31</v>
      </c>
      <c r="F257" s="42">
        <v>40</v>
      </c>
      <c r="G257" s="42">
        <v>9</v>
      </c>
      <c r="H257" s="42">
        <v>15</v>
      </c>
      <c r="I257" s="42">
        <v>69</v>
      </c>
      <c r="J257" s="42">
        <v>17</v>
      </c>
      <c r="K257" s="42">
        <v>16</v>
      </c>
      <c r="L257" s="42">
        <v>17</v>
      </c>
      <c r="M257" s="42">
        <v>26</v>
      </c>
      <c r="N257" s="42">
        <v>3</v>
      </c>
      <c r="O257" s="42">
        <v>43</v>
      </c>
      <c r="P257" s="42">
        <v>7</v>
      </c>
      <c r="Q257" s="42">
        <v>95</v>
      </c>
      <c r="R257" s="42">
        <v>0</v>
      </c>
      <c r="S257" s="42">
        <v>0</v>
      </c>
      <c r="T257" s="42">
        <v>0</v>
      </c>
      <c r="U257" s="42">
        <v>1</v>
      </c>
      <c r="V257" s="42">
        <v>8</v>
      </c>
      <c r="W257" s="42">
        <v>1</v>
      </c>
      <c r="X257" s="42">
        <v>0</v>
      </c>
    </row>
    <row r="258" spans="1:24" x14ac:dyDescent="0.3">
      <c r="A258" s="3">
        <v>1505</v>
      </c>
      <c r="B258" s="6" t="s">
        <v>253</v>
      </c>
      <c r="C258" s="42">
        <v>1</v>
      </c>
      <c r="D258" s="42">
        <v>8</v>
      </c>
      <c r="E258" s="42">
        <v>0</v>
      </c>
      <c r="F258" s="42">
        <v>4</v>
      </c>
      <c r="G258" s="42">
        <v>6</v>
      </c>
      <c r="H258" s="42">
        <v>5</v>
      </c>
      <c r="I258" s="42">
        <v>0</v>
      </c>
      <c r="J258" s="42">
        <v>3</v>
      </c>
      <c r="K258" s="42">
        <v>1</v>
      </c>
      <c r="L258" s="42">
        <v>6</v>
      </c>
      <c r="M258" s="42">
        <v>2</v>
      </c>
      <c r="N258" s="42">
        <v>0</v>
      </c>
      <c r="O258" s="42">
        <v>5</v>
      </c>
      <c r="P258" s="42">
        <v>0</v>
      </c>
      <c r="Q258" s="42">
        <v>2</v>
      </c>
      <c r="R258" s="42">
        <v>0</v>
      </c>
      <c r="S258" s="42">
        <v>3</v>
      </c>
      <c r="T258" s="42">
        <v>0</v>
      </c>
      <c r="U258" s="42">
        <v>0</v>
      </c>
      <c r="V258" s="42">
        <v>0</v>
      </c>
      <c r="W258" s="42">
        <v>0</v>
      </c>
      <c r="X258" s="42">
        <v>3</v>
      </c>
    </row>
    <row r="259" spans="1:24" x14ac:dyDescent="0.3">
      <c r="A259" s="3">
        <v>1511</v>
      </c>
      <c r="B259" s="4" t="s">
        <v>254</v>
      </c>
      <c r="C259" s="42">
        <v>10</v>
      </c>
      <c r="D259" s="42">
        <v>4</v>
      </c>
      <c r="E259" s="42">
        <v>0</v>
      </c>
      <c r="F259" s="45" t="s">
        <v>473</v>
      </c>
      <c r="G259" s="42">
        <v>0</v>
      </c>
      <c r="H259" s="42">
        <v>0</v>
      </c>
      <c r="I259" s="42">
        <v>0</v>
      </c>
      <c r="J259" s="42">
        <v>5</v>
      </c>
      <c r="K259" s="42">
        <v>3</v>
      </c>
      <c r="L259" s="42">
        <v>3</v>
      </c>
      <c r="M259" s="42">
        <v>0</v>
      </c>
      <c r="N259" s="42">
        <v>2</v>
      </c>
      <c r="O259" s="42">
        <v>0</v>
      </c>
      <c r="P259" s="42">
        <v>2</v>
      </c>
      <c r="Q259" s="45" t="s">
        <v>473</v>
      </c>
      <c r="R259" s="42">
        <v>9</v>
      </c>
      <c r="S259" s="42">
        <v>0</v>
      </c>
      <c r="T259" s="42">
        <v>0</v>
      </c>
      <c r="U259" s="42">
        <v>0</v>
      </c>
      <c r="V259" s="42">
        <v>1</v>
      </c>
      <c r="W259" s="42">
        <v>2</v>
      </c>
      <c r="X259" s="42">
        <v>0</v>
      </c>
    </row>
    <row r="260" spans="1:24" x14ac:dyDescent="0.3">
      <c r="A260" s="3">
        <v>1514</v>
      </c>
      <c r="B260" s="4" t="s">
        <v>115</v>
      </c>
      <c r="C260" s="42">
        <v>16</v>
      </c>
      <c r="D260" s="42">
        <v>8</v>
      </c>
      <c r="E260" s="42">
        <v>5</v>
      </c>
      <c r="F260" s="42">
        <v>19</v>
      </c>
      <c r="G260" s="42">
        <v>10</v>
      </c>
      <c r="H260" s="42">
        <v>7</v>
      </c>
      <c r="I260" s="42">
        <v>5</v>
      </c>
      <c r="J260" s="42">
        <v>2</v>
      </c>
      <c r="K260" s="42">
        <v>3</v>
      </c>
      <c r="L260" s="42">
        <v>4</v>
      </c>
      <c r="M260" s="42">
        <v>31</v>
      </c>
      <c r="N260" s="42">
        <v>0</v>
      </c>
      <c r="O260" s="42">
        <v>16</v>
      </c>
      <c r="P260" s="42">
        <v>3</v>
      </c>
      <c r="Q260" s="42">
        <v>0</v>
      </c>
      <c r="R260" s="42">
        <v>0</v>
      </c>
      <c r="S260" s="42">
        <v>0</v>
      </c>
      <c r="T260" s="42">
        <v>0</v>
      </c>
      <c r="U260" s="42">
        <v>0</v>
      </c>
      <c r="V260" s="42">
        <v>1</v>
      </c>
      <c r="W260" s="42">
        <v>0</v>
      </c>
      <c r="X260" s="42">
        <v>4</v>
      </c>
    </row>
    <row r="261" spans="1:24" x14ac:dyDescent="0.3">
      <c r="A261" s="3">
        <v>1515</v>
      </c>
      <c r="B261" s="4" t="s">
        <v>255</v>
      </c>
      <c r="C261" s="42">
        <v>2</v>
      </c>
      <c r="D261" s="42">
        <v>0</v>
      </c>
      <c r="E261" s="42">
        <v>0</v>
      </c>
      <c r="F261" s="42">
        <v>0</v>
      </c>
      <c r="G261" s="42">
        <v>0</v>
      </c>
      <c r="H261" s="42">
        <v>1</v>
      </c>
      <c r="I261" s="42">
        <v>48</v>
      </c>
      <c r="J261" s="42">
        <v>13</v>
      </c>
      <c r="K261" s="42">
        <v>122</v>
      </c>
      <c r="L261" s="42">
        <v>0</v>
      </c>
      <c r="M261" s="42">
        <v>4</v>
      </c>
      <c r="N261" s="42">
        <v>0</v>
      </c>
      <c r="O261" s="42">
        <v>0</v>
      </c>
      <c r="P261" s="42">
        <v>0</v>
      </c>
      <c r="Q261" s="42">
        <v>0</v>
      </c>
      <c r="R261" s="42">
        <v>1</v>
      </c>
      <c r="S261" s="42">
        <v>0</v>
      </c>
      <c r="T261" s="42">
        <v>2</v>
      </c>
      <c r="U261" s="42">
        <v>0</v>
      </c>
      <c r="V261" s="42">
        <v>1</v>
      </c>
      <c r="W261" s="42">
        <v>0</v>
      </c>
      <c r="X261" s="42">
        <v>0</v>
      </c>
    </row>
    <row r="262" spans="1:24" x14ac:dyDescent="0.3">
      <c r="A262" s="3">
        <v>1516</v>
      </c>
      <c r="B262" s="4" t="s">
        <v>256</v>
      </c>
      <c r="C262" s="42">
        <v>1</v>
      </c>
      <c r="D262" s="42">
        <v>0</v>
      </c>
      <c r="E262" s="42">
        <v>2</v>
      </c>
      <c r="F262" s="42">
        <v>0</v>
      </c>
      <c r="G262" s="42">
        <v>0</v>
      </c>
      <c r="H262" s="42">
        <v>11</v>
      </c>
      <c r="I262" s="42">
        <v>1</v>
      </c>
      <c r="J262" s="42">
        <v>0</v>
      </c>
      <c r="K262" s="42">
        <v>1</v>
      </c>
      <c r="L262" s="42">
        <v>6</v>
      </c>
      <c r="M262" s="42">
        <v>1</v>
      </c>
      <c r="N262" s="42">
        <v>0</v>
      </c>
      <c r="O262" s="42">
        <v>0</v>
      </c>
      <c r="P262" s="42">
        <v>0</v>
      </c>
      <c r="Q262" s="42">
        <v>2</v>
      </c>
      <c r="R262" s="42">
        <v>0</v>
      </c>
      <c r="S262" s="42">
        <v>65</v>
      </c>
      <c r="T262" s="42">
        <v>0</v>
      </c>
      <c r="U262" s="42">
        <v>14</v>
      </c>
      <c r="V262" s="42">
        <v>12</v>
      </c>
      <c r="W262" s="42">
        <v>0</v>
      </c>
      <c r="X262" s="42">
        <v>0</v>
      </c>
    </row>
    <row r="263" spans="1:24" x14ac:dyDescent="0.3">
      <c r="A263" s="3">
        <v>1517</v>
      </c>
      <c r="B263" s="4" t="s">
        <v>257</v>
      </c>
      <c r="C263" s="42">
        <v>0</v>
      </c>
      <c r="D263" s="42">
        <v>0</v>
      </c>
      <c r="E263" s="42">
        <v>0</v>
      </c>
      <c r="F263" s="42">
        <v>1</v>
      </c>
      <c r="G263" s="42">
        <v>1</v>
      </c>
      <c r="H263" s="42">
        <v>0</v>
      </c>
      <c r="I263" s="42">
        <v>13</v>
      </c>
      <c r="J263" s="42">
        <v>0</v>
      </c>
      <c r="K263" s="42">
        <v>52</v>
      </c>
      <c r="L263" s="42">
        <v>3</v>
      </c>
      <c r="M263" s="42">
        <v>14</v>
      </c>
      <c r="N263" s="42">
        <v>0</v>
      </c>
      <c r="O263" s="42">
        <v>0</v>
      </c>
      <c r="P263" s="42">
        <v>0</v>
      </c>
      <c r="Q263" s="42">
        <v>0</v>
      </c>
      <c r="R263" s="42">
        <v>0</v>
      </c>
      <c r="S263" s="42">
        <v>0</v>
      </c>
      <c r="T263" s="42">
        <v>28</v>
      </c>
      <c r="U263" s="42">
        <v>0</v>
      </c>
      <c r="V263" s="42">
        <v>11</v>
      </c>
      <c r="W263" s="42">
        <v>8</v>
      </c>
      <c r="X263" s="42">
        <v>0</v>
      </c>
    </row>
    <row r="264" spans="1:24" x14ac:dyDescent="0.3">
      <c r="A264" s="3">
        <v>1519</v>
      </c>
      <c r="B264" s="4" t="s">
        <v>258</v>
      </c>
      <c r="C264" s="42">
        <v>50</v>
      </c>
      <c r="D264" s="42">
        <v>0</v>
      </c>
      <c r="E264" s="42">
        <v>221</v>
      </c>
      <c r="F264" s="42">
        <v>0</v>
      </c>
      <c r="G264" s="42">
        <v>3</v>
      </c>
      <c r="H264" s="42">
        <v>0</v>
      </c>
      <c r="I264" s="42">
        <v>12</v>
      </c>
      <c r="J264" s="42">
        <v>10</v>
      </c>
      <c r="K264" s="42">
        <v>15</v>
      </c>
      <c r="L264" s="42">
        <v>1</v>
      </c>
      <c r="M264" s="42">
        <v>3</v>
      </c>
      <c r="N264" s="42">
        <v>27</v>
      </c>
      <c r="O264" s="42">
        <v>0</v>
      </c>
      <c r="P264" s="42">
        <v>200</v>
      </c>
      <c r="Q264" s="42">
        <v>0</v>
      </c>
      <c r="R264" s="42">
        <v>0</v>
      </c>
      <c r="S264" s="42">
        <v>0</v>
      </c>
      <c r="T264" s="42">
        <v>2</v>
      </c>
      <c r="U264" s="42">
        <v>32</v>
      </c>
      <c r="V264" s="42">
        <v>0</v>
      </c>
      <c r="W264" s="42">
        <v>0</v>
      </c>
      <c r="X264" s="42">
        <v>6</v>
      </c>
    </row>
    <row r="265" spans="1:24" x14ac:dyDescent="0.3">
      <c r="A265" s="3">
        <v>1520</v>
      </c>
      <c r="B265" s="4" t="s">
        <v>259</v>
      </c>
      <c r="C265" s="42">
        <v>75</v>
      </c>
      <c r="D265" s="42">
        <v>21</v>
      </c>
      <c r="E265" s="42">
        <v>304</v>
      </c>
      <c r="F265" s="42">
        <v>39</v>
      </c>
      <c r="G265" s="42">
        <v>52</v>
      </c>
      <c r="H265" s="42">
        <v>29</v>
      </c>
      <c r="I265" s="42">
        <v>14</v>
      </c>
      <c r="J265" s="42">
        <v>15</v>
      </c>
      <c r="K265" s="42">
        <v>45</v>
      </c>
      <c r="L265" s="42">
        <v>9</v>
      </c>
      <c r="M265" s="42">
        <v>43</v>
      </c>
      <c r="N265" s="42">
        <v>14</v>
      </c>
      <c r="O265" s="42">
        <v>1</v>
      </c>
      <c r="P265" s="42">
        <v>179</v>
      </c>
      <c r="Q265" s="42">
        <v>0</v>
      </c>
      <c r="R265" s="42">
        <v>7</v>
      </c>
      <c r="S265" s="42">
        <v>0</v>
      </c>
      <c r="T265" s="42">
        <v>81</v>
      </c>
      <c r="U265" s="42">
        <v>86</v>
      </c>
      <c r="V265" s="42">
        <v>24</v>
      </c>
      <c r="W265" s="42">
        <v>10</v>
      </c>
      <c r="X265" s="42">
        <v>14</v>
      </c>
    </row>
    <row r="266" spans="1:24" x14ac:dyDescent="0.3">
      <c r="A266" s="3">
        <v>1523</v>
      </c>
      <c r="B266" s="4" t="s">
        <v>260</v>
      </c>
      <c r="C266" s="42">
        <v>2</v>
      </c>
      <c r="D266" s="42">
        <v>10</v>
      </c>
      <c r="E266" s="42">
        <v>11</v>
      </c>
      <c r="F266" s="42">
        <v>1</v>
      </c>
      <c r="G266" s="42">
        <v>0</v>
      </c>
      <c r="H266" s="42">
        <v>19</v>
      </c>
      <c r="I266" s="42">
        <v>5</v>
      </c>
      <c r="J266" s="42">
        <v>16</v>
      </c>
      <c r="K266" s="42">
        <v>3</v>
      </c>
      <c r="L266" s="42">
        <v>2</v>
      </c>
      <c r="M266" s="42">
        <v>1</v>
      </c>
      <c r="N266" s="42">
        <v>5</v>
      </c>
      <c r="O266" s="42">
        <v>0</v>
      </c>
      <c r="P266" s="42">
        <v>0</v>
      </c>
      <c r="Q266" s="42">
        <v>1</v>
      </c>
      <c r="R266" s="42">
        <v>0</v>
      </c>
      <c r="S266" s="42">
        <v>3</v>
      </c>
      <c r="T266" s="42">
        <v>0</v>
      </c>
      <c r="U266" s="42">
        <v>0</v>
      </c>
      <c r="V266" s="42">
        <v>0</v>
      </c>
      <c r="W266" s="42">
        <v>0</v>
      </c>
      <c r="X266" s="42">
        <v>0</v>
      </c>
    </row>
    <row r="267" spans="1:24" x14ac:dyDescent="0.3">
      <c r="A267" s="3">
        <v>1524</v>
      </c>
      <c r="B267" s="4" t="s">
        <v>261</v>
      </c>
      <c r="C267" s="42">
        <v>12</v>
      </c>
      <c r="D267" s="42">
        <v>21</v>
      </c>
      <c r="E267" s="42">
        <v>0</v>
      </c>
      <c r="F267" s="42">
        <v>1</v>
      </c>
      <c r="G267" s="42">
        <v>3</v>
      </c>
      <c r="H267" s="42">
        <v>0</v>
      </c>
      <c r="I267" s="42">
        <v>0</v>
      </c>
      <c r="J267" s="42">
        <v>2</v>
      </c>
      <c r="K267" s="42">
        <v>4</v>
      </c>
      <c r="L267" s="42">
        <v>8</v>
      </c>
      <c r="M267" s="42">
        <v>0</v>
      </c>
      <c r="N267" s="42">
        <v>10</v>
      </c>
      <c r="O267" s="42">
        <v>13</v>
      </c>
      <c r="P267" s="42">
        <v>1</v>
      </c>
      <c r="Q267" s="42">
        <v>0</v>
      </c>
      <c r="R267" s="42">
        <v>5</v>
      </c>
      <c r="S267" s="42">
        <v>14</v>
      </c>
      <c r="T267" s="42">
        <v>0</v>
      </c>
      <c r="U267" s="42">
        <v>0</v>
      </c>
      <c r="V267" s="42">
        <v>0</v>
      </c>
      <c r="W267" s="42">
        <v>0</v>
      </c>
      <c r="X267" s="42">
        <v>0</v>
      </c>
    </row>
    <row r="268" spans="1:24" x14ac:dyDescent="0.3">
      <c r="A268" s="3">
        <v>1525</v>
      </c>
      <c r="B268" s="4" t="s">
        <v>262</v>
      </c>
      <c r="C268" s="42">
        <v>26</v>
      </c>
      <c r="D268" s="42">
        <v>4</v>
      </c>
      <c r="E268" s="42">
        <v>6</v>
      </c>
      <c r="F268" s="42">
        <v>6</v>
      </c>
      <c r="G268" s="42">
        <v>21</v>
      </c>
      <c r="H268" s="42">
        <v>2</v>
      </c>
      <c r="I268" s="42">
        <v>0</v>
      </c>
      <c r="J268" s="42">
        <v>70</v>
      </c>
      <c r="K268" s="42">
        <v>4</v>
      </c>
      <c r="L268" s="42">
        <v>0</v>
      </c>
      <c r="M268" s="42">
        <v>2</v>
      </c>
      <c r="N268" s="42">
        <v>11</v>
      </c>
      <c r="O268" s="42">
        <v>3</v>
      </c>
      <c r="P268" s="42">
        <v>0</v>
      </c>
      <c r="Q268" s="42">
        <v>0</v>
      </c>
      <c r="R268" s="42">
        <v>10</v>
      </c>
      <c r="S268" s="42">
        <v>0</v>
      </c>
      <c r="T268" s="42">
        <v>40</v>
      </c>
      <c r="U268" s="42">
        <v>41</v>
      </c>
      <c r="V268" s="42">
        <v>0</v>
      </c>
      <c r="W268" s="42">
        <v>0</v>
      </c>
      <c r="X268" s="42">
        <v>0</v>
      </c>
    </row>
    <row r="269" spans="1:24" x14ac:dyDescent="0.3">
      <c r="A269" s="3">
        <v>1526</v>
      </c>
      <c r="B269" s="4" t="s">
        <v>263</v>
      </c>
      <c r="C269" s="42">
        <v>2</v>
      </c>
      <c r="D269" s="42">
        <v>0</v>
      </c>
      <c r="E269" s="42">
        <v>30</v>
      </c>
      <c r="F269" s="42">
        <v>10</v>
      </c>
      <c r="G269" s="42">
        <v>2</v>
      </c>
      <c r="H269" s="42">
        <v>6</v>
      </c>
      <c r="I269" s="42">
        <v>0</v>
      </c>
      <c r="J269" s="42">
        <v>0</v>
      </c>
      <c r="K269" s="42">
        <v>5</v>
      </c>
      <c r="L269" s="42">
        <v>0</v>
      </c>
      <c r="M269" s="42">
        <v>0</v>
      </c>
      <c r="N269" s="42">
        <v>0</v>
      </c>
      <c r="O269" s="42">
        <v>0</v>
      </c>
      <c r="P269" s="42">
        <v>3</v>
      </c>
      <c r="Q269" s="42">
        <v>0</v>
      </c>
      <c r="R269" s="42">
        <v>0</v>
      </c>
      <c r="S269" s="42">
        <v>8</v>
      </c>
      <c r="T269" s="42">
        <v>0</v>
      </c>
      <c r="U269" s="42">
        <v>0</v>
      </c>
      <c r="V269" s="42">
        <v>0</v>
      </c>
      <c r="W269" s="42">
        <v>0</v>
      </c>
      <c r="X269" s="42">
        <v>0</v>
      </c>
    </row>
    <row r="270" spans="1:24" x14ac:dyDescent="0.3">
      <c r="A270" s="3">
        <v>1528</v>
      </c>
      <c r="B270" s="4" t="s">
        <v>264</v>
      </c>
      <c r="C270" s="42">
        <v>27</v>
      </c>
      <c r="D270" s="42">
        <v>27</v>
      </c>
      <c r="E270" s="42">
        <v>6</v>
      </c>
      <c r="F270" s="42">
        <v>15</v>
      </c>
      <c r="G270" s="42">
        <v>20</v>
      </c>
      <c r="H270" s="42">
        <v>2</v>
      </c>
      <c r="I270" s="42">
        <v>4</v>
      </c>
      <c r="J270" s="42">
        <v>1</v>
      </c>
      <c r="K270" s="42">
        <v>2</v>
      </c>
      <c r="L270" s="42">
        <v>2</v>
      </c>
      <c r="M270" s="42">
        <v>6</v>
      </c>
      <c r="N270" s="42">
        <v>4</v>
      </c>
      <c r="O270" s="42">
        <v>165</v>
      </c>
      <c r="P270" s="42">
        <v>1</v>
      </c>
      <c r="Q270" s="42">
        <v>21</v>
      </c>
      <c r="R270" s="42">
        <v>8</v>
      </c>
      <c r="S270" s="42">
        <v>0</v>
      </c>
      <c r="T270" s="42">
        <v>0</v>
      </c>
      <c r="U270" s="42">
        <v>0</v>
      </c>
      <c r="V270" s="42">
        <v>0</v>
      </c>
      <c r="W270" s="42">
        <v>0</v>
      </c>
      <c r="X270" s="42">
        <v>0</v>
      </c>
    </row>
    <row r="271" spans="1:24" x14ac:dyDescent="0.3">
      <c r="A271" s="3">
        <v>1529</v>
      </c>
      <c r="B271" s="4" t="s">
        <v>265</v>
      </c>
      <c r="C271" s="42">
        <v>22</v>
      </c>
      <c r="D271" s="42">
        <v>4</v>
      </c>
      <c r="E271" s="42">
        <v>9</v>
      </c>
      <c r="F271" s="42">
        <v>0</v>
      </c>
      <c r="G271" s="42">
        <v>1</v>
      </c>
      <c r="H271" s="42">
        <v>1</v>
      </c>
      <c r="I271" s="42">
        <v>0</v>
      </c>
      <c r="J271" s="42">
        <v>1</v>
      </c>
      <c r="K271" s="42">
        <v>1</v>
      </c>
      <c r="L271" s="42">
        <v>2</v>
      </c>
      <c r="M271" s="42">
        <v>18</v>
      </c>
      <c r="N271" s="42">
        <v>10</v>
      </c>
      <c r="O271" s="42">
        <v>1</v>
      </c>
      <c r="P271" s="42">
        <v>0</v>
      </c>
      <c r="Q271" s="42">
        <v>21</v>
      </c>
      <c r="R271" s="42">
        <v>0</v>
      </c>
      <c r="S271" s="42">
        <v>0</v>
      </c>
      <c r="T271" s="42">
        <v>0</v>
      </c>
      <c r="U271" s="42">
        <v>0</v>
      </c>
      <c r="V271" s="42">
        <v>0</v>
      </c>
      <c r="W271" s="42">
        <v>0</v>
      </c>
      <c r="X271" s="42">
        <v>0</v>
      </c>
    </row>
    <row r="272" spans="1:24" x14ac:dyDescent="0.3">
      <c r="A272" s="3">
        <v>1531</v>
      </c>
      <c r="B272" s="4" t="s">
        <v>266</v>
      </c>
      <c r="C272" s="42">
        <v>0</v>
      </c>
      <c r="D272" s="42">
        <v>1</v>
      </c>
      <c r="E272" s="42">
        <v>0</v>
      </c>
      <c r="F272" s="42">
        <v>0</v>
      </c>
      <c r="G272" s="42">
        <v>0</v>
      </c>
      <c r="H272" s="42">
        <v>1</v>
      </c>
      <c r="I272" s="42">
        <v>0</v>
      </c>
      <c r="J272" s="42">
        <v>0</v>
      </c>
      <c r="K272" s="42">
        <v>0</v>
      </c>
      <c r="L272" s="42">
        <v>6</v>
      </c>
      <c r="M272" s="42">
        <v>0</v>
      </c>
      <c r="N272" s="42">
        <v>0</v>
      </c>
      <c r="O272" s="42">
        <v>0</v>
      </c>
      <c r="P272" s="42">
        <v>0</v>
      </c>
      <c r="Q272" s="42">
        <v>0</v>
      </c>
      <c r="R272" s="42">
        <v>0</v>
      </c>
      <c r="S272" s="42">
        <v>0</v>
      </c>
      <c r="T272" s="42">
        <v>0</v>
      </c>
      <c r="U272" s="42">
        <v>0</v>
      </c>
      <c r="V272" s="42">
        <v>1</v>
      </c>
      <c r="W272" s="42">
        <v>0</v>
      </c>
      <c r="X272" s="42">
        <v>1</v>
      </c>
    </row>
    <row r="273" spans="1:24" x14ac:dyDescent="0.3">
      <c r="A273" s="3">
        <v>1532</v>
      </c>
      <c r="B273" s="4" t="s">
        <v>267</v>
      </c>
      <c r="C273" s="42">
        <v>0</v>
      </c>
      <c r="D273" s="42">
        <v>43</v>
      </c>
      <c r="E273" s="42">
        <v>29</v>
      </c>
      <c r="F273" s="42">
        <v>24</v>
      </c>
      <c r="G273" s="42">
        <v>11</v>
      </c>
      <c r="H273" s="42">
        <v>8</v>
      </c>
      <c r="I273" s="42">
        <v>25</v>
      </c>
      <c r="J273" s="42">
        <v>45</v>
      </c>
      <c r="K273" s="42">
        <v>20</v>
      </c>
      <c r="L273" s="42">
        <v>20</v>
      </c>
      <c r="M273" s="42">
        <v>12</v>
      </c>
      <c r="N273" s="42">
        <v>0</v>
      </c>
      <c r="O273" s="42">
        <v>0</v>
      </c>
      <c r="P273" s="42">
        <v>0</v>
      </c>
      <c r="Q273" s="42">
        <v>2</v>
      </c>
      <c r="R273" s="42">
        <v>8</v>
      </c>
      <c r="S273" s="42">
        <v>2</v>
      </c>
      <c r="T273" s="42">
        <v>0</v>
      </c>
      <c r="U273" s="42">
        <v>20</v>
      </c>
      <c r="V273" s="42">
        <v>0</v>
      </c>
      <c r="W273" s="42">
        <v>0</v>
      </c>
      <c r="X273" s="42">
        <v>0</v>
      </c>
    </row>
    <row r="274" spans="1:24" x14ac:dyDescent="0.3">
      <c r="A274" s="3">
        <v>1534</v>
      </c>
      <c r="B274" s="4" t="s">
        <v>268</v>
      </c>
      <c r="C274" s="45" t="s">
        <v>473</v>
      </c>
      <c r="D274" s="42">
        <v>9</v>
      </c>
      <c r="E274" s="42">
        <v>8</v>
      </c>
      <c r="F274" s="42">
        <v>26</v>
      </c>
      <c r="G274" s="42">
        <v>7</v>
      </c>
      <c r="H274" s="42">
        <v>19</v>
      </c>
      <c r="I274" s="42">
        <v>3</v>
      </c>
      <c r="J274" s="42">
        <v>64</v>
      </c>
      <c r="K274" s="42">
        <v>3</v>
      </c>
      <c r="L274" s="42">
        <v>20</v>
      </c>
      <c r="M274" s="42">
        <v>2</v>
      </c>
      <c r="N274" s="45" t="s">
        <v>473</v>
      </c>
      <c r="O274" s="42">
        <v>0</v>
      </c>
      <c r="P274" s="42">
        <v>0</v>
      </c>
      <c r="Q274" s="42">
        <v>41</v>
      </c>
      <c r="R274" s="42">
        <v>0</v>
      </c>
      <c r="S274" s="42">
        <v>0</v>
      </c>
      <c r="T274" s="42">
        <v>9</v>
      </c>
      <c r="U274" s="42">
        <v>6</v>
      </c>
      <c r="V274" s="42">
        <v>3</v>
      </c>
      <c r="W274" s="42">
        <v>19</v>
      </c>
      <c r="X274" s="42">
        <v>0</v>
      </c>
    </row>
    <row r="275" spans="1:24" x14ac:dyDescent="0.3">
      <c r="A275" s="3">
        <v>1535</v>
      </c>
      <c r="B275" s="4" t="s">
        <v>269</v>
      </c>
      <c r="C275" s="42">
        <v>47</v>
      </c>
      <c r="D275" s="42">
        <v>66</v>
      </c>
      <c r="E275" s="42">
        <v>43</v>
      </c>
      <c r="F275" s="42">
        <v>49</v>
      </c>
      <c r="G275" s="42">
        <v>5</v>
      </c>
      <c r="H275" s="42">
        <v>5</v>
      </c>
      <c r="I275" s="42">
        <v>14</v>
      </c>
      <c r="J275" s="42">
        <v>12</v>
      </c>
      <c r="K275" s="42">
        <v>7</v>
      </c>
      <c r="L275" s="42">
        <v>0</v>
      </c>
      <c r="M275" s="42">
        <v>58</v>
      </c>
      <c r="N275" s="42">
        <v>0</v>
      </c>
      <c r="O275" s="42">
        <v>0</v>
      </c>
      <c r="P275" s="42">
        <v>370</v>
      </c>
      <c r="Q275" s="42">
        <v>0</v>
      </c>
      <c r="R275" s="42">
        <v>114</v>
      </c>
      <c r="S275" s="42">
        <v>5</v>
      </c>
      <c r="T275" s="42">
        <v>10</v>
      </c>
      <c r="U275" s="42">
        <v>16</v>
      </c>
      <c r="V275" s="42">
        <v>13</v>
      </c>
      <c r="W275" s="42">
        <v>67</v>
      </c>
      <c r="X275" s="42">
        <v>111</v>
      </c>
    </row>
    <row r="276" spans="1:24" x14ac:dyDescent="0.3">
      <c r="A276" s="3">
        <v>1539</v>
      </c>
      <c r="B276" s="4" t="s">
        <v>270</v>
      </c>
      <c r="C276" s="42">
        <v>17</v>
      </c>
      <c r="D276" s="42">
        <v>20</v>
      </c>
      <c r="E276" s="42">
        <v>23</v>
      </c>
      <c r="F276" s="42">
        <v>19</v>
      </c>
      <c r="G276" s="42">
        <v>34</v>
      </c>
      <c r="H276" s="42">
        <v>22</v>
      </c>
      <c r="I276" s="42">
        <v>10</v>
      </c>
      <c r="J276" s="42">
        <v>6</v>
      </c>
      <c r="K276" s="42">
        <v>9</v>
      </c>
      <c r="L276" s="42">
        <v>5</v>
      </c>
      <c r="M276" s="42">
        <v>10</v>
      </c>
      <c r="N276" s="42">
        <v>1</v>
      </c>
      <c r="O276" s="42">
        <v>36</v>
      </c>
      <c r="P276" s="42">
        <v>18</v>
      </c>
      <c r="Q276" s="42">
        <v>10</v>
      </c>
      <c r="R276" s="42">
        <v>0</v>
      </c>
      <c r="S276" s="42">
        <v>0</v>
      </c>
      <c r="T276" s="42">
        <v>3</v>
      </c>
      <c r="U276" s="42">
        <v>21</v>
      </c>
      <c r="V276" s="42">
        <v>19</v>
      </c>
      <c r="W276" s="42">
        <v>4</v>
      </c>
      <c r="X276" s="42">
        <v>0</v>
      </c>
    </row>
    <row r="277" spans="1:24" x14ac:dyDescent="0.3">
      <c r="A277" s="3">
        <v>1543</v>
      </c>
      <c r="B277" s="4" t="s">
        <v>271</v>
      </c>
      <c r="C277" s="42">
        <v>13</v>
      </c>
      <c r="D277" s="42">
        <v>236</v>
      </c>
      <c r="E277" s="42">
        <v>37</v>
      </c>
      <c r="F277" s="42">
        <v>2</v>
      </c>
      <c r="G277" s="42">
        <v>8</v>
      </c>
      <c r="H277" s="42">
        <v>5</v>
      </c>
      <c r="I277" s="42">
        <v>11</v>
      </c>
      <c r="J277" s="42">
        <v>16</v>
      </c>
      <c r="K277" s="42">
        <v>1</v>
      </c>
      <c r="L277" s="42">
        <v>8</v>
      </c>
      <c r="M277" s="42">
        <v>43</v>
      </c>
      <c r="N277" s="42">
        <v>0</v>
      </c>
      <c r="O277" s="42">
        <v>621</v>
      </c>
      <c r="P277" s="42">
        <v>5</v>
      </c>
      <c r="Q277" s="42">
        <v>0</v>
      </c>
      <c r="R277" s="42">
        <v>5</v>
      </c>
      <c r="S277" s="42">
        <v>1</v>
      </c>
      <c r="T277" s="42">
        <v>0</v>
      </c>
      <c r="U277" s="42">
        <v>2</v>
      </c>
      <c r="V277" s="42">
        <v>0</v>
      </c>
      <c r="W277" s="42">
        <v>6</v>
      </c>
      <c r="X277" s="42">
        <v>16</v>
      </c>
    </row>
    <row r="278" spans="1:24" x14ac:dyDescent="0.3">
      <c r="A278" s="3">
        <v>1545</v>
      </c>
      <c r="B278" s="4" t="s">
        <v>272</v>
      </c>
      <c r="C278" s="42">
        <v>3</v>
      </c>
      <c r="D278" s="42">
        <v>2</v>
      </c>
      <c r="E278" s="42">
        <v>2</v>
      </c>
      <c r="F278" s="42">
        <v>21</v>
      </c>
      <c r="G278" s="42">
        <v>1</v>
      </c>
      <c r="H278" s="42">
        <v>0</v>
      </c>
      <c r="I278" s="42">
        <v>5</v>
      </c>
      <c r="J278" s="42">
        <v>0</v>
      </c>
      <c r="K278" s="42">
        <v>2</v>
      </c>
      <c r="L278" s="42">
        <v>4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42">
        <v>0</v>
      </c>
      <c r="V278" s="42">
        <v>0</v>
      </c>
      <c r="W278" s="42">
        <v>0</v>
      </c>
      <c r="X278" s="42">
        <v>0</v>
      </c>
    </row>
    <row r="279" spans="1:24" x14ac:dyDescent="0.3">
      <c r="A279" s="3">
        <v>1546</v>
      </c>
      <c r="B279" s="4" t="s">
        <v>273</v>
      </c>
      <c r="C279" s="42">
        <v>0</v>
      </c>
      <c r="D279" s="42">
        <v>2</v>
      </c>
      <c r="E279" s="42">
        <v>1</v>
      </c>
      <c r="F279" s="42">
        <v>1</v>
      </c>
      <c r="G279" s="42">
        <v>0</v>
      </c>
      <c r="H279" s="42">
        <v>21</v>
      </c>
      <c r="I279" s="42">
        <v>0</v>
      </c>
      <c r="J279" s="42">
        <v>18</v>
      </c>
      <c r="K279" s="42">
        <v>1</v>
      </c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42">
        <v>0</v>
      </c>
      <c r="W279" s="42">
        <v>0</v>
      </c>
      <c r="X279" s="42">
        <v>0</v>
      </c>
    </row>
    <row r="280" spans="1:24" x14ac:dyDescent="0.3">
      <c r="A280" s="3">
        <v>1547</v>
      </c>
      <c r="B280" s="4" t="s">
        <v>274</v>
      </c>
      <c r="C280" s="42">
        <v>8</v>
      </c>
      <c r="D280" s="42">
        <v>13</v>
      </c>
      <c r="E280" s="45" t="s">
        <v>473</v>
      </c>
      <c r="F280" s="42">
        <v>0</v>
      </c>
      <c r="G280" s="42">
        <v>5</v>
      </c>
      <c r="H280" s="42">
        <v>8</v>
      </c>
      <c r="I280" s="42">
        <v>6</v>
      </c>
      <c r="J280" s="42">
        <v>0</v>
      </c>
      <c r="K280" s="42">
        <v>0</v>
      </c>
      <c r="L280" s="42">
        <v>0</v>
      </c>
      <c r="M280" s="42">
        <v>0</v>
      </c>
      <c r="N280" s="42">
        <v>151</v>
      </c>
      <c r="O280" s="42">
        <v>2</v>
      </c>
      <c r="P280" s="45" t="s">
        <v>473</v>
      </c>
      <c r="Q280" s="42">
        <v>0</v>
      </c>
      <c r="R280" s="42">
        <v>1</v>
      </c>
      <c r="S280" s="42">
        <v>14</v>
      </c>
      <c r="T280" s="42">
        <v>62</v>
      </c>
      <c r="U280" s="42">
        <v>0</v>
      </c>
      <c r="V280" s="42">
        <v>0</v>
      </c>
      <c r="W280" s="42">
        <v>2</v>
      </c>
      <c r="X280" s="42">
        <v>0</v>
      </c>
    </row>
    <row r="281" spans="1:24" x14ac:dyDescent="0.3">
      <c r="A281" s="3">
        <v>1548</v>
      </c>
      <c r="B281" s="4" t="s">
        <v>275</v>
      </c>
      <c r="C281" s="42">
        <v>8</v>
      </c>
      <c r="D281" s="42">
        <v>15</v>
      </c>
      <c r="E281" s="42">
        <v>35</v>
      </c>
      <c r="F281" s="42">
        <v>1</v>
      </c>
      <c r="G281" s="42">
        <v>19</v>
      </c>
      <c r="H281" s="42">
        <v>5</v>
      </c>
      <c r="I281" s="42">
        <v>0</v>
      </c>
      <c r="J281" s="42">
        <v>75</v>
      </c>
      <c r="K281" s="42">
        <v>28</v>
      </c>
      <c r="L281" s="42">
        <v>1</v>
      </c>
      <c r="M281" s="42">
        <v>26</v>
      </c>
      <c r="N281" s="42">
        <v>105</v>
      </c>
      <c r="O281" s="42">
        <v>186</v>
      </c>
      <c r="P281" s="42">
        <v>21</v>
      </c>
      <c r="Q281" s="42">
        <v>24</v>
      </c>
      <c r="R281" s="42">
        <v>68</v>
      </c>
      <c r="S281" s="42">
        <v>1</v>
      </c>
      <c r="T281" s="42">
        <v>12</v>
      </c>
      <c r="U281" s="42">
        <v>9</v>
      </c>
      <c r="V281" s="42">
        <v>93</v>
      </c>
      <c r="W281" s="42">
        <v>0</v>
      </c>
      <c r="X281" s="42">
        <v>83</v>
      </c>
    </row>
    <row r="282" spans="1:24" x14ac:dyDescent="0.3">
      <c r="A282" s="3">
        <v>1551</v>
      </c>
      <c r="B282" s="4" t="s">
        <v>276</v>
      </c>
      <c r="C282" s="42">
        <v>94</v>
      </c>
      <c r="D282" s="42">
        <v>2</v>
      </c>
      <c r="E282" s="42">
        <v>18</v>
      </c>
      <c r="F282" s="42">
        <v>56</v>
      </c>
      <c r="G282" s="42">
        <v>0</v>
      </c>
      <c r="H282" s="42">
        <v>1</v>
      </c>
      <c r="I282" s="42">
        <v>0</v>
      </c>
      <c r="J282" s="42">
        <v>16</v>
      </c>
      <c r="K282" s="42">
        <v>5</v>
      </c>
      <c r="L282" s="42">
        <v>0</v>
      </c>
      <c r="M282" s="42">
        <v>22</v>
      </c>
      <c r="N282" s="42">
        <v>82</v>
      </c>
      <c r="O282" s="42">
        <v>0</v>
      </c>
      <c r="P282" s="42">
        <v>0</v>
      </c>
      <c r="Q282" s="42">
        <v>20</v>
      </c>
      <c r="R282" s="42">
        <v>2</v>
      </c>
      <c r="S282" s="42">
        <v>1</v>
      </c>
      <c r="T282" s="42">
        <v>2</v>
      </c>
      <c r="U282" s="42">
        <v>38</v>
      </c>
      <c r="V282" s="42">
        <v>5</v>
      </c>
      <c r="W282" s="42">
        <v>24</v>
      </c>
      <c r="X282" s="42">
        <v>0</v>
      </c>
    </row>
    <row r="283" spans="1:24" x14ac:dyDescent="0.3">
      <c r="A283" s="3">
        <v>1554</v>
      </c>
      <c r="B283" s="4" t="s">
        <v>277</v>
      </c>
      <c r="C283" s="42">
        <v>5</v>
      </c>
      <c r="D283" s="42">
        <v>6</v>
      </c>
      <c r="E283" s="42">
        <v>31</v>
      </c>
      <c r="F283" s="42">
        <v>13</v>
      </c>
      <c r="G283" s="42">
        <v>29</v>
      </c>
      <c r="H283" s="42">
        <v>14</v>
      </c>
      <c r="I283" s="42">
        <v>20</v>
      </c>
      <c r="J283" s="42">
        <v>1</v>
      </c>
      <c r="K283" s="42">
        <v>33</v>
      </c>
      <c r="L283" s="42">
        <v>1</v>
      </c>
      <c r="M283" s="42">
        <v>38</v>
      </c>
      <c r="N283" s="42">
        <v>0</v>
      </c>
      <c r="O283" s="42">
        <v>0</v>
      </c>
      <c r="P283" s="42">
        <v>42</v>
      </c>
      <c r="Q283" s="42">
        <v>1</v>
      </c>
      <c r="R283" s="42">
        <v>0</v>
      </c>
      <c r="S283" s="42">
        <v>0</v>
      </c>
      <c r="T283" s="42">
        <v>0</v>
      </c>
      <c r="U283" s="42">
        <v>1</v>
      </c>
      <c r="V283" s="42">
        <v>1</v>
      </c>
      <c r="W283" s="42">
        <v>0</v>
      </c>
      <c r="X283" s="42">
        <v>3</v>
      </c>
    </row>
    <row r="284" spans="1:24" x14ac:dyDescent="0.3">
      <c r="A284" s="3">
        <v>1557</v>
      </c>
      <c r="B284" s="4" t="s">
        <v>278</v>
      </c>
      <c r="C284" s="42">
        <v>5</v>
      </c>
      <c r="D284" s="42">
        <v>10</v>
      </c>
      <c r="E284" s="42">
        <v>20</v>
      </c>
      <c r="F284" s="42">
        <v>34</v>
      </c>
      <c r="G284" s="42">
        <v>16</v>
      </c>
      <c r="H284" s="42">
        <v>13</v>
      </c>
      <c r="I284" s="42">
        <v>8</v>
      </c>
      <c r="J284" s="42">
        <v>5</v>
      </c>
      <c r="K284" s="42">
        <v>2</v>
      </c>
      <c r="L284" s="42">
        <v>3</v>
      </c>
      <c r="M284" s="42">
        <v>2</v>
      </c>
      <c r="N284" s="42">
        <v>61</v>
      </c>
      <c r="O284" s="42">
        <v>0</v>
      </c>
      <c r="P284" s="42">
        <v>30</v>
      </c>
      <c r="Q284" s="42">
        <v>0</v>
      </c>
      <c r="R284" s="42">
        <v>54</v>
      </c>
      <c r="S284" s="42">
        <v>5</v>
      </c>
      <c r="T284" s="42">
        <v>0</v>
      </c>
      <c r="U284" s="42">
        <v>6</v>
      </c>
      <c r="V284" s="42">
        <v>0</v>
      </c>
      <c r="W284" s="42">
        <v>0</v>
      </c>
      <c r="X284" s="42">
        <v>0</v>
      </c>
    </row>
    <row r="285" spans="1:24" x14ac:dyDescent="0.3">
      <c r="A285" s="3">
        <v>1560</v>
      </c>
      <c r="B285" s="4" t="s">
        <v>279</v>
      </c>
      <c r="C285" s="42">
        <v>0</v>
      </c>
      <c r="D285" s="42">
        <v>3</v>
      </c>
      <c r="E285" s="42">
        <v>25</v>
      </c>
      <c r="F285" s="42">
        <v>24</v>
      </c>
      <c r="G285" s="42">
        <v>0</v>
      </c>
      <c r="H285" s="42">
        <v>5</v>
      </c>
      <c r="I285" s="42">
        <v>12</v>
      </c>
      <c r="J285" s="42">
        <v>49</v>
      </c>
      <c r="K285" s="42">
        <v>0</v>
      </c>
      <c r="L285" s="42">
        <v>58</v>
      </c>
      <c r="M285" s="42">
        <v>7</v>
      </c>
      <c r="N285" s="42">
        <v>0</v>
      </c>
      <c r="O285" s="42">
        <v>0</v>
      </c>
      <c r="P285" s="42">
        <v>0</v>
      </c>
      <c r="Q285" s="42">
        <v>3</v>
      </c>
      <c r="R285" s="42">
        <v>0</v>
      </c>
      <c r="S285" s="42">
        <v>4</v>
      </c>
      <c r="T285" s="42">
        <v>0</v>
      </c>
      <c r="U285" s="42">
        <v>2</v>
      </c>
      <c r="V285" s="42">
        <v>6</v>
      </c>
      <c r="W285" s="42">
        <v>18</v>
      </c>
      <c r="X285" s="42">
        <v>0</v>
      </c>
    </row>
    <row r="286" spans="1:24" x14ac:dyDescent="0.3">
      <c r="A286" s="3">
        <v>1563</v>
      </c>
      <c r="B286" s="4" t="s">
        <v>280</v>
      </c>
      <c r="C286" s="42">
        <v>0</v>
      </c>
      <c r="D286" s="42">
        <v>2</v>
      </c>
      <c r="E286" s="42">
        <v>0</v>
      </c>
      <c r="F286" s="42">
        <v>26</v>
      </c>
      <c r="G286" s="42">
        <v>1</v>
      </c>
      <c r="H286" s="42">
        <v>3</v>
      </c>
      <c r="I286" s="42">
        <v>1</v>
      </c>
      <c r="J286" s="42">
        <v>2</v>
      </c>
      <c r="K286" s="42">
        <v>2</v>
      </c>
      <c r="L286" s="42">
        <v>0</v>
      </c>
      <c r="M286" s="42">
        <v>0</v>
      </c>
      <c r="N286" s="42">
        <v>0</v>
      </c>
      <c r="O286" s="42">
        <v>0</v>
      </c>
      <c r="P286" s="42">
        <v>1</v>
      </c>
      <c r="Q286" s="42">
        <v>0</v>
      </c>
      <c r="R286" s="42">
        <v>0</v>
      </c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</row>
    <row r="287" spans="1:24" x14ac:dyDescent="0.3">
      <c r="A287" s="3">
        <v>1566</v>
      </c>
      <c r="B287" s="4" t="s">
        <v>281</v>
      </c>
      <c r="C287" s="42">
        <v>38</v>
      </c>
      <c r="D287" s="42">
        <v>5</v>
      </c>
      <c r="E287" s="42">
        <v>8</v>
      </c>
      <c r="F287" s="42">
        <v>3</v>
      </c>
      <c r="G287" s="42">
        <v>0</v>
      </c>
      <c r="H287" s="42">
        <v>14</v>
      </c>
      <c r="I287" s="42">
        <v>41</v>
      </c>
      <c r="J287" s="42">
        <v>6</v>
      </c>
      <c r="K287" s="42">
        <v>0</v>
      </c>
      <c r="L287" s="42">
        <v>0</v>
      </c>
      <c r="M287" s="42">
        <v>8</v>
      </c>
      <c r="N287" s="42">
        <v>0</v>
      </c>
      <c r="O287" s="42">
        <v>0</v>
      </c>
      <c r="P287" s="42">
        <v>0</v>
      </c>
      <c r="Q287" s="42">
        <v>0</v>
      </c>
      <c r="R287" s="42">
        <v>7</v>
      </c>
      <c r="S287" s="42">
        <v>1</v>
      </c>
      <c r="T287" s="42">
        <v>0</v>
      </c>
      <c r="U287" s="42">
        <v>2</v>
      </c>
      <c r="V287" s="42">
        <v>0</v>
      </c>
      <c r="W287" s="42">
        <v>0</v>
      </c>
      <c r="X287" s="42">
        <v>0</v>
      </c>
    </row>
    <row r="288" spans="1:24" x14ac:dyDescent="0.3">
      <c r="A288" s="3">
        <v>1571</v>
      </c>
      <c r="B288" s="4" t="s">
        <v>282</v>
      </c>
      <c r="C288" s="42">
        <v>10</v>
      </c>
      <c r="D288" s="42">
        <v>11</v>
      </c>
      <c r="E288" s="42">
        <v>0</v>
      </c>
      <c r="F288" s="42">
        <v>10</v>
      </c>
      <c r="G288" s="42">
        <v>12</v>
      </c>
      <c r="H288" s="42">
        <v>7</v>
      </c>
      <c r="I288" s="42">
        <v>0</v>
      </c>
      <c r="J288" s="42">
        <v>10</v>
      </c>
      <c r="K288" s="42">
        <v>0</v>
      </c>
      <c r="L288" s="42">
        <v>0</v>
      </c>
      <c r="M288" s="42">
        <v>0</v>
      </c>
      <c r="N288" s="42">
        <v>14</v>
      </c>
      <c r="O288" s="42">
        <v>17</v>
      </c>
      <c r="P288" s="42">
        <v>0</v>
      </c>
      <c r="Q288" s="42">
        <v>0</v>
      </c>
      <c r="R288" s="42">
        <v>0</v>
      </c>
      <c r="S288" s="42">
        <v>4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</row>
    <row r="289" spans="1:24" x14ac:dyDescent="0.3">
      <c r="A289" s="3">
        <v>1573</v>
      </c>
      <c r="B289" s="4" t="s">
        <v>283</v>
      </c>
      <c r="C289" s="42">
        <v>9</v>
      </c>
      <c r="D289" s="42">
        <v>0</v>
      </c>
      <c r="E289" s="42">
        <v>14</v>
      </c>
      <c r="F289" s="42">
        <v>2</v>
      </c>
      <c r="G289" s="42">
        <v>2</v>
      </c>
      <c r="H289" s="42">
        <v>1</v>
      </c>
      <c r="I289" s="42">
        <v>1</v>
      </c>
      <c r="J289" s="42">
        <v>0</v>
      </c>
      <c r="K289" s="42">
        <v>0</v>
      </c>
      <c r="L289" s="42">
        <v>2</v>
      </c>
      <c r="M289" s="42">
        <v>5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</row>
    <row r="290" spans="1:24" x14ac:dyDescent="0.3">
      <c r="A290" s="3">
        <v>1576</v>
      </c>
      <c r="B290" s="6" t="s">
        <v>284</v>
      </c>
      <c r="C290" s="42">
        <v>4</v>
      </c>
      <c r="D290" s="42">
        <v>5</v>
      </c>
      <c r="E290" s="42">
        <v>4</v>
      </c>
      <c r="F290" s="42">
        <v>30</v>
      </c>
      <c r="G290" s="42">
        <v>0</v>
      </c>
      <c r="H290" s="42">
        <v>0</v>
      </c>
      <c r="I290" s="42">
        <v>0</v>
      </c>
      <c r="J290" s="42">
        <v>0</v>
      </c>
      <c r="K290" s="42">
        <v>1</v>
      </c>
      <c r="L290" s="42">
        <v>5</v>
      </c>
      <c r="M290" s="42">
        <v>3</v>
      </c>
      <c r="N290" s="42">
        <v>0</v>
      </c>
      <c r="O290" s="42">
        <v>0</v>
      </c>
      <c r="P290" s="42">
        <v>0</v>
      </c>
      <c r="Q290" s="42">
        <v>2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</row>
    <row r="291" spans="1:24" x14ac:dyDescent="0.3">
      <c r="A291" s="3">
        <v>1804</v>
      </c>
      <c r="B291" s="4" t="s">
        <v>285</v>
      </c>
      <c r="C291" s="42">
        <v>1</v>
      </c>
      <c r="D291" s="42">
        <v>3</v>
      </c>
      <c r="E291" s="42">
        <v>6</v>
      </c>
      <c r="F291" s="42">
        <v>2</v>
      </c>
      <c r="G291" s="42">
        <v>94</v>
      </c>
      <c r="H291" s="42">
        <v>328</v>
      </c>
      <c r="I291" s="42">
        <v>53</v>
      </c>
      <c r="J291" s="42">
        <v>10</v>
      </c>
      <c r="K291" s="42">
        <v>14</v>
      </c>
      <c r="L291" s="42">
        <v>26</v>
      </c>
      <c r="M291" s="42">
        <v>9</v>
      </c>
      <c r="N291" s="42">
        <v>0</v>
      </c>
      <c r="O291" s="42">
        <v>4</v>
      </c>
      <c r="P291" s="42">
        <v>1</v>
      </c>
      <c r="Q291" s="42">
        <v>0</v>
      </c>
      <c r="R291" s="42">
        <v>0</v>
      </c>
      <c r="S291" s="42">
        <v>5</v>
      </c>
      <c r="T291" s="42">
        <v>0</v>
      </c>
      <c r="U291" s="42">
        <v>2</v>
      </c>
      <c r="V291" s="42">
        <v>2</v>
      </c>
      <c r="W291" s="42">
        <v>0</v>
      </c>
      <c r="X291" s="42">
        <v>0</v>
      </c>
    </row>
    <row r="292" spans="1:24" x14ac:dyDescent="0.3">
      <c r="A292" s="3">
        <v>1805</v>
      </c>
      <c r="B292" s="4" t="s">
        <v>286</v>
      </c>
      <c r="C292" s="42">
        <v>2</v>
      </c>
      <c r="D292" s="42">
        <v>2</v>
      </c>
      <c r="E292" s="42">
        <v>0</v>
      </c>
      <c r="F292" s="42">
        <v>2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3</v>
      </c>
      <c r="N292" s="42">
        <v>9</v>
      </c>
      <c r="O292" s="42">
        <v>2</v>
      </c>
      <c r="P292" s="42">
        <v>42</v>
      </c>
      <c r="Q292" s="42">
        <v>7</v>
      </c>
      <c r="R292" s="42">
        <v>13</v>
      </c>
      <c r="S292" s="42">
        <v>6</v>
      </c>
      <c r="T292" s="42">
        <v>5</v>
      </c>
      <c r="U292" s="42">
        <v>0</v>
      </c>
      <c r="V292" s="42">
        <v>0</v>
      </c>
      <c r="W292" s="42">
        <v>1</v>
      </c>
      <c r="X292" s="42">
        <v>0</v>
      </c>
    </row>
    <row r="293" spans="1:24" x14ac:dyDescent="0.3">
      <c r="A293" s="3">
        <v>1811</v>
      </c>
      <c r="B293" s="4" t="s">
        <v>287</v>
      </c>
      <c r="C293" s="42">
        <v>16</v>
      </c>
      <c r="D293" s="42">
        <v>7</v>
      </c>
      <c r="E293" s="42">
        <v>12</v>
      </c>
      <c r="F293" s="42">
        <v>14</v>
      </c>
      <c r="G293" s="42">
        <v>1</v>
      </c>
      <c r="H293" s="42">
        <v>10</v>
      </c>
      <c r="I293" s="42">
        <v>1</v>
      </c>
      <c r="J293" s="42">
        <v>0</v>
      </c>
      <c r="K293" s="42">
        <v>0</v>
      </c>
      <c r="L293" s="42">
        <v>28</v>
      </c>
      <c r="M293" s="42">
        <v>1</v>
      </c>
      <c r="N293" s="42">
        <v>10</v>
      </c>
      <c r="O293" s="42">
        <v>0</v>
      </c>
      <c r="P293" s="42">
        <v>1</v>
      </c>
      <c r="Q293" s="42">
        <v>10</v>
      </c>
      <c r="R293" s="42">
        <v>1</v>
      </c>
      <c r="S293" s="42">
        <v>13</v>
      </c>
      <c r="T293" s="42">
        <v>2</v>
      </c>
      <c r="U293" s="42">
        <v>2</v>
      </c>
      <c r="V293" s="42">
        <v>0</v>
      </c>
      <c r="W293" s="42">
        <v>1</v>
      </c>
      <c r="X293" s="42">
        <v>4</v>
      </c>
    </row>
    <row r="294" spans="1:24" x14ac:dyDescent="0.3">
      <c r="A294" s="3">
        <v>1812</v>
      </c>
      <c r="B294" s="4" t="s">
        <v>288</v>
      </c>
      <c r="C294" s="42">
        <v>5</v>
      </c>
      <c r="D294" s="42">
        <v>5</v>
      </c>
      <c r="E294" s="45" t="s">
        <v>473</v>
      </c>
      <c r="F294" s="42">
        <v>8</v>
      </c>
      <c r="G294" s="42">
        <v>2</v>
      </c>
      <c r="H294" s="42">
        <v>1</v>
      </c>
      <c r="I294" s="42">
        <v>1</v>
      </c>
      <c r="J294" s="42">
        <v>26</v>
      </c>
      <c r="K294" s="42">
        <v>2</v>
      </c>
      <c r="L294" s="42">
        <v>6</v>
      </c>
      <c r="M294" s="42">
        <v>3</v>
      </c>
      <c r="N294" s="42">
        <v>2</v>
      </c>
      <c r="O294" s="42">
        <v>0</v>
      </c>
      <c r="P294" s="45" t="s">
        <v>473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</row>
    <row r="295" spans="1:24" x14ac:dyDescent="0.3">
      <c r="A295" s="3">
        <v>1813</v>
      </c>
      <c r="B295" s="4" t="s">
        <v>289</v>
      </c>
      <c r="C295" s="42">
        <v>21</v>
      </c>
      <c r="D295" s="42">
        <v>1</v>
      </c>
      <c r="E295" s="42">
        <v>8</v>
      </c>
      <c r="F295" s="42">
        <v>7</v>
      </c>
      <c r="G295" s="42">
        <v>0</v>
      </c>
      <c r="H295" s="42">
        <v>0</v>
      </c>
      <c r="I295" s="42">
        <v>11</v>
      </c>
      <c r="J295" s="42">
        <v>5</v>
      </c>
      <c r="K295" s="42">
        <v>26</v>
      </c>
      <c r="L295" s="42">
        <v>0</v>
      </c>
      <c r="M295" s="42">
        <v>3</v>
      </c>
      <c r="N295" s="42">
        <v>0</v>
      </c>
      <c r="O295" s="42">
        <v>15</v>
      </c>
      <c r="P295" s="42">
        <v>0</v>
      </c>
      <c r="Q295" s="42">
        <v>10</v>
      </c>
      <c r="R295" s="42">
        <v>22</v>
      </c>
      <c r="S295" s="42">
        <v>8</v>
      </c>
      <c r="T295" s="42">
        <v>0</v>
      </c>
      <c r="U295" s="42">
        <v>0</v>
      </c>
      <c r="V295" s="42">
        <v>0</v>
      </c>
      <c r="W295" s="42">
        <v>1</v>
      </c>
      <c r="X295" s="42">
        <v>11</v>
      </c>
    </row>
    <row r="296" spans="1:24" x14ac:dyDescent="0.3">
      <c r="A296" s="3">
        <v>1815</v>
      </c>
      <c r="B296" s="4" t="s">
        <v>290</v>
      </c>
      <c r="C296" s="42">
        <v>9</v>
      </c>
      <c r="D296" s="42">
        <v>1</v>
      </c>
      <c r="E296" s="42">
        <v>0</v>
      </c>
      <c r="F296" s="42">
        <v>180</v>
      </c>
      <c r="G296" s="42">
        <v>3</v>
      </c>
      <c r="H296" s="42">
        <v>2</v>
      </c>
      <c r="I296" s="42">
        <v>0</v>
      </c>
      <c r="J296" s="42">
        <v>18</v>
      </c>
      <c r="K296" s="42">
        <v>1</v>
      </c>
      <c r="L296" s="42">
        <v>3</v>
      </c>
      <c r="M296" s="42">
        <v>4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2</v>
      </c>
      <c r="T296" s="42">
        <v>0</v>
      </c>
      <c r="U296" s="42">
        <v>0</v>
      </c>
      <c r="V296" s="42">
        <v>0</v>
      </c>
      <c r="W296" s="42">
        <v>1</v>
      </c>
      <c r="X296" s="42">
        <v>1</v>
      </c>
    </row>
    <row r="297" spans="1:24" x14ac:dyDescent="0.3">
      <c r="A297" s="3">
        <v>1816</v>
      </c>
      <c r="B297" s="4" t="s">
        <v>291</v>
      </c>
      <c r="C297" s="42">
        <v>3</v>
      </c>
      <c r="D297" s="42">
        <v>0</v>
      </c>
      <c r="E297" s="42">
        <v>0</v>
      </c>
      <c r="F297" s="42">
        <v>2</v>
      </c>
      <c r="G297" s="42">
        <v>16</v>
      </c>
      <c r="H297" s="42">
        <v>17</v>
      </c>
      <c r="I297" s="42">
        <v>2</v>
      </c>
      <c r="J297" s="42">
        <v>5</v>
      </c>
      <c r="K297" s="42">
        <v>7</v>
      </c>
      <c r="L297" s="42">
        <v>0</v>
      </c>
      <c r="M297" s="42">
        <v>1</v>
      </c>
      <c r="N297" s="42">
        <v>0</v>
      </c>
      <c r="O297" s="42">
        <v>2</v>
      </c>
      <c r="P297" s="42">
        <v>1</v>
      </c>
      <c r="Q297" s="42">
        <v>5</v>
      </c>
      <c r="R297" s="42">
        <v>0</v>
      </c>
      <c r="S297" s="42">
        <v>0</v>
      </c>
      <c r="T297" s="42">
        <v>0</v>
      </c>
      <c r="U297" s="42">
        <v>0</v>
      </c>
      <c r="V297" s="42">
        <v>7</v>
      </c>
      <c r="W297" s="42">
        <v>0</v>
      </c>
      <c r="X297" s="42">
        <v>0</v>
      </c>
    </row>
    <row r="298" spans="1:24" x14ac:dyDescent="0.3">
      <c r="A298" s="3">
        <v>1818</v>
      </c>
      <c r="B298" s="4" t="s">
        <v>255</v>
      </c>
      <c r="C298" s="45" t="s">
        <v>473</v>
      </c>
      <c r="D298" s="42">
        <v>0</v>
      </c>
      <c r="E298" s="42">
        <v>10</v>
      </c>
      <c r="F298" s="42">
        <v>0</v>
      </c>
      <c r="G298" s="42">
        <v>2</v>
      </c>
      <c r="H298" s="42">
        <v>1</v>
      </c>
      <c r="I298" s="42">
        <v>0</v>
      </c>
      <c r="J298" s="42">
        <v>6</v>
      </c>
      <c r="K298" s="42">
        <v>1</v>
      </c>
      <c r="L298" s="42">
        <v>2</v>
      </c>
      <c r="M298" s="42">
        <v>0</v>
      </c>
      <c r="N298" s="45" t="s">
        <v>473</v>
      </c>
      <c r="O298" s="42">
        <v>0</v>
      </c>
      <c r="P298" s="42">
        <v>0</v>
      </c>
      <c r="Q298" s="42">
        <v>8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10</v>
      </c>
    </row>
    <row r="299" spans="1:24" x14ac:dyDescent="0.3">
      <c r="A299" s="3">
        <v>1820</v>
      </c>
      <c r="B299" s="4" t="s">
        <v>292</v>
      </c>
      <c r="C299" s="42">
        <v>0</v>
      </c>
      <c r="D299" s="42">
        <v>22</v>
      </c>
      <c r="E299" s="42">
        <v>0</v>
      </c>
      <c r="F299" s="42">
        <v>47</v>
      </c>
      <c r="G299" s="42">
        <v>8</v>
      </c>
      <c r="H299" s="42">
        <v>0</v>
      </c>
      <c r="I299" s="42">
        <v>54</v>
      </c>
      <c r="J299" s="42">
        <v>53</v>
      </c>
      <c r="K299" s="42">
        <v>1</v>
      </c>
      <c r="L299" s="42">
        <v>8</v>
      </c>
      <c r="M299" s="42">
        <v>18</v>
      </c>
      <c r="N299" s="42">
        <v>0</v>
      </c>
      <c r="O299" s="42">
        <v>443</v>
      </c>
      <c r="P299" s="42">
        <v>0</v>
      </c>
      <c r="Q299" s="42">
        <v>32</v>
      </c>
      <c r="R299" s="42">
        <v>1</v>
      </c>
      <c r="S299" s="42">
        <v>0</v>
      </c>
      <c r="T299" s="42">
        <v>5</v>
      </c>
      <c r="U299" s="42">
        <v>0</v>
      </c>
      <c r="V299" s="42">
        <v>6</v>
      </c>
      <c r="W299" s="42">
        <v>0</v>
      </c>
      <c r="X299" s="42">
        <v>3</v>
      </c>
    </row>
    <row r="300" spans="1:24" x14ac:dyDescent="0.3">
      <c r="A300" s="3">
        <v>1822</v>
      </c>
      <c r="B300" s="4" t="s">
        <v>293</v>
      </c>
      <c r="C300" s="42">
        <v>3</v>
      </c>
      <c r="D300" s="42">
        <v>6</v>
      </c>
      <c r="E300" s="42">
        <v>22</v>
      </c>
      <c r="F300" s="42">
        <v>8</v>
      </c>
      <c r="G300" s="42">
        <v>4</v>
      </c>
      <c r="H300" s="42">
        <v>5</v>
      </c>
      <c r="I300" s="42">
        <v>5</v>
      </c>
      <c r="J300" s="42">
        <v>2</v>
      </c>
      <c r="K300" s="42">
        <v>4</v>
      </c>
      <c r="L300" s="42">
        <v>3</v>
      </c>
      <c r="M300" s="42">
        <v>15</v>
      </c>
      <c r="N300" s="42">
        <v>0</v>
      </c>
      <c r="O300" s="42">
        <v>0</v>
      </c>
      <c r="P300" s="42">
        <v>11</v>
      </c>
      <c r="Q300" s="42">
        <v>0</v>
      </c>
      <c r="R300" s="42">
        <v>1</v>
      </c>
      <c r="S300" s="42">
        <v>9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</row>
    <row r="301" spans="1:24" x14ac:dyDescent="0.3">
      <c r="A301" s="3">
        <v>1824</v>
      </c>
      <c r="B301" s="4" t="s">
        <v>294</v>
      </c>
      <c r="C301" s="42">
        <v>47</v>
      </c>
      <c r="D301" s="42">
        <v>9</v>
      </c>
      <c r="E301" s="42">
        <v>4</v>
      </c>
      <c r="F301" s="42">
        <v>2</v>
      </c>
      <c r="G301" s="42">
        <v>11</v>
      </c>
      <c r="H301" s="42">
        <v>6</v>
      </c>
      <c r="I301" s="42">
        <v>143</v>
      </c>
      <c r="J301" s="42">
        <v>23</v>
      </c>
      <c r="K301" s="42">
        <v>32</v>
      </c>
      <c r="L301" s="42">
        <v>42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54</v>
      </c>
      <c r="T301" s="42">
        <v>23</v>
      </c>
      <c r="U301" s="42">
        <v>18</v>
      </c>
      <c r="V301" s="42">
        <v>0</v>
      </c>
      <c r="W301" s="42">
        <v>0</v>
      </c>
      <c r="X301" s="42">
        <v>0</v>
      </c>
    </row>
    <row r="302" spans="1:24" x14ac:dyDescent="0.3">
      <c r="A302" s="3">
        <v>1825</v>
      </c>
      <c r="B302" s="4" t="s">
        <v>295</v>
      </c>
      <c r="C302" s="42">
        <v>0</v>
      </c>
      <c r="D302" s="42">
        <v>0</v>
      </c>
      <c r="E302" s="42">
        <v>3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3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</row>
    <row r="303" spans="1:24" x14ac:dyDescent="0.3">
      <c r="A303" s="3">
        <v>1826</v>
      </c>
      <c r="B303" s="4" t="s">
        <v>296</v>
      </c>
      <c r="C303" s="42">
        <v>4</v>
      </c>
      <c r="D303" s="42">
        <v>26</v>
      </c>
      <c r="E303" s="42">
        <v>4</v>
      </c>
      <c r="F303" s="42">
        <v>8</v>
      </c>
      <c r="G303" s="42">
        <v>5</v>
      </c>
      <c r="H303" s="42">
        <v>4</v>
      </c>
      <c r="I303" s="42">
        <v>0</v>
      </c>
      <c r="J303" s="42">
        <v>0</v>
      </c>
      <c r="K303" s="42">
        <v>1</v>
      </c>
      <c r="L303" s="42">
        <v>0</v>
      </c>
      <c r="M303" s="42">
        <v>0</v>
      </c>
      <c r="N303" s="42">
        <v>15</v>
      </c>
      <c r="O303" s="42">
        <v>2</v>
      </c>
      <c r="P303" s="42">
        <v>8</v>
      </c>
      <c r="Q303" s="42">
        <v>9</v>
      </c>
      <c r="R303" s="42">
        <v>0</v>
      </c>
      <c r="S303" s="42">
        <v>1</v>
      </c>
      <c r="T303" s="42">
        <v>5</v>
      </c>
      <c r="U303" s="42">
        <v>0</v>
      </c>
      <c r="V303" s="42">
        <v>0</v>
      </c>
      <c r="W303" s="42">
        <v>0</v>
      </c>
      <c r="X303" s="42">
        <v>0</v>
      </c>
    </row>
    <row r="304" spans="1:24" x14ac:dyDescent="0.3">
      <c r="A304" s="3">
        <v>1827</v>
      </c>
      <c r="B304" s="4" t="s">
        <v>297</v>
      </c>
      <c r="C304" s="42">
        <v>15</v>
      </c>
      <c r="D304" s="42">
        <v>25</v>
      </c>
      <c r="E304" s="42">
        <v>1</v>
      </c>
      <c r="F304" s="42">
        <v>0</v>
      </c>
      <c r="G304" s="42">
        <v>0</v>
      </c>
      <c r="H304" s="42">
        <v>2</v>
      </c>
      <c r="I304" s="42">
        <v>1</v>
      </c>
      <c r="J304" s="42">
        <v>0</v>
      </c>
      <c r="K304" s="42">
        <v>0</v>
      </c>
      <c r="L304" s="42">
        <v>0</v>
      </c>
      <c r="M304" s="42">
        <v>0</v>
      </c>
      <c r="N304" s="42">
        <v>5</v>
      </c>
      <c r="O304" s="42">
        <v>0</v>
      </c>
      <c r="P304" s="42">
        <v>0</v>
      </c>
      <c r="Q304" s="42">
        <v>0</v>
      </c>
      <c r="R304" s="42">
        <v>3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</row>
    <row r="305" spans="1:24" x14ac:dyDescent="0.3">
      <c r="A305" s="3">
        <v>1828</v>
      </c>
      <c r="B305" s="4" t="s">
        <v>298</v>
      </c>
      <c r="C305" s="42">
        <v>0</v>
      </c>
      <c r="D305" s="42">
        <v>5</v>
      </c>
      <c r="E305" s="42">
        <v>1</v>
      </c>
      <c r="F305" s="42">
        <v>2</v>
      </c>
      <c r="G305" s="42">
        <v>5</v>
      </c>
      <c r="H305" s="42">
        <v>1</v>
      </c>
      <c r="I305" s="42">
        <v>0</v>
      </c>
      <c r="J305" s="42">
        <v>0</v>
      </c>
      <c r="K305" s="42">
        <v>0</v>
      </c>
      <c r="L305" s="42">
        <v>12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3</v>
      </c>
      <c r="W305" s="42">
        <v>0</v>
      </c>
      <c r="X305" s="42">
        <v>0</v>
      </c>
    </row>
    <row r="306" spans="1:24" x14ac:dyDescent="0.3">
      <c r="A306" s="3">
        <v>1832</v>
      </c>
      <c r="B306" s="4" t="s">
        <v>299</v>
      </c>
      <c r="C306" s="42">
        <v>9</v>
      </c>
      <c r="D306" s="42">
        <v>4</v>
      </c>
      <c r="E306" s="42">
        <v>1</v>
      </c>
      <c r="F306" s="42">
        <v>5</v>
      </c>
      <c r="G306" s="42">
        <v>2</v>
      </c>
      <c r="H306" s="42">
        <v>2</v>
      </c>
      <c r="I306" s="42">
        <v>6</v>
      </c>
      <c r="J306" s="42">
        <v>1</v>
      </c>
      <c r="K306" s="42">
        <v>11</v>
      </c>
      <c r="L306" s="42">
        <v>2</v>
      </c>
      <c r="M306" s="42">
        <v>1</v>
      </c>
      <c r="N306" s="42">
        <v>1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1</v>
      </c>
    </row>
    <row r="307" spans="1:24" x14ac:dyDescent="0.3">
      <c r="A307" s="3">
        <v>1833</v>
      </c>
      <c r="B307" s="4" t="s">
        <v>300</v>
      </c>
      <c r="C307" s="42">
        <v>2</v>
      </c>
      <c r="D307" s="42">
        <v>3</v>
      </c>
      <c r="E307" s="42">
        <v>4</v>
      </c>
      <c r="F307" s="42">
        <v>9</v>
      </c>
      <c r="G307" s="42">
        <v>20</v>
      </c>
      <c r="H307" s="42">
        <v>68</v>
      </c>
      <c r="I307" s="42">
        <v>2</v>
      </c>
      <c r="J307" s="42">
        <v>3</v>
      </c>
      <c r="K307" s="42">
        <v>4</v>
      </c>
      <c r="L307" s="42">
        <v>0</v>
      </c>
      <c r="M307" s="42">
        <v>0</v>
      </c>
      <c r="N307" s="42">
        <v>5</v>
      </c>
      <c r="O307" s="42">
        <v>3</v>
      </c>
      <c r="P307" s="42">
        <v>38</v>
      </c>
      <c r="Q307" s="42">
        <v>80</v>
      </c>
      <c r="R307" s="42">
        <v>6</v>
      </c>
      <c r="S307" s="42">
        <v>8</v>
      </c>
      <c r="T307" s="42">
        <v>6</v>
      </c>
      <c r="U307" s="42">
        <v>9</v>
      </c>
      <c r="V307" s="42">
        <v>4</v>
      </c>
      <c r="W307" s="42">
        <v>23</v>
      </c>
      <c r="X307" s="42">
        <v>10</v>
      </c>
    </row>
    <row r="308" spans="1:24" x14ac:dyDescent="0.3">
      <c r="A308" s="3">
        <v>1834</v>
      </c>
      <c r="B308" s="4" t="s">
        <v>301</v>
      </c>
      <c r="C308" s="45" t="s">
        <v>473</v>
      </c>
      <c r="D308" s="42">
        <v>0</v>
      </c>
      <c r="E308" s="42">
        <v>0</v>
      </c>
      <c r="F308" s="42">
        <v>0</v>
      </c>
      <c r="G308" s="42">
        <v>20</v>
      </c>
      <c r="H308" s="42">
        <v>0</v>
      </c>
      <c r="I308" s="42">
        <v>4</v>
      </c>
      <c r="J308" s="42">
        <v>3</v>
      </c>
      <c r="K308" s="42">
        <v>0</v>
      </c>
      <c r="L308" s="42">
        <v>0</v>
      </c>
      <c r="M308" s="42">
        <v>3</v>
      </c>
      <c r="N308" s="45" t="s">
        <v>473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3</v>
      </c>
      <c r="U308" s="42">
        <v>2</v>
      </c>
      <c r="V308" s="42">
        <v>3</v>
      </c>
      <c r="W308" s="42">
        <v>0</v>
      </c>
      <c r="X308" s="42">
        <v>0</v>
      </c>
    </row>
    <row r="309" spans="1:24" x14ac:dyDescent="0.3">
      <c r="A309" s="3">
        <v>1835</v>
      </c>
      <c r="B309" s="4" t="s">
        <v>302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</row>
    <row r="310" spans="1:24" x14ac:dyDescent="0.3">
      <c r="A310" s="3">
        <v>1836</v>
      </c>
      <c r="B310" s="4" t="s">
        <v>303</v>
      </c>
      <c r="C310" s="42">
        <v>0</v>
      </c>
      <c r="D310" s="42">
        <v>2</v>
      </c>
      <c r="E310" s="42">
        <v>1</v>
      </c>
      <c r="F310" s="42">
        <v>7</v>
      </c>
      <c r="G310" s="42">
        <v>4</v>
      </c>
      <c r="H310" s="42">
        <v>1</v>
      </c>
      <c r="I310" s="42">
        <v>14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</row>
    <row r="311" spans="1:24" x14ac:dyDescent="0.3">
      <c r="A311" s="3">
        <v>1837</v>
      </c>
      <c r="B311" s="4" t="s">
        <v>304</v>
      </c>
      <c r="C311" s="42">
        <v>19</v>
      </c>
      <c r="D311" s="42">
        <v>32</v>
      </c>
      <c r="E311" s="42">
        <v>8</v>
      </c>
      <c r="F311" s="42">
        <v>9</v>
      </c>
      <c r="G311" s="42">
        <v>10</v>
      </c>
      <c r="H311" s="42">
        <v>0</v>
      </c>
      <c r="I311" s="42">
        <v>6</v>
      </c>
      <c r="J311" s="42">
        <v>0</v>
      </c>
      <c r="K311" s="42">
        <v>6</v>
      </c>
      <c r="L311" s="42">
        <v>8</v>
      </c>
      <c r="M311" s="42">
        <v>0</v>
      </c>
      <c r="N311" s="42">
        <v>51</v>
      </c>
      <c r="O311" s="42">
        <v>0</v>
      </c>
      <c r="P311" s="42">
        <v>1</v>
      </c>
      <c r="Q311" s="42">
        <v>0</v>
      </c>
      <c r="R311" s="42">
        <v>5</v>
      </c>
      <c r="S311" s="42">
        <v>26</v>
      </c>
      <c r="T311" s="42">
        <v>0</v>
      </c>
      <c r="U311" s="42">
        <v>0</v>
      </c>
      <c r="V311" s="42">
        <v>0</v>
      </c>
      <c r="W311" s="42">
        <v>3</v>
      </c>
      <c r="X311" s="42">
        <v>24</v>
      </c>
    </row>
    <row r="312" spans="1:24" x14ac:dyDescent="0.3">
      <c r="A312" s="3">
        <v>1838</v>
      </c>
      <c r="B312" s="4" t="s">
        <v>305</v>
      </c>
      <c r="C312" s="42">
        <v>1</v>
      </c>
      <c r="D312" s="42">
        <v>5</v>
      </c>
      <c r="E312" s="42">
        <v>7</v>
      </c>
      <c r="F312" s="42">
        <v>42</v>
      </c>
      <c r="G312" s="42">
        <v>3</v>
      </c>
      <c r="H312" s="42">
        <v>1</v>
      </c>
      <c r="I312" s="42">
        <v>20</v>
      </c>
      <c r="J312" s="42">
        <v>0</v>
      </c>
      <c r="K312" s="42">
        <v>0</v>
      </c>
      <c r="L312" s="42">
        <v>27</v>
      </c>
      <c r="M312" s="42">
        <v>1</v>
      </c>
      <c r="N312" s="42">
        <v>4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</row>
    <row r="313" spans="1:24" x14ac:dyDescent="0.3">
      <c r="A313" s="3">
        <v>1839</v>
      </c>
      <c r="B313" s="4" t="s">
        <v>306</v>
      </c>
      <c r="C313" s="42">
        <v>0</v>
      </c>
      <c r="D313" s="42">
        <v>4</v>
      </c>
      <c r="E313" s="42">
        <v>2</v>
      </c>
      <c r="F313" s="42">
        <v>2</v>
      </c>
      <c r="G313" s="42">
        <v>4</v>
      </c>
      <c r="H313" s="42">
        <v>0</v>
      </c>
      <c r="I313" s="42">
        <v>4</v>
      </c>
      <c r="J313" s="42">
        <v>0</v>
      </c>
      <c r="K313" s="42">
        <v>0</v>
      </c>
      <c r="L313" s="42">
        <v>0</v>
      </c>
      <c r="M313" s="42">
        <v>0</v>
      </c>
      <c r="N313" s="42">
        <v>5</v>
      </c>
      <c r="O313" s="42">
        <v>2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</row>
    <row r="314" spans="1:24" x14ac:dyDescent="0.3">
      <c r="A314" s="3">
        <v>1840</v>
      </c>
      <c r="B314" s="4" t="s">
        <v>307</v>
      </c>
      <c r="C314" s="42">
        <v>1</v>
      </c>
      <c r="D314" s="42">
        <v>0</v>
      </c>
      <c r="E314" s="42">
        <v>11</v>
      </c>
      <c r="F314" s="42">
        <v>0</v>
      </c>
      <c r="G314" s="42">
        <v>3</v>
      </c>
      <c r="H314" s="42">
        <v>0</v>
      </c>
      <c r="I314" s="42">
        <v>0</v>
      </c>
      <c r="J314" s="42">
        <v>1</v>
      </c>
      <c r="K314" s="42">
        <v>0</v>
      </c>
      <c r="L314" s="42">
        <v>4</v>
      </c>
      <c r="M314" s="42">
        <v>0</v>
      </c>
      <c r="N314" s="42">
        <v>0</v>
      </c>
      <c r="O314" s="42">
        <v>0</v>
      </c>
      <c r="P314" s="42">
        <v>16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</row>
    <row r="315" spans="1:24" x14ac:dyDescent="0.3">
      <c r="A315" s="3">
        <v>1841</v>
      </c>
      <c r="B315" s="4" t="s">
        <v>308</v>
      </c>
      <c r="C315" s="42">
        <v>7</v>
      </c>
      <c r="D315" s="42">
        <v>6</v>
      </c>
      <c r="E315" s="42">
        <v>4</v>
      </c>
      <c r="F315" s="42">
        <v>27</v>
      </c>
      <c r="G315" s="42">
        <v>7</v>
      </c>
      <c r="H315" s="42">
        <v>3</v>
      </c>
      <c r="I315" s="42">
        <v>16</v>
      </c>
      <c r="J315" s="42">
        <v>1</v>
      </c>
      <c r="K315" s="42">
        <v>1</v>
      </c>
      <c r="L315" s="42">
        <v>2</v>
      </c>
      <c r="M315" s="42">
        <v>2</v>
      </c>
      <c r="N315" s="42">
        <v>0</v>
      </c>
      <c r="O315" s="42">
        <v>1</v>
      </c>
      <c r="P315" s="42">
        <v>3</v>
      </c>
      <c r="Q315" s="42">
        <v>4</v>
      </c>
      <c r="R315" s="42">
        <v>0</v>
      </c>
      <c r="S315" s="42">
        <v>0</v>
      </c>
      <c r="T315" s="42">
        <v>35</v>
      </c>
      <c r="U315" s="42">
        <v>0</v>
      </c>
      <c r="V315" s="42">
        <v>9</v>
      </c>
      <c r="W315" s="42">
        <v>0</v>
      </c>
      <c r="X315" s="42">
        <v>0</v>
      </c>
    </row>
    <row r="316" spans="1:24" x14ac:dyDescent="0.3">
      <c r="A316" s="3">
        <v>1845</v>
      </c>
      <c r="B316" s="4" t="s">
        <v>309</v>
      </c>
      <c r="C316" s="42">
        <v>12</v>
      </c>
      <c r="D316" s="42">
        <v>0</v>
      </c>
      <c r="E316" s="42">
        <v>0</v>
      </c>
      <c r="F316" s="42">
        <v>0</v>
      </c>
      <c r="G316" s="42">
        <v>0</v>
      </c>
      <c r="H316" s="42">
        <v>50</v>
      </c>
      <c r="I316" s="42">
        <v>0</v>
      </c>
      <c r="J316" s="42">
        <v>0</v>
      </c>
      <c r="K316" s="42">
        <v>0</v>
      </c>
      <c r="L316" s="42">
        <v>44</v>
      </c>
      <c r="M316" s="42">
        <v>2</v>
      </c>
      <c r="N316" s="42">
        <v>4</v>
      </c>
      <c r="O316" s="42">
        <v>15</v>
      </c>
      <c r="P316" s="42">
        <v>0</v>
      </c>
      <c r="Q316" s="42">
        <v>0</v>
      </c>
      <c r="R316" s="42">
        <v>3</v>
      </c>
      <c r="S316" s="42">
        <v>10</v>
      </c>
      <c r="T316" s="42">
        <v>0</v>
      </c>
      <c r="U316" s="42">
        <v>0</v>
      </c>
      <c r="V316" s="42">
        <v>0</v>
      </c>
      <c r="W316" s="42">
        <v>89</v>
      </c>
      <c r="X316" s="42">
        <v>8</v>
      </c>
    </row>
    <row r="317" spans="1:24" x14ac:dyDescent="0.3">
      <c r="A317" s="3">
        <v>1848</v>
      </c>
      <c r="B317" s="4" t="s">
        <v>310</v>
      </c>
      <c r="C317" s="42">
        <v>6</v>
      </c>
      <c r="D317" s="42">
        <v>11</v>
      </c>
      <c r="E317" s="42">
        <v>2</v>
      </c>
      <c r="F317" s="42">
        <v>5</v>
      </c>
      <c r="G317" s="42">
        <v>23</v>
      </c>
      <c r="H317" s="42">
        <v>12</v>
      </c>
      <c r="I317" s="42">
        <v>4</v>
      </c>
      <c r="J317" s="42">
        <v>10</v>
      </c>
      <c r="K317" s="42">
        <v>5</v>
      </c>
      <c r="L317" s="42">
        <v>1</v>
      </c>
      <c r="M317" s="42">
        <v>0</v>
      </c>
      <c r="N317" s="42">
        <v>0</v>
      </c>
      <c r="O317" s="42">
        <v>0</v>
      </c>
      <c r="P317" s="42">
        <v>5</v>
      </c>
      <c r="Q317" s="42">
        <v>0</v>
      </c>
      <c r="R317" s="42">
        <v>1</v>
      </c>
      <c r="S317" s="42">
        <v>0</v>
      </c>
      <c r="T317" s="42">
        <v>7</v>
      </c>
      <c r="U317" s="42">
        <v>4</v>
      </c>
      <c r="V317" s="42">
        <v>0</v>
      </c>
      <c r="W317" s="42">
        <v>0</v>
      </c>
      <c r="X317" s="42">
        <v>0</v>
      </c>
    </row>
    <row r="318" spans="1:24" x14ac:dyDescent="0.3">
      <c r="A318" s="3">
        <v>1849</v>
      </c>
      <c r="B318" s="4" t="s">
        <v>311</v>
      </c>
      <c r="C318" s="42">
        <v>28</v>
      </c>
      <c r="D318" s="42">
        <v>8</v>
      </c>
      <c r="E318" s="45" t="s">
        <v>473</v>
      </c>
      <c r="F318" s="45" t="s">
        <v>473</v>
      </c>
      <c r="G318" s="42">
        <v>0</v>
      </c>
      <c r="H318" s="42">
        <v>0</v>
      </c>
      <c r="I318" s="42">
        <v>2</v>
      </c>
      <c r="J318" s="42">
        <v>0</v>
      </c>
      <c r="K318" s="42">
        <v>3</v>
      </c>
      <c r="L318" s="42">
        <v>0</v>
      </c>
      <c r="M318" s="42">
        <v>0</v>
      </c>
      <c r="N318" s="42">
        <v>0</v>
      </c>
      <c r="O318" s="42">
        <v>16</v>
      </c>
      <c r="P318" s="45" t="s">
        <v>473</v>
      </c>
      <c r="Q318" s="45" t="s">
        <v>473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</row>
    <row r="319" spans="1:24" x14ac:dyDescent="0.3">
      <c r="A319" s="3">
        <v>1850</v>
      </c>
      <c r="B319" s="4" t="s">
        <v>312</v>
      </c>
      <c r="C319" s="42">
        <v>0</v>
      </c>
      <c r="D319" s="42">
        <v>0</v>
      </c>
      <c r="E319" s="42">
        <v>0</v>
      </c>
      <c r="F319" s="42">
        <v>0</v>
      </c>
      <c r="G319" s="42">
        <v>0</v>
      </c>
      <c r="H319" s="42">
        <v>0</v>
      </c>
      <c r="I319" s="42">
        <v>0</v>
      </c>
      <c r="J319" s="42">
        <v>2</v>
      </c>
      <c r="K319" s="42">
        <v>0</v>
      </c>
      <c r="L319" s="42">
        <v>0</v>
      </c>
      <c r="M319" s="42">
        <v>0</v>
      </c>
      <c r="N319" s="42">
        <v>0</v>
      </c>
      <c r="O319" s="42">
        <v>0</v>
      </c>
      <c r="P319" s="42">
        <v>0</v>
      </c>
      <c r="Q319" s="42">
        <v>0</v>
      </c>
      <c r="R319" s="42">
        <v>0</v>
      </c>
      <c r="S319" s="42">
        <v>0</v>
      </c>
      <c r="T319" s="42">
        <v>0</v>
      </c>
      <c r="U319" s="42">
        <v>0</v>
      </c>
      <c r="V319" s="42">
        <v>0</v>
      </c>
      <c r="W319" s="42">
        <v>0</v>
      </c>
      <c r="X319" s="42">
        <v>0</v>
      </c>
    </row>
    <row r="320" spans="1:24" x14ac:dyDescent="0.3">
      <c r="A320" s="3">
        <v>1851</v>
      </c>
      <c r="B320" s="4" t="s">
        <v>313</v>
      </c>
      <c r="C320" s="42">
        <v>0</v>
      </c>
      <c r="D320" s="42">
        <v>0</v>
      </c>
      <c r="E320" s="42">
        <v>0</v>
      </c>
      <c r="F320" s="42">
        <v>0</v>
      </c>
      <c r="G320" s="42">
        <v>0</v>
      </c>
      <c r="H320" s="42">
        <v>0</v>
      </c>
      <c r="I320" s="42">
        <v>1</v>
      </c>
      <c r="J320" s="42">
        <v>0</v>
      </c>
      <c r="K320" s="42">
        <v>3</v>
      </c>
      <c r="L320" s="42">
        <v>0</v>
      </c>
      <c r="M320" s="42">
        <v>0</v>
      </c>
      <c r="N320" s="42">
        <v>0</v>
      </c>
      <c r="O320" s="42">
        <v>0</v>
      </c>
      <c r="P320" s="42">
        <v>0</v>
      </c>
      <c r="Q320" s="42">
        <v>0</v>
      </c>
      <c r="R320" s="42">
        <v>0</v>
      </c>
      <c r="S320" s="42">
        <v>0</v>
      </c>
      <c r="T320" s="42">
        <v>0</v>
      </c>
      <c r="U320" s="42">
        <v>0</v>
      </c>
      <c r="V320" s="42">
        <v>0</v>
      </c>
      <c r="W320" s="42">
        <v>0</v>
      </c>
      <c r="X320" s="42">
        <v>0</v>
      </c>
    </row>
    <row r="321" spans="1:24" x14ac:dyDescent="0.3">
      <c r="A321" s="3">
        <v>1852</v>
      </c>
      <c r="B321" s="4" t="s">
        <v>314</v>
      </c>
      <c r="C321" s="42">
        <v>6</v>
      </c>
      <c r="D321" s="42">
        <v>4</v>
      </c>
      <c r="E321" s="42">
        <v>2</v>
      </c>
      <c r="F321" s="42">
        <v>2</v>
      </c>
      <c r="G321" s="42">
        <v>6</v>
      </c>
      <c r="H321" s="42">
        <v>0</v>
      </c>
      <c r="I321" s="42">
        <v>6</v>
      </c>
      <c r="J321" s="42">
        <v>3</v>
      </c>
      <c r="K321" s="42">
        <v>5</v>
      </c>
      <c r="L321" s="42">
        <v>2</v>
      </c>
      <c r="M321" s="42">
        <v>0</v>
      </c>
      <c r="N321" s="42">
        <v>11</v>
      </c>
      <c r="O321" s="42">
        <v>0</v>
      </c>
      <c r="P321" s="42">
        <v>0</v>
      </c>
      <c r="Q321" s="42">
        <v>0</v>
      </c>
      <c r="R321" s="42">
        <v>0</v>
      </c>
      <c r="S321" s="42">
        <v>0</v>
      </c>
      <c r="T321" s="42">
        <v>0</v>
      </c>
      <c r="U321" s="42">
        <v>0</v>
      </c>
      <c r="V321" s="42">
        <v>0</v>
      </c>
      <c r="W321" s="42">
        <v>0</v>
      </c>
      <c r="X321" s="42">
        <v>0</v>
      </c>
    </row>
    <row r="322" spans="1:24" x14ac:dyDescent="0.3">
      <c r="A322" s="3">
        <v>1853</v>
      </c>
      <c r="B322" s="4" t="s">
        <v>315</v>
      </c>
      <c r="C322" s="42">
        <v>0</v>
      </c>
      <c r="D322" s="42">
        <v>4</v>
      </c>
      <c r="E322" s="42">
        <v>2</v>
      </c>
      <c r="F322" s="42">
        <v>4</v>
      </c>
      <c r="G322" s="42">
        <v>0</v>
      </c>
      <c r="H322" s="42">
        <v>0</v>
      </c>
      <c r="I322" s="42">
        <v>0</v>
      </c>
      <c r="J322" s="42">
        <v>3</v>
      </c>
      <c r="K322" s="42">
        <v>1</v>
      </c>
      <c r="L322" s="42">
        <v>0</v>
      </c>
      <c r="M322" s="42">
        <v>0</v>
      </c>
      <c r="N322" s="42">
        <v>2</v>
      </c>
      <c r="O322" s="42">
        <v>0</v>
      </c>
      <c r="P322" s="42">
        <v>0</v>
      </c>
      <c r="Q322" s="42">
        <v>0</v>
      </c>
      <c r="R322" s="42">
        <v>0</v>
      </c>
      <c r="S322" s="42">
        <v>0</v>
      </c>
      <c r="T322" s="42">
        <v>0</v>
      </c>
      <c r="U322" s="42">
        <v>0</v>
      </c>
      <c r="V322" s="42">
        <v>0</v>
      </c>
      <c r="W322" s="42">
        <v>0</v>
      </c>
      <c r="X322" s="42">
        <v>0</v>
      </c>
    </row>
    <row r="323" spans="1:24" x14ac:dyDescent="0.3">
      <c r="A323" s="3">
        <v>1854</v>
      </c>
      <c r="B323" s="4" t="s">
        <v>316</v>
      </c>
      <c r="C323" s="42">
        <v>0</v>
      </c>
      <c r="D323" s="45" t="s">
        <v>473</v>
      </c>
      <c r="E323" s="42">
        <v>2</v>
      </c>
      <c r="F323" s="42">
        <v>5</v>
      </c>
      <c r="G323" s="42">
        <v>0</v>
      </c>
      <c r="H323" s="42">
        <v>3</v>
      </c>
      <c r="I323" s="42">
        <v>0</v>
      </c>
      <c r="J323" s="42">
        <v>0</v>
      </c>
      <c r="K323" s="42">
        <v>1</v>
      </c>
      <c r="L323" s="42">
        <v>0</v>
      </c>
      <c r="M323" s="42">
        <v>0</v>
      </c>
      <c r="N323" s="42">
        <v>0</v>
      </c>
      <c r="O323" s="45" t="s">
        <v>473</v>
      </c>
      <c r="P323" s="42">
        <v>1</v>
      </c>
      <c r="Q323" s="42">
        <v>10</v>
      </c>
      <c r="R323" s="42">
        <v>10</v>
      </c>
      <c r="S323" s="42">
        <v>0</v>
      </c>
      <c r="T323" s="42">
        <v>0</v>
      </c>
      <c r="U323" s="42">
        <v>0</v>
      </c>
      <c r="V323" s="42">
        <v>0</v>
      </c>
      <c r="W323" s="42">
        <v>0</v>
      </c>
      <c r="X323" s="42">
        <v>2</v>
      </c>
    </row>
    <row r="324" spans="1:24" x14ac:dyDescent="0.3">
      <c r="A324" s="3">
        <v>1856</v>
      </c>
      <c r="B324" s="4" t="s">
        <v>317</v>
      </c>
      <c r="C324" s="42">
        <v>0</v>
      </c>
      <c r="D324" s="42">
        <v>0</v>
      </c>
      <c r="E324" s="45" t="s">
        <v>473</v>
      </c>
      <c r="F324" s="42">
        <v>0</v>
      </c>
      <c r="G324" s="45" t="s">
        <v>473</v>
      </c>
      <c r="H324" s="42">
        <v>0</v>
      </c>
      <c r="I324" s="42">
        <v>0</v>
      </c>
      <c r="J324" s="42">
        <v>0</v>
      </c>
      <c r="K324" s="42">
        <v>0</v>
      </c>
      <c r="L324" s="42">
        <v>0</v>
      </c>
      <c r="M324" s="42">
        <v>0</v>
      </c>
      <c r="N324" s="42">
        <v>0</v>
      </c>
      <c r="O324" s="42">
        <v>0</v>
      </c>
      <c r="P324" s="45" t="s">
        <v>473</v>
      </c>
      <c r="Q324" s="42">
        <v>0</v>
      </c>
      <c r="R324" s="45" t="s">
        <v>473</v>
      </c>
      <c r="S324" s="42">
        <v>0</v>
      </c>
      <c r="T324" s="42">
        <v>0</v>
      </c>
      <c r="U324" s="42">
        <v>0</v>
      </c>
      <c r="V324" s="42">
        <v>0</v>
      </c>
      <c r="W324" s="42">
        <v>0</v>
      </c>
      <c r="X324" s="42">
        <v>0</v>
      </c>
    </row>
    <row r="325" spans="1:24" x14ac:dyDescent="0.3">
      <c r="A325" s="3">
        <v>1857</v>
      </c>
      <c r="B325" s="4" t="s">
        <v>318</v>
      </c>
      <c r="C325" s="42">
        <v>0</v>
      </c>
      <c r="D325" s="42">
        <v>0</v>
      </c>
      <c r="E325" s="42">
        <v>0</v>
      </c>
      <c r="F325" s="42">
        <v>0</v>
      </c>
      <c r="G325" s="42">
        <v>0</v>
      </c>
      <c r="H325" s="42">
        <v>0</v>
      </c>
      <c r="I325" s="42">
        <v>0</v>
      </c>
      <c r="J325" s="42">
        <v>0</v>
      </c>
      <c r="K325" s="42">
        <v>0</v>
      </c>
      <c r="L325" s="42">
        <v>0</v>
      </c>
      <c r="M325" s="42">
        <v>0</v>
      </c>
      <c r="N325" s="42">
        <v>0</v>
      </c>
      <c r="O325" s="42">
        <v>0</v>
      </c>
      <c r="P325" s="42">
        <v>0</v>
      </c>
      <c r="Q325" s="42">
        <v>0</v>
      </c>
      <c r="R325" s="42">
        <v>0</v>
      </c>
      <c r="S325" s="42">
        <v>0</v>
      </c>
      <c r="T325" s="42">
        <v>0</v>
      </c>
      <c r="U325" s="42">
        <v>0</v>
      </c>
      <c r="V325" s="42">
        <v>0</v>
      </c>
      <c r="W325" s="42">
        <v>0</v>
      </c>
      <c r="X325" s="42">
        <v>0</v>
      </c>
    </row>
    <row r="326" spans="1:24" x14ac:dyDescent="0.3">
      <c r="A326" s="3">
        <v>1859</v>
      </c>
      <c r="B326" s="4" t="s">
        <v>319</v>
      </c>
      <c r="C326" s="45" t="s">
        <v>473</v>
      </c>
      <c r="D326" s="42">
        <v>0</v>
      </c>
      <c r="E326" s="42">
        <v>0</v>
      </c>
      <c r="F326" s="42">
        <v>0</v>
      </c>
      <c r="G326" s="42">
        <v>1</v>
      </c>
      <c r="H326" s="42">
        <v>0</v>
      </c>
      <c r="I326" s="42">
        <v>0</v>
      </c>
      <c r="J326" s="42">
        <v>0</v>
      </c>
      <c r="K326" s="42">
        <v>0</v>
      </c>
      <c r="L326" s="42">
        <v>0</v>
      </c>
      <c r="M326" s="42">
        <v>0</v>
      </c>
      <c r="N326" s="45" t="s">
        <v>473</v>
      </c>
      <c r="O326" s="42">
        <v>0</v>
      </c>
      <c r="P326" s="42">
        <v>0</v>
      </c>
      <c r="Q326" s="42">
        <v>0</v>
      </c>
      <c r="R326" s="42">
        <v>0</v>
      </c>
      <c r="S326" s="42">
        <v>0</v>
      </c>
      <c r="T326" s="42">
        <v>0</v>
      </c>
      <c r="U326" s="42">
        <v>0</v>
      </c>
      <c r="V326" s="42">
        <v>0</v>
      </c>
      <c r="W326" s="42">
        <v>0</v>
      </c>
      <c r="X326" s="42">
        <v>0</v>
      </c>
    </row>
    <row r="327" spans="1:24" x14ac:dyDescent="0.3">
      <c r="A327" s="3">
        <v>1860</v>
      </c>
      <c r="B327" s="4" t="s">
        <v>320</v>
      </c>
      <c r="C327" s="42">
        <v>28</v>
      </c>
      <c r="D327" s="42">
        <v>69</v>
      </c>
      <c r="E327" s="42">
        <v>16</v>
      </c>
      <c r="F327" s="42">
        <v>13</v>
      </c>
      <c r="G327" s="45" t="s">
        <v>473</v>
      </c>
      <c r="H327" s="45" t="s">
        <v>473</v>
      </c>
      <c r="I327" s="42">
        <v>16</v>
      </c>
      <c r="J327" s="42">
        <v>39</v>
      </c>
      <c r="K327" s="42">
        <v>17</v>
      </c>
      <c r="L327" s="42">
        <v>13</v>
      </c>
      <c r="M327" s="42">
        <v>31</v>
      </c>
      <c r="N327" s="42">
        <v>0</v>
      </c>
      <c r="O327" s="42">
        <v>0</v>
      </c>
      <c r="P327" s="42">
        <v>18</v>
      </c>
      <c r="Q327" s="42">
        <v>5</v>
      </c>
      <c r="R327" s="45" t="s">
        <v>473</v>
      </c>
      <c r="S327" s="45" t="s">
        <v>473</v>
      </c>
      <c r="T327" s="42">
        <v>5</v>
      </c>
      <c r="U327" s="42">
        <v>6</v>
      </c>
      <c r="V327" s="42">
        <v>0</v>
      </c>
      <c r="W327" s="42">
        <v>1</v>
      </c>
      <c r="X327" s="42">
        <v>6</v>
      </c>
    </row>
    <row r="328" spans="1:24" x14ac:dyDescent="0.3">
      <c r="A328" s="3">
        <v>1865</v>
      </c>
      <c r="B328" s="4" t="s">
        <v>321</v>
      </c>
      <c r="C328" s="42">
        <v>43</v>
      </c>
      <c r="D328" s="42">
        <v>27</v>
      </c>
      <c r="E328" s="42">
        <v>8</v>
      </c>
      <c r="F328" s="42">
        <v>3</v>
      </c>
      <c r="G328" s="42">
        <v>2</v>
      </c>
      <c r="H328" s="42">
        <v>4</v>
      </c>
      <c r="I328" s="42">
        <v>4</v>
      </c>
      <c r="J328" s="42">
        <v>16</v>
      </c>
      <c r="K328" s="42">
        <v>7</v>
      </c>
      <c r="L328" s="42">
        <v>0</v>
      </c>
      <c r="M328" s="42">
        <v>6</v>
      </c>
      <c r="N328" s="42">
        <v>0</v>
      </c>
      <c r="O328" s="42">
        <v>0</v>
      </c>
      <c r="P328" s="42">
        <v>3</v>
      </c>
      <c r="Q328" s="42">
        <v>0</v>
      </c>
      <c r="R328" s="42">
        <v>1</v>
      </c>
      <c r="S328" s="42">
        <v>0</v>
      </c>
      <c r="T328" s="42">
        <v>0</v>
      </c>
      <c r="U328" s="42">
        <v>0</v>
      </c>
      <c r="V328" s="42">
        <v>0</v>
      </c>
      <c r="W328" s="42">
        <v>0</v>
      </c>
      <c r="X328" s="42">
        <v>0</v>
      </c>
    </row>
    <row r="329" spans="1:24" x14ac:dyDescent="0.3">
      <c r="A329" s="3">
        <v>1866</v>
      </c>
      <c r="B329" s="4" t="s">
        <v>322</v>
      </c>
      <c r="C329" s="42">
        <v>14</v>
      </c>
      <c r="D329" s="42">
        <v>0</v>
      </c>
      <c r="E329" s="42">
        <v>6</v>
      </c>
      <c r="F329" s="42">
        <v>34</v>
      </c>
      <c r="G329" s="42">
        <v>10</v>
      </c>
      <c r="H329" s="42">
        <v>9</v>
      </c>
      <c r="I329" s="42">
        <v>5</v>
      </c>
      <c r="J329" s="42">
        <v>6</v>
      </c>
      <c r="K329" s="42">
        <v>5</v>
      </c>
      <c r="L329" s="42">
        <v>5</v>
      </c>
      <c r="M329" s="42">
        <v>3</v>
      </c>
      <c r="N329" s="42">
        <v>33</v>
      </c>
      <c r="O329" s="42">
        <v>39</v>
      </c>
      <c r="P329" s="42">
        <v>13</v>
      </c>
      <c r="Q329" s="42">
        <v>38</v>
      </c>
      <c r="R329" s="42">
        <v>22</v>
      </c>
      <c r="S329" s="42">
        <v>6</v>
      </c>
      <c r="T329" s="42">
        <v>9</v>
      </c>
      <c r="U329" s="42">
        <v>0</v>
      </c>
      <c r="V329" s="42">
        <v>0</v>
      </c>
      <c r="W329" s="42">
        <v>2</v>
      </c>
      <c r="X329" s="42">
        <v>0</v>
      </c>
    </row>
    <row r="330" spans="1:24" x14ac:dyDescent="0.3">
      <c r="A330" s="3">
        <v>1867</v>
      </c>
      <c r="B330" s="4" t="s">
        <v>127</v>
      </c>
      <c r="C330" s="42">
        <v>8</v>
      </c>
      <c r="D330" s="42">
        <v>4</v>
      </c>
      <c r="E330" s="42">
        <v>5</v>
      </c>
      <c r="F330" s="42">
        <v>34</v>
      </c>
      <c r="G330" s="42">
        <v>7</v>
      </c>
      <c r="H330" s="42">
        <v>3</v>
      </c>
      <c r="I330" s="42">
        <v>1</v>
      </c>
      <c r="J330" s="42">
        <v>11</v>
      </c>
      <c r="K330" s="42">
        <v>9</v>
      </c>
      <c r="L330" s="42">
        <v>2</v>
      </c>
      <c r="M330" s="42">
        <v>3</v>
      </c>
      <c r="N330" s="42">
        <v>0</v>
      </c>
      <c r="O330" s="42">
        <v>3</v>
      </c>
      <c r="P330" s="42">
        <v>1</v>
      </c>
      <c r="Q330" s="42">
        <v>8</v>
      </c>
      <c r="R330" s="42">
        <v>4</v>
      </c>
      <c r="S330" s="42">
        <v>0</v>
      </c>
      <c r="T330" s="42">
        <v>0</v>
      </c>
      <c r="U330" s="42">
        <v>4</v>
      </c>
      <c r="V330" s="42">
        <v>10</v>
      </c>
      <c r="W330" s="42">
        <v>0</v>
      </c>
      <c r="X330" s="42">
        <v>0</v>
      </c>
    </row>
    <row r="331" spans="1:24" x14ac:dyDescent="0.3">
      <c r="A331" s="3">
        <v>1868</v>
      </c>
      <c r="B331" s="4" t="s">
        <v>323</v>
      </c>
      <c r="C331" s="42">
        <v>0</v>
      </c>
      <c r="D331" s="42">
        <v>40</v>
      </c>
      <c r="E331" s="42">
        <v>0</v>
      </c>
      <c r="F331" s="42">
        <v>0</v>
      </c>
      <c r="G331" s="42">
        <v>5</v>
      </c>
      <c r="H331" s="42">
        <v>2</v>
      </c>
      <c r="I331" s="42">
        <v>7</v>
      </c>
      <c r="J331" s="42">
        <v>4</v>
      </c>
      <c r="K331" s="42">
        <v>0</v>
      </c>
      <c r="L331" s="42">
        <v>0</v>
      </c>
      <c r="M331" s="42">
        <v>5</v>
      </c>
      <c r="N331" s="42">
        <v>0</v>
      </c>
      <c r="O331" s="42">
        <v>0</v>
      </c>
      <c r="P331" s="42">
        <v>0</v>
      </c>
      <c r="Q331" s="42">
        <v>54</v>
      </c>
      <c r="R331" s="42">
        <v>0</v>
      </c>
      <c r="S331" s="42">
        <v>2</v>
      </c>
      <c r="T331" s="42">
        <v>0</v>
      </c>
      <c r="U331" s="42">
        <v>0</v>
      </c>
      <c r="V331" s="42">
        <v>9</v>
      </c>
      <c r="W331" s="42">
        <v>0</v>
      </c>
      <c r="X331" s="42">
        <v>4</v>
      </c>
    </row>
    <row r="332" spans="1:24" x14ac:dyDescent="0.3">
      <c r="A332" s="3">
        <v>1870</v>
      </c>
      <c r="B332" s="4" t="s">
        <v>324</v>
      </c>
      <c r="C332" s="42">
        <v>10</v>
      </c>
      <c r="D332" s="42">
        <v>16</v>
      </c>
      <c r="E332" s="42">
        <v>1</v>
      </c>
      <c r="F332" s="42">
        <v>18</v>
      </c>
      <c r="G332" s="42">
        <v>29</v>
      </c>
      <c r="H332" s="42">
        <v>2</v>
      </c>
      <c r="I332" s="42">
        <v>29</v>
      </c>
      <c r="J332" s="42">
        <v>14</v>
      </c>
      <c r="K332" s="42">
        <v>5</v>
      </c>
      <c r="L332" s="42">
        <v>64</v>
      </c>
      <c r="M332" s="42">
        <v>56</v>
      </c>
      <c r="N332" s="42">
        <v>7</v>
      </c>
      <c r="O332" s="42">
        <v>6</v>
      </c>
      <c r="P332" s="42">
        <v>26</v>
      </c>
      <c r="Q332" s="42">
        <v>136</v>
      </c>
      <c r="R332" s="42">
        <v>28</v>
      </c>
      <c r="S332" s="42">
        <v>2</v>
      </c>
      <c r="T332" s="42">
        <v>17</v>
      </c>
      <c r="U332" s="42">
        <v>29</v>
      </c>
      <c r="V332" s="42">
        <v>1</v>
      </c>
      <c r="W332" s="42">
        <v>35</v>
      </c>
      <c r="X332" s="42">
        <v>240</v>
      </c>
    </row>
    <row r="333" spans="1:24" x14ac:dyDescent="0.3">
      <c r="A333" s="3">
        <v>1871</v>
      </c>
      <c r="B333" s="4" t="s">
        <v>325</v>
      </c>
      <c r="C333" s="42">
        <v>6</v>
      </c>
      <c r="D333" s="42">
        <v>0</v>
      </c>
      <c r="E333" s="42">
        <v>0</v>
      </c>
      <c r="F333" s="42">
        <v>7</v>
      </c>
      <c r="G333" s="42">
        <v>0</v>
      </c>
      <c r="H333" s="42">
        <v>0</v>
      </c>
      <c r="I333" s="42">
        <v>1</v>
      </c>
      <c r="J333" s="42">
        <v>0</v>
      </c>
      <c r="K333" s="42">
        <v>1</v>
      </c>
      <c r="L333" s="42">
        <v>0</v>
      </c>
      <c r="M333" s="42">
        <v>0</v>
      </c>
      <c r="N333" s="42">
        <v>33</v>
      </c>
      <c r="O333" s="42">
        <v>0</v>
      </c>
      <c r="P333" s="42">
        <v>4</v>
      </c>
      <c r="Q333" s="42">
        <v>0</v>
      </c>
      <c r="R333" s="42">
        <v>0</v>
      </c>
      <c r="S333" s="42">
        <v>0</v>
      </c>
      <c r="T333" s="42">
        <v>2</v>
      </c>
      <c r="U333" s="42">
        <v>0</v>
      </c>
      <c r="V333" s="42">
        <v>0</v>
      </c>
      <c r="W333" s="42">
        <v>0</v>
      </c>
      <c r="X333" s="42">
        <v>0</v>
      </c>
    </row>
    <row r="334" spans="1:24" x14ac:dyDescent="0.3">
      <c r="A334" s="3">
        <v>1874</v>
      </c>
      <c r="B334" s="4" t="s">
        <v>326</v>
      </c>
      <c r="C334" s="42">
        <v>0</v>
      </c>
      <c r="D334" s="42">
        <v>0</v>
      </c>
      <c r="E334" s="42">
        <v>0</v>
      </c>
      <c r="F334" s="45" t="s">
        <v>473</v>
      </c>
      <c r="G334" s="42">
        <v>0</v>
      </c>
      <c r="H334" s="42">
        <v>0</v>
      </c>
      <c r="I334" s="42">
        <v>0</v>
      </c>
      <c r="J334" s="42">
        <v>0</v>
      </c>
      <c r="K334" s="42">
        <v>0</v>
      </c>
      <c r="L334" s="42">
        <v>0</v>
      </c>
      <c r="M334" s="42">
        <v>0</v>
      </c>
      <c r="N334" s="42">
        <v>0</v>
      </c>
      <c r="O334" s="42">
        <v>0</v>
      </c>
      <c r="P334" s="42">
        <v>0</v>
      </c>
      <c r="Q334" s="45" t="s">
        <v>473</v>
      </c>
      <c r="R334" s="42">
        <v>0</v>
      </c>
      <c r="S334" s="42">
        <v>0</v>
      </c>
      <c r="T334" s="42">
        <v>0</v>
      </c>
      <c r="U334" s="42">
        <v>0</v>
      </c>
      <c r="V334" s="42">
        <v>0</v>
      </c>
      <c r="W334" s="42">
        <v>0</v>
      </c>
      <c r="X334" s="42">
        <v>0</v>
      </c>
    </row>
    <row r="335" spans="1:24" x14ac:dyDescent="0.3">
      <c r="A335" s="3">
        <v>1902</v>
      </c>
      <c r="B335" s="4" t="s">
        <v>327</v>
      </c>
      <c r="C335" s="42">
        <v>1</v>
      </c>
      <c r="D335" s="42">
        <v>20</v>
      </c>
      <c r="E335" s="42">
        <v>9</v>
      </c>
      <c r="F335" s="42">
        <v>10</v>
      </c>
      <c r="G335" s="42">
        <v>10</v>
      </c>
      <c r="H335" s="42">
        <v>12</v>
      </c>
      <c r="I335" s="42">
        <v>11</v>
      </c>
      <c r="J335" s="42">
        <v>62</v>
      </c>
      <c r="K335" s="42">
        <v>62</v>
      </c>
      <c r="L335" s="42">
        <v>11</v>
      </c>
      <c r="M335" s="42">
        <v>4</v>
      </c>
      <c r="N335" s="42">
        <v>0</v>
      </c>
      <c r="O335" s="42">
        <v>4</v>
      </c>
      <c r="P335" s="42">
        <v>4</v>
      </c>
      <c r="Q335" s="42">
        <v>11</v>
      </c>
      <c r="R335" s="42">
        <v>10</v>
      </c>
      <c r="S335" s="42">
        <v>16</v>
      </c>
      <c r="T335" s="42">
        <v>47</v>
      </c>
      <c r="U335" s="42">
        <v>139</v>
      </c>
      <c r="V335" s="42">
        <v>105</v>
      </c>
      <c r="W335" s="42">
        <v>31</v>
      </c>
      <c r="X335" s="42">
        <v>221</v>
      </c>
    </row>
    <row r="336" spans="1:24" x14ac:dyDescent="0.3">
      <c r="A336" s="3">
        <v>1903</v>
      </c>
      <c r="B336" s="4" t="s">
        <v>328</v>
      </c>
      <c r="C336" s="42">
        <v>6</v>
      </c>
      <c r="D336" s="42">
        <v>25</v>
      </c>
      <c r="E336" s="42">
        <v>72</v>
      </c>
      <c r="F336" s="42">
        <v>33</v>
      </c>
      <c r="G336" s="42">
        <v>12</v>
      </c>
      <c r="H336" s="42">
        <v>3</v>
      </c>
      <c r="I336" s="42">
        <v>55</v>
      </c>
      <c r="J336" s="42">
        <v>11</v>
      </c>
      <c r="K336" s="42">
        <v>23</v>
      </c>
      <c r="L336" s="42">
        <v>8</v>
      </c>
      <c r="M336" s="42">
        <v>10</v>
      </c>
      <c r="N336" s="42">
        <v>17</v>
      </c>
      <c r="O336" s="42">
        <v>10</v>
      </c>
      <c r="P336" s="42">
        <v>6</v>
      </c>
      <c r="Q336" s="42">
        <v>0</v>
      </c>
      <c r="R336" s="42">
        <v>1</v>
      </c>
      <c r="S336" s="42">
        <v>6</v>
      </c>
      <c r="T336" s="42">
        <v>35</v>
      </c>
      <c r="U336" s="42">
        <v>56</v>
      </c>
      <c r="V336" s="42">
        <v>1</v>
      </c>
      <c r="W336" s="42">
        <v>4</v>
      </c>
      <c r="X336" s="42">
        <v>0</v>
      </c>
    </row>
    <row r="337" spans="1:24" x14ac:dyDescent="0.3">
      <c r="A337" s="3">
        <v>1911</v>
      </c>
      <c r="B337" s="4" t="s">
        <v>329</v>
      </c>
      <c r="C337" s="42">
        <v>4</v>
      </c>
      <c r="D337" s="42">
        <v>4</v>
      </c>
      <c r="E337" s="42">
        <v>7</v>
      </c>
      <c r="F337" s="42">
        <v>9</v>
      </c>
      <c r="G337" s="42">
        <v>63</v>
      </c>
      <c r="H337" s="42">
        <v>13</v>
      </c>
      <c r="I337" s="42">
        <v>27</v>
      </c>
      <c r="J337" s="42">
        <v>0</v>
      </c>
      <c r="K337" s="42">
        <v>0</v>
      </c>
      <c r="L337" s="42">
        <v>9</v>
      </c>
      <c r="M337" s="42">
        <v>0</v>
      </c>
      <c r="N337" s="42">
        <v>5</v>
      </c>
      <c r="O337" s="42">
        <v>14</v>
      </c>
      <c r="P337" s="42">
        <v>11</v>
      </c>
      <c r="Q337" s="42">
        <v>0</v>
      </c>
      <c r="R337" s="42">
        <v>0</v>
      </c>
      <c r="S337" s="42">
        <v>8</v>
      </c>
      <c r="T337" s="42">
        <v>0</v>
      </c>
      <c r="U337" s="42">
        <v>2</v>
      </c>
      <c r="V337" s="42">
        <v>3</v>
      </c>
      <c r="W337" s="42">
        <v>2</v>
      </c>
      <c r="X337" s="42">
        <v>11</v>
      </c>
    </row>
    <row r="338" spans="1:24" x14ac:dyDescent="0.3">
      <c r="A338" s="3">
        <v>1913</v>
      </c>
      <c r="B338" s="4" t="s">
        <v>330</v>
      </c>
      <c r="C338" s="42">
        <v>10</v>
      </c>
      <c r="D338" s="42">
        <v>14</v>
      </c>
      <c r="E338" s="42">
        <v>11</v>
      </c>
      <c r="F338" s="42">
        <v>27</v>
      </c>
      <c r="G338" s="42">
        <v>8</v>
      </c>
      <c r="H338" s="42">
        <v>9</v>
      </c>
      <c r="I338" s="42">
        <v>6</v>
      </c>
      <c r="J338" s="42">
        <v>13</v>
      </c>
      <c r="K338" s="42">
        <v>2</v>
      </c>
      <c r="L338" s="42">
        <v>15</v>
      </c>
      <c r="M338" s="42">
        <v>19</v>
      </c>
      <c r="N338" s="42">
        <v>0</v>
      </c>
      <c r="O338" s="42">
        <v>0</v>
      </c>
      <c r="P338" s="42">
        <v>0</v>
      </c>
      <c r="Q338" s="42">
        <v>1</v>
      </c>
      <c r="R338" s="42">
        <v>4</v>
      </c>
      <c r="S338" s="42">
        <v>0</v>
      </c>
      <c r="T338" s="42">
        <v>10</v>
      </c>
      <c r="U338" s="42">
        <v>0</v>
      </c>
      <c r="V338" s="42">
        <v>0</v>
      </c>
      <c r="W338" s="42">
        <v>0</v>
      </c>
      <c r="X338" s="42">
        <v>0</v>
      </c>
    </row>
    <row r="339" spans="1:24" x14ac:dyDescent="0.3">
      <c r="A339" s="3">
        <v>1917</v>
      </c>
      <c r="B339" s="4" t="s">
        <v>331</v>
      </c>
      <c r="C339" s="42">
        <v>8</v>
      </c>
      <c r="D339" s="42">
        <v>6</v>
      </c>
      <c r="E339" s="42">
        <v>0</v>
      </c>
      <c r="F339" s="42">
        <v>5</v>
      </c>
      <c r="G339" s="42">
        <v>0</v>
      </c>
      <c r="H339" s="45" t="s">
        <v>473</v>
      </c>
      <c r="I339" s="42">
        <v>0</v>
      </c>
      <c r="J339" s="42">
        <v>6</v>
      </c>
      <c r="K339" s="42">
        <v>0</v>
      </c>
      <c r="L339" s="42">
        <v>1</v>
      </c>
      <c r="M339" s="42">
        <v>0</v>
      </c>
      <c r="N339" s="42">
        <v>0</v>
      </c>
      <c r="O339" s="42">
        <v>7</v>
      </c>
      <c r="P339" s="42">
        <v>12</v>
      </c>
      <c r="Q339" s="42">
        <v>8</v>
      </c>
      <c r="R339" s="42">
        <v>25</v>
      </c>
      <c r="S339" s="45" t="s">
        <v>473</v>
      </c>
      <c r="T339" s="42">
        <v>0</v>
      </c>
      <c r="U339" s="42">
        <v>0</v>
      </c>
      <c r="V339" s="42">
        <v>0</v>
      </c>
      <c r="W339" s="42">
        <v>0</v>
      </c>
      <c r="X339" s="42">
        <v>0</v>
      </c>
    </row>
    <row r="340" spans="1:24" x14ac:dyDescent="0.3">
      <c r="A340" s="3">
        <v>1919</v>
      </c>
      <c r="B340" s="4" t="s">
        <v>332</v>
      </c>
      <c r="C340" s="42">
        <v>0</v>
      </c>
      <c r="D340" s="42">
        <v>0</v>
      </c>
      <c r="E340" s="42">
        <v>4</v>
      </c>
      <c r="F340" s="42">
        <v>0</v>
      </c>
      <c r="G340" s="42">
        <v>0</v>
      </c>
      <c r="H340" s="42">
        <v>10</v>
      </c>
      <c r="I340" s="42">
        <v>3</v>
      </c>
      <c r="J340" s="42">
        <v>2</v>
      </c>
      <c r="K340" s="42">
        <v>5</v>
      </c>
      <c r="L340" s="42">
        <v>4</v>
      </c>
      <c r="M340" s="42">
        <v>5</v>
      </c>
      <c r="N340" s="42">
        <v>8</v>
      </c>
      <c r="O340" s="42">
        <v>3</v>
      </c>
      <c r="P340" s="42">
        <v>11</v>
      </c>
      <c r="Q340" s="42">
        <v>14</v>
      </c>
      <c r="R340" s="42">
        <v>0</v>
      </c>
      <c r="S340" s="42">
        <v>8</v>
      </c>
      <c r="T340" s="42">
        <v>1</v>
      </c>
      <c r="U340" s="42">
        <v>2</v>
      </c>
      <c r="V340" s="42">
        <v>1</v>
      </c>
      <c r="W340" s="42">
        <v>0</v>
      </c>
      <c r="X340" s="42">
        <v>4</v>
      </c>
    </row>
    <row r="341" spans="1:24" x14ac:dyDescent="0.3">
      <c r="A341" s="3">
        <v>1920</v>
      </c>
      <c r="B341" s="4" t="s">
        <v>333</v>
      </c>
      <c r="C341" s="42">
        <v>0</v>
      </c>
      <c r="D341" s="42">
        <v>2</v>
      </c>
      <c r="E341" s="42">
        <v>16</v>
      </c>
      <c r="F341" s="42">
        <v>8</v>
      </c>
      <c r="G341" s="42">
        <v>4</v>
      </c>
      <c r="H341" s="42">
        <v>7</v>
      </c>
      <c r="I341" s="42">
        <v>14</v>
      </c>
      <c r="J341" s="42">
        <v>4</v>
      </c>
      <c r="K341" s="42">
        <v>1</v>
      </c>
      <c r="L341" s="42">
        <v>2</v>
      </c>
      <c r="M341" s="42">
        <v>2</v>
      </c>
      <c r="N341" s="42">
        <v>0</v>
      </c>
      <c r="O341" s="42">
        <v>3</v>
      </c>
      <c r="P341" s="42">
        <v>0</v>
      </c>
      <c r="Q341" s="42">
        <v>0</v>
      </c>
      <c r="R341" s="42">
        <v>0</v>
      </c>
      <c r="S341" s="42">
        <v>0</v>
      </c>
      <c r="T341" s="42">
        <v>0</v>
      </c>
      <c r="U341" s="42">
        <v>0</v>
      </c>
      <c r="V341" s="42">
        <v>0</v>
      </c>
      <c r="W341" s="42">
        <v>0</v>
      </c>
      <c r="X341" s="42">
        <v>0</v>
      </c>
    </row>
    <row r="342" spans="1:24" x14ac:dyDescent="0.3">
      <c r="A342" s="3">
        <v>1922</v>
      </c>
      <c r="B342" s="4" t="s">
        <v>334</v>
      </c>
      <c r="C342" s="42">
        <v>9</v>
      </c>
      <c r="D342" s="42">
        <v>8</v>
      </c>
      <c r="E342" s="42">
        <v>41</v>
      </c>
      <c r="F342" s="42">
        <v>7</v>
      </c>
      <c r="G342" s="42">
        <v>9</v>
      </c>
      <c r="H342" s="42">
        <v>4</v>
      </c>
      <c r="I342" s="42">
        <v>2</v>
      </c>
      <c r="J342" s="42">
        <v>0</v>
      </c>
      <c r="K342" s="42">
        <v>4</v>
      </c>
      <c r="L342" s="42">
        <v>1</v>
      </c>
      <c r="M342" s="42">
        <v>0</v>
      </c>
      <c r="N342" s="42">
        <v>11</v>
      </c>
      <c r="O342" s="42">
        <v>65</v>
      </c>
      <c r="P342" s="42">
        <v>171</v>
      </c>
      <c r="Q342" s="42">
        <v>84</v>
      </c>
      <c r="R342" s="42">
        <v>12</v>
      </c>
      <c r="S342" s="42">
        <v>9</v>
      </c>
      <c r="T342" s="42">
        <v>27</v>
      </c>
      <c r="U342" s="42">
        <v>23</v>
      </c>
      <c r="V342" s="42">
        <v>45</v>
      </c>
      <c r="W342" s="42">
        <v>35</v>
      </c>
      <c r="X342" s="42">
        <v>5</v>
      </c>
    </row>
    <row r="343" spans="1:24" x14ac:dyDescent="0.3">
      <c r="A343" s="3">
        <v>1923</v>
      </c>
      <c r="B343" s="4" t="s">
        <v>335</v>
      </c>
      <c r="C343" s="42">
        <v>1</v>
      </c>
      <c r="D343" s="42">
        <v>4</v>
      </c>
      <c r="E343" s="42">
        <v>12</v>
      </c>
      <c r="F343" s="42">
        <v>0</v>
      </c>
      <c r="G343" s="42">
        <v>0</v>
      </c>
      <c r="H343" s="42">
        <v>0</v>
      </c>
      <c r="I343" s="42">
        <v>0</v>
      </c>
      <c r="J343" s="42">
        <v>0</v>
      </c>
      <c r="K343" s="42">
        <v>0</v>
      </c>
      <c r="L343" s="42">
        <v>0</v>
      </c>
      <c r="M343" s="42">
        <v>0</v>
      </c>
      <c r="N343" s="42">
        <v>1</v>
      </c>
      <c r="O343" s="42">
        <v>0</v>
      </c>
      <c r="P343" s="42">
        <v>0</v>
      </c>
      <c r="Q343" s="42">
        <v>3</v>
      </c>
      <c r="R343" s="42">
        <v>2</v>
      </c>
      <c r="S343" s="42">
        <v>2</v>
      </c>
      <c r="T343" s="42">
        <v>0</v>
      </c>
      <c r="U343" s="42">
        <v>4</v>
      </c>
      <c r="V343" s="42">
        <v>0</v>
      </c>
      <c r="W343" s="42">
        <v>0</v>
      </c>
      <c r="X343" s="42">
        <v>0</v>
      </c>
    </row>
    <row r="344" spans="1:24" x14ac:dyDescent="0.3">
      <c r="A344" s="3">
        <v>1924</v>
      </c>
      <c r="B344" s="4" t="s">
        <v>336</v>
      </c>
      <c r="C344" s="42">
        <v>13</v>
      </c>
      <c r="D344" s="42">
        <v>116</v>
      </c>
      <c r="E344" s="42">
        <v>5</v>
      </c>
      <c r="F344" s="42">
        <v>16</v>
      </c>
      <c r="G344" s="42">
        <v>15</v>
      </c>
      <c r="H344" s="42">
        <v>0</v>
      </c>
      <c r="I344" s="42">
        <v>1</v>
      </c>
      <c r="J344" s="42">
        <v>4</v>
      </c>
      <c r="K344" s="42">
        <v>9</v>
      </c>
      <c r="L344" s="42">
        <v>1</v>
      </c>
      <c r="M344" s="42">
        <v>24</v>
      </c>
      <c r="N344" s="42">
        <v>21</v>
      </c>
      <c r="O344" s="42">
        <v>6</v>
      </c>
      <c r="P344" s="42">
        <v>32</v>
      </c>
      <c r="Q344" s="42">
        <v>26</v>
      </c>
      <c r="R344" s="42">
        <v>11</v>
      </c>
      <c r="S344" s="42">
        <v>39</v>
      </c>
      <c r="T344" s="42">
        <v>20</v>
      </c>
      <c r="U344" s="42">
        <v>18</v>
      </c>
      <c r="V344" s="42">
        <v>9</v>
      </c>
      <c r="W344" s="42">
        <v>119</v>
      </c>
      <c r="X344" s="42">
        <v>31</v>
      </c>
    </row>
    <row r="345" spans="1:24" x14ac:dyDescent="0.3">
      <c r="A345" s="3">
        <v>1925</v>
      </c>
      <c r="B345" s="4" t="s">
        <v>337</v>
      </c>
      <c r="C345" s="42">
        <v>21</v>
      </c>
      <c r="D345" s="42">
        <v>2</v>
      </c>
      <c r="E345" s="42">
        <v>3</v>
      </c>
      <c r="F345" s="42">
        <v>3</v>
      </c>
      <c r="G345" s="42">
        <v>1</v>
      </c>
      <c r="H345" s="42">
        <v>3</v>
      </c>
      <c r="I345" s="42">
        <v>2</v>
      </c>
      <c r="J345" s="42">
        <v>2</v>
      </c>
      <c r="K345" s="42">
        <v>14</v>
      </c>
      <c r="L345" s="42">
        <v>5</v>
      </c>
      <c r="M345" s="42">
        <v>3</v>
      </c>
      <c r="N345" s="42">
        <v>5</v>
      </c>
      <c r="O345" s="42">
        <v>6</v>
      </c>
      <c r="P345" s="42">
        <v>6</v>
      </c>
      <c r="Q345" s="42">
        <v>0</v>
      </c>
      <c r="R345" s="42">
        <v>0</v>
      </c>
      <c r="S345" s="42">
        <v>0</v>
      </c>
      <c r="T345" s="42">
        <v>0</v>
      </c>
      <c r="U345" s="42">
        <v>0</v>
      </c>
      <c r="V345" s="42">
        <v>14</v>
      </c>
      <c r="W345" s="42">
        <v>10</v>
      </c>
      <c r="X345" s="42">
        <v>5</v>
      </c>
    </row>
    <row r="346" spans="1:24" x14ac:dyDescent="0.3">
      <c r="A346" s="3">
        <v>1926</v>
      </c>
      <c r="B346" s="4" t="s">
        <v>338</v>
      </c>
      <c r="C346" s="42">
        <v>4</v>
      </c>
      <c r="D346" s="42">
        <v>7</v>
      </c>
      <c r="E346" s="42">
        <v>2</v>
      </c>
      <c r="F346" s="42">
        <v>2</v>
      </c>
      <c r="G346" s="42">
        <v>11</v>
      </c>
      <c r="H346" s="42">
        <v>8</v>
      </c>
      <c r="I346" s="42">
        <v>4</v>
      </c>
      <c r="J346" s="42">
        <v>1</v>
      </c>
      <c r="K346" s="42">
        <v>0</v>
      </c>
      <c r="L346" s="42">
        <v>30</v>
      </c>
      <c r="M346" s="42">
        <v>3</v>
      </c>
      <c r="N346" s="42">
        <v>2</v>
      </c>
      <c r="O346" s="42">
        <v>0</v>
      </c>
      <c r="P346" s="42">
        <v>2</v>
      </c>
      <c r="Q346" s="42">
        <v>9</v>
      </c>
      <c r="R346" s="42">
        <v>43</v>
      </c>
      <c r="S346" s="42">
        <v>2</v>
      </c>
      <c r="T346" s="42">
        <v>0</v>
      </c>
      <c r="U346" s="42">
        <v>1</v>
      </c>
      <c r="V346" s="42">
        <v>0</v>
      </c>
      <c r="W346" s="42">
        <v>6</v>
      </c>
      <c r="X346" s="42">
        <v>2</v>
      </c>
    </row>
    <row r="347" spans="1:24" x14ac:dyDescent="0.3">
      <c r="A347" s="3">
        <v>1927</v>
      </c>
      <c r="B347" s="4" t="s">
        <v>339</v>
      </c>
      <c r="C347" s="42">
        <v>0</v>
      </c>
      <c r="D347" s="42">
        <v>0</v>
      </c>
      <c r="E347" s="42">
        <v>24</v>
      </c>
      <c r="F347" s="42">
        <v>1</v>
      </c>
      <c r="G347" s="42">
        <v>6</v>
      </c>
      <c r="H347" s="42">
        <v>8</v>
      </c>
      <c r="I347" s="42">
        <v>3</v>
      </c>
      <c r="J347" s="42">
        <v>3</v>
      </c>
      <c r="K347" s="42">
        <v>4</v>
      </c>
      <c r="L347" s="42">
        <v>9</v>
      </c>
      <c r="M347" s="42">
        <v>1</v>
      </c>
      <c r="N347" s="42">
        <v>0</v>
      </c>
      <c r="O347" s="42">
        <v>0</v>
      </c>
      <c r="P347" s="42">
        <v>15</v>
      </c>
      <c r="Q347" s="42">
        <v>0</v>
      </c>
      <c r="R347" s="42">
        <v>2</v>
      </c>
      <c r="S347" s="42">
        <v>1</v>
      </c>
      <c r="T347" s="42">
        <v>0</v>
      </c>
      <c r="U347" s="42">
        <v>0</v>
      </c>
      <c r="V347" s="42">
        <v>1</v>
      </c>
      <c r="W347" s="42">
        <v>4</v>
      </c>
      <c r="X347" s="42">
        <v>4</v>
      </c>
    </row>
    <row r="348" spans="1:24" x14ac:dyDescent="0.3">
      <c r="A348" s="3">
        <v>1928</v>
      </c>
      <c r="B348" s="4" t="s">
        <v>340</v>
      </c>
      <c r="C348" s="45" t="s">
        <v>473</v>
      </c>
      <c r="D348" s="42">
        <v>0</v>
      </c>
      <c r="E348" s="42">
        <v>0</v>
      </c>
      <c r="F348" s="42">
        <v>0</v>
      </c>
      <c r="G348" s="42">
        <v>4</v>
      </c>
      <c r="H348" s="42">
        <v>0</v>
      </c>
      <c r="I348" s="42">
        <v>0</v>
      </c>
      <c r="J348" s="42">
        <v>0</v>
      </c>
      <c r="K348" s="42">
        <v>0</v>
      </c>
      <c r="L348" s="42">
        <v>0</v>
      </c>
      <c r="M348" s="42">
        <v>0</v>
      </c>
      <c r="N348" s="45" t="s">
        <v>473</v>
      </c>
      <c r="O348" s="42">
        <v>8</v>
      </c>
      <c r="P348" s="42">
        <v>0</v>
      </c>
      <c r="Q348" s="42">
        <v>6</v>
      </c>
      <c r="R348" s="42">
        <v>0</v>
      </c>
      <c r="S348" s="42">
        <v>0</v>
      </c>
      <c r="T348" s="42">
        <v>0</v>
      </c>
      <c r="U348" s="42">
        <v>0</v>
      </c>
      <c r="V348" s="42">
        <v>0</v>
      </c>
      <c r="W348" s="42">
        <v>0</v>
      </c>
      <c r="X348" s="42">
        <v>0</v>
      </c>
    </row>
    <row r="349" spans="1:24" x14ac:dyDescent="0.3">
      <c r="A349" s="3">
        <v>1929</v>
      </c>
      <c r="B349" s="4" t="s">
        <v>341</v>
      </c>
      <c r="C349" s="42">
        <v>0</v>
      </c>
      <c r="D349" s="42">
        <v>2</v>
      </c>
      <c r="E349" s="42">
        <v>0</v>
      </c>
      <c r="F349" s="42">
        <v>0</v>
      </c>
      <c r="G349" s="42">
        <v>0</v>
      </c>
      <c r="H349" s="42">
        <v>0</v>
      </c>
      <c r="I349" s="42">
        <v>0</v>
      </c>
      <c r="J349" s="42">
        <v>0</v>
      </c>
      <c r="K349" s="42">
        <v>0</v>
      </c>
      <c r="L349" s="42">
        <v>0</v>
      </c>
      <c r="M349" s="42">
        <v>2</v>
      </c>
      <c r="N349" s="42">
        <v>0</v>
      </c>
      <c r="O349" s="42">
        <v>6</v>
      </c>
      <c r="P349" s="42">
        <v>0</v>
      </c>
      <c r="Q349" s="42">
        <v>0</v>
      </c>
      <c r="R349" s="42">
        <v>0</v>
      </c>
      <c r="S349" s="42">
        <v>0</v>
      </c>
      <c r="T349" s="42">
        <v>0</v>
      </c>
      <c r="U349" s="42">
        <v>0</v>
      </c>
      <c r="V349" s="42">
        <v>0</v>
      </c>
      <c r="W349" s="42">
        <v>0</v>
      </c>
      <c r="X349" s="42">
        <v>0</v>
      </c>
    </row>
    <row r="350" spans="1:24" x14ac:dyDescent="0.3">
      <c r="A350" s="3">
        <v>1931</v>
      </c>
      <c r="B350" s="4" t="s">
        <v>342</v>
      </c>
      <c r="C350" s="42">
        <v>34</v>
      </c>
      <c r="D350" s="42">
        <v>29</v>
      </c>
      <c r="E350" s="42">
        <v>26</v>
      </c>
      <c r="F350" s="42">
        <v>30</v>
      </c>
      <c r="G350" s="42">
        <v>6</v>
      </c>
      <c r="H350" s="42">
        <v>12</v>
      </c>
      <c r="I350" s="42">
        <v>21</v>
      </c>
      <c r="J350" s="42">
        <v>8</v>
      </c>
      <c r="K350" s="42">
        <v>10</v>
      </c>
      <c r="L350" s="42">
        <v>7</v>
      </c>
      <c r="M350" s="42">
        <v>36</v>
      </c>
      <c r="N350" s="42">
        <v>14</v>
      </c>
      <c r="O350" s="42">
        <v>16</v>
      </c>
      <c r="P350" s="42">
        <v>61</v>
      </c>
      <c r="Q350" s="42">
        <v>56</v>
      </c>
      <c r="R350" s="42">
        <v>15</v>
      </c>
      <c r="S350" s="42">
        <v>26</v>
      </c>
      <c r="T350" s="42">
        <v>6</v>
      </c>
      <c r="U350" s="42">
        <v>7</v>
      </c>
      <c r="V350" s="42">
        <v>9</v>
      </c>
      <c r="W350" s="42">
        <v>6</v>
      </c>
      <c r="X350" s="42">
        <v>77</v>
      </c>
    </row>
    <row r="351" spans="1:24" x14ac:dyDescent="0.3">
      <c r="A351" s="3">
        <v>1933</v>
      </c>
      <c r="B351" s="4" t="s">
        <v>343</v>
      </c>
      <c r="C351" s="42">
        <v>37</v>
      </c>
      <c r="D351" s="42">
        <v>26</v>
      </c>
      <c r="E351" s="42">
        <v>0</v>
      </c>
      <c r="F351" s="42">
        <v>11</v>
      </c>
      <c r="G351" s="42">
        <v>3</v>
      </c>
      <c r="H351" s="42">
        <v>112</v>
      </c>
      <c r="I351" s="42">
        <v>0</v>
      </c>
      <c r="J351" s="42">
        <v>1</v>
      </c>
      <c r="K351" s="42">
        <v>8</v>
      </c>
      <c r="L351" s="42">
        <v>3</v>
      </c>
      <c r="M351" s="42">
        <v>12</v>
      </c>
      <c r="N351" s="42">
        <v>108</v>
      </c>
      <c r="O351" s="42">
        <v>72</v>
      </c>
      <c r="P351" s="42">
        <v>136</v>
      </c>
      <c r="Q351" s="42">
        <v>50</v>
      </c>
      <c r="R351" s="42">
        <v>27</v>
      </c>
      <c r="S351" s="42">
        <v>111</v>
      </c>
      <c r="T351" s="42">
        <v>4</v>
      </c>
      <c r="U351" s="42">
        <v>18</v>
      </c>
      <c r="V351" s="42">
        <v>48</v>
      </c>
      <c r="W351" s="42">
        <v>23</v>
      </c>
      <c r="X351" s="42">
        <v>10</v>
      </c>
    </row>
    <row r="352" spans="1:24" x14ac:dyDescent="0.3">
      <c r="A352" s="3">
        <v>1936</v>
      </c>
      <c r="B352" s="4" t="s">
        <v>344</v>
      </c>
      <c r="C352" s="42">
        <v>0</v>
      </c>
      <c r="D352" s="42">
        <v>0</v>
      </c>
      <c r="E352" s="42">
        <v>1</v>
      </c>
      <c r="F352" s="42">
        <v>0</v>
      </c>
      <c r="G352" s="42">
        <v>0</v>
      </c>
      <c r="H352" s="42">
        <v>0</v>
      </c>
      <c r="I352" s="42">
        <v>0</v>
      </c>
      <c r="J352" s="42">
        <v>16</v>
      </c>
      <c r="K352" s="42">
        <v>2</v>
      </c>
      <c r="L352" s="42">
        <v>4</v>
      </c>
      <c r="M352" s="42">
        <v>1</v>
      </c>
      <c r="N352" s="42">
        <v>0</v>
      </c>
      <c r="O352" s="42">
        <v>2</v>
      </c>
      <c r="P352" s="42">
        <v>0</v>
      </c>
      <c r="Q352" s="42">
        <v>50</v>
      </c>
      <c r="R352" s="42">
        <v>0</v>
      </c>
      <c r="S352" s="42">
        <v>0</v>
      </c>
      <c r="T352" s="42">
        <v>0</v>
      </c>
      <c r="U352" s="42">
        <v>1</v>
      </c>
      <c r="V352" s="42">
        <v>0</v>
      </c>
      <c r="W352" s="42">
        <v>1</v>
      </c>
      <c r="X352" s="42">
        <v>1</v>
      </c>
    </row>
    <row r="353" spans="1:24" x14ac:dyDescent="0.3">
      <c r="A353" s="3">
        <v>1938</v>
      </c>
      <c r="B353" s="4" t="s">
        <v>345</v>
      </c>
      <c r="C353" s="42">
        <v>16</v>
      </c>
      <c r="D353" s="42">
        <v>0</v>
      </c>
      <c r="E353" s="42">
        <v>0</v>
      </c>
      <c r="F353" s="42">
        <v>6</v>
      </c>
      <c r="G353" s="42">
        <v>0</v>
      </c>
      <c r="H353" s="42">
        <v>0</v>
      </c>
      <c r="I353" s="42">
        <v>0</v>
      </c>
      <c r="J353" s="42">
        <v>0</v>
      </c>
      <c r="K353" s="42">
        <v>0</v>
      </c>
      <c r="L353" s="42">
        <v>0</v>
      </c>
      <c r="M353" s="42">
        <v>4</v>
      </c>
      <c r="N353" s="42">
        <v>0</v>
      </c>
      <c r="O353" s="42">
        <v>212</v>
      </c>
      <c r="P353" s="42">
        <v>0</v>
      </c>
      <c r="Q353" s="42">
        <v>0</v>
      </c>
      <c r="R353" s="42">
        <v>3</v>
      </c>
      <c r="S353" s="42">
        <v>1</v>
      </c>
      <c r="T353" s="42">
        <v>6</v>
      </c>
      <c r="U353" s="42">
        <v>0</v>
      </c>
      <c r="V353" s="42">
        <v>0</v>
      </c>
      <c r="W353" s="42">
        <v>0</v>
      </c>
      <c r="X353" s="42">
        <v>6</v>
      </c>
    </row>
    <row r="354" spans="1:24" x14ac:dyDescent="0.3">
      <c r="A354" s="3">
        <v>1939</v>
      </c>
      <c r="B354" s="4" t="s">
        <v>346</v>
      </c>
      <c r="C354" s="42">
        <v>2</v>
      </c>
      <c r="D354" s="42">
        <v>15</v>
      </c>
      <c r="E354" s="42">
        <v>0</v>
      </c>
      <c r="F354" s="42">
        <v>14</v>
      </c>
      <c r="G354" s="42">
        <v>3</v>
      </c>
      <c r="H354" s="42">
        <v>4</v>
      </c>
      <c r="I354" s="42">
        <v>0</v>
      </c>
      <c r="J354" s="42">
        <v>3</v>
      </c>
      <c r="K354" s="42">
        <v>1</v>
      </c>
      <c r="L354" s="42">
        <v>0</v>
      </c>
      <c r="M354" s="42">
        <v>3</v>
      </c>
      <c r="N354" s="42">
        <v>1</v>
      </c>
      <c r="O354" s="42">
        <v>0</v>
      </c>
      <c r="P354" s="42">
        <v>0</v>
      </c>
      <c r="Q354" s="42">
        <v>6</v>
      </c>
      <c r="R354" s="42">
        <v>1</v>
      </c>
      <c r="S354" s="42">
        <v>0</v>
      </c>
      <c r="T354" s="42">
        <v>2</v>
      </c>
      <c r="U354" s="42">
        <v>1</v>
      </c>
      <c r="V354" s="42">
        <v>12</v>
      </c>
      <c r="W354" s="42">
        <v>1</v>
      </c>
      <c r="X354" s="42">
        <v>144</v>
      </c>
    </row>
    <row r="355" spans="1:24" x14ac:dyDescent="0.3">
      <c r="A355" s="3">
        <v>1940</v>
      </c>
      <c r="B355" s="4" t="s">
        <v>347</v>
      </c>
      <c r="C355" s="42">
        <v>3</v>
      </c>
      <c r="D355" s="42">
        <v>3</v>
      </c>
      <c r="E355" s="42">
        <v>6</v>
      </c>
      <c r="F355" s="42">
        <v>1</v>
      </c>
      <c r="G355" s="42">
        <v>3</v>
      </c>
      <c r="H355" s="42">
        <v>2</v>
      </c>
      <c r="I355" s="42">
        <v>10</v>
      </c>
      <c r="J355" s="42">
        <v>3</v>
      </c>
      <c r="K355" s="42">
        <v>4</v>
      </c>
      <c r="L355" s="42">
        <v>28</v>
      </c>
      <c r="M355" s="42">
        <v>2</v>
      </c>
      <c r="N355" s="42">
        <v>18</v>
      </c>
      <c r="O355" s="42">
        <v>2</v>
      </c>
      <c r="P355" s="42">
        <v>7</v>
      </c>
      <c r="Q355" s="42">
        <v>10</v>
      </c>
      <c r="R355" s="42">
        <v>6</v>
      </c>
      <c r="S355" s="42">
        <v>1</v>
      </c>
      <c r="T355" s="42">
        <v>0</v>
      </c>
      <c r="U355" s="42">
        <v>1</v>
      </c>
      <c r="V355" s="42">
        <v>0</v>
      </c>
      <c r="W355" s="42">
        <v>0</v>
      </c>
      <c r="X355" s="42">
        <v>0</v>
      </c>
    </row>
    <row r="356" spans="1:24" x14ac:dyDescent="0.3">
      <c r="A356" s="3">
        <v>1941</v>
      </c>
      <c r="B356" s="4" t="s">
        <v>348</v>
      </c>
      <c r="C356" s="42">
        <v>3</v>
      </c>
      <c r="D356" s="42">
        <v>34</v>
      </c>
      <c r="E356" s="42">
        <v>0</v>
      </c>
      <c r="F356" s="42">
        <v>0</v>
      </c>
      <c r="G356" s="42">
        <v>0</v>
      </c>
      <c r="H356" s="42">
        <v>0</v>
      </c>
      <c r="I356" s="42">
        <v>0</v>
      </c>
      <c r="J356" s="42">
        <v>0</v>
      </c>
      <c r="K356" s="42">
        <v>0</v>
      </c>
      <c r="L356" s="42">
        <v>0</v>
      </c>
      <c r="M356" s="42">
        <v>0</v>
      </c>
      <c r="N356" s="42">
        <v>0</v>
      </c>
      <c r="O356" s="42">
        <v>34</v>
      </c>
      <c r="P356" s="42">
        <v>0</v>
      </c>
      <c r="Q356" s="42">
        <v>0</v>
      </c>
      <c r="R356" s="42">
        <v>0</v>
      </c>
      <c r="S356" s="42">
        <v>0</v>
      </c>
      <c r="T356" s="42">
        <v>0</v>
      </c>
      <c r="U356" s="42">
        <v>0</v>
      </c>
      <c r="V356" s="42">
        <v>0</v>
      </c>
      <c r="W356" s="42">
        <v>0</v>
      </c>
      <c r="X356" s="42">
        <v>0</v>
      </c>
    </row>
    <row r="357" spans="1:24" x14ac:dyDescent="0.3">
      <c r="A357" s="3">
        <v>1942</v>
      </c>
      <c r="B357" s="4" t="s">
        <v>349</v>
      </c>
      <c r="C357" s="42">
        <v>64</v>
      </c>
      <c r="D357" s="42">
        <v>10</v>
      </c>
      <c r="E357" s="42">
        <v>112</v>
      </c>
      <c r="F357" s="42">
        <v>4</v>
      </c>
      <c r="G357" s="42">
        <v>40</v>
      </c>
      <c r="H357" s="42">
        <v>4</v>
      </c>
      <c r="I357" s="42">
        <v>0</v>
      </c>
      <c r="J357" s="42">
        <v>16</v>
      </c>
      <c r="K357" s="42">
        <v>68</v>
      </c>
      <c r="L357" s="42">
        <v>1</v>
      </c>
      <c r="M357" s="42">
        <v>0</v>
      </c>
      <c r="N357" s="42">
        <v>15</v>
      </c>
      <c r="O357" s="42">
        <v>0</v>
      </c>
      <c r="P357" s="42">
        <v>3</v>
      </c>
      <c r="Q357" s="42">
        <v>19</v>
      </c>
      <c r="R357" s="42">
        <v>24</v>
      </c>
      <c r="S357" s="42">
        <v>16</v>
      </c>
      <c r="T357" s="42">
        <v>4</v>
      </c>
      <c r="U357" s="42">
        <v>24</v>
      </c>
      <c r="V357" s="42">
        <v>103</v>
      </c>
      <c r="W357" s="42">
        <v>56</v>
      </c>
      <c r="X357" s="42">
        <v>1</v>
      </c>
    </row>
    <row r="358" spans="1:24" x14ac:dyDescent="0.3">
      <c r="A358" s="3">
        <v>1943</v>
      </c>
      <c r="B358" s="4" t="s">
        <v>350</v>
      </c>
      <c r="C358" s="42">
        <v>33</v>
      </c>
      <c r="D358" s="42">
        <v>0</v>
      </c>
      <c r="E358" s="42">
        <v>4</v>
      </c>
      <c r="F358" s="42">
        <v>12</v>
      </c>
      <c r="G358" s="42">
        <v>24</v>
      </c>
      <c r="H358" s="42">
        <v>0</v>
      </c>
      <c r="I358" s="42">
        <v>10</v>
      </c>
      <c r="J358" s="42">
        <v>40</v>
      </c>
      <c r="K358" s="42">
        <v>4</v>
      </c>
      <c r="L358" s="42">
        <v>25</v>
      </c>
      <c r="M358" s="42">
        <v>3</v>
      </c>
      <c r="N358" s="42">
        <v>17</v>
      </c>
      <c r="O358" s="42">
        <v>0</v>
      </c>
      <c r="P358" s="42">
        <v>0</v>
      </c>
      <c r="Q358" s="42">
        <v>0</v>
      </c>
      <c r="R358" s="42">
        <v>0</v>
      </c>
      <c r="S358" s="42">
        <v>10</v>
      </c>
      <c r="T358" s="42">
        <v>0</v>
      </c>
      <c r="U358" s="42">
        <v>0</v>
      </c>
      <c r="V358" s="42">
        <v>0</v>
      </c>
      <c r="W358" s="42">
        <v>33</v>
      </c>
      <c r="X358" s="42">
        <v>0</v>
      </c>
    </row>
    <row r="359" spans="1:24" x14ac:dyDescent="0.3">
      <c r="A359" s="3">
        <v>2002</v>
      </c>
      <c r="B359" s="4" t="s">
        <v>351</v>
      </c>
      <c r="C359" s="42">
        <v>1</v>
      </c>
      <c r="D359" s="42">
        <v>0</v>
      </c>
      <c r="E359" s="42">
        <v>0</v>
      </c>
      <c r="F359" s="42">
        <v>0</v>
      </c>
      <c r="G359" s="42">
        <v>0</v>
      </c>
      <c r="H359" s="42">
        <v>0</v>
      </c>
      <c r="I359" s="42">
        <v>0</v>
      </c>
      <c r="J359" s="42">
        <v>0</v>
      </c>
      <c r="K359" s="42">
        <v>0</v>
      </c>
      <c r="L359" s="42">
        <v>0</v>
      </c>
      <c r="M359" s="42">
        <v>0</v>
      </c>
      <c r="N359" s="42">
        <v>0</v>
      </c>
      <c r="O359" s="42">
        <v>0</v>
      </c>
      <c r="P359" s="42">
        <v>0</v>
      </c>
      <c r="Q359" s="42">
        <v>0</v>
      </c>
      <c r="R359" s="42">
        <v>0</v>
      </c>
      <c r="S359" s="42">
        <v>0</v>
      </c>
      <c r="T359" s="42">
        <v>0</v>
      </c>
      <c r="U359" s="42">
        <v>0</v>
      </c>
      <c r="V359" s="42">
        <v>0</v>
      </c>
      <c r="W359" s="42">
        <v>0</v>
      </c>
      <c r="X359" s="42">
        <v>0</v>
      </c>
    </row>
    <row r="360" spans="1:24" x14ac:dyDescent="0.3">
      <c r="A360" s="3">
        <v>2003</v>
      </c>
      <c r="B360" s="4" t="s">
        <v>352</v>
      </c>
      <c r="C360" s="42">
        <v>2</v>
      </c>
      <c r="D360" s="42">
        <v>0</v>
      </c>
      <c r="E360" s="42">
        <v>0</v>
      </c>
      <c r="F360" s="42">
        <v>0</v>
      </c>
      <c r="G360" s="42">
        <v>2</v>
      </c>
      <c r="H360" s="42">
        <v>1</v>
      </c>
      <c r="I360" s="42">
        <v>300</v>
      </c>
      <c r="J360" s="42">
        <v>0</v>
      </c>
      <c r="K360" s="42">
        <v>6</v>
      </c>
      <c r="L360" s="42">
        <v>0</v>
      </c>
      <c r="M360" s="42">
        <v>0</v>
      </c>
      <c r="N360" s="42">
        <v>1</v>
      </c>
      <c r="O360" s="42">
        <v>0</v>
      </c>
      <c r="P360" s="42">
        <v>0</v>
      </c>
      <c r="Q360" s="42">
        <v>2</v>
      </c>
      <c r="R360" s="42">
        <v>1</v>
      </c>
      <c r="S360" s="42">
        <v>0</v>
      </c>
      <c r="T360" s="42">
        <v>100</v>
      </c>
      <c r="U360" s="42">
        <v>160</v>
      </c>
      <c r="V360" s="42">
        <v>0</v>
      </c>
      <c r="W360" s="42">
        <v>0</v>
      </c>
      <c r="X360" s="42">
        <v>0</v>
      </c>
    </row>
    <row r="361" spans="1:24" x14ac:dyDescent="0.3">
      <c r="A361" s="3">
        <v>2004</v>
      </c>
      <c r="B361" s="4" t="s">
        <v>353</v>
      </c>
      <c r="C361" s="42">
        <v>0</v>
      </c>
      <c r="D361" s="42">
        <v>0</v>
      </c>
      <c r="E361" s="42">
        <v>0</v>
      </c>
      <c r="F361" s="42">
        <v>0</v>
      </c>
      <c r="G361" s="42">
        <v>0</v>
      </c>
      <c r="H361" s="42">
        <v>0</v>
      </c>
      <c r="I361" s="42">
        <v>0</v>
      </c>
      <c r="J361" s="42">
        <v>0</v>
      </c>
      <c r="K361" s="42">
        <v>0</v>
      </c>
      <c r="L361" s="42">
        <v>0</v>
      </c>
      <c r="M361" s="42">
        <v>0</v>
      </c>
      <c r="N361" s="42">
        <v>0</v>
      </c>
      <c r="O361" s="42">
        <v>0</v>
      </c>
      <c r="P361" s="42">
        <v>0</v>
      </c>
      <c r="Q361" s="42">
        <v>0</v>
      </c>
      <c r="R361" s="42">
        <v>0</v>
      </c>
      <c r="S361" s="42">
        <v>0</v>
      </c>
      <c r="T361" s="42">
        <v>0</v>
      </c>
      <c r="U361" s="42">
        <v>0</v>
      </c>
      <c r="V361" s="42">
        <v>0</v>
      </c>
      <c r="W361" s="42">
        <v>0</v>
      </c>
      <c r="X361" s="42">
        <v>0</v>
      </c>
    </row>
    <row r="362" spans="1:24" x14ac:dyDescent="0.3">
      <c r="A362" s="3">
        <v>2011</v>
      </c>
      <c r="B362" s="4" t="s">
        <v>354</v>
      </c>
      <c r="C362" s="42">
        <v>0</v>
      </c>
      <c r="D362" s="42">
        <v>0</v>
      </c>
      <c r="E362" s="42">
        <v>3</v>
      </c>
      <c r="F362" s="42">
        <v>0</v>
      </c>
      <c r="G362" s="42">
        <v>0</v>
      </c>
      <c r="H362" s="45" t="s">
        <v>473</v>
      </c>
      <c r="I362" s="42">
        <v>0</v>
      </c>
      <c r="J362" s="42">
        <v>21</v>
      </c>
      <c r="K362" s="42">
        <v>0</v>
      </c>
      <c r="L362" s="42">
        <v>1</v>
      </c>
      <c r="M362" s="42">
        <v>0</v>
      </c>
      <c r="N362" s="42">
        <v>96</v>
      </c>
      <c r="O362" s="42">
        <v>936</v>
      </c>
      <c r="P362" s="42">
        <v>110</v>
      </c>
      <c r="Q362" s="42">
        <v>307</v>
      </c>
      <c r="R362" s="42">
        <v>0</v>
      </c>
      <c r="S362" s="45" t="s">
        <v>473</v>
      </c>
      <c r="T362" s="42">
        <v>24</v>
      </c>
      <c r="U362" s="42">
        <v>32</v>
      </c>
      <c r="V362" s="42">
        <v>0</v>
      </c>
      <c r="W362" s="42">
        <v>0</v>
      </c>
      <c r="X362" s="42">
        <v>1000</v>
      </c>
    </row>
    <row r="363" spans="1:24" x14ac:dyDescent="0.3">
      <c r="A363" s="3">
        <v>2012</v>
      </c>
      <c r="B363" s="4" t="s">
        <v>355</v>
      </c>
      <c r="C363" s="42">
        <v>53</v>
      </c>
      <c r="D363" s="42">
        <v>32</v>
      </c>
      <c r="E363" s="42">
        <v>11</v>
      </c>
      <c r="F363" s="42">
        <v>8</v>
      </c>
      <c r="G363" s="42">
        <v>43</v>
      </c>
      <c r="H363" s="42">
        <v>10</v>
      </c>
      <c r="I363" s="42">
        <v>44</v>
      </c>
      <c r="J363" s="42">
        <v>9</v>
      </c>
      <c r="K363" s="42">
        <v>149</v>
      </c>
      <c r="L363" s="42">
        <v>32</v>
      </c>
      <c r="M363" s="42">
        <v>86</v>
      </c>
      <c r="N363" s="42">
        <v>46</v>
      </c>
      <c r="O363" s="42">
        <v>118</v>
      </c>
      <c r="P363" s="42">
        <v>42</v>
      </c>
      <c r="Q363" s="42">
        <v>124</v>
      </c>
      <c r="R363" s="42">
        <v>3</v>
      </c>
      <c r="S363" s="42">
        <v>33</v>
      </c>
      <c r="T363" s="42">
        <v>114</v>
      </c>
      <c r="U363" s="42">
        <v>108</v>
      </c>
      <c r="V363" s="42">
        <v>233</v>
      </c>
      <c r="W363" s="42">
        <v>639</v>
      </c>
      <c r="X363" s="42">
        <v>38</v>
      </c>
    </row>
    <row r="364" spans="1:24" x14ac:dyDescent="0.3">
      <c r="A364" s="3">
        <v>2014</v>
      </c>
      <c r="B364" s="4" t="s">
        <v>356</v>
      </c>
      <c r="C364" s="42">
        <v>2</v>
      </c>
      <c r="D364" s="42">
        <v>1</v>
      </c>
      <c r="E364" s="42">
        <v>0</v>
      </c>
      <c r="F364" s="42">
        <v>0</v>
      </c>
      <c r="G364" s="42">
        <v>8</v>
      </c>
      <c r="H364" s="42">
        <v>0</v>
      </c>
      <c r="I364" s="42">
        <v>0</v>
      </c>
      <c r="J364" s="42">
        <v>0</v>
      </c>
      <c r="K364" s="42">
        <v>0</v>
      </c>
      <c r="L364" s="42">
        <v>0</v>
      </c>
      <c r="M364" s="42">
        <v>0</v>
      </c>
      <c r="N364" s="42">
        <v>0</v>
      </c>
      <c r="O364" s="42">
        <v>5</v>
      </c>
      <c r="P364" s="42">
        <v>0</v>
      </c>
      <c r="Q364" s="42">
        <v>1</v>
      </c>
      <c r="R364" s="42">
        <v>0</v>
      </c>
      <c r="S364" s="42">
        <v>5</v>
      </c>
      <c r="T364" s="42">
        <v>3</v>
      </c>
      <c r="U364" s="42">
        <v>0</v>
      </c>
      <c r="V364" s="42">
        <v>0</v>
      </c>
      <c r="W364" s="42">
        <v>0</v>
      </c>
      <c r="X364" s="42">
        <v>0</v>
      </c>
    </row>
    <row r="365" spans="1:24" x14ac:dyDescent="0.3">
      <c r="A365" s="3">
        <v>2015</v>
      </c>
      <c r="B365" s="4" t="s">
        <v>357</v>
      </c>
      <c r="C365" s="42">
        <v>0</v>
      </c>
      <c r="D365" s="42">
        <v>0</v>
      </c>
      <c r="E365" s="42">
        <v>0</v>
      </c>
      <c r="F365" s="42">
        <v>0</v>
      </c>
      <c r="G365" s="42">
        <v>0</v>
      </c>
      <c r="H365" s="42">
        <v>0</v>
      </c>
      <c r="I365" s="42">
        <v>0</v>
      </c>
      <c r="J365" s="42">
        <v>0</v>
      </c>
      <c r="K365" s="42">
        <v>0</v>
      </c>
      <c r="L365" s="42">
        <v>0</v>
      </c>
      <c r="M365" s="42">
        <v>0</v>
      </c>
      <c r="N365" s="42">
        <v>0</v>
      </c>
      <c r="O365" s="42">
        <v>0</v>
      </c>
      <c r="P365" s="42">
        <v>0</v>
      </c>
      <c r="Q365" s="42">
        <v>0</v>
      </c>
      <c r="R365" s="42">
        <v>0</v>
      </c>
      <c r="S365" s="42">
        <v>0</v>
      </c>
      <c r="T365" s="42">
        <v>0</v>
      </c>
      <c r="U365" s="42">
        <v>0</v>
      </c>
      <c r="V365" s="42">
        <v>0</v>
      </c>
      <c r="W365" s="42">
        <v>0</v>
      </c>
      <c r="X365" s="42">
        <v>0</v>
      </c>
    </row>
    <row r="366" spans="1:24" x14ac:dyDescent="0.3">
      <c r="A366" s="3">
        <v>2017</v>
      </c>
      <c r="B366" s="4" t="s">
        <v>358</v>
      </c>
      <c r="C366" s="42">
        <v>0</v>
      </c>
      <c r="D366" s="42">
        <v>0</v>
      </c>
      <c r="E366" s="42">
        <v>0</v>
      </c>
      <c r="F366" s="42">
        <v>0</v>
      </c>
      <c r="G366" s="42">
        <v>0</v>
      </c>
      <c r="H366" s="42">
        <v>0</v>
      </c>
      <c r="I366" s="42">
        <v>0</v>
      </c>
      <c r="J366" s="42">
        <v>0</v>
      </c>
      <c r="K366" s="42">
        <v>0</v>
      </c>
      <c r="L366" s="42">
        <v>0</v>
      </c>
      <c r="M366" s="42">
        <v>0</v>
      </c>
      <c r="N366" s="42">
        <v>0</v>
      </c>
      <c r="O366" s="42">
        <v>0</v>
      </c>
      <c r="P366" s="42">
        <v>0</v>
      </c>
      <c r="Q366" s="42">
        <v>0</v>
      </c>
      <c r="R366" s="42">
        <v>0</v>
      </c>
      <c r="S366" s="42">
        <v>0</v>
      </c>
      <c r="T366" s="42">
        <v>0</v>
      </c>
      <c r="U366" s="42">
        <v>0</v>
      </c>
      <c r="V366" s="42">
        <v>0</v>
      </c>
      <c r="W366" s="42">
        <v>0</v>
      </c>
      <c r="X366" s="42">
        <v>0</v>
      </c>
    </row>
    <row r="367" spans="1:24" x14ac:dyDescent="0.3">
      <c r="A367" s="3">
        <v>2018</v>
      </c>
      <c r="B367" s="4" t="s">
        <v>359</v>
      </c>
      <c r="C367" s="42">
        <v>0</v>
      </c>
      <c r="D367" s="42">
        <v>0</v>
      </c>
      <c r="E367" s="42">
        <v>0</v>
      </c>
      <c r="F367" s="42">
        <v>0</v>
      </c>
      <c r="G367" s="42">
        <v>0</v>
      </c>
      <c r="H367" s="42">
        <v>0</v>
      </c>
      <c r="I367" s="42">
        <v>0</v>
      </c>
      <c r="J367" s="42">
        <v>0</v>
      </c>
      <c r="K367" s="42">
        <v>0</v>
      </c>
      <c r="L367" s="42">
        <v>0</v>
      </c>
      <c r="M367" s="42">
        <v>0</v>
      </c>
      <c r="N367" s="42">
        <v>0</v>
      </c>
      <c r="O367" s="42">
        <v>0</v>
      </c>
      <c r="P367" s="42">
        <v>0</v>
      </c>
      <c r="Q367" s="42">
        <v>0</v>
      </c>
      <c r="R367" s="42">
        <v>0</v>
      </c>
      <c r="S367" s="42">
        <v>0</v>
      </c>
      <c r="T367" s="42">
        <v>0</v>
      </c>
      <c r="U367" s="42">
        <v>0</v>
      </c>
      <c r="V367" s="42">
        <v>0</v>
      </c>
      <c r="W367" s="42">
        <v>0</v>
      </c>
      <c r="X367" s="42">
        <v>0</v>
      </c>
    </row>
    <row r="368" spans="1:24" x14ac:dyDescent="0.3">
      <c r="A368" s="3">
        <v>2019</v>
      </c>
      <c r="B368" s="4" t="s">
        <v>360</v>
      </c>
      <c r="C368" s="42">
        <v>0</v>
      </c>
      <c r="D368" s="42">
        <v>0</v>
      </c>
      <c r="E368" s="42">
        <v>0</v>
      </c>
      <c r="F368" s="42">
        <v>0</v>
      </c>
      <c r="G368" s="42">
        <v>0</v>
      </c>
      <c r="H368" s="42">
        <v>0</v>
      </c>
      <c r="I368" s="42">
        <v>0</v>
      </c>
      <c r="J368" s="42">
        <v>0</v>
      </c>
      <c r="K368" s="42">
        <v>0</v>
      </c>
      <c r="L368" s="42">
        <v>0</v>
      </c>
      <c r="M368" s="42">
        <v>0</v>
      </c>
      <c r="N368" s="42">
        <v>0</v>
      </c>
      <c r="O368" s="42">
        <v>0</v>
      </c>
      <c r="P368" s="42">
        <v>0</v>
      </c>
      <c r="Q368" s="42">
        <v>0</v>
      </c>
      <c r="R368" s="42">
        <v>0</v>
      </c>
      <c r="S368" s="42">
        <v>0</v>
      </c>
      <c r="T368" s="42">
        <v>0</v>
      </c>
      <c r="U368" s="42">
        <v>0</v>
      </c>
      <c r="V368" s="42">
        <v>0</v>
      </c>
      <c r="W368" s="42">
        <v>0</v>
      </c>
      <c r="X368" s="42">
        <v>0</v>
      </c>
    </row>
    <row r="369" spans="1:24" x14ac:dyDescent="0.3">
      <c r="A369" s="3">
        <v>2020</v>
      </c>
      <c r="B369" s="4" t="s">
        <v>361</v>
      </c>
      <c r="C369" s="42">
        <v>3</v>
      </c>
      <c r="D369" s="42">
        <v>2</v>
      </c>
      <c r="E369" s="42">
        <v>4</v>
      </c>
      <c r="F369" s="42">
        <v>20</v>
      </c>
      <c r="G369" s="42">
        <v>2</v>
      </c>
      <c r="H369" s="42">
        <v>2</v>
      </c>
      <c r="I369" s="42">
        <v>0</v>
      </c>
      <c r="J369" s="42">
        <v>2</v>
      </c>
      <c r="K369" s="42">
        <v>18</v>
      </c>
      <c r="L369" s="42">
        <v>0</v>
      </c>
      <c r="M369" s="42">
        <v>0</v>
      </c>
      <c r="N369" s="42">
        <v>2</v>
      </c>
      <c r="O369" s="42">
        <v>16</v>
      </c>
      <c r="P369" s="42">
        <v>14</v>
      </c>
      <c r="Q369" s="42">
        <v>20</v>
      </c>
      <c r="R369" s="42">
        <v>9</v>
      </c>
      <c r="S369" s="42">
        <v>11</v>
      </c>
      <c r="T369" s="42">
        <v>0</v>
      </c>
      <c r="U369" s="42">
        <v>8</v>
      </c>
      <c r="V369" s="42">
        <v>2</v>
      </c>
      <c r="W369" s="42">
        <v>7</v>
      </c>
      <c r="X369" s="42">
        <v>0</v>
      </c>
    </row>
    <row r="370" spans="1:24" x14ac:dyDescent="0.3">
      <c r="A370" s="3">
        <v>2021</v>
      </c>
      <c r="B370" s="4" t="s">
        <v>362</v>
      </c>
      <c r="C370" s="42">
        <v>6</v>
      </c>
      <c r="D370" s="42">
        <v>212</v>
      </c>
      <c r="E370" s="42">
        <v>1</v>
      </c>
      <c r="F370" s="42">
        <v>0</v>
      </c>
      <c r="G370" s="42">
        <v>0</v>
      </c>
      <c r="H370" s="42">
        <v>0</v>
      </c>
      <c r="I370" s="42">
        <v>0</v>
      </c>
      <c r="J370" s="42">
        <v>5</v>
      </c>
      <c r="K370" s="42">
        <v>11</v>
      </c>
      <c r="L370" s="42">
        <v>0</v>
      </c>
      <c r="M370" s="42">
        <v>0</v>
      </c>
      <c r="N370" s="42">
        <v>1</v>
      </c>
      <c r="O370" s="42">
        <v>0</v>
      </c>
      <c r="P370" s="42">
        <v>1</v>
      </c>
      <c r="Q370" s="42">
        <v>0</v>
      </c>
      <c r="R370" s="42">
        <v>0</v>
      </c>
      <c r="S370" s="42">
        <v>0</v>
      </c>
      <c r="T370" s="42">
        <v>0</v>
      </c>
      <c r="U370" s="42">
        <v>0</v>
      </c>
      <c r="V370" s="42">
        <v>0</v>
      </c>
      <c r="W370" s="42">
        <v>0</v>
      </c>
      <c r="X370" s="42">
        <v>0</v>
      </c>
    </row>
    <row r="371" spans="1:24" x14ac:dyDescent="0.3">
      <c r="A371" s="3">
        <v>2022</v>
      </c>
      <c r="B371" s="4" t="s">
        <v>363</v>
      </c>
      <c r="C371" s="42">
        <v>0</v>
      </c>
      <c r="D371" s="42">
        <v>0</v>
      </c>
      <c r="E371" s="42">
        <v>0</v>
      </c>
      <c r="F371" s="42">
        <v>0</v>
      </c>
      <c r="G371" s="42">
        <v>0</v>
      </c>
      <c r="H371" s="42">
        <v>0</v>
      </c>
      <c r="I371" s="42">
        <v>0</v>
      </c>
      <c r="J371" s="42">
        <v>0</v>
      </c>
      <c r="K371" s="42">
        <v>0</v>
      </c>
      <c r="L371" s="42">
        <v>0</v>
      </c>
      <c r="M371" s="42">
        <v>0</v>
      </c>
      <c r="N371" s="42">
        <v>0</v>
      </c>
      <c r="O371" s="42">
        <v>0</v>
      </c>
      <c r="P371" s="42">
        <v>0</v>
      </c>
      <c r="Q371" s="42">
        <v>0</v>
      </c>
      <c r="R371" s="42">
        <v>0</v>
      </c>
      <c r="S371" s="42">
        <v>0</v>
      </c>
      <c r="T371" s="42">
        <v>0</v>
      </c>
      <c r="U371" s="42">
        <v>0</v>
      </c>
      <c r="V371" s="42">
        <v>0</v>
      </c>
      <c r="W371" s="42">
        <v>0</v>
      </c>
      <c r="X371" s="42">
        <v>0</v>
      </c>
    </row>
    <row r="372" spans="1:24" x14ac:dyDescent="0.3">
      <c r="A372" s="3">
        <v>2023</v>
      </c>
      <c r="B372" s="4" t="s">
        <v>364</v>
      </c>
      <c r="C372" s="42">
        <v>0</v>
      </c>
      <c r="D372" s="42">
        <v>0</v>
      </c>
      <c r="E372" s="42">
        <v>0</v>
      </c>
      <c r="F372" s="42">
        <v>0</v>
      </c>
      <c r="G372" s="42">
        <v>0</v>
      </c>
      <c r="H372" s="42">
        <v>0</v>
      </c>
      <c r="I372" s="42">
        <v>0</v>
      </c>
      <c r="J372" s="42">
        <v>2</v>
      </c>
      <c r="K372" s="42">
        <v>0</v>
      </c>
      <c r="L372" s="42">
        <v>0</v>
      </c>
      <c r="M372" s="42">
        <v>0</v>
      </c>
      <c r="N372" s="42">
        <v>0</v>
      </c>
      <c r="O372" s="42">
        <v>0</v>
      </c>
      <c r="P372" s="42">
        <v>0</v>
      </c>
      <c r="Q372" s="42">
        <v>0</v>
      </c>
      <c r="R372" s="42">
        <v>0</v>
      </c>
      <c r="S372" s="42">
        <v>0</v>
      </c>
      <c r="T372" s="42">
        <v>0</v>
      </c>
      <c r="U372" s="42">
        <v>2</v>
      </c>
      <c r="V372" s="42">
        <v>0</v>
      </c>
      <c r="W372" s="42">
        <v>0</v>
      </c>
      <c r="X372" s="42">
        <v>0</v>
      </c>
    </row>
    <row r="373" spans="1:24" x14ac:dyDescent="0.3">
      <c r="A373" s="3">
        <v>2024</v>
      </c>
      <c r="B373" s="4" t="s">
        <v>365</v>
      </c>
      <c r="C373" s="42">
        <v>0</v>
      </c>
      <c r="D373" s="42">
        <v>0</v>
      </c>
      <c r="E373" s="42">
        <v>0</v>
      </c>
      <c r="F373" s="42">
        <v>0</v>
      </c>
      <c r="G373" s="42">
        <v>0</v>
      </c>
      <c r="H373" s="42">
        <v>0</v>
      </c>
      <c r="I373" s="42">
        <v>0</v>
      </c>
      <c r="J373" s="42">
        <v>0</v>
      </c>
      <c r="K373" s="42">
        <v>0</v>
      </c>
      <c r="L373" s="42">
        <v>0</v>
      </c>
      <c r="M373" s="42">
        <v>0</v>
      </c>
      <c r="N373" s="42">
        <v>0</v>
      </c>
      <c r="O373" s="42">
        <v>0</v>
      </c>
      <c r="P373" s="42">
        <v>0</v>
      </c>
      <c r="Q373" s="42">
        <v>0</v>
      </c>
      <c r="R373" s="42">
        <v>0</v>
      </c>
      <c r="S373" s="42">
        <v>0</v>
      </c>
      <c r="T373" s="42">
        <v>0</v>
      </c>
      <c r="U373" s="42">
        <v>0</v>
      </c>
      <c r="V373" s="42">
        <v>0</v>
      </c>
      <c r="W373" s="42">
        <v>0</v>
      </c>
      <c r="X373" s="42">
        <v>0</v>
      </c>
    </row>
    <row r="374" spans="1:24" x14ac:dyDescent="0.3">
      <c r="A374" s="3">
        <v>2025</v>
      </c>
      <c r="B374" s="4" t="s">
        <v>366</v>
      </c>
      <c r="C374" s="42">
        <v>2</v>
      </c>
      <c r="D374" s="42">
        <v>4</v>
      </c>
      <c r="E374" s="42">
        <v>30</v>
      </c>
      <c r="F374" s="42">
        <v>0</v>
      </c>
      <c r="G374" s="42">
        <v>2</v>
      </c>
      <c r="H374" s="42">
        <v>12</v>
      </c>
      <c r="I374" s="42">
        <v>0</v>
      </c>
      <c r="J374" s="42">
        <v>2</v>
      </c>
      <c r="K374" s="42">
        <v>0</v>
      </c>
      <c r="L374" s="42">
        <v>0</v>
      </c>
      <c r="M374" s="42">
        <v>5</v>
      </c>
      <c r="N374" s="42">
        <v>5</v>
      </c>
      <c r="O374" s="42">
        <v>0</v>
      </c>
      <c r="P374" s="42">
        <v>4</v>
      </c>
      <c r="Q374" s="42">
        <v>10</v>
      </c>
      <c r="R374" s="42">
        <v>4</v>
      </c>
      <c r="S374" s="42">
        <v>0</v>
      </c>
      <c r="T374" s="42">
        <v>1</v>
      </c>
      <c r="U374" s="42">
        <v>29</v>
      </c>
      <c r="V374" s="42">
        <v>2</v>
      </c>
      <c r="W374" s="42">
        <v>0</v>
      </c>
      <c r="X374" s="42">
        <v>13</v>
      </c>
    </row>
    <row r="375" spans="1:24" x14ac:dyDescent="0.3">
      <c r="A375" s="3">
        <v>2027</v>
      </c>
      <c r="B375" s="4" t="s">
        <v>367</v>
      </c>
      <c r="C375" s="42">
        <v>0</v>
      </c>
      <c r="D375" s="42">
        <v>2</v>
      </c>
      <c r="E375" s="45" t="s">
        <v>473</v>
      </c>
      <c r="F375" s="45" t="s">
        <v>473</v>
      </c>
      <c r="G375" s="42">
        <v>0</v>
      </c>
      <c r="H375" s="45" t="s">
        <v>473</v>
      </c>
      <c r="I375" s="42">
        <v>1</v>
      </c>
      <c r="J375" s="42">
        <v>0</v>
      </c>
      <c r="K375" s="42">
        <v>0</v>
      </c>
      <c r="L375" s="42">
        <v>0</v>
      </c>
      <c r="M375" s="42">
        <v>0</v>
      </c>
      <c r="N375" s="42">
        <v>18</v>
      </c>
      <c r="O375" s="42">
        <v>0</v>
      </c>
      <c r="P375" s="45" t="s">
        <v>473</v>
      </c>
      <c r="Q375" s="45" t="s">
        <v>473</v>
      </c>
      <c r="R375" s="42">
        <v>0</v>
      </c>
      <c r="S375" s="45" t="s">
        <v>473</v>
      </c>
      <c r="T375" s="42">
        <v>0</v>
      </c>
      <c r="U375" s="42">
        <v>2</v>
      </c>
      <c r="V375" s="42">
        <v>9</v>
      </c>
      <c r="W375" s="42">
        <v>0</v>
      </c>
      <c r="X375" s="42">
        <v>0</v>
      </c>
    </row>
    <row r="376" spans="1:24" x14ac:dyDescent="0.3">
      <c r="A376" s="3">
        <v>2028</v>
      </c>
      <c r="B376" s="4" t="s">
        <v>368</v>
      </c>
      <c r="C376" s="42">
        <v>0</v>
      </c>
      <c r="D376" s="42">
        <v>0</v>
      </c>
      <c r="E376" s="42">
        <v>0</v>
      </c>
      <c r="F376" s="42">
        <v>0</v>
      </c>
      <c r="G376" s="42">
        <v>0</v>
      </c>
      <c r="H376" s="42">
        <v>0</v>
      </c>
      <c r="I376" s="42">
        <v>0</v>
      </c>
      <c r="J376" s="42">
        <v>0</v>
      </c>
      <c r="K376" s="42">
        <v>0</v>
      </c>
      <c r="L376" s="42">
        <v>0</v>
      </c>
      <c r="M376" s="42">
        <v>0</v>
      </c>
      <c r="N376" s="42">
        <v>0</v>
      </c>
      <c r="O376" s="42">
        <v>0</v>
      </c>
      <c r="P376" s="42">
        <v>0</v>
      </c>
      <c r="Q376" s="42">
        <v>0</v>
      </c>
      <c r="R376" s="42">
        <v>0</v>
      </c>
      <c r="S376" s="42">
        <v>0</v>
      </c>
      <c r="T376" s="42">
        <v>0</v>
      </c>
      <c r="U376" s="42">
        <v>0</v>
      </c>
      <c r="V376" s="42">
        <v>0</v>
      </c>
      <c r="W376" s="42">
        <v>0</v>
      </c>
      <c r="X376" s="42">
        <v>0</v>
      </c>
    </row>
    <row r="377" spans="1:24" x14ac:dyDescent="0.3">
      <c r="A377" s="3">
        <v>2030</v>
      </c>
      <c r="B377" s="6" t="s">
        <v>369</v>
      </c>
      <c r="C377" s="42">
        <v>0</v>
      </c>
      <c r="D377" s="42">
        <v>0</v>
      </c>
      <c r="E377" s="42">
        <v>0</v>
      </c>
      <c r="F377" s="42">
        <v>0</v>
      </c>
      <c r="G377" s="42">
        <v>0</v>
      </c>
      <c r="H377" s="42">
        <v>0</v>
      </c>
      <c r="I377" s="42">
        <v>0</v>
      </c>
      <c r="J377" s="42">
        <v>18</v>
      </c>
      <c r="K377" s="42">
        <v>17</v>
      </c>
      <c r="L377" s="42">
        <v>0</v>
      </c>
      <c r="M377" s="42">
        <v>0</v>
      </c>
      <c r="N377" s="42">
        <v>0</v>
      </c>
      <c r="O377" s="42">
        <v>0</v>
      </c>
      <c r="P377" s="42">
        <v>0</v>
      </c>
      <c r="Q377" s="42">
        <v>0</v>
      </c>
      <c r="R377" s="42">
        <v>1</v>
      </c>
      <c r="S377" s="42">
        <v>4</v>
      </c>
      <c r="T377" s="42">
        <v>0</v>
      </c>
      <c r="U377" s="42">
        <v>4</v>
      </c>
      <c r="V377" s="42">
        <v>5</v>
      </c>
      <c r="W377" s="42">
        <v>0</v>
      </c>
      <c r="X377" s="42">
        <v>0</v>
      </c>
    </row>
    <row r="378" spans="1:24" x14ac:dyDescent="0.3">
      <c r="A378" s="3">
        <v>5001</v>
      </c>
      <c r="B378" s="4" t="s">
        <v>370</v>
      </c>
      <c r="C378" s="42">
        <v>21</v>
      </c>
      <c r="D378" s="42">
        <v>520</v>
      </c>
      <c r="E378" s="42">
        <v>658</v>
      </c>
      <c r="F378" s="42">
        <v>317</v>
      </c>
      <c r="G378" s="42">
        <v>326</v>
      </c>
      <c r="H378" s="42">
        <v>58</v>
      </c>
      <c r="I378" s="42">
        <v>269</v>
      </c>
      <c r="J378" s="42">
        <v>49</v>
      </c>
      <c r="K378" s="42">
        <v>294</v>
      </c>
      <c r="L378" s="42">
        <v>307</v>
      </c>
      <c r="M378" s="42">
        <v>182</v>
      </c>
      <c r="N378" s="42">
        <v>189</v>
      </c>
      <c r="O378" s="42">
        <v>263</v>
      </c>
      <c r="P378" s="42">
        <v>92</v>
      </c>
      <c r="Q378" s="42">
        <v>82</v>
      </c>
      <c r="R378" s="42">
        <v>80</v>
      </c>
      <c r="S378" s="42">
        <v>36</v>
      </c>
      <c r="T378" s="42">
        <v>266</v>
      </c>
      <c r="U378" s="42">
        <v>12</v>
      </c>
      <c r="V378" s="42">
        <v>45</v>
      </c>
      <c r="W378" s="42">
        <v>104</v>
      </c>
      <c r="X378" s="42">
        <v>69</v>
      </c>
    </row>
    <row r="379" spans="1:24" x14ac:dyDescent="0.3">
      <c r="A379" s="3">
        <v>5004</v>
      </c>
      <c r="B379" s="4" t="s">
        <v>371</v>
      </c>
      <c r="C379" s="42">
        <v>8</v>
      </c>
      <c r="D379" s="42">
        <v>4</v>
      </c>
      <c r="E379" s="42">
        <v>10</v>
      </c>
      <c r="F379" s="42">
        <v>39</v>
      </c>
      <c r="G379" s="42">
        <v>21</v>
      </c>
      <c r="H379" s="42">
        <v>95</v>
      </c>
      <c r="I379" s="42">
        <v>86</v>
      </c>
      <c r="J379" s="42">
        <v>112</v>
      </c>
      <c r="K379" s="42">
        <v>87</v>
      </c>
      <c r="L379" s="42">
        <v>88</v>
      </c>
      <c r="M379" s="42">
        <v>30</v>
      </c>
      <c r="N379" s="42">
        <v>6</v>
      </c>
      <c r="O379" s="42">
        <v>0</v>
      </c>
      <c r="P379" s="42">
        <v>17</v>
      </c>
      <c r="Q379" s="42">
        <v>1</v>
      </c>
      <c r="R379" s="42">
        <v>0</v>
      </c>
      <c r="S379" s="42">
        <v>16</v>
      </c>
      <c r="T379" s="42">
        <v>28</v>
      </c>
      <c r="U379" s="42">
        <v>51</v>
      </c>
      <c r="V379" s="42">
        <v>33</v>
      </c>
      <c r="W379" s="42">
        <v>93</v>
      </c>
      <c r="X379" s="42">
        <v>85</v>
      </c>
    </row>
    <row r="380" spans="1:24" x14ac:dyDescent="0.3">
      <c r="A380" s="3">
        <v>5005</v>
      </c>
      <c r="B380" s="4" t="s">
        <v>372</v>
      </c>
      <c r="C380" s="42">
        <v>18</v>
      </c>
      <c r="D380" s="42">
        <v>9</v>
      </c>
      <c r="E380" s="42">
        <v>8</v>
      </c>
      <c r="F380" s="45" t="s">
        <v>473</v>
      </c>
      <c r="G380" s="42">
        <v>11</v>
      </c>
      <c r="H380" s="42">
        <v>36</v>
      </c>
      <c r="I380" s="42">
        <v>3</v>
      </c>
      <c r="J380" s="42">
        <v>0</v>
      </c>
      <c r="K380" s="42">
        <v>0</v>
      </c>
      <c r="L380" s="42">
        <v>0</v>
      </c>
      <c r="M380" s="42">
        <v>2</v>
      </c>
      <c r="N380" s="42">
        <v>1</v>
      </c>
      <c r="O380" s="42">
        <v>4</v>
      </c>
      <c r="P380" s="42">
        <v>6</v>
      </c>
      <c r="Q380" s="45" t="s">
        <v>473</v>
      </c>
      <c r="R380" s="42">
        <v>2</v>
      </c>
      <c r="S380" s="42">
        <v>1</v>
      </c>
      <c r="T380" s="42">
        <v>2</v>
      </c>
      <c r="U380" s="42">
        <v>14</v>
      </c>
      <c r="V380" s="42">
        <v>66</v>
      </c>
      <c r="W380" s="42">
        <v>3</v>
      </c>
      <c r="X380" s="42">
        <v>2</v>
      </c>
    </row>
    <row r="381" spans="1:24" x14ac:dyDescent="0.3">
      <c r="A381" s="3">
        <v>5011</v>
      </c>
      <c r="B381" s="4" t="s">
        <v>373</v>
      </c>
      <c r="C381" s="42">
        <v>24</v>
      </c>
      <c r="D381" s="42">
        <v>25</v>
      </c>
      <c r="E381" s="42">
        <v>34</v>
      </c>
      <c r="F381" s="42">
        <v>18</v>
      </c>
      <c r="G381" s="42">
        <v>28</v>
      </c>
      <c r="H381" s="42">
        <v>26</v>
      </c>
      <c r="I381" s="42">
        <v>36</v>
      </c>
      <c r="J381" s="42">
        <v>13</v>
      </c>
      <c r="K381" s="42">
        <v>37</v>
      </c>
      <c r="L381" s="42">
        <v>5</v>
      </c>
      <c r="M381" s="42">
        <v>4</v>
      </c>
      <c r="N381" s="42">
        <v>0</v>
      </c>
      <c r="O381" s="42">
        <v>40</v>
      </c>
      <c r="P381" s="42">
        <v>3</v>
      </c>
      <c r="Q381" s="42">
        <v>6</v>
      </c>
      <c r="R381" s="42">
        <v>1</v>
      </c>
      <c r="S381" s="42">
        <v>0</v>
      </c>
      <c r="T381" s="42">
        <v>1</v>
      </c>
      <c r="U381" s="42">
        <v>5</v>
      </c>
      <c r="V381" s="42">
        <v>17</v>
      </c>
      <c r="W381" s="42">
        <v>2</v>
      </c>
      <c r="X381" s="42">
        <v>0</v>
      </c>
    </row>
    <row r="382" spans="1:24" x14ac:dyDescent="0.3">
      <c r="A382" s="3">
        <v>5012</v>
      </c>
      <c r="B382" s="4" t="s">
        <v>374</v>
      </c>
      <c r="C382" s="42">
        <v>8</v>
      </c>
      <c r="D382" s="42">
        <v>10</v>
      </c>
      <c r="E382" s="42">
        <v>6</v>
      </c>
      <c r="F382" s="42">
        <v>0</v>
      </c>
      <c r="G382" s="42">
        <v>6</v>
      </c>
      <c r="H382" s="42">
        <v>1</v>
      </c>
      <c r="I382" s="42">
        <v>2</v>
      </c>
      <c r="J382" s="42">
        <v>1</v>
      </c>
      <c r="K382" s="42">
        <v>0</v>
      </c>
      <c r="L382" s="42">
        <v>61</v>
      </c>
      <c r="M382" s="42">
        <v>0</v>
      </c>
      <c r="N382" s="42">
        <v>3</v>
      </c>
      <c r="O382" s="42">
        <v>1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18</v>
      </c>
      <c r="X382" s="42">
        <v>0</v>
      </c>
    </row>
    <row r="383" spans="1:24" x14ac:dyDescent="0.3">
      <c r="A383" s="3">
        <v>5013</v>
      </c>
      <c r="B383" s="4" t="s">
        <v>375</v>
      </c>
      <c r="C383" s="42">
        <v>29</v>
      </c>
      <c r="D383" s="42">
        <v>26</v>
      </c>
      <c r="E383" s="42">
        <v>88</v>
      </c>
      <c r="F383" s="42">
        <v>32</v>
      </c>
      <c r="G383" s="42">
        <v>25</v>
      </c>
      <c r="H383" s="42">
        <v>4</v>
      </c>
      <c r="I383" s="42">
        <v>10</v>
      </c>
      <c r="J383" s="42">
        <v>7</v>
      </c>
      <c r="K383" s="42">
        <v>3</v>
      </c>
      <c r="L383" s="42">
        <v>3</v>
      </c>
      <c r="M383" s="42">
        <v>1</v>
      </c>
      <c r="N383" s="42">
        <v>27</v>
      </c>
      <c r="O383" s="42">
        <v>4</v>
      </c>
      <c r="P383" s="42">
        <v>1</v>
      </c>
      <c r="Q383" s="42">
        <v>6</v>
      </c>
      <c r="R383" s="42">
        <v>0</v>
      </c>
      <c r="S383" s="42">
        <v>0</v>
      </c>
      <c r="T383" s="42">
        <v>14</v>
      </c>
      <c r="U383" s="42">
        <v>4</v>
      </c>
      <c r="V383" s="42">
        <v>2</v>
      </c>
      <c r="W383" s="42">
        <v>0</v>
      </c>
      <c r="X383" s="42">
        <v>0</v>
      </c>
    </row>
    <row r="384" spans="1:24" x14ac:dyDescent="0.3">
      <c r="A384" s="3">
        <v>5014</v>
      </c>
      <c r="B384" s="4" t="s">
        <v>376</v>
      </c>
      <c r="C384" s="42">
        <v>13</v>
      </c>
      <c r="D384" s="42">
        <v>21</v>
      </c>
      <c r="E384" s="42">
        <v>46</v>
      </c>
      <c r="F384" s="42">
        <v>28</v>
      </c>
      <c r="G384" s="42">
        <v>28</v>
      </c>
      <c r="H384" s="45" t="s">
        <v>473</v>
      </c>
      <c r="I384" s="42">
        <v>0</v>
      </c>
      <c r="J384" s="42">
        <v>13</v>
      </c>
      <c r="K384" s="42">
        <v>0</v>
      </c>
      <c r="L384" s="42">
        <v>2</v>
      </c>
      <c r="M384" s="42">
        <v>1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5" t="s">
        <v>473</v>
      </c>
      <c r="T384" s="42">
        <v>0</v>
      </c>
      <c r="U384" s="42">
        <v>7</v>
      </c>
      <c r="V384" s="42">
        <v>0</v>
      </c>
      <c r="W384" s="42">
        <v>0</v>
      </c>
      <c r="X384" s="42">
        <v>1</v>
      </c>
    </row>
    <row r="385" spans="1:24" x14ac:dyDescent="0.3">
      <c r="A385" s="3">
        <v>5015</v>
      </c>
      <c r="B385" s="4" t="s">
        <v>377</v>
      </c>
      <c r="C385" s="42">
        <v>18</v>
      </c>
      <c r="D385" s="42">
        <v>10</v>
      </c>
      <c r="E385" s="42">
        <v>3</v>
      </c>
      <c r="F385" s="42">
        <v>33</v>
      </c>
      <c r="G385" s="42">
        <v>7</v>
      </c>
      <c r="H385" s="42">
        <v>85</v>
      </c>
      <c r="I385" s="42">
        <v>23</v>
      </c>
      <c r="J385" s="42">
        <v>38</v>
      </c>
      <c r="K385" s="42">
        <v>675</v>
      </c>
      <c r="L385" s="42">
        <v>95</v>
      </c>
      <c r="M385" s="42">
        <v>67</v>
      </c>
      <c r="N385" s="42">
        <v>0</v>
      </c>
      <c r="O385" s="42">
        <v>0</v>
      </c>
      <c r="P385" s="42">
        <v>1</v>
      </c>
      <c r="Q385" s="42">
        <v>0</v>
      </c>
      <c r="R385" s="42">
        <v>0</v>
      </c>
      <c r="S385" s="42">
        <v>0</v>
      </c>
      <c r="T385" s="42">
        <v>3</v>
      </c>
      <c r="U385" s="42">
        <v>0</v>
      </c>
      <c r="V385" s="42">
        <v>146</v>
      </c>
      <c r="W385" s="42">
        <v>0</v>
      </c>
      <c r="X385" s="42">
        <v>0</v>
      </c>
    </row>
    <row r="386" spans="1:24" x14ac:dyDescent="0.3">
      <c r="A386" s="3">
        <v>5016</v>
      </c>
      <c r="B386" s="4" t="s">
        <v>378</v>
      </c>
      <c r="C386" s="42">
        <v>18</v>
      </c>
      <c r="D386" s="42">
        <v>11</v>
      </c>
      <c r="E386" s="42">
        <v>58</v>
      </c>
      <c r="F386" s="42">
        <v>2</v>
      </c>
      <c r="G386" s="42">
        <v>10</v>
      </c>
      <c r="H386" s="42">
        <v>32</v>
      </c>
      <c r="I386" s="42">
        <v>2</v>
      </c>
      <c r="J386" s="42">
        <v>3</v>
      </c>
      <c r="K386" s="42">
        <v>2</v>
      </c>
      <c r="L386" s="42">
        <v>0</v>
      </c>
      <c r="M386" s="42">
        <v>12</v>
      </c>
      <c r="N386" s="42">
        <v>0</v>
      </c>
      <c r="O386" s="42">
        <v>0</v>
      </c>
      <c r="P386" s="42">
        <v>3</v>
      </c>
      <c r="Q386" s="42">
        <v>2</v>
      </c>
      <c r="R386" s="42">
        <v>0</v>
      </c>
      <c r="S386" s="42">
        <v>0</v>
      </c>
      <c r="T386" s="42">
        <v>12</v>
      </c>
      <c r="U386" s="42">
        <v>0</v>
      </c>
      <c r="V386" s="42">
        <v>9</v>
      </c>
      <c r="W386" s="42">
        <v>0</v>
      </c>
      <c r="X386" s="42">
        <v>0</v>
      </c>
    </row>
    <row r="387" spans="1:24" x14ac:dyDescent="0.3">
      <c r="A387" s="3">
        <v>5017</v>
      </c>
      <c r="B387" s="4" t="s">
        <v>379</v>
      </c>
      <c r="C387" s="42">
        <v>36</v>
      </c>
      <c r="D387" s="42">
        <v>43</v>
      </c>
      <c r="E387" s="42">
        <v>55</v>
      </c>
      <c r="F387" s="42">
        <v>5</v>
      </c>
      <c r="G387" s="42">
        <v>8</v>
      </c>
      <c r="H387" s="42">
        <v>4</v>
      </c>
      <c r="I387" s="42">
        <v>10</v>
      </c>
      <c r="J387" s="42">
        <v>25</v>
      </c>
      <c r="K387" s="42">
        <v>20</v>
      </c>
      <c r="L387" s="42">
        <v>35</v>
      </c>
      <c r="M387" s="42">
        <v>49</v>
      </c>
      <c r="N387" s="42">
        <v>0</v>
      </c>
      <c r="O387" s="42">
        <v>57</v>
      </c>
      <c r="P387" s="42">
        <v>0</v>
      </c>
      <c r="Q387" s="42">
        <v>0</v>
      </c>
      <c r="R387" s="42">
        <v>0</v>
      </c>
      <c r="S387" s="42">
        <v>0</v>
      </c>
      <c r="T387" s="42">
        <v>2</v>
      </c>
      <c r="U387" s="42">
        <v>5</v>
      </c>
      <c r="V387" s="42">
        <v>33</v>
      </c>
      <c r="W387" s="42">
        <v>7</v>
      </c>
      <c r="X387" s="42">
        <v>0</v>
      </c>
    </row>
    <row r="388" spans="1:24" x14ac:dyDescent="0.3">
      <c r="A388" s="3">
        <v>5018</v>
      </c>
      <c r="B388" s="4" t="s">
        <v>380</v>
      </c>
      <c r="C388" s="42">
        <v>16</v>
      </c>
      <c r="D388" s="42">
        <v>0</v>
      </c>
      <c r="E388" s="42">
        <v>0</v>
      </c>
      <c r="F388" s="42">
        <v>1</v>
      </c>
      <c r="G388" s="42">
        <v>21</v>
      </c>
      <c r="H388" s="42">
        <v>3</v>
      </c>
      <c r="I388" s="42">
        <v>4</v>
      </c>
      <c r="J388" s="42">
        <v>6</v>
      </c>
      <c r="K388" s="42">
        <v>20</v>
      </c>
      <c r="L388" s="42">
        <v>45</v>
      </c>
      <c r="M388" s="42">
        <v>19</v>
      </c>
      <c r="N388" s="42">
        <v>0</v>
      </c>
      <c r="O388" s="42">
        <v>0</v>
      </c>
      <c r="P388" s="42">
        <v>0</v>
      </c>
      <c r="Q388" s="42">
        <v>5</v>
      </c>
      <c r="R388" s="42">
        <v>0</v>
      </c>
      <c r="S388" s="42">
        <v>1</v>
      </c>
      <c r="T388" s="42">
        <v>0</v>
      </c>
      <c r="U388" s="42">
        <v>0</v>
      </c>
      <c r="V388" s="42">
        <v>0</v>
      </c>
      <c r="W388" s="42">
        <v>2</v>
      </c>
      <c r="X388" s="42">
        <v>0</v>
      </c>
    </row>
    <row r="389" spans="1:24" x14ac:dyDescent="0.3">
      <c r="A389" s="3">
        <v>5019</v>
      </c>
      <c r="B389" s="4" t="s">
        <v>381</v>
      </c>
      <c r="C389" s="42">
        <v>9</v>
      </c>
      <c r="D389" s="42">
        <v>3</v>
      </c>
      <c r="E389" s="42">
        <v>2</v>
      </c>
      <c r="F389" s="42">
        <v>6</v>
      </c>
      <c r="G389" s="42">
        <v>2</v>
      </c>
      <c r="H389" s="42">
        <v>2</v>
      </c>
      <c r="I389" s="42">
        <v>7</v>
      </c>
      <c r="J389" s="42">
        <v>0</v>
      </c>
      <c r="K389" s="42">
        <v>27</v>
      </c>
      <c r="L389" s="42">
        <v>0</v>
      </c>
      <c r="M389" s="42">
        <v>0</v>
      </c>
      <c r="N389" s="42">
        <v>0</v>
      </c>
      <c r="O389" s="42">
        <v>3</v>
      </c>
      <c r="P389" s="42">
        <v>7</v>
      </c>
      <c r="Q389" s="42">
        <v>0</v>
      </c>
      <c r="R389" s="42">
        <v>3</v>
      </c>
      <c r="S389" s="42">
        <v>0</v>
      </c>
      <c r="T389" s="42">
        <v>0</v>
      </c>
      <c r="U389" s="42">
        <v>0</v>
      </c>
      <c r="V389" s="42">
        <v>25</v>
      </c>
      <c r="W389" s="42">
        <v>0</v>
      </c>
      <c r="X389" s="42">
        <v>4</v>
      </c>
    </row>
    <row r="390" spans="1:24" x14ac:dyDescent="0.3">
      <c r="A390" s="3">
        <v>5020</v>
      </c>
      <c r="B390" s="4" t="s">
        <v>382</v>
      </c>
      <c r="C390" s="42">
        <v>8</v>
      </c>
      <c r="D390" s="42">
        <v>17</v>
      </c>
      <c r="E390" s="42">
        <v>2</v>
      </c>
      <c r="F390" s="42">
        <v>3</v>
      </c>
      <c r="G390" s="42">
        <v>1</v>
      </c>
      <c r="H390" s="42">
        <v>1</v>
      </c>
      <c r="I390" s="42">
        <v>1</v>
      </c>
      <c r="J390" s="42">
        <v>1</v>
      </c>
      <c r="K390" s="42">
        <v>0</v>
      </c>
      <c r="L390" s="42">
        <v>1</v>
      </c>
      <c r="M390" s="42">
        <v>10</v>
      </c>
      <c r="N390" s="42">
        <v>0</v>
      </c>
      <c r="O390" s="42">
        <v>0</v>
      </c>
      <c r="P390" s="42">
        <v>0</v>
      </c>
      <c r="Q390" s="42">
        <v>1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</row>
    <row r="391" spans="1:24" x14ac:dyDescent="0.3">
      <c r="A391" s="3">
        <v>5021</v>
      </c>
      <c r="B391" s="4" t="s">
        <v>383</v>
      </c>
      <c r="C391" s="42">
        <v>35</v>
      </c>
      <c r="D391" s="42">
        <v>38</v>
      </c>
      <c r="E391" s="42">
        <v>14</v>
      </c>
      <c r="F391" s="42">
        <v>12</v>
      </c>
      <c r="G391" s="42">
        <v>17</v>
      </c>
      <c r="H391" s="42">
        <v>1</v>
      </c>
      <c r="I391" s="42">
        <v>13</v>
      </c>
      <c r="J391" s="42">
        <v>4</v>
      </c>
      <c r="K391" s="42">
        <v>23</v>
      </c>
      <c r="L391" s="42">
        <v>50</v>
      </c>
      <c r="M391" s="42">
        <v>1</v>
      </c>
      <c r="N391" s="42">
        <v>20</v>
      </c>
      <c r="O391" s="42">
        <v>50</v>
      </c>
      <c r="P391" s="42">
        <v>68</v>
      </c>
      <c r="Q391" s="42">
        <v>75</v>
      </c>
      <c r="R391" s="42">
        <v>51</v>
      </c>
      <c r="S391" s="42">
        <v>31</v>
      </c>
      <c r="T391" s="42">
        <v>41</v>
      </c>
      <c r="U391" s="42">
        <v>136</v>
      </c>
      <c r="V391" s="42">
        <v>4</v>
      </c>
      <c r="W391" s="42">
        <v>67</v>
      </c>
      <c r="X391" s="42">
        <v>20</v>
      </c>
    </row>
    <row r="392" spans="1:24" x14ac:dyDescent="0.3">
      <c r="A392" s="3">
        <v>5022</v>
      </c>
      <c r="B392" s="4" t="s">
        <v>384</v>
      </c>
      <c r="C392" s="42">
        <v>2</v>
      </c>
      <c r="D392" s="42">
        <v>3</v>
      </c>
      <c r="E392" s="42">
        <v>0</v>
      </c>
      <c r="F392" s="42">
        <v>0</v>
      </c>
      <c r="G392" s="42">
        <v>22</v>
      </c>
      <c r="H392" s="42">
        <v>6</v>
      </c>
      <c r="I392" s="42">
        <v>9</v>
      </c>
      <c r="J392" s="42">
        <v>2</v>
      </c>
      <c r="K392" s="42">
        <v>6</v>
      </c>
      <c r="L392" s="42">
        <v>141</v>
      </c>
      <c r="M392" s="42">
        <v>0</v>
      </c>
      <c r="N392" s="42">
        <v>5</v>
      </c>
      <c r="O392" s="42">
        <v>0</v>
      </c>
      <c r="P392" s="42">
        <v>0</v>
      </c>
      <c r="Q392" s="42">
        <v>0</v>
      </c>
      <c r="R392" s="42">
        <v>1</v>
      </c>
      <c r="S392" s="42">
        <v>0</v>
      </c>
      <c r="T392" s="42">
        <v>0</v>
      </c>
      <c r="U392" s="42">
        <v>30</v>
      </c>
      <c r="V392" s="42">
        <v>0</v>
      </c>
      <c r="W392" s="42">
        <v>0</v>
      </c>
      <c r="X392" s="42">
        <v>0</v>
      </c>
    </row>
    <row r="393" spans="1:24" x14ac:dyDescent="0.3">
      <c r="A393" s="3">
        <v>5023</v>
      </c>
      <c r="B393" s="4" t="s">
        <v>385</v>
      </c>
      <c r="C393" s="42">
        <v>1</v>
      </c>
      <c r="D393" s="42">
        <v>17</v>
      </c>
      <c r="E393" s="42">
        <v>4</v>
      </c>
      <c r="F393" s="42">
        <v>11</v>
      </c>
      <c r="G393" s="42">
        <v>1</v>
      </c>
      <c r="H393" s="42">
        <v>3</v>
      </c>
      <c r="I393" s="42">
        <v>26</v>
      </c>
      <c r="J393" s="42">
        <v>5</v>
      </c>
      <c r="K393" s="42">
        <v>4</v>
      </c>
      <c r="L393" s="42">
        <v>0</v>
      </c>
      <c r="M393" s="42">
        <v>0</v>
      </c>
      <c r="N393" s="42">
        <v>0</v>
      </c>
      <c r="O393" s="42">
        <v>0</v>
      </c>
      <c r="P393" s="42">
        <v>38</v>
      </c>
      <c r="Q393" s="42">
        <v>9</v>
      </c>
      <c r="R393" s="42">
        <v>0</v>
      </c>
      <c r="S393" s="42">
        <v>0</v>
      </c>
      <c r="T393" s="42">
        <v>5</v>
      </c>
      <c r="U393" s="42">
        <v>4</v>
      </c>
      <c r="V393" s="42">
        <v>1</v>
      </c>
      <c r="W393" s="42">
        <v>4</v>
      </c>
      <c r="X393" s="42">
        <v>2</v>
      </c>
    </row>
    <row r="394" spans="1:24" x14ac:dyDescent="0.3">
      <c r="A394" s="3">
        <v>5024</v>
      </c>
      <c r="B394" s="4" t="s">
        <v>386</v>
      </c>
      <c r="C394" s="42">
        <v>24</v>
      </c>
      <c r="D394" s="42">
        <v>20</v>
      </c>
      <c r="E394" s="42">
        <v>51</v>
      </c>
      <c r="F394" s="42">
        <v>109</v>
      </c>
      <c r="G394" s="42">
        <v>91</v>
      </c>
      <c r="H394" s="42">
        <v>68</v>
      </c>
      <c r="I394" s="42">
        <v>7</v>
      </c>
      <c r="J394" s="42">
        <v>185</v>
      </c>
      <c r="K394" s="42">
        <v>32</v>
      </c>
      <c r="L394" s="42">
        <v>14</v>
      </c>
      <c r="M394" s="42">
        <v>122</v>
      </c>
      <c r="N394" s="42">
        <v>0</v>
      </c>
      <c r="O394" s="42">
        <v>2</v>
      </c>
      <c r="P394" s="42">
        <v>0</v>
      </c>
      <c r="Q394" s="42">
        <v>0</v>
      </c>
      <c r="R394" s="42">
        <v>0</v>
      </c>
      <c r="S394" s="42">
        <v>25</v>
      </c>
      <c r="T394" s="42">
        <v>33</v>
      </c>
      <c r="U394" s="42">
        <v>2</v>
      </c>
      <c r="V394" s="42">
        <v>0</v>
      </c>
      <c r="W394" s="42">
        <v>1</v>
      </c>
      <c r="X394" s="42">
        <v>0</v>
      </c>
    </row>
    <row r="395" spans="1:24" x14ac:dyDescent="0.3">
      <c r="A395" s="3">
        <v>5025</v>
      </c>
      <c r="B395" s="4" t="s">
        <v>387</v>
      </c>
      <c r="C395" s="42">
        <v>2</v>
      </c>
      <c r="D395" s="42">
        <v>10</v>
      </c>
      <c r="E395" s="42">
        <v>452</v>
      </c>
      <c r="F395" s="42">
        <v>0</v>
      </c>
      <c r="G395" s="42">
        <v>8</v>
      </c>
      <c r="H395" s="42">
        <v>7</v>
      </c>
      <c r="I395" s="42">
        <v>18</v>
      </c>
      <c r="J395" s="42">
        <v>0</v>
      </c>
      <c r="K395" s="42">
        <v>4</v>
      </c>
      <c r="L395" s="42">
        <v>0</v>
      </c>
      <c r="M395" s="42">
        <v>11</v>
      </c>
      <c r="N395" s="42">
        <v>59</v>
      </c>
      <c r="O395" s="42">
        <v>42</v>
      </c>
      <c r="P395" s="42">
        <v>46</v>
      </c>
      <c r="Q395" s="42">
        <v>169</v>
      </c>
      <c r="R395" s="42">
        <v>64</v>
      </c>
      <c r="S395" s="42">
        <v>107</v>
      </c>
      <c r="T395" s="42">
        <v>201</v>
      </c>
      <c r="U395" s="42">
        <v>0</v>
      </c>
      <c r="V395" s="42">
        <v>0</v>
      </c>
      <c r="W395" s="42">
        <v>0</v>
      </c>
      <c r="X395" s="42">
        <v>16</v>
      </c>
    </row>
    <row r="396" spans="1:24" x14ac:dyDescent="0.3">
      <c r="A396" s="3">
        <v>5026</v>
      </c>
      <c r="B396" s="4" t="s">
        <v>388</v>
      </c>
      <c r="C396" s="42">
        <v>6</v>
      </c>
      <c r="D396" s="42">
        <v>2</v>
      </c>
      <c r="E396" s="42">
        <v>11</v>
      </c>
      <c r="F396" s="42">
        <v>2</v>
      </c>
      <c r="G396" s="42">
        <v>12</v>
      </c>
      <c r="H396" s="42">
        <v>11</v>
      </c>
      <c r="I396" s="42">
        <v>6</v>
      </c>
      <c r="J396" s="42">
        <v>8</v>
      </c>
      <c r="K396" s="42">
        <v>42</v>
      </c>
      <c r="L396" s="42">
        <v>1</v>
      </c>
      <c r="M396" s="42">
        <v>1</v>
      </c>
      <c r="N396" s="42">
        <v>11</v>
      </c>
      <c r="O396" s="42">
        <v>0</v>
      </c>
      <c r="P396" s="42">
        <v>12</v>
      </c>
      <c r="Q396" s="42">
        <v>0</v>
      </c>
      <c r="R396" s="42">
        <v>17</v>
      </c>
      <c r="S396" s="42">
        <v>3</v>
      </c>
      <c r="T396" s="42">
        <v>12</v>
      </c>
      <c r="U396" s="42">
        <v>434</v>
      </c>
      <c r="V396" s="42">
        <v>2</v>
      </c>
      <c r="W396" s="42">
        <v>35</v>
      </c>
      <c r="X396" s="42">
        <v>63</v>
      </c>
    </row>
    <row r="397" spans="1:24" x14ac:dyDescent="0.3">
      <c r="A397" s="3">
        <v>5027</v>
      </c>
      <c r="B397" s="4" t="s">
        <v>389</v>
      </c>
      <c r="C397" s="42">
        <v>5</v>
      </c>
      <c r="D397" s="42">
        <v>6</v>
      </c>
      <c r="E397" s="42">
        <v>0</v>
      </c>
      <c r="F397" s="42">
        <v>33</v>
      </c>
      <c r="G397" s="42">
        <v>3</v>
      </c>
      <c r="H397" s="42">
        <v>0</v>
      </c>
      <c r="I397" s="42">
        <v>2</v>
      </c>
      <c r="J397" s="42">
        <v>0</v>
      </c>
      <c r="K397" s="42">
        <v>0</v>
      </c>
      <c r="L397" s="42">
        <v>33</v>
      </c>
      <c r="M397" s="42">
        <v>0</v>
      </c>
      <c r="N397" s="42">
        <v>0</v>
      </c>
      <c r="O397" s="42">
        <v>2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3</v>
      </c>
      <c r="V397" s="42">
        <v>0</v>
      </c>
      <c r="W397" s="42">
        <v>11</v>
      </c>
      <c r="X397" s="42">
        <v>0</v>
      </c>
    </row>
    <row r="398" spans="1:24" x14ac:dyDescent="0.3">
      <c r="A398" s="3">
        <v>5028</v>
      </c>
      <c r="B398" s="4" t="s">
        <v>390</v>
      </c>
      <c r="C398" s="42">
        <v>146</v>
      </c>
      <c r="D398" s="42">
        <v>320</v>
      </c>
      <c r="E398" s="42">
        <v>197</v>
      </c>
      <c r="F398" s="42">
        <v>155</v>
      </c>
      <c r="G398" s="42">
        <v>18</v>
      </c>
      <c r="H398" s="42">
        <v>489</v>
      </c>
      <c r="I398" s="42">
        <v>4</v>
      </c>
      <c r="J398" s="42">
        <v>11</v>
      </c>
      <c r="K398" s="42">
        <v>6</v>
      </c>
      <c r="L398" s="42">
        <v>697</v>
      </c>
      <c r="M398" s="42">
        <v>177</v>
      </c>
      <c r="N398" s="42">
        <v>16</v>
      </c>
      <c r="O398" s="42">
        <v>25</v>
      </c>
      <c r="P398" s="42">
        <v>0</v>
      </c>
      <c r="Q398" s="42">
        <v>18</v>
      </c>
      <c r="R398" s="42">
        <v>0</v>
      </c>
      <c r="S398" s="42">
        <v>0</v>
      </c>
      <c r="T398" s="42">
        <v>0</v>
      </c>
      <c r="U398" s="42">
        <v>6</v>
      </c>
      <c r="V398" s="42">
        <v>0</v>
      </c>
      <c r="W398" s="42">
        <v>66</v>
      </c>
      <c r="X398" s="42">
        <v>14</v>
      </c>
    </row>
    <row r="399" spans="1:24" x14ac:dyDescent="0.3">
      <c r="A399" s="3">
        <v>5029</v>
      </c>
      <c r="B399" s="4" t="s">
        <v>391</v>
      </c>
      <c r="C399" s="42">
        <v>105</v>
      </c>
      <c r="D399" s="42">
        <v>19</v>
      </c>
      <c r="E399" s="42">
        <v>8</v>
      </c>
      <c r="F399" s="42">
        <v>78</v>
      </c>
      <c r="G399" s="42">
        <v>103</v>
      </c>
      <c r="H399" s="42">
        <v>53</v>
      </c>
      <c r="I399" s="42">
        <v>3</v>
      </c>
      <c r="J399" s="42">
        <v>23</v>
      </c>
      <c r="K399" s="42">
        <v>1</v>
      </c>
      <c r="L399" s="42">
        <v>15</v>
      </c>
      <c r="M399" s="42">
        <v>10</v>
      </c>
      <c r="N399" s="42">
        <v>5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</row>
    <row r="400" spans="1:24" x14ac:dyDescent="0.3">
      <c r="A400" s="3">
        <v>5030</v>
      </c>
      <c r="B400" s="4" t="s">
        <v>392</v>
      </c>
      <c r="C400" s="42">
        <v>0</v>
      </c>
      <c r="D400" s="42">
        <v>2</v>
      </c>
      <c r="E400" s="42">
        <v>0</v>
      </c>
      <c r="F400" s="42">
        <v>0</v>
      </c>
      <c r="G400" s="42">
        <v>7</v>
      </c>
      <c r="H400" s="45" t="s">
        <v>473</v>
      </c>
      <c r="I400" s="42">
        <v>4</v>
      </c>
      <c r="J400" s="42">
        <v>0</v>
      </c>
      <c r="K400" s="42">
        <v>31</v>
      </c>
      <c r="L400" s="42">
        <v>5</v>
      </c>
      <c r="M400" s="42">
        <v>0</v>
      </c>
      <c r="N400" s="42">
        <v>1</v>
      </c>
      <c r="O400" s="42">
        <v>0</v>
      </c>
      <c r="P400" s="42">
        <v>0</v>
      </c>
      <c r="Q400" s="42">
        <v>7</v>
      </c>
      <c r="R400" s="42">
        <v>0</v>
      </c>
      <c r="S400" s="45" t="s">
        <v>473</v>
      </c>
      <c r="T400" s="42">
        <v>20</v>
      </c>
      <c r="U400" s="42">
        <v>8</v>
      </c>
      <c r="V400" s="42">
        <v>36</v>
      </c>
      <c r="W400" s="42">
        <v>72</v>
      </c>
      <c r="X400" s="42">
        <v>4</v>
      </c>
    </row>
    <row r="401" spans="1:24" x14ac:dyDescent="0.3">
      <c r="A401" s="3">
        <v>5031</v>
      </c>
      <c r="B401" s="4" t="s">
        <v>393</v>
      </c>
      <c r="C401" s="42">
        <v>9</v>
      </c>
      <c r="D401" s="42">
        <v>1</v>
      </c>
      <c r="E401" s="42">
        <v>2</v>
      </c>
      <c r="F401" s="42">
        <v>4</v>
      </c>
      <c r="G401" s="42">
        <v>0</v>
      </c>
      <c r="H401" s="42">
        <v>10</v>
      </c>
      <c r="I401" s="42">
        <v>3</v>
      </c>
      <c r="J401" s="42">
        <v>2</v>
      </c>
      <c r="K401" s="42">
        <v>95</v>
      </c>
      <c r="L401" s="42">
        <v>177</v>
      </c>
      <c r="M401" s="42">
        <v>1</v>
      </c>
      <c r="N401" s="42">
        <v>1</v>
      </c>
      <c r="O401" s="42">
        <v>0</v>
      </c>
      <c r="P401" s="42">
        <v>0</v>
      </c>
      <c r="Q401" s="42">
        <v>2</v>
      </c>
      <c r="R401" s="42">
        <v>58</v>
      </c>
      <c r="S401" s="42">
        <v>11</v>
      </c>
      <c r="T401" s="42">
        <v>0</v>
      </c>
      <c r="U401" s="42">
        <v>1</v>
      </c>
      <c r="V401" s="42">
        <v>44</v>
      </c>
      <c r="W401" s="42">
        <v>14</v>
      </c>
      <c r="X401" s="42">
        <v>2</v>
      </c>
    </row>
    <row r="402" spans="1:24" x14ac:dyDescent="0.3">
      <c r="A402" s="3">
        <v>5032</v>
      </c>
      <c r="B402" s="4" t="s">
        <v>394</v>
      </c>
      <c r="C402" s="42">
        <v>15</v>
      </c>
      <c r="D402" s="42">
        <v>13</v>
      </c>
      <c r="E402" s="42">
        <v>2</v>
      </c>
      <c r="F402" s="42">
        <v>20</v>
      </c>
      <c r="G402" s="42">
        <v>45</v>
      </c>
      <c r="H402" s="42">
        <v>2</v>
      </c>
      <c r="I402" s="42">
        <v>10</v>
      </c>
      <c r="J402" s="42">
        <v>0</v>
      </c>
      <c r="K402" s="42">
        <v>84</v>
      </c>
      <c r="L402" s="42">
        <v>15</v>
      </c>
      <c r="M402" s="42">
        <v>2</v>
      </c>
      <c r="N402" s="42">
        <v>8</v>
      </c>
      <c r="O402" s="42">
        <v>0</v>
      </c>
      <c r="P402" s="42">
        <v>0</v>
      </c>
      <c r="Q402" s="42">
        <v>24</v>
      </c>
      <c r="R402" s="42">
        <v>0</v>
      </c>
      <c r="S402" s="42">
        <v>0</v>
      </c>
      <c r="T402" s="42">
        <v>2</v>
      </c>
      <c r="U402" s="42">
        <v>21</v>
      </c>
      <c r="V402" s="42">
        <v>52</v>
      </c>
      <c r="W402" s="42">
        <v>1</v>
      </c>
      <c r="X402" s="42">
        <v>0</v>
      </c>
    </row>
    <row r="403" spans="1:24" x14ac:dyDescent="0.3">
      <c r="A403" s="3">
        <v>5033</v>
      </c>
      <c r="B403" s="4" t="s">
        <v>395</v>
      </c>
      <c r="C403" s="42">
        <v>0</v>
      </c>
      <c r="D403" s="42">
        <v>3</v>
      </c>
      <c r="E403" s="42">
        <v>0</v>
      </c>
      <c r="F403" s="42">
        <v>0</v>
      </c>
      <c r="G403" s="42">
        <v>4</v>
      </c>
      <c r="H403" s="42">
        <v>3</v>
      </c>
      <c r="I403" s="42">
        <v>0</v>
      </c>
      <c r="J403" s="42">
        <v>1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8</v>
      </c>
      <c r="R403" s="42">
        <v>45</v>
      </c>
      <c r="S403" s="42">
        <v>13</v>
      </c>
      <c r="T403" s="42">
        <v>239</v>
      </c>
      <c r="U403" s="42">
        <v>5</v>
      </c>
      <c r="V403" s="42">
        <v>5</v>
      </c>
      <c r="W403" s="42">
        <v>5</v>
      </c>
      <c r="X403" s="42">
        <v>0</v>
      </c>
    </row>
    <row r="404" spans="1:24" x14ac:dyDescent="0.3">
      <c r="A404" s="3">
        <v>5034</v>
      </c>
      <c r="B404" s="4" t="s">
        <v>396</v>
      </c>
      <c r="C404" s="42">
        <v>5</v>
      </c>
      <c r="D404" s="42">
        <v>31</v>
      </c>
      <c r="E404" s="42">
        <v>19</v>
      </c>
      <c r="F404" s="42">
        <v>12</v>
      </c>
      <c r="G404" s="42">
        <v>15</v>
      </c>
      <c r="H404" s="42">
        <v>6</v>
      </c>
      <c r="I404" s="42">
        <v>1</v>
      </c>
      <c r="J404" s="42">
        <v>33</v>
      </c>
      <c r="K404" s="42">
        <v>0</v>
      </c>
      <c r="L404" s="42">
        <v>1</v>
      </c>
      <c r="M404" s="42">
        <v>1</v>
      </c>
      <c r="N404" s="42">
        <v>16</v>
      </c>
      <c r="O404" s="42">
        <v>13</v>
      </c>
      <c r="P404" s="42">
        <v>4</v>
      </c>
      <c r="Q404" s="42">
        <v>7</v>
      </c>
      <c r="R404" s="42">
        <v>8</v>
      </c>
      <c r="S404" s="42">
        <v>8</v>
      </c>
      <c r="T404" s="42">
        <v>3</v>
      </c>
      <c r="U404" s="42">
        <v>14</v>
      </c>
      <c r="V404" s="42">
        <v>3</v>
      </c>
      <c r="W404" s="42">
        <v>0</v>
      </c>
      <c r="X404" s="42">
        <v>0</v>
      </c>
    </row>
    <row r="405" spans="1:24" x14ac:dyDescent="0.3">
      <c r="A405" s="3">
        <v>5035</v>
      </c>
      <c r="B405" s="4" t="s">
        <v>397</v>
      </c>
      <c r="C405" s="42">
        <v>30</v>
      </c>
      <c r="D405" s="42">
        <v>89</v>
      </c>
      <c r="E405" s="42">
        <v>61</v>
      </c>
      <c r="F405" s="42">
        <v>7</v>
      </c>
      <c r="G405" s="42">
        <v>51</v>
      </c>
      <c r="H405" s="42">
        <v>21</v>
      </c>
      <c r="I405" s="42">
        <v>17</v>
      </c>
      <c r="J405" s="42">
        <v>22</v>
      </c>
      <c r="K405" s="42">
        <v>5</v>
      </c>
      <c r="L405" s="42">
        <v>30</v>
      </c>
      <c r="M405" s="42">
        <v>67</v>
      </c>
      <c r="N405" s="42">
        <v>0</v>
      </c>
      <c r="O405" s="42">
        <v>51</v>
      </c>
      <c r="P405" s="42">
        <v>31</v>
      </c>
      <c r="Q405" s="42">
        <v>1</v>
      </c>
      <c r="R405" s="42">
        <v>5</v>
      </c>
      <c r="S405" s="42">
        <v>0</v>
      </c>
      <c r="T405" s="42">
        <v>42</v>
      </c>
      <c r="U405" s="42">
        <v>11</v>
      </c>
      <c r="V405" s="42">
        <v>6</v>
      </c>
      <c r="W405" s="42">
        <v>28</v>
      </c>
      <c r="X405" s="42">
        <v>28</v>
      </c>
    </row>
    <row r="406" spans="1:24" x14ac:dyDescent="0.3">
      <c r="A406" s="3">
        <v>5036</v>
      </c>
      <c r="B406" s="4" t="s">
        <v>398</v>
      </c>
      <c r="C406" s="42">
        <v>35</v>
      </c>
      <c r="D406" s="42">
        <v>11</v>
      </c>
      <c r="E406" s="42">
        <v>1</v>
      </c>
      <c r="F406" s="42">
        <v>14</v>
      </c>
      <c r="G406" s="42">
        <v>2</v>
      </c>
      <c r="H406" s="42">
        <v>52</v>
      </c>
      <c r="I406" s="42">
        <v>1</v>
      </c>
      <c r="J406" s="42">
        <v>3</v>
      </c>
      <c r="K406" s="42">
        <v>5</v>
      </c>
      <c r="L406" s="42">
        <v>4</v>
      </c>
      <c r="M406" s="42">
        <v>2</v>
      </c>
      <c r="N406" s="42">
        <v>0</v>
      </c>
      <c r="O406" s="42">
        <v>0</v>
      </c>
      <c r="P406" s="42">
        <v>0</v>
      </c>
      <c r="Q406" s="42">
        <v>2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1</v>
      </c>
      <c r="X406" s="42">
        <v>0</v>
      </c>
    </row>
    <row r="407" spans="1:24" x14ac:dyDescent="0.3">
      <c r="A407" s="3">
        <v>5037</v>
      </c>
      <c r="B407" s="4" t="s">
        <v>399</v>
      </c>
      <c r="C407" s="42">
        <v>53</v>
      </c>
      <c r="D407" s="42">
        <v>42</v>
      </c>
      <c r="E407" s="42">
        <v>30</v>
      </c>
      <c r="F407" s="42">
        <v>25</v>
      </c>
      <c r="G407" s="42">
        <v>25</v>
      </c>
      <c r="H407" s="42">
        <v>26</v>
      </c>
      <c r="I407" s="42">
        <v>32</v>
      </c>
      <c r="J407" s="42">
        <v>29</v>
      </c>
      <c r="K407" s="42">
        <v>24</v>
      </c>
      <c r="L407" s="42">
        <v>20</v>
      </c>
      <c r="M407" s="42">
        <v>31</v>
      </c>
      <c r="N407" s="42">
        <v>1</v>
      </c>
      <c r="O407" s="42">
        <v>10</v>
      </c>
      <c r="P407" s="42">
        <v>0</v>
      </c>
      <c r="Q407" s="42">
        <v>2</v>
      </c>
      <c r="R407" s="42">
        <v>0</v>
      </c>
      <c r="S407" s="42">
        <v>0</v>
      </c>
      <c r="T407" s="42">
        <v>2</v>
      </c>
      <c r="U407" s="42">
        <v>21</v>
      </c>
      <c r="V407" s="42">
        <v>0</v>
      </c>
      <c r="W407" s="42">
        <v>4</v>
      </c>
      <c r="X407" s="42">
        <v>0</v>
      </c>
    </row>
    <row r="408" spans="1:24" x14ac:dyDescent="0.3">
      <c r="A408" s="3">
        <v>5038</v>
      </c>
      <c r="B408" s="4" t="s">
        <v>400</v>
      </c>
      <c r="C408" s="42">
        <v>60</v>
      </c>
      <c r="D408" s="42">
        <v>46</v>
      </c>
      <c r="E408" s="42">
        <v>24</v>
      </c>
      <c r="F408" s="42">
        <v>15</v>
      </c>
      <c r="G408" s="42">
        <v>69</v>
      </c>
      <c r="H408" s="42">
        <v>60</v>
      </c>
      <c r="I408" s="42">
        <v>20</v>
      </c>
      <c r="J408" s="42">
        <v>22</v>
      </c>
      <c r="K408" s="42">
        <v>10</v>
      </c>
      <c r="L408" s="42">
        <v>63</v>
      </c>
      <c r="M408" s="42">
        <v>44</v>
      </c>
      <c r="N408" s="42">
        <v>102</v>
      </c>
      <c r="O408" s="42">
        <v>86</v>
      </c>
      <c r="P408" s="42">
        <v>8</v>
      </c>
      <c r="Q408" s="42">
        <v>5</v>
      </c>
      <c r="R408" s="42">
        <v>0</v>
      </c>
      <c r="S408" s="42">
        <v>4</v>
      </c>
      <c r="T408" s="42">
        <v>4</v>
      </c>
      <c r="U408" s="42">
        <v>6</v>
      </c>
      <c r="V408" s="42">
        <v>0</v>
      </c>
      <c r="W408" s="42">
        <v>2</v>
      </c>
      <c r="X408" s="42">
        <v>0</v>
      </c>
    </row>
    <row r="409" spans="1:24" x14ac:dyDescent="0.3">
      <c r="A409" s="3">
        <v>5039</v>
      </c>
      <c r="B409" s="4" t="s">
        <v>401</v>
      </c>
      <c r="C409" s="42">
        <v>0</v>
      </c>
      <c r="D409" s="42">
        <v>0</v>
      </c>
      <c r="E409" s="42">
        <v>0</v>
      </c>
      <c r="F409" s="42">
        <v>0</v>
      </c>
      <c r="G409" s="42">
        <v>0</v>
      </c>
      <c r="H409" s="42">
        <v>0</v>
      </c>
      <c r="I409" s="42">
        <v>0</v>
      </c>
      <c r="J409" s="42">
        <v>2</v>
      </c>
      <c r="K409" s="42">
        <v>0</v>
      </c>
      <c r="L409" s="42">
        <v>0</v>
      </c>
      <c r="M409" s="42">
        <v>0</v>
      </c>
      <c r="N409" s="42">
        <v>1</v>
      </c>
      <c r="O409" s="42">
        <v>0</v>
      </c>
      <c r="P409" s="42">
        <v>0</v>
      </c>
      <c r="Q409" s="42">
        <v>1</v>
      </c>
      <c r="R409" s="42">
        <v>0</v>
      </c>
      <c r="S409" s="42">
        <v>0</v>
      </c>
      <c r="T409" s="42">
        <v>0</v>
      </c>
      <c r="U409" s="42">
        <v>0</v>
      </c>
      <c r="V409" s="42">
        <v>0</v>
      </c>
      <c r="W409" s="42">
        <v>1</v>
      </c>
      <c r="X409" s="42">
        <v>0</v>
      </c>
    </row>
    <row r="410" spans="1:24" x14ac:dyDescent="0.3">
      <c r="A410" s="3">
        <v>5040</v>
      </c>
      <c r="B410" s="4" t="s">
        <v>402</v>
      </c>
      <c r="C410" s="42">
        <v>0</v>
      </c>
      <c r="D410" s="42">
        <v>9</v>
      </c>
      <c r="E410" s="42">
        <v>12</v>
      </c>
      <c r="F410" s="42">
        <v>3</v>
      </c>
      <c r="G410" s="42">
        <v>4</v>
      </c>
      <c r="H410" s="42">
        <v>36</v>
      </c>
      <c r="I410" s="42">
        <v>2</v>
      </c>
      <c r="J410" s="42">
        <v>0</v>
      </c>
      <c r="K410" s="42">
        <v>0</v>
      </c>
      <c r="L410" s="42">
        <v>0</v>
      </c>
      <c r="M410" s="42">
        <v>1</v>
      </c>
      <c r="N410" s="42">
        <v>3</v>
      </c>
      <c r="O410" s="42">
        <v>1</v>
      </c>
      <c r="P410" s="42">
        <v>2</v>
      </c>
      <c r="Q410" s="42">
        <v>1</v>
      </c>
      <c r="R410" s="42">
        <v>0</v>
      </c>
      <c r="S410" s="42">
        <v>2</v>
      </c>
      <c r="T410" s="42">
        <v>3</v>
      </c>
      <c r="U410" s="42">
        <v>0</v>
      </c>
      <c r="V410" s="42">
        <v>0</v>
      </c>
      <c r="W410" s="42">
        <v>0</v>
      </c>
      <c r="X410" s="42">
        <v>0</v>
      </c>
    </row>
    <row r="411" spans="1:24" x14ac:dyDescent="0.3">
      <c r="A411" s="3">
        <v>5041</v>
      </c>
      <c r="B411" s="4" t="s">
        <v>403</v>
      </c>
      <c r="C411" s="42">
        <v>3</v>
      </c>
      <c r="D411" s="42">
        <v>13</v>
      </c>
      <c r="E411" s="42">
        <v>11</v>
      </c>
      <c r="F411" s="42">
        <v>2</v>
      </c>
      <c r="G411" s="42">
        <v>6</v>
      </c>
      <c r="H411" s="42">
        <v>0</v>
      </c>
      <c r="I411" s="42">
        <v>3</v>
      </c>
      <c r="J411" s="42">
        <v>0</v>
      </c>
      <c r="K411" s="42">
        <v>3</v>
      </c>
      <c r="L411" s="42">
        <v>32</v>
      </c>
      <c r="M411" s="42">
        <v>1</v>
      </c>
      <c r="N411" s="42">
        <v>0</v>
      </c>
      <c r="O411" s="42">
        <v>1</v>
      </c>
      <c r="P411" s="42">
        <v>2</v>
      </c>
      <c r="Q411" s="42">
        <v>0</v>
      </c>
      <c r="R411" s="42">
        <v>0</v>
      </c>
      <c r="S411" s="42">
        <v>0</v>
      </c>
      <c r="T411" s="42">
        <v>2</v>
      </c>
      <c r="U411" s="42">
        <v>0</v>
      </c>
      <c r="V411" s="42">
        <v>0</v>
      </c>
      <c r="W411" s="42">
        <v>0</v>
      </c>
      <c r="X411" s="42">
        <v>0</v>
      </c>
    </row>
    <row r="412" spans="1:24" x14ac:dyDescent="0.3">
      <c r="A412" s="3">
        <v>5042</v>
      </c>
      <c r="B412" s="4" t="s">
        <v>404</v>
      </c>
      <c r="C412" s="42">
        <v>4</v>
      </c>
      <c r="D412" s="42">
        <v>37</v>
      </c>
      <c r="E412" s="42">
        <v>1</v>
      </c>
      <c r="F412" s="42">
        <v>2</v>
      </c>
      <c r="G412" s="42">
        <v>0</v>
      </c>
      <c r="H412" s="42">
        <v>0</v>
      </c>
      <c r="I412" s="42">
        <v>2</v>
      </c>
      <c r="J412" s="42">
        <v>5</v>
      </c>
      <c r="K412" s="42">
        <v>1</v>
      </c>
      <c r="L412" s="42">
        <v>46</v>
      </c>
      <c r="M412" s="42">
        <v>2</v>
      </c>
      <c r="N412" s="42">
        <v>18</v>
      </c>
      <c r="O412" s="42">
        <v>15</v>
      </c>
      <c r="P412" s="42">
        <v>39</v>
      </c>
      <c r="Q412" s="42">
        <v>0</v>
      </c>
      <c r="R412" s="42">
        <v>2</v>
      </c>
      <c r="S412" s="42">
        <v>0</v>
      </c>
      <c r="T412" s="42">
        <v>0</v>
      </c>
      <c r="U412" s="42">
        <v>0</v>
      </c>
      <c r="V412" s="42">
        <v>0</v>
      </c>
      <c r="W412" s="42">
        <v>55</v>
      </c>
      <c r="X412" s="42">
        <v>3</v>
      </c>
    </row>
    <row r="413" spans="1:24" x14ac:dyDescent="0.3">
      <c r="A413" s="3">
        <v>5043</v>
      </c>
      <c r="B413" s="4" t="s">
        <v>405</v>
      </c>
      <c r="C413" s="42">
        <v>0</v>
      </c>
      <c r="D413" s="42">
        <v>2</v>
      </c>
      <c r="E413" s="42">
        <v>24</v>
      </c>
      <c r="F413" s="42">
        <v>5</v>
      </c>
      <c r="G413" s="42">
        <v>0</v>
      </c>
      <c r="H413" s="42">
        <v>1</v>
      </c>
      <c r="I413" s="42">
        <v>4</v>
      </c>
      <c r="J413" s="42">
        <v>0</v>
      </c>
      <c r="K413" s="42">
        <v>2</v>
      </c>
      <c r="L413" s="42">
        <v>1</v>
      </c>
      <c r="M413" s="42">
        <v>0</v>
      </c>
      <c r="N413" s="42">
        <v>5</v>
      </c>
      <c r="O413" s="42">
        <v>1</v>
      </c>
      <c r="P413" s="42">
        <v>0</v>
      </c>
      <c r="Q413" s="42">
        <v>0</v>
      </c>
      <c r="R413" s="42">
        <v>0</v>
      </c>
      <c r="S413" s="42">
        <v>0</v>
      </c>
      <c r="T413" s="42">
        <v>0</v>
      </c>
      <c r="U413" s="42">
        <v>0</v>
      </c>
      <c r="V413" s="42">
        <v>0</v>
      </c>
      <c r="W413" s="42">
        <v>0</v>
      </c>
      <c r="X413" s="42">
        <v>0</v>
      </c>
    </row>
    <row r="414" spans="1:24" x14ac:dyDescent="0.3">
      <c r="A414" s="3">
        <v>5044</v>
      </c>
      <c r="B414" s="4" t="s">
        <v>406</v>
      </c>
      <c r="C414" s="42">
        <v>0</v>
      </c>
      <c r="D414" s="42">
        <v>0</v>
      </c>
      <c r="E414" s="42">
        <v>0</v>
      </c>
      <c r="F414" s="42">
        <v>0</v>
      </c>
      <c r="G414" s="42">
        <v>0</v>
      </c>
      <c r="H414" s="42">
        <v>0</v>
      </c>
      <c r="I414" s="42">
        <v>0</v>
      </c>
      <c r="J414" s="42">
        <v>0</v>
      </c>
      <c r="K414" s="42">
        <v>0</v>
      </c>
      <c r="L414" s="42">
        <v>0</v>
      </c>
      <c r="M414" s="42">
        <v>0</v>
      </c>
      <c r="N414" s="42">
        <v>0</v>
      </c>
      <c r="O414" s="42">
        <v>0</v>
      </c>
      <c r="P414" s="42">
        <v>0</v>
      </c>
      <c r="Q414" s="42">
        <v>100</v>
      </c>
      <c r="R414" s="42">
        <v>0</v>
      </c>
      <c r="S414" s="42">
        <v>0</v>
      </c>
      <c r="T414" s="42">
        <v>0</v>
      </c>
      <c r="U414" s="42">
        <v>0</v>
      </c>
      <c r="V414" s="42">
        <v>0</v>
      </c>
      <c r="W414" s="42">
        <v>0</v>
      </c>
      <c r="X414" s="42">
        <v>0</v>
      </c>
    </row>
    <row r="415" spans="1:24" x14ac:dyDescent="0.3">
      <c r="A415" s="3">
        <v>5045</v>
      </c>
      <c r="B415" s="4" t="s">
        <v>407</v>
      </c>
      <c r="C415" s="42">
        <v>55</v>
      </c>
      <c r="D415" s="42">
        <v>5</v>
      </c>
      <c r="E415" s="42">
        <v>11</v>
      </c>
      <c r="F415" s="42">
        <v>3</v>
      </c>
      <c r="G415" s="42">
        <v>2</v>
      </c>
      <c r="H415" s="42">
        <v>56</v>
      </c>
      <c r="I415" s="42">
        <v>3</v>
      </c>
      <c r="J415" s="42">
        <v>20</v>
      </c>
      <c r="K415" s="42">
        <v>5</v>
      </c>
      <c r="L415" s="42">
        <v>5</v>
      </c>
      <c r="M415" s="42">
        <v>120</v>
      </c>
      <c r="N415" s="42">
        <v>0</v>
      </c>
      <c r="O415" s="42">
        <v>0</v>
      </c>
      <c r="P415" s="42">
        <v>0</v>
      </c>
      <c r="Q415" s="42">
        <v>0</v>
      </c>
      <c r="R415" s="42">
        <v>0</v>
      </c>
      <c r="S415" s="42">
        <v>117</v>
      </c>
      <c r="T415" s="42">
        <v>0</v>
      </c>
      <c r="U415" s="42">
        <v>0</v>
      </c>
      <c r="V415" s="42">
        <v>0</v>
      </c>
      <c r="W415" s="42">
        <v>0</v>
      </c>
      <c r="X415" s="42">
        <v>0</v>
      </c>
    </row>
    <row r="416" spans="1:24" x14ac:dyDescent="0.3">
      <c r="A416" s="3">
        <v>5046</v>
      </c>
      <c r="B416" s="4" t="s">
        <v>408</v>
      </c>
      <c r="C416" s="42">
        <v>8</v>
      </c>
      <c r="D416" s="42">
        <v>4</v>
      </c>
      <c r="E416" s="42">
        <v>0</v>
      </c>
      <c r="F416" s="42">
        <v>6</v>
      </c>
      <c r="G416" s="42">
        <v>6</v>
      </c>
      <c r="H416" s="42">
        <v>0</v>
      </c>
      <c r="I416" s="42">
        <v>12</v>
      </c>
      <c r="J416" s="42">
        <v>0</v>
      </c>
      <c r="K416" s="42">
        <v>2</v>
      </c>
      <c r="L416" s="42">
        <v>5</v>
      </c>
      <c r="M416" s="42">
        <v>0</v>
      </c>
      <c r="N416" s="42">
        <v>18</v>
      </c>
      <c r="O416" s="42">
        <v>6</v>
      </c>
      <c r="P416" s="42">
        <v>12</v>
      </c>
      <c r="Q416" s="42">
        <v>6</v>
      </c>
      <c r="R416" s="42">
        <v>0</v>
      </c>
      <c r="S416" s="42">
        <v>0</v>
      </c>
      <c r="T416" s="42">
        <v>0</v>
      </c>
      <c r="U416" s="42">
        <v>0</v>
      </c>
      <c r="V416" s="42">
        <v>0</v>
      </c>
      <c r="W416" s="42">
        <v>0</v>
      </c>
      <c r="X416" s="42">
        <v>0</v>
      </c>
    </row>
    <row r="417" spans="1:24" x14ac:dyDescent="0.3">
      <c r="A417" s="3">
        <v>5047</v>
      </c>
      <c r="B417" s="4" t="s">
        <v>409</v>
      </c>
      <c r="C417" s="42">
        <v>76</v>
      </c>
      <c r="D417" s="42">
        <v>35</v>
      </c>
      <c r="E417" s="42">
        <v>2</v>
      </c>
      <c r="F417" s="42">
        <v>3</v>
      </c>
      <c r="G417" s="42">
        <v>16</v>
      </c>
      <c r="H417" s="42">
        <v>23</v>
      </c>
      <c r="I417" s="42">
        <v>2</v>
      </c>
      <c r="J417" s="42">
        <v>3</v>
      </c>
      <c r="K417" s="42">
        <v>0</v>
      </c>
      <c r="L417" s="42">
        <v>4</v>
      </c>
      <c r="M417" s="42">
        <v>8</v>
      </c>
      <c r="N417" s="42">
        <v>5</v>
      </c>
      <c r="O417" s="42">
        <v>16</v>
      </c>
      <c r="P417" s="42">
        <v>6</v>
      </c>
      <c r="Q417" s="42">
        <v>1</v>
      </c>
      <c r="R417" s="42">
        <v>3</v>
      </c>
      <c r="S417" s="42">
        <v>0</v>
      </c>
      <c r="T417" s="42">
        <v>51</v>
      </c>
      <c r="U417" s="42">
        <v>59</v>
      </c>
      <c r="V417" s="42">
        <v>1</v>
      </c>
      <c r="W417" s="42">
        <v>0</v>
      </c>
      <c r="X417" s="42">
        <v>0</v>
      </c>
    </row>
    <row r="418" spans="1:24" x14ac:dyDescent="0.3">
      <c r="A418" s="3">
        <v>5048</v>
      </c>
      <c r="B418" s="4" t="s">
        <v>410</v>
      </c>
      <c r="C418" s="42">
        <v>5</v>
      </c>
      <c r="D418" s="42">
        <v>4</v>
      </c>
      <c r="E418" s="42">
        <v>2</v>
      </c>
      <c r="F418" s="42">
        <v>7</v>
      </c>
      <c r="G418" s="42">
        <v>0</v>
      </c>
      <c r="H418" s="42">
        <v>0</v>
      </c>
      <c r="I418" s="42">
        <v>2</v>
      </c>
      <c r="J418" s="42">
        <v>0</v>
      </c>
      <c r="K418" s="42">
        <v>0</v>
      </c>
      <c r="L418" s="42">
        <v>0</v>
      </c>
      <c r="M418" s="42">
        <v>0</v>
      </c>
      <c r="N418" s="42">
        <v>0</v>
      </c>
      <c r="O418" s="42">
        <v>7</v>
      </c>
      <c r="P418" s="42">
        <v>0</v>
      </c>
      <c r="Q418" s="42">
        <v>2</v>
      </c>
      <c r="R418" s="42">
        <v>0</v>
      </c>
      <c r="S418" s="42">
        <v>0</v>
      </c>
      <c r="T418" s="42">
        <v>1</v>
      </c>
      <c r="U418" s="42">
        <v>1</v>
      </c>
      <c r="V418" s="42">
        <v>0</v>
      </c>
      <c r="W418" s="42">
        <v>0</v>
      </c>
      <c r="X418" s="42">
        <v>0</v>
      </c>
    </row>
    <row r="419" spans="1:24" x14ac:dyDescent="0.3">
      <c r="A419" s="3">
        <v>5049</v>
      </c>
      <c r="B419" s="4" t="s">
        <v>411</v>
      </c>
      <c r="C419" s="42">
        <v>2</v>
      </c>
      <c r="D419" s="42">
        <v>0</v>
      </c>
      <c r="E419" s="42">
        <v>6</v>
      </c>
      <c r="F419" s="42">
        <v>2</v>
      </c>
      <c r="G419" s="42">
        <v>0</v>
      </c>
      <c r="H419" s="42">
        <v>0</v>
      </c>
      <c r="I419" s="42">
        <v>13</v>
      </c>
      <c r="J419" s="42">
        <v>0</v>
      </c>
      <c r="K419" s="42">
        <v>0</v>
      </c>
      <c r="L419" s="42">
        <v>0</v>
      </c>
      <c r="M419" s="42">
        <v>0</v>
      </c>
      <c r="N419" s="42">
        <v>0</v>
      </c>
      <c r="O419" s="42">
        <v>2</v>
      </c>
      <c r="P419" s="42">
        <v>0</v>
      </c>
      <c r="Q419" s="42">
        <v>0</v>
      </c>
      <c r="R419" s="42">
        <v>0</v>
      </c>
      <c r="S419" s="42">
        <v>0</v>
      </c>
      <c r="T419" s="42">
        <v>0</v>
      </c>
      <c r="U419" s="42">
        <v>6</v>
      </c>
      <c r="V419" s="42">
        <v>0</v>
      </c>
      <c r="W419" s="42">
        <v>0</v>
      </c>
      <c r="X419" s="42">
        <v>0</v>
      </c>
    </row>
    <row r="420" spans="1:24" x14ac:dyDescent="0.3">
      <c r="A420" s="3">
        <v>5050</v>
      </c>
      <c r="B420" s="4" t="s">
        <v>412</v>
      </c>
      <c r="C420" s="42">
        <v>13</v>
      </c>
      <c r="D420" s="42">
        <v>45</v>
      </c>
      <c r="E420" s="42">
        <v>1</v>
      </c>
      <c r="F420" s="42">
        <v>1</v>
      </c>
      <c r="G420" s="42">
        <v>28</v>
      </c>
      <c r="H420" s="42">
        <v>2</v>
      </c>
      <c r="I420" s="42">
        <v>3</v>
      </c>
      <c r="J420" s="42">
        <v>4</v>
      </c>
      <c r="K420" s="42">
        <v>2</v>
      </c>
      <c r="L420" s="42">
        <v>4</v>
      </c>
      <c r="M420" s="42">
        <v>1</v>
      </c>
      <c r="N420" s="42">
        <v>0</v>
      </c>
      <c r="O420" s="42">
        <v>3</v>
      </c>
      <c r="P420" s="42">
        <v>0</v>
      </c>
      <c r="Q420" s="42">
        <v>0</v>
      </c>
      <c r="R420" s="42">
        <v>0</v>
      </c>
      <c r="S420" s="42">
        <v>0</v>
      </c>
      <c r="T420" s="42">
        <v>0</v>
      </c>
      <c r="U420" s="42">
        <v>0</v>
      </c>
      <c r="V420" s="42">
        <v>0</v>
      </c>
      <c r="W420" s="42">
        <v>0</v>
      </c>
      <c r="X420" s="42">
        <v>0</v>
      </c>
    </row>
    <row r="421" spans="1:24" x14ac:dyDescent="0.3">
      <c r="A421" s="3">
        <v>5051</v>
      </c>
      <c r="B421" s="4" t="s">
        <v>413</v>
      </c>
      <c r="C421" s="42">
        <v>11</v>
      </c>
      <c r="D421" s="42">
        <v>31</v>
      </c>
      <c r="E421" s="42">
        <v>4</v>
      </c>
      <c r="F421" s="42">
        <v>4</v>
      </c>
      <c r="G421" s="42">
        <v>4</v>
      </c>
      <c r="H421" s="42">
        <v>1</v>
      </c>
      <c r="I421" s="42">
        <v>5</v>
      </c>
      <c r="J421" s="42">
        <v>1</v>
      </c>
      <c r="K421" s="42">
        <v>2</v>
      </c>
      <c r="L421" s="42">
        <v>34</v>
      </c>
      <c r="M421" s="42">
        <v>53</v>
      </c>
      <c r="N421" s="42">
        <v>6</v>
      </c>
      <c r="O421" s="42">
        <v>1</v>
      </c>
      <c r="P421" s="42">
        <v>8</v>
      </c>
      <c r="Q421" s="42">
        <v>0</v>
      </c>
      <c r="R421" s="42">
        <v>1</v>
      </c>
      <c r="S421" s="42">
        <v>0</v>
      </c>
      <c r="T421" s="42">
        <v>0</v>
      </c>
      <c r="U421" s="42">
        <v>0</v>
      </c>
      <c r="V421" s="42">
        <v>0</v>
      </c>
      <c r="W421" s="42">
        <v>34</v>
      </c>
      <c r="X421" s="42">
        <v>26</v>
      </c>
    </row>
    <row r="422" spans="1:24" x14ac:dyDescent="0.3">
      <c r="A422" s="3">
        <v>5052</v>
      </c>
      <c r="B422" s="4" t="s">
        <v>414</v>
      </c>
      <c r="C422" s="42">
        <v>0</v>
      </c>
      <c r="D422" s="42">
        <v>0</v>
      </c>
      <c r="E422" s="42">
        <v>0</v>
      </c>
      <c r="F422" s="42">
        <v>0</v>
      </c>
      <c r="G422" s="42">
        <v>2</v>
      </c>
      <c r="H422" s="42">
        <v>7</v>
      </c>
      <c r="I422" s="42">
        <v>36</v>
      </c>
      <c r="J422" s="42">
        <v>1</v>
      </c>
      <c r="K422" s="42">
        <v>0</v>
      </c>
      <c r="L422" s="42">
        <v>0</v>
      </c>
      <c r="M422" s="42">
        <v>3</v>
      </c>
      <c r="N422" s="42">
        <v>0</v>
      </c>
      <c r="O422" s="42">
        <v>0</v>
      </c>
      <c r="P422" s="42">
        <v>0</v>
      </c>
      <c r="Q422" s="42">
        <v>0</v>
      </c>
      <c r="R422" s="42">
        <v>0</v>
      </c>
      <c r="S422" s="42">
        <v>0</v>
      </c>
      <c r="T422" s="42">
        <v>0</v>
      </c>
      <c r="U422" s="42">
        <v>0</v>
      </c>
      <c r="V422" s="42">
        <v>0</v>
      </c>
      <c r="W422" s="42">
        <v>0</v>
      </c>
      <c r="X422" s="42">
        <v>0</v>
      </c>
    </row>
    <row r="423" spans="1:24" x14ac:dyDescent="0.3">
      <c r="A423" s="3">
        <v>5053</v>
      </c>
      <c r="B423" s="4" t="s">
        <v>415</v>
      </c>
      <c r="C423" s="42">
        <v>8</v>
      </c>
      <c r="D423" s="42">
        <v>4</v>
      </c>
      <c r="E423" s="42">
        <v>34</v>
      </c>
      <c r="F423" s="42">
        <v>50</v>
      </c>
      <c r="G423" s="42">
        <v>4</v>
      </c>
      <c r="H423" s="42">
        <v>2</v>
      </c>
      <c r="I423" s="42">
        <v>1</v>
      </c>
      <c r="J423" s="42">
        <v>35</v>
      </c>
      <c r="K423" s="42">
        <v>18</v>
      </c>
      <c r="L423" s="42">
        <v>3</v>
      </c>
      <c r="M423" s="42">
        <v>0</v>
      </c>
      <c r="N423" s="42">
        <v>7</v>
      </c>
      <c r="O423" s="42">
        <v>0</v>
      </c>
      <c r="P423" s="42">
        <v>9</v>
      </c>
      <c r="Q423" s="42">
        <v>4</v>
      </c>
      <c r="R423" s="42">
        <v>2</v>
      </c>
      <c r="S423" s="42">
        <v>0</v>
      </c>
      <c r="T423" s="42">
        <v>45</v>
      </c>
      <c r="U423" s="42">
        <v>6</v>
      </c>
      <c r="V423" s="42">
        <v>0</v>
      </c>
      <c r="W423" s="42">
        <v>5</v>
      </c>
      <c r="X423" s="42">
        <v>18</v>
      </c>
    </row>
    <row r="424" spans="1:24" x14ac:dyDescent="0.3">
      <c r="A424" s="3">
        <v>5054</v>
      </c>
      <c r="B424" s="4" t="s">
        <v>416</v>
      </c>
      <c r="C424" s="42">
        <v>17</v>
      </c>
      <c r="D424" s="42">
        <v>13</v>
      </c>
      <c r="E424" s="42">
        <v>19</v>
      </c>
      <c r="F424" s="42">
        <v>8</v>
      </c>
      <c r="G424" s="42">
        <v>8</v>
      </c>
      <c r="H424" s="42">
        <v>46</v>
      </c>
      <c r="I424" s="42">
        <v>27</v>
      </c>
      <c r="J424" s="42">
        <v>2</v>
      </c>
      <c r="K424" s="42">
        <v>21</v>
      </c>
      <c r="L424" s="42">
        <v>9</v>
      </c>
      <c r="M424" s="42">
        <v>24</v>
      </c>
      <c r="N424" s="42">
        <v>1</v>
      </c>
      <c r="O424" s="42">
        <v>0</v>
      </c>
      <c r="P424" s="42">
        <v>4</v>
      </c>
      <c r="Q424" s="42">
        <v>1</v>
      </c>
      <c r="R424" s="42">
        <v>0</v>
      </c>
      <c r="S424" s="42">
        <v>0</v>
      </c>
      <c r="T424" s="42">
        <v>0</v>
      </c>
      <c r="U424" s="42">
        <v>0</v>
      </c>
      <c r="V424" s="42">
        <v>0</v>
      </c>
      <c r="W424" s="42">
        <v>6</v>
      </c>
      <c r="X424" s="42">
        <v>0</v>
      </c>
    </row>
    <row r="425" spans="1:24" x14ac:dyDescent="0.3">
      <c r="A425" s="3">
        <v>5061</v>
      </c>
      <c r="B425" s="4" t="s">
        <v>417</v>
      </c>
      <c r="C425" s="42">
        <v>4</v>
      </c>
      <c r="D425" s="42">
        <v>7</v>
      </c>
      <c r="E425" s="42">
        <v>52</v>
      </c>
      <c r="F425" s="42">
        <v>4</v>
      </c>
      <c r="G425" s="42">
        <v>2</v>
      </c>
      <c r="H425" s="42">
        <v>1</v>
      </c>
      <c r="I425" s="42">
        <v>0</v>
      </c>
      <c r="J425" s="42">
        <v>1</v>
      </c>
      <c r="K425" s="42">
        <v>1</v>
      </c>
      <c r="L425" s="42">
        <v>1</v>
      </c>
      <c r="M425" s="42">
        <v>1</v>
      </c>
      <c r="N425" s="42">
        <v>0</v>
      </c>
      <c r="O425" s="42">
        <v>0</v>
      </c>
      <c r="P425" s="42">
        <v>14</v>
      </c>
      <c r="Q425" s="42">
        <v>0</v>
      </c>
      <c r="R425" s="42">
        <v>0</v>
      </c>
      <c r="S425" s="42">
        <v>2</v>
      </c>
      <c r="T425" s="42">
        <v>1</v>
      </c>
      <c r="U425" s="42">
        <v>0</v>
      </c>
      <c r="V425" s="42">
        <v>0</v>
      </c>
      <c r="W425" s="42">
        <v>0</v>
      </c>
      <c r="X425" s="42">
        <v>0</v>
      </c>
    </row>
    <row r="426" spans="1:24" x14ac:dyDescent="0.3">
      <c r="B426" s="8" t="s">
        <v>458</v>
      </c>
      <c r="C426" s="8"/>
      <c r="D426" s="8"/>
      <c r="E426" s="8"/>
      <c r="F426" s="8"/>
      <c r="G426">
        <v>0.73941087012931561</v>
      </c>
      <c r="H426">
        <v>0.75633518581566384</v>
      </c>
      <c r="I426">
        <v>0.78382698171585108</v>
      </c>
      <c r="J426">
        <v>0.81466532019096027</v>
      </c>
      <c r="K426">
        <v>0.85624546569930837</v>
      </c>
    </row>
  </sheetData>
  <sheetProtection sheet="1" objects="1" scenarios="1"/>
  <mergeCells count="2">
    <mergeCell ref="C2:M2"/>
    <mergeCell ref="N2:X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6"/>
  <sheetViews>
    <sheetView workbookViewId="0">
      <selection activeCell="C425" sqref="C425:P426"/>
    </sheetView>
  </sheetViews>
  <sheetFormatPr baseColWidth="10" defaultRowHeight="14.4" x14ac:dyDescent="0.3"/>
  <sheetData>
    <row r="1" spans="1:30" ht="18" x14ac:dyDescent="0.35">
      <c r="A1" s="51" t="s">
        <v>528</v>
      </c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</row>
    <row r="2" spans="1:30" ht="14.4" customHeight="1" x14ac:dyDescent="0.3">
      <c r="A2" s="1" t="s">
        <v>0</v>
      </c>
      <c r="B2" s="1" t="s">
        <v>1</v>
      </c>
      <c r="C2" s="117" t="s">
        <v>518</v>
      </c>
      <c r="D2" s="115"/>
      <c r="E2" s="115"/>
      <c r="F2" s="115"/>
      <c r="G2" s="115"/>
      <c r="H2" s="115"/>
      <c r="I2" s="115"/>
      <c r="J2" s="116" t="s">
        <v>519</v>
      </c>
      <c r="K2" s="115"/>
      <c r="L2" s="115"/>
      <c r="M2" s="115"/>
      <c r="N2" s="115"/>
      <c r="O2" s="115"/>
      <c r="P2" s="115"/>
      <c r="Q2" s="117" t="s">
        <v>518</v>
      </c>
      <c r="R2" s="115"/>
      <c r="S2" s="115"/>
      <c r="T2" s="115"/>
      <c r="U2" s="115"/>
      <c r="V2" s="115"/>
      <c r="W2" s="115"/>
      <c r="X2" s="116" t="s">
        <v>519</v>
      </c>
      <c r="Y2" s="115"/>
      <c r="Z2" s="115"/>
      <c r="AA2" s="115"/>
      <c r="AB2" s="115"/>
      <c r="AC2" s="115"/>
      <c r="AD2" s="115"/>
    </row>
    <row r="3" spans="1:30" x14ac:dyDescent="0.3">
      <c r="A3" s="2"/>
      <c r="B3" s="2"/>
      <c r="C3" s="23" t="s">
        <v>438</v>
      </c>
      <c r="D3" s="23" t="s">
        <v>440</v>
      </c>
      <c r="E3" s="23" t="s">
        <v>441</v>
      </c>
      <c r="F3" s="23" t="s">
        <v>442</v>
      </c>
      <c r="G3" s="23" t="s">
        <v>443</v>
      </c>
      <c r="H3" s="23" t="s">
        <v>444</v>
      </c>
      <c r="I3" s="23" t="s">
        <v>445</v>
      </c>
      <c r="J3" s="46" t="s">
        <v>438</v>
      </c>
      <c r="K3" s="46" t="s">
        <v>440</v>
      </c>
      <c r="L3" s="46" t="s">
        <v>441</v>
      </c>
      <c r="M3" s="46" t="s">
        <v>442</v>
      </c>
      <c r="N3" s="46" t="s">
        <v>443</v>
      </c>
      <c r="O3" s="46" t="s">
        <v>444</v>
      </c>
      <c r="P3" s="46" t="s">
        <v>445</v>
      </c>
      <c r="Q3" s="23" t="s">
        <v>438</v>
      </c>
      <c r="R3" s="23" t="s">
        <v>440</v>
      </c>
      <c r="S3" s="23" t="s">
        <v>441</v>
      </c>
      <c r="T3" s="23" t="s">
        <v>442</v>
      </c>
      <c r="U3" s="23" t="s">
        <v>443</v>
      </c>
      <c r="V3" s="23" t="s">
        <v>444</v>
      </c>
      <c r="W3" s="23" t="s">
        <v>445</v>
      </c>
      <c r="X3" s="46" t="s">
        <v>438</v>
      </c>
      <c r="Y3" s="46" t="s">
        <v>440</v>
      </c>
      <c r="Z3" s="46" t="s">
        <v>441</v>
      </c>
      <c r="AA3" s="46" t="s">
        <v>442</v>
      </c>
      <c r="AB3" s="46" t="s">
        <v>443</v>
      </c>
      <c r="AC3" s="46" t="s">
        <v>444</v>
      </c>
      <c r="AD3" s="46" t="s">
        <v>445</v>
      </c>
    </row>
    <row r="4" spans="1:30" x14ac:dyDescent="0.3">
      <c r="A4" s="3">
        <v>101</v>
      </c>
      <c r="B4" s="4" t="s">
        <v>2</v>
      </c>
      <c r="C4" s="48">
        <f>+Q4*100/$Q4</f>
        <v>100</v>
      </c>
      <c r="D4" s="48">
        <f t="shared" ref="D4:I4" si="0">+R4*100/$Q4</f>
        <v>100.96326530612245</v>
      </c>
      <c r="E4" s="48">
        <f t="shared" si="0"/>
        <v>100.9795918367347</v>
      </c>
      <c r="F4" s="48">
        <f t="shared" si="0"/>
        <v>100.96326530612245</v>
      </c>
      <c r="G4" s="48">
        <f t="shared" si="0"/>
        <v>100.99591836734695</v>
      </c>
      <c r="H4" s="48">
        <f t="shared" si="0"/>
        <v>100.99591836734695</v>
      </c>
      <c r="I4" s="48">
        <f t="shared" si="0"/>
        <v>100.5061224489796</v>
      </c>
      <c r="J4" s="49">
        <f>+X4*100/$X4</f>
        <v>100</v>
      </c>
      <c r="K4" s="49">
        <f t="shared" ref="K4:P4" si="1">+Y4*100/$X4</f>
        <v>99.768128161888711</v>
      </c>
      <c r="L4" s="49">
        <f t="shared" si="1"/>
        <v>99.770236087689725</v>
      </c>
      <c r="M4" s="49">
        <f t="shared" si="1"/>
        <v>99.723861720067461</v>
      </c>
      <c r="N4" s="49">
        <f t="shared" si="1"/>
        <v>99.755480607082632</v>
      </c>
      <c r="O4" s="49">
        <f t="shared" si="1"/>
        <v>99.715430016863408</v>
      </c>
      <c r="P4" s="49">
        <f t="shared" si="1"/>
        <v>99.81450252951096</v>
      </c>
      <c r="Q4" s="47">
        <v>61.25</v>
      </c>
      <c r="R4" s="47">
        <v>61.84</v>
      </c>
      <c r="S4" s="47">
        <v>61.85</v>
      </c>
      <c r="T4" s="47">
        <v>61.84</v>
      </c>
      <c r="U4" s="47">
        <v>61.86</v>
      </c>
      <c r="V4" s="47">
        <v>61.86</v>
      </c>
      <c r="W4" s="47">
        <v>61.56</v>
      </c>
      <c r="X4" s="47">
        <v>474.4</v>
      </c>
      <c r="Y4" s="47">
        <v>473.3</v>
      </c>
      <c r="Z4" s="47">
        <v>473.31</v>
      </c>
      <c r="AA4" s="47">
        <v>473.09</v>
      </c>
      <c r="AB4" s="47">
        <v>473.24</v>
      </c>
      <c r="AC4" s="47">
        <v>473.05</v>
      </c>
      <c r="AD4" s="47">
        <v>473.52</v>
      </c>
    </row>
    <row r="5" spans="1:30" x14ac:dyDescent="0.3">
      <c r="A5" s="3">
        <v>104</v>
      </c>
      <c r="B5" s="4" t="s">
        <v>3</v>
      </c>
      <c r="C5" s="48">
        <f t="shared" ref="C5:C68" si="2">+Q5*100/$Q5</f>
        <v>100</v>
      </c>
      <c r="D5" s="48">
        <f t="shared" ref="D5:D68" si="3">+R5*100/$Q5</f>
        <v>99.410898379970547</v>
      </c>
      <c r="E5" s="48">
        <f t="shared" ref="E5:E68" si="4">+S5*100/$Q5</f>
        <v>99.410898379970547</v>
      </c>
      <c r="F5" s="48">
        <f t="shared" ref="F5:F68" si="5">+T5*100/$Q5</f>
        <v>99.263622974963184</v>
      </c>
      <c r="G5" s="48">
        <f t="shared" ref="G5:G68" si="6">+U5*100/$Q5</f>
        <v>97.790868924889537</v>
      </c>
      <c r="H5" s="48">
        <f t="shared" ref="H5:H68" si="7">+V5*100/$Q5</f>
        <v>97.9381443298969</v>
      </c>
      <c r="I5" s="48">
        <f t="shared" ref="I5:I68" si="8">+W5*100/$Q5</f>
        <v>97.9381443298969</v>
      </c>
      <c r="J5" s="49">
        <f t="shared" ref="J5:J68" si="9">+X5*100/$X5</f>
        <v>100</v>
      </c>
      <c r="K5" s="49">
        <f t="shared" ref="K5:K68" si="10">+Y5*100/$X5</f>
        <v>99.600456621004568</v>
      </c>
      <c r="L5" s="49">
        <f t="shared" ref="L5:L68" si="11">+Z5*100/$X5</f>
        <v>99.600456621004568</v>
      </c>
      <c r="M5" s="49">
        <f t="shared" ref="M5:M68" si="12">+AA5*100/$X5</f>
        <v>99.400684931506845</v>
      </c>
      <c r="N5" s="49">
        <f t="shared" ref="N5:N68" si="13">+AB5*100/$X5</f>
        <v>100.05707762557078</v>
      </c>
      <c r="O5" s="49">
        <f t="shared" ref="O5:O68" si="14">+AC5*100/$X5</f>
        <v>100.08561643835617</v>
      </c>
      <c r="P5" s="49">
        <f t="shared" ref="P5:P68" si="15">+AD5*100/$X5</f>
        <v>100.02853881278537</v>
      </c>
      <c r="Q5" s="47">
        <v>6.79</v>
      </c>
      <c r="R5" s="47">
        <v>6.75</v>
      </c>
      <c r="S5" s="47">
        <v>6.75</v>
      </c>
      <c r="T5" s="47">
        <v>6.74</v>
      </c>
      <c r="U5" s="47">
        <v>6.64</v>
      </c>
      <c r="V5" s="47">
        <v>6.65</v>
      </c>
      <c r="W5" s="47">
        <v>6.65</v>
      </c>
      <c r="X5" s="47">
        <v>35.04</v>
      </c>
      <c r="Y5" s="47">
        <v>34.9</v>
      </c>
      <c r="Z5" s="47">
        <v>34.9</v>
      </c>
      <c r="AA5" s="47">
        <v>34.83</v>
      </c>
      <c r="AB5" s="47">
        <v>35.06</v>
      </c>
      <c r="AC5" s="47">
        <v>35.07</v>
      </c>
      <c r="AD5" s="47">
        <v>35.049999999999997</v>
      </c>
    </row>
    <row r="6" spans="1:30" x14ac:dyDescent="0.3">
      <c r="A6" s="3">
        <v>105</v>
      </c>
      <c r="B6" s="4" t="s">
        <v>4</v>
      </c>
      <c r="C6" s="48">
        <f t="shared" si="2"/>
        <v>100</v>
      </c>
      <c r="D6" s="48">
        <f t="shared" si="3"/>
        <v>98.65635695271898</v>
      </c>
      <c r="E6" s="48">
        <f t="shared" si="4"/>
        <v>98.6310051971099</v>
      </c>
      <c r="F6" s="48">
        <f t="shared" si="5"/>
        <v>98.770439852959811</v>
      </c>
      <c r="G6" s="48">
        <f t="shared" si="6"/>
        <v>99.087336798073267</v>
      </c>
      <c r="H6" s="48">
        <f t="shared" si="7"/>
        <v>99.074660920268727</v>
      </c>
      <c r="I6" s="48">
        <f t="shared" si="8"/>
        <v>99.011281531246041</v>
      </c>
      <c r="J6" s="49">
        <f t="shared" si="9"/>
        <v>100</v>
      </c>
      <c r="K6" s="49">
        <f t="shared" si="10"/>
        <v>99.929140094201998</v>
      </c>
      <c r="L6" s="49">
        <f t="shared" si="11"/>
        <v>99.93747655370764</v>
      </c>
      <c r="M6" s="49">
        <f t="shared" si="12"/>
        <v>99.941644783460461</v>
      </c>
      <c r="N6" s="49">
        <f t="shared" si="13"/>
        <v>100.25843024467508</v>
      </c>
      <c r="O6" s="49">
        <f t="shared" si="14"/>
        <v>100.070859905798</v>
      </c>
      <c r="P6" s="49">
        <f t="shared" si="15"/>
        <v>99.966654161977416</v>
      </c>
      <c r="Q6" s="47">
        <v>78.89</v>
      </c>
      <c r="R6" s="47">
        <v>77.83</v>
      </c>
      <c r="S6" s="47">
        <v>77.81</v>
      </c>
      <c r="T6" s="47">
        <v>77.92</v>
      </c>
      <c r="U6" s="47">
        <v>78.17</v>
      </c>
      <c r="V6" s="47">
        <v>78.16</v>
      </c>
      <c r="W6" s="47">
        <v>78.11</v>
      </c>
      <c r="X6" s="47">
        <v>239.91</v>
      </c>
      <c r="Y6" s="47">
        <v>239.74</v>
      </c>
      <c r="Z6" s="47">
        <v>239.76</v>
      </c>
      <c r="AA6" s="47">
        <v>239.77</v>
      </c>
      <c r="AB6" s="47">
        <v>240.53</v>
      </c>
      <c r="AC6" s="47">
        <v>240.08</v>
      </c>
      <c r="AD6" s="47">
        <v>239.83</v>
      </c>
    </row>
    <row r="7" spans="1:30" x14ac:dyDescent="0.3">
      <c r="A7" s="3">
        <v>106</v>
      </c>
      <c r="B7" s="4" t="s">
        <v>5</v>
      </c>
      <c r="C7" s="48">
        <f t="shared" si="2"/>
        <v>100</v>
      </c>
      <c r="D7" s="48">
        <f t="shared" si="3"/>
        <v>98.414084097191903</v>
      </c>
      <c r="E7" s="48">
        <f t="shared" si="4"/>
        <v>98.181289102284296</v>
      </c>
      <c r="F7" s="48">
        <f t="shared" si="5"/>
        <v>98.137640040739115</v>
      </c>
      <c r="G7" s="48">
        <f t="shared" si="6"/>
        <v>98.166739415102569</v>
      </c>
      <c r="H7" s="48">
        <f t="shared" si="7"/>
        <v>98.123090353557387</v>
      </c>
      <c r="I7" s="48">
        <f t="shared" si="8"/>
        <v>98.064891604830507</v>
      </c>
      <c r="J7" s="49">
        <f t="shared" si="9"/>
        <v>100</v>
      </c>
      <c r="K7" s="49">
        <f t="shared" si="10"/>
        <v>99.3843256555121</v>
      </c>
      <c r="L7" s="49">
        <f t="shared" si="11"/>
        <v>99.174272055627966</v>
      </c>
      <c r="M7" s="49">
        <f t="shared" si="12"/>
        <v>99.058380414312623</v>
      </c>
      <c r="N7" s="49">
        <f t="shared" si="13"/>
        <v>99.072866869477039</v>
      </c>
      <c r="O7" s="49">
        <f t="shared" si="14"/>
        <v>99.058380414312623</v>
      </c>
      <c r="P7" s="49">
        <f t="shared" si="15"/>
        <v>98.971461683326069</v>
      </c>
      <c r="Q7" s="47">
        <v>68.73</v>
      </c>
      <c r="R7" s="47">
        <v>67.64</v>
      </c>
      <c r="S7" s="47">
        <v>67.48</v>
      </c>
      <c r="T7" s="47">
        <v>67.45</v>
      </c>
      <c r="U7" s="47">
        <v>67.47</v>
      </c>
      <c r="V7" s="47">
        <v>67.44</v>
      </c>
      <c r="W7" s="47">
        <v>67.400000000000006</v>
      </c>
      <c r="X7" s="47">
        <v>138.06</v>
      </c>
      <c r="Y7" s="47">
        <v>137.21</v>
      </c>
      <c r="Z7" s="47">
        <v>136.91999999999999</v>
      </c>
      <c r="AA7" s="47">
        <v>136.76</v>
      </c>
      <c r="AB7" s="47">
        <v>136.78</v>
      </c>
      <c r="AC7" s="47">
        <v>136.76</v>
      </c>
      <c r="AD7" s="47">
        <v>136.63999999999999</v>
      </c>
    </row>
    <row r="8" spans="1:30" x14ac:dyDescent="0.3">
      <c r="A8" s="3">
        <v>111</v>
      </c>
      <c r="B8" s="4" t="s">
        <v>6</v>
      </c>
      <c r="C8" s="48">
        <f t="shared" si="2"/>
        <v>100</v>
      </c>
      <c r="D8" s="48">
        <f t="shared" si="3"/>
        <v>100</v>
      </c>
      <c r="E8" s="48">
        <f t="shared" si="4"/>
        <v>98.350515463917517</v>
      </c>
      <c r="F8" s="48">
        <f t="shared" si="5"/>
        <v>98.144329896907223</v>
      </c>
      <c r="G8" s="48">
        <f t="shared" si="6"/>
        <v>98.350515463917517</v>
      </c>
      <c r="H8" s="48">
        <f t="shared" si="7"/>
        <v>98.144329896907223</v>
      </c>
      <c r="I8" s="48">
        <f t="shared" si="8"/>
        <v>97.938144329896915</v>
      </c>
      <c r="J8" s="49">
        <f t="shared" si="9"/>
        <v>100</v>
      </c>
      <c r="K8" s="49">
        <f t="shared" si="10"/>
        <v>99.753694581280797</v>
      </c>
      <c r="L8" s="49">
        <f t="shared" si="11"/>
        <v>99.445812807881765</v>
      </c>
      <c r="M8" s="49">
        <f t="shared" si="12"/>
        <v>99.353448275862092</v>
      </c>
      <c r="N8" s="49">
        <f t="shared" si="13"/>
        <v>99.384236453201979</v>
      </c>
      <c r="O8" s="49">
        <f t="shared" si="14"/>
        <v>99.291871921182278</v>
      </c>
      <c r="P8" s="49">
        <f t="shared" si="15"/>
        <v>99.168719211822676</v>
      </c>
      <c r="Q8" s="47">
        <v>4.8499999999999996</v>
      </c>
      <c r="R8" s="47">
        <v>4.8499999999999996</v>
      </c>
      <c r="S8" s="47">
        <v>4.7699999999999996</v>
      </c>
      <c r="T8" s="47">
        <v>4.76</v>
      </c>
      <c r="U8" s="47">
        <v>4.7699999999999996</v>
      </c>
      <c r="V8" s="47">
        <v>4.76</v>
      </c>
      <c r="W8" s="47">
        <v>4.75</v>
      </c>
      <c r="X8" s="47">
        <v>32.479999999999997</v>
      </c>
      <c r="Y8" s="47">
        <v>32.4</v>
      </c>
      <c r="Z8" s="47">
        <v>32.299999999999997</v>
      </c>
      <c r="AA8" s="47">
        <v>32.270000000000003</v>
      </c>
      <c r="AB8" s="47">
        <v>32.28</v>
      </c>
      <c r="AC8" s="47">
        <v>32.25</v>
      </c>
      <c r="AD8" s="47">
        <v>32.21</v>
      </c>
    </row>
    <row r="9" spans="1:30" x14ac:dyDescent="0.3">
      <c r="A9" s="3">
        <v>118</v>
      </c>
      <c r="B9" s="4" t="s">
        <v>7</v>
      </c>
      <c r="C9" s="48">
        <f t="shared" si="2"/>
        <v>100.00000000000001</v>
      </c>
      <c r="D9" s="48">
        <f t="shared" si="3"/>
        <v>99.951783992285442</v>
      </c>
      <c r="E9" s="48">
        <f t="shared" si="4"/>
        <v>99.903567984570884</v>
      </c>
      <c r="F9" s="48">
        <f t="shared" si="5"/>
        <v>99.855351976856326</v>
      </c>
      <c r="G9" s="48">
        <f t="shared" si="6"/>
        <v>100.24108003857282</v>
      </c>
      <c r="H9" s="48">
        <f t="shared" si="7"/>
        <v>100.24108003857282</v>
      </c>
      <c r="I9" s="48">
        <f t="shared" si="8"/>
        <v>100.00000000000001</v>
      </c>
      <c r="J9" s="49">
        <f t="shared" si="9"/>
        <v>100</v>
      </c>
      <c r="K9" s="49">
        <f t="shared" si="10"/>
        <v>99.987552383718523</v>
      </c>
      <c r="L9" s="49">
        <f t="shared" si="11"/>
        <v>99.983403178291354</v>
      </c>
      <c r="M9" s="49">
        <f t="shared" si="12"/>
        <v>99.975104767437045</v>
      </c>
      <c r="N9" s="49">
        <f t="shared" si="13"/>
        <v>99.9792539728642</v>
      </c>
      <c r="O9" s="49">
        <f t="shared" si="14"/>
        <v>99.983403178291354</v>
      </c>
      <c r="P9" s="49">
        <f t="shared" si="15"/>
        <v>100.21990788763952</v>
      </c>
      <c r="Q9" s="47">
        <v>20.74</v>
      </c>
      <c r="R9" s="47">
        <v>20.73</v>
      </c>
      <c r="S9" s="47">
        <v>20.72</v>
      </c>
      <c r="T9" s="47">
        <v>20.71</v>
      </c>
      <c r="U9" s="47">
        <v>20.79</v>
      </c>
      <c r="V9" s="47">
        <v>20.79</v>
      </c>
      <c r="W9" s="47">
        <v>20.74</v>
      </c>
      <c r="X9" s="47">
        <v>241.01</v>
      </c>
      <c r="Y9" s="47">
        <v>240.98</v>
      </c>
      <c r="Z9" s="47">
        <v>240.97</v>
      </c>
      <c r="AA9" s="47">
        <v>240.95</v>
      </c>
      <c r="AB9" s="47">
        <v>240.96</v>
      </c>
      <c r="AC9" s="47">
        <v>240.97</v>
      </c>
      <c r="AD9" s="47">
        <v>241.54</v>
      </c>
    </row>
    <row r="10" spans="1:30" x14ac:dyDescent="0.3">
      <c r="A10" s="3">
        <v>119</v>
      </c>
      <c r="B10" s="4" t="s">
        <v>8</v>
      </c>
      <c r="C10" s="48">
        <f t="shared" si="2"/>
        <v>100</v>
      </c>
      <c r="D10" s="48">
        <f t="shared" si="3"/>
        <v>99.874623871614844</v>
      </c>
      <c r="E10" s="48">
        <f t="shared" si="4"/>
        <v>99.623871614844518</v>
      </c>
      <c r="F10" s="48">
        <f t="shared" si="5"/>
        <v>99.623871614844518</v>
      </c>
      <c r="G10" s="48">
        <f t="shared" si="6"/>
        <v>99.924774322968901</v>
      </c>
      <c r="H10" s="48">
        <f t="shared" si="7"/>
        <v>99.924774322968901</v>
      </c>
      <c r="I10" s="48">
        <f t="shared" si="8"/>
        <v>99.949849548645929</v>
      </c>
      <c r="J10" s="49">
        <f t="shared" si="9"/>
        <v>100</v>
      </c>
      <c r="K10" s="49">
        <f t="shared" si="10"/>
        <v>100.05654791604297</v>
      </c>
      <c r="L10" s="49">
        <f t="shared" si="11"/>
        <v>100.0232844360177</v>
      </c>
      <c r="M10" s="49">
        <f t="shared" si="12"/>
        <v>100.00665269600505</v>
      </c>
      <c r="N10" s="49">
        <f t="shared" si="13"/>
        <v>100.00997904400759</v>
      </c>
      <c r="O10" s="49">
        <f t="shared" si="14"/>
        <v>100.00665269600505</v>
      </c>
      <c r="P10" s="49">
        <f t="shared" si="15"/>
        <v>100.05322156804046</v>
      </c>
      <c r="Q10" s="47">
        <v>39.880000000000003</v>
      </c>
      <c r="R10" s="47">
        <v>39.83</v>
      </c>
      <c r="S10" s="47">
        <v>39.729999999999997</v>
      </c>
      <c r="T10" s="47">
        <v>39.729999999999997</v>
      </c>
      <c r="U10" s="47">
        <v>39.85</v>
      </c>
      <c r="V10" s="47">
        <v>39.85</v>
      </c>
      <c r="W10" s="47">
        <v>39.86</v>
      </c>
      <c r="X10" s="47">
        <v>300.63</v>
      </c>
      <c r="Y10" s="47">
        <v>300.8</v>
      </c>
      <c r="Z10" s="47">
        <v>300.7</v>
      </c>
      <c r="AA10" s="47">
        <v>300.64999999999998</v>
      </c>
      <c r="AB10" s="47">
        <v>300.66000000000003</v>
      </c>
      <c r="AC10" s="47">
        <v>300.64999999999998</v>
      </c>
      <c r="AD10" s="47">
        <v>300.79000000000002</v>
      </c>
    </row>
    <row r="11" spans="1:30" x14ac:dyDescent="0.3">
      <c r="A11" s="3">
        <v>121</v>
      </c>
      <c r="B11" s="4" t="s">
        <v>9</v>
      </c>
      <c r="C11" s="48">
        <f t="shared" si="2"/>
        <v>100</v>
      </c>
      <c r="D11" s="48">
        <f t="shared" si="3"/>
        <v>100.30864197530863</v>
      </c>
      <c r="E11" s="48">
        <f t="shared" si="4"/>
        <v>99.382716049382708</v>
      </c>
      <c r="F11" s="48">
        <f t="shared" si="5"/>
        <v>99.382716049382708</v>
      </c>
      <c r="G11" s="48">
        <f t="shared" si="6"/>
        <v>100</v>
      </c>
      <c r="H11" s="48">
        <f t="shared" si="7"/>
        <v>100</v>
      </c>
      <c r="I11" s="48">
        <f t="shared" si="8"/>
        <v>100.61728395061728</v>
      </c>
      <c r="J11" s="49">
        <f t="shared" si="9"/>
        <v>100</v>
      </c>
      <c r="K11" s="49">
        <f t="shared" si="10"/>
        <v>100.00699937005669</v>
      </c>
      <c r="L11" s="49">
        <f t="shared" si="11"/>
        <v>99.937005669489736</v>
      </c>
      <c r="M11" s="49">
        <f t="shared" si="12"/>
        <v>99.916007559319652</v>
      </c>
      <c r="N11" s="49">
        <f t="shared" si="13"/>
        <v>99.937005669489736</v>
      </c>
      <c r="O11" s="49">
        <f t="shared" si="14"/>
        <v>99.937005669489736</v>
      </c>
      <c r="P11" s="49">
        <f t="shared" si="15"/>
        <v>99.972002519773227</v>
      </c>
      <c r="Q11" s="47">
        <v>3.24</v>
      </c>
      <c r="R11" s="47">
        <v>3.25</v>
      </c>
      <c r="S11" s="47">
        <v>3.22</v>
      </c>
      <c r="T11" s="47">
        <v>3.22</v>
      </c>
      <c r="U11" s="47">
        <v>3.24</v>
      </c>
      <c r="V11" s="47">
        <v>3.24</v>
      </c>
      <c r="W11" s="47">
        <v>3.26</v>
      </c>
      <c r="X11" s="47">
        <v>142.87</v>
      </c>
      <c r="Y11" s="47">
        <v>142.88</v>
      </c>
      <c r="Z11" s="47">
        <v>142.78</v>
      </c>
      <c r="AA11" s="47">
        <v>142.75</v>
      </c>
      <c r="AB11" s="47">
        <v>142.78</v>
      </c>
      <c r="AC11" s="47">
        <v>142.78</v>
      </c>
      <c r="AD11" s="47">
        <v>142.83000000000001</v>
      </c>
    </row>
    <row r="12" spans="1:30" x14ac:dyDescent="0.3">
      <c r="A12" s="3">
        <v>122</v>
      </c>
      <c r="B12" s="4" t="s">
        <v>10</v>
      </c>
      <c r="C12" s="48">
        <f t="shared" si="2"/>
        <v>100</v>
      </c>
      <c r="D12" s="48">
        <f t="shared" si="3"/>
        <v>99.968578161822464</v>
      </c>
      <c r="E12" s="48">
        <f t="shared" si="4"/>
        <v>99.937156323644942</v>
      </c>
      <c r="F12" s="48">
        <f t="shared" si="5"/>
        <v>100.73841319717204</v>
      </c>
      <c r="G12" s="48">
        <f t="shared" si="6"/>
        <v>100.78554595443835</v>
      </c>
      <c r="H12" s="48">
        <f t="shared" si="7"/>
        <v>100.78554595443835</v>
      </c>
      <c r="I12" s="48">
        <f t="shared" si="8"/>
        <v>101.71249018067556</v>
      </c>
      <c r="J12" s="49">
        <f t="shared" si="9"/>
        <v>100</v>
      </c>
      <c r="K12" s="49">
        <f t="shared" si="10"/>
        <v>99.97288503253796</v>
      </c>
      <c r="L12" s="49">
        <f t="shared" si="11"/>
        <v>99.927693420101235</v>
      </c>
      <c r="M12" s="49">
        <f t="shared" si="12"/>
        <v>99.421547360809839</v>
      </c>
      <c r="N12" s="49">
        <f t="shared" si="13"/>
        <v>99.475777295733906</v>
      </c>
      <c r="O12" s="49">
        <f t="shared" si="14"/>
        <v>99.466738973246564</v>
      </c>
      <c r="P12" s="49">
        <f t="shared" si="15"/>
        <v>98.906362979031087</v>
      </c>
      <c r="Q12" s="47">
        <v>63.65</v>
      </c>
      <c r="R12" s="47">
        <v>63.63</v>
      </c>
      <c r="S12" s="47">
        <v>63.61</v>
      </c>
      <c r="T12" s="47">
        <v>64.12</v>
      </c>
      <c r="U12" s="47">
        <v>64.150000000000006</v>
      </c>
      <c r="V12" s="47">
        <v>64.150000000000006</v>
      </c>
      <c r="W12" s="47">
        <v>64.739999999999995</v>
      </c>
      <c r="X12" s="47">
        <v>110.64</v>
      </c>
      <c r="Y12" s="47">
        <v>110.61</v>
      </c>
      <c r="Z12" s="47">
        <v>110.56</v>
      </c>
      <c r="AA12" s="47">
        <v>110</v>
      </c>
      <c r="AB12" s="47">
        <v>110.06</v>
      </c>
      <c r="AC12" s="47">
        <v>110.05</v>
      </c>
      <c r="AD12" s="47">
        <v>109.43</v>
      </c>
    </row>
    <row r="13" spans="1:30" x14ac:dyDescent="0.3">
      <c r="A13" s="3">
        <v>123</v>
      </c>
      <c r="B13" s="4" t="s">
        <v>11</v>
      </c>
      <c r="C13" s="48">
        <f t="shared" si="2"/>
        <v>100</v>
      </c>
      <c r="D13" s="48">
        <f t="shared" si="3"/>
        <v>99.920634920634939</v>
      </c>
      <c r="E13" s="48">
        <f t="shared" si="4"/>
        <v>99.761904761904773</v>
      </c>
      <c r="F13" s="48">
        <f t="shared" si="5"/>
        <v>99.867724867724874</v>
      </c>
      <c r="G13" s="48">
        <f t="shared" si="6"/>
        <v>99.973544973544975</v>
      </c>
      <c r="H13" s="48">
        <f t="shared" si="7"/>
        <v>100.05291005291006</v>
      </c>
      <c r="I13" s="48">
        <f t="shared" si="8"/>
        <v>99.338624338624328</v>
      </c>
      <c r="J13" s="49">
        <f t="shared" si="9"/>
        <v>100.00000000000001</v>
      </c>
      <c r="K13" s="49">
        <f t="shared" si="10"/>
        <v>99.78589270845724</v>
      </c>
      <c r="L13" s="49">
        <f t="shared" si="11"/>
        <v>99.381467824432022</v>
      </c>
      <c r="M13" s="49">
        <f t="shared" si="12"/>
        <v>99.42904722255264</v>
      </c>
      <c r="N13" s="49">
        <f t="shared" si="13"/>
        <v>99.381467824432022</v>
      </c>
      <c r="O13" s="49">
        <f t="shared" si="14"/>
        <v>99.393362673962187</v>
      </c>
      <c r="P13" s="49">
        <f t="shared" si="15"/>
        <v>99.524206018793876</v>
      </c>
      <c r="Q13" s="47">
        <v>37.799999999999997</v>
      </c>
      <c r="R13" s="47">
        <v>37.770000000000003</v>
      </c>
      <c r="S13" s="47">
        <v>37.71</v>
      </c>
      <c r="T13" s="47">
        <v>37.75</v>
      </c>
      <c r="U13" s="47">
        <v>37.79</v>
      </c>
      <c r="V13" s="47">
        <v>37.82</v>
      </c>
      <c r="W13" s="47">
        <v>37.549999999999997</v>
      </c>
      <c r="X13" s="47">
        <v>84.07</v>
      </c>
      <c r="Y13" s="47">
        <v>83.89</v>
      </c>
      <c r="Z13" s="47">
        <v>83.55</v>
      </c>
      <c r="AA13" s="47">
        <v>83.59</v>
      </c>
      <c r="AB13" s="47">
        <v>83.55</v>
      </c>
      <c r="AC13" s="47">
        <v>83.56</v>
      </c>
      <c r="AD13" s="47">
        <v>83.67</v>
      </c>
    </row>
    <row r="14" spans="1:30" x14ac:dyDescent="0.3">
      <c r="A14" s="3">
        <v>124</v>
      </c>
      <c r="B14" s="4" t="s">
        <v>12</v>
      </c>
      <c r="C14" s="48">
        <f t="shared" si="2"/>
        <v>100</v>
      </c>
      <c r="D14" s="48">
        <f t="shared" si="3"/>
        <v>99.747838616714688</v>
      </c>
      <c r="E14" s="48">
        <f t="shared" si="4"/>
        <v>99.675792507204605</v>
      </c>
      <c r="F14" s="48">
        <f t="shared" si="5"/>
        <v>99.711815561959654</v>
      </c>
      <c r="G14" s="48">
        <f t="shared" si="6"/>
        <v>100.14409221902017</v>
      </c>
      <c r="H14" s="48">
        <f t="shared" si="7"/>
        <v>100.14409221902017</v>
      </c>
      <c r="I14" s="48">
        <f t="shared" si="8"/>
        <v>100.21613832853025</v>
      </c>
      <c r="J14" s="49">
        <f t="shared" si="9"/>
        <v>100</v>
      </c>
      <c r="K14" s="49">
        <f t="shared" si="10"/>
        <v>100.19011406844106</v>
      </c>
      <c r="L14" s="49">
        <f t="shared" si="11"/>
        <v>100.19011406844106</v>
      </c>
      <c r="M14" s="49">
        <f t="shared" si="12"/>
        <v>100.11406844106463</v>
      </c>
      <c r="N14" s="49">
        <f t="shared" si="13"/>
        <v>99.581749049429661</v>
      </c>
      <c r="O14" s="49">
        <f t="shared" si="14"/>
        <v>99.50570342205323</v>
      </c>
      <c r="P14" s="49">
        <f t="shared" si="15"/>
        <v>99.049429657794676</v>
      </c>
      <c r="Q14" s="47">
        <v>27.76</v>
      </c>
      <c r="R14" s="47">
        <v>27.69</v>
      </c>
      <c r="S14" s="47">
        <v>27.67</v>
      </c>
      <c r="T14" s="47">
        <v>27.68</v>
      </c>
      <c r="U14" s="47">
        <v>27.8</v>
      </c>
      <c r="V14" s="47">
        <v>27.8</v>
      </c>
      <c r="W14" s="47">
        <v>27.82</v>
      </c>
      <c r="X14" s="47">
        <v>26.3</v>
      </c>
      <c r="Y14" s="47">
        <v>26.35</v>
      </c>
      <c r="Z14" s="47">
        <v>26.35</v>
      </c>
      <c r="AA14" s="47">
        <v>26.33</v>
      </c>
      <c r="AB14" s="47">
        <v>26.19</v>
      </c>
      <c r="AC14" s="47">
        <v>26.17</v>
      </c>
      <c r="AD14" s="47">
        <v>26.05</v>
      </c>
    </row>
    <row r="15" spans="1:30" x14ac:dyDescent="0.3">
      <c r="A15" s="3">
        <v>125</v>
      </c>
      <c r="B15" s="4" t="s">
        <v>13</v>
      </c>
      <c r="C15" s="48">
        <f t="shared" si="2"/>
        <v>100</v>
      </c>
      <c r="D15" s="48">
        <f t="shared" si="3"/>
        <v>99.97342545841083</v>
      </c>
      <c r="E15" s="48">
        <f t="shared" si="4"/>
        <v>99.946850916821674</v>
      </c>
      <c r="F15" s="48">
        <f t="shared" si="5"/>
        <v>99.787403667286725</v>
      </c>
      <c r="G15" s="48">
        <f t="shared" si="6"/>
        <v>99.986712729205408</v>
      </c>
      <c r="H15" s="48">
        <f t="shared" si="7"/>
        <v>100.21259633271326</v>
      </c>
      <c r="I15" s="48">
        <f t="shared" si="8"/>
        <v>99.614669146957212</v>
      </c>
      <c r="J15" s="49">
        <f t="shared" si="9"/>
        <v>100</v>
      </c>
      <c r="K15" s="49">
        <f t="shared" si="10"/>
        <v>99.65999244427654</v>
      </c>
      <c r="L15" s="49">
        <f t="shared" si="11"/>
        <v>99.61465810351342</v>
      </c>
      <c r="M15" s="49">
        <f t="shared" si="12"/>
        <v>99.51643369852664</v>
      </c>
      <c r="N15" s="49">
        <f t="shared" si="13"/>
        <v>99.5013222516056</v>
      </c>
      <c r="O15" s="49">
        <f t="shared" si="14"/>
        <v>99.531545145447666</v>
      </c>
      <c r="P15" s="49">
        <f t="shared" si="15"/>
        <v>99.848885530789573</v>
      </c>
      <c r="Q15" s="47">
        <v>75.260000000000005</v>
      </c>
      <c r="R15" s="47">
        <v>75.239999999999995</v>
      </c>
      <c r="S15" s="47">
        <v>75.22</v>
      </c>
      <c r="T15" s="47">
        <v>75.099999999999994</v>
      </c>
      <c r="U15" s="47">
        <v>75.25</v>
      </c>
      <c r="V15" s="47">
        <v>75.42</v>
      </c>
      <c r="W15" s="47">
        <v>74.97</v>
      </c>
      <c r="X15" s="47">
        <v>132.35</v>
      </c>
      <c r="Y15" s="47">
        <v>131.9</v>
      </c>
      <c r="Z15" s="47">
        <v>131.84</v>
      </c>
      <c r="AA15" s="47">
        <v>131.71</v>
      </c>
      <c r="AB15" s="47">
        <v>131.69</v>
      </c>
      <c r="AC15" s="47">
        <v>131.72999999999999</v>
      </c>
      <c r="AD15" s="47">
        <v>132.15</v>
      </c>
    </row>
    <row r="16" spans="1:30" x14ac:dyDescent="0.3">
      <c r="A16" s="3">
        <v>127</v>
      </c>
      <c r="B16" s="4" t="s">
        <v>14</v>
      </c>
      <c r="C16" s="48">
        <f t="shared" si="2"/>
        <v>100</v>
      </c>
      <c r="D16" s="48">
        <f t="shared" si="3"/>
        <v>99.8462957270212</v>
      </c>
      <c r="E16" s="48">
        <f t="shared" si="4"/>
        <v>99.907777436212726</v>
      </c>
      <c r="F16" s="48">
        <f t="shared" si="5"/>
        <v>100.09222256378727</v>
      </c>
      <c r="G16" s="48">
        <f t="shared" si="6"/>
        <v>100.09222256378727</v>
      </c>
      <c r="H16" s="48">
        <f t="shared" si="7"/>
        <v>100.18444512757456</v>
      </c>
      <c r="I16" s="48">
        <f t="shared" si="8"/>
        <v>100.18444512757456</v>
      </c>
      <c r="J16" s="49">
        <f t="shared" si="9"/>
        <v>100</v>
      </c>
      <c r="K16" s="49">
        <f t="shared" si="10"/>
        <v>99.777075979936839</v>
      </c>
      <c r="L16" s="49">
        <f t="shared" si="11"/>
        <v>99.795652981608768</v>
      </c>
      <c r="M16" s="49">
        <f t="shared" si="12"/>
        <v>99.684190971577195</v>
      </c>
      <c r="N16" s="49">
        <f t="shared" si="13"/>
        <v>99.702767973249124</v>
      </c>
      <c r="O16" s="49">
        <f t="shared" si="14"/>
        <v>99.684190971577195</v>
      </c>
      <c r="P16" s="49">
        <f t="shared" si="15"/>
        <v>99.684190971577195</v>
      </c>
      <c r="Q16" s="47">
        <v>32.53</v>
      </c>
      <c r="R16" s="47">
        <v>32.479999999999997</v>
      </c>
      <c r="S16" s="47">
        <v>32.5</v>
      </c>
      <c r="T16" s="47">
        <v>32.56</v>
      </c>
      <c r="U16" s="47">
        <v>32.56</v>
      </c>
      <c r="V16" s="47">
        <v>32.590000000000003</v>
      </c>
      <c r="W16" s="47">
        <v>32.590000000000003</v>
      </c>
      <c r="X16" s="47">
        <v>53.83</v>
      </c>
      <c r="Y16" s="47">
        <v>53.71</v>
      </c>
      <c r="Z16" s="47">
        <v>53.72</v>
      </c>
      <c r="AA16" s="47">
        <v>53.66</v>
      </c>
      <c r="AB16" s="47">
        <v>53.67</v>
      </c>
      <c r="AC16" s="47">
        <v>53.66</v>
      </c>
      <c r="AD16" s="47">
        <v>53.66</v>
      </c>
    </row>
    <row r="17" spans="1:30" x14ac:dyDescent="0.3">
      <c r="A17" s="3">
        <v>128</v>
      </c>
      <c r="B17" s="4" t="s">
        <v>15</v>
      </c>
      <c r="C17" s="48">
        <f t="shared" si="2"/>
        <v>100</v>
      </c>
      <c r="D17" s="48">
        <f t="shared" si="3"/>
        <v>99.926430016553255</v>
      </c>
      <c r="E17" s="48">
        <f t="shared" si="4"/>
        <v>99.954018760345789</v>
      </c>
      <c r="F17" s="48">
        <f t="shared" si="5"/>
        <v>100.45981239654222</v>
      </c>
      <c r="G17" s="48">
        <f t="shared" si="6"/>
        <v>100.52418613205812</v>
      </c>
      <c r="H17" s="48">
        <f t="shared" si="7"/>
        <v>100.50579363619644</v>
      </c>
      <c r="I17" s="48">
        <f t="shared" si="8"/>
        <v>100.5609711237815</v>
      </c>
      <c r="J17" s="49">
        <f t="shared" si="9"/>
        <v>100</v>
      </c>
      <c r="K17" s="49">
        <f t="shared" si="10"/>
        <v>99.925213675213655</v>
      </c>
      <c r="L17" s="49">
        <f t="shared" si="11"/>
        <v>99.957264957264954</v>
      </c>
      <c r="M17" s="49">
        <f t="shared" si="12"/>
        <v>99.633190883190878</v>
      </c>
      <c r="N17" s="49">
        <f t="shared" si="13"/>
        <v>99.683048433048441</v>
      </c>
      <c r="O17" s="49">
        <f t="shared" si="14"/>
        <v>99.626068376068375</v>
      </c>
      <c r="P17" s="49">
        <f t="shared" si="15"/>
        <v>99.686609686609685</v>
      </c>
      <c r="Q17" s="47">
        <v>108.74</v>
      </c>
      <c r="R17" s="47">
        <v>108.66</v>
      </c>
      <c r="S17" s="47">
        <v>108.69</v>
      </c>
      <c r="T17" s="47">
        <v>109.24</v>
      </c>
      <c r="U17" s="47">
        <v>109.31</v>
      </c>
      <c r="V17" s="47">
        <v>109.29</v>
      </c>
      <c r="W17" s="47">
        <v>109.35</v>
      </c>
      <c r="X17" s="47">
        <v>280.8</v>
      </c>
      <c r="Y17" s="47">
        <v>280.58999999999997</v>
      </c>
      <c r="Z17" s="47">
        <v>280.68</v>
      </c>
      <c r="AA17" s="47">
        <v>279.77</v>
      </c>
      <c r="AB17" s="47">
        <v>279.91000000000003</v>
      </c>
      <c r="AC17" s="47">
        <v>279.75</v>
      </c>
      <c r="AD17" s="47">
        <v>279.92</v>
      </c>
    </row>
    <row r="18" spans="1:30" x14ac:dyDescent="0.3">
      <c r="A18" s="3">
        <v>135</v>
      </c>
      <c r="B18" s="4" t="s">
        <v>16</v>
      </c>
      <c r="C18" s="48">
        <f t="shared" si="2"/>
        <v>100</v>
      </c>
      <c r="D18" s="48">
        <f t="shared" si="3"/>
        <v>98.679404327058137</v>
      </c>
      <c r="E18" s="48">
        <f t="shared" si="4"/>
        <v>98.623208766507432</v>
      </c>
      <c r="F18" s="48">
        <f t="shared" si="5"/>
        <v>98.201742062377079</v>
      </c>
      <c r="G18" s="48">
        <f t="shared" si="6"/>
        <v>98.201742062377079</v>
      </c>
      <c r="H18" s="48">
        <f t="shared" si="7"/>
        <v>98.229839842652424</v>
      </c>
      <c r="I18" s="48">
        <f t="shared" si="8"/>
        <v>98.623208766507432</v>
      </c>
      <c r="J18" s="49">
        <f t="shared" si="9"/>
        <v>100</v>
      </c>
      <c r="K18" s="49">
        <f t="shared" si="10"/>
        <v>100.26330637577581</v>
      </c>
      <c r="L18" s="49">
        <f t="shared" si="11"/>
        <v>100.28211397404552</v>
      </c>
      <c r="M18" s="49">
        <f t="shared" si="12"/>
        <v>97.423359037050972</v>
      </c>
      <c r="N18" s="49">
        <f t="shared" si="13"/>
        <v>97.423359037050972</v>
      </c>
      <c r="O18" s="49">
        <f t="shared" si="14"/>
        <v>97.423359037050972</v>
      </c>
      <c r="P18" s="49">
        <f t="shared" si="15"/>
        <v>99.981192401730297</v>
      </c>
      <c r="Q18" s="47">
        <v>35.590000000000003</v>
      </c>
      <c r="R18" s="47">
        <v>35.119999999999997</v>
      </c>
      <c r="S18" s="47">
        <v>35.1</v>
      </c>
      <c r="T18" s="47">
        <v>34.950000000000003</v>
      </c>
      <c r="U18" s="47">
        <v>34.950000000000003</v>
      </c>
      <c r="V18" s="47">
        <v>34.96</v>
      </c>
      <c r="W18" s="47">
        <v>35.1</v>
      </c>
      <c r="X18" s="47">
        <v>53.17</v>
      </c>
      <c r="Y18" s="47">
        <v>53.31</v>
      </c>
      <c r="Z18" s="47">
        <v>53.32</v>
      </c>
      <c r="AA18" s="47">
        <v>51.8</v>
      </c>
      <c r="AB18" s="47">
        <v>51.8</v>
      </c>
      <c r="AC18" s="47">
        <v>51.8</v>
      </c>
      <c r="AD18" s="47">
        <v>53.16</v>
      </c>
    </row>
    <row r="19" spans="1:30" x14ac:dyDescent="0.3">
      <c r="A19" s="3">
        <v>136</v>
      </c>
      <c r="B19" s="4" t="s">
        <v>17</v>
      </c>
      <c r="C19" s="48">
        <f t="shared" si="2"/>
        <v>100</v>
      </c>
      <c r="D19" s="48">
        <f t="shared" si="3"/>
        <v>98.027757487216945</v>
      </c>
      <c r="E19" s="48">
        <f t="shared" si="4"/>
        <v>98.064280496712939</v>
      </c>
      <c r="F19" s="48">
        <f t="shared" si="5"/>
        <v>98.027757487216945</v>
      </c>
      <c r="G19" s="48">
        <f t="shared" si="6"/>
        <v>98.064280496712939</v>
      </c>
      <c r="H19" s="48">
        <f t="shared" si="7"/>
        <v>97.881665449233026</v>
      </c>
      <c r="I19" s="48">
        <f t="shared" si="8"/>
        <v>97.772096420745072</v>
      </c>
      <c r="J19" s="49">
        <f t="shared" si="9"/>
        <v>100</v>
      </c>
      <c r="K19" s="49">
        <f t="shared" si="10"/>
        <v>100.51100628930817</v>
      </c>
      <c r="L19" s="49">
        <f t="shared" si="11"/>
        <v>100.39308176100629</v>
      </c>
      <c r="M19" s="49">
        <f t="shared" si="12"/>
        <v>100.2751572327044</v>
      </c>
      <c r="N19" s="49">
        <f t="shared" si="13"/>
        <v>100.35377358490565</v>
      </c>
      <c r="O19" s="49">
        <f t="shared" si="14"/>
        <v>100.39308176100629</v>
      </c>
      <c r="P19" s="49">
        <f t="shared" si="15"/>
        <v>100.2751572327044</v>
      </c>
      <c r="Q19" s="47">
        <v>27.38</v>
      </c>
      <c r="R19" s="47">
        <v>26.84</v>
      </c>
      <c r="S19" s="47">
        <v>26.85</v>
      </c>
      <c r="T19" s="47">
        <v>26.84</v>
      </c>
      <c r="U19" s="47">
        <v>26.85</v>
      </c>
      <c r="V19" s="47">
        <v>26.8</v>
      </c>
      <c r="W19" s="47">
        <v>26.77</v>
      </c>
      <c r="X19" s="47">
        <v>25.44</v>
      </c>
      <c r="Y19" s="47">
        <v>25.57</v>
      </c>
      <c r="Z19" s="47">
        <v>25.54</v>
      </c>
      <c r="AA19" s="47">
        <v>25.51</v>
      </c>
      <c r="AB19" s="47">
        <v>25.53</v>
      </c>
      <c r="AC19" s="47">
        <v>25.54</v>
      </c>
      <c r="AD19" s="47">
        <v>25.51</v>
      </c>
    </row>
    <row r="20" spans="1:30" x14ac:dyDescent="0.3">
      <c r="A20" s="3">
        <v>137</v>
      </c>
      <c r="B20" s="4" t="s">
        <v>18</v>
      </c>
      <c r="C20" s="48">
        <f t="shared" si="2"/>
        <v>100</v>
      </c>
      <c r="D20" s="48">
        <f t="shared" si="3"/>
        <v>100.11428571428571</v>
      </c>
      <c r="E20" s="48">
        <f t="shared" si="4"/>
        <v>99.914285714285711</v>
      </c>
      <c r="F20" s="48">
        <f t="shared" si="5"/>
        <v>99.542857142857159</v>
      </c>
      <c r="G20" s="48">
        <f t="shared" si="6"/>
        <v>99.6</v>
      </c>
      <c r="H20" s="48">
        <f t="shared" si="7"/>
        <v>99.6</v>
      </c>
      <c r="I20" s="48">
        <f t="shared" si="8"/>
        <v>99.714285714285708</v>
      </c>
      <c r="J20" s="49">
        <f t="shared" si="9"/>
        <v>100</v>
      </c>
      <c r="K20" s="49">
        <f t="shared" si="10"/>
        <v>100.00521485189822</v>
      </c>
      <c r="L20" s="49">
        <f t="shared" si="11"/>
        <v>99.921777221526909</v>
      </c>
      <c r="M20" s="49">
        <f t="shared" si="12"/>
        <v>99.7340425531915</v>
      </c>
      <c r="N20" s="49">
        <f t="shared" si="13"/>
        <v>99.765331664580728</v>
      </c>
      <c r="O20" s="49">
        <f t="shared" si="14"/>
        <v>99.760116812682526</v>
      </c>
      <c r="P20" s="49">
        <f t="shared" si="15"/>
        <v>99.718397997496879</v>
      </c>
      <c r="Q20" s="47">
        <v>35</v>
      </c>
      <c r="R20" s="47">
        <v>35.04</v>
      </c>
      <c r="S20" s="47">
        <v>34.97</v>
      </c>
      <c r="T20" s="47">
        <v>34.840000000000003</v>
      </c>
      <c r="U20" s="47">
        <v>34.86</v>
      </c>
      <c r="V20" s="47">
        <v>34.86</v>
      </c>
      <c r="W20" s="47">
        <v>34.9</v>
      </c>
      <c r="X20" s="47">
        <v>191.76</v>
      </c>
      <c r="Y20" s="47">
        <v>191.77</v>
      </c>
      <c r="Z20" s="47">
        <v>191.61</v>
      </c>
      <c r="AA20" s="47">
        <v>191.25</v>
      </c>
      <c r="AB20" s="47">
        <v>191.31</v>
      </c>
      <c r="AC20" s="47">
        <v>191.3</v>
      </c>
      <c r="AD20" s="47">
        <v>191.22</v>
      </c>
    </row>
    <row r="21" spans="1:30" x14ac:dyDescent="0.3">
      <c r="A21" s="3">
        <v>138</v>
      </c>
      <c r="B21" s="4" t="s">
        <v>19</v>
      </c>
      <c r="C21" s="48">
        <f t="shared" si="2"/>
        <v>100</v>
      </c>
      <c r="D21" s="48">
        <f t="shared" si="3"/>
        <v>101.48416886543535</v>
      </c>
      <c r="E21" s="48">
        <f t="shared" si="4"/>
        <v>101.38522427440633</v>
      </c>
      <c r="F21" s="48">
        <f t="shared" si="5"/>
        <v>101.31926121372031</v>
      </c>
      <c r="G21" s="48">
        <f t="shared" si="6"/>
        <v>100.89050131926122</v>
      </c>
      <c r="H21" s="48">
        <f t="shared" si="7"/>
        <v>100.8245382585752</v>
      </c>
      <c r="I21" s="48">
        <f t="shared" si="8"/>
        <v>100.03298153034301</v>
      </c>
      <c r="J21" s="49">
        <f t="shared" si="9"/>
        <v>100</v>
      </c>
      <c r="K21" s="49">
        <f t="shared" si="10"/>
        <v>99.569181444745013</v>
      </c>
      <c r="L21" s="49">
        <f t="shared" si="11"/>
        <v>99.519086263901414</v>
      </c>
      <c r="M21" s="49">
        <f t="shared" si="12"/>
        <v>99.499048191563972</v>
      </c>
      <c r="N21" s="49">
        <f t="shared" si="13"/>
        <v>99.468991083057801</v>
      </c>
      <c r="O21" s="49">
        <f t="shared" si="14"/>
        <v>99.438933974551645</v>
      </c>
      <c r="P21" s="49">
        <f t="shared" si="15"/>
        <v>98.50716361086063</v>
      </c>
      <c r="Q21" s="47">
        <v>30.32</v>
      </c>
      <c r="R21" s="47">
        <v>30.77</v>
      </c>
      <c r="S21" s="47">
        <v>30.74</v>
      </c>
      <c r="T21" s="47">
        <v>30.72</v>
      </c>
      <c r="U21" s="47">
        <v>30.59</v>
      </c>
      <c r="V21" s="47">
        <v>30.57</v>
      </c>
      <c r="W21" s="47">
        <v>30.33</v>
      </c>
      <c r="X21" s="47">
        <v>99.81</v>
      </c>
      <c r="Y21" s="47">
        <v>99.38</v>
      </c>
      <c r="Z21" s="47">
        <v>99.33</v>
      </c>
      <c r="AA21" s="47">
        <v>99.31</v>
      </c>
      <c r="AB21" s="47">
        <v>99.28</v>
      </c>
      <c r="AC21" s="47">
        <v>99.25</v>
      </c>
      <c r="AD21" s="47">
        <v>98.32</v>
      </c>
    </row>
    <row r="22" spans="1:30" x14ac:dyDescent="0.3">
      <c r="A22" s="3">
        <v>211</v>
      </c>
      <c r="B22" s="4" t="s">
        <v>20</v>
      </c>
      <c r="C22" s="48">
        <f t="shared" si="2"/>
        <v>100</v>
      </c>
      <c r="D22" s="48">
        <f t="shared" si="3"/>
        <v>98.079096045197744</v>
      </c>
      <c r="E22" s="48">
        <f t="shared" si="4"/>
        <v>98.079096045197744</v>
      </c>
      <c r="F22" s="48">
        <f t="shared" si="5"/>
        <v>98.44632768361582</v>
      </c>
      <c r="G22" s="48">
        <f t="shared" si="6"/>
        <v>98.559322033898312</v>
      </c>
      <c r="H22" s="48">
        <f t="shared" si="7"/>
        <v>98.559322033898312</v>
      </c>
      <c r="I22" s="48">
        <f t="shared" si="8"/>
        <v>98.220338983050866</v>
      </c>
      <c r="J22" s="49">
        <f t="shared" si="9"/>
        <v>100</v>
      </c>
      <c r="K22" s="49">
        <f t="shared" si="10"/>
        <v>98.96193771626298</v>
      </c>
      <c r="L22" s="49">
        <f t="shared" si="11"/>
        <v>98.859413046264251</v>
      </c>
      <c r="M22" s="49">
        <f t="shared" si="12"/>
        <v>98.667179290016648</v>
      </c>
      <c r="N22" s="49">
        <f t="shared" si="13"/>
        <v>98.744072792515695</v>
      </c>
      <c r="O22" s="49">
        <f t="shared" si="14"/>
        <v>98.769703960015363</v>
      </c>
      <c r="P22" s="49">
        <f t="shared" si="15"/>
        <v>98.628732538767125</v>
      </c>
      <c r="Q22" s="47">
        <v>35.4</v>
      </c>
      <c r="R22" s="47">
        <v>34.72</v>
      </c>
      <c r="S22" s="47">
        <v>34.72</v>
      </c>
      <c r="T22" s="47">
        <v>34.85</v>
      </c>
      <c r="U22" s="47">
        <v>34.89</v>
      </c>
      <c r="V22" s="47">
        <v>34.89</v>
      </c>
      <c r="W22" s="47">
        <v>34.770000000000003</v>
      </c>
      <c r="X22" s="47">
        <v>78.03</v>
      </c>
      <c r="Y22" s="47">
        <v>77.22</v>
      </c>
      <c r="Z22" s="47">
        <v>77.14</v>
      </c>
      <c r="AA22" s="47">
        <v>76.989999999999995</v>
      </c>
      <c r="AB22" s="47">
        <v>77.05</v>
      </c>
      <c r="AC22" s="47">
        <v>77.069999999999993</v>
      </c>
      <c r="AD22" s="47">
        <v>76.959999999999994</v>
      </c>
    </row>
    <row r="23" spans="1:30" x14ac:dyDescent="0.3">
      <c r="A23" s="3">
        <v>213</v>
      </c>
      <c r="B23" s="4" t="s">
        <v>21</v>
      </c>
      <c r="C23" s="48">
        <f t="shared" si="2"/>
        <v>100</v>
      </c>
      <c r="D23" s="48">
        <f t="shared" si="3"/>
        <v>99.946921443736713</v>
      </c>
      <c r="E23" s="48">
        <f t="shared" si="4"/>
        <v>99.867303609341832</v>
      </c>
      <c r="F23" s="48">
        <f t="shared" si="5"/>
        <v>99.681528662420376</v>
      </c>
      <c r="G23" s="48">
        <f t="shared" si="6"/>
        <v>99.840764331210181</v>
      </c>
      <c r="H23" s="48">
        <f t="shared" si="7"/>
        <v>99.814225053078559</v>
      </c>
      <c r="I23" s="48">
        <f t="shared" si="8"/>
        <v>99.893842887473468</v>
      </c>
      <c r="J23" s="49">
        <f t="shared" si="9"/>
        <v>100</v>
      </c>
      <c r="K23" s="49">
        <f t="shared" si="10"/>
        <v>99.627231704924469</v>
      </c>
      <c r="L23" s="49">
        <f t="shared" si="11"/>
        <v>99.587992937021781</v>
      </c>
      <c r="M23" s="49">
        <f t="shared" si="12"/>
        <v>100.67686874632136</v>
      </c>
      <c r="N23" s="49">
        <f t="shared" si="13"/>
        <v>100.65724936237002</v>
      </c>
      <c r="O23" s="49">
        <f t="shared" si="14"/>
        <v>100.6670590543457</v>
      </c>
      <c r="P23" s="49">
        <f t="shared" si="15"/>
        <v>100.41200706297822</v>
      </c>
      <c r="Q23" s="47">
        <v>37.68</v>
      </c>
      <c r="R23" s="47">
        <v>37.659999999999997</v>
      </c>
      <c r="S23" s="47">
        <v>37.630000000000003</v>
      </c>
      <c r="T23" s="47">
        <v>37.56</v>
      </c>
      <c r="U23" s="47">
        <v>37.619999999999997</v>
      </c>
      <c r="V23" s="47">
        <v>37.61</v>
      </c>
      <c r="W23" s="47">
        <v>37.64</v>
      </c>
      <c r="X23" s="47">
        <v>101.94</v>
      </c>
      <c r="Y23" s="47">
        <v>101.56</v>
      </c>
      <c r="Z23" s="47">
        <v>101.52</v>
      </c>
      <c r="AA23" s="47">
        <v>102.63</v>
      </c>
      <c r="AB23" s="47">
        <v>102.61</v>
      </c>
      <c r="AC23" s="47">
        <v>102.62</v>
      </c>
      <c r="AD23" s="47">
        <v>102.36</v>
      </c>
    </row>
    <row r="24" spans="1:30" x14ac:dyDescent="0.3">
      <c r="A24" s="3">
        <v>214</v>
      </c>
      <c r="B24" s="4" t="s">
        <v>22</v>
      </c>
      <c r="C24" s="48">
        <f t="shared" si="2"/>
        <v>100</v>
      </c>
      <c r="D24" s="48">
        <f t="shared" si="3"/>
        <v>99.818793683665533</v>
      </c>
      <c r="E24" s="48">
        <f t="shared" si="4"/>
        <v>99.741133833807908</v>
      </c>
      <c r="F24" s="48">
        <f t="shared" si="5"/>
        <v>97.877297437224954</v>
      </c>
      <c r="G24" s="48">
        <f t="shared" si="6"/>
        <v>97.514884804556033</v>
      </c>
      <c r="H24" s="48">
        <f t="shared" si="7"/>
        <v>97.566658037794454</v>
      </c>
      <c r="I24" s="48">
        <f t="shared" si="8"/>
        <v>97.644317887652079</v>
      </c>
      <c r="J24" s="49">
        <f t="shared" si="9"/>
        <v>100</v>
      </c>
      <c r="K24" s="49">
        <f t="shared" si="10"/>
        <v>99.466495945369189</v>
      </c>
      <c r="L24" s="49">
        <f t="shared" si="11"/>
        <v>99.466495945369189</v>
      </c>
      <c r="M24" s="49">
        <f t="shared" si="12"/>
        <v>99.338454972257793</v>
      </c>
      <c r="N24" s="49">
        <f t="shared" si="13"/>
        <v>99.338454972257793</v>
      </c>
      <c r="O24" s="49">
        <f t="shared" si="14"/>
        <v>99.423815620998724</v>
      </c>
      <c r="P24" s="49">
        <f t="shared" si="15"/>
        <v>98.954332052923604</v>
      </c>
      <c r="Q24" s="47">
        <v>38.630000000000003</v>
      </c>
      <c r="R24" s="47">
        <v>38.56</v>
      </c>
      <c r="S24" s="47">
        <v>38.53</v>
      </c>
      <c r="T24" s="47">
        <v>37.81</v>
      </c>
      <c r="U24" s="47">
        <v>37.67</v>
      </c>
      <c r="V24" s="47">
        <v>37.69</v>
      </c>
      <c r="W24" s="47">
        <v>37.72</v>
      </c>
      <c r="X24" s="47">
        <v>46.86</v>
      </c>
      <c r="Y24" s="47">
        <v>46.61</v>
      </c>
      <c r="Z24" s="47">
        <v>46.61</v>
      </c>
      <c r="AA24" s="47">
        <v>46.55</v>
      </c>
      <c r="AB24" s="47">
        <v>46.55</v>
      </c>
      <c r="AC24" s="47">
        <v>46.59</v>
      </c>
      <c r="AD24" s="47">
        <v>46.37</v>
      </c>
    </row>
    <row r="25" spans="1:30" x14ac:dyDescent="0.3">
      <c r="A25" s="3">
        <v>215</v>
      </c>
      <c r="B25" s="4" t="s">
        <v>23</v>
      </c>
      <c r="C25" s="48">
        <f t="shared" si="2"/>
        <v>100</v>
      </c>
      <c r="D25" s="48">
        <f t="shared" si="3"/>
        <v>99.871465295629818</v>
      </c>
      <c r="E25" s="48">
        <f t="shared" si="4"/>
        <v>99.871465295629818</v>
      </c>
      <c r="F25" s="48">
        <f t="shared" si="5"/>
        <v>98.393316195372748</v>
      </c>
      <c r="G25" s="48">
        <f t="shared" si="6"/>
        <v>98.457583547557832</v>
      </c>
      <c r="H25" s="48">
        <f t="shared" si="7"/>
        <v>98.457583547557832</v>
      </c>
      <c r="I25" s="48">
        <f t="shared" si="8"/>
        <v>98.393316195372748</v>
      </c>
      <c r="J25" s="49">
        <f t="shared" si="9"/>
        <v>100</v>
      </c>
      <c r="K25" s="49">
        <f t="shared" si="10"/>
        <v>99.668447227850436</v>
      </c>
      <c r="L25" s="49">
        <f t="shared" si="11"/>
        <v>99.650027629397684</v>
      </c>
      <c r="M25" s="49">
        <f t="shared" si="12"/>
        <v>100.07367839381102</v>
      </c>
      <c r="N25" s="49">
        <f t="shared" si="13"/>
        <v>100.18419598452753</v>
      </c>
      <c r="O25" s="49">
        <f t="shared" si="14"/>
        <v>100.20261558298029</v>
      </c>
      <c r="P25" s="49">
        <f t="shared" si="15"/>
        <v>100.14735678762203</v>
      </c>
      <c r="Q25" s="47">
        <v>15.56</v>
      </c>
      <c r="R25" s="47">
        <v>15.54</v>
      </c>
      <c r="S25" s="47">
        <v>15.54</v>
      </c>
      <c r="T25" s="47">
        <v>15.31</v>
      </c>
      <c r="U25" s="47">
        <v>15.32</v>
      </c>
      <c r="V25" s="47">
        <v>15.32</v>
      </c>
      <c r="W25" s="47">
        <v>15.31</v>
      </c>
      <c r="X25" s="47">
        <v>54.29</v>
      </c>
      <c r="Y25" s="47">
        <v>54.11</v>
      </c>
      <c r="Z25" s="47">
        <v>54.1</v>
      </c>
      <c r="AA25" s="47">
        <v>54.33</v>
      </c>
      <c r="AB25" s="47">
        <v>54.39</v>
      </c>
      <c r="AC25" s="47">
        <v>54.4</v>
      </c>
      <c r="AD25" s="47">
        <v>54.37</v>
      </c>
    </row>
    <row r="26" spans="1:30" x14ac:dyDescent="0.3">
      <c r="A26" s="3">
        <v>216</v>
      </c>
      <c r="B26" s="4" t="s">
        <v>24</v>
      </c>
      <c r="C26" s="48">
        <f t="shared" si="2"/>
        <v>100</v>
      </c>
      <c r="D26" s="48">
        <f t="shared" si="3"/>
        <v>100</v>
      </c>
      <c r="E26" s="48">
        <f t="shared" si="4"/>
        <v>100</v>
      </c>
      <c r="F26" s="48">
        <f t="shared" si="5"/>
        <v>97.093023255813947</v>
      </c>
      <c r="G26" s="48">
        <f t="shared" si="6"/>
        <v>96.705426356589143</v>
      </c>
      <c r="H26" s="48">
        <f t="shared" si="7"/>
        <v>98.062015503875955</v>
      </c>
      <c r="I26" s="48">
        <f t="shared" si="8"/>
        <v>97.868217054263567</v>
      </c>
      <c r="J26" s="49">
        <f t="shared" si="9"/>
        <v>100</v>
      </c>
      <c r="K26" s="49">
        <f t="shared" si="10"/>
        <v>99.625204966034204</v>
      </c>
      <c r="L26" s="49">
        <f t="shared" si="11"/>
        <v>99.297259311314136</v>
      </c>
      <c r="M26" s="49">
        <f t="shared" si="12"/>
        <v>99.71890372452566</v>
      </c>
      <c r="N26" s="49">
        <f t="shared" si="13"/>
        <v>99.836027172639973</v>
      </c>
      <c r="O26" s="49">
        <f t="shared" si="14"/>
        <v>99.625204966034204</v>
      </c>
      <c r="P26" s="49">
        <f t="shared" si="15"/>
        <v>99.508081517919891</v>
      </c>
      <c r="Q26" s="47">
        <v>5.16</v>
      </c>
      <c r="R26" s="47">
        <v>5.16</v>
      </c>
      <c r="S26" s="47">
        <v>5.16</v>
      </c>
      <c r="T26" s="47">
        <v>5.01</v>
      </c>
      <c r="U26" s="47">
        <v>4.99</v>
      </c>
      <c r="V26" s="47">
        <v>5.0599999999999996</v>
      </c>
      <c r="W26" s="47">
        <v>5.05</v>
      </c>
      <c r="X26" s="47">
        <v>42.69</v>
      </c>
      <c r="Y26" s="47">
        <v>42.53</v>
      </c>
      <c r="Z26" s="47">
        <v>42.39</v>
      </c>
      <c r="AA26" s="47">
        <v>42.57</v>
      </c>
      <c r="AB26" s="47">
        <v>42.62</v>
      </c>
      <c r="AC26" s="47">
        <v>42.53</v>
      </c>
      <c r="AD26" s="47">
        <v>42.48</v>
      </c>
    </row>
    <row r="27" spans="1:30" x14ac:dyDescent="0.3">
      <c r="A27" s="3">
        <v>217</v>
      </c>
      <c r="B27" s="4" t="s">
        <v>25</v>
      </c>
      <c r="C27" s="48">
        <f t="shared" si="2"/>
        <v>100</v>
      </c>
      <c r="D27" s="48">
        <f t="shared" si="3"/>
        <v>100</v>
      </c>
      <c r="E27" s="48">
        <f t="shared" si="4"/>
        <v>100</v>
      </c>
      <c r="F27" s="48">
        <f t="shared" si="5"/>
        <v>100</v>
      </c>
      <c r="G27" s="48">
        <f t="shared" si="6"/>
        <v>100</v>
      </c>
      <c r="H27" s="48">
        <f t="shared" si="7"/>
        <v>100</v>
      </c>
      <c r="I27" s="48">
        <f t="shared" si="8"/>
        <v>100</v>
      </c>
      <c r="J27" s="49">
        <f t="shared" si="9"/>
        <v>100</v>
      </c>
      <c r="K27" s="49">
        <f t="shared" si="10"/>
        <v>99.770747363594694</v>
      </c>
      <c r="L27" s="49">
        <f t="shared" si="11"/>
        <v>99.679046309032557</v>
      </c>
      <c r="M27" s="49">
        <f t="shared" si="12"/>
        <v>99.403943145346176</v>
      </c>
      <c r="N27" s="49">
        <f t="shared" si="13"/>
        <v>99.679046309032557</v>
      </c>
      <c r="O27" s="49">
        <f t="shared" si="14"/>
        <v>100.18340210912426</v>
      </c>
      <c r="P27" s="49">
        <f t="shared" si="15"/>
        <v>99.862448418156816</v>
      </c>
      <c r="Q27" s="47">
        <v>1.35</v>
      </c>
      <c r="R27" s="47">
        <v>1.35</v>
      </c>
      <c r="S27" s="47">
        <v>1.35</v>
      </c>
      <c r="T27" s="47">
        <v>1.35</v>
      </c>
      <c r="U27" s="47">
        <v>1.35</v>
      </c>
      <c r="V27" s="47">
        <v>1.35</v>
      </c>
      <c r="W27" s="47">
        <v>1.35</v>
      </c>
      <c r="X27" s="47">
        <v>21.81</v>
      </c>
      <c r="Y27" s="47">
        <v>21.76</v>
      </c>
      <c r="Z27" s="47">
        <v>21.74</v>
      </c>
      <c r="AA27" s="47">
        <v>21.68</v>
      </c>
      <c r="AB27" s="47">
        <v>21.74</v>
      </c>
      <c r="AC27" s="47">
        <v>21.85</v>
      </c>
      <c r="AD27" s="47">
        <v>21.78</v>
      </c>
    </row>
    <row r="28" spans="1:30" x14ac:dyDescent="0.3">
      <c r="A28" s="3">
        <v>219</v>
      </c>
      <c r="B28" s="4" t="s">
        <v>26</v>
      </c>
      <c r="C28" s="48">
        <f t="shared" si="2"/>
        <v>100</v>
      </c>
      <c r="D28" s="48">
        <f t="shared" si="3"/>
        <v>100.54421768707483</v>
      </c>
      <c r="E28" s="48">
        <f t="shared" si="4"/>
        <v>100.27210884353742</v>
      </c>
      <c r="F28" s="48">
        <f t="shared" si="5"/>
        <v>100.61224489795919</v>
      </c>
      <c r="G28" s="48">
        <f t="shared" si="6"/>
        <v>99.72789115646259</v>
      </c>
      <c r="H28" s="48">
        <f t="shared" si="7"/>
        <v>99.863945578231295</v>
      </c>
      <c r="I28" s="48">
        <f t="shared" si="8"/>
        <v>98.299319727891159</v>
      </c>
      <c r="J28" s="49">
        <f t="shared" si="9"/>
        <v>100</v>
      </c>
      <c r="K28" s="49">
        <f t="shared" si="10"/>
        <v>99.832144355853956</v>
      </c>
      <c r="L28" s="49">
        <f t="shared" si="11"/>
        <v>99.798573227024761</v>
      </c>
      <c r="M28" s="49">
        <f t="shared" si="12"/>
        <v>99.806966009232056</v>
      </c>
      <c r="N28" s="49">
        <f t="shared" si="13"/>
        <v>100.78892152748635</v>
      </c>
      <c r="O28" s="49">
        <f t="shared" si="14"/>
        <v>100.84767100293747</v>
      </c>
      <c r="P28" s="49">
        <f t="shared" si="15"/>
        <v>100.96516995383969</v>
      </c>
      <c r="Q28" s="47">
        <v>14.7</v>
      </c>
      <c r="R28" s="47">
        <v>14.78</v>
      </c>
      <c r="S28" s="47">
        <v>14.74</v>
      </c>
      <c r="T28" s="47">
        <v>14.79</v>
      </c>
      <c r="U28" s="47">
        <v>14.66</v>
      </c>
      <c r="V28" s="47">
        <v>14.68</v>
      </c>
      <c r="W28" s="47">
        <v>14.45</v>
      </c>
      <c r="X28" s="47">
        <v>119.15</v>
      </c>
      <c r="Y28" s="47">
        <v>118.95</v>
      </c>
      <c r="Z28" s="47">
        <v>118.91</v>
      </c>
      <c r="AA28" s="47">
        <v>118.92</v>
      </c>
      <c r="AB28" s="47">
        <v>120.09</v>
      </c>
      <c r="AC28" s="47">
        <v>120.16</v>
      </c>
      <c r="AD28" s="47">
        <v>120.3</v>
      </c>
    </row>
    <row r="29" spans="1:30" x14ac:dyDescent="0.3">
      <c r="A29" s="3">
        <v>220</v>
      </c>
      <c r="B29" s="4" t="s">
        <v>27</v>
      </c>
      <c r="C29" s="48">
        <f t="shared" si="2"/>
        <v>100</v>
      </c>
      <c r="D29" s="48">
        <f t="shared" si="3"/>
        <v>99.712368168744007</v>
      </c>
      <c r="E29" s="48">
        <f t="shared" si="4"/>
        <v>99.52061361457335</v>
      </c>
      <c r="F29" s="48">
        <f t="shared" si="5"/>
        <v>99.616490891658685</v>
      </c>
      <c r="G29" s="48">
        <f t="shared" si="6"/>
        <v>100</v>
      </c>
      <c r="H29" s="48">
        <f t="shared" si="7"/>
        <v>99.712368168744007</v>
      </c>
      <c r="I29" s="48">
        <f t="shared" si="8"/>
        <v>99.712368168744007</v>
      </c>
      <c r="J29" s="49">
        <f t="shared" si="9"/>
        <v>100</v>
      </c>
      <c r="K29" s="49">
        <f t="shared" si="10"/>
        <v>99.635634906175994</v>
      </c>
      <c r="L29" s="49">
        <f t="shared" si="11"/>
        <v>99.471670613955183</v>
      </c>
      <c r="M29" s="49">
        <f t="shared" si="12"/>
        <v>99.034432501366368</v>
      </c>
      <c r="N29" s="49">
        <f t="shared" si="13"/>
        <v>98.99799599198397</v>
      </c>
      <c r="O29" s="49">
        <f t="shared" si="14"/>
        <v>99.034432501366368</v>
      </c>
      <c r="P29" s="49">
        <f t="shared" si="15"/>
        <v>98.852249954454365</v>
      </c>
      <c r="Q29" s="47">
        <v>10.43</v>
      </c>
      <c r="R29" s="47">
        <v>10.4</v>
      </c>
      <c r="S29" s="47">
        <v>10.38</v>
      </c>
      <c r="T29" s="47">
        <v>10.39</v>
      </c>
      <c r="U29" s="47">
        <v>10.43</v>
      </c>
      <c r="V29" s="47">
        <v>10.4</v>
      </c>
      <c r="W29" s="47">
        <v>10.4</v>
      </c>
      <c r="X29" s="47">
        <v>54.89</v>
      </c>
      <c r="Y29" s="47">
        <v>54.69</v>
      </c>
      <c r="Z29" s="47">
        <v>54.6</v>
      </c>
      <c r="AA29" s="47">
        <v>54.36</v>
      </c>
      <c r="AB29" s="47">
        <v>54.34</v>
      </c>
      <c r="AC29" s="47">
        <v>54.36</v>
      </c>
      <c r="AD29" s="47">
        <v>54.26</v>
      </c>
    </row>
    <row r="30" spans="1:30" x14ac:dyDescent="0.3">
      <c r="A30" s="3">
        <v>221</v>
      </c>
      <c r="B30" s="4" t="s">
        <v>28</v>
      </c>
      <c r="C30" s="48">
        <f t="shared" si="2"/>
        <v>100</v>
      </c>
      <c r="D30" s="48">
        <f t="shared" si="3"/>
        <v>100.40922247729314</v>
      </c>
      <c r="E30" s="48">
        <f t="shared" si="4"/>
        <v>100.41920351332469</v>
      </c>
      <c r="F30" s="48">
        <f t="shared" si="5"/>
        <v>100.68869148617627</v>
      </c>
      <c r="G30" s="48">
        <f t="shared" si="6"/>
        <v>100.76853977442859</v>
      </c>
      <c r="H30" s="48">
        <f t="shared" si="7"/>
        <v>100.75855873839704</v>
      </c>
      <c r="I30" s="48">
        <f t="shared" si="8"/>
        <v>100.62880526998703</v>
      </c>
      <c r="J30" s="49">
        <f t="shared" si="9"/>
        <v>100</v>
      </c>
      <c r="K30" s="49">
        <f t="shared" si="10"/>
        <v>99.981767180925672</v>
      </c>
      <c r="L30" s="49">
        <f t="shared" si="11"/>
        <v>99.973352033660589</v>
      </c>
      <c r="M30" s="49">
        <f t="shared" si="12"/>
        <v>100.05049088359046</v>
      </c>
      <c r="N30" s="49">
        <f t="shared" si="13"/>
        <v>100.07713884992988</v>
      </c>
      <c r="O30" s="49">
        <f t="shared" si="14"/>
        <v>100.04067321178121</v>
      </c>
      <c r="P30" s="49">
        <f t="shared" si="15"/>
        <v>100.2538569424965</v>
      </c>
      <c r="Q30" s="47">
        <v>100.19</v>
      </c>
      <c r="R30" s="47">
        <v>100.6</v>
      </c>
      <c r="S30" s="47">
        <v>100.61</v>
      </c>
      <c r="T30" s="47">
        <v>100.88</v>
      </c>
      <c r="U30" s="47">
        <v>100.96</v>
      </c>
      <c r="V30" s="47">
        <v>100.95</v>
      </c>
      <c r="W30" s="47">
        <v>100.82</v>
      </c>
      <c r="X30" s="47">
        <v>713</v>
      </c>
      <c r="Y30" s="47">
        <v>712.87</v>
      </c>
      <c r="Z30" s="47">
        <v>712.81</v>
      </c>
      <c r="AA30" s="47">
        <v>713.36</v>
      </c>
      <c r="AB30" s="47">
        <v>713.55</v>
      </c>
      <c r="AC30" s="47">
        <v>713.29</v>
      </c>
      <c r="AD30" s="47">
        <v>714.81</v>
      </c>
    </row>
    <row r="31" spans="1:30" x14ac:dyDescent="0.3">
      <c r="A31" s="3">
        <v>226</v>
      </c>
      <c r="B31" s="4" t="s">
        <v>29</v>
      </c>
      <c r="C31" s="48">
        <f t="shared" si="2"/>
        <v>100</v>
      </c>
      <c r="D31" s="48">
        <f t="shared" si="3"/>
        <v>100.0697350069735</v>
      </c>
      <c r="E31" s="48">
        <f t="shared" si="4"/>
        <v>100</v>
      </c>
      <c r="F31" s="48">
        <f t="shared" si="5"/>
        <v>99.595536959553698</v>
      </c>
      <c r="G31" s="48">
        <f t="shared" si="6"/>
        <v>99.609483960948396</v>
      </c>
      <c r="H31" s="48">
        <f t="shared" si="7"/>
        <v>99.567642956764288</v>
      </c>
      <c r="I31" s="48">
        <f t="shared" si="8"/>
        <v>99.609483960948396</v>
      </c>
      <c r="J31" s="49">
        <f t="shared" si="9"/>
        <v>100</v>
      </c>
      <c r="K31" s="49">
        <f t="shared" si="10"/>
        <v>100</v>
      </c>
      <c r="L31" s="49">
        <f t="shared" si="11"/>
        <v>99.945671858022465</v>
      </c>
      <c r="M31" s="49">
        <f t="shared" si="12"/>
        <v>100.25353132922854</v>
      </c>
      <c r="N31" s="49">
        <f t="shared" si="13"/>
        <v>100.2897500905469</v>
      </c>
      <c r="O31" s="49">
        <f t="shared" si="14"/>
        <v>100.23542194856937</v>
      </c>
      <c r="P31" s="49">
        <f t="shared" si="15"/>
        <v>100.18109380659182</v>
      </c>
      <c r="Q31" s="47">
        <v>71.7</v>
      </c>
      <c r="R31" s="47">
        <v>71.75</v>
      </c>
      <c r="S31" s="47">
        <v>71.7</v>
      </c>
      <c r="T31" s="47">
        <v>71.41</v>
      </c>
      <c r="U31" s="47">
        <v>71.42</v>
      </c>
      <c r="V31" s="47">
        <v>71.39</v>
      </c>
      <c r="W31" s="47">
        <v>71.42</v>
      </c>
      <c r="X31" s="47">
        <v>110.44</v>
      </c>
      <c r="Y31" s="47">
        <v>110.44</v>
      </c>
      <c r="Z31" s="47">
        <v>110.38</v>
      </c>
      <c r="AA31" s="47">
        <v>110.72</v>
      </c>
      <c r="AB31" s="47">
        <v>110.76</v>
      </c>
      <c r="AC31" s="47">
        <v>110.7</v>
      </c>
      <c r="AD31" s="47">
        <v>110.64</v>
      </c>
    </row>
    <row r="32" spans="1:30" x14ac:dyDescent="0.3">
      <c r="A32" s="3">
        <v>227</v>
      </c>
      <c r="B32" s="4" t="s">
        <v>30</v>
      </c>
      <c r="C32" s="48">
        <f t="shared" si="2"/>
        <v>100</v>
      </c>
      <c r="D32" s="48">
        <f t="shared" si="3"/>
        <v>100.18294914013904</v>
      </c>
      <c r="E32" s="48">
        <f t="shared" si="4"/>
        <v>100.10976948408343</v>
      </c>
      <c r="F32" s="48">
        <f t="shared" si="5"/>
        <v>98.938894987193564</v>
      </c>
      <c r="G32" s="48">
        <f t="shared" si="6"/>
        <v>99.012074643249179</v>
      </c>
      <c r="H32" s="48">
        <f t="shared" si="7"/>
        <v>98.975484815221378</v>
      </c>
      <c r="I32" s="48">
        <f t="shared" si="8"/>
        <v>98.75594584705452</v>
      </c>
      <c r="J32" s="49">
        <f t="shared" si="9"/>
        <v>100</v>
      </c>
      <c r="K32" s="49">
        <f t="shared" si="10"/>
        <v>99.864116232883873</v>
      </c>
      <c r="L32" s="49">
        <f t="shared" si="11"/>
        <v>99.853663635413398</v>
      </c>
      <c r="M32" s="49">
        <f t="shared" si="12"/>
        <v>100.17769415699802</v>
      </c>
      <c r="N32" s="49">
        <f t="shared" si="13"/>
        <v>100.20905194940943</v>
      </c>
      <c r="O32" s="49">
        <f t="shared" si="14"/>
        <v>100.24040974182084</v>
      </c>
      <c r="P32" s="49">
        <f t="shared" si="15"/>
        <v>100.15678896205706</v>
      </c>
      <c r="Q32" s="47">
        <v>27.33</v>
      </c>
      <c r="R32" s="47">
        <v>27.38</v>
      </c>
      <c r="S32" s="47">
        <v>27.36</v>
      </c>
      <c r="T32" s="47">
        <v>27.04</v>
      </c>
      <c r="U32" s="47">
        <v>27.06</v>
      </c>
      <c r="V32" s="47">
        <v>27.05</v>
      </c>
      <c r="W32" s="47">
        <v>26.99</v>
      </c>
      <c r="X32" s="47">
        <v>95.67</v>
      </c>
      <c r="Y32" s="47">
        <v>95.54</v>
      </c>
      <c r="Z32" s="47">
        <v>95.53</v>
      </c>
      <c r="AA32" s="47">
        <v>95.84</v>
      </c>
      <c r="AB32" s="47">
        <v>95.87</v>
      </c>
      <c r="AC32" s="47">
        <v>95.9</v>
      </c>
      <c r="AD32" s="47">
        <v>95.82</v>
      </c>
    </row>
    <row r="33" spans="1:30" x14ac:dyDescent="0.3">
      <c r="A33" s="3">
        <v>228</v>
      </c>
      <c r="B33" s="4" t="s">
        <v>31</v>
      </c>
      <c r="C33" s="48">
        <f t="shared" si="2"/>
        <v>100</v>
      </c>
      <c r="D33" s="48">
        <f t="shared" si="3"/>
        <v>99.487179487179489</v>
      </c>
      <c r="E33" s="48">
        <f t="shared" si="4"/>
        <v>99.487179487179489</v>
      </c>
      <c r="F33" s="48">
        <f t="shared" si="5"/>
        <v>106.32478632478633</v>
      </c>
      <c r="G33" s="48">
        <f t="shared" si="6"/>
        <v>106.32478632478633</v>
      </c>
      <c r="H33" s="48">
        <f t="shared" si="7"/>
        <v>106.4957264957265</v>
      </c>
      <c r="I33" s="48">
        <f t="shared" si="8"/>
        <v>107.00854700854701</v>
      </c>
      <c r="J33" s="49">
        <f t="shared" si="9"/>
        <v>100</v>
      </c>
      <c r="K33" s="49">
        <f t="shared" si="10"/>
        <v>99.648711943793899</v>
      </c>
      <c r="L33" s="49">
        <f t="shared" si="11"/>
        <v>99.625292740046831</v>
      </c>
      <c r="M33" s="49">
        <f t="shared" si="12"/>
        <v>99.391100702576111</v>
      </c>
      <c r="N33" s="49">
        <f t="shared" si="13"/>
        <v>99.391100702576111</v>
      </c>
      <c r="O33" s="49">
        <f t="shared" si="14"/>
        <v>99.367681498829029</v>
      </c>
      <c r="P33" s="49">
        <f t="shared" si="15"/>
        <v>99.227166276346594</v>
      </c>
      <c r="Q33" s="47">
        <v>5.85</v>
      </c>
      <c r="R33" s="47">
        <v>5.82</v>
      </c>
      <c r="S33" s="47">
        <v>5.82</v>
      </c>
      <c r="T33" s="47">
        <v>6.22</v>
      </c>
      <c r="U33" s="47">
        <v>6.22</v>
      </c>
      <c r="V33" s="47">
        <v>6.23</v>
      </c>
      <c r="W33" s="47">
        <v>6.26</v>
      </c>
      <c r="X33" s="47">
        <v>42.7</v>
      </c>
      <c r="Y33" s="47">
        <v>42.55</v>
      </c>
      <c r="Z33" s="47">
        <v>42.54</v>
      </c>
      <c r="AA33" s="47">
        <v>42.44</v>
      </c>
      <c r="AB33" s="47">
        <v>42.44</v>
      </c>
      <c r="AC33" s="47">
        <v>42.43</v>
      </c>
      <c r="AD33" s="47">
        <v>42.37</v>
      </c>
    </row>
    <row r="34" spans="1:30" x14ac:dyDescent="0.3">
      <c r="A34" s="3">
        <v>229</v>
      </c>
      <c r="B34" s="4" t="s">
        <v>32</v>
      </c>
      <c r="C34" s="48">
        <f t="shared" si="2"/>
        <v>100</v>
      </c>
      <c r="D34" s="48">
        <f t="shared" si="3"/>
        <v>100.03298153034301</v>
      </c>
      <c r="E34" s="48">
        <f t="shared" si="4"/>
        <v>99.670184696569919</v>
      </c>
      <c r="F34" s="48">
        <f t="shared" si="5"/>
        <v>99.703166226912927</v>
      </c>
      <c r="G34" s="48">
        <f t="shared" si="6"/>
        <v>100.95646437994723</v>
      </c>
      <c r="H34" s="48">
        <f t="shared" si="7"/>
        <v>100.92348284960423</v>
      </c>
      <c r="I34" s="48">
        <f t="shared" si="8"/>
        <v>100.95646437994723</v>
      </c>
      <c r="J34" s="49">
        <f t="shared" si="9"/>
        <v>100</v>
      </c>
      <c r="K34" s="49">
        <f t="shared" si="10"/>
        <v>99.787333023193995</v>
      </c>
      <c r="L34" s="49">
        <f t="shared" si="11"/>
        <v>99.760749651093249</v>
      </c>
      <c r="M34" s="49">
        <f t="shared" si="12"/>
        <v>99.661062005715422</v>
      </c>
      <c r="N34" s="49">
        <f t="shared" si="13"/>
        <v>99.50820761613609</v>
      </c>
      <c r="O34" s="49">
        <f t="shared" si="14"/>
        <v>99.587957732438355</v>
      </c>
      <c r="P34" s="49">
        <f t="shared" si="15"/>
        <v>99.561374360337609</v>
      </c>
      <c r="Q34" s="47">
        <v>30.32</v>
      </c>
      <c r="R34" s="47">
        <v>30.33</v>
      </c>
      <c r="S34" s="47">
        <v>30.22</v>
      </c>
      <c r="T34" s="47">
        <v>30.23</v>
      </c>
      <c r="U34" s="47">
        <v>30.61</v>
      </c>
      <c r="V34" s="47">
        <v>30.6</v>
      </c>
      <c r="W34" s="47">
        <v>30.61</v>
      </c>
      <c r="X34" s="47">
        <v>150.47</v>
      </c>
      <c r="Y34" s="47">
        <v>150.15</v>
      </c>
      <c r="Z34" s="47">
        <v>150.11000000000001</v>
      </c>
      <c r="AA34" s="47">
        <v>149.96</v>
      </c>
      <c r="AB34" s="47">
        <v>149.72999999999999</v>
      </c>
      <c r="AC34" s="47">
        <v>149.85</v>
      </c>
      <c r="AD34" s="47">
        <v>149.81</v>
      </c>
    </row>
    <row r="35" spans="1:30" x14ac:dyDescent="0.3">
      <c r="A35" s="3">
        <v>230</v>
      </c>
      <c r="B35" s="4" t="s">
        <v>33</v>
      </c>
      <c r="C35" s="48">
        <f t="shared" si="2"/>
        <v>100</v>
      </c>
      <c r="D35" s="48">
        <f t="shared" si="3"/>
        <v>100</v>
      </c>
      <c r="E35" s="48">
        <f t="shared" si="4"/>
        <v>99.837398373983731</v>
      </c>
      <c r="F35" s="48">
        <f t="shared" si="5"/>
        <v>97.560975609756099</v>
      </c>
      <c r="G35" s="48">
        <f t="shared" si="6"/>
        <v>96.58536585365853</v>
      </c>
      <c r="H35" s="48">
        <f t="shared" si="7"/>
        <v>96.58536585365853</v>
      </c>
      <c r="I35" s="48">
        <f t="shared" si="8"/>
        <v>93.333333333333329</v>
      </c>
      <c r="J35" s="49">
        <f t="shared" si="9"/>
        <v>100</v>
      </c>
      <c r="K35" s="49">
        <f t="shared" si="10"/>
        <v>99.956831426721351</v>
      </c>
      <c r="L35" s="49">
        <f t="shared" si="11"/>
        <v>99.913662853442702</v>
      </c>
      <c r="M35" s="49">
        <f t="shared" si="12"/>
        <v>100.41010144614721</v>
      </c>
      <c r="N35" s="49">
        <f t="shared" si="13"/>
        <v>100.36693287286856</v>
      </c>
      <c r="O35" s="49">
        <f t="shared" si="14"/>
        <v>100.51802287934385</v>
      </c>
      <c r="P35" s="49">
        <f t="shared" si="15"/>
        <v>100.25901143967192</v>
      </c>
      <c r="Q35" s="47">
        <v>6.15</v>
      </c>
      <c r="R35" s="47">
        <v>6.15</v>
      </c>
      <c r="S35" s="47">
        <v>6.14</v>
      </c>
      <c r="T35" s="47">
        <v>6</v>
      </c>
      <c r="U35" s="47">
        <v>5.94</v>
      </c>
      <c r="V35" s="47">
        <v>5.94</v>
      </c>
      <c r="W35" s="47">
        <v>5.74</v>
      </c>
      <c r="X35" s="47">
        <v>46.33</v>
      </c>
      <c r="Y35" s="47">
        <v>46.31</v>
      </c>
      <c r="Z35" s="47">
        <v>46.29</v>
      </c>
      <c r="AA35" s="47">
        <v>46.52</v>
      </c>
      <c r="AB35" s="47">
        <v>46.5</v>
      </c>
      <c r="AC35" s="47">
        <v>46.57</v>
      </c>
      <c r="AD35" s="47">
        <v>46.45</v>
      </c>
    </row>
    <row r="36" spans="1:30" x14ac:dyDescent="0.3">
      <c r="A36" s="3">
        <v>231</v>
      </c>
      <c r="B36" s="4" t="s">
        <v>34</v>
      </c>
      <c r="C36" s="48">
        <f t="shared" si="2"/>
        <v>100</v>
      </c>
      <c r="D36" s="48">
        <f t="shared" si="3"/>
        <v>100.04885197850514</v>
      </c>
      <c r="E36" s="48">
        <f t="shared" si="4"/>
        <v>99.462628236443578</v>
      </c>
      <c r="F36" s="48">
        <f t="shared" si="5"/>
        <v>97.31314118221789</v>
      </c>
      <c r="G36" s="48">
        <f t="shared" si="6"/>
        <v>96.971177332681989</v>
      </c>
      <c r="H36" s="48">
        <f t="shared" si="7"/>
        <v>96.384953590620427</v>
      </c>
      <c r="I36" s="48">
        <f t="shared" si="8"/>
        <v>96.18954567659992</v>
      </c>
      <c r="J36" s="49">
        <f t="shared" si="9"/>
        <v>100</v>
      </c>
      <c r="K36" s="49">
        <f t="shared" si="10"/>
        <v>99.798927613941018</v>
      </c>
      <c r="L36" s="49">
        <f t="shared" si="11"/>
        <v>99.865951742627345</v>
      </c>
      <c r="M36" s="49">
        <f t="shared" si="12"/>
        <v>102.17828418230563</v>
      </c>
      <c r="N36" s="49">
        <f t="shared" si="13"/>
        <v>102.24530831099196</v>
      </c>
      <c r="O36" s="49">
        <f t="shared" si="14"/>
        <v>101.97721179624665</v>
      </c>
      <c r="P36" s="49">
        <f t="shared" si="15"/>
        <v>101.80965147453084</v>
      </c>
      <c r="Q36" s="47">
        <v>20.47</v>
      </c>
      <c r="R36" s="47">
        <v>20.48</v>
      </c>
      <c r="S36" s="47">
        <v>20.36</v>
      </c>
      <c r="T36" s="47">
        <v>19.920000000000002</v>
      </c>
      <c r="U36" s="47">
        <v>19.850000000000001</v>
      </c>
      <c r="V36" s="47">
        <v>19.73</v>
      </c>
      <c r="W36" s="47">
        <v>19.690000000000001</v>
      </c>
      <c r="X36" s="47">
        <v>29.84</v>
      </c>
      <c r="Y36" s="47">
        <v>29.78</v>
      </c>
      <c r="Z36" s="47">
        <v>29.8</v>
      </c>
      <c r="AA36" s="47">
        <v>30.49</v>
      </c>
      <c r="AB36" s="47">
        <v>30.51</v>
      </c>
      <c r="AC36" s="47">
        <v>30.43</v>
      </c>
      <c r="AD36" s="47">
        <v>30.38</v>
      </c>
    </row>
    <row r="37" spans="1:30" x14ac:dyDescent="0.3">
      <c r="A37" s="3">
        <v>233</v>
      </c>
      <c r="B37" s="4" t="s">
        <v>35</v>
      </c>
      <c r="C37" s="48">
        <f t="shared" si="2"/>
        <v>100</v>
      </c>
      <c r="D37" s="48">
        <f t="shared" si="3"/>
        <v>102.26595110316039</v>
      </c>
      <c r="E37" s="48">
        <f t="shared" si="4"/>
        <v>102.26595110316039</v>
      </c>
      <c r="F37" s="48">
        <f t="shared" si="5"/>
        <v>102.32558139534883</v>
      </c>
      <c r="G37" s="48">
        <f t="shared" si="6"/>
        <v>102.32558139534883</v>
      </c>
      <c r="H37" s="48">
        <f t="shared" si="7"/>
        <v>102.32558139534883</v>
      </c>
      <c r="I37" s="48">
        <f t="shared" si="8"/>
        <v>100.65593321407275</v>
      </c>
      <c r="J37" s="49">
        <f t="shared" si="9"/>
        <v>100</v>
      </c>
      <c r="K37" s="49">
        <f t="shared" si="10"/>
        <v>99.505475097138813</v>
      </c>
      <c r="L37" s="49">
        <f t="shared" si="11"/>
        <v>99.498410455669372</v>
      </c>
      <c r="M37" s="49">
        <f t="shared" si="12"/>
        <v>99.420699399505452</v>
      </c>
      <c r="N37" s="49">
        <f t="shared" si="13"/>
        <v>99.456022606852699</v>
      </c>
      <c r="O37" s="49">
        <f t="shared" si="14"/>
        <v>99.357117626280441</v>
      </c>
      <c r="P37" s="49">
        <f t="shared" si="15"/>
        <v>99.342988343341574</v>
      </c>
      <c r="Q37" s="47">
        <v>16.77</v>
      </c>
      <c r="R37" s="47">
        <v>17.149999999999999</v>
      </c>
      <c r="S37" s="47">
        <v>17.149999999999999</v>
      </c>
      <c r="T37" s="47">
        <v>17.16</v>
      </c>
      <c r="U37" s="47">
        <v>17.16</v>
      </c>
      <c r="V37" s="47">
        <v>17.16</v>
      </c>
      <c r="W37" s="47">
        <v>16.88</v>
      </c>
      <c r="X37" s="47">
        <v>141.55000000000001</v>
      </c>
      <c r="Y37" s="47">
        <v>140.85</v>
      </c>
      <c r="Z37" s="47">
        <v>140.84</v>
      </c>
      <c r="AA37" s="47">
        <v>140.72999999999999</v>
      </c>
      <c r="AB37" s="47">
        <v>140.78</v>
      </c>
      <c r="AC37" s="47">
        <v>140.63999999999999</v>
      </c>
      <c r="AD37" s="47">
        <v>140.62</v>
      </c>
    </row>
    <row r="38" spans="1:30" x14ac:dyDescent="0.3">
      <c r="A38" s="3">
        <v>234</v>
      </c>
      <c r="B38" s="4" t="s">
        <v>36</v>
      </c>
      <c r="C38" s="48">
        <f t="shared" si="2"/>
        <v>100</v>
      </c>
      <c r="D38" s="48">
        <f t="shared" si="3"/>
        <v>100</v>
      </c>
      <c r="E38" s="48">
        <f t="shared" si="4"/>
        <v>100.03789314134141</v>
      </c>
      <c r="F38" s="48">
        <f t="shared" si="5"/>
        <v>100.07578628268283</v>
      </c>
      <c r="G38" s="48">
        <f t="shared" si="6"/>
        <v>100.03789314134141</v>
      </c>
      <c r="H38" s="48">
        <f t="shared" si="7"/>
        <v>100.03789314134141</v>
      </c>
      <c r="I38" s="48">
        <f t="shared" si="8"/>
        <v>99.128457749147401</v>
      </c>
      <c r="J38" s="49">
        <f t="shared" si="9"/>
        <v>99.999999999999986</v>
      </c>
      <c r="K38" s="49">
        <f t="shared" si="10"/>
        <v>99.893253629376588</v>
      </c>
      <c r="L38" s="49">
        <f t="shared" si="11"/>
        <v>99.78650725875319</v>
      </c>
      <c r="M38" s="49">
        <f t="shared" si="12"/>
        <v>99.78650725875319</v>
      </c>
      <c r="N38" s="49">
        <f t="shared" si="13"/>
        <v>99.78650725875319</v>
      </c>
      <c r="O38" s="49">
        <f t="shared" si="14"/>
        <v>99.914602903501276</v>
      </c>
      <c r="P38" s="49">
        <f t="shared" si="15"/>
        <v>99.829205807002552</v>
      </c>
      <c r="Q38" s="47">
        <v>26.39</v>
      </c>
      <c r="R38" s="47">
        <v>26.39</v>
      </c>
      <c r="S38" s="47">
        <v>26.4</v>
      </c>
      <c r="T38" s="47">
        <v>26.41</v>
      </c>
      <c r="U38" s="47">
        <v>26.4</v>
      </c>
      <c r="V38" s="47">
        <v>26.4</v>
      </c>
      <c r="W38" s="47">
        <v>26.16</v>
      </c>
      <c r="X38" s="47">
        <v>46.84</v>
      </c>
      <c r="Y38" s="47">
        <v>46.79</v>
      </c>
      <c r="Z38" s="47">
        <v>46.74</v>
      </c>
      <c r="AA38" s="47">
        <v>46.74</v>
      </c>
      <c r="AB38" s="47">
        <v>46.74</v>
      </c>
      <c r="AC38" s="47">
        <v>46.8</v>
      </c>
      <c r="AD38" s="47">
        <v>46.76</v>
      </c>
    </row>
    <row r="39" spans="1:30" x14ac:dyDescent="0.3">
      <c r="A39" s="3">
        <v>235</v>
      </c>
      <c r="B39" s="4" t="s">
        <v>37</v>
      </c>
      <c r="C39" s="48">
        <f t="shared" si="2"/>
        <v>100</v>
      </c>
      <c r="D39" s="48">
        <f t="shared" si="3"/>
        <v>100.31861629494766</v>
      </c>
      <c r="E39" s="48">
        <f t="shared" si="4"/>
        <v>100.40964952207557</v>
      </c>
      <c r="F39" s="48">
        <f t="shared" si="5"/>
        <v>100.38689121529359</v>
      </c>
      <c r="G39" s="48">
        <f t="shared" si="6"/>
        <v>100.45516613563952</v>
      </c>
      <c r="H39" s="48">
        <f t="shared" si="7"/>
        <v>100.40964952207557</v>
      </c>
      <c r="I39" s="48">
        <f t="shared" si="8"/>
        <v>100.27309968138371</v>
      </c>
      <c r="J39" s="49">
        <f t="shared" si="9"/>
        <v>100</v>
      </c>
      <c r="K39" s="49">
        <f t="shared" si="10"/>
        <v>99.285594217515552</v>
      </c>
      <c r="L39" s="49">
        <f t="shared" si="11"/>
        <v>99.226760800134471</v>
      </c>
      <c r="M39" s="49">
        <f t="shared" si="12"/>
        <v>97.470163052613884</v>
      </c>
      <c r="N39" s="49">
        <f t="shared" si="13"/>
        <v>97.352496217851737</v>
      </c>
      <c r="O39" s="49">
        <f t="shared" si="14"/>
        <v>97.335686670028579</v>
      </c>
      <c r="P39" s="49">
        <f t="shared" si="15"/>
        <v>97.655068078668677</v>
      </c>
      <c r="Q39" s="47">
        <v>87.88</v>
      </c>
      <c r="R39" s="47">
        <v>88.16</v>
      </c>
      <c r="S39" s="47">
        <v>88.24</v>
      </c>
      <c r="T39" s="47">
        <v>88.22</v>
      </c>
      <c r="U39" s="47">
        <v>88.28</v>
      </c>
      <c r="V39" s="47">
        <v>88.24</v>
      </c>
      <c r="W39" s="47">
        <v>88.12</v>
      </c>
      <c r="X39" s="47">
        <v>118.98</v>
      </c>
      <c r="Y39" s="47">
        <v>118.13</v>
      </c>
      <c r="Z39" s="47">
        <v>118.06</v>
      </c>
      <c r="AA39" s="47">
        <v>115.97</v>
      </c>
      <c r="AB39" s="47">
        <v>115.83</v>
      </c>
      <c r="AC39" s="47">
        <v>115.81</v>
      </c>
      <c r="AD39" s="47">
        <v>116.19</v>
      </c>
    </row>
    <row r="40" spans="1:30" x14ac:dyDescent="0.3">
      <c r="A40" s="3">
        <v>236</v>
      </c>
      <c r="B40" s="4" t="s">
        <v>38</v>
      </c>
      <c r="C40" s="48">
        <f t="shared" si="2"/>
        <v>100</v>
      </c>
      <c r="D40" s="48">
        <f t="shared" si="3"/>
        <v>100.31464530892448</v>
      </c>
      <c r="E40" s="48">
        <f t="shared" si="4"/>
        <v>100.4862700228833</v>
      </c>
      <c r="F40" s="48">
        <f t="shared" si="5"/>
        <v>100.56493135011442</v>
      </c>
      <c r="G40" s="48">
        <f t="shared" si="6"/>
        <v>100.72225400457666</v>
      </c>
      <c r="H40" s="48">
        <f t="shared" si="7"/>
        <v>100.82236842105263</v>
      </c>
      <c r="I40" s="48">
        <f t="shared" si="8"/>
        <v>100.72940503432496</v>
      </c>
      <c r="J40" s="49">
        <f t="shared" si="9"/>
        <v>100</v>
      </c>
      <c r="K40" s="49">
        <f t="shared" si="10"/>
        <v>100.02868411617067</v>
      </c>
      <c r="L40" s="49">
        <f t="shared" si="11"/>
        <v>99.973706226843547</v>
      </c>
      <c r="M40" s="49">
        <f t="shared" si="12"/>
        <v>99.990438627943107</v>
      </c>
      <c r="N40" s="49">
        <f t="shared" si="13"/>
        <v>99.990438627943107</v>
      </c>
      <c r="O40" s="49">
        <f t="shared" si="14"/>
        <v>99.861360105175081</v>
      </c>
      <c r="P40" s="49">
        <f t="shared" si="15"/>
        <v>99.763356041591962</v>
      </c>
      <c r="Q40" s="47">
        <v>139.84</v>
      </c>
      <c r="R40" s="47">
        <v>140.28</v>
      </c>
      <c r="S40" s="47">
        <v>140.52000000000001</v>
      </c>
      <c r="T40" s="47">
        <v>140.63</v>
      </c>
      <c r="U40" s="47">
        <v>140.85</v>
      </c>
      <c r="V40" s="47">
        <v>140.99</v>
      </c>
      <c r="W40" s="47">
        <v>140.86000000000001</v>
      </c>
      <c r="X40" s="47">
        <v>418.35</v>
      </c>
      <c r="Y40" s="47">
        <v>418.47</v>
      </c>
      <c r="Z40" s="47">
        <v>418.24</v>
      </c>
      <c r="AA40" s="47">
        <v>418.31</v>
      </c>
      <c r="AB40" s="47">
        <v>418.31</v>
      </c>
      <c r="AC40" s="47">
        <v>417.77</v>
      </c>
      <c r="AD40" s="47">
        <v>417.36</v>
      </c>
    </row>
    <row r="41" spans="1:30" x14ac:dyDescent="0.3">
      <c r="A41" s="3">
        <v>237</v>
      </c>
      <c r="B41" s="4" t="s">
        <v>39</v>
      </c>
      <c r="C41" s="48">
        <f t="shared" si="2"/>
        <v>100</v>
      </c>
      <c r="D41" s="48">
        <f t="shared" si="3"/>
        <v>99.870633893919788</v>
      </c>
      <c r="E41" s="48">
        <f t="shared" si="4"/>
        <v>98.410644982443173</v>
      </c>
      <c r="F41" s="48">
        <f t="shared" si="5"/>
        <v>98.355202365551662</v>
      </c>
      <c r="G41" s="48">
        <f t="shared" si="6"/>
        <v>98.576972833117722</v>
      </c>
      <c r="H41" s="48">
        <f t="shared" si="7"/>
        <v>98.613934577712072</v>
      </c>
      <c r="I41" s="48">
        <f t="shared" si="8"/>
        <v>98.928109406763994</v>
      </c>
      <c r="J41" s="49">
        <f t="shared" si="9"/>
        <v>100</v>
      </c>
      <c r="K41" s="49">
        <f t="shared" si="10"/>
        <v>99.891448149530177</v>
      </c>
      <c r="L41" s="49">
        <f t="shared" si="11"/>
        <v>100.24084941822991</v>
      </c>
      <c r="M41" s="49">
        <f t="shared" si="12"/>
        <v>100.09498286916109</v>
      </c>
      <c r="N41" s="49">
        <f t="shared" si="13"/>
        <v>100.12212083177853</v>
      </c>
      <c r="O41" s="49">
        <f t="shared" si="14"/>
        <v>100.14586654906883</v>
      </c>
      <c r="P41" s="49">
        <f t="shared" si="15"/>
        <v>100.12551307710574</v>
      </c>
      <c r="Q41" s="47">
        <v>54.11</v>
      </c>
      <c r="R41" s="47">
        <v>54.04</v>
      </c>
      <c r="S41" s="47">
        <v>53.25</v>
      </c>
      <c r="T41" s="47">
        <v>53.22</v>
      </c>
      <c r="U41" s="47">
        <v>53.34</v>
      </c>
      <c r="V41" s="47">
        <v>53.36</v>
      </c>
      <c r="W41" s="47">
        <v>53.53</v>
      </c>
      <c r="X41" s="47">
        <v>294.79000000000002</v>
      </c>
      <c r="Y41" s="47">
        <v>294.47000000000003</v>
      </c>
      <c r="Z41" s="47">
        <v>295.5</v>
      </c>
      <c r="AA41" s="47">
        <v>295.07</v>
      </c>
      <c r="AB41" s="47">
        <v>295.14999999999998</v>
      </c>
      <c r="AC41" s="47">
        <v>295.22000000000003</v>
      </c>
      <c r="AD41" s="47">
        <v>295.16000000000003</v>
      </c>
    </row>
    <row r="42" spans="1:30" x14ac:dyDescent="0.3">
      <c r="A42" s="3">
        <v>238</v>
      </c>
      <c r="B42" s="4" t="s">
        <v>40</v>
      </c>
      <c r="C42" s="48">
        <f t="shared" si="2"/>
        <v>100</v>
      </c>
      <c r="D42" s="48">
        <f t="shared" si="3"/>
        <v>100.0578480524489</v>
      </c>
      <c r="E42" s="48">
        <f t="shared" si="4"/>
        <v>100.0578480524489</v>
      </c>
      <c r="F42" s="48">
        <f t="shared" si="5"/>
        <v>99.903586579251836</v>
      </c>
      <c r="G42" s="48">
        <f t="shared" si="6"/>
        <v>99.922869263401466</v>
      </c>
      <c r="H42" s="48">
        <f t="shared" si="7"/>
        <v>99.922869263401466</v>
      </c>
      <c r="I42" s="48">
        <f t="shared" si="8"/>
        <v>99.922869263401466</v>
      </c>
      <c r="J42" s="49">
        <f t="shared" si="9"/>
        <v>100</v>
      </c>
      <c r="K42" s="49">
        <f t="shared" si="10"/>
        <v>99.975374512620562</v>
      </c>
      <c r="L42" s="49">
        <f t="shared" si="11"/>
        <v>99.946644777344545</v>
      </c>
      <c r="M42" s="49">
        <f t="shared" si="12"/>
        <v>99.934332033654826</v>
      </c>
      <c r="N42" s="49">
        <f t="shared" si="13"/>
        <v>99.934332033654826</v>
      </c>
      <c r="O42" s="49">
        <f t="shared" si="14"/>
        <v>99.905602298378824</v>
      </c>
      <c r="P42" s="49">
        <f t="shared" si="15"/>
        <v>99.802996100964492</v>
      </c>
      <c r="Q42" s="47">
        <v>51.86</v>
      </c>
      <c r="R42" s="47">
        <v>51.89</v>
      </c>
      <c r="S42" s="47">
        <v>51.89</v>
      </c>
      <c r="T42" s="47">
        <v>51.81</v>
      </c>
      <c r="U42" s="47">
        <v>51.82</v>
      </c>
      <c r="V42" s="47">
        <v>51.82</v>
      </c>
      <c r="W42" s="47">
        <v>51.82</v>
      </c>
      <c r="X42" s="47">
        <v>243.65</v>
      </c>
      <c r="Y42" s="47">
        <v>243.59</v>
      </c>
      <c r="Z42" s="47">
        <v>243.52</v>
      </c>
      <c r="AA42" s="47">
        <v>243.49</v>
      </c>
      <c r="AB42" s="47">
        <v>243.49</v>
      </c>
      <c r="AC42" s="47">
        <v>243.42</v>
      </c>
      <c r="AD42" s="47">
        <v>243.17</v>
      </c>
    </row>
    <row r="43" spans="1:30" x14ac:dyDescent="0.3">
      <c r="A43" s="3">
        <v>239</v>
      </c>
      <c r="B43" s="4" t="s">
        <v>41</v>
      </c>
      <c r="C43" s="48">
        <f t="shared" si="2"/>
        <v>100</v>
      </c>
      <c r="D43" s="48">
        <f t="shared" si="3"/>
        <v>101.44736842105263</v>
      </c>
      <c r="E43" s="48">
        <f t="shared" si="4"/>
        <v>101.18421052631579</v>
      </c>
      <c r="F43" s="48">
        <f t="shared" si="5"/>
        <v>101.57894736842105</v>
      </c>
      <c r="G43" s="48">
        <f t="shared" si="6"/>
        <v>103.28947368421053</v>
      </c>
      <c r="H43" s="48">
        <f t="shared" si="7"/>
        <v>103.28947368421053</v>
      </c>
      <c r="I43" s="48">
        <f t="shared" si="8"/>
        <v>103.02631578947368</v>
      </c>
      <c r="J43" s="49">
        <f t="shared" si="9"/>
        <v>100</v>
      </c>
      <c r="K43" s="49">
        <f t="shared" si="10"/>
        <v>99.953330504879091</v>
      </c>
      <c r="L43" s="49">
        <f t="shared" si="11"/>
        <v>99.974543911752235</v>
      </c>
      <c r="M43" s="49">
        <f t="shared" si="12"/>
        <v>99.855748833262624</v>
      </c>
      <c r="N43" s="49">
        <f t="shared" si="13"/>
        <v>99.851506151888003</v>
      </c>
      <c r="O43" s="49">
        <f t="shared" si="14"/>
        <v>99.868476877386513</v>
      </c>
      <c r="P43" s="49">
        <f t="shared" si="15"/>
        <v>99.851506151888003</v>
      </c>
      <c r="Q43" s="47">
        <v>7.6</v>
      </c>
      <c r="R43" s="47">
        <v>7.71</v>
      </c>
      <c r="S43" s="47">
        <v>7.69</v>
      </c>
      <c r="T43" s="47">
        <v>7.72</v>
      </c>
      <c r="U43" s="47">
        <v>7.85</v>
      </c>
      <c r="V43" s="47">
        <v>7.85</v>
      </c>
      <c r="W43" s="47">
        <v>7.83</v>
      </c>
      <c r="X43" s="47">
        <v>235.7</v>
      </c>
      <c r="Y43" s="47">
        <v>235.59</v>
      </c>
      <c r="Z43" s="47">
        <v>235.64</v>
      </c>
      <c r="AA43" s="47">
        <v>235.36</v>
      </c>
      <c r="AB43" s="47">
        <v>235.35</v>
      </c>
      <c r="AC43" s="47">
        <v>235.39</v>
      </c>
      <c r="AD43" s="47">
        <v>235.35</v>
      </c>
    </row>
    <row r="44" spans="1:30" x14ac:dyDescent="0.3">
      <c r="A44" s="3">
        <v>301</v>
      </c>
      <c r="B44" s="5" t="s">
        <v>42</v>
      </c>
      <c r="C44" s="48">
        <f t="shared" si="2"/>
        <v>100</v>
      </c>
      <c r="D44" s="48">
        <f t="shared" si="3"/>
        <v>99.770378874856476</v>
      </c>
      <c r="E44" s="48">
        <f t="shared" si="4"/>
        <v>110.10332950631457</v>
      </c>
      <c r="F44" s="48">
        <f t="shared" si="5"/>
        <v>109.87370838117106</v>
      </c>
      <c r="G44" s="48">
        <f t="shared" si="6"/>
        <v>110.79219288174511</v>
      </c>
      <c r="H44" s="48">
        <f t="shared" si="7"/>
        <v>110.67738231917335</v>
      </c>
      <c r="I44" s="48">
        <f t="shared" si="8"/>
        <v>110.79219288174511</v>
      </c>
      <c r="J44" s="49">
        <f t="shared" si="9"/>
        <v>100</v>
      </c>
      <c r="K44" s="49">
        <f t="shared" si="10"/>
        <v>99.856923131952641</v>
      </c>
      <c r="L44" s="49">
        <f t="shared" si="11"/>
        <v>99.996423078298818</v>
      </c>
      <c r="M44" s="49">
        <f t="shared" si="12"/>
        <v>99.924884644275139</v>
      </c>
      <c r="N44" s="49">
        <f t="shared" si="13"/>
        <v>100.02146153020711</v>
      </c>
      <c r="O44" s="49">
        <f t="shared" si="14"/>
        <v>100.01430768680474</v>
      </c>
      <c r="P44" s="49">
        <f t="shared" si="15"/>
        <v>99.978538469792895</v>
      </c>
      <c r="Q44" s="47">
        <v>8.7100000000000009</v>
      </c>
      <c r="R44" s="47">
        <v>8.69</v>
      </c>
      <c r="S44" s="47">
        <v>9.59</v>
      </c>
      <c r="T44" s="47">
        <v>9.57</v>
      </c>
      <c r="U44" s="47">
        <v>9.65</v>
      </c>
      <c r="V44" s="47">
        <v>9.64</v>
      </c>
      <c r="W44" s="47">
        <v>9.65</v>
      </c>
      <c r="X44" s="47">
        <v>279.57</v>
      </c>
      <c r="Y44" s="47">
        <v>279.17</v>
      </c>
      <c r="Z44" s="47">
        <v>279.56</v>
      </c>
      <c r="AA44" s="47">
        <v>279.36</v>
      </c>
      <c r="AB44" s="47">
        <v>279.63</v>
      </c>
      <c r="AC44" s="47">
        <v>279.61</v>
      </c>
      <c r="AD44" s="47">
        <v>279.51</v>
      </c>
    </row>
    <row r="45" spans="1:30" x14ac:dyDescent="0.3">
      <c r="A45" s="3">
        <v>402</v>
      </c>
      <c r="B45" s="4" t="s">
        <v>43</v>
      </c>
      <c r="C45" s="48">
        <f t="shared" si="2"/>
        <v>100</v>
      </c>
      <c r="D45" s="48">
        <f t="shared" si="3"/>
        <v>99.252097774534846</v>
      </c>
      <c r="E45" s="48">
        <f t="shared" si="4"/>
        <v>99.489237504560379</v>
      </c>
      <c r="F45" s="48">
        <f t="shared" si="5"/>
        <v>99.4709959868661</v>
      </c>
      <c r="G45" s="48">
        <f t="shared" si="6"/>
        <v>100.60197008391098</v>
      </c>
      <c r="H45" s="48">
        <f t="shared" si="7"/>
        <v>100.58372856621671</v>
      </c>
      <c r="I45" s="48">
        <f t="shared" si="8"/>
        <v>101.47756293323604</v>
      </c>
      <c r="J45" s="49">
        <f t="shared" si="9"/>
        <v>100</v>
      </c>
      <c r="K45" s="49">
        <f t="shared" si="10"/>
        <v>100.06153103697895</v>
      </c>
      <c r="L45" s="49">
        <f t="shared" si="11"/>
        <v>100.09772576461361</v>
      </c>
      <c r="M45" s="49">
        <f t="shared" si="12"/>
        <v>100.05670507329432</v>
      </c>
      <c r="N45" s="49">
        <f t="shared" si="13"/>
        <v>100.03498823671352</v>
      </c>
      <c r="O45" s="49">
        <f t="shared" si="14"/>
        <v>100.02292332750196</v>
      </c>
      <c r="P45" s="49">
        <f t="shared" si="15"/>
        <v>99.914339144597932</v>
      </c>
      <c r="Q45" s="47">
        <v>54.82</v>
      </c>
      <c r="R45" s="47">
        <v>54.41</v>
      </c>
      <c r="S45" s="47">
        <v>54.54</v>
      </c>
      <c r="T45" s="47">
        <v>54.53</v>
      </c>
      <c r="U45" s="47">
        <v>55.15</v>
      </c>
      <c r="V45" s="47">
        <v>55.14</v>
      </c>
      <c r="W45" s="47">
        <v>55.63</v>
      </c>
      <c r="X45" s="47">
        <v>828.85</v>
      </c>
      <c r="Y45" s="47">
        <v>829.36</v>
      </c>
      <c r="Z45" s="47">
        <v>829.66</v>
      </c>
      <c r="AA45" s="47">
        <v>829.32</v>
      </c>
      <c r="AB45" s="47">
        <v>829.14</v>
      </c>
      <c r="AC45" s="47">
        <v>829.04</v>
      </c>
      <c r="AD45" s="47">
        <v>828.14</v>
      </c>
    </row>
    <row r="46" spans="1:30" x14ac:dyDescent="0.3">
      <c r="A46" s="3">
        <v>403</v>
      </c>
      <c r="B46" s="4" t="s">
        <v>44</v>
      </c>
      <c r="C46" s="48">
        <f t="shared" si="2"/>
        <v>100</v>
      </c>
      <c r="D46" s="48">
        <f t="shared" si="3"/>
        <v>99.498537400752198</v>
      </c>
      <c r="E46" s="48">
        <f t="shared" si="4"/>
        <v>99.143334726285005</v>
      </c>
      <c r="F46" s="48">
        <f t="shared" si="5"/>
        <v>99.164229001253659</v>
      </c>
      <c r="G46" s="48">
        <f t="shared" si="6"/>
        <v>98.809026326786466</v>
      </c>
      <c r="H46" s="48">
        <f t="shared" si="7"/>
        <v>98.641872127037189</v>
      </c>
      <c r="I46" s="48">
        <f t="shared" si="8"/>
        <v>98.641872127037189</v>
      </c>
      <c r="J46" s="49">
        <f t="shared" si="9"/>
        <v>100</v>
      </c>
      <c r="K46" s="49">
        <f t="shared" si="10"/>
        <v>99.910743646356934</v>
      </c>
      <c r="L46" s="49">
        <f t="shared" si="11"/>
        <v>99.953022971766799</v>
      </c>
      <c r="M46" s="49">
        <f t="shared" si="12"/>
        <v>99.891952835063648</v>
      </c>
      <c r="N46" s="49">
        <f t="shared" si="13"/>
        <v>99.938929863296849</v>
      </c>
      <c r="O46" s="49">
        <f t="shared" si="14"/>
        <v>99.89665053788697</v>
      </c>
      <c r="P46" s="49">
        <f t="shared" si="15"/>
        <v>99.807394184243904</v>
      </c>
      <c r="Q46" s="47">
        <v>47.86</v>
      </c>
      <c r="R46" s="47">
        <v>47.62</v>
      </c>
      <c r="S46" s="47">
        <v>47.45</v>
      </c>
      <c r="T46" s="47">
        <v>47.46</v>
      </c>
      <c r="U46" s="47">
        <v>47.29</v>
      </c>
      <c r="V46" s="47">
        <v>47.21</v>
      </c>
      <c r="W46" s="47">
        <v>47.21</v>
      </c>
      <c r="X46" s="47">
        <v>212.87</v>
      </c>
      <c r="Y46" s="47">
        <v>212.68</v>
      </c>
      <c r="Z46" s="47">
        <v>212.77</v>
      </c>
      <c r="AA46" s="47">
        <v>212.64</v>
      </c>
      <c r="AB46" s="47">
        <v>212.74</v>
      </c>
      <c r="AC46" s="47">
        <v>212.65</v>
      </c>
      <c r="AD46" s="47">
        <v>212.46</v>
      </c>
    </row>
    <row r="47" spans="1:30" x14ac:dyDescent="0.3">
      <c r="A47" s="3">
        <v>412</v>
      </c>
      <c r="B47" s="4" t="s">
        <v>45</v>
      </c>
      <c r="C47" s="48">
        <f t="shared" si="2"/>
        <v>100.00000000000001</v>
      </c>
      <c r="D47" s="48">
        <f t="shared" si="3"/>
        <v>100.31638894747944</v>
      </c>
      <c r="E47" s="48">
        <f t="shared" si="4"/>
        <v>100.58531955283696</v>
      </c>
      <c r="F47" s="48">
        <f t="shared" si="5"/>
        <v>101.18645855304788</v>
      </c>
      <c r="G47" s="48">
        <f t="shared" si="6"/>
        <v>101.20755114954652</v>
      </c>
      <c r="H47" s="48">
        <f t="shared" si="7"/>
        <v>101.88251423750265</v>
      </c>
      <c r="I47" s="48">
        <f t="shared" si="8"/>
        <v>103.38536173802996</v>
      </c>
      <c r="J47" s="49">
        <f t="shared" si="9"/>
        <v>100.00000000000001</v>
      </c>
      <c r="K47" s="49">
        <f t="shared" si="10"/>
        <v>99.408191427311408</v>
      </c>
      <c r="L47" s="49">
        <f t="shared" si="11"/>
        <v>99.352709373621849</v>
      </c>
      <c r="M47" s="49">
        <f t="shared" si="12"/>
        <v>99.163501344372847</v>
      </c>
      <c r="N47" s="49">
        <f t="shared" si="13"/>
        <v>99.183417979030637</v>
      </c>
      <c r="O47" s="49">
        <f t="shared" si="14"/>
        <v>98.975715931885119</v>
      </c>
      <c r="P47" s="49">
        <f t="shared" si="15"/>
        <v>98.568847538161705</v>
      </c>
      <c r="Q47" s="47">
        <v>189.64</v>
      </c>
      <c r="R47" s="47">
        <v>190.24</v>
      </c>
      <c r="S47" s="47">
        <v>190.75</v>
      </c>
      <c r="T47" s="47">
        <v>191.89</v>
      </c>
      <c r="U47" s="47">
        <v>191.93</v>
      </c>
      <c r="V47" s="47">
        <v>193.21</v>
      </c>
      <c r="W47" s="47">
        <v>196.06</v>
      </c>
      <c r="X47" s="47">
        <v>702.93</v>
      </c>
      <c r="Y47" s="47">
        <v>698.77</v>
      </c>
      <c r="Z47" s="47">
        <v>698.38</v>
      </c>
      <c r="AA47" s="47">
        <v>697.05</v>
      </c>
      <c r="AB47" s="47">
        <v>697.19</v>
      </c>
      <c r="AC47" s="47">
        <v>695.73</v>
      </c>
      <c r="AD47" s="47">
        <v>692.87</v>
      </c>
    </row>
    <row r="48" spans="1:30" x14ac:dyDescent="0.3">
      <c r="A48" s="3">
        <v>415</v>
      </c>
      <c r="B48" s="4" t="s">
        <v>46</v>
      </c>
      <c r="C48" s="48">
        <f t="shared" si="2"/>
        <v>100</v>
      </c>
      <c r="D48" s="48">
        <f t="shared" si="3"/>
        <v>99.44926922262232</v>
      </c>
      <c r="E48" s="48">
        <f t="shared" si="4"/>
        <v>99.44926922262232</v>
      </c>
      <c r="F48" s="48">
        <f t="shared" si="5"/>
        <v>99.300995551789867</v>
      </c>
      <c r="G48" s="48">
        <f t="shared" si="6"/>
        <v>98.983266257148912</v>
      </c>
      <c r="H48" s="48">
        <f t="shared" si="7"/>
        <v>98.940902351196783</v>
      </c>
      <c r="I48" s="48">
        <f t="shared" si="8"/>
        <v>98.940902351196783</v>
      </c>
      <c r="J48" s="49">
        <f t="shared" si="9"/>
        <v>100</v>
      </c>
      <c r="K48" s="49">
        <f t="shared" si="10"/>
        <v>99.717585719975389</v>
      </c>
      <c r="L48" s="49">
        <f t="shared" si="11"/>
        <v>99.713965024077609</v>
      </c>
      <c r="M48" s="49">
        <f t="shared" si="12"/>
        <v>99.69586154458888</v>
      </c>
      <c r="N48" s="49">
        <f t="shared" si="13"/>
        <v>99.721206415873127</v>
      </c>
      <c r="O48" s="49">
        <f t="shared" si="14"/>
        <v>99.703102936384369</v>
      </c>
      <c r="P48" s="49">
        <f t="shared" si="15"/>
        <v>99.659654585611349</v>
      </c>
      <c r="Q48" s="47">
        <v>47.21</v>
      </c>
      <c r="R48" s="47">
        <v>46.95</v>
      </c>
      <c r="S48" s="47">
        <v>46.95</v>
      </c>
      <c r="T48" s="47">
        <v>46.88</v>
      </c>
      <c r="U48" s="47">
        <v>46.73</v>
      </c>
      <c r="V48" s="47">
        <v>46.71</v>
      </c>
      <c r="W48" s="47">
        <v>46.71</v>
      </c>
      <c r="X48" s="47">
        <v>276.19</v>
      </c>
      <c r="Y48" s="47">
        <v>275.41000000000003</v>
      </c>
      <c r="Z48" s="47">
        <v>275.39999999999998</v>
      </c>
      <c r="AA48" s="47">
        <v>275.35000000000002</v>
      </c>
      <c r="AB48" s="47">
        <v>275.42</v>
      </c>
      <c r="AC48" s="47">
        <v>275.37</v>
      </c>
      <c r="AD48" s="47">
        <v>275.25</v>
      </c>
    </row>
    <row r="49" spans="1:30" x14ac:dyDescent="0.3">
      <c r="A49" s="3">
        <v>417</v>
      </c>
      <c r="B49" s="4" t="s">
        <v>47</v>
      </c>
      <c r="C49" s="48">
        <f t="shared" si="2"/>
        <v>100</v>
      </c>
      <c r="D49" s="48">
        <f t="shared" si="3"/>
        <v>99.554940164177623</v>
      </c>
      <c r="E49" s="48">
        <f t="shared" si="4"/>
        <v>99.584610819899126</v>
      </c>
      <c r="F49" s="48">
        <f t="shared" si="5"/>
        <v>99.614281475620615</v>
      </c>
      <c r="G49" s="48">
        <f t="shared" si="6"/>
        <v>99.713183661358912</v>
      </c>
      <c r="H49" s="48">
        <f t="shared" si="7"/>
        <v>99.683513005637423</v>
      </c>
      <c r="I49" s="48">
        <f t="shared" si="8"/>
        <v>99.426367322717837</v>
      </c>
      <c r="J49" s="49">
        <f t="shared" si="9"/>
        <v>100</v>
      </c>
      <c r="K49" s="49">
        <f t="shared" si="10"/>
        <v>99.587858305685501</v>
      </c>
      <c r="L49" s="49">
        <f t="shared" si="11"/>
        <v>99.612586807344371</v>
      </c>
      <c r="M49" s="49">
        <f t="shared" si="12"/>
        <v>99.556947678611905</v>
      </c>
      <c r="N49" s="49">
        <f t="shared" si="13"/>
        <v>99.561069095555055</v>
      </c>
      <c r="O49" s="49">
        <f t="shared" si="14"/>
        <v>99.554886970140345</v>
      </c>
      <c r="P49" s="49">
        <f t="shared" si="15"/>
        <v>99.517794217652039</v>
      </c>
      <c r="Q49" s="47">
        <v>101.11</v>
      </c>
      <c r="R49" s="47">
        <v>100.66</v>
      </c>
      <c r="S49" s="47">
        <v>100.69</v>
      </c>
      <c r="T49" s="47">
        <v>100.72</v>
      </c>
      <c r="U49" s="47">
        <v>100.82</v>
      </c>
      <c r="V49" s="47">
        <v>100.79</v>
      </c>
      <c r="W49" s="47">
        <v>100.53</v>
      </c>
      <c r="X49" s="47">
        <v>485.27</v>
      </c>
      <c r="Y49" s="47">
        <v>483.27</v>
      </c>
      <c r="Z49" s="47">
        <v>483.39</v>
      </c>
      <c r="AA49" s="47">
        <v>483.12</v>
      </c>
      <c r="AB49" s="47">
        <v>483.14</v>
      </c>
      <c r="AC49" s="47">
        <v>483.11</v>
      </c>
      <c r="AD49" s="47">
        <v>482.93</v>
      </c>
    </row>
    <row r="50" spans="1:30" x14ac:dyDescent="0.3">
      <c r="A50" s="3">
        <v>418</v>
      </c>
      <c r="B50" s="4" t="s">
        <v>48</v>
      </c>
      <c r="C50" s="48">
        <f t="shared" si="2"/>
        <v>100</v>
      </c>
      <c r="D50" s="48">
        <f t="shared" si="3"/>
        <v>98.72389791183295</v>
      </c>
      <c r="E50" s="48">
        <f t="shared" si="4"/>
        <v>98.762567672080436</v>
      </c>
      <c r="F50" s="48">
        <f t="shared" si="5"/>
        <v>98.72389791183295</v>
      </c>
      <c r="G50" s="48">
        <f t="shared" si="6"/>
        <v>98.917246713070384</v>
      </c>
      <c r="H50" s="48">
        <f t="shared" si="7"/>
        <v>98.83990719257541</v>
      </c>
      <c r="I50" s="48">
        <f t="shared" si="8"/>
        <v>98.878576952822897</v>
      </c>
      <c r="J50" s="49">
        <f t="shared" si="9"/>
        <v>100</v>
      </c>
      <c r="K50" s="49">
        <f t="shared" si="10"/>
        <v>99.915660618328147</v>
      </c>
      <c r="L50" s="49">
        <f t="shared" si="11"/>
        <v>99.920480011566539</v>
      </c>
      <c r="M50" s="49">
        <f t="shared" si="12"/>
        <v>99.908431528470558</v>
      </c>
      <c r="N50" s="49">
        <f t="shared" si="13"/>
        <v>99.942167281139305</v>
      </c>
      <c r="O50" s="49">
        <f t="shared" si="14"/>
        <v>99.966264247331253</v>
      </c>
      <c r="P50" s="49">
        <f t="shared" si="15"/>
        <v>100.2698860213499</v>
      </c>
      <c r="Q50" s="47">
        <v>25.86</v>
      </c>
      <c r="R50" s="47">
        <v>25.53</v>
      </c>
      <c r="S50" s="47">
        <v>25.54</v>
      </c>
      <c r="T50" s="47">
        <v>25.53</v>
      </c>
      <c r="U50" s="47">
        <v>25.58</v>
      </c>
      <c r="V50" s="47">
        <v>25.56</v>
      </c>
      <c r="W50" s="47">
        <v>25.57</v>
      </c>
      <c r="X50" s="47">
        <v>414.99</v>
      </c>
      <c r="Y50" s="47">
        <v>414.64</v>
      </c>
      <c r="Z50" s="47">
        <v>414.66</v>
      </c>
      <c r="AA50" s="47">
        <v>414.61</v>
      </c>
      <c r="AB50" s="47">
        <v>414.75</v>
      </c>
      <c r="AC50" s="47">
        <v>414.85</v>
      </c>
      <c r="AD50" s="47">
        <v>416.11</v>
      </c>
    </row>
    <row r="51" spans="1:30" x14ac:dyDescent="0.3">
      <c r="A51" s="3">
        <v>419</v>
      </c>
      <c r="B51" s="4" t="s">
        <v>49</v>
      </c>
      <c r="C51" s="48">
        <f t="shared" si="2"/>
        <v>100</v>
      </c>
      <c r="D51" s="48">
        <f t="shared" si="3"/>
        <v>100.89016054681291</v>
      </c>
      <c r="E51" s="48">
        <f t="shared" si="4"/>
        <v>100.92195199491337</v>
      </c>
      <c r="F51" s="48">
        <f t="shared" si="5"/>
        <v>100.58814178985854</v>
      </c>
      <c r="G51" s="48">
        <f t="shared" si="6"/>
        <v>100.61993323795899</v>
      </c>
      <c r="H51" s="48">
        <f t="shared" si="7"/>
        <v>100.58814178985854</v>
      </c>
      <c r="I51" s="48">
        <f t="shared" si="8"/>
        <v>100.76299475441107</v>
      </c>
      <c r="J51" s="49">
        <f t="shared" si="9"/>
        <v>100</v>
      </c>
      <c r="K51" s="49">
        <f t="shared" si="10"/>
        <v>99.669958282726938</v>
      </c>
      <c r="L51" s="49">
        <f t="shared" si="11"/>
        <v>99.70428262132333</v>
      </c>
      <c r="M51" s="49">
        <f t="shared" si="12"/>
        <v>99.643554945345088</v>
      </c>
      <c r="N51" s="49">
        <f t="shared" si="13"/>
        <v>99.7095632887997</v>
      </c>
      <c r="O51" s="49">
        <f t="shared" si="14"/>
        <v>99.7095632887997</v>
      </c>
      <c r="P51" s="49">
        <f t="shared" si="15"/>
        <v>99.535301262079528</v>
      </c>
      <c r="Q51" s="47">
        <v>62.91</v>
      </c>
      <c r="R51" s="47">
        <v>63.47</v>
      </c>
      <c r="S51" s="47">
        <v>63.49</v>
      </c>
      <c r="T51" s="47">
        <v>63.28</v>
      </c>
      <c r="U51" s="47">
        <v>63.3</v>
      </c>
      <c r="V51" s="47">
        <v>63.28</v>
      </c>
      <c r="W51" s="47">
        <v>63.39</v>
      </c>
      <c r="X51" s="47">
        <v>378.74</v>
      </c>
      <c r="Y51" s="47">
        <v>377.49</v>
      </c>
      <c r="Z51" s="47">
        <v>377.62</v>
      </c>
      <c r="AA51" s="47">
        <v>377.39</v>
      </c>
      <c r="AB51" s="47">
        <v>377.64</v>
      </c>
      <c r="AC51" s="47">
        <v>377.64</v>
      </c>
      <c r="AD51" s="47">
        <v>376.98</v>
      </c>
    </row>
    <row r="52" spans="1:30" x14ac:dyDescent="0.3">
      <c r="A52" s="3">
        <v>420</v>
      </c>
      <c r="B52" s="4" t="s">
        <v>50</v>
      </c>
      <c r="C52" s="48">
        <f t="shared" si="2"/>
        <v>100</v>
      </c>
      <c r="D52" s="48">
        <f t="shared" si="3"/>
        <v>98.531645569620252</v>
      </c>
      <c r="E52" s="48">
        <f t="shared" si="4"/>
        <v>98.405063291139228</v>
      </c>
      <c r="F52" s="48">
        <f t="shared" si="5"/>
        <v>98.430379746835456</v>
      </c>
      <c r="G52" s="48">
        <f t="shared" si="6"/>
        <v>99.139240506329102</v>
      </c>
      <c r="H52" s="48">
        <f t="shared" si="7"/>
        <v>99.113924050632917</v>
      </c>
      <c r="I52" s="48">
        <f t="shared" si="8"/>
        <v>99.392405063291136</v>
      </c>
      <c r="J52" s="49">
        <f t="shared" si="9"/>
        <v>100</v>
      </c>
      <c r="K52" s="49">
        <f t="shared" si="10"/>
        <v>100.21724793420492</v>
      </c>
      <c r="L52" s="49">
        <f t="shared" si="11"/>
        <v>100.33944989719518</v>
      </c>
      <c r="M52" s="49">
        <f t="shared" si="12"/>
        <v>100.31811304651433</v>
      </c>
      <c r="N52" s="49">
        <f t="shared" si="13"/>
        <v>100.3103541917213</v>
      </c>
      <c r="O52" s="49">
        <f t="shared" si="14"/>
        <v>100.30453505062654</v>
      </c>
      <c r="P52" s="49">
        <f t="shared" si="15"/>
        <v>100.27155991775616</v>
      </c>
      <c r="Q52" s="47">
        <v>39.5</v>
      </c>
      <c r="R52" s="47">
        <v>38.92</v>
      </c>
      <c r="S52" s="47">
        <v>38.869999999999997</v>
      </c>
      <c r="T52" s="47">
        <v>38.880000000000003</v>
      </c>
      <c r="U52" s="47">
        <v>39.159999999999997</v>
      </c>
      <c r="V52" s="47">
        <v>39.15</v>
      </c>
      <c r="W52" s="47">
        <v>39.26</v>
      </c>
      <c r="X52" s="47">
        <v>515.54</v>
      </c>
      <c r="Y52" s="47">
        <v>516.66</v>
      </c>
      <c r="Z52" s="47">
        <v>517.29</v>
      </c>
      <c r="AA52" s="47">
        <v>517.17999999999995</v>
      </c>
      <c r="AB52" s="47">
        <v>517.14</v>
      </c>
      <c r="AC52" s="47">
        <v>517.11</v>
      </c>
      <c r="AD52" s="47">
        <v>516.94000000000005</v>
      </c>
    </row>
    <row r="53" spans="1:30" x14ac:dyDescent="0.3">
      <c r="A53" s="3">
        <v>423</v>
      </c>
      <c r="B53" s="4" t="s">
        <v>51</v>
      </c>
      <c r="C53" s="48">
        <f t="shared" si="2"/>
        <v>100</v>
      </c>
      <c r="D53" s="48">
        <f t="shared" si="3"/>
        <v>98.800369117194705</v>
      </c>
      <c r="E53" s="48">
        <f t="shared" si="4"/>
        <v>98.831128883420504</v>
      </c>
      <c r="F53" s="48">
        <f t="shared" si="5"/>
        <v>99.138726545678239</v>
      </c>
      <c r="G53" s="48">
        <f t="shared" si="6"/>
        <v>99.692402337742223</v>
      </c>
      <c r="H53" s="48">
        <f t="shared" si="7"/>
        <v>99.861581051984018</v>
      </c>
      <c r="I53" s="48">
        <f t="shared" si="8"/>
        <v>100.75361427253155</v>
      </c>
      <c r="J53" s="49">
        <f t="shared" si="9"/>
        <v>100</v>
      </c>
      <c r="K53" s="49">
        <f t="shared" si="10"/>
        <v>100.05630544945444</v>
      </c>
      <c r="L53" s="49">
        <f t="shared" si="11"/>
        <v>100.07152313849619</v>
      </c>
      <c r="M53" s="49">
        <f t="shared" si="12"/>
        <v>100.01065238232923</v>
      </c>
      <c r="N53" s="49">
        <f t="shared" si="13"/>
        <v>100.00760884452087</v>
      </c>
      <c r="O53" s="49">
        <f t="shared" si="14"/>
        <v>100.01369592013756</v>
      </c>
      <c r="P53" s="49">
        <f t="shared" si="15"/>
        <v>99.923911554791289</v>
      </c>
      <c r="Q53" s="47">
        <v>65.02</v>
      </c>
      <c r="R53" s="47">
        <v>64.239999999999995</v>
      </c>
      <c r="S53" s="47">
        <v>64.260000000000005</v>
      </c>
      <c r="T53" s="47">
        <v>64.459999999999994</v>
      </c>
      <c r="U53" s="47">
        <v>64.819999999999993</v>
      </c>
      <c r="V53" s="47">
        <v>64.930000000000007</v>
      </c>
      <c r="W53" s="47">
        <v>65.510000000000005</v>
      </c>
      <c r="X53" s="47">
        <v>657.13</v>
      </c>
      <c r="Y53" s="47">
        <v>657.5</v>
      </c>
      <c r="Z53" s="47">
        <v>657.6</v>
      </c>
      <c r="AA53" s="47">
        <v>657.2</v>
      </c>
      <c r="AB53" s="47">
        <v>657.18</v>
      </c>
      <c r="AC53" s="47">
        <v>657.22</v>
      </c>
      <c r="AD53" s="47">
        <v>656.63</v>
      </c>
    </row>
    <row r="54" spans="1:30" x14ac:dyDescent="0.3">
      <c r="A54" s="3">
        <v>425</v>
      </c>
      <c r="B54" s="4" t="s">
        <v>52</v>
      </c>
      <c r="C54" s="48">
        <f t="shared" si="2"/>
        <v>100</v>
      </c>
      <c r="D54" s="48">
        <f t="shared" si="3"/>
        <v>100.41035661944309</v>
      </c>
      <c r="E54" s="48">
        <f t="shared" si="4"/>
        <v>99.775280898876403</v>
      </c>
      <c r="F54" s="48">
        <f t="shared" si="5"/>
        <v>100.06839276990719</v>
      </c>
      <c r="G54" s="48">
        <f t="shared" si="6"/>
        <v>100.21494870542257</v>
      </c>
      <c r="H54" s="48">
        <f t="shared" si="7"/>
        <v>100.33219345383489</v>
      </c>
      <c r="I54" s="48">
        <f t="shared" si="8"/>
        <v>100.57645334636054</v>
      </c>
      <c r="J54" s="49">
        <f t="shared" si="9"/>
        <v>100</v>
      </c>
      <c r="K54" s="49">
        <f t="shared" si="10"/>
        <v>99.962388682633275</v>
      </c>
      <c r="L54" s="49">
        <f t="shared" si="11"/>
        <v>100.16257795248841</v>
      </c>
      <c r="M54" s="49">
        <f t="shared" si="12"/>
        <v>100.0327582441581</v>
      </c>
      <c r="N54" s="49">
        <f t="shared" si="13"/>
        <v>100.06672975661837</v>
      </c>
      <c r="O54" s="49">
        <f t="shared" si="14"/>
        <v>100.06308995171192</v>
      </c>
      <c r="P54" s="49">
        <f t="shared" si="15"/>
        <v>100.0279051709495</v>
      </c>
      <c r="Q54" s="47">
        <v>102.35</v>
      </c>
      <c r="R54" s="47">
        <v>102.77</v>
      </c>
      <c r="S54" s="47">
        <v>102.12</v>
      </c>
      <c r="T54" s="47">
        <v>102.42</v>
      </c>
      <c r="U54" s="47">
        <v>102.57</v>
      </c>
      <c r="V54" s="47">
        <v>102.69</v>
      </c>
      <c r="W54" s="47">
        <v>102.94</v>
      </c>
      <c r="X54" s="47">
        <v>824.22</v>
      </c>
      <c r="Y54" s="47">
        <v>823.91</v>
      </c>
      <c r="Z54" s="47">
        <v>825.56</v>
      </c>
      <c r="AA54" s="47">
        <v>824.49</v>
      </c>
      <c r="AB54" s="47">
        <v>824.77</v>
      </c>
      <c r="AC54" s="47">
        <v>824.74</v>
      </c>
      <c r="AD54" s="47">
        <v>824.45</v>
      </c>
    </row>
    <row r="55" spans="1:30" x14ac:dyDescent="0.3">
      <c r="A55" s="3">
        <v>426</v>
      </c>
      <c r="B55" s="4" t="s">
        <v>18</v>
      </c>
      <c r="C55" s="48">
        <f t="shared" si="2"/>
        <v>100</v>
      </c>
      <c r="D55" s="48">
        <f t="shared" si="3"/>
        <v>100.57911065149948</v>
      </c>
      <c r="E55" s="48">
        <f t="shared" si="4"/>
        <v>100.57911065149948</v>
      </c>
      <c r="F55" s="48">
        <f t="shared" si="5"/>
        <v>102.44053774560496</v>
      </c>
      <c r="G55" s="48">
        <f t="shared" si="6"/>
        <v>102.77145811789038</v>
      </c>
      <c r="H55" s="48">
        <f t="shared" si="7"/>
        <v>102.89555325749741</v>
      </c>
      <c r="I55" s="48">
        <f t="shared" si="8"/>
        <v>103.45398138572905</v>
      </c>
      <c r="J55" s="49">
        <f t="shared" si="9"/>
        <v>100</v>
      </c>
      <c r="K55" s="49">
        <f t="shared" si="10"/>
        <v>100.06859329590786</v>
      </c>
      <c r="L55" s="49">
        <f t="shared" si="11"/>
        <v>100.07581364284553</v>
      </c>
      <c r="M55" s="49">
        <f t="shared" si="12"/>
        <v>99.879059188794031</v>
      </c>
      <c r="N55" s="49">
        <f t="shared" si="13"/>
        <v>99.907940576544704</v>
      </c>
      <c r="O55" s="49">
        <f t="shared" si="14"/>
        <v>99.913355836747954</v>
      </c>
      <c r="P55" s="49">
        <f t="shared" si="15"/>
        <v>99.853787974512159</v>
      </c>
      <c r="Q55" s="47">
        <v>48.35</v>
      </c>
      <c r="R55" s="47">
        <v>48.63</v>
      </c>
      <c r="S55" s="47">
        <v>48.63</v>
      </c>
      <c r="T55" s="47">
        <v>49.53</v>
      </c>
      <c r="U55" s="47">
        <v>49.69</v>
      </c>
      <c r="V55" s="47">
        <v>49.75</v>
      </c>
      <c r="W55" s="47">
        <v>50.02</v>
      </c>
      <c r="X55" s="47">
        <v>553.99</v>
      </c>
      <c r="Y55" s="47">
        <v>554.37</v>
      </c>
      <c r="Z55" s="47">
        <v>554.41</v>
      </c>
      <c r="AA55" s="47">
        <v>553.32000000000005</v>
      </c>
      <c r="AB55" s="47">
        <v>553.48</v>
      </c>
      <c r="AC55" s="47">
        <v>553.51</v>
      </c>
      <c r="AD55" s="47">
        <v>553.17999999999995</v>
      </c>
    </row>
    <row r="56" spans="1:30" x14ac:dyDescent="0.3">
      <c r="A56" s="3">
        <v>427</v>
      </c>
      <c r="B56" s="4" t="s">
        <v>53</v>
      </c>
      <c r="C56" s="48">
        <f t="shared" si="2"/>
        <v>100</v>
      </c>
      <c r="D56" s="48">
        <f t="shared" si="3"/>
        <v>95.538403614457835</v>
      </c>
      <c r="E56" s="48">
        <f t="shared" si="4"/>
        <v>95.952560240963862</v>
      </c>
      <c r="F56" s="48">
        <f t="shared" si="5"/>
        <v>95.387801204819283</v>
      </c>
      <c r="G56" s="48">
        <f t="shared" si="6"/>
        <v>95.820783132530124</v>
      </c>
      <c r="H56" s="48">
        <f t="shared" si="7"/>
        <v>95.858433734939766</v>
      </c>
      <c r="I56" s="48">
        <f t="shared" si="8"/>
        <v>96.385542168674704</v>
      </c>
      <c r="J56" s="49">
        <f t="shared" si="9"/>
        <v>100</v>
      </c>
      <c r="K56" s="49">
        <f t="shared" si="10"/>
        <v>100.07405386444246</v>
      </c>
      <c r="L56" s="49">
        <f t="shared" si="11"/>
        <v>100.06430993491055</v>
      </c>
      <c r="M56" s="49">
        <f t="shared" si="12"/>
        <v>99.96784503254473</v>
      </c>
      <c r="N56" s="49">
        <f t="shared" si="13"/>
        <v>100.04774525470631</v>
      </c>
      <c r="O56" s="49">
        <f t="shared" si="14"/>
        <v>100.0399501110808</v>
      </c>
      <c r="P56" s="49">
        <f t="shared" si="15"/>
        <v>100.00389757181276</v>
      </c>
      <c r="Q56" s="47">
        <v>53.12</v>
      </c>
      <c r="R56" s="47">
        <v>50.75</v>
      </c>
      <c r="S56" s="47">
        <v>50.97</v>
      </c>
      <c r="T56" s="47">
        <v>50.67</v>
      </c>
      <c r="U56" s="47">
        <v>50.9</v>
      </c>
      <c r="V56" s="47">
        <v>50.92</v>
      </c>
      <c r="W56" s="47">
        <v>51.2</v>
      </c>
      <c r="X56" s="47">
        <v>1026.28</v>
      </c>
      <c r="Y56" s="47">
        <v>1027.04</v>
      </c>
      <c r="Z56" s="47">
        <v>1026.94</v>
      </c>
      <c r="AA56" s="47">
        <v>1025.95</v>
      </c>
      <c r="AB56" s="47">
        <v>1026.77</v>
      </c>
      <c r="AC56" s="47">
        <v>1026.69</v>
      </c>
      <c r="AD56" s="47">
        <v>1026.32</v>
      </c>
    </row>
    <row r="57" spans="1:30" x14ac:dyDescent="0.3">
      <c r="A57" s="3">
        <v>428</v>
      </c>
      <c r="B57" s="4" t="s">
        <v>54</v>
      </c>
      <c r="C57" s="48">
        <f t="shared" si="2"/>
        <v>100</v>
      </c>
      <c r="D57" s="48">
        <f t="shared" si="3"/>
        <v>100.15394088669952</v>
      </c>
      <c r="E57" s="48">
        <f t="shared" si="4"/>
        <v>100.03078817733991</v>
      </c>
      <c r="F57" s="48">
        <f t="shared" si="5"/>
        <v>100.03078817733991</v>
      </c>
      <c r="G57" s="48">
        <f t="shared" si="6"/>
        <v>98.552955665024641</v>
      </c>
      <c r="H57" s="48">
        <f t="shared" si="7"/>
        <v>98.399014778325139</v>
      </c>
      <c r="I57" s="48">
        <f t="shared" si="8"/>
        <v>98.52216748768474</v>
      </c>
      <c r="J57" s="49">
        <f t="shared" si="9"/>
        <v>100</v>
      </c>
      <c r="K57" s="49">
        <f t="shared" si="10"/>
        <v>99.98258010916463</v>
      </c>
      <c r="L57" s="49">
        <f t="shared" si="11"/>
        <v>100.2572783877221</v>
      </c>
      <c r="M57" s="49">
        <f t="shared" si="12"/>
        <v>100.24521846329762</v>
      </c>
      <c r="N57" s="49">
        <f t="shared" si="13"/>
        <v>100.35286445538273</v>
      </c>
      <c r="O57" s="49">
        <f t="shared" si="14"/>
        <v>100.34616449736916</v>
      </c>
      <c r="P57" s="49">
        <f t="shared" si="15"/>
        <v>100.37430432102623</v>
      </c>
      <c r="Q57" s="47">
        <v>32.479999999999997</v>
      </c>
      <c r="R57" s="47">
        <v>32.53</v>
      </c>
      <c r="S57" s="47">
        <v>32.49</v>
      </c>
      <c r="T57" s="47">
        <v>32.49</v>
      </c>
      <c r="U57" s="47">
        <v>32.01</v>
      </c>
      <c r="V57" s="47">
        <v>31.96</v>
      </c>
      <c r="W57" s="47">
        <v>32</v>
      </c>
      <c r="X57" s="47">
        <v>2238.8200000000002</v>
      </c>
      <c r="Y57" s="47">
        <v>2238.4299999999998</v>
      </c>
      <c r="Z57" s="47">
        <v>2244.58</v>
      </c>
      <c r="AA57" s="47">
        <v>2244.31</v>
      </c>
      <c r="AB57" s="47">
        <v>2246.7199999999998</v>
      </c>
      <c r="AC57" s="47">
        <v>2246.5700000000002</v>
      </c>
      <c r="AD57" s="47">
        <v>2247.1999999999998</v>
      </c>
    </row>
    <row r="58" spans="1:30" x14ac:dyDescent="0.3">
      <c r="A58" s="3">
        <v>429</v>
      </c>
      <c r="B58" s="4" t="s">
        <v>55</v>
      </c>
      <c r="C58" s="48">
        <f t="shared" si="2"/>
        <v>100</v>
      </c>
      <c r="D58" s="48">
        <f t="shared" si="3"/>
        <v>100.75656430796619</v>
      </c>
      <c r="E58" s="48">
        <f t="shared" si="4"/>
        <v>100.71206052514464</v>
      </c>
      <c r="F58" s="48">
        <f t="shared" si="5"/>
        <v>97.641299510458396</v>
      </c>
      <c r="G58" s="48">
        <f t="shared" si="6"/>
        <v>95.371606586559864</v>
      </c>
      <c r="H58" s="48">
        <f t="shared" si="7"/>
        <v>95.371606586559864</v>
      </c>
      <c r="I58" s="48">
        <f t="shared" si="8"/>
        <v>95.460614152202936</v>
      </c>
      <c r="J58" s="49">
        <f t="shared" si="9"/>
        <v>100</v>
      </c>
      <c r="K58" s="49">
        <f t="shared" si="10"/>
        <v>99.961145648312609</v>
      </c>
      <c r="L58" s="49">
        <f t="shared" si="11"/>
        <v>99.784450858496157</v>
      </c>
      <c r="M58" s="49">
        <f t="shared" si="12"/>
        <v>99.736345470692697</v>
      </c>
      <c r="N58" s="49">
        <f t="shared" si="13"/>
        <v>99.800177619893418</v>
      </c>
      <c r="O58" s="49">
        <f t="shared" si="14"/>
        <v>99.796477205447005</v>
      </c>
      <c r="P58" s="49">
        <f t="shared" si="15"/>
        <v>99.781675547661322</v>
      </c>
      <c r="Q58" s="47">
        <v>22.47</v>
      </c>
      <c r="R58" s="47">
        <v>22.64</v>
      </c>
      <c r="S58" s="47">
        <v>22.63</v>
      </c>
      <c r="T58" s="47">
        <v>21.94</v>
      </c>
      <c r="U58" s="47">
        <v>21.43</v>
      </c>
      <c r="V58" s="47">
        <v>21.43</v>
      </c>
      <c r="W58" s="47">
        <v>21.45</v>
      </c>
      <c r="X58" s="47">
        <v>1080.96</v>
      </c>
      <c r="Y58" s="47">
        <v>1080.54</v>
      </c>
      <c r="Z58" s="47">
        <v>1078.6300000000001</v>
      </c>
      <c r="AA58" s="47">
        <v>1078.1099999999999</v>
      </c>
      <c r="AB58" s="47">
        <v>1078.8</v>
      </c>
      <c r="AC58" s="47">
        <v>1078.76</v>
      </c>
      <c r="AD58" s="47">
        <v>1078.5999999999999</v>
      </c>
    </row>
    <row r="59" spans="1:30" x14ac:dyDescent="0.3">
      <c r="A59" s="3">
        <v>430</v>
      </c>
      <c r="B59" s="4" t="s">
        <v>56</v>
      </c>
      <c r="C59" s="48">
        <f t="shared" si="2"/>
        <v>100</v>
      </c>
      <c r="D59" s="48">
        <f t="shared" si="3"/>
        <v>100.61728395061729</v>
      </c>
      <c r="E59" s="48">
        <f t="shared" si="4"/>
        <v>101.49911816578484</v>
      </c>
      <c r="F59" s="48">
        <f t="shared" si="5"/>
        <v>101.71957671957672</v>
      </c>
      <c r="G59" s="48">
        <f t="shared" si="6"/>
        <v>101.7636684303351</v>
      </c>
      <c r="H59" s="48">
        <f t="shared" si="7"/>
        <v>101.71957671957672</v>
      </c>
      <c r="I59" s="48">
        <f t="shared" si="8"/>
        <v>104.05643738977072</v>
      </c>
      <c r="J59" s="49">
        <f t="shared" si="9"/>
        <v>100</v>
      </c>
      <c r="K59" s="49">
        <f t="shared" si="10"/>
        <v>99.984125151532652</v>
      </c>
      <c r="L59" s="49">
        <f t="shared" si="11"/>
        <v>100.13204987588756</v>
      </c>
      <c r="M59" s="49">
        <f t="shared" si="12"/>
        <v>100.11906136350517</v>
      </c>
      <c r="N59" s="49">
        <f t="shared" si="13"/>
        <v>100.13204987588756</v>
      </c>
      <c r="O59" s="49">
        <f t="shared" si="14"/>
        <v>100.11473185937771</v>
      </c>
      <c r="P59" s="49">
        <f t="shared" si="15"/>
        <v>100.1212261155689</v>
      </c>
      <c r="Q59" s="47">
        <v>22.68</v>
      </c>
      <c r="R59" s="47">
        <v>22.82</v>
      </c>
      <c r="S59" s="47">
        <v>23.02</v>
      </c>
      <c r="T59" s="47">
        <v>23.07</v>
      </c>
      <c r="U59" s="47">
        <v>23.08</v>
      </c>
      <c r="V59" s="47">
        <v>23.07</v>
      </c>
      <c r="W59" s="47">
        <v>23.6</v>
      </c>
      <c r="X59" s="47">
        <v>1385.84</v>
      </c>
      <c r="Y59" s="47">
        <v>1385.62</v>
      </c>
      <c r="Z59" s="47">
        <v>1387.67</v>
      </c>
      <c r="AA59" s="47">
        <v>1387.49</v>
      </c>
      <c r="AB59" s="47">
        <v>1387.67</v>
      </c>
      <c r="AC59" s="47">
        <v>1387.43</v>
      </c>
      <c r="AD59" s="47">
        <v>1387.52</v>
      </c>
    </row>
    <row r="60" spans="1:30" x14ac:dyDescent="0.3">
      <c r="A60" s="3">
        <v>432</v>
      </c>
      <c r="B60" s="4" t="s">
        <v>57</v>
      </c>
      <c r="C60" s="48">
        <f t="shared" si="2"/>
        <v>100</v>
      </c>
      <c r="D60" s="48">
        <f t="shared" si="3"/>
        <v>100.65905096660808</v>
      </c>
      <c r="E60" s="48">
        <f t="shared" si="4"/>
        <v>100.70298769771529</v>
      </c>
      <c r="F60" s="48">
        <f t="shared" si="5"/>
        <v>100.61511423550087</v>
      </c>
      <c r="G60" s="48">
        <f t="shared" si="6"/>
        <v>100.65905096660808</v>
      </c>
      <c r="H60" s="48">
        <f t="shared" si="7"/>
        <v>100.87873462214411</v>
      </c>
      <c r="I60" s="48">
        <f t="shared" si="8"/>
        <v>102.32864674868189</v>
      </c>
      <c r="J60" s="49">
        <f t="shared" si="9"/>
        <v>100</v>
      </c>
      <c r="K60" s="49">
        <f t="shared" si="10"/>
        <v>99.984905397481526</v>
      </c>
      <c r="L60" s="49">
        <f t="shared" si="11"/>
        <v>100.73789383849936</v>
      </c>
      <c r="M60" s="49">
        <f t="shared" si="12"/>
        <v>100.71292968818034</v>
      </c>
      <c r="N60" s="49">
        <f t="shared" si="13"/>
        <v>100.72860485233414</v>
      </c>
      <c r="O60" s="49">
        <f t="shared" si="14"/>
        <v>100.71467137308632</v>
      </c>
      <c r="P60" s="49">
        <f t="shared" si="15"/>
        <v>100.74718282466458</v>
      </c>
      <c r="Q60" s="47">
        <v>22.76</v>
      </c>
      <c r="R60" s="47">
        <v>22.91</v>
      </c>
      <c r="S60" s="47">
        <v>22.92</v>
      </c>
      <c r="T60" s="47">
        <v>22.9</v>
      </c>
      <c r="U60" s="47">
        <v>22.91</v>
      </c>
      <c r="V60" s="47">
        <v>22.96</v>
      </c>
      <c r="W60" s="47">
        <v>23.29</v>
      </c>
      <c r="X60" s="47">
        <v>1722.47</v>
      </c>
      <c r="Y60" s="47">
        <v>1722.21</v>
      </c>
      <c r="Z60" s="47">
        <v>1735.18</v>
      </c>
      <c r="AA60" s="47">
        <v>1734.75</v>
      </c>
      <c r="AB60" s="47">
        <v>1735.02</v>
      </c>
      <c r="AC60" s="47">
        <v>1734.78</v>
      </c>
      <c r="AD60" s="47">
        <v>1735.34</v>
      </c>
    </row>
    <row r="61" spans="1:30" x14ac:dyDescent="0.3">
      <c r="A61" s="3">
        <v>434</v>
      </c>
      <c r="B61" s="4" t="s">
        <v>58</v>
      </c>
      <c r="C61" s="48">
        <f t="shared" si="2"/>
        <v>100</v>
      </c>
      <c r="D61" s="48">
        <f t="shared" si="3"/>
        <v>99.928263988522247</v>
      </c>
      <c r="E61" s="48">
        <f t="shared" si="4"/>
        <v>95.839311334289818</v>
      </c>
      <c r="F61" s="48">
        <f t="shared" si="5"/>
        <v>97.202295552367289</v>
      </c>
      <c r="G61" s="48">
        <f t="shared" si="6"/>
        <v>97.274031563845057</v>
      </c>
      <c r="H61" s="48">
        <f t="shared" si="7"/>
        <v>97.274031563845057</v>
      </c>
      <c r="I61" s="48">
        <f t="shared" si="8"/>
        <v>97.489239598278346</v>
      </c>
      <c r="J61" s="49">
        <f t="shared" si="9"/>
        <v>100</v>
      </c>
      <c r="K61" s="49">
        <f t="shared" si="10"/>
        <v>99.99427879435126</v>
      </c>
      <c r="L61" s="49">
        <f t="shared" si="11"/>
        <v>99.971393971756314</v>
      </c>
      <c r="M61" s="49">
        <f t="shared" si="12"/>
        <v>99.967579834657172</v>
      </c>
      <c r="N61" s="49">
        <f t="shared" si="13"/>
        <v>99.977115177405054</v>
      </c>
      <c r="O61" s="49">
        <f t="shared" si="14"/>
        <v>99.961858629008418</v>
      </c>
      <c r="P61" s="49">
        <f t="shared" si="15"/>
        <v>99.972347506031099</v>
      </c>
      <c r="Q61" s="47">
        <v>13.94</v>
      </c>
      <c r="R61" s="47">
        <v>13.93</v>
      </c>
      <c r="S61" s="47">
        <v>13.36</v>
      </c>
      <c r="T61" s="47">
        <v>13.55</v>
      </c>
      <c r="U61" s="47">
        <v>13.56</v>
      </c>
      <c r="V61" s="47">
        <v>13.56</v>
      </c>
      <c r="W61" s="47">
        <v>13.59</v>
      </c>
      <c r="X61" s="47">
        <v>1048.73</v>
      </c>
      <c r="Y61" s="47">
        <v>1048.67</v>
      </c>
      <c r="Z61" s="47">
        <v>1048.43</v>
      </c>
      <c r="AA61" s="47">
        <v>1048.3900000000001</v>
      </c>
      <c r="AB61" s="47">
        <v>1048.49</v>
      </c>
      <c r="AC61" s="47">
        <v>1048.33</v>
      </c>
      <c r="AD61" s="47">
        <v>1048.44</v>
      </c>
    </row>
    <row r="62" spans="1:30" x14ac:dyDescent="0.3">
      <c r="A62" s="3">
        <v>436</v>
      </c>
      <c r="B62" s="4" t="s">
        <v>59</v>
      </c>
      <c r="C62" s="48">
        <f t="shared" si="2"/>
        <v>100</v>
      </c>
      <c r="D62" s="48">
        <f t="shared" si="3"/>
        <v>109.69954278249512</v>
      </c>
      <c r="E62" s="48">
        <f t="shared" si="4"/>
        <v>113.32462442847813</v>
      </c>
      <c r="F62" s="48">
        <f t="shared" si="5"/>
        <v>113.7818419333769</v>
      </c>
      <c r="G62" s="48">
        <f t="shared" si="6"/>
        <v>114.79425212279556</v>
      </c>
      <c r="H62" s="48">
        <f t="shared" si="7"/>
        <v>115.44741998693664</v>
      </c>
      <c r="I62" s="48">
        <f t="shared" si="8"/>
        <v>117.92945787067276</v>
      </c>
      <c r="J62" s="49">
        <f t="shared" si="9"/>
        <v>100</v>
      </c>
      <c r="K62" s="49">
        <f t="shared" si="10"/>
        <v>99.312930930204416</v>
      </c>
      <c r="L62" s="49">
        <f t="shared" si="11"/>
        <v>99.3468005322366</v>
      </c>
      <c r="M62" s="49">
        <f t="shared" si="12"/>
        <v>99.305673158340383</v>
      </c>
      <c r="N62" s="49">
        <f t="shared" si="13"/>
        <v>99.2500302407161</v>
      </c>
      <c r="O62" s="49">
        <f t="shared" si="14"/>
        <v>99.191968065803792</v>
      </c>
      <c r="P62" s="49">
        <f t="shared" si="15"/>
        <v>99.141163662755531</v>
      </c>
      <c r="Q62" s="47">
        <v>30.62</v>
      </c>
      <c r="R62" s="47">
        <v>33.590000000000003</v>
      </c>
      <c r="S62" s="47">
        <v>34.700000000000003</v>
      </c>
      <c r="T62" s="47">
        <v>34.840000000000003</v>
      </c>
      <c r="U62" s="47">
        <v>35.15</v>
      </c>
      <c r="V62" s="47">
        <v>35.35</v>
      </c>
      <c r="W62" s="47">
        <v>36.11</v>
      </c>
      <c r="X62" s="47">
        <v>413.35</v>
      </c>
      <c r="Y62" s="47">
        <v>410.51</v>
      </c>
      <c r="Z62" s="47">
        <v>410.65</v>
      </c>
      <c r="AA62" s="47">
        <v>410.48</v>
      </c>
      <c r="AB62" s="47">
        <v>410.25</v>
      </c>
      <c r="AC62" s="47">
        <v>410.01</v>
      </c>
      <c r="AD62" s="47">
        <v>409.8</v>
      </c>
    </row>
    <row r="63" spans="1:30" x14ac:dyDescent="0.3">
      <c r="A63" s="3">
        <v>437</v>
      </c>
      <c r="B63" s="4" t="s">
        <v>60</v>
      </c>
      <c r="C63" s="48">
        <f t="shared" si="2"/>
        <v>100</v>
      </c>
      <c r="D63" s="48">
        <f t="shared" si="3"/>
        <v>103.77800066867269</v>
      </c>
      <c r="E63" s="48">
        <f t="shared" si="4"/>
        <v>104.32965563356737</v>
      </c>
      <c r="F63" s="48">
        <f t="shared" si="5"/>
        <v>105.46639919759278</v>
      </c>
      <c r="G63" s="48">
        <f t="shared" si="6"/>
        <v>106.43597459043798</v>
      </c>
      <c r="H63" s="48">
        <f t="shared" si="7"/>
        <v>107.43898361751923</v>
      </c>
      <c r="I63" s="48">
        <f t="shared" si="8"/>
        <v>109.17753259779337</v>
      </c>
      <c r="J63" s="49">
        <f t="shared" si="9"/>
        <v>100</v>
      </c>
      <c r="K63" s="49">
        <f t="shared" si="10"/>
        <v>99.759547950146271</v>
      </c>
      <c r="L63" s="49">
        <f t="shared" si="11"/>
        <v>100.06812808079188</v>
      </c>
      <c r="M63" s="49">
        <f t="shared" si="12"/>
        <v>100.02270936026396</v>
      </c>
      <c r="N63" s="49">
        <f t="shared" si="13"/>
        <v>99.987977397507308</v>
      </c>
      <c r="O63" s="49">
        <f t="shared" si="14"/>
        <v>99.879773975073135</v>
      </c>
      <c r="P63" s="49">
        <f t="shared" si="15"/>
        <v>99.788936534017282</v>
      </c>
      <c r="Q63" s="47">
        <v>59.82</v>
      </c>
      <c r="R63" s="47">
        <v>62.08</v>
      </c>
      <c r="S63" s="47">
        <v>62.41</v>
      </c>
      <c r="T63" s="47">
        <v>63.09</v>
      </c>
      <c r="U63" s="47">
        <v>63.67</v>
      </c>
      <c r="V63" s="47">
        <v>64.27</v>
      </c>
      <c r="W63" s="47">
        <v>65.31</v>
      </c>
      <c r="X63" s="47">
        <v>748.59</v>
      </c>
      <c r="Y63" s="47">
        <v>746.79</v>
      </c>
      <c r="Z63" s="47">
        <v>749.1</v>
      </c>
      <c r="AA63" s="47">
        <v>748.76</v>
      </c>
      <c r="AB63" s="47">
        <v>748.5</v>
      </c>
      <c r="AC63" s="47">
        <v>747.69</v>
      </c>
      <c r="AD63" s="47">
        <v>747.01</v>
      </c>
    </row>
    <row r="64" spans="1:30" x14ac:dyDescent="0.3">
      <c r="A64" s="3">
        <v>438</v>
      </c>
      <c r="B64" s="4" t="s">
        <v>61</v>
      </c>
      <c r="C64" s="48">
        <f t="shared" si="2"/>
        <v>100</v>
      </c>
      <c r="D64" s="48">
        <f t="shared" si="3"/>
        <v>101.2171052631579</v>
      </c>
      <c r="E64" s="48">
        <f t="shared" si="4"/>
        <v>102.4671052631579</v>
      </c>
      <c r="F64" s="48">
        <f t="shared" si="5"/>
        <v>103.28947368421053</v>
      </c>
      <c r="G64" s="48">
        <f t="shared" si="6"/>
        <v>103.45394736842105</v>
      </c>
      <c r="H64" s="48">
        <f t="shared" si="7"/>
        <v>105.32894736842107</v>
      </c>
      <c r="I64" s="48">
        <f t="shared" si="8"/>
        <v>106.28289473684211</v>
      </c>
      <c r="J64" s="49">
        <f t="shared" si="9"/>
        <v>100</v>
      </c>
      <c r="K64" s="49">
        <f t="shared" si="10"/>
        <v>99.884301996405966</v>
      </c>
      <c r="L64" s="49">
        <f t="shared" si="11"/>
        <v>102.93922162321837</v>
      </c>
      <c r="M64" s="49">
        <f t="shared" si="12"/>
        <v>102.75705880904906</v>
      </c>
      <c r="N64" s="49">
        <f t="shared" si="13"/>
        <v>102.77182876695467</v>
      </c>
      <c r="O64" s="49">
        <f t="shared" si="14"/>
        <v>102.67828570021908</v>
      </c>
      <c r="P64" s="49">
        <f t="shared" si="15"/>
        <v>102.5921276124363</v>
      </c>
      <c r="Q64" s="47">
        <v>30.4</v>
      </c>
      <c r="R64" s="47">
        <v>30.77</v>
      </c>
      <c r="S64" s="47">
        <v>31.15</v>
      </c>
      <c r="T64" s="47">
        <v>31.4</v>
      </c>
      <c r="U64" s="47">
        <v>31.45</v>
      </c>
      <c r="V64" s="47">
        <v>32.020000000000003</v>
      </c>
      <c r="W64" s="47">
        <v>32.31</v>
      </c>
      <c r="X64" s="47">
        <v>406.23</v>
      </c>
      <c r="Y64" s="47">
        <v>405.76</v>
      </c>
      <c r="Z64" s="47">
        <v>418.17</v>
      </c>
      <c r="AA64" s="47">
        <v>417.43</v>
      </c>
      <c r="AB64" s="47">
        <v>417.49</v>
      </c>
      <c r="AC64" s="47">
        <v>417.11</v>
      </c>
      <c r="AD64" s="47">
        <v>416.76</v>
      </c>
    </row>
    <row r="65" spans="1:30" x14ac:dyDescent="0.3">
      <c r="A65" s="3">
        <v>439</v>
      </c>
      <c r="B65" s="4" t="s">
        <v>62</v>
      </c>
      <c r="C65" s="48">
        <f t="shared" si="2"/>
        <v>100</v>
      </c>
      <c r="D65" s="48">
        <f t="shared" si="3"/>
        <v>101.95804195804195</v>
      </c>
      <c r="E65" s="48">
        <f t="shared" si="4"/>
        <v>103.49650349650349</v>
      </c>
      <c r="F65" s="48">
        <f t="shared" si="5"/>
        <v>103.88111888111888</v>
      </c>
      <c r="G65" s="48">
        <f t="shared" si="6"/>
        <v>104.30069930069929</v>
      </c>
      <c r="H65" s="48">
        <f t="shared" si="7"/>
        <v>104.51048951048951</v>
      </c>
      <c r="I65" s="48">
        <f t="shared" si="8"/>
        <v>106.15384615384615</v>
      </c>
      <c r="J65" s="49">
        <f t="shared" si="9"/>
        <v>100</v>
      </c>
      <c r="K65" s="49">
        <f t="shared" si="10"/>
        <v>99.866522776326249</v>
      </c>
      <c r="L65" s="49">
        <f t="shared" si="11"/>
        <v>102.42246961263206</v>
      </c>
      <c r="M65" s="49">
        <f t="shared" si="12"/>
        <v>102.32875156196751</v>
      </c>
      <c r="N65" s="49">
        <f t="shared" si="13"/>
        <v>102.30603203453369</v>
      </c>
      <c r="O65" s="49">
        <f t="shared" si="14"/>
        <v>102.29183232988754</v>
      </c>
      <c r="P65" s="49">
        <f t="shared" si="15"/>
        <v>102.22651368851528</v>
      </c>
      <c r="Q65" s="47">
        <v>28.6</v>
      </c>
      <c r="R65" s="47">
        <v>29.16</v>
      </c>
      <c r="S65" s="47">
        <v>29.6</v>
      </c>
      <c r="T65" s="47">
        <v>29.71</v>
      </c>
      <c r="U65" s="47">
        <v>29.83</v>
      </c>
      <c r="V65" s="47">
        <v>29.89</v>
      </c>
      <c r="W65" s="47">
        <v>30.36</v>
      </c>
      <c r="X65" s="47">
        <v>352.12</v>
      </c>
      <c r="Y65" s="47">
        <v>351.65</v>
      </c>
      <c r="Z65" s="47">
        <v>360.65</v>
      </c>
      <c r="AA65" s="47">
        <v>360.32</v>
      </c>
      <c r="AB65" s="47">
        <v>360.24</v>
      </c>
      <c r="AC65" s="47">
        <v>360.19</v>
      </c>
      <c r="AD65" s="47">
        <v>359.96</v>
      </c>
    </row>
    <row r="66" spans="1:30" x14ac:dyDescent="0.3">
      <c r="A66" s="3">
        <v>441</v>
      </c>
      <c r="B66" s="4" t="s">
        <v>63</v>
      </c>
      <c r="C66" s="48">
        <f t="shared" si="2"/>
        <v>100</v>
      </c>
      <c r="D66" s="48">
        <f t="shared" si="3"/>
        <v>105.86648685097775</v>
      </c>
      <c r="E66" s="48">
        <f t="shared" si="4"/>
        <v>110.55293324342549</v>
      </c>
      <c r="F66" s="48">
        <f t="shared" si="5"/>
        <v>110.72151045178693</v>
      </c>
      <c r="G66" s="48">
        <f t="shared" si="6"/>
        <v>111.56439649359407</v>
      </c>
      <c r="H66" s="48">
        <f t="shared" si="7"/>
        <v>113.1153068105192</v>
      </c>
      <c r="I66" s="48">
        <f t="shared" si="8"/>
        <v>114.22791638570467</v>
      </c>
      <c r="J66" s="49">
        <f t="shared" si="9"/>
        <v>100</v>
      </c>
      <c r="K66" s="49">
        <f t="shared" si="10"/>
        <v>99.521956061753869</v>
      </c>
      <c r="L66" s="49">
        <f t="shared" si="11"/>
        <v>100.06008202502547</v>
      </c>
      <c r="M66" s="49">
        <f t="shared" si="12"/>
        <v>99.973877380423701</v>
      </c>
      <c r="N66" s="49">
        <f t="shared" si="13"/>
        <v>99.947754760847417</v>
      </c>
      <c r="O66" s="49">
        <f t="shared" si="14"/>
        <v>99.819753924923589</v>
      </c>
      <c r="P66" s="49">
        <f t="shared" si="15"/>
        <v>99.95036702280504</v>
      </c>
      <c r="Q66" s="47">
        <v>29.66</v>
      </c>
      <c r="R66" s="47">
        <v>31.4</v>
      </c>
      <c r="S66" s="47">
        <v>32.79</v>
      </c>
      <c r="T66" s="47">
        <v>32.840000000000003</v>
      </c>
      <c r="U66" s="47">
        <v>33.090000000000003</v>
      </c>
      <c r="V66" s="47">
        <v>33.549999999999997</v>
      </c>
      <c r="W66" s="47">
        <v>33.880000000000003</v>
      </c>
      <c r="X66" s="47">
        <v>382.81</v>
      </c>
      <c r="Y66" s="47">
        <v>380.98</v>
      </c>
      <c r="Z66" s="47">
        <v>383.04</v>
      </c>
      <c r="AA66" s="47">
        <v>382.71</v>
      </c>
      <c r="AB66" s="47">
        <v>382.61</v>
      </c>
      <c r="AC66" s="47">
        <v>382.12</v>
      </c>
      <c r="AD66" s="47">
        <v>382.62</v>
      </c>
    </row>
    <row r="67" spans="1:30" x14ac:dyDescent="0.3">
      <c r="A67" s="3">
        <v>501</v>
      </c>
      <c r="B67" s="4" t="s">
        <v>64</v>
      </c>
      <c r="C67" s="48">
        <f t="shared" si="2"/>
        <v>100</v>
      </c>
      <c r="D67" s="48">
        <f t="shared" si="3"/>
        <v>94.147325933400609</v>
      </c>
      <c r="E67" s="48">
        <f t="shared" si="4"/>
        <v>94.223007063572155</v>
      </c>
      <c r="F67" s="48">
        <f t="shared" si="5"/>
        <v>94.122098890010093</v>
      </c>
      <c r="G67" s="48">
        <f t="shared" si="6"/>
        <v>94.374369323915218</v>
      </c>
      <c r="H67" s="48">
        <f t="shared" si="7"/>
        <v>94.525731584258324</v>
      </c>
      <c r="I67" s="48">
        <f t="shared" si="8"/>
        <v>95.080726538849646</v>
      </c>
      <c r="J67" s="49">
        <f t="shared" si="9"/>
        <v>100</v>
      </c>
      <c r="K67" s="49">
        <f t="shared" si="10"/>
        <v>100.98732874509552</v>
      </c>
      <c r="L67" s="49">
        <f t="shared" si="11"/>
        <v>100.99054479963981</v>
      </c>
      <c r="M67" s="49">
        <f t="shared" si="12"/>
        <v>100.95838425419696</v>
      </c>
      <c r="N67" s="49">
        <f t="shared" si="13"/>
        <v>100.91979159966553</v>
      </c>
      <c r="O67" s="49">
        <f t="shared" si="14"/>
        <v>100.91335949057695</v>
      </c>
      <c r="P67" s="49">
        <f t="shared" si="15"/>
        <v>100.7975815269827</v>
      </c>
      <c r="Q67" s="47">
        <v>39.64</v>
      </c>
      <c r="R67" s="47">
        <v>37.32</v>
      </c>
      <c r="S67" s="47">
        <v>37.35</v>
      </c>
      <c r="T67" s="47">
        <v>37.31</v>
      </c>
      <c r="U67" s="47">
        <v>37.409999999999997</v>
      </c>
      <c r="V67" s="47">
        <v>37.47</v>
      </c>
      <c r="W67" s="47">
        <v>37.69</v>
      </c>
      <c r="X67" s="47">
        <v>310.94</v>
      </c>
      <c r="Y67" s="47">
        <v>314.01</v>
      </c>
      <c r="Z67" s="47">
        <v>314.02</v>
      </c>
      <c r="AA67" s="47">
        <v>313.92</v>
      </c>
      <c r="AB67" s="47">
        <v>313.8</v>
      </c>
      <c r="AC67" s="47">
        <v>313.77999999999997</v>
      </c>
      <c r="AD67" s="47">
        <v>313.42</v>
      </c>
    </row>
    <row r="68" spans="1:30" x14ac:dyDescent="0.3">
      <c r="A68" s="3">
        <v>502</v>
      </c>
      <c r="B68" s="4" t="s">
        <v>65</v>
      </c>
      <c r="C68" s="48">
        <f t="shared" si="2"/>
        <v>100</v>
      </c>
      <c r="D68" s="48">
        <f t="shared" si="3"/>
        <v>100.47509162481336</v>
      </c>
      <c r="E68" s="48">
        <f t="shared" si="4"/>
        <v>100.69227636758519</v>
      </c>
      <c r="F68" s="48">
        <f t="shared" si="5"/>
        <v>100.62440613546899</v>
      </c>
      <c r="G68" s="48">
        <f t="shared" si="6"/>
        <v>101.11307180670556</v>
      </c>
      <c r="H68" s="48">
        <f t="shared" si="7"/>
        <v>101.14021989955206</v>
      </c>
      <c r="I68" s="48">
        <f t="shared" si="8"/>
        <v>102.23971765983438</v>
      </c>
      <c r="J68" s="49">
        <f t="shared" si="9"/>
        <v>100</v>
      </c>
      <c r="K68" s="49">
        <f t="shared" si="10"/>
        <v>99.918027747607425</v>
      </c>
      <c r="L68" s="49">
        <f t="shared" si="11"/>
        <v>99.870893702481709</v>
      </c>
      <c r="M68" s="49">
        <f t="shared" si="12"/>
        <v>99.735639486033975</v>
      </c>
      <c r="N68" s="49">
        <f t="shared" si="13"/>
        <v>99.743836711273232</v>
      </c>
      <c r="O68" s="49">
        <f t="shared" si="14"/>
        <v>99.756132549132118</v>
      </c>
      <c r="P68" s="49">
        <f t="shared" si="15"/>
        <v>99.565547062319396</v>
      </c>
      <c r="Q68" s="47">
        <v>73.67</v>
      </c>
      <c r="R68" s="47">
        <v>74.02</v>
      </c>
      <c r="S68" s="47">
        <v>74.180000000000007</v>
      </c>
      <c r="T68" s="47">
        <v>74.13</v>
      </c>
      <c r="U68" s="47">
        <v>74.489999999999995</v>
      </c>
      <c r="V68" s="47">
        <v>74.510000000000005</v>
      </c>
      <c r="W68" s="47">
        <v>75.319999999999993</v>
      </c>
      <c r="X68" s="47">
        <v>487.97</v>
      </c>
      <c r="Y68" s="47">
        <v>487.57</v>
      </c>
      <c r="Z68" s="47">
        <v>487.34</v>
      </c>
      <c r="AA68" s="47">
        <v>486.68</v>
      </c>
      <c r="AB68" s="47">
        <v>486.72</v>
      </c>
      <c r="AC68" s="47">
        <v>486.78</v>
      </c>
      <c r="AD68" s="47">
        <v>485.85</v>
      </c>
    </row>
    <row r="69" spans="1:30" x14ac:dyDescent="0.3">
      <c r="A69" s="3">
        <v>511</v>
      </c>
      <c r="B69" s="4" t="s">
        <v>66</v>
      </c>
      <c r="C69" s="48">
        <f t="shared" ref="C69:C132" si="16">+Q69*100/$Q69</f>
        <v>100</v>
      </c>
      <c r="D69" s="48">
        <f t="shared" ref="D69:D132" si="17">+R69*100/$Q69</f>
        <v>102.19619326500732</v>
      </c>
      <c r="E69" s="48">
        <f t="shared" ref="E69:E132" si="18">+S69*100/$Q69</f>
        <v>102.26939970717423</v>
      </c>
      <c r="F69" s="48">
        <f t="shared" ref="F69:F132" si="19">+T69*100/$Q69</f>
        <v>102.30600292825768</v>
      </c>
      <c r="G69" s="48">
        <f t="shared" ref="G69:G132" si="20">+U69*100/$Q69</f>
        <v>102.41581259150806</v>
      </c>
      <c r="H69" s="48">
        <f t="shared" ref="H69:H132" si="21">+V69*100/$Q69</f>
        <v>102.52562225475842</v>
      </c>
      <c r="I69" s="48">
        <f t="shared" ref="I69:I132" si="22">+W69*100/$Q69</f>
        <v>102.85505124450951</v>
      </c>
      <c r="J69" s="49">
        <f t="shared" ref="J69:J132" si="23">+X69*100/$X69</f>
        <v>100</v>
      </c>
      <c r="K69" s="49">
        <f t="shared" ref="K69:K132" si="24">+Y69*100/$X69</f>
        <v>99.720774385703649</v>
      </c>
      <c r="L69" s="49">
        <f t="shared" ref="L69:L132" si="25">+Z69*100/$X69</f>
        <v>100.73994787788533</v>
      </c>
      <c r="M69" s="49">
        <f t="shared" ref="M69:M132" si="26">+AA69*100/$X69</f>
        <v>100.73529411764706</v>
      </c>
      <c r="N69" s="49">
        <f t="shared" ref="N69:N132" si="27">+AB69*100/$X69</f>
        <v>100.73529411764706</v>
      </c>
      <c r="O69" s="49">
        <f t="shared" ref="O69:O132" si="28">+AC69*100/$X69</f>
        <v>100.71202531645569</v>
      </c>
      <c r="P69" s="49">
        <f t="shared" ref="P69:P132" si="29">+AD69*100/$X69</f>
        <v>100.6608339538347</v>
      </c>
      <c r="Q69" s="47">
        <v>27.32</v>
      </c>
      <c r="R69" s="47">
        <v>27.92</v>
      </c>
      <c r="S69" s="47">
        <v>27.94</v>
      </c>
      <c r="T69" s="47">
        <v>27.95</v>
      </c>
      <c r="U69" s="47">
        <v>27.98</v>
      </c>
      <c r="V69" s="47">
        <v>28.01</v>
      </c>
      <c r="W69" s="47">
        <v>28.1</v>
      </c>
      <c r="X69" s="47">
        <v>214.88</v>
      </c>
      <c r="Y69" s="47">
        <v>214.28</v>
      </c>
      <c r="Z69" s="47">
        <v>216.47</v>
      </c>
      <c r="AA69" s="47">
        <v>216.46</v>
      </c>
      <c r="AB69" s="47">
        <v>216.46</v>
      </c>
      <c r="AC69" s="47">
        <v>216.41</v>
      </c>
      <c r="AD69" s="47">
        <v>216.3</v>
      </c>
    </row>
    <row r="70" spans="1:30" x14ac:dyDescent="0.3">
      <c r="A70" s="3">
        <v>512</v>
      </c>
      <c r="B70" s="4" t="s">
        <v>67</v>
      </c>
      <c r="C70" s="48">
        <f t="shared" si="16"/>
        <v>100</v>
      </c>
      <c r="D70" s="48">
        <f t="shared" si="17"/>
        <v>99.860074626865668</v>
      </c>
      <c r="E70" s="48">
        <f t="shared" si="18"/>
        <v>99.930037313432834</v>
      </c>
      <c r="F70" s="48">
        <f t="shared" si="19"/>
        <v>100.27985074626865</v>
      </c>
      <c r="G70" s="48">
        <f t="shared" si="20"/>
        <v>100.60634328358208</v>
      </c>
      <c r="H70" s="48">
        <f t="shared" si="21"/>
        <v>101.23600746268656</v>
      </c>
      <c r="I70" s="48">
        <f t="shared" si="22"/>
        <v>101.65578358208954</v>
      </c>
      <c r="J70" s="49">
        <f t="shared" si="23"/>
        <v>100</v>
      </c>
      <c r="K70" s="49">
        <f t="shared" si="24"/>
        <v>99.935934396822347</v>
      </c>
      <c r="L70" s="49">
        <f t="shared" si="25"/>
        <v>99.916714715869048</v>
      </c>
      <c r="M70" s="49">
        <f t="shared" si="26"/>
        <v>99.859055673009166</v>
      </c>
      <c r="N70" s="49">
        <f t="shared" si="27"/>
        <v>99.827022871420326</v>
      </c>
      <c r="O70" s="49">
        <f t="shared" si="28"/>
        <v>99.69889166506502</v>
      </c>
      <c r="P70" s="49">
        <f t="shared" si="29"/>
        <v>99.631622781728481</v>
      </c>
      <c r="Q70" s="47">
        <v>42.88</v>
      </c>
      <c r="R70" s="47">
        <v>42.82</v>
      </c>
      <c r="S70" s="47">
        <v>42.85</v>
      </c>
      <c r="T70" s="47">
        <v>43</v>
      </c>
      <c r="U70" s="47">
        <v>43.14</v>
      </c>
      <c r="V70" s="47">
        <v>43.41</v>
      </c>
      <c r="W70" s="47">
        <v>43.59</v>
      </c>
      <c r="X70" s="47">
        <v>312.18</v>
      </c>
      <c r="Y70" s="47">
        <v>311.98</v>
      </c>
      <c r="Z70" s="47">
        <v>311.92</v>
      </c>
      <c r="AA70" s="47">
        <v>311.74</v>
      </c>
      <c r="AB70" s="47">
        <v>311.64</v>
      </c>
      <c r="AC70" s="47">
        <v>311.24</v>
      </c>
      <c r="AD70" s="47">
        <v>311.02999999999997</v>
      </c>
    </row>
    <row r="71" spans="1:30" x14ac:dyDescent="0.3">
      <c r="A71" s="3">
        <v>513</v>
      </c>
      <c r="B71" s="4" t="s">
        <v>68</v>
      </c>
      <c r="C71" s="48">
        <f t="shared" si="16"/>
        <v>100</v>
      </c>
      <c r="D71" s="48">
        <f t="shared" si="17"/>
        <v>100.04364906154518</v>
      </c>
      <c r="E71" s="48">
        <f t="shared" si="18"/>
        <v>100.61108686163247</v>
      </c>
      <c r="F71" s="48">
        <f t="shared" si="19"/>
        <v>100.91663029244872</v>
      </c>
      <c r="G71" s="48">
        <f t="shared" si="20"/>
        <v>101.04757747708425</v>
      </c>
      <c r="H71" s="48">
        <f t="shared" si="21"/>
        <v>101.00392841553906</v>
      </c>
      <c r="I71" s="48">
        <f t="shared" si="22"/>
        <v>101.61501527717154</v>
      </c>
      <c r="J71" s="49">
        <f t="shared" si="23"/>
        <v>100</v>
      </c>
      <c r="K71" s="49">
        <f t="shared" si="24"/>
        <v>99.933887029461602</v>
      </c>
      <c r="L71" s="49">
        <f t="shared" si="25"/>
        <v>100.66526176604273</v>
      </c>
      <c r="M71" s="49">
        <f t="shared" si="26"/>
        <v>100.59914879550432</v>
      </c>
      <c r="N71" s="49">
        <f t="shared" si="27"/>
        <v>100.59088467418702</v>
      </c>
      <c r="O71" s="49">
        <f t="shared" si="28"/>
        <v>100.60741291682162</v>
      </c>
      <c r="P71" s="49">
        <f t="shared" si="29"/>
        <v>100.55369612825916</v>
      </c>
      <c r="Q71" s="47">
        <v>22.91</v>
      </c>
      <c r="R71" s="47">
        <v>22.92</v>
      </c>
      <c r="S71" s="47">
        <v>23.05</v>
      </c>
      <c r="T71" s="47">
        <v>23.12</v>
      </c>
      <c r="U71" s="47">
        <v>23.15</v>
      </c>
      <c r="V71" s="47">
        <v>23.14</v>
      </c>
      <c r="W71" s="47">
        <v>23.28</v>
      </c>
      <c r="X71" s="47">
        <v>242.01</v>
      </c>
      <c r="Y71" s="47">
        <v>241.85</v>
      </c>
      <c r="Z71" s="47">
        <v>243.62</v>
      </c>
      <c r="AA71" s="47">
        <v>243.46</v>
      </c>
      <c r="AB71" s="47">
        <v>243.44</v>
      </c>
      <c r="AC71" s="47">
        <v>243.48</v>
      </c>
      <c r="AD71" s="47">
        <v>243.35</v>
      </c>
    </row>
    <row r="72" spans="1:30" x14ac:dyDescent="0.3">
      <c r="A72" s="3">
        <v>514</v>
      </c>
      <c r="B72" s="4" t="s">
        <v>69</v>
      </c>
      <c r="C72" s="48">
        <f t="shared" si="16"/>
        <v>100</v>
      </c>
      <c r="D72" s="48">
        <f t="shared" si="17"/>
        <v>99.915966386554615</v>
      </c>
      <c r="E72" s="48">
        <f t="shared" si="18"/>
        <v>100.63025210084034</v>
      </c>
      <c r="F72" s="48">
        <f t="shared" si="19"/>
        <v>100.75630252100839</v>
      </c>
      <c r="G72" s="48">
        <f t="shared" si="20"/>
        <v>100.79831932773109</v>
      </c>
      <c r="H72" s="48">
        <f t="shared" si="21"/>
        <v>101.05042016806722</v>
      </c>
      <c r="I72" s="48">
        <f t="shared" si="22"/>
        <v>101.38655462184873</v>
      </c>
      <c r="J72" s="49">
        <f t="shared" si="23"/>
        <v>100</v>
      </c>
      <c r="K72" s="49">
        <f t="shared" si="24"/>
        <v>99.962616822429908</v>
      </c>
      <c r="L72" s="49">
        <f t="shared" si="25"/>
        <v>99.855807743658204</v>
      </c>
      <c r="M72" s="49">
        <f t="shared" si="26"/>
        <v>99.834445927903872</v>
      </c>
      <c r="N72" s="49">
        <f t="shared" si="27"/>
        <v>99.839786381842458</v>
      </c>
      <c r="O72" s="49">
        <f t="shared" si="28"/>
        <v>99.797062750333779</v>
      </c>
      <c r="P72" s="49">
        <f t="shared" si="29"/>
        <v>99.748998664886514</v>
      </c>
      <c r="Q72" s="47">
        <v>23.8</v>
      </c>
      <c r="R72" s="47">
        <v>23.78</v>
      </c>
      <c r="S72" s="47">
        <v>23.95</v>
      </c>
      <c r="T72" s="47">
        <v>23.98</v>
      </c>
      <c r="U72" s="47">
        <v>23.99</v>
      </c>
      <c r="V72" s="47">
        <v>24.05</v>
      </c>
      <c r="W72" s="47">
        <v>24.13</v>
      </c>
      <c r="X72" s="47">
        <v>187.25</v>
      </c>
      <c r="Y72" s="47">
        <v>187.18</v>
      </c>
      <c r="Z72" s="47">
        <v>186.98</v>
      </c>
      <c r="AA72" s="47">
        <v>186.94</v>
      </c>
      <c r="AB72" s="47">
        <v>186.95</v>
      </c>
      <c r="AC72" s="47">
        <v>186.87</v>
      </c>
      <c r="AD72" s="47">
        <v>186.78</v>
      </c>
    </row>
    <row r="73" spans="1:30" x14ac:dyDescent="0.3">
      <c r="A73" s="3">
        <v>515</v>
      </c>
      <c r="B73" s="4" t="s">
        <v>70</v>
      </c>
      <c r="C73" s="48">
        <f t="shared" si="16"/>
        <v>100</v>
      </c>
      <c r="D73" s="48">
        <f t="shared" si="17"/>
        <v>104.2581327691087</v>
      </c>
      <c r="E73" s="48">
        <f t="shared" si="18"/>
        <v>104.36392488759587</v>
      </c>
      <c r="F73" s="48">
        <f t="shared" si="19"/>
        <v>104.41682094683944</v>
      </c>
      <c r="G73" s="48">
        <f t="shared" si="20"/>
        <v>104.68130124305739</v>
      </c>
      <c r="H73" s="48">
        <f t="shared" si="21"/>
        <v>105.31605395398043</v>
      </c>
      <c r="I73" s="48">
        <f t="shared" si="22"/>
        <v>107.98730494578153</v>
      </c>
      <c r="J73" s="49">
        <f t="shared" si="23"/>
        <v>99.999999999999986</v>
      </c>
      <c r="K73" s="49">
        <f t="shared" si="24"/>
        <v>99.603894533139808</v>
      </c>
      <c r="L73" s="49">
        <f t="shared" si="25"/>
        <v>99.591799709724228</v>
      </c>
      <c r="M73" s="49">
        <f t="shared" si="26"/>
        <v>99.573657474600864</v>
      </c>
      <c r="N73" s="49">
        <f t="shared" si="27"/>
        <v>99.552491533623595</v>
      </c>
      <c r="O73" s="49">
        <f t="shared" si="28"/>
        <v>99.46782776971456</v>
      </c>
      <c r="P73" s="49">
        <f t="shared" si="29"/>
        <v>99.159409772617309</v>
      </c>
      <c r="Q73" s="47">
        <v>37.81</v>
      </c>
      <c r="R73" s="47">
        <v>39.42</v>
      </c>
      <c r="S73" s="47">
        <v>39.46</v>
      </c>
      <c r="T73" s="47">
        <v>39.479999999999997</v>
      </c>
      <c r="U73" s="47">
        <v>39.58</v>
      </c>
      <c r="V73" s="47">
        <v>39.82</v>
      </c>
      <c r="W73" s="47">
        <v>40.83</v>
      </c>
      <c r="X73" s="47">
        <v>330.72</v>
      </c>
      <c r="Y73" s="47">
        <v>329.41</v>
      </c>
      <c r="Z73" s="47">
        <v>329.37</v>
      </c>
      <c r="AA73" s="47">
        <v>329.31</v>
      </c>
      <c r="AB73" s="47">
        <v>329.24</v>
      </c>
      <c r="AC73" s="47">
        <v>328.96</v>
      </c>
      <c r="AD73" s="47">
        <v>327.94</v>
      </c>
    </row>
    <row r="74" spans="1:30" x14ac:dyDescent="0.3">
      <c r="A74" s="3">
        <v>516</v>
      </c>
      <c r="B74" s="4" t="s">
        <v>71</v>
      </c>
      <c r="C74" s="48">
        <f t="shared" si="16"/>
        <v>100</v>
      </c>
      <c r="D74" s="48">
        <f t="shared" si="17"/>
        <v>99.978046103183317</v>
      </c>
      <c r="E74" s="48">
        <f t="shared" si="18"/>
        <v>99.560922063666311</v>
      </c>
      <c r="F74" s="48">
        <f t="shared" si="19"/>
        <v>98.990120746432495</v>
      </c>
      <c r="G74" s="48">
        <f t="shared" si="20"/>
        <v>98.792535675082334</v>
      </c>
      <c r="H74" s="48">
        <f t="shared" si="21"/>
        <v>98.924259055982446</v>
      </c>
      <c r="I74" s="48">
        <f t="shared" si="22"/>
        <v>98.924259055982446</v>
      </c>
      <c r="J74" s="49">
        <f t="shared" si="23"/>
        <v>100</v>
      </c>
      <c r="K74" s="49">
        <f t="shared" si="24"/>
        <v>95.711508059093973</v>
      </c>
      <c r="L74" s="49">
        <f t="shared" si="25"/>
        <v>95.531609456488169</v>
      </c>
      <c r="M74" s="49">
        <f t="shared" si="26"/>
        <v>95.558866820519356</v>
      </c>
      <c r="N74" s="49">
        <f t="shared" si="27"/>
        <v>95.517072195671545</v>
      </c>
      <c r="O74" s="49">
        <f t="shared" si="28"/>
        <v>95.689702167869029</v>
      </c>
      <c r="P74" s="49">
        <f t="shared" si="29"/>
        <v>95.647907543021219</v>
      </c>
      <c r="Q74" s="47">
        <v>45.55</v>
      </c>
      <c r="R74" s="47">
        <v>45.54</v>
      </c>
      <c r="S74" s="47">
        <v>45.35</v>
      </c>
      <c r="T74" s="47">
        <v>45.09</v>
      </c>
      <c r="U74" s="47">
        <v>45</v>
      </c>
      <c r="V74" s="47">
        <v>45.06</v>
      </c>
      <c r="W74" s="47">
        <v>45.06</v>
      </c>
      <c r="X74" s="47">
        <v>550.30999999999995</v>
      </c>
      <c r="Y74" s="47">
        <v>526.71</v>
      </c>
      <c r="Z74" s="47">
        <v>525.72</v>
      </c>
      <c r="AA74" s="47">
        <v>525.87</v>
      </c>
      <c r="AB74" s="47">
        <v>525.64</v>
      </c>
      <c r="AC74" s="47">
        <v>526.59</v>
      </c>
      <c r="AD74" s="47">
        <v>526.36</v>
      </c>
    </row>
    <row r="75" spans="1:30" x14ac:dyDescent="0.3">
      <c r="A75" s="3">
        <v>517</v>
      </c>
      <c r="B75" s="4" t="s">
        <v>72</v>
      </c>
      <c r="C75" s="48">
        <f t="shared" si="16"/>
        <v>100</v>
      </c>
      <c r="D75" s="48">
        <f t="shared" si="17"/>
        <v>104.70619516086148</v>
      </c>
      <c r="E75" s="48">
        <f t="shared" si="18"/>
        <v>105.05184791278916</v>
      </c>
      <c r="F75" s="48">
        <f t="shared" si="19"/>
        <v>105.07843658601438</v>
      </c>
      <c r="G75" s="48">
        <f t="shared" si="20"/>
        <v>105.13161393246477</v>
      </c>
      <c r="H75" s="48">
        <f t="shared" si="21"/>
        <v>105.74315341664452</v>
      </c>
      <c r="I75" s="48">
        <f t="shared" si="22"/>
        <v>106.03562882212179</v>
      </c>
      <c r="J75" s="49">
        <f t="shared" si="23"/>
        <v>100</v>
      </c>
      <c r="K75" s="49">
        <f t="shared" si="24"/>
        <v>99.498826733103513</v>
      </c>
      <c r="L75" s="49">
        <f t="shared" si="25"/>
        <v>99.606014079202765</v>
      </c>
      <c r="M75" s="49">
        <f t="shared" si="26"/>
        <v>99.588632347402879</v>
      </c>
      <c r="N75" s="49">
        <f t="shared" si="27"/>
        <v>99.600220168602803</v>
      </c>
      <c r="O75" s="49">
        <f t="shared" si="28"/>
        <v>99.50751759900345</v>
      </c>
      <c r="P75" s="49">
        <f t="shared" si="29"/>
        <v>99.440887627103919</v>
      </c>
      <c r="Q75" s="47">
        <v>37.61</v>
      </c>
      <c r="R75" s="47">
        <v>39.380000000000003</v>
      </c>
      <c r="S75" s="47">
        <v>39.51</v>
      </c>
      <c r="T75" s="47">
        <v>39.520000000000003</v>
      </c>
      <c r="U75" s="47">
        <v>39.54</v>
      </c>
      <c r="V75" s="47">
        <v>39.770000000000003</v>
      </c>
      <c r="W75" s="47">
        <v>39.880000000000003</v>
      </c>
      <c r="X75" s="47">
        <v>345.19</v>
      </c>
      <c r="Y75" s="47">
        <v>343.46</v>
      </c>
      <c r="Z75" s="47">
        <v>343.83</v>
      </c>
      <c r="AA75" s="47">
        <v>343.77</v>
      </c>
      <c r="AB75" s="47">
        <v>343.81</v>
      </c>
      <c r="AC75" s="47">
        <v>343.49</v>
      </c>
      <c r="AD75" s="47">
        <v>343.26</v>
      </c>
    </row>
    <row r="76" spans="1:30" x14ac:dyDescent="0.3">
      <c r="A76" s="3">
        <v>519</v>
      </c>
      <c r="B76" s="4" t="s">
        <v>73</v>
      </c>
      <c r="C76" s="48">
        <f t="shared" si="16"/>
        <v>100</v>
      </c>
      <c r="D76" s="48">
        <f t="shared" si="17"/>
        <v>99.204455051710411</v>
      </c>
      <c r="E76" s="48">
        <f t="shared" si="18"/>
        <v>99.257491381596395</v>
      </c>
      <c r="F76" s="48">
        <f t="shared" si="19"/>
        <v>99.708300185627152</v>
      </c>
      <c r="G76" s="48">
        <f t="shared" si="20"/>
        <v>99.575709360912214</v>
      </c>
      <c r="H76" s="48">
        <f t="shared" si="21"/>
        <v>99.867409175285061</v>
      </c>
      <c r="I76" s="48">
        <f t="shared" si="22"/>
        <v>99.761336515513108</v>
      </c>
      <c r="J76" s="49">
        <f t="shared" si="23"/>
        <v>100</v>
      </c>
      <c r="K76" s="49">
        <f t="shared" si="24"/>
        <v>99.807562782642151</v>
      </c>
      <c r="L76" s="49">
        <f t="shared" si="25"/>
        <v>99.929439686968792</v>
      </c>
      <c r="M76" s="49">
        <f t="shared" si="26"/>
        <v>99.81718464351006</v>
      </c>
      <c r="N76" s="49">
        <f t="shared" si="27"/>
        <v>99.846050226113718</v>
      </c>
      <c r="O76" s="49">
        <f t="shared" si="28"/>
        <v>99.794733634818286</v>
      </c>
      <c r="P76" s="49">
        <f t="shared" si="29"/>
        <v>99.746624330478838</v>
      </c>
      <c r="Q76" s="47">
        <v>37.71</v>
      </c>
      <c r="R76" s="47">
        <v>37.409999999999997</v>
      </c>
      <c r="S76" s="47">
        <v>37.43</v>
      </c>
      <c r="T76" s="47">
        <v>37.6</v>
      </c>
      <c r="U76" s="47">
        <v>37.549999999999997</v>
      </c>
      <c r="V76" s="47">
        <v>37.659999999999997</v>
      </c>
      <c r="W76" s="47">
        <v>37.619999999999997</v>
      </c>
      <c r="X76" s="47">
        <v>311.79000000000002</v>
      </c>
      <c r="Y76" s="47">
        <v>311.19</v>
      </c>
      <c r="Z76" s="47">
        <v>311.57</v>
      </c>
      <c r="AA76" s="47">
        <v>311.22000000000003</v>
      </c>
      <c r="AB76" s="47">
        <v>311.31</v>
      </c>
      <c r="AC76" s="47">
        <v>311.14999999999998</v>
      </c>
      <c r="AD76" s="47">
        <v>311</v>
      </c>
    </row>
    <row r="77" spans="1:30" x14ac:dyDescent="0.3">
      <c r="A77" s="3">
        <v>520</v>
      </c>
      <c r="B77" s="4" t="s">
        <v>74</v>
      </c>
      <c r="C77" s="48">
        <f t="shared" si="16"/>
        <v>100</v>
      </c>
      <c r="D77" s="48">
        <f t="shared" si="17"/>
        <v>101.31195335276968</v>
      </c>
      <c r="E77" s="48">
        <f t="shared" si="18"/>
        <v>101.228654727197</v>
      </c>
      <c r="F77" s="48">
        <f t="shared" si="19"/>
        <v>101.47855060391502</v>
      </c>
      <c r="G77" s="48">
        <f t="shared" si="20"/>
        <v>101.54102457309453</v>
      </c>
      <c r="H77" s="48">
        <f t="shared" si="21"/>
        <v>102.33236151603498</v>
      </c>
      <c r="I77" s="48">
        <f t="shared" si="22"/>
        <v>102.5197834235735</v>
      </c>
      <c r="J77" s="49">
        <f t="shared" si="23"/>
        <v>100</v>
      </c>
      <c r="K77" s="49">
        <f t="shared" si="24"/>
        <v>99.847223969660476</v>
      </c>
      <c r="L77" s="49">
        <f t="shared" si="25"/>
        <v>100.01797365062818</v>
      </c>
      <c r="M77" s="49">
        <f t="shared" si="26"/>
        <v>99.847223969660476</v>
      </c>
      <c r="N77" s="49">
        <f t="shared" si="27"/>
        <v>99.85441342991173</v>
      </c>
      <c r="O77" s="49">
        <f t="shared" si="28"/>
        <v>99.773532002084949</v>
      </c>
      <c r="P77" s="49">
        <f t="shared" si="29"/>
        <v>99.994607904811545</v>
      </c>
      <c r="Q77" s="47">
        <v>48.02</v>
      </c>
      <c r="R77" s="47">
        <v>48.65</v>
      </c>
      <c r="S77" s="47">
        <v>48.61</v>
      </c>
      <c r="T77" s="47">
        <v>48.73</v>
      </c>
      <c r="U77" s="47">
        <v>48.76</v>
      </c>
      <c r="V77" s="47">
        <v>49.14</v>
      </c>
      <c r="W77" s="47">
        <v>49.23</v>
      </c>
      <c r="X77" s="47">
        <v>556.37</v>
      </c>
      <c r="Y77" s="47">
        <v>555.52</v>
      </c>
      <c r="Z77" s="47">
        <v>556.47</v>
      </c>
      <c r="AA77" s="47">
        <v>555.52</v>
      </c>
      <c r="AB77" s="47">
        <v>555.55999999999995</v>
      </c>
      <c r="AC77" s="47">
        <v>555.11</v>
      </c>
      <c r="AD77" s="47">
        <v>556.34</v>
      </c>
    </row>
    <row r="78" spans="1:30" x14ac:dyDescent="0.3">
      <c r="A78" s="3">
        <v>521</v>
      </c>
      <c r="B78" s="4" t="s">
        <v>75</v>
      </c>
      <c r="C78" s="48">
        <f t="shared" si="16"/>
        <v>100</v>
      </c>
      <c r="D78" s="48">
        <f t="shared" si="17"/>
        <v>86.187845303867405</v>
      </c>
      <c r="E78" s="48">
        <f t="shared" si="18"/>
        <v>86.162732295328979</v>
      </c>
      <c r="F78" s="48">
        <f t="shared" si="19"/>
        <v>86.288297338021096</v>
      </c>
      <c r="G78" s="48">
        <f t="shared" si="20"/>
        <v>85.78603716725263</v>
      </c>
      <c r="H78" s="48">
        <f t="shared" si="21"/>
        <v>84.630838774485198</v>
      </c>
      <c r="I78" s="48">
        <f t="shared" si="22"/>
        <v>85.660472124560528</v>
      </c>
      <c r="J78" s="49">
        <f t="shared" si="23"/>
        <v>100</v>
      </c>
      <c r="K78" s="49">
        <f t="shared" si="24"/>
        <v>99.779035120024091</v>
      </c>
      <c r="L78" s="49">
        <f t="shared" si="25"/>
        <v>99.782383072751031</v>
      </c>
      <c r="M78" s="49">
        <f t="shared" si="26"/>
        <v>99.728815829120492</v>
      </c>
      <c r="N78" s="49">
        <f t="shared" si="27"/>
        <v>99.886169607285154</v>
      </c>
      <c r="O78" s="49">
        <f t="shared" si="28"/>
        <v>99.815862600020083</v>
      </c>
      <c r="P78" s="49">
        <f t="shared" si="29"/>
        <v>100.02008771636145</v>
      </c>
      <c r="Q78" s="47">
        <v>39.82</v>
      </c>
      <c r="R78" s="47">
        <v>34.32</v>
      </c>
      <c r="S78" s="47">
        <v>34.31</v>
      </c>
      <c r="T78" s="47">
        <v>34.36</v>
      </c>
      <c r="U78" s="47">
        <v>34.159999999999997</v>
      </c>
      <c r="V78" s="47">
        <v>33.700000000000003</v>
      </c>
      <c r="W78" s="47">
        <v>34.11</v>
      </c>
      <c r="X78" s="47">
        <v>298.69</v>
      </c>
      <c r="Y78" s="47">
        <v>298.02999999999997</v>
      </c>
      <c r="Z78" s="47">
        <v>298.04000000000002</v>
      </c>
      <c r="AA78" s="47">
        <v>297.88</v>
      </c>
      <c r="AB78" s="47">
        <v>298.35000000000002</v>
      </c>
      <c r="AC78" s="47">
        <v>298.14</v>
      </c>
      <c r="AD78" s="47">
        <v>298.75</v>
      </c>
    </row>
    <row r="79" spans="1:30" x14ac:dyDescent="0.3">
      <c r="A79" s="3">
        <v>522</v>
      </c>
      <c r="B79" s="4" t="s">
        <v>76</v>
      </c>
      <c r="C79" s="48">
        <f t="shared" si="16"/>
        <v>100</v>
      </c>
      <c r="D79" s="48">
        <f t="shared" si="17"/>
        <v>102.08032360589425</v>
      </c>
      <c r="E79" s="48">
        <f t="shared" si="18"/>
        <v>101.90696330540308</v>
      </c>
      <c r="F79" s="48">
        <f t="shared" si="19"/>
        <v>102.22479052297025</v>
      </c>
      <c r="G79" s="48">
        <f t="shared" si="20"/>
        <v>98.064143311181738</v>
      </c>
      <c r="H79" s="48">
        <f t="shared" si="21"/>
        <v>97.832996243860151</v>
      </c>
      <c r="I79" s="48">
        <f t="shared" si="22"/>
        <v>97.861889627275346</v>
      </c>
      <c r="J79" s="49">
        <f t="shared" si="23"/>
        <v>100</v>
      </c>
      <c r="K79" s="49">
        <f t="shared" si="24"/>
        <v>99.713396659023914</v>
      </c>
      <c r="L79" s="49">
        <f t="shared" si="25"/>
        <v>99.765804127088089</v>
      </c>
      <c r="M79" s="49">
        <f t="shared" si="26"/>
        <v>99.715034392400909</v>
      </c>
      <c r="N79" s="49">
        <f t="shared" si="27"/>
        <v>100.1310186701605</v>
      </c>
      <c r="O79" s="49">
        <f t="shared" si="28"/>
        <v>100.0818866688503</v>
      </c>
      <c r="P79" s="49">
        <f t="shared" si="29"/>
        <v>100.05568293481822</v>
      </c>
      <c r="Q79" s="47">
        <v>69.22</v>
      </c>
      <c r="R79" s="47">
        <v>70.66</v>
      </c>
      <c r="S79" s="47">
        <v>70.540000000000006</v>
      </c>
      <c r="T79" s="47">
        <v>70.760000000000005</v>
      </c>
      <c r="U79" s="47">
        <v>67.88</v>
      </c>
      <c r="V79" s="47">
        <v>67.72</v>
      </c>
      <c r="W79" s="47">
        <v>67.739999999999995</v>
      </c>
      <c r="X79" s="47">
        <v>610.6</v>
      </c>
      <c r="Y79" s="47">
        <v>608.85</v>
      </c>
      <c r="Z79" s="47">
        <v>609.16999999999996</v>
      </c>
      <c r="AA79" s="47">
        <v>608.86</v>
      </c>
      <c r="AB79" s="47">
        <v>611.4</v>
      </c>
      <c r="AC79" s="47">
        <v>611.1</v>
      </c>
      <c r="AD79" s="47">
        <v>610.94000000000005</v>
      </c>
    </row>
    <row r="80" spans="1:30" x14ac:dyDescent="0.3">
      <c r="A80" s="3">
        <v>528</v>
      </c>
      <c r="B80" s="4" t="s">
        <v>77</v>
      </c>
      <c r="C80" s="48">
        <f t="shared" si="16"/>
        <v>100</v>
      </c>
      <c r="D80" s="48">
        <f t="shared" si="17"/>
        <v>100.22775052557814</v>
      </c>
      <c r="E80" s="48">
        <f t="shared" si="18"/>
        <v>100.37666433076384</v>
      </c>
      <c r="F80" s="48">
        <f t="shared" si="19"/>
        <v>100.31534688156972</v>
      </c>
      <c r="G80" s="48">
        <f t="shared" si="20"/>
        <v>100.02627890679749</v>
      </c>
      <c r="H80" s="48">
        <f t="shared" si="21"/>
        <v>100</v>
      </c>
      <c r="I80" s="48">
        <f t="shared" si="22"/>
        <v>100.32410651716889</v>
      </c>
      <c r="J80" s="49">
        <f t="shared" si="23"/>
        <v>100</v>
      </c>
      <c r="K80" s="49">
        <f t="shared" si="24"/>
        <v>99.969109106635358</v>
      </c>
      <c r="L80" s="49">
        <f t="shared" si="25"/>
        <v>99.93512912393426</v>
      </c>
      <c r="M80" s="49">
        <f t="shared" si="26"/>
        <v>99.715803781045338</v>
      </c>
      <c r="N80" s="49">
        <f t="shared" si="27"/>
        <v>100.11429630544913</v>
      </c>
      <c r="O80" s="49">
        <f t="shared" si="28"/>
        <v>100.11120721611267</v>
      </c>
      <c r="P80" s="49">
        <f t="shared" si="29"/>
        <v>99.996910910663516</v>
      </c>
      <c r="Q80" s="47">
        <v>114.16</v>
      </c>
      <c r="R80" s="47">
        <v>114.42</v>
      </c>
      <c r="S80" s="47">
        <v>114.59</v>
      </c>
      <c r="T80" s="47">
        <v>114.52</v>
      </c>
      <c r="U80" s="47">
        <v>114.19</v>
      </c>
      <c r="V80" s="47">
        <v>114.16</v>
      </c>
      <c r="W80" s="47">
        <v>114.53</v>
      </c>
      <c r="X80" s="47">
        <v>323.72000000000003</v>
      </c>
      <c r="Y80" s="47">
        <v>323.62</v>
      </c>
      <c r="Z80" s="47">
        <v>323.51</v>
      </c>
      <c r="AA80" s="47">
        <v>322.8</v>
      </c>
      <c r="AB80" s="47">
        <v>324.08999999999997</v>
      </c>
      <c r="AC80" s="47">
        <v>324.08</v>
      </c>
      <c r="AD80" s="47">
        <v>323.70999999999998</v>
      </c>
    </row>
    <row r="81" spans="1:30" x14ac:dyDescent="0.3">
      <c r="A81" s="3">
        <v>529</v>
      </c>
      <c r="B81" s="4" t="s">
        <v>78</v>
      </c>
      <c r="C81" s="48">
        <f t="shared" si="16"/>
        <v>100</v>
      </c>
      <c r="D81" s="48">
        <f t="shared" si="17"/>
        <v>97.922697088370512</v>
      </c>
      <c r="E81" s="48">
        <f t="shared" si="18"/>
        <v>97.939724161416663</v>
      </c>
      <c r="F81" s="48">
        <f t="shared" si="19"/>
        <v>97.871615869232087</v>
      </c>
      <c r="G81" s="48">
        <f t="shared" si="20"/>
        <v>96.458368806402191</v>
      </c>
      <c r="H81" s="48">
        <f t="shared" si="21"/>
        <v>96.424314660309904</v>
      </c>
      <c r="I81" s="48">
        <f t="shared" si="22"/>
        <v>97.42891197003236</v>
      </c>
      <c r="J81" s="49">
        <f t="shared" si="23"/>
        <v>100</v>
      </c>
      <c r="K81" s="49">
        <f t="shared" si="24"/>
        <v>100.76719397107746</v>
      </c>
      <c r="L81" s="49">
        <f t="shared" si="25"/>
        <v>100.75361531672212</v>
      </c>
      <c r="M81" s="49">
        <f t="shared" si="26"/>
        <v>100.65856473623464</v>
      </c>
      <c r="N81" s="49">
        <f t="shared" si="27"/>
        <v>101.86027564668342</v>
      </c>
      <c r="O81" s="49">
        <f t="shared" si="28"/>
        <v>101.83990766515039</v>
      </c>
      <c r="P81" s="49">
        <f t="shared" si="29"/>
        <v>101.37823341706837</v>
      </c>
      <c r="Q81" s="47">
        <v>58.73</v>
      </c>
      <c r="R81" s="47">
        <v>57.51</v>
      </c>
      <c r="S81" s="47">
        <v>57.52</v>
      </c>
      <c r="T81" s="47">
        <v>57.48</v>
      </c>
      <c r="U81" s="47">
        <v>56.65</v>
      </c>
      <c r="V81" s="47">
        <v>56.63</v>
      </c>
      <c r="W81" s="47">
        <v>57.22</v>
      </c>
      <c r="X81" s="47">
        <v>147.29</v>
      </c>
      <c r="Y81" s="47">
        <v>148.41999999999999</v>
      </c>
      <c r="Z81" s="47">
        <v>148.4</v>
      </c>
      <c r="AA81" s="47">
        <v>148.26</v>
      </c>
      <c r="AB81" s="47">
        <v>150.03</v>
      </c>
      <c r="AC81" s="47">
        <v>150</v>
      </c>
      <c r="AD81" s="47">
        <v>149.32</v>
      </c>
    </row>
    <row r="82" spans="1:30" x14ac:dyDescent="0.3">
      <c r="A82" s="3">
        <v>532</v>
      </c>
      <c r="B82" s="4" t="s">
        <v>79</v>
      </c>
      <c r="C82" s="48">
        <f t="shared" si="16"/>
        <v>100</v>
      </c>
      <c r="D82" s="48">
        <f t="shared" si="17"/>
        <v>104.38373570520966</v>
      </c>
      <c r="E82" s="48">
        <f t="shared" si="18"/>
        <v>104.44726810673444</v>
      </c>
      <c r="F82" s="48">
        <f t="shared" si="19"/>
        <v>105.59085133418043</v>
      </c>
      <c r="G82" s="48">
        <f t="shared" si="20"/>
        <v>106.67090216010165</v>
      </c>
      <c r="H82" s="48">
        <f t="shared" si="21"/>
        <v>106.67090216010165</v>
      </c>
      <c r="I82" s="48">
        <f t="shared" si="22"/>
        <v>106.60736975857688</v>
      </c>
      <c r="J82" s="49">
        <f t="shared" si="23"/>
        <v>100</v>
      </c>
      <c r="K82" s="49">
        <f t="shared" si="24"/>
        <v>99.562582015872039</v>
      </c>
      <c r="L82" s="49">
        <f t="shared" si="25"/>
        <v>99.575079672561401</v>
      </c>
      <c r="M82" s="49">
        <f t="shared" si="26"/>
        <v>99.400112478910202</v>
      </c>
      <c r="N82" s="49">
        <f t="shared" si="27"/>
        <v>99.331375367118667</v>
      </c>
      <c r="O82" s="49">
        <f t="shared" si="28"/>
        <v>99.331375367118667</v>
      </c>
      <c r="P82" s="49">
        <f t="shared" si="29"/>
        <v>99.412610135599579</v>
      </c>
      <c r="Q82" s="47">
        <v>15.74</v>
      </c>
      <c r="R82" s="47">
        <v>16.43</v>
      </c>
      <c r="S82" s="47">
        <v>16.440000000000001</v>
      </c>
      <c r="T82" s="47">
        <v>16.62</v>
      </c>
      <c r="U82" s="47">
        <v>16.79</v>
      </c>
      <c r="V82" s="47">
        <v>16.79</v>
      </c>
      <c r="W82" s="47">
        <v>16.78</v>
      </c>
      <c r="X82" s="47">
        <v>160.03</v>
      </c>
      <c r="Y82" s="47">
        <v>159.33000000000001</v>
      </c>
      <c r="Z82" s="47">
        <v>159.35</v>
      </c>
      <c r="AA82" s="47">
        <v>159.07</v>
      </c>
      <c r="AB82" s="47">
        <v>158.96</v>
      </c>
      <c r="AC82" s="47">
        <v>158.96</v>
      </c>
      <c r="AD82" s="47">
        <v>159.09</v>
      </c>
    </row>
    <row r="83" spans="1:30" x14ac:dyDescent="0.3">
      <c r="A83" s="3">
        <v>533</v>
      </c>
      <c r="B83" s="4" t="s">
        <v>80</v>
      </c>
      <c r="C83" s="48">
        <f t="shared" si="16"/>
        <v>100</v>
      </c>
      <c r="D83" s="48">
        <f t="shared" si="17"/>
        <v>100.55963623644631</v>
      </c>
      <c r="E83" s="48">
        <f t="shared" si="18"/>
        <v>99.370409233997904</v>
      </c>
      <c r="F83" s="48">
        <f t="shared" si="19"/>
        <v>100.10493179433368</v>
      </c>
      <c r="G83" s="48">
        <f t="shared" si="20"/>
        <v>100.13990905911157</v>
      </c>
      <c r="H83" s="48">
        <f t="shared" si="21"/>
        <v>100.13990905911157</v>
      </c>
      <c r="I83" s="48">
        <f t="shared" si="22"/>
        <v>100.17488632388947</v>
      </c>
      <c r="J83" s="49">
        <f t="shared" si="23"/>
        <v>100</v>
      </c>
      <c r="K83" s="49">
        <f t="shared" si="24"/>
        <v>99.909004049319805</v>
      </c>
      <c r="L83" s="49">
        <f t="shared" si="25"/>
        <v>100.15924291369035</v>
      </c>
      <c r="M83" s="49">
        <f t="shared" si="26"/>
        <v>100.12739433095227</v>
      </c>
      <c r="N83" s="49">
        <f t="shared" si="27"/>
        <v>100.15924291369035</v>
      </c>
      <c r="O83" s="49">
        <f t="shared" si="28"/>
        <v>100.15014331862233</v>
      </c>
      <c r="P83" s="49">
        <f t="shared" si="29"/>
        <v>100.10464534328223</v>
      </c>
      <c r="Q83" s="47">
        <v>28.59</v>
      </c>
      <c r="R83" s="47">
        <v>28.75</v>
      </c>
      <c r="S83" s="47">
        <v>28.41</v>
      </c>
      <c r="T83" s="47">
        <v>28.62</v>
      </c>
      <c r="U83" s="47">
        <v>28.63</v>
      </c>
      <c r="V83" s="47">
        <v>28.63</v>
      </c>
      <c r="W83" s="47">
        <v>28.64</v>
      </c>
      <c r="X83" s="47">
        <v>219.79</v>
      </c>
      <c r="Y83" s="47">
        <v>219.59</v>
      </c>
      <c r="Z83" s="47">
        <v>220.14</v>
      </c>
      <c r="AA83" s="47">
        <v>220.07</v>
      </c>
      <c r="AB83" s="47">
        <v>220.14</v>
      </c>
      <c r="AC83" s="47">
        <v>220.12</v>
      </c>
      <c r="AD83" s="47">
        <v>220.02</v>
      </c>
    </row>
    <row r="84" spans="1:30" x14ac:dyDescent="0.3">
      <c r="A84" s="3">
        <v>534</v>
      </c>
      <c r="B84" s="4" t="s">
        <v>81</v>
      </c>
      <c r="C84" s="48">
        <f t="shared" si="16"/>
        <v>100</v>
      </c>
      <c r="D84" s="48">
        <f t="shared" si="17"/>
        <v>98.662207357859543</v>
      </c>
      <c r="E84" s="48">
        <f t="shared" si="18"/>
        <v>97.795119534249963</v>
      </c>
      <c r="F84" s="48">
        <f t="shared" si="19"/>
        <v>97.894215285519635</v>
      </c>
      <c r="G84" s="48">
        <f t="shared" si="20"/>
        <v>98.228663446054739</v>
      </c>
      <c r="H84" s="48">
        <f t="shared" si="21"/>
        <v>98.241050414963453</v>
      </c>
      <c r="I84" s="48">
        <f t="shared" si="22"/>
        <v>98.216276477146053</v>
      </c>
      <c r="J84" s="49">
        <f t="shared" si="23"/>
        <v>100</v>
      </c>
      <c r="K84" s="49">
        <f t="shared" si="24"/>
        <v>100.17700125613796</v>
      </c>
      <c r="L84" s="49">
        <f t="shared" si="25"/>
        <v>100.20745308515093</v>
      </c>
      <c r="M84" s="49">
        <f t="shared" si="26"/>
        <v>100.16558182025808</v>
      </c>
      <c r="N84" s="49">
        <f t="shared" si="27"/>
        <v>100.14464618781165</v>
      </c>
      <c r="O84" s="49">
        <f t="shared" si="28"/>
        <v>100.14464618781165</v>
      </c>
      <c r="P84" s="49">
        <f t="shared" si="29"/>
        <v>100.07612957253247</v>
      </c>
      <c r="Q84" s="47">
        <v>80.73</v>
      </c>
      <c r="R84" s="47">
        <v>79.650000000000006</v>
      </c>
      <c r="S84" s="47">
        <v>78.95</v>
      </c>
      <c r="T84" s="47">
        <v>79.03</v>
      </c>
      <c r="U84" s="47">
        <v>79.3</v>
      </c>
      <c r="V84" s="47">
        <v>79.31</v>
      </c>
      <c r="W84" s="47">
        <v>79.290000000000006</v>
      </c>
      <c r="X84" s="47">
        <v>525.41999999999996</v>
      </c>
      <c r="Y84" s="47">
        <v>526.35</v>
      </c>
      <c r="Z84" s="47">
        <v>526.51</v>
      </c>
      <c r="AA84" s="47">
        <v>526.29</v>
      </c>
      <c r="AB84" s="47">
        <v>526.17999999999995</v>
      </c>
      <c r="AC84" s="47">
        <v>526.17999999999995</v>
      </c>
      <c r="AD84" s="47">
        <v>525.82000000000005</v>
      </c>
    </row>
    <row r="85" spans="1:30" x14ac:dyDescent="0.3">
      <c r="A85" s="3">
        <v>536</v>
      </c>
      <c r="B85" s="4" t="s">
        <v>82</v>
      </c>
      <c r="C85" s="48">
        <f t="shared" si="16"/>
        <v>100</v>
      </c>
      <c r="D85" s="48">
        <f t="shared" si="17"/>
        <v>101.93740685543965</v>
      </c>
      <c r="E85" s="48">
        <f t="shared" si="18"/>
        <v>101.93740685543965</v>
      </c>
      <c r="F85" s="48">
        <f t="shared" si="19"/>
        <v>101.82563338301043</v>
      </c>
      <c r="G85" s="48">
        <f t="shared" si="20"/>
        <v>102.49627421758569</v>
      </c>
      <c r="H85" s="48">
        <f t="shared" si="21"/>
        <v>103.31594634873323</v>
      </c>
      <c r="I85" s="48">
        <f t="shared" si="22"/>
        <v>104.09836065573771</v>
      </c>
      <c r="J85" s="49">
        <f t="shared" si="23"/>
        <v>100</v>
      </c>
      <c r="K85" s="49">
        <f t="shared" si="24"/>
        <v>99.910567109739418</v>
      </c>
      <c r="L85" s="49">
        <f t="shared" si="25"/>
        <v>99.919335040157108</v>
      </c>
      <c r="M85" s="49">
        <f t="shared" si="26"/>
        <v>99.842177252481321</v>
      </c>
      <c r="N85" s="49">
        <f t="shared" si="27"/>
        <v>99.90004559323819</v>
      </c>
      <c r="O85" s="49">
        <f t="shared" si="28"/>
        <v>99.886016904569843</v>
      </c>
      <c r="P85" s="49">
        <f t="shared" si="29"/>
        <v>99.852698768982563</v>
      </c>
      <c r="Q85" s="47">
        <v>26.84</v>
      </c>
      <c r="R85" s="47">
        <v>27.36</v>
      </c>
      <c r="S85" s="47">
        <v>27.36</v>
      </c>
      <c r="T85" s="47">
        <v>27.33</v>
      </c>
      <c r="U85" s="47">
        <v>27.51</v>
      </c>
      <c r="V85" s="47">
        <v>27.73</v>
      </c>
      <c r="W85" s="47">
        <v>27.94</v>
      </c>
      <c r="X85" s="47">
        <v>570.26</v>
      </c>
      <c r="Y85" s="47">
        <v>569.75</v>
      </c>
      <c r="Z85" s="47">
        <v>569.79999999999995</v>
      </c>
      <c r="AA85" s="47">
        <v>569.36</v>
      </c>
      <c r="AB85" s="47">
        <v>569.69000000000005</v>
      </c>
      <c r="AC85" s="47">
        <v>569.61</v>
      </c>
      <c r="AD85" s="47">
        <v>569.41999999999996</v>
      </c>
    </row>
    <row r="86" spans="1:30" x14ac:dyDescent="0.3">
      <c r="A86" s="3">
        <v>538</v>
      </c>
      <c r="B86" s="4" t="s">
        <v>83</v>
      </c>
      <c r="C86" s="48">
        <f t="shared" si="16"/>
        <v>100</v>
      </c>
      <c r="D86" s="48">
        <f t="shared" si="17"/>
        <v>101.01994560290119</v>
      </c>
      <c r="E86" s="48">
        <f t="shared" si="18"/>
        <v>101.06527651858568</v>
      </c>
      <c r="F86" s="48">
        <f t="shared" si="19"/>
        <v>102.01722574796011</v>
      </c>
      <c r="G86" s="48">
        <f t="shared" si="20"/>
        <v>102.03989120580236</v>
      </c>
      <c r="H86" s="48">
        <f t="shared" si="21"/>
        <v>102.87851314596556</v>
      </c>
      <c r="I86" s="48">
        <f t="shared" si="22"/>
        <v>103.24116047144153</v>
      </c>
      <c r="J86" s="49">
        <f t="shared" si="23"/>
        <v>100</v>
      </c>
      <c r="K86" s="49">
        <f t="shared" si="24"/>
        <v>100.00578653473367</v>
      </c>
      <c r="L86" s="49">
        <f t="shared" si="25"/>
        <v>100.04484564418598</v>
      </c>
      <c r="M86" s="49">
        <f t="shared" si="26"/>
        <v>99.830743859040012</v>
      </c>
      <c r="N86" s="49">
        <f t="shared" si="27"/>
        <v>99.853889997974719</v>
      </c>
      <c r="O86" s="49">
        <f t="shared" si="28"/>
        <v>99.791684749587716</v>
      </c>
      <c r="P86" s="49">
        <f t="shared" si="29"/>
        <v>99.74394583803489</v>
      </c>
      <c r="Q86" s="47">
        <v>44.12</v>
      </c>
      <c r="R86" s="47">
        <v>44.57</v>
      </c>
      <c r="S86" s="47">
        <v>44.59</v>
      </c>
      <c r="T86" s="47">
        <v>45.01</v>
      </c>
      <c r="U86" s="47">
        <v>45.02</v>
      </c>
      <c r="V86" s="47">
        <v>45.39</v>
      </c>
      <c r="W86" s="47">
        <v>45.55</v>
      </c>
      <c r="X86" s="47">
        <v>691.26</v>
      </c>
      <c r="Y86" s="47">
        <v>691.3</v>
      </c>
      <c r="Z86" s="47">
        <v>691.57</v>
      </c>
      <c r="AA86" s="47">
        <v>690.09</v>
      </c>
      <c r="AB86" s="47">
        <v>690.25</v>
      </c>
      <c r="AC86" s="47">
        <v>689.82</v>
      </c>
      <c r="AD86" s="47">
        <v>689.49</v>
      </c>
    </row>
    <row r="87" spans="1:30" x14ac:dyDescent="0.3">
      <c r="A87" s="3">
        <v>540</v>
      </c>
      <c r="B87" s="4" t="s">
        <v>84</v>
      </c>
      <c r="C87" s="48">
        <f t="shared" si="16"/>
        <v>100</v>
      </c>
      <c r="D87" s="48">
        <f t="shared" si="17"/>
        <v>112.34723978086809</v>
      </c>
      <c r="E87" s="48">
        <f t="shared" si="18"/>
        <v>112.97935103244838</v>
      </c>
      <c r="F87" s="48">
        <f t="shared" si="19"/>
        <v>112.97935103244838</v>
      </c>
      <c r="G87" s="48">
        <f t="shared" si="20"/>
        <v>112.97935103244838</v>
      </c>
      <c r="H87" s="48">
        <f t="shared" si="21"/>
        <v>112.97935103244838</v>
      </c>
      <c r="I87" s="48">
        <f t="shared" si="22"/>
        <v>111.33586177833965</v>
      </c>
      <c r="J87" s="49">
        <f t="shared" si="23"/>
        <v>100</v>
      </c>
      <c r="K87" s="49">
        <f t="shared" si="24"/>
        <v>99.682890192705202</v>
      </c>
      <c r="L87" s="49">
        <f t="shared" si="25"/>
        <v>99.688025574199841</v>
      </c>
      <c r="M87" s="49">
        <f t="shared" si="26"/>
        <v>99.670051738968567</v>
      </c>
      <c r="N87" s="49">
        <f t="shared" si="27"/>
        <v>99.702147873310139</v>
      </c>
      <c r="O87" s="49">
        <f t="shared" si="28"/>
        <v>99.707283254804793</v>
      </c>
      <c r="P87" s="49">
        <f t="shared" si="29"/>
        <v>99.961484638790111</v>
      </c>
      <c r="Q87" s="47">
        <v>23.73</v>
      </c>
      <c r="R87" s="47">
        <v>26.66</v>
      </c>
      <c r="S87" s="47">
        <v>26.81</v>
      </c>
      <c r="T87" s="47">
        <v>26.81</v>
      </c>
      <c r="U87" s="47">
        <v>26.81</v>
      </c>
      <c r="V87" s="47">
        <v>26.81</v>
      </c>
      <c r="W87" s="47">
        <v>26.42</v>
      </c>
      <c r="X87" s="47">
        <v>778.91</v>
      </c>
      <c r="Y87" s="47">
        <v>776.44</v>
      </c>
      <c r="Z87" s="47">
        <v>776.48</v>
      </c>
      <c r="AA87" s="47">
        <v>776.34</v>
      </c>
      <c r="AB87" s="47">
        <v>776.59</v>
      </c>
      <c r="AC87" s="47">
        <v>776.63</v>
      </c>
      <c r="AD87" s="47">
        <v>778.61</v>
      </c>
    </row>
    <row r="88" spans="1:30" x14ac:dyDescent="0.3">
      <c r="A88" s="3">
        <v>541</v>
      </c>
      <c r="B88" s="4" t="s">
        <v>85</v>
      </c>
      <c r="C88" s="48">
        <f t="shared" si="16"/>
        <v>100</v>
      </c>
      <c r="D88" s="48">
        <f t="shared" si="17"/>
        <v>101.9</v>
      </c>
      <c r="E88" s="48">
        <f t="shared" si="18"/>
        <v>101.1</v>
      </c>
      <c r="F88" s="48">
        <f t="shared" si="19"/>
        <v>101.05</v>
      </c>
      <c r="G88" s="48">
        <f t="shared" si="20"/>
        <v>99</v>
      </c>
      <c r="H88" s="48">
        <f t="shared" si="21"/>
        <v>99</v>
      </c>
      <c r="I88" s="48">
        <f t="shared" si="22"/>
        <v>95.9</v>
      </c>
      <c r="J88" s="49">
        <f t="shared" si="23"/>
        <v>100</v>
      </c>
      <c r="K88" s="49">
        <f t="shared" si="24"/>
        <v>99.932567049808412</v>
      </c>
      <c r="L88" s="49">
        <f t="shared" si="25"/>
        <v>100.19616858237548</v>
      </c>
      <c r="M88" s="49">
        <f t="shared" si="26"/>
        <v>100.17164750957855</v>
      </c>
      <c r="N88" s="49">
        <f t="shared" si="27"/>
        <v>100.27892720306515</v>
      </c>
      <c r="O88" s="49">
        <f t="shared" si="28"/>
        <v>100.25747126436781</v>
      </c>
      <c r="P88" s="49">
        <f t="shared" si="29"/>
        <v>100.62835249042146</v>
      </c>
      <c r="Q88" s="47">
        <v>20</v>
      </c>
      <c r="R88" s="47">
        <v>20.38</v>
      </c>
      <c r="S88" s="47">
        <v>20.22</v>
      </c>
      <c r="T88" s="47">
        <v>20.21</v>
      </c>
      <c r="U88" s="47">
        <v>19.8</v>
      </c>
      <c r="V88" s="47">
        <v>19.8</v>
      </c>
      <c r="W88" s="47">
        <v>19.18</v>
      </c>
      <c r="X88" s="47">
        <v>326.25</v>
      </c>
      <c r="Y88" s="47">
        <v>326.02999999999997</v>
      </c>
      <c r="Z88" s="47">
        <v>326.89</v>
      </c>
      <c r="AA88" s="47">
        <v>326.81</v>
      </c>
      <c r="AB88" s="47">
        <v>327.16000000000003</v>
      </c>
      <c r="AC88" s="47">
        <v>327.08999999999997</v>
      </c>
      <c r="AD88" s="47">
        <v>328.3</v>
      </c>
    </row>
    <row r="89" spans="1:30" x14ac:dyDescent="0.3">
      <c r="A89" s="3">
        <v>542</v>
      </c>
      <c r="B89" s="4" t="s">
        <v>86</v>
      </c>
      <c r="C89" s="48">
        <f t="shared" si="16"/>
        <v>100</v>
      </c>
      <c r="D89" s="48">
        <f t="shared" si="17"/>
        <v>100.67620286085825</v>
      </c>
      <c r="E89" s="48">
        <f t="shared" si="18"/>
        <v>100.93628088426527</v>
      </c>
      <c r="F89" s="48">
        <f t="shared" si="19"/>
        <v>102.23667100130038</v>
      </c>
      <c r="G89" s="48">
        <f t="shared" si="20"/>
        <v>102.26267880364108</v>
      </c>
      <c r="H89" s="48">
        <f t="shared" si="21"/>
        <v>102.57477243172951</v>
      </c>
      <c r="I89" s="48">
        <f t="shared" si="22"/>
        <v>102.4707412223667</v>
      </c>
      <c r="J89" s="49">
        <f t="shared" si="23"/>
        <v>100</v>
      </c>
      <c r="K89" s="49">
        <f t="shared" si="24"/>
        <v>99.896528423008704</v>
      </c>
      <c r="L89" s="49">
        <f t="shared" si="25"/>
        <v>99.928203395557063</v>
      </c>
      <c r="M89" s="49">
        <f t="shared" si="26"/>
        <v>99.852183461441001</v>
      </c>
      <c r="N89" s="49">
        <f t="shared" si="27"/>
        <v>99.869076780133454</v>
      </c>
      <c r="O89" s="49">
        <f t="shared" si="28"/>
        <v>99.833178477911986</v>
      </c>
      <c r="P89" s="49">
        <f t="shared" si="29"/>
        <v>99.970436692288203</v>
      </c>
      <c r="Q89" s="47">
        <v>38.450000000000003</v>
      </c>
      <c r="R89" s="47">
        <v>38.71</v>
      </c>
      <c r="S89" s="47">
        <v>38.81</v>
      </c>
      <c r="T89" s="47">
        <v>39.31</v>
      </c>
      <c r="U89" s="47">
        <v>39.32</v>
      </c>
      <c r="V89" s="47">
        <v>39.44</v>
      </c>
      <c r="W89" s="47">
        <v>39.4</v>
      </c>
      <c r="X89" s="47">
        <v>473.56</v>
      </c>
      <c r="Y89" s="47">
        <v>473.07</v>
      </c>
      <c r="Z89" s="47">
        <v>473.22</v>
      </c>
      <c r="AA89" s="47">
        <v>472.86</v>
      </c>
      <c r="AB89" s="47">
        <v>472.94</v>
      </c>
      <c r="AC89" s="47">
        <v>472.77</v>
      </c>
      <c r="AD89" s="47">
        <v>473.42</v>
      </c>
    </row>
    <row r="90" spans="1:30" x14ac:dyDescent="0.3">
      <c r="A90" s="3">
        <v>543</v>
      </c>
      <c r="B90" s="4" t="s">
        <v>87</v>
      </c>
      <c r="C90" s="48">
        <f t="shared" si="16"/>
        <v>100</v>
      </c>
      <c r="D90" s="48">
        <f t="shared" si="17"/>
        <v>100.6301824212272</v>
      </c>
      <c r="E90" s="48">
        <f t="shared" si="18"/>
        <v>102.42122719734661</v>
      </c>
      <c r="F90" s="48">
        <f t="shared" si="19"/>
        <v>102.55389718076286</v>
      </c>
      <c r="G90" s="48">
        <f t="shared" si="20"/>
        <v>102.58706467661692</v>
      </c>
      <c r="H90" s="48">
        <f t="shared" si="21"/>
        <v>103.11774461028193</v>
      </c>
      <c r="I90" s="48">
        <f t="shared" si="22"/>
        <v>103.51575456053068</v>
      </c>
      <c r="J90" s="49">
        <f t="shared" si="23"/>
        <v>100</v>
      </c>
      <c r="K90" s="49">
        <f t="shared" si="24"/>
        <v>99.908455793784626</v>
      </c>
      <c r="L90" s="49">
        <f t="shared" si="25"/>
        <v>99.763912310286671</v>
      </c>
      <c r="M90" s="49">
        <f t="shared" si="26"/>
        <v>99.735003613587082</v>
      </c>
      <c r="N90" s="49">
        <f t="shared" si="27"/>
        <v>99.749457961936884</v>
      </c>
      <c r="O90" s="49">
        <f t="shared" si="28"/>
        <v>99.6675499879547</v>
      </c>
      <c r="P90" s="49">
        <f t="shared" si="29"/>
        <v>99.166465911828467</v>
      </c>
      <c r="Q90" s="47">
        <v>30.15</v>
      </c>
      <c r="R90" s="47">
        <v>30.34</v>
      </c>
      <c r="S90" s="47">
        <v>30.88</v>
      </c>
      <c r="T90" s="47">
        <v>30.92</v>
      </c>
      <c r="U90" s="47">
        <v>30.93</v>
      </c>
      <c r="V90" s="47">
        <v>31.09</v>
      </c>
      <c r="W90" s="47">
        <v>31.21</v>
      </c>
      <c r="X90" s="47">
        <v>207.55</v>
      </c>
      <c r="Y90" s="47">
        <v>207.36</v>
      </c>
      <c r="Z90" s="47">
        <v>207.06</v>
      </c>
      <c r="AA90" s="47">
        <v>207</v>
      </c>
      <c r="AB90" s="47">
        <v>207.03</v>
      </c>
      <c r="AC90" s="47">
        <v>206.86</v>
      </c>
      <c r="AD90" s="47">
        <v>205.82</v>
      </c>
    </row>
    <row r="91" spans="1:30" x14ac:dyDescent="0.3">
      <c r="A91" s="3">
        <v>544</v>
      </c>
      <c r="B91" s="4" t="s">
        <v>88</v>
      </c>
      <c r="C91" s="48">
        <f t="shared" si="16"/>
        <v>100</v>
      </c>
      <c r="D91" s="48">
        <f t="shared" si="17"/>
        <v>101.93798449612403</v>
      </c>
      <c r="E91" s="48">
        <f t="shared" si="18"/>
        <v>101.93798449612403</v>
      </c>
      <c r="F91" s="48">
        <f t="shared" si="19"/>
        <v>101.97322057787174</v>
      </c>
      <c r="G91" s="48">
        <f t="shared" si="20"/>
        <v>102.00845665961945</v>
      </c>
      <c r="H91" s="48">
        <f t="shared" si="21"/>
        <v>102.00845665961945</v>
      </c>
      <c r="I91" s="48">
        <f t="shared" si="22"/>
        <v>102.11416490486258</v>
      </c>
      <c r="J91" s="49">
        <f t="shared" si="23"/>
        <v>100</v>
      </c>
      <c r="K91" s="49">
        <f t="shared" si="24"/>
        <v>99.880414562848784</v>
      </c>
      <c r="L91" s="49">
        <f t="shared" si="25"/>
        <v>99.844981840729915</v>
      </c>
      <c r="M91" s="49">
        <f t="shared" si="26"/>
        <v>99.822836389405609</v>
      </c>
      <c r="N91" s="49">
        <f t="shared" si="27"/>
        <v>99.875985472583935</v>
      </c>
      <c r="O91" s="49">
        <f t="shared" si="28"/>
        <v>99.800690938081317</v>
      </c>
      <c r="P91" s="49">
        <f t="shared" si="29"/>
        <v>99.720967313313849</v>
      </c>
      <c r="Q91" s="47">
        <v>28.38</v>
      </c>
      <c r="R91" s="47">
        <v>28.93</v>
      </c>
      <c r="S91" s="47">
        <v>28.93</v>
      </c>
      <c r="T91" s="47">
        <v>28.94</v>
      </c>
      <c r="U91" s="47">
        <v>28.95</v>
      </c>
      <c r="V91" s="47">
        <v>28.95</v>
      </c>
      <c r="W91" s="47">
        <v>28.98</v>
      </c>
      <c r="X91" s="47">
        <v>225.78</v>
      </c>
      <c r="Y91" s="47">
        <v>225.51</v>
      </c>
      <c r="Z91" s="47">
        <v>225.43</v>
      </c>
      <c r="AA91" s="47">
        <v>225.38</v>
      </c>
      <c r="AB91" s="47">
        <v>225.5</v>
      </c>
      <c r="AC91" s="47">
        <v>225.33</v>
      </c>
      <c r="AD91" s="47">
        <v>225.15</v>
      </c>
    </row>
    <row r="92" spans="1:30" x14ac:dyDescent="0.3">
      <c r="A92" s="3">
        <v>545</v>
      </c>
      <c r="B92" s="4" t="s">
        <v>89</v>
      </c>
      <c r="C92" s="48">
        <f t="shared" si="16"/>
        <v>100</v>
      </c>
      <c r="D92" s="48">
        <f t="shared" si="17"/>
        <v>103.86712940009915</v>
      </c>
      <c r="E92" s="48">
        <f t="shared" si="18"/>
        <v>99.206742687159149</v>
      </c>
      <c r="F92" s="48">
        <f t="shared" si="19"/>
        <v>97.768963807635089</v>
      </c>
      <c r="G92" s="48">
        <f t="shared" si="20"/>
        <v>96.975706494794224</v>
      </c>
      <c r="H92" s="48">
        <f t="shared" si="21"/>
        <v>96.926127912741691</v>
      </c>
      <c r="I92" s="48">
        <f t="shared" si="22"/>
        <v>97.223599405057001</v>
      </c>
      <c r="J92" s="49">
        <f t="shared" si="23"/>
        <v>100</v>
      </c>
      <c r="K92" s="49">
        <f t="shared" si="24"/>
        <v>99.624530663329153</v>
      </c>
      <c r="L92" s="49">
        <f t="shared" si="25"/>
        <v>100.59313272024814</v>
      </c>
      <c r="M92" s="49">
        <f t="shared" si="26"/>
        <v>100.70196441203677</v>
      </c>
      <c r="N92" s="49">
        <f t="shared" si="27"/>
        <v>100.70740599662621</v>
      </c>
      <c r="O92" s="49">
        <f t="shared" si="28"/>
        <v>100.76726342710997</v>
      </c>
      <c r="P92" s="49">
        <f t="shared" si="29"/>
        <v>100.63666539696359</v>
      </c>
      <c r="Q92" s="47">
        <v>20.170000000000002</v>
      </c>
      <c r="R92" s="47">
        <v>20.95</v>
      </c>
      <c r="S92" s="47">
        <v>20.010000000000002</v>
      </c>
      <c r="T92" s="47">
        <v>19.72</v>
      </c>
      <c r="U92" s="47">
        <v>19.559999999999999</v>
      </c>
      <c r="V92" s="47">
        <v>19.55</v>
      </c>
      <c r="W92" s="47">
        <v>19.61</v>
      </c>
      <c r="X92" s="47">
        <v>183.77</v>
      </c>
      <c r="Y92" s="47">
        <v>183.08</v>
      </c>
      <c r="Z92" s="47">
        <v>184.86</v>
      </c>
      <c r="AA92" s="47">
        <v>185.06</v>
      </c>
      <c r="AB92" s="47">
        <v>185.07</v>
      </c>
      <c r="AC92" s="47">
        <v>185.18</v>
      </c>
      <c r="AD92" s="47">
        <v>184.94</v>
      </c>
    </row>
    <row r="93" spans="1:30" x14ac:dyDescent="0.3">
      <c r="A93" s="3">
        <v>602</v>
      </c>
      <c r="B93" s="4" t="s">
        <v>90</v>
      </c>
      <c r="C93" s="48">
        <f t="shared" si="16"/>
        <v>100</v>
      </c>
      <c r="D93" s="48">
        <f t="shared" si="17"/>
        <v>100.51584377302873</v>
      </c>
      <c r="E93" s="48">
        <f t="shared" si="18"/>
        <v>100.51584377302873</v>
      </c>
      <c r="F93" s="48">
        <f t="shared" si="19"/>
        <v>100.51584377302873</v>
      </c>
      <c r="G93" s="48">
        <f t="shared" si="20"/>
        <v>101.10537951363301</v>
      </c>
      <c r="H93" s="48">
        <f t="shared" si="21"/>
        <v>99.263080324244655</v>
      </c>
      <c r="I93" s="48">
        <f t="shared" si="22"/>
        <v>99.410464259395724</v>
      </c>
      <c r="J93" s="49">
        <f t="shared" si="23"/>
        <v>99.999999999999986</v>
      </c>
      <c r="K93" s="49">
        <f t="shared" si="24"/>
        <v>99.746360829289799</v>
      </c>
      <c r="L93" s="49">
        <f t="shared" si="25"/>
        <v>99.636082928981025</v>
      </c>
      <c r="M93" s="49">
        <f t="shared" si="26"/>
        <v>99.536832818703118</v>
      </c>
      <c r="N93" s="49">
        <f t="shared" si="27"/>
        <v>99.503749448610492</v>
      </c>
      <c r="O93" s="49">
        <f t="shared" si="28"/>
        <v>100.01102779003087</v>
      </c>
      <c r="P93" s="49">
        <f t="shared" si="29"/>
        <v>99.966916629907359</v>
      </c>
      <c r="Q93" s="47">
        <v>13.57</v>
      </c>
      <c r="R93" s="47">
        <v>13.64</v>
      </c>
      <c r="S93" s="47">
        <v>13.64</v>
      </c>
      <c r="T93" s="47">
        <v>13.64</v>
      </c>
      <c r="U93" s="47">
        <v>13.72</v>
      </c>
      <c r="V93" s="47">
        <v>13.47</v>
      </c>
      <c r="W93" s="47">
        <v>13.49</v>
      </c>
      <c r="X93" s="47">
        <v>90.68</v>
      </c>
      <c r="Y93" s="47">
        <v>90.45</v>
      </c>
      <c r="Z93" s="47">
        <v>90.35</v>
      </c>
      <c r="AA93" s="47">
        <v>90.26</v>
      </c>
      <c r="AB93" s="47">
        <v>90.23</v>
      </c>
      <c r="AC93" s="47">
        <v>90.69</v>
      </c>
      <c r="AD93" s="47">
        <v>90.65</v>
      </c>
    </row>
    <row r="94" spans="1:30" x14ac:dyDescent="0.3">
      <c r="A94" s="3">
        <v>604</v>
      </c>
      <c r="B94" s="4" t="s">
        <v>91</v>
      </c>
      <c r="C94" s="48">
        <f t="shared" si="16"/>
        <v>100</v>
      </c>
      <c r="D94" s="48">
        <f t="shared" si="17"/>
        <v>100.4226752859274</v>
      </c>
      <c r="E94" s="48">
        <f t="shared" si="18"/>
        <v>100.47240179015414</v>
      </c>
      <c r="F94" s="48">
        <f t="shared" si="19"/>
        <v>100.44753853804077</v>
      </c>
      <c r="G94" s="48">
        <f t="shared" si="20"/>
        <v>100.44753853804077</v>
      </c>
      <c r="H94" s="48">
        <f t="shared" si="21"/>
        <v>100.44753853804077</v>
      </c>
      <c r="I94" s="48">
        <f t="shared" si="22"/>
        <v>99.77623073097962</v>
      </c>
      <c r="J94" s="49">
        <f t="shared" si="23"/>
        <v>100</v>
      </c>
      <c r="K94" s="49">
        <f t="shared" si="24"/>
        <v>99.865325328573761</v>
      </c>
      <c r="L94" s="49">
        <f t="shared" si="25"/>
        <v>99.89290929742009</v>
      </c>
      <c r="M94" s="49">
        <f t="shared" si="26"/>
        <v>99.857212396560115</v>
      </c>
      <c r="N94" s="49">
        <f t="shared" si="27"/>
        <v>99.881551192601023</v>
      </c>
      <c r="O94" s="49">
        <f t="shared" si="28"/>
        <v>99.866947914976478</v>
      </c>
      <c r="P94" s="49">
        <f t="shared" si="29"/>
        <v>100.01622586402726</v>
      </c>
      <c r="Q94" s="47">
        <v>40.22</v>
      </c>
      <c r="R94" s="47">
        <v>40.39</v>
      </c>
      <c r="S94" s="47">
        <v>40.409999999999997</v>
      </c>
      <c r="T94" s="47">
        <v>40.4</v>
      </c>
      <c r="U94" s="47">
        <v>40.4</v>
      </c>
      <c r="V94" s="47">
        <v>40.4</v>
      </c>
      <c r="W94" s="47">
        <v>40.130000000000003</v>
      </c>
      <c r="X94" s="47">
        <v>616.29999999999995</v>
      </c>
      <c r="Y94" s="47">
        <v>615.47</v>
      </c>
      <c r="Z94" s="47">
        <v>615.64</v>
      </c>
      <c r="AA94" s="47">
        <v>615.41999999999996</v>
      </c>
      <c r="AB94" s="47">
        <v>615.57000000000005</v>
      </c>
      <c r="AC94" s="47">
        <v>615.48</v>
      </c>
      <c r="AD94" s="47">
        <v>616.4</v>
      </c>
    </row>
    <row r="95" spans="1:30" x14ac:dyDescent="0.3">
      <c r="A95" s="3">
        <v>605</v>
      </c>
      <c r="B95" s="4" t="s">
        <v>92</v>
      </c>
      <c r="C95" s="48">
        <f t="shared" si="16"/>
        <v>100</v>
      </c>
      <c r="D95" s="48">
        <f t="shared" si="17"/>
        <v>100.73781291172594</v>
      </c>
      <c r="E95" s="48">
        <f t="shared" si="18"/>
        <v>100.73781291172594</v>
      </c>
      <c r="F95" s="48">
        <f t="shared" si="19"/>
        <v>100.8695652173913</v>
      </c>
      <c r="G95" s="48">
        <f t="shared" si="20"/>
        <v>100.90909090909091</v>
      </c>
      <c r="H95" s="48">
        <f t="shared" si="21"/>
        <v>100.90909090909091</v>
      </c>
      <c r="I95" s="48">
        <f t="shared" si="22"/>
        <v>102.21343873517786</v>
      </c>
      <c r="J95" s="49">
        <f t="shared" si="23"/>
        <v>100</v>
      </c>
      <c r="K95" s="49">
        <f t="shared" si="24"/>
        <v>99.918035529089025</v>
      </c>
      <c r="L95" s="49">
        <f t="shared" si="25"/>
        <v>99.870362316416291</v>
      </c>
      <c r="M95" s="49">
        <f t="shared" si="26"/>
        <v>99.769161286005826</v>
      </c>
      <c r="N95" s="49">
        <f t="shared" si="27"/>
        <v>99.814325382222066</v>
      </c>
      <c r="O95" s="49">
        <f t="shared" si="28"/>
        <v>99.80261617209193</v>
      </c>
      <c r="P95" s="49">
        <f t="shared" si="29"/>
        <v>99.70559700244219</v>
      </c>
      <c r="Q95" s="47">
        <v>75.900000000000006</v>
      </c>
      <c r="R95" s="47">
        <v>76.459999999999994</v>
      </c>
      <c r="S95" s="47">
        <v>76.459999999999994</v>
      </c>
      <c r="T95" s="47">
        <v>76.56</v>
      </c>
      <c r="U95" s="47">
        <v>76.59</v>
      </c>
      <c r="V95" s="47">
        <v>76.59</v>
      </c>
      <c r="W95" s="47">
        <v>77.58</v>
      </c>
      <c r="X95" s="47">
        <v>1195.6400000000001</v>
      </c>
      <c r="Y95" s="47">
        <v>1194.6600000000001</v>
      </c>
      <c r="Z95" s="47">
        <v>1194.0899999999999</v>
      </c>
      <c r="AA95" s="47">
        <v>1192.8800000000001</v>
      </c>
      <c r="AB95" s="47">
        <v>1193.42</v>
      </c>
      <c r="AC95" s="47">
        <v>1193.28</v>
      </c>
      <c r="AD95" s="47">
        <v>1192.1199999999999</v>
      </c>
    </row>
    <row r="96" spans="1:30" x14ac:dyDescent="0.3">
      <c r="A96" s="3">
        <v>612</v>
      </c>
      <c r="B96" s="4" t="s">
        <v>93</v>
      </c>
      <c r="C96" s="48">
        <f t="shared" si="16"/>
        <v>100</v>
      </c>
      <c r="D96" s="48">
        <f t="shared" si="17"/>
        <v>99.730215827338142</v>
      </c>
      <c r="E96" s="48">
        <f t="shared" si="18"/>
        <v>100.08992805755396</v>
      </c>
      <c r="F96" s="48">
        <f t="shared" si="19"/>
        <v>100.13489208633094</v>
      </c>
      <c r="G96" s="48">
        <f t="shared" si="20"/>
        <v>100.13489208633094</v>
      </c>
      <c r="H96" s="48">
        <f t="shared" si="21"/>
        <v>100.04496402877699</v>
      </c>
      <c r="I96" s="48">
        <f t="shared" si="22"/>
        <v>100.04496402877699</v>
      </c>
      <c r="J96" s="49">
        <f t="shared" si="23"/>
        <v>100</v>
      </c>
      <c r="K96" s="49">
        <f t="shared" si="24"/>
        <v>99.757526773085473</v>
      </c>
      <c r="L96" s="49">
        <f t="shared" si="25"/>
        <v>100.26267932915741</v>
      </c>
      <c r="M96" s="49">
        <f t="shared" si="26"/>
        <v>100.16164881794302</v>
      </c>
      <c r="N96" s="49">
        <f t="shared" si="27"/>
        <v>100.16164881794302</v>
      </c>
      <c r="O96" s="49">
        <f t="shared" si="28"/>
        <v>100.08082440897151</v>
      </c>
      <c r="P96" s="49">
        <f t="shared" si="29"/>
        <v>100.09092746009294</v>
      </c>
      <c r="Q96" s="47">
        <v>22.24</v>
      </c>
      <c r="R96" s="47">
        <v>22.18</v>
      </c>
      <c r="S96" s="47">
        <v>22.26</v>
      </c>
      <c r="T96" s="47">
        <v>22.27</v>
      </c>
      <c r="U96" s="47">
        <v>22.27</v>
      </c>
      <c r="V96" s="47">
        <v>22.25</v>
      </c>
      <c r="W96" s="47">
        <v>22.25</v>
      </c>
      <c r="X96" s="47">
        <v>98.98</v>
      </c>
      <c r="Y96" s="47">
        <v>98.74</v>
      </c>
      <c r="Z96" s="47">
        <v>99.24</v>
      </c>
      <c r="AA96" s="47">
        <v>99.14</v>
      </c>
      <c r="AB96" s="47">
        <v>99.14</v>
      </c>
      <c r="AC96" s="47">
        <v>99.06</v>
      </c>
      <c r="AD96" s="47">
        <v>99.07</v>
      </c>
    </row>
    <row r="97" spans="1:30" x14ac:dyDescent="0.3">
      <c r="A97" s="3">
        <v>615</v>
      </c>
      <c r="B97" s="4" t="s">
        <v>94</v>
      </c>
      <c r="C97" s="48">
        <f t="shared" si="16"/>
        <v>100</v>
      </c>
      <c r="D97" s="48">
        <f t="shared" si="17"/>
        <v>108.88252148997134</v>
      </c>
      <c r="E97" s="48">
        <f t="shared" si="18"/>
        <v>109.02578796561603</v>
      </c>
      <c r="F97" s="48">
        <f t="shared" si="19"/>
        <v>109.16905444126074</v>
      </c>
      <c r="G97" s="48">
        <f t="shared" si="20"/>
        <v>109.31232091690543</v>
      </c>
      <c r="H97" s="48">
        <f t="shared" si="21"/>
        <v>109.16905444126074</v>
      </c>
      <c r="I97" s="48">
        <f t="shared" si="22"/>
        <v>108.02292263610315</v>
      </c>
      <c r="J97" s="49">
        <f t="shared" si="23"/>
        <v>100</v>
      </c>
      <c r="K97" s="49">
        <f t="shared" si="24"/>
        <v>99.873641647712915</v>
      </c>
      <c r="L97" s="49">
        <f t="shared" si="25"/>
        <v>101.00397454453558</v>
      </c>
      <c r="M97" s="49">
        <f t="shared" si="26"/>
        <v>100.92815953316332</v>
      </c>
      <c r="N97" s="49">
        <f t="shared" si="27"/>
        <v>100.96491832655593</v>
      </c>
      <c r="O97" s="49">
        <f t="shared" si="28"/>
        <v>101.06370758379856</v>
      </c>
      <c r="P97" s="49">
        <f t="shared" si="29"/>
        <v>101.03843591334115</v>
      </c>
      <c r="Q97" s="47">
        <v>6.98</v>
      </c>
      <c r="R97" s="47">
        <v>7.6</v>
      </c>
      <c r="S97" s="47">
        <v>7.61</v>
      </c>
      <c r="T97" s="47">
        <v>7.62</v>
      </c>
      <c r="U97" s="47">
        <v>7.63</v>
      </c>
      <c r="V97" s="47">
        <v>7.62</v>
      </c>
      <c r="W97" s="47">
        <v>7.54</v>
      </c>
      <c r="X97" s="47">
        <v>435.27</v>
      </c>
      <c r="Y97" s="47">
        <v>434.72</v>
      </c>
      <c r="Z97" s="47">
        <v>439.64</v>
      </c>
      <c r="AA97" s="47">
        <v>439.31</v>
      </c>
      <c r="AB97" s="47">
        <v>439.47</v>
      </c>
      <c r="AC97" s="47">
        <v>439.9</v>
      </c>
      <c r="AD97" s="47">
        <v>439.79</v>
      </c>
    </row>
    <row r="98" spans="1:30" x14ac:dyDescent="0.3">
      <c r="A98" s="3">
        <v>616</v>
      </c>
      <c r="B98" s="4" t="s">
        <v>38</v>
      </c>
      <c r="C98" s="48">
        <f t="shared" si="16"/>
        <v>100</v>
      </c>
      <c r="D98" s="48">
        <f t="shared" si="17"/>
        <v>105.44648511716275</v>
      </c>
      <c r="E98" s="48">
        <f t="shared" si="18"/>
        <v>105.57314756174796</v>
      </c>
      <c r="F98" s="48">
        <f t="shared" si="19"/>
        <v>106.4597846738442</v>
      </c>
      <c r="G98" s="48">
        <f t="shared" si="20"/>
        <v>107.2197593413553</v>
      </c>
      <c r="H98" s="48">
        <f t="shared" si="21"/>
        <v>107.53641545281825</v>
      </c>
      <c r="I98" s="48">
        <f t="shared" si="22"/>
        <v>108.23305889803673</v>
      </c>
      <c r="J98" s="49">
        <f t="shared" si="23"/>
        <v>100</v>
      </c>
      <c r="K98" s="49">
        <f t="shared" si="24"/>
        <v>104.2386839441986</v>
      </c>
      <c r="L98" s="49">
        <f t="shared" si="25"/>
        <v>104.23471513900741</v>
      </c>
      <c r="M98" s="49">
        <f t="shared" si="26"/>
        <v>104.19105828190422</v>
      </c>
      <c r="N98" s="49">
        <f t="shared" si="27"/>
        <v>104.19899589228663</v>
      </c>
      <c r="O98" s="49">
        <f t="shared" si="28"/>
        <v>104.15137022999225</v>
      </c>
      <c r="P98" s="49">
        <f t="shared" si="29"/>
        <v>104.23471513900741</v>
      </c>
      <c r="Q98" s="47">
        <v>15.79</v>
      </c>
      <c r="R98" s="47">
        <v>16.649999999999999</v>
      </c>
      <c r="S98" s="47">
        <v>16.670000000000002</v>
      </c>
      <c r="T98" s="47">
        <v>16.809999999999999</v>
      </c>
      <c r="U98" s="47">
        <v>16.93</v>
      </c>
      <c r="V98" s="47">
        <v>16.98</v>
      </c>
      <c r="W98" s="47">
        <v>17.09</v>
      </c>
      <c r="X98" s="47">
        <v>503.93</v>
      </c>
      <c r="Y98" s="47">
        <v>525.29</v>
      </c>
      <c r="Z98" s="47">
        <v>525.27</v>
      </c>
      <c r="AA98" s="47">
        <v>525.04999999999995</v>
      </c>
      <c r="AB98" s="47">
        <v>525.09</v>
      </c>
      <c r="AC98" s="47">
        <v>524.85</v>
      </c>
      <c r="AD98" s="47">
        <v>525.27</v>
      </c>
    </row>
    <row r="99" spans="1:30" x14ac:dyDescent="0.3">
      <c r="A99" s="3">
        <v>617</v>
      </c>
      <c r="B99" s="4" t="s">
        <v>95</v>
      </c>
      <c r="C99" s="48">
        <f t="shared" si="16"/>
        <v>100</v>
      </c>
      <c r="D99" s="48">
        <f t="shared" si="17"/>
        <v>100.04861448711716</v>
      </c>
      <c r="E99" s="48">
        <f t="shared" si="18"/>
        <v>120.80700048614487</v>
      </c>
      <c r="F99" s="48">
        <f t="shared" si="19"/>
        <v>120.85561497326204</v>
      </c>
      <c r="G99" s="48">
        <f t="shared" si="20"/>
        <v>121.00145843461351</v>
      </c>
      <c r="H99" s="48">
        <f t="shared" si="21"/>
        <v>121.29314535731648</v>
      </c>
      <c r="I99" s="48">
        <f t="shared" si="22"/>
        <v>122.16820612542537</v>
      </c>
      <c r="J99" s="49">
        <f t="shared" si="23"/>
        <v>100</v>
      </c>
      <c r="K99" s="49">
        <f t="shared" si="24"/>
        <v>99.957620705312536</v>
      </c>
      <c r="L99" s="49">
        <f t="shared" si="25"/>
        <v>99.11608899651884</v>
      </c>
      <c r="M99" s="49">
        <f t="shared" si="26"/>
        <v>99.085818071742082</v>
      </c>
      <c r="N99" s="49">
        <f t="shared" si="27"/>
        <v>99.1070077190858</v>
      </c>
      <c r="O99" s="49">
        <f t="shared" si="28"/>
        <v>99.125170273951852</v>
      </c>
      <c r="P99" s="49">
        <f t="shared" si="29"/>
        <v>98.98592401997881</v>
      </c>
      <c r="Q99" s="47">
        <v>20.57</v>
      </c>
      <c r="R99" s="47">
        <v>20.58</v>
      </c>
      <c r="S99" s="47">
        <v>24.85</v>
      </c>
      <c r="T99" s="47">
        <v>24.86</v>
      </c>
      <c r="U99" s="47">
        <v>24.89</v>
      </c>
      <c r="V99" s="47">
        <v>24.95</v>
      </c>
      <c r="W99" s="47">
        <v>25.13</v>
      </c>
      <c r="X99" s="47">
        <v>330.35</v>
      </c>
      <c r="Y99" s="47">
        <v>330.21</v>
      </c>
      <c r="Z99" s="47">
        <v>327.43</v>
      </c>
      <c r="AA99" s="47">
        <v>327.33</v>
      </c>
      <c r="AB99" s="47">
        <v>327.39999999999998</v>
      </c>
      <c r="AC99" s="47">
        <v>327.45999999999998</v>
      </c>
      <c r="AD99" s="47">
        <v>327</v>
      </c>
    </row>
    <row r="100" spans="1:30" x14ac:dyDescent="0.3">
      <c r="A100" s="3">
        <v>618</v>
      </c>
      <c r="B100" s="4" t="s">
        <v>96</v>
      </c>
      <c r="C100" s="48">
        <f t="shared" si="16"/>
        <v>100</v>
      </c>
      <c r="D100" s="48">
        <f t="shared" si="17"/>
        <v>100.04480286738351</v>
      </c>
      <c r="E100" s="48">
        <f t="shared" si="18"/>
        <v>100.80645161290323</v>
      </c>
      <c r="F100" s="48">
        <f t="shared" si="19"/>
        <v>100.80645161290323</v>
      </c>
      <c r="G100" s="48">
        <f t="shared" si="20"/>
        <v>101.0752688172043</v>
      </c>
      <c r="H100" s="48">
        <f t="shared" si="21"/>
        <v>101.29928315412187</v>
      </c>
      <c r="I100" s="48">
        <f t="shared" si="22"/>
        <v>99.95519713261649</v>
      </c>
      <c r="J100" s="49">
        <f t="shared" si="23"/>
        <v>100</v>
      </c>
      <c r="K100" s="49">
        <f t="shared" si="24"/>
        <v>99.756387403446226</v>
      </c>
      <c r="L100" s="49">
        <f t="shared" si="25"/>
        <v>99.714795008912645</v>
      </c>
      <c r="M100" s="49">
        <f t="shared" si="26"/>
        <v>99.607843137254889</v>
      </c>
      <c r="N100" s="49">
        <f t="shared" si="27"/>
        <v>99.554367201426018</v>
      </c>
      <c r="O100" s="49">
        <f t="shared" si="28"/>
        <v>100.13071895424837</v>
      </c>
      <c r="P100" s="49">
        <f t="shared" si="29"/>
        <v>100.23172905525846</v>
      </c>
      <c r="Q100" s="47">
        <v>22.32</v>
      </c>
      <c r="R100" s="47">
        <v>22.33</v>
      </c>
      <c r="S100" s="47">
        <v>22.5</v>
      </c>
      <c r="T100" s="47">
        <v>22.5</v>
      </c>
      <c r="U100" s="47">
        <v>22.56</v>
      </c>
      <c r="V100" s="47">
        <v>22.61</v>
      </c>
      <c r="W100" s="47">
        <v>22.31</v>
      </c>
      <c r="X100" s="47">
        <v>168.3</v>
      </c>
      <c r="Y100" s="47">
        <v>167.89</v>
      </c>
      <c r="Z100" s="47">
        <v>167.82</v>
      </c>
      <c r="AA100" s="47">
        <v>167.64</v>
      </c>
      <c r="AB100" s="47">
        <v>167.55</v>
      </c>
      <c r="AC100" s="47">
        <v>168.52</v>
      </c>
      <c r="AD100" s="47">
        <v>168.69</v>
      </c>
    </row>
    <row r="101" spans="1:30" x14ac:dyDescent="0.3">
      <c r="A101" s="3">
        <v>619</v>
      </c>
      <c r="B101" s="4" t="s">
        <v>97</v>
      </c>
      <c r="C101" s="48">
        <f t="shared" si="16"/>
        <v>100</v>
      </c>
      <c r="D101" s="48">
        <f t="shared" si="17"/>
        <v>127.1981627296588</v>
      </c>
      <c r="E101" s="48">
        <f t="shared" si="18"/>
        <v>127.52624671916008</v>
      </c>
      <c r="F101" s="48">
        <f t="shared" si="19"/>
        <v>127.6246719160105</v>
      </c>
      <c r="G101" s="48">
        <f t="shared" si="20"/>
        <v>127.95275590551181</v>
      </c>
      <c r="H101" s="48">
        <f t="shared" si="21"/>
        <v>129.03543307086613</v>
      </c>
      <c r="I101" s="48">
        <f t="shared" si="22"/>
        <v>129.95406824146983</v>
      </c>
      <c r="J101" s="49">
        <f t="shared" si="23"/>
        <v>100</v>
      </c>
      <c r="K101" s="49">
        <f t="shared" si="24"/>
        <v>98.231112580591841</v>
      </c>
      <c r="L101" s="49">
        <f t="shared" si="25"/>
        <v>98.206315093403873</v>
      </c>
      <c r="M101" s="49">
        <f t="shared" si="26"/>
        <v>98.178762329861684</v>
      </c>
      <c r="N101" s="49">
        <f t="shared" si="27"/>
        <v>98.181517606215905</v>
      </c>
      <c r="O101" s="49">
        <f t="shared" si="28"/>
        <v>98.536948255910062</v>
      </c>
      <c r="P101" s="49">
        <f t="shared" si="29"/>
        <v>98.38265278007384</v>
      </c>
      <c r="Q101" s="47">
        <v>30.48</v>
      </c>
      <c r="R101" s="47">
        <v>38.770000000000003</v>
      </c>
      <c r="S101" s="47">
        <v>38.869999999999997</v>
      </c>
      <c r="T101" s="47">
        <v>38.9</v>
      </c>
      <c r="U101" s="47">
        <v>39</v>
      </c>
      <c r="V101" s="47">
        <v>39.33</v>
      </c>
      <c r="W101" s="47">
        <v>39.61</v>
      </c>
      <c r="X101" s="47">
        <v>362.94</v>
      </c>
      <c r="Y101" s="47">
        <v>356.52</v>
      </c>
      <c r="Z101" s="47">
        <v>356.43</v>
      </c>
      <c r="AA101" s="47">
        <v>356.33</v>
      </c>
      <c r="AB101" s="47">
        <v>356.34</v>
      </c>
      <c r="AC101" s="47">
        <v>357.63</v>
      </c>
      <c r="AD101" s="47">
        <v>357.07</v>
      </c>
    </row>
    <row r="102" spans="1:30" x14ac:dyDescent="0.3">
      <c r="A102" s="3">
        <v>620</v>
      </c>
      <c r="B102" s="4" t="s">
        <v>98</v>
      </c>
      <c r="C102" s="48">
        <f t="shared" si="16"/>
        <v>100</v>
      </c>
      <c r="D102" s="48">
        <f t="shared" si="17"/>
        <v>99.837837837837839</v>
      </c>
      <c r="E102" s="48">
        <f t="shared" si="18"/>
        <v>109.18918918918919</v>
      </c>
      <c r="F102" s="48">
        <f t="shared" si="19"/>
        <v>110.16216216216216</v>
      </c>
      <c r="G102" s="48">
        <f t="shared" si="20"/>
        <v>110.54054054054055</v>
      </c>
      <c r="H102" s="48">
        <f t="shared" si="21"/>
        <v>111.08108108108108</v>
      </c>
      <c r="I102" s="48">
        <f t="shared" si="22"/>
        <v>111.13513513513513</v>
      </c>
      <c r="J102" s="49">
        <f t="shared" si="23"/>
        <v>100</v>
      </c>
      <c r="K102" s="49">
        <f t="shared" si="24"/>
        <v>99.937599273882455</v>
      </c>
      <c r="L102" s="49">
        <f t="shared" si="25"/>
        <v>99.347628772407532</v>
      </c>
      <c r="M102" s="49">
        <f t="shared" si="26"/>
        <v>99.480939414567729</v>
      </c>
      <c r="N102" s="49">
        <f t="shared" si="27"/>
        <v>99.523485364193334</v>
      </c>
      <c r="O102" s="49">
        <f t="shared" si="28"/>
        <v>99.866689357839803</v>
      </c>
      <c r="P102" s="49">
        <f t="shared" si="29"/>
        <v>99.8213070115725</v>
      </c>
      <c r="Q102" s="47">
        <v>18.5</v>
      </c>
      <c r="R102" s="47">
        <v>18.47</v>
      </c>
      <c r="S102" s="47">
        <v>20.2</v>
      </c>
      <c r="T102" s="47">
        <v>20.38</v>
      </c>
      <c r="U102" s="47">
        <v>20.45</v>
      </c>
      <c r="V102" s="47">
        <v>20.55</v>
      </c>
      <c r="W102" s="47">
        <v>20.56</v>
      </c>
      <c r="X102" s="47">
        <v>352.56</v>
      </c>
      <c r="Y102" s="47">
        <v>352.34</v>
      </c>
      <c r="Z102" s="47">
        <v>350.26</v>
      </c>
      <c r="AA102" s="47">
        <v>350.73</v>
      </c>
      <c r="AB102" s="47">
        <v>350.88</v>
      </c>
      <c r="AC102" s="47">
        <v>352.09</v>
      </c>
      <c r="AD102" s="47">
        <v>351.93</v>
      </c>
    </row>
    <row r="103" spans="1:30" x14ac:dyDescent="0.3">
      <c r="A103" s="3">
        <v>621</v>
      </c>
      <c r="B103" s="4" t="s">
        <v>99</v>
      </c>
      <c r="C103" s="48">
        <f t="shared" si="16"/>
        <v>100</v>
      </c>
      <c r="D103" s="48">
        <f t="shared" si="17"/>
        <v>99.8580352072686</v>
      </c>
      <c r="E103" s="48">
        <f t="shared" si="18"/>
        <v>99.914821124361168</v>
      </c>
      <c r="F103" s="48">
        <f t="shared" si="19"/>
        <v>99.914821124361168</v>
      </c>
      <c r="G103" s="48">
        <f t="shared" si="20"/>
        <v>99.94321408290746</v>
      </c>
      <c r="H103" s="48">
        <f t="shared" si="21"/>
        <v>99.914821124361168</v>
      </c>
      <c r="I103" s="48">
        <f t="shared" si="22"/>
        <v>99.914821124361168</v>
      </c>
      <c r="J103" s="49">
        <f t="shared" si="23"/>
        <v>100</v>
      </c>
      <c r="K103" s="49">
        <f t="shared" si="24"/>
        <v>99.731417444436985</v>
      </c>
      <c r="L103" s="49">
        <f t="shared" si="25"/>
        <v>100.09736117639157</v>
      </c>
      <c r="M103" s="49">
        <f t="shared" si="26"/>
        <v>100.07218156180755</v>
      </c>
      <c r="N103" s="49">
        <f t="shared" si="27"/>
        <v>100.08057476666892</v>
      </c>
      <c r="O103" s="49">
        <f t="shared" si="28"/>
        <v>100.05875243402942</v>
      </c>
      <c r="P103" s="49">
        <f t="shared" si="29"/>
        <v>100.03189417847311</v>
      </c>
      <c r="Q103" s="47">
        <v>35.22</v>
      </c>
      <c r="R103" s="47">
        <v>35.17</v>
      </c>
      <c r="S103" s="47">
        <v>35.19</v>
      </c>
      <c r="T103" s="47">
        <v>35.19</v>
      </c>
      <c r="U103" s="47">
        <v>35.200000000000003</v>
      </c>
      <c r="V103" s="47">
        <v>35.19</v>
      </c>
      <c r="W103" s="47">
        <v>35.19</v>
      </c>
      <c r="X103" s="47">
        <v>595.72</v>
      </c>
      <c r="Y103" s="47">
        <v>594.12</v>
      </c>
      <c r="Z103" s="47">
        <v>596.29999999999995</v>
      </c>
      <c r="AA103" s="47">
        <v>596.15</v>
      </c>
      <c r="AB103" s="47">
        <v>596.20000000000005</v>
      </c>
      <c r="AC103" s="47">
        <v>596.07000000000005</v>
      </c>
      <c r="AD103" s="47">
        <v>595.91</v>
      </c>
    </row>
    <row r="104" spans="1:30" x14ac:dyDescent="0.3">
      <c r="A104" s="3">
        <v>622</v>
      </c>
      <c r="B104" s="4" t="s">
        <v>100</v>
      </c>
      <c r="C104" s="48">
        <f t="shared" si="16"/>
        <v>100</v>
      </c>
      <c r="D104" s="48">
        <f t="shared" si="17"/>
        <v>100.10649627263045</v>
      </c>
      <c r="E104" s="48">
        <f t="shared" si="18"/>
        <v>102.76890308839189</v>
      </c>
      <c r="F104" s="48">
        <f t="shared" si="19"/>
        <v>102.76890308839189</v>
      </c>
      <c r="G104" s="48">
        <f t="shared" si="20"/>
        <v>102.76890308839189</v>
      </c>
      <c r="H104" s="48">
        <f t="shared" si="21"/>
        <v>105.11182108626197</v>
      </c>
      <c r="I104" s="48">
        <f t="shared" si="22"/>
        <v>106.17678381256657</v>
      </c>
      <c r="J104" s="49">
        <f t="shared" si="23"/>
        <v>100</v>
      </c>
      <c r="K104" s="49">
        <f t="shared" si="24"/>
        <v>99.877180941371961</v>
      </c>
      <c r="L104" s="49">
        <f t="shared" si="25"/>
        <v>100.45515298197449</v>
      </c>
      <c r="M104" s="49">
        <f t="shared" si="26"/>
        <v>100.41902972943684</v>
      </c>
      <c r="N104" s="49">
        <f t="shared" si="27"/>
        <v>100.45876530722828</v>
      </c>
      <c r="O104" s="49">
        <f t="shared" si="28"/>
        <v>100.39374345266049</v>
      </c>
      <c r="P104" s="49">
        <f t="shared" si="29"/>
        <v>100.30343532131634</v>
      </c>
      <c r="Q104" s="47">
        <v>9.39</v>
      </c>
      <c r="R104" s="47">
        <v>9.4</v>
      </c>
      <c r="S104" s="47">
        <v>9.65</v>
      </c>
      <c r="T104" s="47">
        <v>9.65</v>
      </c>
      <c r="U104" s="47">
        <v>9.65</v>
      </c>
      <c r="V104" s="47">
        <v>9.8699999999999992</v>
      </c>
      <c r="W104" s="47">
        <v>9.9700000000000006</v>
      </c>
      <c r="X104" s="47">
        <v>276.83</v>
      </c>
      <c r="Y104" s="47">
        <v>276.49</v>
      </c>
      <c r="Z104" s="47">
        <v>278.08999999999997</v>
      </c>
      <c r="AA104" s="47">
        <v>277.99</v>
      </c>
      <c r="AB104" s="47">
        <v>278.10000000000002</v>
      </c>
      <c r="AC104" s="47">
        <v>277.92</v>
      </c>
      <c r="AD104" s="47">
        <v>277.67</v>
      </c>
    </row>
    <row r="105" spans="1:30" x14ac:dyDescent="0.3">
      <c r="A105" s="3">
        <v>623</v>
      </c>
      <c r="B105" s="4" t="s">
        <v>101</v>
      </c>
      <c r="C105" s="48">
        <f t="shared" si="16"/>
        <v>100</v>
      </c>
      <c r="D105" s="48">
        <f t="shared" si="17"/>
        <v>101.56932856575287</v>
      </c>
      <c r="E105" s="48">
        <f t="shared" si="18"/>
        <v>102.34406038935239</v>
      </c>
      <c r="F105" s="48">
        <f t="shared" si="19"/>
        <v>102.32419547079856</v>
      </c>
      <c r="G105" s="48">
        <f t="shared" si="20"/>
        <v>102.36392530790623</v>
      </c>
      <c r="H105" s="48">
        <f t="shared" si="21"/>
        <v>102.50297973778306</v>
      </c>
      <c r="I105" s="48">
        <f t="shared" si="22"/>
        <v>102.50297973778306</v>
      </c>
      <c r="J105" s="49">
        <f t="shared" si="23"/>
        <v>100</v>
      </c>
      <c r="K105" s="49">
        <f t="shared" si="24"/>
        <v>99.628389953351075</v>
      </c>
      <c r="L105" s="49">
        <f t="shared" si="25"/>
        <v>99.557230582716173</v>
      </c>
      <c r="M105" s="49">
        <f t="shared" si="26"/>
        <v>99.525604195767329</v>
      </c>
      <c r="N105" s="49">
        <f t="shared" si="27"/>
        <v>99.562501647207654</v>
      </c>
      <c r="O105" s="49">
        <f t="shared" si="28"/>
        <v>99.520333131275862</v>
      </c>
      <c r="P105" s="49">
        <f t="shared" si="29"/>
        <v>99.512426534538648</v>
      </c>
      <c r="Q105" s="47">
        <v>50.34</v>
      </c>
      <c r="R105" s="47">
        <v>51.13</v>
      </c>
      <c r="S105" s="47">
        <v>51.52</v>
      </c>
      <c r="T105" s="47">
        <v>51.51</v>
      </c>
      <c r="U105" s="47">
        <v>51.53</v>
      </c>
      <c r="V105" s="47">
        <v>51.6</v>
      </c>
      <c r="W105" s="47">
        <v>51.6</v>
      </c>
      <c r="X105" s="47">
        <v>379.43</v>
      </c>
      <c r="Y105" s="47">
        <v>378.02</v>
      </c>
      <c r="Z105" s="47">
        <v>377.75</v>
      </c>
      <c r="AA105" s="47">
        <v>377.63</v>
      </c>
      <c r="AB105" s="47">
        <v>377.77</v>
      </c>
      <c r="AC105" s="47">
        <v>377.61</v>
      </c>
      <c r="AD105" s="47">
        <v>377.58</v>
      </c>
    </row>
    <row r="106" spans="1:30" x14ac:dyDescent="0.3">
      <c r="A106" s="3">
        <v>624</v>
      </c>
      <c r="B106" s="4" t="s">
        <v>102</v>
      </c>
      <c r="C106" s="48">
        <f t="shared" si="16"/>
        <v>100</v>
      </c>
      <c r="D106" s="48">
        <f t="shared" si="17"/>
        <v>100.03858769052673</v>
      </c>
      <c r="E106" s="48">
        <f t="shared" si="18"/>
        <v>99.864943083156476</v>
      </c>
      <c r="F106" s="48">
        <f t="shared" si="19"/>
        <v>99.82635539262975</v>
      </c>
      <c r="G106" s="48">
        <f t="shared" si="20"/>
        <v>99.729886166312951</v>
      </c>
      <c r="H106" s="48">
        <f t="shared" si="21"/>
        <v>99.903530773683201</v>
      </c>
      <c r="I106" s="48">
        <f t="shared" si="22"/>
        <v>100.05788153579009</v>
      </c>
      <c r="J106" s="49">
        <f t="shared" si="23"/>
        <v>100</v>
      </c>
      <c r="K106" s="49">
        <f t="shared" si="24"/>
        <v>99.945932956866514</v>
      </c>
      <c r="L106" s="49">
        <f t="shared" si="25"/>
        <v>99.693620088910251</v>
      </c>
      <c r="M106" s="49">
        <f t="shared" si="26"/>
        <v>99.690616364291714</v>
      </c>
      <c r="N106" s="49">
        <f t="shared" si="27"/>
        <v>99.699627538147297</v>
      </c>
      <c r="O106" s="49">
        <f t="shared" si="28"/>
        <v>99.762705755136366</v>
      </c>
      <c r="P106" s="49">
        <f t="shared" si="29"/>
        <v>99.70263126276582</v>
      </c>
      <c r="Q106" s="47">
        <v>51.83</v>
      </c>
      <c r="R106" s="47">
        <v>51.85</v>
      </c>
      <c r="S106" s="47">
        <v>51.76</v>
      </c>
      <c r="T106" s="47">
        <v>51.74</v>
      </c>
      <c r="U106" s="47">
        <v>51.69</v>
      </c>
      <c r="V106" s="47">
        <v>51.78</v>
      </c>
      <c r="W106" s="47">
        <v>51.86</v>
      </c>
      <c r="X106" s="47">
        <v>332.92</v>
      </c>
      <c r="Y106" s="47">
        <v>332.74</v>
      </c>
      <c r="Z106" s="47">
        <v>331.9</v>
      </c>
      <c r="AA106" s="47">
        <v>331.89</v>
      </c>
      <c r="AB106" s="47">
        <v>331.92</v>
      </c>
      <c r="AC106" s="47">
        <v>332.13</v>
      </c>
      <c r="AD106" s="47">
        <v>331.93</v>
      </c>
    </row>
    <row r="107" spans="1:30" x14ac:dyDescent="0.3">
      <c r="A107" s="3">
        <v>625</v>
      </c>
      <c r="B107" s="4" t="s">
        <v>103</v>
      </c>
      <c r="C107" s="48">
        <f t="shared" si="16"/>
        <v>100</v>
      </c>
      <c r="D107" s="48">
        <f t="shared" si="17"/>
        <v>99.75460122699387</v>
      </c>
      <c r="E107" s="48">
        <f t="shared" si="18"/>
        <v>97.055214723926383</v>
      </c>
      <c r="F107" s="48">
        <f t="shared" si="19"/>
        <v>97.055214723926383</v>
      </c>
      <c r="G107" s="48">
        <f t="shared" si="20"/>
        <v>97.177914110429441</v>
      </c>
      <c r="H107" s="48">
        <f t="shared" si="21"/>
        <v>95.460122699386503</v>
      </c>
      <c r="I107" s="48">
        <f t="shared" si="22"/>
        <v>95.460122699386503</v>
      </c>
      <c r="J107" s="49">
        <f t="shared" si="23"/>
        <v>100</v>
      </c>
      <c r="K107" s="49">
        <f t="shared" si="24"/>
        <v>99.955362124762857</v>
      </c>
      <c r="L107" s="49">
        <f t="shared" si="25"/>
        <v>100.50217609641781</v>
      </c>
      <c r="M107" s="49">
        <f t="shared" si="26"/>
        <v>100.47985715879925</v>
      </c>
      <c r="N107" s="49">
        <f t="shared" si="27"/>
        <v>100.52449503403638</v>
      </c>
      <c r="O107" s="49">
        <f t="shared" si="28"/>
        <v>100.61377078451066</v>
      </c>
      <c r="P107" s="49">
        <f t="shared" si="29"/>
        <v>100.61377078451066</v>
      </c>
      <c r="Q107" s="47">
        <v>8.15</v>
      </c>
      <c r="R107" s="47">
        <v>8.1300000000000008</v>
      </c>
      <c r="S107" s="47">
        <v>7.91</v>
      </c>
      <c r="T107" s="47">
        <v>7.91</v>
      </c>
      <c r="U107" s="47">
        <v>7.92</v>
      </c>
      <c r="V107" s="47">
        <v>7.78</v>
      </c>
      <c r="W107" s="47">
        <v>7.78</v>
      </c>
      <c r="X107" s="47">
        <v>89.61</v>
      </c>
      <c r="Y107" s="47">
        <v>89.57</v>
      </c>
      <c r="Z107" s="47">
        <v>90.06</v>
      </c>
      <c r="AA107" s="47">
        <v>90.04</v>
      </c>
      <c r="AB107" s="47">
        <v>90.08</v>
      </c>
      <c r="AC107" s="47">
        <v>90.16</v>
      </c>
      <c r="AD107" s="47">
        <v>90.16</v>
      </c>
    </row>
    <row r="108" spans="1:30" x14ac:dyDescent="0.3">
      <c r="A108" s="3">
        <v>626</v>
      </c>
      <c r="B108" s="4" t="s">
        <v>104</v>
      </c>
      <c r="C108" s="48">
        <f t="shared" si="16"/>
        <v>100</v>
      </c>
      <c r="D108" s="48">
        <f t="shared" si="17"/>
        <v>100.61855670103093</v>
      </c>
      <c r="E108" s="48">
        <f t="shared" si="18"/>
        <v>100.64146620847652</v>
      </c>
      <c r="F108" s="48">
        <f t="shared" si="19"/>
        <v>100.87056128293241</v>
      </c>
      <c r="G108" s="48">
        <f t="shared" si="20"/>
        <v>100.87056128293241</v>
      </c>
      <c r="H108" s="48">
        <f t="shared" si="21"/>
        <v>99.839633447880871</v>
      </c>
      <c r="I108" s="48">
        <f t="shared" si="22"/>
        <v>99.679266895761742</v>
      </c>
      <c r="J108" s="49">
        <f t="shared" si="23"/>
        <v>100</v>
      </c>
      <c r="K108" s="49">
        <f t="shared" si="24"/>
        <v>99.785007883044287</v>
      </c>
      <c r="L108" s="49">
        <f t="shared" si="25"/>
        <v>99.789785485643307</v>
      </c>
      <c r="M108" s="49">
        <f t="shared" si="26"/>
        <v>99.660790215469873</v>
      </c>
      <c r="N108" s="49">
        <f t="shared" si="27"/>
        <v>99.684678228464961</v>
      </c>
      <c r="O108" s="49">
        <f t="shared" si="28"/>
        <v>99.799340690841333</v>
      </c>
      <c r="P108" s="49">
        <f t="shared" si="29"/>
        <v>99.832783909034447</v>
      </c>
      <c r="Q108" s="47">
        <v>43.65</v>
      </c>
      <c r="R108" s="47">
        <v>43.92</v>
      </c>
      <c r="S108" s="47">
        <v>43.93</v>
      </c>
      <c r="T108" s="47">
        <v>44.03</v>
      </c>
      <c r="U108" s="47">
        <v>44.03</v>
      </c>
      <c r="V108" s="47">
        <v>43.58</v>
      </c>
      <c r="W108" s="47">
        <v>43.51</v>
      </c>
      <c r="X108" s="47">
        <v>209.31</v>
      </c>
      <c r="Y108" s="47">
        <v>208.86</v>
      </c>
      <c r="Z108" s="47">
        <v>208.87</v>
      </c>
      <c r="AA108" s="47">
        <v>208.6</v>
      </c>
      <c r="AB108" s="47">
        <v>208.65</v>
      </c>
      <c r="AC108" s="47">
        <v>208.89</v>
      </c>
      <c r="AD108" s="47">
        <v>208.96</v>
      </c>
    </row>
    <row r="109" spans="1:30" x14ac:dyDescent="0.3">
      <c r="A109" s="3">
        <v>627</v>
      </c>
      <c r="B109" s="4" t="s">
        <v>105</v>
      </c>
      <c r="C109" s="48">
        <f t="shared" si="16"/>
        <v>100</v>
      </c>
      <c r="D109" s="48">
        <f t="shared" si="17"/>
        <v>99.819059107358271</v>
      </c>
      <c r="E109" s="48">
        <f t="shared" si="18"/>
        <v>98.492159227985525</v>
      </c>
      <c r="F109" s="48">
        <f t="shared" si="19"/>
        <v>98.371531966224367</v>
      </c>
      <c r="G109" s="48">
        <f t="shared" si="20"/>
        <v>98.311218335343796</v>
      </c>
      <c r="H109" s="48">
        <f t="shared" si="21"/>
        <v>98.311218335343796</v>
      </c>
      <c r="I109" s="48">
        <f t="shared" si="22"/>
        <v>97.949336550060309</v>
      </c>
      <c r="J109" s="49">
        <f t="shared" si="23"/>
        <v>100</v>
      </c>
      <c r="K109" s="49">
        <f t="shared" si="24"/>
        <v>99.778876170655565</v>
      </c>
      <c r="L109" s="49">
        <f t="shared" si="25"/>
        <v>98.972424557752348</v>
      </c>
      <c r="M109" s="49">
        <f t="shared" si="26"/>
        <v>98.946409989594173</v>
      </c>
      <c r="N109" s="49">
        <f t="shared" si="27"/>
        <v>98.907388137356932</v>
      </c>
      <c r="O109" s="49">
        <f t="shared" si="28"/>
        <v>98.855359001040583</v>
      </c>
      <c r="P109" s="49">
        <f t="shared" si="29"/>
        <v>99.479708636836634</v>
      </c>
      <c r="Q109" s="47">
        <v>16.579999999999998</v>
      </c>
      <c r="R109" s="47">
        <v>16.55</v>
      </c>
      <c r="S109" s="47">
        <v>16.329999999999998</v>
      </c>
      <c r="T109" s="47">
        <v>16.309999999999999</v>
      </c>
      <c r="U109" s="47">
        <v>16.3</v>
      </c>
      <c r="V109" s="47">
        <v>16.3</v>
      </c>
      <c r="W109" s="47">
        <v>16.239999999999998</v>
      </c>
      <c r="X109" s="47">
        <v>76.88</v>
      </c>
      <c r="Y109" s="47">
        <v>76.709999999999994</v>
      </c>
      <c r="Z109" s="47">
        <v>76.09</v>
      </c>
      <c r="AA109" s="47">
        <v>76.069999999999993</v>
      </c>
      <c r="AB109" s="47">
        <v>76.040000000000006</v>
      </c>
      <c r="AC109" s="47">
        <v>76</v>
      </c>
      <c r="AD109" s="47">
        <v>76.48</v>
      </c>
    </row>
    <row r="110" spans="1:30" x14ac:dyDescent="0.3">
      <c r="A110" s="3">
        <v>628</v>
      </c>
      <c r="B110" s="4" t="s">
        <v>106</v>
      </c>
      <c r="C110" s="48">
        <f t="shared" si="16"/>
        <v>100</v>
      </c>
      <c r="D110" s="48">
        <f t="shared" si="17"/>
        <v>100.07057163020465</v>
      </c>
      <c r="E110" s="48">
        <f t="shared" si="18"/>
        <v>98.941425546930134</v>
      </c>
      <c r="F110" s="48">
        <f t="shared" si="19"/>
        <v>99.082568807339456</v>
      </c>
      <c r="G110" s="48">
        <f t="shared" si="20"/>
        <v>99.082568807339456</v>
      </c>
      <c r="H110" s="48">
        <f t="shared" si="21"/>
        <v>99.082568807339456</v>
      </c>
      <c r="I110" s="48">
        <f t="shared" si="22"/>
        <v>99.15314043754411</v>
      </c>
      <c r="J110" s="49">
        <f t="shared" si="23"/>
        <v>100</v>
      </c>
      <c r="K110" s="49">
        <f t="shared" si="24"/>
        <v>99.712666613456776</v>
      </c>
      <c r="L110" s="49">
        <f t="shared" si="25"/>
        <v>98.563333067283892</v>
      </c>
      <c r="M110" s="49">
        <f t="shared" si="26"/>
        <v>98.587277516162501</v>
      </c>
      <c r="N110" s="49">
        <f t="shared" si="27"/>
        <v>98.706999760555505</v>
      </c>
      <c r="O110" s="49">
        <f t="shared" si="28"/>
        <v>98.691036794636432</v>
      </c>
      <c r="P110" s="49">
        <f t="shared" si="29"/>
        <v>99.098092425572673</v>
      </c>
      <c r="Q110" s="47">
        <v>14.17</v>
      </c>
      <c r="R110" s="47">
        <v>14.18</v>
      </c>
      <c r="S110" s="47">
        <v>14.02</v>
      </c>
      <c r="T110" s="47">
        <v>14.04</v>
      </c>
      <c r="U110" s="47">
        <v>14.04</v>
      </c>
      <c r="V110" s="47">
        <v>14.04</v>
      </c>
      <c r="W110" s="47">
        <v>14.05</v>
      </c>
      <c r="X110" s="47">
        <v>125.29</v>
      </c>
      <c r="Y110" s="47">
        <v>124.93</v>
      </c>
      <c r="Z110" s="47">
        <v>123.49</v>
      </c>
      <c r="AA110" s="47">
        <v>123.52</v>
      </c>
      <c r="AB110" s="47">
        <v>123.67</v>
      </c>
      <c r="AC110" s="47">
        <v>123.65</v>
      </c>
      <c r="AD110" s="47">
        <v>124.16</v>
      </c>
    </row>
    <row r="111" spans="1:30" x14ac:dyDescent="0.3">
      <c r="A111" s="3">
        <v>631</v>
      </c>
      <c r="B111" s="4" t="s">
        <v>107</v>
      </c>
      <c r="C111" s="48">
        <f t="shared" si="16"/>
        <v>100</v>
      </c>
      <c r="D111" s="48">
        <f t="shared" si="17"/>
        <v>100</v>
      </c>
      <c r="E111" s="48">
        <f t="shared" si="18"/>
        <v>100.07072135785006</v>
      </c>
      <c r="F111" s="48">
        <f t="shared" si="19"/>
        <v>99.929278642149924</v>
      </c>
      <c r="G111" s="48">
        <f t="shared" si="20"/>
        <v>100</v>
      </c>
      <c r="H111" s="48">
        <f t="shared" si="21"/>
        <v>100.84865629420085</v>
      </c>
      <c r="I111" s="48">
        <f t="shared" si="22"/>
        <v>100.77793493635077</v>
      </c>
      <c r="J111" s="49">
        <f t="shared" si="23"/>
        <v>100</v>
      </c>
      <c r="K111" s="49">
        <f t="shared" si="24"/>
        <v>99.900248219546711</v>
      </c>
      <c r="L111" s="49">
        <f t="shared" si="25"/>
        <v>99.897928410698967</v>
      </c>
      <c r="M111" s="49">
        <f t="shared" si="26"/>
        <v>99.747140835595147</v>
      </c>
      <c r="N111" s="49">
        <f t="shared" si="27"/>
        <v>99.821374718723177</v>
      </c>
      <c r="O111" s="49">
        <f t="shared" si="28"/>
        <v>99.737861600204141</v>
      </c>
      <c r="P111" s="49">
        <f t="shared" si="29"/>
        <v>99.705384276335636</v>
      </c>
      <c r="Q111" s="47">
        <v>14.14</v>
      </c>
      <c r="R111" s="47">
        <v>14.14</v>
      </c>
      <c r="S111" s="47">
        <v>14.15</v>
      </c>
      <c r="T111" s="47">
        <v>14.13</v>
      </c>
      <c r="U111" s="47">
        <v>14.14</v>
      </c>
      <c r="V111" s="47">
        <v>14.26</v>
      </c>
      <c r="W111" s="47">
        <v>14.25</v>
      </c>
      <c r="X111" s="47">
        <v>431.07</v>
      </c>
      <c r="Y111" s="47">
        <v>430.64</v>
      </c>
      <c r="Z111" s="47">
        <v>430.63</v>
      </c>
      <c r="AA111" s="47">
        <v>429.98</v>
      </c>
      <c r="AB111" s="47">
        <v>430.3</v>
      </c>
      <c r="AC111" s="47">
        <v>429.94</v>
      </c>
      <c r="AD111" s="47">
        <v>429.8</v>
      </c>
    </row>
    <row r="112" spans="1:30" x14ac:dyDescent="0.3">
      <c r="A112" s="3">
        <v>632</v>
      </c>
      <c r="B112" s="4" t="s">
        <v>108</v>
      </c>
      <c r="C112" s="48">
        <f t="shared" si="16"/>
        <v>100.00000000000001</v>
      </c>
      <c r="D112" s="48">
        <f t="shared" si="17"/>
        <v>98.587570621468927</v>
      </c>
      <c r="E112" s="48">
        <f t="shared" si="18"/>
        <v>98.587570621468927</v>
      </c>
      <c r="F112" s="48">
        <f t="shared" si="19"/>
        <v>98.587570621468927</v>
      </c>
      <c r="G112" s="48">
        <f t="shared" si="20"/>
        <v>98.587570621468927</v>
      </c>
      <c r="H112" s="48">
        <f t="shared" si="21"/>
        <v>98.493408662900194</v>
      </c>
      <c r="I112" s="48">
        <f t="shared" si="22"/>
        <v>98.305084745762713</v>
      </c>
      <c r="J112" s="49">
        <f t="shared" si="23"/>
        <v>100</v>
      </c>
      <c r="K112" s="49">
        <f t="shared" si="24"/>
        <v>99.933498579287829</v>
      </c>
      <c r="L112" s="49">
        <f t="shared" si="25"/>
        <v>99.933498579287829</v>
      </c>
      <c r="M112" s="49">
        <f t="shared" si="26"/>
        <v>99.860951574874562</v>
      </c>
      <c r="N112" s="49">
        <f t="shared" si="27"/>
        <v>99.888156701529539</v>
      </c>
      <c r="O112" s="49">
        <f t="shared" si="28"/>
        <v>99.833746448219571</v>
      </c>
      <c r="P112" s="49">
        <f t="shared" si="29"/>
        <v>99.91838462003507</v>
      </c>
      <c r="Q112" s="47">
        <v>10.62</v>
      </c>
      <c r="R112" s="47">
        <v>10.47</v>
      </c>
      <c r="S112" s="47">
        <v>10.47</v>
      </c>
      <c r="T112" s="47">
        <v>10.47</v>
      </c>
      <c r="U112" s="47">
        <v>10.47</v>
      </c>
      <c r="V112" s="47">
        <v>10.46</v>
      </c>
      <c r="W112" s="47">
        <v>10.44</v>
      </c>
      <c r="X112" s="47">
        <v>330.82</v>
      </c>
      <c r="Y112" s="47">
        <v>330.6</v>
      </c>
      <c r="Z112" s="47">
        <v>330.6</v>
      </c>
      <c r="AA112" s="47">
        <v>330.36</v>
      </c>
      <c r="AB112" s="47">
        <v>330.45</v>
      </c>
      <c r="AC112" s="47">
        <v>330.27</v>
      </c>
      <c r="AD112" s="47">
        <v>330.55</v>
      </c>
    </row>
    <row r="113" spans="1:30" x14ac:dyDescent="0.3">
      <c r="A113" s="3">
        <v>633</v>
      </c>
      <c r="B113" s="4" t="s">
        <v>109</v>
      </c>
      <c r="C113" s="48">
        <f t="shared" si="16"/>
        <v>100</v>
      </c>
      <c r="D113" s="48">
        <f t="shared" si="17"/>
        <v>99.797365754812574</v>
      </c>
      <c r="E113" s="48">
        <f t="shared" si="18"/>
        <v>101.26646403242148</v>
      </c>
      <c r="F113" s="48">
        <f t="shared" si="19"/>
        <v>102.02634245187437</v>
      </c>
      <c r="G113" s="48">
        <f t="shared" si="20"/>
        <v>103.54609929078016</v>
      </c>
      <c r="H113" s="48">
        <f t="shared" si="21"/>
        <v>103.44478216818645</v>
      </c>
      <c r="I113" s="48">
        <f t="shared" si="22"/>
        <v>104.60992907801419</v>
      </c>
      <c r="J113" s="49">
        <f t="shared" si="23"/>
        <v>100</v>
      </c>
      <c r="K113" s="49">
        <f t="shared" si="24"/>
        <v>99.778340721975937</v>
      </c>
      <c r="L113" s="49">
        <f t="shared" si="25"/>
        <v>99.756750532558002</v>
      </c>
      <c r="M113" s="49">
        <f t="shared" si="26"/>
        <v>99.715009499683347</v>
      </c>
      <c r="N113" s="49">
        <f t="shared" si="27"/>
        <v>99.684783234498241</v>
      </c>
      <c r="O113" s="49">
        <f t="shared" si="28"/>
        <v>99.820081754850591</v>
      </c>
      <c r="P113" s="49">
        <f t="shared" si="29"/>
        <v>99.851747365996886</v>
      </c>
      <c r="Q113" s="47">
        <v>19.739999999999998</v>
      </c>
      <c r="R113" s="47">
        <v>19.7</v>
      </c>
      <c r="S113" s="47">
        <v>19.989999999999998</v>
      </c>
      <c r="T113" s="47">
        <v>20.14</v>
      </c>
      <c r="U113" s="47">
        <v>20.440000000000001</v>
      </c>
      <c r="V113" s="47">
        <v>20.420000000000002</v>
      </c>
      <c r="W113" s="47">
        <v>20.65</v>
      </c>
      <c r="X113" s="47">
        <v>694.76</v>
      </c>
      <c r="Y113" s="47">
        <v>693.22</v>
      </c>
      <c r="Z113" s="47">
        <v>693.07</v>
      </c>
      <c r="AA113" s="47">
        <v>692.78</v>
      </c>
      <c r="AB113" s="47">
        <v>692.57</v>
      </c>
      <c r="AC113" s="47">
        <v>693.51</v>
      </c>
      <c r="AD113" s="47">
        <v>693.73</v>
      </c>
    </row>
    <row r="114" spans="1:30" x14ac:dyDescent="0.3">
      <c r="A114" s="3">
        <v>701</v>
      </c>
      <c r="B114" s="6" t="s">
        <v>110</v>
      </c>
      <c r="C114" s="48">
        <f t="shared" si="16"/>
        <v>100</v>
      </c>
      <c r="D114" s="48">
        <f t="shared" si="17"/>
        <v>99.90167158308752</v>
      </c>
      <c r="E114" s="48">
        <f t="shared" si="18"/>
        <v>100</v>
      </c>
      <c r="F114" s="48">
        <f t="shared" si="19"/>
        <v>100</v>
      </c>
      <c r="G114" s="48">
        <f t="shared" si="20"/>
        <v>100.29498525073745</v>
      </c>
      <c r="H114" s="48">
        <f t="shared" si="21"/>
        <v>100.14749262536873</v>
      </c>
      <c r="I114" s="48">
        <f t="shared" si="22"/>
        <v>100.24582104228122</v>
      </c>
      <c r="J114" s="49">
        <f t="shared" si="23"/>
        <v>100</v>
      </c>
      <c r="K114" s="49">
        <f t="shared" si="24"/>
        <v>99.869067103109657</v>
      </c>
      <c r="L114" s="49">
        <f t="shared" si="25"/>
        <v>98.756137479541735</v>
      </c>
      <c r="M114" s="49">
        <f t="shared" si="26"/>
        <v>98.657937806873974</v>
      </c>
      <c r="N114" s="49">
        <f t="shared" si="27"/>
        <v>98.527004909983631</v>
      </c>
      <c r="O114" s="49">
        <f t="shared" si="28"/>
        <v>98.494271685761049</v>
      </c>
      <c r="P114" s="49">
        <f t="shared" si="29"/>
        <v>98.10147299509002</v>
      </c>
      <c r="Q114" s="47">
        <v>20.34</v>
      </c>
      <c r="R114" s="47">
        <v>20.32</v>
      </c>
      <c r="S114" s="47">
        <v>20.34</v>
      </c>
      <c r="T114" s="47">
        <v>20.34</v>
      </c>
      <c r="U114" s="47">
        <v>20.399999999999999</v>
      </c>
      <c r="V114" s="47">
        <v>20.37</v>
      </c>
      <c r="W114" s="47">
        <v>20.39</v>
      </c>
      <c r="X114" s="47">
        <v>30.55</v>
      </c>
      <c r="Y114" s="47">
        <v>30.51</v>
      </c>
      <c r="Z114" s="47">
        <v>30.17</v>
      </c>
      <c r="AA114" s="47">
        <v>30.14</v>
      </c>
      <c r="AB114" s="47">
        <v>30.1</v>
      </c>
      <c r="AC114" s="47">
        <v>30.09</v>
      </c>
      <c r="AD114" s="47">
        <v>29.97</v>
      </c>
    </row>
    <row r="115" spans="1:30" x14ac:dyDescent="0.3">
      <c r="A115" s="3">
        <v>704</v>
      </c>
      <c r="B115" s="4" t="s">
        <v>111</v>
      </c>
      <c r="C115" s="48">
        <f t="shared" si="16"/>
        <v>100</v>
      </c>
      <c r="D115" s="48">
        <f t="shared" si="17"/>
        <v>100.19102196752625</v>
      </c>
      <c r="E115" s="48">
        <f t="shared" si="18"/>
        <v>98.94937917860554</v>
      </c>
      <c r="F115" s="48">
        <f t="shared" si="19"/>
        <v>99.04489016236866</v>
      </c>
      <c r="G115" s="48">
        <f t="shared" si="20"/>
        <v>99.02101241642788</v>
      </c>
      <c r="H115" s="48">
        <f t="shared" si="21"/>
        <v>99.785100286532952</v>
      </c>
      <c r="I115" s="48">
        <f t="shared" si="22"/>
        <v>100.07163323782234</v>
      </c>
      <c r="J115" s="49">
        <f t="shared" si="23"/>
        <v>100</v>
      </c>
      <c r="K115" s="49">
        <f t="shared" si="24"/>
        <v>99.778638627559488</v>
      </c>
      <c r="L115" s="49">
        <f t="shared" si="25"/>
        <v>98.61649142224681</v>
      </c>
      <c r="M115" s="49">
        <f t="shared" si="26"/>
        <v>98.561151079136678</v>
      </c>
      <c r="N115" s="49">
        <f t="shared" si="27"/>
        <v>98.478140564471516</v>
      </c>
      <c r="O115" s="49">
        <f t="shared" si="28"/>
        <v>101.82623132263419</v>
      </c>
      <c r="P115" s="49">
        <f t="shared" si="29"/>
        <v>101.38350857775318</v>
      </c>
      <c r="Q115" s="47">
        <v>41.88</v>
      </c>
      <c r="R115" s="47">
        <v>41.96</v>
      </c>
      <c r="S115" s="47">
        <v>41.44</v>
      </c>
      <c r="T115" s="47">
        <v>41.48</v>
      </c>
      <c r="U115" s="47">
        <v>41.47</v>
      </c>
      <c r="V115" s="47">
        <v>41.79</v>
      </c>
      <c r="W115" s="47">
        <v>41.91</v>
      </c>
      <c r="X115" s="47">
        <v>36.14</v>
      </c>
      <c r="Y115" s="47">
        <v>36.06</v>
      </c>
      <c r="Z115" s="47">
        <v>35.64</v>
      </c>
      <c r="AA115" s="47">
        <v>35.619999999999997</v>
      </c>
      <c r="AB115" s="47">
        <v>35.590000000000003</v>
      </c>
      <c r="AC115" s="47">
        <v>36.799999999999997</v>
      </c>
      <c r="AD115" s="47">
        <v>36.64</v>
      </c>
    </row>
    <row r="116" spans="1:30" x14ac:dyDescent="0.3">
      <c r="A116" s="3">
        <v>710</v>
      </c>
      <c r="B116" s="4" t="s">
        <v>112</v>
      </c>
      <c r="C116" s="48">
        <f t="shared" si="16"/>
        <v>100</v>
      </c>
      <c r="D116" s="48">
        <f t="shared" si="17"/>
        <v>100.30003871467287</v>
      </c>
      <c r="E116" s="48">
        <f t="shared" si="18"/>
        <v>99.825783972125436</v>
      </c>
      <c r="F116" s="48">
        <f t="shared" si="19"/>
        <v>99.419279907084785</v>
      </c>
      <c r="G116" s="48">
        <f t="shared" si="20"/>
        <v>99.448315911730546</v>
      </c>
      <c r="H116" s="48">
        <f t="shared" si="21"/>
        <v>99.245063879210221</v>
      </c>
      <c r="I116" s="48">
        <f t="shared" si="22"/>
        <v>99.225706542779719</v>
      </c>
      <c r="J116" s="49">
        <f t="shared" si="23"/>
        <v>100</v>
      </c>
      <c r="K116" s="49">
        <f t="shared" si="24"/>
        <v>99.758807480922073</v>
      </c>
      <c r="L116" s="49">
        <f t="shared" si="25"/>
        <v>99.450397374560126</v>
      </c>
      <c r="M116" s="49">
        <f t="shared" si="26"/>
        <v>99.395041714443892</v>
      </c>
      <c r="N116" s="49">
        <f t="shared" si="27"/>
        <v>99.37131786010832</v>
      </c>
      <c r="O116" s="49">
        <f t="shared" si="28"/>
        <v>98.75449764738444</v>
      </c>
      <c r="P116" s="49">
        <f t="shared" si="29"/>
        <v>98.513305128306513</v>
      </c>
      <c r="Q116" s="47">
        <v>103.32</v>
      </c>
      <c r="R116" s="47">
        <v>103.63</v>
      </c>
      <c r="S116" s="47">
        <v>103.14</v>
      </c>
      <c r="T116" s="47">
        <v>102.72</v>
      </c>
      <c r="U116" s="47">
        <v>102.75</v>
      </c>
      <c r="V116" s="47">
        <v>102.54</v>
      </c>
      <c r="W116" s="47">
        <v>102.52</v>
      </c>
      <c r="X116" s="47">
        <v>252.91</v>
      </c>
      <c r="Y116" s="47">
        <v>252.3</v>
      </c>
      <c r="Z116" s="47">
        <v>251.51999999999998</v>
      </c>
      <c r="AA116" s="47">
        <v>251.38000000000002</v>
      </c>
      <c r="AB116" s="47">
        <v>251.31999999999996</v>
      </c>
      <c r="AC116" s="47">
        <v>249.76</v>
      </c>
      <c r="AD116" s="47">
        <v>249.15</v>
      </c>
    </row>
    <row r="117" spans="1:30" x14ac:dyDescent="0.3">
      <c r="A117" s="3">
        <v>711</v>
      </c>
      <c r="B117" s="4" t="s">
        <v>113</v>
      </c>
      <c r="C117" s="48">
        <f t="shared" si="16"/>
        <v>100</v>
      </c>
      <c r="D117" s="48">
        <f t="shared" si="17"/>
        <v>103.61990950226244</v>
      </c>
      <c r="E117" s="48">
        <f t="shared" si="18"/>
        <v>103.39366515837104</v>
      </c>
      <c r="F117" s="48">
        <f t="shared" si="19"/>
        <v>103.39366515837104</v>
      </c>
      <c r="G117" s="48">
        <f t="shared" si="20"/>
        <v>105.42986425339366</v>
      </c>
      <c r="H117" s="48">
        <f t="shared" si="21"/>
        <v>105.42986425339366</v>
      </c>
      <c r="I117" s="48">
        <f t="shared" si="22"/>
        <v>105.42986425339366</v>
      </c>
      <c r="J117" s="49">
        <f t="shared" si="23"/>
        <v>100</v>
      </c>
      <c r="K117" s="49">
        <f t="shared" si="24"/>
        <v>99.510458388963073</v>
      </c>
      <c r="L117" s="49">
        <f t="shared" si="25"/>
        <v>99.488206497552298</v>
      </c>
      <c r="M117" s="49">
        <f t="shared" si="26"/>
        <v>99.688473520249232</v>
      </c>
      <c r="N117" s="49">
        <f t="shared" si="27"/>
        <v>99.488206497552298</v>
      </c>
      <c r="O117" s="49">
        <f t="shared" si="28"/>
        <v>99.532710280373834</v>
      </c>
      <c r="P117" s="49">
        <f t="shared" si="29"/>
        <v>99.488206497552298</v>
      </c>
      <c r="Q117" s="47">
        <v>4.42</v>
      </c>
      <c r="R117" s="47">
        <v>4.58</v>
      </c>
      <c r="S117" s="47">
        <v>4.57</v>
      </c>
      <c r="T117" s="47">
        <v>4.57</v>
      </c>
      <c r="U117" s="47">
        <v>4.66</v>
      </c>
      <c r="V117" s="47">
        <v>4.66</v>
      </c>
      <c r="W117" s="47">
        <v>4.66</v>
      </c>
      <c r="X117" s="47">
        <v>44.94</v>
      </c>
      <c r="Y117" s="47">
        <v>44.72</v>
      </c>
      <c r="Z117" s="47">
        <v>44.71</v>
      </c>
      <c r="AA117" s="47">
        <v>44.8</v>
      </c>
      <c r="AB117" s="47">
        <v>44.71</v>
      </c>
      <c r="AC117" s="47">
        <v>44.73</v>
      </c>
      <c r="AD117" s="47">
        <v>44.71</v>
      </c>
    </row>
    <row r="118" spans="1:30" x14ac:dyDescent="0.3">
      <c r="A118" s="3">
        <v>712</v>
      </c>
      <c r="B118" s="4" t="s">
        <v>114</v>
      </c>
      <c r="C118" s="48">
        <f t="shared" si="16"/>
        <v>100</v>
      </c>
      <c r="D118" s="48">
        <f t="shared" si="17"/>
        <v>99.848973016512289</v>
      </c>
      <c r="E118" s="48">
        <f t="shared" si="18"/>
        <v>99.939589206604921</v>
      </c>
      <c r="F118" s="48">
        <f t="shared" si="19"/>
        <v>99.869109947643992</v>
      </c>
      <c r="G118" s="48">
        <f t="shared" si="20"/>
        <v>99.949657672170773</v>
      </c>
      <c r="H118" s="48">
        <f t="shared" si="21"/>
        <v>100.11075312122433</v>
      </c>
      <c r="I118" s="48">
        <f t="shared" si="22"/>
        <v>100.13089005235602</v>
      </c>
      <c r="J118" s="49">
        <f t="shared" si="23"/>
        <v>100</v>
      </c>
      <c r="K118" s="49">
        <f t="shared" si="24"/>
        <v>99.77333537842766</v>
      </c>
      <c r="L118" s="49">
        <f t="shared" si="25"/>
        <v>99.383063210457252</v>
      </c>
      <c r="M118" s="49">
        <f t="shared" si="26"/>
        <v>99.367725002982425</v>
      </c>
      <c r="N118" s="49">
        <f t="shared" si="27"/>
        <v>99.389880191557182</v>
      </c>
      <c r="O118" s="49">
        <f t="shared" si="28"/>
        <v>99.325118871107946</v>
      </c>
      <c r="P118" s="49">
        <f t="shared" si="29"/>
        <v>99.671080661928869</v>
      </c>
      <c r="Q118" s="47">
        <v>99.32</v>
      </c>
      <c r="R118" s="47">
        <v>99.17</v>
      </c>
      <c r="S118" s="47">
        <v>99.26</v>
      </c>
      <c r="T118" s="47">
        <v>99.19</v>
      </c>
      <c r="U118" s="47">
        <v>99.27</v>
      </c>
      <c r="V118" s="47">
        <v>99.43</v>
      </c>
      <c r="W118" s="47">
        <v>99.45</v>
      </c>
      <c r="X118" s="47">
        <v>586.77</v>
      </c>
      <c r="Y118" s="47">
        <v>585.43999999999994</v>
      </c>
      <c r="Z118" s="47">
        <v>583.15</v>
      </c>
      <c r="AA118" s="47">
        <v>583.05999999999995</v>
      </c>
      <c r="AB118" s="47">
        <v>583.19000000000005</v>
      </c>
      <c r="AC118" s="47">
        <v>582.81000000000006</v>
      </c>
      <c r="AD118" s="47">
        <v>584.84</v>
      </c>
    </row>
    <row r="119" spans="1:30" x14ac:dyDescent="0.3">
      <c r="A119" s="3">
        <v>713</v>
      </c>
      <c r="B119" s="4" t="s">
        <v>115</v>
      </c>
      <c r="C119" s="48">
        <f t="shared" si="16"/>
        <v>100</v>
      </c>
      <c r="D119" s="48">
        <f t="shared" si="17"/>
        <v>100.736</v>
      </c>
      <c r="E119" s="48">
        <f t="shared" si="18"/>
        <v>100.64</v>
      </c>
      <c r="F119" s="48">
        <f t="shared" si="19"/>
        <v>100.896</v>
      </c>
      <c r="G119" s="48">
        <f t="shared" si="20"/>
        <v>100.96</v>
      </c>
      <c r="H119" s="48">
        <f t="shared" si="21"/>
        <v>101.248</v>
      </c>
      <c r="I119" s="48">
        <f t="shared" si="22"/>
        <v>101.152</v>
      </c>
      <c r="J119" s="49">
        <f t="shared" si="23"/>
        <v>100</v>
      </c>
      <c r="K119" s="49">
        <f t="shared" si="24"/>
        <v>99.016887338460322</v>
      </c>
      <c r="L119" s="49">
        <f t="shared" si="25"/>
        <v>99.056528978038529</v>
      </c>
      <c r="M119" s="49">
        <f t="shared" si="26"/>
        <v>99.36573376674859</v>
      </c>
      <c r="N119" s="49">
        <f t="shared" si="27"/>
        <v>99.36573376674859</v>
      </c>
      <c r="O119" s="49">
        <f t="shared" si="28"/>
        <v>99.349877110917305</v>
      </c>
      <c r="P119" s="49">
        <f t="shared" si="29"/>
        <v>99.326092127170384</v>
      </c>
      <c r="Q119" s="47">
        <v>31.25</v>
      </c>
      <c r="R119" s="47">
        <v>31.48</v>
      </c>
      <c r="S119" s="47">
        <v>31.45</v>
      </c>
      <c r="T119" s="47">
        <v>31.53</v>
      </c>
      <c r="U119" s="47">
        <v>31.55</v>
      </c>
      <c r="V119" s="47">
        <v>31.64</v>
      </c>
      <c r="W119" s="47">
        <v>31.61</v>
      </c>
      <c r="X119" s="47">
        <v>126.13</v>
      </c>
      <c r="Y119" s="47">
        <v>124.89</v>
      </c>
      <c r="Z119" s="47">
        <v>124.94</v>
      </c>
      <c r="AA119" s="47">
        <v>125.33</v>
      </c>
      <c r="AB119" s="47">
        <v>125.33</v>
      </c>
      <c r="AC119" s="47">
        <v>125.31</v>
      </c>
      <c r="AD119" s="47">
        <v>125.28</v>
      </c>
    </row>
    <row r="120" spans="1:30" x14ac:dyDescent="0.3">
      <c r="A120" s="3">
        <v>715</v>
      </c>
      <c r="B120" s="4" t="s">
        <v>116</v>
      </c>
      <c r="C120" s="48">
        <f t="shared" si="16"/>
        <v>100</v>
      </c>
      <c r="D120" s="48">
        <f t="shared" si="17"/>
        <v>99.999999999999972</v>
      </c>
      <c r="E120" s="48">
        <f t="shared" si="18"/>
        <v>100.38382049010923</v>
      </c>
      <c r="F120" s="48">
        <f t="shared" si="19"/>
        <v>100.35429583702388</v>
      </c>
      <c r="G120" s="48">
        <f t="shared" si="20"/>
        <v>100.38382049010923</v>
      </c>
      <c r="H120" s="48">
        <f t="shared" si="21"/>
        <v>100.70859167404781</v>
      </c>
      <c r="I120" s="48">
        <f t="shared" si="22"/>
        <v>100.64954236787717</v>
      </c>
      <c r="J120" s="49">
        <f t="shared" si="23"/>
        <v>100</v>
      </c>
      <c r="K120" s="49">
        <f t="shared" si="24"/>
        <v>99.675887119307077</v>
      </c>
      <c r="L120" s="49">
        <f t="shared" si="25"/>
        <v>99.647946353730092</v>
      </c>
      <c r="M120" s="49">
        <f t="shared" si="26"/>
        <v>99.592064822576148</v>
      </c>
      <c r="N120" s="49">
        <f t="shared" si="27"/>
        <v>99.631181894383914</v>
      </c>
      <c r="O120" s="49">
        <f t="shared" si="28"/>
        <v>99.664710813076283</v>
      </c>
      <c r="P120" s="49">
        <f t="shared" si="29"/>
        <v>99.603241128806943</v>
      </c>
      <c r="Q120" s="47">
        <v>33.870000000000005</v>
      </c>
      <c r="R120" s="47">
        <v>33.869999999999997</v>
      </c>
      <c r="S120" s="47">
        <v>34</v>
      </c>
      <c r="T120" s="47">
        <v>33.989999999999995</v>
      </c>
      <c r="U120" s="47">
        <v>34</v>
      </c>
      <c r="V120" s="47">
        <v>34.11</v>
      </c>
      <c r="W120" s="47">
        <v>34.090000000000003</v>
      </c>
      <c r="X120" s="47">
        <v>178.95</v>
      </c>
      <c r="Y120" s="47">
        <v>178.37</v>
      </c>
      <c r="Z120" s="47">
        <v>178.32</v>
      </c>
      <c r="AA120" s="47">
        <v>178.22</v>
      </c>
      <c r="AB120" s="47">
        <v>178.29</v>
      </c>
      <c r="AC120" s="47">
        <v>178.35</v>
      </c>
      <c r="AD120" s="47">
        <v>178.24</v>
      </c>
    </row>
    <row r="121" spans="1:30" x14ac:dyDescent="0.3">
      <c r="A121" s="3">
        <v>716</v>
      </c>
      <c r="B121" s="6" t="s">
        <v>117</v>
      </c>
      <c r="C121" s="48">
        <f t="shared" si="16"/>
        <v>100</v>
      </c>
      <c r="D121" s="48">
        <f t="shared" si="17"/>
        <v>99.961275332386734</v>
      </c>
      <c r="E121" s="48">
        <f t="shared" si="18"/>
        <v>99.98709177746224</v>
      </c>
      <c r="F121" s="48">
        <f t="shared" si="19"/>
        <v>99.98709177746224</v>
      </c>
      <c r="G121" s="48">
        <f t="shared" si="20"/>
        <v>100.01290822253776</v>
      </c>
      <c r="H121" s="48">
        <f t="shared" si="21"/>
        <v>100.477604233897</v>
      </c>
      <c r="I121" s="48">
        <f t="shared" si="22"/>
        <v>100.3872466761327</v>
      </c>
      <c r="J121" s="49">
        <f t="shared" si="23"/>
        <v>100</v>
      </c>
      <c r="K121" s="49">
        <f t="shared" si="24"/>
        <v>99.921092085536173</v>
      </c>
      <c r="L121" s="49">
        <f t="shared" si="25"/>
        <v>99.889528919750646</v>
      </c>
      <c r="M121" s="49">
        <f t="shared" si="26"/>
        <v>99.842184171072361</v>
      </c>
      <c r="N121" s="49">
        <f t="shared" si="27"/>
        <v>99.810621005286833</v>
      </c>
      <c r="O121" s="49">
        <f t="shared" si="28"/>
        <v>99.763276256608535</v>
      </c>
      <c r="P121" s="49">
        <f t="shared" si="29"/>
        <v>99.637023593466424</v>
      </c>
      <c r="Q121" s="47">
        <v>77.47</v>
      </c>
      <c r="R121" s="47">
        <v>77.44</v>
      </c>
      <c r="S121" s="47">
        <v>77.459999999999994</v>
      </c>
      <c r="T121" s="47">
        <v>77.459999999999994</v>
      </c>
      <c r="U121" s="47">
        <v>77.48</v>
      </c>
      <c r="V121" s="47">
        <v>77.84</v>
      </c>
      <c r="W121" s="47">
        <v>77.77</v>
      </c>
      <c r="X121" s="47">
        <v>126.73</v>
      </c>
      <c r="Y121" s="47">
        <v>126.63</v>
      </c>
      <c r="Z121" s="47">
        <v>126.59</v>
      </c>
      <c r="AA121" s="47">
        <v>126.53</v>
      </c>
      <c r="AB121" s="47">
        <v>126.49</v>
      </c>
      <c r="AC121" s="47">
        <v>126.43</v>
      </c>
      <c r="AD121" s="47">
        <v>126.27</v>
      </c>
    </row>
    <row r="122" spans="1:30" x14ac:dyDescent="0.3">
      <c r="A122" s="3">
        <v>729</v>
      </c>
      <c r="B122" s="4" t="s">
        <v>118</v>
      </c>
      <c r="C122" s="48">
        <f t="shared" si="16"/>
        <v>100</v>
      </c>
      <c r="D122" s="48">
        <f t="shared" si="17"/>
        <v>100.07446016381238</v>
      </c>
      <c r="E122" s="48">
        <f t="shared" si="18"/>
        <v>99.851079672375278</v>
      </c>
      <c r="F122" s="48">
        <f t="shared" si="19"/>
        <v>98.659717051377513</v>
      </c>
      <c r="G122" s="48">
        <f t="shared" si="20"/>
        <v>96.947133283693219</v>
      </c>
      <c r="H122" s="48">
        <f t="shared" si="21"/>
        <v>96.947133283693219</v>
      </c>
      <c r="I122" s="48">
        <f t="shared" si="22"/>
        <v>97.170513775130303</v>
      </c>
      <c r="J122" s="49">
        <f t="shared" si="23"/>
        <v>100</v>
      </c>
      <c r="K122" s="49">
        <f t="shared" si="24"/>
        <v>99.798387096774192</v>
      </c>
      <c r="L122" s="49">
        <f t="shared" si="25"/>
        <v>99.753584229390682</v>
      </c>
      <c r="M122" s="49">
        <f t="shared" si="26"/>
        <v>98.924731182795696</v>
      </c>
      <c r="N122" s="49">
        <f t="shared" si="27"/>
        <v>99.260752688172047</v>
      </c>
      <c r="O122" s="49">
        <f t="shared" si="28"/>
        <v>99.283154121863802</v>
      </c>
      <c r="P122" s="49">
        <f t="shared" si="29"/>
        <v>99.05913978494624</v>
      </c>
      <c r="Q122" s="47">
        <v>13.43</v>
      </c>
      <c r="R122" s="47">
        <v>13.440000000000001</v>
      </c>
      <c r="S122" s="47">
        <v>13.41</v>
      </c>
      <c r="T122" s="47">
        <v>13.25</v>
      </c>
      <c r="U122" s="47">
        <v>13.02</v>
      </c>
      <c r="V122" s="47">
        <v>13.02</v>
      </c>
      <c r="W122" s="47">
        <v>13.05</v>
      </c>
      <c r="X122" s="47">
        <v>44.64</v>
      </c>
      <c r="Y122" s="47">
        <v>44.55</v>
      </c>
      <c r="Z122" s="47">
        <v>44.53</v>
      </c>
      <c r="AA122" s="47">
        <v>44.16</v>
      </c>
      <c r="AB122" s="47">
        <v>44.31</v>
      </c>
      <c r="AC122" s="47">
        <v>44.32</v>
      </c>
      <c r="AD122" s="47">
        <v>44.22</v>
      </c>
    </row>
    <row r="123" spans="1:30" x14ac:dyDescent="0.3">
      <c r="A123" s="3">
        <v>805</v>
      </c>
      <c r="B123" s="4" t="s">
        <v>119</v>
      </c>
      <c r="C123" s="48">
        <f t="shared" si="16"/>
        <v>100</v>
      </c>
      <c r="D123" s="48">
        <f t="shared" si="17"/>
        <v>99.417249417249408</v>
      </c>
      <c r="E123" s="48">
        <f t="shared" si="18"/>
        <v>99.184149184149177</v>
      </c>
      <c r="F123" s="48">
        <f t="shared" si="19"/>
        <v>99.300699300699293</v>
      </c>
      <c r="G123" s="48">
        <f t="shared" si="20"/>
        <v>95.687645687645698</v>
      </c>
      <c r="H123" s="48">
        <f t="shared" si="21"/>
        <v>95.571095571095555</v>
      </c>
      <c r="I123" s="48">
        <f t="shared" si="22"/>
        <v>95.571095571095555</v>
      </c>
      <c r="J123" s="49">
        <f t="shared" si="23"/>
        <v>100</v>
      </c>
      <c r="K123" s="49">
        <f t="shared" si="24"/>
        <v>99.814096346589068</v>
      </c>
      <c r="L123" s="49">
        <f t="shared" si="25"/>
        <v>99.765599741351437</v>
      </c>
      <c r="M123" s="49">
        <f t="shared" si="26"/>
        <v>99.709020368574201</v>
      </c>
      <c r="N123" s="49">
        <f t="shared" si="27"/>
        <v>99.636275460717755</v>
      </c>
      <c r="O123" s="49">
        <f t="shared" si="28"/>
        <v>99.62819269317815</v>
      </c>
      <c r="P123" s="49">
        <f t="shared" si="29"/>
        <v>99.595861623019729</v>
      </c>
      <c r="Q123" s="47">
        <v>8.58</v>
      </c>
      <c r="R123" s="47">
        <v>8.5299999999999994</v>
      </c>
      <c r="S123" s="47">
        <v>8.51</v>
      </c>
      <c r="T123" s="47">
        <v>8.52</v>
      </c>
      <c r="U123" s="47">
        <v>8.2100000000000009</v>
      </c>
      <c r="V123" s="47">
        <v>8.1999999999999993</v>
      </c>
      <c r="W123" s="47">
        <v>8.1999999999999993</v>
      </c>
      <c r="X123" s="47">
        <v>123.72</v>
      </c>
      <c r="Y123" s="47">
        <v>123.49</v>
      </c>
      <c r="Z123" s="47">
        <v>123.43</v>
      </c>
      <c r="AA123" s="47">
        <v>123.36</v>
      </c>
      <c r="AB123" s="47">
        <v>123.27</v>
      </c>
      <c r="AC123" s="47">
        <v>123.26</v>
      </c>
      <c r="AD123" s="47">
        <v>123.22</v>
      </c>
    </row>
    <row r="124" spans="1:30" x14ac:dyDescent="0.3">
      <c r="A124" s="3">
        <v>806</v>
      </c>
      <c r="B124" s="4" t="s">
        <v>120</v>
      </c>
      <c r="C124" s="48">
        <f t="shared" si="16"/>
        <v>100</v>
      </c>
      <c r="D124" s="48">
        <f t="shared" si="17"/>
        <v>96.639361478680954</v>
      </c>
      <c r="E124" s="48">
        <f t="shared" si="18"/>
        <v>96.597353497164463</v>
      </c>
      <c r="F124" s="48">
        <f t="shared" si="19"/>
        <v>96.450325561856758</v>
      </c>
      <c r="G124" s="48">
        <f t="shared" si="20"/>
        <v>96.34530560806553</v>
      </c>
      <c r="H124" s="48">
        <f t="shared" si="21"/>
        <v>96.282293635790808</v>
      </c>
      <c r="I124" s="48">
        <f t="shared" si="22"/>
        <v>96.219281663516071</v>
      </c>
      <c r="J124" s="49">
        <f t="shared" si="23"/>
        <v>100</v>
      </c>
      <c r="K124" s="49">
        <f t="shared" si="24"/>
        <v>100.16537399328583</v>
      </c>
      <c r="L124" s="49">
        <f t="shared" si="25"/>
        <v>100.17529643288296</v>
      </c>
      <c r="M124" s="49">
        <f t="shared" si="26"/>
        <v>100.16537399328583</v>
      </c>
      <c r="N124" s="49">
        <f t="shared" si="27"/>
        <v>100.16372025335293</v>
      </c>
      <c r="O124" s="49">
        <f t="shared" si="28"/>
        <v>100.05788089765002</v>
      </c>
      <c r="P124" s="49">
        <f t="shared" si="29"/>
        <v>100.03638227852286</v>
      </c>
      <c r="Q124" s="47">
        <v>47.61</v>
      </c>
      <c r="R124" s="47">
        <v>46.01</v>
      </c>
      <c r="S124" s="47">
        <v>45.99</v>
      </c>
      <c r="T124" s="47">
        <v>45.92</v>
      </c>
      <c r="U124" s="47">
        <v>45.87</v>
      </c>
      <c r="V124" s="47">
        <v>45.84</v>
      </c>
      <c r="W124" s="47">
        <v>45.81</v>
      </c>
      <c r="X124" s="47">
        <v>604.69000000000005</v>
      </c>
      <c r="Y124" s="47">
        <v>605.69000000000005</v>
      </c>
      <c r="Z124" s="47">
        <v>605.75</v>
      </c>
      <c r="AA124" s="47">
        <v>605.69000000000005</v>
      </c>
      <c r="AB124" s="47">
        <v>605.67999999999995</v>
      </c>
      <c r="AC124" s="47">
        <v>605.04</v>
      </c>
      <c r="AD124" s="47">
        <v>604.91</v>
      </c>
    </row>
    <row r="125" spans="1:30" x14ac:dyDescent="0.3">
      <c r="A125" s="3">
        <v>807</v>
      </c>
      <c r="B125" s="4" t="s">
        <v>121</v>
      </c>
      <c r="C125" s="48">
        <f t="shared" si="16"/>
        <v>100</v>
      </c>
      <c r="D125" s="48">
        <f t="shared" si="17"/>
        <v>100.33573141486809</v>
      </c>
      <c r="E125" s="48">
        <f t="shared" si="18"/>
        <v>100.62350119904076</v>
      </c>
      <c r="F125" s="48">
        <f t="shared" si="19"/>
        <v>100.81534772182253</v>
      </c>
      <c r="G125" s="48">
        <f t="shared" si="20"/>
        <v>100.86330935251797</v>
      </c>
      <c r="H125" s="48">
        <f t="shared" si="21"/>
        <v>100.91127098321343</v>
      </c>
      <c r="I125" s="48">
        <f t="shared" si="22"/>
        <v>102.2062350119904</v>
      </c>
      <c r="J125" s="49">
        <f t="shared" si="23"/>
        <v>100</v>
      </c>
      <c r="K125" s="49">
        <f t="shared" si="24"/>
        <v>99.944767486460364</v>
      </c>
      <c r="L125" s="49">
        <f t="shared" si="25"/>
        <v>99.737645560686744</v>
      </c>
      <c r="M125" s="49">
        <f t="shared" si="26"/>
        <v>99.703892357968058</v>
      </c>
      <c r="N125" s="49">
        <f t="shared" si="27"/>
        <v>99.668604918762185</v>
      </c>
      <c r="O125" s="49">
        <f t="shared" si="28"/>
        <v>99.725371668789037</v>
      </c>
      <c r="P125" s="49">
        <f t="shared" si="29"/>
        <v>99.654796790377276</v>
      </c>
      <c r="Q125" s="47">
        <v>20.85</v>
      </c>
      <c r="R125" s="47">
        <v>20.92</v>
      </c>
      <c r="S125" s="47">
        <v>20.98</v>
      </c>
      <c r="T125" s="47">
        <v>21.02</v>
      </c>
      <c r="U125" s="47">
        <v>21.03</v>
      </c>
      <c r="V125" s="47">
        <v>21.04</v>
      </c>
      <c r="W125" s="47">
        <v>21.31</v>
      </c>
      <c r="X125" s="47">
        <v>651.79</v>
      </c>
      <c r="Y125" s="47">
        <v>651.42999999999995</v>
      </c>
      <c r="Z125" s="47">
        <v>650.08000000000004</v>
      </c>
      <c r="AA125" s="47">
        <v>649.86</v>
      </c>
      <c r="AB125" s="47">
        <v>649.63</v>
      </c>
      <c r="AC125" s="47">
        <v>650</v>
      </c>
      <c r="AD125" s="47">
        <v>649.54</v>
      </c>
    </row>
    <row r="126" spans="1:30" x14ac:dyDescent="0.3">
      <c r="A126" s="3">
        <v>811</v>
      </c>
      <c r="B126" s="4" t="s">
        <v>122</v>
      </c>
      <c r="C126" s="48">
        <f t="shared" si="16"/>
        <v>100</v>
      </c>
      <c r="D126" s="48">
        <f t="shared" si="17"/>
        <v>100</v>
      </c>
      <c r="E126" s="48">
        <f t="shared" si="18"/>
        <v>100</v>
      </c>
      <c r="F126" s="48">
        <f t="shared" si="19"/>
        <v>99.859747545582053</v>
      </c>
      <c r="G126" s="48">
        <f t="shared" si="20"/>
        <v>100</v>
      </c>
      <c r="H126" s="48">
        <f t="shared" si="21"/>
        <v>99.859747545582053</v>
      </c>
      <c r="I126" s="48">
        <f t="shared" si="22"/>
        <v>99.579242636746145</v>
      </c>
      <c r="J126" s="49">
        <f t="shared" si="23"/>
        <v>100</v>
      </c>
      <c r="K126" s="49">
        <f t="shared" si="24"/>
        <v>100</v>
      </c>
      <c r="L126" s="49">
        <f t="shared" si="25"/>
        <v>100.0163505559189</v>
      </c>
      <c r="M126" s="49">
        <f t="shared" si="26"/>
        <v>99.989099629387411</v>
      </c>
      <c r="N126" s="49">
        <f t="shared" si="27"/>
        <v>100.02180074122521</v>
      </c>
      <c r="O126" s="49">
        <f t="shared" si="28"/>
        <v>99.967298888162205</v>
      </c>
      <c r="P126" s="49">
        <f t="shared" si="29"/>
        <v>99.929147591018094</v>
      </c>
      <c r="Q126" s="47">
        <v>7.13</v>
      </c>
      <c r="R126" s="47">
        <v>7.13</v>
      </c>
      <c r="S126" s="47">
        <v>7.13</v>
      </c>
      <c r="T126" s="47">
        <v>7.12</v>
      </c>
      <c r="U126" s="47">
        <v>7.13</v>
      </c>
      <c r="V126" s="47">
        <v>7.12</v>
      </c>
      <c r="W126" s="47">
        <v>7.1</v>
      </c>
      <c r="X126" s="47">
        <v>183.48</v>
      </c>
      <c r="Y126" s="47">
        <v>183.48</v>
      </c>
      <c r="Z126" s="47">
        <v>183.51</v>
      </c>
      <c r="AA126" s="47">
        <v>183.46</v>
      </c>
      <c r="AB126" s="47">
        <v>183.52</v>
      </c>
      <c r="AC126" s="47">
        <v>183.42</v>
      </c>
      <c r="AD126" s="47">
        <v>183.35</v>
      </c>
    </row>
    <row r="127" spans="1:30" x14ac:dyDescent="0.3">
      <c r="A127" s="3">
        <v>814</v>
      </c>
      <c r="B127" s="4" t="s">
        <v>123</v>
      </c>
      <c r="C127" s="48">
        <f t="shared" si="16"/>
        <v>100</v>
      </c>
      <c r="D127" s="48">
        <f t="shared" si="17"/>
        <v>99.670329670329679</v>
      </c>
      <c r="E127" s="48">
        <f t="shared" si="18"/>
        <v>99.670329670329679</v>
      </c>
      <c r="F127" s="48">
        <f t="shared" si="19"/>
        <v>101.86813186813187</v>
      </c>
      <c r="G127" s="48">
        <f t="shared" si="20"/>
        <v>101.86813186813187</v>
      </c>
      <c r="H127" s="48">
        <f t="shared" si="21"/>
        <v>99.120879120879124</v>
      </c>
      <c r="I127" s="48">
        <f t="shared" si="22"/>
        <v>99.780219780219781</v>
      </c>
      <c r="J127" s="49">
        <f t="shared" si="23"/>
        <v>100</v>
      </c>
      <c r="K127" s="49">
        <f t="shared" si="24"/>
        <v>99.826472962066177</v>
      </c>
      <c r="L127" s="49">
        <f t="shared" si="25"/>
        <v>99.858757062146893</v>
      </c>
      <c r="M127" s="49">
        <f t="shared" si="26"/>
        <v>99.753833736884573</v>
      </c>
      <c r="N127" s="49">
        <f t="shared" si="27"/>
        <v>99.745762711864401</v>
      </c>
      <c r="O127" s="49">
        <f t="shared" si="28"/>
        <v>99.378531073446325</v>
      </c>
      <c r="P127" s="49">
        <f t="shared" si="29"/>
        <v>99.326069410815165</v>
      </c>
      <c r="Q127" s="47">
        <v>9.1</v>
      </c>
      <c r="R127" s="47">
        <v>9.07</v>
      </c>
      <c r="S127" s="47">
        <v>9.07</v>
      </c>
      <c r="T127" s="47">
        <v>9.27</v>
      </c>
      <c r="U127" s="47">
        <v>9.27</v>
      </c>
      <c r="V127" s="47">
        <v>9.02</v>
      </c>
      <c r="W127" s="47">
        <v>9.08</v>
      </c>
      <c r="X127" s="47">
        <v>247.8</v>
      </c>
      <c r="Y127" s="47">
        <v>247.37</v>
      </c>
      <c r="Z127" s="47">
        <v>247.45</v>
      </c>
      <c r="AA127" s="47">
        <v>247.19</v>
      </c>
      <c r="AB127" s="47">
        <v>247.17</v>
      </c>
      <c r="AC127" s="47">
        <v>246.26</v>
      </c>
      <c r="AD127" s="47">
        <v>246.13</v>
      </c>
    </row>
    <row r="128" spans="1:30" x14ac:dyDescent="0.3">
      <c r="A128" s="3">
        <v>815</v>
      </c>
      <c r="B128" s="4" t="s">
        <v>124</v>
      </c>
      <c r="C128" s="48">
        <f t="shared" si="16"/>
        <v>100</v>
      </c>
      <c r="D128" s="48">
        <f t="shared" si="17"/>
        <v>103.87205387205387</v>
      </c>
      <c r="E128" s="48">
        <f t="shared" si="18"/>
        <v>104.37710437710437</v>
      </c>
      <c r="F128" s="48">
        <f t="shared" si="19"/>
        <v>105.89225589225589</v>
      </c>
      <c r="G128" s="48">
        <f t="shared" si="20"/>
        <v>106.22895622895622</v>
      </c>
      <c r="H128" s="48">
        <f t="shared" si="21"/>
        <v>106.56565656565655</v>
      </c>
      <c r="I128" s="48">
        <f t="shared" si="22"/>
        <v>107.23905723905723</v>
      </c>
      <c r="J128" s="49">
        <f t="shared" si="23"/>
        <v>100</v>
      </c>
      <c r="K128" s="49">
        <f t="shared" si="24"/>
        <v>99.823756045577511</v>
      </c>
      <c r="L128" s="49">
        <f t="shared" si="25"/>
        <v>99.995901303385523</v>
      </c>
      <c r="M128" s="49">
        <f t="shared" si="26"/>
        <v>99.93442085416838</v>
      </c>
      <c r="N128" s="49">
        <f t="shared" si="27"/>
        <v>99.959013033855243</v>
      </c>
      <c r="O128" s="49">
        <f t="shared" si="28"/>
        <v>99.983605213542091</v>
      </c>
      <c r="P128" s="49">
        <f t="shared" si="29"/>
        <v>99.872940404951223</v>
      </c>
      <c r="Q128" s="47">
        <v>5.94</v>
      </c>
      <c r="R128" s="47">
        <v>6.17</v>
      </c>
      <c r="S128" s="47">
        <v>6.2</v>
      </c>
      <c r="T128" s="47">
        <v>6.29</v>
      </c>
      <c r="U128" s="47">
        <v>6.31</v>
      </c>
      <c r="V128" s="47">
        <v>6.33</v>
      </c>
      <c r="W128" s="47">
        <v>6.37</v>
      </c>
      <c r="X128" s="47">
        <v>243.98</v>
      </c>
      <c r="Y128" s="47">
        <v>243.55</v>
      </c>
      <c r="Z128" s="47">
        <v>243.97</v>
      </c>
      <c r="AA128" s="47">
        <v>243.82</v>
      </c>
      <c r="AB128" s="47">
        <v>243.88</v>
      </c>
      <c r="AC128" s="47">
        <v>243.94</v>
      </c>
      <c r="AD128" s="47">
        <v>243.67</v>
      </c>
    </row>
    <row r="129" spans="1:30" x14ac:dyDescent="0.3">
      <c r="A129" s="3">
        <v>817</v>
      </c>
      <c r="B129" s="4" t="s">
        <v>125</v>
      </c>
      <c r="C129" s="48">
        <f t="shared" si="16"/>
        <v>100</v>
      </c>
      <c r="D129" s="48">
        <f t="shared" si="17"/>
        <v>100.07418397626112</v>
      </c>
      <c r="E129" s="48">
        <f t="shared" si="18"/>
        <v>100.07418397626112</v>
      </c>
      <c r="F129" s="48">
        <f t="shared" si="19"/>
        <v>100.07418397626112</v>
      </c>
      <c r="G129" s="48">
        <f t="shared" si="20"/>
        <v>100.07418397626112</v>
      </c>
      <c r="H129" s="48">
        <f t="shared" si="21"/>
        <v>100.14836795252225</v>
      </c>
      <c r="I129" s="48">
        <f t="shared" si="22"/>
        <v>98.367952522255194</v>
      </c>
      <c r="J129" s="49">
        <f t="shared" si="23"/>
        <v>100</v>
      </c>
      <c r="K129" s="49">
        <f t="shared" si="24"/>
        <v>99.981664412917425</v>
      </c>
      <c r="L129" s="49">
        <f t="shared" si="25"/>
        <v>99.971350645183463</v>
      </c>
      <c r="M129" s="49">
        <f t="shared" si="26"/>
        <v>99.961036877449516</v>
      </c>
      <c r="N129" s="49">
        <f t="shared" si="27"/>
        <v>99.962182851642183</v>
      </c>
      <c r="O129" s="49">
        <f t="shared" si="28"/>
        <v>99.99770805161468</v>
      </c>
      <c r="P129" s="49">
        <f t="shared" si="29"/>
        <v>99.817790103366875</v>
      </c>
      <c r="Q129" s="47">
        <v>13.48</v>
      </c>
      <c r="R129" s="47">
        <v>13.49</v>
      </c>
      <c r="S129" s="47">
        <v>13.49</v>
      </c>
      <c r="T129" s="47">
        <v>13.49</v>
      </c>
      <c r="U129" s="47">
        <v>13.49</v>
      </c>
      <c r="V129" s="47">
        <v>13.5</v>
      </c>
      <c r="W129" s="47">
        <v>13.26</v>
      </c>
      <c r="X129" s="47">
        <v>872.62</v>
      </c>
      <c r="Y129" s="47">
        <v>872.46</v>
      </c>
      <c r="Z129" s="47">
        <v>872.37</v>
      </c>
      <c r="AA129" s="47">
        <v>872.28</v>
      </c>
      <c r="AB129" s="47">
        <v>872.29</v>
      </c>
      <c r="AC129" s="47">
        <v>872.6</v>
      </c>
      <c r="AD129" s="47">
        <v>871.03</v>
      </c>
    </row>
    <row r="130" spans="1:30" x14ac:dyDescent="0.3">
      <c r="A130" s="3">
        <v>819</v>
      </c>
      <c r="B130" s="4" t="s">
        <v>126</v>
      </c>
      <c r="C130" s="48">
        <f t="shared" si="16"/>
        <v>100</v>
      </c>
      <c r="D130" s="48">
        <f t="shared" si="17"/>
        <v>100.62413314840499</v>
      </c>
      <c r="E130" s="48">
        <f t="shared" si="18"/>
        <v>100.52011095700416</v>
      </c>
      <c r="F130" s="48">
        <f t="shared" si="19"/>
        <v>100.4507628294036</v>
      </c>
      <c r="G130" s="48">
        <f t="shared" si="20"/>
        <v>100.65880721220528</v>
      </c>
      <c r="H130" s="48">
        <f t="shared" si="21"/>
        <v>100.83217753120665</v>
      </c>
      <c r="I130" s="48">
        <f t="shared" si="22"/>
        <v>101.52565880721221</v>
      </c>
      <c r="J130" s="49">
        <f t="shared" si="23"/>
        <v>100.00000000000001</v>
      </c>
      <c r="K130" s="49">
        <f t="shared" si="24"/>
        <v>99.927988478156507</v>
      </c>
      <c r="L130" s="49">
        <f t="shared" si="25"/>
        <v>99.894983197311575</v>
      </c>
      <c r="M130" s="49">
        <f t="shared" si="26"/>
        <v>99.894983197311575</v>
      </c>
      <c r="N130" s="49">
        <f t="shared" si="27"/>
        <v>99.894983197311575</v>
      </c>
      <c r="O130" s="49">
        <f t="shared" si="28"/>
        <v>99.897983677388396</v>
      </c>
      <c r="P130" s="49">
        <f t="shared" si="29"/>
        <v>99.891982717234768</v>
      </c>
      <c r="Q130" s="47">
        <v>28.84</v>
      </c>
      <c r="R130" s="47">
        <v>29.02</v>
      </c>
      <c r="S130" s="47">
        <v>28.99</v>
      </c>
      <c r="T130" s="47">
        <v>28.97</v>
      </c>
      <c r="U130" s="47">
        <v>29.03</v>
      </c>
      <c r="V130" s="47">
        <v>29.08</v>
      </c>
      <c r="W130" s="47">
        <v>29.28</v>
      </c>
      <c r="X130" s="47">
        <v>333.28</v>
      </c>
      <c r="Y130" s="47">
        <v>333.04</v>
      </c>
      <c r="Z130" s="47">
        <v>332.93</v>
      </c>
      <c r="AA130" s="47">
        <v>332.93</v>
      </c>
      <c r="AB130" s="47">
        <v>332.93</v>
      </c>
      <c r="AC130" s="47">
        <v>332.94</v>
      </c>
      <c r="AD130" s="47">
        <v>332.92</v>
      </c>
    </row>
    <row r="131" spans="1:30" x14ac:dyDescent="0.3">
      <c r="A131" s="3">
        <v>821</v>
      </c>
      <c r="B131" s="4" t="s">
        <v>127</v>
      </c>
      <c r="C131" s="48">
        <f t="shared" si="16"/>
        <v>100</v>
      </c>
      <c r="D131" s="48">
        <f t="shared" si="17"/>
        <v>99.581764951902969</v>
      </c>
      <c r="E131" s="48">
        <f t="shared" si="18"/>
        <v>97.783354245085732</v>
      </c>
      <c r="F131" s="48">
        <f t="shared" si="19"/>
        <v>97.783354245085732</v>
      </c>
      <c r="G131" s="48">
        <f t="shared" si="20"/>
        <v>97.867001254705144</v>
      </c>
      <c r="H131" s="48">
        <f t="shared" si="21"/>
        <v>97.783354245085732</v>
      </c>
      <c r="I131" s="48">
        <f t="shared" si="22"/>
        <v>98.117942283563366</v>
      </c>
      <c r="J131" s="49">
        <f t="shared" si="23"/>
        <v>100</v>
      </c>
      <c r="K131" s="49">
        <f t="shared" si="24"/>
        <v>99.989445353316796</v>
      </c>
      <c r="L131" s="49">
        <f t="shared" si="25"/>
        <v>100.25858884373845</v>
      </c>
      <c r="M131" s="49">
        <f t="shared" si="26"/>
        <v>100.23220222703044</v>
      </c>
      <c r="N131" s="49">
        <f t="shared" si="27"/>
        <v>100.24275687371365</v>
      </c>
      <c r="O131" s="49">
        <f t="shared" si="28"/>
        <v>100.16887434693123</v>
      </c>
      <c r="P131" s="49">
        <f t="shared" si="29"/>
        <v>100.0369412633912</v>
      </c>
      <c r="Q131" s="47">
        <v>23.91</v>
      </c>
      <c r="R131" s="47">
        <v>23.81</v>
      </c>
      <c r="S131" s="47">
        <v>23.38</v>
      </c>
      <c r="T131" s="47">
        <v>23.38</v>
      </c>
      <c r="U131" s="47">
        <v>23.4</v>
      </c>
      <c r="V131" s="47">
        <v>23.38</v>
      </c>
      <c r="W131" s="47">
        <v>23.46</v>
      </c>
      <c r="X131" s="47">
        <v>189.49</v>
      </c>
      <c r="Y131" s="47">
        <v>189.47</v>
      </c>
      <c r="Z131" s="47">
        <v>189.98</v>
      </c>
      <c r="AA131" s="47">
        <v>189.93</v>
      </c>
      <c r="AB131" s="47">
        <v>189.95</v>
      </c>
      <c r="AC131" s="47">
        <v>189.81</v>
      </c>
      <c r="AD131" s="47">
        <v>189.56</v>
      </c>
    </row>
    <row r="132" spans="1:30" x14ac:dyDescent="0.3">
      <c r="A132" s="3">
        <v>822</v>
      </c>
      <c r="B132" s="4" t="s">
        <v>128</v>
      </c>
      <c r="C132" s="48">
        <f t="shared" si="16"/>
        <v>100</v>
      </c>
      <c r="D132" s="48">
        <f t="shared" si="17"/>
        <v>100.39416633819471</v>
      </c>
      <c r="E132" s="48">
        <f t="shared" si="18"/>
        <v>102.12849822625148</v>
      </c>
      <c r="F132" s="48">
        <f t="shared" si="19"/>
        <v>102.12849822625148</v>
      </c>
      <c r="G132" s="48">
        <f t="shared" si="20"/>
        <v>102.16791486007095</v>
      </c>
      <c r="H132" s="48">
        <f t="shared" si="21"/>
        <v>102.16791486007095</v>
      </c>
      <c r="I132" s="48">
        <f t="shared" si="22"/>
        <v>102.56208119826566</v>
      </c>
      <c r="J132" s="49">
        <f t="shared" si="23"/>
        <v>100</v>
      </c>
      <c r="K132" s="49">
        <f t="shared" si="24"/>
        <v>99.892040028235684</v>
      </c>
      <c r="L132" s="49">
        <f t="shared" si="25"/>
        <v>99.74670929701449</v>
      </c>
      <c r="M132" s="49">
        <f t="shared" si="26"/>
        <v>99.730100070589202</v>
      </c>
      <c r="N132" s="49">
        <f t="shared" si="27"/>
        <v>99.725947763982887</v>
      </c>
      <c r="O132" s="49">
        <f t="shared" si="28"/>
        <v>99.730100070589202</v>
      </c>
      <c r="P132" s="49">
        <f t="shared" si="29"/>
        <v>99.680272391313366</v>
      </c>
      <c r="Q132" s="47">
        <v>25.37</v>
      </c>
      <c r="R132" s="47">
        <v>25.47</v>
      </c>
      <c r="S132" s="47">
        <v>25.91</v>
      </c>
      <c r="T132" s="47">
        <v>25.91</v>
      </c>
      <c r="U132" s="47">
        <v>25.92</v>
      </c>
      <c r="V132" s="47">
        <v>25.92</v>
      </c>
      <c r="W132" s="47">
        <v>26.02</v>
      </c>
      <c r="X132" s="47">
        <v>240.83</v>
      </c>
      <c r="Y132" s="47">
        <v>240.57</v>
      </c>
      <c r="Z132" s="47">
        <v>240.22</v>
      </c>
      <c r="AA132" s="47">
        <v>240.18</v>
      </c>
      <c r="AB132" s="47">
        <v>240.17</v>
      </c>
      <c r="AC132" s="47">
        <v>240.18</v>
      </c>
      <c r="AD132" s="47">
        <v>240.06</v>
      </c>
    </row>
    <row r="133" spans="1:30" x14ac:dyDescent="0.3">
      <c r="A133" s="3">
        <v>826</v>
      </c>
      <c r="B133" s="4" t="s">
        <v>129</v>
      </c>
      <c r="C133" s="48">
        <f t="shared" ref="C133:C196" si="30">+Q133*100/$Q133</f>
        <v>100</v>
      </c>
      <c r="D133" s="48">
        <f t="shared" ref="D133:D196" si="31">+R133*100/$Q133</f>
        <v>103.12261995430312</v>
      </c>
      <c r="E133" s="48">
        <f t="shared" ref="E133:E196" si="32">+S133*100/$Q133</f>
        <v>104.11271896420411</v>
      </c>
      <c r="F133" s="48">
        <f t="shared" ref="F133:F196" si="33">+T133*100/$Q133</f>
        <v>103.65575019040365</v>
      </c>
      <c r="G133" s="48">
        <f t="shared" ref="G133:G196" si="34">+U133*100/$Q133</f>
        <v>103.65575019040365</v>
      </c>
      <c r="H133" s="48">
        <f t="shared" ref="H133:H196" si="35">+V133*100/$Q133</f>
        <v>103.65575019040365</v>
      </c>
      <c r="I133" s="48">
        <f t="shared" ref="I133:I196" si="36">+W133*100/$Q133</f>
        <v>103.1987814166032</v>
      </c>
      <c r="J133" s="49">
        <f t="shared" ref="J133:J196" si="37">+X133*100/$X133</f>
        <v>100</v>
      </c>
      <c r="K133" s="49">
        <f t="shared" ref="K133:K196" si="38">+Y133*100/$X133</f>
        <v>99.911914393840533</v>
      </c>
      <c r="L133" s="49">
        <f t="shared" ref="L133:L196" si="39">+Z133*100/$X133</f>
        <v>99.766736265170309</v>
      </c>
      <c r="M133" s="49">
        <f t="shared" ref="M133:M196" si="40">+AA133*100/$X133</f>
        <v>99.763473835312553</v>
      </c>
      <c r="N133" s="49">
        <f t="shared" ref="N133:N196" si="41">+AB133*100/$X133</f>
        <v>99.756948975597012</v>
      </c>
      <c r="O133" s="49">
        <f t="shared" ref="O133:O196" si="42">+AC133*100/$X133</f>
        <v>99.765105050241431</v>
      </c>
      <c r="P133" s="49">
        <f t="shared" ref="P133:P196" si="43">+AD133*100/$X133</f>
        <v>99.765105050241431</v>
      </c>
      <c r="Q133" s="47">
        <v>13.13</v>
      </c>
      <c r="R133" s="47">
        <v>13.54</v>
      </c>
      <c r="S133" s="47">
        <v>13.67</v>
      </c>
      <c r="T133" s="47">
        <v>13.61</v>
      </c>
      <c r="U133" s="47">
        <v>13.61</v>
      </c>
      <c r="V133" s="47">
        <v>13.61</v>
      </c>
      <c r="W133" s="47">
        <v>13.55</v>
      </c>
      <c r="X133" s="47">
        <v>613.04</v>
      </c>
      <c r="Y133" s="47">
        <v>612.5</v>
      </c>
      <c r="Z133" s="47">
        <v>611.61</v>
      </c>
      <c r="AA133" s="47">
        <v>611.59</v>
      </c>
      <c r="AB133" s="47">
        <v>611.54999999999995</v>
      </c>
      <c r="AC133" s="47">
        <v>611.6</v>
      </c>
      <c r="AD133" s="47">
        <v>611.6</v>
      </c>
    </row>
    <row r="134" spans="1:30" x14ac:dyDescent="0.3">
      <c r="A134" s="3">
        <v>827</v>
      </c>
      <c r="B134" s="4" t="s">
        <v>130</v>
      </c>
      <c r="C134" s="48">
        <f t="shared" si="30"/>
        <v>100</v>
      </c>
      <c r="D134" s="48">
        <f t="shared" si="31"/>
        <v>99.779897285399841</v>
      </c>
      <c r="E134" s="48">
        <f t="shared" si="32"/>
        <v>99.926632428466618</v>
      </c>
      <c r="F134" s="48">
        <f t="shared" si="33"/>
        <v>99.853264856933237</v>
      </c>
      <c r="G134" s="48">
        <f t="shared" si="34"/>
        <v>99.926632428466618</v>
      </c>
      <c r="H134" s="48">
        <f t="shared" si="35"/>
        <v>99.926632428466618</v>
      </c>
      <c r="I134" s="48">
        <f t="shared" si="36"/>
        <v>100.44020542920029</v>
      </c>
      <c r="J134" s="49">
        <f t="shared" si="37"/>
        <v>100</v>
      </c>
      <c r="K134" s="49">
        <f t="shared" si="38"/>
        <v>99.919730293787126</v>
      </c>
      <c r="L134" s="49">
        <f t="shared" si="39"/>
        <v>99.903676352544551</v>
      </c>
      <c r="M134" s="49">
        <f t="shared" si="40"/>
        <v>99.855514528816826</v>
      </c>
      <c r="N134" s="49">
        <f t="shared" si="41"/>
        <v>99.961011856982324</v>
      </c>
      <c r="O134" s="49">
        <f t="shared" si="42"/>
        <v>99.96789211751485</v>
      </c>
      <c r="P134" s="49">
        <f t="shared" si="43"/>
        <v>99.908263192899582</v>
      </c>
      <c r="Q134" s="47">
        <v>13.63</v>
      </c>
      <c r="R134" s="47">
        <v>13.6</v>
      </c>
      <c r="S134" s="47">
        <v>13.62</v>
      </c>
      <c r="T134" s="47">
        <v>13.61</v>
      </c>
      <c r="U134" s="47">
        <v>13.62</v>
      </c>
      <c r="V134" s="47">
        <v>13.62</v>
      </c>
      <c r="W134" s="47">
        <v>13.69</v>
      </c>
      <c r="X134" s="47">
        <v>436.03</v>
      </c>
      <c r="Y134" s="47">
        <v>435.68</v>
      </c>
      <c r="Z134" s="47">
        <v>435.61</v>
      </c>
      <c r="AA134" s="47">
        <v>435.4</v>
      </c>
      <c r="AB134" s="47">
        <v>435.86</v>
      </c>
      <c r="AC134" s="47">
        <v>435.89</v>
      </c>
      <c r="AD134" s="47">
        <v>435.63</v>
      </c>
    </row>
    <row r="135" spans="1:30" x14ac:dyDescent="0.3">
      <c r="A135" s="3">
        <v>828</v>
      </c>
      <c r="B135" s="4" t="s">
        <v>131</v>
      </c>
      <c r="C135" s="48">
        <f t="shared" si="30"/>
        <v>100</v>
      </c>
      <c r="D135" s="48">
        <f t="shared" si="31"/>
        <v>100.48143053645117</v>
      </c>
      <c r="E135" s="48">
        <f t="shared" si="32"/>
        <v>100.48143053645117</v>
      </c>
      <c r="F135" s="48">
        <f t="shared" si="33"/>
        <v>100.41265474552958</v>
      </c>
      <c r="G135" s="48">
        <f t="shared" si="34"/>
        <v>101.10041265474554</v>
      </c>
      <c r="H135" s="48">
        <f t="shared" si="35"/>
        <v>101.23796423658872</v>
      </c>
      <c r="I135" s="48">
        <f t="shared" si="36"/>
        <v>101.92572214580468</v>
      </c>
      <c r="J135" s="49">
        <f t="shared" si="37"/>
        <v>100</v>
      </c>
      <c r="K135" s="49">
        <f t="shared" si="38"/>
        <v>99.950738916256157</v>
      </c>
      <c r="L135" s="49">
        <f t="shared" si="39"/>
        <v>99.950738916256157</v>
      </c>
      <c r="M135" s="49">
        <f t="shared" si="40"/>
        <v>99.933497536945808</v>
      </c>
      <c r="N135" s="49">
        <f t="shared" si="41"/>
        <v>99.911330049261082</v>
      </c>
      <c r="O135" s="49">
        <f t="shared" si="42"/>
        <v>99.918719211822662</v>
      </c>
      <c r="P135" s="49">
        <f t="shared" si="43"/>
        <v>99.86699507389163</v>
      </c>
      <c r="Q135" s="47">
        <v>14.54</v>
      </c>
      <c r="R135" s="47">
        <v>14.61</v>
      </c>
      <c r="S135" s="47">
        <v>14.61</v>
      </c>
      <c r="T135" s="47">
        <v>14.6</v>
      </c>
      <c r="U135" s="47">
        <v>14.7</v>
      </c>
      <c r="V135" s="47">
        <v>14.72</v>
      </c>
      <c r="W135" s="47">
        <v>14.82</v>
      </c>
      <c r="X135" s="47">
        <v>406</v>
      </c>
      <c r="Y135" s="47">
        <v>405.8</v>
      </c>
      <c r="Z135" s="47">
        <v>405.8</v>
      </c>
      <c r="AA135" s="47">
        <v>405.73</v>
      </c>
      <c r="AB135" s="47">
        <v>405.64</v>
      </c>
      <c r="AC135" s="47">
        <v>405.67</v>
      </c>
      <c r="AD135" s="47">
        <v>405.46</v>
      </c>
    </row>
    <row r="136" spans="1:30" x14ac:dyDescent="0.3">
      <c r="A136" s="3">
        <v>829</v>
      </c>
      <c r="B136" s="4" t="s">
        <v>132</v>
      </c>
      <c r="C136" s="48">
        <f t="shared" si="30"/>
        <v>100</v>
      </c>
      <c r="D136" s="48">
        <f t="shared" si="31"/>
        <v>103.17316409791478</v>
      </c>
      <c r="E136" s="48">
        <f t="shared" si="32"/>
        <v>103.17316409791478</v>
      </c>
      <c r="F136" s="48">
        <f t="shared" si="33"/>
        <v>103.53581142339075</v>
      </c>
      <c r="G136" s="48">
        <f t="shared" si="34"/>
        <v>103.53581142339075</v>
      </c>
      <c r="H136" s="48">
        <f t="shared" si="35"/>
        <v>104.3517679057117</v>
      </c>
      <c r="I136" s="48">
        <f t="shared" si="36"/>
        <v>106.16500453309158</v>
      </c>
      <c r="J136" s="49">
        <f t="shared" si="37"/>
        <v>100</v>
      </c>
      <c r="K136" s="49">
        <f t="shared" si="38"/>
        <v>99.927504128237146</v>
      </c>
      <c r="L136" s="49">
        <f t="shared" si="39"/>
        <v>99.913407708727703</v>
      </c>
      <c r="M136" s="49">
        <f t="shared" si="40"/>
        <v>99.885214869708818</v>
      </c>
      <c r="N136" s="49">
        <f t="shared" si="41"/>
        <v>99.887228643924445</v>
      </c>
      <c r="O136" s="49">
        <f t="shared" si="42"/>
        <v>99.830842965886674</v>
      </c>
      <c r="P136" s="49">
        <f t="shared" si="43"/>
        <v>99.786539933142706</v>
      </c>
      <c r="Q136" s="47">
        <v>11.03</v>
      </c>
      <c r="R136" s="47">
        <v>11.38</v>
      </c>
      <c r="S136" s="47">
        <v>11.38</v>
      </c>
      <c r="T136" s="47">
        <v>11.42</v>
      </c>
      <c r="U136" s="47">
        <v>11.42</v>
      </c>
      <c r="V136" s="47">
        <v>11.51</v>
      </c>
      <c r="W136" s="47">
        <v>11.71</v>
      </c>
      <c r="X136" s="47">
        <v>496.58</v>
      </c>
      <c r="Y136" s="47">
        <v>496.22</v>
      </c>
      <c r="Z136" s="47">
        <v>496.15</v>
      </c>
      <c r="AA136" s="47">
        <v>496.01</v>
      </c>
      <c r="AB136" s="47">
        <v>496.02</v>
      </c>
      <c r="AC136" s="47">
        <v>495.74</v>
      </c>
      <c r="AD136" s="47">
        <v>495.52</v>
      </c>
    </row>
    <row r="137" spans="1:30" x14ac:dyDescent="0.3">
      <c r="A137" s="3">
        <v>830</v>
      </c>
      <c r="B137" s="4" t="s">
        <v>133</v>
      </c>
      <c r="C137" s="48">
        <f t="shared" si="30"/>
        <v>100</v>
      </c>
      <c r="D137" s="48">
        <f t="shared" si="31"/>
        <v>100.81632653061224</v>
      </c>
      <c r="E137" s="48">
        <f t="shared" si="32"/>
        <v>100.61224489795917</v>
      </c>
      <c r="F137" s="48">
        <f t="shared" si="33"/>
        <v>100.81632653061224</v>
      </c>
      <c r="G137" s="48">
        <f t="shared" si="34"/>
        <v>100.81632653061224</v>
      </c>
      <c r="H137" s="48">
        <f t="shared" si="35"/>
        <v>100.81632653061224</v>
      </c>
      <c r="I137" s="48">
        <f t="shared" si="36"/>
        <v>102.24489795918366</v>
      </c>
      <c r="J137" s="49">
        <f t="shared" si="37"/>
        <v>100</v>
      </c>
      <c r="K137" s="49">
        <f t="shared" si="38"/>
        <v>99.989884003237108</v>
      </c>
      <c r="L137" s="49">
        <f t="shared" si="39"/>
        <v>99.85163204747775</v>
      </c>
      <c r="M137" s="49">
        <f t="shared" si="40"/>
        <v>99.829714054491504</v>
      </c>
      <c r="N137" s="49">
        <f t="shared" si="41"/>
        <v>99.811168060426226</v>
      </c>
      <c r="O137" s="49">
        <f t="shared" si="42"/>
        <v>99.878608038845428</v>
      </c>
      <c r="P137" s="49">
        <f t="shared" si="43"/>
        <v>99.846574049096304</v>
      </c>
      <c r="Q137" s="47">
        <v>4.9000000000000004</v>
      </c>
      <c r="R137" s="47">
        <v>4.9400000000000004</v>
      </c>
      <c r="S137" s="47">
        <v>4.93</v>
      </c>
      <c r="T137" s="47">
        <v>4.9400000000000004</v>
      </c>
      <c r="U137" s="47">
        <v>4.9400000000000004</v>
      </c>
      <c r="V137" s="47">
        <v>4.9400000000000004</v>
      </c>
      <c r="W137" s="47">
        <v>5.01</v>
      </c>
      <c r="X137" s="47">
        <v>593.12</v>
      </c>
      <c r="Y137" s="47">
        <v>593.05999999999995</v>
      </c>
      <c r="Z137" s="47">
        <v>592.24</v>
      </c>
      <c r="AA137" s="47">
        <v>592.11</v>
      </c>
      <c r="AB137" s="47">
        <v>592</v>
      </c>
      <c r="AC137" s="47">
        <v>592.4</v>
      </c>
      <c r="AD137" s="47">
        <v>592.21</v>
      </c>
    </row>
    <row r="138" spans="1:30" x14ac:dyDescent="0.3">
      <c r="A138" s="3">
        <v>831</v>
      </c>
      <c r="B138" s="4" t="s">
        <v>134</v>
      </c>
      <c r="C138" s="48">
        <f t="shared" si="30"/>
        <v>100</v>
      </c>
      <c r="D138" s="48">
        <f t="shared" si="31"/>
        <v>102.69005847953214</v>
      </c>
      <c r="E138" s="48">
        <f t="shared" si="32"/>
        <v>102.80701754385963</v>
      </c>
      <c r="F138" s="48">
        <f t="shared" si="33"/>
        <v>102.80701754385963</v>
      </c>
      <c r="G138" s="48">
        <f t="shared" si="34"/>
        <v>102.80701754385963</v>
      </c>
      <c r="H138" s="48">
        <f t="shared" si="35"/>
        <v>102.80701754385963</v>
      </c>
      <c r="I138" s="48">
        <f t="shared" si="36"/>
        <v>102.80701754385963</v>
      </c>
      <c r="J138" s="49">
        <f t="shared" si="37"/>
        <v>100</v>
      </c>
      <c r="K138" s="49">
        <f t="shared" si="38"/>
        <v>99.324240460068125</v>
      </c>
      <c r="L138" s="49">
        <f t="shared" si="39"/>
        <v>99.318724055660525</v>
      </c>
      <c r="M138" s="49">
        <f t="shared" si="40"/>
        <v>99.31320765125291</v>
      </c>
      <c r="N138" s="49">
        <f t="shared" si="41"/>
        <v>99.287004730316781</v>
      </c>
      <c r="O138" s="49">
        <f t="shared" si="42"/>
        <v>99.278730123705373</v>
      </c>
      <c r="P138" s="49">
        <f t="shared" si="43"/>
        <v>99.27045551709395</v>
      </c>
      <c r="Q138" s="47">
        <v>8.5500000000000007</v>
      </c>
      <c r="R138" s="47">
        <v>8.7799999999999994</v>
      </c>
      <c r="S138" s="47">
        <v>8.7899999999999991</v>
      </c>
      <c r="T138" s="47">
        <v>8.7899999999999991</v>
      </c>
      <c r="U138" s="47">
        <v>8.7899999999999991</v>
      </c>
      <c r="V138" s="47">
        <v>8.7899999999999991</v>
      </c>
      <c r="W138" s="47">
        <v>8.7899999999999991</v>
      </c>
      <c r="X138" s="47">
        <v>725.11</v>
      </c>
      <c r="Y138" s="47">
        <v>720.21</v>
      </c>
      <c r="Z138" s="47">
        <v>720.17</v>
      </c>
      <c r="AA138" s="47">
        <v>720.13</v>
      </c>
      <c r="AB138" s="47">
        <v>719.94</v>
      </c>
      <c r="AC138" s="47">
        <v>719.88</v>
      </c>
      <c r="AD138" s="47">
        <v>719.82</v>
      </c>
    </row>
    <row r="139" spans="1:30" x14ac:dyDescent="0.3">
      <c r="A139" s="3">
        <v>833</v>
      </c>
      <c r="B139" s="4" t="s">
        <v>135</v>
      </c>
      <c r="C139" s="48">
        <f t="shared" si="30"/>
        <v>100</v>
      </c>
      <c r="D139" s="48">
        <f t="shared" si="31"/>
        <v>103.59138068635276</v>
      </c>
      <c r="E139" s="48">
        <f t="shared" si="32"/>
        <v>103.51157222665603</v>
      </c>
      <c r="F139" s="48">
        <f t="shared" si="33"/>
        <v>103.51157222665603</v>
      </c>
      <c r="G139" s="48">
        <f t="shared" si="34"/>
        <v>103.51157222665603</v>
      </c>
      <c r="H139" s="48">
        <f t="shared" si="35"/>
        <v>104.15003990422986</v>
      </c>
      <c r="I139" s="48">
        <f t="shared" si="36"/>
        <v>104.38946528332004</v>
      </c>
      <c r="J139" s="49">
        <f t="shared" si="37"/>
        <v>100</v>
      </c>
      <c r="K139" s="49">
        <f t="shared" si="38"/>
        <v>99.800728247676673</v>
      </c>
      <c r="L139" s="49">
        <f t="shared" si="39"/>
        <v>100.37499320664482</v>
      </c>
      <c r="M139" s="49">
        <f t="shared" si="40"/>
        <v>100.36774696110578</v>
      </c>
      <c r="N139" s="49">
        <f t="shared" si="41"/>
        <v>100.35506603141248</v>
      </c>
      <c r="O139" s="49">
        <f t="shared" si="42"/>
        <v>100.32970417202588</v>
      </c>
      <c r="P139" s="49">
        <f t="shared" si="43"/>
        <v>100.30615387402403</v>
      </c>
      <c r="Q139" s="47">
        <v>12.53</v>
      </c>
      <c r="R139" s="47">
        <v>12.98</v>
      </c>
      <c r="S139" s="47">
        <v>12.97</v>
      </c>
      <c r="T139" s="47">
        <v>12.97</v>
      </c>
      <c r="U139" s="47">
        <v>12.97</v>
      </c>
      <c r="V139" s="47">
        <v>13.05</v>
      </c>
      <c r="W139" s="47">
        <v>13.08</v>
      </c>
      <c r="X139" s="47">
        <v>552.01</v>
      </c>
      <c r="Y139" s="47">
        <v>550.91</v>
      </c>
      <c r="Z139" s="47">
        <v>554.08000000000004</v>
      </c>
      <c r="AA139" s="47">
        <v>554.04</v>
      </c>
      <c r="AB139" s="47">
        <v>553.97</v>
      </c>
      <c r="AC139" s="47">
        <v>553.83000000000004</v>
      </c>
      <c r="AD139" s="47">
        <v>553.70000000000005</v>
      </c>
    </row>
    <row r="140" spans="1:30" x14ac:dyDescent="0.3">
      <c r="A140" s="3">
        <v>834</v>
      </c>
      <c r="B140" s="4" t="s">
        <v>136</v>
      </c>
      <c r="C140" s="48">
        <f t="shared" si="30"/>
        <v>100</v>
      </c>
      <c r="D140" s="48">
        <f t="shared" si="31"/>
        <v>107.01657458563535</v>
      </c>
      <c r="E140" s="48">
        <f t="shared" si="32"/>
        <v>108.56353591160219</v>
      </c>
      <c r="F140" s="48">
        <f t="shared" si="33"/>
        <v>108.45303867403314</v>
      </c>
      <c r="G140" s="48">
        <f t="shared" si="34"/>
        <v>108.61878453038673</v>
      </c>
      <c r="H140" s="48">
        <f t="shared" si="35"/>
        <v>109.50276243093921</v>
      </c>
      <c r="I140" s="48">
        <f t="shared" si="36"/>
        <v>109.61325966850828</v>
      </c>
      <c r="J140" s="49">
        <f t="shared" si="37"/>
        <v>100</v>
      </c>
      <c r="K140" s="49">
        <f t="shared" si="38"/>
        <v>99.78045934659788</v>
      </c>
      <c r="L140" s="49">
        <f t="shared" si="39"/>
        <v>99.416605256693671</v>
      </c>
      <c r="M140" s="49">
        <f t="shared" si="40"/>
        <v>99.390506018177348</v>
      </c>
      <c r="N140" s="49">
        <f t="shared" si="41"/>
        <v>99.390506018177348</v>
      </c>
      <c r="O140" s="49">
        <f t="shared" si="42"/>
        <v>99.777388847948899</v>
      </c>
      <c r="P140" s="49">
        <f t="shared" si="43"/>
        <v>99.749754360108085</v>
      </c>
      <c r="Q140" s="47">
        <v>18.100000000000001</v>
      </c>
      <c r="R140" s="47">
        <v>19.37</v>
      </c>
      <c r="S140" s="47">
        <v>19.649999999999999</v>
      </c>
      <c r="T140" s="47">
        <v>19.63</v>
      </c>
      <c r="U140" s="47">
        <v>19.66</v>
      </c>
      <c r="V140" s="47">
        <v>19.82</v>
      </c>
      <c r="W140" s="47">
        <v>19.84</v>
      </c>
      <c r="X140" s="47">
        <v>651.36</v>
      </c>
      <c r="Y140" s="47">
        <v>649.92999999999995</v>
      </c>
      <c r="Z140" s="47">
        <v>647.55999999999995</v>
      </c>
      <c r="AA140" s="47">
        <v>647.39</v>
      </c>
      <c r="AB140" s="47">
        <v>647.39</v>
      </c>
      <c r="AC140" s="47">
        <v>649.91</v>
      </c>
      <c r="AD140" s="47">
        <v>649.73</v>
      </c>
    </row>
    <row r="141" spans="1:30" x14ac:dyDescent="0.3">
      <c r="A141" s="3">
        <v>901</v>
      </c>
      <c r="B141" s="4" t="s">
        <v>137</v>
      </c>
      <c r="C141" s="48">
        <f t="shared" si="30"/>
        <v>100</v>
      </c>
      <c r="D141" s="48">
        <f t="shared" si="31"/>
        <v>93.581780538302269</v>
      </c>
      <c r="E141" s="48">
        <f t="shared" si="32"/>
        <v>93.788819875776397</v>
      </c>
      <c r="F141" s="48">
        <f t="shared" si="33"/>
        <v>93.788819875776397</v>
      </c>
      <c r="G141" s="48">
        <f t="shared" si="34"/>
        <v>93.788819875776397</v>
      </c>
      <c r="H141" s="48">
        <f t="shared" si="35"/>
        <v>93.374741200828154</v>
      </c>
      <c r="I141" s="48">
        <f t="shared" si="36"/>
        <v>93.581780538302269</v>
      </c>
      <c r="J141" s="49">
        <f t="shared" si="37"/>
        <v>100</v>
      </c>
      <c r="K141" s="49">
        <f t="shared" si="38"/>
        <v>100.02598077422707</v>
      </c>
      <c r="L141" s="49">
        <f t="shared" si="39"/>
        <v>100.03247596778384</v>
      </c>
      <c r="M141" s="49">
        <f t="shared" si="40"/>
        <v>99.928552870875549</v>
      </c>
      <c r="N141" s="49">
        <f t="shared" si="41"/>
        <v>99.935048064432323</v>
      </c>
      <c r="O141" s="49">
        <f t="shared" si="42"/>
        <v>99.889581709534937</v>
      </c>
      <c r="P141" s="49">
        <f t="shared" si="43"/>
        <v>99.837620161080793</v>
      </c>
      <c r="Q141" s="47">
        <v>4.83</v>
      </c>
      <c r="R141" s="47">
        <v>4.5199999999999996</v>
      </c>
      <c r="S141" s="47">
        <v>4.53</v>
      </c>
      <c r="T141" s="47">
        <v>4.53</v>
      </c>
      <c r="U141" s="47">
        <v>4.53</v>
      </c>
      <c r="V141" s="47">
        <v>4.51</v>
      </c>
      <c r="W141" s="47">
        <v>4.5199999999999996</v>
      </c>
      <c r="X141" s="47">
        <v>153.96</v>
      </c>
      <c r="Y141" s="47">
        <v>154</v>
      </c>
      <c r="Z141" s="47">
        <v>154.01</v>
      </c>
      <c r="AA141" s="47">
        <v>153.85</v>
      </c>
      <c r="AB141" s="47">
        <v>153.86000000000001</v>
      </c>
      <c r="AC141" s="47">
        <v>153.79</v>
      </c>
      <c r="AD141" s="47">
        <v>153.71</v>
      </c>
    </row>
    <row r="142" spans="1:30" x14ac:dyDescent="0.3">
      <c r="A142" s="3">
        <v>904</v>
      </c>
      <c r="B142" s="4" t="s">
        <v>138</v>
      </c>
      <c r="C142" s="48">
        <f t="shared" si="30"/>
        <v>100</v>
      </c>
      <c r="D142" s="48">
        <f t="shared" si="31"/>
        <v>100.46826222684703</v>
      </c>
      <c r="E142" s="48">
        <f t="shared" si="32"/>
        <v>100.62434963579605</v>
      </c>
      <c r="F142" s="48">
        <f t="shared" si="33"/>
        <v>100.5723204994797</v>
      </c>
      <c r="G142" s="48">
        <f t="shared" si="34"/>
        <v>100.98855359001041</v>
      </c>
      <c r="H142" s="48">
        <f t="shared" si="35"/>
        <v>100.98855359001041</v>
      </c>
      <c r="I142" s="48">
        <f t="shared" si="36"/>
        <v>101.61290322580646</v>
      </c>
      <c r="J142" s="49">
        <f t="shared" si="37"/>
        <v>100</v>
      </c>
      <c r="K142" s="49">
        <f t="shared" si="38"/>
        <v>99.906345118239287</v>
      </c>
      <c r="L142" s="49">
        <f t="shared" si="39"/>
        <v>99.91571060641536</v>
      </c>
      <c r="M142" s="49">
        <f t="shared" si="40"/>
        <v>99.845469445094821</v>
      </c>
      <c r="N142" s="49">
        <f t="shared" si="41"/>
        <v>99.836103956918748</v>
      </c>
      <c r="O142" s="49">
        <f t="shared" si="42"/>
        <v>99.751814563334108</v>
      </c>
      <c r="P142" s="49">
        <f t="shared" si="43"/>
        <v>99.672207913837497</v>
      </c>
      <c r="Q142" s="47">
        <v>19.22</v>
      </c>
      <c r="R142" s="47">
        <v>19.309999999999999</v>
      </c>
      <c r="S142" s="47">
        <v>19.34</v>
      </c>
      <c r="T142" s="47">
        <v>19.329999999999998</v>
      </c>
      <c r="U142" s="47">
        <v>19.41</v>
      </c>
      <c r="V142" s="47">
        <v>19.41</v>
      </c>
      <c r="W142" s="47">
        <v>19.53</v>
      </c>
      <c r="X142" s="47">
        <v>213.55</v>
      </c>
      <c r="Y142" s="47">
        <v>213.35</v>
      </c>
      <c r="Z142" s="47">
        <v>213.37</v>
      </c>
      <c r="AA142" s="47">
        <v>213.22</v>
      </c>
      <c r="AB142" s="47">
        <v>213.2</v>
      </c>
      <c r="AC142" s="47">
        <v>213.02</v>
      </c>
      <c r="AD142" s="47">
        <v>212.85</v>
      </c>
    </row>
    <row r="143" spans="1:30" x14ac:dyDescent="0.3">
      <c r="A143" s="3">
        <v>906</v>
      </c>
      <c r="B143" s="4" t="s">
        <v>139</v>
      </c>
      <c r="C143" s="48">
        <f t="shared" si="30"/>
        <v>100</v>
      </c>
      <c r="D143" s="48">
        <f t="shared" si="31"/>
        <v>100.10422094841063</v>
      </c>
      <c r="E143" s="48">
        <f t="shared" si="32"/>
        <v>100.10422094841063</v>
      </c>
      <c r="F143" s="48">
        <f t="shared" si="33"/>
        <v>98.853569567483063</v>
      </c>
      <c r="G143" s="48">
        <f t="shared" si="34"/>
        <v>98.90568004168837</v>
      </c>
      <c r="H143" s="48">
        <f t="shared" si="35"/>
        <v>98.90568004168837</v>
      </c>
      <c r="I143" s="48">
        <f t="shared" si="36"/>
        <v>98.749348619072421</v>
      </c>
      <c r="J143" s="49">
        <f t="shared" si="37"/>
        <v>100</v>
      </c>
      <c r="K143" s="49">
        <f t="shared" si="38"/>
        <v>99.557107127969999</v>
      </c>
      <c r="L143" s="49">
        <f t="shared" si="39"/>
        <v>99.557107127969999</v>
      </c>
      <c r="M143" s="49">
        <f t="shared" si="40"/>
        <v>99.187161317215512</v>
      </c>
      <c r="N143" s="49">
        <f t="shared" si="41"/>
        <v>99.145477282200929</v>
      </c>
      <c r="O143" s="49">
        <f t="shared" si="42"/>
        <v>99.150687786577748</v>
      </c>
      <c r="P143" s="49">
        <f t="shared" si="43"/>
        <v>99.036056690287623</v>
      </c>
      <c r="Q143" s="47">
        <v>19.190000000000001</v>
      </c>
      <c r="R143" s="47">
        <v>19.21</v>
      </c>
      <c r="S143" s="47">
        <v>19.21</v>
      </c>
      <c r="T143" s="47">
        <v>18.97</v>
      </c>
      <c r="U143" s="47">
        <v>18.98</v>
      </c>
      <c r="V143" s="47">
        <v>18.98</v>
      </c>
      <c r="W143" s="47">
        <v>18.95</v>
      </c>
      <c r="X143" s="47">
        <v>191.92</v>
      </c>
      <c r="Y143" s="47">
        <v>191.07</v>
      </c>
      <c r="Z143" s="47">
        <v>191.07</v>
      </c>
      <c r="AA143" s="47">
        <v>190.36</v>
      </c>
      <c r="AB143" s="47">
        <v>190.28</v>
      </c>
      <c r="AC143" s="47">
        <v>190.29</v>
      </c>
      <c r="AD143" s="47">
        <v>190.07</v>
      </c>
    </row>
    <row r="144" spans="1:30" x14ac:dyDescent="0.3">
      <c r="A144" s="3">
        <v>911</v>
      </c>
      <c r="B144" s="4" t="s">
        <v>140</v>
      </c>
      <c r="C144" s="48">
        <f t="shared" si="30"/>
        <v>100</v>
      </c>
      <c r="D144" s="48">
        <f t="shared" si="31"/>
        <v>100.17064846416382</v>
      </c>
      <c r="E144" s="48">
        <f t="shared" si="32"/>
        <v>100.17064846416382</v>
      </c>
      <c r="F144" s="48">
        <f t="shared" si="33"/>
        <v>100.17064846416382</v>
      </c>
      <c r="G144" s="48">
        <f t="shared" si="34"/>
        <v>100</v>
      </c>
      <c r="H144" s="48">
        <f t="shared" si="35"/>
        <v>100</v>
      </c>
      <c r="I144" s="48">
        <f t="shared" si="36"/>
        <v>100.17064846416382</v>
      </c>
      <c r="J144" s="49">
        <f t="shared" si="37"/>
        <v>100</v>
      </c>
      <c r="K144" s="49">
        <f t="shared" si="38"/>
        <v>99.974264705882348</v>
      </c>
      <c r="L144" s="49">
        <f t="shared" si="39"/>
        <v>99.966911764705898</v>
      </c>
      <c r="M144" s="49">
        <f t="shared" si="40"/>
        <v>99.9375</v>
      </c>
      <c r="N144" s="49">
        <f t="shared" si="41"/>
        <v>99.88602941176471</v>
      </c>
      <c r="O144" s="49">
        <f t="shared" si="42"/>
        <v>99.88602941176471</v>
      </c>
      <c r="P144" s="49">
        <f t="shared" si="43"/>
        <v>100.20588235294117</v>
      </c>
      <c r="Q144" s="47">
        <v>5.86</v>
      </c>
      <c r="R144" s="47">
        <v>5.87</v>
      </c>
      <c r="S144" s="47">
        <v>5.87</v>
      </c>
      <c r="T144" s="47">
        <v>5.87</v>
      </c>
      <c r="U144" s="47">
        <v>5.86</v>
      </c>
      <c r="V144" s="47">
        <v>5.86</v>
      </c>
      <c r="W144" s="47">
        <v>5.87</v>
      </c>
      <c r="X144" s="47">
        <v>272</v>
      </c>
      <c r="Y144" s="47">
        <v>271.93</v>
      </c>
      <c r="Z144" s="47">
        <v>271.91000000000003</v>
      </c>
      <c r="AA144" s="47">
        <v>271.83</v>
      </c>
      <c r="AB144" s="47">
        <v>271.69</v>
      </c>
      <c r="AC144" s="47">
        <v>271.69</v>
      </c>
      <c r="AD144" s="47">
        <v>272.56</v>
      </c>
    </row>
    <row r="145" spans="1:30" x14ac:dyDescent="0.3">
      <c r="A145" s="3">
        <v>912</v>
      </c>
      <c r="B145" s="6" t="s">
        <v>141</v>
      </c>
      <c r="C145" s="48">
        <f t="shared" si="30"/>
        <v>100</v>
      </c>
      <c r="D145" s="48">
        <f t="shared" si="31"/>
        <v>101.69491525423729</v>
      </c>
      <c r="E145" s="48">
        <f t="shared" si="32"/>
        <v>101.69491525423729</v>
      </c>
      <c r="F145" s="48">
        <f t="shared" si="33"/>
        <v>101.69491525423729</v>
      </c>
      <c r="G145" s="48">
        <f t="shared" si="34"/>
        <v>101.69491525423729</v>
      </c>
      <c r="H145" s="48">
        <f t="shared" si="35"/>
        <v>101.69491525423729</v>
      </c>
      <c r="I145" s="48">
        <f t="shared" si="36"/>
        <v>105.08474576271186</v>
      </c>
      <c r="J145" s="49">
        <f t="shared" si="37"/>
        <v>100</v>
      </c>
      <c r="K145" s="49">
        <f t="shared" si="38"/>
        <v>99.876322660437012</v>
      </c>
      <c r="L145" s="49">
        <f t="shared" si="39"/>
        <v>99.872887178782463</v>
      </c>
      <c r="M145" s="49">
        <f t="shared" si="40"/>
        <v>99.855709770509847</v>
      </c>
      <c r="N145" s="49">
        <f t="shared" si="41"/>
        <v>99.859145252164353</v>
      </c>
      <c r="O145" s="49">
        <f t="shared" si="42"/>
        <v>99.838532362237189</v>
      </c>
      <c r="P145" s="49">
        <f t="shared" si="43"/>
        <v>99.804177545691914</v>
      </c>
      <c r="Q145" s="47">
        <v>4.13</v>
      </c>
      <c r="R145" s="47">
        <v>4.2</v>
      </c>
      <c r="S145" s="47">
        <v>4.2</v>
      </c>
      <c r="T145" s="47">
        <v>4.2</v>
      </c>
      <c r="U145" s="47">
        <v>4.2</v>
      </c>
      <c r="V145" s="47">
        <v>4.2</v>
      </c>
      <c r="W145" s="47">
        <v>4.34</v>
      </c>
      <c r="X145" s="47">
        <v>291.08</v>
      </c>
      <c r="Y145" s="47">
        <v>290.72000000000003</v>
      </c>
      <c r="Z145" s="47">
        <v>290.70999999999998</v>
      </c>
      <c r="AA145" s="47">
        <v>290.66000000000003</v>
      </c>
      <c r="AB145" s="47">
        <v>290.67</v>
      </c>
      <c r="AC145" s="47">
        <v>290.61</v>
      </c>
      <c r="AD145" s="47">
        <v>290.51</v>
      </c>
    </row>
    <row r="146" spans="1:30" x14ac:dyDescent="0.3">
      <c r="A146" s="3">
        <v>914</v>
      </c>
      <c r="B146" s="4" t="s">
        <v>142</v>
      </c>
      <c r="C146" s="48">
        <f t="shared" si="30"/>
        <v>100</v>
      </c>
      <c r="D146" s="48">
        <f t="shared" si="31"/>
        <v>103.55618776671407</v>
      </c>
      <c r="E146" s="48">
        <f t="shared" si="32"/>
        <v>103.27169274537695</v>
      </c>
      <c r="F146" s="48">
        <f t="shared" si="33"/>
        <v>103.27169274537695</v>
      </c>
      <c r="G146" s="48">
        <f t="shared" si="34"/>
        <v>103.55618776671407</v>
      </c>
      <c r="H146" s="48">
        <f t="shared" si="35"/>
        <v>103.55618776671407</v>
      </c>
      <c r="I146" s="48">
        <f t="shared" si="36"/>
        <v>103.55618776671407</v>
      </c>
      <c r="J146" s="49">
        <f t="shared" si="37"/>
        <v>100</v>
      </c>
      <c r="K146" s="49">
        <f t="shared" si="38"/>
        <v>99.977306252127548</v>
      </c>
      <c r="L146" s="49">
        <f t="shared" si="39"/>
        <v>99.704981277658007</v>
      </c>
      <c r="M146" s="49">
        <f t="shared" si="40"/>
        <v>99.653920344944979</v>
      </c>
      <c r="N146" s="49">
        <f t="shared" si="41"/>
        <v>99.863837512765244</v>
      </c>
      <c r="O146" s="49">
        <f t="shared" si="42"/>
        <v>99.937592193350739</v>
      </c>
      <c r="P146" s="49">
        <f t="shared" si="43"/>
        <v>99.920571882446396</v>
      </c>
      <c r="Q146" s="47">
        <v>7.03</v>
      </c>
      <c r="R146" s="47">
        <v>7.28</v>
      </c>
      <c r="S146" s="47">
        <v>7.26</v>
      </c>
      <c r="T146" s="47">
        <v>7.26</v>
      </c>
      <c r="U146" s="47">
        <v>7.28</v>
      </c>
      <c r="V146" s="47">
        <v>7.28</v>
      </c>
      <c r="W146" s="47">
        <v>7.28</v>
      </c>
      <c r="X146" s="47">
        <v>176.26</v>
      </c>
      <c r="Y146" s="47">
        <v>176.22</v>
      </c>
      <c r="Z146" s="47">
        <v>175.74</v>
      </c>
      <c r="AA146" s="47">
        <v>175.65</v>
      </c>
      <c r="AB146" s="47">
        <v>176.02</v>
      </c>
      <c r="AC146" s="47">
        <v>176.15</v>
      </c>
      <c r="AD146" s="47">
        <v>176.12</v>
      </c>
    </row>
    <row r="147" spans="1:30" x14ac:dyDescent="0.3">
      <c r="A147" s="3">
        <v>919</v>
      </c>
      <c r="B147" s="4" t="s">
        <v>143</v>
      </c>
      <c r="C147" s="48">
        <f t="shared" si="30"/>
        <v>100</v>
      </c>
      <c r="D147" s="48">
        <f t="shared" si="31"/>
        <v>102.67260579064589</v>
      </c>
      <c r="E147" s="48">
        <f t="shared" si="32"/>
        <v>102.78396436525613</v>
      </c>
      <c r="F147" s="48">
        <f t="shared" si="33"/>
        <v>102.67260579064589</v>
      </c>
      <c r="G147" s="48">
        <f t="shared" si="34"/>
        <v>102.78396436525613</v>
      </c>
      <c r="H147" s="48">
        <f t="shared" si="35"/>
        <v>102.78396436525613</v>
      </c>
      <c r="I147" s="48">
        <f t="shared" si="36"/>
        <v>103.56347438752785</v>
      </c>
      <c r="J147" s="49">
        <f t="shared" si="37"/>
        <v>100</v>
      </c>
      <c r="K147" s="49">
        <f t="shared" si="38"/>
        <v>99.992343618405926</v>
      </c>
      <c r="L147" s="49">
        <f t="shared" si="39"/>
        <v>99.988515427608903</v>
      </c>
      <c r="M147" s="49">
        <f t="shared" si="40"/>
        <v>99.94449123344306</v>
      </c>
      <c r="N147" s="49">
        <f t="shared" si="41"/>
        <v>99.950233519638601</v>
      </c>
      <c r="O147" s="49">
        <f t="shared" si="42"/>
        <v>99.904295230074268</v>
      </c>
      <c r="P147" s="49">
        <f t="shared" si="43"/>
        <v>99.883240180690606</v>
      </c>
      <c r="Q147" s="47">
        <v>8.98</v>
      </c>
      <c r="R147" s="47">
        <v>9.2200000000000006</v>
      </c>
      <c r="S147" s="47">
        <v>9.23</v>
      </c>
      <c r="T147" s="47">
        <v>9.2200000000000006</v>
      </c>
      <c r="U147" s="47">
        <v>9.23</v>
      </c>
      <c r="V147" s="47">
        <v>9.23</v>
      </c>
      <c r="W147" s="47">
        <v>9.3000000000000007</v>
      </c>
      <c r="X147" s="47">
        <v>522.44000000000005</v>
      </c>
      <c r="Y147" s="47">
        <v>522.4</v>
      </c>
      <c r="Z147" s="47">
        <v>522.38</v>
      </c>
      <c r="AA147" s="47">
        <v>522.15</v>
      </c>
      <c r="AB147" s="47">
        <v>522.17999999999995</v>
      </c>
      <c r="AC147" s="47">
        <v>521.94000000000005</v>
      </c>
      <c r="AD147" s="47">
        <v>521.83000000000004</v>
      </c>
    </row>
    <row r="148" spans="1:30" x14ac:dyDescent="0.3">
      <c r="A148" s="3">
        <v>926</v>
      </c>
      <c r="B148" s="4" t="s">
        <v>144</v>
      </c>
      <c r="C148" s="48">
        <f t="shared" si="30"/>
        <v>100</v>
      </c>
      <c r="D148" s="48">
        <f t="shared" si="31"/>
        <v>81.241743725231174</v>
      </c>
      <c r="E148" s="48">
        <f t="shared" si="32"/>
        <v>81.373844121532358</v>
      </c>
      <c r="F148" s="48">
        <f t="shared" si="33"/>
        <v>81.373844121532358</v>
      </c>
      <c r="G148" s="48">
        <f t="shared" si="34"/>
        <v>81.373844121532358</v>
      </c>
      <c r="H148" s="48">
        <f t="shared" si="35"/>
        <v>81.638044914134738</v>
      </c>
      <c r="I148" s="48">
        <f t="shared" si="36"/>
        <v>81.638044914134738</v>
      </c>
      <c r="J148" s="49">
        <f t="shared" si="37"/>
        <v>100</v>
      </c>
      <c r="K148" s="49">
        <f t="shared" si="38"/>
        <v>102.84845914616908</v>
      </c>
      <c r="L148" s="49">
        <f t="shared" si="39"/>
        <v>102.91207237772124</v>
      </c>
      <c r="M148" s="49">
        <f t="shared" si="40"/>
        <v>102.79898218829517</v>
      </c>
      <c r="N148" s="49">
        <f t="shared" si="41"/>
        <v>102.78484591461689</v>
      </c>
      <c r="O148" s="49">
        <f t="shared" si="42"/>
        <v>102.77777777777779</v>
      </c>
      <c r="P148" s="49">
        <f t="shared" si="43"/>
        <v>102.67175572519085</v>
      </c>
      <c r="Q148" s="47">
        <v>7.57</v>
      </c>
      <c r="R148" s="47">
        <v>6.15</v>
      </c>
      <c r="S148" s="47">
        <v>6.16</v>
      </c>
      <c r="T148" s="47">
        <v>6.16</v>
      </c>
      <c r="U148" s="47">
        <v>6.16</v>
      </c>
      <c r="V148" s="47">
        <v>6.18</v>
      </c>
      <c r="W148" s="47">
        <v>6.18</v>
      </c>
      <c r="X148" s="47">
        <v>141.47999999999999</v>
      </c>
      <c r="Y148" s="47">
        <v>145.51</v>
      </c>
      <c r="Z148" s="47">
        <v>145.6</v>
      </c>
      <c r="AA148" s="47">
        <v>145.44</v>
      </c>
      <c r="AB148" s="47">
        <v>145.41999999999999</v>
      </c>
      <c r="AC148" s="47">
        <v>145.41</v>
      </c>
      <c r="AD148" s="47">
        <v>145.26</v>
      </c>
    </row>
    <row r="149" spans="1:30" x14ac:dyDescent="0.3">
      <c r="A149" s="3">
        <v>928</v>
      </c>
      <c r="B149" s="4" t="s">
        <v>145</v>
      </c>
      <c r="C149" s="48">
        <f t="shared" si="30"/>
        <v>100</v>
      </c>
      <c r="D149" s="48">
        <f t="shared" si="31"/>
        <v>122.93423271500843</v>
      </c>
      <c r="E149" s="48">
        <f t="shared" si="32"/>
        <v>123.60876897133221</v>
      </c>
      <c r="F149" s="48">
        <f t="shared" si="33"/>
        <v>123.69308600337268</v>
      </c>
      <c r="G149" s="48">
        <f t="shared" si="34"/>
        <v>123.60876897133221</v>
      </c>
      <c r="H149" s="48">
        <f t="shared" si="35"/>
        <v>106.4080944350759</v>
      </c>
      <c r="I149" s="48">
        <f t="shared" si="36"/>
        <v>106.82967959527825</v>
      </c>
      <c r="J149" s="49">
        <f t="shared" si="37"/>
        <v>100</v>
      </c>
      <c r="K149" s="49">
        <f t="shared" si="38"/>
        <v>99.685216206763243</v>
      </c>
      <c r="L149" s="49">
        <f t="shared" si="39"/>
        <v>99.773576569777077</v>
      </c>
      <c r="M149" s="49">
        <f t="shared" si="40"/>
        <v>99.74964563812749</v>
      </c>
      <c r="N149" s="49">
        <f t="shared" si="41"/>
        <v>99.736759751854635</v>
      </c>
      <c r="O149" s="49">
        <f t="shared" si="42"/>
        <v>99.887708705336593</v>
      </c>
      <c r="P149" s="49">
        <f t="shared" si="43"/>
        <v>99.88586786444047</v>
      </c>
      <c r="Q149" s="47">
        <v>11.86</v>
      </c>
      <c r="R149" s="47">
        <v>14.58</v>
      </c>
      <c r="S149" s="47">
        <v>14.66</v>
      </c>
      <c r="T149" s="47">
        <v>14.67</v>
      </c>
      <c r="U149" s="47">
        <v>14.66</v>
      </c>
      <c r="V149" s="47">
        <v>12.62</v>
      </c>
      <c r="W149" s="47">
        <v>12.67</v>
      </c>
      <c r="X149" s="47">
        <v>543.23</v>
      </c>
      <c r="Y149" s="47">
        <v>541.52</v>
      </c>
      <c r="Z149" s="47">
        <v>542</v>
      </c>
      <c r="AA149" s="47">
        <v>541.87</v>
      </c>
      <c r="AB149" s="47">
        <v>541.79999999999995</v>
      </c>
      <c r="AC149" s="47">
        <v>542.62</v>
      </c>
      <c r="AD149" s="47">
        <v>542.61</v>
      </c>
    </row>
    <row r="150" spans="1:30" x14ac:dyDescent="0.3">
      <c r="A150" s="3">
        <v>929</v>
      </c>
      <c r="B150" s="4" t="s">
        <v>146</v>
      </c>
      <c r="C150" s="48">
        <f t="shared" si="30"/>
        <v>100</v>
      </c>
      <c r="D150" s="48">
        <f t="shared" si="31"/>
        <v>100</v>
      </c>
      <c r="E150" s="48">
        <f t="shared" si="32"/>
        <v>106.31753948462179</v>
      </c>
      <c r="F150" s="48">
        <f t="shared" si="33"/>
        <v>106.31753948462179</v>
      </c>
      <c r="G150" s="48">
        <f t="shared" si="34"/>
        <v>107.14879467996676</v>
      </c>
      <c r="H150" s="48">
        <f t="shared" si="35"/>
        <v>108.14630091438072</v>
      </c>
      <c r="I150" s="48">
        <f t="shared" si="36"/>
        <v>111.8038237738986</v>
      </c>
      <c r="J150" s="49">
        <f t="shared" si="37"/>
        <v>100</v>
      </c>
      <c r="K150" s="49">
        <f t="shared" si="38"/>
        <v>100.01343396595099</v>
      </c>
      <c r="L150" s="49">
        <f t="shared" si="39"/>
        <v>99.745975916562855</v>
      </c>
      <c r="M150" s="49">
        <f t="shared" si="40"/>
        <v>99.730099411348036</v>
      </c>
      <c r="N150" s="49">
        <f t="shared" si="41"/>
        <v>99.728878141716123</v>
      </c>
      <c r="O150" s="49">
        <f t="shared" si="42"/>
        <v>99.739869568403307</v>
      </c>
      <c r="P150" s="49">
        <f t="shared" si="43"/>
        <v>99.687354974231198</v>
      </c>
      <c r="Q150" s="47">
        <v>12.03</v>
      </c>
      <c r="R150" s="47">
        <v>12.03</v>
      </c>
      <c r="S150" s="47">
        <v>12.79</v>
      </c>
      <c r="T150" s="47">
        <v>12.79</v>
      </c>
      <c r="U150" s="47">
        <v>12.89</v>
      </c>
      <c r="V150" s="47">
        <v>13.01</v>
      </c>
      <c r="W150" s="47">
        <v>13.45</v>
      </c>
      <c r="X150" s="47">
        <v>818.82</v>
      </c>
      <c r="Y150" s="47">
        <v>818.93</v>
      </c>
      <c r="Z150" s="47">
        <v>816.74</v>
      </c>
      <c r="AA150" s="47">
        <v>816.61</v>
      </c>
      <c r="AB150" s="47">
        <v>816.6</v>
      </c>
      <c r="AC150" s="47">
        <v>816.69</v>
      </c>
      <c r="AD150" s="47">
        <v>816.26</v>
      </c>
    </row>
    <row r="151" spans="1:30" x14ac:dyDescent="0.3">
      <c r="A151" s="3">
        <v>935</v>
      </c>
      <c r="B151" s="4" t="s">
        <v>147</v>
      </c>
      <c r="C151" s="48">
        <f t="shared" si="30"/>
        <v>100</v>
      </c>
      <c r="D151" s="48">
        <f t="shared" si="31"/>
        <v>99.807692307692307</v>
      </c>
      <c r="E151" s="48">
        <f t="shared" si="32"/>
        <v>99.807692307692307</v>
      </c>
      <c r="F151" s="48">
        <f t="shared" si="33"/>
        <v>100</v>
      </c>
      <c r="G151" s="48">
        <f t="shared" si="34"/>
        <v>100.57692307692308</v>
      </c>
      <c r="H151" s="48">
        <f t="shared" si="35"/>
        <v>101.15384615384615</v>
      </c>
      <c r="I151" s="48">
        <f t="shared" si="36"/>
        <v>103.26923076923076</v>
      </c>
      <c r="J151" s="49">
        <f t="shared" si="37"/>
        <v>100</v>
      </c>
      <c r="K151" s="49">
        <f t="shared" si="38"/>
        <v>99.957264957264954</v>
      </c>
      <c r="L151" s="49">
        <f t="shared" si="39"/>
        <v>99.928774928774928</v>
      </c>
      <c r="M151" s="49">
        <f t="shared" si="40"/>
        <v>99.924026590693259</v>
      </c>
      <c r="N151" s="49">
        <f t="shared" si="41"/>
        <v>99.928774928774928</v>
      </c>
      <c r="O151" s="49">
        <f t="shared" si="42"/>
        <v>99.909781576448239</v>
      </c>
      <c r="P151" s="49">
        <f t="shared" si="43"/>
        <v>99.876543209876544</v>
      </c>
      <c r="Q151" s="47">
        <v>5.2</v>
      </c>
      <c r="R151" s="47">
        <v>5.19</v>
      </c>
      <c r="S151" s="47">
        <v>5.19</v>
      </c>
      <c r="T151" s="47">
        <v>5.2</v>
      </c>
      <c r="U151" s="47">
        <v>5.23</v>
      </c>
      <c r="V151" s="47">
        <v>5.26</v>
      </c>
      <c r="W151" s="47">
        <v>5.37</v>
      </c>
      <c r="X151" s="47">
        <v>210.6</v>
      </c>
      <c r="Y151" s="47">
        <v>210.51</v>
      </c>
      <c r="Z151" s="47">
        <v>210.45</v>
      </c>
      <c r="AA151" s="47">
        <v>210.44</v>
      </c>
      <c r="AB151" s="47">
        <v>210.45</v>
      </c>
      <c r="AC151" s="47">
        <v>210.41</v>
      </c>
      <c r="AD151" s="47">
        <v>210.34</v>
      </c>
    </row>
    <row r="152" spans="1:30" x14ac:dyDescent="0.3">
      <c r="A152" s="3">
        <v>937</v>
      </c>
      <c r="B152" s="6" t="s">
        <v>148</v>
      </c>
      <c r="C152" s="48">
        <f t="shared" si="30"/>
        <v>100</v>
      </c>
      <c r="D152" s="48">
        <f t="shared" si="31"/>
        <v>101.17967332123412</v>
      </c>
      <c r="E152" s="48">
        <f t="shared" si="32"/>
        <v>101.17967332123412</v>
      </c>
      <c r="F152" s="48">
        <f t="shared" si="33"/>
        <v>101.90562613430127</v>
      </c>
      <c r="G152" s="48">
        <f t="shared" si="34"/>
        <v>102.63157894736842</v>
      </c>
      <c r="H152" s="48">
        <f t="shared" si="35"/>
        <v>104.62794918330309</v>
      </c>
      <c r="I152" s="48">
        <f t="shared" si="36"/>
        <v>103.17604355716878</v>
      </c>
      <c r="J152" s="49">
        <f t="shared" si="37"/>
        <v>100</v>
      </c>
      <c r="K152" s="49">
        <f t="shared" si="38"/>
        <v>99.897862587813265</v>
      </c>
      <c r="L152" s="49">
        <f t="shared" si="39"/>
        <v>99.885406805839267</v>
      </c>
      <c r="M152" s="49">
        <f t="shared" si="40"/>
        <v>99.805689801205716</v>
      </c>
      <c r="N152" s="49">
        <f t="shared" si="41"/>
        <v>99.808180957600513</v>
      </c>
      <c r="O152" s="49">
        <f t="shared" si="42"/>
        <v>99.833092521548494</v>
      </c>
      <c r="P152" s="49">
        <f t="shared" si="43"/>
        <v>99.902844900602858</v>
      </c>
      <c r="Q152" s="47">
        <v>11.02</v>
      </c>
      <c r="R152" s="47">
        <v>11.15</v>
      </c>
      <c r="S152" s="47">
        <v>11.15</v>
      </c>
      <c r="T152" s="47">
        <v>11.23</v>
      </c>
      <c r="U152" s="47">
        <v>11.31</v>
      </c>
      <c r="V152" s="47">
        <v>11.53</v>
      </c>
      <c r="W152" s="47">
        <v>11.37</v>
      </c>
      <c r="X152" s="47">
        <v>401.42</v>
      </c>
      <c r="Y152" s="47">
        <v>401.01</v>
      </c>
      <c r="Z152" s="47">
        <v>400.96</v>
      </c>
      <c r="AA152" s="47">
        <v>400.64</v>
      </c>
      <c r="AB152" s="47">
        <v>400.65</v>
      </c>
      <c r="AC152" s="47">
        <v>400.75</v>
      </c>
      <c r="AD152" s="47">
        <v>401.03</v>
      </c>
    </row>
    <row r="153" spans="1:30" x14ac:dyDescent="0.3">
      <c r="A153" s="3">
        <v>938</v>
      </c>
      <c r="B153" s="4" t="s">
        <v>149</v>
      </c>
      <c r="C153" s="48">
        <f t="shared" si="30"/>
        <v>100</v>
      </c>
      <c r="D153" s="48">
        <f t="shared" si="31"/>
        <v>96.308360477741559</v>
      </c>
      <c r="E153" s="48">
        <f t="shared" si="32"/>
        <v>96.199782844733974</v>
      </c>
      <c r="F153" s="48">
        <f t="shared" si="33"/>
        <v>96.308360477741559</v>
      </c>
      <c r="G153" s="48">
        <f t="shared" si="34"/>
        <v>96.52551574375677</v>
      </c>
      <c r="H153" s="48">
        <f t="shared" si="35"/>
        <v>97.176981541802363</v>
      </c>
      <c r="I153" s="48">
        <f t="shared" si="36"/>
        <v>99.022801302931569</v>
      </c>
      <c r="J153" s="49">
        <f t="shared" si="37"/>
        <v>100</v>
      </c>
      <c r="K153" s="49">
        <f t="shared" si="38"/>
        <v>100.07594456047086</v>
      </c>
      <c r="L153" s="49">
        <f t="shared" si="39"/>
        <v>100.19197097230133</v>
      </c>
      <c r="M153" s="49">
        <f t="shared" si="40"/>
        <v>100.15821783431429</v>
      </c>
      <c r="N153" s="49">
        <f t="shared" si="41"/>
        <v>100.18353268780457</v>
      </c>
      <c r="O153" s="49">
        <f t="shared" si="42"/>
        <v>100.15821783431429</v>
      </c>
      <c r="P153" s="49">
        <f t="shared" si="43"/>
        <v>100.14345083644496</v>
      </c>
      <c r="Q153" s="47">
        <v>9.2100000000000009</v>
      </c>
      <c r="R153" s="47">
        <v>8.8699999999999992</v>
      </c>
      <c r="S153" s="47">
        <v>8.86</v>
      </c>
      <c r="T153" s="47">
        <v>8.8699999999999992</v>
      </c>
      <c r="U153" s="47">
        <v>8.89</v>
      </c>
      <c r="V153" s="47">
        <v>8.9499999999999993</v>
      </c>
      <c r="W153" s="47">
        <v>9.1199999999999992</v>
      </c>
      <c r="X153" s="47">
        <v>474.03</v>
      </c>
      <c r="Y153" s="47">
        <v>474.39</v>
      </c>
      <c r="Z153" s="47">
        <v>474.94</v>
      </c>
      <c r="AA153" s="47">
        <v>474.78</v>
      </c>
      <c r="AB153" s="47">
        <v>474.9</v>
      </c>
      <c r="AC153" s="47">
        <v>474.78</v>
      </c>
      <c r="AD153" s="47">
        <v>474.71</v>
      </c>
    </row>
    <row r="154" spans="1:30" x14ac:dyDescent="0.3">
      <c r="A154" s="3">
        <v>940</v>
      </c>
      <c r="B154" s="4" t="s">
        <v>150</v>
      </c>
      <c r="C154" s="48">
        <f t="shared" si="30"/>
        <v>100</v>
      </c>
      <c r="D154" s="48">
        <f t="shared" si="31"/>
        <v>103.30920372285419</v>
      </c>
      <c r="E154" s="48">
        <f t="shared" si="32"/>
        <v>105.68769389865565</v>
      </c>
      <c r="F154" s="48">
        <f t="shared" si="33"/>
        <v>106.3081695966908</v>
      </c>
      <c r="G154" s="48">
        <f t="shared" si="34"/>
        <v>106.82523267838677</v>
      </c>
      <c r="H154" s="48">
        <f t="shared" si="35"/>
        <v>107.34229576008273</v>
      </c>
      <c r="I154" s="48">
        <f t="shared" si="36"/>
        <v>107.44570837642192</v>
      </c>
      <c r="J154" s="49">
        <f t="shared" si="37"/>
        <v>100</v>
      </c>
      <c r="K154" s="49">
        <f t="shared" si="38"/>
        <v>99.916953035509735</v>
      </c>
      <c r="L154" s="49">
        <f t="shared" si="39"/>
        <v>100.19186712485681</v>
      </c>
      <c r="M154" s="49">
        <f t="shared" si="40"/>
        <v>100.15463917525774</v>
      </c>
      <c r="N154" s="49">
        <f t="shared" si="41"/>
        <v>100.13745704467354</v>
      </c>
      <c r="O154" s="49">
        <f t="shared" si="42"/>
        <v>100.67583046964491</v>
      </c>
      <c r="P154" s="49">
        <f t="shared" si="43"/>
        <v>100.66723940435281</v>
      </c>
      <c r="Q154" s="47">
        <v>9.67</v>
      </c>
      <c r="R154" s="47">
        <v>9.99</v>
      </c>
      <c r="S154" s="47">
        <v>10.220000000000001</v>
      </c>
      <c r="T154" s="47">
        <v>10.28</v>
      </c>
      <c r="U154" s="47">
        <v>10.33</v>
      </c>
      <c r="V154" s="47">
        <v>10.38</v>
      </c>
      <c r="W154" s="47">
        <v>10.39</v>
      </c>
      <c r="X154" s="47">
        <v>349.2</v>
      </c>
      <c r="Y154" s="47">
        <v>348.91</v>
      </c>
      <c r="Z154" s="47">
        <v>349.87</v>
      </c>
      <c r="AA154" s="47">
        <v>349.74</v>
      </c>
      <c r="AB154" s="47">
        <v>349.68</v>
      </c>
      <c r="AC154" s="47">
        <v>351.56</v>
      </c>
      <c r="AD154" s="47">
        <v>351.53</v>
      </c>
    </row>
    <row r="155" spans="1:30" x14ac:dyDescent="0.3">
      <c r="A155" s="3">
        <v>941</v>
      </c>
      <c r="B155" s="4" t="s">
        <v>151</v>
      </c>
      <c r="C155" s="48">
        <f t="shared" si="30"/>
        <v>100</v>
      </c>
      <c r="D155" s="48">
        <f t="shared" si="31"/>
        <v>104.69798657718121</v>
      </c>
      <c r="E155" s="48">
        <f t="shared" si="32"/>
        <v>101.34228187919463</v>
      </c>
      <c r="F155" s="48">
        <f t="shared" si="33"/>
        <v>105.03355704697987</v>
      </c>
      <c r="G155" s="48">
        <f t="shared" si="34"/>
        <v>105.03355704697987</v>
      </c>
      <c r="H155" s="48">
        <f t="shared" si="35"/>
        <v>105.03355704697987</v>
      </c>
      <c r="I155" s="48">
        <f t="shared" si="36"/>
        <v>105.03355704697987</v>
      </c>
      <c r="J155" s="49">
        <f t="shared" si="37"/>
        <v>100</v>
      </c>
      <c r="K155" s="49">
        <f t="shared" si="38"/>
        <v>99.971650737080836</v>
      </c>
      <c r="L155" s="49">
        <f t="shared" si="39"/>
        <v>100</v>
      </c>
      <c r="M155" s="49">
        <f t="shared" si="40"/>
        <v>99.465413899238627</v>
      </c>
      <c r="N155" s="49">
        <f t="shared" si="41"/>
        <v>99.505912846266</v>
      </c>
      <c r="O155" s="49">
        <f t="shared" si="42"/>
        <v>101.68880609104164</v>
      </c>
      <c r="P155" s="49">
        <f t="shared" si="43"/>
        <v>101.66045682812248</v>
      </c>
      <c r="Q155" s="47">
        <v>2.98</v>
      </c>
      <c r="R155" s="47">
        <v>3.12</v>
      </c>
      <c r="S155" s="47">
        <v>3.02</v>
      </c>
      <c r="T155" s="47">
        <v>3.13</v>
      </c>
      <c r="U155" s="47">
        <v>3.13</v>
      </c>
      <c r="V155" s="47">
        <v>3.13</v>
      </c>
      <c r="W155" s="47">
        <v>3.13</v>
      </c>
      <c r="X155" s="47">
        <v>246.92</v>
      </c>
      <c r="Y155" s="47">
        <v>246.85</v>
      </c>
      <c r="Z155" s="47">
        <v>246.92</v>
      </c>
      <c r="AA155" s="47">
        <v>245.6</v>
      </c>
      <c r="AB155" s="47">
        <v>245.7</v>
      </c>
      <c r="AC155" s="47">
        <v>251.09</v>
      </c>
      <c r="AD155" s="47">
        <v>251.02</v>
      </c>
    </row>
    <row r="156" spans="1:30" x14ac:dyDescent="0.3">
      <c r="A156" s="3">
        <v>1001</v>
      </c>
      <c r="B156" s="4" t="s">
        <v>152</v>
      </c>
      <c r="C156" s="48">
        <f t="shared" si="30"/>
        <v>100</v>
      </c>
      <c r="D156" s="48">
        <f t="shared" si="31"/>
        <v>99.278846153846146</v>
      </c>
      <c r="E156" s="48">
        <f t="shared" si="32"/>
        <v>99.15865384615384</v>
      </c>
      <c r="F156" s="48">
        <f t="shared" si="33"/>
        <v>98.798076923076934</v>
      </c>
      <c r="G156" s="48">
        <f t="shared" si="34"/>
        <v>98.798076923076934</v>
      </c>
      <c r="H156" s="48">
        <f t="shared" si="35"/>
        <v>98.677884615384627</v>
      </c>
      <c r="I156" s="48">
        <f t="shared" si="36"/>
        <v>96.394230769230759</v>
      </c>
      <c r="J156" s="49">
        <f t="shared" si="37"/>
        <v>100</v>
      </c>
      <c r="K156" s="49">
        <f t="shared" si="38"/>
        <v>99.545036294857368</v>
      </c>
      <c r="L156" s="49">
        <f t="shared" si="39"/>
        <v>99.555260198343731</v>
      </c>
      <c r="M156" s="49">
        <f t="shared" si="40"/>
        <v>99.45813311522339</v>
      </c>
      <c r="N156" s="49">
        <f t="shared" si="41"/>
        <v>99.529700439627845</v>
      </c>
      <c r="O156" s="49">
        <f t="shared" si="42"/>
        <v>99.550148246600543</v>
      </c>
      <c r="P156" s="49">
        <f t="shared" si="43"/>
        <v>99.499028729168799</v>
      </c>
      <c r="Q156" s="47">
        <v>8.32</v>
      </c>
      <c r="R156" s="47">
        <v>8.26</v>
      </c>
      <c r="S156" s="47">
        <v>8.25</v>
      </c>
      <c r="T156" s="47">
        <v>8.2200000000000006</v>
      </c>
      <c r="U156" s="47">
        <v>8.2200000000000006</v>
      </c>
      <c r="V156" s="47">
        <v>8.2100000000000009</v>
      </c>
      <c r="W156" s="47">
        <v>8.02</v>
      </c>
      <c r="X156" s="47">
        <v>195.62</v>
      </c>
      <c r="Y156" s="47">
        <v>194.73</v>
      </c>
      <c r="Z156" s="47">
        <v>194.75</v>
      </c>
      <c r="AA156" s="47">
        <v>194.56</v>
      </c>
      <c r="AB156" s="47">
        <v>194.7</v>
      </c>
      <c r="AC156" s="47">
        <v>194.74</v>
      </c>
      <c r="AD156" s="47">
        <v>194.64</v>
      </c>
    </row>
    <row r="157" spans="1:30" x14ac:dyDescent="0.3">
      <c r="A157" s="3">
        <v>1002</v>
      </c>
      <c r="B157" s="4" t="s">
        <v>153</v>
      </c>
      <c r="C157" s="48">
        <f t="shared" si="30"/>
        <v>100</v>
      </c>
      <c r="D157" s="48">
        <f t="shared" si="31"/>
        <v>95.103092783505147</v>
      </c>
      <c r="E157" s="48">
        <f t="shared" si="32"/>
        <v>95.704467353951884</v>
      </c>
      <c r="F157" s="48">
        <f t="shared" si="33"/>
        <v>95.704467353951884</v>
      </c>
      <c r="G157" s="48">
        <f t="shared" si="34"/>
        <v>95.704467353951884</v>
      </c>
      <c r="H157" s="48">
        <f t="shared" si="35"/>
        <v>96.477663230240552</v>
      </c>
      <c r="I157" s="48">
        <f t="shared" si="36"/>
        <v>97.508591065292094</v>
      </c>
      <c r="J157" s="49">
        <f t="shared" si="37"/>
        <v>100</v>
      </c>
      <c r="K157" s="49">
        <f t="shared" si="38"/>
        <v>99.57988165680473</v>
      </c>
      <c r="L157" s="49">
        <f t="shared" si="39"/>
        <v>99.597633136094672</v>
      </c>
      <c r="M157" s="49">
        <f t="shared" si="40"/>
        <v>99.544378698224847</v>
      </c>
      <c r="N157" s="49">
        <f t="shared" si="41"/>
        <v>99.562130177514788</v>
      </c>
      <c r="O157" s="49">
        <f t="shared" si="42"/>
        <v>99.491124260355036</v>
      </c>
      <c r="P157" s="49">
        <f t="shared" si="43"/>
        <v>99.437869822485212</v>
      </c>
      <c r="Q157" s="47">
        <v>11.64</v>
      </c>
      <c r="R157" s="47">
        <v>11.07</v>
      </c>
      <c r="S157" s="47">
        <v>11.14</v>
      </c>
      <c r="T157" s="47">
        <v>11.14</v>
      </c>
      <c r="U157" s="47">
        <v>11.14</v>
      </c>
      <c r="V157" s="47">
        <v>11.23</v>
      </c>
      <c r="W157" s="47">
        <v>11.35</v>
      </c>
      <c r="X157" s="47">
        <v>169</v>
      </c>
      <c r="Y157" s="47">
        <v>168.29</v>
      </c>
      <c r="Z157" s="47">
        <v>168.32</v>
      </c>
      <c r="AA157" s="47">
        <v>168.23</v>
      </c>
      <c r="AB157" s="47">
        <v>168.26</v>
      </c>
      <c r="AC157" s="47">
        <v>168.14</v>
      </c>
      <c r="AD157" s="47">
        <v>168.05</v>
      </c>
    </row>
    <row r="158" spans="1:30" x14ac:dyDescent="0.3">
      <c r="A158" s="3">
        <v>1003</v>
      </c>
      <c r="B158" s="4" t="s">
        <v>154</v>
      </c>
      <c r="C158" s="48">
        <f t="shared" si="30"/>
        <v>100</v>
      </c>
      <c r="D158" s="48">
        <f t="shared" si="31"/>
        <v>100.4778591908251</v>
      </c>
      <c r="E158" s="48">
        <f t="shared" si="32"/>
        <v>100.50971647021345</v>
      </c>
      <c r="F158" s="48">
        <f t="shared" si="33"/>
        <v>100.70086014654348</v>
      </c>
      <c r="G158" s="48">
        <f t="shared" si="34"/>
        <v>101.40172029308697</v>
      </c>
      <c r="H158" s="48">
        <f t="shared" si="35"/>
        <v>100.41414463204842</v>
      </c>
      <c r="I158" s="48">
        <f t="shared" si="36"/>
        <v>101.27429117553361</v>
      </c>
      <c r="J158" s="49">
        <f t="shared" si="37"/>
        <v>100</v>
      </c>
      <c r="K158" s="49">
        <f t="shared" si="38"/>
        <v>100</v>
      </c>
      <c r="L158" s="49">
        <f t="shared" si="39"/>
        <v>99.99283410963811</v>
      </c>
      <c r="M158" s="49">
        <f t="shared" si="40"/>
        <v>99.949838767466844</v>
      </c>
      <c r="N158" s="49">
        <f t="shared" si="41"/>
        <v>99.613041920458613</v>
      </c>
      <c r="O158" s="49">
        <f t="shared" si="42"/>
        <v>99.426728771049795</v>
      </c>
      <c r="P158" s="49">
        <f t="shared" si="43"/>
        <v>99.233249731279088</v>
      </c>
      <c r="Q158" s="47">
        <v>31.39</v>
      </c>
      <c r="R158" s="47">
        <v>31.54</v>
      </c>
      <c r="S158" s="47">
        <v>31.55</v>
      </c>
      <c r="T158" s="47">
        <v>31.61</v>
      </c>
      <c r="U158" s="47">
        <v>31.83</v>
      </c>
      <c r="V158" s="47">
        <v>31.52</v>
      </c>
      <c r="W158" s="47">
        <v>31.79</v>
      </c>
      <c r="X158" s="47">
        <v>139.55000000000001</v>
      </c>
      <c r="Y158" s="47">
        <v>139.55000000000001</v>
      </c>
      <c r="Z158" s="47">
        <v>139.54</v>
      </c>
      <c r="AA158" s="47">
        <v>139.47999999999999</v>
      </c>
      <c r="AB158" s="47">
        <v>139.01</v>
      </c>
      <c r="AC158" s="47">
        <v>138.75</v>
      </c>
      <c r="AD158" s="47">
        <v>138.47999999999999</v>
      </c>
    </row>
    <row r="159" spans="1:30" x14ac:dyDescent="0.3">
      <c r="A159" s="3">
        <v>1004</v>
      </c>
      <c r="B159" s="4" t="s">
        <v>155</v>
      </c>
      <c r="C159" s="48">
        <f t="shared" si="30"/>
        <v>100</v>
      </c>
      <c r="D159" s="48">
        <f t="shared" si="31"/>
        <v>102.39018087855297</v>
      </c>
      <c r="E159" s="48">
        <f t="shared" si="32"/>
        <v>104.19896640826873</v>
      </c>
      <c r="F159" s="48">
        <f t="shared" si="33"/>
        <v>106.5891472868217</v>
      </c>
      <c r="G159" s="48">
        <f t="shared" si="34"/>
        <v>106.65374677002585</v>
      </c>
      <c r="H159" s="48">
        <f t="shared" si="35"/>
        <v>106.52454780361755</v>
      </c>
      <c r="I159" s="48">
        <f t="shared" si="36"/>
        <v>108.13953488372091</v>
      </c>
      <c r="J159" s="49">
        <f t="shared" si="37"/>
        <v>100</v>
      </c>
      <c r="K159" s="49">
        <f t="shared" si="38"/>
        <v>99.89213483146068</v>
      </c>
      <c r="L159" s="49">
        <f t="shared" si="39"/>
        <v>99.826217228464415</v>
      </c>
      <c r="M159" s="49">
        <f t="shared" si="40"/>
        <v>99.700374531835209</v>
      </c>
      <c r="N159" s="49">
        <f t="shared" si="41"/>
        <v>99.745318352059925</v>
      </c>
      <c r="O159" s="49">
        <f t="shared" si="42"/>
        <v>99.784269662921346</v>
      </c>
      <c r="P159" s="49">
        <f t="shared" si="43"/>
        <v>100.17378277153558</v>
      </c>
      <c r="Q159" s="47">
        <v>15.48</v>
      </c>
      <c r="R159" s="47">
        <v>15.85</v>
      </c>
      <c r="S159" s="47">
        <v>16.13</v>
      </c>
      <c r="T159" s="47">
        <v>16.5</v>
      </c>
      <c r="U159" s="47">
        <v>16.510000000000002</v>
      </c>
      <c r="V159" s="47">
        <v>16.489999999999998</v>
      </c>
      <c r="W159" s="47">
        <v>16.739999999999998</v>
      </c>
      <c r="X159" s="47">
        <v>333.75</v>
      </c>
      <c r="Y159" s="47">
        <v>333.39</v>
      </c>
      <c r="Z159" s="47">
        <v>333.17</v>
      </c>
      <c r="AA159" s="47">
        <v>332.75</v>
      </c>
      <c r="AB159" s="47">
        <v>332.9</v>
      </c>
      <c r="AC159" s="47">
        <v>333.03</v>
      </c>
      <c r="AD159" s="47">
        <v>334.33</v>
      </c>
    </row>
    <row r="160" spans="1:30" x14ac:dyDescent="0.3">
      <c r="A160" s="3">
        <v>1014</v>
      </c>
      <c r="B160" s="4" t="s">
        <v>156</v>
      </c>
      <c r="C160" s="48">
        <f t="shared" si="30"/>
        <v>100</v>
      </c>
      <c r="D160" s="48">
        <f t="shared" si="31"/>
        <v>102.76738967838445</v>
      </c>
      <c r="E160" s="48">
        <f t="shared" si="32"/>
        <v>102.69259536275244</v>
      </c>
      <c r="F160" s="48">
        <f t="shared" si="33"/>
        <v>102.76738967838445</v>
      </c>
      <c r="G160" s="48">
        <f t="shared" si="34"/>
        <v>101.1967090501122</v>
      </c>
      <c r="H160" s="48">
        <f t="shared" si="35"/>
        <v>101.34629768137623</v>
      </c>
      <c r="I160" s="48">
        <f t="shared" si="36"/>
        <v>101.34629768137623</v>
      </c>
      <c r="J160" s="49">
        <f t="shared" si="37"/>
        <v>100</v>
      </c>
      <c r="K160" s="49">
        <f t="shared" si="38"/>
        <v>99.838363846280743</v>
      </c>
      <c r="L160" s="49">
        <f t="shared" si="39"/>
        <v>99.769091208972469</v>
      </c>
      <c r="M160" s="49">
        <f t="shared" si="40"/>
        <v>99.742701632855031</v>
      </c>
      <c r="N160" s="49">
        <f t="shared" si="41"/>
        <v>99.775688603001839</v>
      </c>
      <c r="O160" s="49">
        <f t="shared" si="42"/>
        <v>99.788883391060537</v>
      </c>
      <c r="P160" s="49">
        <f t="shared" si="43"/>
        <v>100.13524657760186</v>
      </c>
      <c r="Q160" s="47">
        <v>13.37</v>
      </c>
      <c r="R160" s="47">
        <v>13.74</v>
      </c>
      <c r="S160" s="47">
        <v>13.73</v>
      </c>
      <c r="T160" s="47">
        <v>13.74</v>
      </c>
      <c r="U160" s="47">
        <v>13.53</v>
      </c>
      <c r="V160" s="47">
        <v>13.55</v>
      </c>
      <c r="W160" s="47">
        <v>13.55</v>
      </c>
      <c r="X160" s="47">
        <v>303.14999999999998</v>
      </c>
      <c r="Y160" s="47">
        <v>302.66000000000003</v>
      </c>
      <c r="Z160" s="47">
        <v>302.45</v>
      </c>
      <c r="AA160" s="47">
        <v>302.37</v>
      </c>
      <c r="AB160" s="47">
        <v>302.47000000000003</v>
      </c>
      <c r="AC160" s="47">
        <v>302.51</v>
      </c>
      <c r="AD160" s="47">
        <v>303.56</v>
      </c>
    </row>
    <row r="161" spans="1:30" x14ac:dyDescent="0.3">
      <c r="A161" s="3">
        <v>1017</v>
      </c>
      <c r="B161" s="4" t="s">
        <v>157</v>
      </c>
      <c r="C161" s="48">
        <f t="shared" si="30"/>
        <v>100.00000000000001</v>
      </c>
      <c r="D161" s="48">
        <f t="shared" si="31"/>
        <v>97.660311958405558</v>
      </c>
      <c r="E161" s="48">
        <f t="shared" si="32"/>
        <v>97.660311958405558</v>
      </c>
      <c r="F161" s="48">
        <f t="shared" si="33"/>
        <v>97.660311958405558</v>
      </c>
      <c r="G161" s="48">
        <f t="shared" si="34"/>
        <v>97.83362218370884</v>
      </c>
      <c r="H161" s="48">
        <f t="shared" si="35"/>
        <v>97.920277296360496</v>
      </c>
      <c r="I161" s="48">
        <f t="shared" si="36"/>
        <v>98.006932409012137</v>
      </c>
      <c r="J161" s="49">
        <f t="shared" si="37"/>
        <v>99.999999999999986</v>
      </c>
      <c r="K161" s="49">
        <f t="shared" si="38"/>
        <v>99.635479951397315</v>
      </c>
      <c r="L161" s="49">
        <f t="shared" si="39"/>
        <v>99.658624081467337</v>
      </c>
      <c r="M161" s="49">
        <f t="shared" si="40"/>
        <v>99.635479951397315</v>
      </c>
      <c r="N161" s="49">
        <f t="shared" si="41"/>
        <v>99.623907886362318</v>
      </c>
      <c r="O161" s="49">
        <f t="shared" si="42"/>
        <v>99.548689463634773</v>
      </c>
      <c r="P161" s="49">
        <f t="shared" si="43"/>
        <v>99.473471040907242</v>
      </c>
      <c r="Q161" s="47">
        <v>11.54</v>
      </c>
      <c r="R161" s="47">
        <v>11.27</v>
      </c>
      <c r="S161" s="47">
        <v>11.27</v>
      </c>
      <c r="T161" s="47">
        <v>11.27</v>
      </c>
      <c r="U161" s="47">
        <v>11.29</v>
      </c>
      <c r="V161" s="47">
        <v>11.3</v>
      </c>
      <c r="W161" s="47">
        <v>11.31</v>
      </c>
      <c r="X161" s="47">
        <v>172.83</v>
      </c>
      <c r="Y161" s="47">
        <v>172.2</v>
      </c>
      <c r="Z161" s="47">
        <v>172.24</v>
      </c>
      <c r="AA161" s="47">
        <v>172.2</v>
      </c>
      <c r="AB161" s="47">
        <v>172.18</v>
      </c>
      <c r="AC161" s="47">
        <v>172.05</v>
      </c>
      <c r="AD161" s="47">
        <v>171.92</v>
      </c>
    </row>
    <row r="162" spans="1:30" x14ac:dyDescent="0.3">
      <c r="A162" s="3">
        <v>1018</v>
      </c>
      <c r="B162" s="4" t="s">
        <v>158</v>
      </c>
      <c r="C162" s="48">
        <f t="shared" si="30"/>
        <v>100</v>
      </c>
      <c r="D162" s="48">
        <f t="shared" si="31"/>
        <v>101.87074829931973</v>
      </c>
      <c r="E162" s="48">
        <f t="shared" si="32"/>
        <v>102.04081632653062</v>
      </c>
      <c r="F162" s="48">
        <f t="shared" si="33"/>
        <v>101.70068027210884</v>
      </c>
      <c r="G162" s="48">
        <f t="shared" si="34"/>
        <v>96.598639455782319</v>
      </c>
      <c r="H162" s="48">
        <f t="shared" si="35"/>
        <v>96.428571428571431</v>
      </c>
      <c r="I162" s="48">
        <f t="shared" si="36"/>
        <v>96.768707482993193</v>
      </c>
      <c r="J162" s="49">
        <f t="shared" si="37"/>
        <v>100</v>
      </c>
      <c r="K162" s="49">
        <f t="shared" si="38"/>
        <v>99.793299457411081</v>
      </c>
      <c r="L162" s="49">
        <f t="shared" si="39"/>
        <v>99.810524502626819</v>
      </c>
      <c r="M162" s="49">
        <f t="shared" si="40"/>
        <v>99.776074412195328</v>
      </c>
      <c r="N162" s="49">
        <f t="shared" si="41"/>
        <v>99.65549909568513</v>
      </c>
      <c r="O162" s="49">
        <f t="shared" si="42"/>
        <v>99.345448281801737</v>
      </c>
      <c r="P162" s="49">
        <f t="shared" si="43"/>
        <v>99.560761346998532</v>
      </c>
      <c r="Q162" s="47">
        <v>5.88</v>
      </c>
      <c r="R162" s="47">
        <v>5.99</v>
      </c>
      <c r="S162" s="47">
        <v>6</v>
      </c>
      <c r="T162" s="47">
        <v>5.98</v>
      </c>
      <c r="U162" s="47">
        <v>5.68</v>
      </c>
      <c r="V162" s="47">
        <v>5.67</v>
      </c>
      <c r="W162" s="47">
        <v>5.69</v>
      </c>
      <c r="X162" s="47">
        <v>116.11</v>
      </c>
      <c r="Y162" s="47">
        <v>115.87</v>
      </c>
      <c r="Z162" s="47">
        <v>115.89</v>
      </c>
      <c r="AA162" s="47">
        <v>115.85</v>
      </c>
      <c r="AB162" s="47">
        <v>115.71</v>
      </c>
      <c r="AC162" s="47">
        <v>115.35</v>
      </c>
      <c r="AD162" s="47">
        <v>115.6</v>
      </c>
    </row>
    <row r="163" spans="1:30" x14ac:dyDescent="0.3">
      <c r="A163" s="3">
        <v>1021</v>
      </c>
      <c r="B163" s="4" t="s">
        <v>159</v>
      </c>
      <c r="C163" s="48">
        <f t="shared" si="30"/>
        <v>100</v>
      </c>
      <c r="D163" s="48">
        <f t="shared" si="31"/>
        <v>99.875544492843801</v>
      </c>
      <c r="E163" s="48">
        <f t="shared" si="32"/>
        <v>100.37336652146857</v>
      </c>
      <c r="F163" s="48">
        <f t="shared" si="33"/>
        <v>100.49782202862475</v>
      </c>
      <c r="G163" s="48">
        <f t="shared" si="34"/>
        <v>100.56004978220287</v>
      </c>
      <c r="H163" s="48">
        <f t="shared" si="35"/>
        <v>101.12009956440572</v>
      </c>
      <c r="I163" s="48">
        <f t="shared" si="36"/>
        <v>101.24455507156192</v>
      </c>
      <c r="J163" s="49">
        <f t="shared" si="37"/>
        <v>100</v>
      </c>
      <c r="K163" s="49">
        <f t="shared" si="38"/>
        <v>99.99069132431427</v>
      </c>
      <c r="L163" s="49">
        <f t="shared" si="39"/>
        <v>100.00620578379051</v>
      </c>
      <c r="M163" s="49">
        <f t="shared" si="40"/>
        <v>99.99069132431427</v>
      </c>
      <c r="N163" s="49">
        <f t="shared" si="41"/>
        <v>100</v>
      </c>
      <c r="O163" s="49">
        <f t="shared" si="42"/>
        <v>99.928633486409339</v>
      </c>
      <c r="P163" s="49">
        <f t="shared" si="43"/>
        <v>99.950353729676067</v>
      </c>
      <c r="Q163" s="47">
        <v>16.07</v>
      </c>
      <c r="R163" s="47">
        <v>16.05</v>
      </c>
      <c r="S163" s="47">
        <v>16.13</v>
      </c>
      <c r="T163" s="47">
        <v>16.149999999999999</v>
      </c>
      <c r="U163" s="47">
        <v>16.16</v>
      </c>
      <c r="V163" s="47">
        <v>16.25</v>
      </c>
      <c r="W163" s="47">
        <v>16.27</v>
      </c>
      <c r="X163" s="47">
        <v>322.27999999999997</v>
      </c>
      <c r="Y163" s="47">
        <v>322.25</v>
      </c>
      <c r="Z163" s="47">
        <v>322.3</v>
      </c>
      <c r="AA163" s="47">
        <v>322.25</v>
      </c>
      <c r="AB163" s="47">
        <v>322.27999999999997</v>
      </c>
      <c r="AC163" s="47">
        <v>322.05</v>
      </c>
      <c r="AD163" s="47">
        <v>322.12</v>
      </c>
    </row>
    <row r="164" spans="1:30" x14ac:dyDescent="0.3">
      <c r="A164" s="3">
        <v>1026</v>
      </c>
      <c r="B164" s="4" t="s">
        <v>160</v>
      </c>
      <c r="C164" s="48">
        <f t="shared" si="30"/>
        <v>100</v>
      </c>
      <c r="D164" s="48">
        <f t="shared" si="31"/>
        <v>119.7761194029851</v>
      </c>
      <c r="E164" s="48">
        <f t="shared" si="32"/>
        <v>119.90049751243782</v>
      </c>
      <c r="F164" s="48">
        <f t="shared" si="33"/>
        <v>124.62686567164181</v>
      </c>
      <c r="G164" s="48">
        <f t="shared" si="34"/>
        <v>127.36318407960201</v>
      </c>
      <c r="H164" s="48">
        <f t="shared" si="35"/>
        <v>128.85572139303483</v>
      </c>
      <c r="I164" s="48">
        <f t="shared" si="36"/>
        <v>119.02985074626866</v>
      </c>
      <c r="J164" s="49">
        <f t="shared" si="37"/>
        <v>100</v>
      </c>
      <c r="K164" s="49">
        <f t="shared" si="38"/>
        <v>99.41304778901447</v>
      </c>
      <c r="L164" s="49">
        <f t="shared" si="39"/>
        <v>99.452706722189177</v>
      </c>
      <c r="M164" s="49">
        <f t="shared" si="40"/>
        <v>99.317866349395203</v>
      </c>
      <c r="N164" s="49">
        <f t="shared" si="41"/>
        <v>99.218719016458451</v>
      </c>
      <c r="O164" s="49">
        <f t="shared" si="42"/>
        <v>99.07991275034702</v>
      </c>
      <c r="P164" s="49">
        <f t="shared" si="43"/>
        <v>99.456672615506648</v>
      </c>
      <c r="Q164" s="47">
        <v>8.0399999999999991</v>
      </c>
      <c r="R164" s="47">
        <v>9.6300000000000008</v>
      </c>
      <c r="S164" s="47">
        <v>9.64</v>
      </c>
      <c r="T164" s="47">
        <v>10.02</v>
      </c>
      <c r="U164" s="47">
        <v>10.24</v>
      </c>
      <c r="V164" s="47">
        <v>10.36</v>
      </c>
      <c r="W164" s="47">
        <v>9.57</v>
      </c>
      <c r="X164" s="47">
        <v>252.15</v>
      </c>
      <c r="Y164" s="47">
        <v>250.67</v>
      </c>
      <c r="Z164" s="47">
        <v>250.77</v>
      </c>
      <c r="AA164" s="47">
        <v>250.43</v>
      </c>
      <c r="AB164" s="47">
        <v>250.18</v>
      </c>
      <c r="AC164" s="47">
        <v>249.83</v>
      </c>
      <c r="AD164" s="47">
        <v>250.78</v>
      </c>
    </row>
    <row r="165" spans="1:30" x14ac:dyDescent="0.3">
      <c r="A165" s="3">
        <v>1027</v>
      </c>
      <c r="B165" s="4" t="s">
        <v>161</v>
      </c>
      <c r="C165" s="48">
        <f t="shared" si="30"/>
        <v>100</v>
      </c>
      <c r="D165" s="48">
        <f t="shared" si="31"/>
        <v>100.31031807602793</v>
      </c>
      <c r="E165" s="48">
        <f t="shared" si="32"/>
        <v>100.54305663304888</v>
      </c>
      <c r="F165" s="48">
        <f t="shared" si="33"/>
        <v>100.46547711404189</v>
      </c>
      <c r="G165" s="48">
        <f t="shared" si="34"/>
        <v>100.54305663304888</v>
      </c>
      <c r="H165" s="48">
        <f t="shared" si="35"/>
        <v>101.70674941815361</v>
      </c>
      <c r="I165" s="48">
        <f t="shared" si="36"/>
        <v>100.8533747090768</v>
      </c>
      <c r="J165" s="49">
        <f t="shared" si="37"/>
        <v>100</v>
      </c>
      <c r="K165" s="49">
        <f t="shared" si="38"/>
        <v>100.07591861524445</v>
      </c>
      <c r="L165" s="49">
        <f t="shared" si="39"/>
        <v>100.06073489219555</v>
      </c>
      <c r="M165" s="49">
        <f t="shared" si="40"/>
        <v>100.04555116914666</v>
      </c>
      <c r="N165" s="49">
        <f t="shared" si="41"/>
        <v>100.05061241016297</v>
      </c>
      <c r="O165" s="49">
        <f t="shared" si="42"/>
        <v>99.949387589837016</v>
      </c>
      <c r="P165" s="49">
        <f t="shared" si="43"/>
        <v>100.20244964065188</v>
      </c>
      <c r="Q165" s="47">
        <v>12.89</v>
      </c>
      <c r="R165" s="47">
        <v>12.93</v>
      </c>
      <c r="S165" s="47">
        <v>12.96</v>
      </c>
      <c r="T165" s="47">
        <v>12.95</v>
      </c>
      <c r="U165" s="47">
        <v>12.96</v>
      </c>
      <c r="V165" s="47">
        <v>13.11</v>
      </c>
      <c r="W165" s="47">
        <v>13</v>
      </c>
      <c r="X165" s="47">
        <v>197.58</v>
      </c>
      <c r="Y165" s="47">
        <v>197.73</v>
      </c>
      <c r="Z165" s="47">
        <v>197.7</v>
      </c>
      <c r="AA165" s="47">
        <v>197.67</v>
      </c>
      <c r="AB165" s="47">
        <v>197.68</v>
      </c>
      <c r="AC165" s="47">
        <v>197.48</v>
      </c>
      <c r="AD165" s="47">
        <v>197.98</v>
      </c>
    </row>
    <row r="166" spans="1:30" x14ac:dyDescent="0.3">
      <c r="A166" s="3">
        <v>1029</v>
      </c>
      <c r="B166" s="4" t="s">
        <v>162</v>
      </c>
      <c r="C166" s="48">
        <f t="shared" si="30"/>
        <v>100</v>
      </c>
      <c r="D166" s="48">
        <f t="shared" si="31"/>
        <v>98.315658140985647</v>
      </c>
      <c r="E166" s="48">
        <f t="shared" si="32"/>
        <v>98.62757330006238</v>
      </c>
      <c r="F166" s="48">
        <f t="shared" si="33"/>
        <v>98.565190268247036</v>
      </c>
      <c r="G166" s="48">
        <f t="shared" si="34"/>
        <v>98.62757330006238</v>
      </c>
      <c r="H166" s="48">
        <f t="shared" si="35"/>
        <v>98.565190268247036</v>
      </c>
      <c r="I166" s="48">
        <f t="shared" si="36"/>
        <v>100.6862133499688</v>
      </c>
      <c r="J166" s="49">
        <f t="shared" si="37"/>
        <v>100</v>
      </c>
      <c r="K166" s="49">
        <f t="shared" si="38"/>
        <v>99.695782438349852</v>
      </c>
      <c r="L166" s="49">
        <f t="shared" si="39"/>
        <v>99.778750864254448</v>
      </c>
      <c r="M166" s="49">
        <f t="shared" si="40"/>
        <v>99.774141507259742</v>
      </c>
      <c r="N166" s="49">
        <f t="shared" si="41"/>
        <v>99.755704079280946</v>
      </c>
      <c r="O166" s="49">
        <f t="shared" si="42"/>
        <v>99.73726665130215</v>
      </c>
      <c r="P166" s="49">
        <f t="shared" si="43"/>
        <v>99.668126296381658</v>
      </c>
      <c r="Q166" s="47">
        <v>16.03</v>
      </c>
      <c r="R166" s="47">
        <v>15.76</v>
      </c>
      <c r="S166" s="47">
        <v>15.81</v>
      </c>
      <c r="T166" s="47">
        <v>15.8</v>
      </c>
      <c r="U166" s="47">
        <v>15.81</v>
      </c>
      <c r="V166" s="47">
        <v>15.8</v>
      </c>
      <c r="W166" s="47">
        <v>16.14</v>
      </c>
      <c r="X166" s="47">
        <v>216.95</v>
      </c>
      <c r="Y166" s="47">
        <v>216.29</v>
      </c>
      <c r="Z166" s="47">
        <v>216.47</v>
      </c>
      <c r="AA166" s="47">
        <v>216.46</v>
      </c>
      <c r="AB166" s="47">
        <v>216.42</v>
      </c>
      <c r="AC166" s="47">
        <v>216.38</v>
      </c>
      <c r="AD166" s="47">
        <v>216.23</v>
      </c>
    </row>
    <row r="167" spans="1:30" x14ac:dyDescent="0.3">
      <c r="A167" s="3">
        <v>1032</v>
      </c>
      <c r="B167" s="4" t="s">
        <v>163</v>
      </c>
      <c r="C167" s="48">
        <f t="shared" si="30"/>
        <v>100</v>
      </c>
      <c r="D167" s="48">
        <f t="shared" si="31"/>
        <v>102.29621125143512</v>
      </c>
      <c r="E167" s="48">
        <f t="shared" si="32"/>
        <v>102.35361653272099</v>
      </c>
      <c r="F167" s="48">
        <f t="shared" si="33"/>
        <v>102.41102181400687</v>
      </c>
      <c r="G167" s="48">
        <f t="shared" si="34"/>
        <v>102.58323765786452</v>
      </c>
      <c r="H167" s="48">
        <f t="shared" si="35"/>
        <v>102.41102181400687</v>
      </c>
      <c r="I167" s="48">
        <f t="shared" si="36"/>
        <v>102.58323765786452</v>
      </c>
      <c r="J167" s="49">
        <f t="shared" si="37"/>
        <v>100</v>
      </c>
      <c r="K167" s="49">
        <f t="shared" si="38"/>
        <v>99.681723055458662</v>
      </c>
      <c r="L167" s="49">
        <f t="shared" si="39"/>
        <v>99.677363097314256</v>
      </c>
      <c r="M167" s="49">
        <f t="shared" si="40"/>
        <v>99.625043599581431</v>
      </c>
      <c r="N167" s="49">
        <f t="shared" si="41"/>
        <v>99.559644227415404</v>
      </c>
      <c r="O167" s="49">
        <f t="shared" si="42"/>
        <v>99.54220439483781</v>
      </c>
      <c r="P167" s="49">
        <f t="shared" si="43"/>
        <v>99.537844436693405</v>
      </c>
      <c r="Q167" s="47">
        <v>17.420000000000002</v>
      </c>
      <c r="R167" s="47">
        <v>17.82</v>
      </c>
      <c r="S167" s="47">
        <v>17.829999999999998</v>
      </c>
      <c r="T167" s="47">
        <v>17.84</v>
      </c>
      <c r="U167" s="47">
        <v>17.87</v>
      </c>
      <c r="V167" s="47">
        <v>17.84</v>
      </c>
      <c r="W167" s="47">
        <v>17.87</v>
      </c>
      <c r="X167" s="47">
        <v>229.36</v>
      </c>
      <c r="Y167" s="47">
        <v>228.63</v>
      </c>
      <c r="Z167" s="47">
        <v>228.62</v>
      </c>
      <c r="AA167" s="47">
        <v>228.5</v>
      </c>
      <c r="AB167" s="47">
        <v>228.35</v>
      </c>
      <c r="AC167" s="47">
        <v>228.31</v>
      </c>
      <c r="AD167" s="47">
        <v>228.3</v>
      </c>
    </row>
    <row r="168" spans="1:30" x14ac:dyDescent="0.3">
      <c r="A168" s="3">
        <v>1034</v>
      </c>
      <c r="B168" s="4" t="s">
        <v>164</v>
      </c>
      <c r="C168" s="48">
        <f t="shared" si="30"/>
        <v>100</v>
      </c>
      <c r="D168" s="48">
        <f t="shared" si="31"/>
        <v>106.61654135338345</v>
      </c>
      <c r="E168" s="48">
        <f t="shared" si="32"/>
        <v>106.61654135338345</v>
      </c>
      <c r="F168" s="48">
        <f t="shared" si="33"/>
        <v>109.3984962406015</v>
      </c>
      <c r="G168" s="48">
        <f t="shared" si="34"/>
        <v>110.30075187969925</v>
      </c>
      <c r="H168" s="48">
        <f t="shared" si="35"/>
        <v>110.22556390977444</v>
      </c>
      <c r="I168" s="48">
        <f t="shared" si="36"/>
        <v>113.08270676691728</v>
      </c>
      <c r="J168" s="49">
        <f t="shared" si="37"/>
        <v>100</v>
      </c>
      <c r="K168" s="49">
        <f t="shared" si="38"/>
        <v>99.614144990694086</v>
      </c>
      <c r="L168" s="49">
        <f t="shared" si="39"/>
        <v>99.614144990694086</v>
      </c>
      <c r="M168" s="49">
        <f t="shared" si="40"/>
        <v>99.43256616278542</v>
      </c>
      <c r="N168" s="49">
        <f t="shared" si="41"/>
        <v>99.423487221389991</v>
      </c>
      <c r="O168" s="49">
        <f t="shared" si="42"/>
        <v>99.428026692087712</v>
      </c>
      <c r="P168" s="49">
        <f t="shared" si="43"/>
        <v>99.482500340460305</v>
      </c>
      <c r="Q168" s="47">
        <v>13.3</v>
      </c>
      <c r="R168" s="47">
        <v>14.18</v>
      </c>
      <c r="S168" s="47">
        <v>14.18</v>
      </c>
      <c r="T168" s="47">
        <v>14.55</v>
      </c>
      <c r="U168" s="47">
        <v>14.67</v>
      </c>
      <c r="V168" s="47">
        <v>14.66</v>
      </c>
      <c r="W168" s="47">
        <v>15.04</v>
      </c>
      <c r="X168" s="47">
        <v>220.29</v>
      </c>
      <c r="Y168" s="47">
        <v>219.44</v>
      </c>
      <c r="Z168" s="47">
        <v>219.44</v>
      </c>
      <c r="AA168" s="47">
        <v>219.04</v>
      </c>
      <c r="AB168" s="47">
        <v>219.02</v>
      </c>
      <c r="AC168" s="47">
        <v>219.03</v>
      </c>
      <c r="AD168" s="47">
        <v>219.15</v>
      </c>
    </row>
    <row r="169" spans="1:30" x14ac:dyDescent="0.3">
      <c r="A169" s="3">
        <v>1037</v>
      </c>
      <c r="B169" s="4" t="s">
        <v>165</v>
      </c>
      <c r="C169" s="48">
        <f t="shared" si="30"/>
        <v>100</v>
      </c>
      <c r="D169" s="48">
        <f t="shared" si="31"/>
        <v>101.42405063291139</v>
      </c>
      <c r="E169" s="48">
        <f t="shared" si="32"/>
        <v>103.52056962025316</v>
      </c>
      <c r="F169" s="48">
        <f t="shared" si="33"/>
        <v>104.39082278481013</v>
      </c>
      <c r="G169" s="48">
        <f t="shared" si="34"/>
        <v>104.86550632911391</v>
      </c>
      <c r="H169" s="48">
        <f t="shared" si="35"/>
        <v>104.70727848101265</v>
      </c>
      <c r="I169" s="48">
        <f t="shared" si="36"/>
        <v>105.73575949367088</v>
      </c>
      <c r="J169" s="49">
        <f t="shared" si="37"/>
        <v>100</v>
      </c>
      <c r="K169" s="49">
        <f t="shared" si="38"/>
        <v>99.93976601413182</v>
      </c>
      <c r="L169" s="49">
        <f t="shared" si="39"/>
        <v>99.884165411791969</v>
      </c>
      <c r="M169" s="49">
        <f t="shared" si="40"/>
        <v>99.819298042395459</v>
      </c>
      <c r="N169" s="49">
        <f t="shared" si="41"/>
        <v>99.810031275338815</v>
      </c>
      <c r="O169" s="49">
        <f t="shared" si="42"/>
        <v>99.793814432989691</v>
      </c>
      <c r="P169" s="49">
        <f t="shared" si="43"/>
        <v>99.770647515348088</v>
      </c>
      <c r="Q169" s="47">
        <v>25.28</v>
      </c>
      <c r="R169" s="47">
        <v>25.64</v>
      </c>
      <c r="S169" s="47">
        <v>26.17</v>
      </c>
      <c r="T169" s="47">
        <v>26.39</v>
      </c>
      <c r="U169" s="47">
        <v>26.51</v>
      </c>
      <c r="V169" s="47">
        <v>26.47</v>
      </c>
      <c r="W169" s="47">
        <v>26.73</v>
      </c>
      <c r="X169" s="47">
        <v>431.65</v>
      </c>
      <c r="Y169" s="47">
        <v>431.39</v>
      </c>
      <c r="Z169" s="47">
        <v>431.15</v>
      </c>
      <c r="AA169" s="47">
        <v>430.87</v>
      </c>
      <c r="AB169" s="47">
        <v>430.83</v>
      </c>
      <c r="AC169" s="47">
        <v>430.76</v>
      </c>
      <c r="AD169" s="47">
        <v>430.66</v>
      </c>
    </row>
    <row r="170" spans="1:30" x14ac:dyDescent="0.3">
      <c r="A170" s="3">
        <v>1046</v>
      </c>
      <c r="B170" s="4" t="s">
        <v>166</v>
      </c>
      <c r="C170" s="48">
        <f t="shared" si="30"/>
        <v>100</v>
      </c>
      <c r="D170" s="48">
        <f t="shared" si="31"/>
        <v>99.510204081632651</v>
      </c>
      <c r="E170" s="48">
        <f t="shared" si="32"/>
        <v>100.32653061224489</v>
      </c>
      <c r="F170" s="48">
        <f t="shared" si="33"/>
        <v>97.877551020408163</v>
      </c>
      <c r="G170" s="48">
        <f t="shared" si="34"/>
        <v>103.0204081632653</v>
      </c>
      <c r="H170" s="48">
        <f t="shared" si="35"/>
        <v>103.34693877551021</v>
      </c>
      <c r="I170" s="48">
        <f t="shared" si="36"/>
        <v>105.71428571428571</v>
      </c>
      <c r="J170" s="49">
        <f t="shared" si="37"/>
        <v>100</v>
      </c>
      <c r="K170" s="49">
        <f t="shared" si="38"/>
        <v>99.838362068965523</v>
      </c>
      <c r="L170" s="49">
        <f t="shared" si="39"/>
        <v>99.762033045977006</v>
      </c>
      <c r="M170" s="49">
        <f t="shared" si="40"/>
        <v>99.690193965517238</v>
      </c>
      <c r="N170" s="49">
        <f t="shared" si="41"/>
        <v>99.250179597701148</v>
      </c>
      <c r="O170" s="49">
        <f t="shared" si="42"/>
        <v>99.308548850574709</v>
      </c>
      <c r="P170" s="49">
        <f t="shared" si="43"/>
        <v>100.72288074712644</v>
      </c>
      <c r="Q170" s="47">
        <v>12.25</v>
      </c>
      <c r="R170" s="47">
        <v>12.19</v>
      </c>
      <c r="S170" s="47">
        <v>12.29</v>
      </c>
      <c r="T170" s="47">
        <v>11.99</v>
      </c>
      <c r="U170" s="47">
        <v>12.62</v>
      </c>
      <c r="V170" s="47">
        <v>12.66</v>
      </c>
      <c r="W170" s="47">
        <v>12.95</v>
      </c>
      <c r="X170" s="47">
        <v>222.72</v>
      </c>
      <c r="Y170" s="47">
        <v>222.36</v>
      </c>
      <c r="Z170" s="47">
        <v>222.19</v>
      </c>
      <c r="AA170" s="47">
        <v>222.03</v>
      </c>
      <c r="AB170" s="47">
        <v>221.05</v>
      </c>
      <c r="AC170" s="47">
        <v>221.18</v>
      </c>
      <c r="AD170" s="47">
        <v>224.33</v>
      </c>
    </row>
    <row r="171" spans="1:30" x14ac:dyDescent="0.3">
      <c r="A171" s="3">
        <v>1101</v>
      </c>
      <c r="B171" s="4" t="s">
        <v>167</v>
      </c>
      <c r="C171" s="48">
        <f t="shared" si="30"/>
        <v>100</v>
      </c>
      <c r="D171" s="48">
        <f t="shared" si="31"/>
        <v>108.31174008371536</v>
      </c>
      <c r="E171" s="48">
        <f t="shared" si="32"/>
        <v>108.29180785329878</v>
      </c>
      <c r="F171" s="48">
        <f t="shared" si="33"/>
        <v>100.91688259916285</v>
      </c>
      <c r="G171" s="48">
        <f t="shared" si="34"/>
        <v>103.74725931831772</v>
      </c>
      <c r="H171" s="48">
        <f t="shared" si="35"/>
        <v>19.214670121586604</v>
      </c>
      <c r="I171" s="48">
        <f t="shared" si="36"/>
        <v>103.90671716165039</v>
      </c>
      <c r="J171" s="49">
        <f t="shared" si="37"/>
        <v>99.999999999999986</v>
      </c>
      <c r="K171" s="49">
        <f t="shared" si="38"/>
        <v>98.709755215241756</v>
      </c>
      <c r="L171" s="49">
        <f t="shared" si="39"/>
        <v>99.035331002049915</v>
      </c>
      <c r="M171" s="49">
        <f t="shared" si="40"/>
        <v>101.0008440853732</v>
      </c>
      <c r="N171" s="49">
        <f t="shared" si="41"/>
        <v>100.56674303629566</v>
      </c>
      <c r="O171" s="49">
        <f t="shared" si="42"/>
        <v>337.16387314602673</v>
      </c>
      <c r="P171" s="49">
        <f t="shared" si="43"/>
        <v>100.81996864825756</v>
      </c>
      <c r="Q171" s="47">
        <v>50.17</v>
      </c>
      <c r="R171" s="47">
        <v>54.34</v>
      </c>
      <c r="S171" s="47">
        <v>54.33</v>
      </c>
      <c r="T171" s="47">
        <v>50.63</v>
      </c>
      <c r="U171" s="47">
        <v>52.05</v>
      </c>
      <c r="V171" s="47">
        <v>9.64</v>
      </c>
      <c r="W171" s="47">
        <v>52.13</v>
      </c>
      <c r="X171" s="47">
        <v>82.93</v>
      </c>
      <c r="Y171" s="47">
        <v>81.86</v>
      </c>
      <c r="Z171" s="47">
        <v>82.13</v>
      </c>
      <c r="AA171" s="47">
        <v>83.76</v>
      </c>
      <c r="AB171" s="47">
        <v>83.4</v>
      </c>
      <c r="AC171" s="47">
        <v>279.61</v>
      </c>
      <c r="AD171" s="47">
        <v>83.61</v>
      </c>
    </row>
    <row r="172" spans="1:30" x14ac:dyDescent="0.3">
      <c r="A172" s="3">
        <v>1102</v>
      </c>
      <c r="B172" s="4" t="s">
        <v>168</v>
      </c>
      <c r="C172" s="48">
        <f t="shared" si="30"/>
        <v>100</v>
      </c>
      <c r="D172" s="48">
        <f t="shared" si="31"/>
        <v>99.659563737233654</v>
      </c>
      <c r="E172" s="48">
        <f t="shared" si="32"/>
        <v>99.546084982978186</v>
      </c>
      <c r="F172" s="48">
        <f t="shared" si="33"/>
        <v>99.457823729668391</v>
      </c>
      <c r="G172" s="48">
        <f t="shared" si="34"/>
        <v>99.470432480141213</v>
      </c>
      <c r="H172" s="48">
        <f t="shared" si="35"/>
        <v>97.944773672929017</v>
      </c>
      <c r="I172" s="48">
        <f t="shared" si="36"/>
        <v>97.969991173874661</v>
      </c>
      <c r="J172" s="49">
        <f t="shared" si="37"/>
        <v>100</v>
      </c>
      <c r="K172" s="49">
        <f t="shared" si="38"/>
        <v>99.562430039686575</v>
      </c>
      <c r="L172" s="49">
        <f t="shared" si="39"/>
        <v>99.613310267629998</v>
      </c>
      <c r="M172" s="49">
        <f t="shared" si="40"/>
        <v>99.511549811743166</v>
      </c>
      <c r="N172" s="49">
        <f t="shared" si="41"/>
        <v>99.531901902920524</v>
      </c>
      <c r="O172" s="49">
        <f t="shared" si="42"/>
        <v>99.847359316169744</v>
      </c>
      <c r="P172" s="49">
        <f t="shared" si="43"/>
        <v>99.715070723516845</v>
      </c>
      <c r="Q172" s="47">
        <v>79.31</v>
      </c>
      <c r="R172" s="47">
        <v>79.040000000000006</v>
      </c>
      <c r="S172" s="47">
        <v>78.95</v>
      </c>
      <c r="T172" s="47">
        <v>78.88</v>
      </c>
      <c r="U172" s="47">
        <v>78.89</v>
      </c>
      <c r="V172" s="47">
        <v>77.680000000000007</v>
      </c>
      <c r="W172" s="47">
        <v>77.7</v>
      </c>
      <c r="X172" s="47">
        <v>98.27</v>
      </c>
      <c r="Y172" s="47">
        <v>97.84</v>
      </c>
      <c r="Z172" s="47">
        <v>97.89</v>
      </c>
      <c r="AA172" s="47">
        <v>97.79</v>
      </c>
      <c r="AB172" s="47">
        <v>97.81</v>
      </c>
      <c r="AC172" s="47">
        <v>98.12</v>
      </c>
      <c r="AD172" s="47">
        <v>97.99</v>
      </c>
    </row>
    <row r="173" spans="1:30" x14ac:dyDescent="0.3">
      <c r="A173" s="3">
        <v>1103</v>
      </c>
      <c r="B173" s="4" t="s">
        <v>169</v>
      </c>
      <c r="C173" s="48">
        <f t="shared" si="30"/>
        <v>100</v>
      </c>
      <c r="D173" s="48">
        <f t="shared" si="31"/>
        <v>97.968855788761005</v>
      </c>
      <c r="E173" s="48">
        <f t="shared" si="32"/>
        <v>98.0365605958023</v>
      </c>
      <c r="F173" s="48">
        <f t="shared" si="33"/>
        <v>97.562626946513205</v>
      </c>
      <c r="G173" s="48">
        <f t="shared" si="34"/>
        <v>96.140825998645909</v>
      </c>
      <c r="H173" s="48">
        <f t="shared" si="35"/>
        <v>95.937711577522009</v>
      </c>
      <c r="I173" s="48">
        <f t="shared" si="36"/>
        <v>95.73459715639811</v>
      </c>
      <c r="J173" s="49">
        <f t="shared" si="37"/>
        <v>100</v>
      </c>
      <c r="K173" s="49">
        <f t="shared" si="38"/>
        <v>99.610389610389603</v>
      </c>
      <c r="L173" s="49">
        <f t="shared" si="39"/>
        <v>99.480519480519476</v>
      </c>
      <c r="M173" s="49">
        <f t="shared" si="40"/>
        <v>99.350649350649348</v>
      </c>
      <c r="N173" s="49">
        <f t="shared" si="41"/>
        <v>111.2987012987013</v>
      </c>
      <c r="O173" s="49">
        <f t="shared" si="42"/>
        <v>111.03896103896105</v>
      </c>
      <c r="P173" s="49">
        <f t="shared" si="43"/>
        <v>111.2987012987013</v>
      </c>
      <c r="Q173" s="47">
        <v>14.77</v>
      </c>
      <c r="R173" s="47">
        <v>14.47</v>
      </c>
      <c r="S173" s="47">
        <v>14.48</v>
      </c>
      <c r="T173" s="47">
        <v>14.41</v>
      </c>
      <c r="U173" s="47">
        <v>14.2</v>
      </c>
      <c r="V173" s="47">
        <v>14.17</v>
      </c>
      <c r="W173" s="47">
        <v>14.14</v>
      </c>
      <c r="X173" s="47">
        <v>7.7</v>
      </c>
      <c r="Y173" s="47">
        <v>7.67</v>
      </c>
      <c r="Z173" s="47">
        <v>7.66</v>
      </c>
      <c r="AA173" s="47">
        <v>7.65</v>
      </c>
      <c r="AB173" s="47">
        <v>8.57</v>
      </c>
      <c r="AC173" s="47">
        <v>8.5500000000000007</v>
      </c>
      <c r="AD173" s="47">
        <v>8.57</v>
      </c>
    </row>
    <row r="174" spans="1:30" x14ac:dyDescent="0.3">
      <c r="A174" s="3">
        <v>1106</v>
      </c>
      <c r="B174" s="4" t="s">
        <v>170</v>
      </c>
      <c r="C174" s="48">
        <f t="shared" si="30"/>
        <v>100</v>
      </c>
      <c r="D174" s="48">
        <f t="shared" si="31"/>
        <v>99.312377210216113</v>
      </c>
      <c r="E174" s="48">
        <f t="shared" si="32"/>
        <v>98.1335952848723</v>
      </c>
      <c r="F174" s="48">
        <f t="shared" si="33"/>
        <v>97.445972495088412</v>
      </c>
      <c r="G174" s="48">
        <f t="shared" si="34"/>
        <v>90.373280943025534</v>
      </c>
      <c r="H174" s="48">
        <f t="shared" si="35"/>
        <v>90.373280943025534</v>
      </c>
      <c r="I174" s="48">
        <f t="shared" si="36"/>
        <v>90.471512770137537</v>
      </c>
      <c r="J174" s="49">
        <f t="shared" si="37"/>
        <v>100</v>
      </c>
      <c r="K174" s="49">
        <f t="shared" si="38"/>
        <v>99.801980198019805</v>
      </c>
      <c r="L174" s="49">
        <f t="shared" si="39"/>
        <v>99.702970297029708</v>
      </c>
      <c r="M174" s="49">
        <f t="shared" si="40"/>
        <v>99.504950495049513</v>
      </c>
      <c r="N174" s="49">
        <f t="shared" si="41"/>
        <v>100.44554455445545</v>
      </c>
      <c r="O174" s="49">
        <f t="shared" si="42"/>
        <v>100.34653465346535</v>
      </c>
      <c r="P174" s="49">
        <f t="shared" si="43"/>
        <v>100.29702970297031</v>
      </c>
      <c r="Q174" s="47">
        <v>10.18</v>
      </c>
      <c r="R174" s="47">
        <v>10.11</v>
      </c>
      <c r="S174" s="47">
        <v>9.99</v>
      </c>
      <c r="T174" s="47">
        <v>9.92</v>
      </c>
      <c r="U174" s="47">
        <v>9.1999999999999993</v>
      </c>
      <c r="V174" s="47">
        <v>9.1999999999999993</v>
      </c>
      <c r="W174" s="47">
        <v>9.2100000000000009</v>
      </c>
      <c r="X174" s="47">
        <v>20.2</v>
      </c>
      <c r="Y174" s="47">
        <v>20.16</v>
      </c>
      <c r="Z174" s="47">
        <v>20.14</v>
      </c>
      <c r="AA174" s="47">
        <v>20.100000000000001</v>
      </c>
      <c r="AB174" s="47">
        <v>20.29</v>
      </c>
      <c r="AC174" s="47">
        <v>20.27</v>
      </c>
      <c r="AD174" s="47">
        <v>20.260000000000002</v>
      </c>
    </row>
    <row r="175" spans="1:30" x14ac:dyDescent="0.3">
      <c r="A175" s="3">
        <v>1111</v>
      </c>
      <c r="B175" s="4" t="s">
        <v>171</v>
      </c>
      <c r="C175" s="48">
        <f t="shared" si="30"/>
        <v>100</v>
      </c>
      <c r="D175" s="48">
        <f t="shared" si="31"/>
        <v>102.67639902676399</v>
      </c>
      <c r="E175" s="48">
        <f t="shared" si="32"/>
        <v>102.67639902676399</v>
      </c>
      <c r="F175" s="48">
        <f t="shared" si="33"/>
        <v>102.91970802919708</v>
      </c>
      <c r="G175" s="48">
        <f t="shared" si="34"/>
        <v>102.98053527980534</v>
      </c>
      <c r="H175" s="48">
        <f t="shared" si="35"/>
        <v>101.94647201946472</v>
      </c>
      <c r="I175" s="48">
        <f t="shared" si="36"/>
        <v>102.00729927007299</v>
      </c>
      <c r="J175" s="49">
        <f t="shared" si="37"/>
        <v>100</v>
      </c>
      <c r="K175" s="49">
        <f t="shared" si="38"/>
        <v>99.248488809018127</v>
      </c>
      <c r="L175" s="49">
        <f t="shared" si="39"/>
        <v>99.232151609214185</v>
      </c>
      <c r="M175" s="49">
        <f t="shared" si="40"/>
        <v>99.13412841039046</v>
      </c>
      <c r="N175" s="49">
        <f t="shared" si="41"/>
        <v>99.199477209606272</v>
      </c>
      <c r="O175" s="49">
        <f t="shared" si="42"/>
        <v>99.771279202744651</v>
      </c>
      <c r="P175" s="49">
        <f t="shared" si="43"/>
        <v>99.901976801176275</v>
      </c>
      <c r="Q175" s="47">
        <v>16.440000000000001</v>
      </c>
      <c r="R175" s="47">
        <v>16.88</v>
      </c>
      <c r="S175" s="47">
        <v>16.88</v>
      </c>
      <c r="T175" s="47">
        <v>16.920000000000002</v>
      </c>
      <c r="U175" s="47">
        <v>16.93</v>
      </c>
      <c r="V175" s="47">
        <v>16.760000000000002</v>
      </c>
      <c r="W175" s="47">
        <v>16.77</v>
      </c>
      <c r="X175" s="47">
        <v>61.21</v>
      </c>
      <c r="Y175" s="47">
        <v>60.75</v>
      </c>
      <c r="Z175" s="47">
        <v>60.74</v>
      </c>
      <c r="AA175" s="47">
        <v>60.68</v>
      </c>
      <c r="AB175" s="47">
        <v>60.72</v>
      </c>
      <c r="AC175" s="47">
        <v>61.07</v>
      </c>
      <c r="AD175" s="47">
        <v>61.15</v>
      </c>
    </row>
    <row r="176" spans="1:30" x14ac:dyDescent="0.3">
      <c r="A176" s="3">
        <v>1112</v>
      </c>
      <c r="B176" s="4" t="s">
        <v>172</v>
      </c>
      <c r="C176" s="48">
        <f t="shared" si="30"/>
        <v>100</v>
      </c>
      <c r="D176" s="48">
        <f t="shared" si="31"/>
        <v>110.32558139534883</v>
      </c>
      <c r="E176" s="48">
        <f t="shared" si="32"/>
        <v>110.27906976744185</v>
      </c>
      <c r="F176" s="48">
        <f t="shared" si="33"/>
        <v>110.83720930232558</v>
      </c>
      <c r="G176" s="48">
        <f t="shared" si="34"/>
        <v>111.20930232558139</v>
      </c>
      <c r="H176" s="48">
        <f t="shared" si="35"/>
        <v>111.95348837209302</v>
      </c>
      <c r="I176" s="48">
        <f t="shared" si="36"/>
        <v>113.30232558139535</v>
      </c>
      <c r="J176" s="49">
        <f t="shared" si="37"/>
        <v>100</v>
      </c>
      <c r="K176" s="49">
        <f t="shared" si="38"/>
        <v>99.812229569760802</v>
      </c>
      <c r="L176" s="49">
        <f t="shared" si="39"/>
        <v>99.812229569760802</v>
      </c>
      <c r="M176" s="49">
        <f t="shared" si="40"/>
        <v>99.706098457016907</v>
      </c>
      <c r="N176" s="49">
        <f t="shared" si="41"/>
        <v>99.689770593517849</v>
      </c>
      <c r="O176" s="49">
        <f t="shared" si="42"/>
        <v>99.755082047514094</v>
      </c>
      <c r="P176" s="49">
        <f t="shared" si="43"/>
        <v>101.46950771491551</v>
      </c>
      <c r="Q176" s="47">
        <v>21.5</v>
      </c>
      <c r="R176" s="47">
        <v>23.72</v>
      </c>
      <c r="S176" s="47">
        <v>23.71</v>
      </c>
      <c r="T176" s="47">
        <v>23.83</v>
      </c>
      <c r="U176" s="47">
        <v>23.91</v>
      </c>
      <c r="V176" s="47">
        <v>24.07</v>
      </c>
      <c r="W176" s="47">
        <v>24.36</v>
      </c>
      <c r="X176" s="47">
        <v>122.49</v>
      </c>
      <c r="Y176" s="47">
        <v>122.26</v>
      </c>
      <c r="Z176" s="47">
        <v>122.26</v>
      </c>
      <c r="AA176" s="47">
        <v>122.13</v>
      </c>
      <c r="AB176" s="47">
        <v>122.11</v>
      </c>
      <c r="AC176" s="47">
        <v>122.19</v>
      </c>
      <c r="AD176" s="47">
        <v>124.29</v>
      </c>
    </row>
    <row r="177" spans="1:30" x14ac:dyDescent="0.3">
      <c r="A177" s="3">
        <v>1114</v>
      </c>
      <c r="B177" s="4" t="s">
        <v>173</v>
      </c>
      <c r="C177" s="48">
        <f t="shared" si="30"/>
        <v>100</v>
      </c>
      <c r="D177" s="48">
        <f t="shared" si="31"/>
        <v>100.93606499470152</v>
      </c>
      <c r="E177" s="48">
        <f t="shared" si="32"/>
        <v>100.93606499470152</v>
      </c>
      <c r="F177" s="48">
        <f t="shared" si="33"/>
        <v>101.76616036736137</v>
      </c>
      <c r="G177" s="48">
        <f t="shared" si="34"/>
        <v>103.5146591310491</v>
      </c>
      <c r="H177" s="48">
        <f t="shared" si="35"/>
        <v>104.00918403391029</v>
      </c>
      <c r="I177" s="48">
        <f t="shared" si="36"/>
        <v>105.40445072412575</v>
      </c>
      <c r="J177" s="49">
        <f t="shared" si="37"/>
        <v>100</v>
      </c>
      <c r="K177" s="49">
        <f t="shared" si="38"/>
        <v>96.455333838511407</v>
      </c>
      <c r="L177" s="49">
        <f t="shared" si="39"/>
        <v>96.455333838511407</v>
      </c>
      <c r="M177" s="49">
        <f t="shared" si="40"/>
        <v>96.446914203923555</v>
      </c>
      <c r="N177" s="49">
        <f t="shared" si="41"/>
        <v>96.387976761808545</v>
      </c>
      <c r="O177" s="49">
        <f t="shared" si="42"/>
        <v>96.14380735876064</v>
      </c>
      <c r="P177" s="49">
        <f t="shared" si="43"/>
        <v>96.463753473099274</v>
      </c>
      <c r="Q177" s="47">
        <v>56.62</v>
      </c>
      <c r="R177" s="47">
        <v>57.15</v>
      </c>
      <c r="S177" s="47">
        <v>57.15</v>
      </c>
      <c r="T177" s="47">
        <v>57.62</v>
      </c>
      <c r="U177" s="47">
        <v>58.61</v>
      </c>
      <c r="V177" s="47">
        <v>58.89</v>
      </c>
      <c r="W177" s="47">
        <v>59.68</v>
      </c>
      <c r="X177" s="47">
        <v>118.77</v>
      </c>
      <c r="Y177" s="47">
        <v>114.56</v>
      </c>
      <c r="Z177" s="47">
        <v>114.56</v>
      </c>
      <c r="AA177" s="47">
        <v>114.55</v>
      </c>
      <c r="AB177" s="47">
        <v>114.48</v>
      </c>
      <c r="AC177" s="47">
        <v>114.19</v>
      </c>
      <c r="AD177" s="47">
        <v>114.57</v>
      </c>
    </row>
    <row r="178" spans="1:30" x14ac:dyDescent="0.3">
      <c r="A178" s="3">
        <v>1119</v>
      </c>
      <c r="B178" s="4" t="s">
        <v>174</v>
      </c>
      <c r="C178" s="48">
        <f t="shared" si="30"/>
        <v>100</v>
      </c>
      <c r="D178" s="48">
        <f t="shared" si="31"/>
        <v>99.665047730698376</v>
      </c>
      <c r="E178" s="48">
        <f t="shared" si="32"/>
        <v>99.581309663372963</v>
      </c>
      <c r="F178" s="48">
        <f t="shared" si="33"/>
        <v>99.229609780606268</v>
      </c>
      <c r="G178" s="48">
        <f t="shared" si="34"/>
        <v>99.330095461396752</v>
      </c>
      <c r="H178" s="48">
        <f t="shared" si="35"/>
        <v>99.028638419025285</v>
      </c>
      <c r="I178" s="48">
        <f t="shared" si="36"/>
        <v>98.919778931502265</v>
      </c>
      <c r="J178" s="49">
        <f t="shared" si="37"/>
        <v>100</v>
      </c>
      <c r="K178" s="49">
        <f t="shared" si="38"/>
        <v>99.746514575411922</v>
      </c>
      <c r="L178" s="49">
        <f t="shared" si="39"/>
        <v>99.49302915082383</v>
      </c>
      <c r="M178" s="49">
        <f t="shared" si="40"/>
        <v>98.859315589353614</v>
      </c>
      <c r="N178" s="49">
        <f t="shared" si="41"/>
        <v>98.922686945500644</v>
      </c>
      <c r="O178" s="49">
        <f t="shared" si="42"/>
        <v>106.90747782002535</v>
      </c>
      <c r="P178" s="49">
        <f t="shared" si="43"/>
        <v>105.5766793409379</v>
      </c>
      <c r="Q178" s="47">
        <v>119.42</v>
      </c>
      <c r="R178" s="47">
        <v>119.02</v>
      </c>
      <c r="S178" s="47">
        <v>118.92</v>
      </c>
      <c r="T178" s="47">
        <v>118.5</v>
      </c>
      <c r="U178" s="47">
        <v>118.62</v>
      </c>
      <c r="V178" s="47">
        <v>118.26</v>
      </c>
      <c r="W178" s="47">
        <v>118.13</v>
      </c>
      <c r="X178" s="47">
        <v>15.78</v>
      </c>
      <c r="Y178" s="47">
        <v>15.74</v>
      </c>
      <c r="Z178" s="47">
        <v>15.7</v>
      </c>
      <c r="AA178" s="47">
        <v>15.6</v>
      </c>
      <c r="AB178" s="47">
        <v>15.61</v>
      </c>
      <c r="AC178" s="47">
        <v>16.87</v>
      </c>
      <c r="AD178" s="47">
        <v>16.66</v>
      </c>
    </row>
    <row r="179" spans="1:30" x14ac:dyDescent="0.3">
      <c r="A179" s="3">
        <v>1120</v>
      </c>
      <c r="B179" s="4" t="s">
        <v>175</v>
      </c>
      <c r="C179" s="48">
        <f t="shared" si="30"/>
        <v>100</v>
      </c>
      <c r="D179" s="48">
        <f t="shared" si="31"/>
        <v>99.551628643017267</v>
      </c>
      <c r="E179" s="48">
        <f t="shared" si="32"/>
        <v>99.551628643017267</v>
      </c>
      <c r="F179" s="48">
        <f t="shared" si="33"/>
        <v>99.604378214427015</v>
      </c>
      <c r="G179" s="48">
        <f t="shared" si="34"/>
        <v>99.525253857312407</v>
      </c>
      <c r="H179" s="48">
        <f t="shared" si="35"/>
        <v>99.393379928788079</v>
      </c>
      <c r="I179" s="48">
        <f t="shared" si="36"/>
        <v>99.353817750230775</v>
      </c>
      <c r="J179" s="49">
        <f t="shared" si="37"/>
        <v>100</v>
      </c>
      <c r="K179" s="49">
        <f t="shared" si="38"/>
        <v>98.046874999999986</v>
      </c>
      <c r="L179" s="49">
        <f t="shared" si="39"/>
        <v>98.4375</v>
      </c>
      <c r="M179" s="49">
        <f t="shared" si="40"/>
        <v>98.046874999999986</v>
      </c>
      <c r="N179" s="49">
        <f t="shared" si="41"/>
        <v>95.3125</v>
      </c>
      <c r="O179" s="49">
        <f t="shared" si="42"/>
        <v>94.140625</v>
      </c>
      <c r="P179" s="49">
        <f t="shared" si="43"/>
        <v>93.945312499999986</v>
      </c>
      <c r="Q179" s="47">
        <v>75.83</v>
      </c>
      <c r="R179" s="47">
        <v>75.489999999999995</v>
      </c>
      <c r="S179" s="47">
        <v>75.489999999999995</v>
      </c>
      <c r="T179" s="47">
        <v>75.53</v>
      </c>
      <c r="U179" s="47">
        <v>75.47</v>
      </c>
      <c r="V179" s="47">
        <v>75.37</v>
      </c>
      <c r="W179" s="47">
        <v>75.34</v>
      </c>
      <c r="X179" s="47">
        <v>5.12</v>
      </c>
      <c r="Y179" s="47">
        <v>5.0199999999999996</v>
      </c>
      <c r="Z179" s="47">
        <v>5.04</v>
      </c>
      <c r="AA179" s="47">
        <v>5.0199999999999996</v>
      </c>
      <c r="AB179" s="47">
        <v>4.88</v>
      </c>
      <c r="AC179" s="47">
        <v>4.82</v>
      </c>
      <c r="AD179" s="47">
        <v>4.8099999999999996</v>
      </c>
    </row>
    <row r="180" spans="1:30" x14ac:dyDescent="0.3">
      <c r="A180" s="3">
        <v>1121</v>
      </c>
      <c r="B180" s="4" t="s">
        <v>176</v>
      </c>
      <c r="C180" s="48">
        <f t="shared" si="30"/>
        <v>100</v>
      </c>
      <c r="D180" s="48">
        <f t="shared" si="31"/>
        <v>100.96778145289723</v>
      </c>
      <c r="E180" s="48">
        <f t="shared" si="32"/>
        <v>100.9310302584834</v>
      </c>
      <c r="F180" s="48">
        <f t="shared" si="33"/>
        <v>100.46551512924171</v>
      </c>
      <c r="G180" s="48">
        <f t="shared" si="34"/>
        <v>100.9310302584834</v>
      </c>
      <c r="H180" s="48">
        <f t="shared" si="35"/>
        <v>101.47004777655275</v>
      </c>
      <c r="I180" s="48">
        <f t="shared" si="36"/>
        <v>101.71505573931154</v>
      </c>
      <c r="J180" s="49">
        <f t="shared" si="37"/>
        <v>100</v>
      </c>
      <c r="K180" s="49">
        <f t="shared" si="38"/>
        <v>100.65789473684211</v>
      </c>
      <c r="L180" s="49">
        <f t="shared" si="39"/>
        <v>100.65789473684211</v>
      </c>
      <c r="M180" s="49">
        <f t="shared" si="40"/>
        <v>100.13157894736842</v>
      </c>
      <c r="N180" s="49">
        <f t="shared" si="41"/>
        <v>112.82894736842104</v>
      </c>
      <c r="O180" s="49">
        <f t="shared" si="42"/>
        <v>112.36842105263158</v>
      </c>
      <c r="P180" s="49">
        <f t="shared" si="43"/>
        <v>111.71052631578948</v>
      </c>
      <c r="Q180" s="47">
        <v>81.63</v>
      </c>
      <c r="R180" s="47">
        <v>82.42</v>
      </c>
      <c r="S180" s="47">
        <v>82.39</v>
      </c>
      <c r="T180" s="47">
        <v>82.01</v>
      </c>
      <c r="U180" s="47">
        <v>82.39</v>
      </c>
      <c r="V180" s="47">
        <v>82.83</v>
      </c>
      <c r="W180" s="47">
        <v>83.03</v>
      </c>
      <c r="X180" s="47">
        <v>15.2</v>
      </c>
      <c r="Y180" s="47">
        <v>15.3</v>
      </c>
      <c r="Z180" s="47">
        <v>15.3</v>
      </c>
      <c r="AA180" s="47">
        <v>15.22</v>
      </c>
      <c r="AB180" s="47">
        <v>17.149999999999999</v>
      </c>
      <c r="AC180" s="47">
        <v>17.079999999999998</v>
      </c>
      <c r="AD180" s="47">
        <v>16.98</v>
      </c>
    </row>
    <row r="181" spans="1:30" x14ac:dyDescent="0.3">
      <c r="A181" s="3">
        <v>1122</v>
      </c>
      <c r="B181" s="4" t="s">
        <v>177</v>
      </c>
      <c r="C181" s="48">
        <f t="shared" si="30"/>
        <v>100</v>
      </c>
      <c r="D181" s="48">
        <f t="shared" si="31"/>
        <v>99.40690150970525</v>
      </c>
      <c r="E181" s="48">
        <f t="shared" si="32"/>
        <v>99.370956146657079</v>
      </c>
      <c r="F181" s="48">
        <f t="shared" si="33"/>
        <v>99.173256649892167</v>
      </c>
      <c r="G181" s="48">
        <f t="shared" si="34"/>
        <v>99.442846872753407</v>
      </c>
      <c r="H181" s="48">
        <f t="shared" si="35"/>
        <v>98.508267433501075</v>
      </c>
      <c r="I181" s="48">
        <f t="shared" si="36"/>
        <v>99.299065420560751</v>
      </c>
      <c r="J181" s="49">
        <f t="shared" si="37"/>
        <v>100</v>
      </c>
      <c r="K181" s="49">
        <f t="shared" si="38"/>
        <v>95.812182741116757</v>
      </c>
      <c r="L181" s="49">
        <f t="shared" si="39"/>
        <v>95.83170636470129</v>
      </c>
      <c r="M181" s="49">
        <f t="shared" si="40"/>
        <v>95.695040999609532</v>
      </c>
      <c r="N181" s="49">
        <f t="shared" si="41"/>
        <v>95.626708317063645</v>
      </c>
      <c r="O181" s="49">
        <f t="shared" si="42"/>
        <v>95.695040999609532</v>
      </c>
      <c r="P181" s="49">
        <f t="shared" si="43"/>
        <v>95.109332292073404</v>
      </c>
      <c r="Q181" s="47">
        <v>55.64</v>
      </c>
      <c r="R181" s="47">
        <v>55.31</v>
      </c>
      <c r="S181" s="47">
        <v>55.29</v>
      </c>
      <c r="T181" s="47">
        <v>55.18</v>
      </c>
      <c r="U181" s="47">
        <v>55.33</v>
      </c>
      <c r="V181" s="47">
        <v>54.81</v>
      </c>
      <c r="W181" s="47">
        <v>55.25</v>
      </c>
      <c r="X181" s="47">
        <v>102.44</v>
      </c>
      <c r="Y181" s="47">
        <v>98.15</v>
      </c>
      <c r="Z181" s="47">
        <v>98.17</v>
      </c>
      <c r="AA181" s="47">
        <v>98.03</v>
      </c>
      <c r="AB181" s="47">
        <v>97.96</v>
      </c>
      <c r="AC181" s="47">
        <v>98.03</v>
      </c>
      <c r="AD181" s="47">
        <v>97.43</v>
      </c>
    </row>
    <row r="182" spans="1:30" x14ac:dyDescent="0.3">
      <c r="A182" s="3">
        <v>1124</v>
      </c>
      <c r="B182" s="4" t="s">
        <v>178</v>
      </c>
      <c r="C182" s="48">
        <f t="shared" si="30"/>
        <v>100</v>
      </c>
      <c r="D182" s="48">
        <f t="shared" si="31"/>
        <v>99.212805038047762</v>
      </c>
      <c r="E182" s="48">
        <f t="shared" si="32"/>
        <v>98.871687221201782</v>
      </c>
      <c r="F182" s="48">
        <f t="shared" si="33"/>
        <v>96.168984518499087</v>
      </c>
      <c r="G182" s="48">
        <f t="shared" si="34"/>
        <v>96.27394384675938</v>
      </c>
      <c r="H182" s="48">
        <f t="shared" si="35"/>
        <v>93.859879296772519</v>
      </c>
      <c r="I182" s="48">
        <f t="shared" si="36"/>
        <v>93.912358960902651</v>
      </c>
      <c r="J182" s="49">
        <f t="shared" si="37"/>
        <v>100</v>
      </c>
      <c r="K182" s="49">
        <f t="shared" si="38"/>
        <v>99.388379204892971</v>
      </c>
      <c r="L182" s="49">
        <f t="shared" si="39"/>
        <v>98.470948012232412</v>
      </c>
      <c r="M182" s="49">
        <f t="shared" si="40"/>
        <v>95.107033639143737</v>
      </c>
      <c r="N182" s="49">
        <f t="shared" si="41"/>
        <v>93.883792048929664</v>
      </c>
      <c r="O182" s="49">
        <f t="shared" si="42"/>
        <v>111.0091743119266</v>
      </c>
      <c r="P182" s="49">
        <f t="shared" si="43"/>
        <v>111.0091743119266</v>
      </c>
      <c r="Q182" s="47">
        <v>38.11</v>
      </c>
      <c r="R182" s="47">
        <v>37.81</v>
      </c>
      <c r="S182" s="47">
        <v>37.68</v>
      </c>
      <c r="T182" s="47">
        <v>36.65</v>
      </c>
      <c r="U182" s="47">
        <v>36.69</v>
      </c>
      <c r="V182" s="47">
        <v>35.770000000000003</v>
      </c>
      <c r="W182" s="47">
        <v>35.79</v>
      </c>
      <c r="X182" s="47">
        <v>3.27</v>
      </c>
      <c r="Y182" s="47">
        <v>3.25</v>
      </c>
      <c r="Z182" s="47">
        <v>3.22</v>
      </c>
      <c r="AA182" s="47">
        <v>3.11</v>
      </c>
      <c r="AB182" s="47">
        <v>3.07</v>
      </c>
      <c r="AC182" s="47">
        <v>3.63</v>
      </c>
      <c r="AD182" s="47">
        <v>3.63</v>
      </c>
    </row>
    <row r="183" spans="1:30" x14ac:dyDescent="0.3">
      <c r="A183" s="3">
        <v>1127</v>
      </c>
      <c r="B183" s="4" t="s">
        <v>179</v>
      </c>
      <c r="C183" s="48">
        <f t="shared" si="30"/>
        <v>100</v>
      </c>
      <c r="D183" s="48">
        <f t="shared" si="31"/>
        <v>97.52281616688397</v>
      </c>
      <c r="E183" s="48">
        <f t="shared" si="32"/>
        <v>97.392438070404168</v>
      </c>
      <c r="F183" s="48">
        <f t="shared" si="33"/>
        <v>97.457627118644069</v>
      </c>
      <c r="G183" s="48">
        <f t="shared" si="34"/>
        <v>97.392438070404168</v>
      </c>
      <c r="H183" s="48">
        <f t="shared" si="35"/>
        <v>97.26205997392438</v>
      </c>
      <c r="I183" s="48">
        <f t="shared" si="36"/>
        <v>96.870925684485002</v>
      </c>
      <c r="J183" s="49">
        <f t="shared" si="37"/>
        <v>99.999999999999986</v>
      </c>
      <c r="K183" s="49">
        <f t="shared" si="38"/>
        <v>113.23529411764704</v>
      </c>
      <c r="L183" s="49">
        <f t="shared" si="39"/>
        <v>113.23529411764704</v>
      </c>
      <c r="M183" s="49">
        <f t="shared" si="40"/>
        <v>111.02941176470587</v>
      </c>
      <c r="N183" s="49">
        <f t="shared" si="41"/>
        <v>112.49999999999999</v>
      </c>
      <c r="O183" s="49">
        <f t="shared" si="42"/>
        <v>111.02941176470587</v>
      </c>
      <c r="P183" s="49">
        <f t="shared" si="43"/>
        <v>108.8235294117647</v>
      </c>
      <c r="Q183" s="47">
        <v>15.34</v>
      </c>
      <c r="R183" s="47">
        <v>14.96</v>
      </c>
      <c r="S183" s="47">
        <v>14.94</v>
      </c>
      <c r="T183" s="47">
        <v>14.95</v>
      </c>
      <c r="U183" s="47">
        <v>14.94</v>
      </c>
      <c r="V183" s="47">
        <v>14.92</v>
      </c>
      <c r="W183" s="47">
        <v>14.86</v>
      </c>
      <c r="X183" s="47">
        <v>1.36</v>
      </c>
      <c r="Y183" s="47">
        <v>1.54</v>
      </c>
      <c r="Z183" s="47">
        <v>1.54</v>
      </c>
      <c r="AA183" s="47">
        <v>1.51</v>
      </c>
      <c r="AB183" s="47">
        <v>1.53</v>
      </c>
      <c r="AC183" s="47">
        <v>1.51</v>
      </c>
      <c r="AD183" s="47">
        <v>1.48</v>
      </c>
    </row>
    <row r="184" spans="1:30" x14ac:dyDescent="0.3">
      <c r="A184" s="3">
        <v>1129</v>
      </c>
      <c r="B184" s="4" t="s">
        <v>180</v>
      </c>
      <c r="C184" s="48">
        <f t="shared" si="30"/>
        <v>100</v>
      </c>
      <c r="D184" s="48">
        <f t="shared" si="31"/>
        <v>101.21255349500714</v>
      </c>
      <c r="E184" s="48">
        <f t="shared" si="32"/>
        <v>101.42653352353781</v>
      </c>
      <c r="F184" s="48">
        <f t="shared" si="33"/>
        <v>101.42653352353781</v>
      </c>
      <c r="G184" s="48">
        <f t="shared" si="34"/>
        <v>101.49786019971469</v>
      </c>
      <c r="H184" s="48">
        <f t="shared" si="35"/>
        <v>101.64051355206848</v>
      </c>
      <c r="I184" s="48">
        <f t="shared" si="36"/>
        <v>101.49786019971469</v>
      </c>
      <c r="J184" s="49">
        <f t="shared" si="37"/>
        <v>100</v>
      </c>
      <c r="K184" s="49">
        <f t="shared" si="38"/>
        <v>99.862179022196415</v>
      </c>
      <c r="L184" s="49">
        <f t="shared" si="39"/>
        <v>99.702596837371217</v>
      </c>
      <c r="M184" s="49">
        <f t="shared" si="40"/>
        <v>99.608298273610899</v>
      </c>
      <c r="N184" s="49">
        <f t="shared" si="41"/>
        <v>99.62280574495864</v>
      </c>
      <c r="O184" s="49">
        <f t="shared" si="42"/>
        <v>102.24865805890032</v>
      </c>
      <c r="P184" s="49">
        <f t="shared" si="43"/>
        <v>102.23415058755258</v>
      </c>
      <c r="Q184" s="47">
        <v>14.02</v>
      </c>
      <c r="R184" s="47">
        <v>14.19</v>
      </c>
      <c r="S184" s="47">
        <v>14.22</v>
      </c>
      <c r="T184" s="47">
        <v>14.22</v>
      </c>
      <c r="U184" s="47">
        <v>14.23</v>
      </c>
      <c r="V184" s="47">
        <v>14.25</v>
      </c>
      <c r="W184" s="47">
        <v>14.23</v>
      </c>
      <c r="X184" s="47">
        <v>137.86000000000001</v>
      </c>
      <c r="Y184" s="47">
        <v>137.66999999999999</v>
      </c>
      <c r="Z184" s="47">
        <v>137.44999999999999</v>
      </c>
      <c r="AA184" s="47">
        <v>137.32</v>
      </c>
      <c r="AB184" s="47">
        <v>137.34</v>
      </c>
      <c r="AC184" s="47">
        <v>140.96</v>
      </c>
      <c r="AD184" s="47">
        <v>140.94</v>
      </c>
    </row>
    <row r="185" spans="1:30" x14ac:dyDescent="0.3">
      <c r="A185" s="3">
        <v>1130</v>
      </c>
      <c r="B185" s="4" t="s">
        <v>181</v>
      </c>
      <c r="C185" s="48">
        <f t="shared" si="30"/>
        <v>100</v>
      </c>
      <c r="D185" s="48">
        <f t="shared" si="31"/>
        <v>100.50505050505051</v>
      </c>
      <c r="E185" s="48">
        <f t="shared" si="32"/>
        <v>99.805749805749812</v>
      </c>
      <c r="F185" s="48">
        <f t="shared" si="33"/>
        <v>97.31934731934733</v>
      </c>
      <c r="G185" s="48">
        <f t="shared" si="34"/>
        <v>97.55244755244756</v>
      </c>
      <c r="H185" s="48">
        <f t="shared" si="35"/>
        <v>97.513597513597517</v>
      </c>
      <c r="I185" s="48">
        <f t="shared" si="36"/>
        <v>98.251748251748253</v>
      </c>
      <c r="J185" s="49">
        <f t="shared" si="37"/>
        <v>100</v>
      </c>
      <c r="K185" s="49">
        <f t="shared" si="38"/>
        <v>99.860890302066778</v>
      </c>
      <c r="L185" s="49">
        <f t="shared" si="39"/>
        <v>99.383942766295704</v>
      </c>
      <c r="M185" s="49">
        <f t="shared" si="40"/>
        <v>101.0731319554849</v>
      </c>
      <c r="N185" s="49">
        <f t="shared" si="41"/>
        <v>101.00357710651828</v>
      </c>
      <c r="O185" s="49">
        <f t="shared" si="42"/>
        <v>100.89427662957074</v>
      </c>
      <c r="P185" s="49">
        <f t="shared" si="43"/>
        <v>100.76510333863276</v>
      </c>
      <c r="Q185" s="47">
        <v>25.74</v>
      </c>
      <c r="R185" s="47">
        <v>25.87</v>
      </c>
      <c r="S185" s="47">
        <v>25.69</v>
      </c>
      <c r="T185" s="47">
        <v>25.05</v>
      </c>
      <c r="U185" s="47">
        <v>25.11</v>
      </c>
      <c r="V185" s="47">
        <v>25.1</v>
      </c>
      <c r="W185" s="47">
        <v>25.29</v>
      </c>
      <c r="X185" s="47">
        <v>100.64</v>
      </c>
      <c r="Y185" s="47">
        <v>100.5</v>
      </c>
      <c r="Z185" s="47">
        <v>100.02</v>
      </c>
      <c r="AA185" s="47">
        <v>101.72</v>
      </c>
      <c r="AB185" s="47">
        <v>101.65</v>
      </c>
      <c r="AC185" s="47">
        <v>101.54</v>
      </c>
      <c r="AD185" s="47">
        <v>101.41</v>
      </c>
    </row>
    <row r="186" spans="1:30" x14ac:dyDescent="0.3">
      <c r="A186" s="3">
        <v>1133</v>
      </c>
      <c r="B186" s="4" t="s">
        <v>182</v>
      </c>
      <c r="C186" s="48">
        <f t="shared" si="30"/>
        <v>100</v>
      </c>
      <c r="D186" s="48">
        <f t="shared" si="31"/>
        <v>101.26019273535952</v>
      </c>
      <c r="E186" s="48">
        <f t="shared" si="32"/>
        <v>101.70496664195701</v>
      </c>
      <c r="F186" s="48">
        <f t="shared" si="33"/>
        <v>101.85322461082283</v>
      </c>
      <c r="G186" s="48">
        <f t="shared" si="34"/>
        <v>103.06399802322709</v>
      </c>
      <c r="H186" s="48">
        <f t="shared" si="35"/>
        <v>103.53348159130221</v>
      </c>
      <c r="I186" s="48">
        <f t="shared" si="36"/>
        <v>102.7427724240178</v>
      </c>
      <c r="J186" s="49">
        <f t="shared" si="37"/>
        <v>100</v>
      </c>
      <c r="K186" s="49">
        <f t="shared" si="38"/>
        <v>99.820259340095006</v>
      </c>
      <c r="L186" s="49">
        <f t="shared" si="39"/>
        <v>99.833097958659664</v>
      </c>
      <c r="M186" s="49">
        <f t="shared" si="40"/>
        <v>99.778533829759922</v>
      </c>
      <c r="N186" s="49">
        <f t="shared" si="41"/>
        <v>99.634099370907691</v>
      </c>
      <c r="O186" s="49">
        <f t="shared" si="42"/>
        <v>100.75426884067275</v>
      </c>
      <c r="P186" s="49">
        <f t="shared" si="43"/>
        <v>100.81846193349595</v>
      </c>
      <c r="Q186" s="47">
        <v>40.47</v>
      </c>
      <c r="R186" s="47">
        <v>40.98</v>
      </c>
      <c r="S186" s="47">
        <v>41.16</v>
      </c>
      <c r="T186" s="47">
        <v>41.22</v>
      </c>
      <c r="U186" s="47">
        <v>41.71</v>
      </c>
      <c r="V186" s="47">
        <v>41.9</v>
      </c>
      <c r="W186" s="47">
        <v>41.58</v>
      </c>
      <c r="X186" s="47">
        <v>311.56</v>
      </c>
      <c r="Y186" s="47">
        <v>311</v>
      </c>
      <c r="Z186" s="47">
        <v>311.04000000000002</v>
      </c>
      <c r="AA186" s="47">
        <v>310.87</v>
      </c>
      <c r="AB186" s="47">
        <v>310.42</v>
      </c>
      <c r="AC186" s="47">
        <v>313.91000000000003</v>
      </c>
      <c r="AD186" s="47">
        <v>314.11</v>
      </c>
    </row>
    <row r="187" spans="1:30" x14ac:dyDescent="0.3">
      <c r="A187" s="3">
        <v>1134</v>
      </c>
      <c r="B187" s="4" t="s">
        <v>183</v>
      </c>
      <c r="C187" s="48">
        <f t="shared" si="30"/>
        <v>100</v>
      </c>
      <c r="D187" s="48">
        <f t="shared" si="31"/>
        <v>99.863481228668945</v>
      </c>
      <c r="E187" s="48">
        <f t="shared" si="32"/>
        <v>117.13310580204778</v>
      </c>
      <c r="F187" s="48">
        <f t="shared" si="33"/>
        <v>117.06484641638224</v>
      </c>
      <c r="G187" s="48">
        <f t="shared" si="34"/>
        <v>118.83959044368601</v>
      </c>
      <c r="H187" s="48">
        <f t="shared" si="35"/>
        <v>116.55290102389078</v>
      </c>
      <c r="I187" s="48">
        <f t="shared" si="36"/>
        <v>117.13310580204778</v>
      </c>
      <c r="J187" s="49">
        <f t="shared" si="37"/>
        <v>100</v>
      </c>
      <c r="K187" s="49">
        <f t="shared" si="38"/>
        <v>99.974768713204369</v>
      </c>
      <c r="L187" s="49">
        <f t="shared" si="39"/>
        <v>99.510513036164838</v>
      </c>
      <c r="M187" s="49">
        <f t="shared" si="40"/>
        <v>99.481917577796452</v>
      </c>
      <c r="N187" s="49">
        <f t="shared" si="41"/>
        <v>99.406223717409588</v>
      </c>
      <c r="O187" s="49">
        <f t="shared" si="42"/>
        <v>100.38856181665264</v>
      </c>
      <c r="P187" s="49">
        <f t="shared" si="43"/>
        <v>100.42388561816652</v>
      </c>
      <c r="Q187" s="47">
        <v>29.3</v>
      </c>
      <c r="R187" s="47">
        <v>29.26</v>
      </c>
      <c r="S187" s="47">
        <v>34.32</v>
      </c>
      <c r="T187" s="47">
        <v>34.299999999999997</v>
      </c>
      <c r="U187" s="47">
        <v>34.82</v>
      </c>
      <c r="V187" s="47">
        <v>34.15</v>
      </c>
      <c r="W187" s="47">
        <v>34.32</v>
      </c>
      <c r="X187" s="47">
        <v>594.5</v>
      </c>
      <c r="Y187" s="47">
        <v>594.35</v>
      </c>
      <c r="Z187" s="47">
        <v>591.59</v>
      </c>
      <c r="AA187" s="47">
        <v>591.41999999999996</v>
      </c>
      <c r="AB187" s="47">
        <v>590.97</v>
      </c>
      <c r="AC187" s="47">
        <v>596.80999999999995</v>
      </c>
      <c r="AD187" s="47">
        <v>597.02</v>
      </c>
    </row>
    <row r="188" spans="1:30" x14ac:dyDescent="0.3">
      <c r="A188" s="3">
        <v>1135</v>
      </c>
      <c r="B188" s="4" t="s">
        <v>184</v>
      </c>
      <c r="C188" s="48">
        <f t="shared" si="30"/>
        <v>100</v>
      </c>
      <c r="D188" s="48">
        <f t="shared" si="31"/>
        <v>99.693251533742341</v>
      </c>
      <c r="E188" s="48">
        <f t="shared" si="32"/>
        <v>123.92638036809817</v>
      </c>
      <c r="F188" s="48">
        <f t="shared" si="33"/>
        <v>125.61349693251535</v>
      </c>
      <c r="G188" s="48">
        <f t="shared" si="34"/>
        <v>126.22699386503068</v>
      </c>
      <c r="H188" s="48">
        <f t="shared" si="35"/>
        <v>125.00000000000001</v>
      </c>
      <c r="I188" s="48">
        <f t="shared" si="36"/>
        <v>125.46012269938652</v>
      </c>
      <c r="J188" s="49">
        <f t="shared" si="37"/>
        <v>100</v>
      </c>
      <c r="K188" s="49">
        <f t="shared" si="38"/>
        <v>99.966711051930758</v>
      </c>
      <c r="L188" s="49">
        <f t="shared" si="39"/>
        <v>98.826564580559264</v>
      </c>
      <c r="M188" s="49">
        <f t="shared" si="40"/>
        <v>98.718375499334229</v>
      </c>
      <c r="N188" s="49">
        <f t="shared" si="41"/>
        <v>98.693408788282298</v>
      </c>
      <c r="O188" s="49">
        <f t="shared" si="42"/>
        <v>99.101198402130493</v>
      </c>
      <c r="P188" s="49">
        <f t="shared" si="43"/>
        <v>99.084553928095872</v>
      </c>
      <c r="Q188" s="47">
        <v>6.52</v>
      </c>
      <c r="R188" s="47">
        <v>6.5</v>
      </c>
      <c r="S188" s="47">
        <v>8.08</v>
      </c>
      <c r="T188" s="47">
        <v>8.19</v>
      </c>
      <c r="U188" s="47">
        <v>8.23</v>
      </c>
      <c r="V188" s="47">
        <v>8.15</v>
      </c>
      <c r="W188" s="47">
        <v>8.18</v>
      </c>
      <c r="X188" s="47">
        <v>120.16</v>
      </c>
      <c r="Y188" s="47">
        <v>120.12</v>
      </c>
      <c r="Z188" s="47">
        <v>118.75</v>
      </c>
      <c r="AA188" s="47">
        <v>118.62</v>
      </c>
      <c r="AB188" s="47">
        <v>118.59</v>
      </c>
      <c r="AC188" s="47">
        <v>119.08</v>
      </c>
      <c r="AD188" s="47">
        <v>119.06</v>
      </c>
    </row>
    <row r="189" spans="1:30" x14ac:dyDescent="0.3">
      <c r="A189" s="3">
        <v>1141</v>
      </c>
      <c r="B189" s="4" t="s">
        <v>185</v>
      </c>
      <c r="C189" s="48">
        <f t="shared" si="30"/>
        <v>100</v>
      </c>
      <c r="D189" s="48">
        <f t="shared" si="31"/>
        <v>107.44927536231884</v>
      </c>
      <c r="E189" s="48">
        <f t="shared" si="32"/>
        <v>107.50724637681161</v>
      </c>
      <c r="F189" s="48">
        <f t="shared" si="33"/>
        <v>107.62318840579711</v>
      </c>
      <c r="G189" s="48">
        <f t="shared" si="34"/>
        <v>107.8840579710145</v>
      </c>
      <c r="H189" s="48">
        <f t="shared" si="35"/>
        <v>108.46376811594203</v>
      </c>
      <c r="I189" s="48">
        <f t="shared" si="36"/>
        <v>108.72463768115942</v>
      </c>
      <c r="J189" s="49">
        <f t="shared" si="37"/>
        <v>100</v>
      </c>
      <c r="K189" s="49">
        <f t="shared" si="38"/>
        <v>95.461337317893168</v>
      </c>
      <c r="L189" s="49">
        <f t="shared" si="39"/>
        <v>95.423982069480758</v>
      </c>
      <c r="M189" s="49">
        <f t="shared" si="40"/>
        <v>95.162495330593956</v>
      </c>
      <c r="N189" s="49">
        <f t="shared" si="41"/>
        <v>95.031751961150547</v>
      </c>
      <c r="O189" s="49">
        <f t="shared" si="42"/>
        <v>94.676877101232719</v>
      </c>
      <c r="P189" s="49">
        <f t="shared" si="43"/>
        <v>94.172581247665292</v>
      </c>
      <c r="Q189" s="47">
        <v>34.5</v>
      </c>
      <c r="R189" s="47">
        <v>37.07</v>
      </c>
      <c r="S189" s="47">
        <v>37.090000000000003</v>
      </c>
      <c r="T189" s="47">
        <v>37.130000000000003</v>
      </c>
      <c r="U189" s="47">
        <v>37.22</v>
      </c>
      <c r="V189" s="47">
        <v>37.42</v>
      </c>
      <c r="W189" s="47">
        <v>37.51</v>
      </c>
      <c r="X189" s="47">
        <v>53.54</v>
      </c>
      <c r="Y189" s="47">
        <v>51.11</v>
      </c>
      <c r="Z189" s="47">
        <v>51.09</v>
      </c>
      <c r="AA189" s="47">
        <v>50.95</v>
      </c>
      <c r="AB189" s="47">
        <v>50.88</v>
      </c>
      <c r="AC189" s="47">
        <v>50.69</v>
      </c>
      <c r="AD189" s="47">
        <v>50.42</v>
      </c>
    </row>
    <row r="190" spans="1:30" x14ac:dyDescent="0.3">
      <c r="A190" s="3">
        <v>1142</v>
      </c>
      <c r="B190" s="4" t="s">
        <v>186</v>
      </c>
      <c r="C190" s="48">
        <f t="shared" si="30"/>
        <v>100</v>
      </c>
      <c r="D190" s="48">
        <f t="shared" si="31"/>
        <v>99.821063394683023</v>
      </c>
      <c r="E190" s="48">
        <f t="shared" si="32"/>
        <v>99.923312883435599</v>
      </c>
      <c r="F190" s="48">
        <f t="shared" si="33"/>
        <v>99.872188139059318</v>
      </c>
      <c r="G190" s="48">
        <f t="shared" si="34"/>
        <v>99.897750511247452</v>
      </c>
      <c r="H190" s="48">
        <f t="shared" si="35"/>
        <v>100.17893660531698</v>
      </c>
      <c r="I190" s="48">
        <f t="shared" si="36"/>
        <v>100.5879345603272</v>
      </c>
      <c r="J190" s="49">
        <f t="shared" si="37"/>
        <v>100</v>
      </c>
      <c r="K190" s="49">
        <f t="shared" si="38"/>
        <v>98.420221169036338</v>
      </c>
      <c r="L190" s="49">
        <f t="shared" si="39"/>
        <v>98.420221169036338</v>
      </c>
      <c r="M190" s="49">
        <f t="shared" si="40"/>
        <v>98.578199052132703</v>
      </c>
      <c r="N190" s="49">
        <f t="shared" si="41"/>
        <v>98.578199052132703</v>
      </c>
      <c r="O190" s="49">
        <f t="shared" si="42"/>
        <v>98.420221169036338</v>
      </c>
      <c r="P190" s="49">
        <f t="shared" si="43"/>
        <v>98.104265402843595</v>
      </c>
      <c r="Q190" s="47">
        <v>39.119999999999997</v>
      </c>
      <c r="R190" s="47">
        <v>39.049999999999997</v>
      </c>
      <c r="S190" s="47">
        <v>39.090000000000003</v>
      </c>
      <c r="T190" s="47">
        <v>39.07</v>
      </c>
      <c r="U190" s="47">
        <v>39.08</v>
      </c>
      <c r="V190" s="47">
        <v>39.19</v>
      </c>
      <c r="W190" s="47">
        <v>39.35</v>
      </c>
      <c r="X190" s="47">
        <v>6.33</v>
      </c>
      <c r="Y190" s="47">
        <v>6.23</v>
      </c>
      <c r="Z190" s="47">
        <v>6.23</v>
      </c>
      <c r="AA190" s="47">
        <v>6.24</v>
      </c>
      <c r="AB190" s="47">
        <v>6.24</v>
      </c>
      <c r="AC190" s="47">
        <v>6.23</v>
      </c>
      <c r="AD190" s="47">
        <v>6.21</v>
      </c>
    </row>
    <row r="191" spans="1:30" x14ac:dyDescent="0.3">
      <c r="A191" s="3">
        <v>1144</v>
      </c>
      <c r="B191" s="4" t="s">
        <v>187</v>
      </c>
      <c r="C191" s="48">
        <f t="shared" si="30"/>
        <v>100</v>
      </c>
      <c r="D191" s="48">
        <f t="shared" si="31"/>
        <v>91.935483870967744</v>
      </c>
      <c r="E191" s="48">
        <f t="shared" si="32"/>
        <v>91.935483870967744</v>
      </c>
      <c r="F191" s="48">
        <f t="shared" si="33"/>
        <v>91.935483870967744</v>
      </c>
      <c r="G191" s="48">
        <f t="shared" si="34"/>
        <v>92.473118279569889</v>
      </c>
      <c r="H191" s="48">
        <f t="shared" si="35"/>
        <v>92.741935483870961</v>
      </c>
      <c r="I191" s="48">
        <f t="shared" si="36"/>
        <v>92.473118279569889</v>
      </c>
      <c r="J191" s="49" t="e">
        <f t="shared" si="37"/>
        <v>#DIV/0!</v>
      </c>
      <c r="K191" s="49" t="e">
        <f t="shared" si="38"/>
        <v>#DIV/0!</v>
      </c>
      <c r="L191" s="49" t="e">
        <f t="shared" si="39"/>
        <v>#DIV/0!</v>
      </c>
      <c r="M191" s="49" t="e">
        <f t="shared" si="40"/>
        <v>#DIV/0!</v>
      </c>
      <c r="N191" s="49" t="e">
        <f t="shared" si="41"/>
        <v>#DIV/0!</v>
      </c>
      <c r="O191" s="49" t="e">
        <f t="shared" si="42"/>
        <v>#DIV/0!</v>
      </c>
      <c r="P191" s="49" t="e">
        <f t="shared" si="43"/>
        <v>#DIV/0!</v>
      </c>
      <c r="Q191" s="47">
        <v>3.72</v>
      </c>
      <c r="R191" s="47">
        <v>3.42</v>
      </c>
      <c r="S191" s="47">
        <v>3.42</v>
      </c>
      <c r="T191" s="47">
        <v>3.42</v>
      </c>
      <c r="U191" s="47">
        <v>3.44</v>
      </c>
      <c r="V191" s="47">
        <v>3.45</v>
      </c>
      <c r="W191" s="47">
        <v>3.44</v>
      </c>
      <c r="X191" s="47">
        <v>0</v>
      </c>
      <c r="Y191" s="47">
        <v>0</v>
      </c>
      <c r="Z191" s="47">
        <v>0</v>
      </c>
      <c r="AA191" s="47">
        <v>0</v>
      </c>
      <c r="AB191" s="47">
        <v>0</v>
      </c>
      <c r="AC191" s="47">
        <v>0</v>
      </c>
      <c r="AD191" s="47">
        <v>0</v>
      </c>
    </row>
    <row r="192" spans="1:30" x14ac:dyDescent="0.3">
      <c r="A192" s="3">
        <v>1145</v>
      </c>
      <c r="B192" s="4" t="s">
        <v>188</v>
      </c>
      <c r="C192" s="48">
        <f t="shared" si="30"/>
        <v>100</v>
      </c>
      <c r="D192" s="48">
        <f t="shared" si="31"/>
        <v>100</v>
      </c>
      <c r="E192" s="48">
        <f t="shared" si="32"/>
        <v>104.33070866141732</v>
      </c>
      <c r="F192" s="48">
        <f t="shared" si="33"/>
        <v>113.64829396325459</v>
      </c>
      <c r="G192" s="48">
        <f t="shared" si="34"/>
        <v>123.35958005249344</v>
      </c>
      <c r="H192" s="48">
        <f t="shared" si="35"/>
        <v>123.88451443569554</v>
      </c>
      <c r="I192" s="48">
        <f t="shared" si="36"/>
        <v>124.1469816272966</v>
      </c>
      <c r="J192" s="49">
        <f t="shared" si="37"/>
        <v>100</v>
      </c>
      <c r="K192" s="49">
        <f t="shared" si="38"/>
        <v>100</v>
      </c>
      <c r="L192" s="49">
        <f t="shared" si="39"/>
        <v>98.33641404805914</v>
      </c>
      <c r="M192" s="49">
        <f t="shared" si="40"/>
        <v>97.966728280961178</v>
      </c>
      <c r="N192" s="49">
        <f t="shared" si="41"/>
        <v>99.630314232902037</v>
      </c>
      <c r="O192" s="49">
        <f t="shared" si="42"/>
        <v>99.445471349353042</v>
      </c>
      <c r="P192" s="49">
        <f t="shared" si="43"/>
        <v>99.445471349353042</v>
      </c>
      <c r="Q192" s="47">
        <v>7.62</v>
      </c>
      <c r="R192" s="47">
        <v>7.62</v>
      </c>
      <c r="S192" s="47">
        <v>7.95</v>
      </c>
      <c r="T192" s="47">
        <v>8.66</v>
      </c>
      <c r="U192" s="47">
        <v>9.4</v>
      </c>
      <c r="V192" s="47">
        <v>9.44</v>
      </c>
      <c r="W192" s="47">
        <v>9.4600000000000009</v>
      </c>
      <c r="X192" s="47">
        <v>5.41</v>
      </c>
      <c r="Y192" s="47">
        <v>5.41</v>
      </c>
      <c r="Z192" s="47">
        <v>5.32</v>
      </c>
      <c r="AA192" s="47">
        <v>5.3</v>
      </c>
      <c r="AB192" s="47">
        <v>5.39</v>
      </c>
      <c r="AC192" s="47">
        <v>5.38</v>
      </c>
      <c r="AD192" s="47">
        <v>5.38</v>
      </c>
    </row>
    <row r="193" spans="1:30" x14ac:dyDescent="0.3">
      <c r="A193" s="3">
        <v>1146</v>
      </c>
      <c r="B193" s="4" t="s">
        <v>189</v>
      </c>
      <c r="C193" s="48">
        <f t="shared" si="30"/>
        <v>100</v>
      </c>
      <c r="D193" s="48">
        <f t="shared" si="31"/>
        <v>102.10742260350617</v>
      </c>
      <c r="E193" s="48">
        <f t="shared" si="32"/>
        <v>104.45729205520328</v>
      </c>
      <c r="F193" s="48">
        <f t="shared" si="33"/>
        <v>104.15889593435286</v>
      </c>
      <c r="G193" s="48">
        <f t="shared" si="34"/>
        <v>104.19619544945917</v>
      </c>
      <c r="H193" s="48">
        <f t="shared" si="35"/>
        <v>104.49459157030959</v>
      </c>
      <c r="I193" s="48">
        <f t="shared" si="36"/>
        <v>104.6437896307348</v>
      </c>
      <c r="J193" s="49">
        <f t="shared" si="37"/>
        <v>100</v>
      </c>
      <c r="K193" s="49">
        <f t="shared" si="38"/>
        <v>99.733543268939627</v>
      </c>
      <c r="L193" s="49">
        <f t="shared" si="39"/>
        <v>99.249076485193484</v>
      </c>
      <c r="M193" s="49">
        <f t="shared" si="40"/>
        <v>98.95839641494581</v>
      </c>
      <c r="N193" s="49">
        <f t="shared" si="41"/>
        <v>100.23012172227942</v>
      </c>
      <c r="O193" s="49">
        <f t="shared" si="42"/>
        <v>100.13322836553019</v>
      </c>
      <c r="P193" s="49">
        <f t="shared" si="43"/>
        <v>100.08478168715558</v>
      </c>
      <c r="Q193" s="47">
        <v>53.62</v>
      </c>
      <c r="R193" s="47">
        <v>54.75</v>
      </c>
      <c r="S193" s="47">
        <v>56.01</v>
      </c>
      <c r="T193" s="47">
        <v>55.85</v>
      </c>
      <c r="U193" s="47">
        <v>55.87</v>
      </c>
      <c r="V193" s="47">
        <v>56.03</v>
      </c>
      <c r="W193" s="47">
        <v>56.11</v>
      </c>
      <c r="X193" s="47">
        <v>165.13</v>
      </c>
      <c r="Y193" s="47">
        <v>164.69</v>
      </c>
      <c r="Z193" s="47">
        <v>163.89</v>
      </c>
      <c r="AA193" s="47">
        <v>163.41</v>
      </c>
      <c r="AB193" s="47">
        <v>165.51</v>
      </c>
      <c r="AC193" s="47">
        <v>165.35</v>
      </c>
      <c r="AD193" s="47">
        <v>165.27</v>
      </c>
    </row>
    <row r="194" spans="1:30" x14ac:dyDescent="0.3">
      <c r="A194" s="3">
        <v>1149</v>
      </c>
      <c r="B194" s="4" t="s">
        <v>190</v>
      </c>
      <c r="C194" s="48">
        <f t="shared" si="30"/>
        <v>100</v>
      </c>
      <c r="D194" s="48">
        <f t="shared" si="31"/>
        <v>99.620587264929071</v>
      </c>
      <c r="E194" s="48">
        <f t="shared" si="32"/>
        <v>99.851534147146154</v>
      </c>
      <c r="F194" s="48">
        <f t="shared" si="33"/>
        <v>96.651270207852193</v>
      </c>
      <c r="G194" s="48">
        <f t="shared" si="34"/>
        <v>96.618277796106895</v>
      </c>
      <c r="H194" s="48">
        <f t="shared" si="35"/>
        <v>96.700758825470146</v>
      </c>
      <c r="I194" s="48">
        <f t="shared" si="36"/>
        <v>97.327614648630814</v>
      </c>
      <c r="J194" s="49">
        <f t="shared" si="37"/>
        <v>100</v>
      </c>
      <c r="K194" s="49">
        <f t="shared" si="38"/>
        <v>99.509322865554466</v>
      </c>
      <c r="L194" s="49">
        <f t="shared" si="39"/>
        <v>99.190382728164877</v>
      </c>
      <c r="M194" s="49">
        <f t="shared" si="40"/>
        <v>97.914622178606464</v>
      </c>
      <c r="N194" s="49">
        <f t="shared" si="41"/>
        <v>97.914622178606464</v>
      </c>
      <c r="O194" s="49">
        <f t="shared" si="42"/>
        <v>97.939156035328764</v>
      </c>
      <c r="P194" s="49">
        <f t="shared" si="43"/>
        <v>97.571148184494618</v>
      </c>
      <c r="Q194" s="47">
        <v>60.62</v>
      </c>
      <c r="R194" s="47">
        <v>60.39</v>
      </c>
      <c r="S194" s="47">
        <v>60.53</v>
      </c>
      <c r="T194" s="47">
        <v>58.59</v>
      </c>
      <c r="U194" s="47">
        <v>58.57</v>
      </c>
      <c r="V194" s="47">
        <v>58.62</v>
      </c>
      <c r="W194" s="47">
        <v>59</v>
      </c>
      <c r="X194" s="47">
        <v>40.76</v>
      </c>
      <c r="Y194" s="47">
        <v>40.56</v>
      </c>
      <c r="Z194" s="47">
        <v>40.43</v>
      </c>
      <c r="AA194" s="47">
        <v>39.909999999999997</v>
      </c>
      <c r="AB194" s="47">
        <v>39.909999999999997</v>
      </c>
      <c r="AC194" s="47">
        <v>39.92</v>
      </c>
      <c r="AD194" s="47">
        <v>39.770000000000003</v>
      </c>
    </row>
    <row r="195" spans="1:30" x14ac:dyDescent="0.3">
      <c r="A195" s="3">
        <v>1151</v>
      </c>
      <c r="B195" s="4" t="s">
        <v>191</v>
      </c>
      <c r="C195" s="48">
        <f t="shared" si="30"/>
        <v>100</v>
      </c>
      <c r="D195" s="48">
        <f t="shared" si="31"/>
        <v>100</v>
      </c>
      <c r="E195" s="48">
        <f t="shared" si="32"/>
        <v>96.732026143790847</v>
      </c>
      <c r="F195" s="48">
        <f t="shared" si="33"/>
        <v>96.732026143790847</v>
      </c>
      <c r="G195" s="48">
        <f t="shared" si="34"/>
        <v>96.732026143790847</v>
      </c>
      <c r="H195" s="48">
        <f t="shared" si="35"/>
        <v>96.732026143790847</v>
      </c>
      <c r="I195" s="48">
        <f t="shared" si="36"/>
        <v>96.732026143790847</v>
      </c>
      <c r="J195" s="49">
        <f t="shared" si="37"/>
        <v>100</v>
      </c>
      <c r="K195" s="49">
        <f t="shared" si="38"/>
        <v>100</v>
      </c>
      <c r="L195" s="49">
        <f t="shared" si="39"/>
        <v>100</v>
      </c>
      <c r="M195" s="49">
        <f t="shared" si="40"/>
        <v>100</v>
      </c>
      <c r="N195" s="49">
        <f t="shared" si="41"/>
        <v>100</v>
      </c>
      <c r="O195" s="49">
        <f t="shared" si="42"/>
        <v>100</v>
      </c>
      <c r="P195" s="49">
        <f t="shared" si="43"/>
        <v>100</v>
      </c>
      <c r="Q195" s="47">
        <v>1.53</v>
      </c>
      <c r="R195" s="47">
        <v>1.53</v>
      </c>
      <c r="S195" s="47">
        <v>1.48</v>
      </c>
      <c r="T195" s="47">
        <v>1.48</v>
      </c>
      <c r="U195" s="47">
        <v>1.48</v>
      </c>
      <c r="V195" s="47">
        <v>1.48</v>
      </c>
      <c r="W195" s="47">
        <v>1.48</v>
      </c>
      <c r="X195" s="47">
        <v>0.18</v>
      </c>
      <c r="Y195" s="47">
        <v>0.18</v>
      </c>
      <c r="Z195" s="47">
        <v>0.18</v>
      </c>
      <c r="AA195" s="47">
        <v>0.18</v>
      </c>
      <c r="AB195" s="47">
        <v>0.18</v>
      </c>
      <c r="AC195" s="47">
        <v>0.18</v>
      </c>
      <c r="AD195" s="47">
        <v>0.18</v>
      </c>
    </row>
    <row r="196" spans="1:30" x14ac:dyDescent="0.3">
      <c r="A196" s="3">
        <v>1160</v>
      </c>
      <c r="B196" s="6" t="s">
        <v>192</v>
      </c>
      <c r="C196" s="48">
        <f t="shared" si="30"/>
        <v>100</v>
      </c>
      <c r="D196" s="48">
        <f t="shared" si="31"/>
        <v>100.76777847702958</v>
      </c>
      <c r="E196" s="48">
        <f t="shared" si="32"/>
        <v>100.61674008810573</v>
      </c>
      <c r="F196" s="48">
        <f t="shared" si="33"/>
        <v>100.93140339836374</v>
      </c>
      <c r="G196" s="48">
        <f t="shared" si="34"/>
        <v>101.03209565764631</v>
      </c>
      <c r="H196" s="48">
        <f t="shared" si="35"/>
        <v>101.68659534298301</v>
      </c>
      <c r="I196" s="48">
        <f t="shared" si="36"/>
        <v>101.78728760226558</v>
      </c>
      <c r="J196" s="49">
        <f t="shared" si="37"/>
        <v>100</v>
      </c>
      <c r="K196" s="49">
        <f t="shared" si="38"/>
        <v>99.763135228251514</v>
      </c>
      <c r="L196" s="49">
        <f t="shared" si="39"/>
        <v>99.608814240597198</v>
      </c>
      <c r="M196" s="49">
        <f t="shared" si="40"/>
        <v>99.508326155612977</v>
      </c>
      <c r="N196" s="49">
        <f t="shared" si="41"/>
        <v>99.400660350272773</v>
      </c>
      <c r="O196" s="49">
        <f t="shared" si="42"/>
        <v>99.346827447602649</v>
      </c>
      <c r="P196" s="49">
        <f t="shared" si="43"/>
        <v>99.522681596325015</v>
      </c>
      <c r="Q196" s="47">
        <v>79.45</v>
      </c>
      <c r="R196" s="47">
        <v>80.06</v>
      </c>
      <c r="S196" s="47">
        <v>79.94</v>
      </c>
      <c r="T196" s="47">
        <v>80.19</v>
      </c>
      <c r="U196" s="47">
        <v>80.27</v>
      </c>
      <c r="V196" s="47">
        <v>80.790000000000006</v>
      </c>
      <c r="W196" s="47">
        <v>80.87</v>
      </c>
      <c r="X196" s="47">
        <v>278.64</v>
      </c>
      <c r="Y196" s="47">
        <v>277.98</v>
      </c>
      <c r="Z196" s="47">
        <v>277.55</v>
      </c>
      <c r="AA196" s="47">
        <v>277.27</v>
      </c>
      <c r="AB196" s="47">
        <v>276.97000000000003</v>
      </c>
      <c r="AC196" s="47">
        <v>276.82</v>
      </c>
      <c r="AD196" s="47">
        <v>277.31</v>
      </c>
    </row>
    <row r="197" spans="1:30" x14ac:dyDescent="0.3">
      <c r="A197" s="3">
        <v>1201</v>
      </c>
      <c r="B197" s="4" t="s">
        <v>193</v>
      </c>
      <c r="C197" s="48">
        <f t="shared" ref="C197:C260" si="44">+Q197*100/$Q197</f>
        <v>100</v>
      </c>
      <c r="D197" s="48">
        <f t="shared" ref="D197:D260" si="45">+R197*100/$Q197</f>
        <v>99.838761689777485</v>
      </c>
      <c r="E197" s="48">
        <f t="shared" ref="E197:E260" si="46">+S197*100/$Q197</f>
        <v>99.838761689777485</v>
      </c>
      <c r="F197" s="48">
        <f t="shared" ref="F197:F260" si="47">+T197*100/$Q197</f>
        <v>99.548532731376966</v>
      </c>
      <c r="G197" s="48">
        <f t="shared" ref="G197:G260" si="48">+U197*100/$Q197</f>
        <v>99.613028055465975</v>
      </c>
      <c r="H197" s="48">
        <f t="shared" ref="H197:H260" si="49">+V197*100/$Q197</f>
        <v>97.903901967107373</v>
      </c>
      <c r="I197" s="48">
        <f t="shared" ref="I197:I260" si="50">+W197*100/$Q197</f>
        <v>97.871654305062876</v>
      </c>
      <c r="J197" s="49">
        <f t="shared" ref="J197:J260" si="51">+X197*100/$X197</f>
        <v>100</v>
      </c>
      <c r="K197" s="49">
        <f t="shared" ref="K197:K260" si="52">+Y197*100/$X197</f>
        <v>99.656772696509705</v>
      </c>
      <c r="L197" s="49">
        <f t="shared" ref="L197:L260" si="53">+Z197*100/$X197</f>
        <v>99.637435947017295</v>
      </c>
      <c r="M197" s="49">
        <f t="shared" ref="M197:M260" si="54">+AA197*100/$X197</f>
        <v>98.960649714782932</v>
      </c>
      <c r="N197" s="49">
        <f t="shared" ref="N197:N260" si="55">+AB197*100/$X197</f>
        <v>98.979986464275342</v>
      </c>
      <c r="O197" s="49">
        <f t="shared" ref="O197:O260" si="56">+AC197*100/$X197</f>
        <v>99.308711205646318</v>
      </c>
      <c r="P197" s="49">
        <f t="shared" ref="P197:P260" si="57">+AD197*100/$X197</f>
        <v>99.168519771826354</v>
      </c>
      <c r="Q197" s="47">
        <v>31.01</v>
      </c>
      <c r="R197" s="47">
        <v>30.96</v>
      </c>
      <c r="S197" s="47">
        <v>30.96</v>
      </c>
      <c r="T197" s="47">
        <v>30.87</v>
      </c>
      <c r="U197" s="47">
        <v>30.89</v>
      </c>
      <c r="V197" s="47">
        <v>30.36</v>
      </c>
      <c r="W197" s="47">
        <v>30.35</v>
      </c>
      <c r="X197" s="47">
        <v>206.86</v>
      </c>
      <c r="Y197" s="47">
        <v>206.15</v>
      </c>
      <c r="Z197" s="47">
        <v>206.11</v>
      </c>
      <c r="AA197" s="47">
        <v>204.71</v>
      </c>
      <c r="AB197" s="47">
        <v>204.75</v>
      </c>
      <c r="AC197" s="47">
        <v>205.43</v>
      </c>
      <c r="AD197" s="47">
        <v>205.14</v>
      </c>
    </row>
    <row r="198" spans="1:30" x14ac:dyDescent="0.3">
      <c r="A198" s="3">
        <v>1211</v>
      </c>
      <c r="B198" s="4" t="s">
        <v>194</v>
      </c>
      <c r="C198" s="48">
        <f t="shared" si="44"/>
        <v>100</v>
      </c>
      <c r="D198" s="48">
        <f t="shared" si="45"/>
        <v>100.76743410076743</v>
      </c>
      <c r="E198" s="48">
        <f t="shared" si="46"/>
        <v>100.76743410076743</v>
      </c>
      <c r="F198" s="48">
        <f t="shared" si="47"/>
        <v>100.06673340006674</v>
      </c>
      <c r="G198" s="48">
        <f t="shared" si="48"/>
        <v>100.2002002002002</v>
      </c>
      <c r="H198" s="48">
        <f t="shared" si="49"/>
        <v>100.03336670003337</v>
      </c>
      <c r="I198" s="48">
        <f t="shared" si="50"/>
        <v>100</v>
      </c>
      <c r="J198" s="49">
        <f t="shared" si="51"/>
        <v>100</v>
      </c>
      <c r="K198" s="49">
        <f t="shared" si="52"/>
        <v>99.895787626151829</v>
      </c>
      <c r="L198" s="49">
        <f t="shared" si="53"/>
        <v>99.895787626151829</v>
      </c>
      <c r="M198" s="49">
        <f t="shared" si="54"/>
        <v>99.286967968407197</v>
      </c>
      <c r="N198" s="49">
        <f t="shared" si="55"/>
        <v>99.330846862659058</v>
      </c>
      <c r="O198" s="49">
        <f t="shared" si="56"/>
        <v>101.36024572180781</v>
      </c>
      <c r="P198" s="49">
        <f t="shared" si="57"/>
        <v>101.34927599824485</v>
      </c>
      <c r="Q198" s="47">
        <v>29.97</v>
      </c>
      <c r="R198" s="47">
        <v>30.2</v>
      </c>
      <c r="S198" s="47">
        <v>30.2</v>
      </c>
      <c r="T198" s="47">
        <v>29.99</v>
      </c>
      <c r="U198" s="47">
        <v>30.03</v>
      </c>
      <c r="V198" s="47">
        <v>29.98</v>
      </c>
      <c r="W198" s="47">
        <v>29.97</v>
      </c>
      <c r="X198" s="47">
        <v>182.32</v>
      </c>
      <c r="Y198" s="47">
        <v>182.13</v>
      </c>
      <c r="Z198" s="47">
        <v>182.13</v>
      </c>
      <c r="AA198" s="47">
        <v>181.02</v>
      </c>
      <c r="AB198" s="47">
        <v>181.1</v>
      </c>
      <c r="AC198" s="47">
        <v>184.8</v>
      </c>
      <c r="AD198" s="47">
        <v>184.78</v>
      </c>
    </row>
    <row r="199" spans="1:30" x14ac:dyDescent="0.3">
      <c r="A199" s="3">
        <v>1216</v>
      </c>
      <c r="B199" s="4" t="s">
        <v>195</v>
      </c>
      <c r="C199" s="48">
        <f t="shared" si="44"/>
        <v>100</v>
      </c>
      <c r="D199" s="48">
        <f t="shared" si="45"/>
        <v>99.867783164389593</v>
      </c>
      <c r="E199" s="48">
        <f t="shared" si="46"/>
        <v>126.046716615249</v>
      </c>
      <c r="F199" s="48">
        <f t="shared" si="47"/>
        <v>125.9144997796386</v>
      </c>
      <c r="G199" s="48">
        <f t="shared" si="48"/>
        <v>127.54517408550021</v>
      </c>
      <c r="H199" s="48">
        <f t="shared" si="49"/>
        <v>129.88100484795063</v>
      </c>
      <c r="I199" s="48">
        <f t="shared" si="50"/>
        <v>129.21992066989861</v>
      </c>
      <c r="J199" s="49">
        <f t="shared" si="51"/>
        <v>100</v>
      </c>
      <c r="K199" s="49">
        <f t="shared" si="52"/>
        <v>99.885321100917437</v>
      </c>
      <c r="L199" s="49">
        <f t="shared" si="53"/>
        <v>99.885321100917437</v>
      </c>
      <c r="M199" s="49">
        <f t="shared" si="54"/>
        <v>99.875764525993887</v>
      </c>
      <c r="N199" s="49">
        <f t="shared" si="55"/>
        <v>99.60818042813456</v>
      </c>
      <c r="O199" s="49">
        <f t="shared" si="56"/>
        <v>99.77064220183486</v>
      </c>
      <c r="P199" s="49">
        <f t="shared" si="57"/>
        <v>101.68195718654434</v>
      </c>
      <c r="Q199" s="47">
        <v>22.69</v>
      </c>
      <c r="R199" s="47">
        <v>22.66</v>
      </c>
      <c r="S199" s="47">
        <v>28.6</v>
      </c>
      <c r="T199" s="47">
        <v>28.57</v>
      </c>
      <c r="U199" s="47">
        <v>28.94</v>
      </c>
      <c r="V199" s="47">
        <v>29.47</v>
      </c>
      <c r="W199" s="47">
        <v>29.32</v>
      </c>
      <c r="X199" s="47">
        <v>104.64</v>
      </c>
      <c r="Y199" s="47">
        <v>104.52</v>
      </c>
      <c r="Z199" s="47">
        <v>104.52</v>
      </c>
      <c r="AA199" s="47">
        <v>104.51</v>
      </c>
      <c r="AB199" s="47">
        <v>104.23</v>
      </c>
      <c r="AC199" s="47">
        <v>104.4</v>
      </c>
      <c r="AD199" s="47">
        <v>106.4</v>
      </c>
    </row>
    <row r="200" spans="1:30" x14ac:dyDescent="0.3">
      <c r="A200" s="3">
        <v>1219</v>
      </c>
      <c r="B200" s="4" t="s">
        <v>196</v>
      </c>
      <c r="C200" s="48">
        <f t="shared" si="44"/>
        <v>100</v>
      </c>
      <c r="D200" s="48">
        <f t="shared" si="45"/>
        <v>109.45100764419736</v>
      </c>
      <c r="E200" s="48">
        <f t="shared" si="46"/>
        <v>109.3815149409312</v>
      </c>
      <c r="F200" s="48">
        <f t="shared" si="47"/>
        <v>109.79847116052814</v>
      </c>
      <c r="G200" s="48">
        <f t="shared" si="48"/>
        <v>110.56289089645587</v>
      </c>
      <c r="H200" s="48">
        <f t="shared" si="49"/>
        <v>110.77136900625433</v>
      </c>
      <c r="I200" s="48">
        <f t="shared" si="50"/>
        <v>110.00694927032661</v>
      </c>
      <c r="J200" s="49">
        <f t="shared" si="51"/>
        <v>100</v>
      </c>
      <c r="K200" s="49">
        <f t="shared" si="52"/>
        <v>99.885496183206129</v>
      </c>
      <c r="L200" s="49">
        <f t="shared" si="53"/>
        <v>99.898218829516551</v>
      </c>
      <c r="M200" s="49">
        <f t="shared" si="54"/>
        <v>99.796437659033089</v>
      </c>
      <c r="N200" s="49">
        <f t="shared" si="55"/>
        <v>99.834605597964384</v>
      </c>
      <c r="O200" s="49">
        <f t="shared" si="56"/>
        <v>99.770992366412216</v>
      </c>
      <c r="P200" s="49">
        <f t="shared" si="57"/>
        <v>99.045801526717554</v>
      </c>
      <c r="Q200" s="47">
        <v>14.39</v>
      </c>
      <c r="R200" s="47">
        <v>15.75</v>
      </c>
      <c r="S200" s="47">
        <v>15.74</v>
      </c>
      <c r="T200" s="47">
        <v>15.8</v>
      </c>
      <c r="U200" s="47">
        <v>15.91</v>
      </c>
      <c r="V200" s="47">
        <v>15.94</v>
      </c>
      <c r="W200" s="47">
        <v>15.83</v>
      </c>
      <c r="X200" s="47">
        <v>78.599999999999994</v>
      </c>
      <c r="Y200" s="47">
        <v>78.510000000000005</v>
      </c>
      <c r="Z200" s="47">
        <v>78.52</v>
      </c>
      <c r="AA200" s="47">
        <v>78.44</v>
      </c>
      <c r="AB200" s="47">
        <v>78.47</v>
      </c>
      <c r="AC200" s="47">
        <v>78.42</v>
      </c>
      <c r="AD200" s="47">
        <v>77.849999999999994</v>
      </c>
    </row>
    <row r="201" spans="1:30" x14ac:dyDescent="0.3">
      <c r="A201" s="3">
        <v>1221</v>
      </c>
      <c r="B201" s="4" t="s">
        <v>197</v>
      </c>
      <c r="C201" s="48">
        <f t="shared" si="44"/>
        <v>100</v>
      </c>
      <c r="D201" s="48">
        <f t="shared" si="45"/>
        <v>100.87829360100375</v>
      </c>
      <c r="E201" s="48">
        <f t="shared" si="46"/>
        <v>102.25846925972397</v>
      </c>
      <c r="F201" s="48">
        <f t="shared" si="47"/>
        <v>102.13299874529486</v>
      </c>
      <c r="G201" s="48">
        <f t="shared" si="48"/>
        <v>102.25846925972397</v>
      </c>
      <c r="H201" s="48">
        <f t="shared" si="49"/>
        <v>102.25846925972397</v>
      </c>
      <c r="I201" s="48">
        <f t="shared" si="50"/>
        <v>100.75282308657465</v>
      </c>
      <c r="J201" s="49">
        <f t="shared" si="51"/>
        <v>100</v>
      </c>
      <c r="K201" s="49">
        <f t="shared" si="52"/>
        <v>99.763769737660056</v>
      </c>
      <c r="L201" s="49">
        <f t="shared" si="53"/>
        <v>99.415640930001217</v>
      </c>
      <c r="M201" s="49">
        <f t="shared" si="54"/>
        <v>99.365908243192834</v>
      </c>
      <c r="N201" s="49">
        <f t="shared" si="55"/>
        <v>99.365908243192834</v>
      </c>
      <c r="O201" s="49">
        <f t="shared" si="56"/>
        <v>99.440507273405444</v>
      </c>
      <c r="P201" s="49">
        <f t="shared" si="57"/>
        <v>98.29665547681212</v>
      </c>
      <c r="Q201" s="47">
        <v>7.97</v>
      </c>
      <c r="R201" s="47">
        <v>8.0399999999999991</v>
      </c>
      <c r="S201" s="47">
        <v>8.15</v>
      </c>
      <c r="T201" s="47">
        <v>8.14</v>
      </c>
      <c r="U201" s="47">
        <v>8.15</v>
      </c>
      <c r="V201" s="47">
        <v>8.15</v>
      </c>
      <c r="W201" s="47">
        <v>8.0299999999999994</v>
      </c>
      <c r="X201" s="47">
        <v>80.430000000000007</v>
      </c>
      <c r="Y201" s="47">
        <v>80.239999999999995</v>
      </c>
      <c r="Z201" s="47">
        <v>79.959999999999994</v>
      </c>
      <c r="AA201" s="47">
        <v>79.92</v>
      </c>
      <c r="AB201" s="47">
        <v>79.92</v>
      </c>
      <c r="AC201" s="47">
        <v>79.98</v>
      </c>
      <c r="AD201" s="47">
        <v>79.06</v>
      </c>
    </row>
    <row r="202" spans="1:30" x14ac:dyDescent="0.3">
      <c r="A202" s="3">
        <v>1222</v>
      </c>
      <c r="B202" s="4" t="s">
        <v>198</v>
      </c>
      <c r="C202" s="48">
        <f t="shared" si="44"/>
        <v>100</v>
      </c>
      <c r="D202" s="48">
        <f t="shared" si="45"/>
        <v>104.94437577255871</v>
      </c>
      <c r="E202" s="48">
        <f t="shared" si="46"/>
        <v>106.30407911001237</v>
      </c>
      <c r="F202" s="48">
        <f t="shared" si="47"/>
        <v>108.03461063040791</v>
      </c>
      <c r="G202" s="48">
        <f t="shared" si="48"/>
        <v>108.28182941903584</v>
      </c>
      <c r="H202" s="48">
        <f t="shared" si="49"/>
        <v>108.28182941903584</v>
      </c>
      <c r="I202" s="48">
        <f t="shared" si="50"/>
        <v>108.15822002472189</v>
      </c>
      <c r="J202" s="49">
        <f t="shared" si="51"/>
        <v>100</v>
      </c>
      <c r="K202" s="49">
        <f t="shared" si="52"/>
        <v>99.593368783234283</v>
      </c>
      <c r="L202" s="49">
        <f t="shared" si="53"/>
        <v>99.562089458867689</v>
      </c>
      <c r="M202" s="49">
        <f t="shared" si="54"/>
        <v>99.436972161401314</v>
      </c>
      <c r="N202" s="49">
        <f t="shared" si="55"/>
        <v>102.15827338129495</v>
      </c>
      <c r="O202" s="49">
        <f t="shared" si="56"/>
        <v>102.40850797622771</v>
      </c>
      <c r="P202" s="49">
        <f t="shared" si="57"/>
        <v>104.4729433844229</v>
      </c>
      <c r="Q202" s="47">
        <v>8.09</v>
      </c>
      <c r="R202" s="47">
        <v>8.49</v>
      </c>
      <c r="S202" s="47">
        <v>8.6</v>
      </c>
      <c r="T202" s="47">
        <v>8.74</v>
      </c>
      <c r="U202" s="47">
        <v>8.76</v>
      </c>
      <c r="V202" s="47">
        <v>8.76</v>
      </c>
      <c r="W202" s="47">
        <v>8.75</v>
      </c>
      <c r="X202" s="47">
        <v>31.97</v>
      </c>
      <c r="Y202" s="47">
        <v>31.84</v>
      </c>
      <c r="Z202" s="47">
        <v>31.83</v>
      </c>
      <c r="AA202" s="47">
        <v>31.79</v>
      </c>
      <c r="AB202" s="47">
        <v>32.659999999999997</v>
      </c>
      <c r="AC202" s="47">
        <v>32.74</v>
      </c>
      <c r="AD202" s="47">
        <v>33.4</v>
      </c>
    </row>
    <row r="203" spans="1:30" x14ac:dyDescent="0.3">
      <c r="A203" s="3">
        <v>1223</v>
      </c>
      <c r="B203" s="4" t="s">
        <v>199</v>
      </c>
      <c r="C203" s="48">
        <f t="shared" si="44"/>
        <v>100</v>
      </c>
      <c r="D203" s="48">
        <f t="shared" si="45"/>
        <v>99.650349650349654</v>
      </c>
      <c r="E203" s="48">
        <f t="shared" si="46"/>
        <v>113.8986013986014</v>
      </c>
      <c r="F203" s="48">
        <f t="shared" si="47"/>
        <v>113.81118881118881</v>
      </c>
      <c r="G203" s="48">
        <f t="shared" si="48"/>
        <v>118.18181818181819</v>
      </c>
      <c r="H203" s="48">
        <f t="shared" si="49"/>
        <v>118.88111888111888</v>
      </c>
      <c r="I203" s="48">
        <f t="shared" si="50"/>
        <v>117.56993006993008</v>
      </c>
      <c r="J203" s="49">
        <f t="shared" si="51"/>
        <v>100</v>
      </c>
      <c r="K203" s="49">
        <f t="shared" si="52"/>
        <v>99.982753664846229</v>
      </c>
      <c r="L203" s="49">
        <f t="shared" si="53"/>
        <v>99.189422247772356</v>
      </c>
      <c r="M203" s="49">
        <f t="shared" si="54"/>
        <v>99.17217591261857</v>
      </c>
      <c r="N203" s="49">
        <f t="shared" si="55"/>
        <v>99.00546133946537</v>
      </c>
      <c r="O203" s="49">
        <f t="shared" si="56"/>
        <v>98.901983328542684</v>
      </c>
      <c r="P203" s="49">
        <f t="shared" si="57"/>
        <v>99.143432020695613</v>
      </c>
      <c r="Q203" s="47">
        <v>11.44</v>
      </c>
      <c r="R203" s="47">
        <v>11.4</v>
      </c>
      <c r="S203" s="47">
        <v>13.03</v>
      </c>
      <c r="T203" s="47">
        <v>13.02</v>
      </c>
      <c r="U203" s="47">
        <v>13.52</v>
      </c>
      <c r="V203" s="47">
        <v>13.6</v>
      </c>
      <c r="W203" s="47">
        <v>13.45</v>
      </c>
      <c r="X203" s="47">
        <v>173.95</v>
      </c>
      <c r="Y203" s="47">
        <v>173.92</v>
      </c>
      <c r="Z203" s="47">
        <v>172.54</v>
      </c>
      <c r="AA203" s="47">
        <v>172.51</v>
      </c>
      <c r="AB203" s="47">
        <v>172.22</v>
      </c>
      <c r="AC203" s="47">
        <v>172.04</v>
      </c>
      <c r="AD203" s="47">
        <v>172.46</v>
      </c>
    </row>
    <row r="204" spans="1:30" x14ac:dyDescent="0.3">
      <c r="A204" s="3">
        <v>1224</v>
      </c>
      <c r="B204" s="4" t="s">
        <v>200</v>
      </c>
      <c r="C204" s="48">
        <f t="shared" si="44"/>
        <v>100</v>
      </c>
      <c r="D204" s="48">
        <f t="shared" si="45"/>
        <v>107.63083268883733</v>
      </c>
      <c r="E204" s="48">
        <f t="shared" si="46"/>
        <v>107.63083268883733</v>
      </c>
      <c r="F204" s="48">
        <f t="shared" si="47"/>
        <v>108.50734725444703</v>
      </c>
      <c r="G204" s="48">
        <f t="shared" si="48"/>
        <v>108.584686774942</v>
      </c>
      <c r="H204" s="48">
        <f t="shared" si="49"/>
        <v>108.55890693477701</v>
      </c>
      <c r="I204" s="48">
        <f t="shared" si="50"/>
        <v>112.16808455787574</v>
      </c>
      <c r="J204" s="49">
        <f t="shared" si="51"/>
        <v>100</v>
      </c>
      <c r="K204" s="49">
        <f t="shared" si="52"/>
        <v>99.254594870966869</v>
      </c>
      <c r="L204" s="49">
        <f t="shared" si="53"/>
        <v>99.631333925351839</v>
      </c>
      <c r="M204" s="49">
        <f t="shared" si="54"/>
        <v>99.440273404913754</v>
      </c>
      <c r="N204" s="49">
        <f t="shared" si="55"/>
        <v>99.488711283334681</v>
      </c>
      <c r="O204" s="49">
        <f t="shared" si="56"/>
        <v>99.74435564166734</v>
      </c>
      <c r="P204" s="49">
        <f t="shared" si="57"/>
        <v>99.362234600791155</v>
      </c>
      <c r="Q204" s="47">
        <v>38.79</v>
      </c>
      <c r="R204" s="47">
        <v>41.75</v>
      </c>
      <c r="S204" s="47">
        <v>41.75</v>
      </c>
      <c r="T204" s="47">
        <v>42.09</v>
      </c>
      <c r="U204" s="47">
        <v>42.12</v>
      </c>
      <c r="V204" s="47">
        <v>42.11</v>
      </c>
      <c r="W204" s="47">
        <v>43.51</v>
      </c>
      <c r="X204" s="47">
        <v>371.61</v>
      </c>
      <c r="Y204" s="47">
        <v>368.84</v>
      </c>
      <c r="Z204" s="47">
        <v>370.24</v>
      </c>
      <c r="AA204" s="47">
        <v>369.53</v>
      </c>
      <c r="AB204" s="47">
        <v>369.71</v>
      </c>
      <c r="AC204" s="47">
        <v>370.66</v>
      </c>
      <c r="AD204" s="47">
        <v>369.24</v>
      </c>
    </row>
    <row r="205" spans="1:30" x14ac:dyDescent="0.3">
      <c r="A205" s="3">
        <v>1227</v>
      </c>
      <c r="B205" s="4" t="s">
        <v>201</v>
      </c>
      <c r="C205" s="48">
        <f t="shared" si="44"/>
        <v>100</v>
      </c>
      <c r="D205" s="48">
        <f t="shared" si="45"/>
        <v>99.79423868312756</v>
      </c>
      <c r="E205" s="48">
        <f t="shared" si="46"/>
        <v>109.6707818930041</v>
      </c>
      <c r="F205" s="48">
        <f t="shared" si="47"/>
        <v>109.46502057613168</v>
      </c>
      <c r="G205" s="48">
        <f t="shared" si="48"/>
        <v>109.6707818930041</v>
      </c>
      <c r="H205" s="48">
        <f t="shared" si="49"/>
        <v>109.87654320987653</v>
      </c>
      <c r="I205" s="48">
        <f t="shared" si="50"/>
        <v>109.6707818930041</v>
      </c>
      <c r="J205" s="49">
        <f t="shared" si="51"/>
        <v>100</v>
      </c>
      <c r="K205" s="49">
        <f t="shared" si="52"/>
        <v>99.977785182716872</v>
      </c>
      <c r="L205" s="49">
        <f t="shared" si="53"/>
        <v>99.511274019771193</v>
      </c>
      <c r="M205" s="49">
        <f t="shared" si="54"/>
        <v>99.489059202488065</v>
      </c>
      <c r="N205" s="49">
        <f t="shared" si="55"/>
        <v>99.522381428412757</v>
      </c>
      <c r="O205" s="49">
        <f t="shared" si="56"/>
        <v>99.666777740753076</v>
      </c>
      <c r="P205" s="49">
        <f t="shared" si="57"/>
        <v>99.666777740753076</v>
      </c>
      <c r="Q205" s="47">
        <v>4.8600000000000003</v>
      </c>
      <c r="R205" s="47">
        <v>4.8499999999999996</v>
      </c>
      <c r="S205" s="47">
        <v>5.33</v>
      </c>
      <c r="T205" s="47">
        <v>5.32</v>
      </c>
      <c r="U205" s="47">
        <v>5.33</v>
      </c>
      <c r="V205" s="47">
        <v>5.34</v>
      </c>
      <c r="W205" s="47">
        <v>5.33</v>
      </c>
      <c r="X205" s="47">
        <v>90.03</v>
      </c>
      <c r="Y205" s="47">
        <v>90.01</v>
      </c>
      <c r="Z205" s="47">
        <v>89.59</v>
      </c>
      <c r="AA205" s="47">
        <v>89.57</v>
      </c>
      <c r="AB205" s="47">
        <v>89.6</v>
      </c>
      <c r="AC205" s="47">
        <v>89.73</v>
      </c>
      <c r="AD205" s="47">
        <v>89.73</v>
      </c>
    </row>
    <row r="206" spans="1:30" x14ac:dyDescent="0.3">
      <c r="A206" s="3">
        <v>1228</v>
      </c>
      <c r="B206" s="4" t="s">
        <v>202</v>
      </c>
      <c r="C206" s="48">
        <f t="shared" si="44"/>
        <v>100</v>
      </c>
      <c r="D206" s="48">
        <f t="shared" si="45"/>
        <v>100</v>
      </c>
      <c r="E206" s="48">
        <f t="shared" si="46"/>
        <v>99.382716049382708</v>
      </c>
      <c r="F206" s="48">
        <f t="shared" si="47"/>
        <v>99.537037037037024</v>
      </c>
      <c r="G206" s="48">
        <f t="shared" si="48"/>
        <v>94.753086419753075</v>
      </c>
      <c r="H206" s="48">
        <f t="shared" si="49"/>
        <v>94.444444444444443</v>
      </c>
      <c r="I206" s="48">
        <f t="shared" si="50"/>
        <v>94.598765432098759</v>
      </c>
      <c r="J206" s="49">
        <f t="shared" si="51"/>
        <v>100</v>
      </c>
      <c r="K206" s="49">
        <f t="shared" si="52"/>
        <v>100.08221430528913</v>
      </c>
      <c r="L206" s="49">
        <f t="shared" si="53"/>
        <v>100.04384762948753</v>
      </c>
      <c r="M206" s="49">
        <f t="shared" si="54"/>
        <v>100.01644286105783</v>
      </c>
      <c r="N206" s="49">
        <f t="shared" si="55"/>
        <v>99.879419018909303</v>
      </c>
      <c r="O206" s="49">
        <f t="shared" si="56"/>
        <v>100.21375719375172</v>
      </c>
      <c r="P206" s="49">
        <f t="shared" si="57"/>
        <v>100.43299534118937</v>
      </c>
      <c r="Q206" s="47">
        <v>6.48</v>
      </c>
      <c r="R206" s="47">
        <v>6.48</v>
      </c>
      <c r="S206" s="47">
        <v>6.44</v>
      </c>
      <c r="T206" s="47">
        <v>6.45</v>
      </c>
      <c r="U206" s="47">
        <v>6.14</v>
      </c>
      <c r="V206" s="47">
        <v>6.12</v>
      </c>
      <c r="W206" s="47">
        <v>6.13</v>
      </c>
      <c r="X206" s="47">
        <v>182.45</v>
      </c>
      <c r="Y206" s="47">
        <v>182.6</v>
      </c>
      <c r="Z206" s="47">
        <v>182.53</v>
      </c>
      <c r="AA206" s="47">
        <v>182.48</v>
      </c>
      <c r="AB206" s="47">
        <v>182.23</v>
      </c>
      <c r="AC206" s="47">
        <v>182.84</v>
      </c>
      <c r="AD206" s="47">
        <v>183.24</v>
      </c>
    </row>
    <row r="207" spans="1:30" x14ac:dyDescent="0.3">
      <c r="A207" s="3">
        <v>1231</v>
      </c>
      <c r="B207" s="4" t="s">
        <v>203</v>
      </c>
      <c r="C207" s="48">
        <f t="shared" si="44"/>
        <v>100</v>
      </c>
      <c r="D207" s="48">
        <f t="shared" si="45"/>
        <v>99.938650306748457</v>
      </c>
      <c r="E207" s="48">
        <f t="shared" si="46"/>
        <v>101.59509202453985</v>
      </c>
      <c r="F207" s="48">
        <f t="shared" si="47"/>
        <v>101.41104294478527</v>
      </c>
      <c r="G207" s="48">
        <f t="shared" si="48"/>
        <v>99.877300613496928</v>
      </c>
      <c r="H207" s="48">
        <f t="shared" si="49"/>
        <v>99.877300613496928</v>
      </c>
      <c r="I207" s="48">
        <f t="shared" si="50"/>
        <v>100.18404907975459</v>
      </c>
      <c r="J207" s="49">
        <f t="shared" si="51"/>
        <v>100</v>
      </c>
      <c r="K207" s="49">
        <f t="shared" si="52"/>
        <v>99.955273947074161</v>
      </c>
      <c r="L207" s="49">
        <f t="shared" si="53"/>
        <v>99.627282892284754</v>
      </c>
      <c r="M207" s="49">
        <f t="shared" si="54"/>
        <v>99.604919865821842</v>
      </c>
      <c r="N207" s="49">
        <f t="shared" si="55"/>
        <v>99.746552366753633</v>
      </c>
      <c r="O207" s="49">
        <f t="shared" si="56"/>
        <v>100.77525158404771</v>
      </c>
      <c r="P207" s="49">
        <f t="shared" si="57"/>
        <v>100.7677972418934</v>
      </c>
      <c r="Q207" s="47">
        <v>16.3</v>
      </c>
      <c r="R207" s="47">
        <v>16.29</v>
      </c>
      <c r="S207" s="47">
        <v>16.559999999999999</v>
      </c>
      <c r="T207" s="47">
        <v>16.53</v>
      </c>
      <c r="U207" s="47">
        <v>16.28</v>
      </c>
      <c r="V207" s="47">
        <v>16.28</v>
      </c>
      <c r="W207" s="47">
        <v>16.329999999999998</v>
      </c>
      <c r="X207" s="47">
        <v>134.15</v>
      </c>
      <c r="Y207" s="47">
        <v>134.09</v>
      </c>
      <c r="Z207" s="47">
        <v>133.65</v>
      </c>
      <c r="AA207" s="47">
        <v>133.62</v>
      </c>
      <c r="AB207" s="47">
        <v>133.81</v>
      </c>
      <c r="AC207" s="47">
        <v>135.19</v>
      </c>
      <c r="AD207" s="47">
        <v>135.18</v>
      </c>
    </row>
    <row r="208" spans="1:30" x14ac:dyDescent="0.3">
      <c r="A208" s="3">
        <v>1232</v>
      </c>
      <c r="B208" s="4" t="s">
        <v>204</v>
      </c>
      <c r="C208" s="48">
        <f t="shared" si="44"/>
        <v>100</v>
      </c>
      <c r="D208" s="48">
        <f t="shared" si="45"/>
        <v>100</v>
      </c>
      <c r="E208" s="48">
        <f t="shared" si="46"/>
        <v>100</v>
      </c>
      <c r="F208" s="48">
        <f t="shared" si="47"/>
        <v>99.740259740259745</v>
      </c>
      <c r="G208" s="48">
        <f t="shared" si="48"/>
        <v>99.740259740259745</v>
      </c>
      <c r="H208" s="48">
        <f t="shared" si="49"/>
        <v>100.77922077922078</v>
      </c>
      <c r="I208" s="48">
        <f t="shared" si="50"/>
        <v>100.77922077922078</v>
      </c>
      <c r="J208" s="49">
        <f t="shared" si="51"/>
        <v>100</v>
      </c>
      <c r="K208" s="49">
        <f t="shared" si="52"/>
        <v>99.954944807389055</v>
      </c>
      <c r="L208" s="49">
        <f t="shared" si="53"/>
        <v>99.954944807389055</v>
      </c>
      <c r="M208" s="49">
        <f t="shared" si="54"/>
        <v>99.932417211083575</v>
      </c>
      <c r="N208" s="49">
        <f t="shared" si="55"/>
        <v>101.05879702635728</v>
      </c>
      <c r="O208" s="49">
        <f t="shared" si="56"/>
        <v>104.04370353683262</v>
      </c>
      <c r="P208" s="49">
        <f t="shared" si="57"/>
        <v>103.99864834422166</v>
      </c>
      <c r="Q208" s="47">
        <v>3.85</v>
      </c>
      <c r="R208" s="47">
        <v>3.85</v>
      </c>
      <c r="S208" s="47">
        <v>3.85</v>
      </c>
      <c r="T208" s="47">
        <v>3.84</v>
      </c>
      <c r="U208" s="47">
        <v>3.84</v>
      </c>
      <c r="V208" s="47">
        <v>3.88</v>
      </c>
      <c r="W208" s="47">
        <v>3.88</v>
      </c>
      <c r="X208" s="47">
        <v>88.78</v>
      </c>
      <c r="Y208" s="47">
        <v>88.74</v>
      </c>
      <c r="Z208" s="47">
        <v>88.74</v>
      </c>
      <c r="AA208" s="47">
        <v>88.72</v>
      </c>
      <c r="AB208" s="47">
        <v>89.72</v>
      </c>
      <c r="AC208" s="47">
        <v>92.37</v>
      </c>
      <c r="AD208" s="47">
        <v>92.33</v>
      </c>
    </row>
    <row r="209" spans="1:30" x14ac:dyDescent="0.3">
      <c r="A209" s="3">
        <v>1233</v>
      </c>
      <c r="B209" s="4" t="s">
        <v>205</v>
      </c>
      <c r="C209" s="48">
        <f t="shared" si="44"/>
        <v>100</v>
      </c>
      <c r="D209" s="48">
        <f t="shared" si="45"/>
        <v>110.85526315789474</v>
      </c>
      <c r="E209" s="48">
        <f t="shared" si="46"/>
        <v>117.26973684210526</v>
      </c>
      <c r="F209" s="48">
        <f t="shared" si="47"/>
        <v>117.26973684210526</v>
      </c>
      <c r="G209" s="48">
        <f t="shared" si="48"/>
        <v>115.29605263157895</v>
      </c>
      <c r="H209" s="48">
        <f t="shared" si="49"/>
        <v>115.46052631578947</v>
      </c>
      <c r="I209" s="48">
        <f t="shared" si="50"/>
        <v>116.94078947368421</v>
      </c>
      <c r="J209" s="49">
        <f t="shared" si="51"/>
        <v>100</v>
      </c>
      <c r="K209" s="49">
        <f t="shared" si="52"/>
        <v>99.307479224376735</v>
      </c>
      <c r="L209" s="49">
        <f t="shared" si="53"/>
        <v>98.915050784856874</v>
      </c>
      <c r="M209" s="49">
        <f t="shared" si="54"/>
        <v>98.89196675900277</v>
      </c>
      <c r="N209" s="49">
        <f t="shared" si="55"/>
        <v>99.561403508771932</v>
      </c>
      <c r="O209" s="49">
        <f t="shared" si="56"/>
        <v>107.29455216989842</v>
      </c>
      <c r="P209" s="49">
        <f t="shared" si="57"/>
        <v>107.15604801477377</v>
      </c>
      <c r="Q209" s="47">
        <v>6.08</v>
      </c>
      <c r="R209" s="47">
        <v>6.74</v>
      </c>
      <c r="S209" s="47">
        <v>7.13</v>
      </c>
      <c r="T209" s="47">
        <v>7.13</v>
      </c>
      <c r="U209" s="47">
        <v>7.01</v>
      </c>
      <c r="V209" s="47">
        <v>7.02</v>
      </c>
      <c r="W209" s="47">
        <v>7.11</v>
      </c>
      <c r="X209" s="47">
        <v>86.64</v>
      </c>
      <c r="Y209" s="47">
        <v>86.04</v>
      </c>
      <c r="Z209" s="47">
        <v>85.7</v>
      </c>
      <c r="AA209" s="47">
        <v>85.68</v>
      </c>
      <c r="AB209" s="47">
        <v>86.26</v>
      </c>
      <c r="AC209" s="47">
        <v>92.96</v>
      </c>
      <c r="AD209" s="47">
        <v>92.84</v>
      </c>
    </row>
    <row r="210" spans="1:30" x14ac:dyDescent="0.3">
      <c r="A210" s="3">
        <v>1234</v>
      </c>
      <c r="B210" s="4" t="s">
        <v>206</v>
      </c>
      <c r="C210" s="48">
        <f t="shared" si="44"/>
        <v>100.00000000000001</v>
      </c>
      <c r="D210" s="48">
        <f t="shared" si="45"/>
        <v>111.26516464471405</v>
      </c>
      <c r="E210" s="48">
        <f t="shared" si="46"/>
        <v>111.26516464471405</v>
      </c>
      <c r="F210" s="48">
        <f t="shared" si="47"/>
        <v>111.09185441941075</v>
      </c>
      <c r="G210" s="48">
        <f t="shared" si="48"/>
        <v>110.74523396880417</v>
      </c>
      <c r="H210" s="48">
        <f t="shared" si="49"/>
        <v>110.74523396880417</v>
      </c>
      <c r="I210" s="48">
        <f t="shared" si="50"/>
        <v>110.74523396880417</v>
      </c>
      <c r="J210" s="49">
        <f t="shared" si="51"/>
        <v>100</v>
      </c>
      <c r="K210" s="49">
        <f t="shared" si="52"/>
        <v>99.433198380566807</v>
      </c>
      <c r="L210" s="49">
        <f t="shared" si="53"/>
        <v>99.443319838056681</v>
      </c>
      <c r="M210" s="49">
        <f t="shared" si="54"/>
        <v>99.402834008097173</v>
      </c>
      <c r="N210" s="49">
        <f t="shared" si="55"/>
        <v>98.724696356275302</v>
      </c>
      <c r="O210" s="49">
        <f t="shared" si="56"/>
        <v>101.2246963562753</v>
      </c>
      <c r="P210" s="49">
        <f t="shared" si="57"/>
        <v>101.20445344129556</v>
      </c>
      <c r="Q210" s="47">
        <v>5.77</v>
      </c>
      <c r="R210" s="47">
        <v>6.42</v>
      </c>
      <c r="S210" s="47">
        <v>6.42</v>
      </c>
      <c r="T210" s="47">
        <v>6.41</v>
      </c>
      <c r="U210" s="47">
        <v>6.39</v>
      </c>
      <c r="V210" s="47">
        <v>6.39</v>
      </c>
      <c r="W210" s="47">
        <v>6.39</v>
      </c>
      <c r="X210" s="47">
        <v>98.8</v>
      </c>
      <c r="Y210" s="47">
        <v>98.24</v>
      </c>
      <c r="Z210" s="47">
        <v>98.25</v>
      </c>
      <c r="AA210" s="47">
        <v>98.21</v>
      </c>
      <c r="AB210" s="47">
        <v>97.54</v>
      </c>
      <c r="AC210" s="47">
        <v>100.01</v>
      </c>
      <c r="AD210" s="47">
        <v>99.99</v>
      </c>
    </row>
    <row r="211" spans="1:30" x14ac:dyDescent="0.3">
      <c r="A211" s="3">
        <v>1235</v>
      </c>
      <c r="B211" s="4" t="s">
        <v>207</v>
      </c>
      <c r="C211" s="48">
        <f t="shared" si="44"/>
        <v>100</v>
      </c>
      <c r="D211" s="48">
        <f t="shared" si="45"/>
        <v>100.73214285714286</v>
      </c>
      <c r="E211" s="48">
        <f t="shared" si="46"/>
        <v>101.10714285714286</v>
      </c>
      <c r="F211" s="48">
        <f t="shared" si="47"/>
        <v>101.25</v>
      </c>
      <c r="G211" s="48">
        <f t="shared" si="48"/>
        <v>101.82142857142857</v>
      </c>
      <c r="H211" s="48">
        <f t="shared" si="49"/>
        <v>101.85714285714286</v>
      </c>
      <c r="I211" s="48">
        <f t="shared" si="50"/>
        <v>101.30357142857143</v>
      </c>
      <c r="J211" s="49">
        <f t="shared" si="51"/>
        <v>100</v>
      </c>
      <c r="K211" s="49">
        <f t="shared" si="52"/>
        <v>99.929786659465279</v>
      </c>
      <c r="L211" s="49">
        <f t="shared" si="53"/>
        <v>99.902781528490408</v>
      </c>
      <c r="M211" s="49">
        <f t="shared" si="54"/>
        <v>99.854172292735612</v>
      </c>
      <c r="N211" s="49">
        <f t="shared" si="55"/>
        <v>99.792960662525857</v>
      </c>
      <c r="O211" s="49">
        <f t="shared" si="56"/>
        <v>101.24043568277972</v>
      </c>
      <c r="P211" s="49">
        <f t="shared" si="57"/>
        <v>100.95418129444593</v>
      </c>
      <c r="Q211" s="47">
        <v>56</v>
      </c>
      <c r="R211" s="47">
        <v>56.41</v>
      </c>
      <c r="S211" s="47">
        <v>56.62</v>
      </c>
      <c r="T211" s="47">
        <v>56.7</v>
      </c>
      <c r="U211" s="47">
        <v>57.02</v>
      </c>
      <c r="V211" s="47">
        <v>57.04</v>
      </c>
      <c r="W211" s="47">
        <v>56.73</v>
      </c>
      <c r="X211" s="47">
        <v>555.45000000000005</v>
      </c>
      <c r="Y211" s="47">
        <v>555.05999999999995</v>
      </c>
      <c r="Z211" s="47">
        <v>554.91</v>
      </c>
      <c r="AA211" s="47">
        <v>554.64</v>
      </c>
      <c r="AB211" s="47">
        <v>554.29999999999995</v>
      </c>
      <c r="AC211" s="47">
        <v>562.34</v>
      </c>
      <c r="AD211" s="47">
        <v>560.75</v>
      </c>
    </row>
    <row r="212" spans="1:30" x14ac:dyDescent="0.3">
      <c r="A212" s="3">
        <v>1238</v>
      </c>
      <c r="B212" s="4" t="s">
        <v>208</v>
      </c>
      <c r="C212" s="48">
        <f t="shared" si="44"/>
        <v>100</v>
      </c>
      <c r="D212" s="48">
        <f t="shared" si="45"/>
        <v>105.61797752808988</v>
      </c>
      <c r="E212" s="48">
        <f t="shared" si="46"/>
        <v>105.87726879861711</v>
      </c>
      <c r="F212" s="48">
        <f t="shared" si="47"/>
        <v>106.30942091616248</v>
      </c>
      <c r="G212" s="48">
        <f t="shared" si="48"/>
        <v>106.13656006914434</v>
      </c>
      <c r="H212" s="48">
        <f t="shared" si="49"/>
        <v>106.35263612791702</v>
      </c>
      <c r="I212" s="48">
        <f t="shared" si="50"/>
        <v>106.39585133967157</v>
      </c>
      <c r="J212" s="49">
        <f t="shared" si="51"/>
        <v>100</v>
      </c>
      <c r="K212" s="49">
        <f t="shared" si="52"/>
        <v>99.166468206715891</v>
      </c>
      <c r="L212" s="49">
        <f t="shared" si="53"/>
        <v>99.228387711359858</v>
      </c>
      <c r="M212" s="49">
        <f t="shared" si="54"/>
        <v>99.214098594903547</v>
      </c>
      <c r="N212" s="49">
        <f t="shared" si="55"/>
        <v>99.24743986663492</v>
      </c>
      <c r="O212" s="49">
        <f t="shared" si="56"/>
        <v>100.6668254346273</v>
      </c>
      <c r="P212" s="49">
        <f t="shared" si="57"/>
        <v>100.62872112407716</v>
      </c>
      <c r="Q212" s="47">
        <v>23.14</v>
      </c>
      <c r="R212" s="47">
        <v>24.44</v>
      </c>
      <c r="S212" s="47">
        <v>24.5</v>
      </c>
      <c r="T212" s="47">
        <v>24.6</v>
      </c>
      <c r="U212" s="47">
        <v>24.56</v>
      </c>
      <c r="V212" s="47">
        <v>24.61</v>
      </c>
      <c r="W212" s="47">
        <v>24.62</v>
      </c>
      <c r="X212" s="47">
        <v>209.95</v>
      </c>
      <c r="Y212" s="47">
        <v>208.2</v>
      </c>
      <c r="Z212" s="47">
        <v>208.33</v>
      </c>
      <c r="AA212" s="47">
        <v>208.3</v>
      </c>
      <c r="AB212" s="47">
        <v>208.37</v>
      </c>
      <c r="AC212" s="47">
        <v>211.35</v>
      </c>
      <c r="AD212" s="47">
        <v>211.27</v>
      </c>
    </row>
    <row r="213" spans="1:30" x14ac:dyDescent="0.3">
      <c r="A213" s="3">
        <v>1241</v>
      </c>
      <c r="B213" s="4" t="s">
        <v>209</v>
      </c>
      <c r="C213" s="48">
        <f t="shared" si="44"/>
        <v>100</v>
      </c>
      <c r="D213" s="48">
        <f t="shared" si="45"/>
        <v>106.80900173110216</v>
      </c>
      <c r="E213" s="48">
        <f t="shared" si="46"/>
        <v>107.90536641661859</v>
      </c>
      <c r="F213" s="48">
        <f t="shared" si="47"/>
        <v>108.13618003462204</v>
      </c>
      <c r="G213" s="48">
        <f t="shared" si="48"/>
        <v>108.65551067512983</v>
      </c>
      <c r="H213" s="48">
        <f t="shared" si="49"/>
        <v>108.94402769763417</v>
      </c>
      <c r="I213" s="48">
        <f t="shared" si="50"/>
        <v>108.59780727062898</v>
      </c>
      <c r="J213" s="49">
        <f t="shared" si="51"/>
        <v>100</v>
      </c>
      <c r="K213" s="49">
        <f t="shared" si="52"/>
        <v>99.505942048337573</v>
      </c>
      <c r="L213" s="49">
        <f t="shared" si="53"/>
        <v>99.514843993412569</v>
      </c>
      <c r="M213" s="49">
        <f t="shared" si="54"/>
        <v>99.488138158187567</v>
      </c>
      <c r="N213" s="49">
        <f t="shared" si="55"/>
        <v>99.479236213112571</v>
      </c>
      <c r="O213" s="49">
        <f t="shared" si="56"/>
        <v>99.479236213112571</v>
      </c>
      <c r="P213" s="49">
        <f t="shared" si="57"/>
        <v>99.385765789825086</v>
      </c>
      <c r="Q213" s="47">
        <v>17.329999999999998</v>
      </c>
      <c r="R213" s="47">
        <v>18.510000000000002</v>
      </c>
      <c r="S213" s="47">
        <v>18.7</v>
      </c>
      <c r="T213" s="47">
        <v>18.739999999999998</v>
      </c>
      <c r="U213" s="47">
        <v>18.829999999999998</v>
      </c>
      <c r="V213" s="47">
        <v>18.88</v>
      </c>
      <c r="W213" s="47">
        <v>18.82</v>
      </c>
      <c r="X213" s="47">
        <v>224.67</v>
      </c>
      <c r="Y213" s="47">
        <v>223.56</v>
      </c>
      <c r="Z213" s="47">
        <v>223.58</v>
      </c>
      <c r="AA213" s="47">
        <v>223.52</v>
      </c>
      <c r="AB213" s="47">
        <v>223.5</v>
      </c>
      <c r="AC213" s="47">
        <v>223.5</v>
      </c>
      <c r="AD213" s="47">
        <v>223.29</v>
      </c>
    </row>
    <row r="214" spans="1:30" x14ac:dyDescent="0.3">
      <c r="A214" s="3">
        <v>1242</v>
      </c>
      <c r="B214" s="4" t="s">
        <v>210</v>
      </c>
      <c r="C214" s="48">
        <f t="shared" si="44"/>
        <v>100</v>
      </c>
      <c r="D214" s="48">
        <f t="shared" si="45"/>
        <v>104.01606425702811</v>
      </c>
      <c r="E214" s="48">
        <f t="shared" si="46"/>
        <v>104.01606425702811</v>
      </c>
      <c r="F214" s="48">
        <f t="shared" si="47"/>
        <v>105.22088353413653</v>
      </c>
      <c r="G214" s="48">
        <f t="shared" si="48"/>
        <v>106.22489959839356</v>
      </c>
      <c r="H214" s="48">
        <f t="shared" si="49"/>
        <v>106.42570281124497</v>
      </c>
      <c r="I214" s="48">
        <f t="shared" si="50"/>
        <v>106.02409638554217</v>
      </c>
      <c r="J214" s="49">
        <f t="shared" si="51"/>
        <v>100</v>
      </c>
      <c r="K214" s="49">
        <f t="shared" si="52"/>
        <v>99.831882911392398</v>
      </c>
      <c r="L214" s="49">
        <f t="shared" si="53"/>
        <v>99.831882911392398</v>
      </c>
      <c r="M214" s="49">
        <f t="shared" si="54"/>
        <v>99.742879746835442</v>
      </c>
      <c r="N214" s="49">
        <f t="shared" si="55"/>
        <v>99.713212025316452</v>
      </c>
      <c r="O214" s="49">
        <f t="shared" si="56"/>
        <v>99.723101265822777</v>
      </c>
      <c r="P214" s="49">
        <f t="shared" si="57"/>
        <v>99.643987341772146</v>
      </c>
      <c r="Q214" s="47">
        <v>4.9800000000000004</v>
      </c>
      <c r="R214" s="47">
        <v>5.18</v>
      </c>
      <c r="S214" s="47">
        <v>5.18</v>
      </c>
      <c r="T214" s="47">
        <v>5.24</v>
      </c>
      <c r="U214" s="47">
        <v>5.29</v>
      </c>
      <c r="V214" s="47">
        <v>5.3</v>
      </c>
      <c r="W214" s="47">
        <v>5.28</v>
      </c>
      <c r="X214" s="47">
        <v>101.12</v>
      </c>
      <c r="Y214" s="47">
        <v>100.95</v>
      </c>
      <c r="Z214" s="47">
        <v>100.95</v>
      </c>
      <c r="AA214" s="47">
        <v>100.86</v>
      </c>
      <c r="AB214" s="47">
        <v>100.83</v>
      </c>
      <c r="AC214" s="47">
        <v>100.84</v>
      </c>
      <c r="AD214" s="47">
        <v>100.76</v>
      </c>
    </row>
    <row r="215" spans="1:30" x14ac:dyDescent="0.3">
      <c r="A215" s="3">
        <v>1243</v>
      </c>
      <c r="B215" s="4" t="s">
        <v>63</v>
      </c>
      <c r="C215" s="48">
        <f t="shared" si="44"/>
        <v>100</v>
      </c>
      <c r="D215" s="48">
        <f t="shared" si="45"/>
        <v>104.95662949194549</v>
      </c>
      <c r="E215" s="48">
        <f t="shared" si="46"/>
        <v>104.70879801734819</v>
      </c>
      <c r="F215" s="48">
        <f t="shared" si="47"/>
        <v>104.58488228004957</v>
      </c>
      <c r="G215" s="48">
        <f t="shared" si="48"/>
        <v>106.44361833952911</v>
      </c>
      <c r="H215" s="48">
        <f t="shared" si="49"/>
        <v>108.30235439900866</v>
      </c>
      <c r="I215" s="48">
        <f t="shared" si="50"/>
        <v>106.0718711276332</v>
      </c>
      <c r="J215" s="49">
        <f t="shared" si="51"/>
        <v>100</v>
      </c>
      <c r="K215" s="49">
        <f t="shared" si="52"/>
        <v>99.542381695267807</v>
      </c>
      <c r="L215" s="49">
        <f t="shared" si="53"/>
        <v>99.427977119084758</v>
      </c>
      <c r="M215" s="49">
        <f t="shared" si="54"/>
        <v>99.365574622984909</v>
      </c>
      <c r="N215" s="49">
        <f t="shared" si="55"/>
        <v>99.147165886635463</v>
      </c>
      <c r="O215" s="49">
        <f t="shared" si="56"/>
        <v>98.897555902236078</v>
      </c>
      <c r="P215" s="49">
        <f t="shared" si="57"/>
        <v>99.126365054602175</v>
      </c>
      <c r="Q215" s="47">
        <v>8.07</v>
      </c>
      <c r="R215" s="47">
        <v>8.4700000000000006</v>
      </c>
      <c r="S215" s="47">
        <v>8.4499999999999993</v>
      </c>
      <c r="T215" s="47">
        <v>8.44</v>
      </c>
      <c r="U215" s="47">
        <v>8.59</v>
      </c>
      <c r="V215" s="47">
        <v>8.74</v>
      </c>
      <c r="W215" s="47">
        <v>8.56</v>
      </c>
      <c r="X215" s="47">
        <v>96.15</v>
      </c>
      <c r="Y215" s="47">
        <v>95.71</v>
      </c>
      <c r="Z215" s="47">
        <v>95.6</v>
      </c>
      <c r="AA215" s="47">
        <v>95.54</v>
      </c>
      <c r="AB215" s="47">
        <v>95.33</v>
      </c>
      <c r="AC215" s="47">
        <v>95.09</v>
      </c>
      <c r="AD215" s="47">
        <v>95.31</v>
      </c>
    </row>
    <row r="216" spans="1:30" x14ac:dyDescent="0.3">
      <c r="A216" s="3">
        <v>1244</v>
      </c>
      <c r="B216" s="4" t="s">
        <v>211</v>
      </c>
      <c r="C216" s="48">
        <f t="shared" si="44"/>
        <v>100</v>
      </c>
      <c r="D216" s="48">
        <f t="shared" si="45"/>
        <v>101.07334525939177</v>
      </c>
      <c r="E216" s="48">
        <f t="shared" si="46"/>
        <v>101.07334525939177</v>
      </c>
      <c r="F216" s="48">
        <f t="shared" si="47"/>
        <v>101.07334525939177</v>
      </c>
      <c r="G216" s="48">
        <f t="shared" si="48"/>
        <v>101.07334525939177</v>
      </c>
      <c r="H216" s="48">
        <f t="shared" si="49"/>
        <v>101.07334525939177</v>
      </c>
      <c r="I216" s="48">
        <f t="shared" si="50"/>
        <v>101.43112701252237</v>
      </c>
      <c r="J216" s="49">
        <f t="shared" si="51"/>
        <v>100</v>
      </c>
      <c r="K216" s="49">
        <f t="shared" si="52"/>
        <v>99.472295514511885</v>
      </c>
      <c r="L216" s="49">
        <f t="shared" si="53"/>
        <v>99.450307827616541</v>
      </c>
      <c r="M216" s="49">
        <f t="shared" si="54"/>
        <v>99.384344766930525</v>
      </c>
      <c r="N216" s="49">
        <f t="shared" si="55"/>
        <v>99.296394019349165</v>
      </c>
      <c r="O216" s="49">
        <f t="shared" si="56"/>
        <v>99.252418645558492</v>
      </c>
      <c r="P216" s="49">
        <f t="shared" si="57"/>
        <v>99.12049252418646</v>
      </c>
      <c r="Q216" s="47">
        <v>5.59</v>
      </c>
      <c r="R216" s="47">
        <v>5.65</v>
      </c>
      <c r="S216" s="47">
        <v>5.65</v>
      </c>
      <c r="T216" s="47">
        <v>5.65</v>
      </c>
      <c r="U216" s="47">
        <v>5.65</v>
      </c>
      <c r="V216" s="47">
        <v>5.65</v>
      </c>
      <c r="W216" s="47">
        <v>5.67</v>
      </c>
      <c r="X216" s="47">
        <v>45.48</v>
      </c>
      <c r="Y216" s="47">
        <v>45.24</v>
      </c>
      <c r="Z216" s="47">
        <v>45.23</v>
      </c>
      <c r="AA216" s="47">
        <v>45.2</v>
      </c>
      <c r="AB216" s="47">
        <v>45.16</v>
      </c>
      <c r="AC216" s="47">
        <v>45.14</v>
      </c>
      <c r="AD216" s="47">
        <v>45.08</v>
      </c>
    </row>
    <row r="217" spans="1:30" x14ac:dyDescent="0.3">
      <c r="A217" s="3">
        <v>1245</v>
      </c>
      <c r="B217" s="4" t="s">
        <v>212</v>
      </c>
      <c r="C217" s="48">
        <f t="shared" si="44"/>
        <v>100</v>
      </c>
      <c r="D217" s="48">
        <f t="shared" si="45"/>
        <v>101.80995475113123</v>
      </c>
      <c r="E217" s="48">
        <f t="shared" si="46"/>
        <v>101.80995475113123</v>
      </c>
      <c r="F217" s="48">
        <f t="shared" si="47"/>
        <v>101.58371040723982</v>
      </c>
      <c r="G217" s="48">
        <f t="shared" si="48"/>
        <v>102.03619909502262</v>
      </c>
      <c r="H217" s="48">
        <f t="shared" si="49"/>
        <v>101.80995475113123</v>
      </c>
      <c r="I217" s="48">
        <f t="shared" si="50"/>
        <v>100.67873303167421</v>
      </c>
      <c r="J217" s="49">
        <f t="shared" si="51"/>
        <v>100</v>
      </c>
      <c r="K217" s="49">
        <f t="shared" si="52"/>
        <v>99.405940594059402</v>
      </c>
      <c r="L217" s="49">
        <f t="shared" si="53"/>
        <v>99.405940594059402</v>
      </c>
      <c r="M217" s="49">
        <f t="shared" si="54"/>
        <v>99.356435643564353</v>
      </c>
      <c r="N217" s="49">
        <f t="shared" si="55"/>
        <v>99.306930693069305</v>
      </c>
      <c r="O217" s="49">
        <f t="shared" si="56"/>
        <v>99.158415841584159</v>
      </c>
      <c r="P217" s="49">
        <f t="shared" si="57"/>
        <v>100</v>
      </c>
      <c r="Q217" s="47">
        <v>4.42</v>
      </c>
      <c r="R217" s="47">
        <v>4.5</v>
      </c>
      <c r="S217" s="47">
        <v>4.5</v>
      </c>
      <c r="T217" s="47">
        <v>4.49</v>
      </c>
      <c r="U217" s="47">
        <v>4.51</v>
      </c>
      <c r="V217" s="47">
        <v>4.5</v>
      </c>
      <c r="W217" s="47">
        <v>4.45</v>
      </c>
      <c r="X217" s="47">
        <v>20.2</v>
      </c>
      <c r="Y217" s="47">
        <v>20.079999999999998</v>
      </c>
      <c r="Z217" s="47">
        <v>20.079999999999998</v>
      </c>
      <c r="AA217" s="47">
        <v>20.07</v>
      </c>
      <c r="AB217" s="47">
        <v>20.059999999999999</v>
      </c>
      <c r="AC217" s="47">
        <v>20.03</v>
      </c>
      <c r="AD217" s="47">
        <v>20.2</v>
      </c>
    </row>
    <row r="218" spans="1:30" x14ac:dyDescent="0.3">
      <c r="A218" s="3">
        <v>1246</v>
      </c>
      <c r="B218" s="4" t="s">
        <v>213</v>
      </c>
      <c r="C218" s="48">
        <f t="shared" si="44"/>
        <v>100</v>
      </c>
      <c r="D218" s="48">
        <f t="shared" si="45"/>
        <v>98.98989898989899</v>
      </c>
      <c r="E218" s="48">
        <f t="shared" si="46"/>
        <v>99.278499278499282</v>
      </c>
      <c r="F218" s="48">
        <f t="shared" si="47"/>
        <v>99.278499278499282</v>
      </c>
      <c r="G218" s="48">
        <f t="shared" si="48"/>
        <v>95.526695526695534</v>
      </c>
      <c r="H218" s="48">
        <f t="shared" si="49"/>
        <v>96.103896103896105</v>
      </c>
      <c r="I218" s="48">
        <f t="shared" si="50"/>
        <v>96.68109668109669</v>
      </c>
      <c r="J218" s="49">
        <f t="shared" si="51"/>
        <v>100</v>
      </c>
      <c r="K218" s="49">
        <f t="shared" si="52"/>
        <v>99.081081081081066</v>
      </c>
      <c r="L218" s="49">
        <f t="shared" si="53"/>
        <v>98.972972972972954</v>
      </c>
      <c r="M218" s="49">
        <f t="shared" si="54"/>
        <v>98.86486486486487</v>
      </c>
      <c r="N218" s="49">
        <f t="shared" si="55"/>
        <v>101.83783783783784</v>
      </c>
      <c r="O218" s="49">
        <f t="shared" si="56"/>
        <v>101.40540540540542</v>
      </c>
      <c r="P218" s="49">
        <f t="shared" si="57"/>
        <v>101.08108108108108</v>
      </c>
      <c r="Q218" s="47">
        <v>6.93</v>
      </c>
      <c r="R218" s="47">
        <v>6.86</v>
      </c>
      <c r="S218" s="47">
        <v>6.88</v>
      </c>
      <c r="T218" s="47">
        <v>6.88</v>
      </c>
      <c r="U218" s="47">
        <v>6.62</v>
      </c>
      <c r="V218" s="47">
        <v>6.66</v>
      </c>
      <c r="W218" s="47">
        <v>6.7</v>
      </c>
      <c r="X218" s="47">
        <v>18.5</v>
      </c>
      <c r="Y218" s="47">
        <v>18.329999999999998</v>
      </c>
      <c r="Z218" s="47">
        <v>18.309999999999999</v>
      </c>
      <c r="AA218" s="47">
        <v>18.29</v>
      </c>
      <c r="AB218" s="47">
        <v>18.84</v>
      </c>
      <c r="AC218" s="47">
        <v>18.760000000000002</v>
      </c>
      <c r="AD218" s="47">
        <v>18.7</v>
      </c>
    </row>
    <row r="219" spans="1:30" x14ac:dyDescent="0.3">
      <c r="A219" s="3">
        <v>1247</v>
      </c>
      <c r="B219" s="4" t="s">
        <v>214</v>
      </c>
      <c r="C219" s="48">
        <f t="shared" si="44"/>
        <v>99.999999999999986</v>
      </c>
      <c r="D219" s="48">
        <f t="shared" si="45"/>
        <v>99.999999999999986</v>
      </c>
      <c r="E219" s="48">
        <f t="shared" si="46"/>
        <v>99.82547993019196</v>
      </c>
      <c r="F219" s="48">
        <f t="shared" si="47"/>
        <v>99.650959860383935</v>
      </c>
      <c r="G219" s="48">
        <f t="shared" si="48"/>
        <v>99.82547993019196</v>
      </c>
      <c r="H219" s="48">
        <f t="shared" si="49"/>
        <v>96.684118673647461</v>
      </c>
      <c r="I219" s="48">
        <f t="shared" si="50"/>
        <v>96.684118673647461</v>
      </c>
      <c r="J219" s="49">
        <f t="shared" si="51"/>
        <v>100</v>
      </c>
      <c r="K219" s="49">
        <f t="shared" si="52"/>
        <v>99.663461538461533</v>
      </c>
      <c r="L219" s="49">
        <f t="shared" si="53"/>
        <v>99.543269230769226</v>
      </c>
      <c r="M219" s="49">
        <f t="shared" si="54"/>
        <v>99.375</v>
      </c>
      <c r="N219" s="49">
        <f t="shared" si="55"/>
        <v>99.302884615384613</v>
      </c>
      <c r="O219" s="49">
        <f t="shared" si="56"/>
        <v>101.82692307692308</v>
      </c>
      <c r="P219" s="49">
        <f t="shared" si="57"/>
        <v>101.73076923076923</v>
      </c>
      <c r="Q219" s="47">
        <v>5.73</v>
      </c>
      <c r="R219" s="47">
        <v>5.73</v>
      </c>
      <c r="S219" s="47">
        <v>5.72</v>
      </c>
      <c r="T219" s="47">
        <v>5.71</v>
      </c>
      <c r="U219" s="47">
        <v>5.72</v>
      </c>
      <c r="V219" s="47">
        <v>5.54</v>
      </c>
      <c r="W219" s="47">
        <v>5.54</v>
      </c>
      <c r="X219" s="47">
        <v>41.6</v>
      </c>
      <c r="Y219" s="47">
        <v>41.46</v>
      </c>
      <c r="Z219" s="47">
        <v>41.41</v>
      </c>
      <c r="AA219" s="47">
        <v>41.34</v>
      </c>
      <c r="AB219" s="47">
        <v>41.31</v>
      </c>
      <c r="AC219" s="47">
        <v>42.36</v>
      </c>
      <c r="AD219" s="47">
        <v>42.32</v>
      </c>
    </row>
    <row r="220" spans="1:30" x14ac:dyDescent="0.3">
      <c r="A220" s="3">
        <v>1251</v>
      </c>
      <c r="B220" s="4" t="s">
        <v>215</v>
      </c>
      <c r="C220" s="48">
        <f t="shared" si="44"/>
        <v>100</v>
      </c>
      <c r="D220" s="48">
        <f t="shared" si="45"/>
        <v>105.14619883040935</v>
      </c>
      <c r="E220" s="48">
        <f t="shared" si="46"/>
        <v>105.02923976608186</v>
      </c>
      <c r="F220" s="48">
        <f t="shared" si="47"/>
        <v>105.14619883040935</v>
      </c>
      <c r="G220" s="48">
        <f t="shared" si="48"/>
        <v>105.14619883040935</v>
      </c>
      <c r="H220" s="48">
        <f t="shared" si="49"/>
        <v>105.96491228070174</v>
      </c>
      <c r="I220" s="48">
        <f t="shared" si="50"/>
        <v>105.14619883040935</v>
      </c>
      <c r="J220" s="49">
        <f t="shared" si="51"/>
        <v>100</v>
      </c>
      <c r="K220" s="49">
        <f t="shared" si="52"/>
        <v>99.767154533358678</v>
      </c>
      <c r="L220" s="49">
        <f t="shared" si="53"/>
        <v>99.7956662231515</v>
      </c>
      <c r="M220" s="49">
        <f t="shared" si="54"/>
        <v>99.74339479186466</v>
      </c>
      <c r="N220" s="49">
        <f t="shared" si="55"/>
        <v>99.75765063676107</v>
      </c>
      <c r="O220" s="49">
        <f t="shared" si="56"/>
        <v>101.18323512640183</v>
      </c>
      <c r="P220" s="49">
        <f t="shared" si="57"/>
        <v>101.3162896787683</v>
      </c>
      <c r="Q220" s="47">
        <v>8.5500000000000007</v>
      </c>
      <c r="R220" s="47">
        <v>8.99</v>
      </c>
      <c r="S220" s="47">
        <v>8.98</v>
      </c>
      <c r="T220" s="47">
        <v>8.99</v>
      </c>
      <c r="U220" s="47">
        <v>8.99</v>
      </c>
      <c r="V220" s="47">
        <v>9.06</v>
      </c>
      <c r="W220" s="47">
        <v>8.99</v>
      </c>
      <c r="X220" s="47">
        <v>210.44</v>
      </c>
      <c r="Y220" s="47">
        <v>209.95</v>
      </c>
      <c r="Z220" s="47">
        <v>210.01</v>
      </c>
      <c r="AA220" s="47">
        <v>209.9</v>
      </c>
      <c r="AB220" s="47">
        <v>209.93</v>
      </c>
      <c r="AC220" s="47">
        <v>212.93</v>
      </c>
      <c r="AD220" s="47">
        <v>213.21</v>
      </c>
    </row>
    <row r="221" spans="1:30" x14ac:dyDescent="0.3">
      <c r="A221" s="3">
        <v>1252</v>
      </c>
      <c r="B221" s="4" t="s">
        <v>216</v>
      </c>
      <c r="C221" s="48">
        <f t="shared" si="44"/>
        <v>100</v>
      </c>
      <c r="D221" s="48">
        <f t="shared" si="45"/>
        <v>103.62903225806451</v>
      </c>
      <c r="E221" s="48">
        <f t="shared" si="46"/>
        <v>103.62903225806451</v>
      </c>
      <c r="F221" s="48">
        <f t="shared" si="47"/>
        <v>103.62903225806451</v>
      </c>
      <c r="G221" s="48">
        <f t="shared" si="48"/>
        <v>103.62903225806451</v>
      </c>
      <c r="H221" s="48">
        <f t="shared" si="49"/>
        <v>103.22580645161291</v>
      </c>
      <c r="I221" s="48">
        <f t="shared" si="50"/>
        <v>105.24193548387098</v>
      </c>
      <c r="J221" s="49">
        <f t="shared" si="51"/>
        <v>100</v>
      </c>
      <c r="K221" s="49">
        <f t="shared" si="52"/>
        <v>99.905341446923586</v>
      </c>
      <c r="L221" s="49">
        <f t="shared" si="53"/>
        <v>99.959432048681535</v>
      </c>
      <c r="M221" s="49">
        <f t="shared" si="54"/>
        <v>99.878296146044619</v>
      </c>
      <c r="N221" s="49">
        <f t="shared" si="55"/>
        <v>99.932386747802582</v>
      </c>
      <c r="O221" s="49">
        <f t="shared" si="56"/>
        <v>99.878296146044619</v>
      </c>
      <c r="P221" s="49">
        <f t="shared" si="57"/>
        <v>100.05409060175793</v>
      </c>
      <c r="Q221" s="47">
        <v>2.48</v>
      </c>
      <c r="R221" s="47">
        <v>2.57</v>
      </c>
      <c r="S221" s="47">
        <v>2.57</v>
      </c>
      <c r="T221" s="47">
        <v>2.57</v>
      </c>
      <c r="U221" s="47">
        <v>2.57</v>
      </c>
      <c r="V221" s="47">
        <v>2.56</v>
      </c>
      <c r="W221" s="47">
        <v>2.61</v>
      </c>
      <c r="X221" s="47">
        <v>73.95</v>
      </c>
      <c r="Y221" s="47">
        <v>73.88</v>
      </c>
      <c r="Z221" s="47">
        <v>73.92</v>
      </c>
      <c r="AA221" s="47">
        <v>73.86</v>
      </c>
      <c r="AB221" s="47">
        <v>73.900000000000006</v>
      </c>
      <c r="AC221" s="47">
        <v>73.86</v>
      </c>
      <c r="AD221" s="47">
        <v>73.989999999999995</v>
      </c>
    </row>
    <row r="222" spans="1:30" x14ac:dyDescent="0.3">
      <c r="A222" s="3">
        <v>1253</v>
      </c>
      <c r="B222" s="4" t="s">
        <v>217</v>
      </c>
      <c r="C222" s="48">
        <f t="shared" si="44"/>
        <v>100</v>
      </c>
      <c r="D222" s="48">
        <f t="shared" si="45"/>
        <v>103.34630350194553</v>
      </c>
      <c r="E222" s="48">
        <f t="shared" si="46"/>
        <v>103.38521400778211</v>
      </c>
      <c r="F222" s="48">
        <f t="shared" si="47"/>
        <v>103.54085603112841</v>
      </c>
      <c r="G222" s="48">
        <f t="shared" si="48"/>
        <v>103.57976653696498</v>
      </c>
      <c r="H222" s="48">
        <f t="shared" si="49"/>
        <v>104.39688715953308</v>
      </c>
      <c r="I222" s="48">
        <f t="shared" si="50"/>
        <v>104.31906614785993</v>
      </c>
      <c r="J222" s="49">
        <f t="shared" si="51"/>
        <v>100</v>
      </c>
      <c r="K222" s="49">
        <f t="shared" si="52"/>
        <v>99.378137409155599</v>
      </c>
      <c r="L222" s="49">
        <f t="shared" si="53"/>
        <v>99.393122049898849</v>
      </c>
      <c r="M222" s="49">
        <f t="shared" si="54"/>
        <v>99.602907020304187</v>
      </c>
      <c r="N222" s="49">
        <f t="shared" si="55"/>
        <v>99.625383981419048</v>
      </c>
      <c r="O222" s="49">
        <f t="shared" si="56"/>
        <v>99.100921555405719</v>
      </c>
      <c r="P222" s="49">
        <f t="shared" si="57"/>
        <v>99.063459953547621</v>
      </c>
      <c r="Q222" s="47">
        <v>25.7</v>
      </c>
      <c r="R222" s="47">
        <v>26.56</v>
      </c>
      <c r="S222" s="47">
        <v>26.57</v>
      </c>
      <c r="T222" s="47">
        <v>26.61</v>
      </c>
      <c r="U222" s="47">
        <v>26.62</v>
      </c>
      <c r="V222" s="47">
        <v>26.83</v>
      </c>
      <c r="W222" s="47">
        <v>26.81</v>
      </c>
      <c r="X222" s="47">
        <v>133.47</v>
      </c>
      <c r="Y222" s="47">
        <v>132.63999999999999</v>
      </c>
      <c r="Z222" s="47">
        <v>132.66</v>
      </c>
      <c r="AA222" s="47">
        <v>132.94</v>
      </c>
      <c r="AB222" s="47">
        <v>132.97</v>
      </c>
      <c r="AC222" s="47">
        <v>132.27000000000001</v>
      </c>
      <c r="AD222" s="47">
        <v>132.22</v>
      </c>
    </row>
    <row r="223" spans="1:30" x14ac:dyDescent="0.3">
      <c r="A223" s="3">
        <v>1256</v>
      </c>
      <c r="B223" s="4" t="s">
        <v>218</v>
      </c>
      <c r="C223" s="48">
        <f t="shared" si="44"/>
        <v>100</v>
      </c>
      <c r="D223" s="48">
        <f t="shared" si="45"/>
        <v>100.31923383878691</v>
      </c>
      <c r="E223" s="48">
        <f t="shared" si="46"/>
        <v>100.39904229848365</v>
      </c>
      <c r="F223" s="48">
        <f t="shared" si="47"/>
        <v>100.95770151636074</v>
      </c>
      <c r="G223" s="48">
        <f t="shared" si="48"/>
        <v>101.03750997605746</v>
      </c>
      <c r="H223" s="48">
        <f t="shared" si="49"/>
        <v>101.59616919393456</v>
      </c>
      <c r="I223" s="48">
        <f t="shared" si="50"/>
        <v>98.004788507581807</v>
      </c>
      <c r="J223" s="49">
        <f t="shared" si="51"/>
        <v>100</v>
      </c>
      <c r="K223" s="49">
        <f t="shared" si="52"/>
        <v>99.818276220145378</v>
      </c>
      <c r="L223" s="49">
        <f t="shared" si="53"/>
        <v>99.792315680166141</v>
      </c>
      <c r="M223" s="49">
        <f t="shared" si="54"/>
        <v>99.610591900311505</v>
      </c>
      <c r="N223" s="49">
        <f t="shared" si="55"/>
        <v>99.558670820353058</v>
      </c>
      <c r="O223" s="49">
        <f t="shared" si="56"/>
        <v>99.169262720664591</v>
      </c>
      <c r="P223" s="49">
        <f t="shared" si="57"/>
        <v>102.10280373831775</v>
      </c>
      <c r="Q223" s="47">
        <v>12.53</v>
      </c>
      <c r="R223" s="47">
        <v>12.57</v>
      </c>
      <c r="S223" s="47">
        <v>12.58</v>
      </c>
      <c r="T223" s="47">
        <v>12.65</v>
      </c>
      <c r="U223" s="47">
        <v>12.66</v>
      </c>
      <c r="V223" s="47">
        <v>12.73</v>
      </c>
      <c r="W223" s="47">
        <v>12.28</v>
      </c>
      <c r="X223" s="47">
        <v>38.520000000000003</v>
      </c>
      <c r="Y223" s="47">
        <v>38.450000000000003</v>
      </c>
      <c r="Z223" s="47">
        <v>38.44</v>
      </c>
      <c r="AA223" s="47">
        <v>38.369999999999997</v>
      </c>
      <c r="AB223" s="47">
        <v>38.35</v>
      </c>
      <c r="AC223" s="47">
        <v>38.200000000000003</v>
      </c>
      <c r="AD223" s="47">
        <v>39.33</v>
      </c>
    </row>
    <row r="224" spans="1:30" x14ac:dyDescent="0.3">
      <c r="A224" s="3">
        <v>1259</v>
      </c>
      <c r="B224" s="4" t="s">
        <v>219</v>
      </c>
      <c r="C224" s="48">
        <f t="shared" si="44"/>
        <v>100</v>
      </c>
      <c r="D224" s="48">
        <f t="shared" si="45"/>
        <v>99.578059071729953</v>
      </c>
      <c r="E224" s="48">
        <f t="shared" si="46"/>
        <v>99.578059071729953</v>
      </c>
      <c r="F224" s="48">
        <f t="shared" si="47"/>
        <v>99.578059071729953</v>
      </c>
      <c r="G224" s="48">
        <f t="shared" si="48"/>
        <v>99.789029535864984</v>
      </c>
      <c r="H224" s="48">
        <f t="shared" si="49"/>
        <v>99.367088607594937</v>
      </c>
      <c r="I224" s="48">
        <f t="shared" si="50"/>
        <v>97.046413502109687</v>
      </c>
      <c r="J224" s="49">
        <f t="shared" si="51"/>
        <v>100</v>
      </c>
      <c r="K224" s="49">
        <f t="shared" si="52"/>
        <v>99.77341389728096</v>
      </c>
      <c r="L224" s="49">
        <f t="shared" si="53"/>
        <v>99.77341389728096</v>
      </c>
      <c r="M224" s="49">
        <f t="shared" si="54"/>
        <v>99.77341389728096</v>
      </c>
      <c r="N224" s="49">
        <f t="shared" si="55"/>
        <v>100.07552870090635</v>
      </c>
      <c r="O224" s="49">
        <f t="shared" si="56"/>
        <v>99.924471299093653</v>
      </c>
      <c r="P224" s="49">
        <f t="shared" si="57"/>
        <v>101.96374622356495</v>
      </c>
      <c r="Q224" s="47">
        <v>4.74</v>
      </c>
      <c r="R224" s="47">
        <v>4.72</v>
      </c>
      <c r="S224" s="47">
        <v>4.72</v>
      </c>
      <c r="T224" s="47">
        <v>4.72</v>
      </c>
      <c r="U224" s="47">
        <v>4.7300000000000004</v>
      </c>
      <c r="V224" s="47">
        <v>4.71</v>
      </c>
      <c r="W224" s="47">
        <v>4.5999999999999996</v>
      </c>
      <c r="X224" s="47">
        <v>13.24</v>
      </c>
      <c r="Y224" s="47">
        <v>13.21</v>
      </c>
      <c r="Z224" s="47">
        <v>13.21</v>
      </c>
      <c r="AA224" s="47">
        <v>13.21</v>
      </c>
      <c r="AB224" s="47">
        <v>13.25</v>
      </c>
      <c r="AC224" s="47">
        <v>13.23</v>
      </c>
      <c r="AD224" s="47">
        <v>13.5</v>
      </c>
    </row>
    <row r="225" spans="1:30" x14ac:dyDescent="0.3">
      <c r="A225" s="3">
        <v>1260</v>
      </c>
      <c r="B225" s="4" t="s">
        <v>220</v>
      </c>
      <c r="C225" s="48">
        <f t="shared" si="44"/>
        <v>100</v>
      </c>
      <c r="D225" s="48">
        <f t="shared" si="45"/>
        <v>99.804369090316271</v>
      </c>
      <c r="E225" s="48">
        <f t="shared" si="46"/>
        <v>99.771763938702307</v>
      </c>
      <c r="F225" s="48">
        <f t="shared" si="47"/>
        <v>99.869579393544171</v>
      </c>
      <c r="G225" s="48">
        <f t="shared" si="48"/>
        <v>99.934789696772086</v>
      </c>
      <c r="H225" s="48">
        <f t="shared" si="49"/>
        <v>99.836974241930221</v>
      </c>
      <c r="I225" s="48">
        <f t="shared" si="50"/>
        <v>99.902184545158136</v>
      </c>
      <c r="J225" s="49">
        <f t="shared" si="51"/>
        <v>100</v>
      </c>
      <c r="K225" s="49">
        <f t="shared" si="52"/>
        <v>99.874749498997986</v>
      </c>
      <c r="L225" s="49">
        <f t="shared" si="53"/>
        <v>99.874749498997986</v>
      </c>
      <c r="M225" s="49">
        <f t="shared" si="54"/>
        <v>99.69939879759518</v>
      </c>
      <c r="N225" s="49">
        <f t="shared" si="55"/>
        <v>99.69939879759518</v>
      </c>
      <c r="O225" s="49">
        <f t="shared" si="56"/>
        <v>99.599198396793582</v>
      </c>
      <c r="P225" s="49">
        <f t="shared" si="57"/>
        <v>101.02705410821643</v>
      </c>
      <c r="Q225" s="47">
        <v>30.67</v>
      </c>
      <c r="R225" s="47">
        <v>30.61</v>
      </c>
      <c r="S225" s="47">
        <v>30.6</v>
      </c>
      <c r="T225" s="47">
        <v>30.63</v>
      </c>
      <c r="U225" s="47">
        <v>30.65</v>
      </c>
      <c r="V225" s="47">
        <v>30.62</v>
      </c>
      <c r="W225" s="47">
        <v>30.64</v>
      </c>
      <c r="X225" s="47">
        <v>39.92</v>
      </c>
      <c r="Y225" s="47">
        <v>39.869999999999997</v>
      </c>
      <c r="Z225" s="47">
        <v>39.869999999999997</v>
      </c>
      <c r="AA225" s="47">
        <v>39.799999999999997</v>
      </c>
      <c r="AB225" s="47">
        <v>39.799999999999997</v>
      </c>
      <c r="AC225" s="47">
        <v>39.76</v>
      </c>
      <c r="AD225" s="47">
        <v>40.33</v>
      </c>
    </row>
    <row r="226" spans="1:30" x14ac:dyDescent="0.3">
      <c r="A226" s="3">
        <v>1263</v>
      </c>
      <c r="B226" s="4" t="s">
        <v>221</v>
      </c>
      <c r="C226" s="48">
        <f t="shared" si="44"/>
        <v>100</v>
      </c>
      <c r="D226" s="48">
        <f t="shared" si="45"/>
        <v>103.22421855771597</v>
      </c>
      <c r="E226" s="48">
        <f t="shared" si="46"/>
        <v>103.93797686438592</v>
      </c>
      <c r="F226" s="48">
        <f t="shared" si="47"/>
        <v>104.11026335220279</v>
      </c>
      <c r="G226" s="48">
        <f t="shared" si="48"/>
        <v>104.40561161703174</v>
      </c>
      <c r="H226" s="48">
        <f t="shared" si="49"/>
        <v>104.47944868323899</v>
      </c>
      <c r="I226" s="48">
        <f t="shared" si="50"/>
        <v>104.5040610386414</v>
      </c>
      <c r="J226" s="49">
        <f t="shared" si="51"/>
        <v>100</v>
      </c>
      <c r="K226" s="49">
        <f t="shared" si="52"/>
        <v>100.02605184316791</v>
      </c>
      <c r="L226" s="49">
        <f t="shared" si="53"/>
        <v>100</v>
      </c>
      <c r="M226" s="49">
        <f t="shared" si="54"/>
        <v>99.926186444357597</v>
      </c>
      <c r="N226" s="49">
        <f t="shared" si="55"/>
        <v>99.917502496634967</v>
      </c>
      <c r="O226" s="49">
        <f t="shared" si="56"/>
        <v>99.900134601189706</v>
      </c>
      <c r="P226" s="49">
        <f t="shared" si="57"/>
        <v>99.826321045547303</v>
      </c>
      <c r="Q226" s="47">
        <v>40.630000000000003</v>
      </c>
      <c r="R226" s="47">
        <v>41.94</v>
      </c>
      <c r="S226" s="47">
        <v>42.23</v>
      </c>
      <c r="T226" s="47">
        <v>42.3</v>
      </c>
      <c r="U226" s="47">
        <v>42.42</v>
      </c>
      <c r="V226" s="47">
        <v>42.45</v>
      </c>
      <c r="W226" s="47">
        <v>42.46</v>
      </c>
      <c r="X226" s="47">
        <v>230.31</v>
      </c>
      <c r="Y226" s="47">
        <v>230.37</v>
      </c>
      <c r="Z226" s="47">
        <v>230.31</v>
      </c>
      <c r="AA226" s="47">
        <v>230.14</v>
      </c>
      <c r="AB226" s="47">
        <v>230.12</v>
      </c>
      <c r="AC226" s="47">
        <v>230.08</v>
      </c>
      <c r="AD226" s="47">
        <v>229.91</v>
      </c>
    </row>
    <row r="227" spans="1:30" x14ac:dyDescent="0.3">
      <c r="A227" s="3">
        <v>1264</v>
      </c>
      <c r="B227" s="4" t="s">
        <v>222</v>
      </c>
      <c r="C227" s="48">
        <f t="shared" si="44"/>
        <v>100</v>
      </c>
      <c r="D227" s="48">
        <f t="shared" si="45"/>
        <v>99.608865710560622</v>
      </c>
      <c r="E227" s="48">
        <f t="shared" si="46"/>
        <v>99.608865710560622</v>
      </c>
      <c r="F227" s="48">
        <f t="shared" si="47"/>
        <v>99.478487614080834</v>
      </c>
      <c r="G227" s="48">
        <f t="shared" si="48"/>
        <v>99.608865710560622</v>
      </c>
      <c r="H227" s="48">
        <f t="shared" si="49"/>
        <v>100.13037809647979</v>
      </c>
      <c r="I227" s="48">
        <f t="shared" si="50"/>
        <v>98.956975228161667</v>
      </c>
      <c r="J227" s="49">
        <f t="shared" si="51"/>
        <v>100</v>
      </c>
      <c r="K227" s="49">
        <f t="shared" si="52"/>
        <v>99.791666666666657</v>
      </c>
      <c r="L227" s="49">
        <f t="shared" si="53"/>
        <v>99.791666666666657</v>
      </c>
      <c r="M227" s="49">
        <f t="shared" si="54"/>
        <v>99.791666666666657</v>
      </c>
      <c r="N227" s="49">
        <f t="shared" si="55"/>
        <v>99.861111111111114</v>
      </c>
      <c r="O227" s="49">
        <f t="shared" si="56"/>
        <v>99.583333333333329</v>
      </c>
      <c r="P227" s="49">
        <f t="shared" si="57"/>
        <v>103.26388888888889</v>
      </c>
      <c r="Q227" s="47">
        <v>7.67</v>
      </c>
      <c r="R227" s="47">
        <v>7.64</v>
      </c>
      <c r="S227" s="47">
        <v>7.64</v>
      </c>
      <c r="T227" s="47">
        <v>7.63</v>
      </c>
      <c r="U227" s="47">
        <v>7.64</v>
      </c>
      <c r="V227" s="47">
        <v>7.68</v>
      </c>
      <c r="W227" s="47">
        <v>7.59</v>
      </c>
      <c r="X227" s="47">
        <v>14.4</v>
      </c>
      <c r="Y227" s="47">
        <v>14.37</v>
      </c>
      <c r="Z227" s="47">
        <v>14.37</v>
      </c>
      <c r="AA227" s="47">
        <v>14.37</v>
      </c>
      <c r="AB227" s="47">
        <v>14.38</v>
      </c>
      <c r="AC227" s="47">
        <v>14.34</v>
      </c>
      <c r="AD227" s="47">
        <v>14.87</v>
      </c>
    </row>
    <row r="228" spans="1:30" x14ac:dyDescent="0.3">
      <c r="A228" s="3">
        <v>1265</v>
      </c>
      <c r="B228" s="4" t="s">
        <v>223</v>
      </c>
      <c r="C228" s="48">
        <f t="shared" si="44"/>
        <v>100</v>
      </c>
      <c r="D228" s="48">
        <f t="shared" si="45"/>
        <v>97.368421052631575</v>
      </c>
      <c r="E228" s="48">
        <f t="shared" si="46"/>
        <v>97.368421052631575</v>
      </c>
      <c r="F228" s="48">
        <f t="shared" si="47"/>
        <v>97.368421052631575</v>
      </c>
      <c r="G228" s="48">
        <f t="shared" si="48"/>
        <v>97.368421052631575</v>
      </c>
      <c r="H228" s="48">
        <f t="shared" si="49"/>
        <v>90.78947368421052</v>
      </c>
      <c r="I228" s="48">
        <f t="shared" si="50"/>
        <v>89.473684210526315</v>
      </c>
      <c r="J228" s="49">
        <f t="shared" si="51"/>
        <v>100</v>
      </c>
      <c r="K228" s="49">
        <f t="shared" si="52"/>
        <v>106.25</v>
      </c>
      <c r="L228" s="49">
        <f t="shared" si="53"/>
        <v>106.25</v>
      </c>
      <c r="M228" s="49">
        <f t="shared" si="54"/>
        <v>106.25</v>
      </c>
      <c r="N228" s="49">
        <f t="shared" si="55"/>
        <v>106.25</v>
      </c>
      <c r="O228" s="49">
        <f t="shared" si="56"/>
        <v>115.625</v>
      </c>
      <c r="P228" s="49">
        <f t="shared" si="57"/>
        <v>115.625</v>
      </c>
      <c r="Q228" s="47">
        <v>0.76</v>
      </c>
      <c r="R228" s="47">
        <v>0.74</v>
      </c>
      <c r="S228" s="47">
        <v>0.74</v>
      </c>
      <c r="T228" s="47">
        <v>0.74</v>
      </c>
      <c r="U228" s="47">
        <v>0.74</v>
      </c>
      <c r="V228" s="47">
        <v>0.69</v>
      </c>
      <c r="W228" s="47">
        <v>0.68</v>
      </c>
      <c r="X228" s="47">
        <v>0.32</v>
      </c>
      <c r="Y228" s="47">
        <v>0.34</v>
      </c>
      <c r="Z228" s="47">
        <v>0.34</v>
      </c>
      <c r="AA228" s="47">
        <v>0.34</v>
      </c>
      <c r="AB228" s="47">
        <v>0.34</v>
      </c>
      <c r="AC228" s="47">
        <v>0.37</v>
      </c>
      <c r="AD228" s="47">
        <v>0.37</v>
      </c>
    </row>
    <row r="229" spans="1:30" x14ac:dyDescent="0.3">
      <c r="A229" s="3">
        <v>1266</v>
      </c>
      <c r="B229" s="4" t="s">
        <v>224</v>
      </c>
      <c r="C229" s="48">
        <f t="shared" si="44"/>
        <v>100</v>
      </c>
      <c r="D229" s="48">
        <f t="shared" si="45"/>
        <v>100.91954022988506</v>
      </c>
      <c r="E229" s="48">
        <f t="shared" si="46"/>
        <v>100.80459770114943</v>
      </c>
      <c r="F229" s="48">
        <f t="shared" si="47"/>
        <v>100.91954022988506</v>
      </c>
      <c r="G229" s="48">
        <f t="shared" si="48"/>
        <v>100.80459770114943</v>
      </c>
      <c r="H229" s="48">
        <f t="shared" si="49"/>
        <v>100.80459770114943</v>
      </c>
      <c r="I229" s="48">
        <f t="shared" si="50"/>
        <v>100.91954022988506</v>
      </c>
      <c r="J229" s="49">
        <f t="shared" si="51"/>
        <v>100</v>
      </c>
      <c r="K229" s="49">
        <f t="shared" si="52"/>
        <v>99.985594929415157</v>
      </c>
      <c r="L229" s="49">
        <f t="shared" si="53"/>
        <v>99.918371266685881</v>
      </c>
      <c r="M229" s="49">
        <f t="shared" si="54"/>
        <v>99.918371266685881</v>
      </c>
      <c r="N229" s="49">
        <f t="shared" si="55"/>
        <v>99.793527321617219</v>
      </c>
      <c r="O229" s="49">
        <f t="shared" si="56"/>
        <v>99.6542783059637</v>
      </c>
      <c r="P229" s="49">
        <f t="shared" si="57"/>
        <v>99.64467492557381</v>
      </c>
      <c r="Q229" s="47">
        <v>8.6999999999999993</v>
      </c>
      <c r="R229" s="47">
        <v>8.7799999999999994</v>
      </c>
      <c r="S229" s="47">
        <v>8.77</v>
      </c>
      <c r="T229" s="47">
        <v>8.7799999999999994</v>
      </c>
      <c r="U229" s="47">
        <v>8.77</v>
      </c>
      <c r="V229" s="47">
        <v>8.77</v>
      </c>
      <c r="W229" s="47">
        <v>8.7799999999999994</v>
      </c>
      <c r="X229" s="47">
        <v>208.26</v>
      </c>
      <c r="Y229" s="47">
        <v>208.23</v>
      </c>
      <c r="Z229" s="47">
        <v>208.09</v>
      </c>
      <c r="AA229" s="47">
        <v>208.09</v>
      </c>
      <c r="AB229" s="47">
        <v>207.83</v>
      </c>
      <c r="AC229" s="47">
        <v>207.54</v>
      </c>
      <c r="AD229" s="47">
        <v>207.52</v>
      </c>
    </row>
    <row r="230" spans="1:30" x14ac:dyDescent="0.3">
      <c r="A230" s="3">
        <v>1401</v>
      </c>
      <c r="B230" s="4" t="s">
        <v>225</v>
      </c>
      <c r="C230" s="48">
        <f t="shared" si="44"/>
        <v>100</v>
      </c>
      <c r="D230" s="48">
        <f t="shared" si="45"/>
        <v>106.13232920925229</v>
      </c>
      <c r="E230" s="48">
        <f t="shared" si="46"/>
        <v>122.75416890801506</v>
      </c>
      <c r="F230" s="48">
        <f t="shared" si="47"/>
        <v>122.80796126949973</v>
      </c>
      <c r="G230" s="48">
        <f t="shared" si="48"/>
        <v>123.88380849919312</v>
      </c>
      <c r="H230" s="48">
        <f t="shared" si="49"/>
        <v>123.93760086067779</v>
      </c>
      <c r="I230" s="48">
        <f t="shared" si="50"/>
        <v>123.77622377622377</v>
      </c>
      <c r="J230" s="49">
        <f t="shared" si="51"/>
        <v>100</v>
      </c>
      <c r="K230" s="49">
        <f t="shared" si="52"/>
        <v>99.750578368999427</v>
      </c>
      <c r="L230" s="49">
        <f t="shared" si="53"/>
        <v>99.204742625795262</v>
      </c>
      <c r="M230" s="49">
        <f t="shared" si="54"/>
        <v>99.038461538461547</v>
      </c>
      <c r="N230" s="49">
        <f t="shared" si="55"/>
        <v>99.031231925968754</v>
      </c>
      <c r="O230" s="49">
        <f t="shared" si="56"/>
        <v>99.092683632157318</v>
      </c>
      <c r="P230" s="49">
        <f t="shared" si="57"/>
        <v>99.070994794679009</v>
      </c>
      <c r="Q230" s="47">
        <v>18.59</v>
      </c>
      <c r="R230" s="47">
        <v>19.73</v>
      </c>
      <c r="S230" s="47">
        <v>22.82</v>
      </c>
      <c r="T230" s="47">
        <v>22.83</v>
      </c>
      <c r="U230" s="47">
        <v>23.03</v>
      </c>
      <c r="V230" s="47">
        <v>23.04</v>
      </c>
      <c r="W230" s="47">
        <v>23.01</v>
      </c>
      <c r="X230" s="47">
        <v>276.64</v>
      </c>
      <c r="Y230" s="47">
        <v>275.95</v>
      </c>
      <c r="Z230" s="47">
        <v>274.44</v>
      </c>
      <c r="AA230" s="47">
        <v>273.98</v>
      </c>
      <c r="AB230" s="47">
        <v>273.95999999999998</v>
      </c>
      <c r="AC230" s="47">
        <v>274.13</v>
      </c>
      <c r="AD230" s="47">
        <v>274.07</v>
      </c>
    </row>
    <row r="231" spans="1:30" x14ac:dyDescent="0.3">
      <c r="A231" s="3">
        <v>1411</v>
      </c>
      <c r="B231" s="4" t="s">
        <v>226</v>
      </c>
      <c r="C231" s="48">
        <f t="shared" si="44"/>
        <v>100</v>
      </c>
      <c r="D231" s="48">
        <f t="shared" si="45"/>
        <v>99.881750098541588</v>
      </c>
      <c r="E231" s="48">
        <f t="shared" si="46"/>
        <v>99.921166732361058</v>
      </c>
      <c r="F231" s="48">
        <f t="shared" si="47"/>
        <v>99.881750098541588</v>
      </c>
      <c r="G231" s="48">
        <f t="shared" si="48"/>
        <v>96.334253054789116</v>
      </c>
      <c r="H231" s="48">
        <f t="shared" si="49"/>
        <v>96.097753251872291</v>
      </c>
      <c r="I231" s="48">
        <f t="shared" si="50"/>
        <v>96.097753251872291</v>
      </c>
      <c r="J231" s="49">
        <f t="shared" si="51"/>
        <v>100</v>
      </c>
      <c r="K231" s="49">
        <f t="shared" si="52"/>
        <v>99.989249045852816</v>
      </c>
      <c r="L231" s="49">
        <f t="shared" si="53"/>
        <v>100.00537547707358</v>
      </c>
      <c r="M231" s="49">
        <f t="shared" si="54"/>
        <v>100</v>
      </c>
      <c r="N231" s="49">
        <f t="shared" si="55"/>
        <v>100.54292318443262</v>
      </c>
      <c r="O231" s="49">
        <f t="shared" si="56"/>
        <v>100.55904961565339</v>
      </c>
      <c r="P231" s="49">
        <f t="shared" si="57"/>
        <v>102.44046659140999</v>
      </c>
      <c r="Q231" s="47">
        <v>25.37</v>
      </c>
      <c r="R231" s="47">
        <v>25.34</v>
      </c>
      <c r="S231" s="47">
        <v>25.35</v>
      </c>
      <c r="T231" s="47">
        <v>25.34</v>
      </c>
      <c r="U231" s="47">
        <v>24.44</v>
      </c>
      <c r="V231" s="47">
        <v>24.38</v>
      </c>
      <c r="W231" s="47">
        <v>24.38</v>
      </c>
      <c r="X231" s="47">
        <v>186.03</v>
      </c>
      <c r="Y231" s="47">
        <v>186.01</v>
      </c>
      <c r="Z231" s="47">
        <v>186.04</v>
      </c>
      <c r="AA231" s="47">
        <v>186.03</v>
      </c>
      <c r="AB231" s="47">
        <v>187.04</v>
      </c>
      <c r="AC231" s="47">
        <v>187.07</v>
      </c>
      <c r="AD231" s="47">
        <v>190.57</v>
      </c>
    </row>
    <row r="232" spans="1:30" x14ac:dyDescent="0.3">
      <c r="A232" s="3">
        <v>1412</v>
      </c>
      <c r="B232" s="4" t="s">
        <v>227</v>
      </c>
      <c r="C232" s="48">
        <f t="shared" si="44"/>
        <v>100</v>
      </c>
      <c r="D232" s="48">
        <f t="shared" si="45"/>
        <v>99.853372434017587</v>
      </c>
      <c r="E232" s="48">
        <f t="shared" si="46"/>
        <v>100</v>
      </c>
      <c r="F232" s="48">
        <f t="shared" si="47"/>
        <v>99.853372434017587</v>
      </c>
      <c r="G232" s="48">
        <f t="shared" si="48"/>
        <v>100.73313782991202</v>
      </c>
      <c r="H232" s="48">
        <f t="shared" si="49"/>
        <v>100.1466275659824</v>
      </c>
      <c r="I232" s="48">
        <f t="shared" si="50"/>
        <v>97.214076246334301</v>
      </c>
      <c r="J232" s="49">
        <f t="shared" si="51"/>
        <v>100</v>
      </c>
      <c r="K232" s="49">
        <f t="shared" si="52"/>
        <v>99.92695398100804</v>
      </c>
      <c r="L232" s="49">
        <f t="shared" si="53"/>
        <v>100</v>
      </c>
      <c r="M232" s="49">
        <f t="shared" si="54"/>
        <v>100</v>
      </c>
      <c r="N232" s="49">
        <f t="shared" si="55"/>
        <v>100</v>
      </c>
      <c r="O232" s="49">
        <f t="shared" si="56"/>
        <v>100.07304601899197</v>
      </c>
      <c r="P232" s="49">
        <f t="shared" si="57"/>
        <v>99.853907962016081</v>
      </c>
      <c r="Q232" s="47">
        <v>6.82</v>
      </c>
      <c r="R232" s="47">
        <v>6.81</v>
      </c>
      <c r="S232" s="47">
        <v>6.82</v>
      </c>
      <c r="T232" s="47">
        <v>6.81</v>
      </c>
      <c r="U232" s="47">
        <v>6.87</v>
      </c>
      <c r="V232" s="47">
        <v>6.83</v>
      </c>
      <c r="W232" s="47">
        <v>6.63</v>
      </c>
      <c r="X232" s="47">
        <v>13.69</v>
      </c>
      <c r="Y232" s="47">
        <v>13.68</v>
      </c>
      <c r="Z232" s="47">
        <v>13.69</v>
      </c>
      <c r="AA232" s="47">
        <v>13.69</v>
      </c>
      <c r="AB232" s="47">
        <v>13.69</v>
      </c>
      <c r="AC232" s="47">
        <v>13.7</v>
      </c>
      <c r="AD232" s="47">
        <v>13.67</v>
      </c>
    </row>
    <row r="233" spans="1:30" x14ac:dyDescent="0.3">
      <c r="A233" s="3">
        <v>1413</v>
      </c>
      <c r="B233" s="4" t="s">
        <v>228</v>
      </c>
      <c r="C233" s="48">
        <f t="shared" si="44"/>
        <v>100</v>
      </c>
      <c r="D233" s="48">
        <f t="shared" si="45"/>
        <v>100.76019350380096</v>
      </c>
      <c r="E233" s="48">
        <f t="shared" si="46"/>
        <v>100.82930200414651</v>
      </c>
      <c r="F233" s="48">
        <f t="shared" si="47"/>
        <v>100.82930200414651</v>
      </c>
      <c r="G233" s="48">
        <f t="shared" si="48"/>
        <v>100.82930200414651</v>
      </c>
      <c r="H233" s="48">
        <f t="shared" si="49"/>
        <v>100.69108500345543</v>
      </c>
      <c r="I233" s="48">
        <f t="shared" si="50"/>
        <v>100.69108500345543</v>
      </c>
      <c r="J233" s="49">
        <f t="shared" si="51"/>
        <v>100</v>
      </c>
      <c r="K233" s="49">
        <f t="shared" si="52"/>
        <v>99.977497749774983</v>
      </c>
      <c r="L233" s="49">
        <f t="shared" si="53"/>
        <v>100.03750375037504</v>
      </c>
      <c r="M233" s="49">
        <f t="shared" si="54"/>
        <v>100.03000300030006</v>
      </c>
      <c r="N233" s="49">
        <f t="shared" si="55"/>
        <v>99.984998499850008</v>
      </c>
      <c r="O233" s="49">
        <f t="shared" si="56"/>
        <v>99.962496249624976</v>
      </c>
      <c r="P233" s="49">
        <f t="shared" si="57"/>
        <v>99.924992499249925</v>
      </c>
      <c r="Q233" s="47">
        <v>14.47</v>
      </c>
      <c r="R233" s="47">
        <v>14.58</v>
      </c>
      <c r="S233" s="47">
        <v>14.59</v>
      </c>
      <c r="T233" s="47">
        <v>14.59</v>
      </c>
      <c r="U233" s="47">
        <v>14.59</v>
      </c>
      <c r="V233" s="47">
        <v>14.57</v>
      </c>
      <c r="W233" s="47">
        <v>14.57</v>
      </c>
      <c r="X233" s="47">
        <v>133.32</v>
      </c>
      <c r="Y233" s="47">
        <v>133.29</v>
      </c>
      <c r="Z233" s="47">
        <v>133.37</v>
      </c>
      <c r="AA233" s="47">
        <v>133.36000000000001</v>
      </c>
      <c r="AB233" s="47">
        <v>133.30000000000001</v>
      </c>
      <c r="AC233" s="47">
        <v>133.27000000000001</v>
      </c>
      <c r="AD233" s="47">
        <v>133.22</v>
      </c>
    </row>
    <row r="234" spans="1:30" x14ac:dyDescent="0.3">
      <c r="A234" s="3">
        <v>1416</v>
      </c>
      <c r="B234" s="4" t="s">
        <v>229</v>
      </c>
      <c r="C234" s="48">
        <f t="shared" si="44"/>
        <v>100</v>
      </c>
      <c r="D234" s="48">
        <f t="shared" si="45"/>
        <v>109.07680372381691</v>
      </c>
      <c r="E234" s="48">
        <f t="shared" si="46"/>
        <v>108.84406516679596</v>
      </c>
      <c r="F234" s="48">
        <f t="shared" si="47"/>
        <v>108.92164468580295</v>
      </c>
      <c r="G234" s="48">
        <f t="shared" si="48"/>
        <v>108.99922420480992</v>
      </c>
      <c r="H234" s="48">
        <f t="shared" si="49"/>
        <v>109.69743987587276</v>
      </c>
      <c r="I234" s="48">
        <f t="shared" si="50"/>
        <v>110.47323506594259</v>
      </c>
      <c r="J234" s="49">
        <f t="shared" si="51"/>
        <v>100</v>
      </c>
      <c r="K234" s="49">
        <f t="shared" si="52"/>
        <v>99.726407315793409</v>
      </c>
      <c r="L234" s="49">
        <f t="shared" si="53"/>
        <v>99.65519826099991</v>
      </c>
      <c r="M234" s="49">
        <f t="shared" si="54"/>
        <v>99.643954726032533</v>
      </c>
      <c r="N234" s="49">
        <f t="shared" si="55"/>
        <v>99.65519826099991</v>
      </c>
      <c r="O234" s="49">
        <f t="shared" si="56"/>
        <v>99.546510756315115</v>
      </c>
      <c r="P234" s="49">
        <f t="shared" si="57"/>
        <v>99.430327561652049</v>
      </c>
      <c r="Q234" s="47">
        <v>12.89</v>
      </c>
      <c r="R234" s="47">
        <v>14.06</v>
      </c>
      <c r="S234" s="47">
        <v>14.03</v>
      </c>
      <c r="T234" s="47">
        <v>14.04</v>
      </c>
      <c r="U234" s="47">
        <v>14.05</v>
      </c>
      <c r="V234" s="47">
        <v>14.14</v>
      </c>
      <c r="W234" s="47">
        <v>14.24</v>
      </c>
      <c r="X234" s="47">
        <v>266.82</v>
      </c>
      <c r="Y234" s="47">
        <v>266.08999999999997</v>
      </c>
      <c r="Z234" s="47">
        <v>265.89999999999998</v>
      </c>
      <c r="AA234" s="47">
        <v>265.87</v>
      </c>
      <c r="AB234" s="47">
        <v>265.89999999999998</v>
      </c>
      <c r="AC234" s="47">
        <v>265.61</v>
      </c>
      <c r="AD234" s="47">
        <v>265.3</v>
      </c>
    </row>
    <row r="235" spans="1:30" x14ac:dyDescent="0.3">
      <c r="A235" s="3">
        <v>1417</v>
      </c>
      <c r="B235" s="4" t="s">
        <v>230</v>
      </c>
      <c r="C235" s="48">
        <f t="shared" si="44"/>
        <v>100.00000000000001</v>
      </c>
      <c r="D235" s="48">
        <f t="shared" si="45"/>
        <v>109.6936634494335</v>
      </c>
      <c r="E235" s="48">
        <f t="shared" si="46"/>
        <v>109.65169953839698</v>
      </c>
      <c r="F235" s="48">
        <f t="shared" si="47"/>
        <v>109.60973562736048</v>
      </c>
      <c r="G235" s="48">
        <f t="shared" si="48"/>
        <v>109.65169953839698</v>
      </c>
      <c r="H235" s="48">
        <f t="shared" si="49"/>
        <v>108.30885438522871</v>
      </c>
      <c r="I235" s="48">
        <f t="shared" si="50"/>
        <v>102.72765421737307</v>
      </c>
      <c r="J235" s="49">
        <f t="shared" si="51"/>
        <v>100</v>
      </c>
      <c r="K235" s="49">
        <f t="shared" si="52"/>
        <v>98.903561043047148</v>
      </c>
      <c r="L235" s="49">
        <f t="shared" si="53"/>
        <v>98.894026791247555</v>
      </c>
      <c r="M235" s="49">
        <f t="shared" si="54"/>
        <v>98.894026791247555</v>
      </c>
      <c r="N235" s="49">
        <f t="shared" si="55"/>
        <v>98.913095294846727</v>
      </c>
      <c r="O235" s="49">
        <f t="shared" si="56"/>
        <v>100.34323306478524</v>
      </c>
      <c r="P235" s="49">
        <f t="shared" si="57"/>
        <v>100.16208228059303</v>
      </c>
      <c r="Q235" s="47">
        <v>23.83</v>
      </c>
      <c r="R235" s="47">
        <v>26.14</v>
      </c>
      <c r="S235" s="47">
        <v>26.13</v>
      </c>
      <c r="T235" s="47">
        <v>26.12</v>
      </c>
      <c r="U235" s="47">
        <v>26.13</v>
      </c>
      <c r="V235" s="47">
        <v>25.81</v>
      </c>
      <c r="W235" s="47">
        <v>24.48</v>
      </c>
      <c r="X235" s="47">
        <v>209.77</v>
      </c>
      <c r="Y235" s="47">
        <v>207.47</v>
      </c>
      <c r="Z235" s="47">
        <v>207.45</v>
      </c>
      <c r="AA235" s="47">
        <v>207.45</v>
      </c>
      <c r="AB235" s="47">
        <v>207.49</v>
      </c>
      <c r="AC235" s="47">
        <v>210.49</v>
      </c>
      <c r="AD235" s="47">
        <v>210.11</v>
      </c>
    </row>
    <row r="236" spans="1:30" x14ac:dyDescent="0.3">
      <c r="A236" s="3">
        <v>1418</v>
      </c>
      <c r="B236" s="4" t="s">
        <v>231</v>
      </c>
      <c r="C236" s="48">
        <f t="shared" si="44"/>
        <v>100</v>
      </c>
      <c r="D236" s="48">
        <f t="shared" si="45"/>
        <v>106.025824964132</v>
      </c>
      <c r="E236" s="48">
        <f t="shared" si="46"/>
        <v>106.025824964132</v>
      </c>
      <c r="F236" s="48">
        <f t="shared" si="47"/>
        <v>106.5997130559541</v>
      </c>
      <c r="G236" s="48">
        <f t="shared" si="48"/>
        <v>106.5997130559541</v>
      </c>
      <c r="H236" s="48">
        <f t="shared" si="49"/>
        <v>106.45624103299856</v>
      </c>
      <c r="I236" s="48">
        <f t="shared" si="50"/>
        <v>106.74318507890962</v>
      </c>
      <c r="J236" s="49">
        <f t="shared" si="51"/>
        <v>100</v>
      </c>
      <c r="K236" s="49">
        <f t="shared" si="52"/>
        <v>99.673982188295156</v>
      </c>
      <c r="L236" s="49">
        <f t="shared" si="53"/>
        <v>99.689885496183209</v>
      </c>
      <c r="M236" s="49">
        <f t="shared" si="54"/>
        <v>99.63422391857506</v>
      </c>
      <c r="N236" s="49">
        <f t="shared" si="55"/>
        <v>99.618320610687022</v>
      </c>
      <c r="O236" s="49">
        <f t="shared" si="56"/>
        <v>99.618320610687022</v>
      </c>
      <c r="P236" s="49">
        <f t="shared" si="57"/>
        <v>99.594465648854964</v>
      </c>
      <c r="Q236" s="47">
        <v>6.97</v>
      </c>
      <c r="R236" s="47">
        <v>7.39</v>
      </c>
      <c r="S236" s="47">
        <v>7.39</v>
      </c>
      <c r="T236" s="47">
        <v>7.43</v>
      </c>
      <c r="U236" s="47">
        <v>7.43</v>
      </c>
      <c r="V236" s="47">
        <v>7.42</v>
      </c>
      <c r="W236" s="47">
        <v>7.44</v>
      </c>
      <c r="X236" s="47">
        <v>125.76</v>
      </c>
      <c r="Y236" s="47">
        <v>125.35</v>
      </c>
      <c r="Z236" s="47">
        <v>125.37</v>
      </c>
      <c r="AA236" s="47">
        <v>125.3</v>
      </c>
      <c r="AB236" s="47">
        <v>125.28</v>
      </c>
      <c r="AC236" s="47">
        <v>125.28</v>
      </c>
      <c r="AD236" s="47">
        <v>125.25</v>
      </c>
    </row>
    <row r="237" spans="1:30" x14ac:dyDescent="0.3">
      <c r="A237" s="3">
        <v>1419</v>
      </c>
      <c r="B237" s="4" t="s">
        <v>232</v>
      </c>
      <c r="C237" s="48">
        <f t="shared" si="44"/>
        <v>100</v>
      </c>
      <c r="D237" s="48">
        <f t="shared" si="45"/>
        <v>100</v>
      </c>
      <c r="E237" s="48">
        <f t="shared" si="46"/>
        <v>104.81651376146789</v>
      </c>
      <c r="F237" s="48">
        <f t="shared" si="47"/>
        <v>104.81651376146789</v>
      </c>
      <c r="G237" s="48">
        <f t="shared" si="48"/>
        <v>104.81651376146789</v>
      </c>
      <c r="H237" s="48">
        <f t="shared" si="49"/>
        <v>104.81651376146789</v>
      </c>
      <c r="I237" s="48">
        <f t="shared" si="50"/>
        <v>99.770642201834846</v>
      </c>
      <c r="J237" s="49">
        <f t="shared" si="51"/>
        <v>100</v>
      </c>
      <c r="K237" s="49">
        <f t="shared" si="52"/>
        <v>100.01616814874697</v>
      </c>
      <c r="L237" s="49">
        <f t="shared" si="53"/>
        <v>99.676637025060629</v>
      </c>
      <c r="M237" s="49">
        <f t="shared" si="54"/>
        <v>99.660468876313658</v>
      </c>
      <c r="N237" s="49">
        <f t="shared" si="55"/>
        <v>99.676637025060629</v>
      </c>
      <c r="O237" s="49">
        <f t="shared" si="56"/>
        <v>99.725141471301541</v>
      </c>
      <c r="P237" s="49">
        <f t="shared" si="57"/>
        <v>99.854486661277278</v>
      </c>
      <c r="Q237" s="47">
        <v>4.3600000000000003</v>
      </c>
      <c r="R237" s="47">
        <v>4.3600000000000003</v>
      </c>
      <c r="S237" s="47">
        <v>4.57</v>
      </c>
      <c r="T237" s="47">
        <v>4.57</v>
      </c>
      <c r="U237" s="47">
        <v>4.57</v>
      </c>
      <c r="V237" s="47">
        <v>4.57</v>
      </c>
      <c r="W237" s="47">
        <v>4.3499999999999996</v>
      </c>
      <c r="X237" s="47">
        <v>61.85</v>
      </c>
      <c r="Y237" s="47">
        <v>61.86</v>
      </c>
      <c r="Z237" s="47">
        <v>61.65</v>
      </c>
      <c r="AA237" s="47">
        <v>61.64</v>
      </c>
      <c r="AB237" s="47">
        <v>61.65</v>
      </c>
      <c r="AC237" s="47">
        <v>61.68</v>
      </c>
      <c r="AD237" s="47">
        <v>61.76</v>
      </c>
    </row>
    <row r="238" spans="1:30" x14ac:dyDescent="0.3">
      <c r="A238" s="3">
        <v>1420</v>
      </c>
      <c r="B238" s="4" t="s">
        <v>233</v>
      </c>
      <c r="C238" s="48">
        <f t="shared" si="44"/>
        <v>100</v>
      </c>
      <c r="D238" s="48">
        <f t="shared" si="45"/>
        <v>104.07986111111111</v>
      </c>
      <c r="E238" s="48">
        <f t="shared" si="46"/>
        <v>108.07291666666667</v>
      </c>
      <c r="F238" s="48">
        <f t="shared" si="47"/>
        <v>109.63541666666667</v>
      </c>
      <c r="G238" s="48">
        <f t="shared" si="48"/>
        <v>109.63541666666667</v>
      </c>
      <c r="H238" s="48">
        <f t="shared" si="49"/>
        <v>110.24305555555556</v>
      </c>
      <c r="I238" s="48">
        <f t="shared" si="50"/>
        <v>110.50347222222223</v>
      </c>
      <c r="J238" s="49">
        <f t="shared" si="51"/>
        <v>100</v>
      </c>
      <c r="K238" s="49">
        <f t="shared" si="52"/>
        <v>99.798890654902848</v>
      </c>
      <c r="L238" s="49">
        <f t="shared" si="53"/>
        <v>99.607512407149102</v>
      </c>
      <c r="M238" s="49">
        <f t="shared" si="54"/>
        <v>99.510201433714997</v>
      </c>
      <c r="N238" s="49">
        <f t="shared" si="55"/>
        <v>99.474520743455827</v>
      </c>
      <c r="O238" s="49">
        <f t="shared" si="56"/>
        <v>99.43235265496773</v>
      </c>
      <c r="P238" s="49">
        <f t="shared" si="57"/>
        <v>99.325310584190191</v>
      </c>
      <c r="Q238" s="47">
        <v>23.04</v>
      </c>
      <c r="R238" s="47">
        <v>23.98</v>
      </c>
      <c r="S238" s="47">
        <v>24.9</v>
      </c>
      <c r="T238" s="47">
        <v>25.26</v>
      </c>
      <c r="U238" s="47">
        <v>25.26</v>
      </c>
      <c r="V238" s="47">
        <v>25.4</v>
      </c>
      <c r="W238" s="47">
        <v>25.46</v>
      </c>
      <c r="X238" s="47">
        <v>308.29000000000002</v>
      </c>
      <c r="Y238" s="47">
        <v>307.67</v>
      </c>
      <c r="Z238" s="47">
        <v>307.08</v>
      </c>
      <c r="AA238" s="47">
        <v>306.77999999999997</v>
      </c>
      <c r="AB238" s="47">
        <v>306.67</v>
      </c>
      <c r="AC238" s="47">
        <v>306.54000000000002</v>
      </c>
      <c r="AD238" s="47">
        <v>306.20999999999998</v>
      </c>
    </row>
    <row r="239" spans="1:30" x14ac:dyDescent="0.3">
      <c r="A239" s="3">
        <v>1421</v>
      </c>
      <c r="B239" s="4" t="s">
        <v>234</v>
      </c>
      <c r="C239" s="48">
        <f t="shared" si="44"/>
        <v>100</v>
      </c>
      <c r="D239" s="48">
        <f t="shared" si="45"/>
        <v>99.900199600798402</v>
      </c>
      <c r="E239" s="48">
        <f t="shared" si="46"/>
        <v>100.29940119760481</v>
      </c>
      <c r="F239" s="48">
        <f t="shared" si="47"/>
        <v>101.09780439121758</v>
      </c>
      <c r="G239" s="48">
        <f t="shared" si="48"/>
        <v>101.19760479041916</v>
      </c>
      <c r="H239" s="48">
        <f t="shared" si="49"/>
        <v>101.49700598802396</v>
      </c>
      <c r="I239" s="48">
        <f t="shared" si="50"/>
        <v>101.09780439121758</v>
      </c>
      <c r="J239" s="49">
        <f t="shared" si="51"/>
        <v>100</v>
      </c>
      <c r="K239" s="49">
        <f t="shared" si="52"/>
        <v>98.325655124585126</v>
      </c>
      <c r="L239" s="49">
        <f t="shared" si="53"/>
        <v>98.355377222965274</v>
      </c>
      <c r="M239" s="49">
        <f t="shared" si="54"/>
        <v>98.1770446326844</v>
      </c>
      <c r="N239" s="49">
        <f t="shared" si="55"/>
        <v>98.186951998811111</v>
      </c>
      <c r="O239" s="49">
        <f t="shared" si="56"/>
        <v>103.43785604597018</v>
      </c>
      <c r="P239" s="49">
        <f t="shared" si="57"/>
        <v>103.43785604597018</v>
      </c>
      <c r="Q239" s="47">
        <v>10.02</v>
      </c>
      <c r="R239" s="47">
        <v>10.01</v>
      </c>
      <c r="S239" s="47">
        <v>10.050000000000001</v>
      </c>
      <c r="T239" s="47">
        <v>10.130000000000001</v>
      </c>
      <c r="U239" s="47">
        <v>10.14</v>
      </c>
      <c r="V239" s="47">
        <v>10.17</v>
      </c>
      <c r="W239" s="47">
        <v>10.130000000000001</v>
      </c>
      <c r="X239" s="47">
        <v>201.87</v>
      </c>
      <c r="Y239" s="47">
        <v>198.49</v>
      </c>
      <c r="Z239" s="47">
        <v>198.55</v>
      </c>
      <c r="AA239" s="47">
        <v>198.19</v>
      </c>
      <c r="AB239" s="47">
        <v>198.21</v>
      </c>
      <c r="AC239" s="47">
        <v>208.81</v>
      </c>
      <c r="AD239" s="47">
        <v>208.81</v>
      </c>
    </row>
    <row r="240" spans="1:30" x14ac:dyDescent="0.3">
      <c r="A240" s="3">
        <v>1422</v>
      </c>
      <c r="B240" s="4" t="s">
        <v>235</v>
      </c>
      <c r="C240" s="48">
        <f t="shared" si="44"/>
        <v>100</v>
      </c>
      <c r="D240" s="48">
        <f t="shared" si="45"/>
        <v>101.47058823529412</v>
      </c>
      <c r="E240" s="48">
        <f t="shared" si="46"/>
        <v>102.80112044817928</v>
      </c>
      <c r="F240" s="48">
        <f t="shared" si="47"/>
        <v>102.80112044817928</v>
      </c>
      <c r="G240" s="48">
        <f t="shared" si="48"/>
        <v>103.99159663865547</v>
      </c>
      <c r="H240" s="48">
        <f t="shared" si="49"/>
        <v>104.20168067226891</v>
      </c>
      <c r="I240" s="48">
        <f t="shared" si="50"/>
        <v>104.41176470588236</v>
      </c>
      <c r="J240" s="49">
        <f t="shared" si="51"/>
        <v>100</v>
      </c>
      <c r="K240" s="49">
        <f t="shared" si="52"/>
        <v>99.933316044900522</v>
      </c>
      <c r="L240" s="49">
        <f t="shared" si="53"/>
        <v>100.1000259326492</v>
      </c>
      <c r="M240" s="49">
        <f t="shared" si="54"/>
        <v>100.08520727596044</v>
      </c>
      <c r="N240" s="49">
        <f t="shared" si="55"/>
        <v>100.06297929092729</v>
      </c>
      <c r="O240" s="49">
        <f t="shared" si="56"/>
        <v>100.57792761086208</v>
      </c>
      <c r="P240" s="49">
        <f t="shared" si="57"/>
        <v>100.53717630496796</v>
      </c>
      <c r="Q240" s="47">
        <v>14.28</v>
      </c>
      <c r="R240" s="47">
        <v>14.49</v>
      </c>
      <c r="S240" s="47">
        <v>14.68</v>
      </c>
      <c r="T240" s="47">
        <v>14.68</v>
      </c>
      <c r="U240" s="47">
        <v>14.85</v>
      </c>
      <c r="V240" s="47">
        <v>14.88</v>
      </c>
      <c r="W240" s="47">
        <v>14.91</v>
      </c>
      <c r="X240" s="47">
        <v>269.93</v>
      </c>
      <c r="Y240" s="47">
        <v>269.75</v>
      </c>
      <c r="Z240" s="47">
        <v>270.2</v>
      </c>
      <c r="AA240" s="47">
        <v>270.16000000000003</v>
      </c>
      <c r="AB240" s="47">
        <v>270.10000000000002</v>
      </c>
      <c r="AC240" s="47">
        <v>271.49</v>
      </c>
      <c r="AD240" s="47">
        <v>271.38</v>
      </c>
    </row>
    <row r="241" spans="1:30" x14ac:dyDescent="0.3">
      <c r="A241" s="3">
        <v>1424</v>
      </c>
      <c r="B241" s="4" t="s">
        <v>236</v>
      </c>
      <c r="C241" s="48">
        <f t="shared" si="44"/>
        <v>100</v>
      </c>
      <c r="D241" s="48">
        <f t="shared" si="45"/>
        <v>100.87336244541484</v>
      </c>
      <c r="E241" s="48">
        <f t="shared" si="46"/>
        <v>100.87336244541484</v>
      </c>
      <c r="F241" s="48">
        <f t="shared" si="47"/>
        <v>100.87336244541484</v>
      </c>
      <c r="G241" s="48">
        <f t="shared" si="48"/>
        <v>102.18340611353712</v>
      </c>
      <c r="H241" s="48">
        <f t="shared" si="49"/>
        <v>102.62008733624454</v>
      </c>
      <c r="I241" s="48">
        <f t="shared" si="50"/>
        <v>104.36681222707423</v>
      </c>
      <c r="J241" s="49">
        <f t="shared" si="51"/>
        <v>100</v>
      </c>
      <c r="K241" s="49">
        <f t="shared" si="52"/>
        <v>100</v>
      </c>
      <c r="L241" s="49">
        <f t="shared" si="53"/>
        <v>100.67957866123004</v>
      </c>
      <c r="M241" s="49">
        <f t="shared" si="54"/>
        <v>100.67472452793554</v>
      </c>
      <c r="N241" s="49">
        <f t="shared" si="55"/>
        <v>100.66987039464104</v>
      </c>
      <c r="O241" s="49">
        <f t="shared" si="56"/>
        <v>100.69414106111354</v>
      </c>
      <c r="P241" s="49">
        <f t="shared" si="57"/>
        <v>100.66987039464104</v>
      </c>
      <c r="Q241" s="47">
        <v>2.29</v>
      </c>
      <c r="R241" s="47">
        <v>2.31</v>
      </c>
      <c r="S241" s="47">
        <v>2.31</v>
      </c>
      <c r="T241" s="47">
        <v>2.31</v>
      </c>
      <c r="U241" s="47">
        <v>2.34</v>
      </c>
      <c r="V241" s="47">
        <v>2.35</v>
      </c>
      <c r="W241" s="47">
        <v>2.39</v>
      </c>
      <c r="X241" s="47">
        <v>206.01</v>
      </c>
      <c r="Y241" s="47">
        <v>206.01</v>
      </c>
      <c r="Z241" s="47">
        <v>207.41</v>
      </c>
      <c r="AA241" s="47">
        <v>207.4</v>
      </c>
      <c r="AB241" s="47">
        <v>207.39</v>
      </c>
      <c r="AC241" s="47">
        <v>207.44</v>
      </c>
      <c r="AD241" s="47">
        <v>207.39</v>
      </c>
    </row>
    <row r="242" spans="1:30" x14ac:dyDescent="0.3">
      <c r="A242" s="3">
        <v>1426</v>
      </c>
      <c r="B242" s="4" t="s">
        <v>237</v>
      </c>
      <c r="C242" s="48">
        <f t="shared" si="44"/>
        <v>100</v>
      </c>
      <c r="D242" s="48">
        <f t="shared" si="45"/>
        <v>109.3979057591623</v>
      </c>
      <c r="E242" s="48">
        <f t="shared" si="46"/>
        <v>109.97382198952879</v>
      </c>
      <c r="F242" s="48">
        <f t="shared" si="47"/>
        <v>110.34031413612564</v>
      </c>
      <c r="G242" s="48">
        <f t="shared" si="48"/>
        <v>111.09947643979056</v>
      </c>
      <c r="H242" s="48">
        <f t="shared" si="49"/>
        <v>111.17801047120417</v>
      </c>
      <c r="I242" s="48">
        <f t="shared" si="50"/>
        <v>111.62303664921465</v>
      </c>
      <c r="J242" s="49">
        <f t="shared" si="51"/>
        <v>100</v>
      </c>
      <c r="K242" s="49">
        <f t="shared" si="52"/>
        <v>99.381039319588552</v>
      </c>
      <c r="L242" s="49">
        <f t="shared" si="53"/>
        <v>99.52576034198691</v>
      </c>
      <c r="M242" s="49">
        <f t="shared" si="54"/>
        <v>99.543572160128249</v>
      </c>
      <c r="N242" s="49">
        <f t="shared" si="55"/>
        <v>99.534666251057587</v>
      </c>
      <c r="O242" s="49">
        <f t="shared" si="56"/>
        <v>99.516854432916247</v>
      </c>
      <c r="P242" s="49">
        <f t="shared" si="57"/>
        <v>99.485683751168906</v>
      </c>
      <c r="Q242" s="47">
        <v>38.200000000000003</v>
      </c>
      <c r="R242" s="47">
        <v>41.79</v>
      </c>
      <c r="S242" s="47">
        <v>42.01</v>
      </c>
      <c r="T242" s="47">
        <v>42.15</v>
      </c>
      <c r="U242" s="47">
        <v>42.44</v>
      </c>
      <c r="V242" s="47">
        <v>42.47</v>
      </c>
      <c r="W242" s="47">
        <v>42.64</v>
      </c>
      <c r="X242" s="47">
        <v>449.14</v>
      </c>
      <c r="Y242" s="47">
        <v>446.36</v>
      </c>
      <c r="Z242" s="47">
        <v>447.01</v>
      </c>
      <c r="AA242" s="47">
        <v>447.09</v>
      </c>
      <c r="AB242" s="47">
        <v>447.05</v>
      </c>
      <c r="AC242" s="47">
        <v>446.97</v>
      </c>
      <c r="AD242" s="47">
        <v>446.83</v>
      </c>
    </row>
    <row r="243" spans="1:30" x14ac:dyDescent="0.3">
      <c r="A243" s="3">
        <v>1428</v>
      </c>
      <c r="B243" s="4" t="s">
        <v>238</v>
      </c>
      <c r="C243" s="48">
        <f t="shared" si="44"/>
        <v>100</v>
      </c>
      <c r="D243" s="48">
        <f t="shared" si="45"/>
        <v>103.36886993603412</v>
      </c>
      <c r="E243" s="48">
        <f t="shared" si="46"/>
        <v>103.62473347547974</v>
      </c>
      <c r="F243" s="48">
        <f t="shared" si="47"/>
        <v>103.92324093816632</v>
      </c>
      <c r="G243" s="48">
        <f t="shared" si="48"/>
        <v>103.49680170575694</v>
      </c>
      <c r="H243" s="48">
        <f t="shared" si="49"/>
        <v>103.49680170575694</v>
      </c>
      <c r="I243" s="48">
        <f t="shared" si="50"/>
        <v>103.71002132196162</v>
      </c>
      <c r="J243" s="49">
        <f t="shared" si="51"/>
        <v>100</v>
      </c>
      <c r="K243" s="49">
        <f t="shared" si="52"/>
        <v>99.292786421499287</v>
      </c>
      <c r="L243" s="49">
        <f t="shared" si="53"/>
        <v>99.434229137199424</v>
      </c>
      <c r="M243" s="49">
        <f t="shared" si="54"/>
        <v>99.30693069306929</v>
      </c>
      <c r="N243" s="49">
        <f t="shared" si="55"/>
        <v>99.95756718528996</v>
      </c>
      <c r="O243" s="49">
        <f t="shared" si="56"/>
        <v>99.943422913719942</v>
      </c>
      <c r="P243" s="49">
        <f t="shared" si="57"/>
        <v>99.844413012729845</v>
      </c>
      <c r="Q243" s="47">
        <v>23.45</v>
      </c>
      <c r="R243" s="47">
        <v>24.24</v>
      </c>
      <c r="S243" s="47">
        <v>24.3</v>
      </c>
      <c r="T243" s="47">
        <v>24.37</v>
      </c>
      <c r="U243" s="47">
        <v>24.27</v>
      </c>
      <c r="V243" s="47">
        <v>24.27</v>
      </c>
      <c r="W243" s="47">
        <v>24.32</v>
      </c>
      <c r="X243" s="47">
        <v>70.7</v>
      </c>
      <c r="Y243" s="47">
        <v>70.2</v>
      </c>
      <c r="Z243" s="47">
        <v>70.3</v>
      </c>
      <c r="AA243" s="47">
        <v>70.209999999999994</v>
      </c>
      <c r="AB243" s="47">
        <v>70.67</v>
      </c>
      <c r="AC243" s="47">
        <v>70.66</v>
      </c>
      <c r="AD243" s="47">
        <v>70.59</v>
      </c>
    </row>
    <row r="244" spans="1:30" x14ac:dyDescent="0.3">
      <c r="A244" s="3">
        <v>1429</v>
      </c>
      <c r="B244" s="4" t="s">
        <v>239</v>
      </c>
      <c r="C244" s="48">
        <f t="shared" si="44"/>
        <v>100</v>
      </c>
      <c r="D244" s="48">
        <f t="shared" si="45"/>
        <v>106.76802354095145</v>
      </c>
      <c r="E244" s="48">
        <f t="shared" si="46"/>
        <v>110.29916625796959</v>
      </c>
      <c r="F244" s="48">
        <f t="shared" si="47"/>
        <v>110.69151544874939</v>
      </c>
      <c r="G244" s="48">
        <f t="shared" si="48"/>
        <v>109.17116233447769</v>
      </c>
      <c r="H244" s="48">
        <f t="shared" si="49"/>
        <v>109.22020598332516</v>
      </c>
      <c r="I244" s="48">
        <f t="shared" si="50"/>
        <v>109.22020598332516</v>
      </c>
      <c r="J244" s="49">
        <f t="shared" si="51"/>
        <v>100</v>
      </c>
      <c r="K244" s="49">
        <f t="shared" si="52"/>
        <v>99.250766832604214</v>
      </c>
      <c r="L244" s="49">
        <f t="shared" si="53"/>
        <v>98.954090611957554</v>
      </c>
      <c r="M244" s="49">
        <f t="shared" si="54"/>
        <v>98.898778096243774</v>
      </c>
      <c r="N244" s="49">
        <f t="shared" si="55"/>
        <v>99.180369085332117</v>
      </c>
      <c r="O244" s="49">
        <f t="shared" si="56"/>
        <v>99.165283853773815</v>
      </c>
      <c r="P244" s="49">
        <f t="shared" si="57"/>
        <v>99.180369085332117</v>
      </c>
      <c r="Q244" s="47">
        <v>20.39</v>
      </c>
      <c r="R244" s="47">
        <v>21.77</v>
      </c>
      <c r="S244" s="47">
        <v>22.49</v>
      </c>
      <c r="T244" s="47">
        <v>22.57</v>
      </c>
      <c r="U244" s="47">
        <v>22.26</v>
      </c>
      <c r="V244" s="47">
        <v>22.27</v>
      </c>
      <c r="W244" s="47">
        <v>22.27</v>
      </c>
      <c r="X244" s="47">
        <v>198.87</v>
      </c>
      <c r="Y244" s="47">
        <v>197.38</v>
      </c>
      <c r="Z244" s="47">
        <v>196.79</v>
      </c>
      <c r="AA244" s="47">
        <v>196.68</v>
      </c>
      <c r="AB244" s="47">
        <v>197.24</v>
      </c>
      <c r="AC244" s="47">
        <v>197.21</v>
      </c>
      <c r="AD244" s="47">
        <v>197.24</v>
      </c>
    </row>
    <row r="245" spans="1:30" x14ac:dyDescent="0.3">
      <c r="A245" s="3">
        <v>1430</v>
      </c>
      <c r="B245" s="4" t="s">
        <v>240</v>
      </c>
      <c r="C245" s="48">
        <f t="shared" si="44"/>
        <v>100</v>
      </c>
      <c r="D245" s="48">
        <f t="shared" si="45"/>
        <v>101.3557133634603</v>
      </c>
      <c r="E245" s="48">
        <f t="shared" si="46"/>
        <v>101.3557133634603</v>
      </c>
      <c r="F245" s="48">
        <f t="shared" si="47"/>
        <v>101.3557133634603</v>
      </c>
      <c r="G245" s="48">
        <f t="shared" si="48"/>
        <v>101.3879922530665</v>
      </c>
      <c r="H245" s="48">
        <f t="shared" si="49"/>
        <v>101.42027114267269</v>
      </c>
      <c r="I245" s="48">
        <f t="shared" si="50"/>
        <v>101.42027114267269</v>
      </c>
      <c r="J245" s="49">
        <f t="shared" si="51"/>
        <v>100</v>
      </c>
      <c r="K245" s="49">
        <f t="shared" si="52"/>
        <v>99.85193019566367</v>
      </c>
      <c r="L245" s="49">
        <f t="shared" si="53"/>
        <v>99.836065573770497</v>
      </c>
      <c r="M245" s="49">
        <f t="shared" si="54"/>
        <v>99.799048122686415</v>
      </c>
      <c r="N245" s="49">
        <f t="shared" si="55"/>
        <v>99.799048122686415</v>
      </c>
      <c r="O245" s="49">
        <f t="shared" si="56"/>
        <v>99.788471708090967</v>
      </c>
      <c r="P245" s="49">
        <f t="shared" si="57"/>
        <v>99.788471708090967</v>
      </c>
      <c r="Q245" s="47">
        <v>30.98</v>
      </c>
      <c r="R245" s="47">
        <v>31.4</v>
      </c>
      <c r="S245" s="47">
        <v>31.4</v>
      </c>
      <c r="T245" s="47">
        <v>31.4</v>
      </c>
      <c r="U245" s="47">
        <v>31.41</v>
      </c>
      <c r="V245" s="47">
        <v>31.42</v>
      </c>
      <c r="W245" s="47">
        <v>31.42</v>
      </c>
      <c r="X245" s="47">
        <v>189.1</v>
      </c>
      <c r="Y245" s="47">
        <v>188.82</v>
      </c>
      <c r="Z245" s="47">
        <v>188.79</v>
      </c>
      <c r="AA245" s="47">
        <v>188.72</v>
      </c>
      <c r="AB245" s="47">
        <v>188.72</v>
      </c>
      <c r="AC245" s="47">
        <v>188.7</v>
      </c>
      <c r="AD245" s="47">
        <v>188.7</v>
      </c>
    </row>
    <row r="246" spans="1:30" x14ac:dyDescent="0.3">
      <c r="A246" s="3">
        <v>1431</v>
      </c>
      <c r="B246" s="4" t="s">
        <v>241</v>
      </c>
      <c r="C246" s="48">
        <f t="shared" si="44"/>
        <v>100</v>
      </c>
      <c r="D246" s="48">
        <f t="shared" si="45"/>
        <v>99.655053466712658</v>
      </c>
      <c r="E246" s="48">
        <f t="shared" si="46"/>
        <v>99.689548120041394</v>
      </c>
      <c r="F246" s="48">
        <f t="shared" si="47"/>
        <v>99.586064160055201</v>
      </c>
      <c r="G246" s="48">
        <f t="shared" si="48"/>
        <v>99.965505346671264</v>
      </c>
      <c r="H246" s="48">
        <f t="shared" si="49"/>
        <v>99.793032080027601</v>
      </c>
      <c r="I246" s="48">
        <f t="shared" si="50"/>
        <v>99.310106933425331</v>
      </c>
      <c r="J246" s="49">
        <f t="shared" si="51"/>
        <v>100</v>
      </c>
      <c r="K246" s="49">
        <f t="shared" si="52"/>
        <v>99.937660178707489</v>
      </c>
      <c r="L246" s="49">
        <f t="shared" si="53"/>
        <v>99.930733531897218</v>
      </c>
      <c r="M246" s="49">
        <f t="shared" si="54"/>
        <v>99.95151347232806</v>
      </c>
      <c r="N246" s="49">
        <f t="shared" si="55"/>
        <v>99.923806885086933</v>
      </c>
      <c r="O246" s="49">
        <f t="shared" si="56"/>
        <v>99.937660178707489</v>
      </c>
      <c r="P246" s="49">
        <f t="shared" si="57"/>
        <v>100.01385329362054</v>
      </c>
      <c r="Q246" s="47">
        <v>28.99</v>
      </c>
      <c r="R246" s="47">
        <v>28.89</v>
      </c>
      <c r="S246" s="47">
        <v>28.9</v>
      </c>
      <c r="T246" s="47">
        <v>28.87</v>
      </c>
      <c r="U246" s="47">
        <v>28.98</v>
      </c>
      <c r="V246" s="47">
        <v>28.93</v>
      </c>
      <c r="W246" s="47">
        <v>28.79</v>
      </c>
      <c r="X246" s="47">
        <v>144.37</v>
      </c>
      <c r="Y246" s="47">
        <v>144.28</v>
      </c>
      <c r="Z246" s="47">
        <v>144.27000000000001</v>
      </c>
      <c r="AA246" s="47">
        <v>144.30000000000001</v>
      </c>
      <c r="AB246" s="47">
        <v>144.26</v>
      </c>
      <c r="AC246" s="47">
        <v>144.28</v>
      </c>
      <c r="AD246" s="47">
        <v>144.38999999999999</v>
      </c>
    </row>
    <row r="247" spans="1:30" x14ac:dyDescent="0.3">
      <c r="A247" s="3">
        <v>1432</v>
      </c>
      <c r="B247" s="4" t="s">
        <v>242</v>
      </c>
      <c r="C247" s="48">
        <f t="shared" si="44"/>
        <v>100.00000000000001</v>
      </c>
      <c r="D247" s="48">
        <f t="shared" si="45"/>
        <v>102.12862318840581</v>
      </c>
      <c r="E247" s="48">
        <f t="shared" si="46"/>
        <v>102.30978260869566</v>
      </c>
      <c r="F247" s="48">
        <f t="shared" si="47"/>
        <v>102.49094202898551</v>
      </c>
      <c r="G247" s="48">
        <f t="shared" si="48"/>
        <v>102.7626811594203</v>
      </c>
      <c r="H247" s="48">
        <f t="shared" si="49"/>
        <v>102.67210144927537</v>
      </c>
      <c r="I247" s="48">
        <f t="shared" si="50"/>
        <v>102.7626811594203</v>
      </c>
      <c r="J247" s="49">
        <f t="shared" si="51"/>
        <v>100</v>
      </c>
      <c r="K247" s="49">
        <f t="shared" si="52"/>
        <v>99.777605378846658</v>
      </c>
      <c r="L247" s="49">
        <f t="shared" si="53"/>
        <v>99.932764416860621</v>
      </c>
      <c r="M247" s="49">
        <f t="shared" si="54"/>
        <v>100.09309542280837</v>
      </c>
      <c r="N247" s="49">
        <f t="shared" si="55"/>
        <v>100.11378329454358</v>
      </c>
      <c r="O247" s="49">
        <f t="shared" si="56"/>
        <v>100.07757951900699</v>
      </c>
      <c r="P247" s="49">
        <f t="shared" si="57"/>
        <v>100.05689164727178</v>
      </c>
      <c r="Q247" s="47">
        <v>22.08</v>
      </c>
      <c r="R247" s="47">
        <v>22.55</v>
      </c>
      <c r="S247" s="47">
        <v>22.59</v>
      </c>
      <c r="T247" s="47">
        <v>22.63</v>
      </c>
      <c r="U247" s="47">
        <v>22.69</v>
      </c>
      <c r="V247" s="47">
        <v>22.67</v>
      </c>
      <c r="W247" s="47">
        <v>22.69</v>
      </c>
      <c r="X247" s="47">
        <v>193.35</v>
      </c>
      <c r="Y247" s="47">
        <v>192.92</v>
      </c>
      <c r="Z247" s="47">
        <v>193.22</v>
      </c>
      <c r="AA247" s="47">
        <v>193.53</v>
      </c>
      <c r="AB247" s="47">
        <v>193.57</v>
      </c>
      <c r="AC247" s="47">
        <v>193.5</v>
      </c>
      <c r="AD247" s="47">
        <v>193.46</v>
      </c>
    </row>
    <row r="248" spans="1:30" x14ac:dyDescent="0.3">
      <c r="A248" s="3">
        <v>1433</v>
      </c>
      <c r="B248" s="4" t="s">
        <v>243</v>
      </c>
      <c r="C248" s="48">
        <f t="shared" si="44"/>
        <v>100</v>
      </c>
      <c r="D248" s="48">
        <f t="shared" si="45"/>
        <v>100.05252100840336</v>
      </c>
      <c r="E248" s="48">
        <f t="shared" si="46"/>
        <v>99.737394957983184</v>
      </c>
      <c r="F248" s="48">
        <f t="shared" si="47"/>
        <v>99.894957983193279</v>
      </c>
      <c r="G248" s="48">
        <f t="shared" si="48"/>
        <v>99.894957983193279</v>
      </c>
      <c r="H248" s="48">
        <f t="shared" si="49"/>
        <v>99.842436974789933</v>
      </c>
      <c r="I248" s="48">
        <f t="shared" si="50"/>
        <v>99.894957983193279</v>
      </c>
      <c r="J248" s="49">
        <f t="shared" si="51"/>
        <v>100</v>
      </c>
      <c r="K248" s="49">
        <f t="shared" si="52"/>
        <v>99.991236526158971</v>
      </c>
      <c r="L248" s="49">
        <f t="shared" si="53"/>
        <v>100.1139251599334</v>
      </c>
      <c r="M248" s="49">
        <f t="shared" si="54"/>
        <v>100.07010779072824</v>
      </c>
      <c r="N248" s="49">
        <f t="shared" si="55"/>
        <v>100.07887126456927</v>
      </c>
      <c r="O248" s="49">
        <f t="shared" si="56"/>
        <v>100.03505389536413</v>
      </c>
      <c r="P248" s="49">
        <f t="shared" si="57"/>
        <v>100</v>
      </c>
      <c r="Q248" s="47">
        <v>19.04</v>
      </c>
      <c r="R248" s="47">
        <v>19.05</v>
      </c>
      <c r="S248" s="47">
        <v>18.989999999999998</v>
      </c>
      <c r="T248" s="47">
        <v>19.02</v>
      </c>
      <c r="U248" s="47">
        <v>19.02</v>
      </c>
      <c r="V248" s="47">
        <v>19.010000000000002</v>
      </c>
      <c r="W248" s="47">
        <v>19.02</v>
      </c>
      <c r="X248" s="47">
        <v>114.11</v>
      </c>
      <c r="Y248" s="47">
        <v>114.1</v>
      </c>
      <c r="Z248" s="47">
        <v>114.24</v>
      </c>
      <c r="AA248" s="47">
        <v>114.19</v>
      </c>
      <c r="AB248" s="47">
        <v>114.2</v>
      </c>
      <c r="AC248" s="47">
        <v>114.15</v>
      </c>
      <c r="AD248" s="47">
        <v>114.11</v>
      </c>
    </row>
    <row r="249" spans="1:30" x14ac:dyDescent="0.3">
      <c r="A249" s="3">
        <v>1438</v>
      </c>
      <c r="B249" s="4" t="s">
        <v>244</v>
      </c>
      <c r="C249" s="48">
        <f t="shared" si="44"/>
        <v>100</v>
      </c>
      <c r="D249" s="48">
        <f t="shared" si="45"/>
        <v>106.63928815879535</v>
      </c>
      <c r="E249" s="48">
        <f t="shared" si="46"/>
        <v>106.63928815879535</v>
      </c>
      <c r="F249" s="48">
        <f t="shared" si="47"/>
        <v>113.96303901437371</v>
      </c>
      <c r="G249" s="48">
        <f t="shared" si="48"/>
        <v>115.60574948665298</v>
      </c>
      <c r="H249" s="48">
        <f t="shared" si="49"/>
        <v>115.60574948665298</v>
      </c>
      <c r="I249" s="48">
        <f t="shared" si="50"/>
        <v>110.4722792607803</v>
      </c>
      <c r="J249" s="49">
        <f t="shared" si="51"/>
        <v>100</v>
      </c>
      <c r="K249" s="49">
        <f t="shared" si="52"/>
        <v>99.665753424657538</v>
      </c>
      <c r="L249" s="49">
        <f t="shared" si="53"/>
        <v>99.69315068493151</v>
      </c>
      <c r="M249" s="49">
        <f t="shared" si="54"/>
        <v>99.556164383561651</v>
      </c>
      <c r="N249" s="49">
        <f t="shared" si="55"/>
        <v>99.528767123287665</v>
      </c>
      <c r="O249" s="49">
        <f t="shared" si="56"/>
        <v>99.512328767123293</v>
      </c>
      <c r="P249" s="49">
        <f t="shared" si="57"/>
        <v>100.71232876712328</v>
      </c>
      <c r="Q249" s="47">
        <v>14.61</v>
      </c>
      <c r="R249" s="47">
        <v>15.58</v>
      </c>
      <c r="S249" s="47">
        <v>15.58</v>
      </c>
      <c r="T249" s="47">
        <v>16.649999999999999</v>
      </c>
      <c r="U249" s="47">
        <v>16.89</v>
      </c>
      <c r="V249" s="47">
        <v>16.89</v>
      </c>
      <c r="W249" s="47">
        <v>16.14</v>
      </c>
      <c r="X249" s="47">
        <v>182.5</v>
      </c>
      <c r="Y249" s="47">
        <v>181.89</v>
      </c>
      <c r="Z249" s="47">
        <v>181.94</v>
      </c>
      <c r="AA249" s="47">
        <v>181.69</v>
      </c>
      <c r="AB249" s="47">
        <v>181.64</v>
      </c>
      <c r="AC249" s="47">
        <v>181.61</v>
      </c>
      <c r="AD249" s="47">
        <v>183.8</v>
      </c>
    </row>
    <row r="250" spans="1:30" x14ac:dyDescent="0.3">
      <c r="A250" s="3">
        <v>1439</v>
      </c>
      <c r="B250" s="4" t="s">
        <v>245</v>
      </c>
      <c r="C250" s="48">
        <f t="shared" si="44"/>
        <v>100</v>
      </c>
      <c r="D250" s="48">
        <f t="shared" si="45"/>
        <v>106.58747300215981</v>
      </c>
      <c r="E250" s="48">
        <f t="shared" si="46"/>
        <v>106.69546436285098</v>
      </c>
      <c r="F250" s="48">
        <f t="shared" si="47"/>
        <v>106.69546436285098</v>
      </c>
      <c r="G250" s="48">
        <f t="shared" si="48"/>
        <v>106.69546436285098</v>
      </c>
      <c r="H250" s="48">
        <f t="shared" si="49"/>
        <v>106.47948164146868</v>
      </c>
      <c r="I250" s="48">
        <f t="shared" si="50"/>
        <v>101.40388768898488</v>
      </c>
      <c r="J250" s="49">
        <f t="shared" si="51"/>
        <v>100</v>
      </c>
      <c r="K250" s="49">
        <f t="shared" si="52"/>
        <v>99.398084815321482</v>
      </c>
      <c r="L250" s="49">
        <f t="shared" si="53"/>
        <v>99.398084815321482</v>
      </c>
      <c r="M250" s="49">
        <f t="shared" si="54"/>
        <v>99.398084815321482</v>
      </c>
      <c r="N250" s="49">
        <f t="shared" si="55"/>
        <v>99.398084815321482</v>
      </c>
      <c r="O250" s="49">
        <f t="shared" si="56"/>
        <v>99.534883720930253</v>
      </c>
      <c r="P250" s="49">
        <f t="shared" si="57"/>
        <v>101.0123119015048</v>
      </c>
      <c r="Q250" s="47">
        <v>9.26</v>
      </c>
      <c r="R250" s="47">
        <v>9.8699999999999992</v>
      </c>
      <c r="S250" s="47">
        <v>9.8800000000000008</v>
      </c>
      <c r="T250" s="47">
        <v>9.8800000000000008</v>
      </c>
      <c r="U250" s="47">
        <v>9.8800000000000008</v>
      </c>
      <c r="V250" s="47">
        <v>9.86</v>
      </c>
      <c r="W250" s="47">
        <v>9.39</v>
      </c>
      <c r="X250" s="47">
        <v>36.549999999999997</v>
      </c>
      <c r="Y250" s="47">
        <v>36.33</v>
      </c>
      <c r="Z250" s="47">
        <v>36.33</v>
      </c>
      <c r="AA250" s="47">
        <v>36.33</v>
      </c>
      <c r="AB250" s="47">
        <v>36.33</v>
      </c>
      <c r="AC250" s="47">
        <v>36.380000000000003</v>
      </c>
      <c r="AD250" s="47">
        <v>36.92</v>
      </c>
    </row>
    <row r="251" spans="1:30" x14ac:dyDescent="0.3">
      <c r="A251" s="3">
        <v>1441</v>
      </c>
      <c r="B251" s="4" t="s">
        <v>246</v>
      </c>
      <c r="C251" s="48">
        <f t="shared" si="44"/>
        <v>100</v>
      </c>
      <c r="D251" s="48">
        <f t="shared" si="45"/>
        <v>102.88184438040345</v>
      </c>
      <c r="E251" s="48">
        <f t="shared" si="46"/>
        <v>102.95389048991353</v>
      </c>
      <c r="F251" s="48">
        <f t="shared" si="47"/>
        <v>102.95389048991353</v>
      </c>
      <c r="G251" s="48">
        <f t="shared" si="48"/>
        <v>102.95389048991353</v>
      </c>
      <c r="H251" s="48">
        <f t="shared" si="49"/>
        <v>103.24207492795388</v>
      </c>
      <c r="I251" s="48">
        <f t="shared" si="50"/>
        <v>103.67435158501441</v>
      </c>
      <c r="J251" s="49">
        <f t="shared" si="51"/>
        <v>100.00000000000001</v>
      </c>
      <c r="K251" s="49">
        <f t="shared" si="52"/>
        <v>99.952561669829237</v>
      </c>
      <c r="L251" s="49">
        <f t="shared" si="53"/>
        <v>99.952561669829237</v>
      </c>
      <c r="M251" s="49">
        <f t="shared" si="54"/>
        <v>99.952561669829237</v>
      </c>
      <c r="N251" s="49">
        <f t="shared" si="55"/>
        <v>99.952561669829237</v>
      </c>
      <c r="O251" s="49">
        <f t="shared" si="56"/>
        <v>99.857685009487668</v>
      </c>
      <c r="P251" s="49">
        <f t="shared" si="57"/>
        <v>101.56546489563569</v>
      </c>
      <c r="Q251" s="47">
        <v>13.88</v>
      </c>
      <c r="R251" s="47">
        <v>14.28</v>
      </c>
      <c r="S251" s="47">
        <v>14.29</v>
      </c>
      <c r="T251" s="47">
        <v>14.29</v>
      </c>
      <c r="U251" s="47">
        <v>14.29</v>
      </c>
      <c r="V251" s="47">
        <v>14.33</v>
      </c>
      <c r="W251" s="47">
        <v>14.39</v>
      </c>
      <c r="X251" s="47">
        <v>21.08</v>
      </c>
      <c r="Y251" s="47">
        <v>21.07</v>
      </c>
      <c r="Z251" s="47">
        <v>21.07</v>
      </c>
      <c r="AA251" s="47">
        <v>21.07</v>
      </c>
      <c r="AB251" s="47">
        <v>21.07</v>
      </c>
      <c r="AC251" s="47">
        <v>21.05</v>
      </c>
      <c r="AD251" s="47">
        <v>21.41</v>
      </c>
    </row>
    <row r="252" spans="1:30" x14ac:dyDescent="0.3">
      <c r="A252" s="3">
        <v>1443</v>
      </c>
      <c r="B252" s="4" t="s">
        <v>247</v>
      </c>
      <c r="C252" s="48">
        <f t="shared" si="44"/>
        <v>100</v>
      </c>
      <c r="D252" s="48">
        <f t="shared" si="45"/>
        <v>107.46268656716417</v>
      </c>
      <c r="E252" s="48">
        <f t="shared" si="46"/>
        <v>108.45771144278606</v>
      </c>
      <c r="F252" s="48">
        <f t="shared" si="47"/>
        <v>108.62354892205639</v>
      </c>
      <c r="G252" s="48">
        <f t="shared" si="48"/>
        <v>108.62354892205639</v>
      </c>
      <c r="H252" s="48">
        <f t="shared" si="49"/>
        <v>108.62354892205639</v>
      </c>
      <c r="I252" s="48">
        <f t="shared" si="50"/>
        <v>109.742951907131</v>
      </c>
      <c r="J252" s="49">
        <f t="shared" si="51"/>
        <v>100</v>
      </c>
      <c r="K252" s="49">
        <f t="shared" si="52"/>
        <v>99.148590021691973</v>
      </c>
      <c r="L252" s="49">
        <f t="shared" si="53"/>
        <v>99.056399132321033</v>
      </c>
      <c r="M252" s="49">
        <f t="shared" si="54"/>
        <v>99.013015184381771</v>
      </c>
      <c r="N252" s="49">
        <f t="shared" si="55"/>
        <v>99.013015184381771</v>
      </c>
      <c r="O252" s="49">
        <f t="shared" si="56"/>
        <v>99.034707158351409</v>
      </c>
      <c r="P252" s="49">
        <f t="shared" si="57"/>
        <v>99.97288503253796</v>
      </c>
      <c r="Q252" s="47">
        <v>24.12</v>
      </c>
      <c r="R252" s="47">
        <v>25.92</v>
      </c>
      <c r="S252" s="47">
        <v>26.16</v>
      </c>
      <c r="T252" s="47">
        <v>26.2</v>
      </c>
      <c r="U252" s="47">
        <v>26.2</v>
      </c>
      <c r="V252" s="47">
        <v>26.2</v>
      </c>
      <c r="W252" s="47">
        <v>26.47</v>
      </c>
      <c r="X252" s="47">
        <v>184.4</v>
      </c>
      <c r="Y252" s="47">
        <v>182.83</v>
      </c>
      <c r="Z252" s="47">
        <v>182.66</v>
      </c>
      <c r="AA252" s="47">
        <v>182.58</v>
      </c>
      <c r="AB252" s="47">
        <v>182.58</v>
      </c>
      <c r="AC252" s="47">
        <v>182.62</v>
      </c>
      <c r="AD252" s="47">
        <v>184.35</v>
      </c>
    </row>
    <row r="253" spans="1:30" x14ac:dyDescent="0.3">
      <c r="A253" s="3">
        <v>1444</v>
      </c>
      <c r="B253" s="4" t="s">
        <v>248</v>
      </c>
      <c r="C253" s="48">
        <f t="shared" si="44"/>
        <v>100</v>
      </c>
      <c r="D253" s="48">
        <f t="shared" si="45"/>
        <v>119.88304093567251</v>
      </c>
      <c r="E253" s="48">
        <f t="shared" si="46"/>
        <v>120.35087719298245</v>
      </c>
      <c r="F253" s="48">
        <f t="shared" si="47"/>
        <v>120.46783625730993</v>
      </c>
      <c r="G253" s="48">
        <f t="shared" si="48"/>
        <v>121.16959064327484</v>
      </c>
      <c r="H253" s="48">
        <f t="shared" si="49"/>
        <v>121.16959064327484</v>
      </c>
      <c r="I253" s="48">
        <f t="shared" si="50"/>
        <v>121.87134502923976</v>
      </c>
      <c r="J253" s="49">
        <f t="shared" si="51"/>
        <v>100</v>
      </c>
      <c r="K253" s="49">
        <f t="shared" si="52"/>
        <v>97.16024340770791</v>
      </c>
      <c r="L253" s="49">
        <f t="shared" si="53"/>
        <v>97.058823529411754</v>
      </c>
      <c r="M253" s="49">
        <f t="shared" si="54"/>
        <v>96.725586786438726</v>
      </c>
      <c r="N253" s="49">
        <f t="shared" si="55"/>
        <v>96.58070124601565</v>
      </c>
      <c r="O253" s="49">
        <f t="shared" si="56"/>
        <v>96.566212691973362</v>
      </c>
      <c r="P253" s="49">
        <f t="shared" si="57"/>
        <v>96.740075340481027</v>
      </c>
      <c r="Q253" s="47">
        <v>8.5500000000000007</v>
      </c>
      <c r="R253" s="47">
        <v>10.25</v>
      </c>
      <c r="S253" s="47">
        <v>10.29</v>
      </c>
      <c r="T253" s="47">
        <v>10.3</v>
      </c>
      <c r="U253" s="47">
        <v>10.36</v>
      </c>
      <c r="V253" s="47">
        <v>10.36</v>
      </c>
      <c r="W253" s="47">
        <v>10.42</v>
      </c>
      <c r="X253" s="47">
        <v>69.02</v>
      </c>
      <c r="Y253" s="47">
        <v>67.06</v>
      </c>
      <c r="Z253" s="47">
        <v>66.989999999999995</v>
      </c>
      <c r="AA253" s="47">
        <v>66.760000000000005</v>
      </c>
      <c r="AB253" s="47">
        <v>66.66</v>
      </c>
      <c r="AC253" s="47">
        <v>66.650000000000006</v>
      </c>
      <c r="AD253" s="47">
        <v>66.77</v>
      </c>
    </row>
    <row r="254" spans="1:30" x14ac:dyDescent="0.3">
      <c r="A254" s="3">
        <v>1445</v>
      </c>
      <c r="B254" s="4" t="s">
        <v>249</v>
      </c>
      <c r="C254" s="48">
        <f t="shared" si="44"/>
        <v>100</v>
      </c>
      <c r="D254" s="48">
        <f t="shared" si="45"/>
        <v>100.50314465408806</v>
      </c>
      <c r="E254" s="48">
        <f t="shared" si="46"/>
        <v>100.60377358490567</v>
      </c>
      <c r="F254" s="48">
        <f t="shared" si="47"/>
        <v>100.52830188679245</v>
      </c>
      <c r="G254" s="48">
        <f t="shared" si="48"/>
        <v>100.67924528301889</v>
      </c>
      <c r="H254" s="48">
        <f t="shared" si="49"/>
        <v>100.67924528301889</v>
      </c>
      <c r="I254" s="48">
        <f t="shared" si="50"/>
        <v>100.80503144654088</v>
      </c>
      <c r="J254" s="49">
        <f t="shared" si="51"/>
        <v>100</v>
      </c>
      <c r="K254" s="49">
        <f t="shared" si="52"/>
        <v>99.930678094277781</v>
      </c>
      <c r="L254" s="49">
        <f t="shared" si="53"/>
        <v>99.896017141416678</v>
      </c>
      <c r="M254" s="49">
        <f t="shared" si="54"/>
        <v>99.880262162843451</v>
      </c>
      <c r="N254" s="49">
        <f t="shared" si="55"/>
        <v>99.858205192840941</v>
      </c>
      <c r="O254" s="49">
        <f t="shared" si="56"/>
        <v>99.902319132845975</v>
      </c>
      <c r="P254" s="49">
        <f t="shared" si="57"/>
        <v>99.883413158558099</v>
      </c>
      <c r="Q254" s="47">
        <v>39.75</v>
      </c>
      <c r="R254" s="47">
        <v>39.950000000000003</v>
      </c>
      <c r="S254" s="47">
        <v>39.99</v>
      </c>
      <c r="T254" s="47">
        <v>39.96</v>
      </c>
      <c r="U254" s="47">
        <v>40.020000000000003</v>
      </c>
      <c r="V254" s="47">
        <v>40.020000000000003</v>
      </c>
      <c r="W254" s="47">
        <v>40.07</v>
      </c>
      <c r="X254" s="47">
        <v>317.36</v>
      </c>
      <c r="Y254" s="47">
        <v>317.14</v>
      </c>
      <c r="Z254" s="47">
        <v>317.02999999999997</v>
      </c>
      <c r="AA254" s="47">
        <v>316.98</v>
      </c>
      <c r="AB254" s="47">
        <v>316.91000000000003</v>
      </c>
      <c r="AC254" s="47">
        <v>317.05</v>
      </c>
      <c r="AD254" s="47">
        <v>316.99</v>
      </c>
    </row>
    <row r="255" spans="1:30" x14ac:dyDescent="0.3">
      <c r="A255" s="3">
        <v>1449</v>
      </c>
      <c r="B255" s="4" t="s">
        <v>250</v>
      </c>
      <c r="C255" s="48">
        <f t="shared" si="44"/>
        <v>100</v>
      </c>
      <c r="D255" s="48">
        <f t="shared" si="45"/>
        <v>99.922017156225635</v>
      </c>
      <c r="E255" s="48">
        <f t="shared" si="46"/>
        <v>100.02599428125811</v>
      </c>
      <c r="F255" s="48">
        <f t="shared" si="47"/>
        <v>99.610085781128149</v>
      </c>
      <c r="G255" s="48">
        <f t="shared" si="48"/>
        <v>100</v>
      </c>
      <c r="H255" s="48">
        <f t="shared" si="49"/>
        <v>100.12997140629064</v>
      </c>
      <c r="I255" s="48">
        <f t="shared" si="50"/>
        <v>100.1039771250325</v>
      </c>
      <c r="J255" s="49">
        <f t="shared" si="51"/>
        <v>100</v>
      </c>
      <c r="K255" s="49">
        <f t="shared" si="52"/>
        <v>99.961966062024572</v>
      </c>
      <c r="L255" s="49">
        <f t="shared" si="53"/>
        <v>101.84318314803978</v>
      </c>
      <c r="M255" s="49">
        <f t="shared" si="54"/>
        <v>101.6383850204798</v>
      </c>
      <c r="N255" s="49">
        <f t="shared" si="55"/>
        <v>101.64131070801638</v>
      </c>
      <c r="O255" s="49">
        <f t="shared" si="56"/>
        <v>101.67349327091867</v>
      </c>
      <c r="P255" s="49">
        <f t="shared" si="57"/>
        <v>101.6383850204798</v>
      </c>
      <c r="Q255" s="47">
        <v>38.47</v>
      </c>
      <c r="R255" s="47">
        <v>38.44</v>
      </c>
      <c r="S255" s="47">
        <v>38.479999999999997</v>
      </c>
      <c r="T255" s="47">
        <v>38.32</v>
      </c>
      <c r="U255" s="47">
        <v>38.47</v>
      </c>
      <c r="V255" s="47">
        <v>38.520000000000003</v>
      </c>
      <c r="W255" s="47">
        <v>38.51</v>
      </c>
      <c r="X255" s="47">
        <v>341.8</v>
      </c>
      <c r="Y255" s="47">
        <v>341.67</v>
      </c>
      <c r="Z255" s="47">
        <v>348.1</v>
      </c>
      <c r="AA255" s="47">
        <v>347.4</v>
      </c>
      <c r="AB255" s="47">
        <v>347.41</v>
      </c>
      <c r="AC255" s="47">
        <v>347.52</v>
      </c>
      <c r="AD255" s="47">
        <v>347.4</v>
      </c>
    </row>
    <row r="256" spans="1:30" x14ac:dyDescent="0.3">
      <c r="A256" s="3">
        <v>1502</v>
      </c>
      <c r="B256" s="4" t="s">
        <v>251</v>
      </c>
      <c r="C256" s="48">
        <f t="shared" si="44"/>
        <v>100</v>
      </c>
      <c r="D256" s="48">
        <f t="shared" si="45"/>
        <v>100.17615971814443</v>
      </c>
      <c r="E256" s="48">
        <f t="shared" si="46"/>
        <v>100.88079859072225</v>
      </c>
      <c r="F256" s="48">
        <f t="shared" si="47"/>
        <v>100.88079859072225</v>
      </c>
      <c r="G256" s="48">
        <f t="shared" si="48"/>
        <v>100.99823840281854</v>
      </c>
      <c r="H256" s="48">
        <f t="shared" si="49"/>
        <v>100.99823840281854</v>
      </c>
      <c r="I256" s="48">
        <f t="shared" si="50"/>
        <v>101.23311802701113</v>
      </c>
      <c r="J256" s="49">
        <f t="shared" si="51"/>
        <v>100</v>
      </c>
      <c r="K256" s="49">
        <f t="shared" si="52"/>
        <v>99.858253315043441</v>
      </c>
      <c r="L256" s="49">
        <f t="shared" si="53"/>
        <v>99.716506630086883</v>
      </c>
      <c r="M256" s="49">
        <f t="shared" si="54"/>
        <v>99.702789208962059</v>
      </c>
      <c r="N256" s="49">
        <f t="shared" si="55"/>
        <v>99.78509373571103</v>
      </c>
      <c r="O256" s="49">
        <f t="shared" si="56"/>
        <v>99.794238683127574</v>
      </c>
      <c r="P256" s="49">
        <f t="shared" si="57"/>
        <v>99.753086419753089</v>
      </c>
      <c r="Q256" s="47">
        <v>17.03</v>
      </c>
      <c r="R256" s="47">
        <v>17.059999999999999</v>
      </c>
      <c r="S256" s="47">
        <v>17.18</v>
      </c>
      <c r="T256" s="47">
        <v>17.18</v>
      </c>
      <c r="U256" s="47">
        <v>17.2</v>
      </c>
      <c r="V256" s="47">
        <v>17.2</v>
      </c>
      <c r="W256" s="47">
        <v>17.239999999999998</v>
      </c>
      <c r="X256" s="47">
        <v>218.7</v>
      </c>
      <c r="Y256" s="47">
        <v>218.39</v>
      </c>
      <c r="Z256" s="47">
        <v>218.08</v>
      </c>
      <c r="AA256" s="47">
        <v>218.05</v>
      </c>
      <c r="AB256" s="47">
        <v>218.23</v>
      </c>
      <c r="AC256" s="47">
        <v>218.25</v>
      </c>
      <c r="AD256" s="47">
        <v>218.16</v>
      </c>
    </row>
    <row r="257" spans="1:30" x14ac:dyDescent="0.3">
      <c r="A257" s="3">
        <v>1504</v>
      </c>
      <c r="B257" s="4" t="s">
        <v>252</v>
      </c>
      <c r="C257" s="48">
        <f t="shared" si="44"/>
        <v>100</v>
      </c>
      <c r="D257" s="48">
        <f t="shared" si="45"/>
        <v>97.653429602888082</v>
      </c>
      <c r="E257" s="48">
        <f t="shared" si="46"/>
        <v>96.931407942238266</v>
      </c>
      <c r="F257" s="48">
        <f t="shared" si="47"/>
        <v>96.570397111913351</v>
      </c>
      <c r="G257" s="48">
        <f t="shared" si="48"/>
        <v>96.931407942238266</v>
      </c>
      <c r="H257" s="48">
        <f t="shared" si="49"/>
        <v>94.04332129963899</v>
      </c>
      <c r="I257" s="48">
        <f t="shared" si="50"/>
        <v>92.418772563176901</v>
      </c>
      <c r="J257" s="49">
        <f t="shared" si="51"/>
        <v>100</v>
      </c>
      <c r="K257" s="49">
        <f t="shared" si="52"/>
        <v>99.484323432343245</v>
      </c>
      <c r="L257" s="49">
        <f t="shared" si="53"/>
        <v>99.422442244224428</v>
      </c>
      <c r="M257" s="49">
        <f t="shared" si="54"/>
        <v>99.319306930693074</v>
      </c>
      <c r="N257" s="49">
        <f t="shared" si="55"/>
        <v>99.443069306930695</v>
      </c>
      <c r="O257" s="49">
        <f t="shared" si="56"/>
        <v>98.989273927392745</v>
      </c>
      <c r="P257" s="49">
        <f t="shared" si="57"/>
        <v>98.638613861386148</v>
      </c>
      <c r="Q257" s="47">
        <v>5.54</v>
      </c>
      <c r="R257" s="47">
        <v>5.41</v>
      </c>
      <c r="S257" s="47">
        <v>5.37</v>
      </c>
      <c r="T257" s="47">
        <v>5.35</v>
      </c>
      <c r="U257" s="47">
        <v>5.37</v>
      </c>
      <c r="V257" s="47">
        <v>5.21</v>
      </c>
      <c r="W257" s="47">
        <v>5.12</v>
      </c>
      <c r="X257" s="47">
        <v>48.48</v>
      </c>
      <c r="Y257" s="47">
        <v>48.23</v>
      </c>
      <c r="Z257" s="47">
        <v>48.2</v>
      </c>
      <c r="AA257" s="47">
        <v>48.15</v>
      </c>
      <c r="AB257" s="47">
        <v>48.21</v>
      </c>
      <c r="AC257" s="47">
        <v>47.99</v>
      </c>
      <c r="AD257" s="47">
        <v>47.82</v>
      </c>
    </row>
    <row r="258" spans="1:30" x14ac:dyDescent="0.3">
      <c r="A258" s="3">
        <v>1505</v>
      </c>
      <c r="B258" s="6" t="s">
        <v>253</v>
      </c>
      <c r="C258" s="48">
        <f t="shared" si="44"/>
        <v>100</v>
      </c>
      <c r="D258" s="48">
        <f t="shared" si="45"/>
        <v>100.40322580645163</v>
      </c>
      <c r="E258" s="48">
        <f t="shared" si="46"/>
        <v>99.798387096774192</v>
      </c>
      <c r="F258" s="48">
        <f t="shared" si="47"/>
        <v>101.41129032258064</v>
      </c>
      <c r="G258" s="48">
        <f t="shared" si="48"/>
        <v>100.60483870967742</v>
      </c>
      <c r="H258" s="48">
        <f t="shared" si="49"/>
        <v>100.60483870967742</v>
      </c>
      <c r="I258" s="48">
        <f t="shared" si="50"/>
        <v>100.40322580645163</v>
      </c>
      <c r="J258" s="49">
        <f t="shared" si="51"/>
        <v>100</v>
      </c>
      <c r="K258" s="49">
        <f t="shared" si="52"/>
        <v>99.937225360954173</v>
      </c>
      <c r="L258" s="49">
        <f t="shared" si="53"/>
        <v>99.727976564134764</v>
      </c>
      <c r="M258" s="49">
        <f t="shared" si="54"/>
        <v>99.372253609541744</v>
      </c>
      <c r="N258" s="49">
        <f t="shared" si="55"/>
        <v>99.037455534630681</v>
      </c>
      <c r="O258" s="49">
        <f t="shared" si="56"/>
        <v>99.204854572086219</v>
      </c>
      <c r="P258" s="49">
        <f t="shared" si="57"/>
        <v>99.204854572086219</v>
      </c>
      <c r="Q258" s="47">
        <v>4.96</v>
      </c>
      <c r="R258" s="47">
        <v>4.9800000000000004</v>
      </c>
      <c r="S258" s="47">
        <v>4.95</v>
      </c>
      <c r="T258" s="47">
        <v>5.03</v>
      </c>
      <c r="U258" s="47">
        <v>4.99</v>
      </c>
      <c r="V258" s="47">
        <v>4.99</v>
      </c>
      <c r="W258" s="47">
        <v>4.9800000000000004</v>
      </c>
      <c r="X258" s="47">
        <v>47.79</v>
      </c>
      <c r="Y258" s="47">
        <v>47.76</v>
      </c>
      <c r="Z258" s="47">
        <v>47.66</v>
      </c>
      <c r="AA258" s="47">
        <v>47.49</v>
      </c>
      <c r="AB258" s="47">
        <v>47.33</v>
      </c>
      <c r="AC258" s="47">
        <v>47.41</v>
      </c>
      <c r="AD258" s="47">
        <v>47.41</v>
      </c>
    </row>
    <row r="259" spans="1:30" x14ac:dyDescent="0.3">
      <c r="A259" s="3">
        <v>1511</v>
      </c>
      <c r="B259" s="4" t="s">
        <v>254</v>
      </c>
      <c r="C259" s="48">
        <f t="shared" si="44"/>
        <v>100</v>
      </c>
      <c r="D259" s="48">
        <f t="shared" si="45"/>
        <v>117.04293935369633</v>
      </c>
      <c r="E259" s="48">
        <f t="shared" si="46"/>
        <v>120.23019034971226</v>
      </c>
      <c r="F259" s="48">
        <f t="shared" si="47"/>
        <v>120.45152722443559</v>
      </c>
      <c r="G259" s="48">
        <f t="shared" si="48"/>
        <v>120.45152722443559</v>
      </c>
      <c r="H259" s="48">
        <f t="shared" si="49"/>
        <v>120.67286409915891</v>
      </c>
      <c r="I259" s="48">
        <f t="shared" si="50"/>
        <v>121.2040725984949</v>
      </c>
      <c r="J259" s="49">
        <f t="shared" si="51"/>
        <v>100</v>
      </c>
      <c r="K259" s="49">
        <f t="shared" si="52"/>
        <v>97.814048382395796</v>
      </c>
      <c r="L259" s="49">
        <f t="shared" si="53"/>
        <v>97.129116875546501</v>
      </c>
      <c r="M259" s="49">
        <f t="shared" si="54"/>
        <v>97.0853978431944</v>
      </c>
      <c r="N259" s="49">
        <f t="shared" si="55"/>
        <v>97.099970853978419</v>
      </c>
      <c r="O259" s="49">
        <f t="shared" si="56"/>
        <v>97.070824832410366</v>
      </c>
      <c r="P259" s="49">
        <f t="shared" si="57"/>
        <v>97.82862139317983</v>
      </c>
      <c r="Q259" s="47">
        <v>22.59</v>
      </c>
      <c r="R259" s="47">
        <v>26.44</v>
      </c>
      <c r="S259" s="47">
        <v>27.16</v>
      </c>
      <c r="T259" s="47">
        <v>27.21</v>
      </c>
      <c r="U259" s="47">
        <v>27.21</v>
      </c>
      <c r="V259" s="47">
        <v>27.26</v>
      </c>
      <c r="W259" s="47">
        <v>27.38</v>
      </c>
      <c r="X259" s="47">
        <v>68.62</v>
      </c>
      <c r="Y259" s="47">
        <v>67.12</v>
      </c>
      <c r="Z259" s="47">
        <v>66.650000000000006</v>
      </c>
      <c r="AA259" s="47">
        <v>66.62</v>
      </c>
      <c r="AB259" s="47">
        <v>66.63</v>
      </c>
      <c r="AC259" s="47">
        <v>66.61</v>
      </c>
      <c r="AD259" s="47">
        <v>67.13</v>
      </c>
    </row>
    <row r="260" spans="1:30" x14ac:dyDescent="0.3">
      <c r="A260" s="3">
        <v>1514</v>
      </c>
      <c r="B260" s="4" t="s">
        <v>115</v>
      </c>
      <c r="C260" s="48">
        <f t="shared" si="44"/>
        <v>100</v>
      </c>
      <c r="D260" s="48">
        <f t="shared" si="45"/>
        <v>99.904030710172748</v>
      </c>
      <c r="E260" s="48">
        <f t="shared" si="46"/>
        <v>100.76775431861805</v>
      </c>
      <c r="F260" s="48">
        <f t="shared" si="47"/>
        <v>100.8637236084453</v>
      </c>
      <c r="G260" s="48">
        <f t="shared" si="48"/>
        <v>100.8637236084453</v>
      </c>
      <c r="H260" s="48">
        <f t="shared" si="49"/>
        <v>100.95969289827255</v>
      </c>
      <c r="I260" s="48">
        <f t="shared" si="50"/>
        <v>100.95969289827255</v>
      </c>
      <c r="J260" s="49">
        <f t="shared" si="51"/>
        <v>100</v>
      </c>
      <c r="K260" s="49">
        <f t="shared" si="52"/>
        <v>100.09099181073704</v>
      </c>
      <c r="L260" s="49">
        <f t="shared" si="53"/>
        <v>99.727024567788902</v>
      </c>
      <c r="M260" s="49">
        <f t="shared" si="54"/>
        <v>99.727024567788902</v>
      </c>
      <c r="N260" s="49">
        <f t="shared" si="55"/>
        <v>99.727024567788902</v>
      </c>
      <c r="O260" s="49">
        <f t="shared" si="56"/>
        <v>99.727024567788902</v>
      </c>
      <c r="P260" s="49">
        <f t="shared" si="57"/>
        <v>99.727024567788902</v>
      </c>
      <c r="Q260" s="47">
        <v>10.42</v>
      </c>
      <c r="R260" s="47">
        <v>10.41</v>
      </c>
      <c r="S260" s="47">
        <v>10.5</v>
      </c>
      <c r="T260" s="47">
        <v>10.51</v>
      </c>
      <c r="U260" s="47">
        <v>10.51</v>
      </c>
      <c r="V260" s="47">
        <v>10.52</v>
      </c>
      <c r="W260" s="47">
        <v>10.52</v>
      </c>
      <c r="X260" s="47">
        <v>10.99</v>
      </c>
      <c r="Y260" s="47">
        <v>11</v>
      </c>
      <c r="Z260" s="47">
        <v>10.96</v>
      </c>
      <c r="AA260" s="47">
        <v>10.96</v>
      </c>
      <c r="AB260" s="47">
        <v>10.96</v>
      </c>
      <c r="AC260" s="47">
        <v>10.96</v>
      </c>
      <c r="AD260" s="47">
        <v>10.96</v>
      </c>
    </row>
    <row r="261" spans="1:30" x14ac:dyDescent="0.3">
      <c r="A261" s="3">
        <v>1515</v>
      </c>
      <c r="B261" s="4" t="s">
        <v>255</v>
      </c>
      <c r="C261" s="48">
        <f t="shared" ref="C261:C324" si="58">+Q261*100/$Q261</f>
        <v>100</v>
      </c>
      <c r="D261" s="48">
        <f t="shared" ref="D261:D324" si="59">+R261*100/$Q261</f>
        <v>101.99733688415446</v>
      </c>
      <c r="E261" s="48">
        <f t="shared" ref="E261:E324" si="60">+S261*100/$Q261</f>
        <v>101.8641810918775</v>
      </c>
      <c r="F261" s="48">
        <f t="shared" ref="F261:F324" si="61">+T261*100/$Q261</f>
        <v>101.8641810918775</v>
      </c>
      <c r="G261" s="48">
        <f t="shared" ref="G261:G324" si="62">+U261*100/$Q261</f>
        <v>101.8641810918775</v>
      </c>
      <c r="H261" s="48">
        <f t="shared" ref="H261:H324" si="63">+V261*100/$Q261</f>
        <v>101.73102529960053</v>
      </c>
      <c r="I261" s="48">
        <f t="shared" ref="I261:I324" si="64">+W261*100/$Q261</f>
        <v>101.06524633821572</v>
      </c>
      <c r="J261" s="49">
        <f t="shared" ref="J261:J324" si="65">+X261*100/$X261</f>
        <v>100</v>
      </c>
      <c r="K261" s="49">
        <f t="shared" ref="K261:K324" si="66">+Y261*100/$X261</f>
        <v>99.00306748466258</v>
      </c>
      <c r="L261" s="49">
        <f t="shared" ref="L261:L324" si="67">+Z261*100/$X261</f>
        <v>99.00306748466258</v>
      </c>
      <c r="M261" s="49">
        <f t="shared" ref="M261:M324" si="68">+AA261*100/$X261</f>
        <v>98.849693251533751</v>
      </c>
      <c r="N261" s="49">
        <f t="shared" ref="N261:N324" si="69">+AB261*100/$X261</f>
        <v>98.926380368098165</v>
      </c>
      <c r="O261" s="49">
        <f t="shared" ref="O261:O324" si="70">+AC261*100/$X261</f>
        <v>98.849693251533751</v>
      </c>
      <c r="P261" s="49">
        <f t="shared" ref="P261:P324" si="71">+AD261*100/$X261</f>
        <v>98.773006134969336</v>
      </c>
      <c r="Q261" s="47">
        <v>7.51</v>
      </c>
      <c r="R261" s="47">
        <v>7.66</v>
      </c>
      <c r="S261" s="47">
        <v>7.65</v>
      </c>
      <c r="T261" s="47">
        <v>7.65</v>
      </c>
      <c r="U261" s="47">
        <v>7.65</v>
      </c>
      <c r="V261" s="47">
        <v>7.64</v>
      </c>
      <c r="W261" s="47">
        <v>7.59</v>
      </c>
      <c r="X261" s="47">
        <v>13.04</v>
      </c>
      <c r="Y261" s="47">
        <v>12.91</v>
      </c>
      <c r="Z261" s="47">
        <v>12.91</v>
      </c>
      <c r="AA261" s="47">
        <v>12.89</v>
      </c>
      <c r="AB261" s="47">
        <v>12.9</v>
      </c>
      <c r="AC261" s="47">
        <v>12.89</v>
      </c>
      <c r="AD261" s="47">
        <v>12.88</v>
      </c>
    </row>
    <row r="262" spans="1:30" x14ac:dyDescent="0.3">
      <c r="A262" s="3">
        <v>1516</v>
      </c>
      <c r="B262" s="4" t="s">
        <v>256</v>
      </c>
      <c r="C262" s="48">
        <f t="shared" si="58"/>
        <v>100</v>
      </c>
      <c r="D262" s="48">
        <f t="shared" si="59"/>
        <v>104.7703180212014</v>
      </c>
      <c r="E262" s="48">
        <f t="shared" si="60"/>
        <v>104.7703180212014</v>
      </c>
      <c r="F262" s="48">
        <f t="shared" si="61"/>
        <v>103.886925795053</v>
      </c>
      <c r="G262" s="48">
        <f t="shared" si="62"/>
        <v>103.886925795053</v>
      </c>
      <c r="H262" s="48">
        <f t="shared" si="63"/>
        <v>103.35689045936395</v>
      </c>
      <c r="I262" s="48">
        <f t="shared" si="64"/>
        <v>103.18021201413427</v>
      </c>
      <c r="J262" s="49">
        <f t="shared" si="65"/>
        <v>100</v>
      </c>
      <c r="K262" s="49">
        <f t="shared" si="66"/>
        <v>99.493813273340834</v>
      </c>
      <c r="L262" s="49">
        <f t="shared" si="67"/>
        <v>99.381327334083252</v>
      </c>
      <c r="M262" s="49">
        <f t="shared" si="68"/>
        <v>99.156355455568047</v>
      </c>
      <c r="N262" s="49">
        <f t="shared" si="69"/>
        <v>99.212598425196845</v>
      </c>
      <c r="O262" s="49">
        <f t="shared" si="70"/>
        <v>99.156355455568047</v>
      </c>
      <c r="P262" s="49">
        <f t="shared" si="71"/>
        <v>98.706411698537678</v>
      </c>
      <c r="Q262" s="47">
        <v>5.66</v>
      </c>
      <c r="R262" s="47">
        <v>5.93</v>
      </c>
      <c r="S262" s="47">
        <v>5.93</v>
      </c>
      <c r="T262" s="47">
        <v>5.88</v>
      </c>
      <c r="U262" s="47">
        <v>5.88</v>
      </c>
      <c r="V262" s="47">
        <v>5.85</v>
      </c>
      <c r="W262" s="47">
        <v>5.84</v>
      </c>
      <c r="X262" s="47">
        <v>17.78</v>
      </c>
      <c r="Y262" s="47">
        <v>17.690000000000001</v>
      </c>
      <c r="Z262" s="47">
        <v>17.670000000000002</v>
      </c>
      <c r="AA262" s="47">
        <v>17.63</v>
      </c>
      <c r="AB262" s="47">
        <v>17.64</v>
      </c>
      <c r="AC262" s="47">
        <v>17.63</v>
      </c>
      <c r="AD262" s="47">
        <v>17.55</v>
      </c>
    </row>
    <row r="263" spans="1:30" x14ac:dyDescent="0.3">
      <c r="A263" s="3">
        <v>1517</v>
      </c>
      <c r="B263" s="4" t="s">
        <v>257</v>
      </c>
      <c r="C263" s="48">
        <f t="shared" si="58"/>
        <v>100</v>
      </c>
      <c r="D263" s="48">
        <f t="shared" si="59"/>
        <v>99.604743083003967</v>
      </c>
      <c r="E263" s="48">
        <f t="shared" si="60"/>
        <v>99.604743083003967</v>
      </c>
      <c r="F263" s="48">
        <f t="shared" si="61"/>
        <v>99.604743083003967</v>
      </c>
      <c r="G263" s="48">
        <f t="shared" si="62"/>
        <v>99.604743083003967</v>
      </c>
      <c r="H263" s="48">
        <f t="shared" si="63"/>
        <v>99.604743083003967</v>
      </c>
      <c r="I263" s="48">
        <f t="shared" si="64"/>
        <v>99.604743083003967</v>
      </c>
      <c r="J263" s="49">
        <f t="shared" si="65"/>
        <v>100</v>
      </c>
      <c r="K263" s="49">
        <f t="shared" si="66"/>
        <v>99.858956276445696</v>
      </c>
      <c r="L263" s="49">
        <f t="shared" si="67"/>
        <v>100</v>
      </c>
      <c r="M263" s="49">
        <f t="shared" si="68"/>
        <v>100</v>
      </c>
      <c r="N263" s="49">
        <f t="shared" si="69"/>
        <v>100</v>
      </c>
      <c r="O263" s="49">
        <f t="shared" si="70"/>
        <v>100</v>
      </c>
      <c r="P263" s="49">
        <f t="shared" si="71"/>
        <v>100.23507287259051</v>
      </c>
      <c r="Q263" s="47">
        <v>5.0599999999999996</v>
      </c>
      <c r="R263" s="47">
        <v>5.04</v>
      </c>
      <c r="S263" s="47">
        <v>5.04</v>
      </c>
      <c r="T263" s="47">
        <v>5.04</v>
      </c>
      <c r="U263" s="47">
        <v>5.04</v>
      </c>
      <c r="V263" s="47">
        <v>5.04</v>
      </c>
      <c r="W263" s="47">
        <v>5.04</v>
      </c>
      <c r="X263" s="47">
        <v>21.27</v>
      </c>
      <c r="Y263" s="47">
        <v>21.24</v>
      </c>
      <c r="Z263" s="47">
        <v>21.27</v>
      </c>
      <c r="AA263" s="47">
        <v>21.27</v>
      </c>
      <c r="AB263" s="47">
        <v>21.27</v>
      </c>
      <c r="AC263" s="47">
        <v>21.27</v>
      </c>
      <c r="AD263" s="47">
        <v>21.32</v>
      </c>
    </row>
    <row r="264" spans="1:30" x14ac:dyDescent="0.3">
      <c r="A264" s="3">
        <v>1519</v>
      </c>
      <c r="B264" s="4" t="s">
        <v>258</v>
      </c>
      <c r="C264" s="48">
        <f t="shared" si="58"/>
        <v>100</v>
      </c>
      <c r="D264" s="48">
        <f t="shared" si="59"/>
        <v>100</v>
      </c>
      <c r="E264" s="48">
        <f t="shared" si="60"/>
        <v>99.951456310679603</v>
      </c>
      <c r="F264" s="48">
        <f t="shared" si="61"/>
        <v>99.466019417475721</v>
      </c>
      <c r="G264" s="48">
        <f t="shared" si="62"/>
        <v>99.708737864077662</v>
      </c>
      <c r="H264" s="48">
        <f t="shared" si="63"/>
        <v>100.87378640776699</v>
      </c>
      <c r="I264" s="48">
        <f t="shared" si="64"/>
        <v>101.35922330097087</v>
      </c>
      <c r="J264" s="49">
        <f t="shared" si="65"/>
        <v>100</v>
      </c>
      <c r="K264" s="49">
        <f t="shared" si="66"/>
        <v>99.870173854143147</v>
      </c>
      <c r="L264" s="49">
        <f t="shared" si="67"/>
        <v>99.892752314292167</v>
      </c>
      <c r="M264" s="49">
        <f t="shared" si="68"/>
        <v>99.762926168435314</v>
      </c>
      <c r="N264" s="49">
        <f t="shared" si="69"/>
        <v>99.712124633100018</v>
      </c>
      <c r="O264" s="49">
        <f t="shared" si="70"/>
        <v>99.791149243621589</v>
      </c>
      <c r="P264" s="49">
        <f t="shared" si="71"/>
        <v>99.949198464664718</v>
      </c>
      <c r="Q264" s="47">
        <v>20.6</v>
      </c>
      <c r="R264" s="47">
        <v>20.6</v>
      </c>
      <c r="S264" s="47">
        <v>20.59</v>
      </c>
      <c r="T264" s="47">
        <v>20.49</v>
      </c>
      <c r="U264" s="47">
        <v>20.54</v>
      </c>
      <c r="V264" s="47">
        <v>20.78</v>
      </c>
      <c r="W264" s="47">
        <v>20.88</v>
      </c>
      <c r="X264" s="47">
        <v>177.16</v>
      </c>
      <c r="Y264" s="47">
        <v>176.93</v>
      </c>
      <c r="Z264" s="47">
        <v>176.97</v>
      </c>
      <c r="AA264" s="47">
        <v>176.74</v>
      </c>
      <c r="AB264" s="47">
        <v>176.65</v>
      </c>
      <c r="AC264" s="47">
        <v>176.79</v>
      </c>
      <c r="AD264" s="47">
        <v>177.07</v>
      </c>
    </row>
    <row r="265" spans="1:30" x14ac:dyDescent="0.3">
      <c r="A265" s="3">
        <v>1520</v>
      </c>
      <c r="B265" s="4" t="s">
        <v>259</v>
      </c>
      <c r="C265" s="48">
        <f t="shared" si="58"/>
        <v>100</v>
      </c>
      <c r="D265" s="48">
        <f t="shared" si="59"/>
        <v>99.976224441274368</v>
      </c>
      <c r="E265" s="48">
        <f t="shared" si="60"/>
        <v>99.952448882548737</v>
      </c>
      <c r="F265" s="48">
        <f t="shared" si="61"/>
        <v>99.85734664764621</v>
      </c>
      <c r="G265" s="48">
        <f t="shared" si="62"/>
        <v>100.04755111745125</v>
      </c>
      <c r="H265" s="48">
        <f t="shared" si="63"/>
        <v>100.07132667617688</v>
      </c>
      <c r="I265" s="48">
        <f t="shared" si="64"/>
        <v>99.976224441274368</v>
      </c>
      <c r="J265" s="49">
        <f t="shared" si="65"/>
        <v>100</v>
      </c>
      <c r="K265" s="49">
        <f t="shared" si="66"/>
        <v>99.778342184253049</v>
      </c>
      <c r="L265" s="49">
        <f t="shared" si="67"/>
        <v>99.782960055414449</v>
      </c>
      <c r="M265" s="49">
        <f t="shared" si="68"/>
        <v>99.778342184253049</v>
      </c>
      <c r="N265" s="49">
        <f t="shared" si="69"/>
        <v>99.718309859154928</v>
      </c>
      <c r="O265" s="49">
        <f t="shared" si="70"/>
        <v>99.60748095128146</v>
      </c>
      <c r="P265" s="49">
        <f t="shared" si="71"/>
        <v>99.565920110828898</v>
      </c>
      <c r="Q265" s="47">
        <v>42.06</v>
      </c>
      <c r="R265" s="47">
        <v>42.05</v>
      </c>
      <c r="S265" s="47">
        <v>42.04</v>
      </c>
      <c r="T265" s="47">
        <v>42</v>
      </c>
      <c r="U265" s="47">
        <v>42.08</v>
      </c>
      <c r="V265" s="47">
        <v>42.09</v>
      </c>
      <c r="W265" s="47">
        <v>42.05</v>
      </c>
      <c r="X265" s="47">
        <v>216.55</v>
      </c>
      <c r="Y265" s="47">
        <v>216.07</v>
      </c>
      <c r="Z265" s="47">
        <v>216.08</v>
      </c>
      <c r="AA265" s="47">
        <v>216.07</v>
      </c>
      <c r="AB265" s="47">
        <v>215.94</v>
      </c>
      <c r="AC265" s="47">
        <v>215.7</v>
      </c>
      <c r="AD265" s="47">
        <v>215.61</v>
      </c>
    </row>
    <row r="266" spans="1:30" x14ac:dyDescent="0.3">
      <c r="A266" s="3">
        <v>1523</v>
      </c>
      <c r="B266" s="4" t="s">
        <v>260</v>
      </c>
      <c r="C266" s="48">
        <f t="shared" si="58"/>
        <v>100</v>
      </c>
      <c r="D266" s="48">
        <f t="shared" si="59"/>
        <v>99.466192170818502</v>
      </c>
      <c r="E266" s="48">
        <f t="shared" si="60"/>
        <v>99.466192170818502</v>
      </c>
      <c r="F266" s="48">
        <f t="shared" si="61"/>
        <v>99.466192170818502</v>
      </c>
      <c r="G266" s="48">
        <f t="shared" si="62"/>
        <v>99.288256227758012</v>
      </c>
      <c r="H266" s="48">
        <f t="shared" si="63"/>
        <v>99.288256227758012</v>
      </c>
      <c r="I266" s="48">
        <f t="shared" si="64"/>
        <v>99.644128113879006</v>
      </c>
      <c r="J266" s="49">
        <f t="shared" si="65"/>
        <v>100</v>
      </c>
      <c r="K266" s="49">
        <f t="shared" si="66"/>
        <v>100.15479876160991</v>
      </c>
      <c r="L266" s="49">
        <f t="shared" si="67"/>
        <v>100.13544891640866</v>
      </c>
      <c r="M266" s="49">
        <f t="shared" si="68"/>
        <v>100.15479876160991</v>
      </c>
      <c r="N266" s="49">
        <f t="shared" si="69"/>
        <v>100.15479876160991</v>
      </c>
      <c r="O266" s="49">
        <f t="shared" si="70"/>
        <v>99.883900928792571</v>
      </c>
      <c r="P266" s="49">
        <f t="shared" si="71"/>
        <v>99.864551083591337</v>
      </c>
      <c r="Q266" s="47">
        <v>5.62</v>
      </c>
      <c r="R266" s="47">
        <v>5.59</v>
      </c>
      <c r="S266" s="47">
        <v>5.59</v>
      </c>
      <c r="T266" s="47">
        <v>5.59</v>
      </c>
      <c r="U266" s="47">
        <v>5.58</v>
      </c>
      <c r="V266" s="47">
        <v>5.58</v>
      </c>
      <c r="W266" s="47">
        <v>5.6</v>
      </c>
      <c r="X266" s="47">
        <v>51.68</v>
      </c>
      <c r="Y266" s="47">
        <v>51.76</v>
      </c>
      <c r="Z266" s="47">
        <v>51.75</v>
      </c>
      <c r="AA266" s="47">
        <v>51.76</v>
      </c>
      <c r="AB266" s="47">
        <v>51.76</v>
      </c>
      <c r="AC266" s="47">
        <v>51.62</v>
      </c>
      <c r="AD266" s="47">
        <v>51.61</v>
      </c>
    </row>
    <row r="267" spans="1:30" x14ac:dyDescent="0.3">
      <c r="A267" s="3">
        <v>1524</v>
      </c>
      <c r="B267" s="4" t="s">
        <v>261</v>
      </c>
      <c r="C267" s="48">
        <f t="shared" si="58"/>
        <v>100</v>
      </c>
      <c r="D267" s="48">
        <f t="shared" si="59"/>
        <v>97.44651483781918</v>
      </c>
      <c r="E267" s="48">
        <f t="shared" si="60"/>
        <v>97.44651483781918</v>
      </c>
      <c r="F267" s="48">
        <f t="shared" si="61"/>
        <v>97.860593512767423</v>
      </c>
      <c r="G267" s="48">
        <f t="shared" si="62"/>
        <v>97.929606625258799</v>
      </c>
      <c r="H267" s="48">
        <f t="shared" si="63"/>
        <v>95.859213250517598</v>
      </c>
      <c r="I267" s="48">
        <f t="shared" si="64"/>
        <v>97.44651483781918</v>
      </c>
      <c r="J267" s="49">
        <f t="shared" si="65"/>
        <v>100</v>
      </c>
      <c r="K267" s="49">
        <f t="shared" si="66"/>
        <v>100.16129032258064</v>
      </c>
      <c r="L267" s="49">
        <f t="shared" si="67"/>
        <v>101.3225806451613</v>
      </c>
      <c r="M267" s="49">
        <f t="shared" si="68"/>
        <v>101.2741935483871</v>
      </c>
      <c r="N267" s="49">
        <f t="shared" si="69"/>
        <v>101.29032258064517</v>
      </c>
      <c r="O267" s="49">
        <f t="shared" si="70"/>
        <v>101.43548387096774</v>
      </c>
      <c r="P267" s="49">
        <f t="shared" si="71"/>
        <v>101.2741935483871</v>
      </c>
      <c r="Q267" s="47">
        <v>14.49</v>
      </c>
      <c r="R267" s="47">
        <v>14.12</v>
      </c>
      <c r="S267" s="47">
        <v>14.12</v>
      </c>
      <c r="T267" s="47">
        <v>14.18</v>
      </c>
      <c r="U267" s="47">
        <v>14.19</v>
      </c>
      <c r="V267" s="47">
        <v>13.89</v>
      </c>
      <c r="W267" s="47">
        <v>14.12</v>
      </c>
      <c r="X267" s="47">
        <v>186</v>
      </c>
      <c r="Y267" s="47">
        <v>186.3</v>
      </c>
      <c r="Z267" s="47">
        <v>188.46</v>
      </c>
      <c r="AA267" s="47">
        <v>188.37</v>
      </c>
      <c r="AB267" s="47">
        <v>188.4</v>
      </c>
      <c r="AC267" s="47">
        <v>188.67</v>
      </c>
      <c r="AD267" s="47">
        <v>188.37</v>
      </c>
    </row>
    <row r="268" spans="1:30" x14ac:dyDescent="0.3">
      <c r="A268" s="3">
        <v>1525</v>
      </c>
      <c r="B268" s="4" t="s">
        <v>262</v>
      </c>
      <c r="C268" s="48">
        <f t="shared" si="58"/>
        <v>100</v>
      </c>
      <c r="D268" s="48">
        <f t="shared" si="59"/>
        <v>97.841306884480744</v>
      </c>
      <c r="E268" s="48">
        <f t="shared" si="60"/>
        <v>98.308051341890319</v>
      </c>
      <c r="F268" s="48">
        <f t="shared" si="61"/>
        <v>99.358226371061846</v>
      </c>
      <c r="G268" s="48">
        <f t="shared" si="62"/>
        <v>100.87514585764293</v>
      </c>
      <c r="H268" s="48">
        <f t="shared" si="63"/>
        <v>101.86697782963827</v>
      </c>
      <c r="I268" s="48">
        <f t="shared" si="64"/>
        <v>102.9171528588098</v>
      </c>
      <c r="J268" s="49">
        <f t="shared" si="65"/>
        <v>100</v>
      </c>
      <c r="K268" s="49">
        <f t="shared" si="66"/>
        <v>99.911000355998581</v>
      </c>
      <c r="L268" s="49">
        <f t="shared" si="67"/>
        <v>99.764150943396231</v>
      </c>
      <c r="M268" s="49">
        <f t="shared" si="68"/>
        <v>99.67960128159487</v>
      </c>
      <c r="N268" s="49">
        <f t="shared" si="69"/>
        <v>99.626201495194024</v>
      </c>
      <c r="O268" s="49">
        <f t="shared" si="70"/>
        <v>99.550551797792806</v>
      </c>
      <c r="P268" s="49">
        <f t="shared" si="71"/>
        <v>99.73300106799573</v>
      </c>
      <c r="Q268" s="47">
        <v>17.14</v>
      </c>
      <c r="R268" s="47">
        <v>16.77</v>
      </c>
      <c r="S268" s="47">
        <v>16.850000000000001</v>
      </c>
      <c r="T268" s="47">
        <v>17.03</v>
      </c>
      <c r="U268" s="47">
        <v>17.29</v>
      </c>
      <c r="V268" s="47">
        <v>17.46</v>
      </c>
      <c r="W268" s="47">
        <v>17.64</v>
      </c>
      <c r="X268" s="47">
        <v>224.72</v>
      </c>
      <c r="Y268" s="47">
        <v>224.52</v>
      </c>
      <c r="Z268" s="47">
        <v>224.19</v>
      </c>
      <c r="AA268" s="47">
        <v>224</v>
      </c>
      <c r="AB268" s="47">
        <v>223.88</v>
      </c>
      <c r="AC268" s="47">
        <v>223.71</v>
      </c>
      <c r="AD268" s="47">
        <v>224.12</v>
      </c>
    </row>
    <row r="269" spans="1:30" x14ac:dyDescent="0.3">
      <c r="A269" s="3">
        <v>1526</v>
      </c>
      <c r="B269" s="4" t="s">
        <v>263</v>
      </c>
      <c r="C269" s="48">
        <f t="shared" si="58"/>
        <v>100</v>
      </c>
      <c r="D269" s="48">
        <f t="shared" si="59"/>
        <v>91.80952380952381</v>
      </c>
      <c r="E269" s="48">
        <f t="shared" si="60"/>
        <v>91.80952380952381</v>
      </c>
      <c r="F269" s="48">
        <f t="shared" si="61"/>
        <v>92</v>
      </c>
      <c r="G269" s="48">
        <f t="shared" si="62"/>
        <v>89.714285714285708</v>
      </c>
      <c r="H269" s="48">
        <f t="shared" si="63"/>
        <v>89.714285714285708</v>
      </c>
      <c r="I269" s="48">
        <f t="shared" si="64"/>
        <v>90.666666666666671</v>
      </c>
      <c r="J269" s="49">
        <f t="shared" si="65"/>
        <v>100</v>
      </c>
      <c r="K269" s="49">
        <f t="shared" si="66"/>
        <v>100.54760423148726</v>
      </c>
      <c r="L269" s="49">
        <f t="shared" si="67"/>
        <v>100.65961418792783</v>
      </c>
      <c r="M269" s="49">
        <f t="shared" si="68"/>
        <v>100.6471686372122</v>
      </c>
      <c r="N269" s="49">
        <f t="shared" si="69"/>
        <v>100.78406969508401</v>
      </c>
      <c r="O269" s="49">
        <f t="shared" si="70"/>
        <v>100.82140634723088</v>
      </c>
      <c r="P269" s="49">
        <f t="shared" si="71"/>
        <v>100.72184194150593</v>
      </c>
      <c r="Q269" s="47">
        <v>5.25</v>
      </c>
      <c r="R269" s="47">
        <v>4.82</v>
      </c>
      <c r="S269" s="47">
        <v>4.82</v>
      </c>
      <c r="T269" s="47">
        <v>4.83</v>
      </c>
      <c r="U269" s="47">
        <v>4.71</v>
      </c>
      <c r="V269" s="47">
        <v>4.71</v>
      </c>
      <c r="W269" s="47">
        <v>4.76</v>
      </c>
      <c r="X269" s="47">
        <v>80.349999999999994</v>
      </c>
      <c r="Y269" s="47">
        <v>80.790000000000006</v>
      </c>
      <c r="Z269" s="47">
        <v>80.88</v>
      </c>
      <c r="AA269" s="47">
        <v>80.87</v>
      </c>
      <c r="AB269" s="47">
        <v>80.98</v>
      </c>
      <c r="AC269" s="47">
        <v>81.010000000000005</v>
      </c>
      <c r="AD269" s="47">
        <v>80.930000000000007</v>
      </c>
    </row>
    <row r="270" spans="1:30" x14ac:dyDescent="0.3">
      <c r="A270" s="3">
        <v>1528</v>
      </c>
      <c r="B270" s="4" t="s">
        <v>264</v>
      </c>
      <c r="C270" s="48">
        <f t="shared" si="58"/>
        <v>100</v>
      </c>
      <c r="D270" s="48">
        <f t="shared" si="59"/>
        <v>101.77252584933531</v>
      </c>
      <c r="E270" s="48">
        <f t="shared" si="60"/>
        <v>108.05022156573118</v>
      </c>
      <c r="F270" s="48">
        <f t="shared" si="61"/>
        <v>107.60709010339735</v>
      </c>
      <c r="G270" s="48">
        <f t="shared" si="62"/>
        <v>107.68094534711965</v>
      </c>
      <c r="H270" s="48">
        <f t="shared" si="63"/>
        <v>107.68094534711965</v>
      </c>
      <c r="I270" s="48">
        <f t="shared" si="64"/>
        <v>107.75480059084195</v>
      </c>
      <c r="J270" s="49">
        <f t="shared" si="65"/>
        <v>100</v>
      </c>
      <c r="K270" s="49">
        <f t="shared" si="66"/>
        <v>99.792658577791414</v>
      </c>
      <c r="L270" s="49">
        <f t="shared" si="67"/>
        <v>99.224389494701271</v>
      </c>
      <c r="M270" s="49">
        <f t="shared" si="68"/>
        <v>98.970972200890799</v>
      </c>
      <c r="N270" s="49">
        <f t="shared" si="69"/>
        <v>98.978651512824442</v>
      </c>
      <c r="O270" s="49">
        <f t="shared" si="70"/>
        <v>99.032406696360013</v>
      </c>
      <c r="P270" s="49">
        <f t="shared" si="71"/>
        <v>98.978651512824442</v>
      </c>
      <c r="Q270" s="47">
        <v>13.54</v>
      </c>
      <c r="R270" s="47">
        <v>13.78</v>
      </c>
      <c r="S270" s="47">
        <v>14.63</v>
      </c>
      <c r="T270" s="47">
        <v>14.57</v>
      </c>
      <c r="U270" s="47">
        <v>14.58</v>
      </c>
      <c r="V270" s="47">
        <v>14.58</v>
      </c>
      <c r="W270" s="47">
        <v>14.59</v>
      </c>
      <c r="X270" s="47">
        <v>130.22</v>
      </c>
      <c r="Y270" s="47">
        <v>129.94999999999999</v>
      </c>
      <c r="Z270" s="47">
        <v>129.21</v>
      </c>
      <c r="AA270" s="47">
        <v>128.88</v>
      </c>
      <c r="AB270" s="47">
        <v>128.88999999999999</v>
      </c>
      <c r="AC270" s="47">
        <v>128.96</v>
      </c>
      <c r="AD270" s="47">
        <v>128.88999999999999</v>
      </c>
    </row>
    <row r="271" spans="1:30" x14ac:dyDescent="0.3">
      <c r="A271" s="3">
        <v>1529</v>
      </c>
      <c r="B271" s="4" t="s">
        <v>265</v>
      </c>
      <c r="C271" s="48">
        <f t="shared" si="58"/>
        <v>100</v>
      </c>
      <c r="D271" s="48">
        <f t="shared" si="59"/>
        <v>101.45190562613431</v>
      </c>
      <c r="E271" s="48">
        <f t="shared" si="60"/>
        <v>101.08892921960073</v>
      </c>
      <c r="F271" s="48">
        <f t="shared" si="61"/>
        <v>101.27041742286752</v>
      </c>
      <c r="G271" s="48">
        <f t="shared" si="62"/>
        <v>101.63339382940109</v>
      </c>
      <c r="H271" s="48">
        <f t="shared" si="63"/>
        <v>101.45190562613431</v>
      </c>
      <c r="I271" s="48">
        <f t="shared" si="64"/>
        <v>101.08892921960073</v>
      </c>
      <c r="J271" s="49">
        <f t="shared" si="65"/>
        <v>100</v>
      </c>
      <c r="K271" s="49">
        <f t="shared" si="66"/>
        <v>99.639751552795019</v>
      </c>
      <c r="L271" s="49">
        <f t="shared" si="67"/>
        <v>99.043478260869563</v>
      </c>
      <c r="M271" s="49">
        <f t="shared" si="68"/>
        <v>99.105590062111801</v>
      </c>
      <c r="N271" s="49">
        <f t="shared" si="69"/>
        <v>99.080745341614914</v>
      </c>
      <c r="O271" s="49">
        <f t="shared" si="70"/>
        <v>99.18012422360249</v>
      </c>
      <c r="P271" s="49">
        <f t="shared" si="71"/>
        <v>99.105590062111801</v>
      </c>
      <c r="Q271" s="47">
        <v>5.51</v>
      </c>
      <c r="R271" s="47">
        <v>5.59</v>
      </c>
      <c r="S271" s="47">
        <v>5.57</v>
      </c>
      <c r="T271" s="47">
        <v>5.58</v>
      </c>
      <c r="U271" s="47">
        <v>5.6</v>
      </c>
      <c r="V271" s="47">
        <v>5.59</v>
      </c>
      <c r="W271" s="47">
        <v>5.57</v>
      </c>
      <c r="X271" s="47">
        <v>80.5</v>
      </c>
      <c r="Y271" s="47">
        <v>80.209999999999994</v>
      </c>
      <c r="Z271" s="47">
        <v>79.73</v>
      </c>
      <c r="AA271" s="47">
        <v>79.78</v>
      </c>
      <c r="AB271" s="47">
        <v>79.760000000000005</v>
      </c>
      <c r="AC271" s="47">
        <v>79.84</v>
      </c>
      <c r="AD271" s="47">
        <v>79.78</v>
      </c>
    </row>
    <row r="272" spans="1:30" x14ac:dyDescent="0.3">
      <c r="A272" s="3">
        <v>1531</v>
      </c>
      <c r="B272" s="4" t="s">
        <v>266</v>
      </c>
      <c r="C272" s="48">
        <f t="shared" si="58"/>
        <v>100</v>
      </c>
      <c r="D272" s="48">
        <f t="shared" si="59"/>
        <v>99.047619047619051</v>
      </c>
      <c r="E272" s="48">
        <f t="shared" si="60"/>
        <v>98.412698412698418</v>
      </c>
      <c r="F272" s="48">
        <f t="shared" si="61"/>
        <v>98.095238095238102</v>
      </c>
      <c r="G272" s="48">
        <f t="shared" si="62"/>
        <v>98.095238095238102</v>
      </c>
      <c r="H272" s="48">
        <f t="shared" si="63"/>
        <v>97.777777777777786</v>
      </c>
      <c r="I272" s="48">
        <f t="shared" si="64"/>
        <v>93.968253968253975</v>
      </c>
      <c r="J272" s="49">
        <f t="shared" si="65"/>
        <v>100</v>
      </c>
      <c r="K272" s="49">
        <f t="shared" si="66"/>
        <v>99.69801553062986</v>
      </c>
      <c r="L272" s="49">
        <f t="shared" si="67"/>
        <v>99.69801553062986</v>
      </c>
      <c r="M272" s="49">
        <f t="shared" si="68"/>
        <v>99.654874892148399</v>
      </c>
      <c r="N272" s="49">
        <f t="shared" si="69"/>
        <v>99.741156169111306</v>
      </c>
      <c r="O272" s="49">
        <f t="shared" si="70"/>
        <v>99.8274374460742</v>
      </c>
      <c r="P272" s="49">
        <f t="shared" si="71"/>
        <v>99.525452976704059</v>
      </c>
      <c r="Q272" s="47">
        <v>3.15</v>
      </c>
      <c r="R272" s="47">
        <v>3.12</v>
      </c>
      <c r="S272" s="47">
        <v>3.1</v>
      </c>
      <c r="T272" s="47">
        <v>3.09</v>
      </c>
      <c r="U272" s="47">
        <v>3.09</v>
      </c>
      <c r="V272" s="47">
        <v>3.08</v>
      </c>
      <c r="W272" s="47">
        <v>2.96</v>
      </c>
      <c r="X272" s="47">
        <v>23.18</v>
      </c>
      <c r="Y272" s="47">
        <v>23.11</v>
      </c>
      <c r="Z272" s="47">
        <v>23.11</v>
      </c>
      <c r="AA272" s="47">
        <v>23.1</v>
      </c>
      <c r="AB272" s="47">
        <v>23.12</v>
      </c>
      <c r="AC272" s="47">
        <v>23.14</v>
      </c>
      <c r="AD272" s="47">
        <v>23.07</v>
      </c>
    </row>
    <row r="273" spans="1:30" x14ac:dyDescent="0.3">
      <c r="A273" s="3">
        <v>1532</v>
      </c>
      <c r="B273" s="4" t="s">
        <v>267</v>
      </c>
      <c r="C273" s="48">
        <f t="shared" si="58"/>
        <v>100</v>
      </c>
      <c r="D273" s="48">
        <f t="shared" si="59"/>
        <v>99.492385786802032</v>
      </c>
      <c r="E273" s="48">
        <f t="shared" si="60"/>
        <v>98.984771573604064</v>
      </c>
      <c r="F273" s="48">
        <f t="shared" si="61"/>
        <v>98.477157360406082</v>
      </c>
      <c r="G273" s="48">
        <f t="shared" si="62"/>
        <v>98.900169204737736</v>
      </c>
      <c r="H273" s="48">
        <f t="shared" si="63"/>
        <v>98.815566835871408</v>
      </c>
      <c r="I273" s="48">
        <f t="shared" si="64"/>
        <v>98.054145516074442</v>
      </c>
      <c r="J273" s="49">
        <f t="shared" si="65"/>
        <v>100</v>
      </c>
      <c r="K273" s="49">
        <f t="shared" si="66"/>
        <v>99.601593625498012</v>
      </c>
      <c r="L273" s="49">
        <f t="shared" si="67"/>
        <v>99.203187250996038</v>
      </c>
      <c r="M273" s="49">
        <f t="shared" si="68"/>
        <v>98.406374501992047</v>
      </c>
      <c r="N273" s="49">
        <f t="shared" si="69"/>
        <v>98.406374501992047</v>
      </c>
      <c r="O273" s="49">
        <f t="shared" si="70"/>
        <v>98.406374501992047</v>
      </c>
      <c r="P273" s="49">
        <f t="shared" si="71"/>
        <v>97.609561752988071</v>
      </c>
      <c r="Q273" s="47">
        <v>11.82</v>
      </c>
      <c r="R273" s="47">
        <v>11.76</v>
      </c>
      <c r="S273" s="47">
        <v>11.7</v>
      </c>
      <c r="T273" s="47">
        <v>11.64</v>
      </c>
      <c r="U273" s="47">
        <v>11.69</v>
      </c>
      <c r="V273" s="47">
        <v>11.68</v>
      </c>
      <c r="W273" s="47">
        <v>11.59</v>
      </c>
      <c r="X273" s="47">
        <v>2.5099999999999998</v>
      </c>
      <c r="Y273" s="47">
        <v>2.5</v>
      </c>
      <c r="Z273" s="47">
        <v>2.4900000000000002</v>
      </c>
      <c r="AA273" s="47">
        <v>2.4700000000000002</v>
      </c>
      <c r="AB273" s="47">
        <v>2.4700000000000002</v>
      </c>
      <c r="AC273" s="47">
        <v>2.4700000000000002</v>
      </c>
      <c r="AD273" s="47">
        <v>2.4500000000000002</v>
      </c>
    </row>
    <row r="274" spans="1:30" x14ac:dyDescent="0.3">
      <c r="A274" s="3">
        <v>1534</v>
      </c>
      <c r="B274" s="4" t="s">
        <v>268</v>
      </c>
      <c r="C274" s="48">
        <f t="shared" si="58"/>
        <v>100</v>
      </c>
      <c r="D274" s="48">
        <f t="shared" si="59"/>
        <v>100.43269230769231</v>
      </c>
      <c r="E274" s="48">
        <f t="shared" si="60"/>
        <v>101.39423076923076</v>
      </c>
      <c r="F274" s="48">
        <f t="shared" si="61"/>
        <v>101.44230769230769</v>
      </c>
      <c r="G274" s="48">
        <f t="shared" si="62"/>
        <v>101.68269230769231</v>
      </c>
      <c r="H274" s="48">
        <f t="shared" si="63"/>
        <v>101.44230769230769</v>
      </c>
      <c r="I274" s="48">
        <f t="shared" si="64"/>
        <v>101.34615384615384</v>
      </c>
      <c r="J274" s="49">
        <f t="shared" si="65"/>
        <v>100</v>
      </c>
      <c r="K274" s="49">
        <f t="shared" si="66"/>
        <v>100</v>
      </c>
      <c r="L274" s="49">
        <f t="shared" si="67"/>
        <v>100.48499887209564</v>
      </c>
      <c r="M274" s="49">
        <f t="shared" si="68"/>
        <v>100.48499887209564</v>
      </c>
      <c r="N274" s="49">
        <f t="shared" si="69"/>
        <v>100.49627791563276</v>
      </c>
      <c r="O274" s="49">
        <f t="shared" si="70"/>
        <v>100.47371982855854</v>
      </c>
      <c r="P274" s="49">
        <f t="shared" si="71"/>
        <v>100.43988269794721</v>
      </c>
      <c r="Q274" s="47">
        <v>20.8</v>
      </c>
      <c r="R274" s="47">
        <v>20.89</v>
      </c>
      <c r="S274" s="47">
        <v>21.09</v>
      </c>
      <c r="T274" s="47">
        <v>21.1</v>
      </c>
      <c r="U274" s="47">
        <v>21.15</v>
      </c>
      <c r="V274" s="47">
        <v>21.1</v>
      </c>
      <c r="W274" s="47">
        <v>21.08</v>
      </c>
      <c r="X274" s="47">
        <v>88.66</v>
      </c>
      <c r="Y274" s="47">
        <v>88.66</v>
      </c>
      <c r="Z274" s="47">
        <v>89.09</v>
      </c>
      <c r="AA274" s="47">
        <v>89.09</v>
      </c>
      <c r="AB274" s="47">
        <v>89.1</v>
      </c>
      <c r="AC274" s="47">
        <v>89.08</v>
      </c>
      <c r="AD274" s="47">
        <v>89.05</v>
      </c>
    </row>
    <row r="275" spans="1:30" x14ac:dyDescent="0.3">
      <c r="A275" s="3">
        <v>1535</v>
      </c>
      <c r="B275" s="4" t="s">
        <v>269</v>
      </c>
      <c r="C275" s="48">
        <f t="shared" si="58"/>
        <v>100</v>
      </c>
      <c r="D275" s="48">
        <f t="shared" si="59"/>
        <v>99.841772151898724</v>
      </c>
      <c r="E275" s="48">
        <f t="shared" si="60"/>
        <v>103.95569620253164</v>
      </c>
      <c r="F275" s="48">
        <f t="shared" si="61"/>
        <v>104.00843881856539</v>
      </c>
      <c r="G275" s="48">
        <f t="shared" si="62"/>
        <v>103.95569620253164</v>
      </c>
      <c r="H275" s="48">
        <f t="shared" si="63"/>
        <v>103.85021097046415</v>
      </c>
      <c r="I275" s="48">
        <f t="shared" si="64"/>
        <v>103.79746835443038</v>
      </c>
      <c r="J275" s="49">
        <f t="shared" si="65"/>
        <v>100</v>
      </c>
      <c r="K275" s="49">
        <f t="shared" si="66"/>
        <v>99.914976314830568</v>
      </c>
      <c r="L275" s="49">
        <f t="shared" si="67"/>
        <v>99.42912668529091</v>
      </c>
      <c r="M275" s="49">
        <f t="shared" si="68"/>
        <v>99.459492287137138</v>
      </c>
      <c r="N275" s="49">
        <f t="shared" si="69"/>
        <v>99.483784768614115</v>
      </c>
      <c r="O275" s="49">
        <f t="shared" si="70"/>
        <v>99.338029879752213</v>
      </c>
      <c r="P275" s="49">
        <f t="shared" si="71"/>
        <v>99.338029879752213</v>
      </c>
      <c r="Q275" s="47">
        <v>18.96</v>
      </c>
      <c r="R275" s="47">
        <v>18.93</v>
      </c>
      <c r="S275" s="47">
        <v>19.71</v>
      </c>
      <c r="T275" s="47">
        <v>19.72</v>
      </c>
      <c r="U275" s="47">
        <v>19.71</v>
      </c>
      <c r="V275" s="47">
        <v>19.690000000000001</v>
      </c>
      <c r="W275" s="47">
        <v>19.68</v>
      </c>
      <c r="X275" s="47">
        <v>164.66</v>
      </c>
      <c r="Y275" s="47">
        <v>164.52</v>
      </c>
      <c r="Z275" s="47">
        <v>163.72</v>
      </c>
      <c r="AA275" s="47">
        <v>163.77000000000001</v>
      </c>
      <c r="AB275" s="47">
        <v>163.81</v>
      </c>
      <c r="AC275" s="47">
        <v>163.57</v>
      </c>
      <c r="AD275" s="47">
        <v>163.57</v>
      </c>
    </row>
    <row r="276" spans="1:30" x14ac:dyDescent="0.3">
      <c r="A276" s="3">
        <v>1539</v>
      </c>
      <c r="B276" s="4" t="s">
        <v>270</v>
      </c>
      <c r="C276" s="48">
        <f t="shared" si="58"/>
        <v>100</v>
      </c>
      <c r="D276" s="48">
        <f t="shared" si="59"/>
        <v>102.97274979355903</v>
      </c>
      <c r="E276" s="48">
        <f t="shared" si="60"/>
        <v>104.45912469033858</v>
      </c>
      <c r="F276" s="48">
        <f t="shared" si="61"/>
        <v>104.56922653454446</v>
      </c>
      <c r="G276" s="48">
        <f t="shared" si="62"/>
        <v>104.59675199559594</v>
      </c>
      <c r="H276" s="48">
        <f t="shared" si="63"/>
        <v>104.70685383980182</v>
      </c>
      <c r="I276" s="48">
        <f t="shared" si="64"/>
        <v>105.4225158271401</v>
      </c>
      <c r="J276" s="49">
        <f t="shared" si="65"/>
        <v>100</v>
      </c>
      <c r="K276" s="49">
        <f t="shared" si="66"/>
        <v>99.746592530630323</v>
      </c>
      <c r="L276" s="49">
        <f t="shared" si="67"/>
        <v>99.813019731338883</v>
      </c>
      <c r="M276" s="49">
        <f t="shared" si="68"/>
        <v>99.813019731338883</v>
      </c>
      <c r="N276" s="49">
        <f t="shared" si="69"/>
        <v>99.736751463858681</v>
      </c>
      <c r="O276" s="49">
        <f t="shared" si="70"/>
        <v>99.724450130394146</v>
      </c>
      <c r="P276" s="49">
        <f t="shared" si="71"/>
        <v>99.933572799291454</v>
      </c>
      <c r="Q276" s="47">
        <v>36.33</v>
      </c>
      <c r="R276" s="47">
        <v>37.409999999999997</v>
      </c>
      <c r="S276" s="47">
        <v>37.950000000000003</v>
      </c>
      <c r="T276" s="47">
        <v>37.99</v>
      </c>
      <c r="U276" s="47">
        <v>38</v>
      </c>
      <c r="V276" s="47">
        <v>38.04</v>
      </c>
      <c r="W276" s="47">
        <v>38.299999999999997</v>
      </c>
      <c r="X276" s="47">
        <v>406.46</v>
      </c>
      <c r="Y276" s="47">
        <v>405.43</v>
      </c>
      <c r="Z276" s="47">
        <v>405.7</v>
      </c>
      <c r="AA276" s="47">
        <v>405.7</v>
      </c>
      <c r="AB276" s="47">
        <v>405.39</v>
      </c>
      <c r="AC276" s="47">
        <v>405.34</v>
      </c>
      <c r="AD276" s="47">
        <v>406.19</v>
      </c>
    </row>
    <row r="277" spans="1:30" x14ac:dyDescent="0.3">
      <c r="A277" s="3">
        <v>1543</v>
      </c>
      <c r="B277" s="4" t="s">
        <v>271</v>
      </c>
      <c r="C277" s="48">
        <f t="shared" si="58"/>
        <v>100</v>
      </c>
      <c r="D277" s="48">
        <f t="shared" si="59"/>
        <v>93.814010651372385</v>
      </c>
      <c r="E277" s="48">
        <f t="shared" si="60"/>
        <v>93.773043834494061</v>
      </c>
      <c r="F277" s="48">
        <f t="shared" si="61"/>
        <v>93.199508398197466</v>
      </c>
      <c r="G277" s="48">
        <f t="shared" si="62"/>
        <v>94.100778369520683</v>
      </c>
      <c r="H277" s="48">
        <f t="shared" si="63"/>
        <v>94.428512904547318</v>
      </c>
      <c r="I277" s="48">
        <f t="shared" si="64"/>
        <v>94.510446538303967</v>
      </c>
      <c r="J277" s="49">
        <f t="shared" si="65"/>
        <v>100</v>
      </c>
      <c r="K277" s="49">
        <f t="shared" si="66"/>
        <v>100.56494810847003</v>
      </c>
      <c r="L277" s="49">
        <f t="shared" si="67"/>
        <v>100.54402410445263</v>
      </c>
      <c r="M277" s="49">
        <f t="shared" si="68"/>
        <v>100.61098091730834</v>
      </c>
      <c r="N277" s="49">
        <f t="shared" si="69"/>
        <v>100.5482089052561</v>
      </c>
      <c r="O277" s="49">
        <f t="shared" si="70"/>
        <v>100.51473049882826</v>
      </c>
      <c r="P277" s="49">
        <f t="shared" si="71"/>
        <v>100.50217609641781</v>
      </c>
      <c r="Q277" s="47">
        <v>24.41</v>
      </c>
      <c r="R277" s="47">
        <v>22.9</v>
      </c>
      <c r="S277" s="47">
        <v>22.89</v>
      </c>
      <c r="T277" s="47">
        <v>22.75</v>
      </c>
      <c r="U277" s="47">
        <v>22.97</v>
      </c>
      <c r="V277" s="47">
        <v>23.05</v>
      </c>
      <c r="W277" s="47">
        <v>23.07</v>
      </c>
      <c r="X277" s="47">
        <v>238.96</v>
      </c>
      <c r="Y277" s="47">
        <v>240.31</v>
      </c>
      <c r="Z277" s="47">
        <v>240.26</v>
      </c>
      <c r="AA277" s="47">
        <v>240.42</v>
      </c>
      <c r="AB277" s="47">
        <v>240.27</v>
      </c>
      <c r="AC277" s="47">
        <v>240.19</v>
      </c>
      <c r="AD277" s="47">
        <v>240.16</v>
      </c>
    </row>
    <row r="278" spans="1:30" x14ac:dyDescent="0.3">
      <c r="A278" s="3">
        <v>1545</v>
      </c>
      <c r="B278" s="4" t="s">
        <v>272</v>
      </c>
      <c r="C278" s="48">
        <f t="shared" si="58"/>
        <v>100</v>
      </c>
      <c r="D278" s="48">
        <f t="shared" si="59"/>
        <v>99.715099715099726</v>
      </c>
      <c r="E278" s="48">
        <f t="shared" si="60"/>
        <v>99.715099715099726</v>
      </c>
      <c r="F278" s="48">
        <f t="shared" si="61"/>
        <v>99.85754985754987</v>
      </c>
      <c r="G278" s="48">
        <f t="shared" si="62"/>
        <v>98.290598290598297</v>
      </c>
      <c r="H278" s="48">
        <f t="shared" si="63"/>
        <v>98.290598290598297</v>
      </c>
      <c r="I278" s="48">
        <f t="shared" si="64"/>
        <v>98.290598290598297</v>
      </c>
      <c r="J278" s="49">
        <f t="shared" si="65"/>
        <v>100</v>
      </c>
      <c r="K278" s="49">
        <f t="shared" si="66"/>
        <v>99.806201550387598</v>
      </c>
      <c r="L278" s="49">
        <f t="shared" si="67"/>
        <v>99.838501291989658</v>
      </c>
      <c r="M278" s="49">
        <f t="shared" si="68"/>
        <v>99.903100775193792</v>
      </c>
      <c r="N278" s="49">
        <f t="shared" si="69"/>
        <v>100.06459948320413</v>
      </c>
      <c r="O278" s="49">
        <f t="shared" si="70"/>
        <v>100.06459948320413</v>
      </c>
      <c r="P278" s="49">
        <f t="shared" si="71"/>
        <v>100</v>
      </c>
      <c r="Q278" s="47">
        <v>7.02</v>
      </c>
      <c r="R278" s="47">
        <v>7</v>
      </c>
      <c r="S278" s="47">
        <v>7</v>
      </c>
      <c r="T278" s="47">
        <v>7.01</v>
      </c>
      <c r="U278" s="47">
        <v>6.9</v>
      </c>
      <c r="V278" s="47">
        <v>6.9</v>
      </c>
      <c r="W278" s="47">
        <v>6.9</v>
      </c>
      <c r="X278" s="47">
        <v>30.96</v>
      </c>
      <c r="Y278" s="47">
        <v>30.9</v>
      </c>
      <c r="Z278" s="47">
        <v>30.91</v>
      </c>
      <c r="AA278" s="47">
        <v>30.93</v>
      </c>
      <c r="AB278" s="47">
        <v>30.98</v>
      </c>
      <c r="AC278" s="47">
        <v>30.98</v>
      </c>
      <c r="AD278" s="47">
        <v>30.96</v>
      </c>
    </row>
    <row r="279" spans="1:30" x14ac:dyDescent="0.3">
      <c r="A279" s="3">
        <v>1546</v>
      </c>
      <c r="B279" s="4" t="s">
        <v>273</v>
      </c>
      <c r="C279" s="48">
        <f t="shared" si="58"/>
        <v>100</v>
      </c>
      <c r="D279" s="48">
        <f t="shared" si="59"/>
        <v>102.62626262626262</v>
      </c>
      <c r="E279" s="48">
        <f t="shared" si="60"/>
        <v>102.82828282828282</v>
      </c>
      <c r="F279" s="48">
        <f t="shared" si="61"/>
        <v>102.82828282828282</v>
      </c>
      <c r="G279" s="48">
        <f t="shared" si="62"/>
        <v>103.03030303030302</v>
      </c>
      <c r="H279" s="48">
        <f t="shared" si="63"/>
        <v>103.03030303030302</v>
      </c>
      <c r="I279" s="48">
        <f t="shared" si="64"/>
        <v>104.04040404040404</v>
      </c>
      <c r="J279" s="49">
        <f t="shared" si="65"/>
        <v>100</v>
      </c>
      <c r="K279" s="49">
        <f t="shared" si="66"/>
        <v>103.05343511450381</v>
      </c>
      <c r="L279" s="49">
        <f t="shared" si="67"/>
        <v>103.05343511450381</v>
      </c>
      <c r="M279" s="49">
        <f t="shared" si="68"/>
        <v>103.05343511450381</v>
      </c>
      <c r="N279" s="49">
        <f t="shared" si="69"/>
        <v>103.81679389312977</v>
      </c>
      <c r="O279" s="49">
        <f t="shared" si="70"/>
        <v>103.05343511450381</v>
      </c>
      <c r="P279" s="49">
        <f t="shared" si="71"/>
        <v>102.29007633587786</v>
      </c>
      <c r="Q279" s="47">
        <v>4.95</v>
      </c>
      <c r="R279" s="47">
        <v>5.08</v>
      </c>
      <c r="S279" s="47">
        <v>5.09</v>
      </c>
      <c r="T279" s="47">
        <v>5.09</v>
      </c>
      <c r="U279" s="47">
        <v>5.0999999999999996</v>
      </c>
      <c r="V279" s="47">
        <v>5.0999999999999996</v>
      </c>
      <c r="W279" s="47">
        <v>5.15</v>
      </c>
      <c r="X279" s="47">
        <v>1.31</v>
      </c>
      <c r="Y279" s="47">
        <v>1.35</v>
      </c>
      <c r="Z279" s="47">
        <v>1.35</v>
      </c>
      <c r="AA279" s="47">
        <v>1.35</v>
      </c>
      <c r="AB279" s="47">
        <v>1.36</v>
      </c>
      <c r="AC279" s="47">
        <v>1.35</v>
      </c>
      <c r="AD279" s="47">
        <v>1.34</v>
      </c>
    </row>
    <row r="280" spans="1:30" x14ac:dyDescent="0.3">
      <c r="A280" s="3">
        <v>1547</v>
      </c>
      <c r="B280" s="4" t="s">
        <v>274</v>
      </c>
      <c r="C280" s="48">
        <f t="shared" si="58"/>
        <v>100</v>
      </c>
      <c r="D280" s="48">
        <f t="shared" si="59"/>
        <v>95.970009372071232</v>
      </c>
      <c r="E280" s="48">
        <f t="shared" si="60"/>
        <v>96.063730084348649</v>
      </c>
      <c r="F280" s="48">
        <f t="shared" si="61"/>
        <v>95.970009372071232</v>
      </c>
      <c r="G280" s="48">
        <f t="shared" si="62"/>
        <v>96.532333645735704</v>
      </c>
      <c r="H280" s="48">
        <f t="shared" si="63"/>
        <v>96.532333645735704</v>
      </c>
      <c r="I280" s="48">
        <f t="shared" si="64"/>
        <v>96.532333645735704</v>
      </c>
      <c r="J280" s="49">
        <f t="shared" si="65"/>
        <v>100</v>
      </c>
      <c r="K280" s="49">
        <f t="shared" si="66"/>
        <v>115.54054054054055</v>
      </c>
      <c r="L280" s="49">
        <f t="shared" si="67"/>
        <v>115.92664092664093</v>
      </c>
      <c r="M280" s="49">
        <f t="shared" si="68"/>
        <v>115.83011583011583</v>
      </c>
      <c r="N280" s="49">
        <f t="shared" si="69"/>
        <v>116.50579150579151</v>
      </c>
      <c r="O280" s="49">
        <f t="shared" si="70"/>
        <v>116.50579150579151</v>
      </c>
      <c r="P280" s="49">
        <f t="shared" si="71"/>
        <v>116.31274131274132</v>
      </c>
      <c r="Q280" s="47">
        <v>10.67</v>
      </c>
      <c r="R280" s="47">
        <v>10.24</v>
      </c>
      <c r="S280" s="47">
        <v>10.25</v>
      </c>
      <c r="T280" s="47">
        <v>10.24</v>
      </c>
      <c r="U280" s="47">
        <v>10.3</v>
      </c>
      <c r="V280" s="47">
        <v>10.3</v>
      </c>
      <c r="W280" s="47">
        <v>10.3</v>
      </c>
      <c r="X280" s="47">
        <v>10.36</v>
      </c>
      <c r="Y280" s="47">
        <v>11.97</v>
      </c>
      <c r="Z280" s="47">
        <v>12.01</v>
      </c>
      <c r="AA280" s="47">
        <v>12</v>
      </c>
      <c r="AB280" s="47">
        <v>12.07</v>
      </c>
      <c r="AC280" s="47">
        <v>12.07</v>
      </c>
      <c r="AD280" s="47">
        <v>12.05</v>
      </c>
    </row>
    <row r="281" spans="1:30" x14ac:dyDescent="0.3">
      <c r="A281" s="3">
        <v>1548</v>
      </c>
      <c r="B281" s="4" t="s">
        <v>275</v>
      </c>
      <c r="C281" s="48">
        <f t="shared" si="58"/>
        <v>100</v>
      </c>
      <c r="D281" s="48">
        <f t="shared" si="59"/>
        <v>99.916121456131521</v>
      </c>
      <c r="E281" s="48">
        <f t="shared" si="60"/>
        <v>101.42593524576414</v>
      </c>
      <c r="F281" s="48">
        <f t="shared" si="61"/>
        <v>101.40915953699044</v>
      </c>
      <c r="G281" s="48">
        <f t="shared" si="62"/>
        <v>101.39238382821674</v>
      </c>
      <c r="H281" s="48">
        <f t="shared" si="63"/>
        <v>102.08018788793827</v>
      </c>
      <c r="I281" s="48">
        <f t="shared" si="64"/>
        <v>102.91897332662305</v>
      </c>
      <c r="J281" s="49">
        <f t="shared" si="65"/>
        <v>100</v>
      </c>
      <c r="K281" s="49">
        <f t="shared" si="66"/>
        <v>99.955489614243319</v>
      </c>
      <c r="L281" s="49">
        <f t="shared" si="67"/>
        <v>100.2522255192878</v>
      </c>
      <c r="M281" s="49">
        <f t="shared" si="68"/>
        <v>100.24480712166171</v>
      </c>
      <c r="N281" s="49">
        <f t="shared" si="69"/>
        <v>100.2373887240356</v>
      </c>
      <c r="O281" s="49">
        <f t="shared" si="70"/>
        <v>100.19287833827892</v>
      </c>
      <c r="P281" s="49">
        <f t="shared" si="71"/>
        <v>100.02967359050444</v>
      </c>
      <c r="Q281" s="47">
        <v>59.61</v>
      </c>
      <c r="R281" s="47">
        <v>59.56</v>
      </c>
      <c r="S281" s="47">
        <v>60.46</v>
      </c>
      <c r="T281" s="47">
        <v>60.45</v>
      </c>
      <c r="U281" s="47">
        <v>60.44</v>
      </c>
      <c r="V281" s="47">
        <v>60.85</v>
      </c>
      <c r="W281" s="47">
        <v>61.35</v>
      </c>
      <c r="X281" s="47">
        <v>134.80000000000001</v>
      </c>
      <c r="Y281" s="47">
        <v>134.74</v>
      </c>
      <c r="Z281" s="47">
        <v>135.13999999999999</v>
      </c>
      <c r="AA281" s="47">
        <v>135.13</v>
      </c>
      <c r="AB281" s="47">
        <v>135.12</v>
      </c>
      <c r="AC281" s="47">
        <v>135.06</v>
      </c>
      <c r="AD281" s="47">
        <v>134.84</v>
      </c>
    </row>
    <row r="282" spans="1:30" x14ac:dyDescent="0.3">
      <c r="A282" s="3">
        <v>1551</v>
      </c>
      <c r="B282" s="4" t="s">
        <v>276</v>
      </c>
      <c r="C282" s="48">
        <f t="shared" si="58"/>
        <v>100</v>
      </c>
      <c r="D282" s="48">
        <f t="shared" si="59"/>
        <v>99.628647214854098</v>
      </c>
      <c r="E282" s="48">
        <f t="shared" si="60"/>
        <v>96.021220159151198</v>
      </c>
      <c r="F282" s="48">
        <f t="shared" si="61"/>
        <v>95.968169761273202</v>
      </c>
      <c r="G282" s="48">
        <f t="shared" si="62"/>
        <v>97.559681697612731</v>
      </c>
      <c r="H282" s="48">
        <f t="shared" si="63"/>
        <v>97.559681697612731</v>
      </c>
      <c r="I282" s="48">
        <f t="shared" si="64"/>
        <v>100</v>
      </c>
      <c r="J282" s="49">
        <f t="shared" si="65"/>
        <v>100</v>
      </c>
      <c r="K282" s="49">
        <f t="shared" si="66"/>
        <v>99.883952254641912</v>
      </c>
      <c r="L282" s="49">
        <f t="shared" si="67"/>
        <v>101.75729442970822</v>
      </c>
      <c r="M282" s="49">
        <f t="shared" si="68"/>
        <v>101.72413793103448</v>
      </c>
      <c r="N282" s="49">
        <f t="shared" si="69"/>
        <v>101.29310344827586</v>
      </c>
      <c r="O282" s="49">
        <f t="shared" si="70"/>
        <v>101.29310344827586</v>
      </c>
      <c r="P282" s="49">
        <f t="shared" si="71"/>
        <v>100.59681697612731</v>
      </c>
      <c r="Q282" s="47">
        <v>18.850000000000001</v>
      </c>
      <c r="R282" s="47">
        <v>18.78</v>
      </c>
      <c r="S282" s="47">
        <v>18.100000000000001</v>
      </c>
      <c r="T282" s="47">
        <v>18.09</v>
      </c>
      <c r="U282" s="47">
        <v>18.39</v>
      </c>
      <c r="V282" s="47">
        <v>18.39</v>
      </c>
      <c r="W282" s="47">
        <v>18.850000000000001</v>
      </c>
      <c r="X282" s="47">
        <v>60.32</v>
      </c>
      <c r="Y282" s="47">
        <v>60.25</v>
      </c>
      <c r="Z282" s="47">
        <v>61.38</v>
      </c>
      <c r="AA282" s="47">
        <v>61.36</v>
      </c>
      <c r="AB282" s="47">
        <v>61.1</v>
      </c>
      <c r="AC282" s="47">
        <v>61.1</v>
      </c>
      <c r="AD282" s="47">
        <v>60.68</v>
      </c>
    </row>
    <row r="283" spans="1:30" x14ac:dyDescent="0.3">
      <c r="A283" s="3">
        <v>1554</v>
      </c>
      <c r="B283" s="4" t="s">
        <v>277</v>
      </c>
      <c r="C283" s="48">
        <f t="shared" si="58"/>
        <v>100</v>
      </c>
      <c r="D283" s="48">
        <f t="shared" si="59"/>
        <v>99.779541446208114</v>
      </c>
      <c r="E283" s="48">
        <f t="shared" si="60"/>
        <v>99.95590828924162</v>
      </c>
      <c r="F283" s="48">
        <f t="shared" si="61"/>
        <v>100</v>
      </c>
      <c r="G283" s="48">
        <f t="shared" si="62"/>
        <v>100.30864197530865</v>
      </c>
      <c r="H283" s="48">
        <f t="shared" si="63"/>
        <v>99.91181657848324</v>
      </c>
      <c r="I283" s="48">
        <f t="shared" si="64"/>
        <v>99.338624338624342</v>
      </c>
      <c r="J283" s="49">
        <f t="shared" si="65"/>
        <v>100</v>
      </c>
      <c r="K283" s="49">
        <f t="shared" si="66"/>
        <v>99.880543526952366</v>
      </c>
      <c r="L283" s="49">
        <f t="shared" si="67"/>
        <v>100.2687770643572</v>
      </c>
      <c r="M283" s="49">
        <f t="shared" si="68"/>
        <v>99.731222935642847</v>
      </c>
      <c r="N283" s="49">
        <f t="shared" si="69"/>
        <v>99.746154994773775</v>
      </c>
      <c r="O283" s="49">
        <f t="shared" si="70"/>
        <v>99.686426758249979</v>
      </c>
      <c r="P283" s="49">
        <f t="shared" si="71"/>
        <v>99.507242048678521</v>
      </c>
      <c r="Q283" s="47">
        <v>22.68</v>
      </c>
      <c r="R283" s="47">
        <v>22.63</v>
      </c>
      <c r="S283" s="47">
        <v>22.67</v>
      </c>
      <c r="T283" s="47">
        <v>22.68</v>
      </c>
      <c r="U283" s="47">
        <v>22.75</v>
      </c>
      <c r="V283" s="47">
        <v>22.66</v>
      </c>
      <c r="W283" s="47">
        <v>22.53</v>
      </c>
      <c r="X283" s="47">
        <v>66.97</v>
      </c>
      <c r="Y283" s="47">
        <v>66.89</v>
      </c>
      <c r="Z283" s="47">
        <v>67.150000000000006</v>
      </c>
      <c r="AA283" s="47">
        <v>66.790000000000006</v>
      </c>
      <c r="AB283" s="47">
        <v>66.8</v>
      </c>
      <c r="AC283" s="47">
        <v>66.760000000000005</v>
      </c>
      <c r="AD283" s="47">
        <v>66.64</v>
      </c>
    </row>
    <row r="284" spans="1:30" x14ac:dyDescent="0.3">
      <c r="A284" s="3">
        <v>1557</v>
      </c>
      <c r="B284" s="4" t="s">
        <v>278</v>
      </c>
      <c r="C284" s="48">
        <f t="shared" si="58"/>
        <v>100</v>
      </c>
      <c r="D284" s="48">
        <f t="shared" si="59"/>
        <v>100.81081081081082</v>
      </c>
      <c r="E284" s="48">
        <f t="shared" si="60"/>
        <v>100.73359073359075</v>
      </c>
      <c r="F284" s="48">
        <f t="shared" si="61"/>
        <v>101.58301158301158</v>
      </c>
      <c r="G284" s="48">
        <f t="shared" si="62"/>
        <v>101.93050193050193</v>
      </c>
      <c r="H284" s="48">
        <f t="shared" si="63"/>
        <v>101.85328185328186</v>
      </c>
      <c r="I284" s="48">
        <f t="shared" si="64"/>
        <v>102.00772200772201</v>
      </c>
      <c r="J284" s="49">
        <f t="shared" si="65"/>
        <v>100</v>
      </c>
      <c r="K284" s="49">
        <f t="shared" si="66"/>
        <v>99.849003422589078</v>
      </c>
      <c r="L284" s="49">
        <f t="shared" si="67"/>
        <v>99.808737668612835</v>
      </c>
      <c r="M284" s="49">
        <f t="shared" si="68"/>
        <v>99.768471914636592</v>
      </c>
      <c r="N284" s="49">
        <f t="shared" si="69"/>
        <v>99.793638010871746</v>
      </c>
      <c r="O284" s="49">
        <f t="shared" si="70"/>
        <v>99.753372256895503</v>
      </c>
      <c r="P284" s="49">
        <f t="shared" si="71"/>
        <v>99.743305818401453</v>
      </c>
      <c r="Q284" s="47">
        <v>25.9</v>
      </c>
      <c r="R284" s="47">
        <v>26.11</v>
      </c>
      <c r="S284" s="47">
        <v>26.09</v>
      </c>
      <c r="T284" s="47">
        <v>26.31</v>
      </c>
      <c r="U284" s="47">
        <v>26.4</v>
      </c>
      <c r="V284" s="47">
        <v>26.38</v>
      </c>
      <c r="W284" s="47">
        <v>26.42</v>
      </c>
      <c r="X284" s="47">
        <v>198.68</v>
      </c>
      <c r="Y284" s="47">
        <v>198.38</v>
      </c>
      <c r="Z284" s="47">
        <v>198.3</v>
      </c>
      <c r="AA284" s="47">
        <v>198.22</v>
      </c>
      <c r="AB284" s="47">
        <v>198.27</v>
      </c>
      <c r="AC284" s="47">
        <v>198.19</v>
      </c>
      <c r="AD284" s="47">
        <v>198.17</v>
      </c>
    </row>
    <row r="285" spans="1:30" x14ac:dyDescent="0.3">
      <c r="A285" s="3">
        <v>1560</v>
      </c>
      <c r="B285" s="4" t="s">
        <v>279</v>
      </c>
      <c r="C285" s="48">
        <f t="shared" si="58"/>
        <v>100</v>
      </c>
      <c r="D285" s="48">
        <f t="shared" si="59"/>
        <v>99.950568462679186</v>
      </c>
      <c r="E285" s="48">
        <f t="shared" si="60"/>
        <v>100.4943153732081</v>
      </c>
      <c r="F285" s="48">
        <f t="shared" si="61"/>
        <v>100.4448838358873</v>
      </c>
      <c r="G285" s="48">
        <f t="shared" si="62"/>
        <v>100.4943153732081</v>
      </c>
      <c r="H285" s="48">
        <f t="shared" si="63"/>
        <v>101.23578843302026</v>
      </c>
      <c r="I285" s="48">
        <f t="shared" si="64"/>
        <v>101.18635689569945</v>
      </c>
      <c r="J285" s="49">
        <f t="shared" si="65"/>
        <v>100</v>
      </c>
      <c r="K285" s="49">
        <f t="shared" si="66"/>
        <v>99.859420990203404</v>
      </c>
      <c r="L285" s="49">
        <f t="shared" si="67"/>
        <v>102.87747660677415</v>
      </c>
      <c r="M285" s="49">
        <f t="shared" si="68"/>
        <v>98.84022316917806</v>
      </c>
      <c r="N285" s="49">
        <f t="shared" si="69"/>
        <v>98.862188639458779</v>
      </c>
      <c r="O285" s="49">
        <f t="shared" si="70"/>
        <v>98.800685322672763</v>
      </c>
      <c r="P285" s="49">
        <f t="shared" si="71"/>
        <v>98.778719852392044</v>
      </c>
      <c r="Q285" s="47">
        <v>20.23</v>
      </c>
      <c r="R285" s="47">
        <v>20.22</v>
      </c>
      <c r="S285" s="47">
        <v>20.329999999999998</v>
      </c>
      <c r="T285" s="47">
        <v>20.32</v>
      </c>
      <c r="U285" s="47">
        <v>20.329999999999998</v>
      </c>
      <c r="V285" s="47">
        <v>20.48</v>
      </c>
      <c r="W285" s="47">
        <v>20.47</v>
      </c>
      <c r="X285" s="47">
        <v>227.63</v>
      </c>
      <c r="Y285" s="47">
        <v>227.31</v>
      </c>
      <c r="Z285" s="47">
        <v>234.18</v>
      </c>
      <c r="AA285" s="47">
        <v>224.99</v>
      </c>
      <c r="AB285" s="47">
        <v>225.04</v>
      </c>
      <c r="AC285" s="47">
        <v>224.9</v>
      </c>
      <c r="AD285" s="47">
        <v>224.85</v>
      </c>
    </row>
    <row r="286" spans="1:30" x14ac:dyDescent="0.3">
      <c r="A286" s="3">
        <v>1563</v>
      </c>
      <c r="B286" s="4" t="s">
        <v>280</v>
      </c>
      <c r="C286" s="48">
        <f t="shared" si="58"/>
        <v>100</v>
      </c>
      <c r="D286" s="48">
        <f t="shared" si="59"/>
        <v>98.357450136879152</v>
      </c>
      <c r="E286" s="48">
        <f t="shared" si="60"/>
        <v>98.396558466953465</v>
      </c>
      <c r="F286" s="48">
        <f t="shared" si="61"/>
        <v>98.396558466953465</v>
      </c>
      <c r="G286" s="48">
        <f t="shared" si="62"/>
        <v>98.435666797027764</v>
      </c>
      <c r="H286" s="48">
        <f t="shared" si="63"/>
        <v>98.435666797027764</v>
      </c>
      <c r="I286" s="48">
        <f t="shared" si="64"/>
        <v>97.145091904575679</v>
      </c>
      <c r="J286" s="49">
        <f t="shared" si="65"/>
        <v>100</v>
      </c>
      <c r="K286" s="49">
        <f t="shared" si="66"/>
        <v>100.06933976484775</v>
      </c>
      <c r="L286" s="49">
        <f t="shared" si="67"/>
        <v>100.10250226107929</v>
      </c>
      <c r="M286" s="49">
        <f t="shared" si="68"/>
        <v>100.13566475731082</v>
      </c>
      <c r="N286" s="49">
        <f t="shared" si="69"/>
        <v>100.17787157069641</v>
      </c>
      <c r="O286" s="49">
        <f t="shared" si="70"/>
        <v>100.16581248115767</v>
      </c>
      <c r="P286" s="49">
        <f t="shared" si="71"/>
        <v>100.25022610792885</v>
      </c>
      <c r="Q286" s="47">
        <v>25.57</v>
      </c>
      <c r="R286" s="47">
        <v>25.15</v>
      </c>
      <c r="S286" s="47">
        <v>25.16</v>
      </c>
      <c r="T286" s="47">
        <v>25.16</v>
      </c>
      <c r="U286" s="47">
        <v>25.17</v>
      </c>
      <c r="V286" s="47">
        <v>25.17</v>
      </c>
      <c r="W286" s="47">
        <v>24.84</v>
      </c>
      <c r="X286" s="47">
        <v>331.7</v>
      </c>
      <c r="Y286" s="47">
        <v>331.93</v>
      </c>
      <c r="Z286" s="47">
        <v>332.04</v>
      </c>
      <c r="AA286" s="47">
        <v>332.15</v>
      </c>
      <c r="AB286" s="47">
        <v>332.29</v>
      </c>
      <c r="AC286" s="47">
        <v>332.25</v>
      </c>
      <c r="AD286" s="47">
        <v>332.53</v>
      </c>
    </row>
    <row r="287" spans="1:30" x14ac:dyDescent="0.3">
      <c r="A287" s="3">
        <v>1566</v>
      </c>
      <c r="B287" s="4" t="s">
        <v>281</v>
      </c>
      <c r="C287" s="48">
        <f t="shared" si="58"/>
        <v>100</v>
      </c>
      <c r="D287" s="48">
        <f t="shared" si="59"/>
        <v>100</v>
      </c>
      <c r="E287" s="48">
        <f t="shared" si="60"/>
        <v>99.361362426822794</v>
      </c>
      <c r="F287" s="48">
        <f t="shared" si="61"/>
        <v>99.46780202235233</v>
      </c>
      <c r="G287" s="48">
        <f t="shared" si="62"/>
        <v>100.13304949441194</v>
      </c>
      <c r="H287" s="48">
        <f t="shared" si="63"/>
        <v>100.61202767429484</v>
      </c>
      <c r="I287" s="48">
        <f t="shared" si="64"/>
        <v>100.61202767429484</v>
      </c>
      <c r="J287" s="49">
        <f t="shared" si="65"/>
        <v>100</v>
      </c>
      <c r="K287" s="49">
        <f t="shared" si="66"/>
        <v>99.89675775415165</v>
      </c>
      <c r="L287" s="49">
        <f t="shared" si="67"/>
        <v>100.04832615763114</v>
      </c>
      <c r="M287" s="49">
        <f t="shared" si="68"/>
        <v>100.10763553290572</v>
      </c>
      <c r="N287" s="49">
        <f t="shared" si="69"/>
        <v>100.10763553290572</v>
      </c>
      <c r="O287" s="49">
        <f t="shared" si="70"/>
        <v>100.11861875054916</v>
      </c>
      <c r="P287" s="49">
        <f t="shared" si="71"/>
        <v>100.09445567173358</v>
      </c>
      <c r="Q287" s="47">
        <v>37.58</v>
      </c>
      <c r="R287" s="47">
        <v>37.58</v>
      </c>
      <c r="S287" s="47">
        <v>37.340000000000003</v>
      </c>
      <c r="T287" s="47">
        <v>37.380000000000003</v>
      </c>
      <c r="U287" s="47">
        <v>37.630000000000003</v>
      </c>
      <c r="V287" s="47">
        <v>37.81</v>
      </c>
      <c r="W287" s="47">
        <v>37.81</v>
      </c>
      <c r="X287" s="47">
        <v>455.24</v>
      </c>
      <c r="Y287" s="47">
        <v>454.77</v>
      </c>
      <c r="Z287" s="47">
        <v>455.46</v>
      </c>
      <c r="AA287" s="47">
        <v>455.73</v>
      </c>
      <c r="AB287" s="47">
        <v>455.73</v>
      </c>
      <c r="AC287" s="47">
        <v>455.78</v>
      </c>
      <c r="AD287" s="47">
        <v>455.67</v>
      </c>
    </row>
    <row r="288" spans="1:30" x14ac:dyDescent="0.3">
      <c r="A288" s="3">
        <v>1571</v>
      </c>
      <c r="B288" s="4" t="s">
        <v>282</v>
      </c>
      <c r="C288" s="48">
        <f t="shared" si="58"/>
        <v>100</v>
      </c>
      <c r="D288" s="48">
        <f t="shared" si="59"/>
        <v>99.934597776324395</v>
      </c>
      <c r="E288" s="48">
        <f t="shared" si="60"/>
        <v>99.73839110529758</v>
      </c>
      <c r="F288" s="48">
        <f t="shared" si="61"/>
        <v>99.86919555264879</v>
      </c>
      <c r="G288" s="48">
        <f t="shared" si="62"/>
        <v>99.86919555264879</v>
      </c>
      <c r="H288" s="48">
        <f t="shared" si="63"/>
        <v>100.45781556572923</v>
      </c>
      <c r="I288" s="48">
        <f t="shared" si="64"/>
        <v>100.39241334205363</v>
      </c>
      <c r="J288" s="49">
        <f t="shared" si="65"/>
        <v>100</v>
      </c>
      <c r="K288" s="49">
        <f t="shared" si="66"/>
        <v>99.894347596407826</v>
      </c>
      <c r="L288" s="49">
        <f t="shared" si="67"/>
        <v>100.0594294770206</v>
      </c>
      <c r="M288" s="49">
        <f t="shared" si="68"/>
        <v>100.11225567881671</v>
      </c>
      <c r="N288" s="49">
        <f t="shared" si="69"/>
        <v>100.12546222926572</v>
      </c>
      <c r="O288" s="49">
        <f t="shared" si="70"/>
        <v>100.03961965134707</v>
      </c>
      <c r="P288" s="49">
        <f t="shared" si="71"/>
        <v>100.01980982567353</v>
      </c>
      <c r="Q288" s="47">
        <v>15.29</v>
      </c>
      <c r="R288" s="47">
        <v>15.28</v>
      </c>
      <c r="S288" s="47">
        <v>15.25</v>
      </c>
      <c r="T288" s="47">
        <v>15.27</v>
      </c>
      <c r="U288" s="47">
        <v>15.27</v>
      </c>
      <c r="V288" s="47">
        <v>15.36</v>
      </c>
      <c r="W288" s="47">
        <v>15.35</v>
      </c>
      <c r="X288" s="47">
        <v>151.44</v>
      </c>
      <c r="Y288" s="47">
        <v>151.28</v>
      </c>
      <c r="Z288" s="47">
        <v>151.53</v>
      </c>
      <c r="AA288" s="47">
        <v>151.61000000000001</v>
      </c>
      <c r="AB288" s="47">
        <v>151.63</v>
      </c>
      <c r="AC288" s="47">
        <v>151.5</v>
      </c>
      <c r="AD288" s="47">
        <v>151.47</v>
      </c>
    </row>
    <row r="289" spans="1:30" x14ac:dyDescent="0.3">
      <c r="A289" s="3">
        <v>1573</v>
      </c>
      <c r="B289" s="4" t="s">
        <v>283</v>
      </c>
      <c r="C289" s="48">
        <f t="shared" si="58"/>
        <v>100</v>
      </c>
      <c r="D289" s="48">
        <f t="shared" si="59"/>
        <v>100.31864046733936</v>
      </c>
      <c r="E289" s="48">
        <f t="shared" si="60"/>
        <v>100.47796070100905</v>
      </c>
      <c r="F289" s="48">
        <f t="shared" si="61"/>
        <v>96.335634625597464</v>
      </c>
      <c r="G289" s="48">
        <f t="shared" si="62"/>
        <v>96.335634625597464</v>
      </c>
      <c r="H289" s="48">
        <f t="shared" si="63"/>
        <v>96.335634625597464</v>
      </c>
      <c r="I289" s="48">
        <f t="shared" si="64"/>
        <v>96.229421136484348</v>
      </c>
      <c r="J289" s="49">
        <f t="shared" si="65"/>
        <v>100</v>
      </c>
      <c r="K289" s="49">
        <f t="shared" si="66"/>
        <v>100.24875621890548</v>
      </c>
      <c r="L289" s="49">
        <f t="shared" si="67"/>
        <v>108.08457711442787</v>
      </c>
      <c r="M289" s="49">
        <f t="shared" si="68"/>
        <v>108.20895522388059</v>
      </c>
      <c r="N289" s="49">
        <f t="shared" si="69"/>
        <v>108.33333333333336</v>
      </c>
      <c r="O289" s="49">
        <f t="shared" si="70"/>
        <v>108.33333333333336</v>
      </c>
      <c r="P289" s="49">
        <f t="shared" si="71"/>
        <v>108.33333333333336</v>
      </c>
      <c r="Q289" s="47">
        <v>18.829999999999998</v>
      </c>
      <c r="R289" s="47">
        <v>18.89</v>
      </c>
      <c r="S289" s="47">
        <v>18.920000000000002</v>
      </c>
      <c r="T289" s="47">
        <v>18.14</v>
      </c>
      <c r="U289" s="47">
        <v>18.14</v>
      </c>
      <c r="V289" s="47">
        <v>18.14</v>
      </c>
      <c r="W289" s="47">
        <v>18.12</v>
      </c>
      <c r="X289" s="47">
        <v>8.0399999999999991</v>
      </c>
      <c r="Y289" s="47">
        <v>8.06</v>
      </c>
      <c r="Z289" s="47">
        <v>8.69</v>
      </c>
      <c r="AA289" s="47">
        <v>8.6999999999999993</v>
      </c>
      <c r="AB289" s="47">
        <v>8.7100000000000009</v>
      </c>
      <c r="AC289" s="47">
        <v>8.7100000000000009</v>
      </c>
      <c r="AD289" s="47">
        <v>8.7100000000000009</v>
      </c>
    </row>
    <row r="290" spans="1:30" x14ac:dyDescent="0.3">
      <c r="A290" s="3">
        <v>1576</v>
      </c>
      <c r="B290" s="6" t="s">
        <v>284</v>
      </c>
      <c r="C290" s="48">
        <f t="shared" si="58"/>
        <v>100</v>
      </c>
      <c r="D290" s="48">
        <f t="shared" si="59"/>
        <v>100.22140221402213</v>
      </c>
      <c r="E290" s="48">
        <f t="shared" si="60"/>
        <v>91.439114391143903</v>
      </c>
      <c r="F290" s="48">
        <f t="shared" si="61"/>
        <v>91.54981549815497</v>
      </c>
      <c r="G290" s="48">
        <f t="shared" si="62"/>
        <v>91.660516605166052</v>
      </c>
      <c r="H290" s="48">
        <f t="shared" si="63"/>
        <v>91.697416974169741</v>
      </c>
      <c r="I290" s="48">
        <f t="shared" si="64"/>
        <v>91.660516605166052</v>
      </c>
      <c r="J290" s="49">
        <f t="shared" si="65"/>
        <v>100</v>
      </c>
      <c r="K290" s="49">
        <f t="shared" si="66"/>
        <v>99.955833175594663</v>
      </c>
      <c r="L290" s="49">
        <f t="shared" si="67"/>
        <v>100.97482491008896</v>
      </c>
      <c r="M290" s="49">
        <f t="shared" si="68"/>
        <v>100.97482491008896</v>
      </c>
      <c r="N290" s="49">
        <f t="shared" si="69"/>
        <v>101.00321786863525</v>
      </c>
      <c r="O290" s="49">
        <f t="shared" si="70"/>
        <v>101.01583696132248</v>
      </c>
      <c r="P290" s="49">
        <f t="shared" si="71"/>
        <v>101.00637264180705</v>
      </c>
      <c r="Q290" s="47">
        <v>27.1</v>
      </c>
      <c r="R290" s="47">
        <v>27.16</v>
      </c>
      <c r="S290" s="47">
        <v>24.78</v>
      </c>
      <c r="T290" s="47">
        <v>24.81</v>
      </c>
      <c r="U290" s="47">
        <v>24.84</v>
      </c>
      <c r="V290" s="47">
        <v>24.85</v>
      </c>
      <c r="W290" s="47">
        <v>24.84</v>
      </c>
      <c r="X290" s="47">
        <v>316.98</v>
      </c>
      <c r="Y290" s="47">
        <v>316.83999999999997</v>
      </c>
      <c r="Z290" s="47">
        <v>320.07</v>
      </c>
      <c r="AA290" s="47">
        <v>320.07</v>
      </c>
      <c r="AB290" s="47">
        <v>320.16000000000003</v>
      </c>
      <c r="AC290" s="47">
        <v>320.2</v>
      </c>
      <c r="AD290" s="47">
        <v>320.17</v>
      </c>
    </row>
    <row r="291" spans="1:30" x14ac:dyDescent="0.3">
      <c r="A291" s="3">
        <v>1804</v>
      </c>
      <c r="B291" s="4" t="s">
        <v>285</v>
      </c>
      <c r="C291" s="48">
        <f t="shared" si="58"/>
        <v>100</v>
      </c>
      <c r="D291" s="48">
        <f t="shared" si="59"/>
        <v>96.780202235231499</v>
      </c>
      <c r="E291" s="48">
        <f t="shared" si="60"/>
        <v>96.381053751995751</v>
      </c>
      <c r="F291" s="48">
        <f t="shared" si="61"/>
        <v>93.853113358169253</v>
      </c>
      <c r="G291" s="48">
        <f t="shared" si="62"/>
        <v>93.98616285258116</v>
      </c>
      <c r="H291" s="48">
        <f t="shared" si="63"/>
        <v>93.826503459286855</v>
      </c>
      <c r="I291" s="48">
        <f t="shared" si="64"/>
        <v>93.773283661522086</v>
      </c>
      <c r="J291" s="49">
        <f t="shared" si="65"/>
        <v>100</v>
      </c>
      <c r="K291" s="49">
        <f t="shared" si="66"/>
        <v>100.01837593487568</v>
      </c>
      <c r="L291" s="49">
        <f t="shared" si="67"/>
        <v>100.00918796743784</v>
      </c>
      <c r="M291" s="49">
        <f t="shared" si="68"/>
        <v>99.935684227935084</v>
      </c>
      <c r="N291" s="49">
        <f t="shared" si="69"/>
        <v>99.920983480034536</v>
      </c>
      <c r="O291" s="49">
        <f t="shared" si="70"/>
        <v>100.37854425843913</v>
      </c>
      <c r="P291" s="49">
        <f t="shared" si="71"/>
        <v>100.36568110402614</v>
      </c>
      <c r="Q291" s="47">
        <v>37.58</v>
      </c>
      <c r="R291" s="47">
        <v>36.369999999999997</v>
      </c>
      <c r="S291" s="47">
        <v>36.22</v>
      </c>
      <c r="T291" s="47">
        <v>35.270000000000003</v>
      </c>
      <c r="U291" s="47">
        <v>35.32</v>
      </c>
      <c r="V291" s="47">
        <v>35.26</v>
      </c>
      <c r="W291" s="47">
        <v>35.24</v>
      </c>
      <c r="X291" s="47">
        <v>544.19000000000005</v>
      </c>
      <c r="Y291" s="47">
        <v>544.29</v>
      </c>
      <c r="Z291" s="47">
        <v>544.24</v>
      </c>
      <c r="AA291" s="47">
        <v>543.84</v>
      </c>
      <c r="AB291" s="47">
        <v>543.76</v>
      </c>
      <c r="AC291" s="47">
        <v>546.25</v>
      </c>
      <c r="AD291" s="47">
        <v>546.17999999999995</v>
      </c>
    </row>
    <row r="292" spans="1:30" x14ac:dyDescent="0.3">
      <c r="A292" s="3">
        <v>1805</v>
      </c>
      <c r="B292" s="4" t="s">
        <v>286</v>
      </c>
      <c r="C292" s="48">
        <f t="shared" si="58"/>
        <v>100</v>
      </c>
      <c r="D292" s="48">
        <f t="shared" si="59"/>
        <v>99.837398373983731</v>
      </c>
      <c r="E292" s="48">
        <f t="shared" si="60"/>
        <v>99.837398373983731</v>
      </c>
      <c r="F292" s="48">
        <f t="shared" si="61"/>
        <v>99.024390243902431</v>
      </c>
      <c r="G292" s="48">
        <f t="shared" si="62"/>
        <v>99.1869918699187</v>
      </c>
      <c r="H292" s="48">
        <f t="shared" si="63"/>
        <v>99.1869918699187</v>
      </c>
      <c r="I292" s="48">
        <f t="shared" si="64"/>
        <v>99.1869918699187</v>
      </c>
      <c r="J292" s="49">
        <f t="shared" si="65"/>
        <v>100</v>
      </c>
      <c r="K292" s="49">
        <f t="shared" si="66"/>
        <v>99.89006386765783</v>
      </c>
      <c r="L292" s="49">
        <f t="shared" si="67"/>
        <v>102.12019683802743</v>
      </c>
      <c r="M292" s="49">
        <f t="shared" si="68"/>
        <v>102.07308135273793</v>
      </c>
      <c r="N292" s="49">
        <f t="shared" si="69"/>
        <v>102.04428855617212</v>
      </c>
      <c r="O292" s="49">
        <f t="shared" si="70"/>
        <v>102.0704638257774</v>
      </c>
      <c r="P292" s="49">
        <f t="shared" si="71"/>
        <v>102.25892576693539</v>
      </c>
      <c r="Q292" s="47">
        <v>6.15</v>
      </c>
      <c r="R292" s="47">
        <v>6.14</v>
      </c>
      <c r="S292" s="47">
        <v>6.14</v>
      </c>
      <c r="T292" s="47">
        <v>6.09</v>
      </c>
      <c r="U292" s="47">
        <v>6.1</v>
      </c>
      <c r="V292" s="47">
        <v>6.1</v>
      </c>
      <c r="W292" s="47">
        <v>6.1</v>
      </c>
      <c r="X292" s="47">
        <v>382.04</v>
      </c>
      <c r="Y292" s="47">
        <v>381.62</v>
      </c>
      <c r="Z292" s="47">
        <v>390.14</v>
      </c>
      <c r="AA292" s="47">
        <v>389.96</v>
      </c>
      <c r="AB292" s="47">
        <v>389.85</v>
      </c>
      <c r="AC292" s="47">
        <v>389.95</v>
      </c>
      <c r="AD292" s="47">
        <v>390.67</v>
      </c>
    </row>
    <row r="293" spans="1:30" x14ac:dyDescent="0.3">
      <c r="A293" s="3">
        <v>1811</v>
      </c>
      <c r="B293" s="4" t="s">
        <v>287</v>
      </c>
      <c r="C293" s="48">
        <f t="shared" si="58"/>
        <v>100</v>
      </c>
      <c r="D293" s="48">
        <f t="shared" si="59"/>
        <v>101.03780578206079</v>
      </c>
      <c r="E293" s="48">
        <f t="shared" si="60"/>
        <v>100.96367679762787</v>
      </c>
      <c r="F293" s="48">
        <f t="shared" si="61"/>
        <v>100.96367679762787</v>
      </c>
      <c r="G293" s="48">
        <f t="shared" si="62"/>
        <v>102.00148257968866</v>
      </c>
      <c r="H293" s="48">
        <f t="shared" si="63"/>
        <v>102.44625648628613</v>
      </c>
      <c r="I293" s="48">
        <f t="shared" si="64"/>
        <v>103.92883617494441</v>
      </c>
      <c r="J293" s="49">
        <f t="shared" si="65"/>
        <v>100</v>
      </c>
      <c r="K293" s="49">
        <f t="shared" si="66"/>
        <v>99.967129591585177</v>
      </c>
      <c r="L293" s="49">
        <f t="shared" si="67"/>
        <v>105.30035335689045</v>
      </c>
      <c r="M293" s="49">
        <f t="shared" si="68"/>
        <v>105.24830854356699</v>
      </c>
      <c r="N293" s="49">
        <f t="shared" si="69"/>
        <v>105.23187333935958</v>
      </c>
      <c r="O293" s="49">
        <f t="shared" si="70"/>
        <v>105.93584791957707</v>
      </c>
      <c r="P293" s="49">
        <f t="shared" si="71"/>
        <v>106.11937436655984</v>
      </c>
      <c r="Q293" s="47">
        <v>13.49</v>
      </c>
      <c r="R293" s="47">
        <v>13.63</v>
      </c>
      <c r="S293" s="47">
        <v>13.62</v>
      </c>
      <c r="T293" s="47">
        <v>13.62</v>
      </c>
      <c r="U293" s="47">
        <v>13.76</v>
      </c>
      <c r="V293" s="47">
        <v>13.82</v>
      </c>
      <c r="W293" s="47">
        <v>14.02</v>
      </c>
      <c r="X293" s="47">
        <v>365.07</v>
      </c>
      <c r="Y293" s="47">
        <v>364.95</v>
      </c>
      <c r="Z293" s="47">
        <v>384.42</v>
      </c>
      <c r="AA293" s="47">
        <v>384.23</v>
      </c>
      <c r="AB293" s="47">
        <v>384.17</v>
      </c>
      <c r="AC293" s="47">
        <v>386.74</v>
      </c>
      <c r="AD293" s="47">
        <v>387.41</v>
      </c>
    </row>
    <row r="294" spans="1:30" x14ac:dyDescent="0.3">
      <c r="A294" s="3">
        <v>1812</v>
      </c>
      <c r="B294" s="4" t="s">
        <v>288</v>
      </c>
      <c r="C294" s="48">
        <f t="shared" si="58"/>
        <v>100</v>
      </c>
      <c r="D294" s="48">
        <f t="shared" si="59"/>
        <v>100.32478077297824</v>
      </c>
      <c r="E294" s="48">
        <f t="shared" si="60"/>
        <v>100.29230269568042</v>
      </c>
      <c r="F294" s="48">
        <f t="shared" si="61"/>
        <v>100.22734654108477</v>
      </c>
      <c r="G294" s="48">
        <f t="shared" si="62"/>
        <v>101.20168886001949</v>
      </c>
      <c r="H294" s="48">
        <f t="shared" si="63"/>
        <v>101.39655732380643</v>
      </c>
      <c r="I294" s="48">
        <f t="shared" si="64"/>
        <v>100.32478077297824</v>
      </c>
      <c r="J294" s="49">
        <f t="shared" si="65"/>
        <v>100</v>
      </c>
      <c r="K294" s="49">
        <f t="shared" si="66"/>
        <v>99.783892810834189</v>
      </c>
      <c r="L294" s="49">
        <f t="shared" si="67"/>
        <v>99.798299956778564</v>
      </c>
      <c r="M294" s="49">
        <f t="shared" si="68"/>
        <v>99.798299956778564</v>
      </c>
      <c r="N294" s="49">
        <f t="shared" si="69"/>
        <v>99.596599913557128</v>
      </c>
      <c r="O294" s="49">
        <f t="shared" si="70"/>
        <v>99.596599913557128</v>
      </c>
      <c r="P294" s="49">
        <f t="shared" si="71"/>
        <v>100.48984296210921</v>
      </c>
      <c r="Q294" s="47">
        <v>30.79</v>
      </c>
      <c r="R294" s="47">
        <v>30.89</v>
      </c>
      <c r="S294" s="47">
        <v>30.88</v>
      </c>
      <c r="T294" s="47">
        <v>30.86</v>
      </c>
      <c r="U294" s="47">
        <v>31.16</v>
      </c>
      <c r="V294" s="47">
        <v>31.22</v>
      </c>
      <c r="W294" s="47">
        <v>30.89</v>
      </c>
      <c r="X294" s="47">
        <v>69.41</v>
      </c>
      <c r="Y294" s="47">
        <v>69.260000000000005</v>
      </c>
      <c r="Z294" s="47">
        <v>69.27</v>
      </c>
      <c r="AA294" s="47">
        <v>69.27</v>
      </c>
      <c r="AB294" s="47">
        <v>69.13</v>
      </c>
      <c r="AC294" s="47">
        <v>69.13</v>
      </c>
      <c r="AD294" s="47">
        <v>69.75</v>
      </c>
    </row>
    <row r="295" spans="1:30" x14ac:dyDescent="0.3">
      <c r="A295" s="3">
        <v>1813</v>
      </c>
      <c r="B295" s="4" t="s">
        <v>289</v>
      </c>
      <c r="C295" s="48">
        <f t="shared" si="58"/>
        <v>100</v>
      </c>
      <c r="D295" s="48">
        <f t="shared" si="59"/>
        <v>100.13812154696132</v>
      </c>
      <c r="E295" s="48">
        <f t="shared" si="60"/>
        <v>100.11049723756905</v>
      </c>
      <c r="F295" s="48">
        <f t="shared" si="61"/>
        <v>99.944751381215468</v>
      </c>
      <c r="G295" s="48">
        <f t="shared" si="62"/>
        <v>100.41436464088397</v>
      </c>
      <c r="H295" s="48">
        <f t="shared" si="63"/>
        <v>100.33149171270718</v>
      </c>
      <c r="I295" s="48">
        <f t="shared" si="64"/>
        <v>100.05524861878452</v>
      </c>
      <c r="J295" s="49">
        <f t="shared" si="65"/>
        <v>100</v>
      </c>
      <c r="K295" s="49">
        <f t="shared" si="66"/>
        <v>99.709342087265753</v>
      </c>
      <c r="L295" s="49">
        <f t="shared" si="67"/>
        <v>99.692244562987298</v>
      </c>
      <c r="M295" s="49">
        <f t="shared" si="68"/>
        <v>99.613595951306252</v>
      </c>
      <c r="N295" s="49">
        <f t="shared" si="69"/>
        <v>99.7845711940911</v>
      </c>
      <c r="O295" s="49">
        <f t="shared" si="70"/>
        <v>99.832444262070851</v>
      </c>
      <c r="P295" s="49">
        <f t="shared" si="71"/>
        <v>100.02051702913418</v>
      </c>
      <c r="Q295" s="47">
        <v>36.200000000000003</v>
      </c>
      <c r="R295" s="47">
        <v>36.25</v>
      </c>
      <c r="S295" s="47">
        <v>36.24</v>
      </c>
      <c r="T295" s="47">
        <v>36.18</v>
      </c>
      <c r="U295" s="47">
        <v>36.35</v>
      </c>
      <c r="V295" s="47">
        <v>36.32</v>
      </c>
      <c r="W295" s="47">
        <v>36.22</v>
      </c>
      <c r="X295" s="47">
        <v>292.44</v>
      </c>
      <c r="Y295" s="47">
        <v>291.58999999999997</v>
      </c>
      <c r="Z295" s="47">
        <v>291.54000000000002</v>
      </c>
      <c r="AA295" s="47">
        <v>291.31</v>
      </c>
      <c r="AB295" s="47">
        <v>291.81</v>
      </c>
      <c r="AC295" s="47">
        <v>291.95</v>
      </c>
      <c r="AD295" s="47">
        <v>292.5</v>
      </c>
    </row>
    <row r="296" spans="1:30" x14ac:dyDescent="0.3">
      <c r="A296" s="3">
        <v>1815</v>
      </c>
      <c r="B296" s="4" t="s">
        <v>290</v>
      </c>
      <c r="C296" s="48">
        <f t="shared" si="58"/>
        <v>100</v>
      </c>
      <c r="D296" s="48">
        <f t="shared" si="59"/>
        <v>100.29585798816569</v>
      </c>
      <c r="E296" s="48">
        <f t="shared" si="60"/>
        <v>100.29585798816569</v>
      </c>
      <c r="F296" s="48">
        <f t="shared" si="61"/>
        <v>100.71005917159763</v>
      </c>
      <c r="G296" s="48">
        <f t="shared" si="62"/>
        <v>100.82840236686391</v>
      </c>
      <c r="H296" s="48">
        <f t="shared" si="63"/>
        <v>101.71597633136096</v>
      </c>
      <c r="I296" s="48">
        <f t="shared" si="64"/>
        <v>100.82840236686391</v>
      </c>
      <c r="J296" s="49">
        <f t="shared" si="65"/>
        <v>100</v>
      </c>
      <c r="K296" s="49">
        <f t="shared" si="66"/>
        <v>99.825174825174827</v>
      </c>
      <c r="L296" s="49">
        <f t="shared" si="67"/>
        <v>99.825174825174827</v>
      </c>
      <c r="M296" s="49">
        <f t="shared" si="68"/>
        <v>99.912587412587413</v>
      </c>
      <c r="N296" s="49">
        <f t="shared" si="69"/>
        <v>100</v>
      </c>
      <c r="O296" s="49">
        <f t="shared" si="70"/>
        <v>100</v>
      </c>
      <c r="P296" s="49">
        <f t="shared" si="71"/>
        <v>120.01748251748252</v>
      </c>
      <c r="Q296" s="47">
        <v>16.899999999999999</v>
      </c>
      <c r="R296" s="47">
        <v>16.95</v>
      </c>
      <c r="S296" s="47">
        <v>16.95</v>
      </c>
      <c r="T296" s="47">
        <v>17.02</v>
      </c>
      <c r="U296" s="47">
        <v>17.04</v>
      </c>
      <c r="V296" s="47">
        <v>17.190000000000001</v>
      </c>
      <c r="W296" s="47">
        <v>17.04</v>
      </c>
      <c r="X296" s="47">
        <v>11.44</v>
      </c>
      <c r="Y296" s="47">
        <v>11.42</v>
      </c>
      <c r="Z296" s="47">
        <v>11.42</v>
      </c>
      <c r="AA296" s="47">
        <v>11.43</v>
      </c>
      <c r="AB296" s="47">
        <v>11.44</v>
      </c>
      <c r="AC296" s="47">
        <v>11.44</v>
      </c>
      <c r="AD296" s="47">
        <v>13.73</v>
      </c>
    </row>
    <row r="297" spans="1:30" x14ac:dyDescent="0.3">
      <c r="A297" s="3">
        <v>1816</v>
      </c>
      <c r="B297" s="4" t="s">
        <v>291</v>
      </c>
      <c r="C297" s="48">
        <f t="shared" si="58"/>
        <v>100</v>
      </c>
      <c r="D297" s="48">
        <f t="shared" si="59"/>
        <v>104.24128180961358</v>
      </c>
      <c r="E297" s="48">
        <f t="shared" si="60"/>
        <v>103.67577756833177</v>
      </c>
      <c r="F297" s="48">
        <f t="shared" si="61"/>
        <v>103.48727615457116</v>
      </c>
      <c r="G297" s="48">
        <f t="shared" si="62"/>
        <v>104.33553251649388</v>
      </c>
      <c r="H297" s="48">
        <f t="shared" si="63"/>
        <v>104.61828463713478</v>
      </c>
      <c r="I297" s="48">
        <f t="shared" si="64"/>
        <v>83.883129123468436</v>
      </c>
      <c r="J297" s="49">
        <f t="shared" si="65"/>
        <v>100</v>
      </c>
      <c r="K297" s="49">
        <f t="shared" si="66"/>
        <v>99.697412353923198</v>
      </c>
      <c r="L297" s="49">
        <f t="shared" si="67"/>
        <v>99.65567612687812</v>
      </c>
      <c r="M297" s="49">
        <f t="shared" si="68"/>
        <v>99.66611018363939</v>
      </c>
      <c r="N297" s="49">
        <f t="shared" si="69"/>
        <v>99.686978297161929</v>
      </c>
      <c r="O297" s="49">
        <f t="shared" si="70"/>
        <v>99.718280467445737</v>
      </c>
      <c r="P297" s="49">
        <f t="shared" si="71"/>
        <v>102.31636060100166</v>
      </c>
      <c r="Q297" s="47">
        <v>10.61</v>
      </c>
      <c r="R297" s="47">
        <v>11.06</v>
      </c>
      <c r="S297" s="47">
        <v>11</v>
      </c>
      <c r="T297" s="47">
        <v>10.98</v>
      </c>
      <c r="U297" s="47">
        <v>11.07</v>
      </c>
      <c r="V297" s="47">
        <v>11.1</v>
      </c>
      <c r="W297" s="47">
        <v>8.9</v>
      </c>
      <c r="X297" s="47">
        <v>95.84</v>
      </c>
      <c r="Y297" s="47">
        <v>95.55</v>
      </c>
      <c r="Z297" s="47">
        <v>95.51</v>
      </c>
      <c r="AA297" s="47">
        <v>95.52</v>
      </c>
      <c r="AB297" s="47">
        <v>95.54</v>
      </c>
      <c r="AC297" s="47">
        <v>95.57</v>
      </c>
      <c r="AD297" s="47">
        <v>98.06</v>
      </c>
    </row>
    <row r="298" spans="1:30" x14ac:dyDescent="0.3">
      <c r="A298" s="3">
        <v>1818</v>
      </c>
      <c r="B298" s="4" t="s">
        <v>255</v>
      </c>
      <c r="C298" s="48">
        <f t="shared" si="58"/>
        <v>100</v>
      </c>
      <c r="D298" s="48">
        <f t="shared" si="59"/>
        <v>103.85093167701862</v>
      </c>
      <c r="E298" s="48">
        <f t="shared" si="60"/>
        <v>103.97515527950308</v>
      </c>
      <c r="F298" s="48">
        <f t="shared" si="61"/>
        <v>104.09937888198758</v>
      </c>
      <c r="G298" s="48">
        <f t="shared" si="62"/>
        <v>121.24223602484471</v>
      </c>
      <c r="H298" s="48">
        <f t="shared" si="63"/>
        <v>120.62111801242236</v>
      </c>
      <c r="I298" s="48">
        <f t="shared" si="64"/>
        <v>142.36024844720495</v>
      </c>
      <c r="J298" s="49">
        <f t="shared" si="65"/>
        <v>100</v>
      </c>
      <c r="K298" s="49">
        <f t="shared" si="66"/>
        <v>99.321266968325787</v>
      </c>
      <c r="L298" s="49">
        <f t="shared" si="67"/>
        <v>98.868778280542983</v>
      </c>
      <c r="M298" s="49">
        <f t="shared" si="68"/>
        <v>98.868778280542983</v>
      </c>
      <c r="N298" s="49">
        <f t="shared" si="69"/>
        <v>96.15384615384616</v>
      </c>
      <c r="O298" s="49">
        <f t="shared" si="70"/>
        <v>95.927601809954751</v>
      </c>
      <c r="P298" s="49">
        <f t="shared" si="71"/>
        <v>94.343891402714931</v>
      </c>
      <c r="Q298" s="47">
        <v>8.0500000000000007</v>
      </c>
      <c r="R298" s="47">
        <v>8.36</v>
      </c>
      <c r="S298" s="47">
        <v>8.3699999999999992</v>
      </c>
      <c r="T298" s="47">
        <v>8.3800000000000008</v>
      </c>
      <c r="U298" s="47">
        <v>9.76</v>
      </c>
      <c r="V298" s="47">
        <v>9.7100000000000009</v>
      </c>
      <c r="W298" s="47">
        <v>11.46</v>
      </c>
      <c r="X298" s="47">
        <v>4.42</v>
      </c>
      <c r="Y298" s="47">
        <v>4.3899999999999997</v>
      </c>
      <c r="Z298" s="47">
        <v>4.37</v>
      </c>
      <c r="AA298" s="47">
        <v>4.37</v>
      </c>
      <c r="AB298" s="47">
        <v>4.25</v>
      </c>
      <c r="AC298" s="47">
        <v>4.24</v>
      </c>
      <c r="AD298" s="47">
        <v>4.17</v>
      </c>
    </row>
    <row r="299" spans="1:30" x14ac:dyDescent="0.3">
      <c r="A299" s="3">
        <v>1820</v>
      </c>
      <c r="B299" s="4" t="s">
        <v>292</v>
      </c>
      <c r="C299" s="48">
        <f t="shared" si="58"/>
        <v>100</v>
      </c>
      <c r="D299" s="48">
        <f t="shared" si="59"/>
        <v>101.89692197566212</v>
      </c>
      <c r="E299" s="48">
        <f t="shared" si="60"/>
        <v>102.04008589835361</v>
      </c>
      <c r="F299" s="48">
        <f t="shared" si="61"/>
        <v>101.96850393700787</v>
      </c>
      <c r="G299" s="48">
        <f t="shared" si="62"/>
        <v>102.43378668575518</v>
      </c>
      <c r="H299" s="48">
        <f t="shared" si="63"/>
        <v>102.46957766642805</v>
      </c>
      <c r="I299" s="48">
        <f t="shared" si="64"/>
        <v>103.18539727988546</v>
      </c>
      <c r="J299" s="49">
        <f t="shared" si="65"/>
        <v>100</v>
      </c>
      <c r="K299" s="49">
        <f t="shared" si="66"/>
        <v>99.082751744765702</v>
      </c>
      <c r="L299" s="49">
        <f t="shared" si="67"/>
        <v>99.561316051844472</v>
      </c>
      <c r="M299" s="49">
        <f t="shared" si="68"/>
        <v>99.202392821535398</v>
      </c>
      <c r="N299" s="49">
        <f t="shared" si="69"/>
        <v>99.16251246261217</v>
      </c>
      <c r="O299" s="49">
        <f t="shared" si="70"/>
        <v>99.242273180458625</v>
      </c>
      <c r="P299" s="49">
        <f t="shared" si="71"/>
        <v>100.45862412761716</v>
      </c>
      <c r="Q299" s="47">
        <v>27.94</v>
      </c>
      <c r="R299" s="47">
        <v>28.47</v>
      </c>
      <c r="S299" s="47">
        <v>28.51</v>
      </c>
      <c r="T299" s="47">
        <v>28.49</v>
      </c>
      <c r="U299" s="47">
        <v>28.62</v>
      </c>
      <c r="V299" s="47">
        <v>28.63</v>
      </c>
      <c r="W299" s="47">
        <v>28.83</v>
      </c>
      <c r="X299" s="47">
        <v>50.15</v>
      </c>
      <c r="Y299" s="47">
        <v>49.69</v>
      </c>
      <c r="Z299" s="47">
        <v>49.93</v>
      </c>
      <c r="AA299" s="47">
        <v>49.75</v>
      </c>
      <c r="AB299" s="47">
        <v>49.73</v>
      </c>
      <c r="AC299" s="47">
        <v>49.77</v>
      </c>
      <c r="AD299" s="47">
        <v>50.38</v>
      </c>
    </row>
    <row r="300" spans="1:30" x14ac:dyDescent="0.3">
      <c r="A300" s="3">
        <v>1822</v>
      </c>
      <c r="B300" s="4" t="s">
        <v>293</v>
      </c>
      <c r="C300" s="48">
        <f t="shared" si="58"/>
        <v>100</v>
      </c>
      <c r="D300" s="48">
        <f t="shared" si="59"/>
        <v>99.875259875259871</v>
      </c>
      <c r="E300" s="48">
        <f t="shared" si="60"/>
        <v>99.792099792099791</v>
      </c>
      <c r="F300" s="48">
        <f t="shared" si="61"/>
        <v>100.45738045738045</v>
      </c>
      <c r="G300" s="48">
        <f t="shared" si="62"/>
        <v>101.82952182952182</v>
      </c>
      <c r="H300" s="48">
        <f t="shared" si="63"/>
        <v>101.66320166320166</v>
      </c>
      <c r="I300" s="48">
        <f t="shared" si="64"/>
        <v>101.53846153846153</v>
      </c>
      <c r="J300" s="49">
        <f t="shared" si="65"/>
        <v>100</v>
      </c>
      <c r="K300" s="49">
        <f t="shared" si="66"/>
        <v>100.66771082351002</v>
      </c>
      <c r="L300" s="49">
        <f t="shared" si="67"/>
        <v>101.79704888302696</v>
      </c>
      <c r="M300" s="49">
        <f t="shared" si="68"/>
        <v>101.78880553952683</v>
      </c>
      <c r="N300" s="49">
        <f t="shared" si="69"/>
        <v>101.72285879152584</v>
      </c>
      <c r="O300" s="49">
        <f t="shared" si="70"/>
        <v>101.7063721045256</v>
      </c>
      <c r="P300" s="49">
        <f t="shared" si="71"/>
        <v>102.4400296760366</v>
      </c>
      <c r="Q300" s="47">
        <v>24.05</v>
      </c>
      <c r="R300" s="47">
        <v>24.02</v>
      </c>
      <c r="S300" s="47">
        <v>24</v>
      </c>
      <c r="T300" s="47">
        <v>24.16</v>
      </c>
      <c r="U300" s="47">
        <v>24.49</v>
      </c>
      <c r="V300" s="47">
        <v>24.45</v>
      </c>
      <c r="W300" s="47">
        <v>24.42</v>
      </c>
      <c r="X300" s="47">
        <v>121.31</v>
      </c>
      <c r="Y300" s="47">
        <v>122.12</v>
      </c>
      <c r="Z300" s="47">
        <v>123.49</v>
      </c>
      <c r="AA300" s="47">
        <v>123.48</v>
      </c>
      <c r="AB300" s="47">
        <v>123.4</v>
      </c>
      <c r="AC300" s="47">
        <v>123.38</v>
      </c>
      <c r="AD300" s="47">
        <v>124.27</v>
      </c>
    </row>
    <row r="301" spans="1:30" x14ac:dyDescent="0.3">
      <c r="A301" s="3">
        <v>1824</v>
      </c>
      <c r="B301" s="4" t="s">
        <v>294</v>
      </c>
      <c r="C301" s="48">
        <f t="shared" si="58"/>
        <v>100</v>
      </c>
      <c r="D301" s="48">
        <f t="shared" si="59"/>
        <v>101.39989434759642</v>
      </c>
      <c r="E301" s="48">
        <f t="shared" si="60"/>
        <v>101.34706814580031</v>
      </c>
      <c r="F301" s="48">
        <f t="shared" si="61"/>
        <v>101.08293713681988</v>
      </c>
      <c r="G301" s="48">
        <f t="shared" si="62"/>
        <v>101.18858954041204</v>
      </c>
      <c r="H301" s="48">
        <f t="shared" si="63"/>
        <v>101.13576333861596</v>
      </c>
      <c r="I301" s="48">
        <f t="shared" si="64"/>
        <v>101.08293713681988</v>
      </c>
      <c r="J301" s="49">
        <f t="shared" si="65"/>
        <v>100</v>
      </c>
      <c r="K301" s="49">
        <f t="shared" si="66"/>
        <v>99.887887349208484</v>
      </c>
      <c r="L301" s="49">
        <f t="shared" si="67"/>
        <v>100.79076789691615</v>
      </c>
      <c r="M301" s="49">
        <f t="shared" si="68"/>
        <v>100.70257261162682</v>
      </c>
      <c r="N301" s="49">
        <f t="shared" si="69"/>
        <v>100.69659327025128</v>
      </c>
      <c r="O301" s="49">
        <f t="shared" si="70"/>
        <v>100.69659327025128</v>
      </c>
      <c r="P301" s="49">
        <f t="shared" si="71"/>
        <v>100.77731437882117</v>
      </c>
      <c r="Q301" s="47">
        <v>37.86</v>
      </c>
      <c r="R301" s="47">
        <v>38.39</v>
      </c>
      <c r="S301" s="47">
        <v>38.369999999999997</v>
      </c>
      <c r="T301" s="47">
        <v>38.270000000000003</v>
      </c>
      <c r="U301" s="47">
        <v>38.31</v>
      </c>
      <c r="V301" s="47">
        <v>38.29</v>
      </c>
      <c r="W301" s="47">
        <v>38.270000000000003</v>
      </c>
      <c r="X301" s="47">
        <v>668.97</v>
      </c>
      <c r="Y301" s="47">
        <v>668.22</v>
      </c>
      <c r="Z301" s="47">
        <v>674.26</v>
      </c>
      <c r="AA301" s="47">
        <v>673.67</v>
      </c>
      <c r="AB301" s="47">
        <v>673.63</v>
      </c>
      <c r="AC301" s="47">
        <v>673.63</v>
      </c>
      <c r="AD301" s="47">
        <v>674.17</v>
      </c>
    </row>
    <row r="302" spans="1:30" x14ac:dyDescent="0.3">
      <c r="A302" s="3">
        <v>1825</v>
      </c>
      <c r="B302" s="4" t="s">
        <v>295</v>
      </c>
      <c r="C302" s="48">
        <f t="shared" si="58"/>
        <v>100</v>
      </c>
      <c r="D302" s="48">
        <f t="shared" si="59"/>
        <v>101.54525386313463</v>
      </c>
      <c r="E302" s="48">
        <f t="shared" si="60"/>
        <v>104.08388520971302</v>
      </c>
      <c r="F302" s="48">
        <f t="shared" si="61"/>
        <v>103.86313465783664</v>
      </c>
      <c r="G302" s="48">
        <f t="shared" si="62"/>
        <v>103.97350993377484</v>
      </c>
      <c r="H302" s="48">
        <f t="shared" si="63"/>
        <v>104.08388520971302</v>
      </c>
      <c r="I302" s="48">
        <f t="shared" si="64"/>
        <v>106.18101545253862</v>
      </c>
      <c r="J302" s="49">
        <f t="shared" si="65"/>
        <v>100</v>
      </c>
      <c r="K302" s="49">
        <f t="shared" si="66"/>
        <v>99.976565703907667</v>
      </c>
      <c r="L302" s="49">
        <f t="shared" si="67"/>
        <v>103.28373073993789</v>
      </c>
      <c r="M302" s="49">
        <f t="shared" si="68"/>
        <v>103.22953893022438</v>
      </c>
      <c r="N302" s="49">
        <f t="shared" si="69"/>
        <v>103.25150858281094</v>
      </c>
      <c r="O302" s="49">
        <f t="shared" si="70"/>
        <v>103.26761966137443</v>
      </c>
      <c r="P302" s="49">
        <f t="shared" si="71"/>
        <v>103.2939832444783</v>
      </c>
      <c r="Q302" s="47">
        <v>9.06</v>
      </c>
      <c r="R302" s="47">
        <v>9.1999999999999993</v>
      </c>
      <c r="S302" s="47">
        <v>9.43</v>
      </c>
      <c r="T302" s="47">
        <v>9.41</v>
      </c>
      <c r="U302" s="47">
        <v>9.42</v>
      </c>
      <c r="V302" s="47">
        <v>9.43</v>
      </c>
      <c r="W302" s="47">
        <v>9.6199999999999992</v>
      </c>
      <c r="X302" s="47">
        <v>682.76</v>
      </c>
      <c r="Y302" s="47">
        <v>682.6</v>
      </c>
      <c r="Z302" s="47">
        <v>705.18</v>
      </c>
      <c r="AA302" s="47">
        <v>704.81</v>
      </c>
      <c r="AB302" s="47">
        <v>704.96</v>
      </c>
      <c r="AC302" s="47">
        <v>705.07</v>
      </c>
      <c r="AD302" s="47">
        <v>705.25</v>
      </c>
    </row>
    <row r="303" spans="1:30" x14ac:dyDescent="0.3">
      <c r="A303" s="3">
        <v>1826</v>
      </c>
      <c r="B303" s="4" t="s">
        <v>296</v>
      </c>
      <c r="C303" s="48">
        <f t="shared" si="58"/>
        <v>100</v>
      </c>
      <c r="D303" s="48">
        <f t="shared" si="59"/>
        <v>100.58280718795532</v>
      </c>
      <c r="E303" s="48">
        <f t="shared" si="60"/>
        <v>100.97134531325887</v>
      </c>
      <c r="F303" s="48">
        <f t="shared" si="61"/>
        <v>101.60271976687713</v>
      </c>
      <c r="G303" s="48">
        <f t="shared" si="62"/>
        <v>102.52549781447304</v>
      </c>
      <c r="H303" s="48">
        <f t="shared" si="63"/>
        <v>102.52549781447304</v>
      </c>
      <c r="I303" s="48">
        <f t="shared" si="64"/>
        <v>104.56532297231666</v>
      </c>
      <c r="J303" s="49">
        <f t="shared" si="65"/>
        <v>100</v>
      </c>
      <c r="K303" s="49">
        <f t="shared" si="66"/>
        <v>99.974155436588518</v>
      </c>
      <c r="L303" s="49">
        <f t="shared" si="67"/>
        <v>99.454802781367306</v>
      </c>
      <c r="M303" s="49">
        <f t="shared" si="68"/>
        <v>99.409267122023266</v>
      </c>
      <c r="N303" s="49">
        <f t="shared" si="69"/>
        <v>101.23930835025537</v>
      </c>
      <c r="O303" s="49">
        <f t="shared" si="70"/>
        <v>99.41542058950219</v>
      </c>
      <c r="P303" s="49">
        <f t="shared" si="71"/>
        <v>99.4634176358378</v>
      </c>
      <c r="Q303" s="47">
        <v>20.59</v>
      </c>
      <c r="R303" s="47">
        <v>20.71</v>
      </c>
      <c r="S303" s="47">
        <v>20.79</v>
      </c>
      <c r="T303" s="47">
        <v>20.92</v>
      </c>
      <c r="U303" s="47">
        <v>21.11</v>
      </c>
      <c r="V303" s="47">
        <v>21.11</v>
      </c>
      <c r="W303" s="47">
        <v>21.53</v>
      </c>
      <c r="X303" s="47">
        <v>812.55</v>
      </c>
      <c r="Y303" s="47">
        <v>812.34</v>
      </c>
      <c r="Z303" s="47">
        <v>808.12</v>
      </c>
      <c r="AA303" s="47">
        <v>807.75</v>
      </c>
      <c r="AB303" s="47">
        <v>822.62</v>
      </c>
      <c r="AC303" s="47">
        <v>807.8</v>
      </c>
      <c r="AD303" s="47">
        <v>808.19</v>
      </c>
    </row>
    <row r="304" spans="1:30" x14ac:dyDescent="0.3">
      <c r="A304" s="3">
        <v>1827</v>
      </c>
      <c r="B304" s="4" t="s">
        <v>297</v>
      </c>
      <c r="C304" s="48">
        <f t="shared" si="58"/>
        <v>100</v>
      </c>
      <c r="D304" s="48">
        <f t="shared" si="59"/>
        <v>101.75892395240561</v>
      </c>
      <c r="E304" s="48">
        <f t="shared" si="60"/>
        <v>101.60372478013451</v>
      </c>
      <c r="F304" s="48">
        <f t="shared" si="61"/>
        <v>102.37972064148993</v>
      </c>
      <c r="G304" s="48">
        <f t="shared" si="62"/>
        <v>103.56958096223488</v>
      </c>
      <c r="H304" s="48">
        <f t="shared" si="63"/>
        <v>103.46611484738749</v>
      </c>
      <c r="I304" s="48">
        <f t="shared" si="64"/>
        <v>106.82876357992758</v>
      </c>
      <c r="J304" s="49">
        <f t="shared" si="65"/>
        <v>100</v>
      </c>
      <c r="K304" s="49">
        <f t="shared" si="66"/>
        <v>99.891008174386897</v>
      </c>
      <c r="L304" s="49">
        <f t="shared" si="67"/>
        <v>99.836512261580367</v>
      </c>
      <c r="M304" s="49">
        <f t="shared" si="68"/>
        <v>100</v>
      </c>
      <c r="N304" s="49">
        <f t="shared" si="69"/>
        <v>99.863760217983639</v>
      </c>
      <c r="O304" s="49">
        <f t="shared" si="70"/>
        <v>99.754768392370565</v>
      </c>
      <c r="P304" s="49">
        <f t="shared" si="71"/>
        <v>102.20708446866485</v>
      </c>
      <c r="Q304" s="47">
        <v>19.329999999999998</v>
      </c>
      <c r="R304" s="47">
        <v>19.670000000000002</v>
      </c>
      <c r="S304" s="47">
        <v>19.64</v>
      </c>
      <c r="T304" s="47">
        <v>19.79</v>
      </c>
      <c r="U304" s="47">
        <v>20.02</v>
      </c>
      <c r="V304" s="47">
        <v>20</v>
      </c>
      <c r="W304" s="47">
        <v>20.65</v>
      </c>
      <c r="X304" s="47">
        <v>36.700000000000003</v>
      </c>
      <c r="Y304" s="47">
        <v>36.659999999999997</v>
      </c>
      <c r="Z304" s="47">
        <v>36.64</v>
      </c>
      <c r="AA304" s="47">
        <v>36.700000000000003</v>
      </c>
      <c r="AB304" s="47">
        <v>36.65</v>
      </c>
      <c r="AC304" s="47">
        <v>36.61</v>
      </c>
      <c r="AD304" s="47">
        <v>37.51</v>
      </c>
    </row>
    <row r="305" spans="1:30" x14ac:dyDescent="0.3">
      <c r="A305" s="3">
        <v>1828</v>
      </c>
      <c r="B305" s="4" t="s">
        <v>298</v>
      </c>
      <c r="C305" s="48">
        <f t="shared" si="58"/>
        <v>100</v>
      </c>
      <c r="D305" s="48">
        <f t="shared" si="59"/>
        <v>100.25789813023856</v>
      </c>
      <c r="E305" s="48">
        <f t="shared" si="60"/>
        <v>100.3223726627982</v>
      </c>
      <c r="F305" s="48">
        <f t="shared" si="61"/>
        <v>100</v>
      </c>
      <c r="G305" s="48">
        <f t="shared" si="62"/>
        <v>100.19342359767892</v>
      </c>
      <c r="H305" s="48">
        <f t="shared" si="63"/>
        <v>100.19342359767892</v>
      </c>
      <c r="I305" s="48">
        <f t="shared" si="64"/>
        <v>99.677627337201812</v>
      </c>
      <c r="J305" s="49">
        <f t="shared" si="65"/>
        <v>100</v>
      </c>
      <c r="K305" s="49">
        <f t="shared" si="66"/>
        <v>99.860917941585527</v>
      </c>
      <c r="L305" s="49">
        <f t="shared" si="67"/>
        <v>100.06954102920723</v>
      </c>
      <c r="M305" s="49">
        <f t="shared" si="68"/>
        <v>99.930458970792756</v>
      </c>
      <c r="N305" s="49">
        <f t="shared" si="69"/>
        <v>99.965229485396378</v>
      </c>
      <c r="O305" s="49">
        <f t="shared" si="70"/>
        <v>99.895688456189148</v>
      </c>
      <c r="P305" s="49">
        <f t="shared" si="71"/>
        <v>100.05215577190542</v>
      </c>
      <c r="Q305" s="47">
        <v>15.51</v>
      </c>
      <c r="R305" s="47">
        <v>15.55</v>
      </c>
      <c r="S305" s="47">
        <v>15.56</v>
      </c>
      <c r="T305" s="47">
        <v>15.51</v>
      </c>
      <c r="U305" s="47">
        <v>15.54</v>
      </c>
      <c r="V305" s="47">
        <v>15.54</v>
      </c>
      <c r="W305" s="47">
        <v>15.46</v>
      </c>
      <c r="X305" s="47">
        <v>57.52</v>
      </c>
      <c r="Y305" s="47">
        <v>57.44</v>
      </c>
      <c r="Z305" s="47">
        <v>57.56</v>
      </c>
      <c r="AA305" s="47">
        <v>57.48</v>
      </c>
      <c r="AB305" s="47">
        <v>57.5</v>
      </c>
      <c r="AC305" s="47">
        <v>57.46</v>
      </c>
      <c r="AD305" s="47">
        <v>57.55</v>
      </c>
    </row>
    <row r="306" spans="1:30" x14ac:dyDescent="0.3">
      <c r="A306" s="3">
        <v>1832</v>
      </c>
      <c r="B306" s="4" t="s">
        <v>299</v>
      </c>
      <c r="C306" s="48">
        <f t="shared" si="58"/>
        <v>100</v>
      </c>
      <c r="D306" s="48">
        <f t="shared" si="59"/>
        <v>100.66445182724253</v>
      </c>
      <c r="E306" s="48">
        <f t="shared" si="60"/>
        <v>99.750830564784067</v>
      </c>
      <c r="F306" s="48">
        <f t="shared" si="61"/>
        <v>99.792358803986716</v>
      </c>
      <c r="G306" s="48">
        <f t="shared" si="62"/>
        <v>100.08305647840533</v>
      </c>
      <c r="H306" s="48">
        <f t="shared" si="63"/>
        <v>101.03820598006645</v>
      </c>
      <c r="I306" s="48">
        <f t="shared" si="64"/>
        <v>100.99667774086379</v>
      </c>
      <c r="J306" s="49">
        <f t="shared" si="65"/>
        <v>100</v>
      </c>
      <c r="K306" s="49">
        <f t="shared" si="66"/>
        <v>99.939907231789093</v>
      </c>
      <c r="L306" s="49">
        <f t="shared" si="67"/>
        <v>100.08262755629003</v>
      </c>
      <c r="M306" s="49">
        <f t="shared" si="68"/>
        <v>100.01314529304615</v>
      </c>
      <c r="N306" s="49">
        <f t="shared" si="69"/>
        <v>99.998122100993413</v>
      </c>
      <c r="O306" s="49">
        <f t="shared" si="70"/>
        <v>99.896715554637467</v>
      </c>
      <c r="P306" s="49">
        <f t="shared" si="71"/>
        <v>99.883570261591331</v>
      </c>
      <c r="Q306" s="47">
        <v>24.08</v>
      </c>
      <c r="R306" s="47">
        <v>24.24</v>
      </c>
      <c r="S306" s="47">
        <v>24.02</v>
      </c>
      <c r="T306" s="47">
        <v>24.03</v>
      </c>
      <c r="U306" s="47">
        <v>24.1</v>
      </c>
      <c r="V306" s="47">
        <v>24.33</v>
      </c>
      <c r="W306" s="47">
        <v>24.32</v>
      </c>
      <c r="X306" s="47">
        <v>532.51</v>
      </c>
      <c r="Y306" s="47">
        <v>532.19000000000005</v>
      </c>
      <c r="Z306" s="47">
        <v>532.95000000000005</v>
      </c>
      <c r="AA306" s="47">
        <v>532.58000000000004</v>
      </c>
      <c r="AB306" s="47">
        <v>532.5</v>
      </c>
      <c r="AC306" s="47">
        <v>531.96</v>
      </c>
      <c r="AD306" s="47">
        <v>531.89</v>
      </c>
    </row>
    <row r="307" spans="1:30" x14ac:dyDescent="0.3">
      <c r="A307" s="3">
        <v>1833</v>
      </c>
      <c r="B307" s="4" t="s">
        <v>300</v>
      </c>
      <c r="C307" s="48">
        <f t="shared" si="58"/>
        <v>100</v>
      </c>
      <c r="D307" s="48">
        <f t="shared" si="59"/>
        <v>101.15300716734184</v>
      </c>
      <c r="E307" s="48">
        <f t="shared" si="60"/>
        <v>101.30881894671236</v>
      </c>
      <c r="F307" s="48">
        <f t="shared" si="61"/>
        <v>101.49579308195699</v>
      </c>
      <c r="G307" s="48">
        <f t="shared" si="62"/>
        <v>101.77625428482391</v>
      </c>
      <c r="H307" s="48">
        <f t="shared" si="63"/>
        <v>102.49298846992832</v>
      </c>
      <c r="I307" s="48">
        <f t="shared" si="64"/>
        <v>102.3060143346837</v>
      </c>
      <c r="J307" s="49">
        <f t="shared" si="65"/>
        <v>100</v>
      </c>
      <c r="K307" s="49">
        <f t="shared" si="66"/>
        <v>100.02678730876838</v>
      </c>
      <c r="L307" s="49">
        <f t="shared" si="67"/>
        <v>100.11806258309026</v>
      </c>
      <c r="M307" s="49">
        <f t="shared" si="68"/>
        <v>100.13195229874793</v>
      </c>
      <c r="N307" s="49">
        <f t="shared" si="69"/>
        <v>100.16072385261027</v>
      </c>
      <c r="O307" s="49">
        <f t="shared" si="70"/>
        <v>100.16171597515725</v>
      </c>
      <c r="P307" s="49">
        <f t="shared" si="71"/>
        <v>100.13096017620096</v>
      </c>
      <c r="Q307" s="47">
        <v>32.090000000000003</v>
      </c>
      <c r="R307" s="47">
        <v>32.46</v>
      </c>
      <c r="S307" s="47">
        <v>32.51</v>
      </c>
      <c r="T307" s="47">
        <v>32.57</v>
      </c>
      <c r="U307" s="47">
        <v>32.659999999999997</v>
      </c>
      <c r="V307" s="47">
        <v>32.89</v>
      </c>
      <c r="W307" s="47">
        <v>32.83</v>
      </c>
      <c r="X307" s="47">
        <v>1007.94</v>
      </c>
      <c r="Y307" s="47">
        <v>1008.21</v>
      </c>
      <c r="Z307" s="47">
        <v>1009.13</v>
      </c>
      <c r="AA307" s="47">
        <v>1009.27</v>
      </c>
      <c r="AB307" s="47">
        <v>1009.56</v>
      </c>
      <c r="AC307" s="47">
        <v>1009.57</v>
      </c>
      <c r="AD307" s="47">
        <v>1009.26</v>
      </c>
    </row>
    <row r="308" spans="1:30" x14ac:dyDescent="0.3">
      <c r="A308" s="3">
        <v>1834</v>
      </c>
      <c r="B308" s="4" t="s">
        <v>301</v>
      </c>
      <c r="C308" s="48">
        <f t="shared" si="58"/>
        <v>100</v>
      </c>
      <c r="D308" s="48">
        <f t="shared" si="59"/>
        <v>99.816513761467888</v>
      </c>
      <c r="E308" s="48">
        <f t="shared" si="60"/>
        <v>99.816513761467888</v>
      </c>
      <c r="F308" s="48">
        <f t="shared" si="61"/>
        <v>99.816513761467888</v>
      </c>
      <c r="G308" s="48">
        <f t="shared" si="62"/>
        <v>100.18348623853211</v>
      </c>
      <c r="H308" s="48">
        <f t="shared" si="63"/>
        <v>100.18348623853211</v>
      </c>
      <c r="I308" s="48">
        <f t="shared" si="64"/>
        <v>100</v>
      </c>
      <c r="J308" s="49">
        <f t="shared" si="65"/>
        <v>100</v>
      </c>
      <c r="K308" s="49">
        <f t="shared" si="66"/>
        <v>99.972969320178407</v>
      </c>
      <c r="L308" s="49">
        <f t="shared" si="67"/>
        <v>99.945938640356815</v>
      </c>
      <c r="M308" s="49">
        <f t="shared" si="68"/>
        <v>99.986484660089204</v>
      </c>
      <c r="N308" s="49">
        <f t="shared" si="69"/>
        <v>99.959453980267597</v>
      </c>
      <c r="O308" s="49">
        <f t="shared" si="70"/>
        <v>99.972969320178407</v>
      </c>
      <c r="P308" s="49">
        <f t="shared" si="71"/>
        <v>99.932423300446018</v>
      </c>
      <c r="Q308" s="47">
        <v>10.9</v>
      </c>
      <c r="R308" s="47">
        <v>10.88</v>
      </c>
      <c r="S308" s="47">
        <v>10.88</v>
      </c>
      <c r="T308" s="47">
        <v>10.88</v>
      </c>
      <c r="U308" s="47">
        <v>10.92</v>
      </c>
      <c r="V308" s="47">
        <v>10.92</v>
      </c>
      <c r="W308" s="47">
        <v>10.9</v>
      </c>
      <c r="X308" s="47">
        <v>73.989999999999995</v>
      </c>
      <c r="Y308" s="47">
        <v>73.97</v>
      </c>
      <c r="Z308" s="47">
        <v>73.95</v>
      </c>
      <c r="AA308" s="47">
        <v>73.98</v>
      </c>
      <c r="AB308" s="47">
        <v>73.959999999999994</v>
      </c>
      <c r="AC308" s="47">
        <v>73.97</v>
      </c>
      <c r="AD308" s="47">
        <v>73.94</v>
      </c>
    </row>
    <row r="309" spans="1:30" x14ac:dyDescent="0.3">
      <c r="A309" s="3">
        <v>1835</v>
      </c>
      <c r="B309" s="4" t="s">
        <v>302</v>
      </c>
      <c r="C309" s="48">
        <f t="shared" si="58"/>
        <v>100</v>
      </c>
      <c r="D309" s="48">
        <f t="shared" si="59"/>
        <v>100</v>
      </c>
      <c r="E309" s="48">
        <f t="shared" si="60"/>
        <v>100</v>
      </c>
      <c r="F309" s="48">
        <f t="shared" si="61"/>
        <v>100</v>
      </c>
      <c r="G309" s="48">
        <f t="shared" si="62"/>
        <v>100</v>
      </c>
      <c r="H309" s="48">
        <f t="shared" si="63"/>
        <v>100</v>
      </c>
      <c r="I309" s="48">
        <f t="shared" si="64"/>
        <v>100</v>
      </c>
      <c r="J309" s="49" t="e">
        <f t="shared" si="65"/>
        <v>#DIV/0!</v>
      </c>
      <c r="K309" s="49" t="e">
        <f t="shared" si="66"/>
        <v>#DIV/0!</v>
      </c>
      <c r="L309" s="49" t="e">
        <f t="shared" si="67"/>
        <v>#DIV/0!</v>
      </c>
      <c r="M309" s="49" t="e">
        <f t="shared" si="68"/>
        <v>#DIV/0!</v>
      </c>
      <c r="N309" s="49" t="e">
        <f t="shared" si="69"/>
        <v>#DIV/0!</v>
      </c>
      <c r="O309" s="49" t="e">
        <f t="shared" si="70"/>
        <v>#DIV/0!</v>
      </c>
      <c r="P309" s="49" t="e">
        <f t="shared" si="71"/>
        <v>#DIV/0!</v>
      </c>
      <c r="Q309" s="47">
        <v>0.67</v>
      </c>
      <c r="R309" s="47">
        <v>0.67</v>
      </c>
      <c r="S309" s="47">
        <v>0.67</v>
      </c>
      <c r="T309" s="47">
        <v>0.67</v>
      </c>
      <c r="U309" s="47">
        <v>0.67</v>
      </c>
      <c r="V309" s="47">
        <v>0.67</v>
      </c>
      <c r="W309" s="47">
        <v>0.67</v>
      </c>
      <c r="X309" s="47">
        <v>0</v>
      </c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0</v>
      </c>
    </row>
    <row r="310" spans="1:30" x14ac:dyDescent="0.3">
      <c r="A310" s="3">
        <v>1836</v>
      </c>
      <c r="B310" s="4" t="s">
        <v>303</v>
      </c>
      <c r="C310" s="48">
        <f t="shared" si="58"/>
        <v>100</v>
      </c>
      <c r="D310" s="48">
        <f t="shared" si="59"/>
        <v>100</v>
      </c>
      <c r="E310" s="48">
        <f t="shared" si="60"/>
        <v>100.10298661174048</v>
      </c>
      <c r="F310" s="48">
        <f t="shared" si="61"/>
        <v>104.3254376930999</v>
      </c>
      <c r="G310" s="48">
        <f t="shared" si="62"/>
        <v>104.94335736354273</v>
      </c>
      <c r="H310" s="48">
        <f t="shared" si="63"/>
        <v>104.94335736354273</v>
      </c>
      <c r="I310" s="48">
        <f t="shared" si="64"/>
        <v>104.84037075180225</v>
      </c>
      <c r="J310" s="49">
        <f t="shared" si="65"/>
        <v>100</v>
      </c>
      <c r="K310" s="49">
        <f t="shared" si="66"/>
        <v>99.992872416250876</v>
      </c>
      <c r="L310" s="49">
        <f t="shared" si="67"/>
        <v>101.76051318602994</v>
      </c>
      <c r="M310" s="49">
        <f t="shared" si="68"/>
        <v>101.48253741981468</v>
      </c>
      <c r="N310" s="49">
        <f t="shared" si="69"/>
        <v>101.4967925873129</v>
      </c>
      <c r="O310" s="49">
        <f t="shared" si="70"/>
        <v>101.55381325730575</v>
      </c>
      <c r="P310" s="49">
        <f t="shared" si="71"/>
        <v>101.52530292230932</v>
      </c>
      <c r="Q310" s="47">
        <v>9.7100000000000009</v>
      </c>
      <c r="R310" s="47">
        <v>9.7100000000000009</v>
      </c>
      <c r="S310" s="47">
        <v>9.7200000000000006</v>
      </c>
      <c r="T310" s="47">
        <v>10.130000000000001</v>
      </c>
      <c r="U310" s="47">
        <v>10.19</v>
      </c>
      <c r="V310" s="47">
        <v>10.19</v>
      </c>
      <c r="W310" s="47">
        <v>10.18</v>
      </c>
      <c r="X310" s="47">
        <v>140.30000000000001</v>
      </c>
      <c r="Y310" s="47">
        <v>140.29</v>
      </c>
      <c r="Z310" s="47">
        <v>142.77000000000001</v>
      </c>
      <c r="AA310" s="47">
        <v>142.38</v>
      </c>
      <c r="AB310" s="47">
        <v>142.4</v>
      </c>
      <c r="AC310" s="47">
        <v>142.47999999999999</v>
      </c>
      <c r="AD310" s="47">
        <v>142.44</v>
      </c>
    </row>
    <row r="311" spans="1:30" x14ac:dyDescent="0.3">
      <c r="A311" s="3">
        <v>1837</v>
      </c>
      <c r="B311" s="4" t="s">
        <v>304</v>
      </c>
      <c r="C311" s="48">
        <f t="shared" si="58"/>
        <v>100</v>
      </c>
      <c r="D311" s="48">
        <f t="shared" si="59"/>
        <v>101.80586907449211</v>
      </c>
      <c r="E311" s="48">
        <f t="shared" si="60"/>
        <v>101.80586907449211</v>
      </c>
      <c r="F311" s="48">
        <f t="shared" si="61"/>
        <v>101.80586907449211</v>
      </c>
      <c r="G311" s="48">
        <f t="shared" si="62"/>
        <v>102.14446952595939</v>
      </c>
      <c r="H311" s="48">
        <f t="shared" si="63"/>
        <v>102.20090293453725</v>
      </c>
      <c r="I311" s="48">
        <f t="shared" si="64"/>
        <v>102.14446952595939</v>
      </c>
      <c r="J311" s="49">
        <f t="shared" si="65"/>
        <v>100</v>
      </c>
      <c r="K311" s="49">
        <f t="shared" si="66"/>
        <v>99.74315966034176</v>
      </c>
      <c r="L311" s="49">
        <f t="shared" si="67"/>
        <v>104.5130516825663</v>
      </c>
      <c r="M311" s="49">
        <f t="shared" si="68"/>
        <v>104.4449103679631</v>
      </c>
      <c r="N311" s="49">
        <f t="shared" si="69"/>
        <v>104.4029772512842</v>
      </c>
      <c r="O311" s="49">
        <f t="shared" si="70"/>
        <v>104.42394380962365</v>
      </c>
      <c r="P311" s="49">
        <f t="shared" si="71"/>
        <v>104.40821889086907</v>
      </c>
      <c r="Q311" s="47">
        <v>17.72</v>
      </c>
      <c r="R311" s="47">
        <v>18.04</v>
      </c>
      <c r="S311" s="47">
        <v>18.04</v>
      </c>
      <c r="T311" s="47">
        <v>18.04</v>
      </c>
      <c r="U311" s="47">
        <v>18.100000000000001</v>
      </c>
      <c r="V311" s="47">
        <v>18.11</v>
      </c>
      <c r="W311" s="47">
        <v>18.100000000000001</v>
      </c>
      <c r="X311" s="47">
        <v>190.78</v>
      </c>
      <c r="Y311" s="47">
        <v>190.29</v>
      </c>
      <c r="Z311" s="47">
        <v>199.39</v>
      </c>
      <c r="AA311" s="47">
        <v>199.26</v>
      </c>
      <c r="AB311" s="47">
        <v>199.18</v>
      </c>
      <c r="AC311" s="47">
        <v>199.22</v>
      </c>
      <c r="AD311" s="47">
        <v>199.19</v>
      </c>
    </row>
    <row r="312" spans="1:30" x14ac:dyDescent="0.3">
      <c r="A312" s="3">
        <v>1838</v>
      </c>
      <c r="B312" s="4" t="s">
        <v>305</v>
      </c>
      <c r="C312" s="48">
        <f t="shared" si="58"/>
        <v>100</v>
      </c>
      <c r="D312" s="48">
        <f t="shared" si="59"/>
        <v>106.60856935366739</v>
      </c>
      <c r="E312" s="48">
        <f t="shared" si="60"/>
        <v>106.60856935366739</v>
      </c>
      <c r="F312" s="48">
        <f t="shared" si="61"/>
        <v>106.53594771241831</v>
      </c>
      <c r="G312" s="48">
        <f t="shared" si="62"/>
        <v>107.69789397240378</v>
      </c>
      <c r="H312" s="48">
        <f t="shared" si="63"/>
        <v>107.69789397240378</v>
      </c>
      <c r="I312" s="48">
        <f t="shared" si="64"/>
        <v>107.62527233115469</v>
      </c>
      <c r="J312" s="49">
        <f t="shared" si="65"/>
        <v>100</v>
      </c>
      <c r="K312" s="49">
        <f t="shared" si="66"/>
        <v>99.811215991116043</v>
      </c>
      <c r="L312" s="49">
        <f t="shared" si="67"/>
        <v>106.7518045530261</v>
      </c>
      <c r="M312" s="49">
        <f t="shared" si="68"/>
        <v>106.74069961132705</v>
      </c>
      <c r="N312" s="49">
        <f t="shared" si="69"/>
        <v>106.6907273736813</v>
      </c>
      <c r="O312" s="49">
        <f t="shared" si="70"/>
        <v>105.53581343697945</v>
      </c>
      <c r="P312" s="49">
        <f t="shared" si="71"/>
        <v>105.53026096612993</v>
      </c>
      <c r="Q312" s="47">
        <v>13.77</v>
      </c>
      <c r="R312" s="47">
        <v>14.68</v>
      </c>
      <c r="S312" s="47">
        <v>14.68</v>
      </c>
      <c r="T312" s="47">
        <v>14.67</v>
      </c>
      <c r="U312" s="47">
        <v>14.83</v>
      </c>
      <c r="V312" s="47">
        <v>14.83</v>
      </c>
      <c r="W312" s="47">
        <v>14.82</v>
      </c>
      <c r="X312" s="47">
        <v>180.1</v>
      </c>
      <c r="Y312" s="47">
        <v>179.76</v>
      </c>
      <c r="Z312" s="47">
        <v>192.26</v>
      </c>
      <c r="AA312" s="47">
        <v>192.24</v>
      </c>
      <c r="AB312" s="47">
        <v>192.15</v>
      </c>
      <c r="AC312" s="47">
        <v>190.07</v>
      </c>
      <c r="AD312" s="47">
        <v>190.06</v>
      </c>
    </row>
    <row r="313" spans="1:30" x14ac:dyDescent="0.3">
      <c r="A313" s="3">
        <v>1839</v>
      </c>
      <c r="B313" s="4" t="s">
        <v>306</v>
      </c>
      <c r="C313" s="48">
        <f t="shared" si="58"/>
        <v>100</v>
      </c>
      <c r="D313" s="48">
        <f t="shared" si="59"/>
        <v>99.838709677419345</v>
      </c>
      <c r="E313" s="48">
        <f t="shared" si="60"/>
        <v>100.56451612903226</v>
      </c>
      <c r="F313" s="48">
        <f t="shared" si="61"/>
        <v>100.56451612903226</v>
      </c>
      <c r="G313" s="48">
        <f t="shared" si="62"/>
        <v>100.64516129032258</v>
      </c>
      <c r="H313" s="48">
        <f t="shared" si="63"/>
        <v>100.64516129032258</v>
      </c>
      <c r="I313" s="48">
        <f t="shared" si="64"/>
        <v>100.80645161290322</v>
      </c>
      <c r="J313" s="49">
        <f t="shared" si="65"/>
        <v>100</v>
      </c>
      <c r="K313" s="49">
        <f t="shared" si="66"/>
        <v>99.970423923759427</v>
      </c>
      <c r="L313" s="49">
        <f t="shared" si="67"/>
        <v>101.39336181399935</v>
      </c>
      <c r="M313" s="49">
        <f t="shared" si="68"/>
        <v>101.40322050607952</v>
      </c>
      <c r="N313" s="49">
        <f t="shared" si="69"/>
        <v>101.4196516595465</v>
      </c>
      <c r="O313" s="49">
        <f t="shared" si="70"/>
        <v>101.42951035162667</v>
      </c>
      <c r="P313" s="49">
        <f t="shared" si="71"/>
        <v>101.41307919815972</v>
      </c>
      <c r="Q313" s="47">
        <v>12.4</v>
      </c>
      <c r="R313" s="47">
        <v>12.38</v>
      </c>
      <c r="S313" s="47">
        <v>12.47</v>
      </c>
      <c r="T313" s="47">
        <v>12.47</v>
      </c>
      <c r="U313" s="47">
        <v>12.48</v>
      </c>
      <c r="V313" s="47">
        <v>12.48</v>
      </c>
      <c r="W313" s="47">
        <v>12.5</v>
      </c>
      <c r="X313" s="47">
        <v>304.3</v>
      </c>
      <c r="Y313" s="47">
        <v>304.20999999999998</v>
      </c>
      <c r="Z313" s="47">
        <v>308.54000000000002</v>
      </c>
      <c r="AA313" s="47">
        <v>308.57</v>
      </c>
      <c r="AB313" s="47">
        <v>308.62</v>
      </c>
      <c r="AC313" s="47">
        <v>308.64999999999998</v>
      </c>
      <c r="AD313" s="47">
        <v>308.60000000000002</v>
      </c>
    </row>
    <row r="314" spans="1:30" x14ac:dyDescent="0.3">
      <c r="A314" s="3">
        <v>1840</v>
      </c>
      <c r="B314" s="4" t="s">
        <v>307</v>
      </c>
      <c r="C314" s="48">
        <f t="shared" si="58"/>
        <v>100</v>
      </c>
      <c r="D314" s="48">
        <f t="shared" si="59"/>
        <v>100.2144388849178</v>
      </c>
      <c r="E314" s="48">
        <f t="shared" si="60"/>
        <v>100.2144388849178</v>
      </c>
      <c r="F314" s="48">
        <f t="shared" si="61"/>
        <v>100.14295925661186</v>
      </c>
      <c r="G314" s="48">
        <f t="shared" si="62"/>
        <v>100.28591851322373</v>
      </c>
      <c r="H314" s="48">
        <f t="shared" si="63"/>
        <v>100.35739814152966</v>
      </c>
      <c r="I314" s="48">
        <f t="shared" si="64"/>
        <v>100.35739814152966</v>
      </c>
      <c r="J314" s="49">
        <f t="shared" si="65"/>
        <v>100</v>
      </c>
      <c r="K314" s="49">
        <f t="shared" si="66"/>
        <v>100.00961316619241</v>
      </c>
      <c r="L314" s="49">
        <f t="shared" si="67"/>
        <v>100</v>
      </c>
      <c r="M314" s="49">
        <f t="shared" si="68"/>
        <v>99.973083134661238</v>
      </c>
      <c r="N314" s="49">
        <f t="shared" si="69"/>
        <v>99.959624701991842</v>
      </c>
      <c r="O314" s="49">
        <f t="shared" si="70"/>
        <v>99.965392601707308</v>
      </c>
      <c r="P314" s="49">
        <f t="shared" si="71"/>
        <v>99.967315234945801</v>
      </c>
      <c r="Q314" s="47">
        <v>13.99</v>
      </c>
      <c r="R314" s="47">
        <v>14.02</v>
      </c>
      <c r="S314" s="47">
        <v>14.02</v>
      </c>
      <c r="T314" s="47">
        <v>14.01</v>
      </c>
      <c r="U314" s="47">
        <v>14.03</v>
      </c>
      <c r="V314" s="47">
        <v>14.04</v>
      </c>
      <c r="W314" s="47">
        <v>14.04</v>
      </c>
      <c r="X314" s="47">
        <v>520.12</v>
      </c>
      <c r="Y314" s="47">
        <v>520.16999999999996</v>
      </c>
      <c r="Z314" s="47">
        <v>520.12</v>
      </c>
      <c r="AA314" s="47">
        <v>519.98</v>
      </c>
      <c r="AB314" s="47">
        <v>519.91</v>
      </c>
      <c r="AC314" s="47">
        <v>519.94000000000005</v>
      </c>
      <c r="AD314" s="47">
        <v>519.95000000000005</v>
      </c>
    </row>
    <row r="315" spans="1:30" x14ac:dyDescent="0.3">
      <c r="A315" s="3">
        <v>1841</v>
      </c>
      <c r="B315" s="4" t="s">
        <v>308</v>
      </c>
      <c r="C315" s="48">
        <f t="shared" si="58"/>
        <v>100</v>
      </c>
      <c r="D315" s="48">
        <f t="shared" si="59"/>
        <v>99.898477157360404</v>
      </c>
      <c r="E315" s="48">
        <f t="shared" si="60"/>
        <v>98.934010152284259</v>
      </c>
      <c r="F315" s="48">
        <f t="shared" si="61"/>
        <v>98.883248730964468</v>
      </c>
      <c r="G315" s="48">
        <f t="shared" si="62"/>
        <v>99.086294416243661</v>
      </c>
      <c r="H315" s="48">
        <f t="shared" si="63"/>
        <v>99.086294416243661</v>
      </c>
      <c r="I315" s="48">
        <f t="shared" si="64"/>
        <v>99.086294416243661</v>
      </c>
      <c r="J315" s="49">
        <f t="shared" si="65"/>
        <v>100</v>
      </c>
      <c r="K315" s="49">
        <f t="shared" si="66"/>
        <v>99.931954273271643</v>
      </c>
      <c r="L315" s="49">
        <f t="shared" si="67"/>
        <v>101.04109961894393</v>
      </c>
      <c r="M315" s="49">
        <f t="shared" si="68"/>
        <v>101.00367446924332</v>
      </c>
      <c r="N315" s="49">
        <f t="shared" si="69"/>
        <v>101.10574305933586</v>
      </c>
      <c r="O315" s="49">
        <f t="shared" si="70"/>
        <v>102.16725639629831</v>
      </c>
      <c r="P315" s="49">
        <f t="shared" si="71"/>
        <v>103.74931954273271</v>
      </c>
      <c r="Q315" s="47">
        <v>19.7</v>
      </c>
      <c r="R315" s="47">
        <v>19.68</v>
      </c>
      <c r="S315" s="47">
        <v>19.489999999999998</v>
      </c>
      <c r="T315" s="47">
        <v>19.48</v>
      </c>
      <c r="U315" s="47">
        <v>19.52</v>
      </c>
      <c r="V315" s="47">
        <v>19.52</v>
      </c>
      <c r="W315" s="47">
        <v>19.52</v>
      </c>
      <c r="X315" s="47">
        <v>293.92</v>
      </c>
      <c r="Y315" s="47">
        <v>293.72000000000003</v>
      </c>
      <c r="Z315" s="47">
        <v>296.98</v>
      </c>
      <c r="AA315" s="47">
        <v>296.87</v>
      </c>
      <c r="AB315" s="47">
        <v>297.17</v>
      </c>
      <c r="AC315" s="47">
        <v>300.29000000000002</v>
      </c>
      <c r="AD315" s="47">
        <v>304.94</v>
      </c>
    </row>
    <row r="316" spans="1:30" x14ac:dyDescent="0.3">
      <c r="A316" s="3">
        <v>1845</v>
      </c>
      <c r="B316" s="4" t="s">
        <v>309</v>
      </c>
      <c r="C316" s="48">
        <f t="shared" si="58"/>
        <v>100</v>
      </c>
      <c r="D316" s="48">
        <f t="shared" si="59"/>
        <v>99.884526558891451</v>
      </c>
      <c r="E316" s="48">
        <f t="shared" si="60"/>
        <v>99.884526558891451</v>
      </c>
      <c r="F316" s="48">
        <f t="shared" si="61"/>
        <v>99.884526558891451</v>
      </c>
      <c r="G316" s="48">
        <f t="shared" si="62"/>
        <v>99.307159353348723</v>
      </c>
      <c r="H316" s="48">
        <f t="shared" si="63"/>
        <v>99.307159353348723</v>
      </c>
      <c r="I316" s="48">
        <f t="shared" si="64"/>
        <v>99.307159353348723</v>
      </c>
      <c r="J316" s="49">
        <f t="shared" si="65"/>
        <v>100</v>
      </c>
      <c r="K316" s="49">
        <f t="shared" si="66"/>
        <v>99.987992315081655</v>
      </c>
      <c r="L316" s="49">
        <f t="shared" si="67"/>
        <v>102.87223823246879</v>
      </c>
      <c r="M316" s="49">
        <f t="shared" si="68"/>
        <v>102.89865513928915</v>
      </c>
      <c r="N316" s="49">
        <f t="shared" si="69"/>
        <v>102.61527377521614</v>
      </c>
      <c r="O316" s="49">
        <f t="shared" si="70"/>
        <v>104.43083573487033</v>
      </c>
      <c r="P316" s="49">
        <f t="shared" si="71"/>
        <v>104.43804034582134</v>
      </c>
      <c r="Q316" s="47">
        <v>8.66</v>
      </c>
      <c r="R316" s="47">
        <v>8.65</v>
      </c>
      <c r="S316" s="47">
        <v>8.65</v>
      </c>
      <c r="T316" s="47">
        <v>8.65</v>
      </c>
      <c r="U316" s="47">
        <v>8.6</v>
      </c>
      <c r="V316" s="47">
        <v>8.6</v>
      </c>
      <c r="W316" s="47">
        <v>8.6</v>
      </c>
      <c r="X316" s="47">
        <v>416.4</v>
      </c>
      <c r="Y316" s="47">
        <v>416.35</v>
      </c>
      <c r="Z316" s="47">
        <v>428.36</v>
      </c>
      <c r="AA316" s="47">
        <v>428.47</v>
      </c>
      <c r="AB316" s="47">
        <v>427.29</v>
      </c>
      <c r="AC316" s="47">
        <v>434.85</v>
      </c>
      <c r="AD316" s="47">
        <v>434.88</v>
      </c>
    </row>
    <row r="317" spans="1:30" x14ac:dyDescent="0.3">
      <c r="A317" s="3">
        <v>1848</v>
      </c>
      <c r="B317" s="4" t="s">
        <v>310</v>
      </c>
      <c r="C317" s="48">
        <f t="shared" si="58"/>
        <v>100</v>
      </c>
      <c r="D317" s="48">
        <f t="shared" si="59"/>
        <v>101.0859447719516</v>
      </c>
      <c r="E317" s="48">
        <f t="shared" si="60"/>
        <v>102.69934843313683</v>
      </c>
      <c r="F317" s="48">
        <f t="shared" si="61"/>
        <v>102.79242941358984</v>
      </c>
      <c r="G317" s="48">
        <f t="shared" si="62"/>
        <v>102.91653738752716</v>
      </c>
      <c r="H317" s="48">
        <f t="shared" si="63"/>
        <v>103.22680732237049</v>
      </c>
      <c r="I317" s="48">
        <f t="shared" si="64"/>
        <v>103.16475333540181</v>
      </c>
      <c r="J317" s="49">
        <f t="shared" si="65"/>
        <v>100</v>
      </c>
      <c r="K317" s="49">
        <f t="shared" si="66"/>
        <v>99.981313400961014</v>
      </c>
      <c r="L317" s="49">
        <f t="shared" si="67"/>
        <v>102.87239722370528</v>
      </c>
      <c r="M317" s="49">
        <f t="shared" si="68"/>
        <v>102.86438868126001</v>
      </c>
      <c r="N317" s="49">
        <f t="shared" si="69"/>
        <v>102.89108382274425</v>
      </c>
      <c r="O317" s="49">
        <f t="shared" si="70"/>
        <v>102.94180459156433</v>
      </c>
      <c r="P317" s="49">
        <f t="shared" si="71"/>
        <v>102.92578750667379</v>
      </c>
      <c r="Q317" s="47">
        <v>32.229999999999997</v>
      </c>
      <c r="R317" s="47">
        <v>32.58</v>
      </c>
      <c r="S317" s="47">
        <v>33.1</v>
      </c>
      <c r="T317" s="47">
        <v>33.130000000000003</v>
      </c>
      <c r="U317" s="47">
        <v>33.17</v>
      </c>
      <c r="V317" s="47">
        <v>33.270000000000003</v>
      </c>
      <c r="W317" s="47">
        <v>33.25</v>
      </c>
      <c r="X317" s="47">
        <v>374.6</v>
      </c>
      <c r="Y317" s="47">
        <v>374.53</v>
      </c>
      <c r="Z317" s="47">
        <v>385.36</v>
      </c>
      <c r="AA317" s="47">
        <v>385.33</v>
      </c>
      <c r="AB317" s="47">
        <v>385.43</v>
      </c>
      <c r="AC317" s="47">
        <v>385.62</v>
      </c>
      <c r="AD317" s="47">
        <v>385.56</v>
      </c>
    </row>
    <row r="318" spans="1:30" x14ac:dyDescent="0.3">
      <c r="A318" s="3">
        <v>1849</v>
      </c>
      <c r="B318" s="4" t="s">
        <v>311</v>
      </c>
      <c r="C318" s="48">
        <f t="shared" si="58"/>
        <v>100</v>
      </c>
      <c r="D318" s="48">
        <f t="shared" si="59"/>
        <v>104.89566613162118</v>
      </c>
      <c r="E318" s="48">
        <f t="shared" si="60"/>
        <v>104.89566613162118</v>
      </c>
      <c r="F318" s="48">
        <f t="shared" si="61"/>
        <v>104.81540930979132</v>
      </c>
      <c r="G318" s="48">
        <f t="shared" si="62"/>
        <v>106.661316211878</v>
      </c>
      <c r="H318" s="48">
        <f t="shared" si="63"/>
        <v>106.661316211878</v>
      </c>
      <c r="I318" s="48">
        <f t="shared" si="64"/>
        <v>107.06260032102728</v>
      </c>
      <c r="J318" s="49">
        <f t="shared" si="65"/>
        <v>100</v>
      </c>
      <c r="K318" s="49">
        <f t="shared" si="66"/>
        <v>99.870942605985334</v>
      </c>
      <c r="L318" s="49">
        <f t="shared" si="67"/>
        <v>100.45535344680644</v>
      </c>
      <c r="M318" s="49">
        <f t="shared" si="68"/>
        <v>100.45048335646626</v>
      </c>
      <c r="N318" s="49">
        <f t="shared" si="69"/>
        <v>100.43830813061582</v>
      </c>
      <c r="O318" s="49">
        <f t="shared" si="70"/>
        <v>100.43343804027565</v>
      </c>
      <c r="P318" s="49">
        <f t="shared" si="71"/>
        <v>100.41639272408503</v>
      </c>
      <c r="Q318" s="47">
        <v>12.46</v>
      </c>
      <c r="R318" s="47">
        <v>13.07</v>
      </c>
      <c r="S318" s="47">
        <v>13.07</v>
      </c>
      <c r="T318" s="47">
        <v>13.06</v>
      </c>
      <c r="U318" s="47">
        <v>13.29</v>
      </c>
      <c r="V318" s="47">
        <v>13.29</v>
      </c>
      <c r="W318" s="47">
        <v>13.34</v>
      </c>
      <c r="X318" s="47">
        <v>410.67</v>
      </c>
      <c r="Y318" s="47">
        <v>410.14</v>
      </c>
      <c r="Z318" s="47">
        <v>412.54</v>
      </c>
      <c r="AA318" s="47">
        <v>412.52</v>
      </c>
      <c r="AB318" s="47">
        <v>412.47</v>
      </c>
      <c r="AC318" s="47">
        <v>412.45</v>
      </c>
      <c r="AD318" s="47">
        <v>412.38</v>
      </c>
    </row>
    <row r="319" spans="1:30" x14ac:dyDescent="0.3">
      <c r="A319" s="3">
        <v>1850</v>
      </c>
      <c r="B319" s="4" t="s">
        <v>312</v>
      </c>
      <c r="C319" s="48">
        <f t="shared" si="58"/>
        <v>100</v>
      </c>
      <c r="D319" s="48">
        <f t="shared" si="59"/>
        <v>99.7229916897507</v>
      </c>
      <c r="E319" s="48">
        <f t="shared" si="60"/>
        <v>108.03324099722992</v>
      </c>
      <c r="F319" s="48">
        <f t="shared" si="61"/>
        <v>109.14127423822715</v>
      </c>
      <c r="G319" s="48">
        <f t="shared" si="62"/>
        <v>110.24930747922438</v>
      </c>
      <c r="H319" s="48">
        <f t="shared" si="63"/>
        <v>110.24930747922438</v>
      </c>
      <c r="I319" s="48">
        <f t="shared" si="64"/>
        <v>110.24930747922438</v>
      </c>
      <c r="J319" s="49">
        <f t="shared" si="65"/>
        <v>100</v>
      </c>
      <c r="K319" s="49">
        <f t="shared" si="66"/>
        <v>100.05804841237591</v>
      </c>
      <c r="L319" s="49">
        <f t="shared" si="67"/>
        <v>100.47019214024496</v>
      </c>
      <c r="M319" s="49">
        <f t="shared" si="68"/>
        <v>100.46148487838857</v>
      </c>
      <c r="N319" s="49">
        <f t="shared" si="69"/>
        <v>100.47309456086376</v>
      </c>
      <c r="O319" s="49">
        <f t="shared" si="70"/>
        <v>100.56016717942764</v>
      </c>
      <c r="P319" s="49">
        <f t="shared" si="71"/>
        <v>100.55145991757125</v>
      </c>
      <c r="Q319" s="47">
        <v>3.61</v>
      </c>
      <c r="R319" s="47">
        <v>3.6</v>
      </c>
      <c r="S319" s="47">
        <v>3.9</v>
      </c>
      <c r="T319" s="47">
        <v>3.94</v>
      </c>
      <c r="U319" s="47">
        <v>3.98</v>
      </c>
      <c r="V319" s="47">
        <v>3.98</v>
      </c>
      <c r="W319" s="47">
        <v>3.98</v>
      </c>
      <c r="X319" s="47">
        <v>344.54</v>
      </c>
      <c r="Y319" s="47">
        <v>344.74</v>
      </c>
      <c r="Z319" s="47">
        <v>346.16</v>
      </c>
      <c r="AA319" s="47">
        <v>346.13</v>
      </c>
      <c r="AB319" s="47">
        <v>346.17</v>
      </c>
      <c r="AC319" s="47">
        <v>346.47</v>
      </c>
      <c r="AD319" s="47">
        <v>346.44</v>
      </c>
    </row>
    <row r="320" spans="1:30" x14ac:dyDescent="0.3">
      <c r="A320" s="3">
        <v>1851</v>
      </c>
      <c r="B320" s="4" t="s">
        <v>313</v>
      </c>
      <c r="C320" s="48">
        <f t="shared" si="58"/>
        <v>100</v>
      </c>
      <c r="D320" s="48">
        <f t="shared" si="59"/>
        <v>100.15128593040846</v>
      </c>
      <c r="E320" s="48">
        <f t="shared" si="60"/>
        <v>100.15128593040846</v>
      </c>
      <c r="F320" s="48">
        <f t="shared" si="61"/>
        <v>100.15128593040846</v>
      </c>
      <c r="G320" s="48">
        <f t="shared" si="62"/>
        <v>100.90771558245083</v>
      </c>
      <c r="H320" s="48">
        <f t="shared" si="63"/>
        <v>100.75642965204236</v>
      </c>
      <c r="I320" s="48">
        <f t="shared" si="64"/>
        <v>102.42057488653555</v>
      </c>
      <c r="J320" s="49">
        <f t="shared" si="65"/>
        <v>100</v>
      </c>
      <c r="K320" s="49">
        <f t="shared" si="66"/>
        <v>99.978170705086214</v>
      </c>
      <c r="L320" s="49">
        <f t="shared" si="67"/>
        <v>99.978170705086214</v>
      </c>
      <c r="M320" s="49">
        <f t="shared" si="68"/>
        <v>99.983628028814664</v>
      </c>
      <c r="N320" s="49">
        <f t="shared" si="69"/>
        <v>100.07094520846977</v>
      </c>
      <c r="O320" s="49">
        <f t="shared" si="70"/>
        <v>100.86771447282253</v>
      </c>
      <c r="P320" s="49">
        <f t="shared" si="71"/>
        <v>100.85134250163719</v>
      </c>
      <c r="Q320" s="47">
        <v>6.61</v>
      </c>
      <c r="R320" s="47">
        <v>6.62</v>
      </c>
      <c r="S320" s="47">
        <v>6.62</v>
      </c>
      <c r="T320" s="47">
        <v>6.62</v>
      </c>
      <c r="U320" s="47">
        <v>6.67</v>
      </c>
      <c r="V320" s="47">
        <v>6.66</v>
      </c>
      <c r="W320" s="47">
        <v>6.77</v>
      </c>
      <c r="X320" s="47">
        <v>183.24</v>
      </c>
      <c r="Y320" s="47">
        <v>183.2</v>
      </c>
      <c r="Z320" s="47">
        <v>183.2</v>
      </c>
      <c r="AA320" s="47">
        <v>183.21</v>
      </c>
      <c r="AB320" s="47">
        <v>183.37</v>
      </c>
      <c r="AC320" s="47">
        <v>184.83</v>
      </c>
      <c r="AD320" s="47">
        <v>184.8</v>
      </c>
    </row>
    <row r="321" spans="1:30" x14ac:dyDescent="0.3">
      <c r="A321" s="3">
        <v>1852</v>
      </c>
      <c r="B321" s="4" t="s">
        <v>314</v>
      </c>
      <c r="C321" s="48">
        <f t="shared" si="58"/>
        <v>100</v>
      </c>
      <c r="D321" s="48">
        <f t="shared" si="59"/>
        <v>100.75757575757576</v>
      </c>
      <c r="E321" s="48">
        <f t="shared" si="60"/>
        <v>100.60606060606061</v>
      </c>
      <c r="F321" s="48">
        <f t="shared" si="61"/>
        <v>100.60606060606061</v>
      </c>
      <c r="G321" s="48">
        <f t="shared" si="62"/>
        <v>100.90909090909092</v>
      </c>
      <c r="H321" s="48">
        <f t="shared" si="63"/>
        <v>100.90909090909092</v>
      </c>
      <c r="I321" s="48">
        <f t="shared" si="64"/>
        <v>100.90909090909092</v>
      </c>
      <c r="J321" s="49">
        <f t="shared" si="65"/>
        <v>100</v>
      </c>
      <c r="K321" s="49">
        <f t="shared" si="66"/>
        <v>99.930386355725716</v>
      </c>
      <c r="L321" s="49">
        <f t="shared" si="67"/>
        <v>100.15663069961712</v>
      </c>
      <c r="M321" s="49">
        <f t="shared" si="68"/>
        <v>100.07831534980856</v>
      </c>
      <c r="N321" s="49">
        <f t="shared" si="69"/>
        <v>100.06961364427427</v>
      </c>
      <c r="O321" s="49">
        <f t="shared" si="70"/>
        <v>100.92238078663418</v>
      </c>
      <c r="P321" s="49">
        <f t="shared" si="71"/>
        <v>102.28854855551688</v>
      </c>
      <c r="Q321" s="47">
        <v>6.6</v>
      </c>
      <c r="R321" s="47">
        <v>6.65</v>
      </c>
      <c r="S321" s="47">
        <v>6.64</v>
      </c>
      <c r="T321" s="47">
        <v>6.64</v>
      </c>
      <c r="U321" s="47">
        <v>6.66</v>
      </c>
      <c r="V321" s="47">
        <v>6.66</v>
      </c>
      <c r="W321" s="47">
        <v>6.66</v>
      </c>
      <c r="X321" s="47">
        <v>114.92</v>
      </c>
      <c r="Y321" s="47">
        <v>114.84</v>
      </c>
      <c r="Z321" s="47">
        <v>115.1</v>
      </c>
      <c r="AA321" s="47">
        <v>115.01</v>
      </c>
      <c r="AB321" s="47">
        <v>115</v>
      </c>
      <c r="AC321" s="47">
        <v>115.98</v>
      </c>
      <c r="AD321" s="47">
        <v>117.55</v>
      </c>
    </row>
    <row r="322" spans="1:30" x14ac:dyDescent="0.3">
      <c r="A322" s="3">
        <v>1853</v>
      </c>
      <c r="B322" s="4" t="s">
        <v>315</v>
      </c>
      <c r="C322" s="48">
        <f t="shared" si="58"/>
        <v>100</v>
      </c>
      <c r="D322" s="48">
        <f t="shared" si="59"/>
        <v>100</v>
      </c>
      <c r="E322" s="48">
        <f t="shared" si="60"/>
        <v>100.23068050749711</v>
      </c>
      <c r="F322" s="48">
        <f t="shared" si="61"/>
        <v>100.34602076124567</v>
      </c>
      <c r="G322" s="48">
        <f t="shared" si="62"/>
        <v>100.34602076124567</v>
      </c>
      <c r="H322" s="48">
        <f t="shared" si="63"/>
        <v>100.23068050749711</v>
      </c>
      <c r="I322" s="48">
        <f t="shared" si="64"/>
        <v>100.23068050749711</v>
      </c>
      <c r="J322" s="49">
        <f t="shared" si="65"/>
        <v>100</v>
      </c>
      <c r="K322" s="49">
        <f t="shared" si="66"/>
        <v>99.979823794471727</v>
      </c>
      <c r="L322" s="49">
        <f t="shared" si="67"/>
        <v>99.932745981572396</v>
      </c>
      <c r="M322" s="49">
        <f t="shared" si="68"/>
        <v>99.926020579729652</v>
      </c>
      <c r="N322" s="49">
        <f t="shared" si="69"/>
        <v>100.00672540184274</v>
      </c>
      <c r="O322" s="49">
        <f t="shared" si="70"/>
        <v>100.00672540184274</v>
      </c>
      <c r="P322" s="49">
        <f t="shared" si="71"/>
        <v>100.01345080368552</v>
      </c>
      <c r="Q322" s="47">
        <v>8.67</v>
      </c>
      <c r="R322" s="47">
        <v>8.67</v>
      </c>
      <c r="S322" s="47">
        <v>8.69</v>
      </c>
      <c r="T322" s="47">
        <v>8.6999999999999993</v>
      </c>
      <c r="U322" s="47">
        <v>8.6999999999999993</v>
      </c>
      <c r="V322" s="47">
        <v>8.69</v>
      </c>
      <c r="W322" s="47">
        <v>8.69</v>
      </c>
      <c r="X322" s="47">
        <v>148.69</v>
      </c>
      <c r="Y322" s="47">
        <v>148.66</v>
      </c>
      <c r="Z322" s="47">
        <v>148.59</v>
      </c>
      <c r="AA322" s="47">
        <v>148.58000000000001</v>
      </c>
      <c r="AB322" s="47">
        <v>148.69999999999999</v>
      </c>
      <c r="AC322" s="47">
        <v>148.69999999999999</v>
      </c>
      <c r="AD322" s="47">
        <v>148.71</v>
      </c>
    </row>
    <row r="323" spans="1:30" x14ac:dyDescent="0.3">
      <c r="A323" s="3">
        <v>1854</v>
      </c>
      <c r="B323" s="4" t="s">
        <v>316</v>
      </c>
      <c r="C323" s="48">
        <f t="shared" si="58"/>
        <v>100</v>
      </c>
      <c r="D323" s="48">
        <f t="shared" si="59"/>
        <v>99.807568954457992</v>
      </c>
      <c r="E323" s="48">
        <f t="shared" si="60"/>
        <v>99.871712636305318</v>
      </c>
      <c r="F323" s="48">
        <f t="shared" si="61"/>
        <v>99.807568954457992</v>
      </c>
      <c r="G323" s="48">
        <f t="shared" si="62"/>
        <v>99.871712636305318</v>
      </c>
      <c r="H323" s="48">
        <f t="shared" si="63"/>
        <v>99.743425272610651</v>
      </c>
      <c r="I323" s="48">
        <f t="shared" si="64"/>
        <v>99.807568954457992</v>
      </c>
      <c r="J323" s="49">
        <f t="shared" si="65"/>
        <v>100</v>
      </c>
      <c r="K323" s="49">
        <f t="shared" si="66"/>
        <v>99.969146277498382</v>
      </c>
      <c r="L323" s="49">
        <f t="shared" si="67"/>
        <v>100.17895159050939</v>
      </c>
      <c r="M323" s="49">
        <f t="shared" si="68"/>
        <v>100.14192712350744</v>
      </c>
      <c r="N323" s="49">
        <f t="shared" si="69"/>
        <v>100.11415877325599</v>
      </c>
      <c r="O323" s="49">
        <f t="shared" si="70"/>
        <v>100.12032951775632</v>
      </c>
      <c r="P323" s="49">
        <f t="shared" si="71"/>
        <v>100.12958563450678</v>
      </c>
      <c r="Q323" s="47">
        <v>15.59</v>
      </c>
      <c r="R323" s="47">
        <v>15.56</v>
      </c>
      <c r="S323" s="47">
        <v>15.57</v>
      </c>
      <c r="T323" s="47">
        <v>15.56</v>
      </c>
      <c r="U323" s="47">
        <v>15.57</v>
      </c>
      <c r="V323" s="47">
        <v>15.55</v>
      </c>
      <c r="W323" s="47">
        <v>15.56</v>
      </c>
      <c r="X323" s="47">
        <v>324.11</v>
      </c>
      <c r="Y323" s="47">
        <v>324.01</v>
      </c>
      <c r="Z323" s="47">
        <v>324.69</v>
      </c>
      <c r="AA323" s="47">
        <v>324.57</v>
      </c>
      <c r="AB323" s="47">
        <v>324.48</v>
      </c>
      <c r="AC323" s="47">
        <v>324.5</v>
      </c>
      <c r="AD323" s="47">
        <v>324.52999999999997</v>
      </c>
    </row>
    <row r="324" spans="1:30" x14ac:dyDescent="0.3">
      <c r="A324" s="3">
        <v>1856</v>
      </c>
      <c r="B324" s="4" t="s">
        <v>317</v>
      </c>
      <c r="C324" s="48">
        <f t="shared" si="58"/>
        <v>100</v>
      </c>
      <c r="D324" s="48">
        <f t="shared" si="59"/>
        <v>116.10169491525424</v>
      </c>
      <c r="E324" s="48">
        <f t="shared" si="60"/>
        <v>116.10169491525424</v>
      </c>
      <c r="F324" s="48">
        <f t="shared" si="61"/>
        <v>119.49152542372882</v>
      </c>
      <c r="G324" s="48">
        <f t="shared" si="62"/>
        <v>120.33898305084746</v>
      </c>
      <c r="H324" s="48">
        <f t="shared" si="63"/>
        <v>119.49152542372882</v>
      </c>
      <c r="I324" s="48">
        <f t="shared" si="64"/>
        <v>116.10169491525424</v>
      </c>
      <c r="J324" s="49" t="e">
        <f t="shared" si="65"/>
        <v>#DIV/0!</v>
      </c>
      <c r="K324" s="49" t="e">
        <f t="shared" si="66"/>
        <v>#DIV/0!</v>
      </c>
      <c r="L324" s="49" t="e">
        <f t="shared" si="67"/>
        <v>#DIV/0!</v>
      </c>
      <c r="M324" s="49" t="e">
        <f t="shared" si="68"/>
        <v>#DIV/0!</v>
      </c>
      <c r="N324" s="49" t="e">
        <f t="shared" si="69"/>
        <v>#DIV/0!</v>
      </c>
      <c r="O324" s="49" t="e">
        <f t="shared" si="70"/>
        <v>#DIV/0!</v>
      </c>
      <c r="P324" s="49" t="e">
        <f t="shared" si="71"/>
        <v>#DIV/0!</v>
      </c>
      <c r="Q324" s="47">
        <v>1.18</v>
      </c>
      <c r="R324" s="47">
        <v>1.37</v>
      </c>
      <c r="S324" s="47">
        <v>1.37</v>
      </c>
      <c r="T324" s="47">
        <v>1.41</v>
      </c>
      <c r="U324" s="47">
        <v>1.42</v>
      </c>
      <c r="V324" s="47">
        <v>1.41</v>
      </c>
      <c r="W324" s="47">
        <v>1.37</v>
      </c>
      <c r="X324" s="47">
        <v>0</v>
      </c>
      <c r="Y324" s="47">
        <v>0</v>
      </c>
      <c r="Z324" s="47">
        <v>0</v>
      </c>
      <c r="AA324" s="47">
        <v>0</v>
      </c>
      <c r="AB324" s="47">
        <v>0</v>
      </c>
      <c r="AC324" s="47">
        <v>0</v>
      </c>
      <c r="AD324" s="47">
        <v>0</v>
      </c>
    </row>
    <row r="325" spans="1:30" x14ac:dyDescent="0.3">
      <c r="A325" s="3">
        <v>1857</v>
      </c>
      <c r="B325" s="4" t="s">
        <v>318</v>
      </c>
      <c r="C325" s="48">
        <f t="shared" ref="C325:C388" si="72">+Q325*100/$Q325</f>
        <v>100</v>
      </c>
      <c r="D325" s="48">
        <f t="shared" ref="D325:D388" si="73">+R325*100/$Q325</f>
        <v>100</v>
      </c>
      <c r="E325" s="48">
        <f t="shared" ref="E325:E388" si="74">+S325*100/$Q325</f>
        <v>100</v>
      </c>
      <c r="F325" s="48">
        <f t="shared" ref="F325:F388" si="75">+T325*100/$Q325</f>
        <v>99.137931034482747</v>
      </c>
      <c r="G325" s="48">
        <f t="shared" ref="G325:G388" si="76">+U325*100/$Q325</f>
        <v>100</v>
      </c>
      <c r="H325" s="48">
        <f t="shared" ref="H325:H388" si="77">+V325*100/$Q325</f>
        <v>100</v>
      </c>
      <c r="I325" s="48">
        <f t="shared" ref="I325:I388" si="78">+W325*100/$Q325</f>
        <v>100</v>
      </c>
      <c r="J325" s="49">
        <f t="shared" ref="J325:J388" si="79">+X325*100/$X325</f>
        <v>100</v>
      </c>
      <c r="K325" s="49">
        <f t="shared" ref="K325:K388" si="80">+Y325*100/$X325</f>
        <v>100</v>
      </c>
      <c r="L325" s="49">
        <f t="shared" ref="L325:L388" si="81">+Z325*100/$X325</f>
        <v>100</v>
      </c>
      <c r="M325" s="49">
        <f t="shared" ref="M325:M388" si="82">+AA325*100/$X325</f>
        <v>100</v>
      </c>
      <c r="N325" s="49">
        <f t="shared" ref="N325:N388" si="83">+AB325*100/$X325</f>
        <v>100</v>
      </c>
      <c r="O325" s="49">
        <f t="shared" ref="O325:O388" si="84">+AC325*100/$X325</f>
        <v>100</v>
      </c>
      <c r="P325" s="49">
        <f t="shared" ref="P325:P388" si="85">+AD325*100/$X325</f>
        <v>100</v>
      </c>
      <c r="Q325" s="47">
        <v>1.1599999999999999</v>
      </c>
      <c r="R325" s="47">
        <v>1.1599999999999999</v>
      </c>
      <c r="S325" s="47">
        <v>1.1599999999999999</v>
      </c>
      <c r="T325" s="47">
        <v>1.1499999999999999</v>
      </c>
      <c r="U325" s="47">
        <v>1.1599999999999999</v>
      </c>
      <c r="V325" s="47">
        <v>1.1599999999999999</v>
      </c>
      <c r="W325" s="47">
        <v>1.1599999999999999</v>
      </c>
      <c r="X325" s="47">
        <v>0.02</v>
      </c>
      <c r="Y325" s="47">
        <v>0.02</v>
      </c>
      <c r="Z325" s="47">
        <v>0.02</v>
      </c>
      <c r="AA325" s="47">
        <v>0.02</v>
      </c>
      <c r="AB325" s="47">
        <v>0.02</v>
      </c>
      <c r="AC325" s="47">
        <v>0.02</v>
      </c>
      <c r="AD325" s="47">
        <v>0.02</v>
      </c>
    </row>
    <row r="326" spans="1:30" x14ac:dyDescent="0.3">
      <c r="A326" s="3">
        <v>1859</v>
      </c>
      <c r="B326" s="4" t="s">
        <v>319</v>
      </c>
      <c r="C326" s="48">
        <f t="shared" si="72"/>
        <v>100</v>
      </c>
      <c r="D326" s="48">
        <f t="shared" si="73"/>
        <v>103.52697095435684</v>
      </c>
      <c r="E326" s="48">
        <f t="shared" si="74"/>
        <v>103.7344398340249</v>
      </c>
      <c r="F326" s="48">
        <f t="shared" si="75"/>
        <v>103.3195020746888</v>
      </c>
      <c r="G326" s="48">
        <f t="shared" si="76"/>
        <v>106.01659751037344</v>
      </c>
      <c r="H326" s="48">
        <f t="shared" si="77"/>
        <v>105.80912863070537</v>
      </c>
      <c r="I326" s="48">
        <f t="shared" si="78"/>
        <v>107.26141078838174</v>
      </c>
      <c r="J326" s="49">
        <f t="shared" si="79"/>
        <v>100</v>
      </c>
      <c r="K326" s="49">
        <f t="shared" si="80"/>
        <v>99.652375434530697</v>
      </c>
      <c r="L326" s="49">
        <f t="shared" si="81"/>
        <v>99.768250289687131</v>
      </c>
      <c r="M326" s="49">
        <f t="shared" si="82"/>
        <v>99.652375434530697</v>
      </c>
      <c r="N326" s="49">
        <f t="shared" si="83"/>
        <v>99.768250289687131</v>
      </c>
      <c r="O326" s="49">
        <f t="shared" si="84"/>
        <v>99.652375434530697</v>
      </c>
      <c r="P326" s="49">
        <f t="shared" si="85"/>
        <v>99.768250289687131</v>
      </c>
      <c r="Q326" s="47">
        <v>4.82</v>
      </c>
      <c r="R326" s="47">
        <v>4.99</v>
      </c>
      <c r="S326" s="47">
        <v>5</v>
      </c>
      <c r="T326" s="47">
        <v>4.9800000000000004</v>
      </c>
      <c r="U326" s="47">
        <v>5.1100000000000003</v>
      </c>
      <c r="V326" s="47">
        <v>5.0999999999999996</v>
      </c>
      <c r="W326" s="47">
        <v>5.17</v>
      </c>
      <c r="X326" s="47">
        <v>8.6300000000000008</v>
      </c>
      <c r="Y326" s="47">
        <v>8.6</v>
      </c>
      <c r="Z326" s="47">
        <v>8.61</v>
      </c>
      <c r="AA326" s="47">
        <v>8.6</v>
      </c>
      <c r="AB326" s="47">
        <v>8.61</v>
      </c>
      <c r="AC326" s="47">
        <v>8.6</v>
      </c>
      <c r="AD326" s="47">
        <v>8.61</v>
      </c>
    </row>
    <row r="327" spans="1:30" x14ac:dyDescent="0.3">
      <c r="A327" s="3">
        <v>1860</v>
      </c>
      <c r="B327" s="4" t="s">
        <v>320</v>
      </c>
      <c r="C327" s="48">
        <f t="shared" si="72"/>
        <v>100</v>
      </c>
      <c r="D327" s="48">
        <f t="shared" si="73"/>
        <v>100.78354554358471</v>
      </c>
      <c r="E327" s="48">
        <f t="shared" si="74"/>
        <v>100.6611165523996</v>
      </c>
      <c r="F327" s="48">
        <f t="shared" si="75"/>
        <v>100.73457394711066</v>
      </c>
      <c r="G327" s="48">
        <f t="shared" si="76"/>
        <v>101.15083251714005</v>
      </c>
      <c r="H327" s="48">
        <f t="shared" si="77"/>
        <v>100.80803134182173</v>
      </c>
      <c r="I327" s="48">
        <f t="shared" si="78"/>
        <v>101.07737512242899</v>
      </c>
      <c r="J327" s="49">
        <f t="shared" si="79"/>
        <v>100</v>
      </c>
      <c r="K327" s="49">
        <f t="shared" si="80"/>
        <v>99.737101544528429</v>
      </c>
      <c r="L327" s="49">
        <f t="shared" si="81"/>
        <v>99.687808084127511</v>
      </c>
      <c r="M327" s="49">
        <f t="shared" si="82"/>
        <v>99.589221163325661</v>
      </c>
      <c r="N327" s="49">
        <f t="shared" si="83"/>
        <v>99.589221163325661</v>
      </c>
      <c r="O327" s="49">
        <f t="shared" si="84"/>
        <v>99.589221163325661</v>
      </c>
      <c r="P327" s="49">
        <f t="shared" si="85"/>
        <v>99.605652316792643</v>
      </c>
      <c r="Q327" s="47">
        <v>40.840000000000003</v>
      </c>
      <c r="R327" s="47">
        <v>41.16</v>
      </c>
      <c r="S327" s="47">
        <v>41.11</v>
      </c>
      <c r="T327" s="47">
        <v>41.14</v>
      </c>
      <c r="U327" s="47">
        <v>41.31</v>
      </c>
      <c r="V327" s="47">
        <v>41.17</v>
      </c>
      <c r="W327" s="47">
        <v>41.28</v>
      </c>
      <c r="X327" s="47">
        <v>60.86</v>
      </c>
      <c r="Y327" s="47">
        <v>60.7</v>
      </c>
      <c r="Z327" s="47">
        <v>60.67</v>
      </c>
      <c r="AA327" s="47">
        <v>60.61</v>
      </c>
      <c r="AB327" s="47">
        <v>60.61</v>
      </c>
      <c r="AC327" s="47">
        <v>60.61</v>
      </c>
      <c r="AD327" s="47">
        <v>60.62</v>
      </c>
    </row>
    <row r="328" spans="1:30" x14ac:dyDescent="0.3">
      <c r="A328" s="3">
        <v>1865</v>
      </c>
      <c r="B328" s="4" t="s">
        <v>321</v>
      </c>
      <c r="C328" s="48">
        <f t="shared" si="72"/>
        <v>100</v>
      </c>
      <c r="D328" s="48">
        <f t="shared" si="73"/>
        <v>100</v>
      </c>
      <c r="E328" s="48">
        <f t="shared" si="74"/>
        <v>99.757281553398059</v>
      </c>
      <c r="F328" s="48">
        <f t="shared" si="75"/>
        <v>99.595469255663431</v>
      </c>
      <c r="G328" s="48">
        <f t="shared" si="76"/>
        <v>99.676375404530745</v>
      </c>
      <c r="H328" s="48">
        <f t="shared" si="77"/>
        <v>99.676375404530745</v>
      </c>
      <c r="I328" s="48">
        <f t="shared" si="78"/>
        <v>100.97087378640776</v>
      </c>
      <c r="J328" s="49">
        <f t="shared" si="79"/>
        <v>100</v>
      </c>
      <c r="K328" s="49">
        <f t="shared" si="80"/>
        <v>99.977718360071322</v>
      </c>
      <c r="L328" s="49">
        <f t="shared" si="81"/>
        <v>99.955436720142629</v>
      </c>
      <c r="M328" s="49">
        <f t="shared" si="82"/>
        <v>99.792038027332168</v>
      </c>
      <c r="N328" s="49">
        <f t="shared" si="83"/>
        <v>100.01485442661914</v>
      </c>
      <c r="O328" s="49">
        <f t="shared" si="84"/>
        <v>99.910873440285229</v>
      </c>
      <c r="P328" s="49">
        <f t="shared" si="85"/>
        <v>99.903446226975646</v>
      </c>
      <c r="Q328" s="47">
        <v>12.36</v>
      </c>
      <c r="R328" s="47">
        <v>12.36</v>
      </c>
      <c r="S328" s="47">
        <v>12.33</v>
      </c>
      <c r="T328" s="47">
        <v>12.31</v>
      </c>
      <c r="U328" s="47">
        <v>12.32</v>
      </c>
      <c r="V328" s="47">
        <v>12.32</v>
      </c>
      <c r="W328" s="47">
        <v>12.48</v>
      </c>
      <c r="X328" s="47">
        <v>134.63999999999999</v>
      </c>
      <c r="Y328" s="47">
        <v>134.61000000000001</v>
      </c>
      <c r="Z328" s="47">
        <v>134.58000000000001</v>
      </c>
      <c r="AA328" s="47">
        <v>134.36000000000001</v>
      </c>
      <c r="AB328" s="47">
        <v>134.66</v>
      </c>
      <c r="AC328" s="47">
        <v>134.52000000000001</v>
      </c>
      <c r="AD328" s="47">
        <v>134.51</v>
      </c>
    </row>
    <row r="329" spans="1:30" x14ac:dyDescent="0.3">
      <c r="A329" s="3">
        <v>1866</v>
      </c>
      <c r="B329" s="4" t="s">
        <v>322</v>
      </c>
      <c r="C329" s="48">
        <f t="shared" si="72"/>
        <v>100</v>
      </c>
      <c r="D329" s="48">
        <f t="shared" si="73"/>
        <v>100.12279983626689</v>
      </c>
      <c r="E329" s="48">
        <f t="shared" si="74"/>
        <v>102.33319688907082</v>
      </c>
      <c r="F329" s="48">
        <f t="shared" si="75"/>
        <v>102.1694637740483</v>
      </c>
      <c r="G329" s="48">
        <f t="shared" si="76"/>
        <v>104.1751944330741</v>
      </c>
      <c r="H329" s="48">
        <f t="shared" si="77"/>
        <v>104.46172738436348</v>
      </c>
      <c r="I329" s="48">
        <f t="shared" si="78"/>
        <v>105.64879246827671</v>
      </c>
      <c r="J329" s="49">
        <f t="shared" si="79"/>
        <v>100</v>
      </c>
      <c r="K329" s="49">
        <f t="shared" si="80"/>
        <v>100.72542790763833</v>
      </c>
      <c r="L329" s="49">
        <f t="shared" si="81"/>
        <v>101.07154710540041</v>
      </c>
      <c r="M329" s="49">
        <f t="shared" si="82"/>
        <v>100.49310132283912</v>
      </c>
      <c r="N329" s="49">
        <f t="shared" si="83"/>
        <v>100.51680811720639</v>
      </c>
      <c r="O329" s="49">
        <f t="shared" si="84"/>
        <v>101.16163292399602</v>
      </c>
      <c r="P329" s="49">
        <f t="shared" si="85"/>
        <v>101.07154710540041</v>
      </c>
      <c r="Q329" s="47">
        <v>24.43</v>
      </c>
      <c r="R329" s="47">
        <v>24.46</v>
      </c>
      <c r="S329" s="47">
        <v>25</v>
      </c>
      <c r="T329" s="47">
        <v>24.96</v>
      </c>
      <c r="U329" s="47">
        <v>25.45</v>
      </c>
      <c r="V329" s="47">
        <v>25.52</v>
      </c>
      <c r="W329" s="47">
        <v>25.81</v>
      </c>
      <c r="X329" s="47">
        <v>210.91</v>
      </c>
      <c r="Y329" s="47">
        <v>212.44</v>
      </c>
      <c r="Z329" s="47">
        <v>213.17</v>
      </c>
      <c r="AA329" s="47">
        <v>211.95</v>
      </c>
      <c r="AB329" s="47">
        <v>212</v>
      </c>
      <c r="AC329" s="47">
        <v>213.36</v>
      </c>
      <c r="AD329" s="47">
        <v>213.17</v>
      </c>
    </row>
    <row r="330" spans="1:30" x14ac:dyDescent="0.3">
      <c r="A330" s="3">
        <v>1867</v>
      </c>
      <c r="B330" s="4" t="s">
        <v>127</v>
      </c>
      <c r="C330" s="48">
        <f t="shared" si="72"/>
        <v>100</v>
      </c>
      <c r="D330" s="48">
        <f t="shared" si="73"/>
        <v>99.726177437020809</v>
      </c>
      <c r="E330" s="48">
        <f t="shared" si="74"/>
        <v>99.67141292442497</v>
      </c>
      <c r="F330" s="48">
        <f t="shared" si="75"/>
        <v>99.726177437020809</v>
      </c>
      <c r="G330" s="48">
        <f t="shared" si="76"/>
        <v>99.780941949616633</v>
      </c>
      <c r="H330" s="48">
        <f t="shared" si="77"/>
        <v>102.9025191675794</v>
      </c>
      <c r="I330" s="48">
        <f t="shared" si="78"/>
        <v>102.9025191675794</v>
      </c>
      <c r="J330" s="49">
        <f t="shared" si="79"/>
        <v>100</v>
      </c>
      <c r="K330" s="49">
        <f t="shared" si="80"/>
        <v>99.954233409610993</v>
      </c>
      <c r="L330" s="49">
        <f t="shared" si="81"/>
        <v>99.954233409610993</v>
      </c>
      <c r="M330" s="49">
        <f t="shared" si="82"/>
        <v>99.98474446987035</v>
      </c>
      <c r="N330" s="49">
        <f t="shared" si="83"/>
        <v>99.98474446987035</v>
      </c>
      <c r="O330" s="49">
        <f t="shared" si="84"/>
        <v>104.57665903890161</v>
      </c>
      <c r="P330" s="49">
        <f t="shared" si="85"/>
        <v>104.57665903890161</v>
      </c>
      <c r="Q330" s="47">
        <v>18.260000000000002</v>
      </c>
      <c r="R330" s="47">
        <v>18.21</v>
      </c>
      <c r="S330" s="47">
        <v>18.2</v>
      </c>
      <c r="T330" s="47">
        <v>18.21</v>
      </c>
      <c r="U330" s="47">
        <v>18.22</v>
      </c>
      <c r="V330" s="47">
        <v>18.79</v>
      </c>
      <c r="W330" s="47">
        <v>18.79</v>
      </c>
      <c r="X330" s="47">
        <v>65.55</v>
      </c>
      <c r="Y330" s="47">
        <v>65.52</v>
      </c>
      <c r="Z330" s="47">
        <v>65.52</v>
      </c>
      <c r="AA330" s="47">
        <v>65.540000000000006</v>
      </c>
      <c r="AB330" s="47">
        <v>65.540000000000006</v>
      </c>
      <c r="AC330" s="47">
        <v>68.55</v>
      </c>
      <c r="AD330" s="47">
        <v>68.55</v>
      </c>
    </row>
    <row r="331" spans="1:30" x14ac:dyDescent="0.3">
      <c r="A331" s="3">
        <v>1868</v>
      </c>
      <c r="B331" s="4" t="s">
        <v>323</v>
      </c>
      <c r="C331" s="48">
        <f t="shared" si="72"/>
        <v>100</v>
      </c>
      <c r="D331" s="48">
        <f t="shared" si="73"/>
        <v>116.54294803817604</v>
      </c>
      <c r="E331" s="48">
        <f t="shared" si="74"/>
        <v>116.54294803817604</v>
      </c>
      <c r="F331" s="48">
        <f t="shared" si="75"/>
        <v>116.43690349946978</v>
      </c>
      <c r="G331" s="48">
        <f t="shared" si="76"/>
        <v>116.54294803817604</v>
      </c>
      <c r="H331" s="48">
        <f t="shared" si="77"/>
        <v>110.28632025450689</v>
      </c>
      <c r="I331" s="48">
        <f t="shared" si="78"/>
        <v>110.18027571580063</v>
      </c>
      <c r="J331" s="49">
        <f t="shared" si="79"/>
        <v>100</v>
      </c>
      <c r="K331" s="49">
        <f t="shared" si="80"/>
        <v>99.700502727564455</v>
      </c>
      <c r="L331" s="49">
        <f t="shared" si="81"/>
        <v>99.700502727564455</v>
      </c>
      <c r="M331" s="49">
        <f t="shared" si="82"/>
        <v>99.6577174029308</v>
      </c>
      <c r="N331" s="49">
        <f t="shared" si="83"/>
        <v>99.668413734089214</v>
      </c>
      <c r="O331" s="49">
        <f t="shared" si="84"/>
        <v>100</v>
      </c>
      <c r="P331" s="49">
        <f t="shared" si="85"/>
        <v>99.989303668841586</v>
      </c>
      <c r="Q331" s="47">
        <v>9.43</v>
      </c>
      <c r="R331" s="47">
        <v>10.99</v>
      </c>
      <c r="S331" s="47">
        <v>10.99</v>
      </c>
      <c r="T331" s="47">
        <v>10.98</v>
      </c>
      <c r="U331" s="47">
        <v>10.99</v>
      </c>
      <c r="V331" s="47">
        <v>10.4</v>
      </c>
      <c r="W331" s="47">
        <v>10.39</v>
      </c>
      <c r="X331" s="47">
        <v>93.49</v>
      </c>
      <c r="Y331" s="47">
        <v>93.21</v>
      </c>
      <c r="Z331" s="47">
        <v>93.21</v>
      </c>
      <c r="AA331" s="47">
        <v>93.17</v>
      </c>
      <c r="AB331" s="47">
        <v>93.18</v>
      </c>
      <c r="AC331" s="47">
        <v>93.49</v>
      </c>
      <c r="AD331" s="47">
        <v>93.48</v>
      </c>
    </row>
    <row r="332" spans="1:30" x14ac:dyDescent="0.3">
      <c r="A332" s="3">
        <v>1870</v>
      </c>
      <c r="B332" s="4" t="s">
        <v>324</v>
      </c>
      <c r="C332" s="48">
        <f t="shared" si="72"/>
        <v>100</v>
      </c>
      <c r="D332" s="48">
        <f t="shared" si="73"/>
        <v>102.57943925233644</v>
      </c>
      <c r="E332" s="48">
        <f t="shared" si="74"/>
        <v>102.61682242990655</v>
      </c>
      <c r="F332" s="48">
        <f t="shared" si="75"/>
        <v>102.57943925233644</v>
      </c>
      <c r="G332" s="48">
        <f t="shared" si="76"/>
        <v>102.8411214953271</v>
      </c>
      <c r="H332" s="48">
        <f t="shared" si="77"/>
        <v>104.18691588785046</v>
      </c>
      <c r="I332" s="48">
        <f t="shared" si="78"/>
        <v>104.59813084112149</v>
      </c>
      <c r="J332" s="49">
        <f t="shared" si="79"/>
        <v>100</v>
      </c>
      <c r="K332" s="49">
        <f t="shared" si="80"/>
        <v>99.813445492164718</v>
      </c>
      <c r="L332" s="49">
        <f t="shared" si="81"/>
        <v>99.84397259344685</v>
      </c>
      <c r="M332" s="49">
        <f t="shared" si="82"/>
        <v>99.65063428532666</v>
      </c>
      <c r="N332" s="49">
        <f t="shared" si="83"/>
        <v>99.660809985754028</v>
      </c>
      <c r="O332" s="49">
        <f t="shared" si="84"/>
        <v>101.4347737602605</v>
      </c>
      <c r="P332" s="49">
        <f t="shared" si="85"/>
        <v>101.42120615969066</v>
      </c>
      <c r="Q332" s="47">
        <v>26.75</v>
      </c>
      <c r="R332" s="47">
        <v>27.44</v>
      </c>
      <c r="S332" s="47">
        <v>27.45</v>
      </c>
      <c r="T332" s="47">
        <v>27.44</v>
      </c>
      <c r="U332" s="47">
        <v>27.51</v>
      </c>
      <c r="V332" s="47">
        <v>27.87</v>
      </c>
      <c r="W332" s="47">
        <v>27.98</v>
      </c>
      <c r="X332" s="47">
        <v>294.82</v>
      </c>
      <c r="Y332" s="47">
        <v>294.27</v>
      </c>
      <c r="Z332" s="47">
        <v>294.36</v>
      </c>
      <c r="AA332" s="47">
        <v>293.79000000000002</v>
      </c>
      <c r="AB332" s="47">
        <v>293.82</v>
      </c>
      <c r="AC332" s="47">
        <v>299.05</v>
      </c>
      <c r="AD332" s="47">
        <v>299.01</v>
      </c>
    </row>
    <row r="333" spans="1:30" x14ac:dyDescent="0.3">
      <c r="A333" s="3">
        <v>1871</v>
      </c>
      <c r="B333" s="4" t="s">
        <v>325</v>
      </c>
      <c r="C333" s="48">
        <f t="shared" si="72"/>
        <v>100</v>
      </c>
      <c r="D333" s="48">
        <f t="shared" si="73"/>
        <v>101.21746431570109</v>
      </c>
      <c r="E333" s="48">
        <f t="shared" si="74"/>
        <v>101.21746431570109</v>
      </c>
      <c r="F333" s="48">
        <f t="shared" si="75"/>
        <v>101.34340890008396</v>
      </c>
      <c r="G333" s="48">
        <f t="shared" si="76"/>
        <v>101.34340890008396</v>
      </c>
      <c r="H333" s="48">
        <f t="shared" si="77"/>
        <v>101.46935348446684</v>
      </c>
      <c r="I333" s="48">
        <f t="shared" si="78"/>
        <v>101.46935348446684</v>
      </c>
      <c r="J333" s="49">
        <f t="shared" si="79"/>
        <v>100</v>
      </c>
      <c r="K333" s="49">
        <f t="shared" si="80"/>
        <v>99.908279320044016</v>
      </c>
      <c r="L333" s="49">
        <f t="shared" si="81"/>
        <v>99.908279320044016</v>
      </c>
      <c r="M333" s="49">
        <f t="shared" si="82"/>
        <v>99.620887856181966</v>
      </c>
      <c r="N333" s="49">
        <f t="shared" si="83"/>
        <v>99.645346704170237</v>
      </c>
      <c r="O333" s="49">
        <f t="shared" si="84"/>
        <v>99.645346704170237</v>
      </c>
      <c r="P333" s="49">
        <f t="shared" si="85"/>
        <v>99.639231992173166</v>
      </c>
      <c r="Q333" s="47">
        <v>23.82</v>
      </c>
      <c r="R333" s="47">
        <v>24.11</v>
      </c>
      <c r="S333" s="47">
        <v>24.11</v>
      </c>
      <c r="T333" s="47">
        <v>24.14</v>
      </c>
      <c r="U333" s="47">
        <v>24.14</v>
      </c>
      <c r="V333" s="47">
        <v>24.17</v>
      </c>
      <c r="W333" s="47">
        <v>24.17</v>
      </c>
      <c r="X333" s="47">
        <v>163.54</v>
      </c>
      <c r="Y333" s="47">
        <v>163.38999999999999</v>
      </c>
      <c r="Z333" s="47">
        <v>163.38999999999999</v>
      </c>
      <c r="AA333" s="47">
        <v>162.91999999999999</v>
      </c>
      <c r="AB333" s="47">
        <v>162.96</v>
      </c>
      <c r="AC333" s="47">
        <v>162.96</v>
      </c>
      <c r="AD333" s="47">
        <v>162.94999999999999</v>
      </c>
    </row>
    <row r="334" spans="1:30" x14ac:dyDescent="0.3">
      <c r="A334" s="3">
        <v>1874</v>
      </c>
      <c r="B334" s="4" t="s">
        <v>326</v>
      </c>
      <c r="C334" s="48">
        <f t="shared" si="72"/>
        <v>100</v>
      </c>
      <c r="D334" s="48">
        <f t="shared" si="73"/>
        <v>100</v>
      </c>
      <c r="E334" s="48">
        <f t="shared" si="74"/>
        <v>100</v>
      </c>
      <c r="F334" s="48">
        <f t="shared" si="75"/>
        <v>100</v>
      </c>
      <c r="G334" s="48">
        <f t="shared" si="76"/>
        <v>100</v>
      </c>
      <c r="H334" s="48">
        <f t="shared" si="77"/>
        <v>100</v>
      </c>
      <c r="I334" s="48">
        <f t="shared" si="78"/>
        <v>100</v>
      </c>
      <c r="J334" s="49">
        <f t="shared" si="79"/>
        <v>100</v>
      </c>
      <c r="K334" s="49">
        <f t="shared" si="80"/>
        <v>100</v>
      </c>
      <c r="L334" s="49">
        <f t="shared" si="81"/>
        <v>100</v>
      </c>
      <c r="M334" s="49">
        <f t="shared" si="82"/>
        <v>100</v>
      </c>
      <c r="N334" s="49">
        <f t="shared" si="83"/>
        <v>100</v>
      </c>
      <c r="O334" s="49">
        <f t="shared" si="84"/>
        <v>100</v>
      </c>
      <c r="P334" s="49">
        <f t="shared" si="85"/>
        <v>100</v>
      </c>
      <c r="Q334" s="47">
        <v>0.59</v>
      </c>
      <c r="R334" s="47">
        <v>0.59</v>
      </c>
      <c r="S334" s="47">
        <v>0.59</v>
      </c>
      <c r="T334" s="47">
        <v>0.59</v>
      </c>
      <c r="U334" s="47">
        <v>0.59</v>
      </c>
      <c r="V334" s="47">
        <v>0.59</v>
      </c>
      <c r="W334" s="47">
        <v>0.59</v>
      </c>
      <c r="X334" s="47">
        <v>1.4</v>
      </c>
      <c r="Y334" s="47">
        <v>1.4</v>
      </c>
      <c r="Z334" s="47">
        <v>1.4</v>
      </c>
      <c r="AA334" s="47">
        <v>1.4</v>
      </c>
      <c r="AB334" s="47">
        <v>1.4</v>
      </c>
      <c r="AC334" s="47">
        <v>1.4</v>
      </c>
      <c r="AD334" s="47">
        <v>1.4</v>
      </c>
    </row>
    <row r="335" spans="1:30" x14ac:dyDescent="0.3">
      <c r="A335" s="3">
        <v>1902</v>
      </c>
      <c r="B335" s="4" t="s">
        <v>327</v>
      </c>
      <c r="C335" s="48">
        <f t="shared" si="72"/>
        <v>100</v>
      </c>
      <c r="D335" s="48">
        <f t="shared" si="73"/>
        <v>99.629945915172215</v>
      </c>
      <c r="E335" s="48">
        <f t="shared" si="74"/>
        <v>101.9072018218047</v>
      </c>
      <c r="F335" s="48">
        <f t="shared" si="75"/>
        <v>101.73640762880729</v>
      </c>
      <c r="G335" s="48">
        <f t="shared" si="76"/>
        <v>98.519783660688859</v>
      </c>
      <c r="H335" s="48">
        <f t="shared" si="77"/>
        <v>98.519783660688859</v>
      </c>
      <c r="I335" s="48">
        <f t="shared" si="78"/>
        <v>98.405920865357231</v>
      </c>
      <c r="J335" s="49">
        <f t="shared" si="79"/>
        <v>100</v>
      </c>
      <c r="K335" s="49">
        <f t="shared" si="80"/>
        <v>99.921493230793885</v>
      </c>
      <c r="L335" s="49">
        <f t="shared" si="81"/>
        <v>99.847792998477942</v>
      </c>
      <c r="M335" s="49">
        <f t="shared" si="82"/>
        <v>99.830169029880636</v>
      </c>
      <c r="N335" s="49">
        <f t="shared" si="83"/>
        <v>99.996795642073224</v>
      </c>
      <c r="O335" s="49">
        <f t="shared" si="84"/>
        <v>99.975967315549156</v>
      </c>
      <c r="P335" s="49">
        <f t="shared" si="85"/>
        <v>99.987182568292894</v>
      </c>
      <c r="Q335" s="47">
        <v>35.130000000000003</v>
      </c>
      <c r="R335" s="47">
        <v>35</v>
      </c>
      <c r="S335" s="47">
        <v>35.799999999999997</v>
      </c>
      <c r="T335" s="47">
        <v>35.74</v>
      </c>
      <c r="U335" s="47">
        <v>34.61</v>
      </c>
      <c r="V335" s="47">
        <v>34.61</v>
      </c>
      <c r="W335" s="47">
        <v>34.57</v>
      </c>
      <c r="X335" s="47">
        <v>624.15</v>
      </c>
      <c r="Y335" s="47">
        <v>623.66</v>
      </c>
      <c r="Z335" s="47">
        <v>623.20000000000005</v>
      </c>
      <c r="AA335" s="47">
        <v>623.09</v>
      </c>
      <c r="AB335" s="47">
        <v>624.13</v>
      </c>
      <c r="AC335" s="47">
        <v>624</v>
      </c>
      <c r="AD335" s="47">
        <v>624.07000000000005</v>
      </c>
    </row>
    <row r="336" spans="1:30" x14ac:dyDescent="0.3">
      <c r="A336" s="3">
        <v>1903</v>
      </c>
      <c r="B336" s="4" t="s">
        <v>328</v>
      </c>
      <c r="C336" s="48">
        <f t="shared" si="72"/>
        <v>100</v>
      </c>
      <c r="D336" s="48">
        <f t="shared" si="73"/>
        <v>100.50743022834361</v>
      </c>
      <c r="E336" s="48">
        <f t="shared" si="74"/>
        <v>100.54367524465385</v>
      </c>
      <c r="F336" s="48">
        <f t="shared" si="75"/>
        <v>100.54367524465385</v>
      </c>
      <c r="G336" s="48">
        <f t="shared" si="76"/>
        <v>100.36245016310258</v>
      </c>
      <c r="H336" s="48">
        <f t="shared" si="77"/>
        <v>100.61616527727438</v>
      </c>
      <c r="I336" s="48">
        <f t="shared" si="78"/>
        <v>100.76114534251541</v>
      </c>
      <c r="J336" s="49">
        <f t="shared" si="79"/>
        <v>100</v>
      </c>
      <c r="K336" s="49">
        <f t="shared" si="80"/>
        <v>100.05316321105794</v>
      </c>
      <c r="L336" s="49">
        <f t="shared" si="81"/>
        <v>100.03383113430959</v>
      </c>
      <c r="M336" s="49">
        <f t="shared" si="82"/>
        <v>100.03866415349668</v>
      </c>
      <c r="N336" s="49">
        <f t="shared" si="83"/>
        <v>100.06766226861919</v>
      </c>
      <c r="O336" s="49">
        <f t="shared" si="84"/>
        <v>100.01933207674833</v>
      </c>
      <c r="P336" s="49">
        <f t="shared" si="85"/>
        <v>101.01493402928809</v>
      </c>
      <c r="Q336" s="47">
        <f>22.27+5.32</f>
        <v>27.59</v>
      </c>
      <c r="R336" s="47">
        <v>27.73</v>
      </c>
      <c r="S336" s="47">
        <v>27.74</v>
      </c>
      <c r="T336" s="47">
        <v>27.74</v>
      </c>
      <c r="U336" s="47">
        <v>27.69</v>
      </c>
      <c r="V336" s="47">
        <v>27.76</v>
      </c>
      <c r="W336" s="47">
        <v>27.8</v>
      </c>
      <c r="X336" s="47">
        <f>187.05+19.86</f>
        <v>206.91000000000003</v>
      </c>
      <c r="Y336" s="47">
        <v>207.02</v>
      </c>
      <c r="Z336" s="47">
        <v>206.98</v>
      </c>
      <c r="AA336" s="47">
        <v>206.99</v>
      </c>
      <c r="AB336" s="47">
        <v>207.05</v>
      </c>
      <c r="AC336" s="47">
        <v>206.95</v>
      </c>
      <c r="AD336" s="47">
        <v>209.01</v>
      </c>
    </row>
    <row r="337" spans="1:30" x14ac:dyDescent="0.3">
      <c r="A337" s="3">
        <v>1911</v>
      </c>
      <c r="B337" s="4" t="s">
        <v>329</v>
      </c>
      <c r="C337" s="48">
        <f t="shared" si="72"/>
        <v>100</v>
      </c>
      <c r="D337" s="48">
        <f t="shared" si="73"/>
        <v>100.68027210884354</v>
      </c>
      <c r="E337" s="48">
        <f t="shared" si="74"/>
        <v>106.12244897959184</v>
      </c>
      <c r="F337" s="48">
        <f t="shared" si="75"/>
        <v>106.19803476946333</v>
      </c>
      <c r="G337" s="48">
        <f t="shared" si="76"/>
        <v>106.12244897959184</v>
      </c>
      <c r="H337" s="48">
        <f t="shared" si="77"/>
        <v>106.19803476946333</v>
      </c>
      <c r="I337" s="48">
        <f t="shared" si="78"/>
        <v>106.12244897959184</v>
      </c>
      <c r="J337" s="49">
        <f t="shared" si="79"/>
        <v>100</v>
      </c>
      <c r="K337" s="49">
        <f t="shared" si="80"/>
        <v>99.930662176217126</v>
      </c>
      <c r="L337" s="49">
        <f t="shared" si="81"/>
        <v>99.96533108810857</v>
      </c>
      <c r="M337" s="49">
        <f t="shared" si="82"/>
        <v>99.96533108810857</v>
      </c>
      <c r="N337" s="49">
        <f t="shared" si="83"/>
        <v>99.985141894903677</v>
      </c>
      <c r="O337" s="49">
        <f t="shared" si="84"/>
        <v>100.74290525481651</v>
      </c>
      <c r="P337" s="49">
        <f t="shared" si="85"/>
        <v>100.7230944480214</v>
      </c>
      <c r="Q337" s="47">
        <v>13.23</v>
      </c>
      <c r="R337" s="47">
        <v>13.32</v>
      </c>
      <c r="S337" s="47">
        <v>14.04</v>
      </c>
      <c r="T337" s="47">
        <v>14.05</v>
      </c>
      <c r="U337" s="47">
        <v>14.04</v>
      </c>
      <c r="V337" s="47">
        <v>14.05</v>
      </c>
      <c r="W337" s="47">
        <v>14.04</v>
      </c>
      <c r="X337" s="47">
        <v>201.91</v>
      </c>
      <c r="Y337" s="47">
        <v>201.77</v>
      </c>
      <c r="Z337" s="47">
        <v>201.84</v>
      </c>
      <c r="AA337" s="47">
        <v>201.84</v>
      </c>
      <c r="AB337" s="47">
        <v>201.88</v>
      </c>
      <c r="AC337" s="47">
        <v>203.41</v>
      </c>
      <c r="AD337" s="47">
        <v>203.37</v>
      </c>
    </row>
    <row r="338" spans="1:30" x14ac:dyDescent="0.3">
      <c r="A338" s="3">
        <v>1913</v>
      </c>
      <c r="B338" s="4" t="s">
        <v>330</v>
      </c>
      <c r="C338" s="48">
        <f t="shared" si="72"/>
        <v>100</v>
      </c>
      <c r="D338" s="48">
        <f t="shared" si="73"/>
        <v>99.84227129337539</v>
      </c>
      <c r="E338" s="48">
        <f t="shared" si="74"/>
        <v>101.81388012618297</v>
      </c>
      <c r="F338" s="48">
        <f t="shared" si="75"/>
        <v>101.89274447949526</v>
      </c>
      <c r="G338" s="48">
        <f t="shared" si="76"/>
        <v>101.97160883280758</v>
      </c>
      <c r="H338" s="48">
        <f t="shared" si="77"/>
        <v>101.97160883280758</v>
      </c>
      <c r="I338" s="48">
        <f t="shared" si="78"/>
        <v>101.89274447949526</v>
      </c>
      <c r="J338" s="49">
        <f t="shared" si="79"/>
        <v>100</v>
      </c>
      <c r="K338" s="49">
        <f t="shared" si="80"/>
        <v>99.969248341606999</v>
      </c>
      <c r="L338" s="49">
        <f t="shared" si="81"/>
        <v>99.885779554540264</v>
      </c>
      <c r="M338" s="49">
        <f t="shared" si="82"/>
        <v>99.872600272371827</v>
      </c>
      <c r="N338" s="49">
        <f t="shared" si="83"/>
        <v>99.890172648596405</v>
      </c>
      <c r="O338" s="49">
        <f t="shared" si="84"/>
        <v>99.881386460484123</v>
      </c>
      <c r="P338" s="49">
        <f t="shared" si="85"/>
        <v>99.863814084259545</v>
      </c>
      <c r="Q338" s="47">
        <v>12.68</v>
      </c>
      <c r="R338" s="47">
        <v>12.66</v>
      </c>
      <c r="S338" s="47">
        <v>12.91</v>
      </c>
      <c r="T338" s="47">
        <v>12.92</v>
      </c>
      <c r="U338" s="47">
        <v>12.93</v>
      </c>
      <c r="V338" s="47">
        <v>12.93</v>
      </c>
      <c r="W338" s="47">
        <v>12.92</v>
      </c>
      <c r="X338" s="47">
        <v>227.63</v>
      </c>
      <c r="Y338" s="47">
        <v>227.56</v>
      </c>
      <c r="Z338" s="47">
        <v>227.37</v>
      </c>
      <c r="AA338" s="47">
        <v>227.34</v>
      </c>
      <c r="AB338" s="47">
        <v>227.38</v>
      </c>
      <c r="AC338" s="47">
        <v>227.36</v>
      </c>
      <c r="AD338" s="47">
        <v>227.32</v>
      </c>
    </row>
    <row r="339" spans="1:30" x14ac:dyDescent="0.3">
      <c r="A339" s="3">
        <v>1917</v>
      </c>
      <c r="B339" s="4" t="s">
        <v>331</v>
      </c>
      <c r="C339" s="48">
        <f t="shared" si="72"/>
        <v>100</v>
      </c>
      <c r="D339" s="48">
        <f t="shared" si="73"/>
        <v>99.9015748031496</v>
      </c>
      <c r="E339" s="48">
        <f t="shared" si="74"/>
        <v>99.9015748031496</v>
      </c>
      <c r="F339" s="48">
        <f t="shared" si="75"/>
        <v>99.9015748031496</v>
      </c>
      <c r="G339" s="48">
        <f t="shared" si="76"/>
        <v>100</v>
      </c>
      <c r="H339" s="48">
        <f t="shared" si="77"/>
        <v>100</v>
      </c>
      <c r="I339" s="48">
        <f t="shared" si="78"/>
        <v>99.606299212598415</v>
      </c>
      <c r="J339" s="49">
        <f t="shared" si="79"/>
        <v>100</v>
      </c>
      <c r="K339" s="49">
        <f t="shared" si="80"/>
        <v>99.991470487888094</v>
      </c>
      <c r="L339" s="49">
        <f t="shared" si="81"/>
        <v>99.991470487888094</v>
      </c>
      <c r="M339" s="49">
        <f t="shared" si="82"/>
        <v>99.982940975776188</v>
      </c>
      <c r="N339" s="49">
        <f t="shared" si="83"/>
        <v>100</v>
      </c>
      <c r="O339" s="49">
        <f t="shared" si="84"/>
        <v>100.01705902422381</v>
      </c>
      <c r="P339" s="49">
        <f t="shared" si="85"/>
        <v>99.923234390992846</v>
      </c>
      <c r="Q339" s="47">
        <v>10.16</v>
      </c>
      <c r="R339" s="47">
        <v>10.15</v>
      </c>
      <c r="S339" s="47">
        <v>10.15</v>
      </c>
      <c r="T339" s="47">
        <v>10.15</v>
      </c>
      <c r="U339" s="47">
        <v>10.16</v>
      </c>
      <c r="V339" s="47">
        <v>10.16</v>
      </c>
      <c r="W339" s="47">
        <v>10.119999999999999</v>
      </c>
      <c r="X339" s="47">
        <v>117.24</v>
      </c>
      <c r="Y339" s="47">
        <v>117.23</v>
      </c>
      <c r="Z339" s="47">
        <v>117.23</v>
      </c>
      <c r="AA339" s="47">
        <v>117.22</v>
      </c>
      <c r="AB339" s="47">
        <v>117.24</v>
      </c>
      <c r="AC339" s="47">
        <v>117.26</v>
      </c>
      <c r="AD339" s="47">
        <v>117.15</v>
      </c>
    </row>
    <row r="340" spans="1:30" x14ac:dyDescent="0.3">
      <c r="A340" s="3">
        <v>1919</v>
      </c>
      <c r="B340" s="4" t="s">
        <v>332</v>
      </c>
      <c r="C340" s="48">
        <f t="shared" si="72"/>
        <v>100</v>
      </c>
      <c r="D340" s="48">
        <f t="shared" si="73"/>
        <v>99.803921568627459</v>
      </c>
      <c r="E340" s="48">
        <f t="shared" si="74"/>
        <v>109.21568627450981</v>
      </c>
      <c r="F340" s="48">
        <f t="shared" si="75"/>
        <v>109.80392156862746</v>
      </c>
      <c r="G340" s="48">
        <f t="shared" si="76"/>
        <v>110.19607843137256</v>
      </c>
      <c r="H340" s="48">
        <f t="shared" si="77"/>
        <v>110.00000000000001</v>
      </c>
      <c r="I340" s="48">
        <f t="shared" si="78"/>
        <v>110.00000000000001</v>
      </c>
      <c r="J340" s="49">
        <f t="shared" si="79"/>
        <v>100</v>
      </c>
      <c r="K340" s="49">
        <f t="shared" si="80"/>
        <v>99.91852696757374</v>
      </c>
      <c r="L340" s="49">
        <f t="shared" si="81"/>
        <v>99.568192928140789</v>
      </c>
      <c r="M340" s="49">
        <f t="shared" si="82"/>
        <v>99.527456411927659</v>
      </c>
      <c r="N340" s="49">
        <f t="shared" si="83"/>
        <v>99.527456411927659</v>
      </c>
      <c r="O340" s="49">
        <f t="shared" si="84"/>
        <v>99.503014502199775</v>
      </c>
      <c r="P340" s="49">
        <f t="shared" si="85"/>
        <v>99.511161805442399</v>
      </c>
      <c r="Q340" s="47">
        <v>5.0999999999999996</v>
      </c>
      <c r="R340" s="47">
        <v>5.09</v>
      </c>
      <c r="S340" s="47">
        <v>5.57</v>
      </c>
      <c r="T340" s="47">
        <v>5.6</v>
      </c>
      <c r="U340" s="47">
        <v>5.62</v>
      </c>
      <c r="V340" s="47">
        <v>5.61</v>
      </c>
      <c r="W340" s="47">
        <v>5.61</v>
      </c>
      <c r="X340" s="47">
        <v>122.74</v>
      </c>
      <c r="Y340" s="47">
        <v>122.64</v>
      </c>
      <c r="Z340" s="47">
        <v>122.21</v>
      </c>
      <c r="AA340" s="47">
        <v>122.16</v>
      </c>
      <c r="AB340" s="47">
        <v>122.16</v>
      </c>
      <c r="AC340" s="47">
        <v>122.13</v>
      </c>
      <c r="AD340" s="47">
        <v>122.14</v>
      </c>
    </row>
    <row r="341" spans="1:30" x14ac:dyDescent="0.3">
      <c r="A341" s="3">
        <v>1920</v>
      </c>
      <c r="B341" s="4" t="s">
        <v>333</v>
      </c>
      <c r="C341" s="48">
        <f t="shared" si="72"/>
        <v>100</v>
      </c>
      <c r="D341" s="48">
        <f t="shared" si="73"/>
        <v>99.77477477477477</v>
      </c>
      <c r="E341" s="48">
        <f t="shared" si="74"/>
        <v>102.70270270270268</v>
      </c>
      <c r="F341" s="48">
        <f t="shared" si="75"/>
        <v>102.70270270270268</v>
      </c>
      <c r="G341" s="48">
        <f t="shared" si="76"/>
        <v>102.70270270270268</v>
      </c>
      <c r="H341" s="48">
        <f t="shared" si="77"/>
        <v>102.70270270270268</v>
      </c>
      <c r="I341" s="48">
        <f t="shared" si="78"/>
        <v>102.70270270270268</v>
      </c>
      <c r="J341" s="49">
        <f t="shared" si="79"/>
        <v>100</v>
      </c>
      <c r="K341" s="49">
        <f t="shared" si="80"/>
        <v>99.951793289625911</v>
      </c>
      <c r="L341" s="49">
        <f t="shared" si="81"/>
        <v>99.990358657925185</v>
      </c>
      <c r="M341" s="49">
        <f t="shared" si="82"/>
        <v>99.990358657925185</v>
      </c>
      <c r="N341" s="49">
        <f t="shared" si="83"/>
        <v>99.990358657925185</v>
      </c>
      <c r="O341" s="49">
        <f t="shared" si="84"/>
        <v>100.00964134207481</v>
      </c>
      <c r="P341" s="49">
        <f t="shared" si="85"/>
        <v>100</v>
      </c>
      <c r="Q341" s="47">
        <v>4.4400000000000004</v>
      </c>
      <c r="R341" s="47">
        <v>4.43</v>
      </c>
      <c r="S341" s="47">
        <v>4.5599999999999996</v>
      </c>
      <c r="T341" s="47">
        <v>4.5599999999999996</v>
      </c>
      <c r="U341" s="47">
        <v>4.5599999999999996</v>
      </c>
      <c r="V341" s="47">
        <v>4.5599999999999996</v>
      </c>
      <c r="W341" s="47">
        <v>4.5599999999999996</v>
      </c>
      <c r="X341" s="47">
        <v>103.72</v>
      </c>
      <c r="Y341" s="47">
        <v>103.67</v>
      </c>
      <c r="Z341" s="47">
        <v>103.71</v>
      </c>
      <c r="AA341" s="47">
        <v>103.71</v>
      </c>
      <c r="AB341" s="47">
        <v>103.71</v>
      </c>
      <c r="AC341" s="47">
        <v>103.73</v>
      </c>
      <c r="AD341" s="47">
        <v>103.72</v>
      </c>
    </row>
    <row r="342" spans="1:30" x14ac:dyDescent="0.3">
      <c r="A342" s="3">
        <v>1922</v>
      </c>
      <c r="B342" s="4" t="s">
        <v>334</v>
      </c>
      <c r="C342" s="48">
        <f t="shared" si="72"/>
        <v>100</v>
      </c>
      <c r="D342" s="48">
        <f t="shared" si="73"/>
        <v>101.04529616724739</v>
      </c>
      <c r="E342" s="48">
        <f t="shared" si="74"/>
        <v>101.33565621370501</v>
      </c>
      <c r="F342" s="48">
        <f t="shared" si="75"/>
        <v>101.62601626016261</v>
      </c>
      <c r="G342" s="48">
        <f t="shared" si="76"/>
        <v>101.33565621370501</v>
      </c>
      <c r="H342" s="48">
        <f t="shared" si="77"/>
        <v>101.39372822299653</v>
      </c>
      <c r="I342" s="48">
        <f t="shared" si="78"/>
        <v>102.55516840882696</v>
      </c>
      <c r="J342" s="49">
        <f t="shared" si="79"/>
        <v>100</v>
      </c>
      <c r="K342" s="49">
        <f t="shared" si="80"/>
        <v>99.966918714555774</v>
      </c>
      <c r="L342" s="49">
        <f t="shared" si="81"/>
        <v>99.971644612476382</v>
      </c>
      <c r="M342" s="49">
        <f t="shared" si="82"/>
        <v>99.952741020793951</v>
      </c>
      <c r="N342" s="49">
        <f t="shared" si="83"/>
        <v>100.01260239445496</v>
      </c>
      <c r="O342" s="49">
        <f t="shared" si="84"/>
        <v>99.948015122873358</v>
      </c>
      <c r="P342" s="49">
        <f t="shared" si="85"/>
        <v>99.889729048519229</v>
      </c>
      <c r="Q342" s="47">
        <v>17.22</v>
      </c>
      <c r="R342" s="47">
        <v>17.399999999999999</v>
      </c>
      <c r="S342" s="47">
        <v>17.45</v>
      </c>
      <c r="T342" s="47">
        <v>17.5</v>
      </c>
      <c r="U342" s="47">
        <v>17.45</v>
      </c>
      <c r="V342" s="47">
        <v>17.46</v>
      </c>
      <c r="W342" s="47">
        <v>17.66</v>
      </c>
      <c r="X342" s="47">
        <v>634.79999999999995</v>
      </c>
      <c r="Y342" s="47">
        <v>634.59</v>
      </c>
      <c r="Z342" s="47">
        <v>634.62</v>
      </c>
      <c r="AA342" s="47">
        <v>634.5</v>
      </c>
      <c r="AB342" s="47">
        <v>634.88</v>
      </c>
      <c r="AC342" s="47">
        <v>634.47</v>
      </c>
      <c r="AD342" s="47">
        <v>634.1</v>
      </c>
    </row>
    <row r="343" spans="1:30" x14ac:dyDescent="0.3">
      <c r="A343" s="3">
        <v>1923</v>
      </c>
      <c r="B343" s="4" t="s">
        <v>335</v>
      </c>
      <c r="C343" s="48">
        <f t="shared" si="72"/>
        <v>100</v>
      </c>
      <c r="D343" s="48">
        <f t="shared" si="73"/>
        <v>99.840383080606543</v>
      </c>
      <c r="E343" s="48">
        <f t="shared" si="74"/>
        <v>99.6807661612131</v>
      </c>
      <c r="F343" s="48">
        <f t="shared" si="75"/>
        <v>101.19712689545092</v>
      </c>
      <c r="G343" s="48">
        <f t="shared" si="76"/>
        <v>101.27693535514766</v>
      </c>
      <c r="H343" s="48">
        <f t="shared" si="77"/>
        <v>101.19712689545092</v>
      </c>
      <c r="I343" s="48">
        <f t="shared" si="78"/>
        <v>101.19712689545092</v>
      </c>
      <c r="J343" s="49">
        <f t="shared" si="79"/>
        <v>100</v>
      </c>
      <c r="K343" s="49">
        <f t="shared" si="80"/>
        <v>99.926729862160556</v>
      </c>
      <c r="L343" s="49">
        <f t="shared" si="81"/>
        <v>99.917571094930622</v>
      </c>
      <c r="M343" s="49">
        <f t="shared" si="82"/>
        <v>99.82598342263131</v>
      </c>
      <c r="N343" s="49">
        <f t="shared" si="83"/>
        <v>99.844300957091178</v>
      </c>
      <c r="O343" s="49">
        <f t="shared" si="84"/>
        <v>99.793927737326555</v>
      </c>
      <c r="P343" s="49">
        <f t="shared" si="85"/>
        <v>99.77103081925172</v>
      </c>
      <c r="Q343" s="47">
        <v>12.53</v>
      </c>
      <c r="R343" s="47">
        <v>12.51</v>
      </c>
      <c r="S343" s="47">
        <v>12.49</v>
      </c>
      <c r="T343" s="47">
        <v>12.68</v>
      </c>
      <c r="U343" s="47">
        <v>12.69</v>
      </c>
      <c r="V343" s="47">
        <v>12.68</v>
      </c>
      <c r="W343" s="47">
        <v>12.68</v>
      </c>
      <c r="X343" s="47">
        <v>218.37</v>
      </c>
      <c r="Y343" s="47">
        <v>218.21</v>
      </c>
      <c r="Z343" s="47">
        <v>218.19</v>
      </c>
      <c r="AA343" s="47">
        <v>217.99</v>
      </c>
      <c r="AB343" s="47">
        <v>218.03</v>
      </c>
      <c r="AC343" s="47">
        <v>217.92</v>
      </c>
      <c r="AD343" s="47">
        <v>217.87</v>
      </c>
    </row>
    <row r="344" spans="1:30" x14ac:dyDescent="0.3">
      <c r="A344" s="3">
        <v>1924</v>
      </c>
      <c r="B344" s="4" t="s">
        <v>336</v>
      </c>
      <c r="C344" s="48">
        <f t="shared" si="72"/>
        <v>100</v>
      </c>
      <c r="D344" s="48">
        <f t="shared" si="73"/>
        <v>101.79606025492467</v>
      </c>
      <c r="E344" s="48">
        <f t="shared" si="74"/>
        <v>101.79606025492467</v>
      </c>
      <c r="F344" s="48">
        <f t="shared" si="75"/>
        <v>101.73812282734644</v>
      </c>
      <c r="G344" s="48">
        <f t="shared" si="76"/>
        <v>102.34646581691771</v>
      </c>
      <c r="H344" s="48">
        <f t="shared" si="77"/>
        <v>102.34646581691771</v>
      </c>
      <c r="I344" s="48">
        <f t="shared" si="78"/>
        <v>103.09965237543453</v>
      </c>
      <c r="J344" s="49">
        <f t="shared" si="79"/>
        <v>100</v>
      </c>
      <c r="K344" s="49">
        <f t="shared" si="80"/>
        <v>99.869100792389858</v>
      </c>
      <c r="L344" s="49">
        <f t="shared" si="81"/>
        <v>99.864104639427637</v>
      </c>
      <c r="M344" s="49">
        <f t="shared" si="82"/>
        <v>99.709223897598847</v>
      </c>
      <c r="N344" s="49">
        <f t="shared" si="83"/>
        <v>99.713220819968626</v>
      </c>
      <c r="O344" s="49">
        <f t="shared" si="84"/>
        <v>99.710223128191288</v>
      </c>
      <c r="P344" s="49">
        <f t="shared" si="85"/>
        <v>99.66625698212377</v>
      </c>
      <c r="Q344" s="47">
        <v>34.520000000000003</v>
      </c>
      <c r="R344" s="47">
        <v>35.14</v>
      </c>
      <c r="S344" s="47">
        <v>35.14</v>
      </c>
      <c r="T344" s="47">
        <v>35.119999999999997</v>
      </c>
      <c r="U344" s="47">
        <v>35.33</v>
      </c>
      <c r="V344" s="47">
        <v>35.33</v>
      </c>
      <c r="W344" s="47">
        <v>35.590000000000003</v>
      </c>
      <c r="X344" s="47">
        <v>1000.77</v>
      </c>
      <c r="Y344" s="47">
        <v>999.46</v>
      </c>
      <c r="Z344" s="47">
        <v>999.41</v>
      </c>
      <c r="AA344" s="47">
        <v>997.86</v>
      </c>
      <c r="AB344" s="47">
        <v>997.9</v>
      </c>
      <c r="AC344" s="47">
        <v>997.87</v>
      </c>
      <c r="AD344" s="47">
        <v>997.43</v>
      </c>
    </row>
    <row r="345" spans="1:30" x14ac:dyDescent="0.3">
      <c r="A345" s="3">
        <v>1925</v>
      </c>
      <c r="B345" s="4" t="s">
        <v>337</v>
      </c>
      <c r="C345" s="48">
        <f t="shared" si="72"/>
        <v>100</v>
      </c>
      <c r="D345" s="48">
        <f t="shared" si="73"/>
        <v>99.892241379310349</v>
      </c>
      <c r="E345" s="48">
        <f t="shared" si="74"/>
        <v>100</v>
      </c>
      <c r="F345" s="48">
        <f t="shared" si="75"/>
        <v>99.676724137931046</v>
      </c>
      <c r="G345" s="48">
        <f t="shared" si="76"/>
        <v>97.629310344827587</v>
      </c>
      <c r="H345" s="48">
        <f t="shared" si="77"/>
        <v>97.629310344827587</v>
      </c>
      <c r="I345" s="48">
        <f t="shared" si="78"/>
        <v>100.10775862068965</v>
      </c>
      <c r="J345" s="49">
        <f t="shared" si="79"/>
        <v>100</v>
      </c>
      <c r="K345" s="49">
        <f t="shared" si="80"/>
        <v>100.0051948051948</v>
      </c>
      <c r="L345" s="49">
        <f t="shared" si="81"/>
        <v>99.994805194805195</v>
      </c>
      <c r="M345" s="49">
        <f t="shared" si="82"/>
        <v>99.880519480519482</v>
      </c>
      <c r="N345" s="49">
        <f t="shared" si="83"/>
        <v>100.71688311688311</v>
      </c>
      <c r="O345" s="49">
        <f t="shared" si="84"/>
        <v>100.74805194805195</v>
      </c>
      <c r="P345" s="49">
        <f t="shared" si="85"/>
        <v>100.35844155844156</v>
      </c>
      <c r="Q345" s="47">
        <v>9.2799999999999994</v>
      </c>
      <c r="R345" s="47">
        <v>9.27</v>
      </c>
      <c r="S345" s="47">
        <v>9.2799999999999994</v>
      </c>
      <c r="T345" s="47">
        <v>9.25</v>
      </c>
      <c r="U345" s="47">
        <v>9.06</v>
      </c>
      <c r="V345" s="47">
        <v>9.06</v>
      </c>
      <c r="W345" s="47">
        <v>9.2899999999999991</v>
      </c>
      <c r="X345" s="47">
        <v>192.5</v>
      </c>
      <c r="Y345" s="47">
        <v>192.51</v>
      </c>
      <c r="Z345" s="47">
        <v>192.49</v>
      </c>
      <c r="AA345" s="47">
        <v>192.27</v>
      </c>
      <c r="AB345" s="47">
        <v>193.88</v>
      </c>
      <c r="AC345" s="47">
        <v>193.94</v>
      </c>
      <c r="AD345" s="47">
        <v>193.19</v>
      </c>
    </row>
    <row r="346" spans="1:30" x14ac:dyDescent="0.3">
      <c r="A346" s="3">
        <v>1926</v>
      </c>
      <c r="B346" s="4" t="s">
        <v>338</v>
      </c>
      <c r="C346" s="48">
        <f t="shared" si="72"/>
        <v>100</v>
      </c>
      <c r="D346" s="48">
        <f t="shared" si="73"/>
        <v>100.33975084937713</v>
      </c>
      <c r="E346" s="48">
        <f t="shared" si="74"/>
        <v>100.22650056625142</v>
      </c>
      <c r="F346" s="48">
        <f t="shared" si="75"/>
        <v>100.22650056625142</v>
      </c>
      <c r="G346" s="48">
        <f t="shared" si="76"/>
        <v>100.22650056625142</v>
      </c>
      <c r="H346" s="48">
        <f t="shared" si="77"/>
        <v>100.22650056625142</v>
      </c>
      <c r="I346" s="48">
        <f t="shared" si="78"/>
        <v>100.33975084937713</v>
      </c>
      <c r="J346" s="49">
        <f t="shared" si="79"/>
        <v>100</v>
      </c>
      <c r="K346" s="49">
        <f t="shared" si="80"/>
        <v>99.993635842932605</v>
      </c>
      <c r="L346" s="49">
        <f t="shared" si="81"/>
        <v>99.968179214663039</v>
      </c>
      <c r="M346" s="49">
        <f t="shared" si="82"/>
        <v>99.949086743460839</v>
      </c>
      <c r="N346" s="49">
        <f t="shared" si="83"/>
        <v>99.961815057595629</v>
      </c>
      <c r="O346" s="49">
        <f t="shared" si="84"/>
        <v>99.94272258639343</v>
      </c>
      <c r="P346" s="49">
        <f t="shared" si="85"/>
        <v>99.936358429326035</v>
      </c>
      <c r="Q346" s="47">
        <v>8.83</v>
      </c>
      <c r="R346" s="47">
        <v>8.86</v>
      </c>
      <c r="S346" s="47">
        <v>8.85</v>
      </c>
      <c r="T346" s="47">
        <v>8.85</v>
      </c>
      <c r="U346" s="47">
        <v>8.85</v>
      </c>
      <c r="V346" s="47">
        <v>8.85</v>
      </c>
      <c r="W346" s="47">
        <v>8.86</v>
      </c>
      <c r="X346" s="47">
        <v>157.13</v>
      </c>
      <c r="Y346" s="47">
        <v>157.12</v>
      </c>
      <c r="Z346" s="47">
        <v>157.08000000000001</v>
      </c>
      <c r="AA346" s="47">
        <v>157.05000000000001</v>
      </c>
      <c r="AB346" s="47">
        <v>157.07</v>
      </c>
      <c r="AC346" s="47">
        <v>157.04</v>
      </c>
      <c r="AD346" s="47">
        <v>157.03</v>
      </c>
    </row>
    <row r="347" spans="1:30" x14ac:dyDescent="0.3">
      <c r="A347" s="3">
        <v>1927</v>
      </c>
      <c r="B347" s="4" t="s">
        <v>339</v>
      </c>
      <c r="C347" s="48">
        <f t="shared" si="72"/>
        <v>100</v>
      </c>
      <c r="D347" s="48">
        <f t="shared" si="73"/>
        <v>100.1068376068376</v>
      </c>
      <c r="E347" s="48">
        <f t="shared" si="74"/>
        <v>100.1068376068376</v>
      </c>
      <c r="F347" s="48">
        <f t="shared" si="75"/>
        <v>99.786324786324798</v>
      </c>
      <c r="G347" s="48">
        <f t="shared" si="76"/>
        <v>99.893162393162399</v>
      </c>
      <c r="H347" s="48">
        <f t="shared" si="77"/>
        <v>99.786324786324798</v>
      </c>
      <c r="I347" s="48">
        <f t="shared" si="78"/>
        <v>99.786324786324798</v>
      </c>
      <c r="J347" s="49">
        <f t="shared" si="79"/>
        <v>100</v>
      </c>
      <c r="K347" s="49">
        <f t="shared" si="80"/>
        <v>99.979524979524982</v>
      </c>
      <c r="L347" s="49">
        <f t="shared" si="81"/>
        <v>99.979524979524982</v>
      </c>
      <c r="M347" s="49">
        <f t="shared" si="82"/>
        <v>99.95085995085995</v>
      </c>
      <c r="N347" s="49">
        <f t="shared" si="83"/>
        <v>99.971334971334983</v>
      </c>
      <c r="O347" s="49">
        <f t="shared" si="84"/>
        <v>99.930384930384932</v>
      </c>
      <c r="P347" s="49">
        <f t="shared" si="85"/>
        <v>99.926289926289925</v>
      </c>
      <c r="Q347" s="47">
        <v>9.36</v>
      </c>
      <c r="R347" s="47">
        <v>9.3699999999999992</v>
      </c>
      <c r="S347" s="47">
        <v>9.3699999999999992</v>
      </c>
      <c r="T347" s="47">
        <v>9.34</v>
      </c>
      <c r="U347" s="47">
        <v>9.35</v>
      </c>
      <c r="V347" s="47">
        <v>9.34</v>
      </c>
      <c r="W347" s="47">
        <v>9.34</v>
      </c>
      <c r="X347" s="47">
        <v>244.2</v>
      </c>
      <c r="Y347" s="47">
        <v>244.15</v>
      </c>
      <c r="Z347" s="47">
        <v>244.15</v>
      </c>
      <c r="AA347" s="47">
        <v>244.08</v>
      </c>
      <c r="AB347" s="47">
        <v>244.13</v>
      </c>
      <c r="AC347" s="47">
        <v>244.03</v>
      </c>
      <c r="AD347" s="47">
        <v>244.02</v>
      </c>
    </row>
    <row r="348" spans="1:30" x14ac:dyDescent="0.3">
      <c r="A348" s="3">
        <v>1928</v>
      </c>
      <c r="B348" s="4" t="s">
        <v>340</v>
      </c>
      <c r="C348" s="48">
        <f t="shared" si="72"/>
        <v>100</v>
      </c>
      <c r="D348" s="48">
        <f t="shared" si="73"/>
        <v>100</v>
      </c>
      <c r="E348" s="48">
        <f t="shared" si="74"/>
        <v>100</v>
      </c>
      <c r="F348" s="48">
        <f t="shared" si="75"/>
        <v>100</v>
      </c>
      <c r="G348" s="48">
        <f t="shared" si="76"/>
        <v>100</v>
      </c>
      <c r="H348" s="48">
        <f t="shared" si="77"/>
        <v>100</v>
      </c>
      <c r="I348" s="48">
        <f t="shared" si="78"/>
        <v>100</v>
      </c>
      <c r="J348" s="49">
        <f t="shared" si="79"/>
        <v>100</v>
      </c>
      <c r="K348" s="49">
        <f t="shared" si="80"/>
        <v>99.986893840104869</v>
      </c>
      <c r="L348" s="49">
        <f t="shared" si="81"/>
        <v>100</v>
      </c>
      <c r="M348" s="49">
        <f t="shared" si="82"/>
        <v>100</v>
      </c>
      <c r="N348" s="49">
        <f t="shared" si="83"/>
        <v>100</v>
      </c>
      <c r="O348" s="49">
        <f t="shared" si="84"/>
        <v>99.960681520314552</v>
      </c>
      <c r="P348" s="49">
        <f t="shared" si="85"/>
        <v>99.960681520314552</v>
      </c>
      <c r="Q348" s="47">
        <v>1.39</v>
      </c>
      <c r="R348" s="47">
        <v>1.39</v>
      </c>
      <c r="S348" s="47">
        <v>1.39</v>
      </c>
      <c r="T348" s="47">
        <v>1.39</v>
      </c>
      <c r="U348" s="47">
        <v>1.39</v>
      </c>
      <c r="V348" s="47">
        <v>1.39</v>
      </c>
      <c r="W348" s="47">
        <v>1.39</v>
      </c>
      <c r="X348" s="47">
        <v>76.3</v>
      </c>
      <c r="Y348" s="47">
        <v>76.290000000000006</v>
      </c>
      <c r="Z348" s="47">
        <v>76.3</v>
      </c>
      <c r="AA348" s="47">
        <v>76.3</v>
      </c>
      <c r="AB348" s="47">
        <v>76.3</v>
      </c>
      <c r="AC348" s="47">
        <v>76.27</v>
      </c>
      <c r="AD348" s="47">
        <v>76.27</v>
      </c>
    </row>
    <row r="349" spans="1:30" x14ac:dyDescent="0.3">
      <c r="A349" s="3">
        <v>1929</v>
      </c>
      <c r="B349" s="4" t="s">
        <v>341</v>
      </c>
      <c r="C349" s="48">
        <f t="shared" si="72"/>
        <v>100</v>
      </c>
      <c r="D349" s="48">
        <f t="shared" si="73"/>
        <v>100</v>
      </c>
      <c r="E349" s="48">
        <f t="shared" si="74"/>
        <v>100</v>
      </c>
      <c r="F349" s="48">
        <f t="shared" si="75"/>
        <v>100</v>
      </c>
      <c r="G349" s="48">
        <f t="shared" si="76"/>
        <v>100</v>
      </c>
      <c r="H349" s="48">
        <f t="shared" si="77"/>
        <v>100</v>
      </c>
      <c r="I349" s="48">
        <f t="shared" si="78"/>
        <v>100</v>
      </c>
      <c r="J349" s="49">
        <f t="shared" si="79"/>
        <v>100</v>
      </c>
      <c r="K349" s="49">
        <f t="shared" si="80"/>
        <v>100</v>
      </c>
      <c r="L349" s="49">
        <f t="shared" si="81"/>
        <v>100</v>
      </c>
      <c r="M349" s="49">
        <f t="shared" si="82"/>
        <v>99.919743178170137</v>
      </c>
      <c r="N349" s="49">
        <f t="shared" si="83"/>
        <v>99.919743178170137</v>
      </c>
      <c r="O349" s="49">
        <f t="shared" si="84"/>
        <v>99.973247726056698</v>
      </c>
      <c r="P349" s="49">
        <f t="shared" si="85"/>
        <v>99.919743178170137</v>
      </c>
      <c r="Q349" s="47">
        <v>1.51</v>
      </c>
      <c r="R349" s="47">
        <v>1.51</v>
      </c>
      <c r="S349" s="47">
        <v>1.51</v>
      </c>
      <c r="T349" s="47">
        <v>1.51</v>
      </c>
      <c r="U349" s="47">
        <v>1.51</v>
      </c>
      <c r="V349" s="47">
        <v>1.51</v>
      </c>
      <c r="W349" s="47">
        <v>1.51</v>
      </c>
      <c r="X349" s="47">
        <v>74.760000000000005</v>
      </c>
      <c r="Y349" s="47">
        <v>74.760000000000005</v>
      </c>
      <c r="Z349" s="47">
        <v>74.760000000000005</v>
      </c>
      <c r="AA349" s="47">
        <v>74.7</v>
      </c>
      <c r="AB349" s="47">
        <v>74.7</v>
      </c>
      <c r="AC349" s="47">
        <v>74.739999999999995</v>
      </c>
      <c r="AD349" s="47">
        <v>74.7</v>
      </c>
    </row>
    <row r="350" spans="1:30" x14ac:dyDescent="0.3">
      <c r="A350" s="3">
        <v>1931</v>
      </c>
      <c r="B350" s="4" t="s">
        <v>342</v>
      </c>
      <c r="C350" s="48">
        <f t="shared" si="72"/>
        <v>100</v>
      </c>
      <c r="D350" s="48">
        <f t="shared" si="73"/>
        <v>99.829816201497621</v>
      </c>
      <c r="E350" s="48">
        <f t="shared" si="74"/>
        <v>99.795779441797151</v>
      </c>
      <c r="F350" s="48">
        <f t="shared" si="75"/>
        <v>99.795779441797151</v>
      </c>
      <c r="G350" s="48">
        <f t="shared" si="76"/>
        <v>99.829816201497621</v>
      </c>
      <c r="H350" s="48">
        <f t="shared" si="77"/>
        <v>100.37440435670524</v>
      </c>
      <c r="I350" s="48">
        <f t="shared" si="78"/>
        <v>101.76991150442478</v>
      </c>
      <c r="J350" s="49">
        <f t="shared" si="79"/>
        <v>100</v>
      </c>
      <c r="K350" s="49">
        <f t="shared" si="80"/>
        <v>99.95404622949313</v>
      </c>
      <c r="L350" s="49">
        <f t="shared" si="81"/>
        <v>99.944855475391748</v>
      </c>
      <c r="M350" s="49">
        <f t="shared" si="82"/>
        <v>99.949450852442439</v>
      </c>
      <c r="N350" s="49">
        <f t="shared" si="83"/>
        <v>99.931069344239688</v>
      </c>
      <c r="O350" s="49">
        <f t="shared" si="84"/>
        <v>100.4227746886632</v>
      </c>
      <c r="P350" s="49">
        <f t="shared" si="85"/>
        <v>100.33776021322549</v>
      </c>
      <c r="Q350" s="47">
        <v>29.38</v>
      </c>
      <c r="R350" s="47">
        <v>29.33</v>
      </c>
      <c r="S350" s="47">
        <v>29.32</v>
      </c>
      <c r="T350" s="47">
        <v>29.32</v>
      </c>
      <c r="U350" s="47">
        <v>29.33</v>
      </c>
      <c r="V350" s="47">
        <v>29.49</v>
      </c>
      <c r="W350" s="47">
        <v>29.9</v>
      </c>
      <c r="X350" s="47">
        <v>435.22</v>
      </c>
      <c r="Y350" s="47">
        <v>435.02</v>
      </c>
      <c r="Z350" s="47">
        <v>434.98</v>
      </c>
      <c r="AA350" s="47">
        <v>435</v>
      </c>
      <c r="AB350" s="47">
        <v>434.92</v>
      </c>
      <c r="AC350" s="47">
        <v>437.06</v>
      </c>
      <c r="AD350" s="47">
        <v>436.69</v>
      </c>
    </row>
    <row r="351" spans="1:30" x14ac:dyDescent="0.3">
      <c r="A351" s="3">
        <v>1933</v>
      </c>
      <c r="B351" s="4" t="s">
        <v>343</v>
      </c>
      <c r="C351" s="48">
        <f t="shared" si="72"/>
        <v>100</v>
      </c>
      <c r="D351" s="48">
        <f t="shared" si="73"/>
        <v>100.52611800075159</v>
      </c>
      <c r="E351" s="48">
        <f t="shared" si="74"/>
        <v>100.45095828635851</v>
      </c>
      <c r="F351" s="48">
        <f t="shared" si="75"/>
        <v>100.77038707252913</v>
      </c>
      <c r="G351" s="48">
        <f t="shared" si="76"/>
        <v>100.90191657271703</v>
      </c>
      <c r="H351" s="48">
        <f t="shared" si="77"/>
        <v>100.88312664411876</v>
      </c>
      <c r="I351" s="48">
        <f t="shared" si="78"/>
        <v>101.16497557309282</v>
      </c>
      <c r="J351" s="49">
        <f t="shared" si="79"/>
        <v>100</v>
      </c>
      <c r="K351" s="49">
        <f t="shared" si="80"/>
        <v>99.928021070195825</v>
      </c>
      <c r="L351" s="49">
        <f t="shared" si="81"/>
        <v>99.86422156423302</v>
      </c>
      <c r="M351" s="49">
        <f t="shared" si="82"/>
        <v>99.820052675489563</v>
      </c>
      <c r="N351" s="49">
        <f t="shared" si="83"/>
        <v>99.914933992049612</v>
      </c>
      <c r="O351" s="49">
        <f t="shared" si="84"/>
        <v>99.911662222513058</v>
      </c>
      <c r="P351" s="49">
        <f t="shared" si="85"/>
        <v>99.890395720525447</v>
      </c>
      <c r="Q351" s="47">
        <v>53.22</v>
      </c>
      <c r="R351" s="47">
        <v>53.5</v>
      </c>
      <c r="S351" s="47">
        <v>53.46</v>
      </c>
      <c r="T351" s="47">
        <v>53.63</v>
      </c>
      <c r="U351" s="47">
        <v>53.7</v>
      </c>
      <c r="V351" s="47">
        <v>53.69</v>
      </c>
      <c r="W351" s="47">
        <v>53.84</v>
      </c>
      <c r="X351" s="47">
        <v>611.29</v>
      </c>
      <c r="Y351" s="47">
        <v>610.85</v>
      </c>
      <c r="Z351" s="47">
        <v>610.46</v>
      </c>
      <c r="AA351" s="47">
        <v>610.19000000000005</v>
      </c>
      <c r="AB351" s="47">
        <v>610.77</v>
      </c>
      <c r="AC351" s="47">
        <v>610.75</v>
      </c>
      <c r="AD351" s="47">
        <v>610.62</v>
      </c>
    </row>
    <row r="352" spans="1:30" x14ac:dyDescent="0.3">
      <c r="A352" s="3">
        <v>1936</v>
      </c>
      <c r="B352" s="4" t="s">
        <v>344</v>
      </c>
      <c r="C352" s="48">
        <f t="shared" si="72"/>
        <v>100</v>
      </c>
      <c r="D352" s="48">
        <f t="shared" si="73"/>
        <v>103.33680917622523</v>
      </c>
      <c r="E352" s="48">
        <f t="shared" si="74"/>
        <v>103.33680917622523</v>
      </c>
      <c r="F352" s="48">
        <f t="shared" si="75"/>
        <v>103.2325338894682</v>
      </c>
      <c r="G352" s="48">
        <f t="shared" si="76"/>
        <v>103.2325338894682</v>
      </c>
      <c r="H352" s="48">
        <f t="shared" si="77"/>
        <v>103.33680917622523</v>
      </c>
      <c r="I352" s="48">
        <f t="shared" si="78"/>
        <v>103.2325338894682</v>
      </c>
      <c r="J352" s="49">
        <f t="shared" si="79"/>
        <v>100</v>
      </c>
      <c r="K352" s="49">
        <f t="shared" si="80"/>
        <v>100.98341282235259</v>
      </c>
      <c r="L352" s="49">
        <f t="shared" si="81"/>
        <v>101.00873675769215</v>
      </c>
      <c r="M352" s="49">
        <f t="shared" si="82"/>
        <v>100.99185413413244</v>
      </c>
      <c r="N352" s="49">
        <f t="shared" si="83"/>
        <v>100.98763347824251</v>
      </c>
      <c r="O352" s="49">
        <f t="shared" si="84"/>
        <v>101.00873675769215</v>
      </c>
      <c r="P352" s="49">
        <f t="shared" si="85"/>
        <v>100.98763347824251</v>
      </c>
      <c r="Q352" s="47">
        <v>9.59</v>
      </c>
      <c r="R352" s="47">
        <v>9.91</v>
      </c>
      <c r="S352" s="47">
        <v>9.91</v>
      </c>
      <c r="T352" s="47">
        <v>9.9</v>
      </c>
      <c r="U352" s="47">
        <v>9.9</v>
      </c>
      <c r="V352" s="47">
        <v>9.91</v>
      </c>
      <c r="W352" s="47">
        <v>9.9</v>
      </c>
      <c r="X352" s="47">
        <v>236.93</v>
      </c>
      <c r="Y352" s="47">
        <v>239.26</v>
      </c>
      <c r="Z352" s="47">
        <v>239.32</v>
      </c>
      <c r="AA352" s="47">
        <v>239.28</v>
      </c>
      <c r="AB352" s="47">
        <v>239.27</v>
      </c>
      <c r="AC352" s="47">
        <v>239.32</v>
      </c>
      <c r="AD352" s="47">
        <v>239.27</v>
      </c>
    </row>
    <row r="353" spans="1:30" x14ac:dyDescent="0.3">
      <c r="A353" s="3">
        <v>1938</v>
      </c>
      <c r="B353" s="4" t="s">
        <v>345</v>
      </c>
      <c r="C353" s="48">
        <f t="shared" si="72"/>
        <v>100</v>
      </c>
      <c r="D353" s="48">
        <f t="shared" si="73"/>
        <v>99.672774869109958</v>
      </c>
      <c r="E353" s="48">
        <f t="shared" si="74"/>
        <v>99.738219895287969</v>
      </c>
      <c r="F353" s="48">
        <f t="shared" si="75"/>
        <v>99.738219895287969</v>
      </c>
      <c r="G353" s="48">
        <f t="shared" si="76"/>
        <v>117.08115183246073</v>
      </c>
      <c r="H353" s="48">
        <f t="shared" si="77"/>
        <v>117.01570680628272</v>
      </c>
      <c r="I353" s="48">
        <f t="shared" si="78"/>
        <v>117.01570680628272</v>
      </c>
      <c r="J353" s="49">
        <f t="shared" si="79"/>
        <v>100</v>
      </c>
      <c r="K353" s="49">
        <f t="shared" si="80"/>
        <v>99.948527309122113</v>
      </c>
      <c r="L353" s="49">
        <f t="shared" si="81"/>
        <v>99.954246496997428</v>
      </c>
      <c r="M353" s="49">
        <f t="shared" si="82"/>
        <v>99.93708893337147</v>
      </c>
      <c r="N353" s="49">
        <f t="shared" si="83"/>
        <v>98.86188161281099</v>
      </c>
      <c r="O353" s="49">
        <f t="shared" si="84"/>
        <v>98.844724049185018</v>
      </c>
      <c r="P353" s="49">
        <f t="shared" si="85"/>
        <v>98.850443237060347</v>
      </c>
      <c r="Q353" s="47">
        <v>15.28</v>
      </c>
      <c r="R353" s="47">
        <v>15.23</v>
      </c>
      <c r="S353" s="47">
        <v>15.24</v>
      </c>
      <c r="T353" s="47">
        <v>15.24</v>
      </c>
      <c r="U353" s="47">
        <v>17.89</v>
      </c>
      <c r="V353" s="47">
        <v>17.88</v>
      </c>
      <c r="W353" s="47">
        <v>17.88</v>
      </c>
      <c r="X353" s="47">
        <v>174.85</v>
      </c>
      <c r="Y353" s="47">
        <v>174.76</v>
      </c>
      <c r="Z353" s="47">
        <v>174.77</v>
      </c>
      <c r="AA353" s="47">
        <v>174.74</v>
      </c>
      <c r="AB353" s="47">
        <v>172.86</v>
      </c>
      <c r="AC353" s="47">
        <v>172.83</v>
      </c>
      <c r="AD353" s="47">
        <v>172.84</v>
      </c>
    </row>
    <row r="354" spans="1:30" x14ac:dyDescent="0.3">
      <c r="A354" s="3">
        <v>1939</v>
      </c>
      <c r="B354" s="4" t="s">
        <v>346</v>
      </c>
      <c r="C354" s="48">
        <f t="shared" si="72"/>
        <v>100</v>
      </c>
      <c r="D354" s="48">
        <f t="shared" si="73"/>
        <v>100.10460251046024</v>
      </c>
      <c r="E354" s="48">
        <f t="shared" si="74"/>
        <v>100.10460251046024</v>
      </c>
      <c r="F354" s="48">
        <f t="shared" si="75"/>
        <v>100.10460251046024</v>
      </c>
      <c r="G354" s="48">
        <f t="shared" si="76"/>
        <v>100.10460251046024</v>
      </c>
      <c r="H354" s="48">
        <f t="shared" si="77"/>
        <v>100.20920502092049</v>
      </c>
      <c r="I354" s="48">
        <f t="shared" si="78"/>
        <v>100.10460251046024</v>
      </c>
      <c r="J354" s="49">
        <f t="shared" si="79"/>
        <v>100</v>
      </c>
      <c r="K354" s="49">
        <f t="shared" si="80"/>
        <v>99.992578023527656</v>
      </c>
      <c r="L354" s="49">
        <f t="shared" si="81"/>
        <v>99.996289011763807</v>
      </c>
      <c r="M354" s="49">
        <f t="shared" si="82"/>
        <v>99.985156047055327</v>
      </c>
      <c r="N354" s="49">
        <f t="shared" si="83"/>
        <v>99.981445058819148</v>
      </c>
      <c r="O354" s="49">
        <f t="shared" si="84"/>
        <v>100.01113296470849</v>
      </c>
      <c r="P354" s="49">
        <f t="shared" si="85"/>
        <v>100</v>
      </c>
      <c r="Q354" s="47">
        <v>9.56</v>
      </c>
      <c r="R354" s="47">
        <v>9.57</v>
      </c>
      <c r="S354" s="47">
        <v>9.57</v>
      </c>
      <c r="T354" s="47">
        <v>9.57</v>
      </c>
      <c r="U354" s="47">
        <v>9.57</v>
      </c>
      <c r="V354" s="47">
        <v>9.58</v>
      </c>
      <c r="W354" s="47">
        <v>9.57</v>
      </c>
      <c r="X354" s="47">
        <v>269.47000000000003</v>
      </c>
      <c r="Y354" s="47">
        <v>269.45</v>
      </c>
      <c r="Z354" s="47">
        <v>269.45999999999998</v>
      </c>
      <c r="AA354" s="47">
        <v>269.43</v>
      </c>
      <c r="AB354" s="47">
        <v>269.42</v>
      </c>
      <c r="AC354" s="47">
        <v>269.5</v>
      </c>
      <c r="AD354" s="47">
        <v>269.47000000000003</v>
      </c>
    </row>
    <row r="355" spans="1:30" x14ac:dyDescent="0.3">
      <c r="A355" s="3">
        <v>1940</v>
      </c>
      <c r="B355" s="4" t="s">
        <v>347</v>
      </c>
      <c r="C355" s="48">
        <f t="shared" si="72"/>
        <v>100</v>
      </c>
      <c r="D355" s="48">
        <f t="shared" si="73"/>
        <v>100</v>
      </c>
      <c r="E355" s="48">
        <f t="shared" si="74"/>
        <v>100</v>
      </c>
      <c r="F355" s="48">
        <f t="shared" si="75"/>
        <v>100</v>
      </c>
      <c r="G355" s="48">
        <f t="shared" si="76"/>
        <v>100.08077544426494</v>
      </c>
      <c r="H355" s="48">
        <f t="shared" si="77"/>
        <v>100.16155088852987</v>
      </c>
      <c r="I355" s="48">
        <f t="shared" si="78"/>
        <v>104.281098546042</v>
      </c>
      <c r="J355" s="49">
        <f t="shared" si="79"/>
        <v>100</v>
      </c>
      <c r="K355" s="49">
        <f t="shared" si="80"/>
        <v>99.992059710973479</v>
      </c>
      <c r="L355" s="49">
        <f t="shared" si="81"/>
        <v>100.01588057805304</v>
      </c>
      <c r="M355" s="49">
        <f t="shared" si="82"/>
        <v>100.06352231221217</v>
      </c>
      <c r="N355" s="49">
        <f t="shared" si="83"/>
        <v>100.21438780371605</v>
      </c>
      <c r="O355" s="49">
        <f t="shared" si="84"/>
        <v>100.3493727171669</v>
      </c>
      <c r="P355" s="49">
        <f t="shared" si="85"/>
        <v>99.960298554867393</v>
      </c>
      <c r="Q355" s="47">
        <v>12.38</v>
      </c>
      <c r="R355" s="47">
        <v>12.38</v>
      </c>
      <c r="S355" s="47">
        <v>12.38</v>
      </c>
      <c r="T355" s="47">
        <v>12.38</v>
      </c>
      <c r="U355" s="47">
        <v>12.39</v>
      </c>
      <c r="V355" s="47">
        <v>12.4</v>
      </c>
      <c r="W355" s="47">
        <v>12.91</v>
      </c>
      <c r="X355" s="47">
        <v>125.94</v>
      </c>
      <c r="Y355" s="47">
        <v>125.93</v>
      </c>
      <c r="Z355" s="47">
        <v>125.96</v>
      </c>
      <c r="AA355" s="47">
        <v>126.02</v>
      </c>
      <c r="AB355" s="47">
        <v>126.21</v>
      </c>
      <c r="AC355" s="47">
        <v>126.38</v>
      </c>
      <c r="AD355" s="47">
        <v>125.89</v>
      </c>
    </row>
    <row r="356" spans="1:30" x14ac:dyDescent="0.3">
      <c r="A356" s="3">
        <v>1941</v>
      </c>
      <c r="B356" s="4" t="s">
        <v>348</v>
      </c>
      <c r="C356" s="48">
        <f t="shared" si="72"/>
        <v>100</v>
      </c>
      <c r="D356" s="48">
        <f t="shared" si="73"/>
        <v>99.707602339181292</v>
      </c>
      <c r="E356" s="48">
        <f t="shared" si="74"/>
        <v>99.707602339181292</v>
      </c>
      <c r="F356" s="48">
        <f t="shared" si="75"/>
        <v>99.707602339181292</v>
      </c>
      <c r="G356" s="48">
        <f t="shared" si="76"/>
        <v>99.707602339181292</v>
      </c>
      <c r="H356" s="48">
        <f t="shared" si="77"/>
        <v>99.707602339181292</v>
      </c>
      <c r="I356" s="48">
        <f t="shared" si="78"/>
        <v>99.707602339181292</v>
      </c>
      <c r="J356" s="49">
        <f t="shared" si="79"/>
        <v>100</v>
      </c>
      <c r="K356" s="49">
        <f t="shared" si="80"/>
        <v>99.985169805724439</v>
      </c>
      <c r="L356" s="49">
        <f t="shared" si="81"/>
        <v>99.985169805724439</v>
      </c>
      <c r="M356" s="49">
        <f t="shared" si="82"/>
        <v>99.985169805724439</v>
      </c>
      <c r="N356" s="49">
        <f t="shared" si="83"/>
        <v>99.985169805724439</v>
      </c>
      <c r="O356" s="49">
        <f t="shared" si="84"/>
        <v>100.05932077710217</v>
      </c>
      <c r="P356" s="49">
        <f t="shared" si="85"/>
        <v>100.02966038855108</v>
      </c>
      <c r="Q356" s="47">
        <v>3.42</v>
      </c>
      <c r="R356" s="47">
        <v>3.41</v>
      </c>
      <c r="S356" s="47">
        <v>3.41</v>
      </c>
      <c r="T356" s="47">
        <v>3.41</v>
      </c>
      <c r="U356" s="47">
        <v>3.41</v>
      </c>
      <c r="V356" s="47">
        <v>3.41</v>
      </c>
      <c r="W356" s="47">
        <v>3.41</v>
      </c>
      <c r="X356" s="47">
        <v>67.430000000000007</v>
      </c>
      <c r="Y356" s="47">
        <v>67.42</v>
      </c>
      <c r="Z356" s="47">
        <v>67.42</v>
      </c>
      <c r="AA356" s="47">
        <v>67.42</v>
      </c>
      <c r="AB356" s="47">
        <v>67.42</v>
      </c>
      <c r="AC356" s="47">
        <v>67.47</v>
      </c>
      <c r="AD356" s="47">
        <v>67.45</v>
      </c>
    </row>
    <row r="357" spans="1:30" x14ac:dyDescent="0.3">
      <c r="A357" s="3">
        <v>1942</v>
      </c>
      <c r="B357" s="4" t="s">
        <v>349</v>
      </c>
      <c r="C357" s="48">
        <f t="shared" si="72"/>
        <v>100</v>
      </c>
      <c r="D357" s="48">
        <f t="shared" si="73"/>
        <v>100</v>
      </c>
      <c r="E357" s="48">
        <f t="shared" si="74"/>
        <v>99.951876804619815</v>
      </c>
      <c r="F357" s="48">
        <f t="shared" si="75"/>
        <v>103.46487006737247</v>
      </c>
      <c r="G357" s="48">
        <f t="shared" si="76"/>
        <v>103.41674687199229</v>
      </c>
      <c r="H357" s="48">
        <f t="shared" si="77"/>
        <v>103.46487006737247</v>
      </c>
      <c r="I357" s="48">
        <f t="shared" si="78"/>
        <v>103.60923965351299</v>
      </c>
      <c r="J357" s="49">
        <f t="shared" si="79"/>
        <v>100</v>
      </c>
      <c r="K357" s="49">
        <f t="shared" si="80"/>
        <v>100.03875488311527</v>
      </c>
      <c r="L357" s="49">
        <f t="shared" si="81"/>
        <v>101.20140137657346</v>
      </c>
      <c r="M357" s="49">
        <f t="shared" si="82"/>
        <v>101.05568301606002</v>
      </c>
      <c r="N357" s="49">
        <f t="shared" si="83"/>
        <v>101.08823711787684</v>
      </c>
      <c r="O357" s="49">
        <f t="shared" si="84"/>
        <v>100.99987598437403</v>
      </c>
      <c r="P357" s="49">
        <f t="shared" si="85"/>
        <v>100.96887207788181</v>
      </c>
      <c r="Q357" s="47">
        <v>20.78</v>
      </c>
      <c r="R357" s="47">
        <v>20.78</v>
      </c>
      <c r="S357" s="47">
        <v>20.77</v>
      </c>
      <c r="T357" s="47">
        <v>21.5</v>
      </c>
      <c r="U357" s="47">
        <v>21.49</v>
      </c>
      <c r="V357" s="47">
        <v>21.5</v>
      </c>
      <c r="W357" s="47">
        <v>21.53</v>
      </c>
      <c r="X357" s="47">
        <v>645.08000000000004</v>
      </c>
      <c r="Y357" s="47">
        <v>645.33000000000004</v>
      </c>
      <c r="Z357" s="47">
        <v>652.83000000000004</v>
      </c>
      <c r="AA357" s="47">
        <v>651.89</v>
      </c>
      <c r="AB357" s="47">
        <v>652.1</v>
      </c>
      <c r="AC357" s="47">
        <v>651.53</v>
      </c>
      <c r="AD357" s="47">
        <v>651.33000000000004</v>
      </c>
    </row>
    <row r="358" spans="1:30" x14ac:dyDescent="0.3">
      <c r="A358" s="3">
        <v>1943</v>
      </c>
      <c r="B358" s="4" t="s">
        <v>350</v>
      </c>
      <c r="C358" s="48">
        <f t="shared" si="72"/>
        <v>100</v>
      </c>
      <c r="D358" s="48">
        <f t="shared" si="73"/>
        <v>100</v>
      </c>
      <c r="E358" s="48">
        <f t="shared" si="74"/>
        <v>100</v>
      </c>
      <c r="F358" s="48">
        <f t="shared" si="75"/>
        <v>100</v>
      </c>
      <c r="G358" s="48">
        <f t="shared" si="76"/>
        <v>100</v>
      </c>
      <c r="H358" s="48">
        <f t="shared" si="77"/>
        <v>100</v>
      </c>
      <c r="I358" s="48">
        <f t="shared" si="78"/>
        <v>100.23041474654377</v>
      </c>
      <c r="J358" s="49">
        <f t="shared" si="79"/>
        <v>100</v>
      </c>
      <c r="K358" s="49">
        <f t="shared" si="80"/>
        <v>100.00620270437909</v>
      </c>
      <c r="L358" s="49">
        <f t="shared" si="81"/>
        <v>100.48691229376008</v>
      </c>
      <c r="M358" s="49">
        <f t="shared" si="82"/>
        <v>100.46210147624365</v>
      </c>
      <c r="N358" s="49">
        <f t="shared" si="83"/>
        <v>100.46210147624365</v>
      </c>
      <c r="O358" s="49">
        <f t="shared" si="84"/>
        <v>100.47760823719142</v>
      </c>
      <c r="P358" s="49">
        <f t="shared" si="85"/>
        <v>100.46520282843319</v>
      </c>
      <c r="Q358" s="47">
        <v>8.68</v>
      </c>
      <c r="R358" s="47">
        <v>8.68</v>
      </c>
      <c r="S358" s="47">
        <v>8.68</v>
      </c>
      <c r="T358" s="47">
        <v>8.68</v>
      </c>
      <c r="U358" s="47">
        <v>8.68</v>
      </c>
      <c r="V358" s="47">
        <v>8.68</v>
      </c>
      <c r="W358" s="47">
        <v>8.6999999999999993</v>
      </c>
      <c r="X358" s="47">
        <v>322.44</v>
      </c>
      <c r="Y358" s="47">
        <v>322.45999999999998</v>
      </c>
      <c r="Z358" s="47">
        <v>324.01</v>
      </c>
      <c r="AA358" s="47">
        <v>323.93</v>
      </c>
      <c r="AB358" s="47">
        <v>323.93</v>
      </c>
      <c r="AC358" s="47">
        <v>323.98</v>
      </c>
      <c r="AD358" s="47">
        <v>323.94</v>
      </c>
    </row>
    <row r="359" spans="1:30" x14ac:dyDescent="0.3">
      <c r="A359" s="3">
        <v>2002</v>
      </c>
      <c r="B359" s="4" t="s">
        <v>351</v>
      </c>
      <c r="C359" s="48">
        <f t="shared" si="72"/>
        <v>100</v>
      </c>
      <c r="D359" s="48">
        <f t="shared" si="73"/>
        <v>100.5524861878453</v>
      </c>
      <c r="E359" s="48">
        <f t="shared" si="74"/>
        <v>101.65745856353591</v>
      </c>
      <c r="F359" s="48">
        <f t="shared" si="75"/>
        <v>101.65745856353591</v>
      </c>
      <c r="G359" s="48">
        <f t="shared" si="76"/>
        <v>117.67955801104972</v>
      </c>
      <c r="H359" s="48">
        <f t="shared" si="77"/>
        <v>117.67955801104972</v>
      </c>
      <c r="I359" s="48">
        <f t="shared" si="78"/>
        <v>117.67955801104972</v>
      </c>
      <c r="J359" s="49">
        <f t="shared" si="79"/>
        <v>100</v>
      </c>
      <c r="K359" s="49">
        <f t="shared" si="80"/>
        <v>100.59880239520959</v>
      </c>
      <c r="L359" s="49">
        <f t="shared" si="81"/>
        <v>103.59281437125749</v>
      </c>
      <c r="M359" s="49">
        <f t="shared" si="82"/>
        <v>102.99401197604791</v>
      </c>
      <c r="N359" s="49">
        <f t="shared" si="83"/>
        <v>104.19161676646706</v>
      </c>
      <c r="O359" s="49">
        <f t="shared" si="84"/>
        <v>104.79041916167665</v>
      </c>
      <c r="P359" s="49">
        <f t="shared" si="85"/>
        <v>104.79041916167665</v>
      </c>
      <c r="Q359" s="47">
        <v>1.81</v>
      </c>
      <c r="R359" s="47">
        <v>1.82</v>
      </c>
      <c r="S359" s="47">
        <v>1.84</v>
      </c>
      <c r="T359" s="47">
        <v>1.84</v>
      </c>
      <c r="U359" s="47">
        <v>2.13</v>
      </c>
      <c r="V359" s="47">
        <v>2.13</v>
      </c>
      <c r="W359" s="47">
        <v>2.13</v>
      </c>
      <c r="X359" s="47">
        <v>1.67</v>
      </c>
      <c r="Y359" s="47">
        <v>1.68</v>
      </c>
      <c r="Z359" s="47">
        <v>1.73</v>
      </c>
      <c r="AA359" s="47">
        <v>1.72</v>
      </c>
      <c r="AB359" s="47">
        <v>1.74</v>
      </c>
      <c r="AC359" s="47">
        <v>1.75</v>
      </c>
      <c r="AD359" s="47">
        <v>1.75</v>
      </c>
    </row>
    <row r="360" spans="1:30" x14ac:dyDescent="0.3">
      <c r="A360" s="3">
        <v>2003</v>
      </c>
      <c r="B360" s="4" t="s">
        <v>352</v>
      </c>
      <c r="C360" s="48">
        <f t="shared" si="72"/>
        <v>100</v>
      </c>
      <c r="D360" s="48">
        <f t="shared" si="73"/>
        <v>99.905482041587902</v>
      </c>
      <c r="E360" s="48">
        <f t="shared" si="74"/>
        <v>100.28355387523629</v>
      </c>
      <c r="F360" s="48">
        <f t="shared" si="75"/>
        <v>100.0945179584121</v>
      </c>
      <c r="G360" s="48">
        <f t="shared" si="76"/>
        <v>100.0945179584121</v>
      </c>
      <c r="H360" s="48">
        <f t="shared" si="77"/>
        <v>100.1890359168242</v>
      </c>
      <c r="I360" s="48">
        <f t="shared" si="78"/>
        <v>103.11909262759924</v>
      </c>
      <c r="J360" s="49">
        <f t="shared" si="79"/>
        <v>100</v>
      </c>
      <c r="K360" s="49">
        <f t="shared" si="80"/>
        <v>100.01112842198977</v>
      </c>
      <c r="L360" s="49">
        <f t="shared" si="81"/>
        <v>100.25595370576453</v>
      </c>
      <c r="M360" s="49">
        <f t="shared" si="82"/>
        <v>100.22256843979524</v>
      </c>
      <c r="N360" s="49">
        <f t="shared" si="83"/>
        <v>100.18918317382595</v>
      </c>
      <c r="O360" s="49">
        <f t="shared" si="84"/>
        <v>100.23369686178501</v>
      </c>
      <c r="P360" s="49">
        <f t="shared" si="85"/>
        <v>100.11128421989761</v>
      </c>
      <c r="Q360" s="47">
        <v>10.58</v>
      </c>
      <c r="R360" s="47">
        <v>10.57</v>
      </c>
      <c r="S360" s="47">
        <v>10.61</v>
      </c>
      <c r="T360" s="47">
        <v>10.59</v>
      </c>
      <c r="U360" s="47">
        <v>10.59</v>
      </c>
      <c r="V360" s="47">
        <v>10.6</v>
      </c>
      <c r="W360" s="47">
        <v>10.91</v>
      </c>
      <c r="X360" s="47">
        <v>89.86</v>
      </c>
      <c r="Y360" s="47">
        <v>89.87</v>
      </c>
      <c r="Z360" s="47">
        <v>90.09</v>
      </c>
      <c r="AA360" s="47">
        <v>90.06</v>
      </c>
      <c r="AB360" s="47">
        <v>90.03</v>
      </c>
      <c r="AC360" s="47">
        <v>90.07</v>
      </c>
      <c r="AD360" s="47">
        <v>89.96</v>
      </c>
    </row>
    <row r="361" spans="1:30" x14ac:dyDescent="0.3">
      <c r="A361" s="3">
        <v>2004</v>
      </c>
      <c r="B361" s="4" t="s">
        <v>353</v>
      </c>
      <c r="C361" s="48">
        <f t="shared" si="72"/>
        <v>100</v>
      </c>
      <c r="D361" s="48">
        <f t="shared" si="73"/>
        <v>98.648648648648646</v>
      </c>
      <c r="E361" s="48">
        <f t="shared" si="74"/>
        <v>275.67567567567568</v>
      </c>
      <c r="F361" s="48">
        <f t="shared" si="75"/>
        <v>275.67567567567568</v>
      </c>
      <c r="G361" s="48">
        <f t="shared" si="76"/>
        <v>275.67567567567568</v>
      </c>
      <c r="H361" s="48">
        <f t="shared" si="77"/>
        <v>275.67567567567568</v>
      </c>
      <c r="I361" s="48">
        <f t="shared" si="78"/>
        <v>283.7837837837838</v>
      </c>
      <c r="J361" s="49">
        <f t="shared" si="79"/>
        <v>100</v>
      </c>
      <c r="K361" s="49">
        <f t="shared" si="80"/>
        <v>100.0943841434639</v>
      </c>
      <c r="L361" s="49">
        <f t="shared" si="81"/>
        <v>165.66776781500704</v>
      </c>
      <c r="M361" s="49">
        <f t="shared" si="82"/>
        <v>165.66776781500704</v>
      </c>
      <c r="N361" s="49">
        <f t="shared" si="83"/>
        <v>165.66776781500704</v>
      </c>
      <c r="O361" s="49">
        <f t="shared" si="84"/>
        <v>165.52619159981126</v>
      </c>
      <c r="P361" s="49">
        <f t="shared" si="85"/>
        <v>165.54978763567721</v>
      </c>
      <c r="Q361" s="47">
        <v>0.74</v>
      </c>
      <c r="R361" s="47">
        <v>0.73</v>
      </c>
      <c r="S361" s="47">
        <v>2.04</v>
      </c>
      <c r="T361" s="47">
        <v>2.04</v>
      </c>
      <c r="U361" s="47">
        <v>2.04</v>
      </c>
      <c r="V361" s="47">
        <v>2.04</v>
      </c>
      <c r="W361" s="47">
        <v>2.1</v>
      </c>
      <c r="X361" s="47">
        <v>42.38</v>
      </c>
      <c r="Y361" s="47">
        <v>42.42</v>
      </c>
      <c r="Z361" s="47">
        <v>70.209999999999994</v>
      </c>
      <c r="AA361" s="47">
        <v>70.209999999999994</v>
      </c>
      <c r="AB361" s="47">
        <v>70.209999999999994</v>
      </c>
      <c r="AC361" s="47">
        <v>70.150000000000006</v>
      </c>
      <c r="AD361" s="47">
        <v>70.16</v>
      </c>
    </row>
    <row r="362" spans="1:30" x14ac:dyDescent="0.3">
      <c r="A362" s="3">
        <v>2011</v>
      </c>
      <c r="B362" s="4" t="s">
        <v>354</v>
      </c>
      <c r="C362" s="48">
        <f t="shared" si="72"/>
        <v>100</v>
      </c>
      <c r="D362" s="48">
        <f t="shared" si="73"/>
        <v>100</v>
      </c>
      <c r="E362" s="48">
        <f t="shared" si="74"/>
        <v>100.86580086580086</v>
      </c>
      <c r="F362" s="48">
        <f t="shared" si="75"/>
        <v>100.86580086580086</v>
      </c>
      <c r="G362" s="48">
        <f t="shared" si="76"/>
        <v>100.86580086580086</v>
      </c>
      <c r="H362" s="48">
        <f t="shared" si="77"/>
        <v>101.08225108225108</v>
      </c>
      <c r="I362" s="48">
        <f t="shared" si="78"/>
        <v>101.08225108225108</v>
      </c>
      <c r="J362" s="49">
        <f t="shared" si="79"/>
        <v>100</v>
      </c>
      <c r="K362" s="49">
        <f t="shared" si="80"/>
        <v>100.01779655665332</v>
      </c>
      <c r="L362" s="49">
        <f t="shared" si="81"/>
        <v>101.45386386208243</v>
      </c>
      <c r="M362" s="49">
        <f t="shared" si="82"/>
        <v>101.44037292397425</v>
      </c>
      <c r="N362" s="49">
        <f t="shared" si="83"/>
        <v>101.44094700644695</v>
      </c>
      <c r="O362" s="49">
        <f t="shared" si="84"/>
        <v>101.45759539815489</v>
      </c>
      <c r="P362" s="49">
        <f t="shared" si="85"/>
        <v>101.45903060433662</v>
      </c>
      <c r="Q362" s="47">
        <v>4.62</v>
      </c>
      <c r="R362" s="47">
        <v>4.62</v>
      </c>
      <c r="S362" s="47">
        <v>4.66</v>
      </c>
      <c r="T362" s="47">
        <v>4.66</v>
      </c>
      <c r="U362" s="47">
        <v>4.66</v>
      </c>
      <c r="V362" s="47">
        <v>4.67</v>
      </c>
      <c r="W362" s="47">
        <v>4.67</v>
      </c>
      <c r="X362" s="47">
        <v>3483.82</v>
      </c>
      <c r="Y362" s="47">
        <v>3484.44</v>
      </c>
      <c r="Z362" s="47">
        <v>3534.47</v>
      </c>
      <c r="AA362" s="47">
        <v>3534</v>
      </c>
      <c r="AB362" s="47">
        <v>3534.02</v>
      </c>
      <c r="AC362" s="47">
        <v>3534.6</v>
      </c>
      <c r="AD362" s="47">
        <v>3534.65</v>
      </c>
    </row>
    <row r="363" spans="1:30" x14ac:dyDescent="0.3">
      <c r="A363" s="3">
        <v>2012</v>
      </c>
      <c r="B363" s="4" t="s">
        <v>355</v>
      </c>
      <c r="C363" s="48">
        <f t="shared" si="72"/>
        <v>100</v>
      </c>
      <c r="D363" s="48">
        <f t="shared" si="73"/>
        <v>104.37733288089584</v>
      </c>
      <c r="E363" s="48">
        <f t="shared" si="74"/>
        <v>104.75059382422803</v>
      </c>
      <c r="F363" s="48">
        <f t="shared" si="75"/>
        <v>104.41126569392603</v>
      </c>
      <c r="G363" s="48">
        <f t="shared" si="76"/>
        <v>104.41126569392603</v>
      </c>
      <c r="H363" s="48">
        <f t="shared" si="77"/>
        <v>104.88632507634884</v>
      </c>
      <c r="I363" s="48">
        <f t="shared" si="78"/>
        <v>105.22565320665083</v>
      </c>
      <c r="J363" s="49">
        <f t="shared" si="79"/>
        <v>100</v>
      </c>
      <c r="K363" s="49">
        <f t="shared" si="80"/>
        <v>99.858038112290572</v>
      </c>
      <c r="L363" s="49">
        <f t="shared" si="81"/>
        <v>102.37498401330093</v>
      </c>
      <c r="M363" s="49">
        <f t="shared" si="82"/>
        <v>102.36475252589845</v>
      </c>
      <c r="N363" s="49">
        <f t="shared" si="83"/>
        <v>102.36603146182377</v>
      </c>
      <c r="O363" s="49">
        <f t="shared" si="84"/>
        <v>102.32510551221384</v>
      </c>
      <c r="P363" s="49">
        <f t="shared" si="85"/>
        <v>102.29057424223046</v>
      </c>
      <c r="Q363" s="47">
        <v>29.47</v>
      </c>
      <c r="R363" s="47">
        <v>30.76</v>
      </c>
      <c r="S363" s="47">
        <v>30.87</v>
      </c>
      <c r="T363" s="47">
        <v>30.77</v>
      </c>
      <c r="U363" s="47">
        <v>30.77</v>
      </c>
      <c r="V363" s="47">
        <v>30.91</v>
      </c>
      <c r="W363" s="47">
        <v>31.01</v>
      </c>
      <c r="X363" s="47">
        <v>781.9</v>
      </c>
      <c r="Y363" s="47">
        <v>780.79</v>
      </c>
      <c r="Z363" s="47">
        <v>800.47</v>
      </c>
      <c r="AA363" s="47">
        <v>800.39</v>
      </c>
      <c r="AB363" s="47">
        <v>800.4</v>
      </c>
      <c r="AC363" s="47">
        <v>800.08</v>
      </c>
      <c r="AD363" s="47">
        <v>799.81</v>
      </c>
    </row>
    <row r="364" spans="1:30" x14ac:dyDescent="0.3">
      <c r="A364" s="3">
        <v>2014</v>
      </c>
      <c r="B364" s="4" t="s">
        <v>356</v>
      </c>
      <c r="C364" s="48">
        <f t="shared" si="72"/>
        <v>100</v>
      </c>
      <c r="D364" s="48">
        <f t="shared" si="73"/>
        <v>100</v>
      </c>
      <c r="E364" s="48">
        <f t="shared" si="74"/>
        <v>100</v>
      </c>
      <c r="F364" s="48">
        <f t="shared" si="75"/>
        <v>100</v>
      </c>
      <c r="G364" s="48">
        <f t="shared" si="76"/>
        <v>100</v>
      </c>
      <c r="H364" s="48">
        <f t="shared" si="77"/>
        <v>100</v>
      </c>
      <c r="I364" s="48">
        <f t="shared" si="78"/>
        <v>100</v>
      </c>
      <c r="J364" s="49">
        <f t="shared" si="79"/>
        <v>100</v>
      </c>
      <c r="K364" s="49">
        <f t="shared" si="80"/>
        <v>100.01868111339435</v>
      </c>
      <c r="L364" s="49">
        <f t="shared" si="81"/>
        <v>128.02167009153746</v>
      </c>
      <c r="M364" s="49">
        <f t="shared" si="82"/>
        <v>128.00298897814309</v>
      </c>
      <c r="N364" s="49">
        <f t="shared" si="83"/>
        <v>128.02167009153746</v>
      </c>
      <c r="O364" s="49">
        <f t="shared" si="84"/>
        <v>128.04035120493182</v>
      </c>
      <c r="P364" s="49">
        <f t="shared" si="85"/>
        <v>128.02167009153746</v>
      </c>
      <c r="Q364" s="47">
        <v>2.04</v>
      </c>
      <c r="R364" s="47">
        <v>2.04</v>
      </c>
      <c r="S364" s="47">
        <v>2.04</v>
      </c>
      <c r="T364" s="47">
        <v>2.04</v>
      </c>
      <c r="U364" s="47">
        <v>2.04</v>
      </c>
      <c r="V364" s="47">
        <v>2.04</v>
      </c>
      <c r="W364" s="47">
        <v>2.04</v>
      </c>
      <c r="X364" s="47">
        <v>53.53</v>
      </c>
      <c r="Y364" s="47">
        <v>53.54</v>
      </c>
      <c r="Z364" s="47">
        <v>68.53</v>
      </c>
      <c r="AA364" s="47">
        <v>68.52</v>
      </c>
      <c r="AB364" s="47">
        <v>68.53</v>
      </c>
      <c r="AC364" s="47">
        <v>68.540000000000006</v>
      </c>
      <c r="AD364" s="47">
        <v>68.53</v>
      </c>
    </row>
    <row r="365" spans="1:30" x14ac:dyDescent="0.3">
      <c r="A365" s="3">
        <v>2015</v>
      </c>
      <c r="B365" s="4" t="s">
        <v>357</v>
      </c>
      <c r="C365" s="48">
        <f t="shared" si="72"/>
        <v>100</v>
      </c>
      <c r="D365" s="48">
        <f t="shared" si="73"/>
        <v>99.159663865546221</v>
      </c>
      <c r="E365" s="48">
        <f t="shared" si="74"/>
        <v>109.24369747899161</v>
      </c>
      <c r="F365" s="48">
        <f t="shared" si="75"/>
        <v>106.72268907563026</v>
      </c>
      <c r="G365" s="48">
        <f t="shared" si="76"/>
        <v>106.72268907563026</v>
      </c>
      <c r="H365" s="48">
        <f t="shared" si="77"/>
        <v>106.72268907563026</v>
      </c>
      <c r="I365" s="48">
        <f t="shared" si="78"/>
        <v>106.72268907563026</v>
      </c>
      <c r="J365" s="49">
        <f t="shared" si="79"/>
        <v>100</v>
      </c>
      <c r="K365" s="49">
        <f t="shared" si="80"/>
        <v>100.09208103130756</v>
      </c>
      <c r="L365" s="49">
        <f t="shared" si="81"/>
        <v>111.23388581952119</v>
      </c>
      <c r="M365" s="49">
        <f t="shared" si="82"/>
        <v>111.32596685082873</v>
      </c>
      <c r="N365" s="49">
        <f t="shared" si="83"/>
        <v>111.32596685082873</v>
      </c>
      <c r="O365" s="49">
        <f t="shared" si="84"/>
        <v>111.32596685082873</v>
      </c>
      <c r="P365" s="49">
        <f t="shared" si="85"/>
        <v>111.23388581952119</v>
      </c>
      <c r="Q365" s="47">
        <v>1.19</v>
      </c>
      <c r="R365" s="47">
        <v>1.18</v>
      </c>
      <c r="S365" s="47">
        <v>1.3</v>
      </c>
      <c r="T365" s="47">
        <v>1.27</v>
      </c>
      <c r="U365" s="47">
        <v>1.27</v>
      </c>
      <c r="V365" s="47">
        <v>1.27</v>
      </c>
      <c r="W365" s="47">
        <v>1.27</v>
      </c>
      <c r="X365" s="47">
        <v>10.86</v>
      </c>
      <c r="Y365" s="47">
        <v>10.87</v>
      </c>
      <c r="Z365" s="47">
        <v>12.08</v>
      </c>
      <c r="AA365" s="47">
        <v>12.09</v>
      </c>
      <c r="AB365" s="47">
        <v>12.09</v>
      </c>
      <c r="AC365" s="47">
        <v>12.09</v>
      </c>
      <c r="AD365" s="47">
        <v>12.08</v>
      </c>
    </row>
    <row r="366" spans="1:30" x14ac:dyDescent="0.3">
      <c r="A366" s="3">
        <v>2017</v>
      </c>
      <c r="B366" s="4" t="s">
        <v>358</v>
      </c>
      <c r="C366" s="48">
        <f t="shared" si="72"/>
        <v>100.00000000000001</v>
      </c>
      <c r="D366" s="48">
        <f t="shared" si="73"/>
        <v>100.00000000000001</v>
      </c>
      <c r="E366" s="48">
        <f t="shared" si="74"/>
        <v>100.00000000000001</v>
      </c>
      <c r="F366" s="48">
        <f t="shared" si="75"/>
        <v>100.00000000000001</v>
      </c>
      <c r="G366" s="48">
        <f t="shared" si="76"/>
        <v>100.00000000000001</v>
      </c>
      <c r="H366" s="48">
        <f t="shared" si="77"/>
        <v>100.36231884057972</v>
      </c>
      <c r="I366" s="48">
        <f t="shared" si="78"/>
        <v>100.36231884057972</v>
      </c>
      <c r="J366" s="49">
        <f t="shared" si="79"/>
        <v>100</v>
      </c>
      <c r="K366" s="49">
        <f t="shared" si="80"/>
        <v>99.906200168839703</v>
      </c>
      <c r="L366" s="49">
        <f t="shared" si="81"/>
        <v>116.668229997186</v>
      </c>
      <c r="M366" s="49">
        <f t="shared" si="82"/>
        <v>116.65885001406997</v>
      </c>
      <c r="N366" s="49">
        <f t="shared" si="83"/>
        <v>116.668229997186</v>
      </c>
      <c r="O366" s="49">
        <f t="shared" si="84"/>
        <v>116.74326986211425</v>
      </c>
      <c r="P366" s="49">
        <f t="shared" si="85"/>
        <v>116.64009004783792</v>
      </c>
      <c r="Q366" s="47">
        <v>2.76</v>
      </c>
      <c r="R366" s="47">
        <v>2.76</v>
      </c>
      <c r="S366" s="47">
        <v>2.76</v>
      </c>
      <c r="T366" s="47">
        <v>2.76</v>
      </c>
      <c r="U366" s="47">
        <v>2.76</v>
      </c>
      <c r="V366" s="47">
        <v>2.77</v>
      </c>
      <c r="W366" s="47">
        <v>2.77</v>
      </c>
      <c r="X366" s="47">
        <v>106.61</v>
      </c>
      <c r="Y366" s="47">
        <v>106.51</v>
      </c>
      <c r="Z366" s="47">
        <v>124.38</v>
      </c>
      <c r="AA366" s="47">
        <v>124.37</v>
      </c>
      <c r="AB366" s="47">
        <v>124.38</v>
      </c>
      <c r="AC366" s="47">
        <v>124.46</v>
      </c>
      <c r="AD366" s="47">
        <v>124.35</v>
      </c>
    </row>
    <row r="367" spans="1:30" x14ac:dyDescent="0.3">
      <c r="A367" s="3">
        <v>2018</v>
      </c>
      <c r="B367" s="4" t="s">
        <v>359</v>
      </c>
      <c r="C367" s="48">
        <f t="shared" si="72"/>
        <v>100</v>
      </c>
      <c r="D367" s="48">
        <f t="shared" si="73"/>
        <v>101.21951219512195</v>
      </c>
      <c r="E367" s="48">
        <f t="shared" si="74"/>
        <v>100</v>
      </c>
      <c r="F367" s="48">
        <f t="shared" si="75"/>
        <v>100.60975609756098</v>
      </c>
      <c r="G367" s="48">
        <f t="shared" si="76"/>
        <v>100.60975609756098</v>
      </c>
      <c r="H367" s="48">
        <f t="shared" si="77"/>
        <v>100</v>
      </c>
      <c r="I367" s="48">
        <f t="shared" si="78"/>
        <v>100</v>
      </c>
      <c r="J367" s="49">
        <f t="shared" si="79"/>
        <v>100</v>
      </c>
      <c r="K367" s="49">
        <f t="shared" si="80"/>
        <v>100</v>
      </c>
      <c r="L367" s="49">
        <f t="shared" si="81"/>
        <v>116.31701631701631</v>
      </c>
      <c r="M367" s="49">
        <f t="shared" si="82"/>
        <v>117.13286713286715</v>
      </c>
      <c r="N367" s="49">
        <f t="shared" si="83"/>
        <v>116.31701631701631</v>
      </c>
      <c r="O367" s="49">
        <f t="shared" si="84"/>
        <v>116.20046620046621</v>
      </c>
      <c r="P367" s="49">
        <f t="shared" si="85"/>
        <v>116.20046620046621</v>
      </c>
      <c r="Q367" s="47">
        <v>1.64</v>
      </c>
      <c r="R367" s="47">
        <v>1.66</v>
      </c>
      <c r="S367" s="47">
        <v>1.64</v>
      </c>
      <c r="T367" s="47">
        <v>1.65</v>
      </c>
      <c r="U367" s="47">
        <v>1.65</v>
      </c>
      <c r="V367" s="47">
        <v>1.64</v>
      </c>
      <c r="W367" s="47">
        <v>1.64</v>
      </c>
      <c r="X367" s="47">
        <v>8.58</v>
      </c>
      <c r="Y367" s="47">
        <v>8.58</v>
      </c>
      <c r="Z367" s="47">
        <v>9.98</v>
      </c>
      <c r="AA367" s="47">
        <v>10.050000000000001</v>
      </c>
      <c r="AB367" s="47">
        <v>9.98</v>
      </c>
      <c r="AC367" s="47">
        <v>9.9700000000000006</v>
      </c>
      <c r="AD367" s="47">
        <v>9.9700000000000006</v>
      </c>
    </row>
    <row r="368" spans="1:30" x14ac:dyDescent="0.3">
      <c r="A368" s="3">
        <v>2019</v>
      </c>
      <c r="B368" s="4" t="s">
        <v>360</v>
      </c>
      <c r="C368" s="48">
        <f t="shared" si="72"/>
        <v>100</v>
      </c>
      <c r="D368" s="48">
        <f t="shared" si="73"/>
        <v>100</v>
      </c>
      <c r="E368" s="48">
        <f t="shared" si="74"/>
        <v>100</v>
      </c>
      <c r="F368" s="48">
        <f t="shared" si="75"/>
        <v>100</v>
      </c>
      <c r="G368" s="48">
        <f t="shared" si="76"/>
        <v>98.684210526315795</v>
      </c>
      <c r="H368" s="48">
        <f t="shared" si="77"/>
        <v>98.684210526315795</v>
      </c>
      <c r="I368" s="48">
        <f t="shared" si="78"/>
        <v>98.684210526315795</v>
      </c>
      <c r="J368" s="49">
        <f t="shared" si="79"/>
        <v>100</v>
      </c>
      <c r="K368" s="49">
        <f t="shared" si="80"/>
        <v>100</v>
      </c>
      <c r="L368" s="49">
        <f t="shared" si="81"/>
        <v>115.83710407239819</v>
      </c>
      <c r="M368" s="49">
        <f t="shared" si="82"/>
        <v>115.83710407239819</v>
      </c>
      <c r="N368" s="49">
        <f t="shared" si="83"/>
        <v>115.83710407239819</v>
      </c>
      <c r="O368" s="49">
        <f t="shared" si="84"/>
        <v>115.83710407239819</v>
      </c>
      <c r="P368" s="49">
        <f t="shared" si="85"/>
        <v>115.83710407239819</v>
      </c>
      <c r="Q368" s="47">
        <v>0.76</v>
      </c>
      <c r="R368" s="47">
        <v>0.76</v>
      </c>
      <c r="S368" s="47">
        <v>0.76</v>
      </c>
      <c r="T368" s="47">
        <v>0.76</v>
      </c>
      <c r="U368" s="47">
        <v>0.75</v>
      </c>
      <c r="V368" s="47">
        <v>0.75</v>
      </c>
      <c r="W368" s="47">
        <v>0.75</v>
      </c>
      <c r="X368" s="47">
        <v>4.42</v>
      </c>
      <c r="Y368" s="47">
        <v>4.42</v>
      </c>
      <c r="Z368" s="47">
        <v>5.12</v>
      </c>
      <c r="AA368" s="47">
        <v>5.12</v>
      </c>
      <c r="AB368" s="47">
        <v>5.12</v>
      </c>
      <c r="AC368" s="47">
        <v>5.12</v>
      </c>
      <c r="AD368" s="47">
        <v>5.12</v>
      </c>
    </row>
    <row r="369" spans="1:30" x14ac:dyDescent="0.3">
      <c r="A369" s="3">
        <v>2020</v>
      </c>
      <c r="B369" s="4" t="s">
        <v>361</v>
      </c>
      <c r="C369" s="48">
        <f t="shared" si="72"/>
        <v>100</v>
      </c>
      <c r="D369" s="48">
        <f t="shared" si="73"/>
        <v>100</v>
      </c>
      <c r="E369" s="48">
        <f t="shared" si="74"/>
        <v>106.76258992805755</v>
      </c>
      <c r="F369" s="48">
        <f t="shared" si="75"/>
        <v>106.54676258992805</v>
      </c>
      <c r="G369" s="48">
        <f t="shared" si="76"/>
        <v>108.84892086330935</v>
      </c>
      <c r="H369" s="48">
        <f t="shared" si="77"/>
        <v>108.77697841726618</v>
      </c>
      <c r="I369" s="48">
        <f t="shared" si="78"/>
        <v>108.92086330935251</v>
      </c>
      <c r="J369" s="49">
        <f t="shared" si="79"/>
        <v>100</v>
      </c>
      <c r="K369" s="49">
        <f t="shared" si="80"/>
        <v>100.03151976085653</v>
      </c>
      <c r="L369" s="49">
        <f t="shared" si="81"/>
        <v>102.71069943366108</v>
      </c>
      <c r="M369" s="49">
        <f t="shared" si="82"/>
        <v>102.64867667842726</v>
      </c>
      <c r="N369" s="49">
        <f t="shared" si="83"/>
        <v>102.63749224715559</v>
      </c>
      <c r="O369" s="49">
        <f t="shared" si="84"/>
        <v>102.64867667842726</v>
      </c>
      <c r="P369" s="49">
        <f t="shared" si="85"/>
        <v>102.64257607955182</v>
      </c>
      <c r="Q369" s="47">
        <v>13.9</v>
      </c>
      <c r="R369" s="47">
        <v>13.9</v>
      </c>
      <c r="S369" s="47">
        <v>14.84</v>
      </c>
      <c r="T369" s="47">
        <v>14.81</v>
      </c>
      <c r="U369" s="47">
        <v>15.13</v>
      </c>
      <c r="V369" s="47">
        <v>15.12</v>
      </c>
      <c r="W369" s="47">
        <v>15.14</v>
      </c>
      <c r="X369" s="47">
        <v>983.51</v>
      </c>
      <c r="Y369" s="47">
        <v>983.82</v>
      </c>
      <c r="Z369" s="47">
        <v>1010.17</v>
      </c>
      <c r="AA369" s="47">
        <v>1009.56</v>
      </c>
      <c r="AB369" s="47">
        <v>1009.45</v>
      </c>
      <c r="AC369" s="47">
        <v>1009.56</v>
      </c>
      <c r="AD369" s="47">
        <v>1009.5</v>
      </c>
    </row>
    <row r="370" spans="1:30" x14ac:dyDescent="0.3">
      <c r="A370" s="3">
        <v>2021</v>
      </c>
      <c r="B370" s="4" t="s">
        <v>362</v>
      </c>
      <c r="C370" s="48">
        <f t="shared" si="72"/>
        <v>100</v>
      </c>
      <c r="D370" s="48">
        <f t="shared" si="73"/>
        <v>99.904671115347952</v>
      </c>
      <c r="E370" s="48">
        <f t="shared" si="74"/>
        <v>102.66920877025738</v>
      </c>
      <c r="F370" s="48">
        <f t="shared" si="75"/>
        <v>102.76453765490943</v>
      </c>
      <c r="G370" s="48">
        <f t="shared" si="76"/>
        <v>102.95519542421353</v>
      </c>
      <c r="H370" s="48">
        <f t="shared" si="77"/>
        <v>101.04861773117254</v>
      </c>
      <c r="I370" s="48">
        <f t="shared" si="78"/>
        <v>101.14394661582459</v>
      </c>
      <c r="J370" s="49">
        <f t="shared" si="79"/>
        <v>100</v>
      </c>
      <c r="K370" s="49">
        <f t="shared" si="80"/>
        <v>100.03581453580382</v>
      </c>
      <c r="L370" s="49">
        <f t="shared" si="81"/>
        <v>99.861945678226292</v>
      </c>
      <c r="M370" s="49">
        <f t="shared" si="82"/>
        <v>99.894699142593893</v>
      </c>
      <c r="N370" s="49">
        <f t="shared" si="83"/>
        <v>99.892556392588531</v>
      </c>
      <c r="O370" s="49">
        <f t="shared" si="84"/>
        <v>99.865925071093386</v>
      </c>
      <c r="P370" s="49">
        <f t="shared" si="85"/>
        <v>99.865925071093386</v>
      </c>
      <c r="Q370" s="47">
        <v>10.49</v>
      </c>
      <c r="R370" s="47">
        <v>10.48</v>
      </c>
      <c r="S370" s="47">
        <v>10.77</v>
      </c>
      <c r="T370" s="47">
        <v>10.78</v>
      </c>
      <c r="U370" s="47">
        <v>10.8</v>
      </c>
      <c r="V370" s="47">
        <v>10.6</v>
      </c>
      <c r="W370" s="47">
        <v>10.61</v>
      </c>
      <c r="X370" s="47">
        <v>3266.83</v>
      </c>
      <c r="Y370" s="47">
        <v>3268</v>
      </c>
      <c r="Z370" s="47">
        <v>3262.32</v>
      </c>
      <c r="AA370" s="47">
        <v>3263.39</v>
      </c>
      <c r="AB370" s="47">
        <v>3263.32</v>
      </c>
      <c r="AC370" s="47">
        <v>3262.45</v>
      </c>
      <c r="AD370" s="47">
        <v>3262.45</v>
      </c>
    </row>
    <row r="371" spans="1:30" x14ac:dyDescent="0.3">
      <c r="A371" s="3">
        <v>2022</v>
      </c>
      <c r="B371" s="4" t="s">
        <v>363</v>
      </c>
      <c r="C371" s="48">
        <f t="shared" si="72"/>
        <v>100</v>
      </c>
      <c r="D371" s="48">
        <f t="shared" si="73"/>
        <v>100</v>
      </c>
      <c r="E371" s="48">
        <f t="shared" si="74"/>
        <v>100.65573770491804</v>
      </c>
      <c r="F371" s="48">
        <f t="shared" si="75"/>
        <v>100.98360655737706</v>
      </c>
      <c r="G371" s="48">
        <f t="shared" si="76"/>
        <v>100.65573770491804</v>
      </c>
      <c r="H371" s="48">
        <f t="shared" si="77"/>
        <v>101.31147540983608</v>
      </c>
      <c r="I371" s="48">
        <f t="shared" si="78"/>
        <v>101.63934426229508</v>
      </c>
      <c r="J371" s="49">
        <f t="shared" si="79"/>
        <v>100</v>
      </c>
      <c r="K371" s="49">
        <f t="shared" si="80"/>
        <v>100.00954593184206</v>
      </c>
      <c r="L371" s="49">
        <f t="shared" si="81"/>
        <v>104.48976994304262</v>
      </c>
      <c r="M371" s="49">
        <f t="shared" si="82"/>
        <v>104.48976994304262</v>
      </c>
      <c r="N371" s="49">
        <f t="shared" si="83"/>
        <v>104.50249785216535</v>
      </c>
      <c r="O371" s="49">
        <f t="shared" si="84"/>
        <v>105.28844624049385</v>
      </c>
      <c r="P371" s="49">
        <f t="shared" si="85"/>
        <v>105.28208228593249</v>
      </c>
      <c r="Q371" s="47">
        <v>3.05</v>
      </c>
      <c r="R371" s="47">
        <v>3.05</v>
      </c>
      <c r="S371" s="47">
        <v>3.07</v>
      </c>
      <c r="T371" s="47">
        <v>3.08</v>
      </c>
      <c r="U371" s="47">
        <v>3.07</v>
      </c>
      <c r="V371" s="47">
        <v>3.09</v>
      </c>
      <c r="W371" s="47">
        <v>3.1</v>
      </c>
      <c r="X371" s="47">
        <v>314.27</v>
      </c>
      <c r="Y371" s="47">
        <v>314.3</v>
      </c>
      <c r="Z371" s="47">
        <v>328.38</v>
      </c>
      <c r="AA371" s="47">
        <v>328.38</v>
      </c>
      <c r="AB371" s="47">
        <v>328.42</v>
      </c>
      <c r="AC371" s="47">
        <v>330.89</v>
      </c>
      <c r="AD371" s="47">
        <v>330.87</v>
      </c>
    </row>
    <row r="372" spans="1:30" x14ac:dyDescent="0.3">
      <c r="A372" s="3">
        <v>2023</v>
      </c>
      <c r="B372" s="4" t="s">
        <v>364</v>
      </c>
      <c r="C372" s="48">
        <f t="shared" si="72"/>
        <v>100</v>
      </c>
      <c r="D372" s="48">
        <f t="shared" si="73"/>
        <v>100</v>
      </c>
      <c r="E372" s="48">
        <f t="shared" si="74"/>
        <v>106</v>
      </c>
      <c r="F372" s="48">
        <f t="shared" si="75"/>
        <v>106</v>
      </c>
      <c r="G372" s="48">
        <f t="shared" si="76"/>
        <v>106</v>
      </c>
      <c r="H372" s="48">
        <f t="shared" si="77"/>
        <v>107</v>
      </c>
      <c r="I372" s="48">
        <f t="shared" si="78"/>
        <v>107</v>
      </c>
      <c r="J372" s="49">
        <f t="shared" si="79"/>
        <v>100</v>
      </c>
      <c r="K372" s="49">
        <f t="shared" si="80"/>
        <v>100</v>
      </c>
      <c r="L372" s="49">
        <f t="shared" si="81"/>
        <v>112.71517996870111</v>
      </c>
      <c r="M372" s="49">
        <f t="shared" si="82"/>
        <v>112.75430359937403</v>
      </c>
      <c r="N372" s="49">
        <f t="shared" si="83"/>
        <v>112.75430359937403</v>
      </c>
      <c r="O372" s="49">
        <f t="shared" si="84"/>
        <v>113.81064162754303</v>
      </c>
      <c r="P372" s="49">
        <f t="shared" si="85"/>
        <v>113.81064162754303</v>
      </c>
      <c r="Q372" s="47">
        <v>1</v>
      </c>
      <c r="R372" s="47">
        <v>1</v>
      </c>
      <c r="S372" s="47">
        <v>1.06</v>
      </c>
      <c r="T372" s="47">
        <v>1.06</v>
      </c>
      <c r="U372" s="47">
        <v>1.06</v>
      </c>
      <c r="V372" s="47">
        <v>1.07</v>
      </c>
      <c r="W372" s="47">
        <v>1.07</v>
      </c>
      <c r="X372" s="47">
        <v>25.56</v>
      </c>
      <c r="Y372" s="47">
        <v>25.56</v>
      </c>
      <c r="Z372" s="47">
        <v>28.81</v>
      </c>
      <c r="AA372" s="47">
        <v>28.82</v>
      </c>
      <c r="AB372" s="47">
        <v>28.82</v>
      </c>
      <c r="AC372" s="47">
        <v>29.09</v>
      </c>
      <c r="AD372" s="47">
        <v>29.09</v>
      </c>
    </row>
    <row r="373" spans="1:30" x14ac:dyDescent="0.3">
      <c r="A373" s="3">
        <v>2024</v>
      </c>
      <c r="B373" s="4" t="s">
        <v>365</v>
      </c>
      <c r="C373" s="48">
        <f t="shared" si="72"/>
        <v>100</v>
      </c>
      <c r="D373" s="48">
        <f t="shared" si="73"/>
        <v>100</v>
      </c>
      <c r="E373" s="48">
        <f t="shared" si="74"/>
        <v>100.93457943925233</v>
      </c>
      <c r="F373" s="48">
        <f t="shared" si="75"/>
        <v>100</v>
      </c>
      <c r="G373" s="48">
        <f t="shared" si="76"/>
        <v>100</v>
      </c>
      <c r="H373" s="48">
        <f t="shared" si="77"/>
        <v>100</v>
      </c>
      <c r="I373" s="48">
        <f t="shared" si="78"/>
        <v>100</v>
      </c>
      <c r="J373" s="49">
        <f t="shared" si="79"/>
        <v>100</v>
      </c>
      <c r="K373" s="49">
        <f t="shared" si="80"/>
        <v>100.07418397626112</v>
      </c>
      <c r="L373" s="49">
        <f t="shared" si="81"/>
        <v>106.97329376854599</v>
      </c>
      <c r="M373" s="49">
        <f t="shared" si="82"/>
        <v>106.97329376854599</v>
      </c>
      <c r="N373" s="49">
        <f t="shared" si="83"/>
        <v>106.97329376854599</v>
      </c>
      <c r="O373" s="49">
        <f t="shared" si="84"/>
        <v>107.56676557863501</v>
      </c>
      <c r="P373" s="49">
        <f t="shared" si="85"/>
        <v>107.71513353115726</v>
      </c>
      <c r="Q373" s="47">
        <v>1.07</v>
      </c>
      <c r="R373" s="47">
        <v>1.07</v>
      </c>
      <c r="S373" s="47">
        <v>1.08</v>
      </c>
      <c r="T373" s="47">
        <v>1.07</v>
      </c>
      <c r="U373" s="47">
        <v>1.07</v>
      </c>
      <c r="V373" s="47">
        <v>1.07</v>
      </c>
      <c r="W373" s="47">
        <v>1.07</v>
      </c>
      <c r="X373" s="47">
        <v>13.48</v>
      </c>
      <c r="Y373" s="47">
        <v>13.49</v>
      </c>
      <c r="Z373" s="47">
        <v>14.42</v>
      </c>
      <c r="AA373" s="47">
        <v>14.42</v>
      </c>
      <c r="AB373" s="47">
        <v>14.42</v>
      </c>
      <c r="AC373" s="47">
        <v>14.5</v>
      </c>
      <c r="AD373" s="47">
        <v>14.52</v>
      </c>
    </row>
    <row r="374" spans="1:30" x14ac:dyDescent="0.3">
      <c r="A374" s="3">
        <v>2025</v>
      </c>
      <c r="B374" s="4" t="s">
        <v>366</v>
      </c>
      <c r="C374" s="48">
        <f t="shared" si="72"/>
        <v>100</v>
      </c>
      <c r="D374" s="48">
        <f t="shared" si="73"/>
        <v>105.1998700032499</v>
      </c>
      <c r="E374" s="48">
        <f t="shared" si="74"/>
        <v>105.32986675333116</v>
      </c>
      <c r="F374" s="48">
        <f t="shared" si="75"/>
        <v>106.2398440038999</v>
      </c>
      <c r="G374" s="48">
        <f t="shared" si="76"/>
        <v>106.2398440038999</v>
      </c>
      <c r="H374" s="48">
        <f t="shared" si="77"/>
        <v>106.2398440038999</v>
      </c>
      <c r="I374" s="48">
        <f t="shared" si="78"/>
        <v>106.49983750406241</v>
      </c>
      <c r="J374" s="49">
        <f t="shared" si="79"/>
        <v>100</v>
      </c>
      <c r="K374" s="49">
        <f t="shared" si="80"/>
        <v>99.142149299524789</v>
      </c>
      <c r="L374" s="49">
        <f t="shared" si="81"/>
        <v>99.142149299524789</v>
      </c>
      <c r="M374" s="49">
        <f t="shared" si="82"/>
        <v>99.113936326847281</v>
      </c>
      <c r="N374" s="49">
        <f t="shared" si="83"/>
        <v>99.113936326847281</v>
      </c>
      <c r="O374" s="49">
        <f t="shared" si="84"/>
        <v>99.116581293035807</v>
      </c>
      <c r="P374" s="49">
        <f t="shared" si="85"/>
        <v>99.100711495904704</v>
      </c>
      <c r="Q374" s="47">
        <v>30.77</v>
      </c>
      <c r="R374" s="47">
        <v>32.369999999999997</v>
      </c>
      <c r="S374" s="47">
        <v>32.409999999999997</v>
      </c>
      <c r="T374" s="47">
        <v>32.69</v>
      </c>
      <c r="U374" s="47">
        <v>32.69</v>
      </c>
      <c r="V374" s="47">
        <v>32.69</v>
      </c>
      <c r="W374" s="47">
        <v>32.770000000000003</v>
      </c>
      <c r="X374" s="47">
        <v>1134.23</v>
      </c>
      <c r="Y374" s="47">
        <v>1124.5</v>
      </c>
      <c r="Z374" s="47">
        <v>1124.5</v>
      </c>
      <c r="AA374" s="47">
        <v>1124.18</v>
      </c>
      <c r="AB374" s="47">
        <v>1124.18</v>
      </c>
      <c r="AC374" s="47">
        <v>1124.21</v>
      </c>
      <c r="AD374" s="47">
        <v>1124.03</v>
      </c>
    </row>
    <row r="375" spans="1:30" x14ac:dyDescent="0.3">
      <c r="A375" s="3">
        <v>2027</v>
      </c>
      <c r="B375" s="4" t="s">
        <v>367</v>
      </c>
      <c r="C375" s="48">
        <f t="shared" si="72"/>
        <v>100</v>
      </c>
      <c r="D375" s="48">
        <f t="shared" si="73"/>
        <v>100</v>
      </c>
      <c r="E375" s="48">
        <f t="shared" si="74"/>
        <v>113.29211746522411</v>
      </c>
      <c r="F375" s="48">
        <f t="shared" si="75"/>
        <v>113.29211746522411</v>
      </c>
      <c r="G375" s="48">
        <f t="shared" si="76"/>
        <v>113.4466769706337</v>
      </c>
      <c r="H375" s="48">
        <f t="shared" si="77"/>
        <v>113.75579598145286</v>
      </c>
      <c r="I375" s="48">
        <f t="shared" si="78"/>
        <v>113.75579598145286</v>
      </c>
      <c r="J375" s="49">
        <f t="shared" si="79"/>
        <v>100</v>
      </c>
      <c r="K375" s="49">
        <f t="shared" si="80"/>
        <v>100.02945841830953</v>
      </c>
      <c r="L375" s="49">
        <f t="shared" si="81"/>
        <v>97.894856106956723</v>
      </c>
      <c r="M375" s="49">
        <f t="shared" si="82"/>
        <v>97.897122139134368</v>
      </c>
      <c r="N375" s="49">
        <f t="shared" si="83"/>
        <v>97.878993881713114</v>
      </c>
      <c r="O375" s="49">
        <f t="shared" si="84"/>
        <v>97.919782460910938</v>
      </c>
      <c r="P375" s="49">
        <f t="shared" si="85"/>
        <v>97.919782460910938</v>
      </c>
      <c r="Q375" s="47">
        <v>6.47</v>
      </c>
      <c r="R375" s="47">
        <v>6.47</v>
      </c>
      <c r="S375" s="47">
        <v>7.33</v>
      </c>
      <c r="T375" s="47">
        <v>7.33</v>
      </c>
      <c r="U375" s="47">
        <v>7.34</v>
      </c>
      <c r="V375" s="47">
        <v>7.36</v>
      </c>
      <c r="W375" s="47">
        <v>7.36</v>
      </c>
      <c r="X375" s="47">
        <v>441.3</v>
      </c>
      <c r="Y375" s="47">
        <v>441.43</v>
      </c>
      <c r="Z375" s="47">
        <v>432.01</v>
      </c>
      <c r="AA375" s="47">
        <v>432.02</v>
      </c>
      <c r="AB375" s="47">
        <v>431.94</v>
      </c>
      <c r="AC375" s="47">
        <v>432.12</v>
      </c>
      <c r="AD375" s="47">
        <v>432.12</v>
      </c>
    </row>
    <row r="376" spans="1:30" x14ac:dyDescent="0.3">
      <c r="A376" s="3">
        <v>2028</v>
      </c>
      <c r="B376" s="4" t="s">
        <v>368</v>
      </c>
      <c r="C376" s="48">
        <f t="shared" si="72"/>
        <v>100</v>
      </c>
      <c r="D376" s="48">
        <f t="shared" si="73"/>
        <v>100</v>
      </c>
      <c r="E376" s="48">
        <f t="shared" si="74"/>
        <v>104.16666666666667</v>
      </c>
      <c r="F376" s="48">
        <f t="shared" si="75"/>
        <v>104.16666666666667</v>
      </c>
      <c r="G376" s="48">
        <f t="shared" si="76"/>
        <v>104.16666666666667</v>
      </c>
      <c r="H376" s="48">
        <f t="shared" si="77"/>
        <v>104.16666666666667</v>
      </c>
      <c r="I376" s="48">
        <f t="shared" si="78"/>
        <v>104.16666666666667</v>
      </c>
      <c r="J376" s="49">
        <f t="shared" si="79"/>
        <v>100</v>
      </c>
      <c r="K376" s="49">
        <f t="shared" si="80"/>
        <v>99.896587383660801</v>
      </c>
      <c r="L376" s="49">
        <f t="shared" si="81"/>
        <v>113.02998965873837</v>
      </c>
      <c r="M376" s="49">
        <f t="shared" si="82"/>
        <v>112.71975180972079</v>
      </c>
      <c r="N376" s="49">
        <f t="shared" si="83"/>
        <v>112.71975180972079</v>
      </c>
      <c r="O376" s="49">
        <f t="shared" si="84"/>
        <v>112.40951396070321</v>
      </c>
      <c r="P376" s="49">
        <f t="shared" si="85"/>
        <v>112.40951396070321</v>
      </c>
      <c r="Q376" s="47">
        <v>0.24</v>
      </c>
      <c r="R376" s="47">
        <v>0.24</v>
      </c>
      <c r="S376" s="47">
        <v>0.25</v>
      </c>
      <c r="T376" s="47">
        <v>0.25</v>
      </c>
      <c r="U376" s="47">
        <v>0.25</v>
      </c>
      <c r="V376" s="47">
        <v>0.25</v>
      </c>
      <c r="W376" s="47">
        <v>0.25</v>
      </c>
      <c r="X376" s="47">
        <v>9.67</v>
      </c>
      <c r="Y376" s="47">
        <v>9.66</v>
      </c>
      <c r="Z376" s="47">
        <v>10.93</v>
      </c>
      <c r="AA376" s="47">
        <v>10.9</v>
      </c>
      <c r="AB376" s="47">
        <v>10.9</v>
      </c>
      <c r="AC376" s="47">
        <v>10.87</v>
      </c>
      <c r="AD376" s="47">
        <v>10.87</v>
      </c>
    </row>
    <row r="377" spans="1:30" x14ac:dyDescent="0.3">
      <c r="A377" s="3">
        <v>2030</v>
      </c>
      <c r="B377" s="6" t="s">
        <v>369</v>
      </c>
      <c r="C377" s="48">
        <f t="shared" si="72"/>
        <v>100</v>
      </c>
      <c r="D377" s="48">
        <f t="shared" si="73"/>
        <v>95.087064676616919</v>
      </c>
      <c r="E377" s="48">
        <f t="shared" si="74"/>
        <v>94.713930348258714</v>
      </c>
      <c r="F377" s="48">
        <f t="shared" si="75"/>
        <v>94.838308457711449</v>
      </c>
      <c r="G377" s="48">
        <f t="shared" si="76"/>
        <v>96.082089552238813</v>
      </c>
      <c r="H377" s="48">
        <f t="shared" si="77"/>
        <v>96.082089552238813</v>
      </c>
      <c r="I377" s="48">
        <f t="shared" si="78"/>
        <v>96.082089552238813</v>
      </c>
      <c r="J377" s="49">
        <f t="shared" si="79"/>
        <v>100</v>
      </c>
      <c r="K377" s="49">
        <f t="shared" si="80"/>
        <v>104.87702076166909</v>
      </c>
      <c r="L377" s="49">
        <f t="shared" si="81"/>
        <v>104.88177949394282</v>
      </c>
      <c r="M377" s="49">
        <f t="shared" si="82"/>
        <v>104.79272321853458</v>
      </c>
      <c r="N377" s="49">
        <f t="shared" si="83"/>
        <v>104.80563977756326</v>
      </c>
      <c r="O377" s="49">
        <f t="shared" si="84"/>
        <v>105.30190757182287</v>
      </c>
      <c r="P377" s="49">
        <f t="shared" si="85"/>
        <v>104.70094766754137</v>
      </c>
      <c r="Q377" s="47">
        <v>16.079999999999998</v>
      </c>
      <c r="R377" s="47">
        <v>15.29</v>
      </c>
      <c r="S377" s="47">
        <v>15.23</v>
      </c>
      <c r="T377" s="47">
        <v>15.25</v>
      </c>
      <c r="U377" s="47">
        <v>15.45</v>
      </c>
      <c r="V377" s="47">
        <v>15.45</v>
      </c>
      <c r="W377" s="47">
        <v>15.45</v>
      </c>
      <c r="X377" s="47">
        <v>1470.98</v>
      </c>
      <c r="Y377" s="47">
        <v>1542.72</v>
      </c>
      <c r="Z377" s="47">
        <v>1542.79</v>
      </c>
      <c r="AA377" s="47">
        <v>1541.48</v>
      </c>
      <c r="AB377" s="47">
        <v>1541.67</v>
      </c>
      <c r="AC377" s="47">
        <v>1548.97</v>
      </c>
      <c r="AD377" s="47">
        <v>1540.13</v>
      </c>
    </row>
    <row r="378" spans="1:30" x14ac:dyDescent="0.3">
      <c r="A378" s="3">
        <v>5001</v>
      </c>
      <c r="B378" s="4" t="s">
        <v>370</v>
      </c>
      <c r="C378" s="48">
        <f t="shared" si="72"/>
        <v>100</v>
      </c>
      <c r="D378" s="48">
        <f t="shared" si="73"/>
        <v>99.449793672627209</v>
      </c>
      <c r="E378" s="48">
        <f t="shared" si="74"/>
        <v>99.327525599877703</v>
      </c>
      <c r="F378" s="48">
        <f t="shared" si="75"/>
        <v>97.310102399510924</v>
      </c>
      <c r="G378" s="48">
        <f t="shared" si="76"/>
        <v>97.157267308574035</v>
      </c>
      <c r="H378" s="48">
        <f t="shared" si="77"/>
        <v>97.004432217637159</v>
      </c>
      <c r="I378" s="48">
        <f t="shared" si="78"/>
        <v>96.851597126700284</v>
      </c>
      <c r="J378" s="49">
        <f t="shared" si="79"/>
        <v>100</v>
      </c>
      <c r="K378" s="49">
        <f t="shared" si="80"/>
        <v>99.938807979439488</v>
      </c>
      <c r="L378" s="49">
        <f t="shared" si="81"/>
        <v>99.902092767103184</v>
      </c>
      <c r="M378" s="49">
        <f t="shared" si="82"/>
        <v>100.02447680822422</v>
      </c>
      <c r="N378" s="49">
        <f t="shared" si="83"/>
        <v>100.14686084934526</v>
      </c>
      <c r="O378" s="49">
        <f t="shared" si="84"/>
        <v>100.09790723289684</v>
      </c>
      <c r="P378" s="49">
        <f t="shared" si="85"/>
        <v>100.01223840411211</v>
      </c>
      <c r="Q378" s="47">
        <v>65.430000000000007</v>
      </c>
      <c r="R378" s="47">
        <v>65.069999999999993</v>
      </c>
      <c r="S378" s="47">
        <v>64.989999999999995</v>
      </c>
      <c r="T378" s="47">
        <v>63.67</v>
      </c>
      <c r="U378" s="47">
        <v>63.57</v>
      </c>
      <c r="V378" s="47">
        <v>63.47</v>
      </c>
      <c r="W378" s="47">
        <v>63.37</v>
      </c>
      <c r="X378" s="47">
        <v>163.41999999999999</v>
      </c>
      <c r="Y378" s="47">
        <v>163.32</v>
      </c>
      <c r="Z378" s="47">
        <v>163.26</v>
      </c>
      <c r="AA378" s="47">
        <v>163.46</v>
      </c>
      <c r="AB378" s="47">
        <v>163.66</v>
      </c>
      <c r="AC378" s="47">
        <v>163.58000000000001</v>
      </c>
      <c r="AD378" s="47">
        <v>163.44</v>
      </c>
    </row>
    <row r="379" spans="1:30" x14ac:dyDescent="0.3">
      <c r="A379" s="3">
        <v>5004</v>
      </c>
      <c r="B379" s="4" t="s">
        <v>371</v>
      </c>
      <c r="C379" s="48">
        <f t="shared" si="72"/>
        <v>100</v>
      </c>
      <c r="D379" s="48">
        <f t="shared" si="73"/>
        <v>102.44663905702454</v>
      </c>
      <c r="E379" s="48">
        <f t="shared" si="74"/>
        <v>102.45938196877988</v>
      </c>
      <c r="F379" s="48">
        <f t="shared" si="75"/>
        <v>102.45301051290221</v>
      </c>
      <c r="G379" s="48">
        <f t="shared" si="76"/>
        <v>103.02644154189232</v>
      </c>
      <c r="H379" s="48">
        <f t="shared" si="77"/>
        <v>104.35807582032496</v>
      </c>
      <c r="I379" s="48">
        <f t="shared" si="78"/>
        <v>105.12265052564511</v>
      </c>
      <c r="J379" s="49">
        <f t="shared" si="79"/>
        <v>100</v>
      </c>
      <c r="K379" s="49">
        <f t="shared" si="80"/>
        <v>99.651248372303684</v>
      </c>
      <c r="L379" s="49">
        <f t="shared" si="81"/>
        <v>99.658042235180886</v>
      </c>
      <c r="M379" s="49">
        <f t="shared" si="82"/>
        <v>99.637660646549293</v>
      </c>
      <c r="N379" s="49">
        <f t="shared" si="83"/>
        <v>99.567457396818213</v>
      </c>
      <c r="O379" s="49">
        <f t="shared" si="84"/>
        <v>99.535752703391267</v>
      </c>
      <c r="P379" s="49">
        <f t="shared" si="85"/>
        <v>99.39761082488819</v>
      </c>
      <c r="Q379" s="47">
        <v>156.94999999999999</v>
      </c>
      <c r="R379" s="47">
        <v>160.79</v>
      </c>
      <c r="S379" s="47">
        <v>160.81</v>
      </c>
      <c r="T379" s="47">
        <v>160.80000000000001</v>
      </c>
      <c r="U379" s="47">
        <v>161.69999999999999</v>
      </c>
      <c r="V379" s="47">
        <v>163.79</v>
      </c>
      <c r="W379" s="47">
        <v>164.99</v>
      </c>
      <c r="X379" s="47">
        <v>883.15</v>
      </c>
      <c r="Y379" s="47">
        <v>880.07</v>
      </c>
      <c r="Z379" s="47">
        <v>880.13</v>
      </c>
      <c r="AA379" s="47">
        <v>879.95</v>
      </c>
      <c r="AB379" s="47">
        <v>879.33</v>
      </c>
      <c r="AC379" s="47">
        <v>879.05</v>
      </c>
      <c r="AD379" s="47">
        <v>877.83</v>
      </c>
    </row>
    <row r="380" spans="1:30" x14ac:dyDescent="0.3">
      <c r="A380" s="3">
        <v>5005</v>
      </c>
      <c r="B380" s="4" t="s">
        <v>372</v>
      </c>
      <c r="C380" s="48">
        <f t="shared" si="72"/>
        <v>100</v>
      </c>
      <c r="D380" s="48">
        <f t="shared" si="73"/>
        <v>101.61448140900195</v>
      </c>
      <c r="E380" s="48">
        <f t="shared" si="74"/>
        <v>101.71232876712328</v>
      </c>
      <c r="F380" s="48">
        <f t="shared" si="75"/>
        <v>101.71232876712328</v>
      </c>
      <c r="G380" s="48">
        <f t="shared" si="76"/>
        <v>102.34833659491193</v>
      </c>
      <c r="H380" s="48">
        <f t="shared" si="77"/>
        <v>102.29941291585126</v>
      </c>
      <c r="I380" s="48">
        <f t="shared" si="78"/>
        <v>102.39726027397259</v>
      </c>
      <c r="J380" s="49">
        <f t="shared" si="79"/>
        <v>100</v>
      </c>
      <c r="K380" s="49">
        <f t="shared" si="80"/>
        <v>99.936037634630452</v>
      </c>
      <c r="L380" s="49">
        <f t="shared" si="81"/>
        <v>99.931911030413062</v>
      </c>
      <c r="M380" s="49">
        <f t="shared" si="82"/>
        <v>99.919531217760905</v>
      </c>
      <c r="N380" s="49">
        <f t="shared" si="83"/>
        <v>99.936037634630452</v>
      </c>
      <c r="O380" s="49">
        <f t="shared" si="84"/>
        <v>100.64787686213015</v>
      </c>
      <c r="P380" s="49">
        <f t="shared" si="85"/>
        <v>100.6251805389345</v>
      </c>
      <c r="Q380" s="47">
        <v>20.440000000000001</v>
      </c>
      <c r="R380" s="47">
        <v>20.77</v>
      </c>
      <c r="S380" s="47">
        <v>20.79</v>
      </c>
      <c r="T380" s="47">
        <v>20.79</v>
      </c>
      <c r="U380" s="47">
        <v>20.92</v>
      </c>
      <c r="V380" s="47">
        <v>20.91</v>
      </c>
      <c r="W380" s="47">
        <v>20.93</v>
      </c>
      <c r="X380" s="47">
        <v>484.66</v>
      </c>
      <c r="Y380" s="47">
        <v>484.35</v>
      </c>
      <c r="Z380" s="47">
        <v>484.33</v>
      </c>
      <c r="AA380" s="47">
        <v>484.27</v>
      </c>
      <c r="AB380" s="47">
        <v>484.35</v>
      </c>
      <c r="AC380" s="47">
        <v>487.8</v>
      </c>
      <c r="AD380" s="47">
        <v>487.69</v>
      </c>
    </row>
    <row r="381" spans="1:30" x14ac:dyDescent="0.3">
      <c r="A381" s="3">
        <v>5011</v>
      </c>
      <c r="B381" s="4" t="s">
        <v>373</v>
      </c>
      <c r="C381" s="48">
        <f t="shared" si="72"/>
        <v>100</v>
      </c>
      <c r="D381" s="48">
        <f t="shared" si="73"/>
        <v>100.2691790040377</v>
      </c>
      <c r="E381" s="48">
        <f t="shared" si="74"/>
        <v>100.22431583669807</v>
      </c>
      <c r="F381" s="48">
        <f t="shared" si="75"/>
        <v>100.22431583669807</v>
      </c>
      <c r="G381" s="48">
        <f t="shared" si="76"/>
        <v>100.22431583669807</v>
      </c>
      <c r="H381" s="48">
        <f t="shared" si="77"/>
        <v>100.71781067743383</v>
      </c>
      <c r="I381" s="48">
        <f t="shared" si="78"/>
        <v>101.21130551816958</v>
      </c>
      <c r="J381" s="49">
        <f t="shared" si="79"/>
        <v>100</v>
      </c>
      <c r="K381" s="49">
        <f t="shared" si="80"/>
        <v>99.941849195580531</v>
      </c>
      <c r="L381" s="49">
        <f t="shared" si="81"/>
        <v>99.935387995089471</v>
      </c>
      <c r="M381" s="49">
        <f t="shared" si="82"/>
        <v>99.928926794598425</v>
      </c>
      <c r="N381" s="49">
        <f t="shared" si="83"/>
        <v>99.958002196808167</v>
      </c>
      <c r="O381" s="49">
        <f t="shared" si="84"/>
        <v>100.33598242553465</v>
      </c>
      <c r="P381" s="49">
        <f t="shared" si="85"/>
        <v>100.30690702332492</v>
      </c>
      <c r="Q381" s="47">
        <v>22.29</v>
      </c>
      <c r="R381" s="47">
        <v>22.35</v>
      </c>
      <c r="S381" s="47">
        <v>22.34</v>
      </c>
      <c r="T381" s="47">
        <v>22.34</v>
      </c>
      <c r="U381" s="47">
        <v>22.34</v>
      </c>
      <c r="V381" s="47">
        <v>22.45</v>
      </c>
      <c r="W381" s="47">
        <v>22.56</v>
      </c>
      <c r="X381" s="47">
        <v>309.54000000000002</v>
      </c>
      <c r="Y381" s="47">
        <v>309.36</v>
      </c>
      <c r="Z381" s="47">
        <v>309.33999999999997</v>
      </c>
      <c r="AA381" s="47">
        <v>309.32</v>
      </c>
      <c r="AB381" s="47">
        <v>309.41000000000003</v>
      </c>
      <c r="AC381" s="47">
        <v>310.58</v>
      </c>
      <c r="AD381" s="47">
        <v>310.49</v>
      </c>
    </row>
    <row r="382" spans="1:30" x14ac:dyDescent="0.3">
      <c r="A382" s="3">
        <v>5012</v>
      </c>
      <c r="B382" s="4" t="s">
        <v>374</v>
      </c>
      <c r="C382" s="48">
        <f t="shared" si="72"/>
        <v>100</v>
      </c>
      <c r="D382" s="48">
        <f t="shared" si="73"/>
        <v>99.856011519078464</v>
      </c>
      <c r="E382" s="48">
        <f t="shared" si="74"/>
        <v>99.928005759539232</v>
      </c>
      <c r="F382" s="48">
        <f t="shared" si="75"/>
        <v>99.928005759539232</v>
      </c>
      <c r="G382" s="48">
        <f t="shared" si="76"/>
        <v>100</v>
      </c>
      <c r="H382" s="48">
        <f t="shared" si="77"/>
        <v>98.920086393088553</v>
      </c>
      <c r="I382" s="48">
        <f t="shared" si="78"/>
        <v>98.920086393088553</v>
      </c>
      <c r="J382" s="49">
        <f t="shared" si="79"/>
        <v>100</v>
      </c>
      <c r="K382" s="49">
        <f t="shared" si="80"/>
        <v>99.980792316926767</v>
      </c>
      <c r="L382" s="49">
        <f t="shared" si="81"/>
        <v>99.990396158463383</v>
      </c>
      <c r="M382" s="49">
        <f t="shared" si="82"/>
        <v>99.980792316926767</v>
      </c>
      <c r="N382" s="49">
        <f t="shared" si="83"/>
        <v>99.923169267707081</v>
      </c>
      <c r="O382" s="49">
        <f t="shared" si="84"/>
        <v>100.47539015606243</v>
      </c>
      <c r="P382" s="49">
        <f t="shared" si="85"/>
        <v>100.43697478991596</v>
      </c>
      <c r="Q382" s="47">
        <v>13.89</v>
      </c>
      <c r="R382" s="47">
        <v>13.87</v>
      </c>
      <c r="S382" s="47">
        <v>13.88</v>
      </c>
      <c r="T382" s="47">
        <v>13.88</v>
      </c>
      <c r="U382" s="47">
        <v>13.89</v>
      </c>
      <c r="V382" s="47">
        <v>13.74</v>
      </c>
      <c r="W382" s="47">
        <v>13.74</v>
      </c>
      <c r="X382" s="47">
        <v>208.25</v>
      </c>
      <c r="Y382" s="47">
        <v>208.21</v>
      </c>
      <c r="Z382" s="47">
        <v>208.23</v>
      </c>
      <c r="AA382" s="47">
        <v>208.21</v>
      </c>
      <c r="AB382" s="47">
        <v>208.09</v>
      </c>
      <c r="AC382" s="47">
        <v>209.24</v>
      </c>
      <c r="AD382" s="47">
        <v>209.16</v>
      </c>
    </row>
    <row r="383" spans="1:30" x14ac:dyDescent="0.3">
      <c r="A383" s="3">
        <v>5013</v>
      </c>
      <c r="B383" s="4" t="s">
        <v>375</v>
      </c>
      <c r="C383" s="48">
        <f t="shared" si="72"/>
        <v>100</v>
      </c>
      <c r="D383" s="48">
        <f t="shared" si="73"/>
        <v>99.843423799582467</v>
      </c>
      <c r="E383" s="48">
        <f t="shared" si="74"/>
        <v>105.21920668058455</v>
      </c>
      <c r="F383" s="48">
        <f t="shared" si="75"/>
        <v>105.16701461377869</v>
      </c>
      <c r="G383" s="48">
        <f t="shared" si="76"/>
        <v>105.11482254697286</v>
      </c>
      <c r="H383" s="48">
        <f t="shared" si="77"/>
        <v>105.21920668058455</v>
      </c>
      <c r="I383" s="48">
        <f t="shared" si="78"/>
        <v>104.95824634655533</v>
      </c>
      <c r="J383" s="49">
        <f t="shared" si="79"/>
        <v>100</v>
      </c>
      <c r="K383" s="49">
        <f t="shared" si="80"/>
        <v>99.963392312385594</v>
      </c>
      <c r="L383" s="49">
        <f t="shared" si="81"/>
        <v>99.755948749237334</v>
      </c>
      <c r="M383" s="49">
        <f t="shared" si="82"/>
        <v>103.20317266625992</v>
      </c>
      <c r="N383" s="49">
        <f t="shared" si="83"/>
        <v>103.19097010372178</v>
      </c>
      <c r="O383" s="49">
        <f t="shared" si="84"/>
        <v>112.02562538133007</v>
      </c>
      <c r="P383" s="49">
        <f t="shared" si="85"/>
        <v>112.06223306894448</v>
      </c>
      <c r="Q383" s="47">
        <v>19.16</v>
      </c>
      <c r="R383" s="47">
        <v>19.13</v>
      </c>
      <c r="S383" s="47">
        <v>20.16</v>
      </c>
      <c r="T383" s="47">
        <v>20.149999999999999</v>
      </c>
      <c r="U383" s="47">
        <v>20.14</v>
      </c>
      <c r="V383" s="47">
        <v>20.16</v>
      </c>
      <c r="W383" s="47">
        <v>20.11</v>
      </c>
      <c r="X383" s="47">
        <v>163.9</v>
      </c>
      <c r="Y383" s="47">
        <v>163.84</v>
      </c>
      <c r="Z383" s="47">
        <v>163.5</v>
      </c>
      <c r="AA383" s="47">
        <v>169.15</v>
      </c>
      <c r="AB383" s="47">
        <v>169.13</v>
      </c>
      <c r="AC383" s="47">
        <v>183.61</v>
      </c>
      <c r="AD383" s="47">
        <v>183.67</v>
      </c>
    </row>
    <row r="384" spans="1:30" x14ac:dyDescent="0.3">
      <c r="A384" s="3">
        <v>5014</v>
      </c>
      <c r="B384" s="4" t="s">
        <v>376</v>
      </c>
      <c r="C384" s="48">
        <f t="shared" si="72"/>
        <v>100</v>
      </c>
      <c r="D384" s="48">
        <f t="shared" si="73"/>
        <v>100</v>
      </c>
      <c r="E384" s="48">
        <f t="shared" si="74"/>
        <v>103.94736842105264</v>
      </c>
      <c r="F384" s="48">
        <f t="shared" si="75"/>
        <v>113.03827751196172</v>
      </c>
      <c r="G384" s="48">
        <f t="shared" si="76"/>
        <v>117.22488038277514</v>
      </c>
      <c r="H384" s="48">
        <f t="shared" si="77"/>
        <v>123.44497607655504</v>
      </c>
      <c r="I384" s="48">
        <f t="shared" si="78"/>
        <v>123.20574162679426</v>
      </c>
      <c r="J384" s="49">
        <f t="shared" si="79"/>
        <v>100</v>
      </c>
      <c r="K384" s="49">
        <f t="shared" si="80"/>
        <v>100</v>
      </c>
      <c r="L384" s="49">
        <f t="shared" si="81"/>
        <v>98.68995633187771</v>
      </c>
      <c r="M384" s="49">
        <f t="shared" si="82"/>
        <v>98.471615720524014</v>
      </c>
      <c r="N384" s="49">
        <f t="shared" si="83"/>
        <v>98.253275109170303</v>
      </c>
      <c r="O384" s="49">
        <f t="shared" si="84"/>
        <v>99.126637554585145</v>
      </c>
      <c r="P384" s="49">
        <f t="shared" si="85"/>
        <v>98.908296943231434</v>
      </c>
      <c r="Q384" s="47">
        <v>8.36</v>
      </c>
      <c r="R384" s="47">
        <v>8.36</v>
      </c>
      <c r="S384" s="47">
        <v>8.69</v>
      </c>
      <c r="T384" s="47">
        <v>9.4499999999999993</v>
      </c>
      <c r="U384" s="47">
        <v>9.8000000000000007</v>
      </c>
      <c r="V384" s="47">
        <v>10.32</v>
      </c>
      <c r="W384" s="47">
        <v>10.3</v>
      </c>
      <c r="X384" s="47">
        <v>4.58</v>
      </c>
      <c r="Y384" s="47">
        <v>4.58</v>
      </c>
      <c r="Z384" s="47">
        <v>4.5199999999999996</v>
      </c>
      <c r="AA384" s="47">
        <v>4.51</v>
      </c>
      <c r="AB384" s="47">
        <v>4.5</v>
      </c>
      <c r="AC384" s="47">
        <v>4.54</v>
      </c>
      <c r="AD384" s="47">
        <v>4.53</v>
      </c>
    </row>
    <row r="385" spans="1:30" x14ac:dyDescent="0.3">
      <c r="A385" s="3">
        <v>5015</v>
      </c>
      <c r="B385" s="4" t="s">
        <v>377</v>
      </c>
      <c r="C385" s="48">
        <f t="shared" si="72"/>
        <v>100</v>
      </c>
      <c r="D385" s="48">
        <f t="shared" si="73"/>
        <v>99.903474903474915</v>
      </c>
      <c r="E385" s="48">
        <f t="shared" si="74"/>
        <v>99.420849420849422</v>
      </c>
      <c r="F385" s="48">
        <f t="shared" si="75"/>
        <v>94.377413127413135</v>
      </c>
      <c r="G385" s="48">
        <f t="shared" si="76"/>
        <v>94.401544401544399</v>
      </c>
      <c r="H385" s="48">
        <f t="shared" si="77"/>
        <v>94.353281853281857</v>
      </c>
      <c r="I385" s="48">
        <f t="shared" si="78"/>
        <v>94.208494208494216</v>
      </c>
      <c r="J385" s="49">
        <f t="shared" si="79"/>
        <v>100</v>
      </c>
      <c r="K385" s="49">
        <f t="shared" si="80"/>
        <v>103.00751879699247</v>
      </c>
      <c r="L385" s="49">
        <f t="shared" si="81"/>
        <v>110.71428571428571</v>
      </c>
      <c r="M385" s="49">
        <f t="shared" si="82"/>
        <v>104.69924812030075</v>
      </c>
      <c r="N385" s="49">
        <f t="shared" si="83"/>
        <v>105.07518796992481</v>
      </c>
      <c r="O385" s="49">
        <f t="shared" si="84"/>
        <v>104.88721804511277</v>
      </c>
      <c r="P385" s="49">
        <f t="shared" si="85"/>
        <v>103.94736842105263</v>
      </c>
      <c r="Q385" s="47">
        <v>41.44</v>
      </c>
      <c r="R385" s="47">
        <v>41.4</v>
      </c>
      <c r="S385" s="47">
        <v>41.2</v>
      </c>
      <c r="T385" s="47">
        <v>39.11</v>
      </c>
      <c r="U385" s="47">
        <v>39.119999999999997</v>
      </c>
      <c r="V385" s="47">
        <v>39.1</v>
      </c>
      <c r="W385" s="47">
        <v>39.04</v>
      </c>
      <c r="X385" s="47">
        <v>5.32</v>
      </c>
      <c r="Y385" s="47">
        <v>5.48</v>
      </c>
      <c r="Z385" s="47">
        <v>5.89</v>
      </c>
      <c r="AA385" s="47">
        <v>5.57</v>
      </c>
      <c r="AB385" s="47">
        <v>5.59</v>
      </c>
      <c r="AC385" s="47">
        <v>5.58</v>
      </c>
      <c r="AD385" s="47">
        <v>5.53</v>
      </c>
    </row>
    <row r="386" spans="1:30" x14ac:dyDescent="0.3">
      <c r="A386" s="3">
        <v>5016</v>
      </c>
      <c r="B386" s="4" t="s">
        <v>378</v>
      </c>
      <c r="C386" s="48">
        <f t="shared" si="72"/>
        <v>100</v>
      </c>
      <c r="D386" s="48">
        <f t="shared" si="73"/>
        <v>99.894179894179899</v>
      </c>
      <c r="E386" s="48">
        <f t="shared" si="74"/>
        <v>99.788359788359799</v>
      </c>
      <c r="F386" s="48">
        <f t="shared" si="75"/>
        <v>99.735449735449748</v>
      </c>
      <c r="G386" s="48">
        <f t="shared" si="76"/>
        <v>99.629629629629619</v>
      </c>
      <c r="H386" s="48">
        <f t="shared" si="77"/>
        <v>98.624338624338634</v>
      </c>
      <c r="I386" s="48">
        <f t="shared" si="78"/>
        <v>98.465608465608469</v>
      </c>
      <c r="J386" s="49">
        <f t="shared" si="79"/>
        <v>100</v>
      </c>
      <c r="K386" s="49">
        <f t="shared" si="80"/>
        <v>99.980216301767371</v>
      </c>
      <c r="L386" s="49">
        <f t="shared" si="81"/>
        <v>99.960432603534713</v>
      </c>
      <c r="M386" s="49">
        <f t="shared" si="82"/>
        <v>99.927459773146936</v>
      </c>
      <c r="N386" s="49">
        <f t="shared" si="83"/>
        <v>99.91427064099183</v>
      </c>
      <c r="O386" s="49">
        <f t="shared" si="84"/>
        <v>100.17145871801637</v>
      </c>
      <c r="P386" s="49">
        <f t="shared" si="85"/>
        <v>100.17145871801637</v>
      </c>
      <c r="Q386" s="47">
        <v>18.899999999999999</v>
      </c>
      <c r="R386" s="47">
        <v>18.88</v>
      </c>
      <c r="S386" s="47">
        <v>18.86</v>
      </c>
      <c r="T386" s="47">
        <v>18.850000000000001</v>
      </c>
      <c r="U386" s="47">
        <v>18.829999999999998</v>
      </c>
      <c r="V386" s="47">
        <v>18.64</v>
      </c>
      <c r="W386" s="47">
        <v>18.61</v>
      </c>
      <c r="X386" s="47">
        <v>151.63999999999999</v>
      </c>
      <c r="Y386" s="47">
        <v>151.61000000000001</v>
      </c>
      <c r="Z386" s="47">
        <v>151.58000000000001</v>
      </c>
      <c r="AA386" s="47">
        <v>151.53</v>
      </c>
      <c r="AB386" s="47">
        <v>151.51</v>
      </c>
      <c r="AC386" s="47">
        <v>151.9</v>
      </c>
      <c r="AD386" s="47">
        <v>151.9</v>
      </c>
    </row>
    <row r="387" spans="1:30" x14ac:dyDescent="0.3">
      <c r="A387" s="3">
        <v>5017</v>
      </c>
      <c r="B387" s="4" t="s">
        <v>379</v>
      </c>
      <c r="C387" s="48">
        <f t="shared" si="72"/>
        <v>100</v>
      </c>
      <c r="D387" s="48">
        <f t="shared" si="73"/>
        <v>104.26812585499317</v>
      </c>
      <c r="E387" s="48">
        <f t="shared" si="74"/>
        <v>104.51436388508894</v>
      </c>
      <c r="F387" s="48">
        <f t="shared" si="75"/>
        <v>104.45964432284542</v>
      </c>
      <c r="G387" s="48">
        <f t="shared" si="76"/>
        <v>103.03693570451436</v>
      </c>
      <c r="H387" s="48">
        <f t="shared" si="77"/>
        <v>102.98221614227087</v>
      </c>
      <c r="I387" s="48">
        <f t="shared" si="78"/>
        <v>103.14637482900139</v>
      </c>
      <c r="J387" s="49">
        <f t="shared" si="79"/>
        <v>100</v>
      </c>
      <c r="K387" s="49">
        <f t="shared" si="80"/>
        <v>96.241436770968335</v>
      </c>
      <c r="L387" s="49">
        <f t="shared" si="81"/>
        <v>96.22909337776953</v>
      </c>
      <c r="M387" s="49">
        <f t="shared" si="82"/>
        <v>96.216749984570754</v>
      </c>
      <c r="N387" s="49">
        <f t="shared" si="83"/>
        <v>96.864778127507236</v>
      </c>
      <c r="O387" s="49">
        <f t="shared" si="84"/>
        <v>96.85243473430846</v>
      </c>
      <c r="P387" s="49">
        <f t="shared" si="85"/>
        <v>96.833919644510274</v>
      </c>
      <c r="Q387" s="47">
        <v>36.549999999999997</v>
      </c>
      <c r="R387" s="47">
        <v>38.11</v>
      </c>
      <c r="S387" s="47">
        <v>38.200000000000003</v>
      </c>
      <c r="T387" s="47">
        <v>38.18</v>
      </c>
      <c r="U387" s="47">
        <v>37.659999999999997</v>
      </c>
      <c r="V387" s="47">
        <v>37.64</v>
      </c>
      <c r="W387" s="47">
        <v>37.700000000000003</v>
      </c>
      <c r="X387" s="47">
        <v>162.03</v>
      </c>
      <c r="Y387" s="47">
        <v>155.94</v>
      </c>
      <c r="Z387" s="47">
        <v>155.91999999999999</v>
      </c>
      <c r="AA387" s="47">
        <v>155.9</v>
      </c>
      <c r="AB387" s="47">
        <v>156.94999999999999</v>
      </c>
      <c r="AC387" s="47">
        <v>156.93</v>
      </c>
      <c r="AD387" s="47">
        <v>156.9</v>
      </c>
    </row>
    <row r="388" spans="1:30" x14ac:dyDescent="0.3">
      <c r="A388" s="3">
        <v>5018</v>
      </c>
      <c r="B388" s="4" t="s">
        <v>380</v>
      </c>
      <c r="C388" s="48">
        <f t="shared" si="72"/>
        <v>100</v>
      </c>
      <c r="D388" s="48">
        <f t="shared" si="73"/>
        <v>100.71289695398575</v>
      </c>
      <c r="E388" s="48">
        <f t="shared" si="74"/>
        <v>100.68049254698639</v>
      </c>
      <c r="F388" s="48">
        <f t="shared" si="75"/>
        <v>100.68049254698639</v>
      </c>
      <c r="G388" s="48">
        <f t="shared" si="76"/>
        <v>100.19442644199611</v>
      </c>
      <c r="H388" s="48">
        <f t="shared" si="77"/>
        <v>99.773169151004538</v>
      </c>
      <c r="I388" s="48">
        <f t="shared" si="78"/>
        <v>100.35644847699287</v>
      </c>
      <c r="J388" s="49">
        <f t="shared" si="79"/>
        <v>100</v>
      </c>
      <c r="K388" s="49">
        <f t="shared" si="80"/>
        <v>99.948373773877108</v>
      </c>
      <c r="L388" s="49">
        <f t="shared" si="81"/>
        <v>99.972466012734472</v>
      </c>
      <c r="M388" s="49">
        <f t="shared" si="82"/>
        <v>99.962140767509894</v>
      </c>
      <c r="N388" s="49">
        <f t="shared" si="83"/>
        <v>100.3545000860437</v>
      </c>
      <c r="O388" s="49">
        <f t="shared" si="84"/>
        <v>99.882980554121474</v>
      </c>
      <c r="P388" s="49">
        <f t="shared" si="85"/>
        <v>100.32352435036998</v>
      </c>
      <c r="Q388" s="47">
        <v>30.86</v>
      </c>
      <c r="R388" s="47">
        <v>31.08</v>
      </c>
      <c r="S388" s="47">
        <v>31.07</v>
      </c>
      <c r="T388" s="47">
        <v>31.07</v>
      </c>
      <c r="U388" s="47">
        <v>30.92</v>
      </c>
      <c r="V388" s="47">
        <v>30.79</v>
      </c>
      <c r="W388" s="47">
        <v>30.97</v>
      </c>
      <c r="X388" s="47">
        <v>290.55</v>
      </c>
      <c r="Y388" s="47">
        <v>290.39999999999998</v>
      </c>
      <c r="Z388" s="47">
        <v>290.47000000000003</v>
      </c>
      <c r="AA388" s="47">
        <v>290.44</v>
      </c>
      <c r="AB388" s="47">
        <v>291.58</v>
      </c>
      <c r="AC388" s="47">
        <v>290.20999999999998</v>
      </c>
      <c r="AD388" s="47">
        <v>291.49</v>
      </c>
    </row>
    <row r="389" spans="1:30" x14ac:dyDescent="0.3">
      <c r="A389" s="3">
        <v>5019</v>
      </c>
      <c r="B389" s="4" t="s">
        <v>381</v>
      </c>
      <c r="C389" s="48">
        <f t="shared" ref="C389:C425" si="86">+Q389*100/$Q389</f>
        <v>100</v>
      </c>
      <c r="D389" s="48">
        <f t="shared" ref="D389:D425" si="87">+R389*100/$Q389</f>
        <v>100.18433179723503</v>
      </c>
      <c r="E389" s="48">
        <f t="shared" ref="E389:E425" si="88">+S389*100/$Q389</f>
        <v>100.18433179723503</v>
      </c>
      <c r="F389" s="48">
        <f t="shared" ref="F389:F425" si="89">+T389*100/$Q389</f>
        <v>99.078341013824883</v>
      </c>
      <c r="G389" s="48">
        <f t="shared" ref="G389:G425" si="90">+U389*100/$Q389</f>
        <v>99.354838709677423</v>
      </c>
      <c r="H389" s="48">
        <f t="shared" ref="H389:H425" si="91">+V389*100/$Q389</f>
        <v>99.354838709677423</v>
      </c>
      <c r="I389" s="48">
        <f t="shared" ref="I389:I425" si="92">+W389*100/$Q389</f>
        <v>99.354838709677423</v>
      </c>
      <c r="J389" s="49">
        <f t="shared" ref="J389:J425" si="93">+X389*100/$X389</f>
        <v>100</v>
      </c>
      <c r="K389" s="49">
        <f t="shared" ref="K389:K425" si="94">+Y389*100/$X389</f>
        <v>100.01059546514092</v>
      </c>
      <c r="L389" s="49">
        <f t="shared" ref="L389:L425" si="95">+Z389*100/$X389</f>
        <v>100.04238186056368</v>
      </c>
      <c r="M389" s="49">
        <f t="shared" ref="M389:M425" si="96">+AA389*100/$X389</f>
        <v>100.70989616444163</v>
      </c>
      <c r="N389" s="49">
        <f t="shared" ref="N389:N425" si="97">+AB389*100/$X389</f>
        <v>100.65691883873703</v>
      </c>
      <c r="O389" s="49">
        <f t="shared" ref="O389:O425" si="98">+AC389*100/$X389</f>
        <v>100.6463233735961</v>
      </c>
      <c r="P389" s="49">
        <f t="shared" ref="P389:P425" si="99">+AD389*100/$X389</f>
        <v>100.65691883873703</v>
      </c>
      <c r="Q389" s="47">
        <v>10.85</v>
      </c>
      <c r="R389" s="47">
        <v>10.87</v>
      </c>
      <c r="S389" s="47">
        <v>10.87</v>
      </c>
      <c r="T389" s="47">
        <v>10.75</v>
      </c>
      <c r="U389" s="47">
        <v>10.78</v>
      </c>
      <c r="V389" s="47">
        <v>10.78</v>
      </c>
      <c r="W389" s="47">
        <v>10.78</v>
      </c>
      <c r="X389" s="47">
        <v>94.38</v>
      </c>
      <c r="Y389" s="47">
        <v>94.39</v>
      </c>
      <c r="Z389" s="47">
        <v>94.42</v>
      </c>
      <c r="AA389" s="47">
        <v>95.05</v>
      </c>
      <c r="AB389" s="47">
        <v>95</v>
      </c>
      <c r="AC389" s="47">
        <v>94.99</v>
      </c>
      <c r="AD389" s="47">
        <v>95</v>
      </c>
    </row>
    <row r="390" spans="1:30" x14ac:dyDescent="0.3">
      <c r="A390" s="3">
        <v>5020</v>
      </c>
      <c r="B390" s="4" t="s">
        <v>382</v>
      </c>
      <c r="C390" s="48">
        <f t="shared" si="86"/>
        <v>100</v>
      </c>
      <c r="D390" s="48">
        <f t="shared" si="87"/>
        <v>100.56497175141243</v>
      </c>
      <c r="E390" s="48">
        <f t="shared" si="88"/>
        <v>100.67796610169492</v>
      </c>
      <c r="F390" s="48">
        <f t="shared" si="89"/>
        <v>100.22598870056497</v>
      </c>
      <c r="G390" s="48">
        <f t="shared" si="90"/>
        <v>100.33898305084747</v>
      </c>
      <c r="H390" s="48">
        <f t="shared" si="91"/>
        <v>102.82485875706215</v>
      </c>
      <c r="I390" s="48">
        <f t="shared" si="92"/>
        <v>102.82485875706215</v>
      </c>
      <c r="J390" s="49">
        <f t="shared" si="93"/>
        <v>100</v>
      </c>
      <c r="K390" s="49">
        <f t="shared" si="94"/>
        <v>100.08450942280065</v>
      </c>
      <c r="L390" s="49">
        <f t="shared" si="95"/>
        <v>100.10986224964084</v>
      </c>
      <c r="M390" s="49">
        <f t="shared" si="96"/>
        <v>101.22538663060931</v>
      </c>
      <c r="N390" s="49">
        <f t="shared" si="97"/>
        <v>101.20848474604918</v>
      </c>
      <c r="O390" s="49">
        <f t="shared" si="98"/>
        <v>101.09862249640835</v>
      </c>
      <c r="P390" s="49">
        <f t="shared" si="99"/>
        <v>101.10707343868842</v>
      </c>
      <c r="Q390" s="47">
        <v>8.85</v>
      </c>
      <c r="R390" s="47">
        <v>8.9</v>
      </c>
      <c r="S390" s="47">
        <v>8.91</v>
      </c>
      <c r="T390" s="47">
        <v>8.8699999999999992</v>
      </c>
      <c r="U390" s="47">
        <v>8.8800000000000008</v>
      </c>
      <c r="V390" s="47">
        <v>9.1</v>
      </c>
      <c r="W390" s="47">
        <v>9.1</v>
      </c>
      <c r="X390" s="47">
        <v>118.33</v>
      </c>
      <c r="Y390" s="47">
        <v>118.43</v>
      </c>
      <c r="Z390" s="47">
        <v>118.46</v>
      </c>
      <c r="AA390" s="47">
        <v>119.78</v>
      </c>
      <c r="AB390" s="47">
        <v>119.76</v>
      </c>
      <c r="AC390" s="47">
        <v>119.63</v>
      </c>
      <c r="AD390" s="47">
        <v>119.64</v>
      </c>
    </row>
    <row r="391" spans="1:30" x14ac:dyDescent="0.3">
      <c r="A391" s="3">
        <v>5021</v>
      </c>
      <c r="B391" s="4" t="s">
        <v>383</v>
      </c>
      <c r="C391" s="48">
        <f t="shared" si="86"/>
        <v>100</v>
      </c>
      <c r="D391" s="48">
        <f t="shared" si="87"/>
        <v>102.10159876224859</v>
      </c>
      <c r="E391" s="48">
        <f t="shared" si="88"/>
        <v>102.07581227436823</v>
      </c>
      <c r="F391" s="48">
        <f t="shared" si="89"/>
        <v>102.60443527591542</v>
      </c>
      <c r="G391" s="48">
        <f t="shared" si="90"/>
        <v>103.49406910778751</v>
      </c>
      <c r="H391" s="48">
        <f t="shared" si="91"/>
        <v>104.30634347601857</v>
      </c>
      <c r="I391" s="48">
        <f t="shared" si="92"/>
        <v>104.46106240330067</v>
      </c>
      <c r="J391" s="49">
        <f t="shared" si="93"/>
        <v>100</v>
      </c>
      <c r="K391" s="49">
        <f t="shared" si="94"/>
        <v>99.521228297058585</v>
      </c>
      <c r="L391" s="49">
        <f t="shared" si="95"/>
        <v>100.40723110365133</v>
      </c>
      <c r="M391" s="49">
        <f t="shared" si="96"/>
        <v>100.31918113529427</v>
      </c>
      <c r="N391" s="49">
        <f t="shared" si="97"/>
        <v>99.829403186308227</v>
      </c>
      <c r="O391" s="49">
        <f t="shared" si="98"/>
        <v>99.730346971906556</v>
      </c>
      <c r="P391" s="49">
        <f t="shared" si="99"/>
        <v>99.639545442038354</v>
      </c>
      <c r="Q391" s="47">
        <v>77.56</v>
      </c>
      <c r="R391" s="47">
        <v>79.19</v>
      </c>
      <c r="S391" s="47">
        <v>79.17</v>
      </c>
      <c r="T391" s="47">
        <v>79.58</v>
      </c>
      <c r="U391" s="47">
        <v>80.27</v>
      </c>
      <c r="V391" s="47">
        <v>80.900000000000006</v>
      </c>
      <c r="W391" s="47">
        <v>81.02</v>
      </c>
      <c r="X391" s="47">
        <v>363.43</v>
      </c>
      <c r="Y391" s="47">
        <v>361.69</v>
      </c>
      <c r="Z391" s="47">
        <v>364.91</v>
      </c>
      <c r="AA391" s="47">
        <v>364.59</v>
      </c>
      <c r="AB391" s="47">
        <v>362.81</v>
      </c>
      <c r="AC391" s="47">
        <v>362.45</v>
      </c>
      <c r="AD391" s="47">
        <v>362.12</v>
      </c>
    </row>
    <row r="392" spans="1:30" x14ac:dyDescent="0.3">
      <c r="A392" s="3">
        <v>5022</v>
      </c>
      <c r="B392" s="4" t="s">
        <v>384</v>
      </c>
      <c r="C392" s="48">
        <f t="shared" si="86"/>
        <v>100</v>
      </c>
      <c r="D392" s="48">
        <f t="shared" si="87"/>
        <v>118.74025569067665</v>
      </c>
      <c r="E392" s="48">
        <f t="shared" si="88"/>
        <v>121.04770813844715</v>
      </c>
      <c r="F392" s="48">
        <f t="shared" si="89"/>
        <v>121.04770813844715</v>
      </c>
      <c r="G392" s="48">
        <f t="shared" si="90"/>
        <v>119.89398191456191</v>
      </c>
      <c r="H392" s="48">
        <f t="shared" si="91"/>
        <v>119.80043654505768</v>
      </c>
      <c r="I392" s="48">
        <f t="shared" si="92"/>
        <v>120.236981602744</v>
      </c>
      <c r="J392" s="49">
        <f t="shared" si="93"/>
        <v>100</v>
      </c>
      <c r="K392" s="49">
        <f t="shared" si="94"/>
        <v>98.615767793849983</v>
      </c>
      <c r="L392" s="49">
        <f t="shared" si="95"/>
        <v>98.66366510202127</v>
      </c>
      <c r="M392" s="49">
        <f t="shared" si="96"/>
        <v>98.639716447935626</v>
      </c>
      <c r="N392" s="49">
        <f t="shared" si="97"/>
        <v>98.646901044161311</v>
      </c>
      <c r="O392" s="49">
        <f t="shared" si="98"/>
        <v>98.584634543538655</v>
      </c>
      <c r="P392" s="49">
        <f t="shared" si="99"/>
        <v>98.536737235367369</v>
      </c>
      <c r="Q392" s="47">
        <v>32.07</v>
      </c>
      <c r="R392" s="47">
        <v>38.08</v>
      </c>
      <c r="S392" s="47">
        <v>38.82</v>
      </c>
      <c r="T392" s="47">
        <v>38.82</v>
      </c>
      <c r="U392" s="47">
        <v>38.450000000000003</v>
      </c>
      <c r="V392" s="47">
        <v>38.42</v>
      </c>
      <c r="W392" s="47">
        <v>38.56</v>
      </c>
      <c r="X392" s="47">
        <v>417.56</v>
      </c>
      <c r="Y392" s="47">
        <v>411.78</v>
      </c>
      <c r="Z392" s="47">
        <v>411.98</v>
      </c>
      <c r="AA392" s="47">
        <v>411.88</v>
      </c>
      <c r="AB392" s="47">
        <v>411.91</v>
      </c>
      <c r="AC392" s="47">
        <v>411.65</v>
      </c>
      <c r="AD392" s="47">
        <v>411.45</v>
      </c>
    </row>
    <row r="393" spans="1:30" x14ac:dyDescent="0.3">
      <c r="A393" s="3">
        <v>5023</v>
      </c>
      <c r="B393" s="4" t="s">
        <v>385</v>
      </c>
      <c r="C393" s="48">
        <f t="shared" si="86"/>
        <v>100</v>
      </c>
      <c r="D393" s="48">
        <f t="shared" si="87"/>
        <v>99.968444304196908</v>
      </c>
      <c r="E393" s="48">
        <f t="shared" si="88"/>
        <v>100</v>
      </c>
      <c r="F393" s="48">
        <f t="shared" si="89"/>
        <v>100</v>
      </c>
      <c r="G393" s="48">
        <f t="shared" si="90"/>
        <v>100.50489113284948</v>
      </c>
      <c r="H393" s="48">
        <f t="shared" si="91"/>
        <v>100.78889239507731</v>
      </c>
      <c r="I393" s="48">
        <f t="shared" si="92"/>
        <v>101.04133796150207</v>
      </c>
      <c r="J393" s="49">
        <f t="shared" si="93"/>
        <v>100</v>
      </c>
      <c r="K393" s="49">
        <f t="shared" si="94"/>
        <v>99.937515621094732</v>
      </c>
      <c r="L393" s="49">
        <f t="shared" si="95"/>
        <v>99.937515621094732</v>
      </c>
      <c r="M393" s="49">
        <f t="shared" si="96"/>
        <v>99.928142964258953</v>
      </c>
      <c r="N393" s="49">
        <f t="shared" si="97"/>
        <v>99.884403899025244</v>
      </c>
      <c r="O393" s="49">
        <f t="shared" si="98"/>
        <v>100.02186953261683</v>
      </c>
      <c r="P393" s="49">
        <f t="shared" si="99"/>
        <v>100</v>
      </c>
      <c r="Q393" s="47">
        <v>31.69</v>
      </c>
      <c r="R393" s="47">
        <v>31.68</v>
      </c>
      <c r="S393" s="47">
        <v>31.69</v>
      </c>
      <c r="T393" s="47">
        <v>31.69</v>
      </c>
      <c r="U393" s="47">
        <v>31.85</v>
      </c>
      <c r="V393" s="47">
        <v>31.94</v>
      </c>
      <c r="W393" s="47">
        <v>32.020000000000003</v>
      </c>
      <c r="X393" s="47">
        <v>320.08</v>
      </c>
      <c r="Y393" s="47">
        <v>319.88</v>
      </c>
      <c r="Z393" s="47">
        <v>319.88</v>
      </c>
      <c r="AA393" s="47">
        <v>319.85000000000002</v>
      </c>
      <c r="AB393" s="47">
        <v>319.70999999999998</v>
      </c>
      <c r="AC393" s="47">
        <v>320.14999999999998</v>
      </c>
      <c r="AD393" s="47">
        <v>320.08</v>
      </c>
    </row>
    <row r="394" spans="1:30" x14ac:dyDescent="0.3">
      <c r="A394" s="3">
        <v>5024</v>
      </c>
      <c r="B394" s="4" t="s">
        <v>386</v>
      </c>
      <c r="C394" s="48">
        <f t="shared" si="86"/>
        <v>100</v>
      </c>
      <c r="D394" s="48">
        <f t="shared" si="87"/>
        <v>99.645529736116586</v>
      </c>
      <c r="E394" s="48">
        <f t="shared" si="88"/>
        <v>99.625836943678607</v>
      </c>
      <c r="F394" s="48">
        <f t="shared" si="89"/>
        <v>99.645529736116586</v>
      </c>
      <c r="G394" s="48">
        <f t="shared" si="90"/>
        <v>99.547065773926747</v>
      </c>
      <c r="H394" s="48">
        <f t="shared" si="91"/>
        <v>99.645529736116586</v>
      </c>
      <c r="I394" s="48">
        <f t="shared" si="92"/>
        <v>99.645529736116586</v>
      </c>
      <c r="J394" s="49">
        <f t="shared" si="93"/>
        <v>100</v>
      </c>
      <c r="K394" s="49">
        <f t="shared" si="94"/>
        <v>99.955595026642982</v>
      </c>
      <c r="L394" s="49">
        <f t="shared" si="95"/>
        <v>99.946714031971581</v>
      </c>
      <c r="M394" s="49">
        <f t="shared" si="96"/>
        <v>99.854943753700411</v>
      </c>
      <c r="N394" s="49">
        <f t="shared" si="97"/>
        <v>99.792776791000591</v>
      </c>
      <c r="O394" s="49">
        <f t="shared" si="98"/>
        <v>99.760213143872107</v>
      </c>
      <c r="P394" s="49">
        <f t="shared" si="99"/>
        <v>99.733570159857905</v>
      </c>
      <c r="Q394" s="47">
        <v>50.78</v>
      </c>
      <c r="R394" s="47">
        <v>50.6</v>
      </c>
      <c r="S394" s="47">
        <v>50.59</v>
      </c>
      <c r="T394" s="47">
        <v>50.6</v>
      </c>
      <c r="U394" s="47">
        <v>50.55</v>
      </c>
      <c r="V394" s="47">
        <v>50.6</v>
      </c>
      <c r="W394" s="47">
        <v>50.6</v>
      </c>
      <c r="X394" s="47">
        <v>337.8</v>
      </c>
      <c r="Y394" s="47">
        <v>337.65</v>
      </c>
      <c r="Z394" s="47">
        <v>337.62</v>
      </c>
      <c r="AA394" s="47">
        <v>337.31</v>
      </c>
      <c r="AB394" s="47">
        <v>337.1</v>
      </c>
      <c r="AC394" s="47">
        <v>336.99</v>
      </c>
      <c r="AD394" s="47">
        <v>336.9</v>
      </c>
    </row>
    <row r="395" spans="1:30" x14ac:dyDescent="0.3">
      <c r="A395" s="3">
        <v>5025</v>
      </c>
      <c r="B395" s="4" t="s">
        <v>387</v>
      </c>
      <c r="C395" s="48">
        <f t="shared" si="86"/>
        <v>100</v>
      </c>
      <c r="D395" s="48">
        <f t="shared" si="87"/>
        <v>100.30415680973302</v>
      </c>
      <c r="E395" s="48">
        <f t="shared" si="88"/>
        <v>99.594457587022646</v>
      </c>
      <c r="F395" s="48">
        <f t="shared" si="89"/>
        <v>99.425481581615415</v>
      </c>
      <c r="G395" s="48">
        <f t="shared" si="90"/>
        <v>99.695843190266984</v>
      </c>
      <c r="H395" s="48">
        <f t="shared" si="91"/>
        <v>99.966204798918554</v>
      </c>
      <c r="I395" s="48">
        <f t="shared" si="92"/>
        <v>100.16897600540723</v>
      </c>
      <c r="J395" s="49">
        <f t="shared" si="93"/>
        <v>100</v>
      </c>
      <c r="K395" s="49">
        <f t="shared" si="94"/>
        <v>99.86843802399072</v>
      </c>
      <c r="L395" s="49">
        <f t="shared" si="95"/>
        <v>100.03740487553206</v>
      </c>
      <c r="M395" s="49">
        <f t="shared" si="96"/>
        <v>100.00257964658843</v>
      </c>
      <c r="N395" s="49">
        <f t="shared" si="97"/>
        <v>99.984522120469506</v>
      </c>
      <c r="O395" s="49">
        <f t="shared" si="98"/>
        <v>99.957435831291122</v>
      </c>
      <c r="P395" s="49">
        <f t="shared" si="99"/>
        <v>99.938088481877983</v>
      </c>
      <c r="Q395" s="47">
        <v>29.59</v>
      </c>
      <c r="R395" s="47">
        <v>29.68</v>
      </c>
      <c r="S395" s="47">
        <v>29.47</v>
      </c>
      <c r="T395" s="47">
        <v>29.42</v>
      </c>
      <c r="U395" s="47">
        <v>29.5</v>
      </c>
      <c r="V395" s="47">
        <v>29.58</v>
      </c>
      <c r="W395" s="47">
        <v>29.64</v>
      </c>
      <c r="X395" s="47">
        <v>775.3</v>
      </c>
      <c r="Y395" s="47">
        <v>774.28</v>
      </c>
      <c r="Z395" s="47">
        <v>775.59</v>
      </c>
      <c r="AA395" s="47">
        <v>775.32</v>
      </c>
      <c r="AB395" s="47">
        <v>775.18</v>
      </c>
      <c r="AC395" s="47">
        <v>774.97</v>
      </c>
      <c r="AD395" s="47">
        <v>774.82</v>
      </c>
    </row>
    <row r="396" spans="1:30" x14ac:dyDescent="0.3">
      <c r="A396" s="3">
        <v>5026</v>
      </c>
      <c r="B396" s="4" t="s">
        <v>388</v>
      </c>
      <c r="C396" s="48">
        <f t="shared" si="86"/>
        <v>100</v>
      </c>
      <c r="D396" s="48">
        <f t="shared" si="87"/>
        <v>100.24987506246875</v>
      </c>
      <c r="E396" s="48">
        <f t="shared" si="88"/>
        <v>100.199900049975</v>
      </c>
      <c r="F396" s="48">
        <f t="shared" si="89"/>
        <v>100.09995002498749</v>
      </c>
      <c r="G396" s="48">
        <f t="shared" si="90"/>
        <v>96.751624187906046</v>
      </c>
      <c r="H396" s="48">
        <f t="shared" si="91"/>
        <v>97.20139930034982</v>
      </c>
      <c r="I396" s="48">
        <f t="shared" si="92"/>
        <v>97.101449275362313</v>
      </c>
      <c r="J396" s="49">
        <f t="shared" si="93"/>
        <v>100</v>
      </c>
      <c r="K396" s="49">
        <f t="shared" si="94"/>
        <v>99.957484499557125</v>
      </c>
      <c r="L396" s="49">
        <f t="shared" si="95"/>
        <v>101.17271922054915</v>
      </c>
      <c r="M396" s="49">
        <f t="shared" si="96"/>
        <v>101.13728963684676</v>
      </c>
      <c r="N396" s="49">
        <f t="shared" si="97"/>
        <v>101.20814880425156</v>
      </c>
      <c r="O396" s="49">
        <f t="shared" si="98"/>
        <v>101.08768821966342</v>
      </c>
      <c r="P396" s="49">
        <f t="shared" si="99"/>
        <v>101.08414526129317</v>
      </c>
      <c r="Q396" s="47">
        <v>20.010000000000002</v>
      </c>
      <c r="R396" s="47">
        <v>20.059999999999999</v>
      </c>
      <c r="S396" s="47">
        <v>20.05</v>
      </c>
      <c r="T396" s="47">
        <v>20.03</v>
      </c>
      <c r="U396" s="47">
        <v>19.36</v>
      </c>
      <c r="V396" s="47">
        <v>19.45</v>
      </c>
      <c r="W396" s="47">
        <v>19.43</v>
      </c>
      <c r="X396" s="47">
        <v>282.25</v>
      </c>
      <c r="Y396" s="47">
        <v>282.13</v>
      </c>
      <c r="Z396" s="47">
        <v>285.56</v>
      </c>
      <c r="AA396" s="47">
        <v>285.45999999999998</v>
      </c>
      <c r="AB396" s="47">
        <v>285.66000000000003</v>
      </c>
      <c r="AC396" s="47">
        <v>285.32</v>
      </c>
      <c r="AD396" s="47">
        <v>285.31</v>
      </c>
    </row>
    <row r="397" spans="1:30" x14ac:dyDescent="0.3">
      <c r="A397" s="3">
        <v>5027</v>
      </c>
      <c r="B397" s="4" t="s">
        <v>389</v>
      </c>
      <c r="C397" s="48">
        <f t="shared" si="86"/>
        <v>100</v>
      </c>
      <c r="D397" s="48">
        <f t="shared" si="87"/>
        <v>102.47362677337215</v>
      </c>
      <c r="E397" s="48">
        <f t="shared" si="88"/>
        <v>102.54638050200073</v>
      </c>
      <c r="F397" s="48">
        <f t="shared" si="89"/>
        <v>103.12841033102947</v>
      </c>
      <c r="G397" s="48">
        <f t="shared" si="90"/>
        <v>103.58312113495818</v>
      </c>
      <c r="H397" s="48">
        <f t="shared" si="91"/>
        <v>104.51073117497272</v>
      </c>
      <c r="I397" s="48">
        <f t="shared" si="92"/>
        <v>105.00181884321572</v>
      </c>
      <c r="J397" s="49">
        <f t="shared" si="93"/>
        <v>100</v>
      </c>
      <c r="K397" s="49">
        <f t="shared" si="94"/>
        <v>99.835167687675209</v>
      </c>
      <c r="L397" s="49">
        <f t="shared" si="95"/>
        <v>100.05970304225937</v>
      </c>
      <c r="M397" s="49">
        <f t="shared" si="96"/>
        <v>100.00648946111515</v>
      </c>
      <c r="N397" s="49">
        <f t="shared" si="97"/>
        <v>99.964956909978198</v>
      </c>
      <c r="O397" s="49">
        <f t="shared" si="98"/>
        <v>99.890977053265487</v>
      </c>
      <c r="P397" s="49">
        <f t="shared" si="99"/>
        <v>99.901360191049733</v>
      </c>
      <c r="Q397" s="47">
        <v>54.98</v>
      </c>
      <c r="R397" s="47">
        <v>56.34</v>
      </c>
      <c r="S397" s="47">
        <v>56.38</v>
      </c>
      <c r="T397" s="47">
        <v>56.7</v>
      </c>
      <c r="U397" s="47">
        <v>56.95</v>
      </c>
      <c r="V397" s="47">
        <v>57.46</v>
      </c>
      <c r="W397" s="47">
        <v>57.73</v>
      </c>
      <c r="X397" s="47">
        <v>770.48</v>
      </c>
      <c r="Y397" s="47">
        <v>769.21</v>
      </c>
      <c r="Z397" s="47">
        <v>770.94</v>
      </c>
      <c r="AA397" s="47">
        <v>770.53</v>
      </c>
      <c r="AB397" s="47">
        <v>770.21</v>
      </c>
      <c r="AC397" s="47">
        <v>769.64</v>
      </c>
      <c r="AD397" s="47">
        <v>769.72</v>
      </c>
    </row>
    <row r="398" spans="1:30" x14ac:dyDescent="0.3">
      <c r="A398" s="3">
        <v>5028</v>
      </c>
      <c r="B398" s="4" t="s">
        <v>390</v>
      </c>
      <c r="C398" s="48">
        <f t="shared" si="86"/>
        <v>100</v>
      </c>
      <c r="D398" s="48">
        <f t="shared" si="87"/>
        <v>99.824348061072826</v>
      </c>
      <c r="E398" s="48">
        <f t="shared" si="88"/>
        <v>98.040805296581539</v>
      </c>
      <c r="F398" s="48">
        <f t="shared" si="89"/>
        <v>98.081340359410888</v>
      </c>
      <c r="G398" s="48">
        <f t="shared" si="90"/>
        <v>98.311039048777204</v>
      </c>
      <c r="H398" s="48">
        <f t="shared" si="91"/>
        <v>98.351574111606539</v>
      </c>
      <c r="I398" s="48">
        <f t="shared" si="92"/>
        <v>98.473179300094571</v>
      </c>
      <c r="J398" s="49">
        <f t="shared" si="93"/>
        <v>100</v>
      </c>
      <c r="K398" s="49">
        <f t="shared" si="94"/>
        <v>99.913065076999501</v>
      </c>
      <c r="L398" s="49">
        <f t="shared" si="95"/>
        <v>100.54893194237457</v>
      </c>
      <c r="M398" s="49">
        <f t="shared" si="96"/>
        <v>100.5365126676602</v>
      </c>
      <c r="N398" s="49">
        <f t="shared" si="97"/>
        <v>100.5538996522603</v>
      </c>
      <c r="O398" s="49">
        <f t="shared" si="98"/>
        <v>100.51664182811723</v>
      </c>
      <c r="P398" s="49">
        <f t="shared" si="99"/>
        <v>100.48186785891703</v>
      </c>
      <c r="Q398" s="47">
        <v>74.010000000000005</v>
      </c>
      <c r="R398" s="47">
        <v>73.88</v>
      </c>
      <c r="S398" s="47">
        <v>72.56</v>
      </c>
      <c r="T398" s="47">
        <v>72.59</v>
      </c>
      <c r="U398" s="47">
        <v>72.760000000000005</v>
      </c>
      <c r="V398" s="47">
        <v>72.790000000000006</v>
      </c>
      <c r="W398" s="47">
        <v>72.88</v>
      </c>
      <c r="X398" s="47">
        <v>402.6</v>
      </c>
      <c r="Y398" s="47">
        <v>402.25</v>
      </c>
      <c r="Z398" s="47">
        <v>404.81</v>
      </c>
      <c r="AA398" s="47">
        <v>404.76</v>
      </c>
      <c r="AB398" s="47">
        <v>404.83</v>
      </c>
      <c r="AC398" s="47">
        <v>404.68</v>
      </c>
      <c r="AD398" s="47">
        <v>404.54</v>
      </c>
    </row>
    <row r="399" spans="1:30" x14ac:dyDescent="0.3">
      <c r="A399" s="3">
        <v>5029</v>
      </c>
      <c r="B399" s="4" t="s">
        <v>391</v>
      </c>
      <c r="C399" s="48">
        <f t="shared" si="86"/>
        <v>100</v>
      </c>
      <c r="D399" s="48">
        <f t="shared" si="87"/>
        <v>99.85016481869944</v>
      </c>
      <c r="E399" s="48">
        <f t="shared" si="88"/>
        <v>101.07881330536409</v>
      </c>
      <c r="F399" s="48">
        <f t="shared" si="89"/>
        <v>99.910098891219675</v>
      </c>
      <c r="G399" s="48">
        <f t="shared" si="90"/>
        <v>99.43062631105785</v>
      </c>
      <c r="H399" s="48">
        <f t="shared" si="91"/>
        <v>99.190890020976937</v>
      </c>
      <c r="I399" s="48">
        <f t="shared" si="92"/>
        <v>100.11986814504046</v>
      </c>
      <c r="J399" s="49">
        <f t="shared" si="93"/>
        <v>100</v>
      </c>
      <c r="K399" s="49">
        <f t="shared" si="94"/>
        <v>101.40685424723297</v>
      </c>
      <c r="L399" s="49">
        <f t="shared" si="95"/>
        <v>101.14015202026938</v>
      </c>
      <c r="M399" s="49">
        <f t="shared" si="96"/>
        <v>99.826643552473669</v>
      </c>
      <c r="N399" s="49">
        <f t="shared" si="97"/>
        <v>99.879983997866404</v>
      </c>
      <c r="O399" s="49">
        <f t="shared" si="98"/>
        <v>99.873316442192305</v>
      </c>
      <c r="P399" s="49">
        <f t="shared" si="99"/>
        <v>99.93332444325911</v>
      </c>
      <c r="Q399" s="47">
        <v>33.369999999999997</v>
      </c>
      <c r="R399" s="47">
        <v>33.32</v>
      </c>
      <c r="S399" s="47">
        <v>33.729999999999997</v>
      </c>
      <c r="T399" s="47">
        <v>33.340000000000003</v>
      </c>
      <c r="U399" s="47">
        <v>33.18</v>
      </c>
      <c r="V399" s="47">
        <v>33.1</v>
      </c>
      <c r="W399" s="47">
        <v>33.409999999999997</v>
      </c>
      <c r="X399" s="47">
        <v>149.97999999999999</v>
      </c>
      <c r="Y399" s="47">
        <v>152.09</v>
      </c>
      <c r="Z399" s="47">
        <v>151.69</v>
      </c>
      <c r="AA399" s="47">
        <v>149.72</v>
      </c>
      <c r="AB399" s="47">
        <v>149.80000000000001</v>
      </c>
      <c r="AC399" s="47">
        <v>149.79</v>
      </c>
      <c r="AD399" s="47">
        <v>149.88</v>
      </c>
    </row>
    <row r="400" spans="1:30" x14ac:dyDescent="0.3">
      <c r="A400" s="3">
        <v>5030</v>
      </c>
      <c r="B400" s="4" t="s">
        <v>392</v>
      </c>
      <c r="C400" s="48">
        <f t="shared" si="86"/>
        <v>100.00000000000001</v>
      </c>
      <c r="D400" s="48">
        <f t="shared" si="87"/>
        <v>99.814643188137168</v>
      </c>
      <c r="E400" s="48">
        <f t="shared" si="88"/>
        <v>99.814643188137168</v>
      </c>
      <c r="F400" s="48">
        <f t="shared" si="89"/>
        <v>99.814643188137168</v>
      </c>
      <c r="G400" s="48">
        <f t="shared" si="90"/>
        <v>99.814643188137168</v>
      </c>
      <c r="H400" s="48">
        <f t="shared" si="91"/>
        <v>99.814643188137168</v>
      </c>
      <c r="I400" s="48">
        <f t="shared" si="92"/>
        <v>99.629286376274337</v>
      </c>
      <c r="J400" s="49">
        <f t="shared" si="93"/>
        <v>100</v>
      </c>
      <c r="K400" s="49">
        <f t="shared" si="94"/>
        <v>99.938488576449913</v>
      </c>
      <c r="L400" s="49">
        <f t="shared" si="95"/>
        <v>99.956063268892791</v>
      </c>
      <c r="M400" s="49">
        <f t="shared" si="96"/>
        <v>99.912126537785596</v>
      </c>
      <c r="N400" s="49">
        <f t="shared" si="97"/>
        <v>99.938488576449913</v>
      </c>
      <c r="O400" s="49">
        <f t="shared" si="98"/>
        <v>99.736379613356775</v>
      </c>
      <c r="P400" s="49">
        <f t="shared" si="99"/>
        <v>99.367311072056239</v>
      </c>
      <c r="Q400" s="47">
        <v>10.79</v>
      </c>
      <c r="R400" s="47">
        <v>10.77</v>
      </c>
      <c r="S400" s="47">
        <v>10.77</v>
      </c>
      <c r="T400" s="47">
        <v>10.77</v>
      </c>
      <c r="U400" s="47">
        <v>10.77</v>
      </c>
      <c r="V400" s="47">
        <v>10.77</v>
      </c>
      <c r="W400" s="47">
        <v>10.75</v>
      </c>
      <c r="X400" s="47">
        <v>113.8</v>
      </c>
      <c r="Y400" s="47">
        <v>113.73</v>
      </c>
      <c r="Z400" s="47">
        <v>113.75</v>
      </c>
      <c r="AA400" s="47">
        <v>113.7</v>
      </c>
      <c r="AB400" s="47">
        <v>113.73</v>
      </c>
      <c r="AC400" s="47">
        <v>113.5</v>
      </c>
      <c r="AD400" s="47">
        <v>113.08</v>
      </c>
    </row>
    <row r="401" spans="1:30" x14ac:dyDescent="0.3">
      <c r="A401" s="3">
        <v>5031</v>
      </c>
      <c r="B401" s="4" t="s">
        <v>393</v>
      </c>
      <c r="C401" s="48">
        <f t="shared" si="86"/>
        <v>100</v>
      </c>
      <c r="D401" s="48">
        <f t="shared" si="87"/>
        <v>104.22031473533619</v>
      </c>
      <c r="E401" s="48">
        <f t="shared" si="88"/>
        <v>104.22031473533619</v>
      </c>
      <c r="F401" s="48">
        <f t="shared" si="89"/>
        <v>104.36337625178827</v>
      </c>
      <c r="G401" s="48">
        <f t="shared" si="90"/>
        <v>104.4349070100143</v>
      </c>
      <c r="H401" s="48">
        <f t="shared" si="91"/>
        <v>104.29184549356223</v>
      </c>
      <c r="I401" s="48">
        <f t="shared" si="92"/>
        <v>106.22317596566523</v>
      </c>
      <c r="J401" s="49">
        <f t="shared" si="93"/>
        <v>100</v>
      </c>
      <c r="K401" s="49">
        <f t="shared" si="94"/>
        <v>99.485406448500441</v>
      </c>
      <c r="L401" s="49">
        <f t="shared" si="95"/>
        <v>99.485406448500441</v>
      </c>
      <c r="M401" s="49">
        <f t="shared" si="96"/>
        <v>99.405001206078637</v>
      </c>
      <c r="N401" s="49">
        <f t="shared" si="97"/>
        <v>99.42108225456299</v>
      </c>
      <c r="O401" s="49">
        <f t="shared" si="98"/>
        <v>99.396960681836447</v>
      </c>
      <c r="P401" s="49">
        <f t="shared" si="99"/>
        <v>99.16378547881321</v>
      </c>
      <c r="Q401" s="47">
        <v>13.98</v>
      </c>
      <c r="R401" s="47">
        <v>14.57</v>
      </c>
      <c r="S401" s="47">
        <v>14.57</v>
      </c>
      <c r="T401" s="47">
        <v>14.59</v>
      </c>
      <c r="U401" s="47">
        <v>14.6</v>
      </c>
      <c r="V401" s="47">
        <v>14.58</v>
      </c>
      <c r="W401" s="47">
        <v>14.85</v>
      </c>
      <c r="X401" s="47">
        <v>124.37</v>
      </c>
      <c r="Y401" s="47">
        <v>123.73</v>
      </c>
      <c r="Z401" s="47">
        <v>123.73</v>
      </c>
      <c r="AA401" s="47">
        <v>123.63</v>
      </c>
      <c r="AB401" s="47">
        <v>123.65</v>
      </c>
      <c r="AC401" s="47">
        <v>123.62</v>
      </c>
      <c r="AD401" s="47">
        <v>123.33</v>
      </c>
    </row>
    <row r="402" spans="1:30" x14ac:dyDescent="0.3">
      <c r="A402" s="3">
        <v>5032</v>
      </c>
      <c r="B402" s="4" t="s">
        <v>394</v>
      </c>
      <c r="C402" s="48">
        <f t="shared" si="86"/>
        <v>100</v>
      </c>
      <c r="D402" s="48">
        <f t="shared" si="87"/>
        <v>100.36900369003691</v>
      </c>
      <c r="E402" s="48">
        <f t="shared" si="88"/>
        <v>100.47443331576173</v>
      </c>
      <c r="F402" s="48">
        <f t="shared" si="89"/>
        <v>100.39536109646812</v>
      </c>
      <c r="G402" s="48">
        <f t="shared" si="90"/>
        <v>100.47443331576173</v>
      </c>
      <c r="H402" s="48">
        <f t="shared" si="91"/>
        <v>98.866631523458096</v>
      </c>
      <c r="I402" s="48">
        <f t="shared" si="92"/>
        <v>99.604638903531892</v>
      </c>
      <c r="J402" s="49">
        <f t="shared" si="93"/>
        <v>100</v>
      </c>
      <c r="K402" s="49">
        <f t="shared" si="94"/>
        <v>99.954975236380008</v>
      </c>
      <c r="L402" s="49">
        <f t="shared" si="95"/>
        <v>99.945187244288704</v>
      </c>
      <c r="M402" s="49">
        <f t="shared" si="96"/>
        <v>99.904077677505242</v>
      </c>
      <c r="N402" s="49">
        <f t="shared" si="97"/>
        <v>99.913865669596547</v>
      </c>
      <c r="O402" s="49">
        <f t="shared" si="98"/>
        <v>99.935399252197413</v>
      </c>
      <c r="P402" s="49">
        <f t="shared" si="99"/>
        <v>99.890374488577422</v>
      </c>
      <c r="Q402" s="47">
        <v>37.94</v>
      </c>
      <c r="R402" s="47">
        <v>38.08</v>
      </c>
      <c r="S402" s="47">
        <v>38.119999999999997</v>
      </c>
      <c r="T402" s="47">
        <v>38.090000000000003</v>
      </c>
      <c r="U402" s="47">
        <v>38.119999999999997</v>
      </c>
      <c r="V402" s="47">
        <v>37.51</v>
      </c>
      <c r="W402" s="47">
        <v>37.79</v>
      </c>
      <c r="X402" s="47">
        <v>510.83</v>
      </c>
      <c r="Y402" s="47">
        <v>510.6</v>
      </c>
      <c r="Z402" s="47">
        <v>510.55</v>
      </c>
      <c r="AA402" s="47">
        <v>510.34</v>
      </c>
      <c r="AB402" s="47">
        <v>510.39</v>
      </c>
      <c r="AC402" s="47">
        <v>510.5</v>
      </c>
      <c r="AD402" s="47">
        <v>510.27</v>
      </c>
    </row>
    <row r="403" spans="1:30" x14ac:dyDescent="0.3">
      <c r="A403" s="3">
        <v>5033</v>
      </c>
      <c r="B403" s="4" t="s">
        <v>395</v>
      </c>
      <c r="C403" s="48">
        <f t="shared" si="86"/>
        <v>100</v>
      </c>
      <c r="D403" s="48">
        <f t="shared" si="87"/>
        <v>100.12033694344163</v>
      </c>
      <c r="E403" s="48">
        <f t="shared" si="88"/>
        <v>100.3610108303249</v>
      </c>
      <c r="F403" s="48">
        <f t="shared" si="89"/>
        <v>100.3610108303249</v>
      </c>
      <c r="G403" s="48">
        <f t="shared" si="90"/>
        <v>100</v>
      </c>
      <c r="H403" s="48">
        <f t="shared" si="91"/>
        <v>95.427196149217806</v>
      </c>
      <c r="I403" s="48">
        <f t="shared" si="92"/>
        <v>94.82551143200962</v>
      </c>
      <c r="J403" s="49">
        <f t="shared" si="93"/>
        <v>100</v>
      </c>
      <c r="K403" s="49">
        <f t="shared" si="94"/>
        <v>99.945808636748509</v>
      </c>
      <c r="L403" s="49">
        <f t="shared" si="95"/>
        <v>99.918712955122771</v>
      </c>
      <c r="M403" s="49">
        <f t="shared" si="96"/>
        <v>99.895004233700249</v>
      </c>
      <c r="N403" s="49">
        <f t="shared" si="97"/>
        <v>99.915325994919556</v>
      </c>
      <c r="O403" s="49">
        <f t="shared" si="98"/>
        <v>99.742591024555466</v>
      </c>
      <c r="P403" s="49">
        <f t="shared" si="99"/>
        <v>99.72904318374259</v>
      </c>
      <c r="Q403" s="47">
        <v>8.31</v>
      </c>
      <c r="R403" s="47">
        <v>8.32</v>
      </c>
      <c r="S403" s="47">
        <v>8.34</v>
      </c>
      <c r="T403" s="47">
        <v>8.34</v>
      </c>
      <c r="U403" s="47">
        <v>8.31</v>
      </c>
      <c r="V403" s="47">
        <v>7.93</v>
      </c>
      <c r="W403" s="47">
        <v>7.88</v>
      </c>
      <c r="X403" s="47">
        <v>295.25</v>
      </c>
      <c r="Y403" s="47">
        <v>295.08999999999997</v>
      </c>
      <c r="Z403" s="47">
        <v>295.01</v>
      </c>
      <c r="AA403" s="47">
        <v>294.94</v>
      </c>
      <c r="AB403" s="47">
        <v>295</v>
      </c>
      <c r="AC403" s="47">
        <v>294.49</v>
      </c>
      <c r="AD403" s="47">
        <v>294.45</v>
      </c>
    </row>
    <row r="404" spans="1:30" x14ac:dyDescent="0.3">
      <c r="A404" s="3">
        <v>5034</v>
      </c>
      <c r="B404" s="4" t="s">
        <v>396</v>
      </c>
      <c r="C404" s="48">
        <f t="shared" si="86"/>
        <v>100</v>
      </c>
      <c r="D404" s="48">
        <f t="shared" si="87"/>
        <v>99.831791421362482</v>
      </c>
      <c r="E404" s="48">
        <f t="shared" si="88"/>
        <v>99.495374264087459</v>
      </c>
      <c r="F404" s="48">
        <f t="shared" si="89"/>
        <v>99.495374264087459</v>
      </c>
      <c r="G404" s="48">
        <f t="shared" si="90"/>
        <v>99.495374264087459</v>
      </c>
      <c r="H404" s="48">
        <f t="shared" si="91"/>
        <v>99.495374264087459</v>
      </c>
      <c r="I404" s="48">
        <f t="shared" si="92"/>
        <v>100.1682085786375</v>
      </c>
      <c r="J404" s="49">
        <f t="shared" si="93"/>
        <v>100.00000000000001</v>
      </c>
      <c r="K404" s="49">
        <f t="shared" si="94"/>
        <v>99.978321545673808</v>
      </c>
      <c r="L404" s="49">
        <f t="shared" si="95"/>
        <v>99.88618811478743</v>
      </c>
      <c r="M404" s="49">
        <f t="shared" si="96"/>
        <v>99.856380240088896</v>
      </c>
      <c r="N404" s="49">
        <f t="shared" si="97"/>
        <v>99.861799853670448</v>
      </c>
      <c r="O404" s="49">
        <f t="shared" si="98"/>
        <v>99.897027341950533</v>
      </c>
      <c r="P404" s="49">
        <f t="shared" si="99"/>
        <v>99.878058694415103</v>
      </c>
      <c r="Q404" s="47">
        <v>11.89</v>
      </c>
      <c r="R404" s="47">
        <v>11.87</v>
      </c>
      <c r="S404" s="47">
        <v>11.83</v>
      </c>
      <c r="T404" s="47">
        <v>11.83</v>
      </c>
      <c r="U404" s="47">
        <v>11.83</v>
      </c>
      <c r="V404" s="47">
        <v>11.83</v>
      </c>
      <c r="W404" s="47">
        <v>11.91</v>
      </c>
      <c r="X404" s="47">
        <v>369.03</v>
      </c>
      <c r="Y404" s="47">
        <v>368.95</v>
      </c>
      <c r="Z404" s="47">
        <v>368.61</v>
      </c>
      <c r="AA404" s="47">
        <v>368.5</v>
      </c>
      <c r="AB404" s="47">
        <v>368.52</v>
      </c>
      <c r="AC404" s="47">
        <v>368.65</v>
      </c>
      <c r="AD404" s="47">
        <v>368.58</v>
      </c>
    </row>
    <row r="405" spans="1:30" x14ac:dyDescent="0.3">
      <c r="A405" s="3">
        <v>5035</v>
      </c>
      <c r="B405" s="4" t="s">
        <v>397</v>
      </c>
      <c r="C405" s="48">
        <f t="shared" si="86"/>
        <v>100</v>
      </c>
      <c r="D405" s="48">
        <f t="shared" si="87"/>
        <v>97.958958517210945</v>
      </c>
      <c r="E405" s="48">
        <f t="shared" si="88"/>
        <v>97.837599293909975</v>
      </c>
      <c r="F405" s="48">
        <f t="shared" si="89"/>
        <v>97.804501323918799</v>
      </c>
      <c r="G405" s="48">
        <f t="shared" si="90"/>
        <v>98.080317740511916</v>
      </c>
      <c r="H405" s="48">
        <f t="shared" si="91"/>
        <v>98.267872903795237</v>
      </c>
      <c r="I405" s="48">
        <f t="shared" si="92"/>
        <v>98.532656663724623</v>
      </c>
      <c r="J405" s="49">
        <f t="shared" si="93"/>
        <v>100</v>
      </c>
      <c r="K405" s="49">
        <f t="shared" si="94"/>
        <v>100.20832955924712</v>
      </c>
      <c r="L405" s="49">
        <f t="shared" si="95"/>
        <v>100.19927175232333</v>
      </c>
      <c r="M405" s="49">
        <f t="shared" si="96"/>
        <v>100.13949022662634</v>
      </c>
      <c r="N405" s="49">
        <f t="shared" si="97"/>
        <v>100.11231680585497</v>
      </c>
      <c r="O405" s="49">
        <f t="shared" si="98"/>
        <v>100.06883933262078</v>
      </c>
      <c r="P405" s="49">
        <f t="shared" si="99"/>
        <v>100.01992717523234</v>
      </c>
      <c r="Q405" s="47">
        <v>90.64</v>
      </c>
      <c r="R405" s="47">
        <v>88.79</v>
      </c>
      <c r="S405" s="47">
        <v>88.68</v>
      </c>
      <c r="T405" s="47">
        <v>88.65</v>
      </c>
      <c r="U405" s="47">
        <v>88.9</v>
      </c>
      <c r="V405" s="47">
        <v>89.07</v>
      </c>
      <c r="W405" s="47">
        <v>89.31</v>
      </c>
      <c r="X405" s="47">
        <v>552.01</v>
      </c>
      <c r="Y405" s="47">
        <v>553.16</v>
      </c>
      <c r="Z405" s="47">
        <v>553.11</v>
      </c>
      <c r="AA405" s="47">
        <v>552.78</v>
      </c>
      <c r="AB405" s="47">
        <v>552.63</v>
      </c>
      <c r="AC405" s="47">
        <v>552.39</v>
      </c>
      <c r="AD405" s="47">
        <v>552.12</v>
      </c>
    </row>
    <row r="406" spans="1:30" x14ac:dyDescent="0.3">
      <c r="A406" s="3">
        <v>5036</v>
      </c>
      <c r="B406" s="4" t="s">
        <v>398</v>
      </c>
      <c r="C406" s="48">
        <f t="shared" si="86"/>
        <v>100</v>
      </c>
      <c r="D406" s="48">
        <f t="shared" si="87"/>
        <v>100.38527397260275</v>
      </c>
      <c r="E406" s="48">
        <f t="shared" si="88"/>
        <v>100.34246575342466</v>
      </c>
      <c r="F406" s="48">
        <f t="shared" si="89"/>
        <v>100.29965753424658</v>
      </c>
      <c r="G406" s="48">
        <f t="shared" si="90"/>
        <v>100.34246575342466</v>
      </c>
      <c r="H406" s="48">
        <f t="shared" si="91"/>
        <v>101.11301369863014</v>
      </c>
      <c r="I406" s="48">
        <f t="shared" si="92"/>
        <v>101.28424657534246</v>
      </c>
      <c r="J406" s="49">
        <f t="shared" si="93"/>
        <v>100</v>
      </c>
      <c r="K406" s="49">
        <f t="shared" si="94"/>
        <v>99.856080594866881</v>
      </c>
      <c r="L406" s="49">
        <f t="shared" si="95"/>
        <v>99.832094027344695</v>
      </c>
      <c r="M406" s="49">
        <f t="shared" si="96"/>
        <v>99.784120892300322</v>
      </c>
      <c r="N406" s="49">
        <f t="shared" si="97"/>
        <v>99.736147757255935</v>
      </c>
      <c r="O406" s="49">
        <f t="shared" si="98"/>
        <v>99.448308946989698</v>
      </c>
      <c r="P406" s="49">
        <f t="shared" si="99"/>
        <v>99.304389541856565</v>
      </c>
      <c r="Q406" s="47">
        <v>23.36</v>
      </c>
      <c r="R406" s="47">
        <v>23.45</v>
      </c>
      <c r="S406" s="47">
        <v>23.44</v>
      </c>
      <c r="T406" s="47">
        <v>23.43</v>
      </c>
      <c r="U406" s="47">
        <v>23.44</v>
      </c>
      <c r="V406" s="47">
        <v>23.62</v>
      </c>
      <c r="W406" s="47">
        <v>23.66</v>
      </c>
      <c r="X406" s="47">
        <v>41.69</v>
      </c>
      <c r="Y406" s="47">
        <v>41.63</v>
      </c>
      <c r="Z406" s="47">
        <v>41.62</v>
      </c>
      <c r="AA406" s="47">
        <v>41.6</v>
      </c>
      <c r="AB406" s="47">
        <v>41.58</v>
      </c>
      <c r="AC406" s="47">
        <v>41.46</v>
      </c>
      <c r="AD406" s="47">
        <v>41.4</v>
      </c>
    </row>
    <row r="407" spans="1:30" x14ac:dyDescent="0.3">
      <c r="A407" s="3">
        <v>5037</v>
      </c>
      <c r="B407" s="4" t="s">
        <v>399</v>
      </c>
      <c r="C407" s="48">
        <f t="shared" si="86"/>
        <v>100</v>
      </c>
      <c r="D407" s="48">
        <f t="shared" si="87"/>
        <v>100.89278958916547</v>
      </c>
      <c r="E407" s="48">
        <f t="shared" si="88"/>
        <v>101.18029810093061</v>
      </c>
      <c r="F407" s="48">
        <f t="shared" si="89"/>
        <v>101.19543012786563</v>
      </c>
      <c r="G407" s="48">
        <f t="shared" si="90"/>
        <v>101.30892032987819</v>
      </c>
      <c r="H407" s="48">
        <f t="shared" si="91"/>
        <v>101.27865627600819</v>
      </c>
      <c r="I407" s="48">
        <f t="shared" si="92"/>
        <v>101.56616478777333</v>
      </c>
      <c r="J407" s="49">
        <f t="shared" si="93"/>
        <v>100</v>
      </c>
      <c r="K407" s="49">
        <f t="shared" si="94"/>
        <v>99.653142124285878</v>
      </c>
      <c r="L407" s="49">
        <f t="shared" si="95"/>
        <v>99.606505771248692</v>
      </c>
      <c r="M407" s="49">
        <f t="shared" si="96"/>
        <v>99.556954646146679</v>
      </c>
      <c r="N407" s="49">
        <f t="shared" si="97"/>
        <v>99.498659204850185</v>
      </c>
      <c r="O407" s="49">
        <f t="shared" si="98"/>
        <v>99.431619447359225</v>
      </c>
      <c r="P407" s="49">
        <f t="shared" si="99"/>
        <v>99.090591115774757</v>
      </c>
      <c r="Q407" s="47">
        <v>132.16999999999999</v>
      </c>
      <c r="R407" s="47">
        <v>133.35</v>
      </c>
      <c r="S407" s="47">
        <v>133.72999999999999</v>
      </c>
      <c r="T407" s="47">
        <v>133.75</v>
      </c>
      <c r="U407" s="47">
        <v>133.9</v>
      </c>
      <c r="V407" s="47">
        <v>133.86000000000001</v>
      </c>
      <c r="W407" s="47">
        <v>134.24</v>
      </c>
      <c r="X407" s="47">
        <v>343.08</v>
      </c>
      <c r="Y407" s="47">
        <v>341.89</v>
      </c>
      <c r="Z407" s="47">
        <v>341.73</v>
      </c>
      <c r="AA407" s="47">
        <v>341.56</v>
      </c>
      <c r="AB407" s="47">
        <v>341.36</v>
      </c>
      <c r="AC407" s="47">
        <v>341.13</v>
      </c>
      <c r="AD407" s="47">
        <v>339.96</v>
      </c>
    </row>
    <row r="408" spans="1:30" x14ac:dyDescent="0.3">
      <c r="A408" s="3">
        <v>5038</v>
      </c>
      <c r="B408" s="4" t="s">
        <v>400</v>
      </c>
      <c r="C408" s="48">
        <f t="shared" si="86"/>
        <v>100</v>
      </c>
      <c r="D408" s="48">
        <f t="shared" si="87"/>
        <v>100.09260331056835</v>
      </c>
      <c r="E408" s="48">
        <f t="shared" si="88"/>
        <v>100.32411158698923</v>
      </c>
      <c r="F408" s="48">
        <f t="shared" si="89"/>
        <v>100.67137400162056</v>
      </c>
      <c r="G408" s="48">
        <f t="shared" si="90"/>
        <v>100.84500520893621</v>
      </c>
      <c r="H408" s="48">
        <f t="shared" si="91"/>
        <v>101.27329552031485</v>
      </c>
      <c r="I408" s="48">
        <f t="shared" si="92"/>
        <v>101.48165296909364</v>
      </c>
      <c r="J408" s="49">
        <f t="shared" si="93"/>
        <v>100</v>
      </c>
      <c r="K408" s="49">
        <f t="shared" si="94"/>
        <v>99.906370117283757</v>
      </c>
      <c r="L408" s="49">
        <f t="shared" si="95"/>
        <v>99.862019120207648</v>
      </c>
      <c r="M408" s="49">
        <f t="shared" si="96"/>
        <v>99.799599198396791</v>
      </c>
      <c r="N408" s="49">
        <f t="shared" si="97"/>
        <v>99.760176089884709</v>
      </c>
      <c r="O408" s="49">
        <f t="shared" si="98"/>
        <v>99.65833305956177</v>
      </c>
      <c r="P408" s="49">
        <f t="shared" si="99"/>
        <v>99.609054173921621</v>
      </c>
      <c r="Q408" s="47">
        <v>86.39</v>
      </c>
      <c r="R408" s="47">
        <v>86.47</v>
      </c>
      <c r="S408" s="47">
        <v>86.67</v>
      </c>
      <c r="T408" s="47">
        <v>86.97</v>
      </c>
      <c r="U408" s="47">
        <v>87.12</v>
      </c>
      <c r="V408" s="47">
        <v>87.49</v>
      </c>
      <c r="W408" s="47">
        <v>87.67</v>
      </c>
      <c r="X408" s="47">
        <v>608.78</v>
      </c>
      <c r="Y408" s="47">
        <v>608.21</v>
      </c>
      <c r="Z408" s="47">
        <v>607.94000000000005</v>
      </c>
      <c r="AA408" s="47">
        <v>607.55999999999995</v>
      </c>
      <c r="AB408" s="47">
        <v>607.32000000000005</v>
      </c>
      <c r="AC408" s="47">
        <v>606.70000000000005</v>
      </c>
      <c r="AD408" s="47">
        <v>606.4</v>
      </c>
    </row>
    <row r="409" spans="1:30" x14ac:dyDescent="0.3">
      <c r="A409" s="3">
        <v>5039</v>
      </c>
      <c r="B409" s="4" t="s">
        <v>401</v>
      </c>
      <c r="C409" s="48">
        <f t="shared" si="86"/>
        <v>100</v>
      </c>
      <c r="D409" s="48">
        <f t="shared" si="87"/>
        <v>101.22149837133551</v>
      </c>
      <c r="E409" s="48">
        <f t="shared" si="88"/>
        <v>101.22149837133551</v>
      </c>
      <c r="F409" s="48">
        <f t="shared" si="89"/>
        <v>101.95439739413682</v>
      </c>
      <c r="G409" s="48">
        <f t="shared" si="90"/>
        <v>100.73289902280131</v>
      </c>
      <c r="H409" s="48">
        <f t="shared" si="91"/>
        <v>101.14006514657981</v>
      </c>
      <c r="I409" s="48">
        <f t="shared" si="92"/>
        <v>102.68729641693811</v>
      </c>
      <c r="J409" s="49">
        <f t="shared" si="93"/>
        <v>100</v>
      </c>
      <c r="K409" s="49">
        <f t="shared" si="94"/>
        <v>99.952978056426332</v>
      </c>
      <c r="L409" s="49">
        <f t="shared" si="95"/>
        <v>99.945141065830725</v>
      </c>
      <c r="M409" s="49">
        <f t="shared" si="96"/>
        <v>99.898119122257057</v>
      </c>
      <c r="N409" s="49">
        <f t="shared" si="97"/>
        <v>99.996081504702204</v>
      </c>
      <c r="O409" s="49">
        <f t="shared" si="98"/>
        <v>99.97257053291537</v>
      </c>
      <c r="P409" s="49">
        <f t="shared" si="99"/>
        <v>99.894200626959247</v>
      </c>
      <c r="Q409" s="47">
        <v>12.28</v>
      </c>
      <c r="R409" s="47">
        <v>12.43</v>
      </c>
      <c r="S409" s="47">
        <v>12.43</v>
      </c>
      <c r="T409" s="47">
        <v>12.52</v>
      </c>
      <c r="U409" s="47">
        <v>12.37</v>
      </c>
      <c r="V409" s="47">
        <v>12.42</v>
      </c>
      <c r="W409" s="47">
        <v>12.61</v>
      </c>
      <c r="X409" s="47">
        <v>255.2</v>
      </c>
      <c r="Y409" s="47">
        <v>255.08</v>
      </c>
      <c r="Z409" s="47">
        <v>255.06</v>
      </c>
      <c r="AA409" s="47">
        <v>254.94</v>
      </c>
      <c r="AB409" s="47">
        <v>255.19</v>
      </c>
      <c r="AC409" s="47">
        <v>255.13</v>
      </c>
      <c r="AD409" s="47">
        <v>254.93</v>
      </c>
    </row>
    <row r="410" spans="1:30" x14ac:dyDescent="0.3">
      <c r="A410" s="3">
        <v>5040</v>
      </c>
      <c r="B410" s="4" t="s">
        <v>402</v>
      </c>
      <c r="C410" s="48">
        <f t="shared" si="86"/>
        <v>100</v>
      </c>
      <c r="D410" s="48">
        <f t="shared" si="87"/>
        <v>101.00944317811788</v>
      </c>
      <c r="E410" s="48">
        <f t="shared" si="88"/>
        <v>101.40019537609899</v>
      </c>
      <c r="F410" s="48">
        <f t="shared" si="89"/>
        <v>101.43275805926407</v>
      </c>
      <c r="G410" s="48">
        <f t="shared" si="90"/>
        <v>102.76782806903289</v>
      </c>
      <c r="H410" s="48">
        <f t="shared" si="91"/>
        <v>102.99576685118853</v>
      </c>
      <c r="I410" s="48">
        <f t="shared" si="92"/>
        <v>104.0703353956366</v>
      </c>
      <c r="J410" s="49">
        <f t="shared" si="93"/>
        <v>100</v>
      </c>
      <c r="K410" s="49">
        <f t="shared" si="94"/>
        <v>99.914171509845744</v>
      </c>
      <c r="L410" s="49">
        <f t="shared" si="95"/>
        <v>99.879840113784056</v>
      </c>
      <c r="M410" s="49">
        <f t="shared" si="96"/>
        <v>99.872483386056544</v>
      </c>
      <c r="N410" s="49">
        <f t="shared" si="97"/>
        <v>99.7940116236298</v>
      </c>
      <c r="O410" s="49">
        <f t="shared" si="98"/>
        <v>99.786654895902302</v>
      </c>
      <c r="P410" s="49">
        <f t="shared" si="99"/>
        <v>99.713087618627227</v>
      </c>
      <c r="Q410" s="47">
        <v>30.71</v>
      </c>
      <c r="R410" s="47">
        <v>31.02</v>
      </c>
      <c r="S410" s="47">
        <v>31.14</v>
      </c>
      <c r="T410" s="47">
        <v>31.15</v>
      </c>
      <c r="U410" s="47">
        <v>31.56</v>
      </c>
      <c r="V410" s="47">
        <v>31.63</v>
      </c>
      <c r="W410" s="47">
        <v>31.96</v>
      </c>
      <c r="X410" s="47">
        <v>407.79</v>
      </c>
      <c r="Y410" s="47">
        <v>407.44</v>
      </c>
      <c r="Z410" s="47">
        <v>407.3</v>
      </c>
      <c r="AA410" s="47">
        <v>407.27</v>
      </c>
      <c r="AB410" s="47">
        <v>406.95</v>
      </c>
      <c r="AC410" s="47">
        <v>406.92</v>
      </c>
      <c r="AD410" s="47">
        <v>406.62</v>
      </c>
    </row>
    <row r="411" spans="1:30" x14ac:dyDescent="0.3">
      <c r="A411" s="3">
        <v>5041</v>
      </c>
      <c r="B411" s="4" t="s">
        <v>403</v>
      </c>
      <c r="C411" s="48">
        <f t="shared" si="86"/>
        <v>100</v>
      </c>
      <c r="D411" s="48">
        <f t="shared" si="87"/>
        <v>100.90353441403136</v>
      </c>
      <c r="E411" s="48">
        <f t="shared" si="88"/>
        <v>100.9301089556205</v>
      </c>
      <c r="F411" s="48">
        <f t="shared" si="89"/>
        <v>101.56789795376029</v>
      </c>
      <c r="G411" s="48">
        <f t="shared" si="90"/>
        <v>102.01966516077597</v>
      </c>
      <c r="H411" s="48">
        <f t="shared" si="91"/>
        <v>102.87005049162902</v>
      </c>
      <c r="I411" s="48">
        <f t="shared" si="92"/>
        <v>103.90645761360616</v>
      </c>
      <c r="J411" s="49">
        <f t="shared" si="93"/>
        <v>100</v>
      </c>
      <c r="K411" s="49">
        <f t="shared" si="94"/>
        <v>99.957537670152618</v>
      </c>
      <c r="L411" s="49">
        <f t="shared" si="95"/>
        <v>99.963603717273671</v>
      </c>
      <c r="M411" s="49">
        <f t="shared" si="96"/>
        <v>100.06551330890738</v>
      </c>
      <c r="N411" s="49">
        <f t="shared" si="97"/>
        <v>100.05944726178633</v>
      </c>
      <c r="O411" s="49">
        <f t="shared" si="98"/>
        <v>100.65270667022541</v>
      </c>
      <c r="P411" s="49">
        <f t="shared" si="99"/>
        <v>100.76917477494965</v>
      </c>
      <c r="Q411" s="47">
        <v>37.630000000000003</v>
      </c>
      <c r="R411" s="47">
        <v>37.97</v>
      </c>
      <c r="S411" s="47">
        <v>37.979999999999997</v>
      </c>
      <c r="T411" s="47">
        <v>38.22</v>
      </c>
      <c r="U411" s="47">
        <v>38.39</v>
      </c>
      <c r="V411" s="47">
        <v>38.71</v>
      </c>
      <c r="W411" s="47">
        <v>39.1</v>
      </c>
      <c r="X411" s="47">
        <v>824.26</v>
      </c>
      <c r="Y411" s="47">
        <v>823.91</v>
      </c>
      <c r="Z411" s="47">
        <v>823.96</v>
      </c>
      <c r="AA411" s="47">
        <v>824.8</v>
      </c>
      <c r="AB411" s="47">
        <v>824.75</v>
      </c>
      <c r="AC411" s="47">
        <v>829.64</v>
      </c>
      <c r="AD411" s="47">
        <v>830.6</v>
      </c>
    </row>
    <row r="412" spans="1:30" x14ac:dyDescent="0.3">
      <c r="A412" s="3">
        <v>5042</v>
      </c>
      <c r="B412" s="4" t="s">
        <v>404</v>
      </c>
      <c r="C412" s="48">
        <f t="shared" si="86"/>
        <v>100</v>
      </c>
      <c r="D412" s="48">
        <f t="shared" si="87"/>
        <v>101.63111668757843</v>
      </c>
      <c r="E412" s="48">
        <f t="shared" si="88"/>
        <v>103.19949811794228</v>
      </c>
      <c r="F412" s="48">
        <f t="shared" si="89"/>
        <v>103.26223337515684</v>
      </c>
      <c r="G412" s="48">
        <f t="shared" si="90"/>
        <v>103.38770388958595</v>
      </c>
      <c r="H412" s="48">
        <f t="shared" si="91"/>
        <v>103.32496863237139</v>
      </c>
      <c r="I412" s="48">
        <f t="shared" si="92"/>
        <v>104.01505646173148</v>
      </c>
      <c r="J412" s="49">
        <f t="shared" si="93"/>
        <v>100</v>
      </c>
      <c r="K412" s="49">
        <f t="shared" si="94"/>
        <v>99.973907857462351</v>
      </c>
      <c r="L412" s="49">
        <f t="shared" si="95"/>
        <v>100.23669300730582</v>
      </c>
      <c r="M412" s="49">
        <f t="shared" si="96"/>
        <v>100.23389742060536</v>
      </c>
      <c r="N412" s="49">
        <f t="shared" si="97"/>
        <v>100.23203369613836</v>
      </c>
      <c r="O412" s="49">
        <f t="shared" si="98"/>
        <v>100.24880721634115</v>
      </c>
      <c r="P412" s="49">
        <f t="shared" si="99"/>
        <v>100.28608170568064</v>
      </c>
      <c r="Q412" s="47">
        <v>15.94</v>
      </c>
      <c r="R412" s="47">
        <v>16.2</v>
      </c>
      <c r="S412" s="47">
        <v>16.45</v>
      </c>
      <c r="T412" s="47">
        <v>16.46</v>
      </c>
      <c r="U412" s="47">
        <v>16.48</v>
      </c>
      <c r="V412" s="47">
        <v>16.47</v>
      </c>
      <c r="W412" s="47">
        <v>16.579999999999998</v>
      </c>
      <c r="X412" s="47">
        <v>1073.1199999999999</v>
      </c>
      <c r="Y412" s="47">
        <v>1072.8399999999999</v>
      </c>
      <c r="Z412" s="47">
        <v>1075.6600000000001</v>
      </c>
      <c r="AA412" s="47">
        <v>1075.6300000000001</v>
      </c>
      <c r="AB412" s="47">
        <v>1075.6099999999999</v>
      </c>
      <c r="AC412" s="47">
        <v>1075.79</v>
      </c>
      <c r="AD412" s="47">
        <v>1076.19</v>
      </c>
    </row>
    <row r="413" spans="1:30" x14ac:dyDescent="0.3">
      <c r="A413" s="3">
        <v>5043</v>
      </c>
      <c r="B413" s="4" t="s">
        <v>405</v>
      </c>
      <c r="C413" s="48">
        <f t="shared" si="86"/>
        <v>100</v>
      </c>
      <c r="D413" s="48">
        <f t="shared" si="87"/>
        <v>101.0204081632653</v>
      </c>
      <c r="E413" s="48">
        <f t="shared" si="88"/>
        <v>103.46938775510203</v>
      </c>
      <c r="F413" s="48">
        <f t="shared" si="89"/>
        <v>103.26530612244896</v>
      </c>
      <c r="G413" s="48">
        <f t="shared" si="90"/>
        <v>103.46938775510203</v>
      </c>
      <c r="H413" s="48">
        <f t="shared" si="91"/>
        <v>103.26530612244896</v>
      </c>
      <c r="I413" s="48">
        <f t="shared" si="92"/>
        <v>101.0204081632653</v>
      </c>
      <c r="J413" s="49">
        <f t="shared" si="93"/>
        <v>100</v>
      </c>
      <c r="K413" s="49">
        <f t="shared" si="94"/>
        <v>99.985043001371068</v>
      </c>
      <c r="L413" s="49">
        <f t="shared" si="95"/>
        <v>100.06481366072542</v>
      </c>
      <c r="M413" s="49">
        <f t="shared" si="96"/>
        <v>100.0523494952013</v>
      </c>
      <c r="N413" s="49">
        <f t="shared" si="97"/>
        <v>100.05733516141095</v>
      </c>
      <c r="O413" s="49">
        <f t="shared" si="98"/>
        <v>100.26174747600649</v>
      </c>
      <c r="P413" s="49">
        <f t="shared" si="99"/>
        <v>100.30163280568367</v>
      </c>
      <c r="Q413" s="47">
        <v>4.9000000000000004</v>
      </c>
      <c r="R413" s="47">
        <v>4.95</v>
      </c>
      <c r="S413" s="47">
        <v>5.07</v>
      </c>
      <c r="T413" s="47">
        <v>5.0599999999999996</v>
      </c>
      <c r="U413" s="47">
        <v>5.07</v>
      </c>
      <c r="V413" s="47">
        <v>5.0599999999999996</v>
      </c>
      <c r="W413" s="47">
        <v>4.95</v>
      </c>
      <c r="X413" s="47">
        <v>401.15</v>
      </c>
      <c r="Y413" s="47">
        <v>401.09</v>
      </c>
      <c r="Z413" s="47">
        <v>401.41</v>
      </c>
      <c r="AA413" s="47">
        <v>401.36</v>
      </c>
      <c r="AB413" s="47">
        <v>401.38</v>
      </c>
      <c r="AC413" s="47">
        <v>402.2</v>
      </c>
      <c r="AD413" s="47">
        <v>402.36</v>
      </c>
    </row>
    <row r="414" spans="1:30" x14ac:dyDescent="0.3">
      <c r="A414" s="3">
        <v>5044</v>
      </c>
      <c r="B414" s="4" t="s">
        <v>406</v>
      </c>
      <c r="C414" s="48">
        <f t="shared" si="86"/>
        <v>100</v>
      </c>
      <c r="D414" s="48">
        <f t="shared" si="87"/>
        <v>97.863818424566091</v>
      </c>
      <c r="E414" s="48">
        <f t="shared" si="88"/>
        <v>97.863818424566091</v>
      </c>
      <c r="F414" s="48">
        <f t="shared" si="89"/>
        <v>97.863818424566091</v>
      </c>
      <c r="G414" s="48">
        <f t="shared" si="90"/>
        <v>97.863818424566091</v>
      </c>
      <c r="H414" s="48">
        <f t="shared" si="91"/>
        <v>98.130841121495322</v>
      </c>
      <c r="I414" s="48">
        <f t="shared" si="92"/>
        <v>98.130841121495322</v>
      </c>
      <c r="J414" s="49">
        <f t="shared" si="93"/>
        <v>100</v>
      </c>
      <c r="K414" s="49">
        <f t="shared" si="94"/>
        <v>100.12879958784133</v>
      </c>
      <c r="L414" s="49">
        <f t="shared" si="95"/>
        <v>101.44040872402542</v>
      </c>
      <c r="M414" s="49">
        <f t="shared" si="96"/>
        <v>101.40606216726773</v>
      </c>
      <c r="N414" s="49">
        <f t="shared" si="97"/>
        <v>101.42538210544393</v>
      </c>
      <c r="O414" s="49">
        <f t="shared" si="98"/>
        <v>101.5520350334879</v>
      </c>
      <c r="P414" s="49">
        <f t="shared" si="99"/>
        <v>101.5520350334879</v>
      </c>
      <c r="Q414" s="47">
        <v>7.49</v>
      </c>
      <c r="R414" s="47">
        <v>7.33</v>
      </c>
      <c r="S414" s="47">
        <v>7.33</v>
      </c>
      <c r="T414" s="47">
        <v>7.33</v>
      </c>
      <c r="U414" s="47">
        <v>7.33</v>
      </c>
      <c r="V414" s="47">
        <v>7.35</v>
      </c>
      <c r="W414" s="47">
        <v>7.35</v>
      </c>
      <c r="X414" s="47">
        <v>465.84</v>
      </c>
      <c r="Y414" s="47">
        <v>466.44</v>
      </c>
      <c r="Z414" s="47">
        <v>472.55</v>
      </c>
      <c r="AA414" s="47">
        <v>472.39</v>
      </c>
      <c r="AB414" s="47">
        <v>472.48</v>
      </c>
      <c r="AC414" s="47">
        <v>473.07</v>
      </c>
      <c r="AD414" s="47">
        <v>473.07</v>
      </c>
    </row>
    <row r="415" spans="1:30" x14ac:dyDescent="0.3">
      <c r="A415" s="3">
        <v>5045</v>
      </c>
      <c r="B415" s="4" t="s">
        <v>407</v>
      </c>
      <c r="C415" s="48">
        <f t="shared" si="86"/>
        <v>100</v>
      </c>
      <c r="D415" s="48">
        <f t="shared" si="87"/>
        <v>100.04591368227732</v>
      </c>
      <c r="E415" s="48">
        <f t="shared" si="88"/>
        <v>100.82644628099173</v>
      </c>
      <c r="F415" s="48">
        <f t="shared" si="89"/>
        <v>100.55096418732782</v>
      </c>
      <c r="G415" s="48">
        <f t="shared" si="90"/>
        <v>100.59687786960514</v>
      </c>
      <c r="H415" s="48">
        <f t="shared" si="91"/>
        <v>101.46923783287419</v>
      </c>
      <c r="I415" s="48">
        <f t="shared" si="92"/>
        <v>101.79063360881543</v>
      </c>
      <c r="J415" s="49">
        <f t="shared" si="93"/>
        <v>100</v>
      </c>
      <c r="K415" s="49">
        <f t="shared" si="94"/>
        <v>100.0121555212114</v>
      </c>
      <c r="L415" s="49">
        <f t="shared" si="95"/>
        <v>100.01041901818117</v>
      </c>
      <c r="M415" s="49">
        <f t="shared" si="96"/>
        <v>100.02952055151336</v>
      </c>
      <c r="N415" s="49">
        <f t="shared" si="97"/>
        <v>100.03820306666435</v>
      </c>
      <c r="O415" s="49">
        <f t="shared" si="98"/>
        <v>100.06772361817771</v>
      </c>
      <c r="P415" s="49">
        <f t="shared" si="99"/>
        <v>100.05209509090592</v>
      </c>
      <c r="Q415" s="47">
        <v>21.78</v>
      </c>
      <c r="R415" s="47">
        <v>21.79</v>
      </c>
      <c r="S415" s="47">
        <v>21.96</v>
      </c>
      <c r="T415" s="47">
        <v>21.9</v>
      </c>
      <c r="U415" s="47">
        <v>21.91</v>
      </c>
      <c r="V415" s="47">
        <v>22.1</v>
      </c>
      <c r="W415" s="47">
        <v>22.17</v>
      </c>
      <c r="X415" s="47">
        <v>575.87</v>
      </c>
      <c r="Y415" s="47">
        <v>575.94000000000005</v>
      </c>
      <c r="Z415" s="47">
        <v>575.92999999999995</v>
      </c>
      <c r="AA415" s="47">
        <v>576.04</v>
      </c>
      <c r="AB415" s="47">
        <v>576.09</v>
      </c>
      <c r="AC415" s="47">
        <v>576.26</v>
      </c>
      <c r="AD415" s="47">
        <v>576.16999999999996</v>
      </c>
    </row>
    <row r="416" spans="1:30" x14ac:dyDescent="0.3">
      <c r="A416" s="3">
        <v>5046</v>
      </c>
      <c r="B416" s="4" t="s">
        <v>408</v>
      </c>
      <c r="C416" s="48">
        <f t="shared" si="86"/>
        <v>100</v>
      </c>
      <c r="D416" s="48">
        <f t="shared" si="87"/>
        <v>101.61812297734629</v>
      </c>
      <c r="E416" s="48">
        <f t="shared" si="88"/>
        <v>101.61812297734629</v>
      </c>
      <c r="F416" s="48">
        <f t="shared" si="89"/>
        <v>102.37324703344122</v>
      </c>
      <c r="G416" s="48">
        <f t="shared" si="90"/>
        <v>103.4519956850054</v>
      </c>
      <c r="H416" s="48">
        <f t="shared" si="91"/>
        <v>104.47680690399137</v>
      </c>
      <c r="I416" s="48">
        <f t="shared" si="92"/>
        <v>105.01618122977347</v>
      </c>
      <c r="J416" s="49">
        <f t="shared" si="93"/>
        <v>100</v>
      </c>
      <c r="K416" s="49">
        <f t="shared" si="94"/>
        <v>99.888602659611507</v>
      </c>
      <c r="L416" s="49">
        <f t="shared" si="95"/>
        <v>99.885121492724366</v>
      </c>
      <c r="M416" s="49">
        <f t="shared" si="96"/>
        <v>99.912970827821482</v>
      </c>
      <c r="N416" s="49">
        <f t="shared" si="97"/>
        <v>99.850309823852953</v>
      </c>
      <c r="O416" s="49">
        <f t="shared" si="98"/>
        <v>101.02346306481932</v>
      </c>
      <c r="P416" s="49">
        <f t="shared" si="99"/>
        <v>100.99213256283507</v>
      </c>
      <c r="Q416" s="47">
        <v>18.54</v>
      </c>
      <c r="R416" s="47">
        <v>18.84</v>
      </c>
      <c r="S416" s="47">
        <v>18.84</v>
      </c>
      <c r="T416" s="47">
        <v>18.98</v>
      </c>
      <c r="U416" s="47">
        <v>19.18</v>
      </c>
      <c r="V416" s="47">
        <v>19.37</v>
      </c>
      <c r="W416" s="47">
        <v>19.47</v>
      </c>
      <c r="X416" s="47">
        <v>287.26</v>
      </c>
      <c r="Y416" s="47">
        <v>286.94</v>
      </c>
      <c r="Z416" s="47">
        <v>286.93</v>
      </c>
      <c r="AA416" s="47">
        <v>287.01</v>
      </c>
      <c r="AB416" s="47">
        <v>286.83</v>
      </c>
      <c r="AC416" s="47">
        <v>290.2</v>
      </c>
      <c r="AD416" s="47">
        <v>290.11</v>
      </c>
    </row>
    <row r="417" spans="1:30" x14ac:dyDescent="0.3">
      <c r="A417" s="3">
        <v>5047</v>
      </c>
      <c r="B417" s="4" t="s">
        <v>409</v>
      </c>
      <c r="C417" s="48">
        <f t="shared" si="86"/>
        <v>99.999999999999986</v>
      </c>
      <c r="D417" s="48">
        <f t="shared" si="87"/>
        <v>100.15524506542469</v>
      </c>
      <c r="E417" s="48">
        <f t="shared" si="88"/>
        <v>101.35284985584386</v>
      </c>
      <c r="F417" s="48">
        <f t="shared" si="89"/>
        <v>101.88511865158571</v>
      </c>
      <c r="G417" s="48">
        <f t="shared" si="90"/>
        <v>103.08272344200488</v>
      </c>
      <c r="H417" s="48">
        <f t="shared" si="91"/>
        <v>103.06054557551563</v>
      </c>
      <c r="I417" s="48">
        <f t="shared" si="92"/>
        <v>103.39321357285428</v>
      </c>
      <c r="J417" s="49">
        <f t="shared" si="93"/>
        <v>99.999999999999986</v>
      </c>
      <c r="K417" s="49">
        <f t="shared" si="94"/>
        <v>99.981219145739416</v>
      </c>
      <c r="L417" s="49">
        <f t="shared" si="95"/>
        <v>99.855119124275589</v>
      </c>
      <c r="M417" s="49">
        <f t="shared" si="96"/>
        <v>99.758531873792649</v>
      </c>
      <c r="N417" s="49">
        <f t="shared" si="97"/>
        <v>99.643163769049139</v>
      </c>
      <c r="O417" s="49">
        <f t="shared" si="98"/>
        <v>100.23610216784716</v>
      </c>
      <c r="P417" s="49">
        <f t="shared" si="99"/>
        <v>100.15024683408456</v>
      </c>
      <c r="Q417" s="47">
        <v>45.09</v>
      </c>
      <c r="R417" s="47">
        <v>45.16</v>
      </c>
      <c r="S417" s="47">
        <v>45.7</v>
      </c>
      <c r="T417" s="47">
        <v>45.94</v>
      </c>
      <c r="U417" s="47">
        <v>46.48</v>
      </c>
      <c r="V417" s="47">
        <v>46.47</v>
      </c>
      <c r="W417" s="47">
        <v>46.62</v>
      </c>
      <c r="X417" s="47">
        <v>372.72</v>
      </c>
      <c r="Y417" s="47">
        <v>372.65</v>
      </c>
      <c r="Z417" s="47">
        <v>372.18</v>
      </c>
      <c r="AA417" s="47">
        <v>371.82</v>
      </c>
      <c r="AB417" s="47">
        <v>371.39</v>
      </c>
      <c r="AC417" s="47">
        <v>373.6</v>
      </c>
      <c r="AD417" s="47">
        <v>373.28</v>
      </c>
    </row>
    <row r="418" spans="1:30" x14ac:dyDescent="0.3">
      <c r="A418" s="3">
        <v>5048</v>
      </c>
      <c r="B418" s="4" t="s">
        <v>410</v>
      </c>
      <c r="C418" s="48">
        <f t="shared" si="86"/>
        <v>100</v>
      </c>
      <c r="D418" s="48">
        <f t="shared" si="87"/>
        <v>100</v>
      </c>
      <c r="E418" s="48">
        <f t="shared" si="88"/>
        <v>100.09460737937559</v>
      </c>
      <c r="F418" s="48">
        <f t="shared" si="89"/>
        <v>101.32450331125827</v>
      </c>
      <c r="G418" s="48">
        <f t="shared" si="90"/>
        <v>102.08136234626301</v>
      </c>
      <c r="H418" s="48">
        <f t="shared" si="91"/>
        <v>101.98675496688742</v>
      </c>
      <c r="I418" s="48">
        <f t="shared" si="92"/>
        <v>102.17596972563859</v>
      </c>
      <c r="J418" s="49">
        <f t="shared" si="93"/>
        <v>100</v>
      </c>
      <c r="K418" s="49">
        <f t="shared" si="94"/>
        <v>100.00486475968087</v>
      </c>
      <c r="L418" s="49">
        <f t="shared" si="95"/>
        <v>100</v>
      </c>
      <c r="M418" s="49">
        <f t="shared" si="96"/>
        <v>100.28215606149057</v>
      </c>
      <c r="N418" s="49">
        <f t="shared" si="97"/>
        <v>100.28215606149057</v>
      </c>
      <c r="O418" s="49">
        <f t="shared" si="98"/>
        <v>101.05565285074917</v>
      </c>
      <c r="P418" s="49">
        <f t="shared" si="99"/>
        <v>101.02646429266395</v>
      </c>
      <c r="Q418" s="47">
        <v>10.57</v>
      </c>
      <c r="R418" s="47">
        <v>10.57</v>
      </c>
      <c r="S418" s="47">
        <v>10.58</v>
      </c>
      <c r="T418" s="47">
        <v>10.71</v>
      </c>
      <c r="U418" s="47">
        <v>10.79</v>
      </c>
      <c r="V418" s="47">
        <v>10.78</v>
      </c>
      <c r="W418" s="47">
        <v>10.8</v>
      </c>
      <c r="X418" s="47">
        <v>205.56</v>
      </c>
      <c r="Y418" s="47">
        <v>205.57</v>
      </c>
      <c r="Z418" s="47">
        <v>205.56</v>
      </c>
      <c r="AA418" s="47">
        <v>206.14</v>
      </c>
      <c r="AB418" s="47">
        <v>206.14</v>
      </c>
      <c r="AC418" s="47">
        <v>207.73</v>
      </c>
      <c r="AD418" s="47">
        <v>207.67</v>
      </c>
    </row>
    <row r="419" spans="1:30" x14ac:dyDescent="0.3">
      <c r="A419" s="3">
        <v>5049</v>
      </c>
      <c r="B419" s="4" t="s">
        <v>411</v>
      </c>
      <c r="C419" s="48">
        <f t="shared" si="86"/>
        <v>100</v>
      </c>
      <c r="D419" s="48">
        <f t="shared" si="87"/>
        <v>102.0304568527919</v>
      </c>
      <c r="E419" s="48">
        <f t="shared" si="88"/>
        <v>102.13197969543148</v>
      </c>
      <c r="F419" s="48">
        <f t="shared" si="89"/>
        <v>103.14720812182742</v>
      </c>
      <c r="G419" s="48">
        <f t="shared" si="90"/>
        <v>103.24873096446701</v>
      </c>
      <c r="H419" s="48">
        <f t="shared" si="91"/>
        <v>103.14720812182742</v>
      </c>
      <c r="I419" s="48">
        <f t="shared" si="92"/>
        <v>103.24873096446701</v>
      </c>
      <c r="J419" s="49">
        <f t="shared" si="93"/>
        <v>100</v>
      </c>
      <c r="K419" s="49">
        <f t="shared" si="94"/>
        <v>99.969240233774215</v>
      </c>
      <c r="L419" s="49">
        <f t="shared" si="95"/>
        <v>99.975392187019366</v>
      </c>
      <c r="M419" s="49">
        <f t="shared" si="96"/>
        <v>100.02460781298062</v>
      </c>
      <c r="N419" s="49">
        <f t="shared" si="97"/>
        <v>100.03075976622577</v>
      </c>
      <c r="O419" s="49">
        <f t="shared" si="98"/>
        <v>100.06151953245154</v>
      </c>
      <c r="P419" s="49">
        <f t="shared" si="99"/>
        <v>100.05536757920638</v>
      </c>
      <c r="Q419" s="47">
        <v>9.85</v>
      </c>
      <c r="R419" s="47">
        <v>10.050000000000001</v>
      </c>
      <c r="S419" s="47">
        <v>10.06</v>
      </c>
      <c r="T419" s="47">
        <v>10.16</v>
      </c>
      <c r="U419" s="47">
        <v>10.17</v>
      </c>
      <c r="V419" s="47">
        <v>10.16</v>
      </c>
      <c r="W419" s="47">
        <v>10.17</v>
      </c>
      <c r="X419" s="47">
        <v>162.55000000000001</v>
      </c>
      <c r="Y419" s="47">
        <v>162.5</v>
      </c>
      <c r="Z419" s="47">
        <v>162.51</v>
      </c>
      <c r="AA419" s="47">
        <v>162.59</v>
      </c>
      <c r="AB419" s="47">
        <v>162.6</v>
      </c>
      <c r="AC419" s="47">
        <v>162.65</v>
      </c>
      <c r="AD419" s="47">
        <v>162.63999999999999</v>
      </c>
    </row>
    <row r="420" spans="1:30" x14ac:dyDescent="0.3">
      <c r="A420" s="3">
        <v>5050</v>
      </c>
      <c r="B420" s="4" t="s">
        <v>412</v>
      </c>
      <c r="C420" s="48">
        <f t="shared" si="86"/>
        <v>100</v>
      </c>
      <c r="D420" s="48">
        <f t="shared" si="87"/>
        <v>100.05449591280653</v>
      </c>
      <c r="E420" s="48">
        <f t="shared" si="88"/>
        <v>103.97820163487737</v>
      </c>
      <c r="F420" s="48">
        <f t="shared" si="89"/>
        <v>103.10626702997276</v>
      </c>
      <c r="G420" s="48">
        <f t="shared" si="90"/>
        <v>103.21525885558583</v>
      </c>
      <c r="H420" s="48">
        <f t="shared" si="91"/>
        <v>103.16076294277929</v>
      </c>
      <c r="I420" s="48">
        <f t="shared" si="92"/>
        <v>103.16076294277929</v>
      </c>
      <c r="J420" s="49">
        <f t="shared" si="93"/>
        <v>100</v>
      </c>
      <c r="K420" s="49">
        <f t="shared" si="94"/>
        <v>99.978705281090285</v>
      </c>
      <c r="L420" s="49">
        <f t="shared" si="95"/>
        <v>99.382453151618392</v>
      </c>
      <c r="M420" s="49">
        <f t="shared" si="96"/>
        <v>99.744463373083477</v>
      </c>
      <c r="N420" s="49">
        <f t="shared" si="97"/>
        <v>99.744463373083477</v>
      </c>
      <c r="O420" s="49">
        <f t="shared" si="98"/>
        <v>99.744463373083477</v>
      </c>
      <c r="P420" s="49">
        <f t="shared" si="99"/>
        <v>99.744463373083477</v>
      </c>
      <c r="Q420" s="47">
        <v>18.350000000000001</v>
      </c>
      <c r="R420" s="47">
        <v>18.36</v>
      </c>
      <c r="S420" s="47">
        <v>19.079999999999998</v>
      </c>
      <c r="T420" s="47">
        <v>18.920000000000002</v>
      </c>
      <c r="U420" s="47">
        <v>18.940000000000001</v>
      </c>
      <c r="V420" s="47">
        <v>18.93</v>
      </c>
      <c r="W420" s="47">
        <v>18.93</v>
      </c>
      <c r="X420" s="47">
        <v>46.96</v>
      </c>
      <c r="Y420" s="47">
        <v>46.95</v>
      </c>
      <c r="Z420" s="47">
        <v>46.67</v>
      </c>
      <c r="AA420" s="47">
        <v>46.84</v>
      </c>
      <c r="AB420" s="47">
        <v>46.84</v>
      </c>
      <c r="AC420" s="47">
        <v>46.84</v>
      </c>
      <c r="AD420" s="47">
        <v>46.84</v>
      </c>
    </row>
    <row r="421" spans="1:30" x14ac:dyDescent="0.3">
      <c r="A421" s="3">
        <v>5051</v>
      </c>
      <c r="B421" s="4" t="s">
        <v>413</v>
      </c>
      <c r="C421" s="48">
        <f t="shared" si="86"/>
        <v>100</v>
      </c>
      <c r="D421" s="48">
        <f t="shared" si="87"/>
        <v>101.39590854392299</v>
      </c>
      <c r="E421" s="48">
        <f t="shared" si="88"/>
        <v>100.24067388688329</v>
      </c>
      <c r="F421" s="48">
        <f t="shared" si="89"/>
        <v>100.45728038507822</v>
      </c>
      <c r="G421" s="48">
        <f t="shared" si="90"/>
        <v>100.72202166064983</v>
      </c>
      <c r="H421" s="48">
        <f t="shared" si="91"/>
        <v>100.79422382671481</v>
      </c>
      <c r="I421" s="48">
        <f t="shared" si="92"/>
        <v>100.8664259927798</v>
      </c>
      <c r="J421" s="49">
        <f t="shared" si="93"/>
        <v>100</v>
      </c>
      <c r="K421" s="49">
        <f t="shared" si="94"/>
        <v>100.17714791851195</v>
      </c>
      <c r="L421" s="49">
        <f t="shared" si="95"/>
        <v>100.24013384509398</v>
      </c>
      <c r="M421" s="49">
        <f t="shared" si="96"/>
        <v>100.21651412262572</v>
      </c>
      <c r="N421" s="49">
        <f t="shared" si="97"/>
        <v>100.21651412262572</v>
      </c>
      <c r="O421" s="49">
        <f t="shared" si="98"/>
        <v>100.41925007381163</v>
      </c>
      <c r="P421" s="49">
        <f t="shared" si="99"/>
        <v>100.40350359216612</v>
      </c>
      <c r="Q421" s="47">
        <v>41.55</v>
      </c>
      <c r="R421" s="47">
        <v>42.13</v>
      </c>
      <c r="S421" s="47">
        <v>41.65</v>
      </c>
      <c r="T421" s="47">
        <v>41.74</v>
      </c>
      <c r="U421" s="47">
        <v>41.85</v>
      </c>
      <c r="V421" s="47">
        <v>41.88</v>
      </c>
      <c r="W421" s="47">
        <v>41.91</v>
      </c>
      <c r="X421" s="47">
        <v>508.05</v>
      </c>
      <c r="Y421" s="47">
        <v>508.95</v>
      </c>
      <c r="Z421" s="47">
        <v>509.27</v>
      </c>
      <c r="AA421" s="47">
        <v>509.15</v>
      </c>
      <c r="AB421" s="47">
        <v>509.15</v>
      </c>
      <c r="AC421" s="47">
        <v>510.18</v>
      </c>
      <c r="AD421" s="47">
        <v>510.1</v>
      </c>
    </row>
    <row r="422" spans="1:30" x14ac:dyDescent="0.3">
      <c r="A422" s="3">
        <v>5052</v>
      </c>
      <c r="B422" s="4" t="s">
        <v>414</v>
      </c>
      <c r="C422" s="48">
        <f t="shared" si="86"/>
        <v>100</v>
      </c>
      <c r="D422" s="48">
        <f t="shared" si="87"/>
        <v>99.902723735408571</v>
      </c>
      <c r="E422" s="48">
        <f t="shared" si="88"/>
        <v>99.902723735408571</v>
      </c>
      <c r="F422" s="48">
        <f t="shared" si="89"/>
        <v>100.09727626459144</v>
      </c>
      <c r="G422" s="48">
        <f t="shared" si="90"/>
        <v>100.68093385214009</v>
      </c>
      <c r="H422" s="48">
        <f t="shared" si="91"/>
        <v>101.07003891050584</v>
      </c>
      <c r="I422" s="48">
        <f t="shared" si="92"/>
        <v>100.9727626459144</v>
      </c>
      <c r="J422" s="49">
        <f t="shared" si="93"/>
        <v>100</v>
      </c>
      <c r="K422" s="49">
        <f t="shared" si="94"/>
        <v>99.955595026642982</v>
      </c>
      <c r="L422" s="49">
        <f t="shared" si="95"/>
        <v>99.911190053285964</v>
      </c>
      <c r="M422" s="49">
        <f t="shared" si="96"/>
        <v>99.955595026642982</v>
      </c>
      <c r="N422" s="49">
        <f t="shared" si="97"/>
        <v>99.911190053285964</v>
      </c>
      <c r="O422" s="49">
        <f t="shared" si="98"/>
        <v>101.82060390763766</v>
      </c>
      <c r="P422" s="49">
        <f t="shared" si="99"/>
        <v>101.82060390763766</v>
      </c>
      <c r="Q422" s="47">
        <v>10.28</v>
      </c>
      <c r="R422" s="47">
        <v>10.27</v>
      </c>
      <c r="S422" s="47">
        <v>10.27</v>
      </c>
      <c r="T422" s="47">
        <v>10.29</v>
      </c>
      <c r="U422" s="47">
        <v>10.35</v>
      </c>
      <c r="V422" s="47">
        <v>10.39</v>
      </c>
      <c r="W422" s="47">
        <v>10.38</v>
      </c>
      <c r="X422" s="47">
        <v>22.52</v>
      </c>
      <c r="Y422" s="47">
        <v>22.51</v>
      </c>
      <c r="Z422" s="47">
        <v>22.5</v>
      </c>
      <c r="AA422" s="47">
        <v>22.51</v>
      </c>
      <c r="AB422" s="47">
        <v>22.5</v>
      </c>
      <c r="AC422" s="47">
        <v>22.93</v>
      </c>
      <c r="AD422" s="47">
        <v>22.93</v>
      </c>
    </row>
    <row r="423" spans="1:30" x14ac:dyDescent="0.3">
      <c r="A423" s="3">
        <v>5053</v>
      </c>
      <c r="B423" s="4" t="s">
        <v>415</v>
      </c>
      <c r="C423" s="48">
        <f t="shared" si="86"/>
        <v>99.999999999999986</v>
      </c>
      <c r="D423" s="48">
        <f t="shared" si="87"/>
        <v>102.4654048035629</v>
      </c>
      <c r="E423" s="48">
        <f t="shared" si="88"/>
        <v>102.48131064100525</v>
      </c>
      <c r="F423" s="48">
        <f t="shared" si="89"/>
        <v>103.02210911404485</v>
      </c>
      <c r="G423" s="48">
        <f t="shared" si="90"/>
        <v>103.03801495148718</v>
      </c>
      <c r="H423" s="48">
        <f t="shared" si="91"/>
        <v>103.4674725624304</v>
      </c>
      <c r="I423" s="48">
        <f t="shared" si="92"/>
        <v>103.49928423731507</v>
      </c>
      <c r="J423" s="49">
        <f t="shared" si="93"/>
        <v>99.999999999999986</v>
      </c>
      <c r="K423" s="49">
        <f t="shared" si="94"/>
        <v>99.402997197741939</v>
      </c>
      <c r="L423" s="49">
        <f t="shared" si="95"/>
        <v>99.179628802339266</v>
      </c>
      <c r="M423" s="49">
        <f t="shared" si="96"/>
        <v>99.025301547333783</v>
      </c>
      <c r="N423" s="49">
        <f t="shared" si="97"/>
        <v>99.013117816675461</v>
      </c>
      <c r="O423" s="49">
        <f t="shared" si="98"/>
        <v>98.895341753644956</v>
      </c>
      <c r="P423" s="49">
        <f t="shared" si="99"/>
        <v>98.854729318117194</v>
      </c>
      <c r="Q423" s="47">
        <v>62.870000000000005</v>
      </c>
      <c r="R423" s="47">
        <v>64.42</v>
      </c>
      <c r="S423" s="47">
        <v>64.430000000000007</v>
      </c>
      <c r="T423" s="47">
        <v>64.77</v>
      </c>
      <c r="U423" s="47">
        <v>64.78</v>
      </c>
      <c r="V423" s="47">
        <v>65.05</v>
      </c>
      <c r="W423" s="47">
        <v>65.069999999999993</v>
      </c>
      <c r="X423" s="47">
        <v>246.23000000000002</v>
      </c>
      <c r="Y423" s="47">
        <v>244.76</v>
      </c>
      <c r="Z423" s="47">
        <v>244.21</v>
      </c>
      <c r="AA423" s="47">
        <v>243.83</v>
      </c>
      <c r="AB423" s="47">
        <v>243.8</v>
      </c>
      <c r="AC423" s="47">
        <v>243.51</v>
      </c>
      <c r="AD423" s="47">
        <v>243.41</v>
      </c>
    </row>
    <row r="424" spans="1:30" x14ac:dyDescent="0.3">
      <c r="A424" s="3">
        <v>5054</v>
      </c>
      <c r="B424" s="4" t="s">
        <v>416</v>
      </c>
      <c r="C424" s="48">
        <f t="shared" si="86"/>
        <v>100</v>
      </c>
      <c r="D424" s="48">
        <f t="shared" si="87"/>
        <v>101.27097729516289</v>
      </c>
      <c r="E424" s="48">
        <f t="shared" si="88"/>
        <v>100.72803553800593</v>
      </c>
      <c r="F424" s="48">
        <f t="shared" si="89"/>
        <v>100.69101678183613</v>
      </c>
      <c r="G424" s="48">
        <f t="shared" si="90"/>
        <v>100.70335636722606</v>
      </c>
      <c r="H424" s="48">
        <f t="shared" si="91"/>
        <v>100.82675222112539</v>
      </c>
      <c r="I424" s="48">
        <f t="shared" si="92"/>
        <v>101.24629812438303</v>
      </c>
      <c r="J424" s="49">
        <f t="shared" si="93"/>
        <v>99.999999999999986</v>
      </c>
      <c r="K424" s="49">
        <f t="shared" si="94"/>
        <v>99.841193261769789</v>
      </c>
      <c r="L424" s="49">
        <f t="shared" si="95"/>
        <v>100.10855144132191</v>
      </c>
      <c r="M424" s="49">
        <f t="shared" si="96"/>
        <v>100.06030635628994</v>
      </c>
      <c r="N424" s="49">
        <f t="shared" si="97"/>
        <v>100.03015317814497</v>
      </c>
      <c r="O424" s="49">
        <f t="shared" si="98"/>
        <v>100.02814296626863</v>
      </c>
      <c r="P424" s="49">
        <f t="shared" si="99"/>
        <v>99.949744703091696</v>
      </c>
      <c r="Q424" s="47">
        <v>81.039999999999992</v>
      </c>
      <c r="R424" s="47">
        <v>82.070000000000007</v>
      </c>
      <c r="S424" s="47">
        <v>81.63</v>
      </c>
      <c r="T424" s="47">
        <v>81.599999999999994</v>
      </c>
      <c r="U424" s="47">
        <v>81.61</v>
      </c>
      <c r="V424" s="47">
        <v>81.710000000000008</v>
      </c>
      <c r="W424" s="47">
        <v>82.05</v>
      </c>
      <c r="X424" s="47">
        <v>497.46000000000004</v>
      </c>
      <c r="Y424" s="47">
        <v>496.67</v>
      </c>
      <c r="Z424" s="47">
        <v>498</v>
      </c>
      <c r="AA424" s="47">
        <v>497.76</v>
      </c>
      <c r="AB424" s="47">
        <v>497.61</v>
      </c>
      <c r="AC424" s="47">
        <v>497.59999999999997</v>
      </c>
      <c r="AD424" s="47">
        <v>497.21</v>
      </c>
    </row>
    <row r="425" spans="1:30" x14ac:dyDescent="0.3">
      <c r="A425" s="3">
        <v>5061</v>
      </c>
      <c r="B425" s="4" t="s">
        <v>417</v>
      </c>
      <c r="C425" s="48">
        <f t="shared" si="86"/>
        <v>100</v>
      </c>
      <c r="D425" s="48">
        <f t="shared" si="87"/>
        <v>99.962532783814154</v>
      </c>
      <c r="E425" s="48">
        <f t="shared" si="88"/>
        <v>100.71187710753091</v>
      </c>
      <c r="F425" s="48">
        <f t="shared" si="89"/>
        <v>100.67440989134506</v>
      </c>
      <c r="G425" s="48">
        <f t="shared" si="90"/>
        <v>100.82427875608842</v>
      </c>
      <c r="H425" s="48">
        <f t="shared" si="91"/>
        <v>100.82427875608842</v>
      </c>
      <c r="I425" s="48">
        <f t="shared" si="92"/>
        <v>100.78681153990259</v>
      </c>
      <c r="J425" s="49">
        <f t="shared" si="93"/>
        <v>100</v>
      </c>
      <c r="K425" s="49">
        <f t="shared" si="94"/>
        <v>99.962966392000737</v>
      </c>
      <c r="L425" s="49">
        <f t="shared" si="95"/>
        <v>99.638922322007218</v>
      </c>
      <c r="M425" s="49">
        <f t="shared" si="96"/>
        <v>99.717618739005644</v>
      </c>
      <c r="N425" s="49">
        <f t="shared" si="97"/>
        <v>99.736135543005275</v>
      </c>
      <c r="O425" s="49">
        <f t="shared" si="98"/>
        <v>99.72687714100546</v>
      </c>
      <c r="P425" s="49">
        <f t="shared" si="99"/>
        <v>99.712989538005729</v>
      </c>
      <c r="Q425" s="47">
        <v>26.69</v>
      </c>
      <c r="R425" s="47">
        <v>26.68</v>
      </c>
      <c r="S425" s="47">
        <v>26.88</v>
      </c>
      <c r="T425" s="47">
        <v>26.87</v>
      </c>
      <c r="U425" s="47">
        <v>26.91</v>
      </c>
      <c r="V425" s="47">
        <v>26.91</v>
      </c>
      <c r="W425" s="47">
        <v>26.9</v>
      </c>
      <c r="X425" s="47">
        <v>216.02</v>
      </c>
      <c r="Y425" s="47">
        <v>215.94</v>
      </c>
      <c r="Z425" s="47">
        <v>215.24</v>
      </c>
      <c r="AA425" s="47">
        <v>215.41</v>
      </c>
      <c r="AB425" s="47">
        <v>215.45</v>
      </c>
      <c r="AC425" s="47">
        <v>215.43</v>
      </c>
      <c r="AD425" s="47">
        <v>215.4</v>
      </c>
    </row>
    <row r="426" spans="1:30" x14ac:dyDescent="0.3">
      <c r="B426" s="8" t="s">
        <v>458</v>
      </c>
      <c r="C426" s="48">
        <f t="shared" ref="C426" si="100">+Q426*100/$Q426</f>
        <v>100.00000000000001</v>
      </c>
      <c r="D426" s="48">
        <f t="shared" ref="D426" si="101">+R426*100/$Q426</f>
        <v>100.89616858761387</v>
      </c>
      <c r="E426" s="48">
        <f t="shared" ref="E426" si="102">+S426*100/$Q426</f>
        <v>101.30059291870037</v>
      </c>
      <c r="F426" s="48">
        <f t="shared" ref="F426" si="103">+T426*100/$Q426</f>
        <v>101.29867880759991</v>
      </c>
      <c r="G426" s="48">
        <f t="shared" ref="G426" si="104">+U426*100/$Q426</f>
        <v>101.47204258441467</v>
      </c>
      <c r="H426" s="48">
        <f t="shared" ref="H426" si="105">+V426*100/$Q426</f>
        <v>101.17371469718319</v>
      </c>
      <c r="I426" s="48">
        <f t="shared" ref="I426" si="106">+W426*100/$Q426</f>
        <v>101.78167284195376</v>
      </c>
      <c r="J426" s="49">
        <f t="shared" ref="J426" si="107">+X426*100/$X426</f>
        <v>100</v>
      </c>
      <c r="K426" s="49">
        <f t="shared" ref="K426" si="108">+Y426*100/$X426</f>
        <v>99.929263404651095</v>
      </c>
      <c r="L426" s="49">
        <f t="shared" ref="L426" si="109">+Z426*100/$X426</f>
        <v>100.23417823898359</v>
      </c>
      <c r="M426" s="49">
        <f t="shared" ref="M426" si="110">+AA426*100/$X426</f>
        <v>100.18584929989339</v>
      </c>
      <c r="N426" s="49">
        <f t="shared" ref="N426" si="111">+AB426*100/$X426</f>
        <v>100.21576484689542</v>
      </c>
      <c r="O426" s="49">
        <f t="shared" ref="O426" si="112">+AC426*100/$X426</f>
        <v>100.47711568383465</v>
      </c>
      <c r="P426" s="49">
        <f t="shared" ref="P426" si="113">+AD426*100/$X426</f>
        <v>100.32133938119073</v>
      </c>
      <c r="Q426" s="80">
        <f>SUM(Q4:Q425)</f>
        <v>10971.150000000001</v>
      </c>
      <c r="R426" s="80">
        <f t="shared" ref="R426:AD426" si="114">SUM(R4:R425)</f>
        <v>11069.47</v>
      </c>
      <c r="S426" s="80">
        <f t="shared" si="114"/>
        <v>11113.839999999998</v>
      </c>
      <c r="T426" s="80">
        <f t="shared" si="114"/>
        <v>11113.63</v>
      </c>
      <c r="U426" s="80">
        <f t="shared" si="114"/>
        <v>11132.650000000011</v>
      </c>
      <c r="V426" s="80">
        <f t="shared" si="114"/>
        <v>11099.920000000013</v>
      </c>
      <c r="W426" s="80">
        <f t="shared" si="114"/>
        <v>11166.620000000012</v>
      </c>
      <c r="X426" s="80">
        <f t="shared" si="114"/>
        <v>120673.04000000001</v>
      </c>
      <c r="Y426" s="80">
        <f t="shared" si="114"/>
        <v>120587.67999999998</v>
      </c>
      <c r="Z426" s="80">
        <f t="shared" si="114"/>
        <v>120955.62999999996</v>
      </c>
      <c r="AA426" s="80">
        <f t="shared" si="114"/>
        <v>120897.31000000007</v>
      </c>
      <c r="AB426" s="80">
        <f t="shared" si="114"/>
        <v>120933.41000000005</v>
      </c>
      <c r="AC426" s="80">
        <f t="shared" si="114"/>
        <v>121248.79000000008</v>
      </c>
      <c r="AD426" s="80">
        <f t="shared" si="114"/>
        <v>121060.81000000004</v>
      </c>
    </row>
  </sheetData>
  <sheetProtection sheet="1" objects="1" scenarios="1"/>
  <mergeCells count="4">
    <mergeCell ref="Q2:W2"/>
    <mergeCell ref="X2:AD2"/>
    <mergeCell ref="C2:I2"/>
    <mergeCell ref="J2:P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80" zoomScaleNormal="8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427"/>
  <sheetViews>
    <sheetView topLeftCell="A421" workbookViewId="0">
      <selection activeCell="B428" sqref="B428"/>
    </sheetView>
  </sheetViews>
  <sheetFormatPr baseColWidth="10" defaultRowHeight="14.4" x14ac:dyDescent="0.3"/>
  <sheetData>
    <row r="2" spans="1:16" x14ac:dyDescent="0.3">
      <c r="A2" s="1" t="s">
        <v>0</v>
      </c>
      <c r="B2" s="1" t="s">
        <v>1</v>
      </c>
      <c r="C2" s="1" t="s">
        <v>509</v>
      </c>
      <c r="D2" s="1" t="s">
        <v>509</v>
      </c>
      <c r="E2" s="1" t="s">
        <v>509</v>
      </c>
      <c r="F2" s="1" t="s">
        <v>509</v>
      </c>
      <c r="G2" s="1" t="s">
        <v>509</v>
      </c>
      <c r="H2" s="1" t="s">
        <v>509</v>
      </c>
      <c r="I2" s="1" t="s">
        <v>509</v>
      </c>
      <c r="J2" s="1" t="s">
        <v>509</v>
      </c>
      <c r="K2" s="1" t="s">
        <v>509</v>
      </c>
      <c r="L2" s="1" t="s">
        <v>509</v>
      </c>
      <c r="M2" s="1" t="s">
        <v>509</v>
      </c>
      <c r="N2" s="1" t="s">
        <v>509</v>
      </c>
      <c r="O2" s="1" t="s">
        <v>509</v>
      </c>
      <c r="P2" s="1" t="s">
        <v>509</v>
      </c>
    </row>
    <row r="3" spans="1:16" x14ac:dyDescent="0.3">
      <c r="A3" s="2"/>
      <c r="B3" s="2"/>
      <c r="C3" s="2" t="s">
        <v>432</v>
      </c>
      <c r="D3" s="2" t="s">
        <v>433</v>
      </c>
      <c r="E3" s="2" t="s">
        <v>434</v>
      </c>
      <c r="F3" s="2" t="s">
        <v>435</v>
      </c>
      <c r="G3" s="2" t="s">
        <v>436</v>
      </c>
      <c r="H3" s="2" t="s">
        <v>437</v>
      </c>
      <c r="I3" s="2" t="s">
        <v>448</v>
      </c>
      <c r="J3" s="2" t="s">
        <v>438</v>
      </c>
      <c r="K3" s="2" t="s">
        <v>439</v>
      </c>
      <c r="L3" s="2" t="s">
        <v>440</v>
      </c>
      <c r="M3" s="2" t="s">
        <v>441</v>
      </c>
      <c r="N3" s="2" t="s">
        <v>442</v>
      </c>
      <c r="O3" s="2" t="s">
        <v>443</v>
      </c>
      <c r="P3" s="2" t="s">
        <v>444</v>
      </c>
    </row>
    <row r="4" spans="1:16" x14ac:dyDescent="0.3">
      <c r="A4" s="3">
        <v>101</v>
      </c>
      <c r="B4" s="4" t="s">
        <v>2</v>
      </c>
      <c r="C4" s="34">
        <v>2.4</v>
      </c>
      <c r="D4" s="34">
        <v>2.5</v>
      </c>
      <c r="E4" s="34">
        <v>2.5</v>
      </c>
      <c r="F4" s="34">
        <v>2.5</v>
      </c>
      <c r="G4" s="34">
        <v>2.5</v>
      </c>
      <c r="H4" s="34">
        <v>2.4</v>
      </c>
      <c r="I4" s="34">
        <v>2.4</v>
      </c>
      <c r="J4" s="34">
        <v>2.5</v>
      </c>
      <c r="K4" s="34">
        <v>2.5</v>
      </c>
      <c r="L4" s="34">
        <v>2.5</v>
      </c>
      <c r="M4" s="34">
        <v>2.6</v>
      </c>
      <c r="N4" s="34">
        <v>2.6</v>
      </c>
      <c r="O4" s="34">
        <v>2.6</v>
      </c>
      <c r="P4" s="34">
        <v>2.7</v>
      </c>
    </row>
    <row r="5" spans="1:16" x14ac:dyDescent="0.3">
      <c r="A5" s="3">
        <v>104</v>
      </c>
      <c r="B5" s="4" t="s">
        <v>3</v>
      </c>
      <c r="C5" s="34">
        <v>2.5</v>
      </c>
      <c r="D5" s="34">
        <v>2.6</v>
      </c>
      <c r="E5" s="34">
        <v>2.6</v>
      </c>
      <c r="F5" s="34">
        <v>2.6</v>
      </c>
      <c r="G5" s="34">
        <v>2.7</v>
      </c>
      <c r="H5" s="34">
        <v>2.7</v>
      </c>
      <c r="I5" s="34">
        <v>2.6</v>
      </c>
      <c r="J5" s="34">
        <v>2.6</v>
      </c>
      <c r="K5" s="34">
        <v>2.7</v>
      </c>
      <c r="L5" s="34">
        <v>2.7</v>
      </c>
      <c r="M5" s="34">
        <v>2.8</v>
      </c>
      <c r="N5" s="34">
        <v>2.8</v>
      </c>
      <c r="O5" s="34">
        <v>2.8</v>
      </c>
      <c r="P5" s="34">
        <v>2.8</v>
      </c>
    </row>
    <row r="6" spans="1:16" x14ac:dyDescent="0.3">
      <c r="A6" s="3">
        <v>105</v>
      </c>
      <c r="B6" s="4" t="s">
        <v>4</v>
      </c>
      <c r="C6" s="34">
        <v>2.4</v>
      </c>
      <c r="D6" s="34">
        <v>2.4</v>
      </c>
      <c r="E6" s="34">
        <v>2.4</v>
      </c>
      <c r="F6" s="34">
        <v>2.4</v>
      </c>
      <c r="G6" s="34">
        <v>2.4</v>
      </c>
      <c r="H6" s="34">
        <v>2.4</v>
      </c>
      <c r="I6" s="34">
        <v>2.4</v>
      </c>
      <c r="J6" s="34">
        <v>2.4</v>
      </c>
      <c r="K6" s="34">
        <v>2.4</v>
      </c>
      <c r="L6" s="34">
        <v>2.5</v>
      </c>
      <c r="M6" s="34">
        <v>2.5</v>
      </c>
      <c r="N6" s="34">
        <v>2.6</v>
      </c>
      <c r="O6" s="34">
        <v>2.6</v>
      </c>
      <c r="P6" s="34">
        <v>2.6</v>
      </c>
    </row>
    <row r="7" spans="1:16" x14ac:dyDescent="0.3">
      <c r="A7" s="3">
        <v>106</v>
      </c>
      <c r="B7" s="4" t="s">
        <v>5</v>
      </c>
      <c r="C7" s="34">
        <v>2.5</v>
      </c>
      <c r="D7" s="34">
        <v>2.6</v>
      </c>
      <c r="E7" s="34">
        <v>2.5</v>
      </c>
      <c r="F7" s="34">
        <v>2.6</v>
      </c>
      <c r="G7" s="34">
        <v>2.6</v>
      </c>
      <c r="H7" s="34">
        <v>2.5</v>
      </c>
      <c r="I7" s="34">
        <v>2.5</v>
      </c>
      <c r="J7" s="34">
        <v>2.6</v>
      </c>
      <c r="K7" s="34">
        <v>2.6</v>
      </c>
      <c r="L7" s="34">
        <v>2.6</v>
      </c>
      <c r="M7" s="34">
        <v>2.7</v>
      </c>
      <c r="N7" s="34">
        <v>2.7</v>
      </c>
      <c r="O7" s="34">
        <v>2.8</v>
      </c>
      <c r="P7" s="34">
        <v>2.8</v>
      </c>
    </row>
    <row r="8" spans="1:16" x14ac:dyDescent="0.3">
      <c r="A8" s="3">
        <v>111</v>
      </c>
      <c r="B8" s="4" t="s">
        <v>6</v>
      </c>
      <c r="C8" s="34">
        <v>2.6</v>
      </c>
      <c r="D8" s="34">
        <v>2.7</v>
      </c>
      <c r="E8" s="34">
        <v>2.5</v>
      </c>
      <c r="F8" s="34">
        <v>2.6</v>
      </c>
      <c r="G8" s="34">
        <v>2.6</v>
      </c>
      <c r="H8" s="34">
        <v>2.5</v>
      </c>
      <c r="I8" s="34">
        <v>2.4</v>
      </c>
      <c r="J8" s="34">
        <v>2.5</v>
      </c>
      <c r="K8" s="34">
        <v>2.4</v>
      </c>
      <c r="L8" s="34">
        <v>2.4</v>
      </c>
      <c r="M8" s="34">
        <v>2.6</v>
      </c>
      <c r="N8" s="34">
        <v>2.7</v>
      </c>
      <c r="O8" s="34">
        <v>2.7</v>
      </c>
      <c r="P8" s="34">
        <v>2.7</v>
      </c>
    </row>
    <row r="9" spans="1:16" x14ac:dyDescent="0.3">
      <c r="A9" s="3">
        <v>118</v>
      </c>
      <c r="B9" s="4" t="s">
        <v>7</v>
      </c>
      <c r="C9" s="34">
        <v>2.4</v>
      </c>
      <c r="D9" s="34">
        <v>2.6</v>
      </c>
      <c r="E9" s="34">
        <v>2.2999999999999998</v>
      </c>
      <c r="F9" s="34">
        <v>2.5</v>
      </c>
      <c r="G9" s="34">
        <v>2.5</v>
      </c>
      <c r="H9" s="34">
        <v>2.2999999999999998</v>
      </c>
      <c r="I9" s="34">
        <v>2.2999999999999998</v>
      </c>
      <c r="J9" s="34">
        <v>2.2999999999999998</v>
      </c>
      <c r="K9" s="34">
        <v>2.4</v>
      </c>
      <c r="L9" s="34">
        <v>2.2000000000000002</v>
      </c>
      <c r="M9" s="34">
        <v>2.2999999999999998</v>
      </c>
      <c r="N9" s="34">
        <v>2.6</v>
      </c>
      <c r="O9" s="34">
        <v>2.6</v>
      </c>
      <c r="P9" s="34">
        <v>2.6</v>
      </c>
    </row>
    <row r="10" spans="1:16" x14ac:dyDescent="0.3">
      <c r="A10" s="3">
        <v>119</v>
      </c>
      <c r="B10" s="4" t="s">
        <v>8</v>
      </c>
      <c r="C10" s="34">
        <v>2.5</v>
      </c>
      <c r="D10" s="34">
        <v>2.4</v>
      </c>
      <c r="E10" s="34">
        <v>2.4</v>
      </c>
      <c r="F10" s="34">
        <v>2.4</v>
      </c>
      <c r="G10" s="34">
        <v>2.4</v>
      </c>
      <c r="H10" s="34">
        <v>2.4</v>
      </c>
      <c r="I10" s="34">
        <v>2.4</v>
      </c>
      <c r="J10" s="34">
        <v>2.4</v>
      </c>
      <c r="K10" s="34">
        <v>2.4</v>
      </c>
      <c r="L10" s="34">
        <v>2.2999999999999998</v>
      </c>
      <c r="M10" s="34">
        <v>2.4</v>
      </c>
      <c r="N10" s="34">
        <v>2.4</v>
      </c>
      <c r="O10" s="34">
        <v>2.5</v>
      </c>
      <c r="P10" s="34">
        <v>2.5</v>
      </c>
    </row>
    <row r="11" spans="1:16" x14ac:dyDescent="0.3">
      <c r="A11" s="3">
        <v>121</v>
      </c>
      <c r="B11" s="4" t="s">
        <v>9</v>
      </c>
      <c r="C11" s="34">
        <v>2.2999999999999998</v>
      </c>
      <c r="D11" s="34">
        <v>2.6</v>
      </c>
      <c r="E11" s="34">
        <v>2.2000000000000002</v>
      </c>
      <c r="F11" s="34">
        <v>2.2000000000000002</v>
      </c>
      <c r="G11" s="34">
        <v>2.1</v>
      </c>
      <c r="H11" s="34">
        <v>2.2000000000000002</v>
      </c>
      <c r="I11" s="34">
        <v>2.1</v>
      </c>
      <c r="J11" s="34">
        <v>2.2000000000000002</v>
      </c>
      <c r="K11" s="34">
        <v>2.2000000000000002</v>
      </c>
      <c r="L11" s="34">
        <v>2.2000000000000002</v>
      </c>
      <c r="M11" s="34">
        <v>2.2000000000000002</v>
      </c>
      <c r="N11" s="34">
        <v>2.2000000000000002</v>
      </c>
      <c r="O11" s="34">
        <v>2.5</v>
      </c>
      <c r="P11" s="34">
        <v>2.5</v>
      </c>
    </row>
    <row r="12" spans="1:16" x14ac:dyDescent="0.3">
      <c r="A12" s="3">
        <v>122</v>
      </c>
      <c r="B12" s="4" t="s">
        <v>10</v>
      </c>
      <c r="C12" s="34">
        <v>2.4</v>
      </c>
      <c r="D12" s="34">
        <v>2.5</v>
      </c>
      <c r="E12" s="34">
        <v>2.4</v>
      </c>
      <c r="F12" s="34">
        <v>2.5</v>
      </c>
      <c r="G12" s="34">
        <v>2.5</v>
      </c>
      <c r="H12" s="34">
        <v>2.4</v>
      </c>
      <c r="I12" s="34">
        <v>2.4</v>
      </c>
      <c r="J12" s="34">
        <v>2.5</v>
      </c>
      <c r="K12" s="34">
        <v>2.5</v>
      </c>
      <c r="L12" s="34">
        <v>2.6</v>
      </c>
      <c r="M12" s="34">
        <v>2.5</v>
      </c>
      <c r="N12" s="34">
        <v>2.6</v>
      </c>
      <c r="O12" s="34">
        <v>2.6</v>
      </c>
      <c r="P12" s="34">
        <v>2.6</v>
      </c>
    </row>
    <row r="13" spans="1:16" x14ac:dyDescent="0.3">
      <c r="A13" s="3">
        <v>123</v>
      </c>
      <c r="B13" s="4" t="s">
        <v>11</v>
      </c>
      <c r="C13" s="34">
        <v>2.5</v>
      </c>
      <c r="D13" s="34">
        <v>2.5</v>
      </c>
      <c r="E13" s="34">
        <v>2.4</v>
      </c>
      <c r="F13" s="34">
        <v>2.4</v>
      </c>
      <c r="G13" s="34">
        <v>2.4</v>
      </c>
      <c r="H13" s="34">
        <v>2.2999999999999998</v>
      </c>
      <c r="I13" s="34">
        <v>2.2999999999999998</v>
      </c>
      <c r="J13" s="34">
        <v>2.4</v>
      </c>
      <c r="K13" s="34">
        <v>2.5</v>
      </c>
      <c r="L13" s="34">
        <v>2.5</v>
      </c>
      <c r="M13" s="34">
        <v>2.5</v>
      </c>
      <c r="N13" s="34">
        <v>2.6</v>
      </c>
      <c r="O13" s="34">
        <v>2.6</v>
      </c>
      <c r="P13" s="34">
        <v>2.6</v>
      </c>
    </row>
    <row r="14" spans="1:16" x14ac:dyDescent="0.3">
      <c r="A14" s="3">
        <v>124</v>
      </c>
      <c r="B14" s="4" t="s">
        <v>12</v>
      </c>
      <c r="C14" s="34">
        <v>2.4</v>
      </c>
      <c r="D14" s="34">
        <v>2.5</v>
      </c>
      <c r="E14" s="34">
        <v>2.5</v>
      </c>
      <c r="F14" s="34">
        <v>2.6</v>
      </c>
      <c r="G14" s="34">
        <v>2.5</v>
      </c>
      <c r="H14" s="34">
        <v>2.4</v>
      </c>
      <c r="I14" s="34">
        <v>2.5</v>
      </c>
      <c r="J14" s="34">
        <v>2.5</v>
      </c>
      <c r="K14" s="34">
        <v>2.5</v>
      </c>
      <c r="L14" s="34">
        <v>2.6</v>
      </c>
      <c r="M14" s="34">
        <v>2.6</v>
      </c>
      <c r="N14" s="34">
        <v>2.7</v>
      </c>
      <c r="O14" s="34">
        <v>2.6</v>
      </c>
      <c r="P14" s="34">
        <v>2.7</v>
      </c>
    </row>
    <row r="15" spans="1:16" x14ac:dyDescent="0.3">
      <c r="A15" s="3">
        <v>125</v>
      </c>
      <c r="B15" s="4" t="s">
        <v>13</v>
      </c>
      <c r="C15" s="34">
        <v>2.5</v>
      </c>
      <c r="D15" s="34">
        <v>2.6</v>
      </c>
      <c r="E15" s="34">
        <v>2.4</v>
      </c>
      <c r="F15" s="34">
        <v>2.5</v>
      </c>
      <c r="G15" s="34">
        <v>2.5</v>
      </c>
      <c r="H15" s="34">
        <v>2.5</v>
      </c>
      <c r="I15" s="34">
        <v>2.5</v>
      </c>
      <c r="J15" s="34">
        <v>2.5</v>
      </c>
      <c r="K15" s="34">
        <v>2.5</v>
      </c>
      <c r="L15" s="34">
        <v>2.5</v>
      </c>
      <c r="M15" s="34">
        <v>2.5</v>
      </c>
      <c r="N15" s="34">
        <v>2.6</v>
      </c>
      <c r="O15" s="34">
        <v>2.6</v>
      </c>
      <c r="P15" s="34">
        <v>2.6</v>
      </c>
    </row>
    <row r="16" spans="1:16" x14ac:dyDescent="0.3">
      <c r="A16" s="3">
        <v>127</v>
      </c>
      <c r="B16" s="4" t="s">
        <v>14</v>
      </c>
      <c r="C16" s="34">
        <v>2.5</v>
      </c>
      <c r="D16" s="34">
        <v>2.5</v>
      </c>
      <c r="E16" s="34">
        <v>2.4</v>
      </c>
      <c r="F16" s="34">
        <v>2.2999999999999998</v>
      </c>
      <c r="G16" s="34">
        <v>2.2999999999999998</v>
      </c>
      <c r="H16" s="34">
        <v>2.2999999999999998</v>
      </c>
      <c r="I16" s="34">
        <v>2.2999999999999998</v>
      </c>
      <c r="J16" s="34">
        <v>2.4</v>
      </c>
      <c r="K16" s="34">
        <v>2.5</v>
      </c>
      <c r="L16" s="34">
        <v>2.4</v>
      </c>
      <c r="M16" s="34">
        <v>2.6</v>
      </c>
      <c r="N16" s="34">
        <v>2.5</v>
      </c>
      <c r="O16" s="34">
        <v>2.5</v>
      </c>
      <c r="P16" s="34">
        <v>2.5</v>
      </c>
    </row>
    <row r="17" spans="1:16" x14ac:dyDescent="0.3">
      <c r="A17" s="3">
        <v>128</v>
      </c>
      <c r="B17" s="4" t="s">
        <v>15</v>
      </c>
      <c r="C17" s="34">
        <v>2.6</v>
      </c>
      <c r="D17" s="34">
        <v>2.5</v>
      </c>
      <c r="E17" s="34">
        <v>2.5</v>
      </c>
      <c r="F17" s="34">
        <v>2.5</v>
      </c>
      <c r="G17" s="34">
        <v>2.5</v>
      </c>
      <c r="H17" s="34">
        <v>2.4</v>
      </c>
      <c r="I17" s="34">
        <v>2.4</v>
      </c>
      <c r="J17" s="34">
        <v>2.4</v>
      </c>
      <c r="K17" s="34">
        <v>2.5</v>
      </c>
      <c r="L17" s="34">
        <v>2.5</v>
      </c>
      <c r="M17" s="34">
        <v>2.6</v>
      </c>
      <c r="N17" s="34">
        <v>2.6</v>
      </c>
      <c r="O17" s="34">
        <v>2.6</v>
      </c>
      <c r="P17" s="34">
        <v>2.6</v>
      </c>
    </row>
    <row r="18" spans="1:16" x14ac:dyDescent="0.3">
      <c r="A18" s="3">
        <v>135</v>
      </c>
      <c r="B18" s="4" t="s">
        <v>16</v>
      </c>
      <c r="C18" s="34">
        <v>2.4</v>
      </c>
      <c r="D18" s="34">
        <v>2.5</v>
      </c>
      <c r="E18" s="34">
        <v>2.5</v>
      </c>
      <c r="F18" s="34">
        <v>2.5</v>
      </c>
      <c r="G18" s="34">
        <v>2.4</v>
      </c>
      <c r="H18" s="34">
        <v>2.2999999999999998</v>
      </c>
      <c r="I18" s="34">
        <v>2.4</v>
      </c>
      <c r="J18" s="34">
        <v>2.4</v>
      </c>
      <c r="K18" s="34">
        <v>2.5</v>
      </c>
      <c r="L18" s="34">
        <v>2.5</v>
      </c>
      <c r="M18" s="34">
        <v>2.6</v>
      </c>
      <c r="N18" s="34">
        <v>2.6</v>
      </c>
      <c r="O18" s="34">
        <v>2.5</v>
      </c>
      <c r="P18" s="34">
        <v>2.6</v>
      </c>
    </row>
    <row r="19" spans="1:16" x14ac:dyDescent="0.3">
      <c r="A19" s="3">
        <v>136</v>
      </c>
      <c r="B19" s="4" t="s">
        <v>17</v>
      </c>
      <c r="C19" s="34">
        <v>2.4</v>
      </c>
      <c r="D19" s="34">
        <v>2.5</v>
      </c>
      <c r="E19" s="34">
        <v>2.4</v>
      </c>
      <c r="F19" s="34">
        <v>2.5</v>
      </c>
      <c r="G19" s="34">
        <v>2.5</v>
      </c>
      <c r="H19" s="34">
        <v>2.4</v>
      </c>
      <c r="I19" s="34">
        <v>2.4</v>
      </c>
      <c r="J19" s="34">
        <v>2.4</v>
      </c>
      <c r="K19" s="34">
        <v>2.4</v>
      </c>
      <c r="L19" s="34">
        <v>2.5</v>
      </c>
      <c r="M19" s="34">
        <v>2.5</v>
      </c>
      <c r="N19" s="34">
        <v>2.6</v>
      </c>
      <c r="O19" s="34">
        <v>2.6</v>
      </c>
      <c r="P19" s="34">
        <v>2.6</v>
      </c>
    </row>
    <row r="20" spans="1:16" x14ac:dyDescent="0.3">
      <c r="A20" s="3">
        <v>137</v>
      </c>
      <c r="B20" s="4" t="s">
        <v>18</v>
      </c>
      <c r="C20" s="34">
        <v>2.4</v>
      </c>
      <c r="D20" s="34">
        <v>2.5</v>
      </c>
      <c r="E20" s="34">
        <v>2.2999999999999998</v>
      </c>
      <c r="F20" s="34">
        <v>2.4</v>
      </c>
      <c r="G20" s="34">
        <v>2.4</v>
      </c>
      <c r="H20" s="34">
        <v>2.4</v>
      </c>
      <c r="I20" s="34">
        <v>2.4</v>
      </c>
      <c r="J20" s="34">
        <v>2.4</v>
      </c>
      <c r="K20" s="34">
        <v>2.5</v>
      </c>
      <c r="L20" s="34">
        <v>2.2999999999999998</v>
      </c>
      <c r="M20" s="34">
        <v>2.2999999999999998</v>
      </c>
      <c r="N20" s="34">
        <v>2.4</v>
      </c>
      <c r="O20" s="34">
        <v>2.4</v>
      </c>
      <c r="P20" s="34">
        <v>2.4</v>
      </c>
    </row>
    <row r="21" spans="1:16" x14ac:dyDescent="0.3">
      <c r="A21" s="3">
        <v>138</v>
      </c>
      <c r="B21" s="4" t="s">
        <v>19</v>
      </c>
      <c r="C21" s="34">
        <v>2.4</v>
      </c>
      <c r="D21" s="34">
        <v>2.4</v>
      </c>
      <c r="E21" s="34">
        <v>2.4</v>
      </c>
      <c r="F21" s="34">
        <v>2.5</v>
      </c>
      <c r="G21" s="34">
        <v>2.5</v>
      </c>
      <c r="H21" s="34">
        <v>2.4</v>
      </c>
      <c r="I21" s="34">
        <v>2.4</v>
      </c>
      <c r="J21" s="34">
        <v>2.4</v>
      </c>
      <c r="K21" s="34">
        <v>2.4</v>
      </c>
      <c r="L21" s="34">
        <v>2.4</v>
      </c>
      <c r="M21" s="34">
        <v>2.4</v>
      </c>
      <c r="N21" s="34">
        <v>2.4</v>
      </c>
      <c r="O21" s="34">
        <v>2.4</v>
      </c>
      <c r="P21" s="34">
        <v>2.5</v>
      </c>
    </row>
    <row r="22" spans="1:16" x14ac:dyDescent="0.3">
      <c r="A22" s="3">
        <v>211</v>
      </c>
      <c r="B22" s="4" t="s">
        <v>20</v>
      </c>
      <c r="C22" s="34">
        <v>2.5</v>
      </c>
      <c r="D22" s="34">
        <v>2.6</v>
      </c>
      <c r="E22" s="34">
        <v>2.6</v>
      </c>
      <c r="F22" s="34">
        <v>2.5</v>
      </c>
      <c r="G22" s="34">
        <v>2.5</v>
      </c>
      <c r="H22" s="34">
        <v>2.5</v>
      </c>
      <c r="I22" s="34">
        <v>2.5</v>
      </c>
      <c r="J22" s="34">
        <v>2.5</v>
      </c>
      <c r="K22" s="34">
        <v>2.5</v>
      </c>
      <c r="L22" s="34">
        <v>2.6</v>
      </c>
      <c r="M22" s="34">
        <v>2.6</v>
      </c>
      <c r="N22" s="34">
        <v>2.6</v>
      </c>
      <c r="O22" s="34">
        <v>2.6</v>
      </c>
      <c r="P22" s="34">
        <v>2.6</v>
      </c>
    </row>
    <row r="23" spans="1:16" x14ac:dyDescent="0.3">
      <c r="A23" s="3">
        <v>213</v>
      </c>
      <c r="B23" s="4" t="s">
        <v>21</v>
      </c>
      <c r="C23" s="34">
        <v>2.5</v>
      </c>
      <c r="D23" s="34">
        <v>2.5</v>
      </c>
      <c r="E23" s="34">
        <v>2.5</v>
      </c>
      <c r="F23" s="34">
        <v>2.5</v>
      </c>
      <c r="G23" s="34">
        <v>2.5</v>
      </c>
      <c r="H23" s="34">
        <v>2.5</v>
      </c>
      <c r="I23" s="34">
        <v>2.5</v>
      </c>
      <c r="J23" s="34">
        <v>2.5</v>
      </c>
      <c r="K23" s="34">
        <v>2.6</v>
      </c>
      <c r="L23" s="34">
        <v>2.6</v>
      </c>
      <c r="M23" s="34">
        <v>2.6</v>
      </c>
      <c r="N23" s="34">
        <v>2.6</v>
      </c>
      <c r="O23" s="34">
        <v>2.6</v>
      </c>
      <c r="P23" s="34">
        <v>2.6</v>
      </c>
    </row>
    <row r="24" spans="1:16" x14ac:dyDescent="0.3">
      <c r="A24" s="3">
        <v>214</v>
      </c>
      <c r="B24" s="4" t="s">
        <v>22</v>
      </c>
      <c r="C24" s="34">
        <v>2.7</v>
      </c>
      <c r="D24" s="34">
        <v>2.7</v>
      </c>
      <c r="E24" s="34">
        <v>2.7</v>
      </c>
      <c r="F24" s="34">
        <v>2.7</v>
      </c>
      <c r="G24" s="34">
        <v>2.7</v>
      </c>
      <c r="H24" s="34">
        <v>2.7</v>
      </c>
      <c r="I24" s="34">
        <v>2.7</v>
      </c>
      <c r="J24" s="34">
        <v>2.8</v>
      </c>
      <c r="K24" s="34">
        <v>2.8</v>
      </c>
      <c r="L24" s="34">
        <v>2.8</v>
      </c>
      <c r="M24" s="34">
        <v>2.8</v>
      </c>
      <c r="N24" s="34">
        <v>2.9</v>
      </c>
      <c r="O24" s="34">
        <v>2.9</v>
      </c>
      <c r="P24" s="34">
        <v>2.9</v>
      </c>
    </row>
    <row r="25" spans="1:16" x14ac:dyDescent="0.3">
      <c r="A25" s="3">
        <v>215</v>
      </c>
      <c r="B25" s="4" t="s">
        <v>23</v>
      </c>
      <c r="C25" s="34">
        <v>2.7</v>
      </c>
      <c r="D25" s="34">
        <v>3</v>
      </c>
      <c r="E25" s="34">
        <v>2.8</v>
      </c>
      <c r="F25" s="34">
        <v>2.8</v>
      </c>
      <c r="G25" s="34">
        <v>2.8</v>
      </c>
      <c r="H25" s="34">
        <v>2.7</v>
      </c>
      <c r="I25" s="34">
        <v>2.7</v>
      </c>
      <c r="J25" s="34">
        <v>2.8</v>
      </c>
      <c r="K25" s="34">
        <v>2.8</v>
      </c>
      <c r="L25" s="34">
        <v>2.8</v>
      </c>
      <c r="M25" s="34">
        <v>2.9</v>
      </c>
      <c r="N25" s="34">
        <v>3</v>
      </c>
      <c r="O25" s="34">
        <v>3</v>
      </c>
      <c r="P25" s="34">
        <v>3</v>
      </c>
    </row>
    <row r="26" spans="1:16" x14ac:dyDescent="0.3">
      <c r="A26" s="3">
        <v>216</v>
      </c>
      <c r="B26" s="4" t="s">
        <v>24</v>
      </c>
      <c r="C26" s="34">
        <v>2.6</v>
      </c>
      <c r="D26" s="34">
        <v>2.6</v>
      </c>
      <c r="E26" s="34">
        <v>2.6</v>
      </c>
      <c r="F26" s="34">
        <v>2.7</v>
      </c>
      <c r="G26" s="34">
        <v>2.7</v>
      </c>
      <c r="H26" s="34">
        <v>2.6</v>
      </c>
      <c r="I26" s="34">
        <v>2.6</v>
      </c>
      <c r="J26" s="34">
        <v>2.6</v>
      </c>
      <c r="K26" s="34">
        <v>2.7</v>
      </c>
      <c r="L26" s="34">
        <v>2.8</v>
      </c>
      <c r="M26" s="34">
        <v>2.8</v>
      </c>
      <c r="N26" s="34">
        <v>2.8</v>
      </c>
      <c r="O26" s="34">
        <v>2.9</v>
      </c>
      <c r="P26" s="34">
        <v>2.9</v>
      </c>
    </row>
    <row r="27" spans="1:16" x14ac:dyDescent="0.3">
      <c r="A27" s="3">
        <v>217</v>
      </c>
      <c r="B27" s="4" t="s">
        <v>25</v>
      </c>
      <c r="C27" s="34">
        <v>2.6</v>
      </c>
      <c r="D27" s="34">
        <v>2.7</v>
      </c>
      <c r="E27" s="34">
        <v>2.7</v>
      </c>
      <c r="F27" s="34">
        <v>2.6</v>
      </c>
      <c r="G27" s="34">
        <v>2.7</v>
      </c>
      <c r="H27" s="34">
        <v>2.6</v>
      </c>
      <c r="I27" s="34">
        <v>2.6</v>
      </c>
      <c r="J27" s="34">
        <v>2.6</v>
      </c>
      <c r="K27" s="34">
        <v>2.7</v>
      </c>
      <c r="L27" s="34">
        <v>2.7</v>
      </c>
      <c r="M27" s="34">
        <v>2.8</v>
      </c>
      <c r="N27" s="34">
        <v>2.9</v>
      </c>
      <c r="O27" s="34">
        <v>2.9</v>
      </c>
      <c r="P27" s="34">
        <v>2.8</v>
      </c>
    </row>
    <row r="28" spans="1:16" x14ac:dyDescent="0.3">
      <c r="A28" s="3">
        <v>219</v>
      </c>
      <c r="B28" s="4" t="s">
        <v>26</v>
      </c>
      <c r="C28" s="34">
        <v>3</v>
      </c>
      <c r="D28" s="34">
        <v>3.2</v>
      </c>
      <c r="E28" s="34">
        <v>3.2</v>
      </c>
      <c r="F28" s="34">
        <v>3.3</v>
      </c>
      <c r="G28" s="34">
        <v>3.3</v>
      </c>
      <c r="H28" s="34">
        <v>3.2</v>
      </c>
      <c r="I28" s="34">
        <v>3.2</v>
      </c>
      <c r="J28" s="34">
        <v>3.3</v>
      </c>
      <c r="K28" s="34">
        <v>3.3</v>
      </c>
      <c r="L28" s="34">
        <v>3.4</v>
      </c>
      <c r="M28" s="34">
        <v>3.4</v>
      </c>
      <c r="N28" s="34">
        <v>3.5</v>
      </c>
      <c r="O28" s="34">
        <v>3.5</v>
      </c>
      <c r="P28" s="34">
        <v>3.5</v>
      </c>
    </row>
    <row r="29" spans="1:16" x14ac:dyDescent="0.3">
      <c r="A29" s="3">
        <v>220</v>
      </c>
      <c r="B29" s="4" t="s">
        <v>27</v>
      </c>
      <c r="C29" s="34">
        <v>3</v>
      </c>
      <c r="D29" s="34">
        <v>3.2</v>
      </c>
      <c r="E29" s="34">
        <v>3</v>
      </c>
      <c r="F29" s="34">
        <v>3.2</v>
      </c>
      <c r="G29" s="34">
        <v>3.2</v>
      </c>
      <c r="H29" s="34">
        <v>3</v>
      </c>
      <c r="I29" s="34">
        <v>3.1</v>
      </c>
      <c r="J29" s="34">
        <v>3.2</v>
      </c>
      <c r="K29" s="34">
        <v>3.2</v>
      </c>
      <c r="L29" s="34">
        <v>3.2</v>
      </c>
      <c r="M29" s="34">
        <v>3.3</v>
      </c>
      <c r="N29" s="34">
        <v>3.4</v>
      </c>
      <c r="O29" s="34">
        <v>3.3</v>
      </c>
      <c r="P29" s="34">
        <v>3.3</v>
      </c>
    </row>
    <row r="30" spans="1:16" x14ac:dyDescent="0.3">
      <c r="A30" s="3">
        <v>221</v>
      </c>
      <c r="B30" s="4" t="s">
        <v>28</v>
      </c>
      <c r="C30" s="34">
        <v>2.4</v>
      </c>
      <c r="D30" s="34">
        <v>2.5</v>
      </c>
      <c r="E30" s="34">
        <v>2.4</v>
      </c>
      <c r="F30" s="34">
        <v>2.4</v>
      </c>
      <c r="G30" s="34">
        <v>2.4</v>
      </c>
      <c r="H30" s="34">
        <v>2.2999999999999998</v>
      </c>
      <c r="I30" s="34">
        <v>2.2999999999999998</v>
      </c>
      <c r="J30" s="34">
        <v>2.4</v>
      </c>
      <c r="K30" s="34">
        <v>2.4</v>
      </c>
      <c r="L30" s="34">
        <v>2.5</v>
      </c>
      <c r="M30" s="34">
        <v>2.5</v>
      </c>
      <c r="N30" s="34">
        <v>2.5</v>
      </c>
      <c r="O30" s="34">
        <v>2.5</v>
      </c>
      <c r="P30" s="34">
        <v>2.5</v>
      </c>
    </row>
    <row r="31" spans="1:16" x14ac:dyDescent="0.3">
      <c r="A31" s="3">
        <v>226</v>
      </c>
      <c r="B31" s="4" t="s">
        <v>29</v>
      </c>
      <c r="C31" s="34">
        <v>2.2999999999999998</v>
      </c>
      <c r="D31" s="34">
        <v>2.2999999999999998</v>
      </c>
      <c r="E31" s="34">
        <v>2.2999999999999998</v>
      </c>
      <c r="F31" s="34">
        <v>2.4</v>
      </c>
      <c r="G31" s="34">
        <v>2.4</v>
      </c>
      <c r="H31" s="34">
        <v>2.4</v>
      </c>
      <c r="I31" s="34">
        <v>2.4</v>
      </c>
      <c r="J31" s="34">
        <v>2.5</v>
      </c>
      <c r="K31" s="34">
        <v>2.5</v>
      </c>
      <c r="L31" s="34">
        <v>2.5</v>
      </c>
      <c r="M31" s="34">
        <v>2.5</v>
      </c>
      <c r="N31" s="34">
        <v>2.5</v>
      </c>
      <c r="O31" s="34">
        <v>2.5</v>
      </c>
      <c r="P31" s="34">
        <v>2.5</v>
      </c>
    </row>
    <row r="32" spans="1:16" x14ac:dyDescent="0.3">
      <c r="A32" s="3">
        <v>227</v>
      </c>
      <c r="B32" s="4" t="s">
        <v>30</v>
      </c>
      <c r="C32" s="34">
        <v>2.4</v>
      </c>
      <c r="D32" s="34">
        <v>2.4</v>
      </c>
      <c r="E32" s="34">
        <v>2.4</v>
      </c>
      <c r="F32" s="34">
        <v>2.4</v>
      </c>
      <c r="G32" s="34">
        <v>2.4</v>
      </c>
      <c r="H32" s="34">
        <v>2.4</v>
      </c>
      <c r="I32" s="34">
        <v>2.4</v>
      </c>
      <c r="J32" s="34">
        <v>2.4</v>
      </c>
      <c r="K32" s="34">
        <v>2.5</v>
      </c>
      <c r="L32" s="34">
        <v>2.5</v>
      </c>
      <c r="M32" s="34">
        <v>2.5</v>
      </c>
      <c r="N32" s="34">
        <v>2.5</v>
      </c>
      <c r="O32" s="34">
        <v>2.5</v>
      </c>
      <c r="P32" s="34">
        <v>2.5</v>
      </c>
    </row>
    <row r="33" spans="1:16" x14ac:dyDescent="0.3">
      <c r="A33" s="3">
        <v>228</v>
      </c>
      <c r="B33" s="4" t="s">
        <v>31</v>
      </c>
      <c r="C33" s="34">
        <v>2.2999999999999998</v>
      </c>
      <c r="D33" s="34">
        <v>2.4</v>
      </c>
      <c r="E33" s="34">
        <v>2.4</v>
      </c>
      <c r="F33" s="34">
        <v>2.4</v>
      </c>
      <c r="G33" s="34">
        <v>2.5</v>
      </c>
      <c r="H33" s="34">
        <v>2.4</v>
      </c>
      <c r="I33" s="34">
        <v>2.4</v>
      </c>
      <c r="J33" s="34">
        <v>2.4</v>
      </c>
      <c r="K33" s="34">
        <v>2.5</v>
      </c>
      <c r="L33" s="34">
        <v>2.5</v>
      </c>
      <c r="M33" s="34">
        <v>2.6</v>
      </c>
      <c r="N33" s="34">
        <v>2.6</v>
      </c>
      <c r="O33" s="34">
        <v>2.6</v>
      </c>
      <c r="P33" s="34">
        <v>2.6</v>
      </c>
    </row>
    <row r="34" spans="1:16" x14ac:dyDescent="0.3">
      <c r="A34" s="3">
        <v>229</v>
      </c>
      <c r="B34" s="4" t="s">
        <v>32</v>
      </c>
      <c r="C34" s="34">
        <v>2.2999999999999998</v>
      </c>
      <c r="D34" s="34">
        <v>2.4</v>
      </c>
      <c r="E34" s="34">
        <v>2.2999999999999998</v>
      </c>
      <c r="F34" s="34">
        <v>2.2999999999999998</v>
      </c>
      <c r="G34" s="34">
        <v>2.4</v>
      </c>
      <c r="H34" s="34">
        <v>2.2999999999999998</v>
      </c>
      <c r="I34" s="34">
        <v>2.2999999999999998</v>
      </c>
      <c r="J34" s="34">
        <v>2.2999999999999998</v>
      </c>
      <c r="K34" s="34">
        <v>2.2999999999999998</v>
      </c>
      <c r="L34" s="34">
        <v>2.4</v>
      </c>
      <c r="M34" s="34">
        <v>2.4</v>
      </c>
      <c r="N34" s="34">
        <v>2.4</v>
      </c>
      <c r="O34" s="34">
        <v>2.4</v>
      </c>
      <c r="P34" s="34">
        <v>2.4</v>
      </c>
    </row>
    <row r="35" spans="1:16" x14ac:dyDescent="0.3">
      <c r="A35" s="3">
        <v>230</v>
      </c>
      <c r="B35" s="4" t="s">
        <v>33</v>
      </c>
      <c r="C35" s="34">
        <v>2.5</v>
      </c>
      <c r="D35" s="34">
        <v>2.6</v>
      </c>
      <c r="E35" s="34">
        <v>2.6</v>
      </c>
      <c r="F35" s="34">
        <v>2.7</v>
      </c>
      <c r="G35" s="34">
        <v>2.7</v>
      </c>
      <c r="H35" s="34">
        <v>2.6</v>
      </c>
      <c r="I35" s="34">
        <v>2.6</v>
      </c>
      <c r="J35" s="34">
        <v>2.7</v>
      </c>
      <c r="K35" s="34">
        <v>2.7</v>
      </c>
      <c r="L35" s="34">
        <v>2.7</v>
      </c>
      <c r="M35" s="34">
        <v>2.8</v>
      </c>
      <c r="N35" s="34">
        <v>2.8</v>
      </c>
      <c r="O35" s="34">
        <v>2.8</v>
      </c>
      <c r="P35" s="34">
        <v>2.8</v>
      </c>
    </row>
    <row r="36" spans="1:16" x14ac:dyDescent="0.3">
      <c r="A36" s="3">
        <v>231</v>
      </c>
      <c r="B36" s="4" t="s">
        <v>34</v>
      </c>
      <c r="C36" s="34">
        <v>2.5</v>
      </c>
      <c r="D36" s="34">
        <v>2.5</v>
      </c>
      <c r="E36" s="34">
        <v>2.6</v>
      </c>
      <c r="F36" s="34">
        <v>2.6</v>
      </c>
      <c r="G36" s="34">
        <v>2.6</v>
      </c>
      <c r="H36" s="34">
        <v>2.5</v>
      </c>
      <c r="I36" s="34">
        <v>2.6</v>
      </c>
      <c r="J36" s="34">
        <v>2.6</v>
      </c>
      <c r="K36" s="34">
        <v>2.7</v>
      </c>
      <c r="L36" s="34">
        <v>2.7</v>
      </c>
      <c r="M36" s="34">
        <v>2.8</v>
      </c>
      <c r="N36" s="34">
        <v>2.8</v>
      </c>
      <c r="O36" s="34">
        <v>2.8</v>
      </c>
      <c r="P36" s="34">
        <v>2.8</v>
      </c>
    </row>
    <row r="37" spans="1:16" x14ac:dyDescent="0.3">
      <c r="A37" s="3">
        <v>233</v>
      </c>
      <c r="B37" s="4" t="s">
        <v>35</v>
      </c>
      <c r="C37" s="34">
        <v>2.4</v>
      </c>
      <c r="D37" s="34">
        <v>2.4</v>
      </c>
      <c r="E37" s="34">
        <v>2.4</v>
      </c>
      <c r="F37" s="34">
        <v>2.4</v>
      </c>
      <c r="G37" s="34">
        <v>2.4</v>
      </c>
      <c r="H37" s="34">
        <v>2.4</v>
      </c>
      <c r="I37" s="34">
        <v>2.4</v>
      </c>
      <c r="J37" s="34">
        <v>2.4</v>
      </c>
      <c r="K37" s="34">
        <v>2.5</v>
      </c>
      <c r="L37" s="34">
        <v>2.6</v>
      </c>
      <c r="M37" s="34">
        <v>2.6</v>
      </c>
      <c r="N37" s="34">
        <v>2.5</v>
      </c>
      <c r="O37" s="34">
        <v>2.6</v>
      </c>
      <c r="P37" s="34">
        <v>2.6</v>
      </c>
    </row>
    <row r="38" spans="1:16" x14ac:dyDescent="0.3">
      <c r="A38" s="3">
        <v>234</v>
      </c>
      <c r="B38" s="4" t="s">
        <v>36</v>
      </c>
      <c r="C38" s="34">
        <v>2.5</v>
      </c>
      <c r="D38" s="34">
        <v>2.7</v>
      </c>
      <c r="E38" s="34">
        <v>2.5</v>
      </c>
      <c r="F38" s="34">
        <v>2.5</v>
      </c>
      <c r="G38" s="34">
        <v>2.6</v>
      </c>
      <c r="H38" s="34">
        <v>2.5</v>
      </c>
      <c r="I38" s="34">
        <v>2.7</v>
      </c>
      <c r="J38" s="34">
        <v>2.6</v>
      </c>
      <c r="K38" s="34">
        <v>2.5</v>
      </c>
      <c r="L38" s="34">
        <v>2.6</v>
      </c>
      <c r="M38" s="34">
        <v>2.6</v>
      </c>
      <c r="N38" s="34">
        <v>2.7</v>
      </c>
      <c r="O38" s="34">
        <v>2.7</v>
      </c>
      <c r="P38" s="34">
        <v>2.7</v>
      </c>
    </row>
    <row r="39" spans="1:16" x14ac:dyDescent="0.3">
      <c r="A39" s="3">
        <v>235</v>
      </c>
      <c r="B39" s="4" t="s">
        <v>37</v>
      </c>
      <c r="C39" s="34">
        <v>2.4</v>
      </c>
      <c r="D39" s="34">
        <v>2.5</v>
      </c>
      <c r="E39" s="34">
        <v>2.4</v>
      </c>
      <c r="F39" s="34">
        <v>2.5</v>
      </c>
      <c r="G39" s="34">
        <v>2.5</v>
      </c>
      <c r="H39" s="34">
        <v>2.4</v>
      </c>
      <c r="I39" s="34">
        <v>2.4</v>
      </c>
      <c r="J39" s="34">
        <v>2.4</v>
      </c>
      <c r="K39" s="34">
        <v>2.5</v>
      </c>
      <c r="L39" s="34">
        <v>2.6</v>
      </c>
      <c r="M39" s="34">
        <v>2.6</v>
      </c>
      <c r="N39" s="34">
        <v>2.7</v>
      </c>
      <c r="O39" s="34">
        <v>2.6</v>
      </c>
      <c r="P39" s="34">
        <v>2.7</v>
      </c>
    </row>
    <row r="40" spans="1:16" x14ac:dyDescent="0.3">
      <c r="A40" s="3">
        <v>236</v>
      </c>
      <c r="B40" s="4" t="s">
        <v>38</v>
      </c>
      <c r="C40" s="34">
        <v>2.2999999999999998</v>
      </c>
      <c r="D40" s="34">
        <v>2.2999999999999998</v>
      </c>
      <c r="E40" s="34">
        <v>2.2999999999999998</v>
      </c>
      <c r="F40" s="34">
        <v>2.2999999999999998</v>
      </c>
      <c r="G40" s="34">
        <v>2.2999999999999998</v>
      </c>
      <c r="H40" s="34">
        <v>2.2000000000000002</v>
      </c>
      <c r="I40" s="34">
        <v>2.2999999999999998</v>
      </c>
      <c r="J40" s="34">
        <v>2.2999999999999998</v>
      </c>
      <c r="K40" s="34">
        <v>2.2999999999999998</v>
      </c>
      <c r="L40" s="34">
        <v>2.4</v>
      </c>
      <c r="M40" s="34">
        <v>2.4</v>
      </c>
      <c r="N40" s="34">
        <v>2.4</v>
      </c>
      <c r="O40" s="34">
        <v>2.4</v>
      </c>
      <c r="P40" s="34">
        <v>2.4</v>
      </c>
    </row>
    <row r="41" spans="1:16" x14ac:dyDescent="0.3">
      <c r="A41" s="3">
        <v>237</v>
      </c>
      <c r="B41" s="4" t="s">
        <v>39</v>
      </c>
      <c r="C41" s="34">
        <v>2.2999999999999998</v>
      </c>
      <c r="D41" s="34">
        <v>2.4</v>
      </c>
      <c r="E41" s="34">
        <v>2.2999999999999998</v>
      </c>
      <c r="F41" s="34">
        <v>2.2999999999999998</v>
      </c>
      <c r="G41" s="34">
        <v>2.4</v>
      </c>
      <c r="H41" s="34">
        <v>2.2999999999999998</v>
      </c>
      <c r="I41" s="34">
        <v>2.2999999999999998</v>
      </c>
      <c r="J41" s="34">
        <v>2.2999999999999998</v>
      </c>
      <c r="K41" s="34">
        <v>2.4</v>
      </c>
      <c r="L41" s="34">
        <v>2.4</v>
      </c>
      <c r="M41" s="34">
        <v>2.4</v>
      </c>
      <c r="N41" s="34">
        <v>2.5</v>
      </c>
      <c r="O41" s="34">
        <v>2.5</v>
      </c>
      <c r="P41" s="34">
        <v>2.5</v>
      </c>
    </row>
    <row r="42" spans="1:16" x14ac:dyDescent="0.3">
      <c r="A42" s="3">
        <v>238</v>
      </c>
      <c r="B42" s="4" t="s">
        <v>40</v>
      </c>
      <c r="C42" s="34">
        <v>2.2999999999999998</v>
      </c>
      <c r="D42" s="34">
        <v>2.4</v>
      </c>
      <c r="E42" s="34">
        <v>2.2999999999999998</v>
      </c>
      <c r="F42" s="34">
        <v>2.2999999999999998</v>
      </c>
      <c r="G42" s="34">
        <v>2.2999999999999998</v>
      </c>
      <c r="H42" s="34">
        <v>2.2999999999999998</v>
      </c>
      <c r="I42" s="34">
        <v>2.2999999999999998</v>
      </c>
      <c r="J42" s="34">
        <v>2.2999999999999998</v>
      </c>
      <c r="K42" s="34">
        <v>2.4</v>
      </c>
      <c r="L42" s="34">
        <v>2.4</v>
      </c>
      <c r="M42" s="34">
        <v>2.4</v>
      </c>
      <c r="N42" s="34">
        <v>2.5</v>
      </c>
      <c r="O42" s="34">
        <v>2.5</v>
      </c>
      <c r="P42" s="34">
        <v>2.5</v>
      </c>
    </row>
    <row r="43" spans="1:16" x14ac:dyDescent="0.3">
      <c r="A43" s="3">
        <v>239</v>
      </c>
      <c r="B43" s="4" t="s">
        <v>41</v>
      </c>
      <c r="C43" s="34">
        <v>2.4</v>
      </c>
      <c r="D43" s="34">
        <v>2.5</v>
      </c>
      <c r="E43" s="34">
        <v>2.5</v>
      </c>
      <c r="F43" s="34">
        <v>2.5</v>
      </c>
      <c r="G43" s="34">
        <v>2.5</v>
      </c>
      <c r="H43" s="34">
        <v>2.2999999999999998</v>
      </c>
      <c r="I43" s="34">
        <v>2.2000000000000002</v>
      </c>
      <c r="J43" s="34">
        <v>2.2999999999999998</v>
      </c>
      <c r="K43" s="34">
        <v>2.2999999999999998</v>
      </c>
      <c r="L43" s="34">
        <v>2.2999999999999998</v>
      </c>
      <c r="M43" s="34">
        <v>2.4</v>
      </c>
      <c r="N43" s="34">
        <v>2.4</v>
      </c>
      <c r="O43" s="34">
        <v>2.4</v>
      </c>
      <c r="P43" s="34">
        <v>2.5</v>
      </c>
    </row>
    <row r="44" spans="1:16" x14ac:dyDescent="0.3">
      <c r="A44" s="3">
        <v>301</v>
      </c>
      <c r="B44" s="5" t="s">
        <v>42</v>
      </c>
      <c r="C44" s="34">
        <v>3.4</v>
      </c>
      <c r="D44" s="34">
        <v>3.5</v>
      </c>
      <c r="E44" s="34">
        <v>3.5</v>
      </c>
      <c r="F44" s="34">
        <v>3.6</v>
      </c>
      <c r="G44" s="34">
        <v>3.6</v>
      </c>
      <c r="H44" s="34">
        <v>3.4</v>
      </c>
      <c r="I44" s="34">
        <v>3.4</v>
      </c>
      <c r="J44" s="34">
        <v>3.5</v>
      </c>
      <c r="K44" s="34">
        <v>3.5</v>
      </c>
      <c r="L44" s="34">
        <v>3.5</v>
      </c>
      <c r="M44" s="34">
        <v>3.6</v>
      </c>
      <c r="N44" s="34">
        <v>3.6</v>
      </c>
      <c r="O44" s="34">
        <v>3.6</v>
      </c>
      <c r="P44" s="34">
        <v>3.6</v>
      </c>
    </row>
    <row r="45" spans="1:16" x14ac:dyDescent="0.3">
      <c r="A45" s="3">
        <v>402</v>
      </c>
      <c r="B45" s="4" t="s">
        <v>43</v>
      </c>
      <c r="C45" s="34">
        <v>2.4</v>
      </c>
      <c r="D45" s="34">
        <v>2.5</v>
      </c>
      <c r="E45" s="34">
        <v>2.4</v>
      </c>
      <c r="F45" s="34">
        <v>2.5</v>
      </c>
      <c r="G45" s="34">
        <v>2.5</v>
      </c>
      <c r="H45" s="34">
        <v>2.4</v>
      </c>
      <c r="I45" s="34">
        <v>2.4</v>
      </c>
      <c r="J45" s="34">
        <v>2.5</v>
      </c>
      <c r="K45" s="34">
        <v>2.5</v>
      </c>
      <c r="L45" s="34">
        <v>2.6</v>
      </c>
      <c r="M45" s="34">
        <v>2.6</v>
      </c>
      <c r="N45" s="34">
        <v>2.6</v>
      </c>
      <c r="O45" s="34">
        <v>2.6</v>
      </c>
      <c r="P45" s="34">
        <v>2.6</v>
      </c>
    </row>
    <row r="46" spans="1:16" x14ac:dyDescent="0.3">
      <c r="A46" s="3">
        <v>403</v>
      </c>
      <c r="B46" s="4" t="s">
        <v>44</v>
      </c>
      <c r="C46" s="34">
        <v>2.5</v>
      </c>
      <c r="D46" s="34">
        <v>2.6</v>
      </c>
      <c r="E46" s="34">
        <v>2.5</v>
      </c>
      <c r="F46" s="34">
        <v>2.6</v>
      </c>
      <c r="G46" s="34">
        <v>2.6</v>
      </c>
      <c r="H46" s="34">
        <v>2.5</v>
      </c>
      <c r="I46" s="34">
        <v>2.5</v>
      </c>
      <c r="J46" s="34">
        <v>2.6</v>
      </c>
      <c r="K46" s="34">
        <v>2.7</v>
      </c>
      <c r="L46" s="34">
        <v>2.7</v>
      </c>
      <c r="M46" s="34">
        <v>2.7</v>
      </c>
      <c r="N46" s="34">
        <v>2.8</v>
      </c>
      <c r="O46" s="34">
        <v>2.8</v>
      </c>
      <c r="P46" s="34">
        <v>2.9</v>
      </c>
    </row>
    <row r="47" spans="1:16" x14ac:dyDescent="0.3">
      <c r="A47" s="3">
        <v>412</v>
      </c>
      <c r="B47" s="4" t="s">
        <v>45</v>
      </c>
      <c r="C47" s="34">
        <v>2.2999999999999998</v>
      </c>
      <c r="D47" s="34">
        <v>2.4</v>
      </c>
      <c r="E47" s="34">
        <v>2.2999999999999998</v>
      </c>
      <c r="F47" s="34">
        <v>2.2999999999999998</v>
      </c>
      <c r="G47" s="34">
        <v>2.2999999999999998</v>
      </c>
      <c r="H47" s="34">
        <v>2.2000000000000002</v>
      </c>
      <c r="I47" s="34">
        <v>2.2999999999999998</v>
      </c>
      <c r="J47" s="34">
        <v>2.2999999999999998</v>
      </c>
      <c r="K47" s="34">
        <v>2.4</v>
      </c>
      <c r="L47" s="34">
        <v>2.4</v>
      </c>
      <c r="M47" s="34">
        <v>2.4</v>
      </c>
      <c r="N47" s="34">
        <v>2.4</v>
      </c>
      <c r="O47" s="34">
        <v>2.5</v>
      </c>
      <c r="P47" s="34">
        <v>2.5</v>
      </c>
    </row>
    <row r="48" spans="1:16" x14ac:dyDescent="0.3">
      <c r="A48" s="3">
        <v>415</v>
      </c>
      <c r="B48" s="4" t="s">
        <v>46</v>
      </c>
      <c r="C48" s="34">
        <v>2.2999999999999998</v>
      </c>
      <c r="D48" s="34">
        <v>2.2999999999999998</v>
      </c>
      <c r="E48" s="34">
        <v>2.2999999999999998</v>
      </c>
      <c r="F48" s="34">
        <v>2.2999999999999998</v>
      </c>
      <c r="G48" s="34">
        <v>2.2999999999999998</v>
      </c>
      <c r="H48" s="34">
        <v>2.2000000000000002</v>
      </c>
      <c r="I48" s="34">
        <v>2.2999999999999998</v>
      </c>
      <c r="J48" s="34">
        <v>2.2999999999999998</v>
      </c>
      <c r="K48" s="34">
        <v>2.4</v>
      </c>
      <c r="L48" s="34">
        <v>2.5</v>
      </c>
      <c r="M48" s="34">
        <v>2.4</v>
      </c>
      <c r="N48" s="34">
        <v>2.5</v>
      </c>
      <c r="O48" s="34">
        <v>2.5</v>
      </c>
      <c r="P48" s="34">
        <v>2.4</v>
      </c>
    </row>
    <row r="49" spans="1:16" x14ac:dyDescent="0.3">
      <c r="A49" s="3">
        <v>417</v>
      </c>
      <c r="B49" s="4" t="s">
        <v>47</v>
      </c>
      <c r="C49" s="34">
        <v>2.4</v>
      </c>
      <c r="D49" s="34">
        <v>2.5</v>
      </c>
      <c r="E49" s="34">
        <v>2.4</v>
      </c>
      <c r="F49" s="34">
        <v>2.4</v>
      </c>
      <c r="G49" s="34">
        <v>2.4</v>
      </c>
      <c r="H49" s="34">
        <v>2.2999999999999998</v>
      </c>
      <c r="I49" s="34">
        <v>2.4</v>
      </c>
      <c r="J49" s="34">
        <v>2.4</v>
      </c>
      <c r="K49" s="34">
        <v>2.4</v>
      </c>
      <c r="L49" s="34">
        <v>2.5</v>
      </c>
      <c r="M49" s="34">
        <v>2.6</v>
      </c>
      <c r="N49" s="34">
        <v>2.6</v>
      </c>
      <c r="O49" s="34">
        <v>2.6</v>
      </c>
      <c r="P49" s="34">
        <v>2.6</v>
      </c>
    </row>
    <row r="50" spans="1:16" x14ac:dyDescent="0.3">
      <c r="A50" s="3">
        <v>418</v>
      </c>
      <c r="B50" s="4" t="s">
        <v>48</v>
      </c>
      <c r="C50" s="34">
        <v>2.4</v>
      </c>
      <c r="D50" s="34">
        <v>2.4</v>
      </c>
      <c r="E50" s="34">
        <v>2.2999999999999998</v>
      </c>
      <c r="F50" s="34">
        <v>2.4</v>
      </c>
      <c r="G50" s="34">
        <v>2.4</v>
      </c>
      <c r="H50" s="34">
        <v>2.2999999999999998</v>
      </c>
      <c r="I50" s="34">
        <v>2.2999999999999998</v>
      </c>
      <c r="J50" s="34">
        <v>2.2999999999999998</v>
      </c>
      <c r="K50" s="34">
        <v>2.2999999999999998</v>
      </c>
      <c r="L50" s="34">
        <v>2.2999999999999998</v>
      </c>
      <c r="M50" s="34">
        <v>2.2999999999999998</v>
      </c>
      <c r="N50" s="34">
        <v>2.2999999999999998</v>
      </c>
      <c r="O50" s="34">
        <v>2.2999999999999998</v>
      </c>
      <c r="P50" s="34">
        <v>2.4</v>
      </c>
    </row>
    <row r="51" spans="1:16" x14ac:dyDescent="0.3">
      <c r="A51" s="3">
        <v>419</v>
      </c>
      <c r="B51" s="4" t="s">
        <v>49</v>
      </c>
      <c r="C51" s="34">
        <v>2.4</v>
      </c>
      <c r="D51" s="34">
        <v>2.4</v>
      </c>
      <c r="E51" s="34">
        <v>2.2999999999999998</v>
      </c>
      <c r="F51" s="34">
        <v>2.2999999999999998</v>
      </c>
      <c r="G51" s="34">
        <v>2.4</v>
      </c>
      <c r="H51" s="34">
        <v>2.2999999999999998</v>
      </c>
      <c r="I51" s="34">
        <v>2.2999999999999998</v>
      </c>
      <c r="J51" s="34">
        <v>2.2999999999999998</v>
      </c>
      <c r="K51" s="34">
        <v>2.2999999999999998</v>
      </c>
      <c r="L51" s="34">
        <v>2.4</v>
      </c>
      <c r="M51" s="34">
        <v>2.5</v>
      </c>
      <c r="N51" s="34">
        <v>2.5</v>
      </c>
      <c r="O51" s="34">
        <v>2.5</v>
      </c>
      <c r="P51" s="34">
        <v>2.5</v>
      </c>
    </row>
    <row r="52" spans="1:16" x14ac:dyDescent="0.3">
      <c r="A52" s="3">
        <v>420</v>
      </c>
      <c r="B52" s="4" t="s">
        <v>50</v>
      </c>
      <c r="C52" s="34">
        <v>2.4</v>
      </c>
      <c r="D52" s="34">
        <v>2.5</v>
      </c>
      <c r="E52" s="34">
        <v>2.4</v>
      </c>
      <c r="F52" s="34">
        <v>2.4</v>
      </c>
      <c r="G52" s="34">
        <v>2.4</v>
      </c>
      <c r="H52" s="34">
        <v>2.4</v>
      </c>
      <c r="I52" s="34">
        <v>2.2999999999999998</v>
      </c>
      <c r="J52" s="34">
        <v>2.2999999999999998</v>
      </c>
      <c r="K52" s="34">
        <v>2.4</v>
      </c>
      <c r="L52" s="34">
        <v>2.4</v>
      </c>
      <c r="M52" s="34">
        <v>2.4</v>
      </c>
      <c r="N52" s="34">
        <v>2.5</v>
      </c>
      <c r="O52" s="34">
        <v>2.5</v>
      </c>
      <c r="P52" s="34">
        <v>2.5</v>
      </c>
    </row>
    <row r="53" spans="1:16" x14ac:dyDescent="0.3">
      <c r="A53" s="3">
        <v>423</v>
      </c>
      <c r="B53" s="4" t="s">
        <v>51</v>
      </c>
      <c r="C53" s="34">
        <v>2.5</v>
      </c>
      <c r="D53" s="34">
        <v>2.5</v>
      </c>
      <c r="E53" s="34">
        <v>2.5</v>
      </c>
      <c r="F53" s="34">
        <v>2.5</v>
      </c>
      <c r="G53" s="34">
        <v>2.5</v>
      </c>
      <c r="H53" s="34">
        <v>2.4</v>
      </c>
      <c r="I53" s="34">
        <v>2.5</v>
      </c>
      <c r="J53" s="34">
        <v>2.4</v>
      </c>
      <c r="K53" s="34">
        <v>2.5</v>
      </c>
      <c r="L53" s="34">
        <v>2.4</v>
      </c>
      <c r="M53" s="34">
        <v>2.5</v>
      </c>
      <c r="N53" s="34">
        <v>2.6</v>
      </c>
      <c r="O53" s="34">
        <v>2.6</v>
      </c>
      <c r="P53" s="34">
        <v>2.7</v>
      </c>
    </row>
    <row r="54" spans="1:16" x14ac:dyDescent="0.3">
      <c r="A54" s="3">
        <v>425</v>
      </c>
      <c r="B54" s="4" t="s">
        <v>52</v>
      </c>
      <c r="C54" s="34">
        <v>2.5</v>
      </c>
      <c r="D54" s="34">
        <v>2.5</v>
      </c>
      <c r="E54" s="34">
        <v>2.4</v>
      </c>
      <c r="F54" s="34">
        <v>2.4</v>
      </c>
      <c r="G54" s="34">
        <v>2.4</v>
      </c>
      <c r="H54" s="34">
        <v>2.4</v>
      </c>
      <c r="I54" s="34">
        <v>2.4</v>
      </c>
      <c r="J54" s="34">
        <v>2.4</v>
      </c>
      <c r="K54" s="34">
        <v>2.5</v>
      </c>
      <c r="L54" s="34">
        <v>2.5</v>
      </c>
      <c r="M54" s="34">
        <v>2.6</v>
      </c>
      <c r="N54" s="34">
        <v>2.6</v>
      </c>
      <c r="O54" s="34">
        <v>2.6</v>
      </c>
      <c r="P54" s="34">
        <v>2.7</v>
      </c>
    </row>
    <row r="55" spans="1:16" x14ac:dyDescent="0.3">
      <c r="A55" s="3">
        <v>426</v>
      </c>
      <c r="B55" s="4" t="s">
        <v>18</v>
      </c>
      <c r="C55" s="34">
        <v>2.2999999999999998</v>
      </c>
      <c r="D55" s="34">
        <v>2.4</v>
      </c>
      <c r="E55" s="34">
        <v>2.2999999999999998</v>
      </c>
      <c r="F55" s="34">
        <v>2.2999999999999998</v>
      </c>
      <c r="G55" s="34">
        <v>2.2999999999999998</v>
      </c>
      <c r="H55" s="34">
        <v>2.2000000000000002</v>
      </c>
      <c r="I55" s="34">
        <v>2.2999999999999998</v>
      </c>
      <c r="J55" s="34">
        <v>2.2999999999999998</v>
      </c>
      <c r="K55" s="34">
        <v>2.4</v>
      </c>
      <c r="L55" s="34">
        <v>2.4</v>
      </c>
      <c r="M55" s="34">
        <v>2.4</v>
      </c>
      <c r="N55" s="34">
        <v>2.4</v>
      </c>
      <c r="O55" s="34">
        <v>2.5</v>
      </c>
      <c r="P55" s="34">
        <v>2.5</v>
      </c>
    </row>
    <row r="56" spans="1:16" x14ac:dyDescent="0.3">
      <c r="A56" s="3">
        <v>427</v>
      </c>
      <c r="B56" s="4" t="s">
        <v>53</v>
      </c>
      <c r="C56" s="34">
        <v>2.4</v>
      </c>
      <c r="D56" s="34">
        <v>2.5</v>
      </c>
      <c r="E56" s="34">
        <v>2.4</v>
      </c>
      <c r="F56" s="34">
        <v>2.5</v>
      </c>
      <c r="G56" s="34">
        <v>2.4</v>
      </c>
      <c r="H56" s="34">
        <v>2.2999999999999998</v>
      </c>
      <c r="I56" s="34">
        <v>2.4</v>
      </c>
      <c r="J56" s="34">
        <v>2.4</v>
      </c>
      <c r="K56" s="34">
        <v>2.5</v>
      </c>
      <c r="L56" s="34">
        <v>2.5</v>
      </c>
      <c r="M56" s="34">
        <v>2.6</v>
      </c>
      <c r="N56" s="34">
        <v>2.6</v>
      </c>
      <c r="O56" s="34">
        <v>2.6</v>
      </c>
      <c r="P56" s="34">
        <v>2.6</v>
      </c>
    </row>
    <row r="57" spans="1:16" x14ac:dyDescent="0.3">
      <c r="A57" s="3">
        <v>428</v>
      </c>
      <c r="B57" s="4" t="s">
        <v>54</v>
      </c>
      <c r="C57" s="34">
        <v>2.4</v>
      </c>
      <c r="D57" s="34">
        <v>2.5</v>
      </c>
      <c r="E57" s="34">
        <v>2.2999999999999998</v>
      </c>
      <c r="F57" s="34">
        <v>2.2999999999999998</v>
      </c>
      <c r="G57" s="34">
        <v>2.2999999999999998</v>
      </c>
      <c r="H57" s="34">
        <v>2.2999999999999998</v>
      </c>
      <c r="I57" s="34">
        <v>2.2999999999999998</v>
      </c>
      <c r="J57" s="34">
        <v>2.2999999999999998</v>
      </c>
      <c r="K57" s="34">
        <v>2.4</v>
      </c>
      <c r="L57" s="34">
        <v>2.4</v>
      </c>
      <c r="M57" s="34">
        <v>2.4</v>
      </c>
      <c r="N57" s="34">
        <v>2.4</v>
      </c>
      <c r="O57" s="34">
        <v>2.4</v>
      </c>
      <c r="P57" s="34">
        <v>2.4</v>
      </c>
    </row>
    <row r="58" spans="1:16" x14ac:dyDescent="0.3">
      <c r="A58" s="3">
        <v>429</v>
      </c>
      <c r="B58" s="4" t="s">
        <v>55</v>
      </c>
      <c r="C58" s="34">
        <v>2.4</v>
      </c>
      <c r="D58" s="34">
        <v>2.5</v>
      </c>
      <c r="E58" s="34">
        <v>2.5</v>
      </c>
      <c r="F58" s="34">
        <v>2.5</v>
      </c>
      <c r="G58" s="34">
        <v>2.4</v>
      </c>
      <c r="H58" s="34">
        <v>2.5</v>
      </c>
      <c r="I58" s="34">
        <v>2.4</v>
      </c>
      <c r="J58" s="34">
        <v>2.4</v>
      </c>
      <c r="K58" s="34">
        <v>2.5</v>
      </c>
      <c r="L58" s="34">
        <v>2.5</v>
      </c>
      <c r="M58" s="34">
        <v>2.6</v>
      </c>
      <c r="N58" s="34">
        <v>2.5</v>
      </c>
      <c r="O58" s="34">
        <v>2.5</v>
      </c>
      <c r="P58" s="34">
        <v>2.6</v>
      </c>
    </row>
    <row r="59" spans="1:16" x14ac:dyDescent="0.3">
      <c r="A59" s="3">
        <v>430</v>
      </c>
      <c r="B59" s="4" t="s">
        <v>56</v>
      </c>
      <c r="C59" s="34">
        <v>2.4</v>
      </c>
      <c r="D59" s="34">
        <v>2.5</v>
      </c>
      <c r="E59" s="34">
        <v>2.4</v>
      </c>
      <c r="F59" s="34">
        <v>2.4</v>
      </c>
      <c r="G59" s="34">
        <v>2.4</v>
      </c>
      <c r="H59" s="34">
        <v>2.5</v>
      </c>
      <c r="I59" s="34">
        <v>2.4</v>
      </c>
      <c r="J59" s="34">
        <v>2.5</v>
      </c>
      <c r="K59" s="34">
        <v>2.5</v>
      </c>
      <c r="L59" s="34">
        <v>2.9</v>
      </c>
      <c r="M59" s="34">
        <v>2.6</v>
      </c>
      <c r="N59" s="34">
        <v>2.7</v>
      </c>
      <c r="O59" s="34">
        <v>2.6</v>
      </c>
      <c r="P59" s="34">
        <v>2.6</v>
      </c>
    </row>
    <row r="60" spans="1:16" x14ac:dyDescent="0.3">
      <c r="A60" s="3">
        <v>432</v>
      </c>
      <c r="B60" s="4" t="s">
        <v>57</v>
      </c>
      <c r="C60" s="34">
        <v>2.2999999999999998</v>
      </c>
      <c r="D60" s="34">
        <v>2.4</v>
      </c>
      <c r="E60" s="34">
        <v>2.2999999999999998</v>
      </c>
      <c r="F60" s="34">
        <v>2.2999999999999998</v>
      </c>
      <c r="G60" s="34">
        <v>2.4</v>
      </c>
      <c r="H60" s="34">
        <v>2.2999999999999998</v>
      </c>
      <c r="I60" s="34">
        <v>2.2000000000000002</v>
      </c>
      <c r="J60" s="34">
        <v>2.2999999999999998</v>
      </c>
      <c r="K60" s="34">
        <v>2.2999999999999998</v>
      </c>
      <c r="L60" s="34">
        <v>2.4</v>
      </c>
      <c r="M60" s="34">
        <v>2.4</v>
      </c>
      <c r="N60" s="34">
        <v>2.5</v>
      </c>
      <c r="O60" s="34">
        <v>2.6</v>
      </c>
      <c r="P60" s="34">
        <v>2.6</v>
      </c>
    </row>
    <row r="61" spans="1:16" x14ac:dyDescent="0.3">
      <c r="A61" s="3">
        <v>434</v>
      </c>
      <c r="B61" s="4" t="s">
        <v>58</v>
      </c>
      <c r="C61" s="34">
        <v>2.2999999999999998</v>
      </c>
      <c r="D61" s="34">
        <v>2.6</v>
      </c>
      <c r="E61" s="34">
        <v>2.2999999999999998</v>
      </c>
      <c r="F61" s="34">
        <v>2.4</v>
      </c>
      <c r="G61" s="34">
        <v>2.4</v>
      </c>
      <c r="H61" s="34">
        <v>2.2999999999999998</v>
      </c>
      <c r="I61" s="34">
        <v>2.2999999999999998</v>
      </c>
      <c r="J61" s="34">
        <v>2.4</v>
      </c>
      <c r="K61" s="34">
        <v>2.6</v>
      </c>
      <c r="L61" s="34">
        <v>2.6</v>
      </c>
      <c r="M61" s="34">
        <v>2.7</v>
      </c>
      <c r="N61" s="34">
        <v>2.6</v>
      </c>
      <c r="O61" s="34">
        <v>2.7</v>
      </c>
      <c r="P61" s="34">
        <v>2.7</v>
      </c>
    </row>
    <row r="62" spans="1:16" x14ac:dyDescent="0.3">
      <c r="A62" s="3">
        <v>436</v>
      </c>
      <c r="B62" s="4" t="s">
        <v>59</v>
      </c>
      <c r="C62" s="34">
        <v>2.2000000000000002</v>
      </c>
      <c r="D62" s="34">
        <v>2.2000000000000002</v>
      </c>
      <c r="E62" s="34">
        <v>2.2000000000000002</v>
      </c>
      <c r="F62" s="34">
        <v>2.4</v>
      </c>
      <c r="G62" s="34">
        <v>2.4</v>
      </c>
      <c r="H62" s="34">
        <v>2.2999999999999998</v>
      </c>
      <c r="I62" s="34">
        <v>2.4</v>
      </c>
      <c r="J62" s="34">
        <v>2.4</v>
      </c>
      <c r="K62" s="34">
        <v>2.4</v>
      </c>
      <c r="L62" s="34">
        <v>2.4</v>
      </c>
      <c r="M62" s="34">
        <v>2.7</v>
      </c>
      <c r="N62" s="34">
        <v>2.6</v>
      </c>
      <c r="O62" s="34">
        <v>2.6</v>
      </c>
      <c r="P62" s="34">
        <v>2.5</v>
      </c>
    </row>
    <row r="63" spans="1:16" x14ac:dyDescent="0.3">
      <c r="A63" s="3">
        <v>437</v>
      </c>
      <c r="B63" s="4" t="s">
        <v>60</v>
      </c>
      <c r="C63" s="34">
        <v>2.2999999999999998</v>
      </c>
      <c r="D63" s="34">
        <v>2.4</v>
      </c>
      <c r="E63" s="34">
        <v>2.2999999999999998</v>
      </c>
      <c r="F63" s="34">
        <v>2.2999999999999998</v>
      </c>
      <c r="G63" s="34">
        <v>2.4</v>
      </c>
      <c r="H63" s="34">
        <v>2.2999999999999998</v>
      </c>
      <c r="I63" s="34">
        <v>2.2999999999999998</v>
      </c>
      <c r="J63" s="34">
        <v>2.2999999999999998</v>
      </c>
      <c r="K63" s="34">
        <v>2.4</v>
      </c>
      <c r="L63" s="34">
        <v>2.5</v>
      </c>
      <c r="M63" s="34">
        <v>2.5</v>
      </c>
      <c r="N63" s="34">
        <v>2.5</v>
      </c>
      <c r="O63" s="34">
        <v>2.5</v>
      </c>
      <c r="P63" s="34">
        <v>2.6</v>
      </c>
    </row>
    <row r="64" spans="1:16" x14ac:dyDescent="0.3">
      <c r="A64" s="3">
        <v>438</v>
      </c>
      <c r="B64" s="4" t="s">
        <v>61</v>
      </c>
      <c r="C64" s="34">
        <v>2.2999999999999998</v>
      </c>
      <c r="D64" s="34">
        <v>2.4</v>
      </c>
      <c r="E64" s="34">
        <v>2.2999999999999998</v>
      </c>
      <c r="F64" s="34">
        <v>2.2000000000000002</v>
      </c>
      <c r="G64" s="34">
        <v>2.2000000000000002</v>
      </c>
      <c r="H64" s="34">
        <v>2.2000000000000002</v>
      </c>
      <c r="I64" s="34">
        <v>2.2000000000000002</v>
      </c>
      <c r="J64" s="34">
        <v>2.2000000000000002</v>
      </c>
      <c r="K64" s="34">
        <v>2.2999999999999998</v>
      </c>
      <c r="L64" s="34">
        <v>2.2999999999999998</v>
      </c>
      <c r="M64" s="34">
        <v>2.4</v>
      </c>
      <c r="N64" s="34">
        <v>2.4</v>
      </c>
      <c r="O64" s="34">
        <v>2.4</v>
      </c>
      <c r="P64" s="34">
        <v>2.4</v>
      </c>
    </row>
    <row r="65" spans="1:16" x14ac:dyDescent="0.3">
      <c r="A65" s="3">
        <v>439</v>
      </c>
      <c r="B65" s="4" t="s">
        <v>62</v>
      </c>
      <c r="C65" s="34">
        <v>2.4</v>
      </c>
      <c r="D65" s="34">
        <v>2.4</v>
      </c>
      <c r="E65" s="34">
        <v>2.5</v>
      </c>
      <c r="F65" s="34">
        <v>2.5</v>
      </c>
      <c r="G65" s="34">
        <v>2.4</v>
      </c>
      <c r="H65" s="34">
        <v>2.4</v>
      </c>
      <c r="I65" s="34">
        <v>2.2999999999999998</v>
      </c>
      <c r="J65" s="34">
        <v>2.2999999999999998</v>
      </c>
      <c r="K65" s="34">
        <v>2.4</v>
      </c>
      <c r="L65" s="34">
        <v>2.2999999999999998</v>
      </c>
      <c r="M65" s="34">
        <v>2.2000000000000002</v>
      </c>
      <c r="N65" s="34">
        <v>2.4</v>
      </c>
      <c r="O65" s="34">
        <v>2.2999999999999998</v>
      </c>
      <c r="P65" s="34">
        <v>2.4</v>
      </c>
    </row>
    <row r="66" spans="1:16" x14ac:dyDescent="0.3">
      <c r="A66" s="3">
        <v>441</v>
      </c>
      <c r="B66" s="4" t="s">
        <v>63</v>
      </c>
      <c r="C66" s="34">
        <v>2.4</v>
      </c>
      <c r="D66" s="34">
        <v>2.4</v>
      </c>
      <c r="E66" s="34">
        <v>2.2000000000000002</v>
      </c>
      <c r="F66" s="34">
        <v>2.2000000000000002</v>
      </c>
      <c r="G66" s="34">
        <v>2.2000000000000002</v>
      </c>
      <c r="H66" s="34">
        <v>2.1</v>
      </c>
      <c r="I66" s="34">
        <v>2.2000000000000002</v>
      </c>
      <c r="J66" s="34">
        <v>2.2999999999999998</v>
      </c>
      <c r="K66" s="34">
        <v>2.2999999999999998</v>
      </c>
      <c r="L66" s="34">
        <v>2.2999999999999998</v>
      </c>
      <c r="M66" s="34">
        <v>2.4</v>
      </c>
      <c r="N66" s="34">
        <v>2.4</v>
      </c>
      <c r="O66" s="34">
        <v>2.5</v>
      </c>
      <c r="P66" s="34">
        <v>2.5</v>
      </c>
    </row>
    <row r="67" spans="1:16" x14ac:dyDescent="0.3">
      <c r="A67" s="3">
        <v>501</v>
      </c>
      <c r="B67" s="4" t="s">
        <v>64</v>
      </c>
      <c r="C67" s="34">
        <v>2.5</v>
      </c>
      <c r="D67" s="34">
        <v>2.5</v>
      </c>
      <c r="E67" s="34">
        <v>2.5</v>
      </c>
      <c r="F67" s="34">
        <v>2.5</v>
      </c>
      <c r="G67" s="34">
        <v>2.5</v>
      </c>
      <c r="H67" s="34">
        <v>2.5</v>
      </c>
      <c r="I67" s="34">
        <v>2.5</v>
      </c>
      <c r="J67" s="34">
        <v>2.5</v>
      </c>
      <c r="K67" s="34">
        <v>2.5</v>
      </c>
      <c r="L67" s="34">
        <v>2.6</v>
      </c>
      <c r="M67" s="34">
        <v>2.6</v>
      </c>
      <c r="N67" s="34">
        <v>2.7</v>
      </c>
      <c r="O67" s="34">
        <v>2.6</v>
      </c>
      <c r="P67" s="34">
        <v>2.7</v>
      </c>
    </row>
    <row r="68" spans="1:16" x14ac:dyDescent="0.3">
      <c r="A68" s="3">
        <v>502</v>
      </c>
      <c r="B68" s="4" t="s">
        <v>65</v>
      </c>
      <c r="C68" s="34">
        <v>2.5</v>
      </c>
      <c r="D68" s="34">
        <v>2.5</v>
      </c>
      <c r="E68" s="34">
        <v>2.5</v>
      </c>
      <c r="F68" s="34">
        <v>2.5</v>
      </c>
      <c r="G68" s="34">
        <v>2.5</v>
      </c>
      <c r="H68" s="34">
        <v>2.4</v>
      </c>
      <c r="I68" s="34">
        <v>2.4</v>
      </c>
      <c r="J68" s="34">
        <v>2.5</v>
      </c>
      <c r="K68" s="34">
        <v>2.5</v>
      </c>
      <c r="L68" s="34">
        <v>2.5</v>
      </c>
      <c r="M68" s="34">
        <v>2.6</v>
      </c>
      <c r="N68" s="34">
        <v>2.6</v>
      </c>
      <c r="O68" s="34">
        <v>2.6</v>
      </c>
      <c r="P68" s="34">
        <v>2.7</v>
      </c>
    </row>
    <row r="69" spans="1:16" x14ac:dyDescent="0.3">
      <c r="A69" s="3">
        <v>511</v>
      </c>
      <c r="B69" s="4" t="s">
        <v>66</v>
      </c>
      <c r="C69" s="34">
        <v>2.2999999999999998</v>
      </c>
      <c r="D69" s="34">
        <v>2.4</v>
      </c>
      <c r="E69" s="34">
        <v>2.2999999999999998</v>
      </c>
      <c r="F69" s="34">
        <v>2.4</v>
      </c>
      <c r="G69" s="34">
        <v>2.2999999999999998</v>
      </c>
      <c r="H69" s="34">
        <v>2.2000000000000002</v>
      </c>
      <c r="I69" s="34">
        <v>2.2999999999999998</v>
      </c>
      <c r="J69" s="34">
        <v>2.2999999999999998</v>
      </c>
      <c r="K69" s="34">
        <v>2.4</v>
      </c>
      <c r="L69" s="34">
        <v>2.5</v>
      </c>
      <c r="M69" s="34">
        <v>2.6</v>
      </c>
      <c r="N69" s="34">
        <v>2.7</v>
      </c>
      <c r="O69" s="34">
        <v>2.6</v>
      </c>
      <c r="P69" s="34">
        <v>2.6</v>
      </c>
    </row>
    <row r="70" spans="1:16" x14ac:dyDescent="0.3">
      <c r="A70" s="3">
        <v>512</v>
      </c>
      <c r="B70" s="4" t="s">
        <v>67</v>
      </c>
      <c r="C70" s="34">
        <v>2.2999999999999998</v>
      </c>
      <c r="D70" s="34">
        <v>2.4</v>
      </c>
      <c r="E70" s="34">
        <v>2.2999999999999998</v>
      </c>
      <c r="F70" s="34">
        <v>2.4</v>
      </c>
      <c r="G70" s="34">
        <v>2.2999999999999998</v>
      </c>
      <c r="H70" s="34">
        <v>2.2999999999999998</v>
      </c>
      <c r="I70" s="34">
        <v>2.2999999999999998</v>
      </c>
      <c r="J70" s="34">
        <v>2.4</v>
      </c>
      <c r="K70" s="34">
        <v>2.2999999999999998</v>
      </c>
      <c r="L70" s="34">
        <v>2.4</v>
      </c>
      <c r="M70" s="34">
        <v>2.5</v>
      </c>
      <c r="N70" s="34">
        <v>2.6</v>
      </c>
      <c r="O70" s="34">
        <v>2.6</v>
      </c>
      <c r="P70" s="34">
        <v>2.5</v>
      </c>
    </row>
    <row r="71" spans="1:16" x14ac:dyDescent="0.3">
      <c r="A71" s="3">
        <v>513</v>
      </c>
      <c r="B71" s="4" t="s">
        <v>68</v>
      </c>
      <c r="C71" s="34">
        <v>2.4</v>
      </c>
      <c r="D71" s="34">
        <v>2.5</v>
      </c>
      <c r="E71" s="34">
        <v>2.4</v>
      </c>
      <c r="F71" s="34">
        <v>2.2999999999999998</v>
      </c>
      <c r="G71" s="34">
        <v>2.4</v>
      </c>
      <c r="H71" s="34">
        <v>2.2999999999999998</v>
      </c>
      <c r="I71" s="34">
        <v>2.2999999999999998</v>
      </c>
      <c r="J71" s="34">
        <v>2.2999999999999998</v>
      </c>
      <c r="K71" s="34">
        <v>2.4</v>
      </c>
      <c r="L71" s="34">
        <v>2.4</v>
      </c>
      <c r="M71" s="34">
        <v>2.4</v>
      </c>
      <c r="N71" s="34">
        <v>2.2999999999999998</v>
      </c>
      <c r="O71" s="34">
        <v>2.4</v>
      </c>
      <c r="P71" s="34">
        <v>2.4</v>
      </c>
    </row>
    <row r="72" spans="1:16" x14ac:dyDescent="0.3">
      <c r="A72" s="3">
        <v>514</v>
      </c>
      <c r="B72" s="4" t="s">
        <v>69</v>
      </c>
      <c r="C72" s="34">
        <v>2.5</v>
      </c>
      <c r="D72" s="34">
        <v>2.5</v>
      </c>
      <c r="E72" s="34">
        <v>2.4</v>
      </c>
      <c r="F72" s="34">
        <v>2.4</v>
      </c>
      <c r="G72" s="34">
        <v>2.4</v>
      </c>
      <c r="H72" s="34">
        <v>2.2000000000000002</v>
      </c>
      <c r="I72" s="34">
        <v>2.2999999999999998</v>
      </c>
      <c r="J72" s="34">
        <v>2.2999999999999998</v>
      </c>
      <c r="K72" s="34">
        <v>2.4</v>
      </c>
      <c r="L72" s="34">
        <v>2.5</v>
      </c>
      <c r="M72" s="34">
        <v>2.4</v>
      </c>
      <c r="N72" s="34">
        <v>2.4</v>
      </c>
      <c r="O72" s="34">
        <v>2.4</v>
      </c>
      <c r="P72" s="34">
        <v>2.6</v>
      </c>
    </row>
    <row r="73" spans="1:16" x14ac:dyDescent="0.3">
      <c r="A73" s="3">
        <v>515</v>
      </c>
      <c r="B73" s="4" t="s">
        <v>70</v>
      </c>
      <c r="C73" s="34">
        <v>2.2999999999999998</v>
      </c>
      <c r="D73" s="34">
        <v>2.4</v>
      </c>
      <c r="E73" s="34">
        <v>2.2999999999999998</v>
      </c>
      <c r="F73" s="34">
        <v>2.2999999999999998</v>
      </c>
      <c r="G73" s="34">
        <v>2.2000000000000002</v>
      </c>
      <c r="H73" s="34">
        <v>2.2000000000000002</v>
      </c>
      <c r="I73" s="34">
        <v>2.2000000000000002</v>
      </c>
      <c r="J73" s="34">
        <v>2.2000000000000002</v>
      </c>
      <c r="K73" s="34">
        <v>2.2999999999999998</v>
      </c>
      <c r="L73" s="34">
        <v>2.4</v>
      </c>
      <c r="M73" s="34">
        <v>2.4</v>
      </c>
      <c r="N73" s="34">
        <v>2.5</v>
      </c>
      <c r="O73" s="34">
        <v>2.4</v>
      </c>
      <c r="P73" s="34">
        <v>2.5</v>
      </c>
    </row>
    <row r="74" spans="1:16" x14ac:dyDescent="0.3">
      <c r="A74" s="3">
        <v>516</v>
      </c>
      <c r="B74" s="4" t="s">
        <v>71</v>
      </c>
      <c r="C74" s="34">
        <v>2.4</v>
      </c>
      <c r="D74" s="34">
        <v>2.6</v>
      </c>
      <c r="E74" s="34">
        <v>2.4</v>
      </c>
      <c r="F74" s="34">
        <v>2.4</v>
      </c>
      <c r="G74" s="34">
        <v>2.4</v>
      </c>
      <c r="H74" s="34">
        <v>2.4</v>
      </c>
      <c r="I74" s="34">
        <v>2.4</v>
      </c>
      <c r="J74" s="34">
        <v>2.4</v>
      </c>
      <c r="K74" s="34">
        <v>2.4</v>
      </c>
      <c r="L74" s="34">
        <v>2.5</v>
      </c>
      <c r="M74" s="34">
        <v>2.5</v>
      </c>
      <c r="N74" s="34">
        <v>2.6</v>
      </c>
      <c r="O74" s="34">
        <v>2.6</v>
      </c>
      <c r="P74" s="34">
        <v>2.7</v>
      </c>
    </row>
    <row r="75" spans="1:16" x14ac:dyDescent="0.3">
      <c r="A75" s="3">
        <v>517</v>
      </c>
      <c r="B75" s="4" t="s">
        <v>72</v>
      </c>
      <c r="C75" s="34">
        <v>2.2000000000000002</v>
      </c>
      <c r="D75" s="34">
        <v>2.2999999999999998</v>
      </c>
      <c r="E75" s="34">
        <v>2.2000000000000002</v>
      </c>
      <c r="F75" s="34">
        <v>2.2999999999999998</v>
      </c>
      <c r="G75" s="34">
        <v>2.1</v>
      </c>
      <c r="H75" s="34">
        <v>2.2000000000000002</v>
      </c>
      <c r="I75" s="34">
        <v>2.2000000000000002</v>
      </c>
      <c r="J75" s="34">
        <v>2.2000000000000002</v>
      </c>
      <c r="K75" s="34">
        <v>2.2000000000000002</v>
      </c>
      <c r="L75" s="34">
        <v>2.2999999999999998</v>
      </c>
      <c r="M75" s="34">
        <v>2.4</v>
      </c>
      <c r="N75" s="34">
        <v>2.4</v>
      </c>
      <c r="O75" s="34">
        <v>2.4</v>
      </c>
      <c r="P75" s="34">
        <v>2.4</v>
      </c>
    </row>
    <row r="76" spans="1:16" x14ac:dyDescent="0.3">
      <c r="A76" s="3">
        <v>519</v>
      </c>
      <c r="B76" s="4" t="s">
        <v>73</v>
      </c>
      <c r="C76" s="34">
        <v>2.4</v>
      </c>
      <c r="D76" s="34">
        <v>2.5</v>
      </c>
      <c r="E76" s="34">
        <v>2.4</v>
      </c>
      <c r="F76" s="34">
        <v>2.4</v>
      </c>
      <c r="G76" s="34">
        <v>2.4</v>
      </c>
      <c r="H76" s="34">
        <v>2.2999999999999998</v>
      </c>
      <c r="I76" s="34">
        <v>2.4</v>
      </c>
      <c r="J76" s="34">
        <v>2.4</v>
      </c>
      <c r="K76" s="34">
        <v>2.4</v>
      </c>
      <c r="L76" s="34">
        <v>2.5</v>
      </c>
      <c r="M76" s="34">
        <v>2.5</v>
      </c>
      <c r="N76" s="34">
        <v>2.4</v>
      </c>
      <c r="O76" s="34">
        <v>2.5</v>
      </c>
      <c r="P76" s="34">
        <v>2.5</v>
      </c>
    </row>
    <row r="77" spans="1:16" x14ac:dyDescent="0.3">
      <c r="A77" s="3">
        <v>520</v>
      </c>
      <c r="B77" s="4" t="s">
        <v>74</v>
      </c>
      <c r="C77" s="34">
        <v>2.4</v>
      </c>
      <c r="D77" s="34">
        <v>2.5</v>
      </c>
      <c r="E77" s="34">
        <v>2.5</v>
      </c>
      <c r="F77" s="34">
        <v>2.4</v>
      </c>
      <c r="G77" s="34">
        <v>2.4</v>
      </c>
      <c r="H77" s="34">
        <v>2.4</v>
      </c>
      <c r="I77" s="34">
        <v>2.4</v>
      </c>
      <c r="J77" s="34">
        <v>2.4</v>
      </c>
      <c r="K77" s="34">
        <v>2.4</v>
      </c>
      <c r="L77" s="34">
        <v>2.5</v>
      </c>
      <c r="M77" s="34">
        <v>2.5</v>
      </c>
      <c r="N77" s="34">
        <v>2.5</v>
      </c>
      <c r="O77" s="34">
        <v>2.5</v>
      </c>
      <c r="P77" s="34">
        <v>2.6</v>
      </c>
    </row>
    <row r="78" spans="1:16" x14ac:dyDescent="0.3">
      <c r="A78" s="3">
        <v>521</v>
      </c>
      <c r="B78" s="4" t="s">
        <v>75</v>
      </c>
      <c r="C78" s="34">
        <v>2.2999999999999998</v>
      </c>
      <c r="D78" s="34">
        <v>2.4</v>
      </c>
      <c r="E78" s="34">
        <v>2.2999999999999998</v>
      </c>
      <c r="F78" s="34">
        <v>2.2999999999999998</v>
      </c>
      <c r="G78" s="34">
        <v>2.2000000000000002</v>
      </c>
      <c r="H78" s="34">
        <v>2.2000000000000002</v>
      </c>
      <c r="I78" s="34">
        <v>2.2999999999999998</v>
      </c>
      <c r="J78" s="34">
        <v>2.2999999999999998</v>
      </c>
      <c r="K78" s="34">
        <v>2.5</v>
      </c>
      <c r="L78" s="34">
        <v>2.5</v>
      </c>
      <c r="M78" s="34">
        <v>2.6</v>
      </c>
      <c r="N78" s="34">
        <v>2.6</v>
      </c>
      <c r="O78" s="34">
        <v>2.6</v>
      </c>
      <c r="P78" s="34">
        <v>2.7</v>
      </c>
    </row>
    <row r="79" spans="1:16" x14ac:dyDescent="0.3">
      <c r="A79" s="3">
        <v>522</v>
      </c>
      <c r="B79" s="4" t="s">
        <v>76</v>
      </c>
      <c r="C79" s="34">
        <v>2.4</v>
      </c>
      <c r="D79" s="34">
        <v>2.4</v>
      </c>
      <c r="E79" s="34">
        <v>2.4</v>
      </c>
      <c r="F79" s="34">
        <v>2.4</v>
      </c>
      <c r="G79" s="34">
        <v>2.4</v>
      </c>
      <c r="H79" s="34">
        <v>2.2999999999999998</v>
      </c>
      <c r="I79" s="34">
        <v>2.2999999999999998</v>
      </c>
      <c r="J79" s="34">
        <v>2.2999999999999998</v>
      </c>
      <c r="K79" s="34">
        <v>2.2999999999999998</v>
      </c>
      <c r="L79" s="34">
        <v>2.4</v>
      </c>
      <c r="M79" s="34">
        <v>2.4</v>
      </c>
      <c r="N79" s="34">
        <v>2.4</v>
      </c>
      <c r="O79" s="34">
        <v>2.5</v>
      </c>
      <c r="P79" s="34">
        <v>2.4</v>
      </c>
    </row>
    <row r="80" spans="1:16" x14ac:dyDescent="0.3">
      <c r="A80" s="3">
        <v>528</v>
      </c>
      <c r="B80" s="4" t="s">
        <v>77</v>
      </c>
      <c r="C80" s="34">
        <v>2.4</v>
      </c>
      <c r="D80" s="34">
        <v>2.4</v>
      </c>
      <c r="E80" s="34">
        <v>2.2999999999999998</v>
      </c>
      <c r="F80" s="34">
        <v>2.4</v>
      </c>
      <c r="G80" s="34">
        <v>2.4</v>
      </c>
      <c r="H80" s="34">
        <v>2.2999999999999998</v>
      </c>
      <c r="I80" s="34">
        <v>2.2999999999999998</v>
      </c>
      <c r="J80" s="34">
        <v>2.4</v>
      </c>
      <c r="K80" s="34">
        <v>2.4</v>
      </c>
      <c r="L80" s="34">
        <v>2.4</v>
      </c>
      <c r="M80" s="34">
        <v>2.5</v>
      </c>
      <c r="N80" s="34">
        <v>2.5</v>
      </c>
      <c r="O80" s="34">
        <v>2.5</v>
      </c>
      <c r="P80" s="34">
        <v>2.5</v>
      </c>
    </row>
    <row r="81" spans="1:16" x14ac:dyDescent="0.3">
      <c r="A81" s="3">
        <v>529</v>
      </c>
      <c r="B81" s="4" t="s">
        <v>78</v>
      </c>
      <c r="C81" s="34">
        <v>2.2000000000000002</v>
      </c>
      <c r="D81" s="34">
        <v>2.2999999999999998</v>
      </c>
      <c r="E81" s="34">
        <v>2.2000000000000002</v>
      </c>
      <c r="F81" s="34">
        <v>2.2000000000000002</v>
      </c>
      <c r="G81" s="34">
        <v>2.2000000000000002</v>
      </c>
      <c r="H81" s="34">
        <v>2.2000000000000002</v>
      </c>
      <c r="I81" s="34">
        <v>2.2000000000000002</v>
      </c>
      <c r="J81" s="34">
        <v>2.2000000000000002</v>
      </c>
      <c r="K81" s="34">
        <v>2.2000000000000002</v>
      </c>
      <c r="L81" s="34">
        <v>2.2999999999999998</v>
      </c>
      <c r="M81" s="34">
        <v>2.2999999999999998</v>
      </c>
      <c r="N81" s="34">
        <v>2.2999999999999998</v>
      </c>
      <c r="O81" s="34">
        <v>2.4</v>
      </c>
      <c r="P81" s="34">
        <v>2.4</v>
      </c>
    </row>
    <row r="82" spans="1:16" x14ac:dyDescent="0.3">
      <c r="A82" s="3">
        <v>532</v>
      </c>
      <c r="B82" s="4" t="s">
        <v>79</v>
      </c>
      <c r="C82" s="34">
        <v>2.2999999999999998</v>
      </c>
      <c r="D82" s="34">
        <v>2.4</v>
      </c>
      <c r="E82" s="34">
        <v>2.2999999999999998</v>
      </c>
      <c r="F82" s="34">
        <v>2.2999999999999998</v>
      </c>
      <c r="G82" s="34">
        <v>2.2999999999999998</v>
      </c>
      <c r="H82" s="34">
        <v>2.2999999999999998</v>
      </c>
      <c r="I82" s="34">
        <v>2.2999999999999998</v>
      </c>
      <c r="J82" s="34">
        <v>2.2999999999999998</v>
      </c>
      <c r="K82" s="34">
        <v>2.4</v>
      </c>
      <c r="L82" s="34">
        <v>2.4</v>
      </c>
      <c r="M82" s="34">
        <v>2.5</v>
      </c>
      <c r="N82" s="34">
        <v>2.5</v>
      </c>
      <c r="O82" s="34">
        <v>2.5</v>
      </c>
      <c r="P82" s="34">
        <v>2.5</v>
      </c>
    </row>
    <row r="83" spans="1:16" x14ac:dyDescent="0.3">
      <c r="A83" s="3">
        <v>533</v>
      </c>
      <c r="B83" s="4" t="s">
        <v>80</v>
      </c>
      <c r="C83" s="34">
        <v>2.2999999999999998</v>
      </c>
      <c r="D83" s="34">
        <v>2.4</v>
      </c>
      <c r="E83" s="34">
        <v>2.2999999999999998</v>
      </c>
      <c r="F83" s="34">
        <v>2.2999999999999998</v>
      </c>
      <c r="G83" s="34">
        <v>2.2999999999999998</v>
      </c>
      <c r="H83" s="34">
        <v>2.2999999999999998</v>
      </c>
      <c r="I83" s="34">
        <v>2.2999999999999998</v>
      </c>
      <c r="J83" s="34">
        <v>2.2999999999999998</v>
      </c>
      <c r="K83" s="34">
        <v>2.4</v>
      </c>
      <c r="L83" s="34">
        <v>2.4</v>
      </c>
      <c r="M83" s="34">
        <v>2.5</v>
      </c>
      <c r="N83" s="34">
        <v>2.5</v>
      </c>
      <c r="O83" s="34">
        <v>2.5</v>
      </c>
      <c r="P83" s="34">
        <v>2.5</v>
      </c>
    </row>
    <row r="84" spans="1:16" x14ac:dyDescent="0.3">
      <c r="A84" s="3">
        <v>534</v>
      </c>
      <c r="B84" s="4" t="s">
        <v>81</v>
      </c>
      <c r="C84" s="34">
        <v>2.4</v>
      </c>
      <c r="D84" s="34">
        <v>2.4</v>
      </c>
      <c r="E84" s="34">
        <v>2.4</v>
      </c>
      <c r="F84" s="34">
        <v>2.4</v>
      </c>
      <c r="G84" s="34">
        <v>2.4</v>
      </c>
      <c r="H84" s="34">
        <v>2.4</v>
      </c>
      <c r="I84" s="34">
        <v>2.4</v>
      </c>
      <c r="J84" s="34">
        <v>2.4</v>
      </c>
      <c r="K84" s="34">
        <v>2.4</v>
      </c>
      <c r="L84" s="34">
        <v>2.5</v>
      </c>
      <c r="M84" s="34">
        <v>2.6</v>
      </c>
      <c r="N84" s="34">
        <v>2.6</v>
      </c>
      <c r="O84" s="34">
        <v>2.6</v>
      </c>
      <c r="P84" s="34">
        <v>2.6</v>
      </c>
    </row>
    <row r="85" spans="1:16" x14ac:dyDescent="0.3">
      <c r="A85" s="3">
        <v>536</v>
      </c>
      <c r="B85" s="4" t="s">
        <v>82</v>
      </c>
      <c r="C85" s="34">
        <v>2.2000000000000002</v>
      </c>
      <c r="D85" s="34">
        <v>2.2000000000000002</v>
      </c>
      <c r="E85" s="34">
        <v>2.2000000000000002</v>
      </c>
      <c r="F85" s="34">
        <v>2.2000000000000002</v>
      </c>
      <c r="G85" s="34">
        <v>2.2000000000000002</v>
      </c>
      <c r="H85" s="34">
        <v>2.2000000000000002</v>
      </c>
      <c r="I85" s="34">
        <v>2.2000000000000002</v>
      </c>
      <c r="J85" s="34">
        <v>2.2000000000000002</v>
      </c>
      <c r="K85" s="34">
        <v>2.2999999999999998</v>
      </c>
      <c r="L85" s="34">
        <v>2.2999999999999998</v>
      </c>
      <c r="M85" s="34">
        <v>2.5</v>
      </c>
      <c r="N85" s="34">
        <v>2.4</v>
      </c>
      <c r="O85" s="34">
        <v>2.4</v>
      </c>
      <c r="P85" s="34">
        <v>2.5</v>
      </c>
    </row>
    <row r="86" spans="1:16" x14ac:dyDescent="0.3">
      <c r="A86" s="3">
        <v>538</v>
      </c>
      <c r="B86" s="4" t="s">
        <v>83</v>
      </c>
      <c r="C86" s="34">
        <v>2.2999999999999998</v>
      </c>
      <c r="D86" s="34">
        <v>2.4</v>
      </c>
      <c r="E86" s="34">
        <v>2.2999999999999998</v>
      </c>
      <c r="F86" s="34">
        <v>2.4</v>
      </c>
      <c r="G86" s="34">
        <v>2.2999999999999998</v>
      </c>
      <c r="H86" s="34">
        <v>2.2999999999999998</v>
      </c>
      <c r="I86" s="34">
        <v>2.2000000000000002</v>
      </c>
      <c r="J86" s="34">
        <v>2.2000000000000002</v>
      </c>
      <c r="K86" s="34">
        <v>2.2999999999999998</v>
      </c>
      <c r="L86" s="34">
        <v>2.2999999999999998</v>
      </c>
      <c r="M86" s="34">
        <v>2.4</v>
      </c>
      <c r="N86" s="34">
        <v>2.4</v>
      </c>
      <c r="O86" s="34">
        <v>2.4</v>
      </c>
      <c r="P86" s="34">
        <v>2.4</v>
      </c>
    </row>
    <row r="87" spans="1:16" x14ac:dyDescent="0.3">
      <c r="A87" s="3">
        <v>540</v>
      </c>
      <c r="B87" s="4" t="s">
        <v>84</v>
      </c>
      <c r="C87" s="34">
        <v>2.7</v>
      </c>
      <c r="D87" s="34">
        <v>2.8</v>
      </c>
      <c r="E87" s="34">
        <v>2.5</v>
      </c>
      <c r="F87" s="34">
        <v>2.5</v>
      </c>
      <c r="G87" s="34">
        <v>2.7</v>
      </c>
      <c r="H87" s="34">
        <v>2.5</v>
      </c>
      <c r="I87" s="34">
        <v>2.4</v>
      </c>
      <c r="J87" s="34">
        <v>2.4</v>
      </c>
      <c r="K87" s="34">
        <v>2.4</v>
      </c>
      <c r="L87" s="34">
        <v>2.4</v>
      </c>
      <c r="M87" s="34">
        <v>2.5</v>
      </c>
      <c r="N87" s="34">
        <v>2.5</v>
      </c>
      <c r="O87" s="34">
        <v>2.5</v>
      </c>
      <c r="P87" s="34">
        <v>2.6</v>
      </c>
    </row>
    <row r="88" spans="1:16" x14ac:dyDescent="0.3">
      <c r="A88" s="3">
        <v>541</v>
      </c>
      <c r="B88" s="4" t="s">
        <v>85</v>
      </c>
      <c r="C88" s="34">
        <v>2.6</v>
      </c>
      <c r="D88" s="34">
        <v>2.6</v>
      </c>
      <c r="E88" s="34">
        <v>2.5</v>
      </c>
      <c r="F88" s="34">
        <v>2.5</v>
      </c>
      <c r="G88" s="34">
        <v>2.4</v>
      </c>
      <c r="H88" s="34">
        <v>2.4</v>
      </c>
      <c r="I88" s="34">
        <v>2.4</v>
      </c>
      <c r="J88" s="34">
        <v>2.5</v>
      </c>
      <c r="K88" s="34">
        <v>2.6</v>
      </c>
      <c r="L88" s="34">
        <v>2.8</v>
      </c>
      <c r="M88" s="34">
        <v>2.7</v>
      </c>
      <c r="N88" s="34">
        <v>2.5</v>
      </c>
      <c r="O88" s="34">
        <v>2.7</v>
      </c>
      <c r="P88" s="34">
        <v>2.8</v>
      </c>
    </row>
    <row r="89" spans="1:16" x14ac:dyDescent="0.3">
      <c r="A89" s="3">
        <v>542</v>
      </c>
      <c r="B89" s="4" t="s">
        <v>86</v>
      </c>
      <c r="C89" s="34">
        <v>2.6</v>
      </c>
      <c r="D89" s="34">
        <v>2.7</v>
      </c>
      <c r="E89" s="34">
        <v>2.5</v>
      </c>
      <c r="F89" s="34">
        <v>2.4</v>
      </c>
      <c r="G89" s="34">
        <v>2.4</v>
      </c>
      <c r="H89" s="34">
        <v>2.4</v>
      </c>
      <c r="I89" s="34">
        <v>2.4</v>
      </c>
      <c r="J89" s="34">
        <v>2.4</v>
      </c>
      <c r="K89" s="34">
        <v>2.5</v>
      </c>
      <c r="L89" s="34">
        <v>2.5</v>
      </c>
      <c r="M89" s="34">
        <v>2.6</v>
      </c>
      <c r="N89" s="34">
        <v>2.6</v>
      </c>
      <c r="O89" s="34">
        <v>2.6</v>
      </c>
      <c r="P89" s="34">
        <v>2.6</v>
      </c>
    </row>
    <row r="90" spans="1:16" x14ac:dyDescent="0.3">
      <c r="A90" s="3">
        <v>543</v>
      </c>
      <c r="B90" s="4" t="s">
        <v>87</v>
      </c>
      <c r="C90" s="34">
        <v>2.5</v>
      </c>
      <c r="D90" s="34">
        <v>2.9</v>
      </c>
      <c r="E90" s="34">
        <v>2.4</v>
      </c>
      <c r="F90" s="34">
        <v>2.6</v>
      </c>
      <c r="G90" s="34">
        <v>2.5</v>
      </c>
      <c r="H90" s="34">
        <v>2.2999999999999998</v>
      </c>
      <c r="I90" s="34">
        <v>2.2999999999999998</v>
      </c>
      <c r="J90" s="34">
        <v>2.4</v>
      </c>
      <c r="K90" s="34">
        <v>2.4</v>
      </c>
      <c r="L90" s="34">
        <v>2.4</v>
      </c>
      <c r="M90" s="34">
        <v>2.6</v>
      </c>
      <c r="N90" s="34">
        <v>2.5</v>
      </c>
      <c r="O90" s="34">
        <v>2.5</v>
      </c>
      <c r="P90" s="34">
        <v>2.6</v>
      </c>
    </row>
    <row r="91" spans="1:16" x14ac:dyDescent="0.3">
      <c r="A91" s="3">
        <v>544</v>
      </c>
      <c r="B91" s="4" t="s">
        <v>88</v>
      </c>
      <c r="C91" s="34">
        <v>2.5</v>
      </c>
      <c r="D91" s="34">
        <v>2.7</v>
      </c>
      <c r="E91" s="34">
        <v>2.5</v>
      </c>
      <c r="F91" s="34">
        <v>2.4</v>
      </c>
      <c r="G91" s="34">
        <v>2.2999999999999998</v>
      </c>
      <c r="H91" s="34">
        <v>2.2999999999999998</v>
      </c>
      <c r="I91" s="34">
        <v>2.2999999999999998</v>
      </c>
      <c r="J91" s="34">
        <v>2.4</v>
      </c>
      <c r="K91" s="34">
        <v>2.4</v>
      </c>
      <c r="L91" s="34">
        <v>2.4</v>
      </c>
      <c r="M91" s="34">
        <v>2.5</v>
      </c>
      <c r="N91" s="34">
        <v>2.5</v>
      </c>
      <c r="O91" s="34">
        <v>2.5</v>
      </c>
      <c r="P91" s="34">
        <v>2.5</v>
      </c>
    </row>
    <row r="92" spans="1:16" x14ac:dyDescent="0.3">
      <c r="A92" s="3">
        <v>545</v>
      </c>
      <c r="B92" s="4" t="s">
        <v>89</v>
      </c>
      <c r="C92" s="34">
        <v>2.6</v>
      </c>
      <c r="D92" s="34">
        <v>2.9</v>
      </c>
      <c r="E92" s="34">
        <v>2.5</v>
      </c>
      <c r="F92" s="34">
        <v>2.6</v>
      </c>
      <c r="G92" s="34">
        <v>2.7</v>
      </c>
      <c r="H92" s="34">
        <v>2.4</v>
      </c>
      <c r="I92" s="34">
        <v>2.5</v>
      </c>
      <c r="J92" s="34">
        <v>2.4</v>
      </c>
      <c r="K92" s="34">
        <v>2.5</v>
      </c>
      <c r="L92" s="34">
        <v>2.6</v>
      </c>
      <c r="M92" s="34">
        <v>2.6</v>
      </c>
      <c r="N92" s="34">
        <v>2.7</v>
      </c>
      <c r="O92" s="34">
        <v>2.8</v>
      </c>
      <c r="P92" s="34">
        <v>2.6</v>
      </c>
    </row>
    <row r="93" spans="1:16" x14ac:dyDescent="0.3">
      <c r="A93" s="3">
        <v>602</v>
      </c>
      <c r="B93" s="4" t="s">
        <v>90</v>
      </c>
      <c r="C93" s="34">
        <v>2.8</v>
      </c>
      <c r="D93" s="34">
        <v>2.9</v>
      </c>
      <c r="E93" s="34">
        <v>2.8</v>
      </c>
      <c r="F93" s="34">
        <v>2.9</v>
      </c>
      <c r="G93" s="34">
        <v>2.9</v>
      </c>
      <c r="H93" s="34">
        <v>2.8</v>
      </c>
      <c r="I93" s="34">
        <v>2.8</v>
      </c>
      <c r="J93" s="34">
        <v>2.9</v>
      </c>
      <c r="K93" s="34">
        <v>2.9</v>
      </c>
      <c r="L93" s="34">
        <v>2.9</v>
      </c>
      <c r="M93" s="34">
        <v>3</v>
      </c>
      <c r="N93" s="34">
        <v>3</v>
      </c>
      <c r="O93" s="34">
        <v>3</v>
      </c>
      <c r="P93" s="34">
        <v>3</v>
      </c>
    </row>
    <row r="94" spans="1:16" x14ac:dyDescent="0.3">
      <c r="A94" s="3">
        <v>604</v>
      </c>
      <c r="B94" s="4" t="s">
        <v>91</v>
      </c>
      <c r="C94" s="34">
        <v>2.5</v>
      </c>
      <c r="D94" s="34">
        <v>2.6</v>
      </c>
      <c r="E94" s="34">
        <v>2.6</v>
      </c>
      <c r="F94" s="34">
        <v>2.6</v>
      </c>
      <c r="G94" s="34">
        <v>2.6</v>
      </c>
      <c r="H94" s="34">
        <v>2.5</v>
      </c>
      <c r="I94" s="34">
        <v>2.6</v>
      </c>
      <c r="J94" s="34">
        <v>2.7</v>
      </c>
      <c r="K94" s="34">
        <v>2.7</v>
      </c>
      <c r="L94" s="34">
        <v>2.7</v>
      </c>
      <c r="M94" s="34">
        <v>2.7</v>
      </c>
      <c r="N94" s="34">
        <v>2.8</v>
      </c>
      <c r="O94" s="34">
        <v>2.7</v>
      </c>
      <c r="P94" s="34">
        <v>2.7</v>
      </c>
    </row>
    <row r="95" spans="1:16" x14ac:dyDescent="0.3">
      <c r="A95" s="3">
        <v>605</v>
      </c>
      <c r="B95" s="4" t="s">
        <v>92</v>
      </c>
      <c r="C95" s="34">
        <v>2.5</v>
      </c>
      <c r="D95" s="34">
        <v>2.5</v>
      </c>
      <c r="E95" s="34">
        <v>2.5</v>
      </c>
      <c r="F95" s="34">
        <v>2.6</v>
      </c>
      <c r="G95" s="34">
        <v>2.5</v>
      </c>
      <c r="H95" s="34">
        <v>2.5</v>
      </c>
      <c r="I95" s="34">
        <v>2.5</v>
      </c>
      <c r="J95" s="34">
        <v>2.5</v>
      </c>
      <c r="K95" s="34">
        <v>2.6</v>
      </c>
      <c r="L95" s="34">
        <v>2.6</v>
      </c>
      <c r="M95" s="34">
        <v>2.6</v>
      </c>
      <c r="N95" s="34">
        <v>2.6</v>
      </c>
      <c r="O95" s="34">
        <v>2.7</v>
      </c>
      <c r="P95" s="34">
        <v>2.7</v>
      </c>
    </row>
    <row r="96" spans="1:16" x14ac:dyDescent="0.3">
      <c r="A96" s="3">
        <v>612</v>
      </c>
      <c r="B96" s="4" t="s">
        <v>93</v>
      </c>
      <c r="C96" s="34">
        <v>2.7</v>
      </c>
      <c r="D96" s="34">
        <v>2.8</v>
      </c>
      <c r="E96" s="34">
        <v>2.6</v>
      </c>
      <c r="F96" s="34">
        <v>2.7</v>
      </c>
      <c r="G96" s="34">
        <v>2.6</v>
      </c>
      <c r="H96" s="34">
        <v>2.7</v>
      </c>
      <c r="I96" s="34">
        <v>2.7</v>
      </c>
      <c r="J96" s="34">
        <v>2.8</v>
      </c>
      <c r="K96" s="34">
        <v>2.8</v>
      </c>
      <c r="L96" s="34">
        <v>2.8</v>
      </c>
      <c r="M96" s="34">
        <v>2.9</v>
      </c>
      <c r="N96" s="34">
        <v>2.9</v>
      </c>
      <c r="O96" s="34">
        <v>2.9</v>
      </c>
      <c r="P96" s="34">
        <v>2.9</v>
      </c>
    </row>
    <row r="97" spans="1:16" x14ac:dyDescent="0.3">
      <c r="A97" s="3">
        <v>615</v>
      </c>
      <c r="B97" s="4" t="s">
        <v>94</v>
      </c>
      <c r="C97" s="34">
        <v>2.4</v>
      </c>
      <c r="D97" s="34">
        <v>2.5</v>
      </c>
      <c r="E97" s="34">
        <v>2.4</v>
      </c>
      <c r="F97" s="34">
        <v>2.5</v>
      </c>
      <c r="G97" s="34">
        <v>2.4</v>
      </c>
      <c r="H97" s="34">
        <v>2.2000000000000002</v>
      </c>
      <c r="I97" s="34">
        <v>2.4</v>
      </c>
      <c r="J97" s="34">
        <v>2.2999999999999998</v>
      </c>
      <c r="K97" s="34">
        <v>2.4</v>
      </c>
      <c r="L97" s="34">
        <v>2.4</v>
      </c>
      <c r="M97" s="34">
        <v>2.7</v>
      </c>
      <c r="N97" s="34">
        <v>2.6</v>
      </c>
      <c r="O97" s="34">
        <v>2.8</v>
      </c>
      <c r="P97" s="34">
        <v>2.9</v>
      </c>
    </row>
    <row r="98" spans="1:16" x14ac:dyDescent="0.3">
      <c r="A98" s="3">
        <v>616</v>
      </c>
      <c r="B98" s="4" t="s">
        <v>38</v>
      </c>
      <c r="C98" s="34">
        <v>2.6</v>
      </c>
      <c r="D98" s="34">
        <v>2.8</v>
      </c>
      <c r="E98" s="34">
        <v>2.5</v>
      </c>
      <c r="F98" s="34">
        <v>2.6</v>
      </c>
      <c r="G98" s="34">
        <v>2.5</v>
      </c>
      <c r="H98" s="34">
        <v>2.4</v>
      </c>
      <c r="I98" s="34">
        <v>2.5</v>
      </c>
      <c r="J98" s="34">
        <v>2.5</v>
      </c>
      <c r="K98" s="34">
        <v>2.5</v>
      </c>
      <c r="L98" s="34">
        <v>2.6</v>
      </c>
      <c r="M98" s="34">
        <v>2.6</v>
      </c>
      <c r="N98" s="34">
        <v>2.6</v>
      </c>
      <c r="O98" s="34">
        <v>2.6</v>
      </c>
      <c r="P98" s="34">
        <v>2.6</v>
      </c>
    </row>
    <row r="99" spans="1:16" x14ac:dyDescent="0.3">
      <c r="A99" s="3">
        <v>617</v>
      </c>
      <c r="B99" s="4" t="s">
        <v>95</v>
      </c>
      <c r="C99" s="34">
        <v>2.5</v>
      </c>
      <c r="D99" s="34">
        <v>2.8</v>
      </c>
      <c r="E99" s="34">
        <v>2.4</v>
      </c>
      <c r="F99" s="34">
        <v>2.4</v>
      </c>
      <c r="G99" s="34">
        <v>2.5</v>
      </c>
      <c r="H99" s="34">
        <v>2.4</v>
      </c>
      <c r="I99" s="34">
        <v>2.4</v>
      </c>
      <c r="J99" s="34">
        <v>2.5</v>
      </c>
      <c r="K99" s="34">
        <v>2.6</v>
      </c>
      <c r="L99" s="34">
        <v>2.6</v>
      </c>
      <c r="M99" s="34">
        <v>2.7</v>
      </c>
      <c r="N99" s="34">
        <v>2.8</v>
      </c>
      <c r="O99" s="34">
        <v>2.8</v>
      </c>
      <c r="P99" s="34">
        <v>2.7</v>
      </c>
    </row>
    <row r="100" spans="1:16" x14ac:dyDescent="0.3">
      <c r="A100" s="3">
        <v>618</v>
      </c>
      <c r="B100" s="4" t="s">
        <v>96</v>
      </c>
      <c r="C100" s="34">
        <v>2.9</v>
      </c>
      <c r="D100" s="34">
        <v>3.8</v>
      </c>
      <c r="E100" s="34">
        <v>3</v>
      </c>
      <c r="F100" s="34">
        <v>2.7</v>
      </c>
      <c r="G100" s="34">
        <v>2.9</v>
      </c>
      <c r="H100" s="34">
        <v>2.9</v>
      </c>
      <c r="I100" s="34">
        <v>2.8</v>
      </c>
      <c r="J100" s="34">
        <v>2.7</v>
      </c>
      <c r="K100" s="34">
        <v>2.8</v>
      </c>
      <c r="L100" s="34">
        <v>2.7</v>
      </c>
      <c r="M100" s="34">
        <v>3</v>
      </c>
      <c r="N100" s="34">
        <v>3.1</v>
      </c>
      <c r="O100" s="34">
        <v>3.1</v>
      </c>
      <c r="P100" s="34">
        <v>2.9</v>
      </c>
    </row>
    <row r="101" spans="1:16" x14ac:dyDescent="0.3">
      <c r="A101" s="3">
        <v>619</v>
      </c>
      <c r="B101" s="4" t="s">
        <v>97</v>
      </c>
      <c r="C101" s="34">
        <v>2.5</v>
      </c>
      <c r="D101" s="34">
        <v>2.7</v>
      </c>
      <c r="E101" s="34">
        <v>2.4</v>
      </c>
      <c r="F101" s="34">
        <v>2.5</v>
      </c>
      <c r="G101" s="34">
        <v>2.5</v>
      </c>
      <c r="H101" s="34">
        <v>2.4</v>
      </c>
      <c r="I101" s="34">
        <v>2.5</v>
      </c>
      <c r="J101" s="34">
        <v>2.5</v>
      </c>
      <c r="K101" s="34">
        <v>2.6</v>
      </c>
      <c r="L101" s="34">
        <v>2.5</v>
      </c>
      <c r="M101" s="34">
        <v>2.5</v>
      </c>
      <c r="N101" s="34">
        <v>2.5</v>
      </c>
      <c r="O101" s="34">
        <v>2.6</v>
      </c>
      <c r="P101" s="34">
        <v>2.6</v>
      </c>
    </row>
    <row r="102" spans="1:16" x14ac:dyDescent="0.3">
      <c r="A102" s="3">
        <v>620</v>
      </c>
      <c r="B102" s="4" t="s">
        <v>98</v>
      </c>
      <c r="C102" s="34">
        <v>2.7</v>
      </c>
      <c r="D102" s="34">
        <v>2.9</v>
      </c>
      <c r="E102" s="34">
        <v>2.7</v>
      </c>
      <c r="F102" s="34">
        <v>2.7</v>
      </c>
      <c r="G102" s="34">
        <v>2.6</v>
      </c>
      <c r="H102" s="34">
        <v>2.6</v>
      </c>
      <c r="I102" s="34">
        <v>2.6</v>
      </c>
      <c r="J102" s="34">
        <v>2.6</v>
      </c>
      <c r="K102" s="34">
        <v>2.7</v>
      </c>
      <c r="L102" s="34">
        <v>2.6</v>
      </c>
      <c r="M102" s="34">
        <v>2.7</v>
      </c>
      <c r="N102" s="34">
        <v>2.7</v>
      </c>
      <c r="O102" s="34">
        <v>2.7</v>
      </c>
      <c r="P102" s="34">
        <v>2.7</v>
      </c>
    </row>
    <row r="103" spans="1:16" x14ac:dyDescent="0.3">
      <c r="A103" s="3">
        <v>621</v>
      </c>
      <c r="B103" s="4" t="s">
        <v>99</v>
      </c>
      <c r="C103" s="34">
        <v>2.5</v>
      </c>
      <c r="D103" s="34">
        <v>2.7</v>
      </c>
      <c r="E103" s="34">
        <v>2.4</v>
      </c>
      <c r="F103" s="34">
        <v>2.4</v>
      </c>
      <c r="G103" s="34">
        <v>2.4</v>
      </c>
      <c r="H103" s="34">
        <v>2.2999999999999998</v>
      </c>
      <c r="I103" s="34">
        <v>2.4</v>
      </c>
      <c r="J103" s="34">
        <v>2.4</v>
      </c>
      <c r="K103" s="34">
        <v>2.4</v>
      </c>
      <c r="L103" s="34">
        <v>2.5</v>
      </c>
      <c r="M103" s="34">
        <v>2.5</v>
      </c>
      <c r="N103" s="34">
        <v>2.6</v>
      </c>
      <c r="O103" s="34">
        <v>2.6</v>
      </c>
      <c r="P103" s="34">
        <v>2.6</v>
      </c>
    </row>
    <row r="104" spans="1:16" x14ac:dyDescent="0.3">
      <c r="A104" s="3">
        <v>622</v>
      </c>
      <c r="B104" s="4" t="s">
        <v>100</v>
      </c>
      <c r="C104" s="34">
        <v>2.5</v>
      </c>
      <c r="D104" s="34">
        <v>2.5</v>
      </c>
      <c r="E104" s="34">
        <v>2.4</v>
      </c>
      <c r="F104" s="34">
        <v>2.4</v>
      </c>
      <c r="G104" s="34">
        <v>2.4</v>
      </c>
      <c r="H104" s="34">
        <v>2.4</v>
      </c>
      <c r="I104" s="34">
        <v>2.4</v>
      </c>
      <c r="J104" s="34">
        <v>2.6</v>
      </c>
      <c r="K104" s="34">
        <v>2.6</v>
      </c>
      <c r="L104" s="34">
        <v>2.7</v>
      </c>
      <c r="M104" s="34">
        <v>2.6</v>
      </c>
      <c r="N104" s="34">
        <v>2.7</v>
      </c>
      <c r="O104" s="34">
        <v>2.7</v>
      </c>
      <c r="P104" s="34">
        <v>2.7</v>
      </c>
    </row>
    <row r="105" spans="1:16" x14ac:dyDescent="0.3">
      <c r="A105" s="3">
        <v>623</v>
      </c>
      <c r="B105" s="4" t="s">
        <v>101</v>
      </c>
      <c r="C105" s="34">
        <v>2.4</v>
      </c>
      <c r="D105" s="34">
        <v>2.5</v>
      </c>
      <c r="E105" s="34">
        <v>2.4</v>
      </c>
      <c r="F105" s="34">
        <v>2.4</v>
      </c>
      <c r="G105" s="34">
        <v>2.4</v>
      </c>
      <c r="H105" s="34">
        <v>2.4</v>
      </c>
      <c r="I105" s="34">
        <v>2.4</v>
      </c>
      <c r="J105" s="34">
        <v>2.4</v>
      </c>
      <c r="K105" s="34">
        <v>2.4</v>
      </c>
      <c r="L105" s="34">
        <v>2.5</v>
      </c>
      <c r="M105" s="34">
        <v>2.5</v>
      </c>
      <c r="N105" s="34">
        <v>2.6</v>
      </c>
      <c r="O105" s="34">
        <v>2.6</v>
      </c>
      <c r="P105" s="34">
        <v>2.6</v>
      </c>
    </row>
    <row r="106" spans="1:16" x14ac:dyDescent="0.3">
      <c r="A106" s="3">
        <v>624</v>
      </c>
      <c r="B106" s="4" t="s">
        <v>102</v>
      </c>
      <c r="C106" s="34">
        <v>2.5</v>
      </c>
      <c r="D106" s="34">
        <v>2.6</v>
      </c>
      <c r="E106" s="34">
        <v>2.5</v>
      </c>
      <c r="F106" s="34">
        <v>2.5</v>
      </c>
      <c r="G106" s="34">
        <v>2.5</v>
      </c>
      <c r="H106" s="34">
        <v>2.4</v>
      </c>
      <c r="I106" s="34">
        <v>2.4</v>
      </c>
      <c r="J106" s="34">
        <v>2.5</v>
      </c>
      <c r="K106" s="34">
        <v>2.5</v>
      </c>
      <c r="L106" s="34">
        <v>2.5</v>
      </c>
      <c r="M106" s="34">
        <v>2.5</v>
      </c>
      <c r="N106" s="34">
        <v>2.5</v>
      </c>
      <c r="O106" s="34">
        <v>2.5</v>
      </c>
      <c r="P106" s="34">
        <v>2.6</v>
      </c>
    </row>
    <row r="107" spans="1:16" x14ac:dyDescent="0.3">
      <c r="A107" s="3">
        <v>625</v>
      </c>
      <c r="B107" s="4" t="s">
        <v>103</v>
      </c>
      <c r="C107" s="34">
        <v>2.4</v>
      </c>
      <c r="D107" s="34">
        <v>2.5</v>
      </c>
      <c r="E107" s="34">
        <v>2.4</v>
      </c>
      <c r="F107" s="34">
        <v>2.4</v>
      </c>
      <c r="G107" s="34">
        <v>2.4</v>
      </c>
      <c r="H107" s="34">
        <v>2.4</v>
      </c>
      <c r="I107" s="34">
        <v>2.4</v>
      </c>
      <c r="J107" s="34">
        <v>2.4</v>
      </c>
      <c r="K107" s="34">
        <v>2.5</v>
      </c>
      <c r="L107" s="34">
        <v>2.5</v>
      </c>
      <c r="M107" s="34">
        <v>2.6</v>
      </c>
      <c r="N107" s="34">
        <v>2.6</v>
      </c>
      <c r="O107" s="34">
        <v>2.6</v>
      </c>
      <c r="P107" s="34">
        <v>2.6</v>
      </c>
    </row>
    <row r="108" spans="1:16" x14ac:dyDescent="0.3">
      <c r="A108" s="3">
        <v>626</v>
      </c>
      <c r="B108" s="4" t="s">
        <v>104</v>
      </c>
      <c r="C108" s="34">
        <v>2.6</v>
      </c>
      <c r="D108" s="34">
        <v>2.7</v>
      </c>
      <c r="E108" s="34">
        <v>2.7</v>
      </c>
      <c r="F108" s="34">
        <v>2.7</v>
      </c>
      <c r="G108" s="34">
        <v>2.7</v>
      </c>
      <c r="H108" s="34">
        <v>2.6</v>
      </c>
      <c r="I108" s="34">
        <v>2.7</v>
      </c>
      <c r="J108" s="34">
        <v>2.7</v>
      </c>
      <c r="K108" s="34">
        <v>2.8</v>
      </c>
      <c r="L108" s="34">
        <v>2.8</v>
      </c>
      <c r="M108" s="34">
        <v>2.9</v>
      </c>
      <c r="N108" s="34">
        <v>2.9</v>
      </c>
      <c r="O108" s="34">
        <v>2.8</v>
      </c>
      <c r="P108" s="34">
        <v>2.9</v>
      </c>
    </row>
    <row r="109" spans="1:16" x14ac:dyDescent="0.3">
      <c r="A109" s="3">
        <v>627</v>
      </c>
      <c r="B109" s="4" t="s">
        <v>105</v>
      </c>
      <c r="C109" s="34">
        <v>2.5</v>
      </c>
      <c r="D109" s="34">
        <v>2.5</v>
      </c>
      <c r="E109" s="34">
        <v>2.4</v>
      </c>
      <c r="F109" s="34">
        <v>2.5</v>
      </c>
      <c r="G109" s="34">
        <v>2.5</v>
      </c>
      <c r="H109" s="34">
        <v>2.4</v>
      </c>
      <c r="I109" s="34">
        <v>2.4</v>
      </c>
      <c r="J109" s="34">
        <v>2.4</v>
      </c>
      <c r="K109" s="34">
        <v>2.5</v>
      </c>
      <c r="L109" s="34">
        <v>2.5</v>
      </c>
      <c r="M109" s="34">
        <v>2.6</v>
      </c>
      <c r="N109" s="34">
        <v>2.6</v>
      </c>
      <c r="O109" s="34">
        <v>2.6</v>
      </c>
      <c r="P109" s="34">
        <v>2.6</v>
      </c>
    </row>
    <row r="110" spans="1:16" x14ac:dyDescent="0.3">
      <c r="A110" s="3">
        <v>628</v>
      </c>
      <c r="B110" s="4" t="s">
        <v>106</v>
      </c>
      <c r="C110" s="34">
        <v>2.5</v>
      </c>
      <c r="D110" s="34">
        <v>2.6</v>
      </c>
      <c r="E110" s="34">
        <v>2.5</v>
      </c>
      <c r="F110" s="34">
        <v>2.5</v>
      </c>
      <c r="G110" s="34">
        <v>2.5</v>
      </c>
      <c r="H110" s="34">
        <v>2.5</v>
      </c>
      <c r="I110" s="34">
        <v>2.5</v>
      </c>
      <c r="J110" s="34">
        <v>2.5</v>
      </c>
      <c r="K110" s="34">
        <v>2.5</v>
      </c>
      <c r="L110" s="34">
        <v>2.6</v>
      </c>
      <c r="M110" s="34">
        <v>2.6</v>
      </c>
      <c r="N110" s="34">
        <v>2.6</v>
      </c>
      <c r="O110" s="34">
        <v>2.6</v>
      </c>
      <c r="P110" s="34">
        <v>2.5</v>
      </c>
    </row>
    <row r="111" spans="1:16" x14ac:dyDescent="0.3">
      <c r="A111" s="3">
        <v>631</v>
      </c>
      <c r="B111" s="4" t="s">
        <v>107</v>
      </c>
      <c r="C111" s="34">
        <v>2.5</v>
      </c>
      <c r="D111" s="34">
        <v>2.5</v>
      </c>
      <c r="E111" s="34">
        <v>2.5</v>
      </c>
      <c r="F111" s="34">
        <v>2.6</v>
      </c>
      <c r="G111" s="34">
        <v>2.4</v>
      </c>
      <c r="H111" s="34">
        <v>2.4</v>
      </c>
      <c r="I111" s="34">
        <v>2.6</v>
      </c>
      <c r="J111" s="34">
        <v>2.5</v>
      </c>
      <c r="K111" s="34">
        <v>2.5</v>
      </c>
      <c r="L111" s="34">
        <v>2.7</v>
      </c>
      <c r="M111" s="34">
        <v>2.8</v>
      </c>
      <c r="N111" s="34">
        <v>3</v>
      </c>
      <c r="O111" s="34">
        <v>2.8</v>
      </c>
      <c r="P111" s="34">
        <v>2.7</v>
      </c>
    </row>
    <row r="112" spans="1:16" x14ac:dyDescent="0.3">
      <c r="A112" s="3">
        <v>632</v>
      </c>
      <c r="B112" s="4" t="s">
        <v>108</v>
      </c>
      <c r="C112" s="34">
        <v>2.5</v>
      </c>
      <c r="D112" s="34">
        <v>2.5</v>
      </c>
      <c r="E112" s="34">
        <v>2.2999999999999998</v>
      </c>
      <c r="F112" s="34">
        <v>2.4</v>
      </c>
      <c r="G112" s="34">
        <v>2.2999999999999998</v>
      </c>
      <c r="H112" s="34">
        <v>2.2000000000000002</v>
      </c>
      <c r="I112" s="34">
        <v>2.2000000000000002</v>
      </c>
      <c r="J112" s="34">
        <v>2.2999999999999998</v>
      </c>
      <c r="K112" s="34">
        <v>2.2999999999999998</v>
      </c>
      <c r="L112" s="34">
        <v>2.5</v>
      </c>
      <c r="M112" s="34">
        <v>2.2999999999999998</v>
      </c>
      <c r="N112" s="34">
        <v>2.5</v>
      </c>
      <c r="O112" s="34">
        <v>2.6</v>
      </c>
      <c r="P112" s="34">
        <v>2.6</v>
      </c>
    </row>
    <row r="113" spans="1:16" x14ac:dyDescent="0.3">
      <c r="A113" s="3">
        <v>633</v>
      </c>
      <c r="B113" s="4" t="s">
        <v>109</v>
      </c>
      <c r="C113" s="34">
        <v>2.4</v>
      </c>
      <c r="D113" s="34">
        <v>2.6</v>
      </c>
      <c r="E113" s="34">
        <v>2.4</v>
      </c>
      <c r="F113" s="34">
        <v>2.4</v>
      </c>
      <c r="G113" s="34">
        <v>2.4</v>
      </c>
      <c r="H113" s="34">
        <v>2.4</v>
      </c>
      <c r="I113" s="34">
        <v>2.5</v>
      </c>
      <c r="J113" s="34">
        <v>2.5</v>
      </c>
      <c r="K113" s="34">
        <v>2.6</v>
      </c>
      <c r="L113" s="34">
        <v>2.6</v>
      </c>
      <c r="M113" s="34">
        <v>2.6</v>
      </c>
      <c r="N113" s="34">
        <v>2.6</v>
      </c>
      <c r="O113" s="34">
        <v>2.7</v>
      </c>
      <c r="P113" s="34">
        <v>2.6</v>
      </c>
    </row>
    <row r="114" spans="1:16" x14ac:dyDescent="0.3">
      <c r="A114" s="3">
        <v>701</v>
      </c>
      <c r="B114" s="6" t="s">
        <v>110</v>
      </c>
      <c r="C114" s="34">
        <v>2.4</v>
      </c>
      <c r="D114" s="34">
        <v>2.5</v>
      </c>
      <c r="E114" s="34">
        <v>2.5</v>
      </c>
      <c r="F114" s="34">
        <v>2.5</v>
      </c>
      <c r="G114" s="34">
        <v>2.5</v>
      </c>
      <c r="H114" s="34">
        <v>2.5</v>
      </c>
      <c r="I114" s="34">
        <v>2.5</v>
      </c>
      <c r="J114" s="34">
        <v>2.6</v>
      </c>
      <c r="K114" s="34">
        <v>2.6</v>
      </c>
      <c r="L114" s="34">
        <v>2.7</v>
      </c>
      <c r="M114" s="34">
        <v>2.7</v>
      </c>
      <c r="N114" s="34">
        <v>2.7</v>
      </c>
      <c r="O114" s="34">
        <v>2.7</v>
      </c>
      <c r="P114" s="34">
        <v>2.7</v>
      </c>
    </row>
    <row r="115" spans="1:16" x14ac:dyDescent="0.3">
      <c r="A115" s="3">
        <v>704</v>
      </c>
      <c r="B115" s="4" t="s">
        <v>111</v>
      </c>
      <c r="C115" s="44">
        <v>2.6</v>
      </c>
      <c r="D115" s="44">
        <v>2.7</v>
      </c>
      <c r="E115" s="44">
        <v>2.7</v>
      </c>
      <c r="F115" s="44">
        <v>2.7</v>
      </c>
      <c r="G115" s="44">
        <v>2.7</v>
      </c>
      <c r="H115" s="44">
        <v>2.7</v>
      </c>
      <c r="I115" s="44">
        <v>2.7</v>
      </c>
      <c r="J115" s="44">
        <v>2.7</v>
      </c>
      <c r="K115" s="44">
        <v>2.8</v>
      </c>
      <c r="L115" s="44">
        <v>2.8</v>
      </c>
      <c r="M115" s="44">
        <v>2.8</v>
      </c>
      <c r="N115" s="44">
        <v>2.8</v>
      </c>
      <c r="O115" s="44">
        <v>2.8</v>
      </c>
      <c r="P115" s="44">
        <v>2.8</v>
      </c>
    </row>
    <row r="116" spans="1:16" x14ac:dyDescent="0.3">
      <c r="A116" s="7">
        <v>710</v>
      </c>
      <c r="B116" s="8" t="s">
        <v>112</v>
      </c>
      <c r="C116" s="45" t="s">
        <v>475</v>
      </c>
      <c r="D116" s="45" t="s">
        <v>475</v>
      </c>
      <c r="E116" s="45" t="s">
        <v>475</v>
      </c>
      <c r="F116" s="45" t="s">
        <v>475</v>
      </c>
      <c r="G116" s="45" t="s">
        <v>475</v>
      </c>
      <c r="H116" s="45" t="s">
        <v>475</v>
      </c>
      <c r="I116" s="45" t="s">
        <v>475</v>
      </c>
      <c r="J116" s="45" t="s">
        <v>475</v>
      </c>
      <c r="K116" s="45" t="s">
        <v>475</v>
      </c>
      <c r="L116" s="45" t="s">
        <v>475</v>
      </c>
      <c r="M116" s="45" t="s">
        <v>475</v>
      </c>
      <c r="N116" s="45" t="s">
        <v>475</v>
      </c>
      <c r="O116" s="45" t="s">
        <v>475</v>
      </c>
      <c r="P116" s="44">
        <v>2.8</v>
      </c>
    </row>
    <row r="117" spans="1:16" x14ac:dyDescent="0.3">
      <c r="A117" s="3">
        <v>711</v>
      </c>
      <c r="B117" s="4" t="s">
        <v>113</v>
      </c>
      <c r="C117" s="44">
        <v>2.5</v>
      </c>
      <c r="D117" s="44">
        <v>2.5</v>
      </c>
      <c r="E117" s="44">
        <v>2.4</v>
      </c>
      <c r="F117" s="44">
        <v>2.4</v>
      </c>
      <c r="G117" s="44">
        <v>2.5</v>
      </c>
      <c r="H117" s="44">
        <v>2.4</v>
      </c>
      <c r="I117" s="44">
        <v>2.4</v>
      </c>
      <c r="J117" s="44">
        <v>2.4</v>
      </c>
      <c r="K117" s="44">
        <v>2.4</v>
      </c>
      <c r="L117" s="44">
        <v>2.5</v>
      </c>
      <c r="M117" s="44">
        <v>2.5</v>
      </c>
      <c r="N117" s="44">
        <v>2.5</v>
      </c>
      <c r="O117" s="44">
        <v>2.5</v>
      </c>
      <c r="P117" s="44">
        <v>2.6</v>
      </c>
    </row>
    <row r="118" spans="1:16" x14ac:dyDescent="0.3">
      <c r="A118" s="3">
        <v>712</v>
      </c>
      <c r="B118" s="4" t="s">
        <v>114</v>
      </c>
      <c r="C118" s="45" t="s">
        <v>475</v>
      </c>
      <c r="D118" s="45" t="s">
        <v>475</v>
      </c>
      <c r="E118" s="45" t="s">
        <v>475</v>
      </c>
      <c r="F118" s="45" t="s">
        <v>475</v>
      </c>
      <c r="G118" s="45" t="s">
        <v>475</v>
      </c>
      <c r="H118" s="45" t="s">
        <v>475</v>
      </c>
      <c r="I118" s="45" t="s">
        <v>475</v>
      </c>
      <c r="J118" s="45" t="s">
        <v>475</v>
      </c>
      <c r="K118" s="45" t="s">
        <v>475</v>
      </c>
      <c r="L118" s="45" t="s">
        <v>475</v>
      </c>
      <c r="M118" s="45" t="s">
        <v>475</v>
      </c>
      <c r="N118" s="45" t="s">
        <v>475</v>
      </c>
      <c r="O118" s="45" t="s">
        <v>475</v>
      </c>
      <c r="P118" s="45" t="s">
        <v>475</v>
      </c>
    </row>
    <row r="119" spans="1:16" x14ac:dyDescent="0.3">
      <c r="A119" s="3">
        <v>713</v>
      </c>
      <c r="B119" s="4" t="s">
        <v>115</v>
      </c>
      <c r="C119" s="44">
        <v>2.5</v>
      </c>
      <c r="D119" s="44">
        <v>2.5</v>
      </c>
      <c r="E119" s="44">
        <v>2.4</v>
      </c>
      <c r="F119" s="44">
        <v>2.4</v>
      </c>
      <c r="G119" s="44">
        <v>2.5</v>
      </c>
      <c r="H119" s="44">
        <v>2.4</v>
      </c>
      <c r="I119" s="44">
        <v>2.5</v>
      </c>
      <c r="J119" s="44">
        <v>2.4</v>
      </c>
      <c r="K119" s="44">
        <v>2.4</v>
      </c>
      <c r="L119" s="44">
        <v>2.5</v>
      </c>
      <c r="M119" s="44">
        <v>2.5</v>
      </c>
      <c r="N119" s="44">
        <v>2.6</v>
      </c>
      <c r="O119" s="44">
        <v>2.5</v>
      </c>
      <c r="P119" s="44">
        <v>2.6</v>
      </c>
    </row>
    <row r="120" spans="1:16" x14ac:dyDescent="0.3">
      <c r="A120" s="3">
        <v>715</v>
      </c>
      <c r="B120" s="4" t="s">
        <v>116</v>
      </c>
      <c r="C120" s="45" t="s">
        <v>475</v>
      </c>
      <c r="D120" s="45" t="s">
        <v>475</v>
      </c>
      <c r="E120" s="45" t="s">
        <v>475</v>
      </c>
      <c r="F120" s="45" t="s">
        <v>475</v>
      </c>
      <c r="G120" s="45" t="s">
        <v>475</v>
      </c>
      <c r="H120" s="45" t="s">
        <v>475</v>
      </c>
      <c r="I120" s="45" t="s">
        <v>475</v>
      </c>
      <c r="J120" s="45" t="s">
        <v>475</v>
      </c>
      <c r="K120" s="45" t="s">
        <v>475</v>
      </c>
      <c r="L120" s="45" t="s">
        <v>475</v>
      </c>
      <c r="M120" s="45" t="s">
        <v>475</v>
      </c>
      <c r="N120" s="45" t="s">
        <v>475</v>
      </c>
      <c r="O120" s="45" t="s">
        <v>475</v>
      </c>
      <c r="P120" s="45" t="s">
        <v>475</v>
      </c>
    </row>
    <row r="121" spans="1:16" x14ac:dyDescent="0.3">
      <c r="A121" s="3">
        <v>716</v>
      </c>
      <c r="B121" s="6" t="s">
        <v>117</v>
      </c>
      <c r="C121" s="44">
        <v>2.4</v>
      </c>
      <c r="D121" s="44">
        <v>2.5</v>
      </c>
      <c r="E121" s="44">
        <v>2.2999999999999998</v>
      </c>
      <c r="F121" s="44">
        <v>2.4</v>
      </c>
      <c r="G121" s="44">
        <v>2.4</v>
      </c>
      <c r="H121" s="44">
        <v>2.2999999999999998</v>
      </c>
      <c r="I121" s="44">
        <v>2.4</v>
      </c>
      <c r="J121" s="44">
        <v>2.4</v>
      </c>
      <c r="K121" s="44">
        <v>2.4</v>
      </c>
      <c r="L121" s="44">
        <v>2.5</v>
      </c>
      <c r="M121" s="44">
        <v>2.5</v>
      </c>
      <c r="N121" s="44">
        <v>2.6</v>
      </c>
      <c r="O121" s="44">
        <v>2.6</v>
      </c>
      <c r="P121" s="44">
        <v>2.5</v>
      </c>
    </row>
    <row r="122" spans="1:16" x14ac:dyDescent="0.3">
      <c r="A122" s="3">
        <v>729</v>
      </c>
      <c r="B122" s="4" t="s">
        <v>118</v>
      </c>
      <c r="C122" s="45" t="s">
        <v>475</v>
      </c>
      <c r="D122" s="45" t="s">
        <v>475</v>
      </c>
      <c r="E122" s="45" t="s">
        <v>475</v>
      </c>
      <c r="F122" s="45" t="s">
        <v>475</v>
      </c>
      <c r="G122" s="45" t="s">
        <v>475</v>
      </c>
      <c r="H122" s="45" t="s">
        <v>475</v>
      </c>
      <c r="I122" s="45" t="s">
        <v>475</v>
      </c>
      <c r="J122" s="45" t="s">
        <v>475</v>
      </c>
      <c r="K122" s="45" t="s">
        <v>475</v>
      </c>
      <c r="L122" s="45" t="s">
        <v>475</v>
      </c>
      <c r="M122" s="45" t="s">
        <v>475</v>
      </c>
      <c r="N122" s="45" t="s">
        <v>475</v>
      </c>
      <c r="O122" s="45" t="s">
        <v>475</v>
      </c>
      <c r="P122" s="45" t="s">
        <v>475</v>
      </c>
    </row>
    <row r="123" spans="1:16" x14ac:dyDescent="0.3">
      <c r="A123" s="3">
        <v>805</v>
      </c>
      <c r="B123" s="4" t="s">
        <v>119</v>
      </c>
      <c r="C123" s="44">
        <v>2.4</v>
      </c>
      <c r="D123" s="44">
        <v>2.5</v>
      </c>
      <c r="E123" s="44">
        <v>2.5</v>
      </c>
      <c r="F123" s="44">
        <v>2.5</v>
      </c>
      <c r="G123" s="44">
        <v>2.5</v>
      </c>
      <c r="H123" s="44">
        <v>2.5</v>
      </c>
      <c r="I123" s="44">
        <v>2.5</v>
      </c>
      <c r="J123" s="44">
        <v>2.5</v>
      </c>
      <c r="K123" s="44">
        <v>2.6</v>
      </c>
      <c r="L123" s="44">
        <v>2.6</v>
      </c>
      <c r="M123" s="44">
        <v>2.7</v>
      </c>
      <c r="N123" s="44">
        <v>2.7</v>
      </c>
      <c r="O123" s="44">
        <v>2.8</v>
      </c>
      <c r="P123" s="44">
        <v>2.8</v>
      </c>
    </row>
    <row r="124" spans="1:16" x14ac:dyDescent="0.3">
      <c r="A124" s="3">
        <v>806</v>
      </c>
      <c r="B124" s="4" t="s">
        <v>120</v>
      </c>
      <c r="C124" s="44">
        <v>2.5</v>
      </c>
      <c r="D124" s="44">
        <v>2.6</v>
      </c>
      <c r="E124" s="44">
        <v>2.6</v>
      </c>
      <c r="F124" s="44">
        <v>2.6</v>
      </c>
      <c r="G124" s="44">
        <v>2.6</v>
      </c>
      <c r="H124" s="44">
        <v>2.5</v>
      </c>
      <c r="I124" s="44">
        <v>2.5</v>
      </c>
      <c r="J124" s="44">
        <v>2.6</v>
      </c>
      <c r="K124" s="44">
        <v>2.6</v>
      </c>
      <c r="L124" s="44">
        <v>2.7</v>
      </c>
      <c r="M124" s="44">
        <v>2.8</v>
      </c>
      <c r="N124" s="44">
        <v>2.8</v>
      </c>
      <c r="O124" s="44">
        <v>2.8</v>
      </c>
      <c r="P124" s="44">
        <v>2.8</v>
      </c>
    </row>
    <row r="125" spans="1:16" x14ac:dyDescent="0.3">
      <c r="A125" s="3">
        <v>807</v>
      </c>
      <c r="B125" s="4" t="s">
        <v>121</v>
      </c>
      <c r="C125" s="44">
        <v>2.4</v>
      </c>
      <c r="D125" s="44">
        <v>2.4</v>
      </c>
      <c r="E125" s="44">
        <v>2.2999999999999998</v>
      </c>
      <c r="F125" s="44">
        <v>2.4</v>
      </c>
      <c r="G125" s="44">
        <v>2.4</v>
      </c>
      <c r="H125" s="44">
        <v>2.2999999999999998</v>
      </c>
      <c r="I125" s="44">
        <v>2.4</v>
      </c>
      <c r="J125" s="44">
        <v>2.4</v>
      </c>
      <c r="K125" s="44">
        <v>2.5</v>
      </c>
      <c r="L125" s="44">
        <v>2.5</v>
      </c>
      <c r="M125" s="44">
        <v>2.6</v>
      </c>
      <c r="N125" s="44">
        <v>2.6</v>
      </c>
      <c r="O125" s="44">
        <v>2.7</v>
      </c>
      <c r="P125" s="44">
        <v>2.7</v>
      </c>
    </row>
    <row r="126" spans="1:16" x14ac:dyDescent="0.3">
      <c r="A126" s="3">
        <v>811</v>
      </c>
      <c r="B126" s="4" t="s">
        <v>122</v>
      </c>
      <c r="C126" s="44">
        <v>2.2999999999999998</v>
      </c>
      <c r="D126" s="44">
        <v>2.2999999999999998</v>
      </c>
      <c r="E126" s="44">
        <v>2.2999999999999998</v>
      </c>
      <c r="F126" s="44">
        <v>2.2000000000000002</v>
      </c>
      <c r="G126" s="44">
        <v>2.1</v>
      </c>
      <c r="H126" s="44">
        <v>2.1</v>
      </c>
      <c r="I126" s="44">
        <v>2.2000000000000002</v>
      </c>
      <c r="J126" s="44">
        <v>2.2000000000000002</v>
      </c>
      <c r="K126" s="44">
        <v>2.2999999999999998</v>
      </c>
      <c r="L126" s="44">
        <v>2.4</v>
      </c>
      <c r="M126" s="44">
        <v>2.2999999999999998</v>
      </c>
      <c r="N126" s="44">
        <v>2.2999999999999998</v>
      </c>
      <c r="O126" s="44">
        <v>2.5</v>
      </c>
      <c r="P126" s="44">
        <v>2.4</v>
      </c>
    </row>
    <row r="127" spans="1:16" x14ac:dyDescent="0.3">
      <c r="A127" s="3">
        <v>814</v>
      </c>
      <c r="B127" s="4" t="s">
        <v>123</v>
      </c>
      <c r="C127" s="44">
        <v>2.5</v>
      </c>
      <c r="D127" s="44">
        <v>2.6</v>
      </c>
      <c r="E127" s="44">
        <v>2.5</v>
      </c>
      <c r="F127" s="44">
        <v>2.6</v>
      </c>
      <c r="G127" s="44">
        <v>2.5</v>
      </c>
      <c r="H127" s="44">
        <v>2.5</v>
      </c>
      <c r="I127" s="44">
        <v>2.5</v>
      </c>
      <c r="J127" s="44">
        <v>2.5</v>
      </c>
      <c r="K127" s="44">
        <v>2.6</v>
      </c>
      <c r="L127" s="44">
        <v>2.7</v>
      </c>
      <c r="M127" s="44">
        <v>2.6</v>
      </c>
      <c r="N127" s="44">
        <v>2.7</v>
      </c>
      <c r="O127" s="44">
        <v>2.7</v>
      </c>
      <c r="P127" s="44">
        <v>2.7</v>
      </c>
    </row>
    <row r="128" spans="1:16" x14ac:dyDescent="0.3">
      <c r="A128" s="3">
        <v>815</v>
      </c>
      <c r="B128" s="4" t="s">
        <v>124</v>
      </c>
      <c r="C128" s="44">
        <v>2.4</v>
      </c>
      <c r="D128" s="44">
        <v>2.5</v>
      </c>
      <c r="E128" s="44">
        <v>2.5</v>
      </c>
      <c r="F128" s="44">
        <v>2.6</v>
      </c>
      <c r="G128" s="44">
        <v>2.5</v>
      </c>
      <c r="H128" s="44">
        <v>2.4</v>
      </c>
      <c r="I128" s="44">
        <v>2.4</v>
      </c>
      <c r="J128" s="44">
        <v>2.5</v>
      </c>
      <c r="K128" s="44">
        <v>2.5</v>
      </c>
      <c r="L128" s="44">
        <v>2.6</v>
      </c>
      <c r="M128" s="44">
        <v>2.6</v>
      </c>
      <c r="N128" s="44">
        <v>2.6</v>
      </c>
      <c r="O128" s="44">
        <v>2.7</v>
      </c>
      <c r="P128" s="44">
        <v>2.7</v>
      </c>
    </row>
    <row r="129" spans="1:16" x14ac:dyDescent="0.3">
      <c r="A129" s="3">
        <v>817</v>
      </c>
      <c r="B129" s="4" t="s">
        <v>125</v>
      </c>
      <c r="C129" s="44">
        <v>2.2999999999999998</v>
      </c>
      <c r="D129" s="44">
        <v>2.5</v>
      </c>
      <c r="E129" s="44">
        <v>2.4</v>
      </c>
      <c r="F129" s="44">
        <v>2.4</v>
      </c>
      <c r="G129" s="44">
        <v>2.4</v>
      </c>
      <c r="H129" s="44">
        <v>2.4</v>
      </c>
      <c r="I129" s="44">
        <v>2.4</v>
      </c>
      <c r="J129" s="44">
        <v>2.2999999999999998</v>
      </c>
      <c r="K129" s="44">
        <v>2.4</v>
      </c>
      <c r="L129" s="44">
        <v>2.4</v>
      </c>
      <c r="M129" s="44">
        <v>2.5</v>
      </c>
      <c r="N129" s="44">
        <v>2.6</v>
      </c>
      <c r="O129" s="44">
        <v>2.6</v>
      </c>
      <c r="P129" s="44">
        <v>2.6</v>
      </c>
    </row>
    <row r="130" spans="1:16" x14ac:dyDescent="0.3">
      <c r="A130" s="3">
        <v>819</v>
      </c>
      <c r="B130" s="4" t="s">
        <v>126</v>
      </c>
      <c r="C130" s="44">
        <v>2.4</v>
      </c>
      <c r="D130" s="44">
        <v>2.5</v>
      </c>
      <c r="E130" s="44">
        <v>2.4</v>
      </c>
      <c r="F130" s="44">
        <v>2.4</v>
      </c>
      <c r="G130" s="44">
        <v>2.4</v>
      </c>
      <c r="H130" s="44">
        <v>2.2999999999999998</v>
      </c>
      <c r="I130" s="44">
        <v>2.4</v>
      </c>
      <c r="J130" s="44">
        <v>2.4</v>
      </c>
      <c r="K130" s="44">
        <v>2.5</v>
      </c>
      <c r="L130" s="44">
        <v>2.5</v>
      </c>
      <c r="M130" s="44">
        <v>2.5</v>
      </c>
      <c r="N130" s="44">
        <v>2.6</v>
      </c>
      <c r="O130" s="44">
        <v>2.5</v>
      </c>
      <c r="P130" s="44">
        <v>2.6</v>
      </c>
    </row>
    <row r="131" spans="1:16" x14ac:dyDescent="0.3">
      <c r="A131" s="3">
        <v>821</v>
      </c>
      <c r="B131" s="4" t="s">
        <v>127</v>
      </c>
      <c r="C131" s="44">
        <v>2.5</v>
      </c>
      <c r="D131" s="44">
        <v>2.7</v>
      </c>
      <c r="E131" s="45" t="s">
        <v>473</v>
      </c>
      <c r="F131" s="44">
        <v>2.7</v>
      </c>
      <c r="G131" s="44">
        <v>2.7</v>
      </c>
      <c r="H131" s="44">
        <v>2.6</v>
      </c>
      <c r="I131" s="44">
        <v>2.7</v>
      </c>
      <c r="J131" s="44">
        <v>2.7</v>
      </c>
      <c r="K131" s="44">
        <v>2.8</v>
      </c>
      <c r="L131" s="44">
        <v>2.8</v>
      </c>
      <c r="M131" s="44">
        <v>2.8</v>
      </c>
      <c r="N131" s="44">
        <v>2.8</v>
      </c>
      <c r="O131" s="44">
        <v>2.8</v>
      </c>
      <c r="P131" s="44">
        <v>2.9</v>
      </c>
    </row>
    <row r="132" spans="1:16" x14ac:dyDescent="0.3">
      <c r="A132" s="3">
        <v>822</v>
      </c>
      <c r="B132" s="4" t="s">
        <v>128</v>
      </c>
      <c r="C132" s="44">
        <v>2.5</v>
      </c>
      <c r="D132" s="44">
        <v>2.6</v>
      </c>
      <c r="E132" s="44">
        <v>2.5</v>
      </c>
      <c r="F132" s="44">
        <v>2.5</v>
      </c>
      <c r="G132" s="44">
        <v>2.5</v>
      </c>
      <c r="H132" s="44">
        <v>2.5</v>
      </c>
      <c r="I132" s="44">
        <v>2.5</v>
      </c>
      <c r="J132" s="44">
        <v>2.5</v>
      </c>
      <c r="K132" s="44">
        <v>2.6</v>
      </c>
      <c r="L132" s="44">
        <v>2.6</v>
      </c>
      <c r="M132" s="44">
        <v>2.7</v>
      </c>
      <c r="N132" s="44">
        <v>2.7</v>
      </c>
      <c r="O132" s="44">
        <v>2.8</v>
      </c>
      <c r="P132" s="44">
        <v>2.8</v>
      </c>
    </row>
    <row r="133" spans="1:16" x14ac:dyDescent="0.3">
      <c r="A133" s="3">
        <v>826</v>
      </c>
      <c r="B133" s="4" t="s">
        <v>129</v>
      </c>
      <c r="C133" s="44">
        <v>2.5</v>
      </c>
      <c r="D133" s="44">
        <v>2.5</v>
      </c>
      <c r="E133" s="44">
        <v>2.4</v>
      </c>
      <c r="F133" s="44">
        <v>2.4</v>
      </c>
      <c r="G133" s="44">
        <v>2.4</v>
      </c>
      <c r="H133" s="44">
        <v>2.4</v>
      </c>
      <c r="I133" s="44">
        <v>2.4</v>
      </c>
      <c r="J133" s="44">
        <v>2.4</v>
      </c>
      <c r="K133" s="44">
        <v>2.5</v>
      </c>
      <c r="L133" s="44">
        <v>2.5</v>
      </c>
      <c r="M133" s="44">
        <v>2.5</v>
      </c>
      <c r="N133" s="44">
        <v>2.6</v>
      </c>
      <c r="O133" s="44">
        <v>2.6</v>
      </c>
      <c r="P133" s="44">
        <v>2.7</v>
      </c>
    </row>
    <row r="134" spans="1:16" x14ac:dyDescent="0.3">
      <c r="A134" s="3">
        <v>827</v>
      </c>
      <c r="B134" s="4" t="s">
        <v>130</v>
      </c>
      <c r="C134" s="44">
        <v>2.5</v>
      </c>
      <c r="D134" s="44">
        <v>2.6</v>
      </c>
      <c r="E134" s="44">
        <v>2.4</v>
      </c>
      <c r="F134" s="44">
        <v>2.2999999999999998</v>
      </c>
      <c r="G134" s="44">
        <v>2.5</v>
      </c>
      <c r="H134" s="44">
        <v>2.2000000000000002</v>
      </c>
      <c r="I134" s="44">
        <v>2.2999999999999998</v>
      </c>
      <c r="J134" s="44">
        <v>2.2999999999999998</v>
      </c>
      <c r="K134" s="44">
        <v>2.4</v>
      </c>
      <c r="L134" s="44">
        <v>2.4</v>
      </c>
      <c r="M134" s="44">
        <v>2.5</v>
      </c>
      <c r="N134" s="44">
        <v>2.6</v>
      </c>
      <c r="O134" s="44">
        <v>2.6</v>
      </c>
      <c r="P134" s="44">
        <v>2.9</v>
      </c>
    </row>
    <row r="135" spans="1:16" x14ac:dyDescent="0.3">
      <c r="A135" s="3">
        <v>828</v>
      </c>
      <c r="B135" s="4" t="s">
        <v>131</v>
      </c>
      <c r="C135" s="44">
        <v>2.6</v>
      </c>
      <c r="D135" s="44">
        <v>2.7</v>
      </c>
      <c r="E135" s="44">
        <v>2.4</v>
      </c>
      <c r="F135" s="44">
        <v>2.6</v>
      </c>
      <c r="G135" s="44">
        <v>2.5</v>
      </c>
      <c r="H135" s="44">
        <v>2.4</v>
      </c>
      <c r="I135" s="44">
        <v>2.4</v>
      </c>
      <c r="J135" s="44">
        <v>2.4</v>
      </c>
      <c r="K135" s="44">
        <v>2.5</v>
      </c>
      <c r="L135" s="44">
        <v>2.5</v>
      </c>
      <c r="M135" s="44">
        <v>2.7</v>
      </c>
      <c r="N135" s="44">
        <v>2.6</v>
      </c>
      <c r="O135" s="44">
        <v>2.7</v>
      </c>
      <c r="P135" s="44">
        <v>2.7</v>
      </c>
    </row>
    <row r="136" spans="1:16" x14ac:dyDescent="0.3">
      <c r="A136" s="3">
        <v>829</v>
      </c>
      <c r="B136" s="4" t="s">
        <v>132</v>
      </c>
      <c r="C136" s="44">
        <v>2.4</v>
      </c>
      <c r="D136" s="44">
        <v>2.5</v>
      </c>
      <c r="E136" s="44">
        <v>2.4</v>
      </c>
      <c r="F136" s="44">
        <v>2.5</v>
      </c>
      <c r="G136" s="44">
        <v>2.5</v>
      </c>
      <c r="H136" s="44">
        <v>2.4</v>
      </c>
      <c r="I136" s="44">
        <v>2.5</v>
      </c>
      <c r="J136" s="44">
        <v>2.4</v>
      </c>
      <c r="K136" s="44">
        <v>2.4</v>
      </c>
      <c r="L136" s="44">
        <v>2.5</v>
      </c>
      <c r="M136" s="44">
        <v>2.5</v>
      </c>
      <c r="N136" s="44">
        <v>2.4</v>
      </c>
      <c r="O136" s="44">
        <v>2.4</v>
      </c>
      <c r="P136" s="44">
        <v>2.5</v>
      </c>
    </row>
    <row r="137" spans="1:16" x14ac:dyDescent="0.3">
      <c r="A137" s="3">
        <v>830</v>
      </c>
      <c r="B137" s="4" t="s">
        <v>133</v>
      </c>
      <c r="C137" s="44">
        <v>2.5</v>
      </c>
      <c r="D137" s="44">
        <v>2.7</v>
      </c>
      <c r="E137" s="44">
        <v>2.7</v>
      </c>
      <c r="F137" s="44">
        <v>2.6</v>
      </c>
      <c r="G137" s="44">
        <v>2.6</v>
      </c>
      <c r="H137" s="44">
        <v>2.2999999999999998</v>
      </c>
      <c r="I137" s="44">
        <v>2.4</v>
      </c>
      <c r="J137" s="44">
        <v>2.4</v>
      </c>
      <c r="K137" s="44">
        <v>2.4</v>
      </c>
      <c r="L137" s="44">
        <v>2.5</v>
      </c>
      <c r="M137" s="44">
        <v>2.5</v>
      </c>
      <c r="N137" s="44">
        <v>2.5</v>
      </c>
      <c r="O137" s="44">
        <v>2.8</v>
      </c>
      <c r="P137" s="44">
        <v>2.7</v>
      </c>
    </row>
    <row r="138" spans="1:16" x14ac:dyDescent="0.3">
      <c r="A138" s="3">
        <v>831</v>
      </c>
      <c r="B138" s="4" t="s">
        <v>134</v>
      </c>
      <c r="C138" s="44">
        <v>2.7</v>
      </c>
      <c r="D138" s="44">
        <v>2.6</v>
      </c>
      <c r="E138" s="44">
        <v>2.5</v>
      </c>
      <c r="F138" s="44">
        <v>2.4</v>
      </c>
      <c r="G138" s="44">
        <v>2.6</v>
      </c>
      <c r="H138" s="44">
        <v>2.4</v>
      </c>
      <c r="I138" s="44">
        <v>2.5</v>
      </c>
      <c r="J138" s="44">
        <v>2.2999999999999998</v>
      </c>
      <c r="K138" s="44">
        <v>2.5</v>
      </c>
      <c r="L138" s="44">
        <v>2.5</v>
      </c>
      <c r="M138" s="44">
        <v>2.7</v>
      </c>
      <c r="N138" s="44">
        <v>2.9</v>
      </c>
      <c r="O138" s="44">
        <v>2.6</v>
      </c>
      <c r="P138" s="44">
        <v>2.8</v>
      </c>
    </row>
    <row r="139" spans="1:16" x14ac:dyDescent="0.3">
      <c r="A139" s="3">
        <v>833</v>
      </c>
      <c r="B139" s="4" t="s">
        <v>135</v>
      </c>
      <c r="C139" s="44">
        <v>2.2999999999999998</v>
      </c>
      <c r="D139" s="44">
        <v>2.4</v>
      </c>
      <c r="E139" s="44">
        <v>2.4</v>
      </c>
      <c r="F139" s="44">
        <v>2.2999999999999998</v>
      </c>
      <c r="G139" s="44">
        <v>2.2999999999999998</v>
      </c>
      <c r="H139" s="44">
        <v>2.2999999999999998</v>
      </c>
      <c r="I139" s="44">
        <v>2.2999999999999998</v>
      </c>
      <c r="J139" s="44">
        <v>2.2000000000000002</v>
      </c>
      <c r="K139" s="44">
        <v>2.2000000000000002</v>
      </c>
      <c r="L139" s="44">
        <v>2.2999999999999998</v>
      </c>
      <c r="M139" s="44">
        <v>2.4</v>
      </c>
      <c r="N139" s="44">
        <v>2.5</v>
      </c>
      <c r="O139" s="44">
        <v>2.5</v>
      </c>
      <c r="P139" s="44">
        <v>2.6</v>
      </c>
    </row>
    <row r="140" spans="1:16" x14ac:dyDescent="0.3">
      <c r="A140" s="3">
        <v>834</v>
      </c>
      <c r="B140" s="4" t="s">
        <v>136</v>
      </c>
      <c r="C140" s="44">
        <v>2.4</v>
      </c>
      <c r="D140" s="44">
        <v>2.6</v>
      </c>
      <c r="E140" s="44">
        <v>2.4</v>
      </c>
      <c r="F140" s="44">
        <v>2.4</v>
      </c>
      <c r="G140" s="44">
        <v>2.2999999999999998</v>
      </c>
      <c r="H140" s="44">
        <v>2.2999999999999998</v>
      </c>
      <c r="I140" s="44">
        <v>2.2999999999999998</v>
      </c>
      <c r="J140" s="44">
        <v>2.4</v>
      </c>
      <c r="K140" s="44">
        <v>2.4</v>
      </c>
      <c r="L140" s="44">
        <v>2.6</v>
      </c>
      <c r="M140" s="44">
        <v>2.6</v>
      </c>
      <c r="N140" s="44">
        <v>2.7</v>
      </c>
      <c r="O140" s="44">
        <v>2.6</v>
      </c>
      <c r="P140" s="44">
        <v>2.7</v>
      </c>
    </row>
    <row r="141" spans="1:16" x14ac:dyDescent="0.3">
      <c r="A141" s="3">
        <v>901</v>
      </c>
      <c r="B141" s="4" t="s">
        <v>137</v>
      </c>
      <c r="C141" s="44">
        <v>2.4</v>
      </c>
      <c r="D141" s="44">
        <v>2.5</v>
      </c>
      <c r="E141" s="44">
        <v>2.4</v>
      </c>
      <c r="F141" s="44">
        <v>2.5</v>
      </c>
      <c r="G141" s="44">
        <v>2.6</v>
      </c>
      <c r="H141" s="44">
        <v>2.5</v>
      </c>
      <c r="I141" s="44">
        <v>2.5</v>
      </c>
      <c r="J141" s="44">
        <v>2.5</v>
      </c>
      <c r="K141" s="44">
        <v>2.5</v>
      </c>
      <c r="L141" s="44">
        <v>2.7</v>
      </c>
      <c r="M141" s="44">
        <v>2.7</v>
      </c>
      <c r="N141" s="44">
        <v>2.7</v>
      </c>
      <c r="O141" s="44">
        <v>2.7</v>
      </c>
      <c r="P141" s="44">
        <v>2.7</v>
      </c>
    </row>
    <row r="142" spans="1:16" x14ac:dyDescent="0.3">
      <c r="A142" s="3">
        <v>904</v>
      </c>
      <c r="B142" s="4" t="s">
        <v>138</v>
      </c>
      <c r="C142" s="44">
        <v>2.4</v>
      </c>
      <c r="D142" s="44">
        <v>2.6</v>
      </c>
      <c r="E142" s="44">
        <v>2.5</v>
      </c>
      <c r="F142" s="44">
        <v>2.5</v>
      </c>
      <c r="G142" s="44">
        <v>2.5</v>
      </c>
      <c r="H142" s="44">
        <v>2.5</v>
      </c>
      <c r="I142" s="44">
        <v>2.4</v>
      </c>
      <c r="J142" s="44">
        <v>2.5</v>
      </c>
      <c r="K142" s="44">
        <v>2.5</v>
      </c>
      <c r="L142" s="44">
        <v>2.6</v>
      </c>
      <c r="M142" s="44">
        <v>2.6</v>
      </c>
      <c r="N142" s="44">
        <v>2.6</v>
      </c>
      <c r="O142" s="44">
        <v>2.6</v>
      </c>
      <c r="P142" s="44">
        <v>2.7</v>
      </c>
    </row>
    <row r="143" spans="1:16" x14ac:dyDescent="0.3">
      <c r="A143" s="3">
        <v>906</v>
      </c>
      <c r="B143" s="4" t="s">
        <v>139</v>
      </c>
      <c r="C143" s="44">
        <v>2.4</v>
      </c>
      <c r="D143" s="44">
        <v>2.5</v>
      </c>
      <c r="E143" s="44">
        <v>2.4</v>
      </c>
      <c r="F143" s="44">
        <v>2.5</v>
      </c>
      <c r="G143" s="44">
        <v>2.5</v>
      </c>
      <c r="H143" s="44">
        <v>2.5</v>
      </c>
      <c r="I143" s="44">
        <v>2.5</v>
      </c>
      <c r="J143" s="44">
        <v>2.5</v>
      </c>
      <c r="K143" s="44">
        <v>2.6</v>
      </c>
      <c r="L143" s="44">
        <v>2.7</v>
      </c>
      <c r="M143" s="44">
        <v>2.7</v>
      </c>
      <c r="N143" s="44">
        <v>2.7</v>
      </c>
      <c r="O143" s="44">
        <v>2.7</v>
      </c>
      <c r="P143" s="44">
        <v>2.7</v>
      </c>
    </row>
    <row r="144" spans="1:16" x14ac:dyDescent="0.3">
      <c r="A144" s="3">
        <v>911</v>
      </c>
      <c r="B144" s="4" t="s">
        <v>140</v>
      </c>
      <c r="C144" s="44">
        <v>2.2999999999999998</v>
      </c>
      <c r="D144" s="44">
        <v>2.4</v>
      </c>
      <c r="E144" s="44">
        <v>2.4</v>
      </c>
      <c r="F144" s="44">
        <v>2.2999999999999998</v>
      </c>
      <c r="G144" s="44">
        <v>2.2000000000000002</v>
      </c>
      <c r="H144" s="44">
        <v>2.2999999999999998</v>
      </c>
      <c r="I144" s="44">
        <v>2.2999999999999998</v>
      </c>
      <c r="J144" s="44">
        <v>2.2000000000000002</v>
      </c>
      <c r="K144" s="44">
        <v>2.2999999999999998</v>
      </c>
      <c r="L144" s="44">
        <v>2.4</v>
      </c>
      <c r="M144" s="44">
        <v>2.4</v>
      </c>
      <c r="N144" s="44">
        <v>2.4</v>
      </c>
      <c r="O144" s="44">
        <v>2.4</v>
      </c>
      <c r="P144" s="44">
        <v>2.4</v>
      </c>
    </row>
    <row r="145" spans="1:16" x14ac:dyDescent="0.3">
      <c r="A145" s="3">
        <v>912</v>
      </c>
      <c r="B145" s="6" t="s">
        <v>141</v>
      </c>
      <c r="C145" s="44">
        <v>2.2999999999999998</v>
      </c>
      <c r="D145" s="44">
        <v>2.5</v>
      </c>
      <c r="E145" s="44">
        <v>2.2999999999999998</v>
      </c>
      <c r="F145" s="44">
        <v>2.2999999999999998</v>
      </c>
      <c r="G145" s="44">
        <v>2.2999999999999998</v>
      </c>
      <c r="H145" s="44">
        <v>2.2000000000000002</v>
      </c>
      <c r="I145" s="44">
        <v>2.2999999999999998</v>
      </c>
      <c r="J145" s="44">
        <v>2.2000000000000002</v>
      </c>
      <c r="K145" s="44">
        <v>2.2999999999999998</v>
      </c>
      <c r="L145" s="44">
        <v>2.2999999999999998</v>
      </c>
      <c r="M145" s="44">
        <v>2.5</v>
      </c>
      <c r="N145" s="44">
        <v>2.4</v>
      </c>
      <c r="O145" s="44">
        <v>2.4</v>
      </c>
      <c r="P145" s="44">
        <v>2.5</v>
      </c>
    </row>
    <row r="146" spans="1:16" x14ac:dyDescent="0.3">
      <c r="A146" s="3">
        <v>914</v>
      </c>
      <c r="B146" s="4" t="s">
        <v>142</v>
      </c>
      <c r="C146" s="44">
        <v>2.4</v>
      </c>
      <c r="D146" s="44">
        <v>2.5</v>
      </c>
      <c r="E146" s="44">
        <v>2.5</v>
      </c>
      <c r="F146" s="44">
        <v>2.5</v>
      </c>
      <c r="G146" s="44">
        <v>2.5</v>
      </c>
      <c r="H146" s="44">
        <v>2.4</v>
      </c>
      <c r="I146" s="44">
        <v>2.5</v>
      </c>
      <c r="J146" s="44">
        <v>2.5</v>
      </c>
      <c r="K146" s="44">
        <v>2.6</v>
      </c>
      <c r="L146" s="44">
        <v>2.7</v>
      </c>
      <c r="M146" s="44">
        <v>2.7</v>
      </c>
      <c r="N146" s="44">
        <v>2.6</v>
      </c>
      <c r="O146" s="44">
        <v>2.6</v>
      </c>
      <c r="P146" s="44">
        <v>2.7</v>
      </c>
    </row>
    <row r="147" spans="1:16" x14ac:dyDescent="0.3">
      <c r="A147" s="3">
        <v>919</v>
      </c>
      <c r="B147" s="4" t="s">
        <v>143</v>
      </c>
      <c r="C147" s="44">
        <v>2.2000000000000002</v>
      </c>
      <c r="D147" s="44">
        <v>2.2999999999999998</v>
      </c>
      <c r="E147" s="44">
        <v>2.2999999999999998</v>
      </c>
      <c r="F147" s="44">
        <v>2.2000000000000002</v>
      </c>
      <c r="G147" s="44">
        <v>2.2000000000000002</v>
      </c>
      <c r="H147" s="44">
        <v>2.2000000000000002</v>
      </c>
      <c r="I147" s="44">
        <v>2.2999999999999998</v>
      </c>
      <c r="J147" s="44">
        <v>2.2999999999999998</v>
      </c>
      <c r="K147" s="44">
        <v>2.4</v>
      </c>
      <c r="L147" s="44">
        <v>2.4</v>
      </c>
      <c r="M147" s="44">
        <v>2.4</v>
      </c>
      <c r="N147" s="44">
        <v>2.2999999999999998</v>
      </c>
      <c r="O147" s="44">
        <v>2.4</v>
      </c>
      <c r="P147" s="44">
        <v>2.4</v>
      </c>
    </row>
    <row r="148" spans="1:16" x14ac:dyDescent="0.3">
      <c r="A148" s="3">
        <v>926</v>
      </c>
      <c r="B148" s="4" t="s">
        <v>144</v>
      </c>
      <c r="C148" s="44">
        <v>2.4</v>
      </c>
      <c r="D148" s="44">
        <v>2.6</v>
      </c>
      <c r="E148" s="44">
        <v>2.4</v>
      </c>
      <c r="F148" s="44">
        <v>2.5</v>
      </c>
      <c r="G148" s="44">
        <v>2.5</v>
      </c>
      <c r="H148" s="44">
        <v>2.4</v>
      </c>
      <c r="I148" s="44">
        <v>2.5</v>
      </c>
      <c r="J148" s="44">
        <v>2.4</v>
      </c>
      <c r="K148" s="44">
        <v>2.5</v>
      </c>
      <c r="L148" s="44">
        <v>2.6</v>
      </c>
      <c r="M148" s="44">
        <v>2.6</v>
      </c>
      <c r="N148" s="44">
        <v>2.7</v>
      </c>
      <c r="O148" s="44">
        <v>2.6</v>
      </c>
      <c r="P148" s="44">
        <v>2.6</v>
      </c>
    </row>
    <row r="149" spans="1:16" x14ac:dyDescent="0.3">
      <c r="A149" s="3">
        <v>928</v>
      </c>
      <c r="B149" s="4" t="s">
        <v>145</v>
      </c>
      <c r="C149" s="44">
        <v>2.4</v>
      </c>
      <c r="D149" s="44">
        <v>2.4</v>
      </c>
      <c r="E149" s="44">
        <v>2.2999999999999998</v>
      </c>
      <c r="F149" s="44">
        <v>2.2999999999999998</v>
      </c>
      <c r="G149" s="44">
        <v>2.2999999999999998</v>
      </c>
      <c r="H149" s="44">
        <v>2.2999999999999998</v>
      </c>
      <c r="I149" s="44">
        <v>2.2000000000000002</v>
      </c>
      <c r="J149" s="44">
        <v>2.2999999999999998</v>
      </c>
      <c r="K149" s="44">
        <v>2.2000000000000002</v>
      </c>
      <c r="L149" s="44">
        <v>2.4</v>
      </c>
      <c r="M149" s="44">
        <v>2.2999999999999998</v>
      </c>
      <c r="N149" s="44">
        <v>2.2999999999999998</v>
      </c>
      <c r="O149" s="44">
        <v>2.2999999999999998</v>
      </c>
      <c r="P149" s="44">
        <v>2.2999999999999998</v>
      </c>
    </row>
    <row r="150" spans="1:16" x14ac:dyDescent="0.3">
      <c r="A150" s="3">
        <v>929</v>
      </c>
      <c r="B150" s="4" t="s">
        <v>146</v>
      </c>
      <c r="C150" s="44">
        <v>2.4</v>
      </c>
      <c r="D150" s="44">
        <v>2.5</v>
      </c>
      <c r="E150" s="44">
        <v>2.4</v>
      </c>
      <c r="F150" s="44">
        <v>2.4</v>
      </c>
      <c r="G150" s="44">
        <v>2.4</v>
      </c>
      <c r="H150" s="44">
        <v>2.5</v>
      </c>
      <c r="I150" s="44">
        <v>2.6</v>
      </c>
      <c r="J150" s="44">
        <v>2.6</v>
      </c>
      <c r="K150" s="44">
        <v>2.5</v>
      </c>
      <c r="L150" s="44">
        <v>2.5</v>
      </c>
      <c r="M150" s="44">
        <v>2.4</v>
      </c>
      <c r="N150" s="44">
        <v>2.5</v>
      </c>
      <c r="O150" s="44">
        <v>2.6</v>
      </c>
      <c r="P150" s="44">
        <v>2.6</v>
      </c>
    </row>
    <row r="151" spans="1:16" x14ac:dyDescent="0.3">
      <c r="A151" s="3">
        <v>935</v>
      </c>
      <c r="B151" s="4" t="s">
        <v>147</v>
      </c>
      <c r="C151" s="44">
        <v>2.2000000000000002</v>
      </c>
      <c r="D151" s="44">
        <v>2.2999999999999998</v>
      </c>
      <c r="E151" s="44">
        <v>2.4</v>
      </c>
      <c r="F151" s="44">
        <v>2.5</v>
      </c>
      <c r="G151" s="44">
        <v>2.6</v>
      </c>
      <c r="H151" s="44">
        <v>2.6</v>
      </c>
      <c r="I151" s="44">
        <v>2.6</v>
      </c>
      <c r="J151" s="44">
        <v>2.4</v>
      </c>
      <c r="K151" s="44">
        <v>2.5</v>
      </c>
      <c r="L151" s="44">
        <v>2.5</v>
      </c>
      <c r="M151" s="44">
        <v>2.4</v>
      </c>
      <c r="N151" s="44">
        <v>2.6</v>
      </c>
      <c r="O151" s="44">
        <v>2.7</v>
      </c>
      <c r="P151" s="44">
        <v>2.5</v>
      </c>
    </row>
    <row r="152" spans="1:16" x14ac:dyDescent="0.3">
      <c r="A152" s="3">
        <v>937</v>
      </c>
      <c r="B152" s="6" t="s">
        <v>148</v>
      </c>
      <c r="C152" s="44">
        <v>2.4</v>
      </c>
      <c r="D152" s="44">
        <v>2.4</v>
      </c>
      <c r="E152" s="44">
        <v>2.4</v>
      </c>
      <c r="F152" s="44">
        <v>2.2999999999999998</v>
      </c>
      <c r="G152" s="44">
        <v>2.5</v>
      </c>
      <c r="H152" s="44">
        <v>2.4</v>
      </c>
      <c r="I152" s="44">
        <v>2.4</v>
      </c>
      <c r="J152" s="44">
        <v>2.4</v>
      </c>
      <c r="K152" s="44">
        <v>2.4</v>
      </c>
      <c r="L152" s="44">
        <v>2.4</v>
      </c>
      <c r="M152" s="44">
        <v>2.4</v>
      </c>
      <c r="N152" s="44">
        <v>2.6</v>
      </c>
      <c r="O152" s="44">
        <v>2.6</v>
      </c>
      <c r="P152" s="44">
        <v>2.6</v>
      </c>
    </row>
    <row r="153" spans="1:16" x14ac:dyDescent="0.3">
      <c r="A153" s="3">
        <v>938</v>
      </c>
      <c r="B153" s="4" t="s">
        <v>149</v>
      </c>
      <c r="C153" s="44">
        <v>2.4</v>
      </c>
      <c r="D153" s="44">
        <v>2.5</v>
      </c>
      <c r="E153" s="44">
        <v>2.4</v>
      </c>
      <c r="F153" s="44">
        <v>2.4</v>
      </c>
      <c r="G153" s="44">
        <v>2.2999999999999998</v>
      </c>
      <c r="H153" s="44">
        <v>2.4</v>
      </c>
      <c r="I153" s="44">
        <v>2.2999999999999998</v>
      </c>
      <c r="J153" s="44">
        <v>2.2999999999999998</v>
      </c>
      <c r="K153" s="44">
        <v>2.4</v>
      </c>
      <c r="L153" s="44">
        <v>2.4</v>
      </c>
      <c r="M153" s="44">
        <v>2.2999999999999998</v>
      </c>
      <c r="N153" s="44">
        <v>2.6</v>
      </c>
      <c r="O153" s="44">
        <v>2.4</v>
      </c>
      <c r="P153" s="44">
        <v>2.5</v>
      </c>
    </row>
    <row r="154" spans="1:16" x14ac:dyDescent="0.3">
      <c r="A154" s="3">
        <v>940</v>
      </c>
      <c r="B154" s="4" t="s">
        <v>150</v>
      </c>
      <c r="C154" s="44">
        <v>2.6</v>
      </c>
      <c r="D154" s="44">
        <v>2.8</v>
      </c>
      <c r="E154" s="44">
        <v>2.6</v>
      </c>
      <c r="F154" s="44">
        <v>2.8</v>
      </c>
      <c r="G154" s="44">
        <v>2.9</v>
      </c>
      <c r="H154" s="44">
        <v>2.8</v>
      </c>
      <c r="I154" s="44">
        <v>2.7</v>
      </c>
      <c r="J154" s="44">
        <v>2.8</v>
      </c>
      <c r="K154" s="44">
        <v>2.8</v>
      </c>
      <c r="L154" s="44">
        <v>2.7</v>
      </c>
      <c r="M154" s="44">
        <v>3</v>
      </c>
      <c r="N154" s="44">
        <v>2.9</v>
      </c>
      <c r="O154" s="44">
        <v>2.8</v>
      </c>
      <c r="P154" s="44">
        <v>3</v>
      </c>
    </row>
    <row r="155" spans="1:16" x14ac:dyDescent="0.3">
      <c r="A155" s="3">
        <v>941</v>
      </c>
      <c r="B155" s="4" t="s">
        <v>151</v>
      </c>
      <c r="C155" s="44">
        <v>2.5</v>
      </c>
      <c r="D155" s="44">
        <v>3.1</v>
      </c>
      <c r="E155" s="44">
        <v>2.6</v>
      </c>
      <c r="F155" s="44">
        <v>2.7</v>
      </c>
      <c r="G155" s="44">
        <v>2.8</v>
      </c>
      <c r="H155" s="44">
        <v>2.7</v>
      </c>
      <c r="I155" s="44">
        <v>2.6</v>
      </c>
      <c r="J155" s="44">
        <v>2.5</v>
      </c>
      <c r="K155" s="44">
        <v>2.5</v>
      </c>
      <c r="L155" s="44">
        <v>2.8</v>
      </c>
      <c r="M155" s="44">
        <v>2.8</v>
      </c>
      <c r="N155" s="44">
        <v>2.7</v>
      </c>
      <c r="O155" s="44">
        <v>2.7</v>
      </c>
      <c r="P155" s="44">
        <v>2.7</v>
      </c>
    </row>
    <row r="156" spans="1:16" x14ac:dyDescent="0.3">
      <c r="A156" s="3">
        <v>1001</v>
      </c>
      <c r="B156" s="4" t="s">
        <v>152</v>
      </c>
      <c r="C156" s="44">
        <v>2.5</v>
      </c>
      <c r="D156" s="44">
        <v>2.6</v>
      </c>
      <c r="E156" s="44">
        <v>2.6</v>
      </c>
      <c r="F156" s="44">
        <v>2.7</v>
      </c>
      <c r="G156" s="44">
        <v>2.7</v>
      </c>
      <c r="H156" s="44">
        <v>2.6</v>
      </c>
      <c r="I156" s="44">
        <v>2.6</v>
      </c>
      <c r="J156" s="44">
        <v>2.6</v>
      </c>
      <c r="K156" s="44">
        <v>2.7</v>
      </c>
      <c r="L156" s="44">
        <v>2.7</v>
      </c>
      <c r="M156" s="44">
        <v>2.7</v>
      </c>
      <c r="N156" s="44">
        <v>2.8</v>
      </c>
      <c r="O156" s="44">
        <v>2.8</v>
      </c>
      <c r="P156" s="44">
        <v>2.8</v>
      </c>
    </row>
    <row r="157" spans="1:16" x14ac:dyDescent="0.3">
      <c r="A157" s="3">
        <v>1002</v>
      </c>
      <c r="B157" s="4" t="s">
        <v>153</v>
      </c>
      <c r="C157" s="44">
        <v>2.5</v>
      </c>
      <c r="D157" s="44">
        <v>2.5</v>
      </c>
      <c r="E157" s="44">
        <v>2.4</v>
      </c>
      <c r="F157" s="44">
        <v>2.5</v>
      </c>
      <c r="G157" s="44">
        <v>2.5</v>
      </c>
      <c r="H157" s="44">
        <v>2.4</v>
      </c>
      <c r="I157" s="44">
        <v>2.5</v>
      </c>
      <c r="J157" s="44">
        <v>2.5</v>
      </c>
      <c r="K157" s="44">
        <v>2.6</v>
      </c>
      <c r="L157" s="44">
        <v>2.6</v>
      </c>
      <c r="M157" s="44">
        <v>2.7</v>
      </c>
      <c r="N157" s="44">
        <v>2.7</v>
      </c>
      <c r="O157" s="44">
        <v>2.7</v>
      </c>
      <c r="P157" s="44">
        <v>2.7</v>
      </c>
    </row>
    <row r="158" spans="1:16" x14ac:dyDescent="0.3">
      <c r="A158" s="3">
        <v>1003</v>
      </c>
      <c r="B158" s="4" t="s">
        <v>154</v>
      </c>
      <c r="C158" s="44">
        <v>2.4</v>
      </c>
      <c r="D158" s="44">
        <v>2.5</v>
      </c>
      <c r="E158" s="44">
        <v>2.4</v>
      </c>
      <c r="F158" s="44">
        <v>2.4</v>
      </c>
      <c r="G158" s="44">
        <v>2.4</v>
      </c>
      <c r="H158" s="44">
        <v>2.4</v>
      </c>
      <c r="I158" s="44">
        <v>2.4</v>
      </c>
      <c r="J158" s="44">
        <v>2.5</v>
      </c>
      <c r="K158" s="44">
        <v>2.4</v>
      </c>
      <c r="L158" s="44">
        <v>2.5</v>
      </c>
      <c r="M158" s="44">
        <v>2.6</v>
      </c>
      <c r="N158" s="44">
        <v>2.6</v>
      </c>
      <c r="O158" s="44">
        <v>2.5</v>
      </c>
      <c r="P158" s="44">
        <v>2.6</v>
      </c>
    </row>
    <row r="159" spans="1:16" x14ac:dyDescent="0.3">
      <c r="A159" s="3">
        <v>1004</v>
      </c>
      <c r="B159" s="4" t="s">
        <v>155</v>
      </c>
      <c r="C159" s="44">
        <v>2.4</v>
      </c>
      <c r="D159" s="44">
        <v>2.4</v>
      </c>
      <c r="E159" s="44">
        <v>2.4</v>
      </c>
      <c r="F159" s="44">
        <v>2.4</v>
      </c>
      <c r="G159" s="44">
        <v>2.5</v>
      </c>
      <c r="H159" s="44">
        <v>2.4</v>
      </c>
      <c r="I159" s="44">
        <v>2.4</v>
      </c>
      <c r="J159" s="44">
        <v>2.4</v>
      </c>
      <c r="K159" s="44">
        <v>2.4</v>
      </c>
      <c r="L159" s="44">
        <v>2.5</v>
      </c>
      <c r="M159" s="44">
        <v>2.6</v>
      </c>
      <c r="N159" s="44">
        <v>2.6</v>
      </c>
      <c r="O159" s="44">
        <v>2.5</v>
      </c>
      <c r="P159" s="44">
        <v>2.6</v>
      </c>
    </row>
    <row r="160" spans="1:16" x14ac:dyDescent="0.3">
      <c r="A160" s="3">
        <v>1014</v>
      </c>
      <c r="B160" s="4" t="s">
        <v>156</v>
      </c>
      <c r="C160" s="44">
        <v>2.2000000000000002</v>
      </c>
      <c r="D160" s="44">
        <v>2.2999999999999998</v>
      </c>
      <c r="E160" s="44">
        <v>2.2000000000000002</v>
      </c>
      <c r="F160" s="44">
        <v>2.2999999999999998</v>
      </c>
      <c r="G160" s="44">
        <v>2.2999999999999998</v>
      </c>
      <c r="H160" s="44">
        <v>2.2000000000000002</v>
      </c>
      <c r="I160" s="44">
        <v>2.2999999999999998</v>
      </c>
      <c r="J160" s="44">
        <v>2.2999999999999998</v>
      </c>
      <c r="K160" s="44">
        <v>2.2999999999999998</v>
      </c>
      <c r="L160" s="44">
        <v>2.2999999999999998</v>
      </c>
      <c r="M160" s="44">
        <v>2.4</v>
      </c>
      <c r="N160" s="44">
        <v>2.4</v>
      </c>
      <c r="O160" s="44">
        <v>2.4</v>
      </c>
      <c r="P160" s="44">
        <v>2.5</v>
      </c>
    </row>
    <row r="161" spans="1:16" x14ac:dyDescent="0.3">
      <c r="A161" s="3">
        <v>1017</v>
      </c>
      <c r="B161" s="4" t="s">
        <v>157</v>
      </c>
      <c r="C161" s="44">
        <v>2.2000000000000002</v>
      </c>
      <c r="D161" s="44">
        <v>2.2999999999999998</v>
      </c>
      <c r="E161" s="44">
        <v>2.2000000000000002</v>
      </c>
      <c r="F161" s="44">
        <v>2.2999999999999998</v>
      </c>
      <c r="G161" s="44">
        <v>2.2999999999999998</v>
      </c>
      <c r="H161" s="44">
        <v>2.2999999999999998</v>
      </c>
      <c r="I161" s="44">
        <v>2.2999999999999998</v>
      </c>
      <c r="J161" s="44">
        <v>2.2999999999999998</v>
      </c>
      <c r="K161" s="44">
        <v>2.2999999999999998</v>
      </c>
      <c r="L161" s="44">
        <v>2.2999999999999998</v>
      </c>
      <c r="M161" s="44">
        <v>2.4</v>
      </c>
      <c r="N161" s="44">
        <v>2.4</v>
      </c>
      <c r="O161" s="44">
        <v>2.5</v>
      </c>
      <c r="P161" s="44">
        <v>2.4</v>
      </c>
    </row>
    <row r="162" spans="1:16" x14ac:dyDescent="0.3">
      <c r="A162" s="3">
        <v>1018</v>
      </c>
      <c r="B162" s="4" t="s">
        <v>158</v>
      </c>
      <c r="C162" s="44">
        <v>2.4</v>
      </c>
      <c r="D162" s="44">
        <v>2.5</v>
      </c>
      <c r="E162" s="44">
        <v>2.4</v>
      </c>
      <c r="F162" s="44">
        <v>2.5</v>
      </c>
      <c r="G162" s="44">
        <v>2.5</v>
      </c>
      <c r="H162" s="44">
        <v>2.5</v>
      </c>
      <c r="I162" s="44">
        <v>2.5</v>
      </c>
      <c r="J162" s="44">
        <v>2.5</v>
      </c>
      <c r="K162" s="44">
        <v>2.5</v>
      </c>
      <c r="L162" s="44">
        <v>2.5</v>
      </c>
      <c r="M162" s="44">
        <v>2.6</v>
      </c>
      <c r="N162" s="44">
        <v>2.6</v>
      </c>
      <c r="O162" s="44">
        <v>2.6</v>
      </c>
      <c r="P162" s="44">
        <v>2.6</v>
      </c>
    </row>
    <row r="163" spans="1:16" x14ac:dyDescent="0.3">
      <c r="A163" s="3">
        <v>1021</v>
      </c>
      <c r="B163" s="4" t="s">
        <v>159</v>
      </c>
      <c r="C163" s="44">
        <v>2.4</v>
      </c>
      <c r="D163" s="44">
        <v>2.5</v>
      </c>
      <c r="E163" s="44">
        <v>2.2999999999999998</v>
      </c>
      <c r="F163" s="44">
        <v>2.2999999999999998</v>
      </c>
      <c r="G163" s="44">
        <v>2.4</v>
      </c>
      <c r="H163" s="44">
        <v>2.2999999999999998</v>
      </c>
      <c r="I163" s="44">
        <v>2.2000000000000002</v>
      </c>
      <c r="J163" s="44">
        <v>2.4</v>
      </c>
      <c r="K163" s="44">
        <v>2.2999999999999998</v>
      </c>
      <c r="L163" s="44">
        <v>2.5</v>
      </c>
      <c r="M163" s="44">
        <v>2.6</v>
      </c>
      <c r="N163" s="44">
        <v>2.6</v>
      </c>
      <c r="O163" s="44">
        <v>2.4</v>
      </c>
      <c r="P163" s="44">
        <v>2.5</v>
      </c>
    </row>
    <row r="164" spans="1:16" x14ac:dyDescent="0.3">
      <c r="A164" s="3">
        <v>1026</v>
      </c>
      <c r="B164" s="4" t="s">
        <v>160</v>
      </c>
      <c r="C164" s="44">
        <v>2.2999999999999998</v>
      </c>
      <c r="D164" s="44">
        <v>2.5</v>
      </c>
      <c r="E164" s="44">
        <v>2.4</v>
      </c>
      <c r="F164" s="44">
        <v>2.7</v>
      </c>
      <c r="G164" s="44">
        <v>2.6</v>
      </c>
      <c r="H164" s="44">
        <v>2.7</v>
      </c>
      <c r="I164" s="44">
        <v>2.6</v>
      </c>
      <c r="J164" s="44">
        <v>2.5</v>
      </c>
      <c r="K164" s="44">
        <v>2.6</v>
      </c>
      <c r="L164" s="44">
        <v>2.8</v>
      </c>
      <c r="M164" s="44">
        <v>2.9</v>
      </c>
      <c r="N164" s="44">
        <v>2.8</v>
      </c>
      <c r="O164" s="44">
        <v>2.9</v>
      </c>
      <c r="P164" s="44">
        <v>3</v>
      </c>
    </row>
    <row r="165" spans="1:16" x14ac:dyDescent="0.3">
      <c r="A165" s="3">
        <v>1027</v>
      </c>
      <c r="B165" s="4" t="s">
        <v>161</v>
      </c>
      <c r="C165" s="44">
        <v>2.2999999999999998</v>
      </c>
      <c r="D165" s="44">
        <v>2.4</v>
      </c>
      <c r="E165" s="44">
        <v>2.2000000000000002</v>
      </c>
      <c r="F165" s="44">
        <v>2.2999999999999998</v>
      </c>
      <c r="G165" s="44">
        <v>2.2000000000000002</v>
      </c>
      <c r="H165" s="44">
        <v>2.2999999999999998</v>
      </c>
      <c r="I165" s="44">
        <v>2.2999999999999998</v>
      </c>
      <c r="J165" s="44">
        <v>2.2999999999999998</v>
      </c>
      <c r="K165" s="44">
        <v>2.2999999999999998</v>
      </c>
      <c r="L165" s="44">
        <v>2.4</v>
      </c>
      <c r="M165" s="44">
        <v>2.4</v>
      </c>
      <c r="N165" s="44">
        <v>2.5</v>
      </c>
      <c r="O165" s="44">
        <v>2.4</v>
      </c>
      <c r="P165" s="44">
        <v>2.5</v>
      </c>
    </row>
    <row r="166" spans="1:16" x14ac:dyDescent="0.3">
      <c r="A166" s="3">
        <v>1029</v>
      </c>
      <c r="B166" s="4" t="s">
        <v>162</v>
      </c>
      <c r="C166" s="44">
        <v>2.4</v>
      </c>
      <c r="D166" s="44">
        <v>2.5</v>
      </c>
      <c r="E166" s="44">
        <v>2.5</v>
      </c>
      <c r="F166" s="44">
        <v>2.4</v>
      </c>
      <c r="G166" s="44">
        <v>2.4</v>
      </c>
      <c r="H166" s="44">
        <v>2.2999999999999998</v>
      </c>
      <c r="I166" s="44">
        <v>2.4</v>
      </c>
      <c r="J166" s="44">
        <v>2.5</v>
      </c>
      <c r="K166" s="44">
        <v>2.5</v>
      </c>
      <c r="L166" s="44">
        <v>2.5</v>
      </c>
      <c r="M166" s="44">
        <v>2.6</v>
      </c>
      <c r="N166" s="44">
        <v>2.6</v>
      </c>
      <c r="O166" s="44">
        <v>2.6</v>
      </c>
      <c r="P166" s="44">
        <v>2.6</v>
      </c>
    </row>
    <row r="167" spans="1:16" x14ac:dyDescent="0.3">
      <c r="A167" s="3">
        <v>1032</v>
      </c>
      <c r="B167" s="4" t="s">
        <v>163</v>
      </c>
      <c r="C167" s="44">
        <v>2.4</v>
      </c>
      <c r="D167" s="44">
        <v>2.6</v>
      </c>
      <c r="E167" s="44">
        <v>2.4</v>
      </c>
      <c r="F167" s="44">
        <v>2.5</v>
      </c>
      <c r="G167" s="44">
        <v>2.5</v>
      </c>
      <c r="H167" s="44">
        <v>2.4</v>
      </c>
      <c r="I167" s="44">
        <v>2.4</v>
      </c>
      <c r="J167" s="44">
        <v>2.4</v>
      </c>
      <c r="K167" s="44">
        <v>2.4</v>
      </c>
      <c r="L167" s="44">
        <v>2.4</v>
      </c>
      <c r="M167" s="44">
        <v>2.5</v>
      </c>
      <c r="N167" s="44">
        <v>2.6</v>
      </c>
      <c r="O167" s="44">
        <v>2.6</v>
      </c>
      <c r="P167" s="44">
        <v>2.6</v>
      </c>
    </row>
    <row r="168" spans="1:16" x14ac:dyDescent="0.3">
      <c r="A168" s="3">
        <v>1034</v>
      </c>
      <c r="B168" s="4" t="s">
        <v>164</v>
      </c>
      <c r="C168" s="44">
        <v>2.2000000000000002</v>
      </c>
      <c r="D168" s="44">
        <v>2.4</v>
      </c>
      <c r="E168" s="44">
        <v>2.2999999999999998</v>
      </c>
      <c r="F168" s="44">
        <v>2.5</v>
      </c>
      <c r="G168" s="44">
        <v>2.4</v>
      </c>
      <c r="H168" s="44">
        <v>2.6</v>
      </c>
      <c r="I168" s="44">
        <v>2.6</v>
      </c>
      <c r="J168" s="44">
        <v>2.5</v>
      </c>
      <c r="K168" s="44">
        <v>2.6</v>
      </c>
      <c r="L168" s="44">
        <v>2.8</v>
      </c>
      <c r="M168" s="44">
        <v>2.5</v>
      </c>
      <c r="N168" s="44">
        <v>2.7</v>
      </c>
      <c r="O168" s="44">
        <v>2.5</v>
      </c>
      <c r="P168" s="44">
        <v>2.6</v>
      </c>
    </row>
    <row r="169" spans="1:16" x14ac:dyDescent="0.3">
      <c r="A169" s="3">
        <v>1037</v>
      </c>
      <c r="B169" s="4" t="s">
        <v>165</v>
      </c>
      <c r="C169" s="44">
        <v>2.4</v>
      </c>
      <c r="D169" s="44">
        <v>2.5</v>
      </c>
      <c r="E169" s="44">
        <v>2.4</v>
      </c>
      <c r="F169" s="44">
        <v>2.5</v>
      </c>
      <c r="G169" s="44">
        <v>2.5</v>
      </c>
      <c r="H169" s="44">
        <v>2.2999999999999998</v>
      </c>
      <c r="I169" s="44">
        <v>2.4</v>
      </c>
      <c r="J169" s="44">
        <v>2.4</v>
      </c>
      <c r="K169" s="44">
        <v>2.4</v>
      </c>
      <c r="L169" s="44">
        <v>2.4</v>
      </c>
      <c r="M169" s="44">
        <v>2.5</v>
      </c>
      <c r="N169" s="44">
        <v>2.5</v>
      </c>
      <c r="O169" s="44">
        <v>2.4</v>
      </c>
      <c r="P169" s="44">
        <v>2.6</v>
      </c>
    </row>
    <row r="170" spans="1:16" x14ac:dyDescent="0.3">
      <c r="A170" s="3">
        <v>1046</v>
      </c>
      <c r="B170" s="4" t="s">
        <v>166</v>
      </c>
      <c r="C170" s="44">
        <v>2.7</v>
      </c>
      <c r="D170" s="44">
        <v>2.8</v>
      </c>
      <c r="E170" s="44">
        <v>2.7</v>
      </c>
      <c r="F170" s="44">
        <v>2.6</v>
      </c>
      <c r="G170" s="44">
        <v>2.5</v>
      </c>
      <c r="H170" s="44">
        <v>2.7</v>
      </c>
      <c r="I170" s="44">
        <v>2.6</v>
      </c>
      <c r="J170" s="44">
        <v>2.5</v>
      </c>
      <c r="K170" s="44">
        <v>2.4</v>
      </c>
      <c r="L170" s="44">
        <v>2.5</v>
      </c>
      <c r="M170" s="44">
        <v>2.7</v>
      </c>
      <c r="N170" s="44">
        <v>2.6</v>
      </c>
      <c r="O170" s="44">
        <v>2.6</v>
      </c>
      <c r="P170" s="44">
        <v>2.6</v>
      </c>
    </row>
    <row r="171" spans="1:16" x14ac:dyDescent="0.3">
      <c r="A171" s="3">
        <v>1101</v>
      </c>
      <c r="B171" s="4" t="s">
        <v>167</v>
      </c>
      <c r="C171" s="44">
        <v>2.2999999999999998</v>
      </c>
      <c r="D171" s="44">
        <v>2.5</v>
      </c>
      <c r="E171" s="44">
        <v>2.4</v>
      </c>
      <c r="F171" s="44">
        <v>2.4</v>
      </c>
      <c r="G171" s="44">
        <v>2.4</v>
      </c>
      <c r="H171" s="44">
        <v>2.4</v>
      </c>
      <c r="I171" s="44">
        <v>2.4</v>
      </c>
      <c r="J171" s="44">
        <v>2.4</v>
      </c>
      <c r="K171" s="44">
        <v>2.4</v>
      </c>
      <c r="L171" s="44">
        <v>2.5</v>
      </c>
      <c r="M171" s="44">
        <v>2.5</v>
      </c>
      <c r="N171" s="44">
        <v>2.5</v>
      </c>
      <c r="O171" s="44">
        <v>2.5</v>
      </c>
      <c r="P171" s="44">
        <v>2.5</v>
      </c>
    </row>
    <row r="172" spans="1:16" x14ac:dyDescent="0.3">
      <c r="A172" s="3">
        <v>1102</v>
      </c>
      <c r="B172" s="4" t="s">
        <v>168</v>
      </c>
      <c r="C172" s="44">
        <v>2.6</v>
      </c>
      <c r="D172" s="44">
        <v>2.7</v>
      </c>
      <c r="E172" s="44">
        <v>2.6</v>
      </c>
      <c r="F172" s="44">
        <v>2.7</v>
      </c>
      <c r="G172" s="44">
        <v>2.7</v>
      </c>
      <c r="H172" s="44">
        <v>2.7</v>
      </c>
      <c r="I172" s="44">
        <v>2.7</v>
      </c>
      <c r="J172" s="44">
        <v>2.7</v>
      </c>
      <c r="K172" s="44">
        <v>2.8</v>
      </c>
      <c r="L172" s="44">
        <v>2.8</v>
      </c>
      <c r="M172" s="44">
        <v>2.8</v>
      </c>
      <c r="N172" s="44">
        <v>2.9</v>
      </c>
      <c r="O172" s="44">
        <v>2.8</v>
      </c>
      <c r="P172" s="44">
        <v>2.8</v>
      </c>
    </row>
    <row r="173" spans="1:16" x14ac:dyDescent="0.3">
      <c r="A173" s="3">
        <v>1103</v>
      </c>
      <c r="B173" s="4" t="s">
        <v>169</v>
      </c>
      <c r="C173" s="44">
        <v>2.9</v>
      </c>
      <c r="D173" s="44">
        <v>3.1</v>
      </c>
      <c r="E173" s="44">
        <v>3.1</v>
      </c>
      <c r="F173" s="44">
        <v>3.2</v>
      </c>
      <c r="G173" s="44">
        <v>3.2</v>
      </c>
      <c r="H173" s="44">
        <v>3.1</v>
      </c>
      <c r="I173" s="44">
        <v>3.2</v>
      </c>
      <c r="J173" s="44">
        <v>3.2</v>
      </c>
      <c r="K173" s="44">
        <v>3.3</v>
      </c>
      <c r="L173" s="44">
        <v>3.3</v>
      </c>
      <c r="M173" s="44">
        <v>3.4</v>
      </c>
      <c r="N173" s="44">
        <v>3.4</v>
      </c>
      <c r="O173" s="44">
        <v>3.3</v>
      </c>
      <c r="P173" s="44">
        <v>3.3</v>
      </c>
    </row>
    <row r="174" spans="1:16" x14ac:dyDescent="0.3">
      <c r="A174" s="3">
        <v>1106</v>
      </c>
      <c r="B174" s="4" t="s">
        <v>170</v>
      </c>
      <c r="C174" s="44">
        <v>2.6</v>
      </c>
      <c r="D174" s="44">
        <v>2.7</v>
      </c>
      <c r="E174" s="44">
        <v>2.7</v>
      </c>
      <c r="F174" s="44">
        <v>2.7</v>
      </c>
      <c r="G174" s="44">
        <v>2.7</v>
      </c>
      <c r="H174" s="44">
        <v>2.7</v>
      </c>
      <c r="I174" s="44">
        <v>2.7</v>
      </c>
      <c r="J174" s="44">
        <v>2.7</v>
      </c>
      <c r="K174" s="44">
        <v>2.8</v>
      </c>
      <c r="L174" s="44">
        <v>2.8</v>
      </c>
      <c r="M174" s="44">
        <v>2.9</v>
      </c>
      <c r="N174" s="44">
        <v>2.9</v>
      </c>
      <c r="O174" s="44">
        <v>2.9</v>
      </c>
      <c r="P174" s="44">
        <v>2.9</v>
      </c>
    </row>
    <row r="175" spans="1:16" x14ac:dyDescent="0.3">
      <c r="A175" s="3">
        <v>1111</v>
      </c>
      <c r="B175" s="4" t="s">
        <v>171</v>
      </c>
      <c r="C175" s="44">
        <v>2.4</v>
      </c>
      <c r="D175" s="44">
        <v>2.5</v>
      </c>
      <c r="E175" s="44">
        <v>2.4</v>
      </c>
      <c r="F175" s="44">
        <v>2.4</v>
      </c>
      <c r="G175" s="44">
        <v>2.2999999999999998</v>
      </c>
      <c r="H175" s="44">
        <v>2.4</v>
      </c>
      <c r="I175" s="44">
        <v>2.2999999999999998</v>
      </c>
      <c r="J175" s="44">
        <v>2.4</v>
      </c>
      <c r="K175" s="44">
        <v>2.4</v>
      </c>
      <c r="L175" s="44">
        <v>2.4</v>
      </c>
      <c r="M175" s="44">
        <v>2.4</v>
      </c>
      <c r="N175" s="44">
        <v>2.5</v>
      </c>
      <c r="O175" s="44">
        <v>2.4</v>
      </c>
      <c r="P175" s="44">
        <v>2.5</v>
      </c>
    </row>
    <row r="176" spans="1:16" x14ac:dyDescent="0.3">
      <c r="A176" s="3">
        <v>1112</v>
      </c>
      <c r="B176" s="4" t="s">
        <v>172</v>
      </c>
      <c r="C176" s="44">
        <v>2.2000000000000002</v>
      </c>
      <c r="D176" s="44">
        <v>2.2999999999999998</v>
      </c>
      <c r="E176" s="44">
        <v>2.2999999999999998</v>
      </c>
      <c r="F176" s="44">
        <v>2.2999999999999998</v>
      </c>
      <c r="G176" s="44">
        <v>2.2000000000000002</v>
      </c>
      <c r="H176" s="44">
        <v>2.2999999999999998</v>
      </c>
      <c r="I176" s="44">
        <v>2.2999999999999998</v>
      </c>
      <c r="J176" s="44">
        <v>2.2999999999999998</v>
      </c>
      <c r="K176" s="44">
        <v>2.2999999999999998</v>
      </c>
      <c r="L176" s="44">
        <v>2.4</v>
      </c>
      <c r="M176" s="44">
        <v>2.5</v>
      </c>
      <c r="N176" s="44">
        <v>2.4</v>
      </c>
      <c r="O176" s="44">
        <v>2.5</v>
      </c>
      <c r="P176" s="44">
        <v>2.5</v>
      </c>
    </row>
    <row r="177" spans="1:16" x14ac:dyDescent="0.3">
      <c r="A177" s="3">
        <v>1114</v>
      </c>
      <c r="B177" s="4" t="s">
        <v>173</v>
      </c>
      <c r="C177" s="44">
        <v>2.4</v>
      </c>
      <c r="D177" s="44">
        <v>2.4</v>
      </c>
      <c r="E177" s="44">
        <v>2.4</v>
      </c>
      <c r="F177" s="44">
        <v>2.4</v>
      </c>
      <c r="G177" s="44">
        <v>2.5</v>
      </c>
      <c r="H177" s="44">
        <v>2.4</v>
      </c>
      <c r="I177" s="44">
        <v>2.4</v>
      </c>
      <c r="J177" s="44">
        <v>2.4</v>
      </c>
      <c r="K177" s="44">
        <v>2.2999999999999998</v>
      </c>
      <c r="L177" s="44">
        <v>2.2999999999999998</v>
      </c>
      <c r="M177" s="44">
        <v>2.4</v>
      </c>
      <c r="N177" s="44">
        <v>2.4</v>
      </c>
      <c r="O177" s="44">
        <v>2.4</v>
      </c>
      <c r="P177" s="44">
        <v>2.4</v>
      </c>
    </row>
    <row r="178" spans="1:16" x14ac:dyDescent="0.3">
      <c r="A178" s="3">
        <v>1119</v>
      </c>
      <c r="B178" s="4" t="s">
        <v>174</v>
      </c>
      <c r="C178" s="44">
        <v>2.2999999999999998</v>
      </c>
      <c r="D178" s="44">
        <v>2.5</v>
      </c>
      <c r="E178" s="44">
        <v>2.2999999999999998</v>
      </c>
      <c r="F178" s="44">
        <v>2.4</v>
      </c>
      <c r="G178" s="44">
        <v>2.2999999999999998</v>
      </c>
      <c r="H178" s="44">
        <v>2.2999999999999998</v>
      </c>
      <c r="I178" s="44">
        <v>2.4</v>
      </c>
      <c r="J178" s="44">
        <v>2.2999999999999998</v>
      </c>
      <c r="K178" s="44">
        <v>2.4</v>
      </c>
      <c r="L178" s="44">
        <v>2.5</v>
      </c>
      <c r="M178" s="44">
        <v>2.5</v>
      </c>
      <c r="N178" s="44">
        <v>2.5</v>
      </c>
      <c r="O178" s="44">
        <v>2.4</v>
      </c>
      <c r="P178" s="44">
        <v>2.4</v>
      </c>
    </row>
    <row r="179" spans="1:16" x14ac:dyDescent="0.3">
      <c r="A179" s="3">
        <v>1120</v>
      </c>
      <c r="B179" s="4" t="s">
        <v>175</v>
      </c>
      <c r="C179" s="44">
        <v>2.4</v>
      </c>
      <c r="D179" s="44">
        <v>2.5</v>
      </c>
      <c r="E179" s="44">
        <v>2.4</v>
      </c>
      <c r="F179" s="44">
        <v>2.4</v>
      </c>
      <c r="G179" s="44">
        <v>2.4</v>
      </c>
      <c r="H179" s="44">
        <v>2.2999999999999998</v>
      </c>
      <c r="I179" s="44">
        <v>2.4</v>
      </c>
      <c r="J179" s="44">
        <v>2.5</v>
      </c>
      <c r="K179" s="44">
        <v>2.4</v>
      </c>
      <c r="L179" s="44">
        <v>2.5</v>
      </c>
      <c r="M179" s="44">
        <v>2.6</v>
      </c>
      <c r="N179" s="44">
        <v>2.6</v>
      </c>
      <c r="O179" s="44">
        <v>2.6</v>
      </c>
      <c r="P179" s="44">
        <v>2.5</v>
      </c>
    </row>
    <row r="180" spans="1:16" x14ac:dyDescent="0.3">
      <c r="A180" s="3">
        <v>1121</v>
      </c>
      <c r="B180" s="4" t="s">
        <v>176</v>
      </c>
      <c r="C180" s="44">
        <v>2.5</v>
      </c>
      <c r="D180" s="44">
        <v>2.6</v>
      </c>
      <c r="E180" s="44">
        <v>2.4</v>
      </c>
      <c r="F180" s="44">
        <v>2.4</v>
      </c>
      <c r="G180" s="44">
        <v>2.4</v>
      </c>
      <c r="H180" s="44">
        <v>2.4</v>
      </c>
      <c r="I180" s="44">
        <v>2.4</v>
      </c>
      <c r="J180" s="44">
        <v>2.4</v>
      </c>
      <c r="K180" s="44">
        <v>2.5</v>
      </c>
      <c r="L180" s="44">
        <v>2.5</v>
      </c>
      <c r="M180" s="44">
        <v>2.6</v>
      </c>
      <c r="N180" s="44">
        <v>2.6</v>
      </c>
      <c r="O180" s="44">
        <v>2.6</v>
      </c>
      <c r="P180" s="44">
        <v>2.6</v>
      </c>
    </row>
    <row r="181" spans="1:16" x14ac:dyDescent="0.3">
      <c r="A181" s="3">
        <v>1122</v>
      </c>
      <c r="B181" s="4" t="s">
        <v>177</v>
      </c>
      <c r="C181" s="44">
        <v>2.2999999999999998</v>
      </c>
      <c r="D181" s="44">
        <v>2.4</v>
      </c>
      <c r="E181" s="44">
        <v>2.2999999999999998</v>
      </c>
      <c r="F181" s="44">
        <v>2.2999999999999998</v>
      </c>
      <c r="G181" s="44">
        <v>2.2999999999999998</v>
      </c>
      <c r="H181" s="44">
        <v>2.2999999999999998</v>
      </c>
      <c r="I181" s="44">
        <v>2.2999999999999998</v>
      </c>
      <c r="J181" s="44">
        <v>2.2999999999999998</v>
      </c>
      <c r="K181" s="44">
        <v>2.2999999999999998</v>
      </c>
      <c r="L181" s="44">
        <v>2.4</v>
      </c>
      <c r="M181" s="44">
        <v>2.5</v>
      </c>
      <c r="N181" s="44">
        <v>2.4</v>
      </c>
      <c r="O181" s="44">
        <v>2.4</v>
      </c>
      <c r="P181" s="44">
        <v>2.4</v>
      </c>
    </row>
    <row r="182" spans="1:16" x14ac:dyDescent="0.3">
      <c r="A182" s="3">
        <v>1124</v>
      </c>
      <c r="B182" s="4" t="s">
        <v>178</v>
      </c>
      <c r="C182" s="44">
        <v>2.7</v>
      </c>
      <c r="D182" s="44">
        <v>2.9</v>
      </c>
      <c r="E182" s="44">
        <v>2.9</v>
      </c>
      <c r="F182" s="44">
        <v>3</v>
      </c>
      <c r="G182" s="44">
        <v>2.9</v>
      </c>
      <c r="H182" s="44">
        <v>2.8</v>
      </c>
      <c r="I182" s="44">
        <v>2.9</v>
      </c>
      <c r="J182" s="44">
        <v>2.9</v>
      </c>
      <c r="K182" s="44">
        <v>2.9</v>
      </c>
      <c r="L182" s="44">
        <v>3</v>
      </c>
      <c r="M182" s="44">
        <v>3</v>
      </c>
      <c r="N182" s="44">
        <v>3.1</v>
      </c>
      <c r="O182" s="44">
        <v>3</v>
      </c>
      <c r="P182" s="44">
        <v>3</v>
      </c>
    </row>
    <row r="183" spans="1:16" x14ac:dyDescent="0.3">
      <c r="A183" s="3">
        <v>1127</v>
      </c>
      <c r="B183" s="4" t="s">
        <v>179</v>
      </c>
      <c r="C183" s="44">
        <v>2.5</v>
      </c>
      <c r="D183" s="44">
        <v>2.6</v>
      </c>
      <c r="E183" s="44">
        <v>2.5</v>
      </c>
      <c r="F183" s="44">
        <v>2.7</v>
      </c>
      <c r="G183" s="44">
        <v>2.6</v>
      </c>
      <c r="H183" s="44">
        <v>2.5</v>
      </c>
      <c r="I183" s="44">
        <v>2.5</v>
      </c>
      <c r="J183" s="44">
        <v>2.5</v>
      </c>
      <c r="K183" s="44">
        <v>2.7</v>
      </c>
      <c r="L183" s="44">
        <v>2.8</v>
      </c>
      <c r="M183" s="44">
        <v>2.8</v>
      </c>
      <c r="N183" s="44">
        <v>2.9</v>
      </c>
      <c r="O183" s="44">
        <v>2.8</v>
      </c>
      <c r="P183" s="44">
        <v>2.9</v>
      </c>
    </row>
    <row r="184" spans="1:16" x14ac:dyDescent="0.3">
      <c r="A184" s="3">
        <v>1129</v>
      </c>
      <c r="B184" s="4" t="s">
        <v>180</v>
      </c>
      <c r="C184" s="44">
        <v>2.2000000000000002</v>
      </c>
      <c r="D184" s="44">
        <v>2.5</v>
      </c>
      <c r="E184" s="44">
        <v>2.4</v>
      </c>
      <c r="F184" s="44">
        <v>2.2999999999999998</v>
      </c>
      <c r="G184" s="44">
        <v>2.2000000000000002</v>
      </c>
      <c r="H184" s="44">
        <v>2.2999999999999998</v>
      </c>
      <c r="I184" s="44">
        <v>2.2000000000000002</v>
      </c>
      <c r="J184" s="44">
        <v>2.4</v>
      </c>
      <c r="K184" s="44">
        <v>2.5</v>
      </c>
      <c r="L184" s="44">
        <v>2.5</v>
      </c>
      <c r="M184" s="44">
        <v>2.5</v>
      </c>
      <c r="N184" s="44">
        <v>2.7</v>
      </c>
      <c r="O184" s="44">
        <v>2.8</v>
      </c>
      <c r="P184" s="44">
        <v>2.6</v>
      </c>
    </row>
    <row r="185" spans="1:16" x14ac:dyDescent="0.3">
      <c r="A185" s="3">
        <v>1130</v>
      </c>
      <c r="B185" s="4" t="s">
        <v>181</v>
      </c>
      <c r="C185" s="44">
        <v>2.4</v>
      </c>
      <c r="D185" s="44">
        <v>2.6</v>
      </c>
      <c r="E185" s="44">
        <v>2.4</v>
      </c>
      <c r="F185" s="44">
        <v>2.5</v>
      </c>
      <c r="G185" s="44">
        <v>2.5</v>
      </c>
      <c r="H185" s="44">
        <v>2.4</v>
      </c>
      <c r="I185" s="44">
        <v>2.4</v>
      </c>
      <c r="J185" s="44">
        <v>2.5</v>
      </c>
      <c r="K185" s="44">
        <v>2.5</v>
      </c>
      <c r="L185" s="44">
        <v>2.6</v>
      </c>
      <c r="M185" s="44">
        <v>2.6</v>
      </c>
      <c r="N185" s="44">
        <v>2.7</v>
      </c>
      <c r="O185" s="44">
        <v>2.6</v>
      </c>
      <c r="P185" s="44">
        <v>2.6</v>
      </c>
    </row>
    <row r="186" spans="1:16" x14ac:dyDescent="0.3">
      <c r="A186" s="3">
        <v>1133</v>
      </c>
      <c r="B186" s="4" t="s">
        <v>182</v>
      </c>
      <c r="C186" s="44">
        <v>2.6</v>
      </c>
      <c r="D186" s="44">
        <v>2.8</v>
      </c>
      <c r="E186" s="44">
        <v>2.5</v>
      </c>
      <c r="F186" s="44">
        <v>2.5</v>
      </c>
      <c r="G186" s="44">
        <v>2.6</v>
      </c>
      <c r="H186" s="44">
        <v>2.6</v>
      </c>
      <c r="I186" s="44">
        <v>2.8</v>
      </c>
      <c r="J186" s="44">
        <v>2.6</v>
      </c>
      <c r="K186" s="44">
        <v>2.5</v>
      </c>
      <c r="L186" s="44">
        <v>2.6</v>
      </c>
      <c r="M186" s="44">
        <v>2.7</v>
      </c>
      <c r="N186" s="44">
        <v>2.8</v>
      </c>
      <c r="O186" s="44">
        <v>2.7</v>
      </c>
      <c r="P186" s="44">
        <v>2.7</v>
      </c>
    </row>
    <row r="187" spans="1:16" x14ac:dyDescent="0.3">
      <c r="A187" s="3">
        <v>1134</v>
      </c>
      <c r="B187" s="4" t="s">
        <v>183</v>
      </c>
      <c r="C187" s="44">
        <v>2.4</v>
      </c>
      <c r="D187" s="44">
        <v>2.5</v>
      </c>
      <c r="E187" s="44">
        <v>2.5</v>
      </c>
      <c r="F187" s="44">
        <v>2.4</v>
      </c>
      <c r="G187" s="44">
        <v>2.4</v>
      </c>
      <c r="H187" s="44">
        <v>2.4</v>
      </c>
      <c r="I187" s="44">
        <v>2.2999999999999998</v>
      </c>
      <c r="J187" s="44">
        <v>2.4</v>
      </c>
      <c r="K187" s="44">
        <v>2.5</v>
      </c>
      <c r="L187" s="44">
        <v>2.4</v>
      </c>
      <c r="M187" s="44">
        <v>2.5</v>
      </c>
      <c r="N187" s="44">
        <v>2.6</v>
      </c>
      <c r="O187" s="44">
        <v>2.4</v>
      </c>
      <c r="P187" s="44">
        <v>2.6</v>
      </c>
    </row>
    <row r="188" spans="1:16" x14ac:dyDescent="0.3">
      <c r="A188" s="3">
        <v>1135</v>
      </c>
      <c r="B188" s="4" t="s">
        <v>184</v>
      </c>
      <c r="C188" s="44">
        <v>2.2000000000000002</v>
      </c>
      <c r="D188" s="44">
        <v>2.4</v>
      </c>
      <c r="E188" s="44">
        <v>2.2999999999999998</v>
      </c>
      <c r="F188" s="44">
        <v>2.2999999999999998</v>
      </c>
      <c r="G188" s="44">
        <v>2.2999999999999998</v>
      </c>
      <c r="H188" s="44">
        <v>2.2999999999999998</v>
      </c>
      <c r="I188" s="44">
        <v>2.4</v>
      </c>
      <c r="J188" s="44">
        <v>2.4</v>
      </c>
      <c r="K188" s="44">
        <v>2.4</v>
      </c>
      <c r="L188" s="44">
        <v>2.5</v>
      </c>
      <c r="M188" s="44">
        <v>2.5</v>
      </c>
      <c r="N188" s="44">
        <v>2.6</v>
      </c>
      <c r="O188" s="44">
        <v>2.6</v>
      </c>
      <c r="P188" s="44">
        <v>2.5</v>
      </c>
    </row>
    <row r="189" spans="1:16" x14ac:dyDescent="0.3">
      <c r="A189" s="3">
        <v>1141</v>
      </c>
      <c r="B189" s="4" t="s">
        <v>185</v>
      </c>
      <c r="C189" s="44">
        <v>2.6</v>
      </c>
      <c r="D189" s="44">
        <v>2.8</v>
      </c>
      <c r="E189" s="44">
        <v>2.6</v>
      </c>
      <c r="F189" s="44">
        <v>2.7</v>
      </c>
      <c r="G189" s="44">
        <v>2.9</v>
      </c>
      <c r="H189" s="44">
        <v>2.8</v>
      </c>
      <c r="I189" s="44">
        <v>2.8</v>
      </c>
      <c r="J189" s="44">
        <v>2.8</v>
      </c>
      <c r="K189" s="44">
        <v>2.8</v>
      </c>
      <c r="L189" s="44">
        <v>2.9</v>
      </c>
      <c r="M189" s="44">
        <v>2.8</v>
      </c>
      <c r="N189" s="44">
        <v>2.9</v>
      </c>
      <c r="O189" s="44">
        <v>2.8</v>
      </c>
      <c r="P189" s="44">
        <v>2.8</v>
      </c>
    </row>
    <row r="190" spans="1:16" x14ac:dyDescent="0.3">
      <c r="A190" s="3">
        <v>1142</v>
      </c>
      <c r="B190" s="4" t="s">
        <v>186</v>
      </c>
      <c r="C190" s="44">
        <v>2.6</v>
      </c>
      <c r="D190" s="44">
        <v>2.8</v>
      </c>
      <c r="E190" s="44">
        <v>2.6</v>
      </c>
      <c r="F190" s="44">
        <v>2.6</v>
      </c>
      <c r="G190" s="44">
        <v>2.6</v>
      </c>
      <c r="H190" s="44">
        <v>2.7</v>
      </c>
      <c r="I190" s="44">
        <v>2.6</v>
      </c>
      <c r="J190" s="44">
        <v>2.7</v>
      </c>
      <c r="K190" s="44">
        <v>2.6</v>
      </c>
      <c r="L190" s="44">
        <v>2.7</v>
      </c>
      <c r="M190" s="44">
        <v>2.7</v>
      </c>
      <c r="N190" s="44">
        <v>2.7</v>
      </c>
      <c r="O190" s="44">
        <v>2.7</v>
      </c>
      <c r="P190" s="44">
        <v>2.7</v>
      </c>
    </row>
    <row r="191" spans="1:16" x14ac:dyDescent="0.3">
      <c r="A191" s="3">
        <v>1144</v>
      </c>
      <c r="B191" s="4" t="s">
        <v>187</v>
      </c>
      <c r="C191" s="44">
        <v>2.2999999999999998</v>
      </c>
      <c r="D191" s="44">
        <v>2.6</v>
      </c>
      <c r="E191" s="44">
        <v>2.5</v>
      </c>
      <c r="F191" s="44">
        <v>2.2999999999999998</v>
      </c>
      <c r="G191" s="44">
        <v>2.2999999999999998</v>
      </c>
      <c r="H191" s="44">
        <v>2.2999999999999998</v>
      </c>
      <c r="I191" s="44">
        <v>2.4</v>
      </c>
      <c r="J191" s="44">
        <v>2.2999999999999998</v>
      </c>
      <c r="K191" s="44">
        <v>2.6</v>
      </c>
      <c r="L191" s="44">
        <v>2.2999999999999998</v>
      </c>
      <c r="M191" s="44">
        <v>2.5</v>
      </c>
      <c r="N191" s="44">
        <v>2.4</v>
      </c>
      <c r="O191" s="44">
        <v>2.4</v>
      </c>
      <c r="P191" s="44">
        <v>2.5</v>
      </c>
    </row>
    <row r="192" spans="1:16" x14ac:dyDescent="0.3">
      <c r="A192" s="3">
        <v>1145</v>
      </c>
      <c r="B192" s="4" t="s">
        <v>188</v>
      </c>
      <c r="C192" s="44">
        <v>2.2999999999999998</v>
      </c>
      <c r="D192" s="44">
        <v>2.7</v>
      </c>
      <c r="E192" s="44">
        <v>2.7</v>
      </c>
      <c r="F192" s="44">
        <v>2.7</v>
      </c>
      <c r="G192" s="44">
        <v>2.5</v>
      </c>
      <c r="H192" s="44">
        <v>2.5</v>
      </c>
      <c r="I192" s="44">
        <v>2.6</v>
      </c>
      <c r="J192" s="44">
        <v>2.5</v>
      </c>
      <c r="K192" s="44">
        <v>2.7</v>
      </c>
      <c r="L192" s="44">
        <v>2.6</v>
      </c>
      <c r="M192" s="44">
        <v>2.8</v>
      </c>
      <c r="N192" s="44">
        <v>2.6</v>
      </c>
      <c r="O192" s="44">
        <v>2.4</v>
      </c>
      <c r="P192" s="44">
        <v>2.5</v>
      </c>
    </row>
    <row r="193" spans="1:16" x14ac:dyDescent="0.3">
      <c r="A193" s="3">
        <v>1146</v>
      </c>
      <c r="B193" s="4" t="s">
        <v>189</v>
      </c>
      <c r="C193" s="44">
        <v>2.2999999999999998</v>
      </c>
      <c r="D193" s="44">
        <v>2.4</v>
      </c>
      <c r="E193" s="44">
        <v>2.2999999999999998</v>
      </c>
      <c r="F193" s="44">
        <v>2.2999999999999998</v>
      </c>
      <c r="G193" s="44">
        <v>2.2999999999999998</v>
      </c>
      <c r="H193" s="44">
        <v>2.2999999999999998</v>
      </c>
      <c r="I193" s="44">
        <v>2.4</v>
      </c>
      <c r="J193" s="44">
        <v>2.2999999999999998</v>
      </c>
      <c r="K193" s="44">
        <v>2.2999999999999998</v>
      </c>
      <c r="L193" s="44">
        <v>2.4</v>
      </c>
      <c r="M193" s="44">
        <v>2.4</v>
      </c>
      <c r="N193" s="44">
        <v>2.5</v>
      </c>
      <c r="O193" s="44">
        <v>2.5</v>
      </c>
      <c r="P193" s="44">
        <v>2.5</v>
      </c>
    </row>
    <row r="194" spans="1:16" x14ac:dyDescent="0.3">
      <c r="A194" s="3">
        <v>1149</v>
      </c>
      <c r="B194" s="4" t="s">
        <v>190</v>
      </c>
      <c r="C194" s="44">
        <v>2.4</v>
      </c>
      <c r="D194" s="44">
        <v>2.5</v>
      </c>
      <c r="E194" s="44">
        <v>2.4</v>
      </c>
      <c r="F194" s="44">
        <v>2.5</v>
      </c>
      <c r="G194" s="44">
        <v>2.5</v>
      </c>
      <c r="H194" s="44">
        <v>2.4</v>
      </c>
      <c r="I194" s="44">
        <v>2.4</v>
      </c>
      <c r="J194" s="44">
        <v>2.5</v>
      </c>
      <c r="K194" s="44">
        <v>2.5</v>
      </c>
      <c r="L194" s="44">
        <v>2.6</v>
      </c>
      <c r="M194" s="44">
        <v>2.6</v>
      </c>
      <c r="N194" s="44">
        <v>2.6</v>
      </c>
      <c r="O194" s="44">
        <v>2.6</v>
      </c>
      <c r="P194" s="44">
        <v>2.5</v>
      </c>
    </row>
    <row r="195" spans="1:16" x14ac:dyDescent="0.3">
      <c r="A195" s="3">
        <v>1151</v>
      </c>
      <c r="B195" s="4" t="s">
        <v>191</v>
      </c>
      <c r="C195" s="44">
        <v>2.6</v>
      </c>
      <c r="D195" s="44">
        <v>2.9</v>
      </c>
      <c r="E195" s="44">
        <v>2.8</v>
      </c>
      <c r="F195" s="44">
        <v>2.9</v>
      </c>
      <c r="G195" s="44">
        <v>2.6</v>
      </c>
      <c r="H195" s="44">
        <v>2.8</v>
      </c>
      <c r="I195" s="44">
        <v>2.6</v>
      </c>
      <c r="J195" s="44">
        <v>2.2000000000000002</v>
      </c>
      <c r="K195" s="44">
        <v>2.9</v>
      </c>
      <c r="L195" s="44">
        <v>2.5</v>
      </c>
      <c r="M195" s="44">
        <v>2.4</v>
      </c>
      <c r="N195" s="44">
        <v>2.4</v>
      </c>
      <c r="O195" s="44">
        <v>2.5</v>
      </c>
      <c r="P195" s="44">
        <v>2.5</v>
      </c>
    </row>
    <row r="196" spans="1:16" x14ac:dyDescent="0.3">
      <c r="A196" s="3">
        <v>1160</v>
      </c>
      <c r="B196" s="6" t="s">
        <v>192</v>
      </c>
      <c r="C196" s="45" t="s">
        <v>475</v>
      </c>
      <c r="D196" s="44">
        <v>2.7</v>
      </c>
      <c r="E196" s="44">
        <v>2.5</v>
      </c>
      <c r="F196" s="44">
        <v>2.5</v>
      </c>
      <c r="G196" s="44">
        <v>2.6</v>
      </c>
      <c r="H196" s="44">
        <v>2.5</v>
      </c>
      <c r="I196" s="44">
        <v>2.5</v>
      </c>
      <c r="J196" s="44">
        <v>2.5</v>
      </c>
      <c r="K196" s="44">
        <v>2.6</v>
      </c>
      <c r="L196" s="44">
        <v>2.7</v>
      </c>
      <c r="M196" s="44">
        <v>2.8</v>
      </c>
      <c r="N196" s="44">
        <v>2.6</v>
      </c>
      <c r="O196" s="44">
        <v>2.7</v>
      </c>
      <c r="P196" s="44">
        <v>2.7</v>
      </c>
    </row>
    <row r="197" spans="1:16" x14ac:dyDescent="0.3">
      <c r="A197" s="3">
        <v>1201</v>
      </c>
      <c r="B197" s="4" t="s">
        <v>193</v>
      </c>
      <c r="C197" s="44">
        <v>2.7</v>
      </c>
      <c r="D197" s="44">
        <v>2.8</v>
      </c>
      <c r="E197" s="44">
        <v>2.7</v>
      </c>
      <c r="F197" s="44">
        <v>2.8</v>
      </c>
      <c r="G197" s="44">
        <v>2.8</v>
      </c>
      <c r="H197" s="44">
        <v>2.7</v>
      </c>
      <c r="I197" s="44">
        <v>2.7</v>
      </c>
      <c r="J197" s="44">
        <v>2.8</v>
      </c>
      <c r="K197" s="44">
        <v>2.8</v>
      </c>
      <c r="L197" s="44">
        <v>2.9</v>
      </c>
      <c r="M197" s="44">
        <v>2.9</v>
      </c>
      <c r="N197" s="44">
        <v>2.9</v>
      </c>
      <c r="O197" s="44">
        <v>2.9</v>
      </c>
      <c r="P197" s="44">
        <v>2.9</v>
      </c>
    </row>
    <row r="198" spans="1:16" x14ac:dyDescent="0.3">
      <c r="A198" s="3">
        <v>1211</v>
      </c>
      <c r="B198" s="4" t="s">
        <v>194</v>
      </c>
      <c r="C198" s="44">
        <v>2.5</v>
      </c>
      <c r="D198" s="44">
        <v>2.6</v>
      </c>
      <c r="E198" s="44">
        <v>2.4</v>
      </c>
      <c r="F198" s="44">
        <v>2.4</v>
      </c>
      <c r="G198" s="44">
        <v>2.5</v>
      </c>
      <c r="H198" s="44">
        <v>2.5</v>
      </c>
      <c r="I198" s="44">
        <v>2.5</v>
      </c>
      <c r="J198" s="44">
        <v>2.4</v>
      </c>
      <c r="K198" s="44">
        <v>2.4</v>
      </c>
      <c r="L198" s="44">
        <v>2.5</v>
      </c>
      <c r="M198" s="44">
        <v>2.5</v>
      </c>
      <c r="N198" s="44">
        <v>2.6</v>
      </c>
      <c r="O198" s="44">
        <v>2.5</v>
      </c>
      <c r="P198" s="44">
        <v>2.6</v>
      </c>
    </row>
    <row r="199" spans="1:16" x14ac:dyDescent="0.3">
      <c r="A199" s="3">
        <v>1216</v>
      </c>
      <c r="B199" s="4" t="s">
        <v>195</v>
      </c>
      <c r="C199" s="44">
        <v>2.4</v>
      </c>
      <c r="D199" s="44">
        <v>2.5</v>
      </c>
      <c r="E199" s="44">
        <v>2.5</v>
      </c>
      <c r="F199" s="44">
        <v>2.5</v>
      </c>
      <c r="G199" s="44">
        <v>2.4</v>
      </c>
      <c r="H199" s="44">
        <v>2.4</v>
      </c>
      <c r="I199" s="44">
        <v>2.4</v>
      </c>
      <c r="J199" s="44">
        <v>2.4</v>
      </c>
      <c r="K199" s="44">
        <v>2.4</v>
      </c>
      <c r="L199" s="44">
        <v>2.4</v>
      </c>
      <c r="M199" s="44">
        <v>2.5</v>
      </c>
      <c r="N199" s="44">
        <v>2.5</v>
      </c>
      <c r="O199" s="44">
        <v>2.5</v>
      </c>
      <c r="P199" s="44">
        <v>2.5</v>
      </c>
    </row>
    <row r="200" spans="1:16" x14ac:dyDescent="0.3">
      <c r="A200" s="3">
        <v>1219</v>
      </c>
      <c r="B200" s="4" t="s">
        <v>196</v>
      </c>
      <c r="C200" s="44">
        <v>2.4</v>
      </c>
      <c r="D200" s="44">
        <v>2.5</v>
      </c>
      <c r="E200" s="44">
        <v>2.4</v>
      </c>
      <c r="F200" s="44">
        <v>2.5</v>
      </c>
      <c r="G200" s="44">
        <v>2.5</v>
      </c>
      <c r="H200" s="44">
        <v>2.4</v>
      </c>
      <c r="I200" s="44">
        <v>2.5</v>
      </c>
      <c r="J200" s="44">
        <v>2.5</v>
      </c>
      <c r="K200" s="44">
        <v>2.5</v>
      </c>
      <c r="L200" s="44">
        <v>2.6</v>
      </c>
      <c r="M200" s="44">
        <v>2.6</v>
      </c>
      <c r="N200" s="44">
        <v>2.6</v>
      </c>
      <c r="O200" s="44">
        <v>2.6</v>
      </c>
      <c r="P200" s="44">
        <v>2.5</v>
      </c>
    </row>
    <row r="201" spans="1:16" x14ac:dyDescent="0.3">
      <c r="A201" s="3">
        <v>1221</v>
      </c>
      <c r="B201" s="4" t="s">
        <v>197</v>
      </c>
      <c r="C201" s="44">
        <v>2.2000000000000002</v>
      </c>
      <c r="D201" s="44">
        <v>2.2999999999999998</v>
      </c>
      <c r="E201" s="44">
        <v>2.4</v>
      </c>
      <c r="F201" s="44">
        <v>2.4</v>
      </c>
      <c r="G201" s="44">
        <v>2.4</v>
      </c>
      <c r="H201" s="44">
        <v>2.2999999999999998</v>
      </c>
      <c r="I201" s="44">
        <v>2.4</v>
      </c>
      <c r="J201" s="44">
        <v>2.4</v>
      </c>
      <c r="K201" s="44">
        <v>2.4</v>
      </c>
      <c r="L201" s="44">
        <v>2.5</v>
      </c>
      <c r="M201" s="44">
        <v>2.5</v>
      </c>
      <c r="N201" s="44">
        <v>2.5</v>
      </c>
      <c r="O201" s="44">
        <v>2.5</v>
      </c>
      <c r="P201" s="44">
        <v>2.5</v>
      </c>
    </row>
    <row r="202" spans="1:16" x14ac:dyDescent="0.3">
      <c r="A202" s="3">
        <v>1222</v>
      </c>
      <c r="B202" s="4" t="s">
        <v>198</v>
      </c>
      <c r="C202" s="44">
        <v>2.2999999999999998</v>
      </c>
      <c r="D202" s="44">
        <v>2.2999999999999998</v>
      </c>
      <c r="E202" s="44">
        <v>2.2999999999999998</v>
      </c>
      <c r="F202" s="44">
        <v>2.4</v>
      </c>
      <c r="G202" s="44">
        <v>2.2999999999999998</v>
      </c>
      <c r="H202" s="44">
        <v>2.2999999999999998</v>
      </c>
      <c r="I202" s="44">
        <v>2.2999999999999998</v>
      </c>
      <c r="J202" s="44">
        <v>2.2999999999999998</v>
      </c>
      <c r="K202" s="44">
        <v>2.4</v>
      </c>
      <c r="L202" s="44">
        <v>2.4</v>
      </c>
      <c r="M202" s="44">
        <v>2.5</v>
      </c>
      <c r="N202" s="44">
        <v>2.6</v>
      </c>
      <c r="O202" s="44">
        <v>2.6</v>
      </c>
      <c r="P202" s="44">
        <v>2.5</v>
      </c>
    </row>
    <row r="203" spans="1:16" x14ac:dyDescent="0.3">
      <c r="A203" s="3">
        <v>1223</v>
      </c>
      <c r="B203" s="4" t="s">
        <v>199</v>
      </c>
      <c r="C203" s="44">
        <v>2.5</v>
      </c>
      <c r="D203" s="44">
        <v>2.5</v>
      </c>
      <c r="E203" s="44">
        <v>2.5</v>
      </c>
      <c r="F203" s="44">
        <v>2.6</v>
      </c>
      <c r="G203" s="44">
        <v>2.6</v>
      </c>
      <c r="H203" s="44">
        <v>2.6</v>
      </c>
      <c r="I203" s="44">
        <v>2.5</v>
      </c>
      <c r="J203" s="44">
        <v>2.6</v>
      </c>
      <c r="K203" s="44">
        <v>2.6</v>
      </c>
      <c r="L203" s="44">
        <v>2.7</v>
      </c>
      <c r="M203" s="44">
        <v>2.7</v>
      </c>
      <c r="N203" s="44">
        <v>2.5</v>
      </c>
      <c r="O203" s="44">
        <v>2.6</v>
      </c>
      <c r="P203" s="44">
        <v>2.6</v>
      </c>
    </row>
    <row r="204" spans="1:16" x14ac:dyDescent="0.3">
      <c r="A204" s="3">
        <v>1224</v>
      </c>
      <c r="B204" s="4" t="s">
        <v>200</v>
      </c>
      <c r="C204" s="44">
        <v>2.2999999999999998</v>
      </c>
      <c r="D204" s="44">
        <v>2.4</v>
      </c>
      <c r="E204" s="44">
        <v>2.2999999999999998</v>
      </c>
      <c r="F204" s="44">
        <v>2.4</v>
      </c>
      <c r="G204" s="44">
        <v>2.2999999999999998</v>
      </c>
      <c r="H204" s="44">
        <v>2.2999999999999998</v>
      </c>
      <c r="I204" s="44">
        <v>2.2999999999999998</v>
      </c>
      <c r="J204" s="44">
        <v>2.4</v>
      </c>
      <c r="K204" s="44">
        <v>2.4</v>
      </c>
      <c r="L204" s="44">
        <v>2.4</v>
      </c>
      <c r="M204" s="44">
        <v>2.5</v>
      </c>
      <c r="N204" s="44">
        <v>2.5</v>
      </c>
      <c r="O204" s="44">
        <v>2.5</v>
      </c>
      <c r="P204" s="44">
        <v>2.5</v>
      </c>
    </row>
    <row r="205" spans="1:16" x14ac:dyDescent="0.3">
      <c r="A205" s="3">
        <v>1227</v>
      </c>
      <c r="B205" s="4" t="s">
        <v>201</v>
      </c>
      <c r="C205" s="44">
        <v>2.2999999999999998</v>
      </c>
      <c r="D205" s="44">
        <v>2.4</v>
      </c>
      <c r="E205" s="44">
        <v>2.4</v>
      </c>
      <c r="F205" s="44">
        <v>2.4</v>
      </c>
      <c r="G205" s="44">
        <v>2.4</v>
      </c>
      <c r="H205" s="44">
        <v>2.5</v>
      </c>
      <c r="I205" s="44">
        <v>2.2999999999999998</v>
      </c>
      <c r="J205" s="44">
        <v>2.2999999999999998</v>
      </c>
      <c r="K205" s="44">
        <v>2.4</v>
      </c>
      <c r="L205" s="44">
        <v>2.4</v>
      </c>
      <c r="M205" s="44">
        <v>2.4</v>
      </c>
      <c r="N205" s="44">
        <v>2.5</v>
      </c>
      <c r="O205" s="44">
        <v>2.4</v>
      </c>
      <c r="P205" s="44">
        <v>2.4</v>
      </c>
    </row>
    <row r="206" spans="1:16" x14ac:dyDescent="0.3">
      <c r="A206" s="3">
        <v>1228</v>
      </c>
      <c r="B206" s="4" t="s">
        <v>202</v>
      </c>
      <c r="C206" s="44">
        <v>2.2999999999999998</v>
      </c>
      <c r="D206" s="44">
        <v>2.2999999999999998</v>
      </c>
      <c r="E206" s="44">
        <v>2.2999999999999998</v>
      </c>
      <c r="F206" s="44">
        <v>2.2999999999999998</v>
      </c>
      <c r="G206" s="44">
        <v>2.2999999999999998</v>
      </c>
      <c r="H206" s="44">
        <v>2.2999999999999998</v>
      </c>
      <c r="I206" s="44">
        <v>2.2000000000000002</v>
      </c>
      <c r="J206" s="44">
        <v>2.2999999999999998</v>
      </c>
      <c r="K206" s="44">
        <v>2.4</v>
      </c>
      <c r="L206" s="44">
        <v>2.2999999999999998</v>
      </c>
      <c r="M206" s="44">
        <v>2.4</v>
      </c>
      <c r="N206" s="44">
        <v>2.4</v>
      </c>
      <c r="O206" s="44">
        <v>2.5</v>
      </c>
      <c r="P206" s="44">
        <v>2.5</v>
      </c>
    </row>
    <row r="207" spans="1:16" x14ac:dyDescent="0.3">
      <c r="A207" s="3">
        <v>1231</v>
      </c>
      <c r="B207" s="4" t="s">
        <v>203</v>
      </c>
      <c r="C207" s="44">
        <v>2.4</v>
      </c>
      <c r="D207" s="44">
        <v>2.4</v>
      </c>
      <c r="E207" s="44">
        <v>2.4</v>
      </c>
      <c r="F207" s="44">
        <v>2.4</v>
      </c>
      <c r="G207" s="44">
        <v>2.4</v>
      </c>
      <c r="H207" s="44">
        <v>2.2999999999999998</v>
      </c>
      <c r="I207" s="44">
        <v>2.4</v>
      </c>
      <c r="J207" s="44">
        <v>2.2999999999999998</v>
      </c>
      <c r="K207" s="44">
        <v>2.2999999999999998</v>
      </c>
      <c r="L207" s="44">
        <v>2.4</v>
      </c>
      <c r="M207" s="44">
        <v>2.5</v>
      </c>
      <c r="N207" s="44">
        <v>2.6</v>
      </c>
      <c r="O207" s="44">
        <v>2.4</v>
      </c>
      <c r="P207" s="44">
        <v>2.5</v>
      </c>
    </row>
    <row r="208" spans="1:16" x14ac:dyDescent="0.3">
      <c r="A208" s="3">
        <v>1232</v>
      </c>
      <c r="B208" s="4" t="s">
        <v>204</v>
      </c>
      <c r="C208" s="44">
        <v>2.4</v>
      </c>
      <c r="D208" s="44">
        <v>2.6</v>
      </c>
      <c r="E208" s="44">
        <v>2.6</v>
      </c>
      <c r="F208" s="44">
        <v>2.7</v>
      </c>
      <c r="G208" s="44">
        <v>2.2999999999999998</v>
      </c>
      <c r="H208" s="44">
        <v>2.4</v>
      </c>
      <c r="I208" s="44">
        <v>2.4</v>
      </c>
      <c r="J208" s="44">
        <v>2.6</v>
      </c>
      <c r="K208" s="44">
        <v>2.6</v>
      </c>
      <c r="L208" s="44">
        <v>2.9</v>
      </c>
      <c r="M208" s="44">
        <v>2.6</v>
      </c>
      <c r="N208" s="44">
        <v>2.5</v>
      </c>
      <c r="O208" s="44">
        <v>2.5</v>
      </c>
      <c r="P208" s="44">
        <v>2.4</v>
      </c>
    </row>
    <row r="209" spans="1:16" x14ac:dyDescent="0.3">
      <c r="A209" s="3">
        <v>1233</v>
      </c>
      <c r="B209" s="4" t="s">
        <v>205</v>
      </c>
      <c r="C209" s="44">
        <v>2.5</v>
      </c>
      <c r="D209" s="44">
        <v>2.5</v>
      </c>
      <c r="E209" s="44">
        <v>2.6</v>
      </c>
      <c r="F209" s="44">
        <v>2.4</v>
      </c>
      <c r="G209" s="44">
        <v>2.4</v>
      </c>
      <c r="H209" s="44">
        <v>2.4</v>
      </c>
      <c r="I209" s="44">
        <v>2.2000000000000002</v>
      </c>
      <c r="J209" s="44">
        <v>2.2999999999999998</v>
      </c>
      <c r="K209" s="44">
        <v>2.2999999999999998</v>
      </c>
      <c r="L209" s="44">
        <v>2.2999999999999998</v>
      </c>
      <c r="M209" s="44">
        <v>2.6</v>
      </c>
      <c r="N209" s="44">
        <v>2.4</v>
      </c>
      <c r="O209" s="44">
        <v>2.4</v>
      </c>
      <c r="P209" s="44">
        <v>2.5</v>
      </c>
    </row>
    <row r="210" spans="1:16" x14ac:dyDescent="0.3">
      <c r="A210" s="3">
        <v>1234</v>
      </c>
      <c r="B210" s="4" t="s">
        <v>206</v>
      </c>
      <c r="C210" s="44">
        <v>2.2000000000000002</v>
      </c>
      <c r="D210" s="44">
        <v>2.2000000000000002</v>
      </c>
      <c r="E210" s="44">
        <v>2.2000000000000002</v>
      </c>
      <c r="F210" s="44">
        <v>2.2999999999999998</v>
      </c>
      <c r="G210" s="44">
        <v>2.2000000000000002</v>
      </c>
      <c r="H210" s="44">
        <v>2.1</v>
      </c>
      <c r="I210" s="44">
        <v>2.2999999999999998</v>
      </c>
      <c r="J210" s="44">
        <v>2.2999999999999998</v>
      </c>
      <c r="K210" s="44">
        <v>2.5</v>
      </c>
      <c r="L210" s="44">
        <v>2.5</v>
      </c>
      <c r="M210" s="44">
        <v>2.5</v>
      </c>
      <c r="N210" s="44">
        <v>2.6</v>
      </c>
      <c r="O210" s="44">
        <v>2.5</v>
      </c>
      <c r="P210" s="44">
        <v>2.4</v>
      </c>
    </row>
    <row r="211" spans="1:16" x14ac:dyDescent="0.3">
      <c r="A211" s="3">
        <v>1235</v>
      </c>
      <c r="B211" s="4" t="s">
        <v>207</v>
      </c>
      <c r="C211" s="44">
        <v>2.2999999999999998</v>
      </c>
      <c r="D211" s="44">
        <v>2.4</v>
      </c>
      <c r="E211" s="44">
        <v>2.4</v>
      </c>
      <c r="F211" s="44">
        <v>2.4</v>
      </c>
      <c r="G211" s="44">
        <v>2.4</v>
      </c>
      <c r="H211" s="44">
        <v>2.4</v>
      </c>
      <c r="I211" s="44">
        <v>2.2999999999999998</v>
      </c>
      <c r="J211" s="44">
        <v>2.4</v>
      </c>
      <c r="K211" s="44">
        <v>2.4</v>
      </c>
      <c r="L211" s="44">
        <v>2.4</v>
      </c>
      <c r="M211" s="44">
        <v>2.5</v>
      </c>
      <c r="N211" s="44">
        <v>2.5</v>
      </c>
      <c r="O211" s="44">
        <v>2.5</v>
      </c>
      <c r="P211" s="44">
        <v>2.6</v>
      </c>
    </row>
    <row r="212" spans="1:16" x14ac:dyDescent="0.3">
      <c r="A212" s="3">
        <v>1238</v>
      </c>
      <c r="B212" s="4" t="s">
        <v>208</v>
      </c>
      <c r="C212" s="44">
        <v>2.2999999999999998</v>
      </c>
      <c r="D212" s="44">
        <v>2.4</v>
      </c>
      <c r="E212" s="44">
        <v>2.4</v>
      </c>
      <c r="F212" s="44">
        <v>2.4</v>
      </c>
      <c r="G212" s="44">
        <v>2.4</v>
      </c>
      <c r="H212" s="44">
        <v>2.2999999999999998</v>
      </c>
      <c r="I212" s="44">
        <v>2.4</v>
      </c>
      <c r="J212" s="44">
        <v>2.4</v>
      </c>
      <c r="K212" s="44">
        <v>2.4</v>
      </c>
      <c r="L212" s="44">
        <v>2.5</v>
      </c>
      <c r="M212" s="44">
        <v>2.5</v>
      </c>
      <c r="N212" s="44">
        <v>2.5</v>
      </c>
      <c r="O212" s="44">
        <v>2.5</v>
      </c>
      <c r="P212" s="44">
        <v>2.5</v>
      </c>
    </row>
    <row r="213" spans="1:16" x14ac:dyDescent="0.3">
      <c r="A213" s="3">
        <v>1241</v>
      </c>
      <c r="B213" s="4" t="s">
        <v>209</v>
      </c>
      <c r="C213" s="44">
        <v>2.5</v>
      </c>
      <c r="D213" s="44">
        <v>2.7</v>
      </c>
      <c r="E213" s="44">
        <v>2.5</v>
      </c>
      <c r="F213" s="44">
        <v>2.6</v>
      </c>
      <c r="G213" s="44">
        <v>2.6</v>
      </c>
      <c r="H213" s="44">
        <v>2.5</v>
      </c>
      <c r="I213" s="44">
        <v>2.4</v>
      </c>
      <c r="J213" s="44">
        <v>2.5</v>
      </c>
      <c r="K213" s="44">
        <v>2.6</v>
      </c>
      <c r="L213" s="44">
        <v>2.5</v>
      </c>
      <c r="M213" s="44">
        <v>2.6</v>
      </c>
      <c r="N213" s="44">
        <v>2.7</v>
      </c>
      <c r="O213" s="44">
        <v>2.6</v>
      </c>
      <c r="P213" s="44">
        <v>2.6</v>
      </c>
    </row>
    <row r="214" spans="1:16" x14ac:dyDescent="0.3">
      <c r="A214" s="3">
        <v>1242</v>
      </c>
      <c r="B214" s="4" t="s">
        <v>210</v>
      </c>
      <c r="C214" s="44">
        <v>2.2999999999999998</v>
      </c>
      <c r="D214" s="44">
        <v>2.4</v>
      </c>
      <c r="E214" s="44">
        <v>2.4</v>
      </c>
      <c r="F214" s="44">
        <v>2.4</v>
      </c>
      <c r="G214" s="44">
        <v>2.4</v>
      </c>
      <c r="H214" s="44">
        <v>2.2999999999999998</v>
      </c>
      <c r="I214" s="44">
        <v>2.2999999999999998</v>
      </c>
      <c r="J214" s="44">
        <v>2.2999999999999998</v>
      </c>
      <c r="K214" s="44">
        <v>2.2999999999999998</v>
      </c>
      <c r="L214" s="44">
        <v>2.2999999999999998</v>
      </c>
      <c r="M214" s="44">
        <v>2.2999999999999998</v>
      </c>
      <c r="N214" s="44">
        <v>2.4</v>
      </c>
      <c r="O214" s="44">
        <v>2.4</v>
      </c>
      <c r="P214" s="44">
        <v>2.5</v>
      </c>
    </row>
    <row r="215" spans="1:16" x14ac:dyDescent="0.3">
      <c r="A215" s="3">
        <v>1243</v>
      </c>
      <c r="B215" s="4" t="s">
        <v>63</v>
      </c>
      <c r="C215" s="44">
        <v>2.4</v>
      </c>
      <c r="D215" s="44">
        <v>2.5</v>
      </c>
      <c r="E215" s="44">
        <v>2.4</v>
      </c>
      <c r="F215" s="44">
        <v>2.5</v>
      </c>
      <c r="G215" s="44">
        <v>2.4</v>
      </c>
      <c r="H215" s="44">
        <v>2.4</v>
      </c>
      <c r="I215" s="44">
        <v>2.5</v>
      </c>
      <c r="J215" s="44">
        <v>2.5</v>
      </c>
      <c r="K215" s="44">
        <v>2.5</v>
      </c>
      <c r="L215" s="44">
        <v>2.6</v>
      </c>
      <c r="M215" s="44">
        <v>2.6</v>
      </c>
      <c r="N215" s="44">
        <v>2.6</v>
      </c>
      <c r="O215" s="44">
        <v>2.6</v>
      </c>
      <c r="P215" s="44">
        <v>2.6</v>
      </c>
    </row>
    <row r="216" spans="1:16" x14ac:dyDescent="0.3">
      <c r="A216" s="3">
        <v>1244</v>
      </c>
      <c r="B216" s="4" t="s">
        <v>211</v>
      </c>
      <c r="C216" s="44">
        <v>2.7</v>
      </c>
      <c r="D216" s="44">
        <v>3</v>
      </c>
      <c r="E216" s="44">
        <v>2.7</v>
      </c>
      <c r="F216" s="44">
        <v>2.8</v>
      </c>
      <c r="G216" s="44">
        <v>2.7</v>
      </c>
      <c r="H216" s="44">
        <v>2.6</v>
      </c>
      <c r="I216" s="44">
        <v>2.8</v>
      </c>
      <c r="J216" s="44">
        <v>2.9</v>
      </c>
      <c r="K216" s="44">
        <v>2.8</v>
      </c>
      <c r="L216" s="44">
        <v>2.8</v>
      </c>
      <c r="M216" s="44">
        <v>3</v>
      </c>
      <c r="N216" s="44">
        <v>2.9</v>
      </c>
      <c r="O216" s="44">
        <v>3</v>
      </c>
      <c r="P216" s="44">
        <v>2.9</v>
      </c>
    </row>
    <row r="217" spans="1:16" x14ac:dyDescent="0.3">
      <c r="A217" s="3">
        <v>1245</v>
      </c>
      <c r="B217" s="4" t="s">
        <v>212</v>
      </c>
      <c r="C217" s="44">
        <v>2.5</v>
      </c>
      <c r="D217" s="44">
        <v>2.5</v>
      </c>
      <c r="E217" s="44">
        <v>2.5</v>
      </c>
      <c r="F217" s="44">
        <v>2.5</v>
      </c>
      <c r="G217" s="44">
        <v>2.5</v>
      </c>
      <c r="H217" s="44">
        <v>2.6</v>
      </c>
      <c r="I217" s="44">
        <v>2.5</v>
      </c>
      <c r="J217" s="44">
        <v>2.5</v>
      </c>
      <c r="K217" s="44">
        <v>2.5</v>
      </c>
      <c r="L217" s="44">
        <v>2.6</v>
      </c>
      <c r="M217" s="44">
        <v>2.6</v>
      </c>
      <c r="N217" s="44">
        <v>2.6</v>
      </c>
      <c r="O217" s="44">
        <v>2.5</v>
      </c>
      <c r="P217" s="44">
        <v>2.5</v>
      </c>
    </row>
    <row r="218" spans="1:16" x14ac:dyDescent="0.3">
      <c r="A218" s="3">
        <v>1246</v>
      </c>
      <c r="B218" s="4" t="s">
        <v>213</v>
      </c>
      <c r="C218" s="44">
        <v>2.4</v>
      </c>
      <c r="D218" s="44">
        <v>2.5</v>
      </c>
      <c r="E218" s="44">
        <v>2.4</v>
      </c>
      <c r="F218" s="44">
        <v>2.5</v>
      </c>
      <c r="G218" s="44">
        <v>2.5</v>
      </c>
      <c r="H218" s="44">
        <v>2.4</v>
      </c>
      <c r="I218" s="44">
        <v>2.4</v>
      </c>
      <c r="J218" s="44">
        <v>2.4</v>
      </c>
      <c r="K218" s="44">
        <v>2.4</v>
      </c>
      <c r="L218" s="44">
        <v>2.5</v>
      </c>
      <c r="M218" s="44">
        <v>2.6</v>
      </c>
      <c r="N218" s="44">
        <v>2.6</v>
      </c>
      <c r="O218" s="44">
        <v>2.5</v>
      </c>
      <c r="P218" s="44">
        <v>2.5</v>
      </c>
    </row>
    <row r="219" spans="1:16" x14ac:dyDescent="0.3">
      <c r="A219" s="3">
        <v>1247</v>
      </c>
      <c r="B219" s="4" t="s">
        <v>214</v>
      </c>
      <c r="C219" s="44">
        <v>2.2999999999999998</v>
      </c>
      <c r="D219" s="44">
        <v>2.4</v>
      </c>
      <c r="E219" s="44">
        <v>2.2999999999999998</v>
      </c>
      <c r="F219" s="44">
        <v>2.2999999999999998</v>
      </c>
      <c r="G219" s="44">
        <v>2.2999999999999998</v>
      </c>
      <c r="H219" s="44">
        <v>2.2999999999999998</v>
      </c>
      <c r="I219" s="44">
        <v>2.2999999999999998</v>
      </c>
      <c r="J219" s="44">
        <v>2.2999999999999998</v>
      </c>
      <c r="K219" s="44">
        <v>2.2999999999999998</v>
      </c>
      <c r="L219" s="44">
        <v>2.2999999999999998</v>
      </c>
      <c r="M219" s="44">
        <v>2.4</v>
      </c>
      <c r="N219" s="44">
        <v>2.4</v>
      </c>
      <c r="O219" s="44">
        <v>2.4</v>
      </c>
      <c r="P219" s="44">
        <v>2.2999999999999998</v>
      </c>
    </row>
    <row r="220" spans="1:16" x14ac:dyDescent="0.3">
      <c r="A220" s="3">
        <v>1251</v>
      </c>
      <c r="B220" s="4" t="s">
        <v>215</v>
      </c>
      <c r="C220" s="44">
        <v>2.2000000000000002</v>
      </c>
      <c r="D220" s="44">
        <v>2.2000000000000002</v>
      </c>
      <c r="E220" s="44">
        <v>2.2999999999999998</v>
      </c>
      <c r="F220" s="44">
        <v>2.2000000000000002</v>
      </c>
      <c r="G220" s="44">
        <v>2.2000000000000002</v>
      </c>
      <c r="H220" s="44">
        <v>2.2999999999999998</v>
      </c>
      <c r="I220" s="44">
        <v>2.2000000000000002</v>
      </c>
      <c r="J220" s="44">
        <v>2.2000000000000002</v>
      </c>
      <c r="K220" s="44">
        <v>2.2999999999999998</v>
      </c>
      <c r="L220" s="44">
        <v>2.4</v>
      </c>
      <c r="M220" s="44">
        <v>2.4</v>
      </c>
      <c r="N220" s="44">
        <v>2.4</v>
      </c>
      <c r="O220" s="44">
        <v>2.4</v>
      </c>
      <c r="P220" s="44">
        <v>2.5</v>
      </c>
    </row>
    <row r="221" spans="1:16" x14ac:dyDescent="0.3">
      <c r="A221" s="3">
        <v>1252</v>
      </c>
      <c r="B221" s="4" t="s">
        <v>216</v>
      </c>
      <c r="C221" s="44">
        <v>2.2999999999999998</v>
      </c>
      <c r="D221" s="44">
        <v>2.4</v>
      </c>
      <c r="E221" s="44">
        <v>2.2999999999999998</v>
      </c>
      <c r="F221" s="44">
        <v>2.4</v>
      </c>
      <c r="G221" s="44">
        <v>2.5</v>
      </c>
      <c r="H221" s="44">
        <v>2.1</v>
      </c>
      <c r="I221" s="44">
        <v>2.1</v>
      </c>
      <c r="J221" s="44">
        <v>2.1</v>
      </c>
      <c r="K221" s="44">
        <v>2.2000000000000002</v>
      </c>
      <c r="L221" s="44">
        <v>2.2999999999999998</v>
      </c>
      <c r="M221" s="44">
        <v>2.2000000000000002</v>
      </c>
      <c r="N221" s="44">
        <v>2.2999999999999998</v>
      </c>
      <c r="O221" s="44">
        <v>2.4</v>
      </c>
      <c r="P221" s="44">
        <v>2.2999999999999998</v>
      </c>
    </row>
    <row r="222" spans="1:16" x14ac:dyDescent="0.3">
      <c r="A222" s="3">
        <v>1253</v>
      </c>
      <c r="B222" s="4" t="s">
        <v>217</v>
      </c>
      <c r="C222" s="44">
        <v>2.2999999999999998</v>
      </c>
      <c r="D222" s="44">
        <v>2.4</v>
      </c>
      <c r="E222" s="44">
        <v>2.2999999999999998</v>
      </c>
      <c r="F222" s="44">
        <v>2.2999999999999998</v>
      </c>
      <c r="G222" s="44">
        <v>2.2999999999999998</v>
      </c>
      <c r="H222" s="44">
        <v>2.2999999999999998</v>
      </c>
      <c r="I222" s="44">
        <v>2.2999999999999998</v>
      </c>
      <c r="J222" s="44">
        <v>2.2999999999999998</v>
      </c>
      <c r="K222" s="44">
        <v>2.2999999999999998</v>
      </c>
      <c r="L222" s="44">
        <v>2.2999999999999998</v>
      </c>
      <c r="M222" s="44">
        <v>2.4</v>
      </c>
      <c r="N222" s="44">
        <v>2.2999999999999998</v>
      </c>
      <c r="O222" s="44">
        <v>2.4</v>
      </c>
      <c r="P222" s="44">
        <v>2.4</v>
      </c>
    </row>
    <row r="223" spans="1:16" x14ac:dyDescent="0.3">
      <c r="A223" s="3">
        <v>1256</v>
      </c>
      <c r="B223" s="4" t="s">
        <v>218</v>
      </c>
      <c r="C223" s="44">
        <v>2.2999999999999998</v>
      </c>
      <c r="D223" s="44">
        <v>2.4</v>
      </c>
      <c r="E223" s="44">
        <v>2.4</v>
      </c>
      <c r="F223" s="44">
        <v>2.4</v>
      </c>
      <c r="G223" s="44">
        <v>2.2999999999999998</v>
      </c>
      <c r="H223" s="44">
        <v>2.2999999999999998</v>
      </c>
      <c r="I223" s="44">
        <v>2.2999999999999998</v>
      </c>
      <c r="J223" s="44">
        <v>2.2999999999999998</v>
      </c>
      <c r="K223" s="44">
        <v>2.2999999999999998</v>
      </c>
      <c r="L223" s="44">
        <v>2.2999999999999998</v>
      </c>
      <c r="M223" s="44">
        <v>2.4</v>
      </c>
      <c r="N223" s="44">
        <v>2.2999999999999998</v>
      </c>
      <c r="O223" s="44">
        <v>2.4</v>
      </c>
      <c r="P223" s="44">
        <v>2.4</v>
      </c>
    </row>
    <row r="224" spans="1:16" x14ac:dyDescent="0.3">
      <c r="A224" s="3">
        <v>1259</v>
      </c>
      <c r="B224" s="4" t="s">
        <v>219</v>
      </c>
      <c r="C224" s="44">
        <v>2.4</v>
      </c>
      <c r="D224" s="44">
        <v>2.5</v>
      </c>
      <c r="E224" s="44">
        <v>2.5</v>
      </c>
      <c r="F224" s="44">
        <v>2.5</v>
      </c>
      <c r="G224" s="44">
        <v>2.5</v>
      </c>
      <c r="H224" s="44">
        <v>2.4</v>
      </c>
      <c r="I224" s="44">
        <v>2.4</v>
      </c>
      <c r="J224" s="44">
        <v>2.4</v>
      </c>
      <c r="K224" s="44">
        <v>2.5</v>
      </c>
      <c r="L224" s="44">
        <v>2.5</v>
      </c>
      <c r="M224" s="44">
        <v>2.6</v>
      </c>
      <c r="N224" s="44">
        <v>2.5</v>
      </c>
      <c r="O224" s="44">
        <v>2.5</v>
      </c>
      <c r="P224" s="44">
        <v>2.6</v>
      </c>
    </row>
    <row r="225" spans="1:16" x14ac:dyDescent="0.3">
      <c r="A225" s="3">
        <v>1260</v>
      </c>
      <c r="B225" s="4" t="s">
        <v>220</v>
      </c>
      <c r="C225" s="44">
        <v>2.2999999999999998</v>
      </c>
      <c r="D225" s="44">
        <v>2.4</v>
      </c>
      <c r="E225" s="44">
        <v>2.4</v>
      </c>
      <c r="F225" s="44">
        <v>2.4</v>
      </c>
      <c r="G225" s="44">
        <v>2.4</v>
      </c>
      <c r="H225" s="44">
        <v>2.2999999999999998</v>
      </c>
      <c r="I225" s="44">
        <v>2.4</v>
      </c>
      <c r="J225" s="44">
        <v>2.4</v>
      </c>
      <c r="K225" s="44">
        <v>2.5</v>
      </c>
      <c r="L225" s="44">
        <v>2.4</v>
      </c>
      <c r="M225" s="44">
        <v>2.5</v>
      </c>
      <c r="N225" s="44">
        <v>2.4</v>
      </c>
      <c r="O225" s="44">
        <v>2.5</v>
      </c>
      <c r="P225" s="44">
        <v>2.4</v>
      </c>
    </row>
    <row r="226" spans="1:16" x14ac:dyDescent="0.3">
      <c r="A226" s="3">
        <v>1263</v>
      </c>
      <c r="B226" s="4" t="s">
        <v>221</v>
      </c>
      <c r="C226" s="44">
        <v>2.4</v>
      </c>
      <c r="D226" s="44">
        <v>2.5</v>
      </c>
      <c r="E226" s="44">
        <v>2.4</v>
      </c>
      <c r="F226" s="44">
        <v>2.4</v>
      </c>
      <c r="G226" s="44">
        <v>2.5</v>
      </c>
      <c r="H226" s="44">
        <v>2.5</v>
      </c>
      <c r="I226" s="44">
        <v>2.4</v>
      </c>
      <c r="J226" s="44">
        <v>2.4</v>
      </c>
      <c r="K226" s="44">
        <v>2.5</v>
      </c>
      <c r="L226" s="44">
        <v>2.5</v>
      </c>
      <c r="M226" s="44">
        <v>2.6</v>
      </c>
      <c r="N226" s="44">
        <v>2.5</v>
      </c>
      <c r="O226" s="44">
        <v>2.6</v>
      </c>
      <c r="P226" s="44">
        <v>2.5</v>
      </c>
    </row>
    <row r="227" spans="1:16" x14ac:dyDescent="0.3">
      <c r="A227" s="3">
        <v>1264</v>
      </c>
      <c r="B227" s="4" t="s">
        <v>222</v>
      </c>
      <c r="C227" s="44">
        <v>2.6</v>
      </c>
      <c r="D227" s="44">
        <v>2.7</v>
      </c>
      <c r="E227" s="44">
        <v>2.7</v>
      </c>
      <c r="F227" s="44">
        <v>2.7</v>
      </c>
      <c r="G227" s="44">
        <v>2.5</v>
      </c>
      <c r="H227" s="44">
        <v>2.6</v>
      </c>
      <c r="I227" s="44">
        <v>2.5</v>
      </c>
      <c r="J227" s="44">
        <v>2.5</v>
      </c>
      <c r="K227" s="44">
        <v>2.6</v>
      </c>
      <c r="L227" s="44">
        <v>2.6</v>
      </c>
      <c r="M227" s="44">
        <v>2.7</v>
      </c>
      <c r="N227" s="44">
        <v>2.7</v>
      </c>
      <c r="O227" s="44">
        <v>2.8</v>
      </c>
      <c r="P227" s="44">
        <v>2.7</v>
      </c>
    </row>
    <row r="228" spans="1:16" x14ac:dyDescent="0.3">
      <c r="A228" s="3">
        <v>1265</v>
      </c>
      <c r="B228" s="4" t="s">
        <v>223</v>
      </c>
      <c r="C228" s="44">
        <v>2.2000000000000002</v>
      </c>
      <c r="D228" s="44">
        <v>2.5</v>
      </c>
      <c r="E228" s="44">
        <v>2.4</v>
      </c>
      <c r="F228" s="44">
        <v>2.4</v>
      </c>
      <c r="G228" s="44">
        <v>2.4</v>
      </c>
      <c r="H228" s="44">
        <v>2.5</v>
      </c>
      <c r="I228" s="44">
        <v>2.7</v>
      </c>
      <c r="J228" s="44">
        <v>2.5</v>
      </c>
      <c r="K228" s="44">
        <v>2.5</v>
      </c>
      <c r="L228" s="44">
        <v>2.4</v>
      </c>
      <c r="M228" s="44">
        <v>2.4</v>
      </c>
      <c r="N228" s="44">
        <v>2.6</v>
      </c>
      <c r="O228" s="44">
        <v>2.7</v>
      </c>
      <c r="P228" s="44">
        <v>2.8</v>
      </c>
    </row>
    <row r="229" spans="1:16" x14ac:dyDescent="0.3">
      <c r="A229" s="3">
        <v>1266</v>
      </c>
      <c r="B229" s="4" t="s">
        <v>224</v>
      </c>
      <c r="C229" s="44">
        <v>2.4</v>
      </c>
      <c r="D229" s="44">
        <v>2.4</v>
      </c>
      <c r="E229" s="44">
        <v>2.5</v>
      </c>
      <c r="F229" s="44">
        <v>2.4</v>
      </c>
      <c r="G229" s="44">
        <v>2.2999999999999998</v>
      </c>
      <c r="H229" s="44">
        <v>2.4</v>
      </c>
      <c r="I229" s="44">
        <v>2.4</v>
      </c>
      <c r="J229" s="44">
        <v>2.2999999999999998</v>
      </c>
      <c r="K229" s="44">
        <v>2.2999999999999998</v>
      </c>
      <c r="L229" s="44">
        <v>2.2999999999999998</v>
      </c>
      <c r="M229" s="44">
        <v>2.2999999999999998</v>
      </c>
      <c r="N229" s="44">
        <v>2.6</v>
      </c>
      <c r="O229" s="44">
        <v>2.5</v>
      </c>
      <c r="P229" s="44">
        <v>2.5</v>
      </c>
    </row>
    <row r="230" spans="1:16" x14ac:dyDescent="0.3">
      <c r="A230" s="3">
        <v>1401</v>
      </c>
      <c r="B230" s="4" t="s">
        <v>225</v>
      </c>
      <c r="C230" s="44">
        <v>2.4</v>
      </c>
      <c r="D230" s="44">
        <v>2.5</v>
      </c>
      <c r="E230" s="44">
        <v>2.4</v>
      </c>
      <c r="F230" s="44">
        <v>2.5</v>
      </c>
      <c r="G230" s="44">
        <v>2.4</v>
      </c>
      <c r="H230" s="44">
        <v>2.4</v>
      </c>
      <c r="I230" s="44">
        <v>2.4</v>
      </c>
      <c r="J230" s="44">
        <v>2.5</v>
      </c>
      <c r="K230" s="44">
        <v>2.5</v>
      </c>
      <c r="L230" s="44">
        <v>2.6</v>
      </c>
      <c r="M230" s="44">
        <v>2.6</v>
      </c>
      <c r="N230" s="44">
        <v>2.7</v>
      </c>
      <c r="O230" s="44">
        <v>2.7</v>
      </c>
      <c r="P230" s="44">
        <v>2.7</v>
      </c>
    </row>
    <row r="231" spans="1:16" x14ac:dyDescent="0.3">
      <c r="A231" s="3">
        <v>1411</v>
      </c>
      <c r="B231" s="4" t="s">
        <v>226</v>
      </c>
      <c r="C231" s="44">
        <v>2.4</v>
      </c>
      <c r="D231" s="44">
        <v>2.5</v>
      </c>
      <c r="E231" s="44">
        <v>2.5</v>
      </c>
      <c r="F231" s="44">
        <v>2.5</v>
      </c>
      <c r="G231" s="44">
        <v>2.4</v>
      </c>
      <c r="H231" s="44">
        <v>2.4</v>
      </c>
      <c r="I231" s="44">
        <v>2.4</v>
      </c>
      <c r="J231" s="44">
        <v>2.5</v>
      </c>
      <c r="K231" s="44">
        <v>2.5</v>
      </c>
      <c r="L231" s="44">
        <v>2.4</v>
      </c>
      <c r="M231" s="44">
        <v>2.4</v>
      </c>
      <c r="N231" s="44">
        <v>2.5</v>
      </c>
      <c r="O231" s="44">
        <v>2.6</v>
      </c>
      <c r="P231" s="44">
        <v>2.8</v>
      </c>
    </row>
    <row r="232" spans="1:16" x14ac:dyDescent="0.3">
      <c r="A232" s="3">
        <v>1412</v>
      </c>
      <c r="B232" s="4" t="s">
        <v>227</v>
      </c>
      <c r="C232" s="44">
        <v>2.7</v>
      </c>
      <c r="D232" s="44">
        <v>2.8</v>
      </c>
      <c r="E232" s="44">
        <v>2.6</v>
      </c>
      <c r="F232" s="44">
        <v>2.6</v>
      </c>
      <c r="G232" s="44">
        <v>2.6</v>
      </c>
      <c r="H232" s="44">
        <v>2.5</v>
      </c>
      <c r="I232" s="44">
        <v>2.4</v>
      </c>
      <c r="J232" s="44">
        <v>2.6</v>
      </c>
      <c r="K232" s="44">
        <v>2.6</v>
      </c>
      <c r="L232" s="44">
        <v>2.5</v>
      </c>
      <c r="M232" s="44">
        <v>2.6</v>
      </c>
      <c r="N232" s="44">
        <v>2.7</v>
      </c>
      <c r="O232" s="44">
        <v>2.9</v>
      </c>
      <c r="P232" s="44">
        <v>3.1</v>
      </c>
    </row>
    <row r="233" spans="1:16" x14ac:dyDescent="0.3">
      <c r="A233" s="3">
        <v>1413</v>
      </c>
      <c r="B233" s="4" t="s">
        <v>228</v>
      </c>
      <c r="C233" s="44">
        <v>2.2000000000000002</v>
      </c>
      <c r="D233" s="44">
        <v>2.2000000000000002</v>
      </c>
      <c r="E233" s="44">
        <v>2.2000000000000002</v>
      </c>
      <c r="F233" s="44">
        <v>2.2000000000000002</v>
      </c>
      <c r="G233" s="44">
        <v>2.1</v>
      </c>
      <c r="H233" s="44">
        <v>2.2000000000000002</v>
      </c>
      <c r="I233" s="44">
        <v>2.2999999999999998</v>
      </c>
      <c r="J233" s="44">
        <v>2.4</v>
      </c>
      <c r="K233" s="44">
        <v>2.2999999999999998</v>
      </c>
      <c r="L233" s="44">
        <v>2.4</v>
      </c>
      <c r="M233" s="44">
        <v>2.4</v>
      </c>
      <c r="N233" s="44">
        <v>2.4</v>
      </c>
      <c r="O233" s="44">
        <v>2.4</v>
      </c>
      <c r="P233" s="44">
        <v>2.5</v>
      </c>
    </row>
    <row r="234" spans="1:16" x14ac:dyDescent="0.3">
      <c r="A234" s="3">
        <v>1416</v>
      </c>
      <c r="B234" s="4" t="s">
        <v>229</v>
      </c>
      <c r="C234" s="44">
        <v>2.2000000000000002</v>
      </c>
      <c r="D234" s="44">
        <v>2.2000000000000002</v>
      </c>
      <c r="E234" s="44">
        <v>2.2000000000000002</v>
      </c>
      <c r="F234" s="44">
        <v>2.2000000000000002</v>
      </c>
      <c r="G234" s="44">
        <v>2.2000000000000002</v>
      </c>
      <c r="H234" s="44">
        <v>2.2000000000000002</v>
      </c>
      <c r="I234" s="44">
        <v>2.2000000000000002</v>
      </c>
      <c r="J234" s="44">
        <v>2.2999999999999998</v>
      </c>
      <c r="K234" s="44">
        <v>2.2999999999999998</v>
      </c>
      <c r="L234" s="44">
        <v>2.2999999999999998</v>
      </c>
      <c r="M234" s="44">
        <v>2.4</v>
      </c>
      <c r="N234" s="44">
        <v>2.5</v>
      </c>
      <c r="O234" s="44">
        <v>2.6</v>
      </c>
      <c r="P234" s="44">
        <v>2.5</v>
      </c>
    </row>
    <row r="235" spans="1:16" x14ac:dyDescent="0.3">
      <c r="A235" s="3">
        <v>1417</v>
      </c>
      <c r="B235" s="4" t="s">
        <v>230</v>
      </c>
      <c r="C235" s="44">
        <v>2.4</v>
      </c>
      <c r="D235" s="44">
        <v>2.5</v>
      </c>
      <c r="E235" s="44">
        <v>2.4</v>
      </c>
      <c r="F235" s="44">
        <v>2.5</v>
      </c>
      <c r="G235" s="44">
        <v>2.4</v>
      </c>
      <c r="H235" s="44">
        <v>2.4</v>
      </c>
      <c r="I235" s="44">
        <v>2.5</v>
      </c>
      <c r="J235" s="44">
        <v>2.4</v>
      </c>
      <c r="K235" s="44">
        <v>2.5</v>
      </c>
      <c r="L235" s="44">
        <v>2.5</v>
      </c>
      <c r="M235" s="44">
        <v>2.6</v>
      </c>
      <c r="N235" s="44">
        <v>2.5</v>
      </c>
      <c r="O235" s="44">
        <v>2.6</v>
      </c>
      <c r="P235" s="44">
        <v>2.5</v>
      </c>
    </row>
    <row r="236" spans="1:16" x14ac:dyDescent="0.3">
      <c r="A236" s="3">
        <v>1418</v>
      </c>
      <c r="B236" s="4" t="s">
        <v>231</v>
      </c>
      <c r="C236" s="44">
        <v>2.2999999999999998</v>
      </c>
      <c r="D236" s="44">
        <v>2.5</v>
      </c>
      <c r="E236" s="44">
        <v>2.4</v>
      </c>
      <c r="F236" s="44">
        <v>2.4</v>
      </c>
      <c r="G236" s="44">
        <v>2.5</v>
      </c>
      <c r="H236" s="44">
        <v>2.5</v>
      </c>
      <c r="I236" s="44">
        <v>2.4</v>
      </c>
      <c r="J236" s="44">
        <v>2.4</v>
      </c>
      <c r="K236" s="44">
        <v>2.6</v>
      </c>
      <c r="L236" s="44">
        <v>2.7</v>
      </c>
      <c r="M236" s="44">
        <v>2.5</v>
      </c>
      <c r="N236" s="44">
        <v>2.6</v>
      </c>
      <c r="O236" s="44">
        <v>2.8</v>
      </c>
      <c r="P236" s="44">
        <v>2.7</v>
      </c>
    </row>
    <row r="237" spans="1:16" x14ac:dyDescent="0.3">
      <c r="A237" s="3">
        <v>1419</v>
      </c>
      <c r="B237" s="4" t="s">
        <v>232</v>
      </c>
      <c r="C237" s="44">
        <v>2.2000000000000002</v>
      </c>
      <c r="D237" s="44">
        <v>2.2000000000000002</v>
      </c>
      <c r="E237" s="44">
        <v>2.2000000000000002</v>
      </c>
      <c r="F237" s="44">
        <v>2.2000000000000002</v>
      </c>
      <c r="G237" s="44">
        <v>2.2000000000000002</v>
      </c>
      <c r="H237" s="44">
        <v>2.2000000000000002</v>
      </c>
      <c r="I237" s="44">
        <v>2.2999999999999998</v>
      </c>
      <c r="J237" s="44">
        <v>2.2999999999999998</v>
      </c>
      <c r="K237" s="44">
        <v>2.2000000000000002</v>
      </c>
      <c r="L237" s="44">
        <v>2.2999999999999998</v>
      </c>
      <c r="M237" s="44">
        <v>2.2999999999999998</v>
      </c>
      <c r="N237" s="44">
        <v>2.2999999999999998</v>
      </c>
      <c r="O237" s="44">
        <v>2.2999999999999998</v>
      </c>
      <c r="P237" s="44">
        <v>2.2999999999999998</v>
      </c>
    </row>
    <row r="238" spans="1:16" x14ac:dyDescent="0.3">
      <c r="A238" s="3">
        <v>1420</v>
      </c>
      <c r="B238" s="4" t="s">
        <v>233</v>
      </c>
      <c r="C238" s="44">
        <v>2.4</v>
      </c>
      <c r="D238" s="44">
        <v>2.4</v>
      </c>
      <c r="E238" s="44">
        <v>2.4</v>
      </c>
      <c r="F238" s="44">
        <v>2.4</v>
      </c>
      <c r="G238" s="44">
        <v>2.4</v>
      </c>
      <c r="H238" s="44">
        <v>2.2999999999999998</v>
      </c>
      <c r="I238" s="44">
        <v>2.4</v>
      </c>
      <c r="J238" s="44">
        <v>2.4</v>
      </c>
      <c r="K238" s="44">
        <v>2.4</v>
      </c>
      <c r="L238" s="44">
        <v>2.4</v>
      </c>
      <c r="M238" s="44">
        <v>2.5</v>
      </c>
      <c r="N238" s="44">
        <v>2.5</v>
      </c>
      <c r="O238" s="44">
        <v>2.5</v>
      </c>
      <c r="P238" s="44">
        <v>2.6</v>
      </c>
    </row>
    <row r="239" spans="1:16" x14ac:dyDescent="0.3">
      <c r="A239" s="3">
        <v>1421</v>
      </c>
      <c r="B239" s="4" t="s">
        <v>234</v>
      </c>
      <c r="C239" s="44">
        <v>2.5</v>
      </c>
      <c r="D239" s="44">
        <v>2.5</v>
      </c>
      <c r="E239" s="44">
        <v>2.2999999999999998</v>
      </c>
      <c r="F239" s="44">
        <v>2.4</v>
      </c>
      <c r="G239" s="44">
        <v>2.2999999999999998</v>
      </c>
      <c r="H239" s="44">
        <v>2.2999999999999998</v>
      </c>
      <c r="I239" s="44">
        <v>2.2999999999999998</v>
      </c>
      <c r="J239" s="44">
        <v>2.4</v>
      </c>
      <c r="K239" s="44">
        <v>2.4</v>
      </c>
      <c r="L239" s="44">
        <v>2.6</v>
      </c>
      <c r="M239" s="44">
        <v>2.5</v>
      </c>
      <c r="N239" s="44">
        <v>2.5</v>
      </c>
      <c r="O239" s="44">
        <v>2.7</v>
      </c>
      <c r="P239" s="44">
        <v>2.6</v>
      </c>
    </row>
    <row r="240" spans="1:16" x14ac:dyDescent="0.3">
      <c r="A240" s="3">
        <v>1422</v>
      </c>
      <c r="B240" s="4" t="s">
        <v>235</v>
      </c>
      <c r="C240" s="44">
        <v>2.2999999999999998</v>
      </c>
      <c r="D240" s="44">
        <v>2.2000000000000002</v>
      </c>
      <c r="E240" s="44">
        <v>2.2999999999999998</v>
      </c>
      <c r="F240" s="44">
        <v>2.2000000000000002</v>
      </c>
      <c r="G240" s="44">
        <v>2.2999999999999998</v>
      </c>
      <c r="H240" s="44">
        <v>2.2000000000000002</v>
      </c>
      <c r="I240" s="44">
        <v>2.1</v>
      </c>
      <c r="J240" s="44">
        <v>2.2000000000000002</v>
      </c>
      <c r="K240" s="44">
        <v>2.2000000000000002</v>
      </c>
      <c r="L240" s="44">
        <v>2.2000000000000002</v>
      </c>
      <c r="M240" s="44">
        <v>2.2999999999999998</v>
      </c>
      <c r="N240" s="44">
        <v>2.4</v>
      </c>
      <c r="O240" s="44">
        <v>2.4</v>
      </c>
      <c r="P240" s="44">
        <v>2.5</v>
      </c>
    </row>
    <row r="241" spans="1:16" x14ac:dyDescent="0.3">
      <c r="A241" s="3">
        <v>1424</v>
      </c>
      <c r="B241" s="4" t="s">
        <v>236</v>
      </c>
      <c r="C241" s="44">
        <v>2.1</v>
      </c>
      <c r="D241" s="44">
        <v>2.2000000000000002</v>
      </c>
      <c r="E241" s="44">
        <v>2.1</v>
      </c>
      <c r="F241" s="44">
        <v>2.2000000000000002</v>
      </c>
      <c r="G241" s="44">
        <v>2.2999999999999998</v>
      </c>
      <c r="H241" s="44">
        <v>2.2000000000000002</v>
      </c>
      <c r="I241" s="44">
        <v>2.2000000000000002</v>
      </c>
      <c r="J241" s="44">
        <v>2.1</v>
      </c>
      <c r="K241" s="44">
        <v>2.1</v>
      </c>
      <c r="L241" s="44">
        <v>2.2000000000000002</v>
      </c>
      <c r="M241" s="44">
        <v>2.2000000000000002</v>
      </c>
      <c r="N241" s="44">
        <v>2.2000000000000002</v>
      </c>
      <c r="O241" s="44">
        <v>2.2999999999999998</v>
      </c>
      <c r="P241" s="44">
        <v>2.2999999999999998</v>
      </c>
    </row>
    <row r="242" spans="1:16" x14ac:dyDescent="0.3">
      <c r="A242" s="3">
        <v>1426</v>
      </c>
      <c r="B242" s="4" t="s">
        <v>237</v>
      </c>
      <c r="C242" s="44">
        <v>2.2999999999999998</v>
      </c>
      <c r="D242" s="44">
        <v>2.4</v>
      </c>
      <c r="E242" s="44">
        <v>2.2999999999999998</v>
      </c>
      <c r="F242" s="44">
        <v>2.2999999999999998</v>
      </c>
      <c r="G242" s="44">
        <v>2.2999999999999998</v>
      </c>
      <c r="H242" s="44">
        <v>2.2000000000000002</v>
      </c>
      <c r="I242" s="44">
        <v>2.2000000000000002</v>
      </c>
      <c r="J242" s="44">
        <v>2.2999999999999998</v>
      </c>
      <c r="K242" s="44">
        <v>2.2999999999999998</v>
      </c>
      <c r="L242" s="44">
        <v>2.2999999999999998</v>
      </c>
      <c r="M242" s="44">
        <v>2.2999999999999998</v>
      </c>
      <c r="N242" s="44">
        <v>2.4</v>
      </c>
      <c r="O242" s="44">
        <v>2.2999999999999998</v>
      </c>
      <c r="P242" s="44">
        <v>2.4</v>
      </c>
    </row>
    <row r="243" spans="1:16" x14ac:dyDescent="0.3">
      <c r="A243" s="3">
        <v>1428</v>
      </c>
      <c r="B243" s="4" t="s">
        <v>238</v>
      </c>
      <c r="C243" s="44">
        <v>2.4</v>
      </c>
      <c r="D243" s="44">
        <v>2.6</v>
      </c>
      <c r="E243" s="44">
        <v>2.2999999999999998</v>
      </c>
      <c r="F243" s="44">
        <v>2.4</v>
      </c>
      <c r="G243" s="44">
        <v>2.4</v>
      </c>
      <c r="H243" s="44">
        <v>2.2999999999999998</v>
      </c>
      <c r="I243" s="44">
        <v>2.2999999999999998</v>
      </c>
      <c r="J243" s="44">
        <v>2.4</v>
      </c>
      <c r="K243" s="44">
        <v>2.5</v>
      </c>
      <c r="L243" s="44">
        <v>2.4</v>
      </c>
      <c r="M243" s="44">
        <v>2.4</v>
      </c>
      <c r="N243" s="44">
        <v>2.5</v>
      </c>
      <c r="O243" s="44">
        <v>2.5</v>
      </c>
      <c r="P243" s="44">
        <v>2.6</v>
      </c>
    </row>
    <row r="244" spans="1:16" x14ac:dyDescent="0.3">
      <c r="A244" s="3">
        <v>1429</v>
      </c>
      <c r="B244" s="4" t="s">
        <v>239</v>
      </c>
      <c r="C244" s="44">
        <v>2.7</v>
      </c>
      <c r="D244" s="44">
        <v>2.8</v>
      </c>
      <c r="E244" s="44">
        <v>2.7</v>
      </c>
      <c r="F244" s="44">
        <v>2.7</v>
      </c>
      <c r="G244" s="44">
        <v>2.7</v>
      </c>
      <c r="H244" s="44">
        <v>2.6</v>
      </c>
      <c r="I244" s="44">
        <v>3</v>
      </c>
      <c r="J244" s="44">
        <v>2.6</v>
      </c>
      <c r="K244" s="44">
        <v>2.7</v>
      </c>
      <c r="L244" s="44">
        <v>2.7</v>
      </c>
      <c r="M244" s="44">
        <v>2.8</v>
      </c>
      <c r="N244" s="44">
        <v>2.8</v>
      </c>
      <c r="O244" s="44">
        <v>3</v>
      </c>
      <c r="P244" s="44">
        <v>2.9</v>
      </c>
    </row>
    <row r="245" spans="1:16" x14ac:dyDescent="0.3">
      <c r="A245" s="3">
        <v>1430</v>
      </c>
      <c r="B245" s="4" t="s">
        <v>240</v>
      </c>
      <c r="C245" s="44">
        <v>2.4</v>
      </c>
      <c r="D245" s="44">
        <v>2.4</v>
      </c>
      <c r="E245" s="44">
        <v>2.4</v>
      </c>
      <c r="F245" s="44">
        <v>2.4</v>
      </c>
      <c r="G245" s="44">
        <v>2.2999999999999998</v>
      </c>
      <c r="H245" s="44">
        <v>2.4</v>
      </c>
      <c r="I245" s="44">
        <v>2.2000000000000002</v>
      </c>
      <c r="J245" s="44">
        <v>2.4</v>
      </c>
      <c r="K245" s="44">
        <v>2.4</v>
      </c>
      <c r="L245" s="44">
        <v>2.2999999999999998</v>
      </c>
      <c r="M245" s="44">
        <v>2.2999999999999998</v>
      </c>
      <c r="N245" s="44">
        <v>2.4</v>
      </c>
      <c r="O245" s="44">
        <v>2.5</v>
      </c>
      <c r="P245" s="44">
        <v>2.4</v>
      </c>
    </row>
    <row r="246" spans="1:16" x14ac:dyDescent="0.3">
      <c r="A246" s="3">
        <v>1431</v>
      </c>
      <c r="B246" s="4" t="s">
        <v>241</v>
      </c>
      <c r="C246" s="44">
        <v>2.4</v>
      </c>
      <c r="D246" s="44">
        <v>2.4</v>
      </c>
      <c r="E246" s="44">
        <v>2.2999999999999998</v>
      </c>
      <c r="F246" s="44">
        <v>2.2999999999999998</v>
      </c>
      <c r="G246" s="44">
        <v>2.2999999999999998</v>
      </c>
      <c r="H246" s="44">
        <v>2.2999999999999998</v>
      </c>
      <c r="I246" s="44">
        <v>2.2999999999999998</v>
      </c>
      <c r="J246" s="44">
        <v>2.4</v>
      </c>
      <c r="K246" s="44">
        <v>2.4</v>
      </c>
      <c r="L246" s="44">
        <v>2.4</v>
      </c>
      <c r="M246" s="44">
        <v>2.4</v>
      </c>
      <c r="N246" s="44">
        <v>2.5</v>
      </c>
      <c r="O246" s="44">
        <v>2.5</v>
      </c>
      <c r="P246" s="44">
        <v>2.5</v>
      </c>
    </row>
    <row r="247" spans="1:16" x14ac:dyDescent="0.3">
      <c r="A247" s="3">
        <v>1432</v>
      </c>
      <c r="B247" s="4" t="s">
        <v>242</v>
      </c>
      <c r="C247" s="44">
        <v>2.2999999999999998</v>
      </c>
      <c r="D247" s="44">
        <v>2.4</v>
      </c>
      <c r="E247" s="44">
        <v>2.2999999999999998</v>
      </c>
      <c r="F247" s="44">
        <v>2.2999999999999998</v>
      </c>
      <c r="G247" s="44">
        <v>2.2999999999999998</v>
      </c>
      <c r="H247" s="44">
        <v>2.2999999999999998</v>
      </c>
      <c r="I247" s="44">
        <v>2.2999999999999998</v>
      </c>
      <c r="J247" s="44">
        <v>2.2999999999999998</v>
      </c>
      <c r="K247" s="44">
        <v>2.4</v>
      </c>
      <c r="L247" s="44">
        <v>2.4</v>
      </c>
      <c r="M247" s="44">
        <v>2.5</v>
      </c>
      <c r="N247" s="44">
        <v>2.5</v>
      </c>
      <c r="O247" s="44">
        <v>2.5</v>
      </c>
      <c r="P247" s="44">
        <v>2.6</v>
      </c>
    </row>
    <row r="248" spans="1:16" x14ac:dyDescent="0.3">
      <c r="A248" s="3">
        <v>1433</v>
      </c>
      <c r="B248" s="4" t="s">
        <v>243</v>
      </c>
      <c r="C248" s="44">
        <v>2.2000000000000002</v>
      </c>
      <c r="D248" s="44">
        <v>2.2999999999999998</v>
      </c>
      <c r="E248" s="44">
        <v>2.2000000000000002</v>
      </c>
      <c r="F248" s="44">
        <v>2.2000000000000002</v>
      </c>
      <c r="G248" s="44">
        <v>2.2000000000000002</v>
      </c>
      <c r="H248" s="44">
        <v>2.2000000000000002</v>
      </c>
      <c r="I248" s="44">
        <v>2.2000000000000002</v>
      </c>
      <c r="J248" s="44">
        <v>2.2000000000000002</v>
      </c>
      <c r="K248" s="44">
        <v>2.2000000000000002</v>
      </c>
      <c r="L248" s="44">
        <v>2.2000000000000002</v>
      </c>
      <c r="M248" s="44">
        <v>2.2999999999999998</v>
      </c>
      <c r="N248" s="44">
        <v>2.4</v>
      </c>
      <c r="O248" s="44">
        <v>2.2999999999999998</v>
      </c>
      <c r="P248" s="44">
        <v>2.2999999999999998</v>
      </c>
    </row>
    <row r="249" spans="1:16" x14ac:dyDescent="0.3">
      <c r="A249" s="3">
        <v>1438</v>
      </c>
      <c r="B249" s="4" t="s">
        <v>244</v>
      </c>
      <c r="C249" s="44">
        <v>2.5</v>
      </c>
      <c r="D249" s="44">
        <v>2.5</v>
      </c>
      <c r="E249" s="44">
        <v>2.4</v>
      </c>
      <c r="F249" s="44">
        <v>2.4</v>
      </c>
      <c r="G249" s="44">
        <v>2.4</v>
      </c>
      <c r="H249" s="44">
        <v>2.4</v>
      </c>
      <c r="I249" s="44">
        <v>2.2999999999999998</v>
      </c>
      <c r="J249" s="44">
        <v>2.4</v>
      </c>
      <c r="K249" s="44">
        <v>2.5</v>
      </c>
      <c r="L249" s="44">
        <v>2.5</v>
      </c>
      <c r="M249" s="44">
        <v>2.6</v>
      </c>
      <c r="N249" s="44">
        <v>2.6</v>
      </c>
      <c r="O249" s="44">
        <v>2.7</v>
      </c>
      <c r="P249" s="44">
        <v>2.6</v>
      </c>
    </row>
    <row r="250" spans="1:16" x14ac:dyDescent="0.3">
      <c r="A250" s="3">
        <v>1439</v>
      </c>
      <c r="B250" s="4" t="s">
        <v>245</v>
      </c>
      <c r="C250" s="44">
        <v>2.5</v>
      </c>
      <c r="D250" s="44">
        <v>2.6</v>
      </c>
      <c r="E250" s="44">
        <v>2.4</v>
      </c>
      <c r="F250" s="44">
        <v>2.5</v>
      </c>
      <c r="G250" s="44">
        <v>2.5</v>
      </c>
      <c r="H250" s="44">
        <v>2.4</v>
      </c>
      <c r="I250" s="44">
        <v>2.4</v>
      </c>
      <c r="J250" s="44">
        <v>2.4</v>
      </c>
      <c r="K250" s="44">
        <v>2.5</v>
      </c>
      <c r="L250" s="44">
        <v>2.5</v>
      </c>
      <c r="M250" s="44">
        <v>2.5</v>
      </c>
      <c r="N250" s="44">
        <v>2.5</v>
      </c>
      <c r="O250" s="44">
        <v>2.5</v>
      </c>
      <c r="P250" s="44">
        <v>2.7</v>
      </c>
    </row>
    <row r="251" spans="1:16" x14ac:dyDescent="0.3">
      <c r="A251" s="3">
        <v>1441</v>
      </c>
      <c r="B251" s="4" t="s">
        <v>246</v>
      </c>
      <c r="C251" s="44">
        <v>2.4</v>
      </c>
      <c r="D251" s="44">
        <v>2.5</v>
      </c>
      <c r="E251" s="44">
        <v>2.5</v>
      </c>
      <c r="F251" s="44">
        <v>2.4</v>
      </c>
      <c r="G251" s="44">
        <v>2.5</v>
      </c>
      <c r="H251" s="44">
        <v>2.4</v>
      </c>
      <c r="I251" s="44">
        <v>2.4</v>
      </c>
      <c r="J251" s="44">
        <v>2.4</v>
      </c>
      <c r="K251" s="44">
        <v>2.4</v>
      </c>
      <c r="L251" s="44">
        <v>2.4</v>
      </c>
      <c r="M251" s="44">
        <v>2.4</v>
      </c>
      <c r="N251" s="44">
        <v>2.6</v>
      </c>
      <c r="O251" s="44">
        <v>2.6</v>
      </c>
      <c r="P251" s="44">
        <v>2.6</v>
      </c>
    </row>
    <row r="252" spans="1:16" x14ac:dyDescent="0.3">
      <c r="A252" s="3">
        <v>1443</v>
      </c>
      <c r="B252" s="4" t="s">
        <v>247</v>
      </c>
      <c r="C252" s="44">
        <v>2.2999999999999998</v>
      </c>
      <c r="D252" s="44">
        <v>2.2999999999999998</v>
      </c>
      <c r="E252" s="44">
        <v>2.2999999999999998</v>
      </c>
      <c r="F252" s="44">
        <v>2.2000000000000002</v>
      </c>
      <c r="G252" s="44">
        <v>2.2999999999999998</v>
      </c>
      <c r="H252" s="44">
        <v>2.2999999999999998</v>
      </c>
      <c r="I252" s="44">
        <v>2.2000000000000002</v>
      </c>
      <c r="J252" s="44">
        <v>2.2000000000000002</v>
      </c>
      <c r="K252" s="44">
        <v>2.2999999999999998</v>
      </c>
      <c r="L252" s="44">
        <v>2.4</v>
      </c>
      <c r="M252" s="44">
        <v>2.4</v>
      </c>
      <c r="N252" s="44">
        <v>2.4</v>
      </c>
      <c r="O252" s="44">
        <v>2.4</v>
      </c>
      <c r="P252" s="44">
        <v>2.5</v>
      </c>
    </row>
    <row r="253" spans="1:16" x14ac:dyDescent="0.3">
      <c r="A253" s="3">
        <v>1444</v>
      </c>
      <c r="B253" s="4" t="s">
        <v>248</v>
      </c>
      <c r="C253" s="44">
        <v>2.2999999999999998</v>
      </c>
      <c r="D253" s="44">
        <v>2.2000000000000002</v>
      </c>
      <c r="E253" s="44">
        <v>2.2000000000000002</v>
      </c>
      <c r="F253" s="44">
        <v>2.2999999999999998</v>
      </c>
      <c r="G253" s="44">
        <v>2.1</v>
      </c>
      <c r="H253" s="44">
        <v>2</v>
      </c>
      <c r="I253" s="44">
        <v>2.2000000000000002</v>
      </c>
      <c r="J253" s="44">
        <v>2.2000000000000002</v>
      </c>
      <c r="K253" s="44">
        <v>2.2999999999999998</v>
      </c>
      <c r="L253" s="44">
        <v>2.4</v>
      </c>
      <c r="M253" s="44">
        <v>2.4</v>
      </c>
      <c r="N253" s="44">
        <v>2.2999999999999998</v>
      </c>
      <c r="O253" s="44">
        <v>2.4</v>
      </c>
      <c r="P253" s="44">
        <v>2.2999999999999998</v>
      </c>
    </row>
    <row r="254" spans="1:16" x14ac:dyDescent="0.3">
      <c r="A254" s="3">
        <v>1445</v>
      </c>
      <c r="B254" s="4" t="s">
        <v>249</v>
      </c>
      <c r="C254" s="44">
        <v>2.4</v>
      </c>
      <c r="D254" s="44">
        <v>2.4</v>
      </c>
      <c r="E254" s="44">
        <v>2.2999999999999998</v>
      </c>
      <c r="F254" s="44">
        <v>2.4</v>
      </c>
      <c r="G254" s="44">
        <v>2.4</v>
      </c>
      <c r="H254" s="44">
        <v>2.2999999999999998</v>
      </c>
      <c r="I254" s="44">
        <v>2.2999999999999998</v>
      </c>
      <c r="J254" s="44">
        <v>2.2999999999999998</v>
      </c>
      <c r="K254" s="44">
        <v>2.4</v>
      </c>
      <c r="L254" s="44">
        <v>2.4</v>
      </c>
      <c r="M254" s="44">
        <v>2.4</v>
      </c>
      <c r="N254" s="44">
        <v>2.5</v>
      </c>
      <c r="O254" s="44">
        <v>2.6</v>
      </c>
      <c r="P254" s="44">
        <v>2.6</v>
      </c>
    </row>
    <row r="255" spans="1:16" x14ac:dyDescent="0.3">
      <c r="A255" s="3">
        <v>1449</v>
      </c>
      <c r="B255" s="4" t="s">
        <v>250</v>
      </c>
      <c r="C255" s="44">
        <v>2.4</v>
      </c>
      <c r="D255" s="44">
        <v>2.4</v>
      </c>
      <c r="E255" s="44">
        <v>2.2999999999999998</v>
      </c>
      <c r="F255" s="44">
        <v>2.2999999999999998</v>
      </c>
      <c r="G255" s="44">
        <v>2.2999999999999998</v>
      </c>
      <c r="H255" s="44">
        <v>2.2999999999999998</v>
      </c>
      <c r="I255" s="44">
        <v>2.2000000000000002</v>
      </c>
      <c r="J255" s="44">
        <v>2.2999999999999998</v>
      </c>
      <c r="K255" s="44">
        <v>2.2999999999999998</v>
      </c>
      <c r="L255" s="44">
        <v>2.4</v>
      </c>
      <c r="M255" s="44">
        <v>2.4</v>
      </c>
      <c r="N255" s="44">
        <v>2.4</v>
      </c>
      <c r="O255" s="44">
        <v>2.5</v>
      </c>
      <c r="P255" s="44">
        <v>2.5</v>
      </c>
    </row>
    <row r="256" spans="1:16" x14ac:dyDescent="0.3">
      <c r="A256" s="3">
        <v>1502</v>
      </c>
      <c r="B256" s="4" t="s">
        <v>251</v>
      </c>
      <c r="C256" s="44">
        <v>2.4</v>
      </c>
      <c r="D256" s="44">
        <v>2.5</v>
      </c>
      <c r="E256" s="44">
        <v>2.2999999999999998</v>
      </c>
      <c r="F256" s="44">
        <v>2.4</v>
      </c>
      <c r="G256" s="44">
        <v>2.4</v>
      </c>
      <c r="H256" s="44">
        <v>2.4</v>
      </c>
      <c r="I256" s="44">
        <v>2.4</v>
      </c>
      <c r="J256" s="44">
        <v>2.4</v>
      </c>
      <c r="K256" s="44">
        <v>2.5</v>
      </c>
      <c r="L256" s="44">
        <v>2.5</v>
      </c>
      <c r="M256" s="44">
        <v>2.6</v>
      </c>
      <c r="N256" s="44">
        <v>2.6</v>
      </c>
      <c r="O256" s="44">
        <v>2.6</v>
      </c>
      <c r="P256" s="44">
        <v>2.6</v>
      </c>
    </row>
    <row r="257" spans="1:16" x14ac:dyDescent="0.3">
      <c r="A257" s="3">
        <v>1504</v>
      </c>
      <c r="B257" s="4" t="s">
        <v>252</v>
      </c>
      <c r="C257" s="44">
        <v>2.5</v>
      </c>
      <c r="D257" s="44">
        <v>2.6</v>
      </c>
      <c r="E257" s="44">
        <v>2.5</v>
      </c>
      <c r="F257" s="44">
        <v>2.6</v>
      </c>
      <c r="G257" s="44">
        <v>2.6</v>
      </c>
      <c r="H257" s="44">
        <v>2.5</v>
      </c>
      <c r="I257" s="44">
        <v>2.6</v>
      </c>
      <c r="J257" s="44">
        <v>2.6</v>
      </c>
      <c r="K257" s="44">
        <v>2.6</v>
      </c>
      <c r="L257" s="44">
        <v>2.7</v>
      </c>
      <c r="M257" s="44">
        <v>2.7</v>
      </c>
      <c r="N257" s="44">
        <v>2.8</v>
      </c>
      <c r="O257" s="44">
        <v>2.7</v>
      </c>
      <c r="P257" s="44">
        <v>2.7</v>
      </c>
    </row>
    <row r="258" spans="1:16" x14ac:dyDescent="0.3">
      <c r="A258" s="3">
        <v>1505</v>
      </c>
      <c r="B258" s="6" t="s">
        <v>253</v>
      </c>
      <c r="C258" s="45" t="s">
        <v>475</v>
      </c>
      <c r="D258" s="45" t="s">
        <v>475</v>
      </c>
      <c r="E258" s="45" t="s">
        <v>475</v>
      </c>
      <c r="F258" s="44">
        <v>2.6</v>
      </c>
      <c r="G258" s="44">
        <v>2.6</v>
      </c>
      <c r="H258" s="44">
        <v>2.5</v>
      </c>
      <c r="I258" s="44">
        <v>2.5</v>
      </c>
      <c r="J258" s="44">
        <v>2.6</v>
      </c>
      <c r="K258" s="44">
        <v>2.6</v>
      </c>
      <c r="L258" s="44">
        <v>2.7</v>
      </c>
      <c r="M258" s="44">
        <v>2.7</v>
      </c>
      <c r="N258" s="44">
        <v>2.7</v>
      </c>
      <c r="O258" s="44">
        <v>2.7</v>
      </c>
      <c r="P258" s="44">
        <v>2.7</v>
      </c>
    </row>
    <row r="259" spans="1:16" x14ac:dyDescent="0.3">
      <c r="A259" s="3">
        <v>1511</v>
      </c>
      <c r="B259" s="4" t="s">
        <v>254</v>
      </c>
      <c r="C259" s="44">
        <v>2.4</v>
      </c>
      <c r="D259" s="44">
        <v>2.5</v>
      </c>
      <c r="E259" s="44">
        <v>2.4</v>
      </c>
      <c r="F259" s="44">
        <v>2.6</v>
      </c>
      <c r="G259" s="44">
        <v>2.5</v>
      </c>
      <c r="H259" s="44">
        <v>2.5</v>
      </c>
      <c r="I259" s="44">
        <v>2.5</v>
      </c>
      <c r="J259" s="44">
        <v>2.5</v>
      </c>
      <c r="K259" s="44">
        <v>2.6</v>
      </c>
      <c r="L259" s="44">
        <v>2.6</v>
      </c>
      <c r="M259" s="44">
        <v>2.7</v>
      </c>
      <c r="N259" s="44">
        <v>2.8</v>
      </c>
      <c r="O259" s="44">
        <v>2.7</v>
      </c>
      <c r="P259" s="44">
        <v>2.8</v>
      </c>
    </row>
    <row r="260" spans="1:16" x14ac:dyDescent="0.3">
      <c r="A260" s="3">
        <v>1514</v>
      </c>
      <c r="B260" s="4" t="s">
        <v>115</v>
      </c>
      <c r="C260" s="44">
        <v>2.4</v>
      </c>
      <c r="D260" s="44">
        <v>2.4</v>
      </c>
      <c r="E260" s="44">
        <v>2.4</v>
      </c>
      <c r="F260" s="44">
        <v>2.6</v>
      </c>
      <c r="G260" s="44">
        <v>2.4</v>
      </c>
      <c r="H260" s="44">
        <v>2.5</v>
      </c>
      <c r="I260" s="44">
        <v>2.4</v>
      </c>
      <c r="J260" s="44">
        <v>2.5</v>
      </c>
      <c r="K260" s="44">
        <v>2.6</v>
      </c>
      <c r="L260" s="44">
        <v>2.7</v>
      </c>
      <c r="M260" s="44">
        <v>2.6</v>
      </c>
      <c r="N260" s="44">
        <v>2.6</v>
      </c>
      <c r="O260" s="44">
        <v>2.6</v>
      </c>
      <c r="P260" s="44">
        <v>2.8</v>
      </c>
    </row>
    <row r="261" spans="1:16" x14ac:dyDescent="0.3">
      <c r="A261" s="3">
        <v>1515</v>
      </c>
      <c r="B261" s="4" t="s">
        <v>255</v>
      </c>
      <c r="C261" s="44">
        <v>2.5</v>
      </c>
      <c r="D261" s="44">
        <v>2.7</v>
      </c>
      <c r="E261" s="44">
        <v>2.5</v>
      </c>
      <c r="F261" s="44">
        <v>2.7</v>
      </c>
      <c r="G261" s="44">
        <v>2.6</v>
      </c>
      <c r="H261" s="44">
        <v>2.5</v>
      </c>
      <c r="I261" s="44">
        <v>2.6</v>
      </c>
      <c r="J261" s="44">
        <v>2.7</v>
      </c>
      <c r="K261" s="44">
        <v>2.6</v>
      </c>
      <c r="L261" s="44">
        <v>2.5</v>
      </c>
      <c r="M261" s="44">
        <v>2.6</v>
      </c>
      <c r="N261" s="44">
        <v>2.7</v>
      </c>
      <c r="O261" s="44">
        <v>2.7</v>
      </c>
      <c r="P261" s="44">
        <v>2.8</v>
      </c>
    </row>
    <row r="262" spans="1:16" x14ac:dyDescent="0.3">
      <c r="A262" s="3">
        <v>1516</v>
      </c>
      <c r="B262" s="4" t="s">
        <v>256</v>
      </c>
      <c r="C262" s="44">
        <v>2.4</v>
      </c>
      <c r="D262" s="44">
        <v>2.5</v>
      </c>
      <c r="E262" s="44">
        <v>2.4</v>
      </c>
      <c r="F262" s="44">
        <v>2.5</v>
      </c>
      <c r="G262" s="44">
        <v>2.5</v>
      </c>
      <c r="H262" s="44">
        <v>2.5</v>
      </c>
      <c r="I262" s="44">
        <v>2.6</v>
      </c>
      <c r="J262" s="44">
        <v>2.6</v>
      </c>
      <c r="K262" s="44">
        <v>2.6</v>
      </c>
      <c r="L262" s="44">
        <v>2.7</v>
      </c>
      <c r="M262" s="44">
        <v>2.7</v>
      </c>
      <c r="N262" s="44">
        <v>2.7</v>
      </c>
      <c r="O262" s="44">
        <v>2.7</v>
      </c>
      <c r="P262" s="44">
        <v>2.7</v>
      </c>
    </row>
    <row r="263" spans="1:16" x14ac:dyDescent="0.3">
      <c r="A263" s="3">
        <v>1517</v>
      </c>
      <c r="B263" s="4" t="s">
        <v>257</v>
      </c>
      <c r="C263" s="44">
        <v>2.2999999999999998</v>
      </c>
      <c r="D263" s="44">
        <v>2.2999999999999998</v>
      </c>
      <c r="E263" s="44">
        <v>2.4</v>
      </c>
      <c r="F263" s="44">
        <v>2.5</v>
      </c>
      <c r="G263" s="44">
        <v>2.4</v>
      </c>
      <c r="H263" s="44">
        <v>2.4</v>
      </c>
      <c r="I263" s="44">
        <v>2.6</v>
      </c>
      <c r="J263" s="44">
        <v>2.6</v>
      </c>
      <c r="K263" s="44">
        <v>2.6</v>
      </c>
      <c r="L263" s="44">
        <v>2.6</v>
      </c>
      <c r="M263" s="44">
        <v>2.6</v>
      </c>
      <c r="N263" s="44">
        <v>2.7</v>
      </c>
      <c r="O263" s="44">
        <v>2.6</v>
      </c>
      <c r="P263" s="44">
        <v>2.6</v>
      </c>
    </row>
    <row r="264" spans="1:16" x14ac:dyDescent="0.3">
      <c r="A264" s="3">
        <v>1519</v>
      </c>
      <c r="B264" s="4" t="s">
        <v>258</v>
      </c>
      <c r="C264" s="44">
        <v>2.4</v>
      </c>
      <c r="D264" s="44">
        <v>2.4</v>
      </c>
      <c r="E264" s="44">
        <v>2.4</v>
      </c>
      <c r="F264" s="44">
        <v>2.5</v>
      </c>
      <c r="G264" s="44">
        <v>2.5</v>
      </c>
      <c r="H264" s="44">
        <v>2.5</v>
      </c>
      <c r="I264" s="44">
        <v>2.5</v>
      </c>
      <c r="J264" s="44">
        <v>2.5</v>
      </c>
      <c r="K264" s="44">
        <v>2.6</v>
      </c>
      <c r="L264" s="44">
        <v>2.6</v>
      </c>
      <c r="M264" s="44">
        <v>2.6</v>
      </c>
      <c r="N264" s="44">
        <v>2.6</v>
      </c>
      <c r="O264" s="44">
        <v>2.6</v>
      </c>
      <c r="P264" s="44">
        <v>2.6</v>
      </c>
    </row>
    <row r="265" spans="1:16" x14ac:dyDescent="0.3">
      <c r="A265" s="3">
        <v>1520</v>
      </c>
      <c r="B265" s="4" t="s">
        <v>259</v>
      </c>
      <c r="C265" s="44">
        <v>2.2999999999999998</v>
      </c>
      <c r="D265" s="44">
        <v>2.2999999999999998</v>
      </c>
      <c r="E265" s="44">
        <v>2.2999999999999998</v>
      </c>
      <c r="F265" s="44">
        <v>2.2999999999999998</v>
      </c>
      <c r="G265" s="44">
        <v>2.2999999999999998</v>
      </c>
      <c r="H265" s="44">
        <v>2.2999999999999998</v>
      </c>
      <c r="I265" s="44">
        <v>2.2999999999999998</v>
      </c>
      <c r="J265" s="44">
        <v>2.2999999999999998</v>
      </c>
      <c r="K265" s="44">
        <v>2.2999999999999998</v>
      </c>
      <c r="L265" s="44">
        <v>2.4</v>
      </c>
      <c r="M265" s="44">
        <v>2.4</v>
      </c>
      <c r="N265" s="44">
        <v>2.4</v>
      </c>
      <c r="O265" s="44">
        <v>2.2999999999999998</v>
      </c>
      <c r="P265" s="44">
        <v>2.4</v>
      </c>
    </row>
    <row r="266" spans="1:16" x14ac:dyDescent="0.3">
      <c r="A266" s="3">
        <v>1523</v>
      </c>
      <c r="B266" s="4" t="s">
        <v>260</v>
      </c>
      <c r="C266" s="44">
        <v>2.2999999999999998</v>
      </c>
      <c r="D266" s="44">
        <v>2.5</v>
      </c>
      <c r="E266" s="44">
        <v>2.4</v>
      </c>
      <c r="F266" s="44">
        <v>2.4</v>
      </c>
      <c r="G266" s="44">
        <v>2.4</v>
      </c>
      <c r="H266" s="44">
        <v>2.2000000000000002</v>
      </c>
      <c r="I266" s="44">
        <v>2.2999999999999998</v>
      </c>
      <c r="J266" s="44">
        <v>2.2999999999999998</v>
      </c>
      <c r="K266" s="44">
        <v>2.4</v>
      </c>
      <c r="L266" s="44">
        <v>2.5</v>
      </c>
      <c r="M266" s="44">
        <v>2.4</v>
      </c>
      <c r="N266" s="44">
        <v>2.5</v>
      </c>
      <c r="O266" s="44">
        <v>2.5</v>
      </c>
      <c r="P266" s="44">
        <v>2.6</v>
      </c>
    </row>
    <row r="267" spans="1:16" x14ac:dyDescent="0.3">
      <c r="A267" s="3">
        <v>1524</v>
      </c>
      <c r="B267" s="4" t="s">
        <v>261</v>
      </c>
      <c r="C267" s="44">
        <v>2.4</v>
      </c>
      <c r="D267" s="44">
        <v>2.5</v>
      </c>
      <c r="E267" s="44">
        <v>2.5</v>
      </c>
      <c r="F267" s="44">
        <v>2.5</v>
      </c>
      <c r="G267" s="44">
        <v>2.2999999999999998</v>
      </c>
      <c r="H267" s="44">
        <v>2.2999999999999998</v>
      </c>
      <c r="I267" s="44">
        <v>2.4</v>
      </c>
      <c r="J267" s="44">
        <v>2.2999999999999998</v>
      </c>
      <c r="K267" s="44">
        <v>2.2999999999999998</v>
      </c>
      <c r="L267" s="44">
        <v>2.4</v>
      </c>
      <c r="M267" s="44">
        <v>2.2999999999999998</v>
      </c>
      <c r="N267" s="44">
        <v>2.5</v>
      </c>
      <c r="O267" s="44">
        <v>2.4</v>
      </c>
      <c r="P267" s="44">
        <v>2.5</v>
      </c>
    </row>
    <row r="268" spans="1:16" x14ac:dyDescent="0.3">
      <c r="A268" s="3">
        <v>1525</v>
      </c>
      <c r="B268" s="4" t="s">
        <v>262</v>
      </c>
      <c r="C268" s="44">
        <v>2.2999999999999998</v>
      </c>
      <c r="D268" s="44">
        <v>2.2999999999999998</v>
      </c>
      <c r="E268" s="44">
        <v>2.2999999999999998</v>
      </c>
      <c r="F268" s="44">
        <v>2.2999999999999998</v>
      </c>
      <c r="G268" s="44">
        <v>2.2999999999999998</v>
      </c>
      <c r="H268" s="44">
        <v>2.2000000000000002</v>
      </c>
      <c r="I268" s="44">
        <v>2.2000000000000002</v>
      </c>
      <c r="J268" s="44">
        <v>2.2999999999999998</v>
      </c>
      <c r="K268" s="44">
        <v>2.2999999999999998</v>
      </c>
      <c r="L268" s="44">
        <v>2.2999999999999998</v>
      </c>
      <c r="M268" s="44">
        <v>2.2999999999999998</v>
      </c>
      <c r="N268" s="44">
        <v>2.4</v>
      </c>
      <c r="O268" s="44">
        <v>2.6</v>
      </c>
      <c r="P268" s="44">
        <v>2.5</v>
      </c>
    </row>
    <row r="269" spans="1:16" x14ac:dyDescent="0.3">
      <c r="A269" s="3">
        <v>1526</v>
      </c>
      <c r="B269" s="4" t="s">
        <v>263</v>
      </c>
      <c r="C269" s="44">
        <v>2.2999999999999998</v>
      </c>
      <c r="D269" s="44">
        <v>2.4</v>
      </c>
      <c r="E269" s="44">
        <v>2.2999999999999998</v>
      </c>
      <c r="F269" s="44">
        <v>2.2000000000000002</v>
      </c>
      <c r="G269" s="44">
        <v>2.1</v>
      </c>
      <c r="H269" s="44">
        <v>2.2999999999999998</v>
      </c>
      <c r="I269" s="44">
        <v>2.2999999999999998</v>
      </c>
      <c r="J269" s="44">
        <v>2.4</v>
      </c>
      <c r="K269" s="44">
        <v>2.5</v>
      </c>
      <c r="L269" s="44">
        <v>2.4</v>
      </c>
      <c r="M269" s="44">
        <v>2.4</v>
      </c>
      <c r="N269" s="44">
        <v>2.5</v>
      </c>
      <c r="O269" s="44">
        <v>2.4</v>
      </c>
      <c r="P269" s="44">
        <v>2.4</v>
      </c>
    </row>
    <row r="270" spans="1:16" x14ac:dyDescent="0.3">
      <c r="A270" s="3">
        <v>1528</v>
      </c>
      <c r="B270" s="4" t="s">
        <v>264</v>
      </c>
      <c r="C270" s="44">
        <v>2.2999999999999998</v>
      </c>
      <c r="D270" s="44">
        <v>2.4</v>
      </c>
      <c r="E270" s="44">
        <v>2.2999999999999998</v>
      </c>
      <c r="F270" s="44">
        <v>2.2999999999999998</v>
      </c>
      <c r="G270" s="44">
        <v>2.2999999999999998</v>
      </c>
      <c r="H270" s="44">
        <v>2.2999999999999998</v>
      </c>
      <c r="I270" s="44">
        <v>2.2999999999999998</v>
      </c>
      <c r="J270" s="44">
        <v>2.2999999999999998</v>
      </c>
      <c r="K270" s="44">
        <v>2.2999999999999998</v>
      </c>
      <c r="L270" s="44">
        <v>2.4</v>
      </c>
      <c r="M270" s="44">
        <v>2.4</v>
      </c>
      <c r="N270" s="44">
        <v>2.4</v>
      </c>
      <c r="O270" s="44">
        <v>2.4</v>
      </c>
      <c r="P270" s="44">
        <v>2.5</v>
      </c>
    </row>
    <row r="271" spans="1:16" x14ac:dyDescent="0.3">
      <c r="A271" s="3">
        <v>1529</v>
      </c>
      <c r="B271" s="4" t="s">
        <v>265</v>
      </c>
      <c r="C271" s="44">
        <v>2.2000000000000002</v>
      </c>
      <c r="D271" s="44">
        <v>2.2999999999999998</v>
      </c>
      <c r="E271" s="44">
        <v>2.2000000000000002</v>
      </c>
      <c r="F271" s="44">
        <v>2.2000000000000002</v>
      </c>
      <c r="G271" s="44">
        <v>2.2000000000000002</v>
      </c>
      <c r="H271" s="44">
        <v>2.2000000000000002</v>
      </c>
      <c r="I271" s="44">
        <v>2.2000000000000002</v>
      </c>
      <c r="J271" s="44">
        <v>2.2000000000000002</v>
      </c>
      <c r="K271" s="44">
        <v>2.2000000000000002</v>
      </c>
      <c r="L271" s="44">
        <v>2.2999999999999998</v>
      </c>
      <c r="M271" s="44">
        <v>2.4</v>
      </c>
      <c r="N271" s="44">
        <v>2.2999999999999998</v>
      </c>
      <c r="O271" s="44">
        <v>2.2999999999999998</v>
      </c>
      <c r="P271" s="44">
        <v>2.2999999999999998</v>
      </c>
    </row>
    <row r="272" spans="1:16" x14ac:dyDescent="0.3">
      <c r="A272" s="3">
        <v>1531</v>
      </c>
      <c r="B272" s="4" t="s">
        <v>266</v>
      </c>
      <c r="C272" s="44">
        <v>2.2999999999999998</v>
      </c>
      <c r="D272" s="44">
        <v>2.2999999999999998</v>
      </c>
      <c r="E272" s="44">
        <v>2.2999999999999998</v>
      </c>
      <c r="F272" s="44">
        <v>2.2999999999999998</v>
      </c>
      <c r="G272" s="44">
        <v>2.2999999999999998</v>
      </c>
      <c r="H272" s="44">
        <v>2.2999999999999998</v>
      </c>
      <c r="I272" s="44">
        <v>2.2000000000000002</v>
      </c>
      <c r="J272" s="44">
        <v>2.2999999999999998</v>
      </c>
      <c r="K272" s="44">
        <v>2.2000000000000002</v>
      </c>
      <c r="L272" s="44">
        <v>2.2999999999999998</v>
      </c>
      <c r="M272" s="44">
        <v>2.2999999999999998</v>
      </c>
      <c r="N272" s="44">
        <v>2.4</v>
      </c>
      <c r="O272" s="44">
        <v>2.4</v>
      </c>
      <c r="P272" s="44">
        <v>2.4</v>
      </c>
    </row>
    <row r="273" spans="1:16" x14ac:dyDescent="0.3">
      <c r="A273" s="3">
        <v>1532</v>
      </c>
      <c r="B273" s="4" t="s">
        <v>267</v>
      </c>
      <c r="C273" s="44">
        <v>2.4</v>
      </c>
      <c r="D273" s="44">
        <v>2.4</v>
      </c>
      <c r="E273" s="44">
        <v>2.4</v>
      </c>
      <c r="F273" s="44">
        <v>2.4</v>
      </c>
      <c r="G273" s="44">
        <v>2.2999999999999998</v>
      </c>
      <c r="H273" s="44">
        <v>2.4</v>
      </c>
      <c r="I273" s="44">
        <v>2.4</v>
      </c>
      <c r="J273" s="44">
        <v>2.4</v>
      </c>
      <c r="K273" s="44">
        <v>2.5</v>
      </c>
      <c r="L273" s="44">
        <v>2.5</v>
      </c>
      <c r="M273" s="44">
        <v>2.5</v>
      </c>
      <c r="N273" s="44">
        <v>2.6</v>
      </c>
      <c r="O273" s="44">
        <v>2.5</v>
      </c>
      <c r="P273" s="44">
        <v>2.5</v>
      </c>
    </row>
    <row r="274" spans="1:16" x14ac:dyDescent="0.3">
      <c r="A274" s="3">
        <v>1534</v>
      </c>
      <c r="B274" s="4" t="s">
        <v>268</v>
      </c>
      <c r="C274" s="44">
        <v>2.4</v>
      </c>
      <c r="D274" s="44">
        <v>2.4</v>
      </c>
      <c r="E274" s="44">
        <v>2.4</v>
      </c>
      <c r="F274" s="44">
        <v>2.5</v>
      </c>
      <c r="G274" s="44">
        <v>2.4</v>
      </c>
      <c r="H274" s="44">
        <v>2.5</v>
      </c>
      <c r="I274" s="44">
        <v>2.5</v>
      </c>
      <c r="J274" s="44">
        <v>2.5</v>
      </c>
      <c r="K274" s="44">
        <v>2.5</v>
      </c>
      <c r="L274" s="44">
        <v>2.5</v>
      </c>
      <c r="M274" s="44">
        <v>2.6</v>
      </c>
      <c r="N274" s="44">
        <v>2.6</v>
      </c>
      <c r="O274" s="44">
        <v>2.6</v>
      </c>
      <c r="P274" s="44">
        <v>2.6</v>
      </c>
    </row>
    <row r="275" spans="1:16" x14ac:dyDescent="0.3">
      <c r="A275" s="3">
        <v>1535</v>
      </c>
      <c r="B275" s="4" t="s">
        <v>269</v>
      </c>
      <c r="C275" s="44">
        <v>2.2999999999999998</v>
      </c>
      <c r="D275" s="44">
        <v>2.4</v>
      </c>
      <c r="E275" s="44">
        <v>2.2999999999999998</v>
      </c>
      <c r="F275" s="44">
        <v>2.2999999999999998</v>
      </c>
      <c r="G275" s="44">
        <v>2.2999999999999998</v>
      </c>
      <c r="H275" s="44">
        <v>2.2999999999999998</v>
      </c>
      <c r="I275" s="44">
        <v>2.2999999999999998</v>
      </c>
      <c r="J275" s="44">
        <v>2.4</v>
      </c>
      <c r="K275" s="44">
        <v>2.5</v>
      </c>
      <c r="L275" s="44">
        <v>2.5</v>
      </c>
      <c r="M275" s="44">
        <v>2.6</v>
      </c>
      <c r="N275" s="44">
        <v>2.6</v>
      </c>
      <c r="O275" s="44">
        <v>2.5</v>
      </c>
      <c r="P275" s="44">
        <v>2.6</v>
      </c>
    </row>
    <row r="276" spans="1:16" x14ac:dyDescent="0.3">
      <c r="A276" s="3">
        <v>1539</v>
      </c>
      <c r="B276" s="4" t="s">
        <v>270</v>
      </c>
      <c r="C276" s="44">
        <v>2.2999999999999998</v>
      </c>
      <c r="D276" s="44">
        <v>2.4</v>
      </c>
      <c r="E276" s="44">
        <v>2.2999999999999998</v>
      </c>
      <c r="F276" s="44">
        <v>2.4</v>
      </c>
      <c r="G276" s="44">
        <v>2.2999999999999998</v>
      </c>
      <c r="H276" s="44">
        <v>2.2999999999999998</v>
      </c>
      <c r="I276" s="44">
        <v>2.2999999999999998</v>
      </c>
      <c r="J276" s="44">
        <v>2.2999999999999998</v>
      </c>
      <c r="K276" s="44">
        <v>2.2999999999999998</v>
      </c>
      <c r="L276" s="44">
        <v>2.4</v>
      </c>
      <c r="M276" s="44">
        <v>2.4</v>
      </c>
      <c r="N276" s="44">
        <v>2.4</v>
      </c>
      <c r="O276" s="44">
        <v>2.5</v>
      </c>
      <c r="P276" s="44">
        <v>2.5</v>
      </c>
    </row>
    <row r="277" spans="1:16" x14ac:dyDescent="0.3">
      <c r="A277" s="3">
        <v>1543</v>
      </c>
      <c r="B277" s="4" t="s">
        <v>271</v>
      </c>
      <c r="C277" s="44">
        <v>2.2999999999999998</v>
      </c>
      <c r="D277" s="44">
        <v>2.4</v>
      </c>
      <c r="E277" s="44">
        <v>2.2999999999999998</v>
      </c>
      <c r="F277" s="44">
        <v>2.2999999999999998</v>
      </c>
      <c r="G277" s="44">
        <v>2.4</v>
      </c>
      <c r="H277" s="44">
        <v>2.2999999999999998</v>
      </c>
      <c r="I277" s="44">
        <v>2.2999999999999998</v>
      </c>
      <c r="J277" s="44">
        <v>2.2999999999999998</v>
      </c>
      <c r="K277" s="44">
        <v>2.4</v>
      </c>
      <c r="L277" s="44">
        <v>2.4</v>
      </c>
      <c r="M277" s="44">
        <v>2.4</v>
      </c>
      <c r="N277" s="44">
        <v>2.5</v>
      </c>
      <c r="O277" s="44">
        <v>2.5</v>
      </c>
      <c r="P277" s="44">
        <v>2.5</v>
      </c>
    </row>
    <row r="278" spans="1:16" x14ac:dyDescent="0.3">
      <c r="A278" s="3">
        <v>1545</v>
      </c>
      <c r="B278" s="4" t="s">
        <v>272</v>
      </c>
      <c r="C278" s="44">
        <v>2.2999999999999998</v>
      </c>
      <c r="D278" s="44">
        <v>2.6</v>
      </c>
      <c r="E278" s="44">
        <v>2.5</v>
      </c>
      <c r="F278" s="44">
        <v>2.5</v>
      </c>
      <c r="G278" s="44">
        <v>2.4</v>
      </c>
      <c r="H278" s="44">
        <v>2.4</v>
      </c>
      <c r="I278" s="44">
        <v>2.4</v>
      </c>
      <c r="J278" s="44">
        <v>2.2999999999999998</v>
      </c>
      <c r="K278" s="44">
        <v>2.4</v>
      </c>
      <c r="L278" s="44">
        <v>2.4</v>
      </c>
      <c r="M278" s="44">
        <v>2.6</v>
      </c>
      <c r="N278" s="44">
        <v>2.5</v>
      </c>
      <c r="O278" s="44">
        <v>2.4</v>
      </c>
      <c r="P278" s="44">
        <v>2.5</v>
      </c>
    </row>
    <row r="279" spans="1:16" x14ac:dyDescent="0.3">
      <c r="A279" s="3">
        <v>1546</v>
      </c>
      <c r="B279" s="4" t="s">
        <v>273</v>
      </c>
      <c r="C279" s="44">
        <v>2.8</v>
      </c>
      <c r="D279" s="44">
        <v>2.9</v>
      </c>
      <c r="E279" s="44">
        <v>2.8</v>
      </c>
      <c r="F279" s="44">
        <v>2.8</v>
      </c>
      <c r="G279" s="44">
        <v>2.8</v>
      </c>
      <c r="H279" s="44">
        <v>2.8</v>
      </c>
      <c r="I279" s="44">
        <v>2.8</v>
      </c>
      <c r="J279" s="44">
        <v>2.8</v>
      </c>
      <c r="K279" s="44">
        <v>2.9</v>
      </c>
      <c r="L279" s="44">
        <v>2.8</v>
      </c>
      <c r="M279" s="44">
        <v>3</v>
      </c>
      <c r="N279" s="44">
        <v>3.1</v>
      </c>
      <c r="O279" s="44">
        <v>2.9</v>
      </c>
      <c r="P279" s="44">
        <v>3</v>
      </c>
    </row>
    <row r="280" spans="1:16" x14ac:dyDescent="0.3">
      <c r="A280" s="3">
        <v>1547</v>
      </c>
      <c r="B280" s="4" t="s">
        <v>274</v>
      </c>
      <c r="C280" s="44">
        <v>2.2999999999999998</v>
      </c>
      <c r="D280" s="44">
        <v>2.4</v>
      </c>
      <c r="E280" s="44">
        <v>2.5</v>
      </c>
      <c r="F280" s="44">
        <v>2.5</v>
      </c>
      <c r="G280" s="44">
        <v>2.4</v>
      </c>
      <c r="H280" s="44">
        <v>2.4</v>
      </c>
      <c r="I280" s="44">
        <v>2.4</v>
      </c>
      <c r="J280" s="44">
        <v>2.4</v>
      </c>
      <c r="K280" s="44">
        <v>2.5</v>
      </c>
      <c r="L280" s="44">
        <v>2.5</v>
      </c>
      <c r="M280" s="44">
        <v>2.5</v>
      </c>
      <c r="N280" s="44">
        <v>2.5</v>
      </c>
      <c r="O280" s="44">
        <v>2.5</v>
      </c>
      <c r="P280" s="44">
        <v>2.6</v>
      </c>
    </row>
    <row r="281" spans="1:16" x14ac:dyDescent="0.3">
      <c r="A281" s="3">
        <v>1548</v>
      </c>
      <c r="B281" s="4" t="s">
        <v>275</v>
      </c>
      <c r="C281" s="44">
        <v>2.2999999999999998</v>
      </c>
      <c r="D281" s="44">
        <v>2.4</v>
      </c>
      <c r="E281" s="44">
        <v>2.2999999999999998</v>
      </c>
      <c r="F281" s="44">
        <v>2.2999999999999998</v>
      </c>
      <c r="G281" s="44">
        <v>2.2999999999999998</v>
      </c>
      <c r="H281" s="44">
        <v>2.2999999999999998</v>
      </c>
      <c r="I281" s="44">
        <v>2.4</v>
      </c>
      <c r="J281" s="44">
        <v>2.4</v>
      </c>
      <c r="K281" s="44">
        <v>2.4</v>
      </c>
      <c r="L281" s="44">
        <v>2.5</v>
      </c>
      <c r="M281" s="44">
        <v>2.5</v>
      </c>
      <c r="N281" s="44">
        <v>2.6</v>
      </c>
      <c r="O281" s="44">
        <v>2.6</v>
      </c>
      <c r="P281" s="44">
        <v>2.6</v>
      </c>
    </row>
    <row r="282" spans="1:16" x14ac:dyDescent="0.3">
      <c r="A282" s="3">
        <v>1551</v>
      </c>
      <c r="B282" s="4" t="s">
        <v>276</v>
      </c>
      <c r="C282" s="44">
        <v>2.4</v>
      </c>
      <c r="D282" s="44">
        <v>2.5</v>
      </c>
      <c r="E282" s="44">
        <v>2.2999999999999998</v>
      </c>
      <c r="F282" s="44">
        <v>2.2999999999999998</v>
      </c>
      <c r="G282" s="44">
        <v>2.4</v>
      </c>
      <c r="H282" s="44">
        <v>2.2999999999999998</v>
      </c>
      <c r="I282" s="44">
        <v>2.2999999999999998</v>
      </c>
      <c r="J282" s="44">
        <v>2.2999999999999998</v>
      </c>
      <c r="K282" s="44">
        <v>2.5</v>
      </c>
      <c r="L282" s="44">
        <v>2.4</v>
      </c>
      <c r="M282" s="44">
        <v>2.5</v>
      </c>
      <c r="N282" s="44">
        <v>2.5</v>
      </c>
      <c r="O282" s="44">
        <v>2.5</v>
      </c>
      <c r="P282" s="44">
        <v>2.5</v>
      </c>
    </row>
    <row r="283" spans="1:16" x14ac:dyDescent="0.3">
      <c r="A283" s="3">
        <v>1554</v>
      </c>
      <c r="B283" s="4" t="s">
        <v>277</v>
      </c>
      <c r="C283" s="44">
        <v>2.4</v>
      </c>
      <c r="D283" s="44">
        <v>2.5</v>
      </c>
      <c r="E283" s="44">
        <v>2.4</v>
      </c>
      <c r="F283" s="44">
        <v>2.4</v>
      </c>
      <c r="G283" s="44">
        <v>2.4</v>
      </c>
      <c r="H283" s="44">
        <v>2.4</v>
      </c>
      <c r="I283" s="44">
        <v>2.4</v>
      </c>
      <c r="J283" s="44">
        <v>2.4</v>
      </c>
      <c r="K283" s="44">
        <v>2.4</v>
      </c>
      <c r="L283" s="44">
        <v>2.5</v>
      </c>
      <c r="M283" s="44">
        <v>2.6</v>
      </c>
      <c r="N283" s="44">
        <v>2.6</v>
      </c>
      <c r="O283" s="44">
        <v>2.6</v>
      </c>
      <c r="P283" s="44">
        <v>2.6</v>
      </c>
    </row>
    <row r="284" spans="1:16" x14ac:dyDescent="0.3">
      <c r="A284" s="3">
        <v>1557</v>
      </c>
      <c r="B284" s="4" t="s">
        <v>278</v>
      </c>
      <c r="C284" s="44">
        <v>2.4</v>
      </c>
      <c r="D284" s="44">
        <v>2.4</v>
      </c>
      <c r="E284" s="44">
        <v>2.5</v>
      </c>
      <c r="F284" s="44">
        <v>2.4</v>
      </c>
      <c r="G284" s="44">
        <v>2.4</v>
      </c>
      <c r="H284" s="44">
        <v>2.4</v>
      </c>
      <c r="I284" s="44">
        <v>2.2999999999999998</v>
      </c>
      <c r="J284" s="44">
        <v>2.4</v>
      </c>
      <c r="K284" s="44">
        <v>2.2999999999999998</v>
      </c>
      <c r="L284" s="44">
        <v>2.4</v>
      </c>
      <c r="M284" s="44">
        <v>2.5</v>
      </c>
      <c r="N284" s="44">
        <v>2.4</v>
      </c>
      <c r="O284" s="44">
        <v>2.4</v>
      </c>
      <c r="P284" s="44">
        <v>2.4</v>
      </c>
    </row>
    <row r="285" spans="1:16" x14ac:dyDescent="0.3">
      <c r="A285" s="3">
        <v>1560</v>
      </c>
      <c r="B285" s="4" t="s">
        <v>279</v>
      </c>
      <c r="C285" s="44">
        <v>2.2999999999999998</v>
      </c>
      <c r="D285" s="44">
        <v>2.4</v>
      </c>
      <c r="E285" s="44">
        <v>2.4</v>
      </c>
      <c r="F285" s="44">
        <v>2.5</v>
      </c>
      <c r="G285" s="44">
        <v>2.4</v>
      </c>
      <c r="H285" s="44">
        <v>2.2999999999999998</v>
      </c>
      <c r="I285" s="44">
        <v>2.2999999999999998</v>
      </c>
      <c r="J285" s="44">
        <v>2.4</v>
      </c>
      <c r="K285" s="44">
        <v>2.4</v>
      </c>
      <c r="L285" s="44">
        <v>2.5</v>
      </c>
      <c r="M285" s="44">
        <v>2.6</v>
      </c>
      <c r="N285" s="44">
        <v>2.6</v>
      </c>
      <c r="O285" s="44">
        <v>2.6</v>
      </c>
      <c r="P285" s="44">
        <v>2.4</v>
      </c>
    </row>
    <row r="286" spans="1:16" x14ac:dyDescent="0.3">
      <c r="A286" s="3">
        <v>1563</v>
      </c>
      <c r="B286" s="4" t="s">
        <v>280</v>
      </c>
      <c r="C286" s="44">
        <v>2.4</v>
      </c>
      <c r="D286" s="44">
        <v>2.5</v>
      </c>
      <c r="E286" s="44">
        <v>2.4</v>
      </c>
      <c r="F286" s="44">
        <v>2.4</v>
      </c>
      <c r="G286" s="44">
        <v>2.4</v>
      </c>
      <c r="H286" s="44">
        <v>2.4</v>
      </c>
      <c r="I286" s="44">
        <v>2.4</v>
      </c>
      <c r="J286" s="44">
        <v>2.5</v>
      </c>
      <c r="K286" s="44">
        <v>2.5</v>
      </c>
      <c r="L286" s="44">
        <v>2.5</v>
      </c>
      <c r="M286" s="44">
        <v>2.6</v>
      </c>
      <c r="N286" s="44">
        <v>2.7</v>
      </c>
      <c r="O286" s="44">
        <v>2.7</v>
      </c>
      <c r="P286" s="44">
        <v>2.7</v>
      </c>
    </row>
    <row r="287" spans="1:16" x14ac:dyDescent="0.3">
      <c r="A287" s="3">
        <v>1566</v>
      </c>
      <c r="B287" s="4" t="s">
        <v>281</v>
      </c>
      <c r="C287" s="44">
        <v>2.2000000000000002</v>
      </c>
      <c r="D287" s="44">
        <v>2.2999999999999998</v>
      </c>
      <c r="E287" s="44">
        <v>2.2999999999999998</v>
      </c>
      <c r="F287" s="44">
        <v>2.2000000000000002</v>
      </c>
      <c r="G287" s="44">
        <v>2.2000000000000002</v>
      </c>
      <c r="H287" s="44">
        <v>2.2000000000000002</v>
      </c>
      <c r="I287" s="44">
        <v>2.2000000000000002</v>
      </c>
      <c r="J287" s="44">
        <v>2.2000000000000002</v>
      </c>
      <c r="K287" s="44">
        <v>2.2999999999999998</v>
      </c>
      <c r="L287" s="44">
        <v>2.2999999999999998</v>
      </c>
      <c r="M287" s="44">
        <v>2.2999999999999998</v>
      </c>
      <c r="N287" s="44">
        <v>2.2999999999999998</v>
      </c>
      <c r="O287" s="44">
        <v>2.4</v>
      </c>
      <c r="P287" s="44">
        <v>2.2999999999999998</v>
      </c>
    </row>
    <row r="288" spans="1:16" x14ac:dyDescent="0.3">
      <c r="A288" s="3">
        <v>1571</v>
      </c>
      <c r="B288" s="4" t="s">
        <v>282</v>
      </c>
      <c r="C288" s="44">
        <v>2.4</v>
      </c>
      <c r="D288" s="44">
        <v>2.5</v>
      </c>
      <c r="E288" s="44">
        <v>2.5</v>
      </c>
      <c r="F288" s="44">
        <v>2.7</v>
      </c>
      <c r="G288" s="44">
        <v>2.4</v>
      </c>
      <c r="H288" s="44">
        <v>2.5</v>
      </c>
      <c r="I288" s="44">
        <v>2.5</v>
      </c>
      <c r="J288" s="44">
        <v>2.5</v>
      </c>
      <c r="K288" s="44">
        <v>2.5</v>
      </c>
      <c r="L288" s="44">
        <v>2.7</v>
      </c>
      <c r="M288" s="44">
        <v>2.7</v>
      </c>
      <c r="N288" s="44">
        <v>2.6</v>
      </c>
      <c r="O288" s="44">
        <v>2.6</v>
      </c>
      <c r="P288" s="44">
        <v>2.7</v>
      </c>
    </row>
    <row r="289" spans="1:16" x14ac:dyDescent="0.3">
      <c r="A289" s="3">
        <v>1573</v>
      </c>
      <c r="B289" s="4" t="s">
        <v>283</v>
      </c>
      <c r="C289" s="44">
        <v>2.6</v>
      </c>
      <c r="D289" s="44">
        <v>2.6</v>
      </c>
      <c r="E289" s="44">
        <v>2.6</v>
      </c>
      <c r="F289" s="44">
        <v>2.7</v>
      </c>
      <c r="G289" s="44">
        <v>2.6</v>
      </c>
      <c r="H289" s="44">
        <v>2.7</v>
      </c>
      <c r="I289" s="44">
        <v>2.6</v>
      </c>
      <c r="J289" s="44">
        <v>2.7</v>
      </c>
      <c r="K289" s="44">
        <v>2.7</v>
      </c>
      <c r="L289" s="44">
        <v>2.6</v>
      </c>
      <c r="M289" s="44">
        <v>2.7</v>
      </c>
      <c r="N289" s="44">
        <v>2.8</v>
      </c>
      <c r="O289" s="44">
        <v>2.8</v>
      </c>
      <c r="P289" s="44">
        <v>2.8</v>
      </c>
    </row>
    <row r="290" spans="1:16" x14ac:dyDescent="0.3">
      <c r="A290" s="3">
        <v>1576</v>
      </c>
      <c r="B290" s="6" t="s">
        <v>284</v>
      </c>
      <c r="C290" s="45" t="s">
        <v>475</v>
      </c>
      <c r="D290" s="44">
        <v>2.5</v>
      </c>
      <c r="E290" s="44">
        <v>2.6</v>
      </c>
      <c r="F290" s="44">
        <v>2.6</v>
      </c>
      <c r="G290" s="44">
        <v>2.5</v>
      </c>
      <c r="H290" s="44">
        <v>2.5</v>
      </c>
      <c r="I290" s="44">
        <v>2.6</v>
      </c>
      <c r="J290" s="44">
        <v>2.6</v>
      </c>
      <c r="K290" s="44">
        <v>2.6</v>
      </c>
      <c r="L290" s="44">
        <v>2.7</v>
      </c>
      <c r="M290" s="44">
        <v>2.7</v>
      </c>
      <c r="N290" s="44">
        <v>2.8</v>
      </c>
      <c r="O290" s="44">
        <v>2.8</v>
      </c>
      <c r="P290" s="44">
        <v>2.8</v>
      </c>
    </row>
    <row r="291" spans="1:16" x14ac:dyDescent="0.3">
      <c r="A291" s="3">
        <v>1804</v>
      </c>
      <c r="B291" s="4" t="s">
        <v>285</v>
      </c>
      <c r="C291" s="44">
        <v>2.2999999999999998</v>
      </c>
      <c r="D291" s="44">
        <v>2.4</v>
      </c>
      <c r="E291" s="44">
        <v>2.4</v>
      </c>
      <c r="F291" s="44">
        <v>2.4</v>
      </c>
      <c r="G291" s="44">
        <v>2.4</v>
      </c>
      <c r="H291" s="44">
        <v>2.4</v>
      </c>
      <c r="I291" s="44">
        <v>2.2999999999999998</v>
      </c>
      <c r="J291" s="44">
        <v>2.4</v>
      </c>
      <c r="K291" s="44">
        <v>2.4</v>
      </c>
      <c r="L291" s="44">
        <v>2.4</v>
      </c>
      <c r="M291" s="44">
        <v>2.5</v>
      </c>
      <c r="N291" s="44">
        <v>2.5</v>
      </c>
      <c r="O291" s="44">
        <v>2.5</v>
      </c>
      <c r="P291" s="44">
        <v>2.6</v>
      </c>
    </row>
    <row r="292" spans="1:16" x14ac:dyDescent="0.3">
      <c r="A292" s="3">
        <v>1805</v>
      </c>
      <c r="B292" s="4" t="s">
        <v>286</v>
      </c>
      <c r="C292" s="44">
        <v>2.2999999999999998</v>
      </c>
      <c r="D292" s="44">
        <v>2.2999999999999998</v>
      </c>
      <c r="E292" s="44">
        <v>2.2999999999999998</v>
      </c>
      <c r="F292" s="44">
        <v>2.2999999999999998</v>
      </c>
      <c r="G292" s="44">
        <v>2.4</v>
      </c>
      <c r="H292" s="44">
        <v>2.2999999999999998</v>
      </c>
      <c r="I292" s="44">
        <v>2.4</v>
      </c>
      <c r="J292" s="44">
        <v>2.4</v>
      </c>
      <c r="K292" s="44">
        <v>2.5</v>
      </c>
      <c r="L292" s="44">
        <v>2.5</v>
      </c>
      <c r="M292" s="44">
        <v>2.5</v>
      </c>
      <c r="N292" s="44">
        <v>2.5</v>
      </c>
      <c r="O292" s="44">
        <v>2.5</v>
      </c>
      <c r="P292" s="44">
        <v>2.5</v>
      </c>
    </row>
    <row r="293" spans="1:16" x14ac:dyDescent="0.3">
      <c r="A293" s="3">
        <v>1811</v>
      </c>
      <c r="B293" s="4" t="s">
        <v>287</v>
      </c>
      <c r="C293" s="44">
        <v>2.2999999999999998</v>
      </c>
      <c r="D293" s="44">
        <v>2.2999999999999998</v>
      </c>
      <c r="E293" s="44">
        <v>2.2999999999999998</v>
      </c>
      <c r="F293" s="44">
        <v>2.4</v>
      </c>
      <c r="G293" s="44">
        <v>2.2000000000000002</v>
      </c>
      <c r="H293" s="44">
        <v>2.2000000000000002</v>
      </c>
      <c r="I293" s="44">
        <v>2.2000000000000002</v>
      </c>
      <c r="J293" s="44">
        <v>2.2000000000000002</v>
      </c>
      <c r="K293" s="44">
        <v>2.2000000000000002</v>
      </c>
      <c r="L293" s="44">
        <v>2.4</v>
      </c>
      <c r="M293" s="44">
        <v>2.4</v>
      </c>
      <c r="N293" s="44">
        <v>2.5</v>
      </c>
      <c r="O293" s="44">
        <v>2.5</v>
      </c>
      <c r="P293" s="44">
        <v>2.4</v>
      </c>
    </row>
    <row r="294" spans="1:16" x14ac:dyDescent="0.3">
      <c r="A294" s="3">
        <v>1812</v>
      </c>
      <c r="B294" s="4" t="s">
        <v>288</v>
      </c>
      <c r="C294" s="44">
        <v>2.2999999999999998</v>
      </c>
      <c r="D294" s="44">
        <v>2.4</v>
      </c>
      <c r="E294" s="44">
        <v>2.2999999999999998</v>
      </c>
      <c r="F294" s="44">
        <v>2.2999999999999998</v>
      </c>
      <c r="G294" s="44">
        <v>2.2999999999999998</v>
      </c>
      <c r="H294" s="44">
        <v>2.2000000000000002</v>
      </c>
      <c r="I294" s="44">
        <v>2.2999999999999998</v>
      </c>
      <c r="J294" s="44">
        <v>2.2999999999999998</v>
      </c>
      <c r="K294" s="44">
        <v>2.4</v>
      </c>
      <c r="L294" s="44">
        <v>2.5</v>
      </c>
      <c r="M294" s="44">
        <v>2.5</v>
      </c>
      <c r="N294" s="44">
        <v>2.5</v>
      </c>
      <c r="O294" s="44">
        <v>2.6</v>
      </c>
      <c r="P294" s="44">
        <v>2.7</v>
      </c>
    </row>
    <row r="295" spans="1:16" x14ac:dyDescent="0.3">
      <c r="A295" s="3">
        <v>1813</v>
      </c>
      <c r="B295" s="4" t="s">
        <v>289</v>
      </c>
      <c r="C295" s="44">
        <v>2.2999999999999998</v>
      </c>
      <c r="D295" s="44">
        <v>2.4</v>
      </c>
      <c r="E295" s="44">
        <v>2.2999999999999998</v>
      </c>
      <c r="F295" s="44">
        <v>2.2999999999999998</v>
      </c>
      <c r="G295" s="44">
        <v>2.2999999999999998</v>
      </c>
      <c r="H295" s="44">
        <v>2.2999999999999998</v>
      </c>
      <c r="I295" s="44">
        <v>2.2999999999999998</v>
      </c>
      <c r="J295" s="44">
        <v>2.2999999999999998</v>
      </c>
      <c r="K295" s="44">
        <v>2.4</v>
      </c>
      <c r="L295" s="44">
        <v>2.5</v>
      </c>
      <c r="M295" s="44">
        <v>2.5</v>
      </c>
      <c r="N295" s="44">
        <v>2.6</v>
      </c>
      <c r="O295" s="44">
        <v>2.5</v>
      </c>
      <c r="P295" s="44">
        <v>2.6</v>
      </c>
    </row>
    <row r="296" spans="1:16" x14ac:dyDescent="0.3">
      <c r="A296" s="3">
        <v>1815</v>
      </c>
      <c r="B296" s="4" t="s">
        <v>290</v>
      </c>
      <c r="C296" s="44">
        <v>2.2000000000000002</v>
      </c>
      <c r="D296" s="44">
        <v>2.5</v>
      </c>
      <c r="E296" s="44">
        <v>2.4</v>
      </c>
      <c r="F296" s="44">
        <v>2.2999999999999998</v>
      </c>
      <c r="G296" s="44">
        <v>2.4</v>
      </c>
      <c r="H296" s="44">
        <v>2.2999999999999998</v>
      </c>
      <c r="I296" s="44">
        <v>2.2999999999999998</v>
      </c>
      <c r="J296" s="44">
        <v>2.4</v>
      </c>
      <c r="K296" s="44">
        <v>2.6</v>
      </c>
      <c r="L296" s="44">
        <v>2.6</v>
      </c>
      <c r="M296" s="44">
        <v>2.8</v>
      </c>
      <c r="N296" s="44">
        <v>2.8</v>
      </c>
      <c r="O296" s="44">
        <v>2.8</v>
      </c>
      <c r="P296" s="44">
        <v>2.9</v>
      </c>
    </row>
    <row r="297" spans="1:16" x14ac:dyDescent="0.3">
      <c r="A297" s="3">
        <v>1816</v>
      </c>
      <c r="B297" s="4" t="s">
        <v>291</v>
      </c>
      <c r="C297" s="44">
        <v>2.4</v>
      </c>
      <c r="D297" s="44">
        <v>2.2999999999999998</v>
      </c>
      <c r="E297" s="44">
        <v>2.4</v>
      </c>
      <c r="F297" s="44">
        <v>2.4</v>
      </c>
      <c r="G297" s="44">
        <v>2.4</v>
      </c>
      <c r="H297" s="44">
        <v>2.4</v>
      </c>
      <c r="I297" s="44">
        <v>2.5</v>
      </c>
      <c r="J297" s="44">
        <v>2.4</v>
      </c>
      <c r="K297" s="44">
        <v>2.4</v>
      </c>
      <c r="L297" s="44">
        <v>2.2999999999999998</v>
      </c>
      <c r="M297" s="44">
        <v>2.5</v>
      </c>
      <c r="N297" s="44">
        <v>2.5</v>
      </c>
      <c r="O297" s="44">
        <v>2.7</v>
      </c>
      <c r="P297" s="44">
        <v>2.9</v>
      </c>
    </row>
    <row r="298" spans="1:16" x14ac:dyDescent="0.3">
      <c r="A298" s="3">
        <v>1818</v>
      </c>
      <c r="B298" s="4" t="s">
        <v>255</v>
      </c>
      <c r="C298" s="44">
        <v>2.5</v>
      </c>
      <c r="D298" s="44">
        <v>2.4</v>
      </c>
      <c r="E298" s="44">
        <v>2.2999999999999998</v>
      </c>
      <c r="F298" s="44">
        <v>2.4</v>
      </c>
      <c r="G298" s="44">
        <v>2.5</v>
      </c>
      <c r="H298" s="44">
        <v>2.5</v>
      </c>
      <c r="I298" s="44">
        <v>2.6</v>
      </c>
      <c r="J298" s="44">
        <v>2.6</v>
      </c>
      <c r="K298" s="44">
        <v>2.6</v>
      </c>
      <c r="L298" s="44">
        <v>2.6</v>
      </c>
      <c r="M298" s="44">
        <v>2.5</v>
      </c>
      <c r="N298" s="44">
        <v>2.7</v>
      </c>
      <c r="O298" s="44">
        <v>2.8</v>
      </c>
      <c r="P298" s="44">
        <v>2.7</v>
      </c>
    </row>
    <row r="299" spans="1:16" x14ac:dyDescent="0.3">
      <c r="A299" s="3">
        <v>1820</v>
      </c>
      <c r="B299" s="4" t="s">
        <v>292</v>
      </c>
      <c r="C299" s="44">
        <v>2.2999999999999998</v>
      </c>
      <c r="D299" s="44">
        <v>2.2999999999999998</v>
      </c>
      <c r="E299" s="44">
        <v>2.2999999999999998</v>
      </c>
      <c r="F299" s="44">
        <v>2.2999999999999998</v>
      </c>
      <c r="G299" s="44">
        <v>2.2999999999999998</v>
      </c>
      <c r="H299" s="44">
        <v>2.2000000000000002</v>
      </c>
      <c r="I299" s="44">
        <v>2.2999999999999998</v>
      </c>
      <c r="J299" s="44">
        <v>2.4</v>
      </c>
      <c r="K299" s="44">
        <v>2.5</v>
      </c>
      <c r="L299" s="44">
        <v>2.5</v>
      </c>
      <c r="M299" s="44">
        <v>2.6</v>
      </c>
      <c r="N299" s="44">
        <v>2.6</v>
      </c>
      <c r="O299" s="44">
        <v>2.5</v>
      </c>
      <c r="P299" s="44">
        <v>2.6</v>
      </c>
    </row>
    <row r="300" spans="1:16" x14ac:dyDescent="0.3">
      <c r="A300" s="3">
        <v>1822</v>
      </c>
      <c r="B300" s="4" t="s">
        <v>293</v>
      </c>
      <c r="C300" s="44">
        <v>2.2999999999999998</v>
      </c>
      <c r="D300" s="44">
        <v>2.5</v>
      </c>
      <c r="E300" s="44">
        <v>2.5</v>
      </c>
      <c r="F300" s="44">
        <v>2.4</v>
      </c>
      <c r="G300" s="44">
        <v>2.5</v>
      </c>
      <c r="H300" s="44">
        <v>2.6</v>
      </c>
      <c r="I300" s="44">
        <v>2.5</v>
      </c>
      <c r="J300" s="44">
        <v>2.5</v>
      </c>
      <c r="K300" s="44">
        <v>2.6</v>
      </c>
      <c r="L300" s="44">
        <v>2.6</v>
      </c>
      <c r="M300" s="44">
        <v>2.7</v>
      </c>
      <c r="N300" s="44">
        <v>2.7</v>
      </c>
      <c r="O300" s="44">
        <v>2.8</v>
      </c>
      <c r="P300" s="44">
        <v>2.7</v>
      </c>
    </row>
    <row r="301" spans="1:16" x14ac:dyDescent="0.3">
      <c r="A301" s="3">
        <v>1824</v>
      </c>
      <c r="B301" s="4" t="s">
        <v>294</v>
      </c>
      <c r="C301" s="44">
        <v>2.2000000000000002</v>
      </c>
      <c r="D301" s="44">
        <v>2.2999999999999998</v>
      </c>
      <c r="E301" s="44">
        <v>2.2999999999999998</v>
      </c>
      <c r="F301" s="44">
        <v>2.2000000000000002</v>
      </c>
      <c r="G301" s="44">
        <v>2.2000000000000002</v>
      </c>
      <c r="H301" s="44">
        <v>2.2000000000000002</v>
      </c>
      <c r="I301" s="44">
        <v>2.2000000000000002</v>
      </c>
      <c r="J301" s="44">
        <v>2.2000000000000002</v>
      </c>
      <c r="K301" s="44">
        <v>2.2999999999999998</v>
      </c>
      <c r="L301" s="44">
        <v>2.2999999999999998</v>
      </c>
      <c r="M301" s="44">
        <v>2.2999999999999998</v>
      </c>
      <c r="N301" s="44">
        <v>2.2999999999999998</v>
      </c>
      <c r="O301" s="44">
        <v>2.4</v>
      </c>
      <c r="P301" s="44">
        <v>2.4</v>
      </c>
    </row>
    <row r="302" spans="1:16" x14ac:dyDescent="0.3">
      <c r="A302" s="3">
        <v>1825</v>
      </c>
      <c r="B302" s="4" t="s">
        <v>295</v>
      </c>
      <c r="C302" s="44">
        <v>2.2000000000000002</v>
      </c>
      <c r="D302" s="44">
        <v>2.1</v>
      </c>
      <c r="E302" s="44">
        <v>2.2000000000000002</v>
      </c>
      <c r="F302" s="44">
        <v>2.1</v>
      </c>
      <c r="G302" s="44">
        <v>2.2000000000000002</v>
      </c>
      <c r="H302" s="44">
        <v>2.2000000000000002</v>
      </c>
      <c r="I302" s="44">
        <v>2.1</v>
      </c>
      <c r="J302" s="44">
        <v>2.2000000000000002</v>
      </c>
      <c r="K302" s="44">
        <v>2.2000000000000002</v>
      </c>
      <c r="L302" s="44">
        <v>2.2999999999999998</v>
      </c>
      <c r="M302" s="44">
        <v>2.2000000000000002</v>
      </c>
      <c r="N302" s="44">
        <v>2.2000000000000002</v>
      </c>
      <c r="O302" s="44">
        <v>2.4</v>
      </c>
      <c r="P302" s="44">
        <v>2.2999999999999998</v>
      </c>
    </row>
    <row r="303" spans="1:16" x14ac:dyDescent="0.3">
      <c r="A303" s="3">
        <v>1826</v>
      </c>
      <c r="B303" s="4" t="s">
        <v>296</v>
      </c>
      <c r="C303" s="44">
        <v>2.2999999999999998</v>
      </c>
      <c r="D303" s="44">
        <v>2.2999999999999998</v>
      </c>
      <c r="E303" s="44">
        <v>2.2999999999999998</v>
      </c>
      <c r="F303" s="44">
        <v>2.1</v>
      </c>
      <c r="G303" s="44">
        <v>2.2000000000000002</v>
      </c>
      <c r="H303" s="44">
        <v>2.2000000000000002</v>
      </c>
      <c r="I303" s="44">
        <v>2.2000000000000002</v>
      </c>
      <c r="J303" s="44">
        <v>2.1</v>
      </c>
      <c r="K303" s="44">
        <v>2.2000000000000002</v>
      </c>
      <c r="L303" s="44">
        <v>2.4</v>
      </c>
      <c r="M303" s="44">
        <v>2.5</v>
      </c>
      <c r="N303" s="44">
        <v>2.5</v>
      </c>
      <c r="O303" s="44">
        <v>2.5</v>
      </c>
      <c r="P303" s="44">
        <v>2.5</v>
      </c>
    </row>
    <row r="304" spans="1:16" x14ac:dyDescent="0.3">
      <c r="A304" s="3">
        <v>1827</v>
      </c>
      <c r="B304" s="4" t="s">
        <v>297</v>
      </c>
      <c r="C304" s="44">
        <v>2.4</v>
      </c>
      <c r="D304" s="44">
        <v>2.6</v>
      </c>
      <c r="E304" s="44">
        <v>2.4</v>
      </c>
      <c r="F304" s="44">
        <v>2.2999999999999998</v>
      </c>
      <c r="G304" s="44">
        <v>2.5</v>
      </c>
      <c r="H304" s="44">
        <v>2.4</v>
      </c>
      <c r="I304" s="44">
        <v>2.4</v>
      </c>
      <c r="J304" s="44">
        <v>2.5</v>
      </c>
      <c r="K304" s="44">
        <v>2.4</v>
      </c>
      <c r="L304" s="44">
        <v>2.5</v>
      </c>
      <c r="M304" s="44">
        <v>2.6</v>
      </c>
      <c r="N304" s="44">
        <v>2.5</v>
      </c>
      <c r="O304" s="44">
        <v>2.8</v>
      </c>
      <c r="P304" s="44">
        <v>2.7</v>
      </c>
    </row>
    <row r="305" spans="1:16" x14ac:dyDescent="0.3">
      <c r="A305" s="3">
        <v>1828</v>
      </c>
      <c r="B305" s="4" t="s">
        <v>298</v>
      </c>
      <c r="C305" s="44">
        <v>2.1</v>
      </c>
      <c r="D305" s="44">
        <v>2.2000000000000002</v>
      </c>
      <c r="E305" s="44">
        <v>2.5</v>
      </c>
      <c r="F305" s="44">
        <v>2.6</v>
      </c>
      <c r="G305" s="44">
        <v>2.6</v>
      </c>
      <c r="H305" s="44">
        <v>2.6</v>
      </c>
      <c r="I305" s="44">
        <v>2.6</v>
      </c>
      <c r="J305" s="44">
        <v>2.6</v>
      </c>
      <c r="K305" s="44">
        <v>2.6</v>
      </c>
      <c r="L305" s="44">
        <v>2.7</v>
      </c>
      <c r="M305" s="44">
        <v>2.7</v>
      </c>
      <c r="N305" s="44">
        <v>2.8</v>
      </c>
      <c r="O305" s="44">
        <v>2.8</v>
      </c>
      <c r="P305" s="44">
        <v>2.7</v>
      </c>
    </row>
    <row r="306" spans="1:16" x14ac:dyDescent="0.3">
      <c r="A306" s="3">
        <v>1832</v>
      </c>
      <c r="B306" s="4" t="s">
        <v>299</v>
      </c>
      <c r="C306" s="44">
        <v>2.2000000000000002</v>
      </c>
      <c r="D306" s="44">
        <v>2.2000000000000002</v>
      </c>
      <c r="E306" s="44">
        <v>2.2000000000000002</v>
      </c>
      <c r="F306" s="44">
        <v>2.2999999999999998</v>
      </c>
      <c r="G306" s="44">
        <v>2.2999999999999998</v>
      </c>
      <c r="H306" s="44">
        <v>2.2000000000000002</v>
      </c>
      <c r="I306" s="44">
        <v>2.2000000000000002</v>
      </c>
      <c r="J306" s="44">
        <v>2.2000000000000002</v>
      </c>
      <c r="K306" s="44">
        <v>2.2999999999999998</v>
      </c>
      <c r="L306" s="44">
        <v>2.2999999999999998</v>
      </c>
      <c r="M306" s="44">
        <v>2.2999999999999998</v>
      </c>
      <c r="N306" s="44">
        <v>2.2999999999999998</v>
      </c>
      <c r="O306" s="44">
        <v>2.2999999999999998</v>
      </c>
      <c r="P306" s="44">
        <v>2.2999999999999998</v>
      </c>
    </row>
    <row r="307" spans="1:16" x14ac:dyDescent="0.3">
      <c r="A307" s="3">
        <v>1833</v>
      </c>
      <c r="B307" s="4" t="s">
        <v>300</v>
      </c>
      <c r="C307" s="44">
        <v>2.1</v>
      </c>
      <c r="D307" s="44">
        <v>2.2000000000000002</v>
      </c>
      <c r="E307" s="44">
        <v>2.2000000000000002</v>
      </c>
      <c r="F307" s="44">
        <v>2.2000000000000002</v>
      </c>
      <c r="G307" s="44">
        <v>2.2000000000000002</v>
      </c>
      <c r="H307" s="44">
        <v>2.1</v>
      </c>
      <c r="I307" s="44">
        <v>2.1</v>
      </c>
      <c r="J307" s="44">
        <v>2.2000000000000002</v>
      </c>
      <c r="K307" s="44">
        <v>2.2000000000000002</v>
      </c>
      <c r="L307" s="44">
        <v>2.2999999999999998</v>
      </c>
      <c r="M307" s="44">
        <v>2.2999999999999998</v>
      </c>
      <c r="N307" s="44">
        <v>2.2999999999999998</v>
      </c>
      <c r="O307" s="44">
        <v>2.2999999999999998</v>
      </c>
      <c r="P307" s="44">
        <v>2.2999999999999998</v>
      </c>
    </row>
    <row r="308" spans="1:16" x14ac:dyDescent="0.3">
      <c r="A308" s="3">
        <v>1834</v>
      </c>
      <c r="B308" s="4" t="s">
        <v>301</v>
      </c>
      <c r="C308" s="44">
        <v>2.5</v>
      </c>
      <c r="D308" s="44">
        <v>2.6</v>
      </c>
      <c r="E308" s="44">
        <v>2.4</v>
      </c>
      <c r="F308" s="44">
        <v>2.5</v>
      </c>
      <c r="G308" s="44">
        <v>2.4</v>
      </c>
      <c r="H308" s="44">
        <v>2.4</v>
      </c>
      <c r="I308" s="44">
        <v>2.4</v>
      </c>
      <c r="J308" s="44">
        <v>2.5</v>
      </c>
      <c r="K308" s="44">
        <v>2.4</v>
      </c>
      <c r="L308" s="44">
        <v>2.2999999999999998</v>
      </c>
      <c r="M308" s="44">
        <v>2.5</v>
      </c>
      <c r="N308" s="44">
        <v>2.5</v>
      </c>
      <c r="O308" s="44">
        <v>2.5</v>
      </c>
      <c r="P308" s="44">
        <v>2.5</v>
      </c>
    </row>
    <row r="309" spans="1:16" x14ac:dyDescent="0.3">
      <c r="A309" s="3">
        <v>1835</v>
      </c>
      <c r="B309" s="4" t="s">
        <v>302</v>
      </c>
      <c r="C309" s="44">
        <v>2.4</v>
      </c>
      <c r="D309" s="44">
        <v>2.8</v>
      </c>
      <c r="E309" s="44">
        <v>2.6</v>
      </c>
      <c r="F309" s="44">
        <v>2.4</v>
      </c>
      <c r="G309" s="44">
        <v>2.5</v>
      </c>
      <c r="H309" s="44">
        <v>2.4</v>
      </c>
      <c r="I309" s="44">
        <v>2.5</v>
      </c>
      <c r="J309" s="44">
        <v>2.8</v>
      </c>
      <c r="K309" s="44">
        <v>2.5</v>
      </c>
      <c r="L309" s="44">
        <v>2.6</v>
      </c>
      <c r="M309" s="44">
        <v>2.7</v>
      </c>
      <c r="N309" s="44">
        <v>3.1</v>
      </c>
      <c r="O309" s="44">
        <v>2.8</v>
      </c>
      <c r="P309" s="44">
        <v>2.7</v>
      </c>
    </row>
    <row r="310" spans="1:16" x14ac:dyDescent="0.3">
      <c r="A310" s="3">
        <v>1836</v>
      </c>
      <c r="B310" s="4" t="s">
        <v>303</v>
      </c>
      <c r="C310" s="44">
        <v>2.5</v>
      </c>
      <c r="D310" s="44">
        <v>2.4</v>
      </c>
      <c r="E310" s="44">
        <v>2.5</v>
      </c>
      <c r="F310" s="44">
        <v>2.5</v>
      </c>
      <c r="G310" s="44">
        <v>2.2999999999999998</v>
      </c>
      <c r="H310" s="44">
        <v>2.2000000000000002</v>
      </c>
      <c r="I310" s="44">
        <v>2.2000000000000002</v>
      </c>
      <c r="J310" s="44">
        <v>2.2999999999999998</v>
      </c>
      <c r="K310" s="44">
        <v>2.2999999999999998</v>
      </c>
      <c r="L310" s="44">
        <v>2.4</v>
      </c>
      <c r="M310" s="44">
        <v>2.4</v>
      </c>
      <c r="N310" s="44">
        <v>2.5</v>
      </c>
      <c r="O310" s="44">
        <v>2.5</v>
      </c>
      <c r="P310" s="44">
        <v>2.5</v>
      </c>
    </row>
    <row r="311" spans="1:16" x14ac:dyDescent="0.3">
      <c r="A311" s="3">
        <v>1837</v>
      </c>
      <c r="B311" s="4" t="s">
        <v>304</v>
      </c>
      <c r="C311" s="44">
        <v>2.2999999999999998</v>
      </c>
      <c r="D311" s="44">
        <v>2.4</v>
      </c>
      <c r="E311" s="44">
        <v>2.5</v>
      </c>
      <c r="F311" s="44">
        <v>2.5</v>
      </c>
      <c r="G311" s="44">
        <v>2.5</v>
      </c>
      <c r="H311" s="44">
        <v>2.4</v>
      </c>
      <c r="I311" s="44">
        <v>2.4</v>
      </c>
      <c r="J311" s="44">
        <v>2.4</v>
      </c>
      <c r="K311" s="44">
        <v>2.4</v>
      </c>
      <c r="L311" s="44">
        <v>2.5</v>
      </c>
      <c r="M311" s="44">
        <v>2.5</v>
      </c>
      <c r="N311" s="44">
        <v>2.5</v>
      </c>
      <c r="O311" s="44">
        <v>2.5</v>
      </c>
      <c r="P311" s="44">
        <v>2.5</v>
      </c>
    </row>
    <row r="312" spans="1:16" x14ac:dyDescent="0.3">
      <c r="A312" s="3">
        <v>1838</v>
      </c>
      <c r="B312" s="4" t="s">
        <v>305</v>
      </c>
      <c r="C312" s="44">
        <v>2.4</v>
      </c>
      <c r="D312" s="44">
        <v>2.4</v>
      </c>
      <c r="E312" s="44">
        <v>2.2999999999999998</v>
      </c>
      <c r="F312" s="44">
        <v>2.2999999999999998</v>
      </c>
      <c r="G312" s="44">
        <v>2.2999999999999998</v>
      </c>
      <c r="H312" s="44">
        <v>2.2999999999999998</v>
      </c>
      <c r="I312" s="44">
        <v>2.2999999999999998</v>
      </c>
      <c r="J312" s="44">
        <v>2.2000000000000002</v>
      </c>
      <c r="K312" s="44">
        <v>2.2999999999999998</v>
      </c>
      <c r="L312" s="44">
        <v>2.4</v>
      </c>
      <c r="M312" s="44">
        <v>2.4</v>
      </c>
      <c r="N312" s="44">
        <v>2.5</v>
      </c>
      <c r="O312" s="44">
        <v>2.6</v>
      </c>
      <c r="P312" s="44">
        <v>2.7</v>
      </c>
    </row>
    <row r="313" spans="1:16" x14ac:dyDescent="0.3">
      <c r="A313" s="3">
        <v>1839</v>
      </c>
      <c r="B313" s="4" t="s">
        <v>306</v>
      </c>
      <c r="C313" s="44">
        <v>2.2999999999999998</v>
      </c>
      <c r="D313" s="44">
        <v>2.4</v>
      </c>
      <c r="E313" s="44">
        <v>2.2999999999999998</v>
      </c>
      <c r="F313" s="44">
        <v>2.4</v>
      </c>
      <c r="G313" s="44">
        <v>2.2999999999999998</v>
      </c>
      <c r="H313" s="44">
        <v>2.4</v>
      </c>
      <c r="I313" s="44">
        <v>2.2000000000000002</v>
      </c>
      <c r="J313" s="44">
        <v>2.2000000000000002</v>
      </c>
      <c r="K313" s="44">
        <v>2.2000000000000002</v>
      </c>
      <c r="L313" s="44">
        <v>2.2999999999999998</v>
      </c>
      <c r="M313" s="44">
        <v>2.5</v>
      </c>
      <c r="N313" s="44">
        <v>2.6</v>
      </c>
      <c r="O313" s="44">
        <v>2.6</v>
      </c>
      <c r="P313" s="44">
        <v>2.6</v>
      </c>
    </row>
    <row r="314" spans="1:16" x14ac:dyDescent="0.3">
      <c r="A314" s="3">
        <v>1840</v>
      </c>
      <c r="B314" s="4" t="s">
        <v>307</v>
      </c>
      <c r="C314" s="44">
        <v>2.2999999999999998</v>
      </c>
      <c r="D314" s="44">
        <v>2.4</v>
      </c>
      <c r="E314" s="44">
        <v>2.2999999999999998</v>
      </c>
      <c r="F314" s="44">
        <v>2.2999999999999998</v>
      </c>
      <c r="G314" s="44">
        <v>2.2999999999999998</v>
      </c>
      <c r="H314" s="44">
        <v>2.2000000000000002</v>
      </c>
      <c r="I314" s="44">
        <v>2.2000000000000002</v>
      </c>
      <c r="J314" s="44">
        <v>2.2999999999999998</v>
      </c>
      <c r="K314" s="44">
        <v>2.2999999999999998</v>
      </c>
      <c r="L314" s="44">
        <v>2.4</v>
      </c>
      <c r="M314" s="44">
        <v>2.5</v>
      </c>
      <c r="N314" s="44">
        <v>2.4</v>
      </c>
      <c r="O314" s="44">
        <v>2.4</v>
      </c>
      <c r="P314" s="44">
        <v>2.2999999999999998</v>
      </c>
    </row>
    <row r="315" spans="1:16" x14ac:dyDescent="0.3">
      <c r="A315" s="3">
        <v>1841</v>
      </c>
      <c r="B315" s="4" t="s">
        <v>308</v>
      </c>
      <c r="C315" s="44">
        <v>2.2999999999999998</v>
      </c>
      <c r="D315" s="44">
        <v>2.4</v>
      </c>
      <c r="E315" s="44">
        <v>2.2999999999999998</v>
      </c>
      <c r="F315" s="44">
        <v>2.2999999999999998</v>
      </c>
      <c r="G315" s="44">
        <v>2.2999999999999998</v>
      </c>
      <c r="H315" s="44">
        <v>2.2000000000000002</v>
      </c>
      <c r="I315" s="44">
        <v>2.2000000000000002</v>
      </c>
      <c r="J315" s="44">
        <v>2.2999999999999998</v>
      </c>
      <c r="K315" s="44">
        <v>2.2999999999999998</v>
      </c>
      <c r="L315" s="44">
        <v>2.4</v>
      </c>
      <c r="M315" s="44">
        <v>2.4</v>
      </c>
      <c r="N315" s="44">
        <v>2.4</v>
      </c>
      <c r="O315" s="44">
        <v>2.4</v>
      </c>
      <c r="P315" s="44">
        <v>2.4</v>
      </c>
    </row>
    <row r="316" spans="1:16" x14ac:dyDescent="0.3">
      <c r="A316" s="3">
        <v>1845</v>
      </c>
      <c r="B316" s="4" t="s">
        <v>309</v>
      </c>
      <c r="C316" s="44">
        <v>2.2999999999999998</v>
      </c>
      <c r="D316" s="44">
        <v>2.4</v>
      </c>
      <c r="E316" s="44">
        <v>2.2999999999999998</v>
      </c>
      <c r="F316" s="44">
        <v>2.4</v>
      </c>
      <c r="G316" s="44">
        <v>2.4</v>
      </c>
      <c r="H316" s="44">
        <v>2.2999999999999998</v>
      </c>
      <c r="I316" s="44">
        <v>2.2000000000000002</v>
      </c>
      <c r="J316" s="44">
        <v>2.2999999999999998</v>
      </c>
      <c r="K316" s="44">
        <v>2.2999999999999998</v>
      </c>
      <c r="L316" s="44">
        <v>2.4</v>
      </c>
      <c r="M316" s="44">
        <v>2.4</v>
      </c>
      <c r="N316" s="44">
        <v>2.4</v>
      </c>
      <c r="O316" s="44">
        <v>2.2999999999999998</v>
      </c>
      <c r="P316" s="44">
        <v>2.4</v>
      </c>
    </row>
    <row r="317" spans="1:16" x14ac:dyDescent="0.3">
      <c r="A317" s="3">
        <v>1848</v>
      </c>
      <c r="B317" s="4" t="s">
        <v>310</v>
      </c>
      <c r="C317" s="44">
        <v>2.4</v>
      </c>
      <c r="D317" s="44">
        <v>2.5</v>
      </c>
      <c r="E317" s="44">
        <v>2.4</v>
      </c>
      <c r="F317" s="44">
        <v>2.6</v>
      </c>
      <c r="G317" s="44">
        <v>2.6</v>
      </c>
      <c r="H317" s="44">
        <v>2.5</v>
      </c>
      <c r="I317" s="44">
        <v>2.6</v>
      </c>
      <c r="J317" s="44">
        <v>2.5</v>
      </c>
      <c r="K317" s="44">
        <v>2.5</v>
      </c>
      <c r="L317" s="44">
        <v>2.7</v>
      </c>
      <c r="M317" s="44">
        <v>2.8</v>
      </c>
      <c r="N317" s="44">
        <v>2.7</v>
      </c>
      <c r="O317" s="44">
        <v>2.7</v>
      </c>
      <c r="P317" s="44">
        <v>2.8</v>
      </c>
    </row>
    <row r="318" spans="1:16" x14ac:dyDescent="0.3">
      <c r="A318" s="3">
        <v>1849</v>
      </c>
      <c r="B318" s="4" t="s">
        <v>311</v>
      </c>
      <c r="C318" s="44">
        <v>2.4</v>
      </c>
      <c r="D318" s="44">
        <v>2.5</v>
      </c>
      <c r="E318" s="44">
        <v>2.4</v>
      </c>
      <c r="F318" s="44">
        <v>2.4</v>
      </c>
      <c r="G318" s="44">
        <v>2.5</v>
      </c>
      <c r="H318" s="44">
        <v>2.4</v>
      </c>
      <c r="I318" s="44">
        <v>2.4</v>
      </c>
      <c r="J318" s="44">
        <v>2.5</v>
      </c>
      <c r="K318" s="44">
        <v>2.4</v>
      </c>
      <c r="L318" s="44">
        <v>2.5</v>
      </c>
      <c r="M318" s="44">
        <v>2.6</v>
      </c>
      <c r="N318" s="44">
        <v>2.7</v>
      </c>
      <c r="O318" s="44">
        <v>2.8</v>
      </c>
      <c r="P318" s="44">
        <v>2.6</v>
      </c>
    </row>
    <row r="319" spans="1:16" x14ac:dyDescent="0.3">
      <c r="A319" s="3">
        <v>1850</v>
      </c>
      <c r="B319" s="4" t="s">
        <v>312</v>
      </c>
      <c r="C319" s="44">
        <v>2.2999999999999998</v>
      </c>
      <c r="D319" s="44">
        <v>2.2999999999999998</v>
      </c>
      <c r="E319" s="44">
        <v>2.4</v>
      </c>
      <c r="F319" s="44">
        <v>2.5</v>
      </c>
      <c r="G319" s="44">
        <v>2.2999999999999998</v>
      </c>
      <c r="H319" s="44">
        <v>2.2000000000000002</v>
      </c>
      <c r="I319" s="44">
        <v>2.2999999999999998</v>
      </c>
      <c r="J319" s="44">
        <v>2.2999999999999998</v>
      </c>
      <c r="K319" s="44">
        <v>2.4</v>
      </c>
      <c r="L319" s="44">
        <v>2.5</v>
      </c>
      <c r="M319" s="44">
        <v>2.6</v>
      </c>
      <c r="N319" s="44">
        <v>2.4</v>
      </c>
      <c r="O319" s="44">
        <v>2.4</v>
      </c>
      <c r="P319" s="44">
        <v>2.2999999999999998</v>
      </c>
    </row>
    <row r="320" spans="1:16" x14ac:dyDescent="0.3">
      <c r="A320" s="3">
        <v>1851</v>
      </c>
      <c r="B320" s="4" t="s">
        <v>313</v>
      </c>
      <c r="C320" s="44">
        <v>2.2999999999999998</v>
      </c>
      <c r="D320" s="44">
        <v>2.4</v>
      </c>
      <c r="E320" s="44">
        <v>2.4</v>
      </c>
      <c r="F320" s="44">
        <v>2.2999999999999998</v>
      </c>
      <c r="G320" s="44">
        <v>2.4</v>
      </c>
      <c r="H320" s="44">
        <v>2.2999999999999998</v>
      </c>
      <c r="I320" s="44">
        <v>2.4</v>
      </c>
      <c r="J320" s="44">
        <v>2.2999999999999998</v>
      </c>
      <c r="K320" s="44">
        <v>2.5</v>
      </c>
      <c r="L320" s="44">
        <v>2.8</v>
      </c>
      <c r="M320" s="44">
        <v>2.8</v>
      </c>
      <c r="N320" s="44">
        <v>2.9</v>
      </c>
      <c r="O320" s="44">
        <v>2.8</v>
      </c>
      <c r="P320" s="44">
        <v>2.8</v>
      </c>
    </row>
    <row r="321" spans="1:16" x14ac:dyDescent="0.3">
      <c r="A321" s="3">
        <v>1852</v>
      </c>
      <c r="B321" s="4" t="s">
        <v>314</v>
      </c>
      <c r="C321" s="44">
        <v>2.2999999999999998</v>
      </c>
      <c r="D321" s="44">
        <v>2.2999999999999998</v>
      </c>
      <c r="E321" s="44">
        <v>2.4</v>
      </c>
      <c r="F321" s="44">
        <v>2.2999999999999998</v>
      </c>
      <c r="G321" s="44">
        <v>2.2999999999999998</v>
      </c>
      <c r="H321" s="44">
        <v>2.2000000000000002</v>
      </c>
      <c r="I321" s="44">
        <v>2.2000000000000002</v>
      </c>
      <c r="J321" s="44">
        <v>2.2000000000000002</v>
      </c>
      <c r="K321" s="44">
        <v>2.2999999999999998</v>
      </c>
      <c r="L321" s="44">
        <v>2.2999999999999998</v>
      </c>
      <c r="M321" s="44">
        <v>2.4</v>
      </c>
      <c r="N321" s="44">
        <v>2.4</v>
      </c>
      <c r="O321" s="44">
        <v>2.2999999999999998</v>
      </c>
      <c r="P321" s="44">
        <v>2.2999999999999998</v>
      </c>
    </row>
    <row r="322" spans="1:16" x14ac:dyDescent="0.3">
      <c r="A322" s="3">
        <v>1853</v>
      </c>
      <c r="B322" s="4" t="s">
        <v>315</v>
      </c>
      <c r="C322" s="44">
        <v>2.2999999999999998</v>
      </c>
      <c r="D322" s="44">
        <v>2.2999999999999998</v>
      </c>
      <c r="E322" s="44">
        <v>2.2999999999999998</v>
      </c>
      <c r="F322" s="44">
        <v>2.2999999999999998</v>
      </c>
      <c r="G322" s="44">
        <v>2.4</v>
      </c>
      <c r="H322" s="44">
        <v>2.2000000000000002</v>
      </c>
      <c r="I322" s="44">
        <v>2.2999999999999998</v>
      </c>
      <c r="J322" s="44">
        <v>2.2999999999999998</v>
      </c>
      <c r="K322" s="44">
        <v>2.2999999999999998</v>
      </c>
      <c r="L322" s="44">
        <v>2.5</v>
      </c>
      <c r="M322" s="44">
        <v>2.7</v>
      </c>
      <c r="N322" s="44">
        <v>2.8</v>
      </c>
      <c r="O322" s="44">
        <v>2.6</v>
      </c>
      <c r="P322" s="44">
        <v>2.5</v>
      </c>
    </row>
    <row r="323" spans="1:16" x14ac:dyDescent="0.3">
      <c r="A323" s="3">
        <v>1854</v>
      </c>
      <c r="B323" s="4" t="s">
        <v>316</v>
      </c>
      <c r="C323" s="44">
        <v>2.2999999999999998</v>
      </c>
      <c r="D323" s="44">
        <v>2.2999999999999998</v>
      </c>
      <c r="E323" s="44">
        <v>2.2999999999999998</v>
      </c>
      <c r="F323" s="44">
        <v>2.4</v>
      </c>
      <c r="G323" s="44">
        <v>2.4</v>
      </c>
      <c r="H323" s="44">
        <v>2.2999999999999998</v>
      </c>
      <c r="I323" s="44">
        <v>2.2999999999999998</v>
      </c>
      <c r="J323" s="44">
        <v>2.2999999999999998</v>
      </c>
      <c r="K323" s="44">
        <v>2.4</v>
      </c>
      <c r="L323" s="44">
        <v>2.4</v>
      </c>
      <c r="M323" s="44">
        <v>2.5</v>
      </c>
      <c r="N323" s="44">
        <v>2.4</v>
      </c>
      <c r="O323" s="44">
        <v>2.5</v>
      </c>
      <c r="P323" s="44">
        <v>2.6</v>
      </c>
    </row>
    <row r="324" spans="1:16" x14ac:dyDescent="0.3">
      <c r="A324" s="3">
        <v>1856</v>
      </c>
      <c r="B324" s="4" t="s">
        <v>317</v>
      </c>
      <c r="C324" s="44">
        <v>2.4</v>
      </c>
      <c r="D324" s="44">
        <v>2.5</v>
      </c>
      <c r="E324" s="44">
        <v>2.5</v>
      </c>
      <c r="F324" s="44">
        <v>2.6</v>
      </c>
      <c r="G324" s="44">
        <v>2.5</v>
      </c>
      <c r="H324" s="44">
        <v>2.4</v>
      </c>
      <c r="I324" s="44">
        <v>2.6</v>
      </c>
      <c r="J324" s="44">
        <v>2.6</v>
      </c>
      <c r="K324" s="44">
        <v>2.8</v>
      </c>
      <c r="L324" s="44">
        <v>2.6</v>
      </c>
      <c r="M324" s="44">
        <v>2.8</v>
      </c>
      <c r="N324" s="44">
        <v>2.9</v>
      </c>
      <c r="O324" s="44">
        <v>3</v>
      </c>
      <c r="P324" s="44">
        <v>2.7</v>
      </c>
    </row>
    <row r="325" spans="1:16" x14ac:dyDescent="0.3">
      <c r="A325" s="3">
        <v>1857</v>
      </c>
      <c r="B325" s="4" t="s">
        <v>318</v>
      </c>
      <c r="C325" s="44">
        <v>2.4</v>
      </c>
      <c r="D325" s="44">
        <v>3.2</v>
      </c>
      <c r="E325" s="44">
        <v>3</v>
      </c>
      <c r="F325" s="44">
        <v>2.6</v>
      </c>
      <c r="G325" s="44">
        <v>2.8</v>
      </c>
      <c r="H325" s="44">
        <v>2.8</v>
      </c>
      <c r="I325" s="44">
        <v>2.7</v>
      </c>
      <c r="J325" s="44">
        <v>2.9</v>
      </c>
      <c r="K325" s="44">
        <v>2.9</v>
      </c>
      <c r="L325" s="44">
        <v>2.9</v>
      </c>
      <c r="M325" s="44">
        <v>3</v>
      </c>
      <c r="N325" s="44">
        <v>3.1</v>
      </c>
      <c r="O325" s="44">
        <v>3.1</v>
      </c>
      <c r="P325" s="44">
        <v>3.4</v>
      </c>
    </row>
    <row r="326" spans="1:16" x14ac:dyDescent="0.3">
      <c r="A326" s="3">
        <v>1859</v>
      </c>
      <c r="B326" s="4" t="s">
        <v>319</v>
      </c>
      <c r="C326" s="44">
        <v>2.4</v>
      </c>
      <c r="D326" s="44">
        <v>2.6</v>
      </c>
      <c r="E326" s="44">
        <v>2.2999999999999998</v>
      </c>
      <c r="F326" s="44">
        <v>2.4</v>
      </c>
      <c r="G326" s="44">
        <v>2.4</v>
      </c>
      <c r="H326" s="44">
        <v>2.2999999999999998</v>
      </c>
      <c r="I326" s="44">
        <v>2.2999999999999998</v>
      </c>
      <c r="J326" s="44">
        <v>2.2000000000000002</v>
      </c>
      <c r="K326" s="44">
        <v>2.5</v>
      </c>
      <c r="L326" s="44">
        <v>2.5</v>
      </c>
      <c r="M326" s="44">
        <v>2.5</v>
      </c>
      <c r="N326" s="44">
        <v>2.6</v>
      </c>
      <c r="O326" s="44">
        <v>2.8</v>
      </c>
      <c r="P326" s="44">
        <v>2.8</v>
      </c>
    </row>
    <row r="327" spans="1:16" x14ac:dyDescent="0.3">
      <c r="A327" s="3">
        <v>1860</v>
      </c>
      <c r="B327" s="4" t="s">
        <v>320</v>
      </c>
      <c r="C327" s="44">
        <v>2.4</v>
      </c>
      <c r="D327" s="44">
        <v>2.5</v>
      </c>
      <c r="E327" s="44">
        <v>2.4</v>
      </c>
      <c r="F327" s="44">
        <v>2.4</v>
      </c>
      <c r="G327" s="44">
        <v>2.4</v>
      </c>
      <c r="H327" s="44">
        <v>2.2999999999999998</v>
      </c>
      <c r="I327" s="44">
        <v>2.2999999999999998</v>
      </c>
      <c r="J327" s="44">
        <v>2.4</v>
      </c>
      <c r="K327" s="44">
        <v>2.4</v>
      </c>
      <c r="L327" s="44">
        <v>2.5</v>
      </c>
      <c r="M327" s="44">
        <v>2.5</v>
      </c>
      <c r="N327" s="44">
        <v>2.6</v>
      </c>
      <c r="O327" s="44">
        <v>2.6</v>
      </c>
      <c r="P327" s="44">
        <v>2.6</v>
      </c>
    </row>
    <row r="328" spans="1:16" x14ac:dyDescent="0.3">
      <c r="A328" s="3">
        <v>1865</v>
      </c>
      <c r="B328" s="4" t="s">
        <v>321</v>
      </c>
      <c r="C328" s="44">
        <v>2.4</v>
      </c>
      <c r="D328" s="44">
        <v>2.4</v>
      </c>
      <c r="E328" s="44">
        <v>2.4</v>
      </c>
      <c r="F328" s="44">
        <v>2.4</v>
      </c>
      <c r="G328" s="44">
        <v>2.4</v>
      </c>
      <c r="H328" s="44">
        <v>2.2999999999999998</v>
      </c>
      <c r="I328" s="44">
        <v>2.2999999999999998</v>
      </c>
      <c r="J328" s="44">
        <v>2.4</v>
      </c>
      <c r="K328" s="44">
        <v>2.5</v>
      </c>
      <c r="L328" s="44">
        <v>2.6</v>
      </c>
      <c r="M328" s="44">
        <v>2.6</v>
      </c>
      <c r="N328" s="44">
        <v>2.7</v>
      </c>
      <c r="O328" s="44">
        <v>2.6</v>
      </c>
      <c r="P328" s="44">
        <v>2.7</v>
      </c>
    </row>
    <row r="329" spans="1:16" x14ac:dyDescent="0.3">
      <c r="A329" s="3">
        <v>1866</v>
      </c>
      <c r="B329" s="4" t="s">
        <v>322</v>
      </c>
      <c r="C329" s="44">
        <v>2.2999999999999998</v>
      </c>
      <c r="D329" s="44">
        <v>2.4</v>
      </c>
      <c r="E329" s="44">
        <v>2.4</v>
      </c>
      <c r="F329" s="44">
        <v>2.4</v>
      </c>
      <c r="G329" s="44">
        <v>2.5</v>
      </c>
      <c r="H329" s="44">
        <v>2.4</v>
      </c>
      <c r="I329" s="44">
        <v>2.2999999999999998</v>
      </c>
      <c r="J329" s="44">
        <v>2.4</v>
      </c>
      <c r="K329" s="44">
        <v>2.4</v>
      </c>
      <c r="L329" s="44">
        <v>2.5</v>
      </c>
      <c r="M329" s="44">
        <v>2.6</v>
      </c>
      <c r="N329" s="44">
        <v>2.6</v>
      </c>
      <c r="O329" s="44">
        <v>2.6</v>
      </c>
      <c r="P329" s="44">
        <v>2.6</v>
      </c>
    </row>
    <row r="330" spans="1:16" x14ac:dyDescent="0.3">
      <c r="A330" s="3">
        <v>1867</v>
      </c>
      <c r="B330" s="4" t="s">
        <v>127</v>
      </c>
      <c r="C330" s="44">
        <v>2.4</v>
      </c>
      <c r="D330" s="44">
        <v>2.4</v>
      </c>
      <c r="E330" s="44">
        <v>2.4</v>
      </c>
      <c r="F330" s="44">
        <v>2.4</v>
      </c>
      <c r="G330" s="44">
        <v>2.5</v>
      </c>
      <c r="H330" s="44">
        <v>2.4</v>
      </c>
      <c r="I330" s="44">
        <v>2.4</v>
      </c>
      <c r="J330" s="44">
        <v>2.4</v>
      </c>
      <c r="K330" s="44">
        <v>2.5</v>
      </c>
      <c r="L330" s="44">
        <v>2.5</v>
      </c>
      <c r="M330" s="44">
        <v>2.6</v>
      </c>
      <c r="N330" s="44">
        <v>2.6</v>
      </c>
      <c r="O330" s="44">
        <v>2.7</v>
      </c>
      <c r="P330" s="44">
        <v>2.7</v>
      </c>
    </row>
    <row r="331" spans="1:16" x14ac:dyDescent="0.3">
      <c r="A331" s="3">
        <v>1868</v>
      </c>
      <c r="B331" s="4" t="s">
        <v>323</v>
      </c>
      <c r="C331" s="44">
        <v>2.2999999999999998</v>
      </c>
      <c r="D331" s="44">
        <v>2.5</v>
      </c>
      <c r="E331" s="44">
        <v>2.4</v>
      </c>
      <c r="F331" s="44">
        <v>2.4</v>
      </c>
      <c r="G331" s="44">
        <v>2.5</v>
      </c>
      <c r="H331" s="44">
        <v>2.4</v>
      </c>
      <c r="I331" s="44">
        <v>2.5</v>
      </c>
      <c r="J331" s="44">
        <v>2.5</v>
      </c>
      <c r="K331" s="44">
        <v>2.6</v>
      </c>
      <c r="L331" s="44">
        <v>2.6</v>
      </c>
      <c r="M331" s="44">
        <v>2.8</v>
      </c>
      <c r="N331" s="44">
        <v>2.9</v>
      </c>
      <c r="O331" s="44">
        <v>2.9</v>
      </c>
      <c r="P331" s="44">
        <v>2.8</v>
      </c>
    </row>
    <row r="332" spans="1:16" x14ac:dyDescent="0.3">
      <c r="A332" s="3">
        <v>1870</v>
      </c>
      <c r="B332" s="4" t="s">
        <v>324</v>
      </c>
      <c r="C332" s="44">
        <v>2.4</v>
      </c>
      <c r="D332" s="44">
        <v>2.4</v>
      </c>
      <c r="E332" s="44">
        <v>2.2999999999999998</v>
      </c>
      <c r="F332" s="44">
        <v>2.4</v>
      </c>
      <c r="G332" s="44">
        <v>2.4</v>
      </c>
      <c r="H332" s="44">
        <v>2.2999999999999998</v>
      </c>
      <c r="I332" s="44">
        <v>2.4</v>
      </c>
      <c r="J332" s="44">
        <v>2.4</v>
      </c>
      <c r="K332" s="44">
        <v>2.4</v>
      </c>
      <c r="L332" s="44">
        <v>2.5</v>
      </c>
      <c r="M332" s="44">
        <v>2.5</v>
      </c>
      <c r="N332" s="44">
        <v>2.5</v>
      </c>
      <c r="O332" s="44">
        <v>2.5</v>
      </c>
      <c r="P332" s="44">
        <v>2.6</v>
      </c>
    </row>
    <row r="333" spans="1:16" x14ac:dyDescent="0.3">
      <c r="A333" s="3">
        <v>1871</v>
      </c>
      <c r="B333" s="4" t="s">
        <v>325</v>
      </c>
      <c r="C333" s="44">
        <v>2.2999999999999998</v>
      </c>
      <c r="D333" s="44">
        <v>2.5</v>
      </c>
      <c r="E333" s="44">
        <v>2.4</v>
      </c>
      <c r="F333" s="44">
        <v>2.4</v>
      </c>
      <c r="G333" s="44">
        <v>2.4</v>
      </c>
      <c r="H333" s="44">
        <v>2.4</v>
      </c>
      <c r="I333" s="44">
        <v>2.2999999999999998</v>
      </c>
      <c r="J333" s="44">
        <v>2.4</v>
      </c>
      <c r="K333" s="44">
        <v>2.5</v>
      </c>
      <c r="L333" s="44">
        <v>2.6</v>
      </c>
      <c r="M333" s="44">
        <v>2.6</v>
      </c>
      <c r="N333" s="44">
        <v>2.6</v>
      </c>
      <c r="O333" s="44">
        <v>2.7</v>
      </c>
      <c r="P333" s="44">
        <v>2.7</v>
      </c>
    </row>
    <row r="334" spans="1:16" x14ac:dyDescent="0.3">
      <c r="A334" s="3">
        <v>1874</v>
      </c>
      <c r="B334" s="4" t="s">
        <v>326</v>
      </c>
      <c r="C334" s="44">
        <v>2.4</v>
      </c>
      <c r="D334" s="44">
        <v>2.7</v>
      </c>
      <c r="E334" s="44">
        <v>2.6</v>
      </c>
      <c r="F334" s="44">
        <v>2.5</v>
      </c>
      <c r="G334" s="44">
        <v>2.6</v>
      </c>
      <c r="H334" s="44">
        <v>2.6</v>
      </c>
      <c r="I334" s="44">
        <v>2.6</v>
      </c>
      <c r="J334" s="44">
        <v>2.7</v>
      </c>
      <c r="K334" s="44">
        <v>2.9</v>
      </c>
      <c r="L334" s="44">
        <v>3</v>
      </c>
      <c r="M334" s="44">
        <v>2.8</v>
      </c>
      <c r="N334" s="44">
        <v>2.8</v>
      </c>
      <c r="O334" s="44">
        <v>3.2</v>
      </c>
      <c r="P334" s="44">
        <v>3.4</v>
      </c>
    </row>
    <row r="335" spans="1:16" x14ac:dyDescent="0.3">
      <c r="A335" s="3">
        <v>1902</v>
      </c>
      <c r="B335" s="4" t="s">
        <v>327</v>
      </c>
      <c r="C335" s="44">
        <v>2.4</v>
      </c>
      <c r="D335" s="44">
        <v>2.5</v>
      </c>
      <c r="E335" s="44">
        <v>2.4</v>
      </c>
      <c r="F335" s="44">
        <v>2.5</v>
      </c>
      <c r="G335" s="44">
        <v>2.5</v>
      </c>
      <c r="H335" s="44">
        <v>2.5</v>
      </c>
      <c r="I335" s="44">
        <v>2.5</v>
      </c>
      <c r="J335" s="44">
        <v>2.5</v>
      </c>
      <c r="K335" s="44">
        <v>2.6</v>
      </c>
      <c r="L335" s="44">
        <v>2.6</v>
      </c>
      <c r="M335" s="44">
        <v>2.6</v>
      </c>
      <c r="N335" s="44">
        <v>2.6</v>
      </c>
      <c r="O335" s="44">
        <v>2.6</v>
      </c>
      <c r="P335" s="44">
        <v>2.6</v>
      </c>
    </row>
    <row r="336" spans="1:16" x14ac:dyDescent="0.3">
      <c r="A336" s="3">
        <v>1903</v>
      </c>
      <c r="B336" s="4" t="s">
        <v>328</v>
      </c>
      <c r="C336" s="45" t="s">
        <v>475</v>
      </c>
      <c r="D336" s="45" t="s">
        <v>475</v>
      </c>
      <c r="E336" s="45" t="s">
        <v>475</v>
      </c>
      <c r="F336" s="45" t="s">
        <v>475</v>
      </c>
      <c r="G336" s="45" t="s">
        <v>475</v>
      </c>
      <c r="H336" s="45" t="s">
        <v>475</v>
      </c>
      <c r="I336" s="45" t="s">
        <v>475</v>
      </c>
      <c r="J336" s="45" t="s">
        <v>475</v>
      </c>
      <c r="K336" s="44">
        <v>2.5</v>
      </c>
      <c r="L336" s="44">
        <v>2.5</v>
      </c>
      <c r="M336" s="44">
        <v>2.6</v>
      </c>
      <c r="N336" s="44">
        <v>2.6</v>
      </c>
      <c r="O336" s="44">
        <v>2.6</v>
      </c>
      <c r="P336" s="44">
        <v>2.6</v>
      </c>
    </row>
    <row r="337" spans="1:16" x14ac:dyDescent="0.3">
      <c r="A337" s="3">
        <v>1911</v>
      </c>
      <c r="B337" s="4" t="s">
        <v>329</v>
      </c>
      <c r="C337" s="44">
        <v>2.2999999999999998</v>
      </c>
      <c r="D337" s="44">
        <v>2.2999999999999998</v>
      </c>
      <c r="E337" s="44">
        <v>2.2999999999999998</v>
      </c>
      <c r="F337" s="44">
        <v>2.2999999999999998</v>
      </c>
      <c r="G337" s="44">
        <v>2.2999999999999998</v>
      </c>
      <c r="H337" s="44">
        <v>2.2999999999999998</v>
      </c>
      <c r="I337" s="44">
        <v>2.4</v>
      </c>
      <c r="J337" s="44">
        <v>2.4</v>
      </c>
      <c r="K337" s="44">
        <v>2.4</v>
      </c>
      <c r="L337" s="44">
        <v>2.5</v>
      </c>
      <c r="M337" s="44">
        <v>2.5</v>
      </c>
      <c r="N337" s="44">
        <v>2.5</v>
      </c>
      <c r="O337" s="44">
        <v>2.5</v>
      </c>
      <c r="P337" s="44">
        <v>2.5</v>
      </c>
    </row>
    <row r="338" spans="1:16" x14ac:dyDescent="0.3">
      <c r="A338" s="3">
        <v>1913</v>
      </c>
      <c r="B338" s="4" t="s">
        <v>330</v>
      </c>
      <c r="C338" s="44">
        <v>2.2999999999999998</v>
      </c>
      <c r="D338" s="44">
        <v>2.4</v>
      </c>
      <c r="E338" s="44">
        <v>2.4</v>
      </c>
      <c r="F338" s="44">
        <v>2.2999999999999998</v>
      </c>
      <c r="G338" s="44">
        <v>2.4</v>
      </c>
      <c r="H338" s="44">
        <v>2.2999999999999998</v>
      </c>
      <c r="I338" s="44">
        <v>2.4</v>
      </c>
      <c r="J338" s="44">
        <v>2.5</v>
      </c>
      <c r="K338" s="44">
        <v>2.4</v>
      </c>
      <c r="L338" s="44">
        <v>2.5</v>
      </c>
      <c r="M338" s="44">
        <v>2.4</v>
      </c>
      <c r="N338" s="44">
        <v>2.4</v>
      </c>
      <c r="O338" s="44">
        <v>2.4</v>
      </c>
      <c r="P338" s="44">
        <v>2.4</v>
      </c>
    </row>
    <row r="339" spans="1:16" x14ac:dyDescent="0.3">
      <c r="A339" s="3">
        <v>1917</v>
      </c>
      <c r="B339" s="4" t="s">
        <v>331</v>
      </c>
      <c r="C339" s="44">
        <v>2.4</v>
      </c>
      <c r="D339" s="44">
        <v>2.8</v>
      </c>
      <c r="E339" s="44">
        <v>2.5</v>
      </c>
      <c r="F339" s="44">
        <v>2.5</v>
      </c>
      <c r="G339" s="44">
        <v>2.5</v>
      </c>
      <c r="H339" s="44">
        <v>2.2999999999999998</v>
      </c>
      <c r="I339" s="44">
        <v>2.4</v>
      </c>
      <c r="J339" s="44">
        <v>2.4</v>
      </c>
      <c r="K339" s="44">
        <v>2.5</v>
      </c>
      <c r="L339" s="44">
        <v>2.4</v>
      </c>
      <c r="M339" s="44">
        <v>2.6</v>
      </c>
      <c r="N339" s="44">
        <v>2.6</v>
      </c>
      <c r="O339" s="44">
        <v>2.5</v>
      </c>
      <c r="P339" s="44">
        <v>2.5</v>
      </c>
    </row>
    <row r="340" spans="1:16" x14ac:dyDescent="0.3">
      <c r="A340" s="3">
        <v>1919</v>
      </c>
      <c r="B340" s="4" t="s">
        <v>332</v>
      </c>
      <c r="C340" s="44">
        <v>2.2999999999999998</v>
      </c>
      <c r="D340" s="44">
        <v>2.2999999999999998</v>
      </c>
      <c r="E340" s="44">
        <v>2.2000000000000002</v>
      </c>
      <c r="F340" s="44">
        <v>2.2999999999999998</v>
      </c>
      <c r="G340" s="44">
        <v>2.2999999999999998</v>
      </c>
      <c r="H340" s="44">
        <v>2.4</v>
      </c>
      <c r="I340" s="44">
        <v>2.2999999999999998</v>
      </c>
      <c r="J340" s="44">
        <v>2.2999999999999998</v>
      </c>
      <c r="K340" s="44">
        <v>2.4</v>
      </c>
      <c r="L340" s="44">
        <v>2.4</v>
      </c>
      <c r="M340" s="44">
        <v>2.5</v>
      </c>
      <c r="N340" s="44">
        <v>2.5</v>
      </c>
      <c r="O340" s="44">
        <v>2.4</v>
      </c>
      <c r="P340" s="44">
        <v>2.5</v>
      </c>
    </row>
    <row r="341" spans="1:16" x14ac:dyDescent="0.3">
      <c r="A341" s="3">
        <v>1920</v>
      </c>
      <c r="B341" s="4" t="s">
        <v>333</v>
      </c>
      <c r="C341" s="44">
        <v>2.2000000000000002</v>
      </c>
      <c r="D341" s="44">
        <v>2.4</v>
      </c>
      <c r="E341" s="44">
        <v>2.2999999999999998</v>
      </c>
      <c r="F341" s="44">
        <v>2.2000000000000002</v>
      </c>
      <c r="G341" s="44">
        <v>2.2000000000000002</v>
      </c>
      <c r="H341" s="44">
        <v>2.2000000000000002</v>
      </c>
      <c r="I341" s="44">
        <v>2.1</v>
      </c>
      <c r="J341" s="44">
        <v>2.2000000000000002</v>
      </c>
      <c r="K341" s="44">
        <v>2.1</v>
      </c>
      <c r="L341" s="44">
        <v>2.1</v>
      </c>
      <c r="M341" s="44">
        <v>2.2000000000000002</v>
      </c>
      <c r="N341" s="44">
        <v>2.5</v>
      </c>
      <c r="O341" s="44">
        <v>2.6</v>
      </c>
      <c r="P341" s="44">
        <v>2.5</v>
      </c>
    </row>
    <row r="342" spans="1:16" x14ac:dyDescent="0.3">
      <c r="A342" s="3">
        <v>1922</v>
      </c>
      <c r="B342" s="4" t="s">
        <v>334</v>
      </c>
      <c r="C342" s="44">
        <v>2.2000000000000002</v>
      </c>
      <c r="D342" s="44">
        <v>2.2000000000000002</v>
      </c>
      <c r="E342" s="44">
        <v>2.2000000000000002</v>
      </c>
      <c r="F342" s="44">
        <v>2.2000000000000002</v>
      </c>
      <c r="G342" s="44">
        <v>2.2000000000000002</v>
      </c>
      <c r="H342" s="44">
        <v>2.2000000000000002</v>
      </c>
      <c r="I342" s="44">
        <v>2.2000000000000002</v>
      </c>
      <c r="J342" s="44">
        <v>2.2000000000000002</v>
      </c>
      <c r="K342" s="44">
        <v>2.2999999999999998</v>
      </c>
      <c r="L342" s="44">
        <v>2.2999999999999998</v>
      </c>
      <c r="M342" s="44">
        <v>2.2999999999999998</v>
      </c>
      <c r="N342" s="44">
        <v>2.4</v>
      </c>
      <c r="O342" s="44">
        <v>2.4</v>
      </c>
      <c r="P342" s="44">
        <v>2.5</v>
      </c>
    </row>
    <row r="343" spans="1:16" x14ac:dyDescent="0.3">
      <c r="A343" s="3">
        <v>1923</v>
      </c>
      <c r="B343" s="4" t="s">
        <v>335</v>
      </c>
      <c r="C343" s="44">
        <v>2.2999999999999998</v>
      </c>
      <c r="D343" s="44">
        <v>2.4</v>
      </c>
      <c r="E343" s="44">
        <v>2.2999999999999998</v>
      </c>
      <c r="F343" s="44">
        <v>2.2999999999999998</v>
      </c>
      <c r="G343" s="44">
        <v>2.4</v>
      </c>
      <c r="H343" s="44">
        <v>2.2999999999999998</v>
      </c>
      <c r="I343" s="44">
        <v>2.2999999999999998</v>
      </c>
      <c r="J343" s="44">
        <v>2.2999999999999998</v>
      </c>
      <c r="K343" s="44">
        <v>2.4</v>
      </c>
      <c r="L343" s="44">
        <v>2.5</v>
      </c>
      <c r="M343" s="44">
        <v>2.5</v>
      </c>
      <c r="N343" s="44">
        <v>2.6</v>
      </c>
      <c r="O343" s="44">
        <v>2.4</v>
      </c>
      <c r="P343" s="44">
        <v>2.5</v>
      </c>
    </row>
    <row r="344" spans="1:16" x14ac:dyDescent="0.3">
      <c r="A344" s="3">
        <v>1924</v>
      </c>
      <c r="B344" s="4" t="s">
        <v>336</v>
      </c>
      <c r="C344" s="44">
        <v>2.2999999999999998</v>
      </c>
      <c r="D344" s="44">
        <v>2.2999999999999998</v>
      </c>
      <c r="E344" s="44">
        <v>2.4</v>
      </c>
      <c r="F344" s="44">
        <v>2.2999999999999998</v>
      </c>
      <c r="G344" s="44">
        <v>2.2000000000000002</v>
      </c>
      <c r="H344" s="44">
        <v>2.2999999999999998</v>
      </c>
      <c r="I344" s="44">
        <v>2.2000000000000002</v>
      </c>
      <c r="J344" s="44">
        <v>2.2000000000000002</v>
      </c>
      <c r="K344" s="44">
        <v>2.2999999999999998</v>
      </c>
      <c r="L344" s="44">
        <v>2.2999999999999998</v>
      </c>
      <c r="M344" s="44">
        <v>2.4</v>
      </c>
      <c r="N344" s="44">
        <v>2.4</v>
      </c>
      <c r="O344" s="44">
        <v>2.4</v>
      </c>
      <c r="P344" s="44">
        <v>2.2999999999999998</v>
      </c>
    </row>
    <row r="345" spans="1:16" x14ac:dyDescent="0.3">
      <c r="A345" s="3">
        <v>1925</v>
      </c>
      <c r="B345" s="4" t="s">
        <v>337</v>
      </c>
      <c r="C345" s="44">
        <v>2.2999999999999998</v>
      </c>
      <c r="D345" s="44">
        <v>2.2999999999999998</v>
      </c>
      <c r="E345" s="44">
        <v>2.2000000000000002</v>
      </c>
      <c r="F345" s="44">
        <v>2.2000000000000002</v>
      </c>
      <c r="G345" s="44">
        <v>2.2000000000000002</v>
      </c>
      <c r="H345" s="44">
        <v>2.1</v>
      </c>
      <c r="I345" s="44">
        <v>2.1</v>
      </c>
      <c r="J345" s="44">
        <v>2.2000000000000002</v>
      </c>
      <c r="K345" s="44">
        <v>2.2000000000000002</v>
      </c>
      <c r="L345" s="44">
        <v>2.2999999999999998</v>
      </c>
      <c r="M345" s="44">
        <v>2.2999999999999998</v>
      </c>
      <c r="N345" s="44">
        <v>2.2999999999999998</v>
      </c>
      <c r="O345" s="44">
        <v>2.2999999999999998</v>
      </c>
      <c r="P345" s="44">
        <v>2.4</v>
      </c>
    </row>
    <row r="346" spans="1:16" x14ac:dyDescent="0.3">
      <c r="A346" s="3">
        <v>1926</v>
      </c>
      <c r="B346" s="4" t="s">
        <v>338</v>
      </c>
      <c r="C346" s="44">
        <v>2.2999999999999998</v>
      </c>
      <c r="D346" s="44">
        <v>2.5</v>
      </c>
      <c r="E346" s="44">
        <v>2.6</v>
      </c>
      <c r="F346" s="44">
        <v>2.5</v>
      </c>
      <c r="G346" s="44">
        <v>2.4</v>
      </c>
      <c r="H346" s="44">
        <v>2.2000000000000002</v>
      </c>
      <c r="I346" s="44">
        <v>2.2999999999999998</v>
      </c>
      <c r="J346" s="44">
        <v>2.5</v>
      </c>
      <c r="K346" s="44">
        <v>2.2999999999999998</v>
      </c>
      <c r="L346" s="44">
        <v>2.2999999999999998</v>
      </c>
      <c r="M346" s="44">
        <v>2.4</v>
      </c>
      <c r="N346" s="44">
        <v>2.2999999999999998</v>
      </c>
      <c r="O346" s="44">
        <v>2.5</v>
      </c>
      <c r="P346" s="44">
        <v>2.5</v>
      </c>
    </row>
    <row r="347" spans="1:16" x14ac:dyDescent="0.3">
      <c r="A347" s="3">
        <v>1927</v>
      </c>
      <c r="B347" s="4" t="s">
        <v>339</v>
      </c>
      <c r="C347" s="44">
        <v>2.4</v>
      </c>
      <c r="D347" s="44">
        <v>2.4</v>
      </c>
      <c r="E347" s="44">
        <v>2.4</v>
      </c>
      <c r="F347" s="44">
        <v>2.4</v>
      </c>
      <c r="G347" s="44">
        <v>2.4</v>
      </c>
      <c r="H347" s="44">
        <v>2.4</v>
      </c>
      <c r="I347" s="44">
        <v>2.4</v>
      </c>
      <c r="J347" s="44">
        <v>2.4</v>
      </c>
      <c r="K347" s="44">
        <v>2.4</v>
      </c>
      <c r="L347" s="44">
        <v>2.4</v>
      </c>
      <c r="M347" s="44">
        <v>2.5</v>
      </c>
      <c r="N347" s="44">
        <v>2.6</v>
      </c>
      <c r="O347" s="44">
        <v>2.7</v>
      </c>
      <c r="P347" s="44">
        <v>2.7</v>
      </c>
    </row>
    <row r="348" spans="1:16" x14ac:dyDescent="0.3">
      <c r="A348" s="3">
        <v>1928</v>
      </c>
      <c r="B348" s="4" t="s">
        <v>340</v>
      </c>
      <c r="C348" s="44">
        <v>2.2999999999999998</v>
      </c>
      <c r="D348" s="44">
        <v>2.5</v>
      </c>
      <c r="E348" s="44">
        <v>2.2999999999999998</v>
      </c>
      <c r="F348" s="44">
        <v>2.5</v>
      </c>
      <c r="G348" s="44">
        <v>2.6</v>
      </c>
      <c r="H348" s="44">
        <v>2.5</v>
      </c>
      <c r="I348" s="44">
        <v>2.4</v>
      </c>
      <c r="J348" s="44">
        <v>2.6</v>
      </c>
      <c r="K348" s="44">
        <v>2.6</v>
      </c>
      <c r="L348" s="44">
        <v>2.7</v>
      </c>
      <c r="M348" s="44">
        <v>2.7</v>
      </c>
      <c r="N348" s="44">
        <v>3.4</v>
      </c>
      <c r="O348" s="44">
        <v>3</v>
      </c>
      <c r="P348" s="44">
        <v>3</v>
      </c>
    </row>
    <row r="349" spans="1:16" x14ac:dyDescent="0.3">
      <c r="A349" s="3">
        <v>1929</v>
      </c>
      <c r="B349" s="4" t="s">
        <v>341</v>
      </c>
      <c r="C349" s="44">
        <v>2.2999999999999998</v>
      </c>
      <c r="D349" s="44">
        <v>2.4</v>
      </c>
      <c r="E349" s="44">
        <v>2.5</v>
      </c>
      <c r="F349" s="44">
        <v>2.5</v>
      </c>
      <c r="G349" s="44">
        <v>2.5</v>
      </c>
      <c r="H349" s="44">
        <v>2.4</v>
      </c>
      <c r="I349" s="44">
        <v>2.5</v>
      </c>
      <c r="J349" s="44">
        <v>2.2999999999999998</v>
      </c>
      <c r="K349" s="44">
        <v>2.6</v>
      </c>
      <c r="L349" s="44">
        <v>2.7</v>
      </c>
      <c r="M349" s="44">
        <v>2.8</v>
      </c>
      <c r="N349" s="44">
        <v>2.8</v>
      </c>
      <c r="O349" s="44">
        <v>2.8</v>
      </c>
      <c r="P349" s="44">
        <v>2.9</v>
      </c>
    </row>
    <row r="350" spans="1:16" x14ac:dyDescent="0.3">
      <c r="A350" s="3">
        <v>1931</v>
      </c>
      <c r="B350" s="4" t="s">
        <v>342</v>
      </c>
      <c r="C350" s="44">
        <v>2.4</v>
      </c>
      <c r="D350" s="44">
        <v>2.4</v>
      </c>
      <c r="E350" s="44">
        <v>2.4</v>
      </c>
      <c r="F350" s="44">
        <v>2.4</v>
      </c>
      <c r="G350" s="44">
        <v>2.4</v>
      </c>
      <c r="H350" s="44">
        <v>2.2999999999999998</v>
      </c>
      <c r="I350" s="44">
        <v>2.2999999999999998</v>
      </c>
      <c r="J350" s="44">
        <v>2.2999999999999998</v>
      </c>
      <c r="K350" s="44">
        <v>2.4</v>
      </c>
      <c r="L350" s="44">
        <v>2.4</v>
      </c>
      <c r="M350" s="44">
        <v>2.4</v>
      </c>
      <c r="N350" s="44">
        <v>2.5</v>
      </c>
      <c r="O350" s="44">
        <v>2.5</v>
      </c>
      <c r="P350" s="44">
        <v>2.6</v>
      </c>
    </row>
    <row r="351" spans="1:16" x14ac:dyDescent="0.3">
      <c r="A351" s="3">
        <v>1933</v>
      </c>
      <c r="B351" s="4" t="s">
        <v>343</v>
      </c>
      <c r="C351" s="44">
        <v>2.4</v>
      </c>
      <c r="D351" s="44">
        <v>2.4</v>
      </c>
      <c r="E351" s="44">
        <v>2.4</v>
      </c>
      <c r="F351" s="44">
        <v>2.4</v>
      </c>
      <c r="G351" s="44">
        <v>2.4</v>
      </c>
      <c r="H351" s="44">
        <v>2.2999999999999998</v>
      </c>
      <c r="I351" s="44">
        <v>2.2999999999999998</v>
      </c>
      <c r="J351" s="44">
        <v>2.2999999999999998</v>
      </c>
      <c r="K351" s="44">
        <v>2.2999999999999998</v>
      </c>
      <c r="L351" s="44">
        <v>2.4</v>
      </c>
      <c r="M351" s="44">
        <v>2.4</v>
      </c>
      <c r="N351" s="44">
        <v>2.5</v>
      </c>
      <c r="O351" s="44">
        <v>2.5</v>
      </c>
      <c r="P351" s="44">
        <v>2.5</v>
      </c>
    </row>
    <row r="352" spans="1:16" x14ac:dyDescent="0.3">
      <c r="A352" s="3">
        <v>1936</v>
      </c>
      <c r="B352" s="4" t="s">
        <v>344</v>
      </c>
      <c r="C352" s="44">
        <v>2.5</v>
      </c>
      <c r="D352" s="44">
        <v>2.6</v>
      </c>
      <c r="E352" s="44">
        <v>2.4</v>
      </c>
      <c r="F352" s="44">
        <v>2.5</v>
      </c>
      <c r="G352" s="44">
        <v>2.5</v>
      </c>
      <c r="H352" s="44">
        <v>2.4</v>
      </c>
      <c r="I352" s="44">
        <v>2.4</v>
      </c>
      <c r="J352" s="44">
        <v>2.4</v>
      </c>
      <c r="K352" s="44">
        <v>2.5</v>
      </c>
      <c r="L352" s="44">
        <v>2.5</v>
      </c>
      <c r="M352" s="44">
        <v>2.6</v>
      </c>
      <c r="N352" s="44">
        <v>2.7</v>
      </c>
      <c r="O352" s="44">
        <v>2.8</v>
      </c>
      <c r="P352" s="44">
        <v>2.7</v>
      </c>
    </row>
    <row r="353" spans="1:16" x14ac:dyDescent="0.3">
      <c r="A353" s="3">
        <v>1938</v>
      </c>
      <c r="B353" s="4" t="s">
        <v>345</v>
      </c>
      <c r="C353" s="44">
        <v>2.4</v>
      </c>
      <c r="D353" s="44">
        <v>2.5</v>
      </c>
      <c r="E353" s="44">
        <v>2.4</v>
      </c>
      <c r="F353" s="44">
        <v>2.4</v>
      </c>
      <c r="G353" s="44">
        <v>2.4</v>
      </c>
      <c r="H353" s="44">
        <v>2.2999999999999998</v>
      </c>
      <c r="I353" s="44">
        <v>2.4</v>
      </c>
      <c r="J353" s="44">
        <v>2.4</v>
      </c>
      <c r="K353" s="44">
        <v>2.5</v>
      </c>
      <c r="L353" s="44">
        <v>2.5</v>
      </c>
      <c r="M353" s="44">
        <v>2.5</v>
      </c>
      <c r="N353" s="44">
        <v>2.5</v>
      </c>
      <c r="O353" s="44">
        <v>2.6</v>
      </c>
      <c r="P353" s="44">
        <v>2.6</v>
      </c>
    </row>
    <row r="354" spans="1:16" x14ac:dyDescent="0.3">
      <c r="A354" s="3">
        <v>1939</v>
      </c>
      <c r="B354" s="4" t="s">
        <v>346</v>
      </c>
      <c r="C354" s="44">
        <v>2.4</v>
      </c>
      <c r="D354" s="44">
        <v>2.2999999999999998</v>
      </c>
      <c r="E354" s="44">
        <v>2.4</v>
      </c>
      <c r="F354" s="44">
        <v>2.4</v>
      </c>
      <c r="G354" s="44">
        <v>2.2999999999999998</v>
      </c>
      <c r="H354" s="44">
        <v>2.2999999999999998</v>
      </c>
      <c r="I354" s="44">
        <v>2.2999999999999998</v>
      </c>
      <c r="J354" s="44">
        <v>2.2999999999999998</v>
      </c>
      <c r="K354" s="44">
        <v>2.4</v>
      </c>
      <c r="L354" s="44">
        <v>2.5</v>
      </c>
      <c r="M354" s="44">
        <v>2.5</v>
      </c>
      <c r="N354" s="44">
        <v>2.6</v>
      </c>
      <c r="O354" s="44">
        <v>2.6</v>
      </c>
      <c r="P354" s="44">
        <v>2.6</v>
      </c>
    </row>
    <row r="355" spans="1:16" x14ac:dyDescent="0.3">
      <c r="A355" s="3">
        <v>1940</v>
      </c>
      <c r="B355" s="4" t="s">
        <v>347</v>
      </c>
      <c r="C355" s="44">
        <v>2.4</v>
      </c>
      <c r="D355" s="44">
        <v>2.4</v>
      </c>
      <c r="E355" s="44">
        <v>2.2999999999999998</v>
      </c>
      <c r="F355" s="44">
        <v>2.2999999999999998</v>
      </c>
      <c r="G355" s="44">
        <v>2.2000000000000002</v>
      </c>
      <c r="H355" s="44">
        <v>2.2000000000000002</v>
      </c>
      <c r="I355" s="44">
        <v>2.2000000000000002</v>
      </c>
      <c r="J355" s="44">
        <v>2.2999999999999998</v>
      </c>
      <c r="K355" s="44">
        <v>2.2999999999999998</v>
      </c>
      <c r="L355" s="44">
        <v>2.5</v>
      </c>
      <c r="M355" s="44">
        <v>2.5</v>
      </c>
      <c r="N355" s="44">
        <v>2.5</v>
      </c>
      <c r="O355" s="44">
        <v>2.6</v>
      </c>
      <c r="P355" s="44">
        <v>2.6</v>
      </c>
    </row>
    <row r="356" spans="1:16" x14ac:dyDescent="0.3">
      <c r="A356" s="3">
        <v>1941</v>
      </c>
      <c r="B356" s="4" t="s">
        <v>348</v>
      </c>
      <c r="C356" s="44">
        <v>2.2000000000000002</v>
      </c>
      <c r="D356" s="44">
        <v>2.2999999999999998</v>
      </c>
      <c r="E356" s="44">
        <v>2.2999999999999998</v>
      </c>
      <c r="F356" s="44">
        <v>2.4</v>
      </c>
      <c r="G356" s="44">
        <v>2.2999999999999998</v>
      </c>
      <c r="H356" s="44">
        <v>2.2999999999999998</v>
      </c>
      <c r="I356" s="44">
        <v>2.2999999999999998</v>
      </c>
      <c r="J356" s="44">
        <v>2.2999999999999998</v>
      </c>
      <c r="K356" s="44">
        <v>2.2999999999999998</v>
      </c>
      <c r="L356" s="44">
        <v>2.2999999999999998</v>
      </c>
      <c r="M356" s="44">
        <v>2.4</v>
      </c>
      <c r="N356" s="44">
        <v>2.5</v>
      </c>
      <c r="O356" s="44">
        <v>2.5</v>
      </c>
      <c r="P356" s="44">
        <v>2.6</v>
      </c>
    </row>
    <row r="357" spans="1:16" x14ac:dyDescent="0.3">
      <c r="A357" s="3">
        <v>1942</v>
      </c>
      <c r="B357" s="4" t="s">
        <v>349</v>
      </c>
      <c r="C357" s="44">
        <v>2.2999999999999998</v>
      </c>
      <c r="D357" s="44">
        <v>2.5</v>
      </c>
      <c r="E357" s="44">
        <v>2.2999999999999998</v>
      </c>
      <c r="F357" s="44">
        <v>2.2999999999999998</v>
      </c>
      <c r="G357" s="44">
        <v>2.2000000000000002</v>
      </c>
      <c r="H357" s="44">
        <v>2.2999999999999998</v>
      </c>
      <c r="I357" s="44">
        <v>2.2999999999999998</v>
      </c>
      <c r="J357" s="44">
        <v>2.2999999999999998</v>
      </c>
      <c r="K357" s="44">
        <v>2.4</v>
      </c>
      <c r="L357" s="44">
        <v>2.5</v>
      </c>
      <c r="M357" s="44">
        <v>2.5</v>
      </c>
      <c r="N357" s="44">
        <v>2.5</v>
      </c>
      <c r="O357" s="44">
        <v>2.6</v>
      </c>
      <c r="P357" s="44">
        <v>2.6</v>
      </c>
    </row>
    <row r="358" spans="1:16" x14ac:dyDescent="0.3">
      <c r="A358" s="3">
        <v>1943</v>
      </c>
      <c r="B358" s="4" t="s">
        <v>350</v>
      </c>
      <c r="C358" s="44">
        <v>2.2999999999999998</v>
      </c>
      <c r="D358" s="44">
        <v>2.4</v>
      </c>
      <c r="E358" s="44">
        <v>2.4</v>
      </c>
      <c r="F358" s="44">
        <v>2.4</v>
      </c>
      <c r="G358" s="44">
        <v>2.2999999999999998</v>
      </c>
      <c r="H358" s="44">
        <v>2.4</v>
      </c>
      <c r="I358" s="44">
        <v>2.4</v>
      </c>
      <c r="J358" s="44">
        <v>2.2999999999999998</v>
      </c>
      <c r="K358" s="44">
        <v>2.2999999999999998</v>
      </c>
      <c r="L358" s="44">
        <v>2.2999999999999998</v>
      </c>
      <c r="M358" s="44">
        <v>2.5</v>
      </c>
      <c r="N358" s="44">
        <v>2.5</v>
      </c>
      <c r="O358" s="44">
        <v>2.5</v>
      </c>
      <c r="P358" s="44">
        <v>2.7</v>
      </c>
    </row>
    <row r="359" spans="1:16" x14ac:dyDescent="0.3">
      <c r="A359" s="3">
        <v>2002</v>
      </c>
      <c r="B359" s="4" t="s">
        <v>351</v>
      </c>
      <c r="C359" s="44">
        <v>2.2999999999999998</v>
      </c>
      <c r="D359" s="44">
        <v>2.4</v>
      </c>
      <c r="E359" s="44">
        <v>2.5</v>
      </c>
      <c r="F359" s="44">
        <v>2.4</v>
      </c>
      <c r="G359" s="44">
        <v>2.5</v>
      </c>
      <c r="H359" s="44">
        <v>2.5</v>
      </c>
      <c r="I359" s="44">
        <v>2.5</v>
      </c>
      <c r="J359" s="44">
        <v>2.4</v>
      </c>
      <c r="K359" s="44">
        <v>2.6</v>
      </c>
      <c r="L359" s="44">
        <v>2.5</v>
      </c>
      <c r="M359" s="44">
        <v>2.7</v>
      </c>
      <c r="N359" s="44">
        <v>2.7</v>
      </c>
      <c r="O359" s="44">
        <v>2.8</v>
      </c>
      <c r="P359" s="44">
        <v>2.9</v>
      </c>
    </row>
    <row r="360" spans="1:16" x14ac:dyDescent="0.3">
      <c r="A360" s="3">
        <v>2003</v>
      </c>
      <c r="B360" s="4" t="s">
        <v>352</v>
      </c>
      <c r="C360" s="44">
        <v>2.4</v>
      </c>
      <c r="D360" s="44">
        <v>2.4</v>
      </c>
      <c r="E360" s="44">
        <v>2.2999999999999998</v>
      </c>
      <c r="F360" s="44">
        <v>2.4</v>
      </c>
      <c r="G360" s="44">
        <v>2.4</v>
      </c>
      <c r="H360" s="44">
        <v>2.4</v>
      </c>
      <c r="I360" s="44">
        <v>2.4</v>
      </c>
      <c r="J360" s="44">
        <v>2.5</v>
      </c>
      <c r="K360" s="44">
        <v>2.5</v>
      </c>
      <c r="L360" s="44">
        <v>2.6</v>
      </c>
      <c r="M360" s="44">
        <v>2.7</v>
      </c>
      <c r="N360" s="44">
        <v>2.8</v>
      </c>
      <c r="O360" s="44">
        <v>2.9</v>
      </c>
      <c r="P360" s="44">
        <v>2.9</v>
      </c>
    </row>
    <row r="361" spans="1:16" x14ac:dyDescent="0.3">
      <c r="A361" s="3">
        <v>2004</v>
      </c>
      <c r="B361" s="4" t="s">
        <v>353</v>
      </c>
      <c r="C361" s="44">
        <v>2.2999999999999998</v>
      </c>
      <c r="D361" s="44">
        <v>2.2999999999999998</v>
      </c>
      <c r="E361" s="44">
        <v>2.2999999999999998</v>
      </c>
      <c r="F361" s="44">
        <v>2.4</v>
      </c>
      <c r="G361" s="44">
        <v>2.4</v>
      </c>
      <c r="H361" s="44">
        <v>2.5</v>
      </c>
      <c r="I361" s="44">
        <v>2.4</v>
      </c>
      <c r="J361" s="44">
        <v>2.5</v>
      </c>
      <c r="K361" s="44">
        <v>2.5</v>
      </c>
      <c r="L361" s="44">
        <v>2.6</v>
      </c>
      <c r="M361" s="44">
        <v>2.6</v>
      </c>
      <c r="N361" s="44">
        <v>2.7</v>
      </c>
      <c r="O361" s="44">
        <v>2.7</v>
      </c>
      <c r="P361" s="44">
        <v>2.8</v>
      </c>
    </row>
    <row r="362" spans="1:16" x14ac:dyDescent="0.3">
      <c r="A362" s="3">
        <v>2011</v>
      </c>
      <c r="B362" s="4" t="s">
        <v>354</v>
      </c>
      <c r="C362" s="44">
        <v>2.4</v>
      </c>
      <c r="D362" s="44">
        <v>2.5</v>
      </c>
      <c r="E362" s="44">
        <v>2.5</v>
      </c>
      <c r="F362" s="44">
        <v>2.4</v>
      </c>
      <c r="G362" s="44">
        <v>2.5</v>
      </c>
      <c r="H362" s="44">
        <v>2.4</v>
      </c>
      <c r="I362" s="44">
        <v>2.4</v>
      </c>
      <c r="J362" s="44">
        <v>2.4</v>
      </c>
      <c r="K362" s="44">
        <v>2.6</v>
      </c>
      <c r="L362" s="44">
        <v>2.6</v>
      </c>
      <c r="M362" s="44">
        <v>2.6</v>
      </c>
      <c r="N362" s="44">
        <v>2.6</v>
      </c>
      <c r="O362" s="44">
        <v>2.6</v>
      </c>
      <c r="P362" s="44">
        <v>2.5</v>
      </c>
    </row>
    <row r="363" spans="1:16" x14ac:dyDescent="0.3">
      <c r="A363" s="3">
        <v>2012</v>
      </c>
      <c r="B363" s="4" t="s">
        <v>355</v>
      </c>
      <c r="C363" s="44">
        <v>2.2999999999999998</v>
      </c>
      <c r="D363" s="44">
        <v>2.4</v>
      </c>
      <c r="E363" s="44">
        <v>2.2999999999999998</v>
      </c>
      <c r="F363" s="44">
        <v>2.2999999999999998</v>
      </c>
      <c r="G363" s="44">
        <v>2.4</v>
      </c>
      <c r="H363" s="44">
        <v>2.2999999999999998</v>
      </c>
      <c r="I363" s="44">
        <v>2.2999999999999998</v>
      </c>
      <c r="J363" s="44">
        <v>2.2999999999999998</v>
      </c>
      <c r="K363" s="44">
        <v>2.4</v>
      </c>
      <c r="L363" s="44">
        <v>2.4</v>
      </c>
      <c r="M363" s="44">
        <v>2.4</v>
      </c>
      <c r="N363" s="44">
        <v>2.4</v>
      </c>
      <c r="O363" s="44">
        <v>2.5</v>
      </c>
      <c r="P363" s="44">
        <v>2.5</v>
      </c>
    </row>
    <row r="364" spans="1:16" x14ac:dyDescent="0.3">
      <c r="A364" s="3">
        <v>2014</v>
      </c>
      <c r="B364" s="4" t="s">
        <v>356</v>
      </c>
      <c r="C364" s="44">
        <v>2.4</v>
      </c>
      <c r="D364" s="44">
        <v>2.4</v>
      </c>
      <c r="E364" s="44">
        <v>2.5</v>
      </c>
      <c r="F364" s="44">
        <v>2.4</v>
      </c>
      <c r="G364" s="44">
        <v>2.4</v>
      </c>
      <c r="H364" s="44">
        <v>2.4</v>
      </c>
      <c r="I364" s="44">
        <v>2.2999999999999998</v>
      </c>
      <c r="J364" s="44">
        <v>2.4</v>
      </c>
      <c r="K364" s="44">
        <v>2.4</v>
      </c>
      <c r="L364" s="44">
        <v>2.6</v>
      </c>
      <c r="M364" s="44">
        <v>2.5</v>
      </c>
      <c r="N364" s="44">
        <v>2.6</v>
      </c>
      <c r="O364" s="44">
        <v>2.7</v>
      </c>
      <c r="P364" s="44">
        <v>2.8</v>
      </c>
    </row>
    <row r="365" spans="1:16" x14ac:dyDescent="0.3">
      <c r="A365" s="3">
        <v>2015</v>
      </c>
      <c r="B365" s="4" t="s">
        <v>357</v>
      </c>
      <c r="C365" s="44">
        <v>2.4</v>
      </c>
      <c r="D365" s="44">
        <v>2.4</v>
      </c>
      <c r="E365" s="44">
        <v>2.4</v>
      </c>
      <c r="F365" s="44">
        <v>2.4</v>
      </c>
      <c r="G365" s="44">
        <v>2.4</v>
      </c>
      <c r="H365" s="44">
        <v>2.4</v>
      </c>
      <c r="I365" s="44">
        <v>2.4</v>
      </c>
      <c r="J365" s="44">
        <v>2.2999999999999998</v>
      </c>
      <c r="K365" s="44">
        <v>2.4</v>
      </c>
      <c r="L365" s="44">
        <v>2.4</v>
      </c>
      <c r="M365" s="44">
        <v>2.6</v>
      </c>
      <c r="N365" s="44">
        <v>2.5</v>
      </c>
      <c r="O365" s="44">
        <v>2.6</v>
      </c>
      <c r="P365" s="44">
        <v>2.7</v>
      </c>
    </row>
    <row r="366" spans="1:16" x14ac:dyDescent="0.3">
      <c r="A366" s="3">
        <v>2017</v>
      </c>
      <c r="B366" s="4" t="s">
        <v>358</v>
      </c>
      <c r="C366" s="44">
        <v>2.7</v>
      </c>
      <c r="D366" s="44">
        <v>2.6</v>
      </c>
      <c r="E366" s="44">
        <v>2.5</v>
      </c>
      <c r="F366" s="44">
        <v>2.2999999999999998</v>
      </c>
      <c r="G366" s="44">
        <v>2.6</v>
      </c>
      <c r="H366" s="44">
        <v>2.2999999999999998</v>
      </c>
      <c r="I366" s="44">
        <v>2.4</v>
      </c>
      <c r="J366" s="44">
        <v>2.4</v>
      </c>
      <c r="K366" s="44">
        <v>2.2999999999999998</v>
      </c>
      <c r="L366" s="44">
        <v>2.5</v>
      </c>
      <c r="M366" s="44">
        <v>2.6</v>
      </c>
      <c r="N366" s="44">
        <v>2.6</v>
      </c>
      <c r="O366" s="44">
        <v>2.6</v>
      </c>
      <c r="P366" s="44">
        <v>2.6</v>
      </c>
    </row>
    <row r="367" spans="1:16" x14ac:dyDescent="0.3">
      <c r="A367" s="3">
        <v>2018</v>
      </c>
      <c r="B367" s="4" t="s">
        <v>359</v>
      </c>
      <c r="C367" s="44">
        <v>2.6</v>
      </c>
      <c r="D367" s="44">
        <v>2.8</v>
      </c>
      <c r="E367" s="44">
        <v>2.5</v>
      </c>
      <c r="F367" s="44">
        <v>2.6</v>
      </c>
      <c r="G367" s="44">
        <v>2.5</v>
      </c>
      <c r="H367" s="44">
        <v>2.6</v>
      </c>
      <c r="I367" s="44">
        <v>2.6</v>
      </c>
      <c r="J367" s="44">
        <v>2.6</v>
      </c>
      <c r="K367" s="44">
        <v>2.6</v>
      </c>
      <c r="L367" s="44">
        <v>2.5</v>
      </c>
      <c r="M367" s="44">
        <v>2.6</v>
      </c>
      <c r="N367" s="44">
        <v>2.7</v>
      </c>
      <c r="O367" s="44">
        <v>2.7</v>
      </c>
      <c r="P367" s="44">
        <v>2.9</v>
      </c>
    </row>
    <row r="368" spans="1:16" x14ac:dyDescent="0.3">
      <c r="A368" s="3">
        <v>2019</v>
      </c>
      <c r="B368" s="4" t="s">
        <v>360</v>
      </c>
      <c r="C368" s="44">
        <v>2.5</v>
      </c>
      <c r="D368" s="44">
        <v>2.5</v>
      </c>
      <c r="E368" s="44">
        <v>2.4</v>
      </c>
      <c r="F368" s="44">
        <v>2.4</v>
      </c>
      <c r="G368" s="44">
        <v>2.5</v>
      </c>
      <c r="H368" s="44">
        <v>2.4</v>
      </c>
      <c r="I368" s="44">
        <v>2.5</v>
      </c>
      <c r="J368" s="44">
        <v>2.5</v>
      </c>
      <c r="K368" s="44">
        <v>2.7</v>
      </c>
      <c r="L368" s="44">
        <v>2.7</v>
      </c>
      <c r="M368" s="44">
        <v>2.9</v>
      </c>
      <c r="N368" s="44">
        <v>3</v>
      </c>
      <c r="O368" s="44">
        <v>3</v>
      </c>
      <c r="P368" s="44">
        <v>2.9</v>
      </c>
    </row>
    <row r="369" spans="1:16" x14ac:dyDescent="0.3">
      <c r="A369" s="3">
        <v>2020</v>
      </c>
      <c r="B369" s="4" t="s">
        <v>361</v>
      </c>
      <c r="C369" s="44">
        <v>2.2999999999999998</v>
      </c>
      <c r="D369" s="44">
        <v>2.2999999999999998</v>
      </c>
      <c r="E369" s="44">
        <v>2.2999999999999998</v>
      </c>
      <c r="F369" s="44">
        <v>2.2999999999999998</v>
      </c>
      <c r="G369" s="44">
        <v>2.4</v>
      </c>
      <c r="H369" s="44">
        <v>2.4</v>
      </c>
      <c r="I369" s="44">
        <v>2.4</v>
      </c>
      <c r="J369" s="44">
        <v>2.2999999999999998</v>
      </c>
      <c r="K369" s="44">
        <v>2.4</v>
      </c>
      <c r="L369" s="44">
        <v>2.5</v>
      </c>
      <c r="M369" s="44">
        <v>2.5</v>
      </c>
      <c r="N369" s="44">
        <v>2.5</v>
      </c>
      <c r="O369" s="44">
        <v>2.5</v>
      </c>
      <c r="P369" s="44">
        <v>2.5</v>
      </c>
    </row>
    <row r="370" spans="1:16" x14ac:dyDescent="0.3">
      <c r="A370" s="3">
        <v>2021</v>
      </c>
      <c r="B370" s="4" t="s">
        <v>362</v>
      </c>
      <c r="C370" s="44">
        <v>2.2999999999999998</v>
      </c>
      <c r="D370" s="44">
        <v>2.4</v>
      </c>
      <c r="E370" s="44">
        <v>2.4</v>
      </c>
      <c r="F370" s="44">
        <v>2.2999999999999998</v>
      </c>
      <c r="G370" s="44">
        <v>2.4</v>
      </c>
      <c r="H370" s="44">
        <v>2.4</v>
      </c>
      <c r="I370" s="44">
        <v>2.4</v>
      </c>
      <c r="J370" s="44">
        <v>2.5</v>
      </c>
      <c r="K370" s="44">
        <v>2.5</v>
      </c>
      <c r="L370" s="44">
        <v>2.5</v>
      </c>
      <c r="M370" s="44">
        <v>2.5</v>
      </c>
      <c r="N370" s="44">
        <v>2.5</v>
      </c>
      <c r="O370" s="44">
        <v>2.6</v>
      </c>
      <c r="P370" s="44">
        <v>2.7</v>
      </c>
    </row>
    <row r="371" spans="1:16" x14ac:dyDescent="0.3">
      <c r="A371" s="3">
        <v>2022</v>
      </c>
      <c r="B371" s="4" t="s">
        <v>363</v>
      </c>
      <c r="C371" s="44">
        <v>2.2999999999999998</v>
      </c>
      <c r="D371" s="44">
        <v>2.2999999999999998</v>
      </c>
      <c r="E371" s="44">
        <v>2.2999999999999998</v>
      </c>
      <c r="F371" s="44">
        <v>2.2999999999999998</v>
      </c>
      <c r="G371" s="44">
        <v>2.6</v>
      </c>
      <c r="H371" s="44">
        <v>2.5</v>
      </c>
      <c r="I371" s="44">
        <v>2.4</v>
      </c>
      <c r="J371" s="44">
        <v>2.5</v>
      </c>
      <c r="K371" s="44">
        <v>2.4</v>
      </c>
      <c r="L371" s="44">
        <v>2.2999999999999998</v>
      </c>
      <c r="M371" s="44">
        <v>2.5</v>
      </c>
      <c r="N371" s="44">
        <v>2.5</v>
      </c>
      <c r="O371" s="44">
        <v>3.1</v>
      </c>
      <c r="P371" s="44">
        <v>3.1</v>
      </c>
    </row>
    <row r="372" spans="1:16" x14ac:dyDescent="0.3">
      <c r="A372" s="3">
        <v>2023</v>
      </c>
      <c r="B372" s="4" t="s">
        <v>364</v>
      </c>
      <c r="C372" s="44">
        <v>2.2000000000000002</v>
      </c>
      <c r="D372" s="44">
        <v>2.2000000000000002</v>
      </c>
      <c r="E372" s="44">
        <v>2.2999999999999998</v>
      </c>
      <c r="F372" s="44">
        <v>2.2999999999999998</v>
      </c>
      <c r="G372" s="44">
        <v>2.4</v>
      </c>
      <c r="H372" s="44">
        <v>2.5</v>
      </c>
      <c r="I372" s="44">
        <v>2.4</v>
      </c>
      <c r="J372" s="44">
        <v>2.5</v>
      </c>
      <c r="K372" s="44">
        <v>2.8</v>
      </c>
      <c r="L372" s="44">
        <v>2.7</v>
      </c>
      <c r="M372" s="44">
        <v>2.9</v>
      </c>
      <c r="N372" s="44">
        <v>3.3</v>
      </c>
      <c r="O372" s="44">
        <v>3.2</v>
      </c>
      <c r="P372" s="44">
        <v>3.2</v>
      </c>
    </row>
    <row r="373" spans="1:16" x14ac:dyDescent="0.3">
      <c r="A373" s="3">
        <v>2024</v>
      </c>
      <c r="B373" s="4" t="s">
        <v>365</v>
      </c>
      <c r="C373" s="44">
        <v>2.2999999999999998</v>
      </c>
      <c r="D373" s="44">
        <v>2.2999999999999998</v>
      </c>
      <c r="E373" s="44">
        <v>2.5</v>
      </c>
      <c r="F373" s="44">
        <v>2.5</v>
      </c>
      <c r="G373" s="44">
        <v>2.6</v>
      </c>
      <c r="H373" s="44">
        <v>2.5</v>
      </c>
      <c r="I373" s="44">
        <v>2.2999999999999998</v>
      </c>
      <c r="J373" s="44">
        <v>2.4</v>
      </c>
      <c r="K373" s="44">
        <v>2.4</v>
      </c>
      <c r="L373" s="44">
        <v>2.5</v>
      </c>
      <c r="M373" s="44">
        <v>2.6</v>
      </c>
      <c r="N373" s="44">
        <v>2.8</v>
      </c>
      <c r="O373" s="44">
        <v>2.8</v>
      </c>
      <c r="P373" s="44">
        <v>2.7</v>
      </c>
    </row>
    <row r="374" spans="1:16" x14ac:dyDescent="0.3">
      <c r="A374" s="3">
        <v>2025</v>
      </c>
      <c r="B374" s="4" t="s">
        <v>366</v>
      </c>
      <c r="C374" s="44">
        <v>2.4</v>
      </c>
      <c r="D374" s="44">
        <v>2.4</v>
      </c>
      <c r="E374" s="44">
        <v>2.4</v>
      </c>
      <c r="F374" s="44">
        <v>2.2999999999999998</v>
      </c>
      <c r="G374" s="44">
        <v>2.4</v>
      </c>
      <c r="H374" s="44">
        <v>2.4</v>
      </c>
      <c r="I374" s="44">
        <v>2.2999999999999998</v>
      </c>
      <c r="J374" s="44">
        <v>2.2999999999999998</v>
      </c>
      <c r="K374" s="44">
        <v>2.5</v>
      </c>
      <c r="L374" s="44">
        <v>2.5</v>
      </c>
      <c r="M374" s="44">
        <v>2.5</v>
      </c>
      <c r="N374" s="44">
        <v>2.5</v>
      </c>
      <c r="O374" s="44">
        <v>2.6</v>
      </c>
      <c r="P374" s="44">
        <v>2.6</v>
      </c>
    </row>
    <row r="375" spans="1:16" x14ac:dyDescent="0.3">
      <c r="A375" s="3">
        <v>2027</v>
      </c>
      <c r="B375" s="4" t="s">
        <v>367</v>
      </c>
      <c r="C375" s="44">
        <v>2.5</v>
      </c>
      <c r="D375" s="44">
        <v>2.5</v>
      </c>
      <c r="E375" s="44">
        <v>2.6</v>
      </c>
      <c r="F375" s="44">
        <v>2.5</v>
      </c>
      <c r="G375" s="44">
        <v>2.4</v>
      </c>
      <c r="H375" s="44">
        <v>2.4</v>
      </c>
      <c r="I375" s="44">
        <v>2.4</v>
      </c>
      <c r="J375" s="44">
        <v>2.4</v>
      </c>
      <c r="K375" s="44">
        <v>2.5</v>
      </c>
      <c r="L375" s="44">
        <v>2.8</v>
      </c>
      <c r="M375" s="44">
        <v>2.8</v>
      </c>
      <c r="N375" s="44">
        <v>2.9</v>
      </c>
      <c r="O375" s="44">
        <v>2.8</v>
      </c>
      <c r="P375" s="44">
        <v>2.7</v>
      </c>
    </row>
    <row r="376" spans="1:16" x14ac:dyDescent="0.3">
      <c r="A376" s="3">
        <v>2028</v>
      </c>
      <c r="B376" s="4" t="s">
        <v>368</v>
      </c>
      <c r="C376" s="44">
        <v>2.2000000000000002</v>
      </c>
      <c r="D376" s="44">
        <v>2.2999999999999998</v>
      </c>
      <c r="E376" s="44">
        <v>2.2999999999999998</v>
      </c>
      <c r="F376" s="44">
        <v>2.2999999999999998</v>
      </c>
      <c r="G376" s="44">
        <v>2.2999999999999998</v>
      </c>
      <c r="H376" s="44">
        <v>2.2999999999999998</v>
      </c>
      <c r="I376" s="44">
        <v>2.4</v>
      </c>
      <c r="J376" s="44">
        <v>2.5</v>
      </c>
      <c r="K376" s="44">
        <v>2.5</v>
      </c>
      <c r="L376" s="44">
        <v>2.6</v>
      </c>
      <c r="M376" s="44">
        <v>2.7</v>
      </c>
      <c r="N376" s="44">
        <v>2.9</v>
      </c>
      <c r="O376" s="44">
        <v>2.9</v>
      </c>
      <c r="P376" s="44">
        <v>2.8</v>
      </c>
    </row>
    <row r="377" spans="1:16" x14ac:dyDescent="0.3">
      <c r="A377" s="3">
        <v>2030</v>
      </c>
      <c r="B377" s="6" t="s">
        <v>369</v>
      </c>
      <c r="C377" s="44">
        <v>2.2000000000000002</v>
      </c>
      <c r="D377" s="44">
        <v>2.2000000000000002</v>
      </c>
      <c r="E377" s="44">
        <v>2.2000000000000002</v>
      </c>
      <c r="F377" s="44">
        <v>2.2000000000000002</v>
      </c>
      <c r="G377" s="44">
        <v>2.2000000000000002</v>
      </c>
      <c r="H377" s="44">
        <v>2.2000000000000002</v>
      </c>
      <c r="I377" s="44">
        <v>2.2999999999999998</v>
      </c>
      <c r="J377" s="44">
        <v>2.2999999999999998</v>
      </c>
      <c r="K377" s="44">
        <v>2.4</v>
      </c>
      <c r="L377" s="44">
        <v>2.4</v>
      </c>
      <c r="M377" s="44">
        <v>2.4</v>
      </c>
      <c r="N377" s="44">
        <v>2.5</v>
      </c>
      <c r="O377" s="44">
        <v>2.5</v>
      </c>
      <c r="P377" s="44">
        <v>2.5</v>
      </c>
    </row>
    <row r="378" spans="1:16" x14ac:dyDescent="0.3">
      <c r="A378" s="3">
        <v>5001</v>
      </c>
      <c r="B378" s="4" t="s">
        <v>370</v>
      </c>
      <c r="C378" s="44">
        <v>2.6</v>
      </c>
      <c r="D378" s="44">
        <v>2.7</v>
      </c>
      <c r="E378" s="44">
        <v>2.6</v>
      </c>
      <c r="F378" s="44">
        <v>2.7</v>
      </c>
      <c r="G378" s="44">
        <v>2.7</v>
      </c>
      <c r="H378" s="44">
        <v>2.7</v>
      </c>
      <c r="I378" s="44">
        <v>2.6</v>
      </c>
      <c r="J378" s="44">
        <v>2.7</v>
      </c>
      <c r="K378" s="44">
        <v>2.7</v>
      </c>
      <c r="L378" s="44">
        <v>2.7</v>
      </c>
      <c r="M378" s="44">
        <v>2.7</v>
      </c>
      <c r="N378" s="44">
        <v>2.8</v>
      </c>
      <c r="O378" s="44">
        <v>2.8</v>
      </c>
      <c r="P378" s="44">
        <v>2.8</v>
      </c>
    </row>
    <row r="379" spans="1:16" x14ac:dyDescent="0.3">
      <c r="A379" s="3">
        <v>5004</v>
      </c>
      <c r="B379" s="4" t="s">
        <v>371</v>
      </c>
      <c r="C379" s="44">
        <v>2.2999999999999998</v>
      </c>
      <c r="D379" s="44">
        <v>2.4</v>
      </c>
      <c r="E379" s="44">
        <v>2.2999999999999998</v>
      </c>
      <c r="F379" s="44">
        <v>2.2999999999999998</v>
      </c>
      <c r="G379" s="44">
        <v>2.2999999999999998</v>
      </c>
      <c r="H379" s="44">
        <v>2.2999999999999998</v>
      </c>
      <c r="I379" s="44">
        <v>2.2999999999999998</v>
      </c>
      <c r="J379" s="44">
        <v>2.2999999999999998</v>
      </c>
      <c r="K379" s="44">
        <v>2.4</v>
      </c>
      <c r="L379" s="44">
        <v>2.4</v>
      </c>
      <c r="M379" s="44">
        <v>2.5</v>
      </c>
      <c r="N379" s="44">
        <v>2.5</v>
      </c>
      <c r="O379" s="44">
        <v>2.5</v>
      </c>
      <c r="P379" s="44">
        <v>2.5</v>
      </c>
    </row>
    <row r="380" spans="1:16" x14ac:dyDescent="0.3">
      <c r="A380" s="3">
        <v>5005</v>
      </c>
      <c r="B380" s="4" t="s">
        <v>372</v>
      </c>
      <c r="C380" s="44">
        <v>2.2999999999999998</v>
      </c>
      <c r="D380" s="44">
        <v>2.4</v>
      </c>
      <c r="E380" s="44">
        <v>2.2999999999999998</v>
      </c>
      <c r="F380" s="44">
        <v>2.2999999999999998</v>
      </c>
      <c r="G380" s="44">
        <v>2.2999999999999998</v>
      </c>
      <c r="H380" s="44">
        <v>2.2999999999999998</v>
      </c>
      <c r="I380" s="44">
        <v>2.2999999999999998</v>
      </c>
      <c r="J380" s="44">
        <v>2.2999999999999998</v>
      </c>
      <c r="K380" s="44">
        <v>2.4</v>
      </c>
      <c r="L380" s="44">
        <v>2.5</v>
      </c>
      <c r="M380" s="44">
        <v>2.5</v>
      </c>
      <c r="N380" s="44">
        <v>2.6</v>
      </c>
      <c r="O380" s="44">
        <v>2.5</v>
      </c>
      <c r="P380" s="44">
        <v>2.5</v>
      </c>
    </row>
    <row r="381" spans="1:16" x14ac:dyDescent="0.3">
      <c r="A381" s="3">
        <v>5011</v>
      </c>
      <c r="B381" s="4" t="s">
        <v>373</v>
      </c>
      <c r="C381" s="44">
        <v>2.2999999999999998</v>
      </c>
      <c r="D381" s="44">
        <v>2.2999999999999998</v>
      </c>
      <c r="E381" s="44">
        <v>2.2999999999999998</v>
      </c>
      <c r="F381" s="44">
        <v>2.2999999999999998</v>
      </c>
      <c r="G381" s="44">
        <v>2.2999999999999998</v>
      </c>
      <c r="H381" s="44">
        <v>2.2999999999999998</v>
      </c>
      <c r="I381" s="44">
        <v>2.2999999999999998</v>
      </c>
      <c r="J381" s="44">
        <v>2.2999999999999998</v>
      </c>
      <c r="K381" s="44">
        <v>2.4</v>
      </c>
      <c r="L381" s="44">
        <v>2.4</v>
      </c>
      <c r="M381" s="44">
        <v>2.4</v>
      </c>
      <c r="N381" s="44">
        <v>2.4</v>
      </c>
      <c r="O381" s="44">
        <v>2.4</v>
      </c>
      <c r="P381" s="44">
        <v>2.4</v>
      </c>
    </row>
    <row r="382" spans="1:16" x14ac:dyDescent="0.3">
      <c r="A382" s="3">
        <v>5012</v>
      </c>
      <c r="B382" s="4" t="s">
        <v>374</v>
      </c>
      <c r="C382" s="44">
        <v>2.7</v>
      </c>
      <c r="D382" s="44">
        <v>2.6</v>
      </c>
      <c r="E382" s="44">
        <v>2.4</v>
      </c>
      <c r="F382" s="44">
        <v>2.4</v>
      </c>
      <c r="G382" s="44">
        <v>2.4</v>
      </c>
      <c r="H382" s="44">
        <v>2.5</v>
      </c>
      <c r="I382" s="44">
        <v>2.2999999999999998</v>
      </c>
      <c r="J382" s="44">
        <v>2.2999999999999998</v>
      </c>
      <c r="K382" s="44">
        <v>2.2999999999999998</v>
      </c>
      <c r="L382" s="44">
        <v>2.5</v>
      </c>
      <c r="M382" s="44">
        <v>2.5</v>
      </c>
      <c r="N382" s="44">
        <v>2.5</v>
      </c>
      <c r="O382" s="44">
        <v>2.5</v>
      </c>
      <c r="P382" s="44">
        <v>2.7</v>
      </c>
    </row>
    <row r="383" spans="1:16" x14ac:dyDescent="0.3">
      <c r="A383" s="3">
        <v>5013</v>
      </c>
      <c r="B383" s="4" t="s">
        <v>375</v>
      </c>
      <c r="C383" s="44">
        <v>2.4</v>
      </c>
      <c r="D383" s="44">
        <v>2.5</v>
      </c>
      <c r="E383" s="44">
        <v>2.4</v>
      </c>
      <c r="F383" s="44">
        <v>2.5</v>
      </c>
      <c r="G383" s="44">
        <v>2.5</v>
      </c>
      <c r="H383" s="44">
        <v>2.5</v>
      </c>
      <c r="I383" s="44">
        <v>2.5</v>
      </c>
      <c r="J383" s="44">
        <v>2.5</v>
      </c>
      <c r="K383" s="44">
        <v>2.5</v>
      </c>
      <c r="L383" s="44">
        <v>2.6</v>
      </c>
      <c r="M383" s="44">
        <v>2.5</v>
      </c>
      <c r="N383" s="44">
        <v>2.6</v>
      </c>
      <c r="O383" s="44">
        <v>2.6</v>
      </c>
      <c r="P383" s="44">
        <v>2.6</v>
      </c>
    </row>
    <row r="384" spans="1:16" x14ac:dyDescent="0.3">
      <c r="A384" s="3">
        <v>5014</v>
      </c>
      <c r="B384" s="4" t="s">
        <v>376</v>
      </c>
      <c r="C384" s="44">
        <v>2.4</v>
      </c>
      <c r="D384" s="44">
        <v>2.5</v>
      </c>
      <c r="E384" s="44">
        <v>2.5</v>
      </c>
      <c r="F384" s="44">
        <v>2.6</v>
      </c>
      <c r="G384" s="44">
        <v>2.5</v>
      </c>
      <c r="H384" s="44">
        <v>2.4</v>
      </c>
      <c r="I384" s="44">
        <v>2.4</v>
      </c>
      <c r="J384" s="44">
        <v>2.5</v>
      </c>
      <c r="K384" s="44">
        <v>2.5</v>
      </c>
      <c r="L384" s="44">
        <v>2.5</v>
      </c>
      <c r="M384" s="44">
        <v>2.5</v>
      </c>
      <c r="N384" s="44">
        <v>2.6</v>
      </c>
      <c r="O384" s="44">
        <v>2.7</v>
      </c>
      <c r="P384" s="44">
        <v>2.7</v>
      </c>
    </row>
    <row r="385" spans="1:16" x14ac:dyDescent="0.3">
      <c r="A385" s="3">
        <v>5015</v>
      </c>
      <c r="B385" s="4" t="s">
        <v>377</v>
      </c>
      <c r="C385" s="44">
        <v>2.2999999999999998</v>
      </c>
      <c r="D385" s="44">
        <v>2.4</v>
      </c>
      <c r="E385" s="44">
        <v>2.4</v>
      </c>
      <c r="F385" s="44">
        <v>2.5</v>
      </c>
      <c r="G385" s="44">
        <v>2.4</v>
      </c>
      <c r="H385" s="44">
        <v>2.4</v>
      </c>
      <c r="I385" s="44">
        <v>2.2999999999999998</v>
      </c>
      <c r="J385" s="44">
        <v>2.2999999999999998</v>
      </c>
      <c r="K385" s="44">
        <v>2.4</v>
      </c>
      <c r="L385" s="44">
        <v>2.5</v>
      </c>
      <c r="M385" s="44">
        <v>2.4</v>
      </c>
      <c r="N385" s="44">
        <v>2.5</v>
      </c>
      <c r="O385" s="44">
        <v>2.4</v>
      </c>
      <c r="P385" s="44">
        <v>2.5</v>
      </c>
    </row>
    <row r="386" spans="1:16" x14ac:dyDescent="0.3">
      <c r="A386" s="3">
        <v>5016</v>
      </c>
      <c r="B386" s="4" t="s">
        <v>378</v>
      </c>
      <c r="C386" s="44">
        <v>2.4</v>
      </c>
      <c r="D386" s="44">
        <v>2.4</v>
      </c>
      <c r="E386" s="44">
        <v>2.5</v>
      </c>
      <c r="F386" s="44">
        <v>2.5</v>
      </c>
      <c r="G386" s="44">
        <v>2.4</v>
      </c>
      <c r="H386" s="44">
        <v>2.4</v>
      </c>
      <c r="I386" s="44">
        <v>2.4</v>
      </c>
      <c r="J386" s="44">
        <v>2.2999999999999998</v>
      </c>
      <c r="K386" s="44">
        <v>2.2999999999999998</v>
      </c>
      <c r="L386" s="44">
        <v>2.5</v>
      </c>
      <c r="M386" s="44">
        <v>2.5</v>
      </c>
      <c r="N386" s="44">
        <v>2.6</v>
      </c>
      <c r="O386" s="44">
        <v>2.6</v>
      </c>
      <c r="P386" s="44">
        <v>2.5</v>
      </c>
    </row>
    <row r="387" spans="1:16" x14ac:dyDescent="0.3">
      <c r="A387" s="3">
        <v>5017</v>
      </c>
      <c r="B387" s="4" t="s">
        <v>379</v>
      </c>
      <c r="C387" s="44">
        <v>2.4</v>
      </c>
      <c r="D387" s="44">
        <v>2.4</v>
      </c>
      <c r="E387" s="44">
        <v>2.4</v>
      </c>
      <c r="F387" s="44">
        <v>2.4</v>
      </c>
      <c r="G387" s="44">
        <v>2.4</v>
      </c>
      <c r="H387" s="44">
        <v>2.4</v>
      </c>
      <c r="I387" s="44">
        <v>2.4</v>
      </c>
      <c r="J387" s="44">
        <v>2.4</v>
      </c>
      <c r="K387" s="44">
        <v>2.4</v>
      </c>
      <c r="L387" s="44">
        <v>2.4</v>
      </c>
      <c r="M387" s="44">
        <v>2.5</v>
      </c>
      <c r="N387" s="44">
        <v>2.5</v>
      </c>
      <c r="O387" s="44">
        <v>2.5</v>
      </c>
      <c r="P387" s="44">
        <v>2.5</v>
      </c>
    </row>
    <row r="388" spans="1:16" x14ac:dyDescent="0.3">
      <c r="A388" s="3">
        <v>5018</v>
      </c>
      <c r="B388" s="4" t="s">
        <v>380</v>
      </c>
      <c r="C388" s="44">
        <v>2.2999999999999998</v>
      </c>
      <c r="D388" s="44">
        <v>2.2999999999999998</v>
      </c>
      <c r="E388" s="44">
        <v>2.2000000000000002</v>
      </c>
      <c r="F388" s="44">
        <v>2.2000000000000002</v>
      </c>
      <c r="G388" s="44">
        <v>2.2999999999999998</v>
      </c>
      <c r="H388" s="44">
        <v>2.2999999999999998</v>
      </c>
      <c r="I388" s="44">
        <v>2.2999999999999998</v>
      </c>
      <c r="J388" s="44">
        <v>2.2999999999999998</v>
      </c>
      <c r="K388" s="44">
        <v>2.4</v>
      </c>
      <c r="L388" s="44">
        <v>2.4</v>
      </c>
      <c r="M388" s="44">
        <v>2.4</v>
      </c>
      <c r="N388" s="44">
        <v>2.5</v>
      </c>
      <c r="O388" s="44">
        <v>2.5</v>
      </c>
      <c r="P388" s="44">
        <v>2.4</v>
      </c>
    </row>
    <row r="389" spans="1:16" x14ac:dyDescent="0.3">
      <c r="A389" s="3">
        <v>5019</v>
      </c>
      <c r="B389" s="4" t="s">
        <v>381</v>
      </c>
      <c r="C389" s="44">
        <v>2.5</v>
      </c>
      <c r="D389" s="44">
        <v>2.6</v>
      </c>
      <c r="E389" s="44">
        <v>2.5</v>
      </c>
      <c r="F389" s="44">
        <v>2.4</v>
      </c>
      <c r="G389" s="44">
        <v>2.2999999999999998</v>
      </c>
      <c r="H389" s="44">
        <v>2.2000000000000002</v>
      </c>
      <c r="I389" s="44">
        <v>2.2999999999999998</v>
      </c>
      <c r="J389" s="44">
        <v>2.4</v>
      </c>
      <c r="K389" s="44">
        <v>2.4</v>
      </c>
      <c r="L389" s="44">
        <v>2.5</v>
      </c>
      <c r="M389" s="44">
        <v>2.5</v>
      </c>
      <c r="N389" s="44">
        <v>2.5</v>
      </c>
      <c r="O389" s="44">
        <v>2.7</v>
      </c>
      <c r="P389" s="44">
        <v>2.5</v>
      </c>
    </row>
    <row r="390" spans="1:16" x14ac:dyDescent="0.3">
      <c r="A390" s="3">
        <v>5020</v>
      </c>
      <c r="B390" s="4" t="s">
        <v>382</v>
      </c>
      <c r="C390" s="44">
        <v>2.2999999999999998</v>
      </c>
      <c r="D390" s="44">
        <v>2.5</v>
      </c>
      <c r="E390" s="44">
        <v>2.6</v>
      </c>
      <c r="F390" s="44">
        <v>2.5</v>
      </c>
      <c r="G390" s="44">
        <v>2.4</v>
      </c>
      <c r="H390" s="44">
        <v>2.2999999999999998</v>
      </c>
      <c r="I390" s="44">
        <v>2.2999999999999998</v>
      </c>
      <c r="J390" s="44">
        <v>2.2999999999999998</v>
      </c>
      <c r="K390" s="44">
        <v>2.4</v>
      </c>
      <c r="L390" s="44">
        <v>2.5</v>
      </c>
      <c r="M390" s="44">
        <v>2.5</v>
      </c>
      <c r="N390" s="44">
        <v>2.4</v>
      </c>
      <c r="O390" s="44">
        <v>2.6</v>
      </c>
      <c r="P390" s="44">
        <v>2.5</v>
      </c>
    </row>
    <row r="391" spans="1:16" x14ac:dyDescent="0.3">
      <c r="A391" s="3">
        <v>5021</v>
      </c>
      <c r="B391" s="4" t="s">
        <v>383</v>
      </c>
      <c r="C391" s="44">
        <v>2.2999999999999998</v>
      </c>
      <c r="D391" s="44">
        <v>2.5</v>
      </c>
      <c r="E391" s="44">
        <v>2.2999999999999998</v>
      </c>
      <c r="F391" s="44">
        <v>2.5</v>
      </c>
      <c r="G391" s="44">
        <v>2.4</v>
      </c>
      <c r="H391" s="44">
        <v>2.2999999999999998</v>
      </c>
      <c r="I391" s="44">
        <v>2.2999999999999998</v>
      </c>
      <c r="J391" s="44">
        <v>2.2999999999999998</v>
      </c>
      <c r="K391" s="44">
        <v>2.4</v>
      </c>
      <c r="L391" s="44">
        <v>2.2999999999999998</v>
      </c>
      <c r="M391" s="44">
        <v>2.4</v>
      </c>
      <c r="N391" s="44">
        <v>2.4</v>
      </c>
      <c r="O391" s="44">
        <v>2.4</v>
      </c>
      <c r="P391" s="44">
        <v>2.5</v>
      </c>
    </row>
    <row r="392" spans="1:16" x14ac:dyDescent="0.3">
      <c r="A392" s="3">
        <v>5022</v>
      </c>
      <c r="B392" s="4" t="s">
        <v>384</v>
      </c>
      <c r="C392" s="44">
        <v>2.4</v>
      </c>
      <c r="D392" s="44">
        <v>2.4</v>
      </c>
      <c r="E392" s="44">
        <v>2.2999999999999998</v>
      </c>
      <c r="F392" s="44">
        <v>2.2999999999999998</v>
      </c>
      <c r="G392" s="44">
        <v>2.4</v>
      </c>
      <c r="H392" s="44">
        <v>2.2000000000000002</v>
      </c>
      <c r="I392" s="44">
        <v>2.2000000000000002</v>
      </c>
      <c r="J392" s="44">
        <v>2.4</v>
      </c>
      <c r="K392" s="44">
        <v>2.2999999999999998</v>
      </c>
      <c r="L392" s="44">
        <v>2.4</v>
      </c>
      <c r="M392" s="44">
        <v>2.2999999999999998</v>
      </c>
      <c r="N392" s="44">
        <v>2.5</v>
      </c>
      <c r="O392" s="44">
        <v>2.5</v>
      </c>
      <c r="P392" s="44">
        <v>2.4</v>
      </c>
    </row>
    <row r="393" spans="1:16" x14ac:dyDescent="0.3">
      <c r="A393" s="3">
        <v>5023</v>
      </c>
      <c r="B393" s="4" t="s">
        <v>385</v>
      </c>
      <c r="C393" s="44">
        <v>2.2000000000000002</v>
      </c>
      <c r="D393" s="44">
        <v>2.2000000000000002</v>
      </c>
      <c r="E393" s="44">
        <v>2.2000000000000002</v>
      </c>
      <c r="F393" s="44">
        <v>2.2000000000000002</v>
      </c>
      <c r="G393" s="44">
        <v>2.2000000000000002</v>
      </c>
      <c r="H393" s="44">
        <v>2.2999999999999998</v>
      </c>
      <c r="I393" s="44">
        <v>2.2000000000000002</v>
      </c>
      <c r="J393" s="44">
        <v>2.2000000000000002</v>
      </c>
      <c r="K393" s="44">
        <v>2.2999999999999998</v>
      </c>
      <c r="L393" s="44">
        <v>2.2999999999999998</v>
      </c>
      <c r="M393" s="44">
        <v>2.2999999999999998</v>
      </c>
      <c r="N393" s="44">
        <v>2.2999999999999998</v>
      </c>
      <c r="O393" s="44">
        <v>2.4</v>
      </c>
      <c r="P393" s="44">
        <v>2.5</v>
      </c>
    </row>
    <row r="394" spans="1:16" x14ac:dyDescent="0.3">
      <c r="A394" s="3">
        <v>5024</v>
      </c>
      <c r="B394" s="4" t="s">
        <v>386</v>
      </c>
      <c r="C394" s="44">
        <v>2.2999999999999998</v>
      </c>
      <c r="D394" s="44">
        <v>2.2999999999999998</v>
      </c>
      <c r="E394" s="44">
        <v>2.2999999999999998</v>
      </c>
      <c r="F394" s="44">
        <v>2.2999999999999998</v>
      </c>
      <c r="G394" s="44">
        <v>2.2999999999999998</v>
      </c>
      <c r="H394" s="44">
        <v>2.2000000000000002</v>
      </c>
      <c r="I394" s="44">
        <v>2.2000000000000002</v>
      </c>
      <c r="J394" s="44">
        <v>2.2000000000000002</v>
      </c>
      <c r="K394" s="44">
        <v>2.2999999999999998</v>
      </c>
      <c r="L394" s="44">
        <v>2.2999999999999998</v>
      </c>
      <c r="M394" s="44">
        <v>2.4</v>
      </c>
      <c r="N394" s="44">
        <v>2.4</v>
      </c>
      <c r="O394" s="44">
        <v>2.4</v>
      </c>
      <c r="P394" s="44">
        <v>2.4</v>
      </c>
    </row>
    <row r="395" spans="1:16" x14ac:dyDescent="0.3">
      <c r="A395" s="3">
        <v>5025</v>
      </c>
      <c r="B395" s="4" t="s">
        <v>387</v>
      </c>
      <c r="C395" s="44">
        <v>2.4</v>
      </c>
      <c r="D395" s="44">
        <v>2.4</v>
      </c>
      <c r="E395" s="44">
        <v>2.2000000000000002</v>
      </c>
      <c r="F395" s="44">
        <v>2.2000000000000002</v>
      </c>
      <c r="G395" s="44">
        <v>2.2999999999999998</v>
      </c>
      <c r="H395" s="44">
        <v>2.2000000000000002</v>
      </c>
      <c r="I395" s="44">
        <v>2.2000000000000002</v>
      </c>
      <c r="J395" s="44">
        <v>2.2000000000000002</v>
      </c>
      <c r="K395" s="44">
        <v>2.2999999999999998</v>
      </c>
      <c r="L395" s="44">
        <v>2.2999999999999998</v>
      </c>
      <c r="M395" s="44">
        <v>2.2999999999999998</v>
      </c>
      <c r="N395" s="44">
        <v>2.2999999999999998</v>
      </c>
      <c r="O395" s="44">
        <v>2.4</v>
      </c>
      <c r="P395" s="44">
        <v>2.4</v>
      </c>
    </row>
    <row r="396" spans="1:16" x14ac:dyDescent="0.3">
      <c r="A396" s="3">
        <v>5026</v>
      </c>
      <c r="B396" s="4" t="s">
        <v>388</v>
      </c>
      <c r="C396" s="44">
        <v>2.2999999999999998</v>
      </c>
      <c r="D396" s="44">
        <v>2.2000000000000002</v>
      </c>
      <c r="E396" s="44">
        <v>2.2000000000000002</v>
      </c>
      <c r="F396" s="44">
        <v>2.2000000000000002</v>
      </c>
      <c r="G396" s="44">
        <v>2.1</v>
      </c>
      <c r="H396" s="44">
        <v>2.1</v>
      </c>
      <c r="I396" s="44">
        <v>2.1</v>
      </c>
      <c r="J396" s="44">
        <v>2.1</v>
      </c>
      <c r="K396" s="44">
        <v>2.2000000000000002</v>
      </c>
      <c r="L396" s="44">
        <v>2.5</v>
      </c>
      <c r="M396" s="44">
        <v>2.2000000000000002</v>
      </c>
      <c r="N396" s="44">
        <v>2.2999999999999998</v>
      </c>
      <c r="O396" s="44">
        <v>2.5</v>
      </c>
      <c r="P396" s="44">
        <v>2.5</v>
      </c>
    </row>
    <row r="397" spans="1:16" x14ac:dyDescent="0.3">
      <c r="A397" s="3">
        <v>5027</v>
      </c>
      <c r="B397" s="4" t="s">
        <v>389</v>
      </c>
      <c r="C397" s="44">
        <v>2.2000000000000002</v>
      </c>
      <c r="D397" s="44">
        <v>2.2999999999999998</v>
      </c>
      <c r="E397" s="44">
        <v>2.2999999999999998</v>
      </c>
      <c r="F397" s="44">
        <v>2.2999999999999998</v>
      </c>
      <c r="G397" s="44">
        <v>2.4</v>
      </c>
      <c r="H397" s="44">
        <v>2.2999999999999998</v>
      </c>
      <c r="I397" s="44">
        <v>2.2999999999999998</v>
      </c>
      <c r="J397" s="44">
        <v>2.2999999999999998</v>
      </c>
      <c r="K397" s="44">
        <v>2.2999999999999998</v>
      </c>
      <c r="L397" s="44">
        <v>2.2999999999999998</v>
      </c>
      <c r="M397" s="44">
        <v>2.4</v>
      </c>
      <c r="N397" s="44">
        <v>2.4</v>
      </c>
      <c r="O397" s="44">
        <v>2.4</v>
      </c>
      <c r="P397" s="44">
        <v>2.4</v>
      </c>
    </row>
    <row r="398" spans="1:16" x14ac:dyDescent="0.3">
      <c r="A398" s="3">
        <v>5028</v>
      </c>
      <c r="B398" s="4" t="s">
        <v>390</v>
      </c>
      <c r="C398" s="44">
        <v>2.2000000000000002</v>
      </c>
      <c r="D398" s="44">
        <v>2.2999999999999998</v>
      </c>
      <c r="E398" s="44">
        <v>2.2000000000000002</v>
      </c>
      <c r="F398" s="44">
        <v>2.2999999999999998</v>
      </c>
      <c r="G398" s="44">
        <v>2.2999999999999998</v>
      </c>
      <c r="H398" s="44">
        <v>2.2000000000000002</v>
      </c>
      <c r="I398" s="44">
        <v>2.2000000000000002</v>
      </c>
      <c r="J398" s="44">
        <v>2.2000000000000002</v>
      </c>
      <c r="K398" s="44">
        <v>2.2000000000000002</v>
      </c>
      <c r="L398" s="44">
        <v>2.2999999999999998</v>
      </c>
      <c r="M398" s="44">
        <v>2.2999999999999998</v>
      </c>
      <c r="N398" s="44">
        <v>2.2999999999999998</v>
      </c>
      <c r="O398" s="44">
        <v>2.2999999999999998</v>
      </c>
      <c r="P398" s="44">
        <v>2.4</v>
      </c>
    </row>
    <row r="399" spans="1:16" x14ac:dyDescent="0.3">
      <c r="A399" s="3">
        <v>5029</v>
      </c>
      <c r="B399" s="4" t="s">
        <v>391</v>
      </c>
      <c r="C399" s="44">
        <v>2.2000000000000002</v>
      </c>
      <c r="D399" s="44">
        <v>2.2999999999999998</v>
      </c>
      <c r="E399" s="44">
        <v>2.2000000000000002</v>
      </c>
      <c r="F399" s="44">
        <v>2.2000000000000002</v>
      </c>
      <c r="G399" s="44">
        <v>2.2000000000000002</v>
      </c>
      <c r="H399" s="44">
        <v>2.1</v>
      </c>
      <c r="I399" s="44">
        <v>2.1</v>
      </c>
      <c r="J399" s="44">
        <v>2.1</v>
      </c>
      <c r="K399" s="44">
        <v>2.2000000000000002</v>
      </c>
      <c r="L399" s="44">
        <v>2.2000000000000002</v>
      </c>
      <c r="M399" s="44">
        <v>2.2000000000000002</v>
      </c>
      <c r="N399" s="44">
        <v>2.2000000000000002</v>
      </c>
      <c r="O399" s="44">
        <v>2.2000000000000002</v>
      </c>
      <c r="P399" s="44">
        <v>2.2000000000000002</v>
      </c>
    </row>
    <row r="400" spans="1:16" x14ac:dyDescent="0.3">
      <c r="A400" s="3">
        <v>5030</v>
      </c>
      <c r="B400" s="4" t="s">
        <v>392</v>
      </c>
      <c r="C400" s="44">
        <v>2.2000000000000002</v>
      </c>
      <c r="D400" s="44">
        <v>2.2000000000000002</v>
      </c>
      <c r="E400" s="44">
        <v>2.1</v>
      </c>
      <c r="F400" s="44">
        <v>2.2000000000000002</v>
      </c>
      <c r="G400" s="44">
        <v>2.1</v>
      </c>
      <c r="H400" s="44">
        <v>2.1</v>
      </c>
      <c r="I400" s="44">
        <v>2.1</v>
      </c>
      <c r="J400" s="44">
        <v>2.1</v>
      </c>
      <c r="K400" s="44">
        <v>2.2000000000000002</v>
      </c>
      <c r="L400" s="44">
        <v>2.2000000000000002</v>
      </c>
      <c r="M400" s="44">
        <v>2.2000000000000002</v>
      </c>
      <c r="N400" s="44">
        <v>2.2000000000000002</v>
      </c>
      <c r="O400" s="44">
        <v>2.2999999999999998</v>
      </c>
      <c r="P400" s="44">
        <v>2.2999999999999998</v>
      </c>
    </row>
    <row r="401" spans="1:16" x14ac:dyDescent="0.3">
      <c r="A401" s="3">
        <v>5031</v>
      </c>
      <c r="B401" s="4" t="s">
        <v>393</v>
      </c>
      <c r="C401" s="44">
        <v>2.2000000000000002</v>
      </c>
      <c r="D401" s="44">
        <v>2.2999999999999998</v>
      </c>
      <c r="E401" s="44">
        <v>2.2999999999999998</v>
      </c>
      <c r="F401" s="44">
        <v>2.2999999999999998</v>
      </c>
      <c r="G401" s="44">
        <v>2.2999999999999998</v>
      </c>
      <c r="H401" s="44">
        <v>2.2000000000000002</v>
      </c>
      <c r="I401" s="44">
        <v>2.2999999999999998</v>
      </c>
      <c r="J401" s="44">
        <v>2.2999999999999998</v>
      </c>
      <c r="K401" s="44">
        <v>2.2999999999999998</v>
      </c>
      <c r="L401" s="44">
        <v>2.4</v>
      </c>
      <c r="M401" s="44">
        <v>2.4</v>
      </c>
      <c r="N401" s="44">
        <v>2.4</v>
      </c>
      <c r="O401" s="44">
        <v>2.4</v>
      </c>
      <c r="P401" s="44">
        <v>2.5</v>
      </c>
    </row>
    <row r="402" spans="1:16" x14ac:dyDescent="0.3">
      <c r="A402" s="3">
        <v>5032</v>
      </c>
      <c r="B402" s="4" t="s">
        <v>394</v>
      </c>
      <c r="C402" s="44">
        <v>2.2999999999999998</v>
      </c>
      <c r="D402" s="44">
        <v>2.4</v>
      </c>
      <c r="E402" s="44">
        <v>2.2999999999999998</v>
      </c>
      <c r="F402" s="44">
        <v>2.2999999999999998</v>
      </c>
      <c r="G402" s="44">
        <v>2.2999999999999998</v>
      </c>
      <c r="H402" s="44">
        <v>2.2000000000000002</v>
      </c>
      <c r="I402" s="44">
        <v>2.2000000000000002</v>
      </c>
      <c r="J402" s="44">
        <v>2.2000000000000002</v>
      </c>
      <c r="K402" s="44">
        <v>2.2000000000000002</v>
      </c>
      <c r="L402" s="44">
        <v>2.2999999999999998</v>
      </c>
      <c r="M402" s="44">
        <v>2.4</v>
      </c>
      <c r="N402" s="44">
        <v>2.4</v>
      </c>
      <c r="O402" s="44">
        <v>2.4</v>
      </c>
      <c r="P402" s="44">
        <v>2.4</v>
      </c>
    </row>
    <row r="403" spans="1:16" x14ac:dyDescent="0.3">
      <c r="A403" s="3">
        <v>5033</v>
      </c>
      <c r="B403" s="4" t="s">
        <v>395</v>
      </c>
      <c r="C403" s="44">
        <v>2.1</v>
      </c>
      <c r="D403" s="44">
        <v>2.2000000000000002</v>
      </c>
      <c r="E403" s="44">
        <v>2.1</v>
      </c>
      <c r="F403" s="44">
        <v>2.2000000000000002</v>
      </c>
      <c r="G403" s="44">
        <v>2.2000000000000002</v>
      </c>
      <c r="H403" s="44">
        <v>2.2000000000000002</v>
      </c>
      <c r="I403" s="44">
        <v>2.2000000000000002</v>
      </c>
      <c r="J403" s="44">
        <v>2.2999999999999998</v>
      </c>
      <c r="K403" s="44">
        <v>2.2999999999999998</v>
      </c>
      <c r="L403" s="44">
        <v>2.2000000000000002</v>
      </c>
      <c r="M403" s="44">
        <v>2.2000000000000002</v>
      </c>
      <c r="N403" s="44">
        <v>2.5</v>
      </c>
      <c r="O403" s="44">
        <v>2.5</v>
      </c>
      <c r="P403" s="44">
        <v>2.4</v>
      </c>
    </row>
    <row r="404" spans="1:16" x14ac:dyDescent="0.3">
      <c r="A404" s="3">
        <v>5034</v>
      </c>
      <c r="B404" s="4" t="s">
        <v>396</v>
      </c>
      <c r="C404" s="44">
        <v>2.2999999999999998</v>
      </c>
      <c r="D404" s="44">
        <v>2.2999999999999998</v>
      </c>
      <c r="E404" s="44">
        <v>2.2999999999999998</v>
      </c>
      <c r="F404" s="44">
        <v>2.2999999999999998</v>
      </c>
      <c r="G404" s="44">
        <v>2.2999999999999998</v>
      </c>
      <c r="H404" s="44">
        <v>2.2999999999999998</v>
      </c>
      <c r="I404" s="44">
        <v>2.2999999999999998</v>
      </c>
      <c r="J404" s="44">
        <v>2.2999999999999998</v>
      </c>
      <c r="K404" s="44">
        <v>2.4</v>
      </c>
      <c r="L404" s="44">
        <v>2.5</v>
      </c>
      <c r="M404" s="44">
        <v>2.5</v>
      </c>
      <c r="N404" s="44">
        <v>2.5</v>
      </c>
      <c r="O404" s="44">
        <v>2.4</v>
      </c>
      <c r="P404" s="44">
        <v>2.5</v>
      </c>
    </row>
    <row r="405" spans="1:16" x14ac:dyDescent="0.3">
      <c r="A405" s="3">
        <v>5035</v>
      </c>
      <c r="B405" s="4" t="s">
        <v>397</v>
      </c>
      <c r="C405" s="44">
        <v>2.2999999999999998</v>
      </c>
      <c r="D405" s="44">
        <v>2.4</v>
      </c>
      <c r="E405" s="44">
        <v>2.4</v>
      </c>
      <c r="F405" s="44">
        <v>2.4</v>
      </c>
      <c r="G405" s="44">
        <v>2.4</v>
      </c>
      <c r="H405" s="44">
        <v>2.2999999999999998</v>
      </c>
      <c r="I405" s="44">
        <v>2.2999999999999998</v>
      </c>
      <c r="J405" s="44">
        <v>2.2999999999999998</v>
      </c>
      <c r="K405" s="44">
        <v>2.4</v>
      </c>
      <c r="L405" s="44">
        <v>2.4</v>
      </c>
      <c r="M405" s="44">
        <v>2.5</v>
      </c>
      <c r="N405" s="44">
        <v>2.5</v>
      </c>
      <c r="O405" s="44">
        <v>2.5</v>
      </c>
      <c r="P405" s="44">
        <v>2.5</v>
      </c>
    </row>
    <row r="406" spans="1:16" x14ac:dyDescent="0.3">
      <c r="A406" s="3">
        <v>5036</v>
      </c>
      <c r="B406" s="4" t="s">
        <v>398</v>
      </c>
      <c r="C406" s="44">
        <v>2.2999999999999998</v>
      </c>
      <c r="D406" s="44">
        <v>2.5</v>
      </c>
      <c r="E406" s="44">
        <v>2.4</v>
      </c>
      <c r="F406" s="44">
        <v>2.5</v>
      </c>
      <c r="G406" s="44">
        <v>2.5</v>
      </c>
      <c r="H406" s="44">
        <v>2.4</v>
      </c>
      <c r="I406" s="44">
        <v>2.4</v>
      </c>
      <c r="J406" s="44">
        <v>2.4</v>
      </c>
      <c r="K406" s="44">
        <v>2.4</v>
      </c>
      <c r="L406" s="44">
        <v>2.4</v>
      </c>
      <c r="M406" s="44">
        <v>2.4</v>
      </c>
      <c r="N406" s="44">
        <v>2.5</v>
      </c>
      <c r="O406" s="44">
        <v>2.6</v>
      </c>
      <c r="P406" s="44">
        <v>2.5</v>
      </c>
    </row>
    <row r="407" spans="1:16" x14ac:dyDescent="0.3">
      <c r="A407" s="3">
        <v>5037</v>
      </c>
      <c r="B407" s="4" t="s">
        <v>399</v>
      </c>
      <c r="C407" s="44">
        <v>2.2999999999999998</v>
      </c>
      <c r="D407" s="44">
        <v>2.4</v>
      </c>
      <c r="E407" s="44">
        <v>2.4</v>
      </c>
      <c r="F407" s="44">
        <v>2.4</v>
      </c>
      <c r="G407" s="44">
        <v>2.4</v>
      </c>
      <c r="H407" s="44">
        <v>2.2999999999999998</v>
      </c>
      <c r="I407" s="44">
        <v>2.4</v>
      </c>
      <c r="J407" s="44">
        <v>2.4</v>
      </c>
      <c r="K407" s="44">
        <v>2.4</v>
      </c>
      <c r="L407" s="44">
        <v>2.4</v>
      </c>
      <c r="M407" s="44">
        <v>2.5</v>
      </c>
      <c r="N407" s="44">
        <v>2.5</v>
      </c>
      <c r="O407" s="44">
        <v>2.5</v>
      </c>
      <c r="P407" s="44">
        <v>2.6</v>
      </c>
    </row>
    <row r="408" spans="1:16" x14ac:dyDescent="0.3">
      <c r="A408" s="3">
        <v>5038</v>
      </c>
      <c r="B408" s="4" t="s">
        <v>400</v>
      </c>
      <c r="C408" s="44">
        <v>2.2000000000000002</v>
      </c>
      <c r="D408" s="44">
        <v>2.2999999999999998</v>
      </c>
      <c r="E408" s="44">
        <v>2.2999999999999998</v>
      </c>
      <c r="F408" s="44">
        <v>2.2999999999999998</v>
      </c>
      <c r="G408" s="44">
        <v>2.2000000000000002</v>
      </c>
      <c r="H408" s="44">
        <v>2.2000000000000002</v>
      </c>
      <c r="I408" s="44">
        <v>2.2000000000000002</v>
      </c>
      <c r="J408" s="44">
        <v>2.2000000000000002</v>
      </c>
      <c r="K408" s="44">
        <v>2.2999999999999998</v>
      </c>
      <c r="L408" s="44">
        <v>2.2999999999999998</v>
      </c>
      <c r="M408" s="44">
        <v>2.4</v>
      </c>
      <c r="N408" s="44">
        <v>2.4</v>
      </c>
      <c r="O408" s="44">
        <v>2.4</v>
      </c>
      <c r="P408" s="44">
        <v>2.4</v>
      </c>
    </row>
    <row r="409" spans="1:16" x14ac:dyDescent="0.3">
      <c r="A409" s="3">
        <v>5039</v>
      </c>
      <c r="B409" s="4" t="s">
        <v>401</v>
      </c>
      <c r="C409" s="44">
        <v>2.2000000000000002</v>
      </c>
      <c r="D409" s="44">
        <v>2.2000000000000002</v>
      </c>
      <c r="E409" s="44">
        <v>2.2000000000000002</v>
      </c>
      <c r="F409" s="44">
        <v>2.4</v>
      </c>
      <c r="G409" s="44">
        <v>2.2000000000000002</v>
      </c>
      <c r="H409" s="44">
        <v>2.2999999999999998</v>
      </c>
      <c r="I409" s="44">
        <v>2.2000000000000002</v>
      </c>
      <c r="J409" s="44">
        <v>2.2999999999999998</v>
      </c>
      <c r="K409" s="44">
        <v>2.2000000000000002</v>
      </c>
      <c r="L409" s="44">
        <v>2.2999999999999998</v>
      </c>
      <c r="M409" s="44">
        <v>2.2999999999999998</v>
      </c>
      <c r="N409" s="44">
        <v>2.4</v>
      </c>
      <c r="O409" s="44">
        <v>2.4</v>
      </c>
      <c r="P409" s="44">
        <v>2.4</v>
      </c>
    </row>
    <row r="410" spans="1:16" x14ac:dyDescent="0.3">
      <c r="A410" s="3">
        <v>5040</v>
      </c>
      <c r="B410" s="4" t="s">
        <v>402</v>
      </c>
      <c r="C410" s="44">
        <v>2.2000000000000002</v>
      </c>
      <c r="D410" s="44">
        <v>2.4</v>
      </c>
      <c r="E410" s="44">
        <v>2.2999999999999998</v>
      </c>
      <c r="F410" s="44">
        <v>2.4</v>
      </c>
      <c r="G410" s="44">
        <v>2.2000000000000002</v>
      </c>
      <c r="H410" s="44">
        <v>2.2000000000000002</v>
      </c>
      <c r="I410" s="44">
        <v>2.2999999999999998</v>
      </c>
      <c r="J410" s="44">
        <v>2.2999999999999998</v>
      </c>
      <c r="K410" s="44">
        <v>2.4</v>
      </c>
      <c r="L410" s="44">
        <v>2.5</v>
      </c>
      <c r="M410" s="44">
        <v>2.4</v>
      </c>
      <c r="N410" s="44">
        <v>2.4</v>
      </c>
      <c r="O410" s="44">
        <v>2.2999999999999998</v>
      </c>
      <c r="P410" s="44">
        <v>2.4</v>
      </c>
    </row>
    <row r="411" spans="1:16" x14ac:dyDescent="0.3">
      <c r="A411" s="3">
        <v>5041</v>
      </c>
      <c r="B411" s="4" t="s">
        <v>403</v>
      </c>
      <c r="C411" s="44">
        <v>2.2999999999999998</v>
      </c>
      <c r="D411" s="44">
        <v>2.4</v>
      </c>
      <c r="E411" s="44">
        <v>2.2000000000000002</v>
      </c>
      <c r="F411" s="44">
        <v>2.2999999999999998</v>
      </c>
      <c r="G411" s="44">
        <v>2.2000000000000002</v>
      </c>
      <c r="H411" s="44">
        <v>2.2000000000000002</v>
      </c>
      <c r="I411" s="44">
        <v>2.2000000000000002</v>
      </c>
      <c r="J411" s="44">
        <v>2.2000000000000002</v>
      </c>
      <c r="K411" s="44">
        <v>2.2000000000000002</v>
      </c>
      <c r="L411" s="44">
        <v>2.2999999999999998</v>
      </c>
      <c r="M411" s="44">
        <v>2.4</v>
      </c>
      <c r="N411" s="44">
        <v>2.4</v>
      </c>
      <c r="O411" s="44">
        <v>2.5</v>
      </c>
      <c r="P411" s="44">
        <v>2.4</v>
      </c>
    </row>
    <row r="412" spans="1:16" x14ac:dyDescent="0.3">
      <c r="A412" s="3">
        <v>5042</v>
      </c>
      <c r="B412" s="4" t="s">
        <v>404</v>
      </c>
      <c r="C412" s="44">
        <v>2.4</v>
      </c>
      <c r="D412" s="44">
        <v>2.4</v>
      </c>
      <c r="E412" s="44">
        <v>2.2999999999999998</v>
      </c>
      <c r="F412" s="44">
        <v>2.4</v>
      </c>
      <c r="G412" s="44">
        <v>2.4</v>
      </c>
      <c r="H412" s="44">
        <v>2.4</v>
      </c>
      <c r="I412" s="44">
        <v>2.2999999999999998</v>
      </c>
      <c r="J412" s="44">
        <v>2.4</v>
      </c>
      <c r="K412" s="44">
        <v>2.2999999999999998</v>
      </c>
      <c r="L412" s="44">
        <v>2.4</v>
      </c>
      <c r="M412" s="44">
        <v>2.4</v>
      </c>
      <c r="N412" s="44">
        <v>2.4</v>
      </c>
      <c r="O412" s="44">
        <v>2.4</v>
      </c>
      <c r="P412" s="44">
        <v>2.4</v>
      </c>
    </row>
    <row r="413" spans="1:16" x14ac:dyDescent="0.3">
      <c r="A413" s="3">
        <v>5043</v>
      </c>
      <c r="B413" s="4" t="s">
        <v>405</v>
      </c>
      <c r="C413" s="44">
        <v>2</v>
      </c>
      <c r="D413" s="44">
        <v>2.2000000000000002</v>
      </c>
      <c r="E413" s="44">
        <v>2.2999999999999998</v>
      </c>
      <c r="F413" s="44">
        <v>2.2999999999999998</v>
      </c>
      <c r="G413" s="44">
        <v>2.2999999999999998</v>
      </c>
      <c r="H413" s="44">
        <v>2.2999999999999998</v>
      </c>
      <c r="I413" s="44">
        <v>2.1</v>
      </c>
      <c r="J413" s="44">
        <v>2.1</v>
      </c>
      <c r="K413" s="44">
        <v>2.2999999999999998</v>
      </c>
      <c r="L413" s="44">
        <v>2.2999999999999998</v>
      </c>
      <c r="M413" s="44">
        <v>2.2999999999999998</v>
      </c>
      <c r="N413" s="44">
        <v>2.2999999999999998</v>
      </c>
      <c r="O413" s="44">
        <v>2.6</v>
      </c>
      <c r="P413" s="44">
        <v>2.7</v>
      </c>
    </row>
    <row r="414" spans="1:16" x14ac:dyDescent="0.3">
      <c r="A414" s="3">
        <v>5044</v>
      </c>
      <c r="B414" s="4" t="s">
        <v>406</v>
      </c>
      <c r="C414" s="44">
        <v>2.2000000000000002</v>
      </c>
      <c r="D414" s="44">
        <v>2.2000000000000002</v>
      </c>
      <c r="E414" s="44">
        <v>2.2000000000000002</v>
      </c>
      <c r="F414" s="44">
        <v>2.2000000000000002</v>
      </c>
      <c r="G414" s="44">
        <v>2.2999999999999998</v>
      </c>
      <c r="H414" s="44">
        <v>2.1</v>
      </c>
      <c r="I414" s="44">
        <v>2.1</v>
      </c>
      <c r="J414" s="44">
        <v>2.2000000000000002</v>
      </c>
      <c r="K414" s="44">
        <v>2.2000000000000002</v>
      </c>
      <c r="L414" s="44">
        <v>2.2999999999999998</v>
      </c>
      <c r="M414" s="44">
        <v>2.2999999999999998</v>
      </c>
      <c r="N414" s="44">
        <v>2.2999999999999998</v>
      </c>
      <c r="O414" s="44">
        <v>2.5</v>
      </c>
      <c r="P414" s="44">
        <v>2.6</v>
      </c>
    </row>
    <row r="415" spans="1:16" x14ac:dyDescent="0.3">
      <c r="A415" s="3">
        <v>5045</v>
      </c>
      <c r="B415" s="4" t="s">
        <v>407</v>
      </c>
      <c r="C415" s="44">
        <v>2.1</v>
      </c>
      <c r="D415" s="44">
        <v>2.2999999999999998</v>
      </c>
      <c r="E415" s="44">
        <v>2.2000000000000002</v>
      </c>
      <c r="F415" s="44">
        <v>2.2999999999999998</v>
      </c>
      <c r="G415" s="44">
        <v>2.4</v>
      </c>
      <c r="H415" s="44">
        <v>2.2999999999999998</v>
      </c>
      <c r="I415" s="44">
        <v>2.2000000000000002</v>
      </c>
      <c r="J415" s="44">
        <v>2.2999999999999998</v>
      </c>
      <c r="K415" s="44">
        <v>2.6</v>
      </c>
      <c r="L415" s="44">
        <v>2.6</v>
      </c>
      <c r="M415" s="44">
        <v>2.6</v>
      </c>
      <c r="N415" s="44">
        <v>2.6</v>
      </c>
      <c r="O415" s="44">
        <v>2.8</v>
      </c>
      <c r="P415" s="44">
        <v>2.6</v>
      </c>
    </row>
    <row r="416" spans="1:16" x14ac:dyDescent="0.3">
      <c r="A416" s="3">
        <v>5046</v>
      </c>
      <c r="B416" s="4" t="s">
        <v>408</v>
      </c>
      <c r="C416" s="44">
        <v>2.1</v>
      </c>
      <c r="D416" s="44">
        <v>2.2000000000000002</v>
      </c>
      <c r="E416" s="44">
        <v>2.2999999999999998</v>
      </c>
      <c r="F416" s="44">
        <v>2.4</v>
      </c>
      <c r="G416" s="44">
        <v>2.2999999999999998</v>
      </c>
      <c r="H416" s="44">
        <v>2.2999999999999998</v>
      </c>
      <c r="I416" s="44">
        <v>2.2999999999999998</v>
      </c>
      <c r="J416" s="44">
        <v>2.2000000000000002</v>
      </c>
      <c r="K416" s="44">
        <v>2.2999999999999998</v>
      </c>
      <c r="L416" s="44">
        <v>2.4</v>
      </c>
      <c r="M416" s="44">
        <v>2.2999999999999998</v>
      </c>
      <c r="N416" s="44">
        <v>2.6</v>
      </c>
      <c r="O416" s="44">
        <v>2.6</v>
      </c>
      <c r="P416" s="44">
        <v>2.5</v>
      </c>
    </row>
    <row r="417" spans="1:16" x14ac:dyDescent="0.3">
      <c r="A417" s="3">
        <v>5047</v>
      </c>
      <c r="B417" s="4" t="s">
        <v>409</v>
      </c>
      <c r="C417" s="44">
        <v>2.2000000000000002</v>
      </c>
      <c r="D417" s="44">
        <v>2.2999999999999998</v>
      </c>
      <c r="E417" s="44">
        <v>2.2000000000000002</v>
      </c>
      <c r="F417" s="44">
        <v>2.2000000000000002</v>
      </c>
      <c r="G417" s="44">
        <v>2.2999999999999998</v>
      </c>
      <c r="H417" s="44">
        <v>2.2000000000000002</v>
      </c>
      <c r="I417" s="44">
        <v>2.2000000000000002</v>
      </c>
      <c r="J417" s="44">
        <v>2.2999999999999998</v>
      </c>
      <c r="K417" s="44">
        <v>2.2999999999999998</v>
      </c>
      <c r="L417" s="44">
        <v>2.4</v>
      </c>
      <c r="M417" s="44">
        <v>2.4</v>
      </c>
      <c r="N417" s="44">
        <v>2.4</v>
      </c>
      <c r="O417" s="44">
        <v>2.4</v>
      </c>
      <c r="P417" s="44">
        <v>2.4</v>
      </c>
    </row>
    <row r="418" spans="1:16" x14ac:dyDescent="0.3">
      <c r="A418" s="3">
        <v>5048</v>
      </c>
      <c r="B418" s="4" t="s">
        <v>410</v>
      </c>
      <c r="C418" s="44">
        <v>2.2999999999999998</v>
      </c>
      <c r="D418" s="44">
        <v>2.2000000000000002</v>
      </c>
      <c r="E418" s="44">
        <v>2.5</v>
      </c>
      <c r="F418" s="44">
        <v>2.4</v>
      </c>
      <c r="G418" s="44">
        <v>2.2999999999999998</v>
      </c>
      <c r="H418" s="44">
        <v>2.2999999999999998</v>
      </c>
      <c r="I418" s="44">
        <v>2.2999999999999998</v>
      </c>
      <c r="J418" s="44">
        <v>2.4</v>
      </c>
      <c r="K418" s="44">
        <v>2.5</v>
      </c>
      <c r="L418" s="44">
        <v>2.6</v>
      </c>
      <c r="M418" s="44">
        <v>2.7</v>
      </c>
      <c r="N418" s="44">
        <v>2.6</v>
      </c>
      <c r="O418" s="44">
        <v>2.6</v>
      </c>
      <c r="P418" s="44">
        <v>2.5</v>
      </c>
    </row>
    <row r="419" spans="1:16" x14ac:dyDescent="0.3">
      <c r="A419" s="3">
        <v>5049</v>
      </c>
      <c r="B419" s="4" t="s">
        <v>411</v>
      </c>
      <c r="C419" s="44">
        <v>2.4</v>
      </c>
      <c r="D419" s="44">
        <v>2.2999999999999998</v>
      </c>
      <c r="E419" s="44">
        <v>2.2999999999999998</v>
      </c>
      <c r="F419" s="44">
        <v>2.4</v>
      </c>
      <c r="G419" s="44">
        <v>2.2999999999999998</v>
      </c>
      <c r="H419" s="44">
        <v>2.2999999999999998</v>
      </c>
      <c r="I419" s="44">
        <v>2.2000000000000002</v>
      </c>
      <c r="J419" s="44">
        <v>2.4</v>
      </c>
      <c r="K419" s="44">
        <v>2.5</v>
      </c>
      <c r="L419" s="44">
        <v>2.5</v>
      </c>
      <c r="M419" s="44">
        <v>2.4</v>
      </c>
      <c r="N419" s="44">
        <v>2.5</v>
      </c>
      <c r="O419" s="44">
        <v>2.6</v>
      </c>
      <c r="P419" s="44">
        <v>2.8</v>
      </c>
    </row>
    <row r="420" spans="1:16" x14ac:dyDescent="0.3">
      <c r="A420" s="3">
        <v>5050</v>
      </c>
      <c r="B420" s="4" t="s">
        <v>412</v>
      </c>
      <c r="C420" s="44">
        <v>2.2999999999999998</v>
      </c>
      <c r="D420" s="44">
        <v>2.5</v>
      </c>
      <c r="E420" s="44">
        <v>2.2999999999999998</v>
      </c>
      <c r="F420" s="44">
        <v>2.4</v>
      </c>
      <c r="G420" s="44">
        <v>2.4</v>
      </c>
      <c r="H420" s="44">
        <v>2.2000000000000002</v>
      </c>
      <c r="I420" s="44">
        <v>2.2999999999999998</v>
      </c>
      <c r="J420" s="44">
        <v>2.2999999999999998</v>
      </c>
      <c r="K420" s="44">
        <v>2.4</v>
      </c>
      <c r="L420" s="44">
        <v>2.4</v>
      </c>
      <c r="M420" s="44">
        <v>2.5</v>
      </c>
      <c r="N420" s="44">
        <v>2.5</v>
      </c>
      <c r="O420" s="44">
        <v>2.6</v>
      </c>
      <c r="P420" s="44">
        <v>2.6</v>
      </c>
    </row>
    <row r="421" spans="1:16" x14ac:dyDescent="0.3">
      <c r="A421" s="3">
        <v>5051</v>
      </c>
      <c r="B421" s="4" t="s">
        <v>413</v>
      </c>
      <c r="C421" s="44">
        <v>2.2000000000000002</v>
      </c>
      <c r="D421" s="44">
        <v>2.2999999999999998</v>
      </c>
      <c r="E421" s="44">
        <v>2.2999999999999998</v>
      </c>
      <c r="F421" s="44">
        <v>2.2999999999999998</v>
      </c>
      <c r="G421" s="44">
        <v>2.2999999999999998</v>
      </c>
      <c r="H421" s="44">
        <v>2.2000000000000002</v>
      </c>
      <c r="I421" s="44">
        <v>2.2000000000000002</v>
      </c>
      <c r="J421" s="44">
        <v>2.2999999999999998</v>
      </c>
      <c r="K421" s="44">
        <v>2.2999999999999998</v>
      </c>
      <c r="L421" s="44">
        <v>2.5</v>
      </c>
      <c r="M421" s="44">
        <v>2.6</v>
      </c>
      <c r="N421" s="44">
        <v>2.6</v>
      </c>
      <c r="O421" s="44">
        <v>2.6</v>
      </c>
      <c r="P421" s="44">
        <v>2.7</v>
      </c>
    </row>
    <row r="422" spans="1:16" x14ac:dyDescent="0.3">
      <c r="A422" s="3">
        <v>5052</v>
      </c>
      <c r="B422" s="4" t="s">
        <v>414</v>
      </c>
      <c r="C422" s="44">
        <v>2.2999999999999998</v>
      </c>
      <c r="D422" s="44">
        <v>2.2000000000000002</v>
      </c>
      <c r="E422" s="44">
        <v>2.2999999999999998</v>
      </c>
      <c r="F422" s="44">
        <v>2.5</v>
      </c>
      <c r="G422" s="44">
        <v>2.2999999999999998</v>
      </c>
      <c r="H422" s="44">
        <v>2.2999999999999998</v>
      </c>
      <c r="I422" s="44">
        <v>2.4</v>
      </c>
      <c r="J422" s="44">
        <v>2.4</v>
      </c>
      <c r="K422" s="44">
        <v>2.5</v>
      </c>
      <c r="L422" s="44">
        <v>2.6</v>
      </c>
      <c r="M422" s="44">
        <v>2.7</v>
      </c>
      <c r="N422" s="44">
        <v>2.7</v>
      </c>
      <c r="O422" s="44">
        <v>2.7</v>
      </c>
      <c r="P422" s="44">
        <v>2.7</v>
      </c>
    </row>
    <row r="423" spans="1:16" x14ac:dyDescent="0.3">
      <c r="A423" s="3">
        <v>5053</v>
      </c>
      <c r="B423" s="4" t="s">
        <v>415</v>
      </c>
      <c r="C423" s="45" t="s">
        <v>475</v>
      </c>
      <c r="D423" s="45" t="s">
        <v>475</v>
      </c>
      <c r="E423" s="45" t="s">
        <v>475</v>
      </c>
      <c r="F423" s="45" t="s">
        <v>475</v>
      </c>
      <c r="G423" s="45" t="s">
        <v>475</v>
      </c>
      <c r="H423" s="45" t="s">
        <v>475</v>
      </c>
      <c r="I423" s="45" t="s">
        <v>475</v>
      </c>
      <c r="J423" s="44">
        <v>2.2000000000000002</v>
      </c>
      <c r="K423" s="44">
        <v>2.2999999999999998</v>
      </c>
      <c r="L423" s="44">
        <v>2.2999999999999998</v>
      </c>
      <c r="M423" s="44">
        <v>2.4</v>
      </c>
      <c r="N423" s="44">
        <v>2.4</v>
      </c>
      <c r="O423" s="44">
        <v>2.4</v>
      </c>
      <c r="P423" s="44">
        <v>2.4</v>
      </c>
    </row>
    <row r="424" spans="1:16" x14ac:dyDescent="0.3">
      <c r="A424" s="3">
        <v>5054</v>
      </c>
      <c r="B424" s="4" t="s">
        <v>416</v>
      </c>
      <c r="C424" s="45" t="s">
        <v>475</v>
      </c>
      <c r="D424" s="45" t="s">
        <v>475</v>
      </c>
      <c r="E424" s="45" t="s">
        <v>475</v>
      </c>
      <c r="F424" s="45" t="s">
        <v>475</v>
      </c>
      <c r="G424" s="45" t="s">
        <v>475</v>
      </c>
      <c r="H424" s="45" t="s">
        <v>475</v>
      </c>
      <c r="I424" s="45" t="s">
        <v>475</v>
      </c>
      <c r="J424" s="45" t="s">
        <v>475</v>
      </c>
      <c r="K424" s="45" t="s">
        <v>475</v>
      </c>
      <c r="L424" s="45" t="s">
        <v>475</v>
      </c>
      <c r="M424" s="45" t="s">
        <v>475</v>
      </c>
      <c r="N424" s="45" t="s">
        <v>475</v>
      </c>
      <c r="O424" s="45" t="s">
        <v>475</v>
      </c>
      <c r="P424" s="45" t="s">
        <v>475</v>
      </c>
    </row>
    <row r="425" spans="1:16" x14ac:dyDescent="0.3">
      <c r="A425" s="3">
        <v>5061</v>
      </c>
      <c r="B425" s="4" t="s">
        <v>417</v>
      </c>
      <c r="C425" s="44">
        <v>2.2999999999999998</v>
      </c>
      <c r="D425" s="44">
        <v>2.4</v>
      </c>
      <c r="E425" s="44">
        <v>2.2999999999999998</v>
      </c>
      <c r="F425" s="44">
        <v>2.2999999999999998</v>
      </c>
      <c r="G425" s="44">
        <v>2.2000000000000002</v>
      </c>
      <c r="H425" s="44">
        <v>2.2000000000000002</v>
      </c>
      <c r="I425" s="44">
        <v>2.2000000000000002</v>
      </c>
      <c r="J425" s="44">
        <v>2.1</v>
      </c>
      <c r="K425" s="44">
        <v>2.2000000000000002</v>
      </c>
      <c r="L425" s="44">
        <v>2.2000000000000002</v>
      </c>
      <c r="M425" s="44">
        <v>2.2000000000000002</v>
      </c>
      <c r="N425" s="44">
        <v>2.2999999999999998</v>
      </c>
      <c r="O425" s="44">
        <v>2.4</v>
      </c>
      <c r="P425" s="44">
        <v>2.2999999999999998</v>
      </c>
    </row>
    <row r="426" spans="1:16" x14ac:dyDescent="0.3">
      <c r="B426" s="8" t="s">
        <v>458</v>
      </c>
      <c r="C426" s="34">
        <v>2.6</v>
      </c>
      <c r="D426" s="34">
        <v>2.7</v>
      </c>
      <c r="E426" s="34">
        <v>2.6</v>
      </c>
      <c r="F426" s="34">
        <v>2.7</v>
      </c>
      <c r="G426" s="34">
        <v>2.7</v>
      </c>
      <c r="H426" s="34">
        <v>2.6</v>
      </c>
      <c r="I426" s="34">
        <v>2.6</v>
      </c>
      <c r="J426" s="34">
        <v>2.7</v>
      </c>
      <c r="K426" s="34">
        <v>2.7</v>
      </c>
      <c r="L426" s="34">
        <v>2.7</v>
      </c>
      <c r="M426" s="34">
        <v>2.8</v>
      </c>
      <c r="N426" s="34">
        <v>2.8</v>
      </c>
      <c r="O426" s="34">
        <v>2.8</v>
      </c>
      <c r="P426" s="34">
        <v>2.8</v>
      </c>
    </row>
    <row r="427" spans="1:16" x14ac:dyDescent="0.3"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</row>
  </sheetData>
  <sheetProtection sheet="1" objects="1" scenario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7"/>
  <sheetViews>
    <sheetView topLeftCell="A421" workbookViewId="0">
      <selection activeCell="I423" sqref="I423"/>
    </sheetView>
  </sheetViews>
  <sheetFormatPr baseColWidth="10" defaultRowHeight="14.4" x14ac:dyDescent="0.3"/>
  <sheetData>
    <row r="1" spans="1:15" x14ac:dyDescent="0.3">
      <c r="C1" s="105" t="s">
        <v>511</v>
      </c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</row>
    <row r="2" spans="1:15" x14ac:dyDescent="0.3">
      <c r="A2" s="1" t="s">
        <v>0</v>
      </c>
      <c r="B2" s="1" t="s">
        <v>1</v>
      </c>
      <c r="C2" s="1" t="s">
        <v>462</v>
      </c>
      <c r="D2" s="1" t="s">
        <v>462</v>
      </c>
      <c r="E2" s="1" t="s">
        <v>462</v>
      </c>
      <c r="F2" s="1" t="s">
        <v>462</v>
      </c>
      <c r="G2" s="1" t="s">
        <v>462</v>
      </c>
      <c r="H2" s="1" t="s">
        <v>462</v>
      </c>
      <c r="I2" s="1" t="s">
        <v>462</v>
      </c>
      <c r="J2" s="1" t="s">
        <v>462</v>
      </c>
      <c r="K2" s="1" t="s">
        <v>462</v>
      </c>
      <c r="L2" s="1" t="s">
        <v>462</v>
      </c>
      <c r="M2" s="1" t="s">
        <v>462</v>
      </c>
      <c r="N2" s="1" t="s">
        <v>462</v>
      </c>
      <c r="O2" s="1" t="s">
        <v>462</v>
      </c>
    </row>
    <row r="3" spans="1:15" x14ac:dyDescent="0.3">
      <c r="A3" s="2"/>
      <c r="B3" s="2"/>
      <c r="C3" s="2" t="s">
        <v>433</v>
      </c>
      <c r="D3" s="2" t="s">
        <v>434</v>
      </c>
      <c r="E3" s="2" t="s">
        <v>435</v>
      </c>
      <c r="F3" s="2" t="s">
        <v>436</v>
      </c>
      <c r="G3" s="2" t="s">
        <v>437</v>
      </c>
      <c r="H3" s="2" t="s">
        <v>448</v>
      </c>
      <c r="I3" s="2" t="s">
        <v>438</v>
      </c>
      <c r="J3" s="2" t="s">
        <v>439</v>
      </c>
      <c r="K3" s="2" t="s">
        <v>440</v>
      </c>
      <c r="L3" s="2" t="s">
        <v>441</v>
      </c>
      <c r="M3" s="2" t="s">
        <v>442</v>
      </c>
      <c r="N3" s="2" t="s">
        <v>443</v>
      </c>
      <c r="O3" s="2" t="s">
        <v>444</v>
      </c>
    </row>
    <row r="4" spans="1:15" x14ac:dyDescent="0.3">
      <c r="A4" s="3">
        <v>101</v>
      </c>
      <c r="B4" s="4" t="s">
        <v>2</v>
      </c>
      <c r="C4" s="44">
        <v>11.6</v>
      </c>
      <c r="D4" s="44">
        <v>11.7</v>
      </c>
      <c r="E4" s="44">
        <v>13.3</v>
      </c>
      <c r="F4" s="44">
        <v>13.7</v>
      </c>
      <c r="G4" s="44">
        <v>12.5</v>
      </c>
      <c r="H4" s="44">
        <v>13.1</v>
      </c>
      <c r="I4" s="44">
        <v>12.9</v>
      </c>
      <c r="J4" s="44">
        <v>14.6</v>
      </c>
      <c r="K4" s="44">
        <v>16.8</v>
      </c>
      <c r="L4" s="44">
        <v>16.3</v>
      </c>
      <c r="M4" s="44">
        <v>17.399999999999999</v>
      </c>
      <c r="N4" s="44">
        <v>17.899999999999999</v>
      </c>
      <c r="O4" s="44">
        <v>17.399999999999999</v>
      </c>
    </row>
    <row r="5" spans="1:15" x14ac:dyDescent="0.3">
      <c r="A5" s="3">
        <v>104</v>
      </c>
      <c r="B5" s="4" t="s">
        <v>3</v>
      </c>
      <c r="C5" s="44">
        <v>9.1999999999999993</v>
      </c>
      <c r="D5" s="44">
        <v>10.1</v>
      </c>
      <c r="E5" s="44">
        <v>11</v>
      </c>
      <c r="F5" s="44">
        <v>12.4</v>
      </c>
      <c r="G5" s="44">
        <v>12.5</v>
      </c>
      <c r="H5" s="44">
        <v>11.6</v>
      </c>
      <c r="I5" s="44">
        <v>12.6</v>
      </c>
      <c r="J5" s="44">
        <v>13.7</v>
      </c>
      <c r="K5" s="44">
        <v>14.9</v>
      </c>
      <c r="L5" s="44">
        <v>15.5</v>
      </c>
      <c r="M5" s="44">
        <v>16.3</v>
      </c>
      <c r="N5" s="44">
        <v>17.7</v>
      </c>
      <c r="O5" s="44">
        <v>19</v>
      </c>
    </row>
    <row r="6" spans="1:15" x14ac:dyDescent="0.3">
      <c r="A6" s="3">
        <v>105</v>
      </c>
      <c r="B6" s="4" t="s">
        <v>4</v>
      </c>
      <c r="C6" s="44">
        <v>10.5</v>
      </c>
      <c r="D6" s="44">
        <v>12.2</v>
      </c>
      <c r="E6" s="44">
        <v>11.7</v>
      </c>
      <c r="F6" s="44">
        <v>12.9</v>
      </c>
      <c r="G6" s="44">
        <v>12.2</v>
      </c>
      <c r="H6" s="44">
        <v>13</v>
      </c>
      <c r="I6" s="44">
        <v>14</v>
      </c>
      <c r="J6" s="44">
        <v>15.2</v>
      </c>
      <c r="K6" s="44">
        <v>16.5</v>
      </c>
      <c r="L6" s="44">
        <v>17.3</v>
      </c>
      <c r="M6" s="44">
        <v>17.8</v>
      </c>
      <c r="N6" s="44">
        <v>18</v>
      </c>
      <c r="O6" s="44">
        <v>18.600000000000001</v>
      </c>
    </row>
    <row r="7" spans="1:15" x14ac:dyDescent="0.3">
      <c r="A7" s="3">
        <v>106</v>
      </c>
      <c r="B7" s="4" t="s">
        <v>5</v>
      </c>
      <c r="C7" s="44">
        <v>11.2</v>
      </c>
      <c r="D7" s="44">
        <v>11.7</v>
      </c>
      <c r="E7" s="44">
        <v>12.9</v>
      </c>
      <c r="F7" s="44">
        <v>13.3</v>
      </c>
      <c r="G7" s="44">
        <v>12.9</v>
      </c>
      <c r="H7" s="44">
        <v>12.9</v>
      </c>
      <c r="I7" s="44">
        <v>13.8</v>
      </c>
      <c r="J7" s="44">
        <v>14.2</v>
      </c>
      <c r="K7" s="44">
        <v>14.9</v>
      </c>
      <c r="L7" s="44">
        <v>16.399999999999999</v>
      </c>
      <c r="M7" s="44">
        <v>16.8</v>
      </c>
      <c r="N7" s="44">
        <v>17.600000000000001</v>
      </c>
      <c r="O7" s="44">
        <v>18.600000000000001</v>
      </c>
    </row>
    <row r="8" spans="1:15" x14ac:dyDescent="0.3">
      <c r="A8" s="3">
        <v>111</v>
      </c>
      <c r="B8" s="4" t="s">
        <v>6</v>
      </c>
      <c r="C8" s="44">
        <v>7.1</v>
      </c>
      <c r="D8" s="44">
        <v>7.5</v>
      </c>
      <c r="E8" s="44">
        <v>7.8</v>
      </c>
      <c r="F8" s="44">
        <v>10.1</v>
      </c>
      <c r="G8" s="44">
        <v>6</v>
      </c>
      <c r="H8" s="44">
        <v>5.7</v>
      </c>
      <c r="I8" s="44">
        <v>7.6</v>
      </c>
      <c r="J8" s="44">
        <v>6.3</v>
      </c>
      <c r="K8" s="44">
        <v>7.4</v>
      </c>
      <c r="L8" s="44">
        <v>8.3000000000000007</v>
      </c>
      <c r="M8" s="44">
        <v>9</v>
      </c>
      <c r="N8" s="44">
        <v>9</v>
      </c>
      <c r="O8" s="44">
        <v>8.1</v>
      </c>
    </row>
    <row r="9" spans="1:15" x14ac:dyDescent="0.3">
      <c r="A9" s="3">
        <v>118</v>
      </c>
      <c r="B9" s="4" t="s">
        <v>7</v>
      </c>
      <c r="C9" s="44">
        <v>10.8</v>
      </c>
      <c r="D9" s="44">
        <v>10.4</v>
      </c>
      <c r="E9" s="44">
        <v>12.1</v>
      </c>
      <c r="F9" s="44">
        <v>13.6</v>
      </c>
      <c r="G9" s="44">
        <v>14.2</v>
      </c>
      <c r="H9" s="44">
        <v>10.199999999999999</v>
      </c>
      <c r="I9" s="44">
        <v>10.6</v>
      </c>
      <c r="J9" s="44">
        <v>11.3</v>
      </c>
      <c r="K9" s="44">
        <v>8.1</v>
      </c>
      <c r="L9" s="44">
        <v>12.4</v>
      </c>
      <c r="M9" s="44">
        <v>19.5</v>
      </c>
      <c r="N9" s="44">
        <v>15.7</v>
      </c>
      <c r="O9" s="44">
        <v>18.399999999999999</v>
      </c>
    </row>
    <row r="10" spans="1:15" x14ac:dyDescent="0.3">
      <c r="A10" s="3">
        <v>119</v>
      </c>
      <c r="B10" s="4" t="s">
        <v>8</v>
      </c>
      <c r="C10" s="44">
        <v>12.7</v>
      </c>
      <c r="D10" s="44">
        <v>13.5</v>
      </c>
      <c r="E10" s="44">
        <v>11.8</v>
      </c>
      <c r="F10" s="44">
        <v>10.3</v>
      </c>
      <c r="G10" s="44">
        <v>14</v>
      </c>
      <c r="H10" s="44">
        <v>12.3</v>
      </c>
      <c r="I10" s="44">
        <v>11.9</v>
      </c>
      <c r="J10" s="44">
        <v>10.9</v>
      </c>
      <c r="K10" s="44">
        <v>11</v>
      </c>
      <c r="L10" s="44">
        <v>9.8000000000000007</v>
      </c>
      <c r="M10" s="44">
        <v>13.5</v>
      </c>
      <c r="N10" s="44">
        <v>12.7</v>
      </c>
      <c r="O10" s="44">
        <v>12</v>
      </c>
    </row>
    <row r="11" spans="1:15" x14ac:dyDescent="0.3">
      <c r="A11" s="3">
        <v>121</v>
      </c>
      <c r="B11" s="4" t="s">
        <v>9</v>
      </c>
      <c r="C11" s="45">
        <v>7.8</v>
      </c>
      <c r="D11" s="45" t="s">
        <v>473</v>
      </c>
      <c r="E11" s="44">
        <v>7.8</v>
      </c>
      <c r="F11" s="44">
        <v>9.1</v>
      </c>
      <c r="G11" s="44">
        <v>10</v>
      </c>
      <c r="H11" s="45" t="s">
        <v>473</v>
      </c>
      <c r="I11" s="44">
        <v>7.6</v>
      </c>
      <c r="J11" s="45" t="s">
        <v>473</v>
      </c>
      <c r="K11" s="44">
        <v>7.7</v>
      </c>
      <c r="L11" s="45" t="s">
        <v>473</v>
      </c>
      <c r="M11" s="44">
        <v>8</v>
      </c>
      <c r="N11" s="44">
        <v>14.3</v>
      </c>
      <c r="O11" s="44">
        <v>13.8</v>
      </c>
    </row>
    <row r="12" spans="1:15" x14ac:dyDescent="0.3">
      <c r="A12" s="3">
        <v>122</v>
      </c>
      <c r="B12" s="4" t="s">
        <v>10</v>
      </c>
      <c r="C12" s="44">
        <v>8.6999999999999993</v>
      </c>
      <c r="D12" s="44">
        <v>9.3000000000000007</v>
      </c>
      <c r="E12" s="44">
        <v>9.6999999999999993</v>
      </c>
      <c r="F12" s="44">
        <v>9.4</v>
      </c>
      <c r="G12" s="44">
        <v>10.5</v>
      </c>
      <c r="H12" s="44">
        <v>11.4</v>
      </c>
      <c r="I12" s="44">
        <v>10.8</v>
      </c>
      <c r="J12" s="44">
        <v>10.9</v>
      </c>
      <c r="K12" s="44">
        <v>13.7</v>
      </c>
      <c r="L12" s="44">
        <v>10.8</v>
      </c>
      <c r="M12" s="44">
        <v>11.3</v>
      </c>
      <c r="N12" s="44">
        <v>11.5</v>
      </c>
      <c r="O12" s="44">
        <v>11.8</v>
      </c>
    </row>
    <row r="13" spans="1:15" x14ac:dyDescent="0.3">
      <c r="A13" s="3">
        <v>123</v>
      </c>
      <c r="B13" s="4" t="s">
        <v>11</v>
      </c>
      <c r="C13" s="44">
        <v>7.1</v>
      </c>
      <c r="D13" s="44">
        <v>8.6</v>
      </c>
      <c r="E13" s="44">
        <v>7.7</v>
      </c>
      <c r="F13" s="44">
        <v>7.2</v>
      </c>
      <c r="G13" s="44">
        <v>7.5</v>
      </c>
      <c r="H13" s="44">
        <v>7.4</v>
      </c>
      <c r="I13" s="44">
        <v>9.3000000000000007</v>
      </c>
      <c r="J13" s="44">
        <v>9.1999999999999993</v>
      </c>
      <c r="K13" s="44">
        <v>10.3</v>
      </c>
      <c r="L13" s="44">
        <v>10.7</v>
      </c>
      <c r="M13" s="44">
        <v>12.6</v>
      </c>
      <c r="N13" s="44">
        <v>11.3</v>
      </c>
      <c r="O13" s="44">
        <v>10.8</v>
      </c>
    </row>
    <row r="14" spans="1:15" x14ac:dyDescent="0.3">
      <c r="A14" s="3">
        <v>124</v>
      </c>
      <c r="B14" s="4" t="s">
        <v>12</v>
      </c>
      <c r="C14" s="44">
        <v>11.2</v>
      </c>
      <c r="D14" s="44">
        <v>14.2</v>
      </c>
      <c r="E14" s="44">
        <v>13.8</v>
      </c>
      <c r="F14" s="44">
        <v>14.2</v>
      </c>
      <c r="G14" s="44">
        <v>13.6</v>
      </c>
      <c r="H14" s="44">
        <v>14.7</v>
      </c>
      <c r="I14" s="44">
        <v>16.100000000000001</v>
      </c>
      <c r="J14" s="44">
        <v>15.6</v>
      </c>
      <c r="K14" s="44">
        <v>16.5</v>
      </c>
      <c r="L14" s="44">
        <v>18.2</v>
      </c>
      <c r="M14" s="44">
        <v>18</v>
      </c>
      <c r="N14" s="44">
        <v>17.399999999999999</v>
      </c>
      <c r="O14" s="44">
        <v>18.100000000000001</v>
      </c>
    </row>
    <row r="15" spans="1:15" x14ac:dyDescent="0.3">
      <c r="A15" s="3">
        <v>125</v>
      </c>
      <c r="B15" s="4" t="s">
        <v>13</v>
      </c>
      <c r="C15" s="44">
        <v>11.4</v>
      </c>
      <c r="D15" s="44">
        <v>12.3</v>
      </c>
      <c r="E15" s="44">
        <v>13.7</v>
      </c>
      <c r="F15" s="44">
        <v>13.8</v>
      </c>
      <c r="G15" s="44">
        <v>14.5</v>
      </c>
      <c r="H15" s="44">
        <v>14.5</v>
      </c>
      <c r="I15" s="44">
        <v>16.100000000000001</v>
      </c>
      <c r="J15" s="44">
        <v>16.100000000000001</v>
      </c>
      <c r="K15" s="44">
        <v>19.5</v>
      </c>
      <c r="L15" s="44">
        <v>16.8</v>
      </c>
      <c r="M15" s="44">
        <v>18.2</v>
      </c>
      <c r="N15" s="44">
        <v>18.3</v>
      </c>
      <c r="O15" s="44">
        <v>17.399999999999999</v>
      </c>
    </row>
    <row r="16" spans="1:15" x14ac:dyDescent="0.3">
      <c r="A16" s="3">
        <v>127</v>
      </c>
      <c r="B16" s="4" t="s">
        <v>14</v>
      </c>
      <c r="C16" s="44">
        <v>9.6</v>
      </c>
      <c r="D16" s="44">
        <v>9.1999999999999993</v>
      </c>
      <c r="E16" s="44">
        <v>10.4</v>
      </c>
      <c r="F16" s="44">
        <v>10.6</v>
      </c>
      <c r="G16" s="44">
        <v>10.1</v>
      </c>
      <c r="H16" s="44">
        <v>8.6</v>
      </c>
      <c r="I16" s="44">
        <v>10.7</v>
      </c>
      <c r="J16" s="44">
        <v>14.3</v>
      </c>
      <c r="K16" s="44">
        <v>11.7</v>
      </c>
      <c r="L16" s="44">
        <v>12.2</v>
      </c>
      <c r="M16" s="44">
        <v>11.2</v>
      </c>
      <c r="N16" s="44">
        <v>13.5</v>
      </c>
      <c r="O16" s="44">
        <v>13.2</v>
      </c>
    </row>
    <row r="17" spans="1:15" x14ac:dyDescent="0.3">
      <c r="A17" s="3">
        <v>128</v>
      </c>
      <c r="B17" s="4" t="s">
        <v>15</v>
      </c>
      <c r="C17" s="44">
        <v>10.9</v>
      </c>
      <c r="D17" s="44">
        <v>11</v>
      </c>
      <c r="E17" s="44">
        <v>12.4</v>
      </c>
      <c r="F17" s="44">
        <v>11</v>
      </c>
      <c r="G17" s="44">
        <v>11.6</v>
      </c>
      <c r="H17" s="44">
        <v>12.7</v>
      </c>
      <c r="I17" s="44">
        <v>13.8</v>
      </c>
      <c r="J17" s="44">
        <v>15.1</v>
      </c>
      <c r="K17" s="44">
        <v>16.3</v>
      </c>
      <c r="L17" s="44">
        <v>16.5</v>
      </c>
      <c r="M17" s="44">
        <v>15.6</v>
      </c>
      <c r="N17" s="44">
        <v>15.6</v>
      </c>
      <c r="O17" s="44">
        <v>13.9</v>
      </c>
    </row>
    <row r="18" spans="1:15" x14ac:dyDescent="0.3">
      <c r="A18" s="3">
        <v>135</v>
      </c>
      <c r="B18" s="4" t="s">
        <v>16</v>
      </c>
      <c r="C18" s="44">
        <v>7.6</v>
      </c>
      <c r="D18" s="44">
        <v>8.4</v>
      </c>
      <c r="E18" s="44">
        <v>9.6999999999999993</v>
      </c>
      <c r="F18" s="44">
        <v>8.1</v>
      </c>
      <c r="G18" s="44">
        <v>6.8</v>
      </c>
      <c r="H18" s="44">
        <v>10.1</v>
      </c>
      <c r="I18" s="44">
        <v>7.9</v>
      </c>
      <c r="J18" s="44">
        <v>9.4</v>
      </c>
      <c r="K18" s="44">
        <v>10</v>
      </c>
      <c r="L18" s="44">
        <v>12</v>
      </c>
      <c r="M18" s="44">
        <v>11.5</v>
      </c>
      <c r="N18" s="44">
        <v>9.9</v>
      </c>
      <c r="O18" s="44">
        <v>10.1</v>
      </c>
    </row>
    <row r="19" spans="1:15" x14ac:dyDescent="0.3">
      <c r="A19" s="3">
        <v>136</v>
      </c>
      <c r="B19" s="4" t="s">
        <v>17</v>
      </c>
      <c r="C19" s="44">
        <v>6.7</v>
      </c>
      <c r="D19" s="44">
        <v>7.2</v>
      </c>
      <c r="E19" s="44">
        <v>7.7</v>
      </c>
      <c r="F19" s="44">
        <v>8.9</v>
      </c>
      <c r="G19" s="44">
        <v>8.1999999999999993</v>
      </c>
      <c r="H19" s="44">
        <v>8.1</v>
      </c>
      <c r="I19" s="44">
        <v>7.9</v>
      </c>
      <c r="J19" s="44">
        <v>7.1</v>
      </c>
      <c r="K19" s="44">
        <v>8.4</v>
      </c>
      <c r="L19" s="44">
        <v>9</v>
      </c>
      <c r="M19" s="44">
        <v>9.4</v>
      </c>
      <c r="N19" s="44">
        <v>9.3000000000000007</v>
      </c>
      <c r="O19" s="44">
        <v>11.4</v>
      </c>
    </row>
    <row r="20" spans="1:15" x14ac:dyDescent="0.3">
      <c r="A20" s="3">
        <v>137</v>
      </c>
      <c r="B20" s="4" t="s">
        <v>18</v>
      </c>
      <c r="C20" s="44">
        <v>7.4</v>
      </c>
      <c r="D20" s="44">
        <v>6</v>
      </c>
      <c r="E20" s="44">
        <v>6.5</v>
      </c>
      <c r="F20" s="44">
        <v>7.6</v>
      </c>
      <c r="G20" s="44">
        <v>8.1999999999999993</v>
      </c>
      <c r="H20" s="44">
        <v>6.4</v>
      </c>
      <c r="I20" s="44">
        <v>8.5</v>
      </c>
      <c r="J20" s="44">
        <v>7.1</v>
      </c>
      <c r="K20" s="44">
        <v>7.5</v>
      </c>
      <c r="L20" s="44">
        <v>6.8</v>
      </c>
      <c r="M20" s="44">
        <v>8.1999999999999993</v>
      </c>
      <c r="N20" s="44">
        <v>7.8</v>
      </c>
      <c r="O20" s="44">
        <v>9.1999999999999993</v>
      </c>
    </row>
    <row r="21" spans="1:15" x14ac:dyDescent="0.3">
      <c r="A21" s="3">
        <v>138</v>
      </c>
      <c r="B21" s="4" t="s">
        <v>19</v>
      </c>
      <c r="C21" s="44">
        <v>7.6</v>
      </c>
      <c r="D21" s="44">
        <v>9.3000000000000007</v>
      </c>
      <c r="E21" s="44">
        <v>10.8</v>
      </c>
      <c r="F21" s="44">
        <v>9.6</v>
      </c>
      <c r="G21" s="44">
        <v>9.3000000000000007</v>
      </c>
      <c r="H21" s="44">
        <v>9.6999999999999993</v>
      </c>
      <c r="I21" s="44">
        <v>10.199999999999999</v>
      </c>
      <c r="J21" s="44">
        <v>9</v>
      </c>
      <c r="K21" s="44">
        <v>9.9</v>
      </c>
      <c r="L21" s="44">
        <v>9.4</v>
      </c>
      <c r="M21" s="44">
        <v>8.6</v>
      </c>
      <c r="N21" s="44">
        <v>11.3</v>
      </c>
      <c r="O21" s="44">
        <v>10.4</v>
      </c>
    </row>
    <row r="22" spans="1:15" x14ac:dyDescent="0.3">
      <c r="A22" s="3">
        <v>211</v>
      </c>
      <c r="B22" s="4" t="s">
        <v>20</v>
      </c>
      <c r="C22" s="44">
        <v>6.5</v>
      </c>
      <c r="D22" s="44">
        <v>6.3</v>
      </c>
      <c r="E22" s="44">
        <v>7.1</v>
      </c>
      <c r="F22" s="44">
        <v>7.5</v>
      </c>
      <c r="G22" s="44">
        <v>7.2</v>
      </c>
      <c r="H22" s="44">
        <v>7</v>
      </c>
      <c r="I22" s="44">
        <v>7.7</v>
      </c>
      <c r="J22" s="44">
        <v>7.9</v>
      </c>
      <c r="K22" s="44">
        <v>8.8000000000000007</v>
      </c>
      <c r="L22" s="44">
        <v>8.1999999999999993</v>
      </c>
      <c r="M22" s="44">
        <v>8.4</v>
      </c>
      <c r="N22" s="44">
        <v>9</v>
      </c>
      <c r="O22" s="44">
        <v>8.3000000000000007</v>
      </c>
    </row>
    <row r="23" spans="1:15" x14ac:dyDescent="0.3">
      <c r="A23" s="3">
        <v>213</v>
      </c>
      <c r="B23" s="4" t="s">
        <v>21</v>
      </c>
      <c r="C23" s="44">
        <v>6.2</v>
      </c>
      <c r="D23" s="44">
        <v>6.8</v>
      </c>
      <c r="E23" s="44">
        <v>6.8</v>
      </c>
      <c r="F23" s="44">
        <v>6.3</v>
      </c>
      <c r="G23" s="44">
        <v>5.9</v>
      </c>
      <c r="H23" s="44">
        <v>6</v>
      </c>
      <c r="I23" s="44">
        <v>6.1</v>
      </c>
      <c r="J23" s="44">
        <v>7.4</v>
      </c>
      <c r="K23" s="44">
        <v>7.6</v>
      </c>
      <c r="L23" s="44">
        <v>7</v>
      </c>
      <c r="M23" s="44">
        <v>8.3000000000000007</v>
      </c>
      <c r="N23" s="44">
        <v>8.4</v>
      </c>
      <c r="O23" s="44">
        <v>8.4</v>
      </c>
    </row>
    <row r="24" spans="1:15" x14ac:dyDescent="0.3">
      <c r="A24" s="3">
        <v>214</v>
      </c>
      <c r="B24" s="4" t="s">
        <v>22</v>
      </c>
      <c r="C24" s="44">
        <v>6.6</v>
      </c>
      <c r="D24" s="44">
        <v>7.9</v>
      </c>
      <c r="E24" s="44">
        <v>8</v>
      </c>
      <c r="F24" s="44">
        <v>7.3</v>
      </c>
      <c r="G24" s="44">
        <v>8.4</v>
      </c>
      <c r="H24" s="44">
        <v>8.4</v>
      </c>
      <c r="I24" s="44">
        <v>8.1999999999999993</v>
      </c>
      <c r="J24" s="44">
        <v>8.6999999999999993</v>
      </c>
      <c r="K24" s="44">
        <v>8.6999999999999993</v>
      </c>
      <c r="L24" s="44">
        <v>9.8000000000000007</v>
      </c>
      <c r="M24" s="44">
        <v>10.7</v>
      </c>
      <c r="N24" s="44">
        <v>9.9</v>
      </c>
      <c r="O24" s="44">
        <v>9.8000000000000007</v>
      </c>
    </row>
    <row r="25" spans="1:15" x14ac:dyDescent="0.3">
      <c r="A25" s="3">
        <v>215</v>
      </c>
      <c r="B25" s="4" t="s">
        <v>23</v>
      </c>
      <c r="C25" s="44">
        <v>6.7</v>
      </c>
      <c r="D25" s="44">
        <v>6.3</v>
      </c>
      <c r="E25" s="44">
        <v>5.8</v>
      </c>
      <c r="F25" s="44">
        <v>7.4</v>
      </c>
      <c r="G25" s="44">
        <v>6.6</v>
      </c>
      <c r="H25" s="44">
        <v>5.7</v>
      </c>
      <c r="I25" s="44">
        <v>5.9</v>
      </c>
      <c r="J25" s="44">
        <v>7.1</v>
      </c>
      <c r="K25" s="44">
        <v>7.5</v>
      </c>
      <c r="L25" s="44">
        <v>8.8000000000000007</v>
      </c>
      <c r="M25" s="44">
        <v>8.6</v>
      </c>
      <c r="N25" s="44">
        <v>9.1</v>
      </c>
      <c r="O25" s="44">
        <v>9.4</v>
      </c>
    </row>
    <row r="26" spans="1:15" x14ac:dyDescent="0.3">
      <c r="A26" s="3">
        <v>216</v>
      </c>
      <c r="B26" s="4" t="s">
        <v>24</v>
      </c>
      <c r="C26" s="44">
        <v>6.1</v>
      </c>
      <c r="D26" s="44">
        <v>6.5</v>
      </c>
      <c r="E26" s="44">
        <v>7.9</v>
      </c>
      <c r="F26" s="44">
        <v>7.8</v>
      </c>
      <c r="G26" s="44">
        <v>8</v>
      </c>
      <c r="H26" s="44">
        <v>7.1</v>
      </c>
      <c r="I26" s="44">
        <v>7</v>
      </c>
      <c r="J26" s="44">
        <v>7.2</v>
      </c>
      <c r="K26" s="44">
        <v>8.6999999999999993</v>
      </c>
      <c r="L26" s="44">
        <v>9.4</v>
      </c>
      <c r="M26" s="44">
        <v>9.1999999999999993</v>
      </c>
      <c r="N26" s="44">
        <v>9.6</v>
      </c>
      <c r="O26" s="44">
        <v>9.6</v>
      </c>
    </row>
    <row r="27" spans="1:15" x14ac:dyDescent="0.3">
      <c r="A27" s="3">
        <v>217</v>
      </c>
      <c r="B27" s="4" t="s">
        <v>25</v>
      </c>
      <c r="C27" s="44">
        <v>4.7</v>
      </c>
      <c r="D27" s="44">
        <v>4.8</v>
      </c>
      <c r="E27" s="44">
        <v>4.7</v>
      </c>
      <c r="F27" s="44">
        <v>5.6</v>
      </c>
      <c r="G27" s="44">
        <v>3.9</v>
      </c>
      <c r="H27" s="44">
        <v>3.9</v>
      </c>
      <c r="I27" s="44">
        <v>4.9000000000000004</v>
      </c>
      <c r="J27" s="44">
        <v>6.2</v>
      </c>
      <c r="K27" s="44">
        <v>5.8</v>
      </c>
      <c r="L27" s="44">
        <v>6.8</v>
      </c>
      <c r="M27" s="44">
        <v>7.7</v>
      </c>
      <c r="N27" s="44">
        <v>7.5</v>
      </c>
      <c r="O27" s="44">
        <v>7</v>
      </c>
    </row>
    <row r="28" spans="1:15" x14ac:dyDescent="0.3">
      <c r="A28" s="3">
        <v>219</v>
      </c>
      <c r="B28" s="4" t="s">
        <v>26</v>
      </c>
      <c r="C28" s="44">
        <v>4.7</v>
      </c>
      <c r="D28" s="44">
        <v>5.3</v>
      </c>
      <c r="E28" s="44">
        <v>5.4</v>
      </c>
      <c r="F28" s="44">
        <v>6.4</v>
      </c>
      <c r="G28" s="44">
        <v>5.7</v>
      </c>
      <c r="H28" s="44">
        <v>6</v>
      </c>
      <c r="I28" s="44">
        <v>6.3</v>
      </c>
      <c r="J28" s="44">
        <v>6.8</v>
      </c>
      <c r="K28" s="44">
        <v>7</v>
      </c>
      <c r="L28" s="44">
        <v>7.1</v>
      </c>
      <c r="M28" s="44">
        <v>7.2</v>
      </c>
      <c r="N28" s="44">
        <v>7.9</v>
      </c>
      <c r="O28" s="44">
        <v>8.1999999999999993</v>
      </c>
    </row>
    <row r="29" spans="1:15" x14ac:dyDescent="0.3">
      <c r="A29" s="3">
        <v>220</v>
      </c>
      <c r="B29" s="4" t="s">
        <v>27</v>
      </c>
      <c r="C29" s="44">
        <v>5.7</v>
      </c>
      <c r="D29" s="44">
        <v>5.7</v>
      </c>
      <c r="E29" s="44">
        <v>6.4</v>
      </c>
      <c r="F29" s="44">
        <v>7.4</v>
      </c>
      <c r="G29" s="44">
        <v>6.8</v>
      </c>
      <c r="H29" s="44">
        <v>6.6</v>
      </c>
      <c r="I29" s="44">
        <v>6.9</v>
      </c>
      <c r="J29" s="44">
        <v>7.2</v>
      </c>
      <c r="K29" s="44">
        <v>7.8</v>
      </c>
      <c r="L29" s="44">
        <v>8.4</v>
      </c>
      <c r="M29" s="44">
        <v>8.4</v>
      </c>
      <c r="N29" s="44">
        <v>8.6</v>
      </c>
      <c r="O29" s="44">
        <v>9</v>
      </c>
    </row>
    <row r="30" spans="1:15" x14ac:dyDescent="0.3">
      <c r="A30" s="3">
        <v>221</v>
      </c>
      <c r="B30" s="4" t="s">
        <v>28</v>
      </c>
      <c r="C30" s="44">
        <v>7.7</v>
      </c>
      <c r="D30" s="44">
        <v>8</v>
      </c>
      <c r="E30" s="44">
        <v>7.9</v>
      </c>
      <c r="F30" s="44">
        <v>8.4</v>
      </c>
      <c r="G30" s="44">
        <v>8.1999999999999993</v>
      </c>
      <c r="H30" s="44">
        <v>8.6999999999999993</v>
      </c>
      <c r="I30" s="44">
        <v>10.1</v>
      </c>
      <c r="J30" s="44">
        <v>10.6</v>
      </c>
      <c r="K30" s="44">
        <v>12</v>
      </c>
      <c r="L30" s="44">
        <v>12.2</v>
      </c>
      <c r="M30" s="44">
        <v>12</v>
      </c>
      <c r="N30" s="44">
        <v>12.1</v>
      </c>
      <c r="O30" s="44">
        <v>12.8</v>
      </c>
    </row>
    <row r="31" spans="1:15" x14ac:dyDescent="0.3">
      <c r="A31" s="3">
        <v>226</v>
      </c>
      <c r="B31" s="4" t="s">
        <v>29</v>
      </c>
      <c r="C31" s="44">
        <v>4.9000000000000004</v>
      </c>
      <c r="D31" s="44">
        <v>6.2</v>
      </c>
      <c r="E31" s="44">
        <v>5.9</v>
      </c>
      <c r="F31" s="44">
        <v>5.8</v>
      </c>
      <c r="G31" s="44">
        <v>5.7</v>
      </c>
      <c r="H31" s="44">
        <v>6.5</v>
      </c>
      <c r="I31" s="44">
        <v>8</v>
      </c>
      <c r="J31" s="44">
        <v>8.1</v>
      </c>
      <c r="K31" s="44">
        <v>7.6</v>
      </c>
      <c r="L31" s="44">
        <v>7.8</v>
      </c>
      <c r="M31" s="44">
        <v>8.1999999999999993</v>
      </c>
      <c r="N31" s="44">
        <v>7.8</v>
      </c>
      <c r="O31" s="44">
        <v>7.8</v>
      </c>
    </row>
    <row r="32" spans="1:15" x14ac:dyDescent="0.3">
      <c r="A32" s="3">
        <v>227</v>
      </c>
      <c r="B32" s="4" t="s">
        <v>30</v>
      </c>
      <c r="C32" s="44">
        <v>4</v>
      </c>
      <c r="D32" s="44">
        <v>3.6</v>
      </c>
      <c r="E32" s="44">
        <v>4.9000000000000004</v>
      </c>
      <c r="F32" s="44">
        <v>4.9000000000000004</v>
      </c>
      <c r="G32" s="44">
        <v>5.6</v>
      </c>
      <c r="H32" s="44">
        <v>5.7</v>
      </c>
      <c r="I32" s="44">
        <v>5.6</v>
      </c>
      <c r="J32" s="44">
        <v>6.2</v>
      </c>
      <c r="K32" s="44">
        <v>6</v>
      </c>
      <c r="L32" s="44">
        <v>7</v>
      </c>
      <c r="M32" s="44">
        <v>7.8</v>
      </c>
      <c r="N32" s="44">
        <v>8.5</v>
      </c>
      <c r="O32" s="44">
        <v>7.8</v>
      </c>
    </row>
    <row r="33" spans="1:15" x14ac:dyDescent="0.3">
      <c r="A33" s="3">
        <v>228</v>
      </c>
      <c r="B33" s="4" t="s">
        <v>31</v>
      </c>
      <c r="C33" s="44">
        <v>5.0999999999999996</v>
      </c>
      <c r="D33" s="44">
        <v>4.2</v>
      </c>
      <c r="E33" s="44">
        <v>5.3</v>
      </c>
      <c r="F33" s="44">
        <v>7.1</v>
      </c>
      <c r="G33" s="44">
        <v>6.8</v>
      </c>
      <c r="H33" s="44">
        <v>6.2</v>
      </c>
      <c r="I33" s="44">
        <v>6.8</v>
      </c>
      <c r="J33" s="44">
        <v>6.6</v>
      </c>
      <c r="K33" s="44">
        <v>7.1</v>
      </c>
      <c r="L33" s="44">
        <v>7.7</v>
      </c>
      <c r="M33" s="44">
        <v>8.4</v>
      </c>
      <c r="N33" s="44">
        <v>8.5</v>
      </c>
      <c r="O33" s="44">
        <v>8.5</v>
      </c>
    </row>
    <row r="34" spans="1:15" x14ac:dyDescent="0.3">
      <c r="A34" s="3">
        <v>229</v>
      </c>
      <c r="B34" s="4" t="s">
        <v>32</v>
      </c>
      <c r="C34" s="44">
        <v>6.9</v>
      </c>
      <c r="D34" s="44">
        <v>7.8</v>
      </c>
      <c r="E34" s="44">
        <v>6.4</v>
      </c>
      <c r="F34" s="44">
        <v>6.8</v>
      </c>
      <c r="G34" s="44">
        <v>5.9</v>
      </c>
      <c r="H34" s="44">
        <v>5.6</v>
      </c>
      <c r="I34" s="44">
        <v>7.6</v>
      </c>
      <c r="J34" s="44">
        <v>7.2</v>
      </c>
      <c r="K34" s="44">
        <v>7.4</v>
      </c>
      <c r="L34" s="44">
        <v>8</v>
      </c>
      <c r="M34" s="44">
        <v>8.3000000000000007</v>
      </c>
      <c r="N34" s="44">
        <v>8.1999999999999993</v>
      </c>
      <c r="O34" s="44">
        <v>8.6</v>
      </c>
    </row>
    <row r="35" spans="1:15" x14ac:dyDescent="0.3">
      <c r="A35" s="3">
        <v>230</v>
      </c>
      <c r="B35" s="4" t="s">
        <v>33</v>
      </c>
      <c r="C35" s="44">
        <v>5.9</v>
      </c>
      <c r="D35" s="44">
        <v>6.9</v>
      </c>
      <c r="E35" s="44">
        <v>7.8</v>
      </c>
      <c r="F35" s="44">
        <v>8.4</v>
      </c>
      <c r="G35" s="44">
        <v>6.9</v>
      </c>
      <c r="H35" s="44">
        <v>7.1</v>
      </c>
      <c r="I35" s="44">
        <v>8.1</v>
      </c>
      <c r="J35" s="44">
        <v>8.4</v>
      </c>
      <c r="K35" s="44">
        <v>8.9</v>
      </c>
      <c r="L35" s="44">
        <v>10.3</v>
      </c>
      <c r="M35" s="44">
        <v>9.9</v>
      </c>
      <c r="N35" s="44">
        <v>9.8000000000000007</v>
      </c>
      <c r="O35" s="44">
        <v>10.8</v>
      </c>
    </row>
    <row r="36" spans="1:15" x14ac:dyDescent="0.3">
      <c r="A36" s="3">
        <v>231</v>
      </c>
      <c r="B36" s="4" t="s">
        <v>34</v>
      </c>
      <c r="C36" s="44">
        <v>6.9</v>
      </c>
      <c r="D36" s="44">
        <v>7.8</v>
      </c>
      <c r="E36" s="44">
        <v>7.9</v>
      </c>
      <c r="F36" s="44">
        <v>9.1</v>
      </c>
      <c r="G36" s="44">
        <v>7.7</v>
      </c>
      <c r="H36" s="44">
        <v>8.1999999999999993</v>
      </c>
      <c r="I36" s="44">
        <v>8.6</v>
      </c>
      <c r="J36" s="44">
        <v>9.3000000000000007</v>
      </c>
      <c r="K36" s="44">
        <v>10</v>
      </c>
      <c r="L36" s="44">
        <v>11.6</v>
      </c>
      <c r="M36" s="44">
        <v>12.6</v>
      </c>
      <c r="N36" s="44">
        <v>12.8</v>
      </c>
      <c r="O36" s="44">
        <v>12.9</v>
      </c>
    </row>
    <row r="37" spans="1:15" x14ac:dyDescent="0.3">
      <c r="A37" s="3">
        <v>233</v>
      </c>
      <c r="B37" s="4" t="s">
        <v>35</v>
      </c>
      <c r="C37" s="44">
        <v>5</v>
      </c>
      <c r="D37" s="44">
        <v>5.9</v>
      </c>
      <c r="E37" s="44">
        <v>6</v>
      </c>
      <c r="F37" s="44">
        <v>6.2</v>
      </c>
      <c r="G37" s="44">
        <v>6.5</v>
      </c>
      <c r="H37" s="44">
        <v>6.1</v>
      </c>
      <c r="I37" s="44">
        <v>5.8</v>
      </c>
      <c r="J37" s="44">
        <v>5.6</v>
      </c>
      <c r="K37" s="44">
        <v>6.8</v>
      </c>
      <c r="L37" s="44">
        <v>7</v>
      </c>
      <c r="M37" s="44">
        <v>6.6</v>
      </c>
      <c r="N37" s="44">
        <v>7</v>
      </c>
      <c r="O37" s="44">
        <v>7.2</v>
      </c>
    </row>
    <row r="38" spans="1:15" x14ac:dyDescent="0.3">
      <c r="A38" s="3">
        <v>234</v>
      </c>
      <c r="B38" s="4" t="s">
        <v>36</v>
      </c>
      <c r="C38" s="44">
        <v>6.7</v>
      </c>
      <c r="D38" s="44">
        <v>7.8</v>
      </c>
      <c r="E38" s="44">
        <v>6.8</v>
      </c>
      <c r="F38" s="44">
        <v>6.5</v>
      </c>
      <c r="G38" s="44">
        <v>5.6</v>
      </c>
      <c r="H38" s="44">
        <v>6</v>
      </c>
      <c r="I38" s="44">
        <v>5.0999999999999996</v>
      </c>
      <c r="J38" s="44">
        <v>3.5</v>
      </c>
      <c r="K38" s="44">
        <v>5.2</v>
      </c>
      <c r="L38" s="44">
        <v>6.9</v>
      </c>
      <c r="M38" s="44">
        <v>6.8</v>
      </c>
      <c r="N38" s="44">
        <v>7.8</v>
      </c>
      <c r="O38" s="44">
        <v>7.4</v>
      </c>
    </row>
    <row r="39" spans="1:15" x14ac:dyDescent="0.3">
      <c r="A39" s="3">
        <v>235</v>
      </c>
      <c r="B39" s="4" t="s">
        <v>37</v>
      </c>
      <c r="C39" s="44">
        <v>6.6</v>
      </c>
      <c r="D39" s="44">
        <v>6.9</v>
      </c>
      <c r="E39" s="44">
        <v>7.5</v>
      </c>
      <c r="F39" s="44">
        <v>8</v>
      </c>
      <c r="G39" s="44">
        <v>7.4</v>
      </c>
      <c r="H39" s="44">
        <v>8</v>
      </c>
      <c r="I39" s="44">
        <v>8.4</v>
      </c>
      <c r="J39" s="44">
        <v>9.1</v>
      </c>
      <c r="K39" s="44">
        <v>10.7</v>
      </c>
      <c r="L39" s="44">
        <v>10.7</v>
      </c>
      <c r="M39" s="44">
        <v>11</v>
      </c>
      <c r="N39" s="44">
        <v>11.1</v>
      </c>
      <c r="O39" s="44">
        <v>12</v>
      </c>
    </row>
    <row r="40" spans="1:15" x14ac:dyDescent="0.3">
      <c r="A40" s="3">
        <v>236</v>
      </c>
      <c r="B40" s="4" t="s">
        <v>38</v>
      </c>
      <c r="C40" s="44">
        <v>5.8</v>
      </c>
      <c r="D40" s="44">
        <v>6.6</v>
      </c>
      <c r="E40" s="44">
        <v>6.4</v>
      </c>
      <c r="F40" s="44">
        <v>6.4</v>
      </c>
      <c r="G40" s="44">
        <v>6.3</v>
      </c>
      <c r="H40" s="44">
        <v>7.6</v>
      </c>
      <c r="I40" s="44">
        <v>7.1</v>
      </c>
      <c r="J40" s="44">
        <v>8.6</v>
      </c>
      <c r="K40" s="44">
        <v>9.1</v>
      </c>
      <c r="L40" s="44">
        <v>9.6999999999999993</v>
      </c>
      <c r="M40" s="44">
        <v>9.5</v>
      </c>
      <c r="N40" s="44">
        <v>9.5</v>
      </c>
      <c r="O40" s="44">
        <v>10.199999999999999</v>
      </c>
    </row>
    <row r="41" spans="1:15" x14ac:dyDescent="0.3">
      <c r="A41" s="3">
        <v>237</v>
      </c>
      <c r="B41" s="4" t="s">
        <v>39</v>
      </c>
      <c r="C41" s="44">
        <v>5.6</v>
      </c>
      <c r="D41" s="44">
        <v>7.1</v>
      </c>
      <c r="E41" s="44">
        <v>7.3</v>
      </c>
      <c r="F41" s="44">
        <v>7.8</v>
      </c>
      <c r="G41" s="44">
        <v>7.8</v>
      </c>
      <c r="H41" s="44">
        <v>7.8</v>
      </c>
      <c r="I41" s="44">
        <v>8.3000000000000007</v>
      </c>
      <c r="J41" s="44">
        <v>8.9</v>
      </c>
      <c r="K41" s="44">
        <v>10.4</v>
      </c>
      <c r="L41" s="44">
        <v>10.5</v>
      </c>
      <c r="M41" s="44">
        <v>10.6</v>
      </c>
      <c r="N41" s="44">
        <v>11.6</v>
      </c>
      <c r="O41" s="44">
        <v>11.9</v>
      </c>
    </row>
    <row r="42" spans="1:15" x14ac:dyDescent="0.3">
      <c r="A42" s="3">
        <v>238</v>
      </c>
      <c r="B42" s="4" t="s">
        <v>40</v>
      </c>
      <c r="C42" s="44">
        <v>6</v>
      </c>
      <c r="D42" s="44">
        <v>5.5</v>
      </c>
      <c r="E42" s="44">
        <v>6.5</v>
      </c>
      <c r="F42" s="44">
        <v>6.9</v>
      </c>
      <c r="G42" s="44">
        <v>7.4</v>
      </c>
      <c r="H42" s="44">
        <v>6.7</v>
      </c>
      <c r="I42" s="44">
        <v>6.9</v>
      </c>
      <c r="J42" s="44">
        <v>7.4</v>
      </c>
      <c r="K42" s="44">
        <v>9.6999999999999993</v>
      </c>
      <c r="L42" s="44">
        <v>8.1999999999999993</v>
      </c>
      <c r="M42" s="44">
        <v>9.9</v>
      </c>
      <c r="N42" s="44">
        <v>11.3</v>
      </c>
      <c r="O42" s="44">
        <v>10.8</v>
      </c>
    </row>
    <row r="43" spans="1:15" x14ac:dyDescent="0.3">
      <c r="A43" s="3">
        <v>239</v>
      </c>
      <c r="B43" s="4" t="s">
        <v>41</v>
      </c>
      <c r="C43" s="44">
        <v>12.5</v>
      </c>
      <c r="D43" s="44">
        <v>12.4</v>
      </c>
      <c r="E43" s="44">
        <v>15.7</v>
      </c>
      <c r="F43" s="44">
        <v>13.7</v>
      </c>
      <c r="G43" s="44">
        <v>11.1</v>
      </c>
      <c r="H43" s="44">
        <v>8.4</v>
      </c>
      <c r="I43" s="44">
        <v>11.1</v>
      </c>
      <c r="J43" s="44">
        <v>14.4</v>
      </c>
      <c r="K43" s="44">
        <v>10.7</v>
      </c>
      <c r="L43" s="44">
        <v>14.1</v>
      </c>
      <c r="M43" s="44">
        <v>13.6</v>
      </c>
      <c r="N43" s="44">
        <v>16.8</v>
      </c>
      <c r="O43" s="44">
        <v>18.3</v>
      </c>
    </row>
    <row r="44" spans="1:15" x14ac:dyDescent="0.3">
      <c r="A44" s="3">
        <v>301</v>
      </c>
      <c r="B44" s="5" t="s">
        <v>42</v>
      </c>
      <c r="C44" s="44">
        <v>15.3</v>
      </c>
      <c r="D44" s="44">
        <v>16.3</v>
      </c>
      <c r="E44" s="44">
        <v>16.7</v>
      </c>
      <c r="F44" s="44">
        <v>17.8</v>
      </c>
      <c r="G44" s="44">
        <v>16</v>
      </c>
      <c r="H44" s="44">
        <v>16.100000000000001</v>
      </c>
      <c r="I44" s="44">
        <v>16.7</v>
      </c>
      <c r="J44" s="44">
        <v>17.100000000000001</v>
      </c>
      <c r="K44" s="44">
        <v>18</v>
      </c>
      <c r="L44" s="44">
        <v>18.399999999999999</v>
      </c>
      <c r="M44" s="44">
        <v>18.399999999999999</v>
      </c>
      <c r="N44" s="44">
        <v>18.399999999999999</v>
      </c>
      <c r="O44" s="44">
        <v>18.2</v>
      </c>
    </row>
    <row r="45" spans="1:15" x14ac:dyDescent="0.3">
      <c r="A45" s="3">
        <v>402</v>
      </c>
      <c r="B45" s="4" t="s">
        <v>43</v>
      </c>
      <c r="C45" s="44">
        <v>10.6</v>
      </c>
      <c r="D45" s="44">
        <v>13.6</v>
      </c>
      <c r="E45" s="44">
        <v>12.5</v>
      </c>
      <c r="F45" s="44">
        <v>13.1</v>
      </c>
      <c r="G45" s="44">
        <v>11.8</v>
      </c>
      <c r="H45" s="44">
        <v>12</v>
      </c>
      <c r="I45" s="44">
        <v>13.9</v>
      </c>
      <c r="J45" s="44">
        <v>14.2</v>
      </c>
      <c r="K45" s="44">
        <v>16.5</v>
      </c>
      <c r="L45" s="44">
        <v>17.399999999999999</v>
      </c>
      <c r="M45" s="44">
        <v>16.899999999999999</v>
      </c>
      <c r="N45" s="44">
        <v>16.899999999999999</v>
      </c>
      <c r="O45" s="44">
        <v>18.600000000000001</v>
      </c>
    </row>
    <row r="46" spans="1:15" x14ac:dyDescent="0.3">
      <c r="A46" s="3">
        <v>403</v>
      </c>
      <c r="B46" s="4" t="s">
        <v>44</v>
      </c>
      <c r="C46" s="44">
        <v>7.6</v>
      </c>
      <c r="D46" s="44">
        <v>7.6</v>
      </c>
      <c r="E46" s="44">
        <v>8.6999999999999993</v>
      </c>
      <c r="F46" s="44">
        <v>9.5</v>
      </c>
      <c r="G46" s="44">
        <v>9.5</v>
      </c>
      <c r="H46" s="44">
        <v>9.6999999999999993</v>
      </c>
      <c r="I46" s="44">
        <v>9.4</v>
      </c>
      <c r="J46" s="44">
        <v>11.6</v>
      </c>
      <c r="K46" s="44">
        <v>12</v>
      </c>
      <c r="L46" s="44">
        <v>12.6</v>
      </c>
      <c r="M46" s="44">
        <v>13.1</v>
      </c>
      <c r="N46" s="44">
        <v>13.4</v>
      </c>
      <c r="O46" s="44">
        <v>13.8</v>
      </c>
    </row>
    <row r="47" spans="1:15" x14ac:dyDescent="0.3">
      <c r="A47" s="3">
        <v>412</v>
      </c>
      <c r="B47" s="4" t="s">
        <v>45</v>
      </c>
      <c r="C47" s="44">
        <v>7.9</v>
      </c>
      <c r="D47" s="44">
        <v>9</v>
      </c>
      <c r="E47" s="44">
        <v>7.9</v>
      </c>
      <c r="F47" s="44">
        <v>7.8</v>
      </c>
      <c r="G47" s="44">
        <v>8</v>
      </c>
      <c r="H47" s="44">
        <v>8.8000000000000007</v>
      </c>
      <c r="I47" s="44">
        <v>9</v>
      </c>
      <c r="J47" s="44">
        <v>10.3</v>
      </c>
      <c r="K47" s="44">
        <v>10.8</v>
      </c>
      <c r="L47" s="44">
        <v>11.2</v>
      </c>
      <c r="M47" s="44">
        <v>11</v>
      </c>
      <c r="N47" s="44">
        <v>11.4</v>
      </c>
      <c r="O47" s="44">
        <v>12.3</v>
      </c>
    </row>
    <row r="48" spans="1:15" x14ac:dyDescent="0.3">
      <c r="A48" s="3">
        <v>415</v>
      </c>
      <c r="B48" s="4" t="s">
        <v>46</v>
      </c>
      <c r="C48" s="44">
        <v>8.6999999999999993</v>
      </c>
      <c r="D48" s="44">
        <v>9.1</v>
      </c>
      <c r="E48" s="44">
        <v>8.8000000000000007</v>
      </c>
      <c r="F48" s="44">
        <v>10</v>
      </c>
      <c r="G48" s="44">
        <v>8.6</v>
      </c>
      <c r="H48" s="44">
        <v>9.1</v>
      </c>
      <c r="I48" s="44">
        <v>13.2</v>
      </c>
      <c r="J48" s="44">
        <v>12.5</v>
      </c>
      <c r="K48" s="44">
        <v>15.7</v>
      </c>
      <c r="L48" s="44">
        <v>14.5</v>
      </c>
      <c r="M48" s="44">
        <v>16.2</v>
      </c>
      <c r="N48" s="44">
        <v>15.2</v>
      </c>
      <c r="O48" s="44">
        <v>15</v>
      </c>
    </row>
    <row r="49" spans="1:15" x14ac:dyDescent="0.3">
      <c r="A49" s="3">
        <v>417</v>
      </c>
      <c r="B49" s="4" t="s">
        <v>47</v>
      </c>
      <c r="C49" s="44">
        <v>8.9</v>
      </c>
      <c r="D49" s="44">
        <v>10.7</v>
      </c>
      <c r="E49" s="44">
        <v>10.4</v>
      </c>
      <c r="F49" s="44">
        <v>10.8</v>
      </c>
      <c r="G49" s="44">
        <v>9.4</v>
      </c>
      <c r="H49" s="44">
        <v>10.5</v>
      </c>
      <c r="I49" s="44">
        <v>11.6</v>
      </c>
      <c r="J49" s="44">
        <v>12.8</v>
      </c>
      <c r="K49" s="44">
        <v>13.8</v>
      </c>
      <c r="L49" s="44">
        <v>13.5</v>
      </c>
      <c r="M49" s="44">
        <v>13.5</v>
      </c>
      <c r="N49" s="44">
        <v>14.6</v>
      </c>
      <c r="O49" s="44">
        <v>13.9</v>
      </c>
    </row>
    <row r="50" spans="1:15" x14ac:dyDescent="0.3">
      <c r="A50" s="3">
        <v>418</v>
      </c>
      <c r="B50" s="4" t="s">
        <v>48</v>
      </c>
      <c r="C50" s="44">
        <v>11.8</v>
      </c>
      <c r="D50" s="44">
        <v>11.5</v>
      </c>
      <c r="E50" s="44">
        <v>14.1</v>
      </c>
      <c r="F50" s="44">
        <v>14.1</v>
      </c>
      <c r="G50" s="44">
        <v>11.2</v>
      </c>
      <c r="H50" s="44">
        <v>13.6</v>
      </c>
      <c r="I50" s="44">
        <v>12</v>
      </c>
      <c r="J50" s="44">
        <v>11.7</v>
      </c>
      <c r="K50" s="44">
        <v>11</v>
      </c>
      <c r="L50" s="44">
        <v>12</v>
      </c>
      <c r="M50" s="44">
        <v>12.4</v>
      </c>
      <c r="N50" s="44">
        <v>12.5</v>
      </c>
      <c r="O50" s="44">
        <v>15.1</v>
      </c>
    </row>
    <row r="51" spans="1:15" x14ac:dyDescent="0.3">
      <c r="A51" s="3">
        <v>419</v>
      </c>
      <c r="B51" s="4" t="s">
        <v>49</v>
      </c>
      <c r="C51" s="44">
        <v>7.4</v>
      </c>
      <c r="D51" s="44">
        <v>9</v>
      </c>
      <c r="E51" s="44">
        <v>7.5</v>
      </c>
      <c r="F51" s="44">
        <v>8.6999999999999993</v>
      </c>
      <c r="G51" s="44">
        <v>8.6999999999999993</v>
      </c>
      <c r="H51" s="44">
        <v>8.6</v>
      </c>
      <c r="I51" s="44">
        <v>9.1999999999999993</v>
      </c>
      <c r="J51" s="44">
        <v>9.1</v>
      </c>
      <c r="K51" s="44">
        <v>11.3</v>
      </c>
      <c r="L51" s="44">
        <v>12.3</v>
      </c>
      <c r="M51" s="44">
        <v>12.7</v>
      </c>
      <c r="N51" s="44">
        <v>13.2</v>
      </c>
      <c r="O51" s="44">
        <v>13.4</v>
      </c>
    </row>
    <row r="52" spans="1:15" x14ac:dyDescent="0.3">
      <c r="A52" s="3">
        <v>420</v>
      </c>
      <c r="B52" s="4" t="s">
        <v>50</v>
      </c>
      <c r="C52" s="44">
        <v>13.6</v>
      </c>
      <c r="D52" s="44">
        <v>15.1</v>
      </c>
      <c r="E52" s="44">
        <v>13.4</v>
      </c>
      <c r="F52" s="44">
        <v>13.4</v>
      </c>
      <c r="G52" s="44">
        <v>13.4</v>
      </c>
      <c r="H52" s="44">
        <v>12.6</v>
      </c>
      <c r="I52" s="44">
        <v>11.8</v>
      </c>
      <c r="J52" s="44">
        <v>16.100000000000001</v>
      </c>
      <c r="K52" s="44">
        <v>18.600000000000001</v>
      </c>
      <c r="L52" s="44">
        <v>17</v>
      </c>
      <c r="M52" s="44">
        <v>17.399999999999999</v>
      </c>
      <c r="N52" s="44">
        <v>17.3</v>
      </c>
      <c r="O52" s="44">
        <v>18.100000000000001</v>
      </c>
    </row>
    <row r="53" spans="1:15" x14ac:dyDescent="0.3">
      <c r="A53" s="3">
        <v>423</v>
      </c>
      <c r="B53" s="4" t="s">
        <v>51</v>
      </c>
      <c r="C53" s="44">
        <v>12.8</v>
      </c>
      <c r="D53" s="44">
        <v>13.4</v>
      </c>
      <c r="E53" s="44">
        <v>12.3</v>
      </c>
      <c r="F53" s="44">
        <v>14</v>
      </c>
      <c r="G53" s="44">
        <v>13.3</v>
      </c>
      <c r="H53" s="44">
        <v>13.8</v>
      </c>
      <c r="I53" s="44">
        <v>14.2</v>
      </c>
      <c r="J53" s="44">
        <v>12.9</v>
      </c>
      <c r="K53" s="44">
        <v>13.7</v>
      </c>
      <c r="L53" s="44">
        <v>14.7</v>
      </c>
      <c r="M53" s="44">
        <v>16.8</v>
      </c>
      <c r="N53" s="44">
        <v>16.8</v>
      </c>
      <c r="O53" s="44">
        <v>19.8</v>
      </c>
    </row>
    <row r="54" spans="1:15" x14ac:dyDescent="0.3">
      <c r="A54" s="3">
        <v>425</v>
      </c>
      <c r="B54" s="4" t="s">
        <v>52</v>
      </c>
      <c r="C54" s="44">
        <v>11.4</v>
      </c>
      <c r="D54" s="44">
        <v>10.199999999999999</v>
      </c>
      <c r="E54" s="44">
        <v>13.2</v>
      </c>
      <c r="F54" s="44">
        <v>12.7</v>
      </c>
      <c r="G54" s="44">
        <v>13</v>
      </c>
      <c r="H54" s="44">
        <v>12.5</v>
      </c>
      <c r="I54" s="44">
        <v>12.6</v>
      </c>
      <c r="J54" s="44">
        <v>14.3</v>
      </c>
      <c r="K54" s="44">
        <v>14.6</v>
      </c>
      <c r="L54" s="44">
        <v>15.8</v>
      </c>
      <c r="M54" s="44">
        <v>17.5</v>
      </c>
      <c r="N54" s="44">
        <v>16.2</v>
      </c>
      <c r="O54" s="44">
        <v>18.100000000000001</v>
      </c>
    </row>
    <row r="55" spans="1:15" x14ac:dyDescent="0.3">
      <c r="A55" s="3">
        <v>426</v>
      </c>
      <c r="B55" s="4" t="s">
        <v>18</v>
      </c>
      <c r="C55" s="44">
        <v>12</v>
      </c>
      <c r="D55" s="44">
        <v>10</v>
      </c>
      <c r="E55" s="44">
        <v>10.6</v>
      </c>
      <c r="F55" s="44">
        <v>12.7</v>
      </c>
      <c r="G55" s="44">
        <v>9.9</v>
      </c>
      <c r="H55" s="44">
        <v>13.8</v>
      </c>
      <c r="I55" s="44">
        <v>13.7</v>
      </c>
      <c r="J55" s="44">
        <v>9.9</v>
      </c>
      <c r="K55" s="44">
        <v>13.9</v>
      </c>
      <c r="L55" s="44">
        <v>13.2</v>
      </c>
      <c r="M55" s="44">
        <v>14.9</v>
      </c>
      <c r="N55" s="44">
        <v>16.7</v>
      </c>
      <c r="O55" s="44">
        <v>17</v>
      </c>
    </row>
    <row r="56" spans="1:15" x14ac:dyDescent="0.3">
      <c r="A56" s="3">
        <v>427</v>
      </c>
      <c r="B56" s="4" t="s">
        <v>53</v>
      </c>
      <c r="C56" s="44">
        <v>9.1999999999999993</v>
      </c>
      <c r="D56" s="44">
        <v>10</v>
      </c>
      <c r="E56" s="44">
        <v>10</v>
      </c>
      <c r="F56" s="44">
        <v>10.7</v>
      </c>
      <c r="G56" s="44">
        <v>7.3</v>
      </c>
      <c r="H56" s="44">
        <v>9.3000000000000007</v>
      </c>
      <c r="I56" s="44">
        <v>10.1</v>
      </c>
      <c r="J56" s="44">
        <v>11.7</v>
      </c>
      <c r="K56" s="44">
        <v>12.8</v>
      </c>
      <c r="L56" s="44">
        <v>13.2</v>
      </c>
      <c r="M56" s="44">
        <v>13.8</v>
      </c>
      <c r="N56" s="44">
        <v>14.1</v>
      </c>
      <c r="O56" s="44">
        <v>14.6</v>
      </c>
    </row>
    <row r="57" spans="1:15" x14ac:dyDescent="0.3">
      <c r="A57" s="3">
        <v>428</v>
      </c>
      <c r="B57" s="4" t="s">
        <v>54</v>
      </c>
      <c r="C57" s="44">
        <v>11.5</v>
      </c>
      <c r="D57" s="44">
        <v>9.6999999999999993</v>
      </c>
      <c r="E57" s="44">
        <v>10.199999999999999</v>
      </c>
      <c r="F57" s="44">
        <v>9.6999999999999993</v>
      </c>
      <c r="G57" s="44">
        <v>9.8000000000000007</v>
      </c>
      <c r="H57" s="44">
        <v>12.1</v>
      </c>
      <c r="I57" s="44">
        <v>12.7</v>
      </c>
      <c r="J57" s="44">
        <v>15.3</v>
      </c>
      <c r="K57" s="44">
        <v>14.5</v>
      </c>
      <c r="L57" s="44">
        <v>15.4</v>
      </c>
      <c r="M57" s="44">
        <v>15.3</v>
      </c>
      <c r="N57" s="44">
        <v>14.5</v>
      </c>
      <c r="O57" s="44">
        <v>13.7</v>
      </c>
    </row>
    <row r="58" spans="1:15" x14ac:dyDescent="0.3">
      <c r="A58" s="3">
        <v>429</v>
      </c>
      <c r="B58" s="4" t="s">
        <v>55</v>
      </c>
      <c r="C58" s="44">
        <v>6.8</v>
      </c>
      <c r="D58" s="44">
        <v>10.1</v>
      </c>
      <c r="E58" s="44">
        <v>13.4</v>
      </c>
      <c r="F58" s="44">
        <v>10.8</v>
      </c>
      <c r="G58" s="44">
        <v>8.6999999999999993</v>
      </c>
      <c r="H58" s="44">
        <v>9.8000000000000007</v>
      </c>
      <c r="I58" s="44">
        <v>8.9</v>
      </c>
      <c r="J58" s="44">
        <v>10</v>
      </c>
      <c r="K58" s="44">
        <v>14.2</v>
      </c>
      <c r="L58" s="44">
        <v>12.8</v>
      </c>
      <c r="M58" s="44">
        <v>13.2</v>
      </c>
      <c r="N58" s="44">
        <v>15.1</v>
      </c>
      <c r="O58" s="44">
        <v>17.7</v>
      </c>
    </row>
    <row r="59" spans="1:15" x14ac:dyDescent="0.3">
      <c r="A59" s="3">
        <v>430</v>
      </c>
      <c r="B59" s="4" t="s">
        <v>56</v>
      </c>
      <c r="C59" s="44">
        <v>8</v>
      </c>
      <c r="D59" s="44">
        <v>8.5</v>
      </c>
      <c r="E59" s="44">
        <v>8.4</v>
      </c>
      <c r="F59" s="44">
        <v>8.9</v>
      </c>
      <c r="G59" s="44">
        <v>10.9</v>
      </c>
      <c r="H59" s="44">
        <v>11.8</v>
      </c>
      <c r="I59" s="44">
        <v>14.7</v>
      </c>
      <c r="J59" s="44">
        <v>11.4</v>
      </c>
      <c r="K59" s="44">
        <v>17.3</v>
      </c>
      <c r="L59" s="44">
        <v>12.8</v>
      </c>
      <c r="M59" s="44">
        <v>12.2</v>
      </c>
      <c r="N59" s="44">
        <v>16.5</v>
      </c>
      <c r="O59" s="44">
        <v>21.1</v>
      </c>
    </row>
    <row r="60" spans="1:15" x14ac:dyDescent="0.3">
      <c r="A60" s="3">
        <v>432</v>
      </c>
      <c r="B60" s="4" t="s">
        <v>57</v>
      </c>
      <c r="C60" s="44">
        <v>7.8</v>
      </c>
      <c r="D60" s="44">
        <v>9.6</v>
      </c>
      <c r="E60" s="44">
        <v>7.6</v>
      </c>
      <c r="F60" s="44">
        <v>11.4</v>
      </c>
      <c r="G60" s="44">
        <v>10.6</v>
      </c>
      <c r="H60" s="44">
        <v>9.4</v>
      </c>
      <c r="I60" s="44">
        <v>9.4</v>
      </c>
      <c r="J60" s="44">
        <v>11.8</v>
      </c>
      <c r="K60" s="44">
        <v>11.7</v>
      </c>
      <c r="L60" s="44">
        <v>16.899999999999999</v>
      </c>
      <c r="M60" s="44">
        <v>20.8</v>
      </c>
      <c r="N60" s="44">
        <v>21.7</v>
      </c>
      <c r="O60" s="44">
        <v>19.7</v>
      </c>
    </row>
    <row r="61" spans="1:15" x14ac:dyDescent="0.3">
      <c r="A61" s="3">
        <v>434</v>
      </c>
      <c r="B61" s="4" t="s">
        <v>58</v>
      </c>
      <c r="C61" s="44">
        <v>10.199999999999999</v>
      </c>
      <c r="D61" s="44">
        <v>8.6</v>
      </c>
      <c r="E61" s="44">
        <v>10.4</v>
      </c>
      <c r="F61" s="44">
        <v>9.1</v>
      </c>
      <c r="G61" s="44">
        <v>14.2</v>
      </c>
      <c r="H61" s="44">
        <v>10.4</v>
      </c>
      <c r="I61" s="44">
        <v>10.9</v>
      </c>
      <c r="J61" s="44">
        <v>17.3</v>
      </c>
      <c r="K61" s="44">
        <v>16.899999999999999</v>
      </c>
      <c r="L61" s="44">
        <v>25.9</v>
      </c>
      <c r="M61" s="44">
        <v>19.100000000000001</v>
      </c>
      <c r="N61" s="44">
        <v>21.3</v>
      </c>
      <c r="O61" s="44">
        <v>25.8</v>
      </c>
    </row>
    <row r="62" spans="1:15" x14ac:dyDescent="0.3">
      <c r="A62" s="3">
        <v>436</v>
      </c>
      <c r="B62" s="4" t="s">
        <v>59</v>
      </c>
      <c r="C62" s="44">
        <v>13.1</v>
      </c>
      <c r="D62" s="44">
        <v>11.2</v>
      </c>
      <c r="E62" s="44">
        <v>13.6</v>
      </c>
      <c r="F62" s="44">
        <v>12.2</v>
      </c>
      <c r="G62" s="44">
        <v>11.8</v>
      </c>
      <c r="H62" s="44">
        <v>17.899999999999999</v>
      </c>
      <c r="I62" s="44">
        <v>16.399999999999999</v>
      </c>
      <c r="J62" s="44">
        <v>15.3</v>
      </c>
      <c r="K62" s="44">
        <v>13.7</v>
      </c>
      <c r="L62" s="44">
        <v>17.399999999999999</v>
      </c>
      <c r="M62" s="44">
        <v>19.2</v>
      </c>
      <c r="N62" s="44">
        <v>17.899999999999999</v>
      </c>
      <c r="O62" s="44">
        <v>21.7</v>
      </c>
    </row>
    <row r="63" spans="1:15" x14ac:dyDescent="0.3">
      <c r="A63" s="3">
        <v>437</v>
      </c>
      <c r="B63" s="4" t="s">
        <v>60</v>
      </c>
      <c r="C63" s="44">
        <v>6.9</v>
      </c>
      <c r="D63" s="44">
        <v>8.6</v>
      </c>
      <c r="E63" s="44">
        <v>7.4</v>
      </c>
      <c r="F63" s="44">
        <v>8.5</v>
      </c>
      <c r="G63" s="44">
        <v>9.6999999999999993</v>
      </c>
      <c r="H63" s="44">
        <v>8.5</v>
      </c>
      <c r="I63" s="44">
        <v>9.3000000000000007</v>
      </c>
      <c r="J63" s="44">
        <v>10.6</v>
      </c>
      <c r="K63" s="44">
        <v>12.1</v>
      </c>
      <c r="L63" s="44">
        <v>12.7</v>
      </c>
      <c r="M63" s="44">
        <v>12.7</v>
      </c>
      <c r="N63" s="44">
        <v>11.5</v>
      </c>
      <c r="O63" s="44">
        <v>12.4</v>
      </c>
    </row>
    <row r="64" spans="1:15" x14ac:dyDescent="0.3">
      <c r="A64" s="3">
        <v>438</v>
      </c>
      <c r="B64" s="4" t="s">
        <v>61</v>
      </c>
      <c r="C64" s="44">
        <v>6.3</v>
      </c>
      <c r="D64" s="44">
        <v>9</v>
      </c>
      <c r="E64" s="44">
        <v>5.2</v>
      </c>
      <c r="F64" s="44">
        <v>5.8</v>
      </c>
      <c r="G64" s="44">
        <v>8.3000000000000007</v>
      </c>
      <c r="H64" s="44">
        <v>7.5</v>
      </c>
      <c r="I64" s="44">
        <v>9.3000000000000007</v>
      </c>
      <c r="J64" s="44">
        <v>9.5</v>
      </c>
      <c r="K64" s="44">
        <v>10.7</v>
      </c>
      <c r="L64" s="44">
        <v>15.8</v>
      </c>
      <c r="M64" s="44">
        <v>15.3</v>
      </c>
      <c r="N64" s="44">
        <v>15.2</v>
      </c>
      <c r="O64" s="44">
        <v>12.6</v>
      </c>
    </row>
    <row r="65" spans="1:15" x14ac:dyDescent="0.3">
      <c r="A65" s="3">
        <v>439</v>
      </c>
      <c r="B65" s="4" t="s">
        <v>62</v>
      </c>
      <c r="C65" s="44">
        <v>19.399999999999999</v>
      </c>
      <c r="D65" s="44">
        <v>12</v>
      </c>
      <c r="E65" s="44">
        <v>10.8</v>
      </c>
      <c r="F65" s="44">
        <v>7.2</v>
      </c>
      <c r="G65" s="44">
        <v>14.8</v>
      </c>
      <c r="H65" s="44">
        <v>11.5</v>
      </c>
      <c r="I65" s="44">
        <v>12.2</v>
      </c>
      <c r="J65" s="44">
        <v>15.4</v>
      </c>
      <c r="K65" s="44">
        <v>13</v>
      </c>
      <c r="L65" s="44">
        <v>11.4</v>
      </c>
      <c r="M65" s="44">
        <v>12.7</v>
      </c>
      <c r="N65" s="44">
        <v>15.7</v>
      </c>
      <c r="O65" s="44">
        <v>11.3</v>
      </c>
    </row>
    <row r="66" spans="1:15" x14ac:dyDescent="0.3">
      <c r="A66" s="3">
        <v>441</v>
      </c>
      <c r="B66" s="4" t="s">
        <v>63</v>
      </c>
      <c r="C66" s="44">
        <v>13.3</v>
      </c>
      <c r="D66" s="44">
        <v>14.4</v>
      </c>
      <c r="E66" s="44">
        <v>8.6</v>
      </c>
      <c r="F66" s="44">
        <v>7.6</v>
      </c>
      <c r="G66" s="44">
        <v>8.4</v>
      </c>
      <c r="H66" s="44">
        <v>7.2</v>
      </c>
      <c r="I66" s="44">
        <v>12</v>
      </c>
      <c r="J66" s="44">
        <v>11.8</v>
      </c>
      <c r="K66" s="44">
        <v>14.7</v>
      </c>
      <c r="L66" s="44">
        <v>12.6</v>
      </c>
      <c r="M66" s="44">
        <v>10.8</v>
      </c>
      <c r="N66" s="44">
        <v>14.1</v>
      </c>
      <c r="O66" s="44">
        <v>17</v>
      </c>
    </row>
    <row r="67" spans="1:15" x14ac:dyDescent="0.3">
      <c r="A67" s="3">
        <v>501</v>
      </c>
      <c r="B67" s="4" t="s">
        <v>64</v>
      </c>
      <c r="C67" s="44">
        <v>6.2</v>
      </c>
      <c r="D67" s="44">
        <v>6.4</v>
      </c>
      <c r="E67" s="44">
        <v>7.5</v>
      </c>
      <c r="F67" s="44">
        <v>8</v>
      </c>
      <c r="G67" s="44">
        <v>7.6</v>
      </c>
      <c r="H67" s="44">
        <v>8.1</v>
      </c>
      <c r="I67" s="44">
        <v>8.6</v>
      </c>
      <c r="J67" s="44">
        <v>8.6</v>
      </c>
      <c r="K67" s="44">
        <v>10.5</v>
      </c>
      <c r="L67" s="44">
        <v>10.1</v>
      </c>
      <c r="M67" s="44">
        <v>9.9</v>
      </c>
      <c r="N67" s="44">
        <v>9.6999999999999993</v>
      </c>
      <c r="O67" s="44">
        <v>10.3</v>
      </c>
    </row>
    <row r="68" spans="1:15" x14ac:dyDescent="0.3">
      <c r="A68" s="3">
        <v>502</v>
      </c>
      <c r="B68" s="4" t="s">
        <v>65</v>
      </c>
      <c r="C68" s="44">
        <v>8.6</v>
      </c>
      <c r="D68" s="44">
        <v>9.9</v>
      </c>
      <c r="E68" s="44">
        <v>8.9</v>
      </c>
      <c r="F68" s="44">
        <v>9.6999999999999993</v>
      </c>
      <c r="G68" s="44">
        <v>8.9</v>
      </c>
      <c r="H68" s="44">
        <v>9.3000000000000007</v>
      </c>
      <c r="I68" s="44">
        <v>10.3</v>
      </c>
      <c r="J68" s="44">
        <v>11.5</v>
      </c>
      <c r="K68" s="44">
        <v>12.4</v>
      </c>
      <c r="L68" s="44">
        <v>13.6</v>
      </c>
      <c r="M68" s="44">
        <v>14</v>
      </c>
      <c r="N68" s="44">
        <v>13.9</v>
      </c>
      <c r="O68" s="44">
        <v>14.5</v>
      </c>
    </row>
    <row r="69" spans="1:15" x14ac:dyDescent="0.3">
      <c r="A69" s="3">
        <v>511</v>
      </c>
      <c r="B69" s="4" t="s">
        <v>66</v>
      </c>
      <c r="C69" s="44">
        <v>9</v>
      </c>
      <c r="D69" s="44">
        <v>8.6999999999999993</v>
      </c>
      <c r="E69" s="44">
        <v>12.9</v>
      </c>
      <c r="F69" s="44">
        <v>10.9</v>
      </c>
      <c r="G69" s="44">
        <v>9.1</v>
      </c>
      <c r="H69" s="44">
        <v>9.3000000000000007</v>
      </c>
      <c r="I69" s="44">
        <v>12.1</v>
      </c>
      <c r="J69" s="44">
        <v>13.1</v>
      </c>
      <c r="K69" s="44">
        <v>14.6</v>
      </c>
      <c r="L69" s="44">
        <v>19.3</v>
      </c>
      <c r="M69" s="44">
        <v>13.9</v>
      </c>
      <c r="N69" s="44">
        <v>15.3</v>
      </c>
      <c r="O69" s="44">
        <v>14.3</v>
      </c>
    </row>
    <row r="70" spans="1:15" x14ac:dyDescent="0.3">
      <c r="A70" s="3">
        <v>512</v>
      </c>
      <c r="B70" s="4" t="s">
        <v>67</v>
      </c>
      <c r="C70" s="44">
        <v>7.4</v>
      </c>
      <c r="D70" s="44">
        <v>10.6</v>
      </c>
      <c r="E70" s="44">
        <v>10.3</v>
      </c>
      <c r="F70" s="44">
        <v>8.9</v>
      </c>
      <c r="G70" s="44">
        <v>8.3000000000000007</v>
      </c>
      <c r="H70" s="44">
        <v>7</v>
      </c>
      <c r="I70" s="44">
        <v>11.4</v>
      </c>
      <c r="J70" s="44">
        <v>10.3</v>
      </c>
      <c r="K70" s="44">
        <v>15</v>
      </c>
      <c r="L70" s="44">
        <v>16.3</v>
      </c>
      <c r="M70" s="44">
        <v>15.4</v>
      </c>
      <c r="N70" s="44">
        <v>14.8</v>
      </c>
      <c r="O70" s="44">
        <v>16.600000000000001</v>
      </c>
    </row>
    <row r="71" spans="1:15" x14ac:dyDescent="0.3">
      <c r="A71" s="3">
        <v>513</v>
      </c>
      <c r="B71" s="4" t="s">
        <v>68</v>
      </c>
      <c r="C71" s="44">
        <v>12</v>
      </c>
      <c r="D71" s="44">
        <v>9.9</v>
      </c>
      <c r="E71" s="44">
        <v>11.4</v>
      </c>
      <c r="F71" s="44">
        <v>11.1</v>
      </c>
      <c r="G71" s="44">
        <v>10.199999999999999</v>
      </c>
      <c r="H71" s="44">
        <v>9.1999999999999993</v>
      </c>
      <c r="I71" s="44">
        <v>9.1</v>
      </c>
      <c r="J71" s="44">
        <v>15.8</v>
      </c>
      <c r="K71" s="44">
        <v>13.6</v>
      </c>
      <c r="L71" s="44">
        <v>11.6</v>
      </c>
      <c r="M71" s="44">
        <v>9.5</v>
      </c>
      <c r="N71" s="44">
        <v>12.5</v>
      </c>
      <c r="O71" s="44">
        <v>12.9</v>
      </c>
    </row>
    <row r="72" spans="1:15" x14ac:dyDescent="0.3">
      <c r="A72" s="3">
        <v>514</v>
      </c>
      <c r="B72" s="4" t="s">
        <v>69</v>
      </c>
      <c r="C72" s="44">
        <v>12.1</v>
      </c>
      <c r="D72" s="44">
        <v>12.2</v>
      </c>
      <c r="E72" s="44">
        <v>10.1</v>
      </c>
      <c r="F72" s="44">
        <v>11.4</v>
      </c>
      <c r="G72" s="44">
        <v>11.3</v>
      </c>
      <c r="H72" s="44">
        <v>7.3</v>
      </c>
      <c r="I72" s="44">
        <v>10.8</v>
      </c>
      <c r="J72" s="44">
        <v>11.3</v>
      </c>
      <c r="K72" s="44">
        <v>13.3</v>
      </c>
      <c r="L72" s="44">
        <v>10.3</v>
      </c>
      <c r="M72" s="44">
        <v>10.3</v>
      </c>
      <c r="N72" s="44">
        <v>12.3</v>
      </c>
      <c r="O72" s="44">
        <v>15.5</v>
      </c>
    </row>
    <row r="73" spans="1:15" x14ac:dyDescent="0.3">
      <c r="A73" s="3">
        <v>515</v>
      </c>
      <c r="B73" s="4" t="s">
        <v>70</v>
      </c>
      <c r="C73" s="44">
        <v>7.5</v>
      </c>
      <c r="D73" s="44">
        <v>9.3000000000000007</v>
      </c>
      <c r="E73" s="44">
        <v>10.7</v>
      </c>
      <c r="F73" s="44">
        <v>8.1</v>
      </c>
      <c r="G73" s="44">
        <v>8.1</v>
      </c>
      <c r="H73" s="44">
        <v>8.6999999999999993</v>
      </c>
      <c r="I73" s="44">
        <v>8.6999999999999993</v>
      </c>
      <c r="J73" s="44">
        <v>11.1</v>
      </c>
      <c r="K73" s="44">
        <v>16</v>
      </c>
      <c r="L73" s="44">
        <v>11.8</v>
      </c>
      <c r="M73" s="44">
        <v>14</v>
      </c>
      <c r="N73" s="44">
        <v>11.5</v>
      </c>
      <c r="O73" s="44">
        <v>9.8000000000000007</v>
      </c>
    </row>
    <row r="74" spans="1:15" x14ac:dyDescent="0.3">
      <c r="A74" s="3">
        <v>516</v>
      </c>
      <c r="B74" s="4" t="s">
        <v>71</v>
      </c>
      <c r="C74" s="44">
        <v>9.1</v>
      </c>
      <c r="D74" s="44">
        <v>10.9</v>
      </c>
      <c r="E74" s="44">
        <v>10.8</v>
      </c>
      <c r="F74" s="44">
        <v>10</v>
      </c>
      <c r="G74" s="44">
        <v>11.4</v>
      </c>
      <c r="H74" s="44">
        <v>10.8</v>
      </c>
      <c r="I74" s="44">
        <v>11</v>
      </c>
      <c r="J74" s="44">
        <v>11.1</v>
      </c>
      <c r="K74" s="44">
        <v>14.2</v>
      </c>
      <c r="L74" s="44">
        <v>13.8</v>
      </c>
      <c r="M74" s="44">
        <v>12.3</v>
      </c>
      <c r="N74" s="44">
        <v>13.3</v>
      </c>
      <c r="O74" s="44">
        <v>14.9</v>
      </c>
    </row>
    <row r="75" spans="1:15" x14ac:dyDescent="0.3">
      <c r="A75" s="3">
        <v>517</v>
      </c>
      <c r="B75" s="4" t="s">
        <v>72</v>
      </c>
      <c r="C75" s="44">
        <v>7.5</v>
      </c>
      <c r="D75" s="44">
        <v>8.1</v>
      </c>
      <c r="E75" s="44">
        <v>8.9</v>
      </c>
      <c r="F75" s="44">
        <v>7.1</v>
      </c>
      <c r="G75" s="44">
        <v>9.3000000000000007</v>
      </c>
      <c r="H75" s="44">
        <v>9.1999999999999993</v>
      </c>
      <c r="I75" s="44">
        <v>9.1999999999999993</v>
      </c>
      <c r="J75" s="44">
        <v>9.3000000000000007</v>
      </c>
      <c r="K75" s="44">
        <v>10</v>
      </c>
      <c r="L75" s="44">
        <v>11.7</v>
      </c>
      <c r="M75" s="44">
        <v>15.7</v>
      </c>
      <c r="N75" s="44">
        <v>15.9</v>
      </c>
      <c r="O75" s="44">
        <v>13.7</v>
      </c>
    </row>
    <row r="76" spans="1:15" x14ac:dyDescent="0.3">
      <c r="A76" s="3">
        <v>519</v>
      </c>
      <c r="B76" s="4" t="s">
        <v>73</v>
      </c>
      <c r="C76" s="44">
        <v>11.5</v>
      </c>
      <c r="D76" s="44">
        <v>13</v>
      </c>
      <c r="E76" s="44">
        <v>11.3</v>
      </c>
      <c r="F76" s="44">
        <v>9.6999999999999993</v>
      </c>
      <c r="G76" s="44">
        <v>14.4</v>
      </c>
      <c r="H76" s="44">
        <v>14.8</v>
      </c>
      <c r="I76" s="44">
        <v>8.6999999999999993</v>
      </c>
      <c r="J76" s="44">
        <v>15</v>
      </c>
      <c r="K76" s="44">
        <v>14.5</v>
      </c>
      <c r="L76" s="44">
        <v>12.2</v>
      </c>
      <c r="M76" s="44">
        <v>12.5</v>
      </c>
      <c r="N76" s="44">
        <v>12.3</v>
      </c>
      <c r="O76" s="44">
        <v>15.1</v>
      </c>
    </row>
    <row r="77" spans="1:15" x14ac:dyDescent="0.3">
      <c r="A77" s="3">
        <v>520</v>
      </c>
      <c r="B77" s="4" t="s">
        <v>74</v>
      </c>
      <c r="C77" s="44">
        <v>11.3</v>
      </c>
      <c r="D77" s="44">
        <v>14</v>
      </c>
      <c r="E77" s="44">
        <v>12.3</v>
      </c>
      <c r="F77" s="44">
        <v>11</v>
      </c>
      <c r="G77" s="44">
        <v>10.8</v>
      </c>
      <c r="H77" s="44">
        <v>13.1</v>
      </c>
      <c r="I77" s="44">
        <v>12.3</v>
      </c>
      <c r="J77" s="44">
        <v>12.4</v>
      </c>
      <c r="K77" s="44">
        <v>15</v>
      </c>
      <c r="L77" s="44">
        <v>15.3</v>
      </c>
      <c r="M77" s="44">
        <v>14.4</v>
      </c>
      <c r="N77" s="44">
        <v>15.5</v>
      </c>
      <c r="O77" s="44">
        <v>15</v>
      </c>
    </row>
    <row r="78" spans="1:15" x14ac:dyDescent="0.3">
      <c r="A78" s="3">
        <v>521</v>
      </c>
      <c r="B78" s="4" t="s">
        <v>75</v>
      </c>
      <c r="C78" s="44">
        <v>6</v>
      </c>
      <c r="D78" s="44">
        <v>8</v>
      </c>
      <c r="E78" s="44">
        <v>6.2</v>
      </c>
      <c r="F78" s="44">
        <v>6.2</v>
      </c>
      <c r="G78" s="44">
        <v>7.2</v>
      </c>
      <c r="H78" s="44">
        <v>6.9</v>
      </c>
      <c r="I78" s="44">
        <v>10.9</v>
      </c>
      <c r="J78" s="44">
        <v>14</v>
      </c>
      <c r="K78" s="44">
        <v>13.9</v>
      </c>
      <c r="L78" s="44">
        <v>14.7</v>
      </c>
      <c r="M78" s="44">
        <v>14.2</v>
      </c>
      <c r="N78" s="44">
        <v>14.7</v>
      </c>
      <c r="O78" s="44">
        <v>18.5</v>
      </c>
    </row>
    <row r="79" spans="1:15" x14ac:dyDescent="0.3">
      <c r="A79" s="3">
        <v>522</v>
      </c>
      <c r="B79" s="4" t="s">
        <v>76</v>
      </c>
      <c r="C79" s="44">
        <v>8.6999999999999993</v>
      </c>
      <c r="D79" s="44">
        <v>9.6</v>
      </c>
      <c r="E79" s="44">
        <v>9.5</v>
      </c>
      <c r="F79" s="44">
        <v>9.3000000000000007</v>
      </c>
      <c r="G79" s="44">
        <v>10.199999999999999</v>
      </c>
      <c r="H79" s="44">
        <v>8.9</v>
      </c>
      <c r="I79" s="44">
        <v>10.199999999999999</v>
      </c>
      <c r="J79" s="44">
        <v>11.2</v>
      </c>
      <c r="K79" s="44">
        <v>11.1</v>
      </c>
      <c r="L79" s="44">
        <v>10.8</v>
      </c>
      <c r="M79" s="44">
        <v>12.4</v>
      </c>
      <c r="N79" s="44">
        <v>13.6</v>
      </c>
      <c r="O79" s="44">
        <v>13.8</v>
      </c>
    </row>
    <row r="80" spans="1:15" x14ac:dyDescent="0.3">
      <c r="A80" s="3">
        <v>528</v>
      </c>
      <c r="B80" s="4" t="s">
        <v>77</v>
      </c>
      <c r="C80" s="44">
        <v>7</v>
      </c>
      <c r="D80" s="44">
        <v>7.9</v>
      </c>
      <c r="E80" s="44">
        <v>8.1</v>
      </c>
      <c r="F80" s="44">
        <v>9.5</v>
      </c>
      <c r="G80" s="44">
        <v>8.9</v>
      </c>
      <c r="H80" s="44">
        <v>10.3</v>
      </c>
      <c r="I80" s="44">
        <v>10.199999999999999</v>
      </c>
      <c r="J80" s="44">
        <v>10.1</v>
      </c>
      <c r="K80" s="44">
        <v>10.9</v>
      </c>
      <c r="L80" s="44">
        <v>11.9</v>
      </c>
      <c r="M80" s="44">
        <v>11.8</v>
      </c>
      <c r="N80" s="44">
        <v>11.2</v>
      </c>
      <c r="O80" s="44">
        <v>13</v>
      </c>
    </row>
    <row r="81" spans="1:15" x14ac:dyDescent="0.3">
      <c r="A81" s="3">
        <v>529</v>
      </c>
      <c r="B81" s="4" t="s">
        <v>78</v>
      </c>
      <c r="C81" s="44">
        <v>6.7</v>
      </c>
      <c r="D81" s="44">
        <v>6.8</v>
      </c>
      <c r="E81" s="44">
        <v>8.3000000000000007</v>
      </c>
      <c r="F81" s="44">
        <v>8.1</v>
      </c>
      <c r="G81" s="44">
        <v>7.4</v>
      </c>
      <c r="H81" s="44">
        <v>8.6</v>
      </c>
      <c r="I81" s="44">
        <v>9.3000000000000007</v>
      </c>
      <c r="J81" s="44">
        <v>8.5</v>
      </c>
      <c r="K81" s="44">
        <v>10.6</v>
      </c>
      <c r="L81" s="44">
        <v>11.4</v>
      </c>
      <c r="M81" s="44">
        <v>11.9</v>
      </c>
      <c r="N81" s="44">
        <v>12.7</v>
      </c>
      <c r="O81" s="44">
        <v>13.3</v>
      </c>
    </row>
    <row r="82" spans="1:15" x14ac:dyDescent="0.3">
      <c r="A82" s="3">
        <v>532</v>
      </c>
      <c r="B82" s="4" t="s">
        <v>79</v>
      </c>
      <c r="C82" s="44">
        <v>7.2</v>
      </c>
      <c r="D82" s="44">
        <v>9.1</v>
      </c>
      <c r="E82" s="44">
        <v>7.7</v>
      </c>
      <c r="F82" s="44">
        <v>7.9</v>
      </c>
      <c r="G82" s="44">
        <v>8.5</v>
      </c>
      <c r="H82" s="44">
        <v>9.5</v>
      </c>
      <c r="I82" s="44">
        <v>10.8</v>
      </c>
      <c r="J82" s="44">
        <v>11.8</v>
      </c>
      <c r="K82" s="44">
        <v>10</v>
      </c>
      <c r="L82" s="44">
        <v>13.5</v>
      </c>
      <c r="M82" s="44">
        <v>12.3</v>
      </c>
      <c r="N82" s="44">
        <v>14.1</v>
      </c>
      <c r="O82" s="44">
        <v>15.2</v>
      </c>
    </row>
    <row r="83" spans="1:15" x14ac:dyDescent="0.3">
      <c r="A83" s="3">
        <v>533</v>
      </c>
      <c r="B83" s="4" t="s">
        <v>80</v>
      </c>
      <c r="C83" s="44">
        <v>5.4</v>
      </c>
      <c r="D83" s="44">
        <v>5.7</v>
      </c>
      <c r="E83" s="44">
        <v>6.6</v>
      </c>
      <c r="F83" s="44">
        <v>5.5</v>
      </c>
      <c r="G83" s="44">
        <v>6.4</v>
      </c>
      <c r="H83" s="44">
        <v>7.4</v>
      </c>
      <c r="I83" s="44">
        <v>8.1</v>
      </c>
      <c r="J83" s="44">
        <v>8.1</v>
      </c>
      <c r="K83" s="44">
        <v>10.8</v>
      </c>
      <c r="L83" s="44">
        <v>11.6</v>
      </c>
      <c r="M83" s="44">
        <v>11.3</v>
      </c>
      <c r="N83" s="44">
        <v>11.2</v>
      </c>
      <c r="O83" s="44">
        <v>11</v>
      </c>
    </row>
    <row r="84" spans="1:15" x14ac:dyDescent="0.3">
      <c r="A84" s="3">
        <v>534</v>
      </c>
      <c r="B84" s="4" t="s">
        <v>81</v>
      </c>
      <c r="C84" s="44">
        <v>6.8</v>
      </c>
      <c r="D84" s="44">
        <v>8</v>
      </c>
      <c r="E84" s="44">
        <v>7.6</v>
      </c>
      <c r="F84" s="44">
        <v>8.9</v>
      </c>
      <c r="G84" s="44">
        <v>8.1</v>
      </c>
      <c r="H84" s="44">
        <v>8.9</v>
      </c>
      <c r="I84" s="44">
        <v>9.5</v>
      </c>
      <c r="J84" s="44">
        <v>10.3</v>
      </c>
      <c r="K84" s="44">
        <v>11.7</v>
      </c>
      <c r="L84" s="44">
        <v>13.7</v>
      </c>
      <c r="M84" s="44">
        <v>13.6</v>
      </c>
      <c r="N84" s="44">
        <v>13.7</v>
      </c>
      <c r="O84" s="44">
        <v>15.8</v>
      </c>
    </row>
    <row r="85" spans="1:15" x14ac:dyDescent="0.3">
      <c r="A85" s="3">
        <v>536</v>
      </c>
      <c r="B85" s="4" t="s">
        <v>82</v>
      </c>
      <c r="C85" s="44">
        <v>9.6999999999999993</v>
      </c>
      <c r="D85" s="44">
        <v>9</v>
      </c>
      <c r="E85" s="44">
        <v>10.4</v>
      </c>
      <c r="F85" s="44">
        <v>11.4</v>
      </c>
      <c r="G85" s="44">
        <v>12</v>
      </c>
      <c r="H85" s="44">
        <v>11.2</v>
      </c>
      <c r="I85" s="44">
        <v>11.7</v>
      </c>
      <c r="J85" s="44">
        <v>12.3</v>
      </c>
      <c r="K85" s="44">
        <v>15.7</v>
      </c>
      <c r="L85" s="44">
        <v>16.899999999999999</v>
      </c>
      <c r="M85" s="44">
        <v>16.600000000000001</v>
      </c>
      <c r="N85" s="44">
        <v>16.899999999999999</v>
      </c>
      <c r="O85" s="44">
        <v>19</v>
      </c>
    </row>
    <row r="86" spans="1:15" x14ac:dyDescent="0.3">
      <c r="A86" s="3">
        <v>538</v>
      </c>
      <c r="B86" s="4" t="s">
        <v>83</v>
      </c>
      <c r="C86" s="44">
        <v>12.7</v>
      </c>
      <c r="D86" s="44">
        <v>13.2</v>
      </c>
      <c r="E86" s="44">
        <v>14</v>
      </c>
      <c r="F86" s="44">
        <v>14</v>
      </c>
      <c r="G86" s="44">
        <v>11.9</v>
      </c>
      <c r="H86" s="44">
        <v>11.1</v>
      </c>
      <c r="I86" s="44">
        <v>10.5</v>
      </c>
      <c r="J86" s="44">
        <v>14.1</v>
      </c>
      <c r="K86" s="44">
        <v>14.3</v>
      </c>
      <c r="L86" s="44">
        <v>18</v>
      </c>
      <c r="M86" s="44">
        <v>15.2</v>
      </c>
      <c r="N86" s="44">
        <v>17.2</v>
      </c>
      <c r="O86" s="44">
        <v>14.3</v>
      </c>
    </row>
    <row r="87" spans="1:15" x14ac:dyDescent="0.3">
      <c r="A87" s="3">
        <v>540</v>
      </c>
      <c r="B87" s="4" t="s">
        <v>84</v>
      </c>
      <c r="C87" s="44">
        <v>15.6</v>
      </c>
      <c r="D87" s="44">
        <v>13.4</v>
      </c>
      <c r="E87" s="44">
        <v>12.7</v>
      </c>
      <c r="F87" s="44">
        <v>17.899999999999999</v>
      </c>
      <c r="G87" s="44">
        <v>14.3</v>
      </c>
      <c r="H87" s="44">
        <v>13.4</v>
      </c>
      <c r="I87" s="44">
        <v>11.5</v>
      </c>
      <c r="J87" s="44">
        <v>17.5</v>
      </c>
      <c r="K87" s="44">
        <v>13.8</v>
      </c>
      <c r="L87" s="44">
        <v>12.3</v>
      </c>
      <c r="M87" s="44">
        <v>12.4</v>
      </c>
      <c r="N87" s="44">
        <v>13.2</v>
      </c>
      <c r="O87" s="44">
        <v>13</v>
      </c>
    </row>
    <row r="88" spans="1:15" x14ac:dyDescent="0.3">
      <c r="A88" s="3">
        <v>541</v>
      </c>
      <c r="B88" s="4" t="s">
        <v>85</v>
      </c>
      <c r="C88" s="44">
        <v>13.7</v>
      </c>
      <c r="D88" s="44">
        <v>13.1</v>
      </c>
      <c r="E88" s="44">
        <v>12</v>
      </c>
      <c r="F88" s="44">
        <v>15.9</v>
      </c>
      <c r="G88" s="44">
        <v>16.100000000000001</v>
      </c>
      <c r="H88" s="44">
        <v>12.5</v>
      </c>
      <c r="I88" s="44">
        <v>13.4</v>
      </c>
      <c r="J88" s="44">
        <v>12.4</v>
      </c>
      <c r="K88" s="44">
        <v>16.3</v>
      </c>
      <c r="L88" s="44">
        <v>17.8</v>
      </c>
      <c r="M88" s="44">
        <v>18.600000000000001</v>
      </c>
      <c r="N88" s="44">
        <v>17.100000000000001</v>
      </c>
      <c r="O88" s="44">
        <v>21.8</v>
      </c>
    </row>
    <row r="89" spans="1:15" x14ac:dyDescent="0.3">
      <c r="A89" s="3">
        <v>542</v>
      </c>
      <c r="B89" s="4" t="s">
        <v>86</v>
      </c>
      <c r="C89" s="44">
        <v>10.7</v>
      </c>
      <c r="D89" s="44">
        <v>12.3</v>
      </c>
      <c r="E89" s="44">
        <v>10.9</v>
      </c>
      <c r="F89" s="44">
        <v>11.9</v>
      </c>
      <c r="G89" s="44">
        <v>12.1</v>
      </c>
      <c r="H89" s="44">
        <v>14.2</v>
      </c>
      <c r="I89" s="44">
        <v>12.5</v>
      </c>
      <c r="J89" s="44">
        <v>14.5</v>
      </c>
      <c r="K89" s="44">
        <v>14.1</v>
      </c>
      <c r="L89" s="44">
        <v>15.2</v>
      </c>
      <c r="M89" s="44">
        <v>14.2</v>
      </c>
      <c r="N89" s="44">
        <v>12.3</v>
      </c>
      <c r="O89" s="44">
        <v>15.5</v>
      </c>
    </row>
    <row r="90" spans="1:15" x14ac:dyDescent="0.3">
      <c r="A90" s="3">
        <v>543</v>
      </c>
      <c r="B90" s="4" t="s">
        <v>87</v>
      </c>
      <c r="C90" s="44">
        <v>10.199999999999999</v>
      </c>
      <c r="D90" s="44">
        <v>9.1</v>
      </c>
      <c r="E90" s="44">
        <v>8.6</v>
      </c>
      <c r="F90" s="44">
        <v>10.1</v>
      </c>
      <c r="G90" s="44">
        <v>9.1999999999999993</v>
      </c>
      <c r="H90" s="44">
        <v>8.4</v>
      </c>
      <c r="I90" s="44">
        <v>12.7</v>
      </c>
      <c r="J90" s="44">
        <v>9.9</v>
      </c>
      <c r="K90" s="44">
        <v>12.2</v>
      </c>
      <c r="L90" s="44">
        <v>12.1</v>
      </c>
      <c r="M90" s="44">
        <v>12</v>
      </c>
      <c r="N90" s="44">
        <v>14.4</v>
      </c>
      <c r="O90" s="44">
        <v>16.5</v>
      </c>
    </row>
    <row r="91" spans="1:15" x14ac:dyDescent="0.3">
      <c r="A91" s="3">
        <v>544</v>
      </c>
      <c r="B91" s="4" t="s">
        <v>88</v>
      </c>
      <c r="C91" s="44">
        <v>6.1</v>
      </c>
      <c r="D91" s="44">
        <v>10.5</v>
      </c>
      <c r="E91" s="44">
        <v>6.6</v>
      </c>
      <c r="F91" s="44">
        <v>6.7</v>
      </c>
      <c r="G91" s="44">
        <v>7.1</v>
      </c>
      <c r="H91" s="44">
        <v>7.3</v>
      </c>
      <c r="I91" s="44">
        <v>7.3</v>
      </c>
      <c r="J91" s="44">
        <v>7.1</v>
      </c>
      <c r="K91" s="44">
        <v>9.8000000000000007</v>
      </c>
      <c r="L91" s="44">
        <v>9.5</v>
      </c>
      <c r="M91" s="44">
        <v>9.5</v>
      </c>
      <c r="N91" s="44">
        <v>10.3</v>
      </c>
      <c r="O91" s="44">
        <v>10.9</v>
      </c>
    </row>
    <row r="92" spans="1:15" x14ac:dyDescent="0.3">
      <c r="A92" s="3">
        <v>545</v>
      </c>
      <c r="B92" s="4" t="s">
        <v>89</v>
      </c>
      <c r="C92" s="44">
        <v>12</v>
      </c>
      <c r="D92" s="44">
        <v>10.1</v>
      </c>
      <c r="E92" s="44">
        <v>9.1</v>
      </c>
      <c r="F92" s="44">
        <v>14.7</v>
      </c>
      <c r="G92" s="44">
        <v>10.4</v>
      </c>
      <c r="H92" s="44">
        <v>13.3</v>
      </c>
      <c r="I92" s="44">
        <v>9.5</v>
      </c>
      <c r="J92" s="44">
        <v>12.5</v>
      </c>
      <c r="K92" s="44">
        <v>13.3</v>
      </c>
      <c r="L92" s="44">
        <v>15.1</v>
      </c>
      <c r="M92" s="44">
        <v>14.2</v>
      </c>
      <c r="N92" s="44">
        <v>21.3</v>
      </c>
      <c r="O92" s="44">
        <v>16.399999999999999</v>
      </c>
    </row>
    <row r="93" spans="1:15" x14ac:dyDescent="0.3">
      <c r="A93" s="3">
        <v>602</v>
      </c>
      <c r="B93" s="4" t="s">
        <v>90</v>
      </c>
      <c r="C93" s="44">
        <v>13.9</v>
      </c>
      <c r="D93" s="44">
        <v>13.8</v>
      </c>
      <c r="E93" s="44">
        <v>14.1</v>
      </c>
      <c r="F93" s="44">
        <v>15.3</v>
      </c>
      <c r="G93" s="44">
        <v>14.8</v>
      </c>
      <c r="H93" s="44">
        <v>14.8</v>
      </c>
      <c r="I93" s="44">
        <v>16</v>
      </c>
      <c r="J93" s="44">
        <v>16.8</v>
      </c>
      <c r="K93" s="44">
        <v>17.8</v>
      </c>
      <c r="L93" s="44">
        <v>19.7</v>
      </c>
      <c r="M93" s="44">
        <v>19.399999999999999</v>
      </c>
      <c r="N93" s="44">
        <v>19.399999999999999</v>
      </c>
      <c r="O93" s="44">
        <v>19.899999999999999</v>
      </c>
    </row>
    <row r="94" spans="1:15" x14ac:dyDescent="0.3">
      <c r="A94" s="3">
        <v>604</v>
      </c>
      <c r="B94" s="4" t="s">
        <v>91</v>
      </c>
      <c r="C94" s="44">
        <v>5.6</v>
      </c>
      <c r="D94" s="44">
        <v>6.2</v>
      </c>
      <c r="E94" s="44">
        <v>6.4</v>
      </c>
      <c r="F94" s="44">
        <v>6.9</v>
      </c>
      <c r="G94" s="44">
        <v>6</v>
      </c>
      <c r="H94" s="44">
        <v>6.3</v>
      </c>
      <c r="I94" s="44">
        <v>6.9</v>
      </c>
      <c r="J94" s="44">
        <v>7</v>
      </c>
      <c r="K94" s="44">
        <v>8.6999999999999993</v>
      </c>
      <c r="L94" s="44">
        <v>8.6</v>
      </c>
      <c r="M94" s="44">
        <v>9</v>
      </c>
      <c r="N94" s="44">
        <v>9.1</v>
      </c>
      <c r="O94" s="44">
        <v>9.4</v>
      </c>
    </row>
    <row r="95" spans="1:15" x14ac:dyDescent="0.3">
      <c r="A95" s="3">
        <v>605</v>
      </c>
      <c r="B95" s="4" t="s">
        <v>92</v>
      </c>
      <c r="C95" s="44">
        <v>8.6</v>
      </c>
      <c r="D95" s="44">
        <v>10.3</v>
      </c>
      <c r="E95" s="44">
        <v>11</v>
      </c>
      <c r="F95" s="44">
        <v>10.9</v>
      </c>
      <c r="G95" s="44">
        <v>10.9</v>
      </c>
      <c r="H95" s="44">
        <v>10.7</v>
      </c>
      <c r="I95" s="44">
        <v>11.4</v>
      </c>
      <c r="J95" s="44">
        <v>13.2</v>
      </c>
      <c r="K95" s="44">
        <v>13.4</v>
      </c>
      <c r="L95" s="44">
        <v>13.3</v>
      </c>
      <c r="M95" s="44">
        <v>14.2</v>
      </c>
      <c r="N95" s="44">
        <v>14</v>
      </c>
      <c r="O95" s="44">
        <v>14.8</v>
      </c>
    </row>
    <row r="96" spans="1:15" x14ac:dyDescent="0.3">
      <c r="A96" s="3">
        <v>612</v>
      </c>
      <c r="B96" s="4" t="s">
        <v>93</v>
      </c>
      <c r="C96" s="44">
        <v>5.5</v>
      </c>
      <c r="D96" s="44">
        <v>6.1</v>
      </c>
      <c r="E96" s="44">
        <v>6.6</v>
      </c>
      <c r="F96" s="44">
        <v>6.8</v>
      </c>
      <c r="G96" s="44">
        <v>7.7</v>
      </c>
      <c r="H96" s="44">
        <v>6</v>
      </c>
      <c r="I96" s="44">
        <v>7.8</v>
      </c>
      <c r="J96" s="44">
        <v>8.1999999999999993</v>
      </c>
      <c r="K96" s="44">
        <v>8.8000000000000007</v>
      </c>
      <c r="L96" s="44">
        <v>9.1</v>
      </c>
      <c r="M96" s="44">
        <v>8.6</v>
      </c>
      <c r="N96" s="44">
        <v>9.6</v>
      </c>
      <c r="O96" s="44">
        <v>8.9</v>
      </c>
    </row>
    <row r="97" spans="1:15" x14ac:dyDescent="0.3">
      <c r="A97" s="3">
        <v>615</v>
      </c>
      <c r="B97" s="4" t="s">
        <v>94</v>
      </c>
      <c r="C97" s="45" t="s">
        <v>473</v>
      </c>
      <c r="D97" s="45" t="s">
        <v>473</v>
      </c>
      <c r="E97" s="45" t="s">
        <v>473</v>
      </c>
      <c r="F97" s="44">
        <v>8.4</v>
      </c>
      <c r="G97" s="44">
        <v>8</v>
      </c>
      <c r="H97" s="44">
        <v>9.3000000000000007</v>
      </c>
      <c r="I97" s="44">
        <v>7.5</v>
      </c>
      <c r="J97" s="44">
        <v>5.6</v>
      </c>
      <c r="K97" s="44">
        <v>6.8</v>
      </c>
      <c r="L97" s="44">
        <v>12.3</v>
      </c>
      <c r="M97" s="44">
        <v>13.8</v>
      </c>
      <c r="N97" s="44">
        <v>24</v>
      </c>
      <c r="O97" s="44">
        <v>24.7</v>
      </c>
    </row>
    <row r="98" spans="1:15" x14ac:dyDescent="0.3">
      <c r="A98" s="3">
        <v>616</v>
      </c>
      <c r="B98" s="4" t="s">
        <v>38</v>
      </c>
      <c r="C98" s="44">
        <v>9.1999999999999993</v>
      </c>
      <c r="D98" s="44">
        <v>9.4</v>
      </c>
      <c r="E98" s="44">
        <v>9.4</v>
      </c>
      <c r="F98" s="44">
        <v>11</v>
      </c>
      <c r="G98" s="44">
        <v>6.9</v>
      </c>
      <c r="H98" s="44">
        <v>10.9</v>
      </c>
      <c r="I98" s="44">
        <v>10</v>
      </c>
      <c r="J98" s="44">
        <v>10.199999999999999</v>
      </c>
      <c r="K98" s="44">
        <v>14.2</v>
      </c>
      <c r="L98" s="44">
        <v>12.7</v>
      </c>
      <c r="M98" s="44">
        <v>12.1</v>
      </c>
      <c r="N98" s="44">
        <v>12.2</v>
      </c>
      <c r="O98" s="44">
        <v>13.3</v>
      </c>
    </row>
    <row r="99" spans="1:15" x14ac:dyDescent="0.3">
      <c r="A99" s="3">
        <v>617</v>
      </c>
      <c r="B99" s="4" t="s">
        <v>95</v>
      </c>
      <c r="C99" s="44">
        <v>9.6</v>
      </c>
      <c r="D99" s="44">
        <v>8.6999999999999993</v>
      </c>
      <c r="E99" s="44">
        <v>10.1</v>
      </c>
      <c r="F99" s="44">
        <v>11.4</v>
      </c>
      <c r="G99" s="44">
        <v>10.3</v>
      </c>
      <c r="H99" s="44">
        <v>11.3</v>
      </c>
      <c r="I99" s="44">
        <v>13</v>
      </c>
      <c r="J99" s="44">
        <v>11.4</v>
      </c>
      <c r="K99" s="44">
        <v>13.7</v>
      </c>
      <c r="L99" s="44">
        <v>16.600000000000001</v>
      </c>
      <c r="M99" s="44">
        <v>18</v>
      </c>
      <c r="N99" s="44">
        <v>18.399999999999999</v>
      </c>
      <c r="O99" s="44">
        <v>16.7</v>
      </c>
    </row>
    <row r="100" spans="1:15" x14ac:dyDescent="0.3">
      <c r="A100" s="3">
        <v>618</v>
      </c>
      <c r="B100" s="4" t="s">
        <v>96</v>
      </c>
      <c r="C100" s="44">
        <v>14.6</v>
      </c>
      <c r="D100" s="44">
        <v>11.1</v>
      </c>
      <c r="E100" s="44">
        <v>7.4</v>
      </c>
      <c r="F100" s="44">
        <v>9.6</v>
      </c>
      <c r="G100" s="44">
        <v>12</v>
      </c>
      <c r="H100" s="44">
        <v>9.9</v>
      </c>
      <c r="I100" s="44">
        <v>9.5</v>
      </c>
      <c r="J100" s="44">
        <v>10.9</v>
      </c>
      <c r="K100" s="44">
        <v>12.4</v>
      </c>
      <c r="L100" s="44">
        <v>13.8</v>
      </c>
      <c r="M100" s="44">
        <v>12.4</v>
      </c>
      <c r="N100" s="44">
        <v>12</v>
      </c>
      <c r="O100" s="44">
        <v>14.7</v>
      </c>
    </row>
    <row r="101" spans="1:15" x14ac:dyDescent="0.3">
      <c r="A101" s="3">
        <v>619</v>
      </c>
      <c r="B101" s="4" t="s">
        <v>97</v>
      </c>
      <c r="C101" s="44">
        <v>8</v>
      </c>
      <c r="D101" s="44">
        <v>9.4</v>
      </c>
      <c r="E101" s="44">
        <v>11.2</v>
      </c>
      <c r="F101" s="44">
        <v>10.6</v>
      </c>
      <c r="G101" s="44">
        <v>10.1</v>
      </c>
      <c r="H101" s="44">
        <v>10.6</v>
      </c>
      <c r="I101" s="44">
        <v>11.9</v>
      </c>
      <c r="J101" s="44">
        <v>13.5</v>
      </c>
      <c r="K101" s="44">
        <v>12</v>
      </c>
      <c r="L101" s="44">
        <v>10.1</v>
      </c>
      <c r="M101" s="44">
        <v>10.1</v>
      </c>
      <c r="N101" s="44">
        <v>12.2</v>
      </c>
      <c r="O101" s="44">
        <v>12.5</v>
      </c>
    </row>
    <row r="102" spans="1:15" x14ac:dyDescent="0.3">
      <c r="A102" s="3">
        <v>620</v>
      </c>
      <c r="B102" s="4" t="s">
        <v>98</v>
      </c>
      <c r="C102" s="44">
        <v>7.2</v>
      </c>
      <c r="D102" s="44">
        <v>7.2</v>
      </c>
      <c r="E102" s="44">
        <v>7.6</v>
      </c>
      <c r="F102" s="44">
        <v>6.8</v>
      </c>
      <c r="G102" s="44">
        <v>8.8000000000000007</v>
      </c>
      <c r="H102" s="44">
        <v>9.1999999999999993</v>
      </c>
      <c r="I102" s="44">
        <v>10.1</v>
      </c>
      <c r="J102" s="44">
        <v>11.2</v>
      </c>
      <c r="K102" s="44">
        <v>10.4</v>
      </c>
      <c r="L102" s="44">
        <v>14.5</v>
      </c>
      <c r="M102" s="44">
        <v>11.8</v>
      </c>
      <c r="N102" s="44">
        <v>11.5</v>
      </c>
      <c r="O102" s="44">
        <v>13.5</v>
      </c>
    </row>
    <row r="103" spans="1:15" x14ac:dyDescent="0.3">
      <c r="A103" s="3">
        <v>621</v>
      </c>
      <c r="B103" s="4" t="s">
        <v>99</v>
      </c>
      <c r="C103" s="44">
        <v>7.7</v>
      </c>
      <c r="D103" s="44">
        <v>8.3000000000000007</v>
      </c>
      <c r="E103" s="44">
        <v>5.4</v>
      </c>
      <c r="F103" s="44">
        <v>6.6</v>
      </c>
      <c r="G103" s="44">
        <v>6.5</v>
      </c>
      <c r="H103" s="44">
        <v>9</v>
      </c>
      <c r="I103" s="44">
        <v>8.8000000000000007</v>
      </c>
      <c r="J103" s="44">
        <v>6.9</v>
      </c>
      <c r="K103" s="44">
        <v>11</v>
      </c>
      <c r="L103" s="44">
        <v>10.3</v>
      </c>
      <c r="M103" s="44">
        <v>12.8</v>
      </c>
      <c r="N103" s="44">
        <v>14.2</v>
      </c>
      <c r="O103" s="44">
        <v>15.1</v>
      </c>
    </row>
    <row r="104" spans="1:15" x14ac:dyDescent="0.3">
      <c r="A104" s="3">
        <v>622</v>
      </c>
      <c r="B104" s="4" t="s">
        <v>100</v>
      </c>
      <c r="C104" s="44">
        <v>5.8</v>
      </c>
      <c r="D104" s="44">
        <v>7.9</v>
      </c>
      <c r="E104" s="44">
        <v>6.5</v>
      </c>
      <c r="F104" s="44">
        <v>6.9</v>
      </c>
      <c r="G104" s="44">
        <v>5</v>
      </c>
      <c r="H104" s="44">
        <v>6.4</v>
      </c>
      <c r="I104" s="44">
        <v>8.1</v>
      </c>
      <c r="J104" s="44">
        <v>11.3</v>
      </c>
      <c r="K104" s="44">
        <v>12.9</v>
      </c>
      <c r="L104" s="44">
        <v>10.8</v>
      </c>
      <c r="M104" s="44">
        <v>12.7</v>
      </c>
      <c r="N104" s="44">
        <v>13</v>
      </c>
      <c r="O104" s="44">
        <v>11</v>
      </c>
    </row>
    <row r="105" spans="1:15" x14ac:dyDescent="0.3">
      <c r="A105" s="3">
        <v>623</v>
      </c>
      <c r="B105" s="4" t="s">
        <v>101</v>
      </c>
      <c r="C105" s="44">
        <v>9</v>
      </c>
      <c r="D105" s="44">
        <v>10.9</v>
      </c>
      <c r="E105" s="44">
        <v>9.8000000000000007</v>
      </c>
      <c r="F105" s="44">
        <v>9.5</v>
      </c>
      <c r="G105" s="44">
        <v>9.6</v>
      </c>
      <c r="H105" s="44">
        <v>10.3</v>
      </c>
      <c r="I105" s="44">
        <v>10.4</v>
      </c>
      <c r="J105" s="44">
        <v>12.3</v>
      </c>
      <c r="K105" s="44">
        <v>13.5</v>
      </c>
      <c r="L105" s="44">
        <v>15</v>
      </c>
      <c r="M105" s="44">
        <v>15.1</v>
      </c>
      <c r="N105" s="44">
        <v>15.4</v>
      </c>
      <c r="O105" s="44">
        <v>15.1</v>
      </c>
    </row>
    <row r="106" spans="1:15" x14ac:dyDescent="0.3">
      <c r="A106" s="3">
        <v>624</v>
      </c>
      <c r="B106" s="4" t="s">
        <v>102</v>
      </c>
      <c r="C106" s="44">
        <v>9.4</v>
      </c>
      <c r="D106" s="44">
        <v>8.6</v>
      </c>
      <c r="E106" s="44">
        <v>9</v>
      </c>
      <c r="F106" s="44">
        <v>9.8000000000000007</v>
      </c>
      <c r="G106" s="44">
        <v>8.5</v>
      </c>
      <c r="H106" s="44">
        <v>8.1</v>
      </c>
      <c r="I106" s="44">
        <v>9.4</v>
      </c>
      <c r="J106" s="44">
        <v>8.8000000000000007</v>
      </c>
      <c r="K106" s="44">
        <v>10.6</v>
      </c>
      <c r="L106" s="44">
        <v>10.9</v>
      </c>
      <c r="M106" s="44">
        <v>10.7</v>
      </c>
      <c r="N106" s="44">
        <v>10.9</v>
      </c>
      <c r="O106" s="44">
        <v>13.2</v>
      </c>
    </row>
    <row r="107" spans="1:15" x14ac:dyDescent="0.3">
      <c r="A107" s="3">
        <v>625</v>
      </c>
      <c r="B107" s="4" t="s">
        <v>103</v>
      </c>
      <c r="C107" s="44">
        <v>8.1</v>
      </c>
      <c r="D107" s="44">
        <v>9</v>
      </c>
      <c r="E107" s="44">
        <v>8.1999999999999993</v>
      </c>
      <c r="F107" s="44">
        <v>7.9</v>
      </c>
      <c r="G107" s="44">
        <v>9.1999999999999993</v>
      </c>
      <c r="H107" s="44">
        <v>9.1</v>
      </c>
      <c r="I107" s="44">
        <v>9.6</v>
      </c>
      <c r="J107" s="44">
        <v>10</v>
      </c>
      <c r="K107" s="44">
        <v>12</v>
      </c>
      <c r="L107" s="44">
        <v>12.6</v>
      </c>
      <c r="M107" s="44">
        <v>12.6</v>
      </c>
      <c r="N107" s="44">
        <v>12.5</v>
      </c>
      <c r="O107" s="44">
        <v>13.2</v>
      </c>
    </row>
    <row r="108" spans="1:15" x14ac:dyDescent="0.3">
      <c r="A108" s="3">
        <v>626</v>
      </c>
      <c r="B108" s="4" t="s">
        <v>104</v>
      </c>
      <c r="C108" s="44">
        <v>6.8</v>
      </c>
      <c r="D108" s="44">
        <v>7.5</v>
      </c>
      <c r="E108" s="44">
        <v>8.1</v>
      </c>
      <c r="F108" s="44">
        <v>7.5</v>
      </c>
      <c r="G108" s="44">
        <v>7.5</v>
      </c>
      <c r="H108" s="44">
        <v>7.7</v>
      </c>
      <c r="I108" s="44">
        <v>9.1</v>
      </c>
      <c r="J108" s="44">
        <v>8.9</v>
      </c>
      <c r="K108" s="44">
        <v>8.6999999999999993</v>
      </c>
      <c r="L108" s="44">
        <v>10.7</v>
      </c>
      <c r="M108" s="44">
        <v>10</v>
      </c>
      <c r="N108" s="44">
        <v>9.9</v>
      </c>
      <c r="O108" s="44">
        <v>11.5</v>
      </c>
    </row>
    <row r="109" spans="1:15" x14ac:dyDescent="0.3">
      <c r="A109" s="3">
        <v>627</v>
      </c>
      <c r="B109" s="4" t="s">
        <v>105</v>
      </c>
      <c r="C109" s="44">
        <v>5.5</v>
      </c>
      <c r="D109" s="44">
        <v>5.6</v>
      </c>
      <c r="E109" s="44">
        <v>5.7</v>
      </c>
      <c r="F109" s="44">
        <v>6.3</v>
      </c>
      <c r="G109" s="44">
        <v>5.4</v>
      </c>
      <c r="H109" s="44">
        <v>5.6</v>
      </c>
      <c r="I109" s="44">
        <v>5</v>
      </c>
      <c r="J109" s="44">
        <v>5.8</v>
      </c>
      <c r="K109" s="44">
        <v>7.2</v>
      </c>
      <c r="L109" s="44">
        <v>7.8</v>
      </c>
      <c r="M109" s="44">
        <v>7.9</v>
      </c>
      <c r="N109" s="44">
        <v>8</v>
      </c>
      <c r="O109" s="44">
        <v>7.9</v>
      </c>
    </row>
    <row r="110" spans="1:15" x14ac:dyDescent="0.3">
      <c r="A110" s="3">
        <v>628</v>
      </c>
      <c r="B110" s="4" t="s">
        <v>106</v>
      </c>
      <c r="C110" s="44">
        <v>7</v>
      </c>
      <c r="D110" s="44">
        <v>6.1</v>
      </c>
      <c r="E110" s="44">
        <v>5.9</v>
      </c>
      <c r="F110" s="44">
        <v>7.4</v>
      </c>
      <c r="G110" s="44">
        <v>7.2</v>
      </c>
      <c r="H110" s="44">
        <v>8.5</v>
      </c>
      <c r="I110" s="44">
        <v>7.1</v>
      </c>
      <c r="J110" s="44">
        <v>8.9</v>
      </c>
      <c r="K110" s="44">
        <v>9.3000000000000007</v>
      </c>
      <c r="L110" s="44">
        <v>9.5</v>
      </c>
      <c r="M110" s="44">
        <v>10.5</v>
      </c>
      <c r="N110" s="44">
        <v>10.1</v>
      </c>
      <c r="O110" s="44">
        <v>9.1999999999999993</v>
      </c>
    </row>
    <row r="111" spans="1:15" x14ac:dyDescent="0.3">
      <c r="A111" s="3">
        <v>631</v>
      </c>
      <c r="B111" s="4" t="s">
        <v>107</v>
      </c>
      <c r="C111" s="44">
        <v>8.3000000000000007</v>
      </c>
      <c r="D111" s="44">
        <v>11.9</v>
      </c>
      <c r="E111" s="44">
        <v>12.5</v>
      </c>
      <c r="F111" s="44">
        <v>9.5</v>
      </c>
      <c r="G111" s="44">
        <v>11</v>
      </c>
      <c r="H111" s="44">
        <v>14.9</v>
      </c>
      <c r="I111" s="44">
        <v>13.7</v>
      </c>
      <c r="J111" s="44">
        <v>11.3</v>
      </c>
      <c r="K111" s="44">
        <v>16</v>
      </c>
      <c r="L111" s="44">
        <v>18.8</v>
      </c>
      <c r="M111" s="44">
        <v>18.7</v>
      </c>
      <c r="N111" s="44">
        <v>17.399999999999999</v>
      </c>
      <c r="O111" s="44">
        <v>18.7</v>
      </c>
    </row>
    <row r="112" spans="1:15" x14ac:dyDescent="0.3">
      <c r="A112" s="3">
        <v>632</v>
      </c>
      <c r="B112" s="4" t="s">
        <v>108</v>
      </c>
      <c r="C112" s="44">
        <v>5.0999999999999996</v>
      </c>
      <c r="D112" s="44">
        <v>6.8</v>
      </c>
      <c r="E112" s="44">
        <v>6.4</v>
      </c>
      <c r="F112" s="44">
        <v>8.6999999999999993</v>
      </c>
      <c r="G112" s="44">
        <v>7.9</v>
      </c>
      <c r="H112" s="45" t="s">
        <v>473</v>
      </c>
      <c r="I112" s="44">
        <v>5.6</v>
      </c>
      <c r="J112" s="44">
        <v>5.4</v>
      </c>
      <c r="K112" s="44">
        <v>9.6</v>
      </c>
      <c r="L112" s="44">
        <v>6.7</v>
      </c>
      <c r="M112" s="44">
        <v>12.1</v>
      </c>
      <c r="N112" s="44">
        <v>11.2</v>
      </c>
      <c r="O112" s="44">
        <v>8.6</v>
      </c>
    </row>
    <row r="113" spans="1:15" x14ac:dyDescent="0.3">
      <c r="A113" s="3">
        <v>633</v>
      </c>
      <c r="B113" s="4" t="s">
        <v>109</v>
      </c>
      <c r="C113" s="44">
        <v>9.5</v>
      </c>
      <c r="D113" s="44">
        <v>7.6</v>
      </c>
      <c r="E113" s="44">
        <v>8.1999999999999993</v>
      </c>
      <c r="F113" s="44">
        <v>9.6</v>
      </c>
      <c r="G113" s="44">
        <v>7.7</v>
      </c>
      <c r="H113" s="44">
        <v>10.8</v>
      </c>
      <c r="I113" s="44">
        <v>9.8000000000000007</v>
      </c>
      <c r="J113" s="44">
        <v>15.4</v>
      </c>
      <c r="K113" s="44">
        <v>17.399999999999999</v>
      </c>
      <c r="L113" s="44">
        <v>14.1</v>
      </c>
      <c r="M113" s="44">
        <v>14.1</v>
      </c>
      <c r="N113" s="44">
        <v>16.399999999999999</v>
      </c>
      <c r="O113" s="44">
        <v>18</v>
      </c>
    </row>
    <row r="114" spans="1:15" x14ac:dyDescent="0.3">
      <c r="A114" s="3">
        <v>701</v>
      </c>
      <c r="B114" s="6" t="s">
        <v>110</v>
      </c>
      <c r="C114" s="44">
        <v>7.6</v>
      </c>
      <c r="D114" s="44">
        <v>8.1</v>
      </c>
      <c r="E114" s="44">
        <v>9.1</v>
      </c>
      <c r="F114" s="44">
        <v>9.6999999999999993</v>
      </c>
      <c r="G114" s="44">
        <v>9.5</v>
      </c>
      <c r="H114" s="44">
        <v>11.1</v>
      </c>
      <c r="I114" s="44">
        <v>12.3</v>
      </c>
      <c r="J114" s="44">
        <v>12.9</v>
      </c>
      <c r="K114" s="44">
        <v>13.6</v>
      </c>
      <c r="L114" s="44">
        <v>14.1</v>
      </c>
      <c r="M114" s="44">
        <v>14</v>
      </c>
      <c r="N114" s="44">
        <v>15.5</v>
      </c>
      <c r="O114" s="44">
        <v>15.1</v>
      </c>
    </row>
    <row r="115" spans="1:15" x14ac:dyDescent="0.3">
      <c r="A115" s="3">
        <v>704</v>
      </c>
      <c r="B115" s="4" t="s">
        <v>111</v>
      </c>
      <c r="C115" s="44">
        <v>7.5</v>
      </c>
      <c r="D115" s="44">
        <v>7.7</v>
      </c>
      <c r="E115" s="44">
        <v>8.6</v>
      </c>
      <c r="F115" s="44">
        <v>8.8000000000000007</v>
      </c>
      <c r="G115" s="44">
        <v>8.9</v>
      </c>
      <c r="H115" s="44">
        <v>9.3000000000000007</v>
      </c>
      <c r="I115" s="44">
        <v>9.5</v>
      </c>
      <c r="J115" s="44">
        <v>10.8</v>
      </c>
      <c r="K115" s="44">
        <v>10.6</v>
      </c>
      <c r="L115" s="44">
        <v>11.1</v>
      </c>
      <c r="M115" s="44">
        <v>10.8</v>
      </c>
      <c r="N115" s="44">
        <v>11.3</v>
      </c>
      <c r="O115" s="44">
        <v>11.6</v>
      </c>
    </row>
    <row r="116" spans="1:15" x14ac:dyDescent="0.3">
      <c r="A116" s="7">
        <v>710</v>
      </c>
      <c r="B116" s="8" t="s">
        <v>112</v>
      </c>
      <c r="C116" s="45" t="s">
        <v>475</v>
      </c>
      <c r="D116" s="45" t="s">
        <v>475</v>
      </c>
      <c r="E116" s="45" t="s">
        <v>475</v>
      </c>
      <c r="F116" s="45" t="s">
        <v>475</v>
      </c>
      <c r="G116" s="45" t="s">
        <v>475</v>
      </c>
      <c r="H116" s="45" t="s">
        <v>475</v>
      </c>
      <c r="I116" s="45" t="s">
        <v>475</v>
      </c>
      <c r="J116" s="45" t="s">
        <v>475</v>
      </c>
      <c r="K116" s="45" t="s">
        <v>475</v>
      </c>
      <c r="L116" s="45" t="s">
        <v>475</v>
      </c>
      <c r="M116" s="45" t="s">
        <v>475</v>
      </c>
      <c r="N116" s="45" t="s">
        <v>475</v>
      </c>
      <c r="O116" s="44">
        <v>15.1</v>
      </c>
    </row>
    <row r="117" spans="1:15" x14ac:dyDescent="0.3">
      <c r="A117" s="3">
        <v>711</v>
      </c>
      <c r="B117" s="4" t="s">
        <v>113</v>
      </c>
      <c r="C117" s="44">
        <v>8.6999999999999993</v>
      </c>
      <c r="D117" s="44">
        <v>7.7</v>
      </c>
      <c r="E117" s="44">
        <v>8</v>
      </c>
      <c r="F117" s="44">
        <v>8.5</v>
      </c>
      <c r="G117" s="44">
        <v>8.3000000000000007</v>
      </c>
      <c r="H117" s="44">
        <v>9.4</v>
      </c>
      <c r="I117" s="44">
        <v>9.1</v>
      </c>
      <c r="J117" s="44">
        <v>9.6</v>
      </c>
      <c r="K117" s="44">
        <v>9</v>
      </c>
      <c r="L117" s="44">
        <v>9.9</v>
      </c>
      <c r="M117" s="44">
        <v>9.5</v>
      </c>
      <c r="N117" s="44">
        <v>12.1</v>
      </c>
      <c r="O117" s="44">
        <v>13.1</v>
      </c>
    </row>
    <row r="118" spans="1:15" x14ac:dyDescent="0.3">
      <c r="A118" s="3">
        <v>712</v>
      </c>
      <c r="B118" s="4" t="s">
        <v>114</v>
      </c>
      <c r="C118" s="45" t="s">
        <v>475</v>
      </c>
      <c r="D118" s="45" t="s">
        <v>475</v>
      </c>
      <c r="E118" s="45" t="s">
        <v>475</v>
      </c>
      <c r="F118" s="45" t="s">
        <v>475</v>
      </c>
      <c r="G118" s="45" t="s">
        <v>475</v>
      </c>
      <c r="H118" s="45" t="s">
        <v>475</v>
      </c>
      <c r="I118" s="45" t="s">
        <v>475</v>
      </c>
      <c r="J118" s="45" t="s">
        <v>475</v>
      </c>
      <c r="K118" s="45" t="s">
        <v>475</v>
      </c>
      <c r="L118" s="45" t="s">
        <v>475</v>
      </c>
      <c r="M118" s="45" t="s">
        <v>475</v>
      </c>
      <c r="N118" s="45" t="s">
        <v>475</v>
      </c>
      <c r="O118" s="45" t="s">
        <v>475</v>
      </c>
    </row>
    <row r="119" spans="1:15" x14ac:dyDescent="0.3">
      <c r="A119" s="3">
        <v>713</v>
      </c>
      <c r="B119" s="4" t="s">
        <v>115</v>
      </c>
      <c r="C119" s="44">
        <v>7.4</v>
      </c>
      <c r="D119" s="44">
        <v>8.5</v>
      </c>
      <c r="E119" s="44">
        <v>9</v>
      </c>
      <c r="F119" s="44">
        <v>11</v>
      </c>
      <c r="G119" s="44">
        <v>10.4</v>
      </c>
      <c r="H119" s="44">
        <v>10.7</v>
      </c>
      <c r="I119" s="44">
        <v>9</v>
      </c>
      <c r="J119" s="44">
        <v>9.1999999999999993</v>
      </c>
      <c r="K119" s="44">
        <v>8.9</v>
      </c>
      <c r="L119" s="44">
        <v>9.1</v>
      </c>
      <c r="M119" s="44">
        <v>9.5</v>
      </c>
      <c r="N119" s="44">
        <v>10.199999999999999</v>
      </c>
      <c r="O119" s="44">
        <v>11.2</v>
      </c>
    </row>
    <row r="120" spans="1:15" x14ac:dyDescent="0.3">
      <c r="A120" s="3">
        <v>715</v>
      </c>
      <c r="B120" s="4" t="s">
        <v>116</v>
      </c>
      <c r="C120" s="45" t="s">
        <v>475</v>
      </c>
      <c r="D120" s="45" t="s">
        <v>475</v>
      </c>
      <c r="E120" s="45" t="s">
        <v>475</v>
      </c>
      <c r="F120" s="45" t="s">
        <v>475</v>
      </c>
      <c r="G120" s="45" t="s">
        <v>475</v>
      </c>
      <c r="H120" s="45" t="s">
        <v>475</v>
      </c>
      <c r="I120" s="45" t="s">
        <v>475</v>
      </c>
      <c r="J120" s="45" t="s">
        <v>475</v>
      </c>
      <c r="K120" s="45" t="s">
        <v>475</v>
      </c>
      <c r="L120" s="45" t="s">
        <v>475</v>
      </c>
      <c r="M120" s="45" t="s">
        <v>475</v>
      </c>
      <c r="N120" s="45" t="s">
        <v>475</v>
      </c>
      <c r="O120" s="45" t="s">
        <v>475</v>
      </c>
    </row>
    <row r="121" spans="1:15" x14ac:dyDescent="0.3">
      <c r="A121" s="3">
        <v>716</v>
      </c>
      <c r="B121" s="6" t="s">
        <v>117</v>
      </c>
      <c r="C121" s="44">
        <v>6.8</v>
      </c>
      <c r="D121" s="44">
        <v>6.6</v>
      </c>
      <c r="E121" s="44">
        <v>8.1</v>
      </c>
      <c r="F121" s="44">
        <v>9.4</v>
      </c>
      <c r="G121" s="44">
        <v>8.3000000000000007</v>
      </c>
      <c r="H121" s="44">
        <v>8.6</v>
      </c>
      <c r="I121" s="44">
        <v>9.6999999999999993</v>
      </c>
      <c r="J121" s="44">
        <v>11.2</v>
      </c>
      <c r="K121" s="44">
        <v>12.1</v>
      </c>
      <c r="L121" s="44">
        <v>10.7</v>
      </c>
      <c r="M121" s="44">
        <v>10.9</v>
      </c>
      <c r="N121" s="44">
        <v>12.8</v>
      </c>
      <c r="O121" s="44">
        <v>11.5</v>
      </c>
    </row>
    <row r="122" spans="1:15" x14ac:dyDescent="0.3">
      <c r="A122" s="3">
        <v>729</v>
      </c>
      <c r="B122" s="4" t="s">
        <v>118</v>
      </c>
      <c r="C122" s="45" t="s">
        <v>475</v>
      </c>
      <c r="D122" s="45" t="s">
        <v>475</v>
      </c>
      <c r="E122" s="45" t="s">
        <v>475</v>
      </c>
      <c r="F122" s="45" t="s">
        <v>475</v>
      </c>
      <c r="G122" s="45" t="s">
        <v>475</v>
      </c>
      <c r="H122" s="45" t="s">
        <v>475</v>
      </c>
      <c r="I122" s="45" t="s">
        <v>475</v>
      </c>
      <c r="J122" s="45" t="s">
        <v>475</v>
      </c>
      <c r="K122" s="45" t="s">
        <v>475</v>
      </c>
      <c r="L122" s="45" t="s">
        <v>475</v>
      </c>
      <c r="M122" s="45" t="s">
        <v>475</v>
      </c>
      <c r="N122" s="45" t="s">
        <v>475</v>
      </c>
      <c r="O122" s="45" t="s">
        <v>475</v>
      </c>
    </row>
    <row r="123" spans="1:15" x14ac:dyDescent="0.3">
      <c r="A123" s="3">
        <v>805</v>
      </c>
      <c r="B123" s="4" t="s">
        <v>119</v>
      </c>
      <c r="C123" s="44">
        <v>8.1999999999999993</v>
      </c>
      <c r="D123" s="44">
        <v>7.9</v>
      </c>
      <c r="E123" s="44">
        <v>8.8000000000000007</v>
      </c>
      <c r="F123" s="44">
        <v>9.1</v>
      </c>
      <c r="G123" s="44">
        <v>8.3000000000000007</v>
      </c>
      <c r="H123" s="44">
        <v>8</v>
      </c>
      <c r="I123" s="44">
        <v>8.6999999999999993</v>
      </c>
      <c r="J123" s="44">
        <v>9.6999999999999993</v>
      </c>
      <c r="K123" s="44">
        <v>11</v>
      </c>
      <c r="L123" s="44">
        <v>12.8</v>
      </c>
      <c r="M123" s="44">
        <v>13.1</v>
      </c>
      <c r="N123" s="44">
        <v>13.8</v>
      </c>
      <c r="O123" s="44">
        <v>14.1</v>
      </c>
    </row>
    <row r="124" spans="1:15" x14ac:dyDescent="0.3">
      <c r="A124" s="3">
        <v>806</v>
      </c>
      <c r="B124" s="4" t="s">
        <v>120</v>
      </c>
      <c r="C124" s="44">
        <v>10.8</v>
      </c>
      <c r="D124" s="44">
        <v>11.2</v>
      </c>
      <c r="E124" s="44">
        <v>12.2</v>
      </c>
      <c r="F124" s="44">
        <v>12.8</v>
      </c>
      <c r="G124" s="44">
        <v>12.1</v>
      </c>
      <c r="H124" s="44">
        <v>13.1</v>
      </c>
      <c r="I124" s="44">
        <v>14.1</v>
      </c>
      <c r="J124" s="44">
        <v>15.3</v>
      </c>
      <c r="K124" s="44">
        <v>16</v>
      </c>
      <c r="L124" s="44">
        <v>16.399999999999999</v>
      </c>
      <c r="M124" s="44">
        <v>17.3</v>
      </c>
      <c r="N124" s="44">
        <v>17.600000000000001</v>
      </c>
      <c r="O124" s="44">
        <v>18.2</v>
      </c>
    </row>
    <row r="125" spans="1:15" x14ac:dyDescent="0.3">
      <c r="A125" s="3">
        <v>807</v>
      </c>
      <c r="B125" s="4" t="s">
        <v>121</v>
      </c>
      <c r="C125" s="44">
        <v>7.7</v>
      </c>
      <c r="D125" s="44">
        <v>6.1</v>
      </c>
      <c r="E125" s="44">
        <v>7.4</v>
      </c>
      <c r="F125" s="44">
        <v>8.1</v>
      </c>
      <c r="G125" s="44">
        <v>7.6</v>
      </c>
      <c r="H125" s="44">
        <v>8.5</v>
      </c>
      <c r="I125" s="44">
        <v>10.4</v>
      </c>
      <c r="J125" s="44">
        <v>11.1</v>
      </c>
      <c r="K125" s="44">
        <v>13.1</v>
      </c>
      <c r="L125" s="44">
        <v>15.2</v>
      </c>
      <c r="M125" s="44">
        <v>16.7</v>
      </c>
      <c r="N125" s="44">
        <v>17.8</v>
      </c>
      <c r="O125" s="44">
        <v>18.5</v>
      </c>
    </row>
    <row r="126" spans="1:15" x14ac:dyDescent="0.3">
      <c r="A126" s="3">
        <v>811</v>
      </c>
      <c r="B126" s="4" t="s">
        <v>122</v>
      </c>
      <c r="C126" s="44">
        <v>7.3</v>
      </c>
      <c r="D126" s="44">
        <v>7.8</v>
      </c>
      <c r="E126" s="44">
        <v>8.3000000000000007</v>
      </c>
      <c r="F126" s="44">
        <v>7.7</v>
      </c>
      <c r="G126" s="44">
        <v>8.4</v>
      </c>
      <c r="H126" s="44">
        <v>10.7</v>
      </c>
      <c r="I126" s="44">
        <v>10.7</v>
      </c>
      <c r="J126" s="44">
        <v>10.7</v>
      </c>
      <c r="K126" s="44">
        <v>12.7</v>
      </c>
      <c r="L126" s="44">
        <v>11.9</v>
      </c>
      <c r="M126" s="44">
        <v>10.1</v>
      </c>
      <c r="N126" s="44">
        <v>16.3</v>
      </c>
      <c r="O126" s="44">
        <v>15.8</v>
      </c>
    </row>
    <row r="127" spans="1:15" x14ac:dyDescent="0.3">
      <c r="A127" s="3">
        <v>814</v>
      </c>
      <c r="B127" s="4" t="s">
        <v>123</v>
      </c>
      <c r="C127" s="44">
        <v>9.6999999999999993</v>
      </c>
      <c r="D127" s="44">
        <v>10</v>
      </c>
      <c r="E127" s="44">
        <v>9.8000000000000007</v>
      </c>
      <c r="F127" s="44">
        <v>9</v>
      </c>
      <c r="G127" s="44">
        <v>8.8000000000000007</v>
      </c>
      <c r="H127" s="44">
        <v>7.3</v>
      </c>
      <c r="I127" s="44">
        <v>8.1999999999999993</v>
      </c>
      <c r="J127" s="44">
        <v>9.8000000000000007</v>
      </c>
      <c r="K127" s="44">
        <v>11.9</v>
      </c>
      <c r="L127" s="44">
        <v>12.6</v>
      </c>
      <c r="M127" s="44">
        <v>13.5</v>
      </c>
      <c r="N127" s="44">
        <v>13.6</v>
      </c>
      <c r="O127" s="44">
        <v>14.4</v>
      </c>
    </row>
    <row r="128" spans="1:15" x14ac:dyDescent="0.3">
      <c r="A128" s="3">
        <v>815</v>
      </c>
      <c r="B128" s="4" t="s">
        <v>124</v>
      </c>
      <c r="C128" s="44">
        <v>12.5</v>
      </c>
      <c r="D128" s="44">
        <v>10.7</v>
      </c>
      <c r="E128" s="44">
        <v>11.7</v>
      </c>
      <c r="F128" s="44">
        <v>11.5</v>
      </c>
      <c r="G128" s="44">
        <v>10.8</v>
      </c>
      <c r="H128" s="44">
        <v>10.9</v>
      </c>
      <c r="I128" s="44">
        <v>12</v>
      </c>
      <c r="J128" s="44">
        <v>13.6</v>
      </c>
      <c r="K128" s="44">
        <v>15.1</v>
      </c>
      <c r="L128" s="44">
        <v>15.5</v>
      </c>
      <c r="M128" s="44">
        <v>15.9</v>
      </c>
      <c r="N128" s="44">
        <v>16.600000000000001</v>
      </c>
      <c r="O128" s="44">
        <v>16.600000000000001</v>
      </c>
    </row>
    <row r="129" spans="1:15" x14ac:dyDescent="0.3">
      <c r="A129" s="3">
        <v>817</v>
      </c>
      <c r="B129" s="4" t="s">
        <v>125</v>
      </c>
      <c r="C129" s="44">
        <v>12.6</v>
      </c>
      <c r="D129" s="44">
        <v>10.3</v>
      </c>
      <c r="E129" s="44">
        <v>12</v>
      </c>
      <c r="F129" s="44">
        <v>13.6</v>
      </c>
      <c r="G129" s="44">
        <v>12.5</v>
      </c>
      <c r="H129" s="44">
        <v>14.6</v>
      </c>
      <c r="I129" s="44">
        <v>11.9</v>
      </c>
      <c r="J129" s="44">
        <v>14.7</v>
      </c>
      <c r="K129" s="44">
        <v>16.8</v>
      </c>
      <c r="L129" s="44">
        <v>17.7</v>
      </c>
      <c r="M129" s="44">
        <v>19.600000000000001</v>
      </c>
      <c r="N129" s="44">
        <v>24.7</v>
      </c>
      <c r="O129" s="44">
        <v>20.3</v>
      </c>
    </row>
    <row r="130" spans="1:15" x14ac:dyDescent="0.3">
      <c r="A130" s="3">
        <v>819</v>
      </c>
      <c r="B130" s="4" t="s">
        <v>126</v>
      </c>
      <c r="C130" s="44">
        <v>11.7</v>
      </c>
      <c r="D130" s="44">
        <v>13.7</v>
      </c>
      <c r="E130" s="44">
        <v>12.3</v>
      </c>
      <c r="F130" s="44">
        <v>12.5</v>
      </c>
      <c r="G130" s="44">
        <v>12.7</v>
      </c>
      <c r="H130" s="44">
        <v>13.2</v>
      </c>
      <c r="I130" s="44">
        <v>13.9</v>
      </c>
      <c r="J130" s="44">
        <v>16.8</v>
      </c>
      <c r="K130" s="44">
        <v>15.8</v>
      </c>
      <c r="L130" s="44">
        <v>16.3</v>
      </c>
      <c r="M130" s="44">
        <v>14.7</v>
      </c>
      <c r="N130" s="44">
        <v>15.1</v>
      </c>
      <c r="O130" s="44">
        <v>17</v>
      </c>
    </row>
    <row r="131" spans="1:15" x14ac:dyDescent="0.3">
      <c r="A131" s="3">
        <v>821</v>
      </c>
      <c r="B131" s="4" t="s">
        <v>127</v>
      </c>
      <c r="C131" s="44">
        <v>9.1</v>
      </c>
      <c r="D131" s="44">
        <v>29.1</v>
      </c>
      <c r="E131" s="44">
        <v>11.4</v>
      </c>
      <c r="F131" s="44">
        <v>10.7</v>
      </c>
      <c r="G131" s="44">
        <v>9.5</v>
      </c>
      <c r="H131" s="44">
        <v>10.4</v>
      </c>
      <c r="I131" s="44">
        <v>10.199999999999999</v>
      </c>
      <c r="J131" s="44">
        <v>14.5</v>
      </c>
      <c r="K131" s="44">
        <v>16.399999999999999</v>
      </c>
      <c r="L131" s="44">
        <v>16.100000000000001</v>
      </c>
      <c r="M131" s="44">
        <v>17.3</v>
      </c>
      <c r="N131" s="44">
        <v>14.6</v>
      </c>
      <c r="O131" s="44">
        <v>15.4</v>
      </c>
    </row>
    <row r="132" spans="1:15" x14ac:dyDescent="0.3">
      <c r="A132" s="3">
        <v>822</v>
      </c>
      <c r="B132" s="4" t="s">
        <v>128</v>
      </c>
      <c r="C132" s="44">
        <v>16.7</v>
      </c>
      <c r="D132" s="44">
        <v>16.7</v>
      </c>
      <c r="E132" s="44">
        <v>15.6</v>
      </c>
      <c r="F132" s="44">
        <v>15.4</v>
      </c>
      <c r="G132" s="44">
        <v>16.600000000000001</v>
      </c>
      <c r="H132" s="44">
        <v>19.7</v>
      </c>
      <c r="I132" s="44">
        <v>15.4</v>
      </c>
      <c r="J132" s="44">
        <v>17</v>
      </c>
      <c r="K132" s="44">
        <v>19.100000000000001</v>
      </c>
      <c r="L132" s="44">
        <v>19.8</v>
      </c>
      <c r="M132" s="44">
        <v>20.2</v>
      </c>
      <c r="N132" s="44">
        <v>21.1</v>
      </c>
      <c r="O132" s="44">
        <v>23.3</v>
      </c>
    </row>
    <row r="133" spans="1:15" x14ac:dyDescent="0.3">
      <c r="A133" s="3">
        <v>826</v>
      </c>
      <c r="B133" s="4" t="s">
        <v>129</v>
      </c>
      <c r="C133" s="44">
        <v>7.4</v>
      </c>
      <c r="D133" s="44">
        <v>7.7</v>
      </c>
      <c r="E133" s="44">
        <v>10.1</v>
      </c>
      <c r="F133" s="44">
        <v>7.8</v>
      </c>
      <c r="G133" s="44">
        <v>9</v>
      </c>
      <c r="H133" s="44">
        <v>9.6</v>
      </c>
      <c r="I133" s="44">
        <v>9.1999999999999993</v>
      </c>
      <c r="J133" s="44">
        <v>9.5</v>
      </c>
      <c r="K133" s="44">
        <v>12.1</v>
      </c>
      <c r="L133" s="44">
        <v>12.9</v>
      </c>
      <c r="M133" s="44">
        <v>14</v>
      </c>
      <c r="N133" s="44">
        <v>16.600000000000001</v>
      </c>
      <c r="O133" s="44">
        <v>18.8</v>
      </c>
    </row>
    <row r="134" spans="1:15" x14ac:dyDescent="0.3">
      <c r="A134" s="3">
        <v>827</v>
      </c>
      <c r="B134" s="4" t="s">
        <v>130</v>
      </c>
      <c r="C134" s="44">
        <v>9.5</v>
      </c>
      <c r="D134" s="44">
        <v>8.5</v>
      </c>
      <c r="E134" s="44">
        <v>7.6</v>
      </c>
      <c r="F134" s="44">
        <v>9</v>
      </c>
      <c r="G134" s="44">
        <v>4.0999999999999996</v>
      </c>
      <c r="H134" s="44">
        <v>5.9</v>
      </c>
      <c r="I134" s="44">
        <v>6.8</v>
      </c>
      <c r="J134" s="44">
        <v>8.6</v>
      </c>
      <c r="K134" s="44">
        <v>9.3000000000000007</v>
      </c>
      <c r="L134" s="44">
        <v>12.2</v>
      </c>
      <c r="M134" s="44">
        <v>12.1</v>
      </c>
      <c r="N134" s="44">
        <v>17.399999999999999</v>
      </c>
      <c r="O134" s="44">
        <v>17.7</v>
      </c>
    </row>
    <row r="135" spans="1:15" x14ac:dyDescent="0.3">
      <c r="A135" s="3">
        <v>828</v>
      </c>
      <c r="B135" s="4" t="s">
        <v>131</v>
      </c>
      <c r="C135" s="44">
        <v>10.1</v>
      </c>
      <c r="D135" s="44">
        <v>8.1999999999999993</v>
      </c>
      <c r="E135" s="44">
        <v>10.5</v>
      </c>
      <c r="F135" s="44">
        <v>10.9</v>
      </c>
      <c r="G135" s="44">
        <v>9.6</v>
      </c>
      <c r="H135" s="44">
        <v>8.3000000000000007</v>
      </c>
      <c r="I135" s="44">
        <v>11.2</v>
      </c>
      <c r="J135" s="44">
        <v>10.6</v>
      </c>
      <c r="K135" s="44">
        <v>9.8000000000000007</v>
      </c>
      <c r="L135" s="44">
        <v>13.3</v>
      </c>
      <c r="M135" s="44">
        <v>11.3</v>
      </c>
      <c r="N135" s="44">
        <v>16.399999999999999</v>
      </c>
      <c r="O135" s="44">
        <v>16.8</v>
      </c>
    </row>
    <row r="136" spans="1:15" x14ac:dyDescent="0.3">
      <c r="A136" s="3">
        <v>829</v>
      </c>
      <c r="B136" s="4" t="s">
        <v>132</v>
      </c>
      <c r="C136" s="44">
        <v>9.9</v>
      </c>
      <c r="D136" s="44">
        <v>7</v>
      </c>
      <c r="E136" s="44">
        <v>9.9</v>
      </c>
      <c r="F136" s="44">
        <v>11.8</v>
      </c>
      <c r="G136" s="44">
        <v>9.6</v>
      </c>
      <c r="H136" s="44">
        <v>11.1</v>
      </c>
      <c r="I136" s="44">
        <v>8.3000000000000007</v>
      </c>
      <c r="J136" s="44">
        <v>9.4</v>
      </c>
      <c r="K136" s="44">
        <v>10.6</v>
      </c>
      <c r="L136" s="44">
        <v>10.199999999999999</v>
      </c>
      <c r="M136" s="44">
        <v>7.8</v>
      </c>
      <c r="N136" s="44">
        <v>7.7</v>
      </c>
      <c r="O136" s="44">
        <v>11.2</v>
      </c>
    </row>
    <row r="137" spans="1:15" x14ac:dyDescent="0.3">
      <c r="A137" s="3">
        <v>830</v>
      </c>
      <c r="B137" s="4" t="s">
        <v>133</v>
      </c>
      <c r="C137" s="44">
        <v>9.3000000000000007</v>
      </c>
      <c r="D137" s="44">
        <v>14.7</v>
      </c>
      <c r="E137" s="44">
        <v>12.3</v>
      </c>
      <c r="F137" s="44">
        <v>14.2</v>
      </c>
      <c r="G137" s="44">
        <v>10.4</v>
      </c>
      <c r="H137" s="44">
        <v>7.7</v>
      </c>
      <c r="I137" s="44">
        <v>13.3</v>
      </c>
      <c r="J137" s="44">
        <v>9.1</v>
      </c>
      <c r="K137" s="44">
        <v>9.1</v>
      </c>
      <c r="L137" s="44">
        <v>12</v>
      </c>
      <c r="M137" s="44">
        <v>10.6</v>
      </c>
      <c r="N137" s="44">
        <v>15.2</v>
      </c>
      <c r="O137" s="44">
        <v>16.600000000000001</v>
      </c>
    </row>
    <row r="138" spans="1:15" x14ac:dyDescent="0.3">
      <c r="A138" s="3">
        <v>831</v>
      </c>
      <c r="B138" s="4" t="s">
        <v>134</v>
      </c>
      <c r="C138" s="44">
        <v>17.5</v>
      </c>
      <c r="D138" s="44">
        <v>20.100000000000001</v>
      </c>
      <c r="E138" s="44">
        <v>15.5</v>
      </c>
      <c r="F138" s="44">
        <v>17.2</v>
      </c>
      <c r="G138" s="44">
        <v>15.3</v>
      </c>
      <c r="H138" s="44">
        <v>16.8</v>
      </c>
      <c r="I138" s="44">
        <v>10.3</v>
      </c>
      <c r="J138" s="44">
        <v>15.8</v>
      </c>
      <c r="K138" s="44">
        <v>13</v>
      </c>
      <c r="L138" s="44">
        <v>18.899999999999999</v>
      </c>
      <c r="M138" s="44">
        <v>26.2</v>
      </c>
      <c r="N138" s="44">
        <v>23</v>
      </c>
      <c r="O138" s="44">
        <v>26</v>
      </c>
    </row>
    <row r="139" spans="1:15" x14ac:dyDescent="0.3">
      <c r="A139" s="3">
        <v>833</v>
      </c>
      <c r="B139" s="4" t="s">
        <v>135</v>
      </c>
      <c r="C139" s="44">
        <v>6.5</v>
      </c>
      <c r="D139" s="44">
        <v>9</v>
      </c>
      <c r="E139" s="44">
        <v>4.5999999999999996</v>
      </c>
      <c r="F139" s="44">
        <v>6.1</v>
      </c>
      <c r="G139" s="44">
        <v>2.7</v>
      </c>
      <c r="H139" s="44">
        <v>3.5</v>
      </c>
      <c r="I139" s="44">
        <v>3.9</v>
      </c>
      <c r="J139" s="44">
        <v>2.5</v>
      </c>
      <c r="K139" s="44">
        <v>5.2</v>
      </c>
      <c r="L139" s="44">
        <v>4.5999999999999996</v>
      </c>
      <c r="M139" s="44">
        <v>9.1999999999999993</v>
      </c>
      <c r="N139" s="44">
        <v>12.4</v>
      </c>
      <c r="O139" s="44">
        <v>11.8</v>
      </c>
    </row>
    <row r="140" spans="1:15" x14ac:dyDescent="0.3">
      <c r="A140" s="3">
        <v>834</v>
      </c>
      <c r="B140" s="4" t="s">
        <v>136</v>
      </c>
      <c r="C140" s="44">
        <v>7.5</v>
      </c>
      <c r="D140" s="44">
        <v>9.3000000000000007</v>
      </c>
      <c r="E140" s="44">
        <v>8</v>
      </c>
      <c r="F140" s="44">
        <v>6.1</v>
      </c>
      <c r="G140" s="44">
        <v>6.7</v>
      </c>
      <c r="H140" s="44">
        <v>7.5</v>
      </c>
      <c r="I140" s="44">
        <v>8.5</v>
      </c>
      <c r="J140" s="44">
        <v>9.8000000000000007</v>
      </c>
      <c r="K140" s="44">
        <v>8.6</v>
      </c>
      <c r="L140" s="44">
        <v>10.3</v>
      </c>
      <c r="M140" s="44">
        <v>9.9</v>
      </c>
      <c r="N140" s="44">
        <v>10.4</v>
      </c>
      <c r="O140" s="44">
        <v>11</v>
      </c>
    </row>
    <row r="141" spans="1:15" x14ac:dyDescent="0.3">
      <c r="A141" s="3">
        <v>901</v>
      </c>
      <c r="B141" s="4" t="s">
        <v>137</v>
      </c>
      <c r="C141" s="44">
        <v>9.1</v>
      </c>
      <c r="D141" s="44">
        <v>10</v>
      </c>
      <c r="E141" s="44">
        <v>11</v>
      </c>
      <c r="F141" s="44">
        <v>12.7</v>
      </c>
      <c r="G141" s="44">
        <v>11.8</v>
      </c>
      <c r="H141" s="44">
        <v>12.8</v>
      </c>
      <c r="I141" s="44">
        <v>11.3</v>
      </c>
      <c r="J141" s="44">
        <v>10.4</v>
      </c>
      <c r="K141" s="44">
        <v>14.5</v>
      </c>
      <c r="L141" s="44">
        <v>16</v>
      </c>
      <c r="M141" s="44">
        <v>13.4</v>
      </c>
      <c r="N141" s="44">
        <v>15.5</v>
      </c>
      <c r="O141" s="44">
        <v>17.5</v>
      </c>
    </row>
    <row r="142" spans="1:15" x14ac:dyDescent="0.3">
      <c r="A142" s="3">
        <v>904</v>
      </c>
      <c r="B142" s="4" t="s">
        <v>138</v>
      </c>
      <c r="C142" s="44">
        <v>9.1</v>
      </c>
      <c r="D142" s="44">
        <v>9.1</v>
      </c>
      <c r="E142" s="44">
        <v>9</v>
      </c>
      <c r="F142" s="44">
        <v>9.5</v>
      </c>
      <c r="G142" s="44">
        <v>9.1</v>
      </c>
      <c r="H142" s="44">
        <v>8.6999999999999993</v>
      </c>
      <c r="I142" s="44">
        <v>10.1</v>
      </c>
      <c r="J142" s="44">
        <v>10.199999999999999</v>
      </c>
      <c r="K142" s="44">
        <v>10.6</v>
      </c>
      <c r="L142" s="44">
        <v>10.5</v>
      </c>
      <c r="M142" s="44">
        <v>12.6</v>
      </c>
      <c r="N142" s="44">
        <v>12.4</v>
      </c>
      <c r="O142" s="44">
        <v>13.5</v>
      </c>
    </row>
    <row r="143" spans="1:15" x14ac:dyDescent="0.3">
      <c r="A143" s="3">
        <v>906</v>
      </c>
      <c r="B143" s="4" t="s">
        <v>139</v>
      </c>
      <c r="C143" s="44">
        <v>8.5</v>
      </c>
      <c r="D143" s="44">
        <v>7.5</v>
      </c>
      <c r="E143" s="44">
        <v>8.8000000000000007</v>
      </c>
      <c r="F143" s="44">
        <v>9.6</v>
      </c>
      <c r="G143" s="44">
        <v>8.6</v>
      </c>
      <c r="H143" s="44">
        <v>9.5</v>
      </c>
      <c r="I143" s="44">
        <v>10.6</v>
      </c>
      <c r="J143" s="44">
        <v>11.5</v>
      </c>
      <c r="K143" s="44">
        <v>13.4</v>
      </c>
      <c r="L143" s="44">
        <v>13.4</v>
      </c>
      <c r="M143" s="44">
        <v>13.4</v>
      </c>
      <c r="N143" s="44">
        <v>15</v>
      </c>
      <c r="O143" s="44">
        <v>15.5</v>
      </c>
    </row>
    <row r="144" spans="1:15" x14ac:dyDescent="0.3">
      <c r="A144" s="3">
        <v>911</v>
      </c>
      <c r="B144" s="4" t="s">
        <v>140</v>
      </c>
      <c r="C144" s="44">
        <v>11.4</v>
      </c>
      <c r="D144" s="44">
        <v>13.9</v>
      </c>
      <c r="E144" s="44">
        <v>14.1</v>
      </c>
      <c r="F144" s="44">
        <v>9.4</v>
      </c>
      <c r="G144" s="44">
        <v>12.4</v>
      </c>
      <c r="H144" s="44">
        <v>10.6</v>
      </c>
      <c r="I144" s="44">
        <v>13.2</v>
      </c>
      <c r="J144" s="44">
        <v>12.6</v>
      </c>
      <c r="K144" s="44">
        <v>13.2</v>
      </c>
      <c r="L144" s="44">
        <v>14.4</v>
      </c>
      <c r="M144" s="44">
        <v>14.1</v>
      </c>
      <c r="N144" s="44">
        <v>15.2</v>
      </c>
      <c r="O144" s="44">
        <v>13.6</v>
      </c>
    </row>
    <row r="145" spans="1:15" x14ac:dyDescent="0.3">
      <c r="A145" s="3">
        <v>912</v>
      </c>
      <c r="B145" s="6" t="s">
        <v>141</v>
      </c>
      <c r="C145" s="44">
        <v>8.1999999999999993</v>
      </c>
      <c r="D145" s="44">
        <v>14.3</v>
      </c>
      <c r="E145" s="44">
        <v>14.4</v>
      </c>
      <c r="F145" s="44">
        <v>10</v>
      </c>
      <c r="G145" s="44">
        <v>9.8000000000000007</v>
      </c>
      <c r="H145" s="44">
        <v>10</v>
      </c>
      <c r="I145" s="44">
        <v>12.1</v>
      </c>
      <c r="J145" s="44">
        <v>14.9</v>
      </c>
      <c r="K145" s="44">
        <v>16</v>
      </c>
      <c r="L145" s="44">
        <v>21.1</v>
      </c>
      <c r="M145" s="44">
        <v>16</v>
      </c>
      <c r="N145" s="44">
        <v>16.3</v>
      </c>
      <c r="O145" s="44">
        <v>16.100000000000001</v>
      </c>
    </row>
    <row r="146" spans="1:15" x14ac:dyDescent="0.3">
      <c r="A146" s="3">
        <v>914</v>
      </c>
      <c r="B146" s="4" t="s">
        <v>142</v>
      </c>
      <c r="C146" s="44">
        <v>8.3000000000000007</v>
      </c>
      <c r="D146" s="44">
        <v>9.3000000000000007</v>
      </c>
      <c r="E146" s="44">
        <v>11.2</v>
      </c>
      <c r="F146" s="44">
        <v>13</v>
      </c>
      <c r="G146" s="44">
        <v>9.8000000000000007</v>
      </c>
      <c r="H146" s="44">
        <v>12.8</v>
      </c>
      <c r="I146" s="44">
        <v>15.4</v>
      </c>
      <c r="J146" s="44">
        <v>16.3</v>
      </c>
      <c r="K146" s="44">
        <v>18.5</v>
      </c>
      <c r="L146" s="44">
        <v>17.399999999999999</v>
      </c>
      <c r="M146" s="44">
        <v>17.5</v>
      </c>
      <c r="N146" s="44">
        <v>17.2</v>
      </c>
      <c r="O146" s="44">
        <v>16.5</v>
      </c>
    </row>
    <row r="147" spans="1:15" x14ac:dyDescent="0.3">
      <c r="A147" s="3">
        <v>919</v>
      </c>
      <c r="B147" s="4" t="s">
        <v>143</v>
      </c>
      <c r="C147" s="44">
        <v>10</v>
      </c>
      <c r="D147" s="44">
        <v>8.1999999999999993</v>
      </c>
      <c r="E147" s="44">
        <v>8.4</v>
      </c>
      <c r="F147" s="44">
        <v>8.9</v>
      </c>
      <c r="G147" s="44">
        <v>8.6999999999999993</v>
      </c>
      <c r="H147" s="44">
        <v>10.3</v>
      </c>
      <c r="I147" s="44">
        <v>9.3000000000000007</v>
      </c>
      <c r="J147" s="44">
        <v>10.6</v>
      </c>
      <c r="K147" s="44">
        <v>11.4</v>
      </c>
      <c r="L147" s="44">
        <v>11.8</v>
      </c>
      <c r="M147" s="44">
        <v>10.3</v>
      </c>
      <c r="N147" s="44">
        <v>12.4</v>
      </c>
      <c r="O147" s="44">
        <v>13.7</v>
      </c>
    </row>
    <row r="148" spans="1:15" x14ac:dyDescent="0.3">
      <c r="A148" s="3">
        <v>926</v>
      </c>
      <c r="B148" s="4" t="s">
        <v>144</v>
      </c>
      <c r="C148" s="44">
        <v>6.5</v>
      </c>
      <c r="D148" s="44">
        <v>7.3</v>
      </c>
      <c r="E148" s="44">
        <v>7.7</v>
      </c>
      <c r="F148" s="44">
        <v>6.5</v>
      </c>
      <c r="G148" s="44">
        <v>6.7</v>
      </c>
      <c r="H148" s="44">
        <v>6.9</v>
      </c>
      <c r="I148" s="44">
        <v>7.9</v>
      </c>
      <c r="J148" s="44">
        <v>9.6</v>
      </c>
      <c r="K148" s="44">
        <v>9.3000000000000007</v>
      </c>
      <c r="L148" s="44">
        <v>9.3000000000000007</v>
      </c>
      <c r="M148" s="44">
        <v>11</v>
      </c>
      <c r="N148" s="44">
        <v>11.8</v>
      </c>
      <c r="O148" s="44">
        <v>11.2</v>
      </c>
    </row>
    <row r="149" spans="1:15" x14ac:dyDescent="0.3">
      <c r="A149" s="3">
        <v>928</v>
      </c>
      <c r="B149" s="4" t="s">
        <v>145</v>
      </c>
      <c r="C149" s="44">
        <v>11</v>
      </c>
      <c r="D149" s="44">
        <v>12.6</v>
      </c>
      <c r="E149" s="44">
        <v>11.9</v>
      </c>
      <c r="F149" s="44">
        <v>9.6</v>
      </c>
      <c r="G149" s="44">
        <v>8.5</v>
      </c>
      <c r="H149" s="44">
        <v>9.1</v>
      </c>
      <c r="I149" s="44">
        <v>9.1</v>
      </c>
      <c r="J149" s="44">
        <v>9.8000000000000007</v>
      </c>
      <c r="K149" s="44">
        <v>12</v>
      </c>
      <c r="L149" s="44">
        <v>11</v>
      </c>
      <c r="M149" s="44">
        <v>11.4</v>
      </c>
      <c r="N149" s="44">
        <v>11.2</v>
      </c>
      <c r="O149" s="44">
        <v>11.5</v>
      </c>
    </row>
    <row r="150" spans="1:15" x14ac:dyDescent="0.3">
      <c r="A150" s="3">
        <v>929</v>
      </c>
      <c r="B150" s="4" t="s">
        <v>146</v>
      </c>
      <c r="C150" s="44">
        <v>18.100000000000001</v>
      </c>
      <c r="D150" s="44">
        <v>11.6</v>
      </c>
      <c r="E150" s="44">
        <v>16</v>
      </c>
      <c r="F150" s="44">
        <v>19.899999999999999</v>
      </c>
      <c r="G150" s="44">
        <v>18.3</v>
      </c>
      <c r="H150" s="44">
        <v>19.5</v>
      </c>
      <c r="I150" s="44">
        <v>25.3</v>
      </c>
      <c r="J150" s="44">
        <v>18.600000000000001</v>
      </c>
      <c r="K150" s="44">
        <v>20.3</v>
      </c>
      <c r="L150" s="44">
        <v>17.3</v>
      </c>
      <c r="M150" s="44">
        <v>16.399999999999999</v>
      </c>
      <c r="N150" s="44">
        <v>20.5</v>
      </c>
      <c r="O150" s="44">
        <v>20.5</v>
      </c>
    </row>
    <row r="151" spans="1:15" x14ac:dyDescent="0.3">
      <c r="A151" s="3">
        <v>935</v>
      </c>
      <c r="B151" s="4" t="s">
        <v>147</v>
      </c>
      <c r="C151" s="44">
        <v>12.5</v>
      </c>
      <c r="D151" s="44">
        <v>13.9</v>
      </c>
      <c r="E151" s="44">
        <v>15.2</v>
      </c>
      <c r="F151" s="44">
        <v>15.4</v>
      </c>
      <c r="G151" s="44">
        <v>23</v>
      </c>
      <c r="H151" s="44">
        <v>24.6</v>
      </c>
      <c r="I151" s="44">
        <v>18.7</v>
      </c>
      <c r="J151" s="44">
        <v>17.3</v>
      </c>
      <c r="K151" s="44">
        <v>16.600000000000001</v>
      </c>
      <c r="L151" s="44">
        <v>10.3</v>
      </c>
      <c r="M151" s="44">
        <v>19.7</v>
      </c>
      <c r="N151" s="44">
        <v>19.8</v>
      </c>
      <c r="O151" s="44">
        <v>21.1</v>
      </c>
    </row>
    <row r="152" spans="1:15" x14ac:dyDescent="0.3">
      <c r="A152" s="3">
        <v>937</v>
      </c>
      <c r="B152" s="6" t="s">
        <v>148</v>
      </c>
      <c r="C152" s="44">
        <v>7.1</v>
      </c>
      <c r="D152" s="44">
        <v>10.199999999999999</v>
      </c>
      <c r="E152" s="44">
        <v>9.8000000000000007</v>
      </c>
      <c r="F152" s="44">
        <v>16</v>
      </c>
      <c r="G152" s="44">
        <v>13.2</v>
      </c>
      <c r="H152" s="44">
        <v>13.1</v>
      </c>
      <c r="I152" s="44">
        <v>13.8</v>
      </c>
      <c r="J152" s="44">
        <v>16.899999999999999</v>
      </c>
      <c r="K152" s="44">
        <v>16.5</v>
      </c>
      <c r="L152" s="44">
        <v>16.3</v>
      </c>
      <c r="M152" s="44">
        <v>17.7</v>
      </c>
      <c r="N152" s="44">
        <v>18.8</v>
      </c>
      <c r="O152" s="44">
        <v>22.2</v>
      </c>
    </row>
    <row r="153" spans="1:15" x14ac:dyDescent="0.3">
      <c r="A153" s="3">
        <v>938</v>
      </c>
      <c r="B153" s="4" t="s">
        <v>149</v>
      </c>
      <c r="C153" s="44">
        <v>7.8</v>
      </c>
      <c r="D153" s="44">
        <v>10.7</v>
      </c>
      <c r="E153" s="44">
        <v>7.7</v>
      </c>
      <c r="F153" s="44">
        <v>8.5</v>
      </c>
      <c r="G153" s="44">
        <v>11.2</v>
      </c>
      <c r="H153" s="44">
        <v>8.6</v>
      </c>
      <c r="I153" s="44">
        <v>14.3</v>
      </c>
      <c r="J153" s="44">
        <v>14.2</v>
      </c>
      <c r="K153" s="44">
        <v>10</v>
      </c>
      <c r="L153" s="44">
        <v>8.6</v>
      </c>
      <c r="M153" s="44">
        <v>18.899999999999999</v>
      </c>
      <c r="N153" s="44">
        <v>13.1</v>
      </c>
      <c r="O153" s="44">
        <v>19.8</v>
      </c>
    </row>
    <row r="154" spans="1:15" x14ac:dyDescent="0.3">
      <c r="A154" s="3">
        <v>940</v>
      </c>
      <c r="B154" s="4" t="s">
        <v>150</v>
      </c>
      <c r="C154" s="44">
        <v>13.6</v>
      </c>
      <c r="D154" s="44">
        <v>6.3</v>
      </c>
      <c r="E154" s="44">
        <v>9.4</v>
      </c>
      <c r="F154" s="44">
        <v>12.1</v>
      </c>
      <c r="G154" s="44">
        <v>12.1</v>
      </c>
      <c r="H154" s="44">
        <v>16</v>
      </c>
      <c r="I154" s="44">
        <v>14.9</v>
      </c>
      <c r="J154" s="44">
        <v>15.2</v>
      </c>
      <c r="K154" s="44">
        <v>15.5</v>
      </c>
      <c r="L154" s="44">
        <v>19.3</v>
      </c>
      <c r="M154" s="44">
        <v>18.399999999999999</v>
      </c>
      <c r="N154" s="44">
        <v>19.8</v>
      </c>
      <c r="O154" s="44">
        <v>27</v>
      </c>
    </row>
    <row r="155" spans="1:15" x14ac:dyDescent="0.3">
      <c r="A155" s="3">
        <v>941</v>
      </c>
      <c r="B155" s="4" t="s">
        <v>151</v>
      </c>
      <c r="C155" s="44">
        <v>6.8</v>
      </c>
      <c r="D155" s="44">
        <v>10</v>
      </c>
      <c r="E155" s="44">
        <v>11.1</v>
      </c>
      <c r="F155" s="44">
        <v>11</v>
      </c>
      <c r="G155" s="44">
        <v>11.4</v>
      </c>
      <c r="H155" s="44">
        <v>10.1</v>
      </c>
      <c r="I155" s="44">
        <v>7.4</v>
      </c>
      <c r="J155" s="44">
        <v>7.6</v>
      </c>
      <c r="K155" s="44">
        <v>11.5</v>
      </c>
      <c r="L155" s="44">
        <v>14</v>
      </c>
      <c r="M155" s="44">
        <v>17.2</v>
      </c>
      <c r="N155" s="44">
        <v>18.2</v>
      </c>
      <c r="O155" s="44">
        <v>15.8</v>
      </c>
    </row>
    <row r="156" spans="1:15" x14ac:dyDescent="0.3">
      <c r="A156" s="3">
        <v>1001</v>
      </c>
      <c r="B156" s="4" t="s">
        <v>152</v>
      </c>
      <c r="C156" s="44">
        <v>9.1</v>
      </c>
      <c r="D156" s="44">
        <v>8.8000000000000007</v>
      </c>
      <c r="E156" s="44">
        <v>8.9</v>
      </c>
      <c r="F156" s="44">
        <v>9.5</v>
      </c>
      <c r="G156" s="44">
        <v>9.3000000000000007</v>
      </c>
      <c r="H156" s="44">
        <v>9.1999999999999993</v>
      </c>
      <c r="I156" s="44">
        <v>9.9</v>
      </c>
      <c r="J156" s="44">
        <v>10.9</v>
      </c>
      <c r="K156" s="44">
        <v>12.5</v>
      </c>
      <c r="L156" s="44">
        <v>12.6</v>
      </c>
      <c r="M156" s="44">
        <v>13.4</v>
      </c>
      <c r="N156" s="44">
        <v>14</v>
      </c>
      <c r="O156" s="44">
        <v>14.6</v>
      </c>
    </row>
    <row r="157" spans="1:15" x14ac:dyDescent="0.3">
      <c r="A157" s="3">
        <v>1002</v>
      </c>
      <c r="B157" s="4" t="s">
        <v>153</v>
      </c>
      <c r="C157" s="44">
        <v>7.7</v>
      </c>
      <c r="D157" s="44">
        <v>7.2</v>
      </c>
      <c r="E157" s="44">
        <v>8.9</v>
      </c>
      <c r="F157" s="44">
        <v>8.6999999999999993</v>
      </c>
      <c r="G157" s="44">
        <v>8.8000000000000007</v>
      </c>
      <c r="H157" s="44">
        <v>9.9</v>
      </c>
      <c r="I157" s="44">
        <v>10.3</v>
      </c>
      <c r="J157" s="44">
        <v>11.4</v>
      </c>
      <c r="K157" s="44">
        <v>13.1</v>
      </c>
      <c r="L157" s="44">
        <v>13.4</v>
      </c>
      <c r="M157" s="44">
        <v>13</v>
      </c>
      <c r="N157" s="44">
        <v>13.9</v>
      </c>
      <c r="O157" s="44">
        <v>14</v>
      </c>
    </row>
    <row r="158" spans="1:15" x14ac:dyDescent="0.3">
      <c r="A158" s="3">
        <v>1003</v>
      </c>
      <c r="B158" s="4" t="s">
        <v>154</v>
      </c>
      <c r="C158" s="44">
        <v>7.4</v>
      </c>
      <c r="D158" s="44">
        <v>7.7</v>
      </c>
      <c r="E158" s="44">
        <v>6.9</v>
      </c>
      <c r="F158" s="44">
        <v>7.8</v>
      </c>
      <c r="G158" s="44">
        <v>7.5</v>
      </c>
      <c r="H158" s="44">
        <v>9.1</v>
      </c>
      <c r="I158" s="44">
        <v>10.8</v>
      </c>
      <c r="J158" s="44">
        <v>9.3000000000000007</v>
      </c>
      <c r="K158" s="44">
        <v>9.8000000000000007</v>
      </c>
      <c r="L158" s="44">
        <v>10.6</v>
      </c>
      <c r="M158" s="44">
        <v>11.6</v>
      </c>
      <c r="N158" s="44">
        <v>12.6</v>
      </c>
      <c r="O158" s="44">
        <v>13.2</v>
      </c>
    </row>
    <row r="159" spans="1:15" x14ac:dyDescent="0.3">
      <c r="A159" s="3">
        <v>1004</v>
      </c>
      <c r="B159" s="4" t="s">
        <v>155</v>
      </c>
      <c r="C159" s="44">
        <v>7.5</v>
      </c>
      <c r="D159" s="44">
        <v>4.9000000000000004</v>
      </c>
      <c r="E159" s="44">
        <v>6.8</v>
      </c>
      <c r="F159" s="44">
        <v>7.6</v>
      </c>
      <c r="G159" s="44">
        <v>7.3</v>
      </c>
      <c r="H159" s="44">
        <v>8.3000000000000007</v>
      </c>
      <c r="I159" s="44">
        <v>7.9</v>
      </c>
      <c r="J159" s="44">
        <v>6.7</v>
      </c>
      <c r="K159" s="44">
        <v>7.9</v>
      </c>
      <c r="L159" s="44">
        <v>9.9</v>
      </c>
      <c r="M159" s="44">
        <v>9.6</v>
      </c>
      <c r="N159" s="44">
        <v>10.1</v>
      </c>
      <c r="O159" s="44">
        <v>12</v>
      </c>
    </row>
    <row r="160" spans="1:15" x14ac:dyDescent="0.3">
      <c r="A160" s="3">
        <v>1014</v>
      </c>
      <c r="B160" s="4" t="s">
        <v>156</v>
      </c>
      <c r="C160" s="44">
        <v>7.6</v>
      </c>
      <c r="D160" s="44">
        <v>6.6</v>
      </c>
      <c r="E160" s="44">
        <v>7</v>
      </c>
      <c r="F160" s="44">
        <v>6.6</v>
      </c>
      <c r="G160" s="44">
        <v>7.1</v>
      </c>
      <c r="H160" s="44">
        <v>9.1</v>
      </c>
      <c r="I160" s="44">
        <v>8.6999999999999993</v>
      </c>
      <c r="J160" s="44">
        <v>9.5</v>
      </c>
      <c r="K160" s="44">
        <v>10.1</v>
      </c>
      <c r="L160" s="44">
        <v>11</v>
      </c>
      <c r="M160" s="44">
        <v>12.9</v>
      </c>
      <c r="N160" s="44">
        <v>13.9</v>
      </c>
      <c r="O160" s="44">
        <v>16.399999999999999</v>
      </c>
    </row>
    <row r="161" spans="1:15" x14ac:dyDescent="0.3">
      <c r="A161" s="3">
        <v>1017</v>
      </c>
      <c r="B161" s="4" t="s">
        <v>157</v>
      </c>
      <c r="C161" s="44">
        <v>9.9</v>
      </c>
      <c r="D161" s="44">
        <v>8.5</v>
      </c>
      <c r="E161" s="44">
        <v>9.9</v>
      </c>
      <c r="F161" s="44">
        <v>10.8</v>
      </c>
      <c r="G161" s="44">
        <v>11.4</v>
      </c>
      <c r="H161" s="44">
        <v>12.2</v>
      </c>
      <c r="I161" s="44">
        <v>11.2</v>
      </c>
      <c r="J161" s="44">
        <v>11.8</v>
      </c>
      <c r="K161" s="44">
        <v>12.7</v>
      </c>
      <c r="L161" s="44">
        <v>14.1</v>
      </c>
      <c r="M161" s="44">
        <v>14.3</v>
      </c>
      <c r="N161" s="44">
        <v>17.3</v>
      </c>
      <c r="O161" s="44">
        <v>16.399999999999999</v>
      </c>
    </row>
    <row r="162" spans="1:15" x14ac:dyDescent="0.3">
      <c r="A162" s="3">
        <v>1018</v>
      </c>
      <c r="B162" s="4" t="s">
        <v>158</v>
      </c>
      <c r="C162" s="44">
        <v>7</v>
      </c>
      <c r="D162" s="44">
        <v>6.7</v>
      </c>
      <c r="E162" s="44">
        <v>7.9</v>
      </c>
      <c r="F162" s="44">
        <v>9.3000000000000007</v>
      </c>
      <c r="G162" s="44">
        <v>9</v>
      </c>
      <c r="H162" s="44">
        <v>9.5</v>
      </c>
      <c r="I162" s="44">
        <v>10.3</v>
      </c>
      <c r="J162" s="44">
        <v>8.5</v>
      </c>
      <c r="K162" s="44">
        <v>9.9</v>
      </c>
      <c r="L162" s="44">
        <v>11.8</v>
      </c>
      <c r="M162" s="44">
        <v>11.1</v>
      </c>
      <c r="N162" s="44">
        <v>12.4</v>
      </c>
      <c r="O162" s="44">
        <v>14.1</v>
      </c>
    </row>
    <row r="163" spans="1:15" x14ac:dyDescent="0.3">
      <c r="A163" s="3">
        <v>1021</v>
      </c>
      <c r="B163" s="4" t="s">
        <v>159</v>
      </c>
      <c r="C163" s="44">
        <v>13.5</v>
      </c>
      <c r="D163" s="44">
        <v>12</v>
      </c>
      <c r="E163" s="44">
        <v>10.5</v>
      </c>
      <c r="F163" s="44">
        <v>14.7</v>
      </c>
      <c r="G163" s="44">
        <v>11.6</v>
      </c>
      <c r="H163" s="44">
        <v>10</v>
      </c>
      <c r="I163" s="44">
        <v>13.2</v>
      </c>
      <c r="J163" s="44">
        <v>13</v>
      </c>
      <c r="K163" s="44">
        <v>13.8</v>
      </c>
      <c r="L163" s="44">
        <v>14.5</v>
      </c>
      <c r="M163" s="44">
        <v>15</v>
      </c>
      <c r="N163" s="44">
        <v>14.1</v>
      </c>
      <c r="O163" s="44">
        <v>15.7</v>
      </c>
    </row>
    <row r="164" spans="1:15" x14ac:dyDescent="0.3">
      <c r="A164" s="3">
        <v>1026</v>
      </c>
      <c r="B164" s="4" t="s">
        <v>160</v>
      </c>
      <c r="C164" s="44">
        <v>8.6</v>
      </c>
      <c r="D164" s="44">
        <v>10.8</v>
      </c>
      <c r="E164" s="44">
        <v>10.6</v>
      </c>
      <c r="F164" s="44">
        <v>9.5</v>
      </c>
      <c r="G164" s="44">
        <v>12.8</v>
      </c>
      <c r="H164" s="44">
        <v>9.5</v>
      </c>
      <c r="I164" s="44">
        <v>10.5</v>
      </c>
      <c r="J164" s="44">
        <v>8.4</v>
      </c>
      <c r="K164" s="44">
        <v>14</v>
      </c>
      <c r="L164" s="44">
        <v>14.5</v>
      </c>
      <c r="M164" s="44">
        <v>15.7</v>
      </c>
      <c r="N164" s="44">
        <v>19.3</v>
      </c>
      <c r="O164" s="44">
        <v>21.9</v>
      </c>
    </row>
    <row r="165" spans="1:15" x14ac:dyDescent="0.3">
      <c r="A165" s="3">
        <v>1027</v>
      </c>
      <c r="B165" s="4" t="s">
        <v>161</v>
      </c>
      <c r="C165" s="44">
        <v>5.9</v>
      </c>
      <c r="D165" s="44">
        <v>6.2</v>
      </c>
      <c r="E165" s="44">
        <v>9.1</v>
      </c>
      <c r="F165" s="44">
        <v>5.8</v>
      </c>
      <c r="G165" s="44">
        <v>9.6</v>
      </c>
      <c r="H165" s="44">
        <v>9.1999999999999993</v>
      </c>
      <c r="I165" s="44">
        <v>8.1999999999999993</v>
      </c>
      <c r="J165" s="44">
        <v>9.5</v>
      </c>
      <c r="K165" s="44">
        <v>9.5</v>
      </c>
      <c r="L165" s="44">
        <v>10</v>
      </c>
      <c r="M165" s="44">
        <v>10.9</v>
      </c>
      <c r="N165" s="44">
        <v>8.8000000000000007</v>
      </c>
      <c r="O165" s="44">
        <v>9.1</v>
      </c>
    </row>
    <row r="166" spans="1:15" x14ac:dyDescent="0.3">
      <c r="A166" s="3">
        <v>1029</v>
      </c>
      <c r="B166" s="4" t="s">
        <v>162</v>
      </c>
      <c r="C166" s="44">
        <v>7.6</v>
      </c>
      <c r="D166" s="44">
        <v>11</v>
      </c>
      <c r="E166" s="44">
        <v>9.6</v>
      </c>
      <c r="F166" s="44">
        <v>10.199999999999999</v>
      </c>
      <c r="G166" s="44">
        <v>9.6999999999999993</v>
      </c>
      <c r="H166" s="44">
        <v>10.1</v>
      </c>
      <c r="I166" s="44">
        <v>12.7</v>
      </c>
      <c r="J166" s="44">
        <v>12.1</v>
      </c>
      <c r="K166" s="44">
        <v>13.7</v>
      </c>
      <c r="L166" s="44">
        <v>15.1</v>
      </c>
      <c r="M166" s="44">
        <v>14.3</v>
      </c>
      <c r="N166" s="44">
        <v>14.5</v>
      </c>
      <c r="O166" s="44">
        <v>15.8</v>
      </c>
    </row>
    <row r="167" spans="1:15" x14ac:dyDescent="0.3">
      <c r="A167" s="3">
        <v>1032</v>
      </c>
      <c r="B167" s="4" t="s">
        <v>163</v>
      </c>
      <c r="C167" s="44">
        <v>10.8</v>
      </c>
      <c r="D167" s="44">
        <v>11.7</v>
      </c>
      <c r="E167" s="44">
        <v>12.3</v>
      </c>
      <c r="F167" s="44">
        <v>11.3</v>
      </c>
      <c r="G167" s="44">
        <v>10.4</v>
      </c>
      <c r="H167" s="44">
        <v>10.8</v>
      </c>
      <c r="I167" s="44">
        <v>10.6</v>
      </c>
      <c r="J167" s="44">
        <v>10.8</v>
      </c>
      <c r="K167" s="44">
        <v>12.5</v>
      </c>
      <c r="L167" s="44">
        <v>12.9</v>
      </c>
      <c r="M167" s="44">
        <v>15.2</v>
      </c>
      <c r="N167" s="44">
        <v>15.8</v>
      </c>
      <c r="O167" s="44">
        <v>16.8</v>
      </c>
    </row>
    <row r="168" spans="1:15" x14ac:dyDescent="0.3">
      <c r="A168" s="3">
        <v>1034</v>
      </c>
      <c r="B168" s="4" t="s">
        <v>164</v>
      </c>
      <c r="C168" s="44">
        <v>9.3000000000000007</v>
      </c>
      <c r="D168" s="44">
        <v>10.5</v>
      </c>
      <c r="E168" s="44">
        <v>14.2</v>
      </c>
      <c r="F168" s="44">
        <v>10.199999999999999</v>
      </c>
      <c r="G168" s="44">
        <v>11.5</v>
      </c>
      <c r="H168" s="44">
        <v>10.9</v>
      </c>
      <c r="I168" s="44">
        <v>11.5</v>
      </c>
      <c r="J168" s="44">
        <v>12.8</v>
      </c>
      <c r="K168" s="44">
        <v>14.6</v>
      </c>
      <c r="L168" s="44">
        <v>8.9</v>
      </c>
      <c r="M168" s="44">
        <v>13.5</v>
      </c>
      <c r="N168" s="44">
        <v>12.7</v>
      </c>
      <c r="O168" s="44">
        <v>14.9</v>
      </c>
    </row>
    <row r="169" spans="1:15" x14ac:dyDescent="0.3">
      <c r="A169" s="3">
        <v>1037</v>
      </c>
      <c r="B169" s="4" t="s">
        <v>165</v>
      </c>
      <c r="C169" s="44">
        <v>9.8000000000000007</v>
      </c>
      <c r="D169" s="44">
        <v>7.8</v>
      </c>
      <c r="E169" s="44">
        <v>7.2</v>
      </c>
      <c r="F169" s="44">
        <v>9.4</v>
      </c>
      <c r="G169" s="44">
        <v>6.8</v>
      </c>
      <c r="H169" s="44">
        <v>8.1999999999999993</v>
      </c>
      <c r="I169" s="44">
        <v>9</v>
      </c>
      <c r="J169" s="44">
        <v>9.9</v>
      </c>
      <c r="K169" s="44">
        <v>8.6</v>
      </c>
      <c r="L169" s="44">
        <v>9.8000000000000007</v>
      </c>
      <c r="M169" s="44">
        <v>10.5</v>
      </c>
      <c r="N169" s="44">
        <v>10.199999999999999</v>
      </c>
      <c r="O169" s="44">
        <v>14.1</v>
      </c>
    </row>
    <row r="170" spans="1:15" x14ac:dyDescent="0.3">
      <c r="A170" s="3">
        <v>1046</v>
      </c>
      <c r="B170" s="4" t="s">
        <v>166</v>
      </c>
      <c r="C170" s="44">
        <v>8.3000000000000007</v>
      </c>
      <c r="D170" s="44">
        <v>9.4</v>
      </c>
      <c r="E170" s="44">
        <v>8.6999999999999993</v>
      </c>
      <c r="F170" s="44">
        <v>10.1</v>
      </c>
      <c r="G170" s="44">
        <v>11</v>
      </c>
      <c r="H170" s="44">
        <v>10.1</v>
      </c>
      <c r="I170" s="44">
        <v>7.2</v>
      </c>
      <c r="J170" s="44">
        <v>8.6</v>
      </c>
      <c r="K170" s="44">
        <v>9</v>
      </c>
      <c r="L170" s="44">
        <v>7</v>
      </c>
      <c r="M170" s="44">
        <v>7</v>
      </c>
      <c r="N170" s="44">
        <v>6.9</v>
      </c>
      <c r="O170" s="44">
        <v>5.2</v>
      </c>
    </row>
    <row r="171" spans="1:15" x14ac:dyDescent="0.3">
      <c r="A171" s="3">
        <v>1101</v>
      </c>
      <c r="B171" s="4" t="s">
        <v>167</v>
      </c>
      <c r="C171" s="44">
        <v>6.4</v>
      </c>
      <c r="D171" s="44">
        <v>6</v>
      </c>
      <c r="E171" s="44">
        <v>6</v>
      </c>
      <c r="F171" s="44">
        <v>4.7</v>
      </c>
      <c r="G171" s="44">
        <v>5.0999999999999996</v>
      </c>
      <c r="H171" s="44">
        <v>6</v>
      </c>
      <c r="I171" s="44">
        <v>6.7</v>
      </c>
      <c r="J171" s="44">
        <v>7.1</v>
      </c>
      <c r="K171" s="44">
        <v>7.4</v>
      </c>
      <c r="L171" s="44">
        <v>8.1</v>
      </c>
      <c r="M171" s="44">
        <v>8.8000000000000007</v>
      </c>
      <c r="N171" s="44">
        <v>8.1999999999999993</v>
      </c>
      <c r="O171" s="44">
        <v>9.6999999999999993</v>
      </c>
    </row>
    <row r="172" spans="1:15" x14ac:dyDescent="0.3">
      <c r="A172" s="3">
        <v>1102</v>
      </c>
      <c r="B172" s="4" t="s">
        <v>168</v>
      </c>
      <c r="C172" s="44">
        <v>6.9</v>
      </c>
      <c r="D172" s="44">
        <v>6.1</v>
      </c>
      <c r="E172" s="44">
        <v>6.1</v>
      </c>
      <c r="F172" s="44">
        <v>6.4</v>
      </c>
      <c r="G172" s="44">
        <v>5.4</v>
      </c>
      <c r="H172" s="44">
        <v>6.3</v>
      </c>
      <c r="I172" s="44">
        <v>6.5</v>
      </c>
      <c r="J172" s="44">
        <v>6.5</v>
      </c>
      <c r="K172" s="44">
        <v>6.6</v>
      </c>
      <c r="L172" s="44">
        <v>7.5</v>
      </c>
      <c r="M172" s="44">
        <v>8.5</v>
      </c>
      <c r="N172" s="44">
        <v>9.4</v>
      </c>
      <c r="O172" s="44">
        <v>10.199999999999999</v>
      </c>
    </row>
    <row r="173" spans="1:15" x14ac:dyDescent="0.3">
      <c r="A173" s="3">
        <v>1103</v>
      </c>
      <c r="B173" s="4" t="s">
        <v>169</v>
      </c>
      <c r="C173" s="44">
        <v>7.8</v>
      </c>
      <c r="D173" s="44">
        <v>7.4</v>
      </c>
      <c r="E173" s="44">
        <v>7.3</v>
      </c>
      <c r="F173" s="44">
        <v>7.2</v>
      </c>
      <c r="G173" s="44">
        <v>6.6</v>
      </c>
      <c r="H173" s="44">
        <v>6.7</v>
      </c>
      <c r="I173" s="44">
        <v>7.1</v>
      </c>
      <c r="J173" s="44">
        <v>6.9</v>
      </c>
      <c r="K173" s="44">
        <v>7.5</v>
      </c>
      <c r="L173" s="44">
        <v>8.1</v>
      </c>
      <c r="M173" s="44">
        <v>9.3000000000000007</v>
      </c>
      <c r="N173" s="44">
        <v>10.199999999999999</v>
      </c>
      <c r="O173" s="44">
        <v>11.3</v>
      </c>
    </row>
    <row r="174" spans="1:15" x14ac:dyDescent="0.3">
      <c r="A174" s="3">
        <v>1106</v>
      </c>
      <c r="B174" s="4" t="s">
        <v>170</v>
      </c>
      <c r="C174" s="44">
        <v>7.6</v>
      </c>
      <c r="D174" s="44">
        <v>7.9</v>
      </c>
      <c r="E174" s="44">
        <v>7.9</v>
      </c>
      <c r="F174" s="44">
        <v>8.4</v>
      </c>
      <c r="G174" s="44">
        <v>8.3000000000000007</v>
      </c>
      <c r="H174" s="44">
        <v>8.6</v>
      </c>
      <c r="I174" s="44">
        <v>9.5</v>
      </c>
      <c r="J174" s="44">
        <v>10.199999999999999</v>
      </c>
      <c r="K174" s="44">
        <v>10.4</v>
      </c>
      <c r="L174" s="44">
        <v>10.7</v>
      </c>
      <c r="M174" s="44">
        <v>12.2</v>
      </c>
      <c r="N174" s="44">
        <v>12.9</v>
      </c>
      <c r="O174" s="44">
        <v>12.9</v>
      </c>
    </row>
    <row r="175" spans="1:15" x14ac:dyDescent="0.3">
      <c r="A175" s="3">
        <v>1111</v>
      </c>
      <c r="B175" s="4" t="s">
        <v>171</v>
      </c>
      <c r="C175" s="44">
        <v>9.4</v>
      </c>
      <c r="D175" s="44">
        <v>7.5</v>
      </c>
      <c r="E175" s="44">
        <v>7</v>
      </c>
      <c r="F175" s="44">
        <v>6.2</v>
      </c>
      <c r="G175" s="44">
        <v>8.8000000000000007</v>
      </c>
      <c r="H175" s="44">
        <v>3.7</v>
      </c>
      <c r="I175" s="44">
        <v>5.7</v>
      </c>
      <c r="J175" s="44">
        <v>4.7</v>
      </c>
      <c r="K175" s="44">
        <v>5.7</v>
      </c>
      <c r="L175" s="44">
        <v>4.5999999999999996</v>
      </c>
      <c r="M175" s="44">
        <v>6.5</v>
      </c>
      <c r="N175" s="44">
        <v>9.3000000000000007</v>
      </c>
      <c r="O175" s="44">
        <v>10.5</v>
      </c>
    </row>
    <row r="176" spans="1:15" x14ac:dyDescent="0.3">
      <c r="A176" s="3">
        <v>1112</v>
      </c>
      <c r="B176" s="4" t="s">
        <v>172</v>
      </c>
      <c r="C176" s="44">
        <v>8.8000000000000007</v>
      </c>
      <c r="D176" s="44">
        <v>9.3000000000000007</v>
      </c>
      <c r="E176" s="44">
        <v>5.4</v>
      </c>
      <c r="F176" s="44">
        <v>6</v>
      </c>
      <c r="G176" s="44">
        <v>9.1999999999999993</v>
      </c>
      <c r="H176" s="44">
        <v>6.9</v>
      </c>
      <c r="I176" s="44">
        <v>8</v>
      </c>
      <c r="J176" s="44">
        <v>6.8</v>
      </c>
      <c r="K176" s="44">
        <v>10.5</v>
      </c>
      <c r="L176" s="44">
        <v>10.7</v>
      </c>
      <c r="M176" s="44">
        <v>7.7</v>
      </c>
      <c r="N176" s="44">
        <v>9.5</v>
      </c>
      <c r="O176" s="44">
        <v>14.8</v>
      </c>
    </row>
    <row r="177" spans="1:15" x14ac:dyDescent="0.3">
      <c r="A177" s="3">
        <v>1114</v>
      </c>
      <c r="B177" s="4" t="s">
        <v>173</v>
      </c>
      <c r="C177" s="44">
        <v>3.9</v>
      </c>
      <c r="D177" s="44">
        <v>6.5</v>
      </c>
      <c r="E177" s="44">
        <v>5.9</v>
      </c>
      <c r="F177" s="44">
        <v>8.5</v>
      </c>
      <c r="G177" s="44">
        <v>4.5999999999999996</v>
      </c>
      <c r="H177" s="44">
        <v>5.8</v>
      </c>
      <c r="I177" s="44">
        <v>4.8</v>
      </c>
      <c r="J177" s="44">
        <v>2.4</v>
      </c>
      <c r="K177" s="44">
        <v>5.2</v>
      </c>
      <c r="L177" s="44">
        <v>6</v>
      </c>
      <c r="M177" s="44">
        <v>5</v>
      </c>
      <c r="N177" s="44">
        <v>8.1</v>
      </c>
      <c r="O177" s="44">
        <v>9.6</v>
      </c>
    </row>
    <row r="178" spans="1:15" x14ac:dyDescent="0.3">
      <c r="A178" s="3">
        <v>1119</v>
      </c>
      <c r="B178" s="4" t="s">
        <v>174</v>
      </c>
      <c r="C178" s="44">
        <v>7.4</v>
      </c>
      <c r="D178" s="44">
        <v>6.4</v>
      </c>
      <c r="E178" s="44">
        <v>5.6</v>
      </c>
      <c r="F178" s="44">
        <v>6.1</v>
      </c>
      <c r="G178" s="44">
        <v>6.9</v>
      </c>
      <c r="H178" s="44">
        <v>6.6</v>
      </c>
      <c r="I178" s="44">
        <v>7.3</v>
      </c>
      <c r="J178" s="44">
        <v>8.1</v>
      </c>
      <c r="K178" s="44">
        <v>9.3000000000000007</v>
      </c>
      <c r="L178" s="44">
        <v>9.3000000000000007</v>
      </c>
      <c r="M178" s="44">
        <v>8.1999999999999993</v>
      </c>
      <c r="N178" s="44">
        <v>9.5</v>
      </c>
      <c r="O178" s="44">
        <v>9.9</v>
      </c>
    </row>
    <row r="179" spans="1:15" x14ac:dyDescent="0.3">
      <c r="A179" s="3">
        <v>1120</v>
      </c>
      <c r="B179" s="4" t="s">
        <v>175</v>
      </c>
      <c r="C179" s="44">
        <v>6.2</v>
      </c>
      <c r="D179" s="44">
        <v>6.5</v>
      </c>
      <c r="E179" s="44">
        <v>6.1</v>
      </c>
      <c r="F179" s="44">
        <v>6.6</v>
      </c>
      <c r="G179" s="44">
        <v>6.3</v>
      </c>
      <c r="H179" s="44">
        <v>5.6</v>
      </c>
      <c r="I179" s="44">
        <v>6</v>
      </c>
      <c r="J179" s="44">
        <v>6.5</v>
      </c>
      <c r="K179" s="44">
        <v>6.7</v>
      </c>
      <c r="L179" s="44">
        <v>7.6</v>
      </c>
      <c r="M179" s="44">
        <v>9.3000000000000007</v>
      </c>
      <c r="N179" s="44">
        <v>10.4</v>
      </c>
      <c r="O179" s="44">
        <v>10.4</v>
      </c>
    </row>
    <row r="180" spans="1:15" x14ac:dyDescent="0.3">
      <c r="A180" s="3">
        <v>1121</v>
      </c>
      <c r="B180" s="4" t="s">
        <v>176</v>
      </c>
      <c r="C180" s="44">
        <v>6.5</v>
      </c>
      <c r="D180" s="44">
        <v>6.4</v>
      </c>
      <c r="E180" s="44">
        <v>6</v>
      </c>
      <c r="F180" s="44">
        <v>6.2</v>
      </c>
      <c r="G180" s="44">
        <v>5.4</v>
      </c>
      <c r="H180" s="44">
        <v>5.5</v>
      </c>
      <c r="I180" s="44">
        <v>5.9</v>
      </c>
      <c r="J180" s="44">
        <v>5.7</v>
      </c>
      <c r="K180" s="44">
        <v>6.4</v>
      </c>
      <c r="L180" s="44">
        <v>6.6</v>
      </c>
      <c r="M180" s="44">
        <v>8</v>
      </c>
      <c r="N180" s="44">
        <v>8.9</v>
      </c>
      <c r="O180" s="44">
        <v>9</v>
      </c>
    </row>
    <row r="181" spans="1:15" x14ac:dyDescent="0.3">
      <c r="A181" s="3">
        <v>1122</v>
      </c>
      <c r="B181" s="4" t="s">
        <v>177</v>
      </c>
      <c r="C181" s="44">
        <v>5.9</v>
      </c>
      <c r="D181" s="44">
        <v>4.0999999999999996</v>
      </c>
      <c r="E181" s="44">
        <v>3.8</v>
      </c>
      <c r="F181" s="44">
        <v>4.5999999999999996</v>
      </c>
      <c r="G181" s="44">
        <v>5.0999999999999996</v>
      </c>
      <c r="H181" s="44">
        <v>4.9000000000000004</v>
      </c>
      <c r="I181" s="44">
        <v>6.2</v>
      </c>
      <c r="J181" s="44">
        <v>6</v>
      </c>
      <c r="K181" s="44">
        <v>7</v>
      </c>
      <c r="L181" s="44">
        <v>7.1</v>
      </c>
      <c r="M181" s="44">
        <v>6.6</v>
      </c>
      <c r="N181" s="44">
        <v>7.5</v>
      </c>
      <c r="O181" s="44">
        <v>7.7</v>
      </c>
    </row>
    <row r="182" spans="1:15" x14ac:dyDescent="0.3">
      <c r="A182" s="3">
        <v>1124</v>
      </c>
      <c r="B182" s="4" t="s">
        <v>178</v>
      </c>
      <c r="C182" s="44">
        <v>6.1</v>
      </c>
      <c r="D182" s="44">
        <v>5.6</v>
      </c>
      <c r="E182" s="44">
        <v>5.7</v>
      </c>
      <c r="F182" s="44">
        <v>5.5</v>
      </c>
      <c r="G182" s="44">
        <v>5.2</v>
      </c>
      <c r="H182" s="44">
        <v>5.8</v>
      </c>
      <c r="I182" s="44">
        <v>5.8</v>
      </c>
      <c r="J182" s="44">
        <v>5.5</v>
      </c>
      <c r="K182" s="44">
        <v>5.6</v>
      </c>
      <c r="L182" s="44">
        <v>5.8</v>
      </c>
      <c r="M182" s="44">
        <v>6.7</v>
      </c>
      <c r="N182" s="44">
        <v>7.4</v>
      </c>
      <c r="O182" s="44">
        <v>9</v>
      </c>
    </row>
    <row r="183" spans="1:15" x14ac:dyDescent="0.3">
      <c r="A183" s="3">
        <v>1127</v>
      </c>
      <c r="B183" s="4" t="s">
        <v>179</v>
      </c>
      <c r="C183" s="44">
        <v>4.4000000000000004</v>
      </c>
      <c r="D183" s="44">
        <v>3.8</v>
      </c>
      <c r="E183" s="44">
        <v>4.3</v>
      </c>
      <c r="F183" s="44">
        <v>4.2</v>
      </c>
      <c r="G183" s="44">
        <v>4.4000000000000004</v>
      </c>
      <c r="H183" s="44">
        <v>4.5</v>
      </c>
      <c r="I183" s="44">
        <v>4.4000000000000004</v>
      </c>
      <c r="J183" s="44">
        <v>4.5</v>
      </c>
      <c r="K183" s="44">
        <v>5.0999999999999996</v>
      </c>
      <c r="L183" s="44">
        <v>5.7</v>
      </c>
      <c r="M183" s="44">
        <v>7.1</v>
      </c>
      <c r="N183" s="44">
        <v>7.6</v>
      </c>
      <c r="O183" s="44">
        <v>9.4</v>
      </c>
    </row>
    <row r="184" spans="1:15" x14ac:dyDescent="0.3">
      <c r="A184" s="3">
        <v>1129</v>
      </c>
      <c r="B184" s="4" t="s">
        <v>180</v>
      </c>
      <c r="C184" s="44" t="s">
        <v>473</v>
      </c>
      <c r="D184" s="44">
        <v>5.6</v>
      </c>
      <c r="E184" s="44">
        <v>6.7</v>
      </c>
      <c r="F184" s="44">
        <v>3.3</v>
      </c>
      <c r="G184" s="45" t="s">
        <v>473</v>
      </c>
      <c r="H184" s="44">
        <v>3.2</v>
      </c>
      <c r="I184" s="44">
        <v>8</v>
      </c>
      <c r="J184" s="44">
        <v>8.1</v>
      </c>
      <c r="K184" s="44">
        <v>6.1</v>
      </c>
      <c r="L184" s="44">
        <v>6.4</v>
      </c>
      <c r="M184" s="44">
        <v>7.6</v>
      </c>
      <c r="N184" s="44">
        <v>10.7</v>
      </c>
      <c r="O184" s="44">
        <v>11.6</v>
      </c>
    </row>
    <row r="185" spans="1:15" x14ac:dyDescent="0.3">
      <c r="A185" s="3">
        <v>1130</v>
      </c>
      <c r="B185" s="4" t="s">
        <v>181</v>
      </c>
      <c r="C185" s="44">
        <v>7.2</v>
      </c>
      <c r="D185" s="44">
        <v>6.7</v>
      </c>
      <c r="E185" s="44">
        <v>7</v>
      </c>
      <c r="F185" s="44">
        <v>6.7</v>
      </c>
      <c r="G185" s="44">
        <v>6.6</v>
      </c>
      <c r="H185" s="44">
        <v>6.3</v>
      </c>
      <c r="I185" s="44">
        <v>6.6</v>
      </c>
      <c r="J185" s="44">
        <v>7</v>
      </c>
      <c r="K185" s="44">
        <v>8.1</v>
      </c>
      <c r="L185" s="44">
        <v>8.6999999999999993</v>
      </c>
      <c r="M185" s="44">
        <v>8.6</v>
      </c>
      <c r="N185" s="44">
        <v>10.5</v>
      </c>
      <c r="O185" s="44">
        <v>11</v>
      </c>
    </row>
    <row r="186" spans="1:15" x14ac:dyDescent="0.3">
      <c r="A186" s="3">
        <v>1133</v>
      </c>
      <c r="B186" s="4" t="s">
        <v>182</v>
      </c>
      <c r="C186" s="44">
        <v>8.5</v>
      </c>
      <c r="D186" s="44">
        <v>6</v>
      </c>
      <c r="E186" s="44">
        <v>7.2</v>
      </c>
      <c r="F186" s="44">
        <v>8.6</v>
      </c>
      <c r="G186" s="44">
        <v>8.6999999999999993</v>
      </c>
      <c r="H186" s="44">
        <v>11.7</v>
      </c>
      <c r="I186" s="44">
        <v>7.6</v>
      </c>
      <c r="J186" s="44">
        <v>9.1999999999999993</v>
      </c>
      <c r="K186" s="44">
        <v>11.2</v>
      </c>
      <c r="L186" s="44">
        <v>11.2</v>
      </c>
      <c r="M186" s="44">
        <v>10.5</v>
      </c>
      <c r="N186" s="44">
        <v>11.6</v>
      </c>
      <c r="O186" s="44">
        <v>13.3</v>
      </c>
    </row>
    <row r="187" spans="1:15" x14ac:dyDescent="0.3">
      <c r="A187" s="3">
        <v>1134</v>
      </c>
      <c r="B187" s="4" t="s">
        <v>183</v>
      </c>
      <c r="C187" s="44">
        <v>8.6999999999999993</v>
      </c>
      <c r="D187" s="44">
        <v>8.5</v>
      </c>
      <c r="E187" s="44">
        <v>6.7</v>
      </c>
      <c r="F187" s="44">
        <v>7.7</v>
      </c>
      <c r="G187" s="44">
        <v>8</v>
      </c>
      <c r="H187" s="44">
        <v>7.2</v>
      </c>
      <c r="I187" s="44">
        <v>6.6</v>
      </c>
      <c r="J187" s="44">
        <v>9</v>
      </c>
      <c r="K187" s="44">
        <v>8.3000000000000007</v>
      </c>
      <c r="L187" s="44">
        <v>11.1</v>
      </c>
      <c r="M187" s="44">
        <v>11.6</v>
      </c>
      <c r="N187" s="44">
        <v>9.5</v>
      </c>
      <c r="O187" s="44">
        <v>9.5</v>
      </c>
    </row>
    <row r="188" spans="1:15" x14ac:dyDescent="0.3">
      <c r="A188" s="3">
        <v>1135</v>
      </c>
      <c r="B188" s="4" t="s">
        <v>184</v>
      </c>
      <c r="C188" s="44">
        <v>4.5999999999999996</v>
      </c>
      <c r="D188" s="44">
        <v>6</v>
      </c>
      <c r="E188" s="44">
        <v>5.4</v>
      </c>
      <c r="F188" s="44">
        <v>6.2</v>
      </c>
      <c r="G188" s="44">
        <v>4.2</v>
      </c>
      <c r="H188" s="44">
        <v>6.4</v>
      </c>
      <c r="I188" s="44">
        <v>8.6999999999999993</v>
      </c>
      <c r="J188" s="44">
        <v>8.5</v>
      </c>
      <c r="K188" s="44">
        <v>9.1</v>
      </c>
      <c r="L188" s="44">
        <v>7.9</v>
      </c>
      <c r="M188" s="44">
        <v>11.3</v>
      </c>
      <c r="N188" s="44">
        <v>15.5</v>
      </c>
      <c r="O188" s="44">
        <v>12.3</v>
      </c>
    </row>
    <row r="189" spans="1:15" x14ac:dyDescent="0.3">
      <c r="A189" s="3">
        <v>1141</v>
      </c>
      <c r="B189" s="4" t="s">
        <v>185</v>
      </c>
      <c r="C189" s="44">
        <v>5.8</v>
      </c>
      <c r="D189" s="44">
        <v>6.8</v>
      </c>
      <c r="E189" s="44">
        <v>7.6</v>
      </c>
      <c r="F189" s="44">
        <v>7.3</v>
      </c>
      <c r="G189" s="44">
        <v>7.1</v>
      </c>
      <c r="H189" s="44">
        <v>7.7</v>
      </c>
      <c r="I189" s="44">
        <v>5.9</v>
      </c>
      <c r="J189" s="44">
        <v>5.8</v>
      </c>
      <c r="K189" s="44">
        <v>8.8000000000000007</v>
      </c>
      <c r="L189" s="44">
        <v>5.4</v>
      </c>
      <c r="M189" s="44">
        <v>7.6</v>
      </c>
      <c r="N189" s="44">
        <v>9.1999999999999993</v>
      </c>
      <c r="O189" s="44">
        <v>9.1999999999999993</v>
      </c>
    </row>
    <row r="190" spans="1:15" x14ac:dyDescent="0.3">
      <c r="A190" s="3">
        <v>1142</v>
      </c>
      <c r="B190" s="4" t="s">
        <v>186</v>
      </c>
      <c r="C190" s="44">
        <v>2.4</v>
      </c>
      <c r="D190" s="44">
        <v>3.3</v>
      </c>
      <c r="E190" s="44">
        <v>4.8</v>
      </c>
      <c r="F190" s="44">
        <v>3.9</v>
      </c>
      <c r="G190" s="44">
        <v>5.4</v>
      </c>
      <c r="H190" s="44">
        <v>4.8</v>
      </c>
      <c r="I190" s="44">
        <v>4.5</v>
      </c>
      <c r="J190" s="44">
        <v>4.9000000000000004</v>
      </c>
      <c r="K190" s="44">
        <v>5</v>
      </c>
      <c r="L190" s="44">
        <v>5</v>
      </c>
      <c r="M190" s="44">
        <v>5.9</v>
      </c>
      <c r="N190" s="44">
        <v>6.8</v>
      </c>
      <c r="O190" s="44">
        <v>8.1</v>
      </c>
    </row>
    <row r="191" spans="1:15" x14ac:dyDescent="0.3">
      <c r="A191" s="3">
        <v>1144</v>
      </c>
      <c r="B191" s="4" t="s">
        <v>187</v>
      </c>
      <c r="C191" s="44" t="s">
        <v>473</v>
      </c>
      <c r="D191" s="44">
        <v>9.6999999999999993</v>
      </c>
      <c r="E191" s="45" t="s">
        <v>473</v>
      </c>
      <c r="F191" s="45" t="s">
        <v>473</v>
      </c>
      <c r="G191" s="45" t="s">
        <v>473</v>
      </c>
      <c r="H191" s="45" t="s">
        <v>473</v>
      </c>
      <c r="I191" s="45" t="s">
        <v>473</v>
      </c>
      <c r="J191" s="45" t="s">
        <v>473</v>
      </c>
      <c r="K191" s="45" t="s">
        <v>473</v>
      </c>
      <c r="L191" s="45" t="s">
        <v>473</v>
      </c>
      <c r="M191" s="45" t="s">
        <v>473</v>
      </c>
      <c r="N191" s="45" t="s">
        <v>473</v>
      </c>
      <c r="O191" s="44">
        <v>11.3</v>
      </c>
    </row>
    <row r="192" spans="1:15" x14ac:dyDescent="0.3">
      <c r="A192" s="3">
        <v>1145</v>
      </c>
      <c r="B192" s="4" t="s">
        <v>188</v>
      </c>
      <c r="C192" s="44" t="s">
        <v>473</v>
      </c>
      <c r="D192" s="44">
        <v>10.199999999999999</v>
      </c>
      <c r="E192" s="44">
        <v>8.4</v>
      </c>
      <c r="F192" s="44">
        <v>8.6999999999999993</v>
      </c>
      <c r="G192" s="44">
        <v>9.6</v>
      </c>
      <c r="H192" s="44">
        <v>8.5</v>
      </c>
      <c r="I192" s="44">
        <v>8.1</v>
      </c>
      <c r="J192" s="44">
        <v>10.7</v>
      </c>
      <c r="K192" s="44">
        <v>10.5</v>
      </c>
      <c r="L192" s="44">
        <v>12.6</v>
      </c>
      <c r="M192" s="44">
        <v>11.3</v>
      </c>
      <c r="N192" s="44">
        <v>7.2</v>
      </c>
      <c r="O192" s="44">
        <v>10.3</v>
      </c>
    </row>
    <row r="193" spans="1:15" x14ac:dyDescent="0.3">
      <c r="A193" s="3">
        <v>1146</v>
      </c>
      <c r="B193" s="4" t="s">
        <v>189</v>
      </c>
      <c r="C193" s="44">
        <v>6</v>
      </c>
      <c r="D193" s="44">
        <v>5.8</v>
      </c>
      <c r="E193" s="44">
        <v>4.8</v>
      </c>
      <c r="F193" s="44">
        <v>5.7</v>
      </c>
      <c r="G193" s="44">
        <v>4.5999999999999996</v>
      </c>
      <c r="H193" s="44">
        <v>3.9</v>
      </c>
      <c r="I193" s="44">
        <v>4.7</v>
      </c>
      <c r="J193" s="44">
        <v>5.2</v>
      </c>
      <c r="K193" s="44">
        <v>6.4</v>
      </c>
      <c r="L193" s="44">
        <v>7.3</v>
      </c>
      <c r="M193" s="44">
        <v>8.3000000000000007</v>
      </c>
      <c r="N193" s="44">
        <v>8.5</v>
      </c>
      <c r="O193" s="44">
        <v>9.6</v>
      </c>
    </row>
    <row r="194" spans="1:15" x14ac:dyDescent="0.3">
      <c r="A194" s="3">
        <v>1149</v>
      </c>
      <c r="B194" s="4" t="s">
        <v>190</v>
      </c>
      <c r="C194" s="44">
        <v>8.1999999999999993</v>
      </c>
      <c r="D194" s="44">
        <v>7.5</v>
      </c>
      <c r="E194" s="44">
        <v>7</v>
      </c>
      <c r="F194" s="44">
        <v>7.3</v>
      </c>
      <c r="G194" s="44">
        <v>7.6</v>
      </c>
      <c r="H194" s="44">
        <v>7.6</v>
      </c>
      <c r="I194" s="44">
        <v>7.9</v>
      </c>
      <c r="J194" s="44">
        <v>8.6</v>
      </c>
      <c r="K194" s="44">
        <v>9.4</v>
      </c>
      <c r="L194" s="44">
        <v>10.1</v>
      </c>
      <c r="M194" s="44">
        <v>10.199999999999999</v>
      </c>
      <c r="N194" s="44">
        <v>10.8</v>
      </c>
      <c r="O194" s="44">
        <v>10.8</v>
      </c>
    </row>
    <row r="195" spans="1:15" x14ac:dyDescent="0.3">
      <c r="A195" s="3">
        <v>1151</v>
      </c>
      <c r="B195" s="4" t="s">
        <v>191</v>
      </c>
      <c r="C195" s="45" t="s">
        <v>473</v>
      </c>
      <c r="D195" s="45" t="s">
        <v>473</v>
      </c>
      <c r="E195" s="45" t="s">
        <v>473</v>
      </c>
      <c r="F195" s="45" t="s">
        <v>473</v>
      </c>
      <c r="G195" s="45" t="s">
        <v>473</v>
      </c>
      <c r="H195" s="45" t="s">
        <v>473</v>
      </c>
      <c r="I195" s="45" t="s">
        <v>473</v>
      </c>
      <c r="J195" s="45" t="s">
        <v>473</v>
      </c>
      <c r="K195" s="45" t="s">
        <v>473</v>
      </c>
      <c r="L195" s="45" t="s">
        <v>473</v>
      </c>
      <c r="M195" s="45" t="s">
        <v>473</v>
      </c>
      <c r="N195" s="45" t="s">
        <v>473</v>
      </c>
      <c r="O195" s="45" t="s">
        <v>473</v>
      </c>
    </row>
    <row r="196" spans="1:15" x14ac:dyDescent="0.3">
      <c r="A196" s="3">
        <v>1160</v>
      </c>
      <c r="B196" s="6" t="s">
        <v>192</v>
      </c>
      <c r="C196" s="44">
        <v>5.6</v>
      </c>
      <c r="D196" s="44">
        <v>6</v>
      </c>
      <c r="E196" s="44">
        <v>6.5</v>
      </c>
      <c r="F196" s="44">
        <v>8.4</v>
      </c>
      <c r="G196" s="44">
        <v>7.5</v>
      </c>
      <c r="H196" s="44">
        <v>7.6</v>
      </c>
      <c r="I196" s="44">
        <v>6.7</v>
      </c>
      <c r="J196" s="44">
        <v>10</v>
      </c>
      <c r="K196" s="44">
        <v>10</v>
      </c>
      <c r="L196" s="44">
        <v>11.5</v>
      </c>
      <c r="M196" s="44">
        <v>9</v>
      </c>
      <c r="N196" s="44">
        <v>10</v>
      </c>
      <c r="O196" s="44">
        <v>11</v>
      </c>
    </row>
    <row r="197" spans="1:15" x14ac:dyDescent="0.3">
      <c r="A197" s="3">
        <v>1201</v>
      </c>
      <c r="B197" s="4" t="s">
        <v>193</v>
      </c>
      <c r="C197" s="44">
        <v>7.6</v>
      </c>
      <c r="D197" s="44">
        <v>7.7</v>
      </c>
      <c r="E197" s="44">
        <v>8.4</v>
      </c>
      <c r="F197" s="44">
        <v>8.5</v>
      </c>
      <c r="G197" s="44">
        <v>7.8</v>
      </c>
      <c r="H197" s="44">
        <v>8.1</v>
      </c>
      <c r="I197" s="44">
        <v>8.6999999999999993</v>
      </c>
      <c r="J197" s="44">
        <v>9.3000000000000007</v>
      </c>
      <c r="K197" s="44">
        <v>10.199999999999999</v>
      </c>
      <c r="L197" s="44">
        <v>10.5</v>
      </c>
      <c r="M197" s="44">
        <v>10.9</v>
      </c>
      <c r="N197" s="44">
        <v>10.8</v>
      </c>
      <c r="O197" s="44">
        <v>11.7</v>
      </c>
    </row>
    <row r="198" spans="1:15" x14ac:dyDescent="0.3">
      <c r="A198" s="3">
        <v>1211</v>
      </c>
      <c r="B198" s="4" t="s">
        <v>194</v>
      </c>
      <c r="C198" s="44">
        <v>5.9</v>
      </c>
      <c r="D198" s="44">
        <v>7.1</v>
      </c>
      <c r="E198" s="44">
        <v>5.2</v>
      </c>
      <c r="F198" s="44">
        <v>5.3</v>
      </c>
      <c r="G198" s="44">
        <v>5.9</v>
      </c>
      <c r="H198" s="44">
        <v>8</v>
      </c>
      <c r="I198" s="44">
        <v>5.8</v>
      </c>
      <c r="J198" s="44">
        <v>5.9</v>
      </c>
      <c r="K198" s="44">
        <v>6.5</v>
      </c>
      <c r="L198" s="44">
        <v>8.1</v>
      </c>
      <c r="M198" s="44">
        <v>7.8</v>
      </c>
      <c r="N198" s="44">
        <v>8.8000000000000007</v>
      </c>
      <c r="O198" s="44">
        <v>9.8000000000000007</v>
      </c>
    </row>
    <row r="199" spans="1:15" x14ac:dyDescent="0.3">
      <c r="A199" s="3">
        <v>1216</v>
      </c>
      <c r="B199" s="4" t="s">
        <v>195</v>
      </c>
      <c r="C199" s="44">
        <v>9.8000000000000007</v>
      </c>
      <c r="D199" s="44">
        <v>8.4</v>
      </c>
      <c r="E199" s="44">
        <v>7.4</v>
      </c>
      <c r="F199" s="44">
        <v>7</v>
      </c>
      <c r="G199" s="44">
        <v>7.8</v>
      </c>
      <c r="H199" s="44">
        <v>8.6999999999999993</v>
      </c>
      <c r="I199" s="44">
        <v>8.1</v>
      </c>
      <c r="J199" s="44">
        <v>9.1999999999999993</v>
      </c>
      <c r="K199" s="44">
        <v>9.4</v>
      </c>
      <c r="L199" s="44">
        <v>10.3</v>
      </c>
      <c r="M199" s="44">
        <v>12.7</v>
      </c>
      <c r="N199" s="44">
        <v>13.3</v>
      </c>
      <c r="O199" s="44">
        <v>12.5</v>
      </c>
    </row>
    <row r="200" spans="1:15" x14ac:dyDescent="0.3">
      <c r="A200" s="3">
        <v>1219</v>
      </c>
      <c r="B200" s="4" t="s">
        <v>196</v>
      </c>
      <c r="C200" s="44">
        <v>8.6999999999999993</v>
      </c>
      <c r="D200" s="44">
        <v>6.1</v>
      </c>
      <c r="E200" s="44">
        <v>5.9</v>
      </c>
      <c r="F200" s="44">
        <v>6.9</v>
      </c>
      <c r="G200" s="44">
        <v>6.1</v>
      </c>
      <c r="H200" s="44">
        <v>6.2</v>
      </c>
      <c r="I200" s="44">
        <v>7.3</v>
      </c>
      <c r="J200" s="44">
        <v>8.1999999999999993</v>
      </c>
      <c r="K200" s="44">
        <v>8.9</v>
      </c>
      <c r="L200" s="44">
        <v>8.1999999999999993</v>
      </c>
      <c r="M200" s="44">
        <v>9.1</v>
      </c>
      <c r="N200" s="44">
        <v>9</v>
      </c>
      <c r="O200" s="44">
        <v>9.5</v>
      </c>
    </row>
    <row r="201" spans="1:15" x14ac:dyDescent="0.3">
      <c r="A201" s="3">
        <v>1221</v>
      </c>
      <c r="B201" s="4" t="s">
        <v>197</v>
      </c>
      <c r="C201" s="44">
        <v>5.7</v>
      </c>
      <c r="D201" s="44">
        <v>7.1</v>
      </c>
      <c r="E201" s="44">
        <v>7.1</v>
      </c>
      <c r="F201" s="44">
        <v>6.6</v>
      </c>
      <c r="G201" s="44">
        <v>5.7</v>
      </c>
      <c r="H201" s="44">
        <v>5.9</v>
      </c>
      <c r="I201" s="44">
        <v>5.8</v>
      </c>
      <c r="J201" s="44">
        <v>6.5</v>
      </c>
      <c r="K201" s="44">
        <v>7.8</v>
      </c>
      <c r="L201" s="44">
        <v>8.4</v>
      </c>
      <c r="M201" s="44">
        <v>8.8000000000000007</v>
      </c>
      <c r="N201" s="44">
        <v>9.9</v>
      </c>
      <c r="O201" s="44">
        <v>11</v>
      </c>
    </row>
    <row r="202" spans="1:15" x14ac:dyDescent="0.3">
      <c r="A202" s="3">
        <v>1222</v>
      </c>
      <c r="B202" s="4" t="s">
        <v>198</v>
      </c>
      <c r="C202" s="44">
        <v>6.9</v>
      </c>
      <c r="D202" s="44">
        <v>8</v>
      </c>
      <c r="E202" s="44">
        <v>6.4</v>
      </c>
      <c r="F202" s="44">
        <v>5.8</v>
      </c>
      <c r="G202" s="44">
        <v>6.9</v>
      </c>
      <c r="H202" s="44">
        <v>7.8</v>
      </c>
      <c r="I202" s="44">
        <v>5.3</v>
      </c>
      <c r="J202" s="44">
        <v>6.1</v>
      </c>
      <c r="K202" s="44">
        <v>7.3</v>
      </c>
      <c r="L202" s="44">
        <v>7.4</v>
      </c>
      <c r="M202" s="44">
        <v>9.1</v>
      </c>
      <c r="N202" s="44">
        <v>11.9</v>
      </c>
      <c r="O202" s="44">
        <v>10.8</v>
      </c>
    </row>
    <row r="203" spans="1:15" x14ac:dyDescent="0.3">
      <c r="A203" s="3">
        <v>1223</v>
      </c>
      <c r="B203" s="4" t="s">
        <v>199</v>
      </c>
      <c r="C203" s="44">
        <v>8.9</v>
      </c>
      <c r="D203" s="44">
        <v>6.7</v>
      </c>
      <c r="E203" s="44">
        <v>7.1</v>
      </c>
      <c r="F203" s="44">
        <v>8.4</v>
      </c>
      <c r="G203" s="44">
        <v>7.9</v>
      </c>
      <c r="H203" s="44">
        <v>5.6</v>
      </c>
      <c r="I203" s="44">
        <v>6.7</v>
      </c>
      <c r="J203" s="44">
        <v>7.6</v>
      </c>
      <c r="K203" s="44">
        <v>8.9</v>
      </c>
      <c r="L203" s="44">
        <v>9.3000000000000007</v>
      </c>
      <c r="M203" s="44">
        <v>7</v>
      </c>
      <c r="N203" s="44">
        <v>7.3</v>
      </c>
      <c r="O203" s="44">
        <v>9.6999999999999993</v>
      </c>
    </row>
    <row r="204" spans="1:15" x14ac:dyDescent="0.3">
      <c r="A204" s="3">
        <v>1224</v>
      </c>
      <c r="B204" s="4" t="s">
        <v>200</v>
      </c>
      <c r="C204" s="44">
        <v>7.7</v>
      </c>
      <c r="D204" s="44">
        <v>6.3</v>
      </c>
      <c r="E204" s="44">
        <v>6.5</v>
      </c>
      <c r="F204" s="44">
        <v>7.2</v>
      </c>
      <c r="G204" s="44">
        <v>6.7</v>
      </c>
      <c r="H204" s="44">
        <v>5.9</v>
      </c>
      <c r="I204" s="44">
        <v>8.1</v>
      </c>
      <c r="J204" s="44">
        <v>9.9</v>
      </c>
      <c r="K204" s="44">
        <v>9.6999999999999993</v>
      </c>
      <c r="L204" s="44">
        <v>10.199999999999999</v>
      </c>
      <c r="M204" s="44">
        <v>10.6</v>
      </c>
      <c r="N204" s="44">
        <v>11.5</v>
      </c>
      <c r="O204" s="44">
        <v>11</v>
      </c>
    </row>
    <row r="205" spans="1:15" x14ac:dyDescent="0.3">
      <c r="A205" s="3">
        <v>1227</v>
      </c>
      <c r="B205" s="4" t="s">
        <v>201</v>
      </c>
      <c r="C205" s="44">
        <v>4.3</v>
      </c>
      <c r="D205" s="44">
        <v>8</v>
      </c>
      <c r="E205" s="44">
        <v>5.6</v>
      </c>
      <c r="F205" s="44">
        <v>8.8000000000000007</v>
      </c>
      <c r="G205" s="44">
        <v>9.9</v>
      </c>
      <c r="H205" s="44">
        <v>5.9</v>
      </c>
      <c r="I205" s="44">
        <v>6.5</v>
      </c>
      <c r="J205" s="44">
        <v>5.9</v>
      </c>
      <c r="K205" s="44">
        <v>7</v>
      </c>
      <c r="L205" s="44">
        <v>8.6999999999999993</v>
      </c>
      <c r="M205" s="44">
        <v>7.2</v>
      </c>
      <c r="N205" s="44">
        <v>9.9</v>
      </c>
      <c r="O205" s="44">
        <v>8</v>
      </c>
    </row>
    <row r="206" spans="1:15" x14ac:dyDescent="0.3">
      <c r="A206" s="3">
        <v>1228</v>
      </c>
      <c r="B206" s="4" t="s">
        <v>202</v>
      </c>
      <c r="C206" s="44">
        <v>5.0999999999999996</v>
      </c>
      <c r="D206" s="44">
        <v>4.5999999999999996</v>
      </c>
      <c r="E206" s="44">
        <v>5.3</v>
      </c>
      <c r="F206" s="44">
        <v>6.4</v>
      </c>
      <c r="G206" s="44">
        <v>6.5</v>
      </c>
      <c r="H206" s="44">
        <v>5.5</v>
      </c>
      <c r="I206" s="44">
        <v>6.2</v>
      </c>
      <c r="J206" s="44">
        <v>8.6</v>
      </c>
      <c r="K206" s="44">
        <v>7.4</v>
      </c>
      <c r="L206" s="44">
        <v>8.4</v>
      </c>
      <c r="M206" s="44">
        <v>8</v>
      </c>
      <c r="N206" s="44">
        <v>13.8</v>
      </c>
      <c r="O206" s="44">
        <v>12.9</v>
      </c>
    </row>
    <row r="207" spans="1:15" x14ac:dyDescent="0.3">
      <c r="A207" s="3">
        <v>1231</v>
      </c>
      <c r="B207" s="4" t="s">
        <v>203</v>
      </c>
      <c r="C207" s="44">
        <v>8.8000000000000007</v>
      </c>
      <c r="D207" s="44">
        <v>8.9</v>
      </c>
      <c r="E207" s="44">
        <v>8.8000000000000007</v>
      </c>
      <c r="F207" s="44">
        <v>7.8</v>
      </c>
      <c r="G207" s="44">
        <v>6.5</v>
      </c>
      <c r="H207" s="44">
        <v>8.1999999999999993</v>
      </c>
      <c r="I207" s="44">
        <v>7.3</v>
      </c>
      <c r="J207" s="44">
        <v>7.8</v>
      </c>
      <c r="K207" s="44">
        <v>10.5</v>
      </c>
      <c r="L207" s="44">
        <v>11.6</v>
      </c>
      <c r="M207" s="44">
        <v>11.2</v>
      </c>
      <c r="N207" s="44">
        <v>12.1</v>
      </c>
      <c r="O207" s="44">
        <v>14.5</v>
      </c>
    </row>
    <row r="208" spans="1:15" x14ac:dyDescent="0.3">
      <c r="A208" s="3">
        <v>1232</v>
      </c>
      <c r="B208" s="4" t="s">
        <v>204</v>
      </c>
      <c r="C208" s="44">
        <v>6.4</v>
      </c>
      <c r="D208" s="44">
        <v>8.3000000000000007</v>
      </c>
      <c r="E208" s="44">
        <v>10.8</v>
      </c>
      <c r="F208" s="44">
        <v>6.6</v>
      </c>
      <c r="G208" s="44">
        <v>10.1</v>
      </c>
      <c r="H208" s="44">
        <v>6.5</v>
      </c>
      <c r="I208" s="44">
        <v>8.5</v>
      </c>
      <c r="J208" s="44">
        <v>10.8</v>
      </c>
      <c r="K208" s="44">
        <v>12.7</v>
      </c>
      <c r="L208" s="44">
        <v>8.6</v>
      </c>
      <c r="M208" s="44">
        <v>10.7</v>
      </c>
      <c r="N208" s="44">
        <v>7.8</v>
      </c>
      <c r="O208" s="44">
        <v>7.4</v>
      </c>
    </row>
    <row r="209" spans="1:15" x14ac:dyDescent="0.3">
      <c r="A209" s="3">
        <v>1233</v>
      </c>
      <c r="B209" s="4" t="s">
        <v>205</v>
      </c>
      <c r="C209" s="44">
        <v>13.2</v>
      </c>
      <c r="D209" s="44">
        <v>15.4</v>
      </c>
      <c r="E209" s="44">
        <v>9.8000000000000007</v>
      </c>
      <c r="F209" s="44">
        <v>13.4</v>
      </c>
      <c r="G209" s="44">
        <v>15.8</v>
      </c>
      <c r="H209" s="44">
        <v>7.2</v>
      </c>
      <c r="I209" s="44">
        <v>7</v>
      </c>
      <c r="J209" s="44">
        <v>6.9</v>
      </c>
      <c r="K209" s="44">
        <v>8.9</v>
      </c>
      <c r="L209" s="44">
        <v>12.9</v>
      </c>
      <c r="M209" s="44">
        <v>11.4</v>
      </c>
      <c r="N209" s="44">
        <v>17.399999999999999</v>
      </c>
      <c r="O209" s="44">
        <v>18.2</v>
      </c>
    </row>
    <row r="210" spans="1:15" x14ac:dyDescent="0.3">
      <c r="A210" s="3">
        <v>1234</v>
      </c>
      <c r="B210" s="4" t="s">
        <v>206</v>
      </c>
      <c r="C210" s="44">
        <v>4.5999999999999996</v>
      </c>
      <c r="D210" s="44">
        <v>6.1</v>
      </c>
      <c r="E210" s="44">
        <v>7.5</v>
      </c>
      <c r="F210" s="44">
        <v>10.9</v>
      </c>
      <c r="G210" s="44">
        <v>5.3</v>
      </c>
      <c r="H210" s="45" t="s">
        <v>473</v>
      </c>
      <c r="I210" s="44">
        <v>10.9</v>
      </c>
      <c r="J210" s="44">
        <v>10.8</v>
      </c>
      <c r="K210" s="44">
        <v>16</v>
      </c>
      <c r="L210" s="44">
        <v>13.3</v>
      </c>
      <c r="M210" s="44">
        <v>16.899999999999999</v>
      </c>
      <c r="N210" s="44">
        <v>11.9</v>
      </c>
      <c r="O210" s="44">
        <v>15</v>
      </c>
    </row>
    <row r="211" spans="1:15" x14ac:dyDescent="0.3">
      <c r="A211" s="3">
        <v>1235</v>
      </c>
      <c r="B211" s="4" t="s">
        <v>207</v>
      </c>
      <c r="C211" s="44">
        <v>6.2</v>
      </c>
      <c r="D211" s="44">
        <v>8.9</v>
      </c>
      <c r="E211" s="44">
        <v>7</v>
      </c>
      <c r="F211" s="44">
        <v>8.9</v>
      </c>
      <c r="G211" s="44">
        <v>7.4</v>
      </c>
      <c r="H211" s="44">
        <v>7.1</v>
      </c>
      <c r="I211" s="44">
        <v>8</v>
      </c>
      <c r="J211" s="44">
        <v>9.3000000000000007</v>
      </c>
      <c r="K211" s="44">
        <v>9.6</v>
      </c>
      <c r="L211" s="44">
        <v>10.5</v>
      </c>
      <c r="M211" s="44">
        <v>10.199999999999999</v>
      </c>
      <c r="N211" s="44">
        <v>11.5</v>
      </c>
      <c r="O211" s="44">
        <v>12.5</v>
      </c>
    </row>
    <row r="212" spans="1:15" x14ac:dyDescent="0.3">
      <c r="A212" s="3">
        <v>1238</v>
      </c>
      <c r="B212" s="4" t="s">
        <v>208</v>
      </c>
      <c r="C212" s="44">
        <v>6.2</v>
      </c>
      <c r="D212" s="44">
        <v>4.5999999999999996</v>
      </c>
      <c r="E212" s="44">
        <v>5.3</v>
      </c>
      <c r="F212" s="44">
        <v>6.6</v>
      </c>
      <c r="G212" s="44">
        <v>6.2</v>
      </c>
      <c r="H212" s="44">
        <v>7.3</v>
      </c>
      <c r="I212" s="44">
        <v>7.9</v>
      </c>
      <c r="J212" s="44">
        <v>7.8</v>
      </c>
      <c r="K212" s="44">
        <v>10</v>
      </c>
      <c r="L212" s="44">
        <v>9.9</v>
      </c>
      <c r="M212" s="44">
        <v>9.6</v>
      </c>
      <c r="N212" s="44">
        <v>10.199999999999999</v>
      </c>
      <c r="O212" s="44">
        <v>10.9</v>
      </c>
    </row>
    <row r="213" spans="1:15" x14ac:dyDescent="0.3">
      <c r="A213" s="3">
        <v>1241</v>
      </c>
      <c r="B213" s="4" t="s">
        <v>209</v>
      </c>
      <c r="C213" s="44">
        <v>6.6</v>
      </c>
      <c r="D213" s="44">
        <v>6.1</v>
      </c>
      <c r="E213" s="44">
        <v>5.7</v>
      </c>
      <c r="F213" s="44">
        <v>7.6</v>
      </c>
      <c r="G213" s="44">
        <v>6.6</v>
      </c>
      <c r="H213" s="44">
        <v>7.9</v>
      </c>
      <c r="I213" s="44">
        <v>7.6</v>
      </c>
      <c r="J213" s="44">
        <v>9.8000000000000007</v>
      </c>
      <c r="K213" s="44">
        <v>6.1</v>
      </c>
      <c r="L213" s="44">
        <v>8.5</v>
      </c>
      <c r="M213" s="44">
        <v>8.1</v>
      </c>
      <c r="N213" s="44">
        <v>9.8000000000000007</v>
      </c>
      <c r="O213" s="44">
        <v>9.9</v>
      </c>
    </row>
    <row r="214" spans="1:15" x14ac:dyDescent="0.3">
      <c r="A214" s="3">
        <v>1242</v>
      </c>
      <c r="B214" s="4" t="s">
        <v>210</v>
      </c>
      <c r="C214" s="44">
        <v>7.4</v>
      </c>
      <c r="D214" s="44">
        <v>7.6</v>
      </c>
      <c r="E214" s="44">
        <v>6.2</v>
      </c>
      <c r="F214" s="44">
        <v>7.4</v>
      </c>
      <c r="G214" s="44">
        <v>6.6</v>
      </c>
      <c r="H214" s="44">
        <v>5.8</v>
      </c>
      <c r="I214" s="44">
        <v>6.3</v>
      </c>
      <c r="J214" s="44">
        <v>6.7</v>
      </c>
      <c r="K214" s="44">
        <v>5.7</v>
      </c>
      <c r="L214" s="44">
        <v>6.3</v>
      </c>
      <c r="M214" s="44">
        <v>8</v>
      </c>
      <c r="N214" s="44">
        <v>6.4</v>
      </c>
      <c r="O214" s="44">
        <v>7.7</v>
      </c>
    </row>
    <row r="215" spans="1:15" x14ac:dyDescent="0.3">
      <c r="A215" s="3">
        <v>1243</v>
      </c>
      <c r="B215" s="4" t="s">
        <v>63</v>
      </c>
      <c r="C215" s="44">
        <v>6.3</v>
      </c>
      <c r="D215" s="44">
        <v>5.0999999999999996</v>
      </c>
      <c r="E215" s="44">
        <v>5.5</v>
      </c>
      <c r="F215" s="44">
        <v>5.7</v>
      </c>
      <c r="G215" s="44">
        <v>7.2</v>
      </c>
      <c r="H215" s="44">
        <v>6.9</v>
      </c>
      <c r="I215" s="44">
        <v>8.3000000000000007</v>
      </c>
      <c r="J215" s="44">
        <v>7.4</v>
      </c>
      <c r="K215" s="44">
        <v>8.5</v>
      </c>
      <c r="L215" s="44">
        <v>8.1999999999999993</v>
      </c>
      <c r="M215" s="44">
        <v>8.9</v>
      </c>
      <c r="N215" s="44">
        <v>9.9</v>
      </c>
      <c r="O215" s="44">
        <v>10.6</v>
      </c>
    </row>
    <row r="216" spans="1:15" x14ac:dyDescent="0.3">
      <c r="A216" s="3">
        <v>1244</v>
      </c>
      <c r="B216" s="4" t="s">
        <v>211</v>
      </c>
      <c r="C216" s="44">
        <v>4.7</v>
      </c>
      <c r="D216" s="44">
        <v>5.9</v>
      </c>
      <c r="E216" s="44">
        <v>6.7</v>
      </c>
      <c r="F216" s="44">
        <v>5.0999999999999996</v>
      </c>
      <c r="G216" s="44">
        <v>4.0999999999999996</v>
      </c>
      <c r="H216" s="44">
        <v>4.7</v>
      </c>
      <c r="I216" s="44">
        <v>3.5</v>
      </c>
      <c r="J216" s="44">
        <v>6.2</v>
      </c>
      <c r="K216" s="44">
        <v>5.3</v>
      </c>
      <c r="L216" s="44">
        <v>8.1999999999999993</v>
      </c>
      <c r="M216" s="44">
        <v>6.1</v>
      </c>
      <c r="N216" s="44">
        <v>6.6</v>
      </c>
      <c r="O216" s="44">
        <v>6.5</v>
      </c>
    </row>
    <row r="217" spans="1:15" x14ac:dyDescent="0.3">
      <c r="A217" s="3">
        <v>1245</v>
      </c>
      <c r="B217" s="4" t="s">
        <v>212</v>
      </c>
      <c r="C217" s="44">
        <v>11</v>
      </c>
      <c r="D217" s="44">
        <v>8.6999999999999993</v>
      </c>
      <c r="E217" s="44">
        <v>8.9</v>
      </c>
      <c r="F217" s="44">
        <v>9.1</v>
      </c>
      <c r="G217" s="44">
        <v>9.6999999999999993</v>
      </c>
      <c r="H217" s="44">
        <v>6.6</v>
      </c>
      <c r="I217" s="44">
        <v>10.4</v>
      </c>
      <c r="J217" s="44">
        <v>8</v>
      </c>
      <c r="K217" s="44">
        <v>10.3</v>
      </c>
      <c r="L217" s="44">
        <v>9.6999999999999993</v>
      </c>
      <c r="M217" s="44">
        <v>10.4</v>
      </c>
      <c r="N217" s="44">
        <v>11.3</v>
      </c>
      <c r="O217" s="44">
        <v>10.1</v>
      </c>
    </row>
    <row r="218" spans="1:15" x14ac:dyDescent="0.3">
      <c r="A218" s="3">
        <v>1246</v>
      </c>
      <c r="B218" s="4" t="s">
        <v>213</v>
      </c>
      <c r="C218" s="44">
        <v>6.9</v>
      </c>
      <c r="D218" s="44">
        <v>6.5</v>
      </c>
      <c r="E218" s="44">
        <v>7</v>
      </c>
      <c r="F218" s="44">
        <v>7.2</v>
      </c>
      <c r="G218" s="44">
        <v>5.7</v>
      </c>
      <c r="H218" s="44">
        <v>5.7</v>
      </c>
      <c r="I218" s="44">
        <v>5.6</v>
      </c>
      <c r="J218" s="44">
        <v>6.1</v>
      </c>
      <c r="K218" s="44">
        <v>7.2</v>
      </c>
      <c r="L218" s="44">
        <v>7.7</v>
      </c>
      <c r="M218" s="44">
        <v>8</v>
      </c>
      <c r="N218" s="44">
        <v>8</v>
      </c>
      <c r="O218" s="44">
        <v>8.6999999999999993</v>
      </c>
    </row>
    <row r="219" spans="1:15" x14ac:dyDescent="0.3">
      <c r="A219" s="3">
        <v>1247</v>
      </c>
      <c r="B219" s="4" t="s">
        <v>214</v>
      </c>
      <c r="C219" s="44">
        <v>5.7</v>
      </c>
      <c r="D219" s="44">
        <v>6</v>
      </c>
      <c r="E219" s="44">
        <v>6.4</v>
      </c>
      <c r="F219" s="44">
        <v>6.7</v>
      </c>
      <c r="G219" s="44">
        <v>5.9</v>
      </c>
      <c r="H219" s="44">
        <v>6.6</v>
      </c>
      <c r="I219" s="44">
        <v>6.7</v>
      </c>
      <c r="J219" s="44">
        <v>6.5</v>
      </c>
      <c r="K219" s="44">
        <v>6.3</v>
      </c>
      <c r="L219" s="44">
        <v>6.7</v>
      </c>
      <c r="M219" s="44">
        <v>7.5</v>
      </c>
      <c r="N219" s="44">
        <v>8</v>
      </c>
      <c r="O219" s="44">
        <v>7.3</v>
      </c>
    </row>
    <row r="220" spans="1:15" x14ac:dyDescent="0.3">
      <c r="A220" s="3">
        <v>1251</v>
      </c>
      <c r="B220" s="4" t="s">
        <v>215</v>
      </c>
      <c r="C220" s="44">
        <v>7.5</v>
      </c>
      <c r="D220" s="44">
        <v>9</v>
      </c>
      <c r="E220" s="44">
        <v>6.6</v>
      </c>
      <c r="F220" s="44">
        <v>7.9</v>
      </c>
      <c r="G220" s="44">
        <v>4.8</v>
      </c>
      <c r="H220" s="44">
        <v>7</v>
      </c>
      <c r="I220" s="44">
        <v>7.2</v>
      </c>
      <c r="J220" s="44">
        <v>10.199999999999999</v>
      </c>
      <c r="K220" s="44">
        <v>10.4</v>
      </c>
      <c r="L220" s="44">
        <v>11.2</v>
      </c>
      <c r="M220" s="44">
        <v>12.9</v>
      </c>
      <c r="N220" s="44">
        <v>15.2</v>
      </c>
      <c r="O220" s="44">
        <v>17.600000000000001</v>
      </c>
    </row>
    <row r="221" spans="1:15" x14ac:dyDescent="0.3">
      <c r="A221" s="3">
        <v>1252</v>
      </c>
      <c r="B221" s="4" t="s">
        <v>216</v>
      </c>
      <c r="C221" s="44" t="s">
        <v>473</v>
      </c>
      <c r="D221" s="44">
        <v>11</v>
      </c>
      <c r="E221" s="44">
        <v>14.9</v>
      </c>
      <c r="F221" s="44">
        <v>18.2</v>
      </c>
      <c r="G221" s="45" t="s">
        <v>473</v>
      </c>
      <c r="H221" s="44">
        <v>12.5</v>
      </c>
      <c r="I221" s="45" t="s">
        <v>473</v>
      </c>
      <c r="J221" s="45" t="s">
        <v>473</v>
      </c>
      <c r="K221" s="45" t="s">
        <v>473</v>
      </c>
      <c r="L221" s="45" t="s">
        <v>473</v>
      </c>
      <c r="M221" s="45" t="s">
        <v>473</v>
      </c>
      <c r="N221" s="45" t="s">
        <v>473</v>
      </c>
      <c r="O221" s="45" t="s">
        <v>473</v>
      </c>
    </row>
    <row r="222" spans="1:15" x14ac:dyDescent="0.3">
      <c r="A222" s="3">
        <v>1253</v>
      </c>
      <c r="B222" s="4" t="s">
        <v>217</v>
      </c>
      <c r="C222" s="44">
        <v>8.5</v>
      </c>
      <c r="D222" s="44">
        <v>7.6</v>
      </c>
      <c r="E222" s="44">
        <v>6.8</v>
      </c>
      <c r="F222" s="44">
        <v>8.5</v>
      </c>
      <c r="G222" s="44">
        <v>8.8000000000000007</v>
      </c>
      <c r="H222" s="44">
        <v>8.5</v>
      </c>
      <c r="I222" s="44">
        <v>9</v>
      </c>
      <c r="J222" s="44">
        <v>8</v>
      </c>
      <c r="K222" s="44">
        <v>8.3000000000000007</v>
      </c>
      <c r="L222" s="44">
        <v>9.6999999999999993</v>
      </c>
      <c r="M222" s="44">
        <v>8.6</v>
      </c>
      <c r="N222" s="44">
        <v>11.4</v>
      </c>
      <c r="O222" s="44">
        <v>11.9</v>
      </c>
    </row>
    <row r="223" spans="1:15" x14ac:dyDescent="0.3">
      <c r="A223" s="3">
        <v>1256</v>
      </c>
      <c r="B223" s="4" t="s">
        <v>218</v>
      </c>
      <c r="C223" s="44">
        <v>5.3</v>
      </c>
      <c r="D223" s="44">
        <v>5.9</v>
      </c>
      <c r="E223" s="44">
        <v>6.1</v>
      </c>
      <c r="F223" s="44">
        <v>6.5</v>
      </c>
      <c r="G223" s="44">
        <v>5.0999999999999996</v>
      </c>
      <c r="H223" s="44">
        <v>5.2</v>
      </c>
      <c r="I223" s="44">
        <v>5.7</v>
      </c>
      <c r="J223" s="44">
        <v>6.1</v>
      </c>
      <c r="K223" s="44">
        <v>6.3</v>
      </c>
      <c r="L223" s="44">
        <v>7.1</v>
      </c>
      <c r="M223" s="44">
        <v>8.3000000000000007</v>
      </c>
      <c r="N223" s="44">
        <v>9.4</v>
      </c>
      <c r="O223" s="44">
        <v>10</v>
      </c>
    </row>
    <row r="224" spans="1:15" x14ac:dyDescent="0.3">
      <c r="A224" s="3">
        <v>1259</v>
      </c>
      <c r="B224" s="4" t="s">
        <v>219</v>
      </c>
      <c r="C224" s="44">
        <v>5.7</v>
      </c>
      <c r="D224" s="44">
        <v>6.5</v>
      </c>
      <c r="E224" s="44">
        <v>6.9</v>
      </c>
      <c r="F224" s="44">
        <v>5</v>
      </c>
      <c r="G224" s="44">
        <v>4.4000000000000004</v>
      </c>
      <c r="H224" s="44">
        <v>5.5</v>
      </c>
      <c r="I224" s="44">
        <v>4.2</v>
      </c>
      <c r="J224" s="44">
        <v>7.5</v>
      </c>
      <c r="K224" s="44">
        <v>8.6</v>
      </c>
      <c r="L224" s="44">
        <v>9.8000000000000007</v>
      </c>
      <c r="M224" s="44">
        <v>10.7</v>
      </c>
      <c r="N224" s="44">
        <v>10.8</v>
      </c>
      <c r="O224" s="44">
        <v>10.5</v>
      </c>
    </row>
    <row r="225" spans="1:15" x14ac:dyDescent="0.3">
      <c r="A225" s="3">
        <v>1260</v>
      </c>
      <c r="B225" s="4" t="s">
        <v>220</v>
      </c>
      <c r="C225" s="44">
        <v>7.3</v>
      </c>
      <c r="D225" s="44">
        <v>8.1999999999999993</v>
      </c>
      <c r="E225" s="44">
        <v>7.5</v>
      </c>
      <c r="F225" s="44">
        <v>8</v>
      </c>
      <c r="G225" s="44">
        <v>6.3</v>
      </c>
      <c r="H225" s="44">
        <v>6.9</v>
      </c>
      <c r="I225" s="44">
        <v>6.5</v>
      </c>
      <c r="J225" s="44">
        <v>10.9</v>
      </c>
      <c r="K225" s="44">
        <v>8.4</v>
      </c>
      <c r="L225" s="44">
        <v>9.6</v>
      </c>
      <c r="M225" s="44">
        <v>9.5</v>
      </c>
      <c r="N225" s="44">
        <v>12.2</v>
      </c>
      <c r="O225" s="44">
        <v>12.1</v>
      </c>
    </row>
    <row r="226" spans="1:15" x14ac:dyDescent="0.3">
      <c r="A226" s="3">
        <v>1263</v>
      </c>
      <c r="B226" s="4" t="s">
        <v>221</v>
      </c>
      <c r="C226" s="44">
        <v>6.3</v>
      </c>
      <c r="D226" s="44">
        <v>5.2</v>
      </c>
      <c r="E226" s="44">
        <v>5.6</v>
      </c>
      <c r="F226" s="44">
        <v>6.2</v>
      </c>
      <c r="G226" s="44">
        <v>6.8</v>
      </c>
      <c r="H226" s="44">
        <v>6.5</v>
      </c>
      <c r="I226" s="44">
        <v>7.1</v>
      </c>
      <c r="J226" s="44">
        <v>7</v>
      </c>
      <c r="K226" s="44">
        <v>6.9</v>
      </c>
      <c r="L226" s="44">
        <v>7.7</v>
      </c>
      <c r="M226" s="44">
        <v>9.1999999999999993</v>
      </c>
      <c r="N226" s="44">
        <v>10.5</v>
      </c>
      <c r="O226" s="44">
        <v>9.6999999999999993</v>
      </c>
    </row>
    <row r="227" spans="1:15" x14ac:dyDescent="0.3">
      <c r="A227" s="3">
        <v>1264</v>
      </c>
      <c r="B227" s="4" t="s">
        <v>222</v>
      </c>
      <c r="C227" s="44">
        <v>5.8</v>
      </c>
      <c r="D227" s="44">
        <v>6.2</v>
      </c>
      <c r="E227" s="44">
        <v>6.2</v>
      </c>
      <c r="F227" s="44">
        <v>4.4000000000000004</v>
      </c>
      <c r="G227" s="44">
        <v>6.1</v>
      </c>
      <c r="H227" s="44">
        <v>5</v>
      </c>
      <c r="I227" s="44">
        <v>4.7</v>
      </c>
      <c r="J227" s="44">
        <v>4.0999999999999996</v>
      </c>
      <c r="K227" s="44">
        <v>4.3</v>
      </c>
      <c r="L227" s="44">
        <v>8.6999999999999993</v>
      </c>
      <c r="M227" s="44">
        <v>8.8000000000000007</v>
      </c>
      <c r="N227" s="44">
        <v>11.2</v>
      </c>
      <c r="O227" s="44">
        <v>11.6</v>
      </c>
    </row>
    <row r="228" spans="1:15" x14ac:dyDescent="0.3">
      <c r="A228" s="3">
        <v>1265</v>
      </c>
      <c r="B228" s="4" t="s">
        <v>223</v>
      </c>
      <c r="C228" s="45" t="s">
        <v>473</v>
      </c>
      <c r="D228" s="45" t="s">
        <v>473</v>
      </c>
      <c r="E228" s="45" t="s">
        <v>473</v>
      </c>
      <c r="F228" s="45" t="s">
        <v>473</v>
      </c>
      <c r="G228" s="44">
        <v>7.9</v>
      </c>
      <c r="H228" s="45" t="s">
        <v>473</v>
      </c>
      <c r="I228" s="45" t="s">
        <v>473</v>
      </c>
      <c r="J228" s="44">
        <v>7.6</v>
      </c>
      <c r="K228" s="44">
        <v>7.9</v>
      </c>
      <c r="L228" s="45" t="s">
        <v>473</v>
      </c>
      <c r="M228" s="44">
        <v>12.1</v>
      </c>
      <c r="N228" s="44">
        <v>18.100000000000001</v>
      </c>
      <c r="O228" s="44">
        <v>19.399999999999999</v>
      </c>
    </row>
    <row r="229" spans="1:15" x14ac:dyDescent="0.3">
      <c r="A229" s="3">
        <v>1266</v>
      </c>
      <c r="B229" s="4" t="s">
        <v>224</v>
      </c>
      <c r="C229" s="44">
        <v>5.7</v>
      </c>
      <c r="D229" s="44">
        <v>4.5999999999999996</v>
      </c>
      <c r="E229" s="44">
        <v>3.2</v>
      </c>
      <c r="F229" s="44">
        <v>5.3</v>
      </c>
      <c r="G229" s="44">
        <v>3.8</v>
      </c>
      <c r="H229" s="44">
        <v>7.3</v>
      </c>
      <c r="I229" s="44">
        <v>6.8</v>
      </c>
      <c r="J229" s="44">
        <v>6.5</v>
      </c>
      <c r="K229" s="44">
        <v>4.2</v>
      </c>
      <c r="L229" s="44">
        <v>4.2</v>
      </c>
      <c r="M229" s="44">
        <v>7.8</v>
      </c>
      <c r="N229" s="44">
        <v>10.4</v>
      </c>
      <c r="O229" s="44">
        <v>11.3</v>
      </c>
    </row>
    <row r="230" spans="1:15" x14ac:dyDescent="0.3">
      <c r="A230" s="3">
        <v>1401</v>
      </c>
      <c r="B230" s="4" t="s">
        <v>225</v>
      </c>
      <c r="C230" s="44">
        <v>6.6</v>
      </c>
      <c r="D230" s="44">
        <v>6</v>
      </c>
      <c r="E230" s="44">
        <v>6.8</v>
      </c>
      <c r="F230" s="44">
        <v>6.5</v>
      </c>
      <c r="G230" s="44">
        <v>5.8</v>
      </c>
      <c r="H230" s="44">
        <v>7.2</v>
      </c>
      <c r="I230" s="44">
        <v>7.1</v>
      </c>
      <c r="J230" s="44">
        <v>9.3000000000000007</v>
      </c>
      <c r="K230" s="44">
        <v>10</v>
      </c>
      <c r="L230" s="44">
        <v>11.6</v>
      </c>
      <c r="M230" s="44">
        <v>11.8</v>
      </c>
      <c r="N230" s="44">
        <v>12.7</v>
      </c>
      <c r="O230" s="44">
        <v>13.1</v>
      </c>
    </row>
    <row r="231" spans="1:15" x14ac:dyDescent="0.3">
      <c r="A231" s="3">
        <v>1411</v>
      </c>
      <c r="B231" s="4" t="s">
        <v>226</v>
      </c>
      <c r="C231" s="44">
        <v>7.2</v>
      </c>
      <c r="D231" s="44">
        <v>10.3</v>
      </c>
      <c r="E231" s="44">
        <v>6</v>
      </c>
      <c r="F231" s="44">
        <v>5.6</v>
      </c>
      <c r="G231" s="44">
        <v>5.3</v>
      </c>
      <c r="H231" s="44">
        <v>4.2</v>
      </c>
      <c r="I231" s="44">
        <v>6.5</v>
      </c>
      <c r="J231" s="44">
        <v>5.7</v>
      </c>
      <c r="K231" s="44">
        <v>5.5</v>
      </c>
      <c r="L231" s="44">
        <v>5</v>
      </c>
      <c r="M231" s="44">
        <v>6</v>
      </c>
      <c r="N231" s="44">
        <v>11.4</v>
      </c>
      <c r="O231" s="44">
        <v>13.6</v>
      </c>
    </row>
    <row r="232" spans="1:15" x14ac:dyDescent="0.3">
      <c r="A232" s="3">
        <v>1412</v>
      </c>
      <c r="B232" s="4" t="s">
        <v>227</v>
      </c>
      <c r="C232" s="44">
        <v>6.1</v>
      </c>
      <c r="D232" s="44">
        <v>13.3</v>
      </c>
      <c r="E232" s="44">
        <v>9.1999999999999993</v>
      </c>
      <c r="F232" s="44">
        <v>8.9</v>
      </c>
      <c r="G232" s="44">
        <v>6.1</v>
      </c>
      <c r="H232" s="45" t="s">
        <v>473</v>
      </c>
      <c r="I232" s="44">
        <v>9</v>
      </c>
      <c r="J232" s="44">
        <v>7.7</v>
      </c>
      <c r="K232" s="44">
        <v>7.6</v>
      </c>
      <c r="L232" s="45" t="s">
        <v>473</v>
      </c>
      <c r="M232" s="44">
        <v>11.5</v>
      </c>
      <c r="N232" s="44">
        <v>16.899999999999999</v>
      </c>
      <c r="O232" s="44">
        <v>22.2</v>
      </c>
    </row>
    <row r="233" spans="1:15" x14ac:dyDescent="0.3">
      <c r="A233" s="3">
        <v>1413</v>
      </c>
      <c r="B233" s="4" t="s">
        <v>228</v>
      </c>
      <c r="C233" s="44">
        <v>4.8</v>
      </c>
      <c r="D233" s="44">
        <v>7.5</v>
      </c>
      <c r="E233" s="44">
        <v>6.9</v>
      </c>
      <c r="F233" s="44">
        <v>3.9</v>
      </c>
      <c r="G233" s="44">
        <v>6.6</v>
      </c>
      <c r="H233" s="44">
        <v>9.9</v>
      </c>
      <c r="I233" s="44">
        <v>8.3000000000000007</v>
      </c>
      <c r="J233" s="44">
        <v>6.3</v>
      </c>
      <c r="K233" s="44">
        <v>7.7</v>
      </c>
      <c r="L233" s="44">
        <v>7.9</v>
      </c>
      <c r="M233" s="44">
        <v>6.1</v>
      </c>
      <c r="N233" s="44">
        <v>8.6999999999999993</v>
      </c>
      <c r="O233" s="44">
        <v>10.6</v>
      </c>
    </row>
    <row r="234" spans="1:15" x14ac:dyDescent="0.3">
      <c r="A234" s="3">
        <v>1416</v>
      </c>
      <c r="B234" s="4" t="s">
        <v>229</v>
      </c>
      <c r="C234" s="44">
        <v>4.0999999999999996</v>
      </c>
      <c r="D234" s="44">
        <v>3.6</v>
      </c>
      <c r="E234" s="44">
        <v>4.5</v>
      </c>
      <c r="F234" s="44">
        <v>5.9</v>
      </c>
      <c r="G234" s="44">
        <v>7.1</v>
      </c>
      <c r="H234" s="44">
        <v>7.1</v>
      </c>
      <c r="I234" s="44">
        <v>8.4</v>
      </c>
      <c r="J234" s="44">
        <v>8.1</v>
      </c>
      <c r="K234" s="44">
        <v>9.4</v>
      </c>
      <c r="L234" s="44">
        <v>10.6</v>
      </c>
      <c r="M234" s="44">
        <v>12.4</v>
      </c>
      <c r="N234" s="44">
        <v>14.7</v>
      </c>
      <c r="O234" s="44">
        <v>15.9</v>
      </c>
    </row>
    <row r="235" spans="1:15" x14ac:dyDescent="0.3">
      <c r="A235" s="3">
        <v>1417</v>
      </c>
      <c r="B235" s="4" t="s">
        <v>230</v>
      </c>
      <c r="C235" s="44">
        <v>12.1</v>
      </c>
      <c r="D235" s="44">
        <v>11.1</v>
      </c>
      <c r="E235" s="44">
        <v>11.2</v>
      </c>
      <c r="F235" s="44">
        <v>10.9</v>
      </c>
      <c r="G235" s="44">
        <v>9</v>
      </c>
      <c r="H235" s="44">
        <v>10</v>
      </c>
      <c r="I235" s="44">
        <v>9.6999999999999993</v>
      </c>
      <c r="J235" s="44">
        <v>10</v>
      </c>
      <c r="K235" s="44">
        <v>9</v>
      </c>
      <c r="L235" s="44">
        <v>9.6999999999999993</v>
      </c>
      <c r="M235" s="44">
        <v>7.9</v>
      </c>
      <c r="N235" s="44">
        <v>12.2</v>
      </c>
      <c r="O235" s="44">
        <v>12.2</v>
      </c>
    </row>
    <row r="236" spans="1:15" x14ac:dyDescent="0.3">
      <c r="A236" s="3">
        <v>1418</v>
      </c>
      <c r="B236" s="4" t="s">
        <v>231</v>
      </c>
      <c r="C236" s="44">
        <v>8.6999999999999993</v>
      </c>
      <c r="D236" s="44">
        <v>7.2</v>
      </c>
      <c r="E236" s="44">
        <v>8.4</v>
      </c>
      <c r="F236" s="44">
        <v>10.3</v>
      </c>
      <c r="G236" s="44">
        <v>9.8000000000000007</v>
      </c>
      <c r="H236" s="44">
        <v>6.4</v>
      </c>
      <c r="I236" s="44">
        <v>9.6999999999999993</v>
      </c>
      <c r="J236" s="44">
        <v>14.9</v>
      </c>
      <c r="K236" s="44">
        <v>14.6</v>
      </c>
      <c r="L236" s="44">
        <v>12.4</v>
      </c>
      <c r="M236" s="44">
        <v>13.9</v>
      </c>
      <c r="N236" s="44">
        <v>20.2</v>
      </c>
      <c r="O236" s="44">
        <v>16.600000000000001</v>
      </c>
    </row>
    <row r="237" spans="1:15" x14ac:dyDescent="0.3">
      <c r="A237" s="3">
        <v>1419</v>
      </c>
      <c r="B237" s="4" t="s">
        <v>232</v>
      </c>
      <c r="C237" s="44">
        <v>5.3</v>
      </c>
      <c r="D237" s="44">
        <v>4.9000000000000004</v>
      </c>
      <c r="E237" s="44">
        <v>4.2</v>
      </c>
      <c r="F237" s="44">
        <v>5.7</v>
      </c>
      <c r="G237" s="44">
        <v>5.6</v>
      </c>
      <c r="H237" s="44">
        <v>7</v>
      </c>
      <c r="I237" s="44">
        <v>5.5</v>
      </c>
      <c r="J237" s="44">
        <v>3</v>
      </c>
      <c r="K237" s="44">
        <v>6.2</v>
      </c>
      <c r="L237" s="44">
        <v>8.6999999999999993</v>
      </c>
      <c r="M237" s="44">
        <v>9</v>
      </c>
      <c r="N237" s="44">
        <v>7.3</v>
      </c>
      <c r="O237" s="44">
        <v>7.4</v>
      </c>
    </row>
    <row r="238" spans="1:15" x14ac:dyDescent="0.3">
      <c r="A238" s="3">
        <v>1420</v>
      </c>
      <c r="B238" s="4" t="s">
        <v>233</v>
      </c>
      <c r="C238" s="44">
        <v>4</v>
      </c>
      <c r="D238" s="44">
        <v>4.9000000000000004</v>
      </c>
      <c r="E238" s="44">
        <v>4.8</v>
      </c>
      <c r="F238" s="44">
        <v>5.5</v>
      </c>
      <c r="G238" s="44">
        <v>6</v>
      </c>
      <c r="H238" s="44">
        <v>7.4</v>
      </c>
      <c r="I238" s="44">
        <v>6.4</v>
      </c>
      <c r="J238" s="44">
        <v>7.6</v>
      </c>
      <c r="K238" s="44">
        <v>8.1</v>
      </c>
      <c r="L238" s="44">
        <v>9.4</v>
      </c>
      <c r="M238" s="44">
        <v>9.1999999999999993</v>
      </c>
      <c r="N238" s="44">
        <v>9.9</v>
      </c>
      <c r="O238" s="44">
        <v>11.2</v>
      </c>
    </row>
    <row r="239" spans="1:15" x14ac:dyDescent="0.3">
      <c r="A239" s="3">
        <v>1421</v>
      </c>
      <c r="B239" s="4" t="s">
        <v>234</v>
      </c>
      <c r="C239" s="44">
        <v>5.3</v>
      </c>
      <c r="D239" s="44">
        <v>5</v>
      </c>
      <c r="E239" s="44">
        <v>6.8</v>
      </c>
      <c r="F239" s="44">
        <v>4.5</v>
      </c>
      <c r="G239" s="44">
        <v>5.3</v>
      </c>
      <c r="H239" s="44">
        <v>6.6</v>
      </c>
      <c r="I239" s="44">
        <v>6.1</v>
      </c>
      <c r="J239" s="44">
        <v>3.8</v>
      </c>
      <c r="K239" s="44">
        <v>6.6</v>
      </c>
      <c r="L239" s="44">
        <v>6.3</v>
      </c>
      <c r="M239" s="44">
        <v>6.3</v>
      </c>
      <c r="N239" s="44">
        <v>11.8</v>
      </c>
      <c r="O239" s="44">
        <v>8.6</v>
      </c>
    </row>
    <row r="240" spans="1:15" x14ac:dyDescent="0.3">
      <c r="A240" s="3">
        <v>1422</v>
      </c>
      <c r="B240" s="4" t="s">
        <v>235</v>
      </c>
      <c r="C240" s="44">
        <v>4.0999999999999996</v>
      </c>
      <c r="D240" s="44">
        <v>4.9000000000000004</v>
      </c>
      <c r="E240" s="44">
        <v>3.7</v>
      </c>
      <c r="F240" s="44">
        <v>5.9</v>
      </c>
      <c r="G240" s="44">
        <v>3.6</v>
      </c>
      <c r="H240" s="44">
        <v>2.4</v>
      </c>
      <c r="I240" s="44">
        <v>3.3</v>
      </c>
      <c r="J240" s="44">
        <v>3</v>
      </c>
      <c r="K240" s="44">
        <v>3.5</v>
      </c>
      <c r="L240" s="44">
        <v>7.6</v>
      </c>
      <c r="M240" s="44">
        <v>8.9</v>
      </c>
      <c r="N240" s="44">
        <v>8.9</v>
      </c>
      <c r="O240" s="44">
        <v>9.6999999999999993</v>
      </c>
    </row>
    <row r="241" spans="1:15" x14ac:dyDescent="0.3">
      <c r="A241" s="3">
        <v>1424</v>
      </c>
      <c r="B241" s="4" t="s">
        <v>236</v>
      </c>
      <c r="C241" s="44">
        <v>2.1</v>
      </c>
      <c r="D241" s="44">
        <v>1.9</v>
      </c>
      <c r="E241" s="44">
        <v>4.3</v>
      </c>
      <c r="F241" s="44">
        <v>4</v>
      </c>
      <c r="G241" s="44">
        <v>3.7</v>
      </c>
      <c r="H241" s="44">
        <v>2.2000000000000002</v>
      </c>
      <c r="I241" s="44">
        <v>3.8</v>
      </c>
      <c r="J241" s="44">
        <v>3.2</v>
      </c>
      <c r="K241" s="44">
        <v>3.4</v>
      </c>
      <c r="L241" s="44">
        <v>5.7</v>
      </c>
      <c r="M241" s="44">
        <v>4.0999999999999996</v>
      </c>
      <c r="N241" s="44">
        <v>4.9000000000000004</v>
      </c>
      <c r="O241" s="44">
        <v>6.2</v>
      </c>
    </row>
    <row r="242" spans="1:15" x14ac:dyDescent="0.3">
      <c r="A242" s="3">
        <v>1426</v>
      </c>
      <c r="B242" s="4" t="s">
        <v>237</v>
      </c>
      <c r="C242" s="44">
        <v>8.4</v>
      </c>
      <c r="D242" s="44">
        <v>6.8</v>
      </c>
      <c r="E242" s="44">
        <v>7.9</v>
      </c>
      <c r="F242" s="44">
        <v>7.6</v>
      </c>
      <c r="G242" s="44">
        <v>6.1</v>
      </c>
      <c r="H242" s="44">
        <v>5.5</v>
      </c>
      <c r="I242" s="44">
        <v>8.6</v>
      </c>
      <c r="J242" s="44">
        <v>8.6</v>
      </c>
      <c r="K242" s="44">
        <v>10</v>
      </c>
      <c r="L242" s="44">
        <v>8.5</v>
      </c>
      <c r="M242" s="44">
        <v>10.5</v>
      </c>
      <c r="N242" s="44">
        <v>9.1999999999999993</v>
      </c>
      <c r="O242" s="44">
        <v>10.6</v>
      </c>
    </row>
    <row r="243" spans="1:15" x14ac:dyDescent="0.3">
      <c r="A243" s="3">
        <v>1428</v>
      </c>
      <c r="B243" s="4" t="s">
        <v>238</v>
      </c>
      <c r="C243" s="44">
        <v>8.3000000000000007</v>
      </c>
      <c r="D243" s="44">
        <v>7.5</v>
      </c>
      <c r="E243" s="44">
        <v>7.9</v>
      </c>
      <c r="F243" s="44">
        <v>7.1</v>
      </c>
      <c r="G243" s="44">
        <v>4.8</v>
      </c>
      <c r="H243" s="44">
        <v>5.2</v>
      </c>
      <c r="I243" s="44">
        <v>8</v>
      </c>
      <c r="J243" s="44">
        <v>6.9</v>
      </c>
      <c r="K243" s="44">
        <v>7.9</v>
      </c>
      <c r="L243" s="44">
        <v>8.9</v>
      </c>
      <c r="M243" s="44">
        <v>7.9</v>
      </c>
      <c r="N243" s="44">
        <v>9.6999999999999993</v>
      </c>
      <c r="O243" s="44">
        <v>12.2</v>
      </c>
    </row>
    <row r="244" spans="1:15" x14ac:dyDescent="0.3">
      <c r="A244" s="3">
        <v>1429</v>
      </c>
      <c r="B244" s="4" t="s">
        <v>239</v>
      </c>
      <c r="C244" s="44">
        <v>13</v>
      </c>
      <c r="D244" s="44">
        <v>14.3</v>
      </c>
      <c r="E244" s="44">
        <v>15.4</v>
      </c>
      <c r="F244" s="44">
        <v>9.4</v>
      </c>
      <c r="G244" s="44">
        <v>5.7</v>
      </c>
      <c r="H244" s="44">
        <v>10</v>
      </c>
      <c r="I244" s="44">
        <v>7.6</v>
      </c>
      <c r="J244" s="44">
        <v>9.6</v>
      </c>
      <c r="K244" s="44">
        <v>10.8</v>
      </c>
      <c r="L244" s="44">
        <v>12.9</v>
      </c>
      <c r="M244" s="44">
        <v>10</v>
      </c>
      <c r="N244" s="44">
        <v>12.8</v>
      </c>
      <c r="O244" s="44">
        <v>8.6</v>
      </c>
    </row>
    <row r="245" spans="1:15" x14ac:dyDescent="0.3">
      <c r="A245" s="3">
        <v>1430</v>
      </c>
      <c r="B245" s="4" t="s">
        <v>240</v>
      </c>
      <c r="C245" s="44">
        <v>8</v>
      </c>
      <c r="D245" s="44">
        <v>4.3</v>
      </c>
      <c r="E245" s="44">
        <v>5.5</v>
      </c>
      <c r="F245" s="44">
        <v>5.8</v>
      </c>
      <c r="G245" s="44">
        <v>7.7</v>
      </c>
      <c r="H245" s="44">
        <v>5.7</v>
      </c>
      <c r="I245" s="44">
        <v>8.8000000000000007</v>
      </c>
      <c r="J245" s="44">
        <v>7.3</v>
      </c>
      <c r="K245" s="44">
        <v>4.9000000000000004</v>
      </c>
      <c r="L245" s="44">
        <v>6</v>
      </c>
      <c r="M245" s="44">
        <v>9.4</v>
      </c>
      <c r="N245" s="44">
        <v>9.9</v>
      </c>
      <c r="O245" s="44">
        <v>7.1</v>
      </c>
    </row>
    <row r="246" spans="1:15" x14ac:dyDescent="0.3">
      <c r="A246" s="3">
        <v>1431</v>
      </c>
      <c r="B246" s="4" t="s">
        <v>241</v>
      </c>
      <c r="C246" s="44">
        <v>4.9000000000000004</v>
      </c>
      <c r="D246" s="44">
        <v>4.3</v>
      </c>
      <c r="E246" s="44">
        <v>7.8</v>
      </c>
      <c r="F246" s="44">
        <v>6.7</v>
      </c>
      <c r="G246" s="44">
        <v>4.7</v>
      </c>
      <c r="H246" s="44">
        <v>6.1</v>
      </c>
      <c r="I246" s="44">
        <v>7.4</v>
      </c>
      <c r="J246" s="44">
        <v>7.9</v>
      </c>
      <c r="K246" s="44">
        <v>7.3</v>
      </c>
      <c r="L246" s="44">
        <v>7.6</v>
      </c>
      <c r="M246" s="44">
        <v>8.3000000000000007</v>
      </c>
      <c r="N246" s="44">
        <v>9.3000000000000007</v>
      </c>
      <c r="O246" s="44">
        <v>9</v>
      </c>
    </row>
    <row r="247" spans="1:15" x14ac:dyDescent="0.3">
      <c r="A247" s="3">
        <v>1432</v>
      </c>
      <c r="B247" s="4" t="s">
        <v>242</v>
      </c>
      <c r="C247" s="44">
        <v>4.5</v>
      </c>
      <c r="D247" s="44">
        <v>4.8</v>
      </c>
      <c r="E247" s="44">
        <v>5.5</v>
      </c>
      <c r="F247" s="44">
        <v>6.3</v>
      </c>
      <c r="G247" s="44">
        <v>5.0999999999999996</v>
      </c>
      <c r="H247" s="44">
        <v>4.9000000000000004</v>
      </c>
      <c r="I247" s="44">
        <v>5.4</v>
      </c>
      <c r="J247" s="44">
        <v>6.8</v>
      </c>
      <c r="K247" s="44">
        <v>6.6</v>
      </c>
      <c r="L247" s="44">
        <v>7.1</v>
      </c>
      <c r="M247" s="44">
        <v>7.1</v>
      </c>
      <c r="N247" s="44">
        <v>7.7</v>
      </c>
      <c r="O247" s="44">
        <v>8.3000000000000007</v>
      </c>
    </row>
    <row r="248" spans="1:15" x14ac:dyDescent="0.3">
      <c r="A248" s="3">
        <v>1433</v>
      </c>
      <c r="B248" s="4" t="s">
        <v>243</v>
      </c>
      <c r="C248" s="44">
        <v>5.0999999999999996</v>
      </c>
      <c r="D248" s="44">
        <v>6.5</v>
      </c>
      <c r="E248" s="44">
        <v>6.9</v>
      </c>
      <c r="F248" s="44">
        <v>5.3</v>
      </c>
      <c r="G248" s="44">
        <v>4.9000000000000004</v>
      </c>
      <c r="H248" s="44">
        <v>7</v>
      </c>
      <c r="I248" s="44">
        <v>7</v>
      </c>
      <c r="J248" s="44">
        <v>5.0999999999999996</v>
      </c>
      <c r="K248" s="44">
        <v>7.2</v>
      </c>
      <c r="L248" s="44">
        <v>7.8</v>
      </c>
      <c r="M248" s="44">
        <v>10.199999999999999</v>
      </c>
      <c r="N248" s="44">
        <v>9</v>
      </c>
      <c r="O248" s="44">
        <v>9.6</v>
      </c>
    </row>
    <row r="249" spans="1:15" x14ac:dyDescent="0.3">
      <c r="A249" s="3">
        <v>1438</v>
      </c>
      <c r="B249" s="4" t="s">
        <v>244</v>
      </c>
      <c r="C249" s="44">
        <v>6.3</v>
      </c>
      <c r="D249" s="44">
        <v>8.6999999999999993</v>
      </c>
      <c r="E249" s="44">
        <v>5.4</v>
      </c>
      <c r="F249" s="44">
        <v>5.3</v>
      </c>
      <c r="G249" s="44">
        <v>6.9</v>
      </c>
      <c r="H249" s="44">
        <v>5.2</v>
      </c>
      <c r="I249" s="44">
        <v>5.6</v>
      </c>
      <c r="J249" s="44">
        <v>10.5</v>
      </c>
      <c r="K249" s="44">
        <v>12.2</v>
      </c>
      <c r="L249" s="44">
        <v>11.5</v>
      </c>
      <c r="M249" s="44">
        <v>11.8</v>
      </c>
      <c r="N249" s="44">
        <v>12.4</v>
      </c>
      <c r="O249" s="44">
        <v>14.3</v>
      </c>
    </row>
    <row r="250" spans="1:15" x14ac:dyDescent="0.3">
      <c r="A250" s="3">
        <v>1439</v>
      </c>
      <c r="B250" s="4" t="s">
        <v>245</v>
      </c>
      <c r="C250" s="44">
        <v>7.3</v>
      </c>
      <c r="D250" s="44">
        <v>5.7</v>
      </c>
      <c r="E250" s="44">
        <v>5.9</v>
      </c>
      <c r="F250" s="44">
        <v>7.9</v>
      </c>
      <c r="G250" s="44">
        <v>7.9</v>
      </c>
      <c r="H250" s="44">
        <v>6.5</v>
      </c>
      <c r="I250" s="44">
        <v>6.6</v>
      </c>
      <c r="J250" s="44">
        <v>7.1</v>
      </c>
      <c r="K250" s="44">
        <v>9.4</v>
      </c>
      <c r="L250" s="44">
        <v>8</v>
      </c>
      <c r="M250" s="44">
        <v>7.8</v>
      </c>
      <c r="N250" s="44">
        <v>9.1</v>
      </c>
      <c r="O250" s="44">
        <v>10.6</v>
      </c>
    </row>
    <row r="251" spans="1:15" x14ac:dyDescent="0.3">
      <c r="A251" s="3">
        <v>1441</v>
      </c>
      <c r="B251" s="4" t="s">
        <v>246</v>
      </c>
      <c r="C251" s="44">
        <v>6.1</v>
      </c>
      <c r="D251" s="44">
        <v>10</v>
      </c>
      <c r="E251" s="44">
        <v>8</v>
      </c>
      <c r="F251" s="44">
        <v>8.8000000000000007</v>
      </c>
      <c r="G251" s="44">
        <v>7.5</v>
      </c>
      <c r="H251" s="44">
        <v>7.7</v>
      </c>
      <c r="I251" s="44">
        <v>7.2</v>
      </c>
      <c r="J251" s="44">
        <v>8.1999999999999993</v>
      </c>
      <c r="K251" s="44">
        <v>9.1</v>
      </c>
      <c r="L251" s="44">
        <v>7.7</v>
      </c>
      <c r="M251" s="44">
        <v>10.3</v>
      </c>
      <c r="N251" s="44">
        <v>9.6</v>
      </c>
      <c r="O251" s="44">
        <v>10.6</v>
      </c>
    </row>
    <row r="252" spans="1:15" x14ac:dyDescent="0.3">
      <c r="A252" s="3">
        <v>1443</v>
      </c>
      <c r="B252" s="4" t="s">
        <v>247</v>
      </c>
      <c r="C252" s="44">
        <v>6</v>
      </c>
      <c r="D252" s="44">
        <v>7.3</v>
      </c>
      <c r="E252" s="44">
        <v>5.7</v>
      </c>
      <c r="F252" s="44">
        <v>8</v>
      </c>
      <c r="G252" s="44">
        <v>6.6</v>
      </c>
      <c r="H252" s="44">
        <v>7.2</v>
      </c>
      <c r="I252" s="44">
        <v>8.6</v>
      </c>
      <c r="J252" s="44">
        <v>8.6</v>
      </c>
      <c r="K252" s="44">
        <v>9.9</v>
      </c>
      <c r="L252" s="44">
        <v>9.9</v>
      </c>
      <c r="M252" s="44">
        <v>11.4</v>
      </c>
      <c r="N252" s="44">
        <v>10.4</v>
      </c>
      <c r="O252" s="44">
        <v>13.2</v>
      </c>
    </row>
    <row r="253" spans="1:15" x14ac:dyDescent="0.3">
      <c r="A253" s="3">
        <v>1444</v>
      </c>
      <c r="B253" s="4" t="s">
        <v>248</v>
      </c>
      <c r="C253" s="44">
        <v>7.8</v>
      </c>
      <c r="D253" s="44">
        <v>9.1</v>
      </c>
      <c r="E253" s="44">
        <v>8</v>
      </c>
      <c r="F253" s="44">
        <v>6.7</v>
      </c>
      <c r="G253" s="44">
        <v>6.7</v>
      </c>
      <c r="H253" s="44">
        <v>10.199999999999999</v>
      </c>
      <c r="I253" s="44">
        <v>6.6</v>
      </c>
      <c r="J253" s="44">
        <v>10.199999999999999</v>
      </c>
      <c r="K253" s="44">
        <v>10.3</v>
      </c>
      <c r="L253" s="44">
        <v>10.199999999999999</v>
      </c>
      <c r="M253" s="44">
        <v>8.6999999999999993</v>
      </c>
      <c r="N253" s="44">
        <v>9.1</v>
      </c>
      <c r="O253" s="44">
        <v>7.7</v>
      </c>
    </row>
    <row r="254" spans="1:15" x14ac:dyDescent="0.3">
      <c r="A254" s="3">
        <v>1445</v>
      </c>
      <c r="B254" s="4" t="s">
        <v>249</v>
      </c>
      <c r="C254" s="44">
        <v>6.5</v>
      </c>
      <c r="D254" s="44">
        <v>6.3</v>
      </c>
      <c r="E254" s="44">
        <v>5.3</v>
      </c>
      <c r="F254" s="44">
        <v>6.3</v>
      </c>
      <c r="G254" s="44">
        <v>7.6</v>
      </c>
      <c r="H254" s="44">
        <v>5.9</v>
      </c>
      <c r="I254" s="44">
        <v>7.1</v>
      </c>
      <c r="J254" s="44">
        <v>8</v>
      </c>
      <c r="K254" s="44">
        <v>9.8000000000000007</v>
      </c>
      <c r="L254" s="44">
        <v>11.6</v>
      </c>
      <c r="M254" s="44">
        <v>10.7</v>
      </c>
      <c r="N254" s="44">
        <v>12.6</v>
      </c>
      <c r="O254" s="44">
        <v>12.1</v>
      </c>
    </row>
    <row r="255" spans="1:15" x14ac:dyDescent="0.3">
      <c r="A255" s="3">
        <v>1449</v>
      </c>
      <c r="B255" s="4" t="s">
        <v>250</v>
      </c>
      <c r="C255" s="44">
        <v>6.6</v>
      </c>
      <c r="D255" s="44">
        <v>8</v>
      </c>
      <c r="E255" s="44">
        <v>8.4</v>
      </c>
      <c r="F255" s="44">
        <v>9.8000000000000007</v>
      </c>
      <c r="G255" s="44">
        <v>8.6999999999999993</v>
      </c>
      <c r="H255" s="44">
        <v>7.3</v>
      </c>
      <c r="I255" s="44">
        <v>9.1999999999999993</v>
      </c>
      <c r="J255" s="44">
        <v>8.8000000000000007</v>
      </c>
      <c r="K255" s="44">
        <v>11</v>
      </c>
      <c r="L255" s="44">
        <v>12.5</v>
      </c>
      <c r="M255" s="44">
        <v>12.4</v>
      </c>
      <c r="N255" s="44">
        <v>13.3</v>
      </c>
      <c r="O255" s="44">
        <v>14</v>
      </c>
    </row>
    <row r="256" spans="1:15" x14ac:dyDescent="0.3">
      <c r="A256" s="3">
        <v>1502</v>
      </c>
      <c r="B256" s="4" t="s">
        <v>251</v>
      </c>
      <c r="C256" s="44">
        <v>4.9000000000000004</v>
      </c>
      <c r="D256" s="44">
        <v>4.5</v>
      </c>
      <c r="E256" s="44">
        <v>4.5</v>
      </c>
      <c r="F256" s="44">
        <v>5.2</v>
      </c>
      <c r="G256" s="44">
        <v>4.8</v>
      </c>
      <c r="H256" s="44">
        <v>5.4</v>
      </c>
      <c r="I256" s="44">
        <v>5.7</v>
      </c>
      <c r="J256" s="44">
        <v>6.4</v>
      </c>
      <c r="K256" s="44">
        <v>7.5</v>
      </c>
      <c r="L256" s="44">
        <v>8</v>
      </c>
      <c r="M256" s="44">
        <v>8.6</v>
      </c>
      <c r="N256" s="44">
        <v>9.8000000000000007</v>
      </c>
      <c r="O256" s="44">
        <v>10.4</v>
      </c>
    </row>
    <row r="257" spans="1:15" x14ac:dyDescent="0.3">
      <c r="A257" s="3">
        <v>1504</v>
      </c>
      <c r="B257" s="4" t="s">
        <v>252</v>
      </c>
      <c r="C257" s="44">
        <v>6.3</v>
      </c>
      <c r="D257" s="44">
        <v>6.3</v>
      </c>
      <c r="E257" s="44">
        <v>6.4</v>
      </c>
      <c r="F257" s="44">
        <v>6.8</v>
      </c>
      <c r="G257" s="44">
        <v>6.6</v>
      </c>
      <c r="H257" s="44">
        <v>6.5</v>
      </c>
      <c r="I257" s="44">
        <v>6.7</v>
      </c>
      <c r="J257" s="44">
        <v>7</v>
      </c>
      <c r="K257" s="44">
        <v>8.3000000000000007</v>
      </c>
      <c r="L257" s="44">
        <v>9</v>
      </c>
      <c r="M257" s="44">
        <v>9.1999999999999993</v>
      </c>
      <c r="N257" s="44">
        <v>9.1999999999999993</v>
      </c>
      <c r="O257" s="44">
        <v>9.1999999999999993</v>
      </c>
    </row>
    <row r="258" spans="1:15" x14ac:dyDescent="0.3">
      <c r="A258" s="3">
        <v>1505</v>
      </c>
      <c r="B258" s="6" t="s">
        <v>253</v>
      </c>
      <c r="C258" s="44">
        <v>0</v>
      </c>
      <c r="D258" s="44">
        <v>0</v>
      </c>
      <c r="E258" s="44">
        <v>8.4</v>
      </c>
      <c r="F258" s="44">
        <v>8.3000000000000007</v>
      </c>
      <c r="G258" s="44">
        <v>8.1</v>
      </c>
      <c r="H258" s="44">
        <v>8.1999999999999993</v>
      </c>
      <c r="I258" s="44">
        <v>9.3000000000000007</v>
      </c>
      <c r="J258" s="44">
        <v>9.1</v>
      </c>
      <c r="K258" s="44">
        <v>9.6999999999999993</v>
      </c>
      <c r="L258" s="44">
        <v>10.4</v>
      </c>
      <c r="M258" s="44">
        <v>11.4</v>
      </c>
      <c r="N258" s="44">
        <v>12.1</v>
      </c>
      <c r="O258" s="44">
        <v>13.3</v>
      </c>
    </row>
    <row r="259" spans="1:15" x14ac:dyDescent="0.3">
      <c r="A259" s="3">
        <v>1511</v>
      </c>
      <c r="B259" s="4" t="s">
        <v>254</v>
      </c>
      <c r="C259" s="44">
        <v>7.1</v>
      </c>
      <c r="D259" s="44">
        <v>6.6</v>
      </c>
      <c r="E259" s="44">
        <v>8.8000000000000007</v>
      </c>
      <c r="F259" s="44">
        <v>7.5</v>
      </c>
      <c r="G259" s="44">
        <v>5.9</v>
      </c>
      <c r="H259" s="44">
        <v>5.7</v>
      </c>
      <c r="I259" s="44">
        <v>4.5999999999999996</v>
      </c>
      <c r="J259" s="44">
        <v>10.7</v>
      </c>
      <c r="K259" s="44">
        <v>7.8</v>
      </c>
      <c r="L259" s="44">
        <v>9.8000000000000007</v>
      </c>
      <c r="M259" s="44">
        <v>14.2</v>
      </c>
      <c r="N259" s="44">
        <v>9.6999999999999993</v>
      </c>
      <c r="O259" s="44">
        <v>13.6</v>
      </c>
    </row>
    <row r="260" spans="1:15" x14ac:dyDescent="0.3">
      <c r="A260" s="3">
        <v>1514</v>
      </c>
      <c r="B260" s="4" t="s">
        <v>115</v>
      </c>
      <c r="C260" s="44">
        <v>8</v>
      </c>
      <c r="D260" s="44">
        <v>5.2</v>
      </c>
      <c r="E260" s="44">
        <v>7.8</v>
      </c>
      <c r="F260" s="44">
        <v>5.3</v>
      </c>
      <c r="G260" s="44">
        <v>5.2</v>
      </c>
      <c r="H260" s="44">
        <v>6.1</v>
      </c>
      <c r="I260" s="44">
        <v>7.2</v>
      </c>
      <c r="J260" s="44">
        <v>11.8</v>
      </c>
      <c r="K260" s="44">
        <v>8.6999999999999993</v>
      </c>
      <c r="L260" s="44">
        <v>8.6</v>
      </c>
      <c r="M260" s="44">
        <v>8</v>
      </c>
      <c r="N260" s="44">
        <v>12</v>
      </c>
      <c r="O260" s="44">
        <v>14</v>
      </c>
    </row>
    <row r="261" spans="1:15" x14ac:dyDescent="0.3">
      <c r="A261" s="3">
        <v>1515</v>
      </c>
      <c r="B261" s="4" t="s">
        <v>255</v>
      </c>
      <c r="C261" s="44">
        <v>5.9</v>
      </c>
      <c r="D261" s="44">
        <v>6.8</v>
      </c>
      <c r="E261" s="44">
        <v>7.2</v>
      </c>
      <c r="F261" s="44">
        <v>7.1</v>
      </c>
      <c r="G261" s="44">
        <v>5.0999999999999996</v>
      </c>
      <c r="H261" s="44">
        <v>5.3</v>
      </c>
      <c r="I261" s="44">
        <v>5</v>
      </c>
      <c r="J261" s="44">
        <v>6.5</v>
      </c>
      <c r="K261" s="44">
        <v>5.9</v>
      </c>
      <c r="L261" s="44">
        <v>6.2</v>
      </c>
      <c r="M261" s="44">
        <v>8.1999999999999993</v>
      </c>
      <c r="N261" s="44">
        <v>10</v>
      </c>
      <c r="O261" s="44">
        <v>10.8</v>
      </c>
    </row>
    <row r="262" spans="1:15" x14ac:dyDescent="0.3">
      <c r="A262" s="3">
        <v>1516</v>
      </c>
      <c r="B262" s="4" t="s">
        <v>256</v>
      </c>
      <c r="C262" s="44">
        <v>5.3</v>
      </c>
      <c r="D262" s="44">
        <v>5.5</v>
      </c>
      <c r="E262" s="44">
        <v>5.2</v>
      </c>
      <c r="F262" s="44">
        <v>5.5</v>
      </c>
      <c r="G262" s="44">
        <v>5</v>
      </c>
      <c r="H262" s="44">
        <v>4.9000000000000004</v>
      </c>
      <c r="I262" s="44">
        <v>6</v>
      </c>
      <c r="J262" s="44">
        <v>6.3</v>
      </c>
      <c r="K262" s="44">
        <v>7.9</v>
      </c>
      <c r="L262" s="44">
        <v>8</v>
      </c>
      <c r="M262" s="44">
        <v>8.1999999999999993</v>
      </c>
      <c r="N262" s="44">
        <v>9.6</v>
      </c>
      <c r="O262" s="44">
        <v>10.3</v>
      </c>
    </row>
    <row r="263" spans="1:15" x14ac:dyDescent="0.3">
      <c r="A263" s="3">
        <v>1517</v>
      </c>
      <c r="B263" s="4" t="s">
        <v>257</v>
      </c>
      <c r="C263" s="44">
        <v>6.2</v>
      </c>
      <c r="D263" s="44">
        <v>6.5</v>
      </c>
      <c r="E263" s="44">
        <v>7.4</v>
      </c>
      <c r="F263" s="44">
        <v>6.7</v>
      </c>
      <c r="G263" s="44">
        <v>6.1</v>
      </c>
      <c r="H263" s="44">
        <v>9</v>
      </c>
      <c r="I263" s="44">
        <v>10</v>
      </c>
      <c r="J263" s="44">
        <v>9.9</v>
      </c>
      <c r="K263" s="44">
        <v>9.1999999999999993</v>
      </c>
      <c r="L263" s="44">
        <v>10</v>
      </c>
      <c r="M263" s="44">
        <v>12.5</v>
      </c>
      <c r="N263" s="44">
        <v>12.6</v>
      </c>
      <c r="O263" s="44">
        <v>13.8</v>
      </c>
    </row>
    <row r="264" spans="1:15" x14ac:dyDescent="0.3">
      <c r="A264" s="3">
        <v>1519</v>
      </c>
      <c r="B264" s="4" t="s">
        <v>258</v>
      </c>
      <c r="C264" s="44">
        <v>7</v>
      </c>
      <c r="D264" s="44">
        <v>6.6</v>
      </c>
      <c r="E264" s="44">
        <v>7.7</v>
      </c>
      <c r="F264" s="44">
        <v>8.8000000000000007</v>
      </c>
      <c r="G264" s="44">
        <v>8.4</v>
      </c>
      <c r="H264" s="44">
        <v>8.1999999999999993</v>
      </c>
      <c r="I264" s="44">
        <v>8.5</v>
      </c>
      <c r="J264" s="44">
        <v>8</v>
      </c>
      <c r="K264" s="44">
        <v>9</v>
      </c>
      <c r="L264" s="44">
        <v>8.4</v>
      </c>
      <c r="M264" s="44">
        <v>10</v>
      </c>
      <c r="N264" s="44">
        <v>11.1</v>
      </c>
      <c r="O264" s="44">
        <v>11.2</v>
      </c>
    </row>
    <row r="265" spans="1:15" x14ac:dyDescent="0.3">
      <c r="A265" s="3">
        <v>1520</v>
      </c>
      <c r="B265" s="4" t="s">
        <v>259</v>
      </c>
      <c r="C265" s="44">
        <v>6.9</v>
      </c>
      <c r="D265" s="44">
        <v>6.3</v>
      </c>
      <c r="E265" s="44">
        <v>6</v>
      </c>
      <c r="F265" s="44">
        <v>5.6</v>
      </c>
      <c r="G265" s="44">
        <v>7</v>
      </c>
      <c r="H265" s="44">
        <v>6.3</v>
      </c>
      <c r="I265" s="44">
        <v>6.2</v>
      </c>
      <c r="J265" s="44">
        <v>7.5</v>
      </c>
      <c r="K265" s="44">
        <v>7.7</v>
      </c>
      <c r="L265" s="44">
        <v>7.6</v>
      </c>
      <c r="M265" s="44">
        <v>7.8</v>
      </c>
      <c r="N265" s="44">
        <v>7.6</v>
      </c>
      <c r="O265" s="44">
        <v>9.9</v>
      </c>
    </row>
    <row r="266" spans="1:15" x14ac:dyDescent="0.3">
      <c r="A266" s="3">
        <v>1523</v>
      </c>
      <c r="B266" s="4" t="s">
        <v>260</v>
      </c>
      <c r="C266" s="44">
        <v>3.9</v>
      </c>
      <c r="D266" s="44">
        <v>7.3</v>
      </c>
      <c r="E266" s="44">
        <v>7.7</v>
      </c>
      <c r="F266" s="44">
        <v>8</v>
      </c>
      <c r="G266" s="44">
        <v>5.0999999999999996</v>
      </c>
      <c r="H266" s="44">
        <v>5.4</v>
      </c>
      <c r="I266" s="44">
        <v>6.2</v>
      </c>
      <c r="J266" s="44">
        <v>7.2</v>
      </c>
      <c r="K266" s="44">
        <v>10.8</v>
      </c>
      <c r="L266" s="44">
        <v>8</v>
      </c>
      <c r="M266" s="44">
        <v>12.5</v>
      </c>
      <c r="N266" s="44">
        <v>13.6</v>
      </c>
      <c r="O266" s="44">
        <v>12.7</v>
      </c>
    </row>
    <row r="267" spans="1:15" x14ac:dyDescent="0.3">
      <c r="A267" s="3">
        <v>1524</v>
      </c>
      <c r="B267" s="4" t="s">
        <v>261</v>
      </c>
      <c r="C267" s="44">
        <v>10.7</v>
      </c>
      <c r="D267" s="44">
        <v>7.3</v>
      </c>
      <c r="E267" s="44">
        <v>5.8</v>
      </c>
      <c r="F267" s="44">
        <v>7.1</v>
      </c>
      <c r="G267" s="44">
        <v>9.1999999999999993</v>
      </c>
      <c r="H267" s="44">
        <v>7</v>
      </c>
      <c r="I267" s="44">
        <v>7.6</v>
      </c>
      <c r="J267" s="44">
        <v>6.9</v>
      </c>
      <c r="K267" s="44">
        <v>10.8</v>
      </c>
      <c r="L267" s="44">
        <v>10.9</v>
      </c>
      <c r="M267" s="44">
        <v>11.3</v>
      </c>
      <c r="N267" s="44">
        <v>10.4</v>
      </c>
      <c r="O267" s="44">
        <v>12.9</v>
      </c>
    </row>
    <row r="268" spans="1:15" x14ac:dyDescent="0.3">
      <c r="A268" s="3">
        <v>1525</v>
      </c>
      <c r="B268" s="4" t="s">
        <v>262</v>
      </c>
      <c r="C268" s="44">
        <v>3.7</v>
      </c>
      <c r="D268" s="44">
        <v>3.3</v>
      </c>
      <c r="E268" s="44">
        <v>3.9</v>
      </c>
      <c r="F268" s="44">
        <v>5.7</v>
      </c>
      <c r="G268" s="44">
        <v>5</v>
      </c>
      <c r="H268" s="44">
        <v>4</v>
      </c>
      <c r="I268" s="44">
        <v>4.9000000000000004</v>
      </c>
      <c r="J268" s="44">
        <v>5.4</v>
      </c>
      <c r="K268" s="44">
        <v>6.2</v>
      </c>
      <c r="L268" s="44">
        <v>6.6</v>
      </c>
      <c r="M268" s="44">
        <v>9.1999999999999993</v>
      </c>
      <c r="N268" s="44">
        <v>10.199999999999999</v>
      </c>
      <c r="O268" s="44">
        <v>8.6999999999999993</v>
      </c>
    </row>
    <row r="269" spans="1:15" x14ac:dyDescent="0.3">
      <c r="A269" s="3">
        <v>1526</v>
      </c>
      <c r="B269" s="4" t="s">
        <v>263</v>
      </c>
      <c r="C269" s="44">
        <v>7.4</v>
      </c>
      <c r="D269" s="44">
        <v>7.2</v>
      </c>
      <c r="E269" s="44">
        <v>6.6</v>
      </c>
      <c r="F269" s="44">
        <v>8</v>
      </c>
      <c r="G269" s="44">
        <v>12.9</v>
      </c>
      <c r="H269" s="44">
        <v>9.4</v>
      </c>
      <c r="I269" s="44">
        <v>11</v>
      </c>
      <c r="J269" s="44">
        <v>12.4</v>
      </c>
      <c r="K269" s="44">
        <v>13.2</v>
      </c>
      <c r="L269" s="44">
        <v>10.6</v>
      </c>
      <c r="M269" s="44">
        <v>12.8</v>
      </c>
      <c r="N269" s="44">
        <v>11.7</v>
      </c>
      <c r="O269" s="44">
        <v>11.2</v>
      </c>
    </row>
    <row r="270" spans="1:15" x14ac:dyDescent="0.3">
      <c r="A270" s="3">
        <v>1528</v>
      </c>
      <c r="B270" s="4" t="s">
        <v>264</v>
      </c>
      <c r="C270" s="44">
        <v>5.6</v>
      </c>
      <c r="D270" s="44">
        <v>5.8</v>
      </c>
      <c r="E270" s="44">
        <v>5.2</v>
      </c>
      <c r="F270" s="44">
        <v>6.5</v>
      </c>
      <c r="G270" s="44">
        <v>8.3000000000000007</v>
      </c>
      <c r="H270" s="44">
        <v>8.1999999999999993</v>
      </c>
      <c r="I270" s="44">
        <v>7.3</v>
      </c>
      <c r="J270" s="44">
        <v>7.9</v>
      </c>
      <c r="K270" s="44">
        <v>10.6</v>
      </c>
      <c r="L270" s="44">
        <v>10</v>
      </c>
      <c r="M270" s="44">
        <v>9.4</v>
      </c>
      <c r="N270" s="44">
        <v>11.2</v>
      </c>
      <c r="O270" s="44">
        <v>12.1</v>
      </c>
    </row>
    <row r="271" spans="1:15" x14ac:dyDescent="0.3">
      <c r="A271" s="3">
        <v>1529</v>
      </c>
      <c r="B271" s="4" t="s">
        <v>265</v>
      </c>
      <c r="C271" s="44">
        <v>6.5</v>
      </c>
      <c r="D271" s="44">
        <v>6.5</v>
      </c>
      <c r="E271" s="44">
        <v>4.3</v>
      </c>
      <c r="F271" s="44">
        <v>6.2</v>
      </c>
      <c r="G271" s="44">
        <v>4.9000000000000004</v>
      </c>
      <c r="H271" s="44">
        <v>4.5</v>
      </c>
      <c r="I271" s="44">
        <v>6.2</v>
      </c>
      <c r="J271" s="44">
        <v>5.5</v>
      </c>
      <c r="K271" s="44">
        <v>7.2</v>
      </c>
      <c r="L271" s="44">
        <v>7.4</v>
      </c>
      <c r="M271" s="44">
        <v>7.7</v>
      </c>
      <c r="N271" s="44">
        <v>5.6</v>
      </c>
      <c r="O271" s="44">
        <v>7.2</v>
      </c>
    </row>
    <row r="272" spans="1:15" x14ac:dyDescent="0.3">
      <c r="A272" s="3">
        <v>1531</v>
      </c>
      <c r="B272" s="4" t="s">
        <v>266</v>
      </c>
      <c r="C272" s="44">
        <v>7.8</v>
      </c>
      <c r="D272" s="44">
        <v>7.4</v>
      </c>
      <c r="E272" s="44">
        <v>6.1</v>
      </c>
      <c r="F272" s="44">
        <v>6.2</v>
      </c>
      <c r="G272" s="44">
        <v>4.8</v>
      </c>
      <c r="H272" s="44">
        <v>6.4</v>
      </c>
      <c r="I272" s="44">
        <v>5.2</v>
      </c>
      <c r="J272" s="44">
        <v>6.4</v>
      </c>
      <c r="K272" s="44">
        <v>8</v>
      </c>
      <c r="L272" s="44">
        <v>6.8</v>
      </c>
      <c r="M272" s="44">
        <v>7.6</v>
      </c>
      <c r="N272" s="44">
        <v>8.4</v>
      </c>
      <c r="O272" s="44">
        <v>8.1999999999999993</v>
      </c>
    </row>
    <row r="273" spans="1:15" x14ac:dyDescent="0.3">
      <c r="A273" s="3">
        <v>1532</v>
      </c>
      <c r="B273" s="4" t="s">
        <v>267</v>
      </c>
      <c r="C273" s="44">
        <v>5.4</v>
      </c>
      <c r="D273" s="44">
        <v>5.0999999999999996</v>
      </c>
      <c r="E273" s="44">
        <v>4.4000000000000004</v>
      </c>
      <c r="F273" s="44">
        <v>3.8</v>
      </c>
      <c r="G273" s="44">
        <v>4.2</v>
      </c>
      <c r="H273" s="44">
        <v>7.6</v>
      </c>
      <c r="I273" s="44">
        <v>6.6</v>
      </c>
      <c r="J273" s="44">
        <v>6.7</v>
      </c>
      <c r="K273" s="44">
        <v>7.7</v>
      </c>
      <c r="L273" s="44">
        <v>7.2</v>
      </c>
      <c r="M273" s="44">
        <v>7.4</v>
      </c>
      <c r="N273" s="44">
        <v>8.1999999999999993</v>
      </c>
      <c r="O273" s="44">
        <v>8.4</v>
      </c>
    </row>
    <row r="274" spans="1:15" x14ac:dyDescent="0.3">
      <c r="A274" s="3">
        <v>1534</v>
      </c>
      <c r="B274" s="4" t="s">
        <v>268</v>
      </c>
      <c r="C274" s="44">
        <v>5.9</v>
      </c>
      <c r="D274" s="44">
        <v>5.4</v>
      </c>
      <c r="E274" s="44">
        <v>5.4</v>
      </c>
      <c r="F274" s="44">
        <v>5.5</v>
      </c>
      <c r="G274" s="44">
        <v>6</v>
      </c>
      <c r="H274" s="44">
        <v>8</v>
      </c>
      <c r="I274" s="44">
        <v>8.1999999999999993</v>
      </c>
      <c r="J274" s="44">
        <v>8.8000000000000007</v>
      </c>
      <c r="K274" s="44">
        <v>9.3000000000000007</v>
      </c>
      <c r="L274" s="44">
        <v>9.9</v>
      </c>
      <c r="M274" s="44">
        <v>9.6</v>
      </c>
      <c r="N274" s="44">
        <v>10.6</v>
      </c>
      <c r="O274" s="44">
        <v>10.199999999999999</v>
      </c>
    </row>
    <row r="275" spans="1:15" x14ac:dyDescent="0.3">
      <c r="A275" s="3">
        <v>1535</v>
      </c>
      <c r="B275" s="4" t="s">
        <v>269</v>
      </c>
      <c r="C275" s="44">
        <v>10.5</v>
      </c>
      <c r="D275" s="44">
        <v>8</v>
      </c>
      <c r="E275" s="44">
        <v>7.9</v>
      </c>
      <c r="F275" s="44">
        <v>7.3</v>
      </c>
      <c r="G275" s="44">
        <v>6.6</v>
      </c>
      <c r="H275" s="44">
        <v>9.8000000000000007</v>
      </c>
      <c r="I275" s="44">
        <v>8.6999999999999993</v>
      </c>
      <c r="J275" s="44">
        <v>11.6</v>
      </c>
      <c r="K275" s="44">
        <v>12.6</v>
      </c>
      <c r="L275" s="44">
        <v>11.7</v>
      </c>
      <c r="M275" s="44">
        <v>12.6</v>
      </c>
      <c r="N275" s="44">
        <v>14.5</v>
      </c>
      <c r="O275" s="44">
        <v>14.3</v>
      </c>
    </row>
    <row r="276" spans="1:15" x14ac:dyDescent="0.3">
      <c r="A276" s="3">
        <v>1539</v>
      </c>
      <c r="B276" s="4" t="s">
        <v>270</v>
      </c>
      <c r="C276" s="44">
        <v>5.9</v>
      </c>
      <c r="D276" s="44">
        <v>5.8</v>
      </c>
      <c r="E276" s="44">
        <v>7.1</v>
      </c>
      <c r="F276" s="44">
        <v>6.1</v>
      </c>
      <c r="G276" s="44">
        <v>8.1</v>
      </c>
      <c r="H276" s="44">
        <v>6.6</v>
      </c>
      <c r="I276" s="44">
        <v>4.8</v>
      </c>
      <c r="J276" s="44">
        <v>6.1</v>
      </c>
      <c r="K276" s="44">
        <v>7.7</v>
      </c>
      <c r="L276" s="44">
        <v>5.9</v>
      </c>
      <c r="M276" s="44">
        <v>8.4</v>
      </c>
      <c r="N276" s="44">
        <v>10.199999999999999</v>
      </c>
      <c r="O276" s="44">
        <v>9.9</v>
      </c>
    </row>
    <row r="277" spans="1:15" x14ac:dyDescent="0.3">
      <c r="A277" s="3">
        <v>1543</v>
      </c>
      <c r="B277" s="4" t="s">
        <v>271</v>
      </c>
      <c r="C277" s="44">
        <v>6</v>
      </c>
      <c r="D277" s="44">
        <v>5.4</v>
      </c>
      <c r="E277" s="44">
        <v>4.8</v>
      </c>
      <c r="F277" s="44">
        <v>9.1999999999999993</v>
      </c>
      <c r="G277" s="44">
        <v>4.2</v>
      </c>
      <c r="H277" s="44">
        <v>4.0999999999999996</v>
      </c>
      <c r="I277" s="44">
        <v>6.3</v>
      </c>
      <c r="J277" s="44">
        <v>6.6</v>
      </c>
      <c r="K277" s="44">
        <v>8.5</v>
      </c>
      <c r="L277" s="44">
        <v>7.3</v>
      </c>
      <c r="M277" s="44">
        <v>8.6999999999999993</v>
      </c>
      <c r="N277" s="44">
        <v>10.8</v>
      </c>
      <c r="O277" s="44">
        <v>11.1</v>
      </c>
    </row>
    <row r="278" spans="1:15" x14ac:dyDescent="0.3">
      <c r="A278" s="3">
        <v>1545</v>
      </c>
      <c r="B278" s="4" t="s">
        <v>272</v>
      </c>
      <c r="C278" s="44">
        <v>5.6</v>
      </c>
      <c r="D278" s="44">
        <v>2.9</v>
      </c>
      <c r="E278" s="44">
        <v>3.5</v>
      </c>
      <c r="F278" s="44">
        <v>6.5</v>
      </c>
      <c r="G278" s="44">
        <v>5.4</v>
      </c>
      <c r="H278" s="44">
        <v>7</v>
      </c>
      <c r="I278" s="44">
        <v>4</v>
      </c>
      <c r="J278" s="44">
        <v>5.9</v>
      </c>
      <c r="K278" s="44">
        <v>8.4</v>
      </c>
      <c r="L278" s="44">
        <v>8.6999999999999993</v>
      </c>
      <c r="M278" s="44">
        <v>7.2</v>
      </c>
      <c r="N278" s="44">
        <v>7.8</v>
      </c>
      <c r="O278" s="44">
        <v>9</v>
      </c>
    </row>
    <row r="279" spans="1:15" x14ac:dyDescent="0.3">
      <c r="A279" s="3">
        <v>1546</v>
      </c>
      <c r="B279" s="4" t="s">
        <v>273</v>
      </c>
      <c r="C279" s="44">
        <v>5.6</v>
      </c>
      <c r="D279" s="44">
        <v>7.1</v>
      </c>
      <c r="E279" s="44">
        <v>8.5</v>
      </c>
      <c r="F279" s="44">
        <v>9.8000000000000007</v>
      </c>
      <c r="G279" s="44">
        <v>11.1</v>
      </c>
      <c r="H279" s="44">
        <v>7</v>
      </c>
      <c r="I279" s="44">
        <v>8.4</v>
      </c>
      <c r="J279" s="44">
        <v>9.6999999999999993</v>
      </c>
      <c r="K279" s="44">
        <v>6.4</v>
      </c>
      <c r="L279" s="44">
        <v>6.2</v>
      </c>
      <c r="M279" s="44">
        <v>7.1</v>
      </c>
      <c r="N279" s="44">
        <v>9.1</v>
      </c>
      <c r="O279" s="44">
        <v>10.6</v>
      </c>
    </row>
    <row r="280" spans="1:15" x14ac:dyDescent="0.3">
      <c r="A280" s="3">
        <v>1547</v>
      </c>
      <c r="B280" s="4" t="s">
        <v>274</v>
      </c>
      <c r="C280" s="44">
        <v>7.8</v>
      </c>
      <c r="D280" s="44">
        <v>6.4</v>
      </c>
      <c r="E280" s="44">
        <v>6.7</v>
      </c>
      <c r="F280" s="44">
        <v>7.7</v>
      </c>
      <c r="G280" s="44">
        <v>9.4</v>
      </c>
      <c r="H280" s="44">
        <v>7.5</v>
      </c>
      <c r="I280" s="44">
        <v>8</v>
      </c>
      <c r="J280" s="44">
        <v>9.3000000000000007</v>
      </c>
      <c r="K280" s="44">
        <v>8.8000000000000007</v>
      </c>
      <c r="L280" s="44">
        <v>9</v>
      </c>
      <c r="M280" s="44">
        <v>6.9</v>
      </c>
      <c r="N280" s="44">
        <v>11.1</v>
      </c>
      <c r="O280" s="44">
        <v>11.2</v>
      </c>
    </row>
    <row r="281" spans="1:15" x14ac:dyDescent="0.3">
      <c r="A281" s="3">
        <v>1548</v>
      </c>
      <c r="B281" s="4" t="s">
        <v>275</v>
      </c>
      <c r="C281" s="44">
        <v>6.3</v>
      </c>
      <c r="D281" s="44">
        <v>6.3</v>
      </c>
      <c r="E281" s="44">
        <v>5.0999999999999996</v>
      </c>
      <c r="F281" s="44">
        <v>5.8</v>
      </c>
      <c r="G281" s="44">
        <v>6.5</v>
      </c>
      <c r="H281" s="44">
        <v>7.7</v>
      </c>
      <c r="I281" s="44">
        <v>7.3</v>
      </c>
      <c r="J281" s="44">
        <v>8.1999999999999993</v>
      </c>
      <c r="K281" s="44">
        <v>10.4</v>
      </c>
      <c r="L281" s="44">
        <v>9.6999999999999993</v>
      </c>
      <c r="M281" s="44">
        <v>10</v>
      </c>
      <c r="N281" s="44">
        <v>11.2</v>
      </c>
      <c r="O281" s="44">
        <v>11.6</v>
      </c>
    </row>
    <row r="282" spans="1:15" x14ac:dyDescent="0.3">
      <c r="A282" s="3">
        <v>1551</v>
      </c>
      <c r="B282" s="4" t="s">
        <v>276</v>
      </c>
      <c r="C282" s="44">
        <v>6.7</v>
      </c>
      <c r="D282" s="44">
        <v>4.3</v>
      </c>
      <c r="E282" s="44">
        <v>5.7</v>
      </c>
      <c r="F282" s="44">
        <v>5.2</v>
      </c>
      <c r="G282" s="44">
        <v>6.1</v>
      </c>
      <c r="H282" s="44">
        <v>7.8</v>
      </c>
      <c r="I282" s="44">
        <v>6.7</v>
      </c>
      <c r="J282" s="44">
        <v>9.4</v>
      </c>
      <c r="K282" s="44">
        <v>9.6</v>
      </c>
      <c r="L282" s="44">
        <v>10</v>
      </c>
      <c r="M282" s="44">
        <v>8.1</v>
      </c>
      <c r="N282" s="44">
        <v>10.4</v>
      </c>
      <c r="O282" s="44">
        <v>8.1</v>
      </c>
    </row>
    <row r="283" spans="1:15" x14ac:dyDescent="0.3">
      <c r="A283" s="3">
        <v>1554</v>
      </c>
      <c r="B283" s="4" t="s">
        <v>277</v>
      </c>
      <c r="C283" s="44">
        <v>5.9</v>
      </c>
      <c r="D283" s="44">
        <v>5.9</v>
      </c>
      <c r="E283" s="44">
        <v>6.8</v>
      </c>
      <c r="F283" s="44">
        <v>6.7</v>
      </c>
      <c r="G283" s="44">
        <v>6.7</v>
      </c>
      <c r="H283" s="44">
        <v>6.4</v>
      </c>
      <c r="I283" s="44">
        <v>5.2</v>
      </c>
      <c r="J283" s="44">
        <v>4.3</v>
      </c>
      <c r="K283" s="44">
        <v>6</v>
      </c>
      <c r="L283" s="44">
        <v>8</v>
      </c>
      <c r="M283" s="44">
        <v>7.5</v>
      </c>
      <c r="N283" s="44">
        <v>9.4</v>
      </c>
      <c r="O283" s="44">
        <v>10.199999999999999</v>
      </c>
    </row>
    <row r="284" spans="1:15" x14ac:dyDescent="0.3">
      <c r="A284" s="3">
        <v>1557</v>
      </c>
      <c r="B284" s="4" t="s">
        <v>278</v>
      </c>
      <c r="C284" s="44">
        <v>10.7</v>
      </c>
      <c r="D284" s="44">
        <v>11.8</v>
      </c>
      <c r="E284" s="44">
        <v>8.6</v>
      </c>
      <c r="F284" s="44">
        <v>8.8000000000000007</v>
      </c>
      <c r="G284" s="44">
        <v>10.7</v>
      </c>
      <c r="H284" s="44">
        <v>6.4</v>
      </c>
      <c r="I284" s="44">
        <v>8.5</v>
      </c>
      <c r="J284" s="44">
        <v>7</v>
      </c>
      <c r="K284" s="44">
        <v>4.0999999999999996</v>
      </c>
      <c r="L284" s="44">
        <v>7.5</v>
      </c>
      <c r="M284" s="44">
        <v>7.2</v>
      </c>
      <c r="N284" s="44">
        <v>5.8</v>
      </c>
      <c r="O284" s="44">
        <v>9.8000000000000007</v>
      </c>
    </row>
    <row r="285" spans="1:15" x14ac:dyDescent="0.3">
      <c r="A285" s="3">
        <v>1560</v>
      </c>
      <c r="B285" s="4" t="s">
        <v>279</v>
      </c>
      <c r="C285" s="44">
        <v>8.9</v>
      </c>
      <c r="D285" s="44">
        <v>11.9</v>
      </c>
      <c r="E285" s="44">
        <v>13.4</v>
      </c>
      <c r="F285" s="44">
        <v>10.8</v>
      </c>
      <c r="G285" s="44">
        <v>8.4</v>
      </c>
      <c r="H285" s="44">
        <v>7.8</v>
      </c>
      <c r="I285" s="44">
        <v>9.6999999999999993</v>
      </c>
      <c r="J285" s="44">
        <v>8.6999999999999993</v>
      </c>
      <c r="K285" s="44">
        <v>13.9</v>
      </c>
      <c r="L285" s="44">
        <v>13.8</v>
      </c>
      <c r="M285" s="44">
        <v>14.5</v>
      </c>
      <c r="N285" s="44">
        <v>12.9</v>
      </c>
      <c r="O285" s="44">
        <v>14.3</v>
      </c>
    </row>
    <row r="286" spans="1:15" x14ac:dyDescent="0.3">
      <c r="A286" s="3">
        <v>1563</v>
      </c>
      <c r="B286" s="4" t="s">
        <v>280</v>
      </c>
      <c r="C286" s="44">
        <v>7.3</v>
      </c>
      <c r="D286" s="44">
        <v>7.6</v>
      </c>
      <c r="E286" s="44">
        <v>7.2</v>
      </c>
      <c r="F286" s="44">
        <v>7.6</v>
      </c>
      <c r="G286" s="44">
        <v>6.6</v>
      </c>
      <c r="H286" s="44">
        <v>9</v>
      </c>
      <c r="I286" s="44">
        <v>10.6</v>
      </c>
      <c r="J286" s="44">
        <v>11.7</v>
      </c>
      <c r="K286" s="44">
        <v>12.7</v>
      </c>
      <c r="L286" s="44">
        <v>14.3</v>
      </c>
      <c r="M286" s="44">
        <v>15.2</v>
      </c>
      <c r="N286" s="44">
        <v>15.8</v>
      </c>
      <c r="O286" s="44">
        <v>16.3</v>
      </c>
    </row>
    <row r="287" spans="1:15" x14ac:dyDescent="0.3">
      <c r="A287" s="3">
        <v>1566</v>
      </c>
      <c r="B287" s="4" t="s">
        <v>281</v>
      </c>
      <c r="C287" s="44">
        <v>8.1</v>
      </c>
      <c r="D287" s="44">
        <v>9.1</v>
      </c>
      <c r="E287" s="44">
        <v>7.6</v>
      </c>
      <c r="F287" s="44">
        <v>7.4</v>
      </c>
      <c r="G287" s="44">
        <v>7.4</v>
      </c>
      <c r="H287" s="44">
        <v>7.1</v>
      </c>
      <c r="I287" s="44">
        <v>6.9</v>
      </c>
      <c r="J287" s="44">
        <v>8.1999999999999993</v>
      </c>
      <c r="K287" s="44">
        <v>9.6999999999999993</v>
      </c>
      <c r="L287" s="44">
        <v>8.5</v>
      </c>
      <c r="M287" s="44">
        <v>7</v>
      </c>
      <c r="N287" s="44">
        <v>10.3</v>
      </c>
      <c r="O287" s="44">
        <v>8.5</v>
      </c>
    </row>
    <row r="288" spans="1:15" x14ac:dyDescent="0.3">
      <c r="A288" s="3">
        <v>1571</v>
      </c>
      <c r="B288" s="4" t="s">
        <v>282</v>
      </c>
      <c r="C288" s="44">
        <v>7.3</v>
      </c>
      <c r="D288" s="44">
        <v>8</v>
      </c>
      <c r="E288" s="44">
        <v>11.9</v>
      </c>
      <c r="F288" s="44">
        <v>7.6</v>
      </c>
      <c r="G288" s="44">
        <v>10.8</v>
      </c>
      <c r="H288" s="44">
        <v>9.5</v>
      </c>
      <c r="I288" s="44">
        <v>11.6</v>
      </c>
      <c r="J288" s="44">
        <v>15.3</v>
      </c>
      <c r="K288" s="44">
        <v>15.9</v>
      </c>
      <c r="L288" s="44">
        <v>17.7</v>
      </c>
      <c r="M288" s="44">
        <v>21.2</v>
      </c>
      <c r="N288" s="44">
        <v>14.1</v>
      </c>
      <c r="O288" s="44">
        <v>19.2</v>
      </c>
    </row>
    <row r="289" spans="1:15" x14ac:dyDescent="0.3">
      <c r="A289" s="3">
        <v>1573</v>
      </c>
      <c r="B289" s="4" t="s">
        <v>283</v>
      </c>
      <c r="C289" s="44">
        <v>4.8</v>
      </c>
      <c r="D289" s="44">
        <v>8.5</v>
      </c>
      <c r="E289" s="44">
        <v>10.9</v>
      </c>
      <c r="F289" s="44">
        <v>8.1999999999999993</v>
      </c>
      <c r="G289" s="44">
        <v>10</v>
      </c>
      <c r="H289" s="44">
        <v>7</v>
      </c>
      <c r="I289" s="44">
        <v>13.8</v>
      </c>
      <c r="J289" s="44">
        <v>8.5</v>
      </c>
      <c r="K289" s="44">
        <v>9.6999999999999993</v>
      </c>
      <c r="L289" s="44">
        <v>12.6</v>
      </c>
      <c r="M289" s="44">
        <v>11.3</v>
      </c>
      <c r="N289" s="44">
        <v>11.5</v>
      </c>
      <c r="O289" s="44">
        <v>11.7</v>
      </c>
    </row>
    <row r="290" spans="1:15" x14ac:dyDescent="0.3">
      <c r="A290" s="3">
        <v>1576</v>
      </c>
      <c r="B290" s="6" t="s">
        <v>284</v>
      </c>
      <c r="C290" s="44">
        <v>11</v>
      </c>
      <c r="D290" s="44">
        <v>10.4</v>
      </c>
      <c r="E290" s="44">
        <v>10</v>
      </c>
      <c r="F290" s="44">
        <v>7.7</v>
      </c>
      <c r="G290" s="44">
        <v>8.1</v>
      </c>
      <c r="H290" s="44">
        <v>10.4</v>
      </c>
      <c r="I290" s="44">
        <v>10.1</v>
      </c>
      <c r="J290" s="44">
        <v>11.7</v>
      </c>
      <c r="K290" s="44">
        <v>11.2</v>
      </c>
      <c r="L290" s="44">
        <v>13.5</v>
      </c>
      <c r="M290" s="44">
        <v>15.2</v>
      </c>
      <c r="N290" s="44">
        <v>15.3</v>
      </c>
      <c r="O290" s="44">
        <v>16.2</v>
      </c>
    </row>
    <row r="291" spans="1:15" x14ac:dyDescent="0.3">
      <c r="A291" s="3">
        <v>1804</v>
      </c>
      <c r="B291" s="4" t="s">
        <v>285</v>
      </c>
      <c r="C291" s="44">
        <v>5.3</v>
      </c>
      <c r="D291" s="44">
        <v>5.4</v>
      </c>
      <c r="E291" s="44">
        <v>5.9</v>
      </c>
      <c r="F291" s="44">
        <v>6.4</v>
      </c>
      <c r="G291" s="44">
        <v>5.3</v>
      </c>
      <c r="H291" s="44">
        <v>5.4</v>
      </c>
      <c r="I291" s="44">
        <v>4.8</v>
      </c>
      <c r="J291" s="44">
        <v>6.2</v>
      </c>
      <c r="K291" s="44">
        <v>6.8</v>
      </c>
      <c r="L291" s="44">
        <v>7.3</v>
      </c>
      <c r="M291" s="44">
        <v>7.3</v>
      </c>
      <c r="N291" s="44">
        <v>7.7</v>
      </c>
      <c r="O291" s="44">
        <v>8.6</v>
      </c>
    </row>
    <row r="292" spans="1:15" x14ac:dyDescent="0.3">
      <c r="A292" s="3">
        <v>1805</v>
      </c>
      <c r="B292" s="4" t="s">
        <v>286</v>
      </c>
      <c r="C292" s="44">
        <v>4.0999999999999996</v>
      </c>
      <c r="D292" s="44">
        <v>5.2</v>
      </c>
      <c r="E292" s="44">
        <v>5.8</v>
      </c>
      <c r="F292" s="44">
        <v>6.6</v>
      </c>
      <c r="G292" s="44">
        <v>5.2</v>
      </c>
      <c r="H292" s="44">
        <v>5.7</v>
      </c>
      <c r="I292" s="44">
        <v>5.9</v>
      </c>
      <c r="J292" s="44">
        <v>7.8</v>
      </c>
      <c r="K292" s="44">
        <v>9.6</v>
      </c>
      <c r="L292" s="44">
        <v>9.1999999999999993</v>
      </c>
      <c r="M292" s="44">
        <v>9</v>
      </c>
      <c r="N292" s="44">
        <v>11</v>
      </c>
      <c r="O292" s="44">
        <v>10.4</v>
      </c>
    </row>
    <row r="293" spans="1:15" x14ac:dyDescent="0.3">
      <c r="A293" s="3">
        <v>1811</v>
      </c>
      <c r="B293" s="4" t="s">
        <v>287</v>
      </c>
      <c r="C293" s="44">
        <v>14.6</v>
      </c>
      <c r="D293" s="44">
        <v>12.8</v>
      </c>
      <c r="E293" s="44">
        <v>14.3</v>
      </c>
      <c r="F293" s="44">
        <v>14.5</v>
      </c>
      <c r="G293" s="44">
        <v>13.4</v>
      </c>
      <c r="H293" s="44">
        <v>14.5</v>
      </c>
      <c r="I293" s="44">
        <v>12.3</v>
      </c>
      <c r="J293" s="44">
        <v>13.8</v>
      </c>
      <c r="K293" s="44">
        <v>16.8</v>
      </c>
      <c r="L293" s="44">
        <v>18.8</v>
      </c>
      <c r="M293" s="44">
        <v>19.7</v>
      </c>
      <c r="N293" s="44">
        <v>16.600000000000001</v>
      </c>
      <c r="O293" s="44">
        <v>13.8</v>
      </c>
    </row>
    <row r="294" spans="1:15" x14ac:dyDescent="0.3">
      <c r="A294" s="3">
        <v>1812</v>
      </c>
      <c r="B294" s="4" t="s">
        <v>288</v>
      </c>
      <c r="C294" s="44">
        <v>11.4</v>
      </c>
      <c r="D294" s="44">
        <v>10</v>
      </c>
      <c r="E294" s="44">
        <v>6.9</v>
      </c>
      <c r="F294" s="44">
        <v>9.1999999999999993</v>
      </c>
      <c r="G294" s="44">
        <v>8.1999999999999993</v>
      </c>
      <c r="H294" s="44">
        <v>8.6</v>
      </c>
      <c r="I294" s="44">
        <v>9.9</v>
      </c>
      <c r="J294" s="44">
        <v>10.6</v>
      </c>
      <c r="K294" s="44">
        <v>12</v>
      </c>
      <c r="L294" s="44">
        <v>11.7</v>
      </c>
      <c r="M294" s="44">
        <v>13.4</v>
      </c>
      <c r="N294" s="44">
        <v>15.4</v>
      </c>
      <c r="O294" s="44">
        <v>16.600000000000001</v>
      </c>
    </row>
    <row r="295" spans="1:15" x14ac:dyDescent="0.3">
      <c r="A295" s="3">
        <v>1813</v>
      </c>
      <c r="B295" s="4" t="s">
        <v>289</v>
      </c>
      <c r="C295" s="44">
        <v>7.5</v>
      </c>
      <c r="D295" s="44">
        <v>7</v>
      </c>
      <c r="E295" s="44">
        <v>7.5</v>
      </c>
      <c r="F295" s="44">
        <v>8.9</v>
      </c>
      <c r="G295" s="44">
        <v>7.6</v>
      </c>
      <c r="H295" s="44">
        <v>7.7</v>
      </c>
      <c r="I295" s="44">
        <v>7.6</v>
      </c>
      <c r="J295" s="44">
        <v>8.6</v>
      </c>
      <c r="K295" s="44">
        <v>10.3</v>
      </c>
      <c r="L295" s="44">
        <v>13.1</v>
      </c>
      <c r="M295" s="44">
        <v>14.1</v>
      </c>
      <c r="N295" s="44">
        <v>14.6</v>
      </c>
      <c r="O295" s="44">
        <v>16.100000000000001</v>
      </c>
    </row>
    <row r="296" spans="1:15" x14ac:dyDescent="0.3">
      <c r="A296" s="3">
        <v>1815</v>
      </c>
      <c r="B296" s="4" t="s">
        <v>290</v>
      </c>
      <c r="C296" s="44">
        <v>7.9</v>
      </c>
      <c r="D296" s="44">
        <v>7.1</v>
      </c>
      <c r="E296" s="44">
        <v>7.5</v>
      </c>
      <c r="F296" s="44">
        <v>11.2</v>
      </c>
      <c r="G296" s="44">
        <v>7.9</v>
      </c>
      <c r="H296" s="44">
        <v>10.7</v>
      </c>
      <c r="I296" s="44">
        <v>8.3000000000000007</v>
      </c>
      <c r="J296" s="44">
        <v>9.6999999999999993</v>
      </c>
      <c r="K296" s="44">
        <v>16.399999999999999</v>
      </c>
      <c r="L296" s="44">
        <v>15.3</v>
      </c>
      <c r="M296" s="44">
        <v>10.6</v>
      </c>
      <c r="N296" s="44">
        <v>13.8</v>
      </c>
      <c r="O296" s="44">
        <v>16</v>
      </c>
    </row>
    <row r="297" spans="1:15" x14ac:dyDescent="0.3">
      <c r="A297" s="3">
        <v>1816</v>
      </c>
      <c r="B297" s="4" t="s">
        <v>291</v>
      </c>
      <c r="C297" s="45" t="s">
        <v>473</v>
      </c>
      <c r="D297" s="45" t="s">
        <v>473</v>
      </c>
      <c r="E297" s="45" t="s">
        <v>473</v>
      </c>
      <c r="F297" s="44">
        <v>14.3</v>
      </c>
      <c r="G297" s="45" t="s">
        <v>473</v>
      </c>
      <c r="H297" s="44">
        <v>10.4</v>
      </c>
      <c r="I297" s="45" t="s">
        <v>473</v>
      </c>
      <c r="J297" s="45" t="s">
        <v>473</v>
      </c>
      <c r="K297" s="45" t="s">
        <v>473</v>
      </c>
      <c r="L297" s="44">
        <v>12.1</v>
      </c>
      <c r="M297" s="44">
        <v>20.399999999999999</v>
      </c>
      <c r="N297" s="44">
        <v>20.6</v>
      </c>
      <c r="O297" s="44">
        <v>18.899999999999999</v>
      </c>
    </row>
    <row r="298" spans="1:15" x14ac:dyDescent="0.3">
      <c r="A298" s="3">
        <v>1818</v>
      </c>
      <c r="B298" s="4" t="s">
        <v>255</v>
      </c>
      <c r="C298" s="44">
        <v>3.6</v>
      </c>
      <c r="D298" s="44">
        <v>4.8</v>
      </c>
      <c r="E298" s="44">
        <v>4.5</v>
      </c>
      <c r="F298" s="44">
        <v>6.8</v>
      </c>
      <c r="G298" s="44">
        <v>5.6</v>
      </c>
      <c r="H298" s="44">
        <v>5.6</v>
      </c>
      <c r="I298" s="44">
        <v>13.6</v>
      </c>
      <c r="J298" s="44">
        <v>11.6</v>
      </c>
      <c r="K298" s="44">
        <v>13.4</v>
      </c>
      <c r="L298" s="44">
        <v>9.3000000000000007</v>
      </c>
      <c r="M298" s="44">
        <v>12.6</v>
      </c>
      <c r="N298" s="44">
        <v>18.600000000000001</v>
      </c>
      <c r="O298" s="44">
        <v>16.7</v>
      </c>
    </row>
    <row r="299" spans="1:15" x14ac:dyDescent="0.3">
      <c r="A299" s="3">
        <v>1820</v>
      </c>
      <c r="B299" s="4" t="s">
        <v>292</v>
      </c>
      <c r="C299" s="44">
        <v>9</v>
      </c>
      <c r="D299" s="44">
        <v>8.8000000000000007</v>
      </c>
      <c r="E299" s="44">
        <v>8.5</v>
      </c>
      <c r="F299" s="44">
        <v>8.6999999999999993</v>
      </c>
      <c r="G299" s="44">
        <v>6.5</v>
      </c>
      <c r="H299" s="44">
        <v>7.8</v>
      </c>
      <c r="I299" s="44">
        <v>9.6</v>
      </c>
      <c r="J299" s="44">
        <v>10.9</v>
      </c>
      <c r="K299" s="44">
        <v>10.6</v>
      </c>
      <c r="L299" s="44">
        <v>13.9</v>
      </c>
      <c r="M299" s="44">
        <v>12.2</v>
      </c>
      <c r="N299" s="44">
        <v>10.7</v>
      </c>
      <c r="O299" s="44">
        <v>13.9</v>
      </c>
    </row>
    <row r="300" spans="1:15" x14ac:dyDescent="0.3">
      <c r="A300" s="3">
        <v>1822</v>
      </c>
      <c r="B300" s="4" t="s">
        <v>293</v>
      </c>
      <c r="C300" s="44">
        <v>13.4</v>
      </c>
      <c r="D300" s="44">
        <v>16.2</v>
      </c>
      <c r="E300" s="44">
        <v>11.1</v>
      </c>
      <c r="F300" s="44">
        <v>20.100000000000001</v>
      </c>
      <c r="G300" s="44">
        <v>23.2</v>
      </c>
      <c r="H300" s="44">
        <v>16.2</v>
      </c>
      <c r="I300" s="44">
        <v>14.7</v>
      </c>
      <c r="J300" s="44">
        <v>16.7</v>
      </c>
      <c r="K300" s="44">
        <v>19</v>
      </c>
      <c r="L300" s="44">
        <v>20.7</v>
      </c>
      <c r="M300" s="44">
        <v>18.899999999999999</v>
      </c>
      <c r="N300" s="44">
        <v>22</v>
      </c>
      <c r="O300" s="44">
        <v>20.8</v>
      </c>
    </row>
    <row r="301" spans="1:15" x14ac:dyDescent="0.3">
      <c r="A301" s="3">
        <v>1824</v>
      </c>
      <c r="B301" s="4" t="s">
        <v>294</v>
      </c>
      <c r="C301" s="44">
        <v>6.7</v>
      </c>
      <c r="D301" s="44">
        <v>6.2</v>
      </c>
      <c r="E301" s="44">
        <v>5.6</v>
      </c>
      <c r="F301" s="44">
        <v>6.6</v>
      </c>
      <c r="G301" s="44">
        <v>6.2</v>
      </c>
      <c r="H301" s="44">
        <v>6.4</v>
      </c>
      <c r="I301" s="44">
        <v>6.8</v>
      </c>
      <c r="J301" s="44">
        <v>7.1</v>
      </c>
      <c r="K301" s="44">
        <v>7.9</v>
      </c>
      <c r="L301" s="44">
        <v>8.9</v>
      </c>
      <c r="M301" s="44">
        <v>7.8</v>
      </c>
      <c r="N301" s="44">
        <v>8.1</v>
      </c>
      <c r="O301" s="44">
        <v>9.6</v>
      </c>
    </row>
    <row r="302" spans="1:15" x14ac:dyDescent="0.3">
      <c r="A302" s="3">
        <v>1825</v>
      </c>
      <c r="B302" s="4" t="s">
        <v>295</v>
      </c>
      <c r="C302" s="44">
        <v>8.1</v>
      </c>
      <c r="D302" s="44">
        <v>8.6</v>
      </c>
      <c r="E302" s="44">
        <v>5.7</v>
      </c>
      <c r="F302" s="44">
        <v>10.6</v>
      </c>
      <c r="G302" s="44">
        <v>8.3000000000000007</v>
      </c>
      <c r="H302" s="44">
        <v>4.8</v>
      </c>
      <c r="I302" s="44">
        <v>8.6</v>
      </c>
      <c r="J302" s="44">
        <v>8.8000000000000007</v>
      </c>
      <c r="K302" s="44">
        <v>11.1</v>
      </c>
      <c r="L302" s="44">
        <v>8.6</v>
      </c>
      <c r="M302" s="44">
        <v>5.2</v>
      </c>
      <c r="N302" s="44">
        <v>9</v>
      </c>
      <c r="O302" s="44">
        <v>11.5</v>
      </c>
    </row>
    <row r="303" spans="1:15" x14ac:dyDescent="0.3">
      <c r="A303" s="3">
        <v>1826</v>
      </c>
      <c r="B303" s="4" t="s">
        <v>296</v>
      </c>
      <c r="C303" s="44">
        <v>10.7</v>
      </c>
      <c r="D303" s="44">
        <v>13</v>
      </c>
      <c r="E303" s="44">
        <v>10.1</v>
      </c>
      <c r="F303" s="44">
        <v>9.6999999999999993</v>
      </c>
      <c r="G303" s="44">
        <v>8.9</v>
      </c>
      <c r="H303" s="44">
        <v>8.8000000000000007</v>
      </c>
      <c r="I303" s="44">
        <v>8.5</v>
      </c>
      <c r="J303" s="44">
        <v>8.9</v>
      </c>
      <c r="K303" s="44">
        <v>12.3</v>
      </c>
      <c r="L303" s="44">
        <v>13.4</v>
      </c>
      <c r="M303" s="44">
        <v>17</v>
      </c>
      <c r="N303" s="44">
        <v>16.5</v>
      </c>
      <c r="O303" s="44">
        <v>22.6</v>
      </c>
    </row>
    <row r="304" spans="1:15" x14ac:dyDescent="0.3">
      <c r="A304" s="3">
        <v>1827</v>
      </c>
      <c r="B304" s="4" t="s">
        <v>297</v>
      </c>
      <c r="C304" s="44">
        <v>13.8</v>
      </c>
      <c r="D304" s="44">
        <v>10</v>
      </c>
      <c r="E304" s="44">
        <v>9.1999999999999993</v>
      </c>
      <c r="F304" s="44">
        <v>11.8</v>
      </c>
      <c r="G304" s="44">
        <v>10.4</v>
      </c>
      <c r="H304" s="44">
        <v>12.6</v>
      </c>
      <c r="I304" s="44">
        <v>9.1999999999999993</v>
      </c>
      <c r="J304" s="44">
        <v>8.3000000000000007</v>
      </c>
      <c r="K304" s="44">
        <v>9.9</v>
      </c>
      <c r="L304" s="44">
        <v>9.6999999999999993</v>
      </c>
      <c r="M304" s="44">
        <v>7.2</v>
      </c>
      <c r="N304" s="44">
        <v>14.1</v>
      </c>
      <c r="O304" s="44">
        <v>10.199999999999999</v>
      </c>
    </row>
    <row r="305" spans="1:15" x14ac:dyDescent="0.3">
      <c r="A305" s="3">
        <v>1828</v>
      </c>
      <c r="B305" s="4" t="s">
        <v>298</v>
      </c>
      <c r="C305" s="44">
        <v>8.6</v>
      </c>
      <c r="D305" s="44">
        <v>12.6</v>
      </c>
      <c r="E305" s="44">
        <v>13.1</v>
      </c>
      <c r="F305" s="44">
        <v>13.9</v>
      </c>
      <c r="G305" s="44">
        <v>14.1</v>
      </c>
      <c r="H305" s="44">
        <v>17.600000000000001</v>
      </c>
      <c r="I305" s="44">
        <v>17.399999999999999</v>
      </c>
      <c r="J305" s="44">
        <v>17.7</v>
      </c>
      <c r="K305" s="44">
        <v>21.7</v>
      </c>
      <c r="L305" s="44">
        <v>20.6</v>
      </c>
      <c r="M305" s="44">
        <v>17.399999999999999</v>
      </c>
      <c r="N305" s="44">
        <v>19.8</v>
      </c>
      <c r="O305" s="44">
        <v>16.2</v>
      </c>
    </row>
    <row r="306" spans="1:15" x14ac:dyDescent="0.3">
      <c r="A306" s="3">
        <v>1832</v>
      </c>
      <c r="B306" s="4" t="s">
        <v>299</v>
      </c>
      <c r="C306" s="44">
        <v>9.5</v>
      </c>
      <c r="D306" s="44">
        <v>9.3000000000000007</v>
      </c>
      <c r="E306" s="44">
        <v>9.5</v>
      </c>
      <c r="F306" s="44">
        <v>11.1</v>
      </c>
      <c r="G306" s="44">
        <v>10.1</v>
      </c>
      <c r="H306" s="44">
        <v>9.1999999999999993</v>
      </c>
      <c r="I306" s="44">
        <v>9.1999999999999993</v>
      </c>
      <c r="J306" s="44">
        <v>10.5</v>
      </c>
      <c r="K306" s="44">
        <v>10.8</v>
      </c>
      <c r="L306" s="44">
        <v>11</v>
      </c>
      <c r="M306" s="44">
        <v>9.9</v>
      </c>
      <c r="N306" s="44">
        <v>11.8</v>
      </c>
      <c r="O306" s="44">
        <v>11.1</v>
      </c>
    </row>
    <row r="307" spans="1:15" x14ac:dyDescent="0.3">
      <c r="A307" s="3">
        <v>1833</v>
      </c>
      <c r="B307" s="4" t="s">
        <v>300</v>
      </c>
      <c r="C307" s="44">
        <v>6.7</v>
      </c>
      <c r="D307" s="44">
        <v>6.6</v>
      </c>
      <c r="E307" s="44">
        <v>6.5</v>
      </c>
      <c r="F307" s="44">
        <v>6.1</v>
      </c>
      <c r="G307" s="44">
        <v>6</v>
      </c>
      <c r="H307" s="44">
        <v>5.4</v>
      </c>
      <c r="I307" s="44">
        <v>5.5</v>
      </c>
      <c r="J307" s="44">
        <v>7.4</v>
      </c>
      <c r="K307" s="44">
        <v>7.9</v>
      </c>
      <c r="L307" s="44">
        <v>8.1999999999999993</v>
      </c>
      <c r="M307" s="44">
        <v>8.6999999999999993</v>
      </c>
      <c r="N307" s="44">
        <v>7.9</v>
      </c>
      <c r="O307" s="44">
        <v>9.1999999999999993</v>
      </c>
    </row>
    <row r="308" spans="1:15" x14ac:dyDescent="0.3">
      <c r="A308" s="3">
        <v>1834</v>
      </c>
      <c r="B308" s="4" t="s">
        <v>301</v>
      </c>
      <c r="C308" s="44">
        <v>9.9</v>
      </c>
      <c r="D308" s="44">
        <v>6.4</v>
      </c>
      <c r="E308" s="44">
        <v>8.1999999999999993</v>
      </c>
      <c r="F308" s="44">
        <v>8.6999999999999993</v>
      </c>
      <c r="G308" s="44">
        <v>8.4</v>
      </c>
      <c r="H308" s="44">
        <v>7.6</v>
      </c>
      <c r="I308" s="44">
        <v>6.4</v>
      </c>
      <c r="J308" s="44">
        <v>6.4</v>
      </c>
      <c r="K308" s="44">
        <v>9.8000000000000007</v>
      </c>
      <c r="L308" s="44">
        <v>9.6999999999999993</v>
      </c>
      <c r="M308" s="44">
        <v>4.9000000000000004</v>
      </c>
      <c r="N308" s="44">
        <v>5.7</v>
      </c>
      <c r="O308" s="44">
        <v>5.0999999999999996</v>
      </c>
    </row>
    <row r="309" spans="1:15" x14ac:dyDescent="0.3">
      <c r="A309" s="3">
        <v>1835</v>
      </c>
      <c r="B309" s="4" t="s">
        <v>302</v>
      </c>
      <c r="C309" s="44">
        <v>12.2</v>
      </c>
      <c r="D309" s="44">
        <v>8.3000000000000007</v>
      </c>
      <c r="E309" s="44">
        <v>9.1999999999999993</v>
      </c>
      <c r="F309" s="44">
        <v>12.1</v>
      </c>
      <c r="G309" s="44">
        <v>12.6</v>
      </c>
      <c r="H309" s="44">
        <v>12.3</v>
      </c>
      <c r="I309" s="44">
        <v>20.7</v>
      </c>
      <c r="J309" s="44">
        <v>14.8</v>
      </c>
      <c r="K309" s="44">
        <v>24.3</v>
      </c>
      <c r="L309" s="44">
        <v>18.899999999999999</v>
      </c>
      <c r="M309" s="44">
        <v>24.3</v>
      </c>
      <c r="N309" s="44">
        <v>12.2</v>
      </c>
      <c r="O309" s="44">
        <v>14.3</v>
      </c>
    </row>
    <row r="310" spans="1:15" x14ac:dyDescent="0.3">
      <c r="A310" s="3">
        <v>1836</v>
      </c>
      <c r="B310" s="4" t="s">
        <v>303</v>
      </c>
      <c r="C310" s="44">
        <v>17.5</v>
      </c>
      <c r="D310" s="44">
        <v>14.8</v>
      </c>
      <c r="E310" s="44">
        <v>17.600000000000001</v>
      </c>
      <c r="F310" s="44">
        <v>10.9</v>
      </c>
      <c r="G310" s="44">
        <v>8.1999999999999993</v>
      </c>
      <c r="H310" s="44">
        <v>7</v>
      </c>
      <c r="I310" s="44">
        <v>9.3000000000000007</v>
      </c>
      <c r="J310" s="44">
        <v>7</v>
      </c>
      <c r="K310" s="44">
        <v>12.5</v>
      </c>
      <c r="L310" s="44">
        <v>11.1</v>
      </c>
      <c r="M310" s="44">
        <v>10.8</v>
      </c>
      <c r="N310" s="44">
        <v>7.2</v>
      </c>
      <c r="O310" s="44">
        <v>9.8000000000000007</v>
      </c>
    </row>
    <row r="311" spans="1:15" x14ac:dyDescent="0.3">
      <c r="A311" s="3">
        <v>1837</v>
      </c>
      <c r="B311" s="4" t="s">
        <v>304</v>
      </c>
      <c r="C311" s="44">
        <v>7.2</v>
      </c>
      <c r="D311" s="44">
        <v>7.4</v>
      </c>
      <c r="E311" s="44">
        <v>9.1</v>
      </c>
      <c r="F311" s="44">
        <v>8.3000000000000007</v>
      </c>
      <c r="G311" s="44">
        <v>6</v>
      </c>
      <c r="H311" s="44">
        <v>4.4000000000000004</v>
      </c>
      <c r="I311" s="44">
        <v>5.2</v>
      </c>
      <c r="J311" s="44">
        <v>9</v>
      </c>
      <c r="K311" s="44">
        <v>9.9</v>
      </c>
      <c r="L311" s="44">
        <v>12.8</v>
      </c>
      <c r="M311" s="44">
        <v>10.6</v>
      </c>
      <c r="N311" s="44">
        <v>11.3</v>
      </c>
      <c r="O311" s="44">
        <v>10.8</v>
      </c>
    </row>
    <row r="312" spans="1:15" x14ac:dyDescent="0.3">
      <c r="A312" s="3">
        <v>1838</v>
      </c>
      <c r="B312" s="4" t="s">
        <v>305</v>
      </c>
      <c r="C312" s="44">
        <v>9.3000000000000007</v>
      </c>
      <c r="D312" s="44">
        <v>7.2</v>
      </c>
      <c r="E312" s="44">
        <v>8.8000000000000007</v>
      </c>
      <c r="F312" s="44">
        <v>6.2</v>
      </c>
      <c r="G312" s="44">
        <v>6.3</v>
      </c>
      <c r="H312" s="44">
        <v>6.9</v>
      </c>
      <c r="I312" s="44">
        <v>5.8</v>
      </c>
      <c r="J312" s="44">
        <v>9.6</v>
      </c>
      <c r="K312" s="44">
        <v>10</v>
      </c>
      <c r="L312" s="44">
        <v>10.9</v>
      </c>
      <c r="M312" s="44">
        <v>13</v>
      </c>
      <c r="N312" s="44">
        <v>16.5</v>
      </c>
      <c r="O312" s="44">
        <v>17.2</v>
      </c>
    </row>
    <row r="313" spans="1:15" x14ac:dyDescent="0.3">
      <c r="A313" s="3">
        <v>1839</v>
      </c>
      <c r="B313" s="4" t="s">
        <v>306</v>
      </c>
      <c r="C313" s="44">
        <v>16.2</v>
      </c>
      <c r="D313" s="44">
        <v>14.5</v>
      </c>
      <c r="E313" s="44">
        <v>15.5</v>
      </c>
      <c r="F313" s="44">
        <v>7.2</v>
      </c>
      <c r="G313" s="44">
        <v>8.6999999999999993</v>
      </c>
      <c r="H313" s="44">
        <v>10.6</v>
      </c>
      <c r="I313" s="44">
        <v>7</v>
      </c>
      <c r="J313" s="44">
        <v>11.2</v>
      </c>
      <c r="K313" s="44">
        <v>8.4</v>
      </c>
      <c r="L313" s="44">
        <v>15.7</v>
      </c>
      <c r="M313" s="44">
        <v>22.6</v>
      </c>
      <c r="N313" s="44">
        <v>24.3</v>
      </c>
      <c r="O313" s="44">
        <v>22.1</v>
      </c>
    </row>
    <row r="314" spans="1:15" x14ac:dyDescent="0.3">
      <c r="A314" s="3">
        <v>1840</v>
      </c>
      <c r="B314" s="4" t="s">
        <v>307</v>
      </c>
      <c r="C314" s="44">
        <v>12</v>
      </c>
      <c r="D314" s="44">
        <v>11.2</v>
      </c>
      <c r="E314" s="44">
        <v>12</v>
      </c>
      <c r="F314" s="44">
        <v>10.1</v>
      </c>
      <c r="G314" s="44">
        <v>6.7</v>
      </c>
      <c r="H314" s="44">
        <v>8.6999999999999993</v>
      </c>
      <c r="I314" s="44">
        <v>9.8000000000000007</v>
      </c>
      <c r="J314" s="44">
        <v>11.6</v>
      </c>
      <c r="K314" s="44">
        <v>11.9</v>
      </c>
      <c r="L314" s="44">
        <v>12.8</v>
      </c>
      <c r="M314" s="44">
        <v>13.2</v>
      </c>
      <c r="N314" s="44">
        <v>12.5</v>
      </c>
      <c r="O314" s="44">
        <v>10.8</v>
      </c>
    </row>
    <row r="315" spans="1:15" x14ac:dyDescent="0.3">
      <c r="A315" s="3">
        <v>1841</v>
      </c>
      <c r="B315" s="4" t="s">
        <v>308</v>
      </c>
      <c r="C315" s="44">
        <v>10.199999999999999</v>
      </c>
      <c r="D315" s="44">
        <v>8.1</v>
      </c>
      <c r="E315" s="44">
        <v>8.1999999999999993</v>
      </c>
      <c r="F315" s="44">
        <v>8.9</v>
      </c>
      <c r="G315" s="44">
        <v>8.1999999999999993</v>
      </c>
      <c r="H315" s="44">
        <v>6.2</v>
      </c>
      <c r="I315" s="44">
        <v>6.7</v>
      </c>
      <c r="J315" s="44">
        <v>8</v>
      </c>
      <c r="K315" s="44">
        <v>11</v>
      </c>
      <c r="L315" s="44">
        <v>10.199999999999999</v>
      </c>
      <c r="M315" s="44">
        <v>10.7</v>
      </c>
      <c r="N315" s="44">
        <v>11.1</v>
      </c>
      <c r="O315" s="44">
        <v>12.1</v>
      </c>
    </row>
    <row r="316" spans="1:15" x14ac:dyDescent="0.3">
      <c r="A316" s="3">
        <v>1845</v>
      </c>
      <c r="B316" s="4" t="s">
        <v>309</v>
      </c>
      <c r="C316" s="44">
        <v>10.199999999999999</v>
      </c>
      <c r="D316" s="44">
        <v>10.3</v>
      </c>
      <c r="E316" s="44">
        <v>11.2</v>
      </c>
      <c r="F316" s="44">
        <v>11.7</v>
      </c>
      <c r="G316" s="44">
        <v>11</v>
      </c>
      <c r="H316" s="44">
        <v>8.3000000000000007</v>
      </c>
      <c r="I316" s="44">
        <v>11.9</v>
      </c>
      <c r="J316" s="44">
        <v>12.3</v>
      </c>
      <c r="K316" s="44">
        <v>12.2</v>
      </c>
      <c r="L316" s="44">
        <v>10.9</v>
      </c>
      <c r="M316" s="44">
        <v>10</v>
      </c>
      <c r="N316" s="44">
        <v>10.9</v>
      </c>
      <c r="O316" s="44">
        <v>11.9</v>
      </c>
    </row>
    <row r="317" spans="1:15" x14ac:dyDescent="0.3">
      <c r="A317" s="3">
        <v>1848</v>
      </c>
      <c r="B317" s="4" t="s">
        <v>310</v>
      </c>
      <c r="C317" s="44">
        <v>12.9</v>
      </c>
      <c r="D317" s="44">
        <v>8.6999999999999993</v>
      </c>
      <c r="E317" s="44">
        <v>10.3</v>
      </c>
      <c r="F317" s="44">
        <v>13.3</v>
      </c>
      <c r="G317" s="44">
        <v>11.9</v>
      </c>
      <c r="H317" s="44">
        <v>14.1</v>
      </c>
      <c r="I317" s="44">
        <v>9.1999999999999993</v>
      </c>
      <c r="J317" s="44">
        <v>11.9</v>
      </c>
      <c r="K317" s="44">
        <v>14.2</v>
      </c>
      <c r="L317" s="44">
        <v>16.3</v>
      </c>
      <c r="M317" s="44">
        <v>17.3</v>
      </c>
      <c r="N317" s="44">
        <v>14.3</v>
      </c>
      <c r="O317" s="44">
        <v>15.4</v>
      </c>
    </row>
    <row r="318" spans="1:15" x14ac:dyDescent="0.3">
      <c r="A318" s="3">
        <v>1849</v>
      </c>
      <c r="B318" s="4" t="s">
        <v>311</v>
      </c>
      <c r="C318" s="44">
        <v>9.3000000000000007</v>
      </c>
      <c r="D318" s="44">
        <v>6.8</v>
      </c>
      <c r="E318" s="44">
        <v>11.6</v>
      </c>
      <c r="F318" s="44">
        <v>10.5</v>
      </c>
      <c r="G318" s="44">
        <v>5.2</v>
      </c>
      <c r="H318" s="44">
        <v>10.9</v>
      </c>
      <c r="I318" s="44">
        <v>8.1999999999999993</v>
      </c>
      <c r="J318" s="44">
        <v>12.3</v>
      </c>
      <c r="K318" s="44">
        <v>14.6</v>
      </c>
      <c r="L318" s="44">
        <v>15.6</v>
      </c>
      <c r="M318" s="44">
        <v>18.5</v>
      </c>
      <c r="N318" s="44">
        <v>16.7</v>
      </c>
      <c r="O318" s="44">
        <v>15.5</v>
      </c>
    </row>
    <row r="319" spans="1:15" x14ac:dyDescent="0.3">
      <c r="A319" s="3">
        <v>1850</v>
      </c>
      <c r="B319" s="4" t="s">
        <v>312</v>
      </c>
      <c r="C319" s="44">
        <v>9.6</v>
      </c>
      <c r="D319" s="44">
        <v>8</v>
      </c>
      <c r="E319" s="44">
        <v>11.9</v>
      </c>
      <c r="F319" s="44">
        <v>9</v>
      </c>
      <c r="G319" s="44">
        <v>5.8</v>
      </c>
      <c r="H319" s="44">
        <v>10.3</v>
      </c>
      <c r="I319" s="44">
        <v>8.9</v>
      </c>
      <c r="J319" s="44">
        <v>11.6</v>
      </c>
      <c r="K319" s="44">
        <v>16.3</v>
      </c>
      <c r="L319" s="44">
        <v>18.100000000000001</v>
      </c>
      <c r="M319" s="44">
        <v>13.7</v>
      </c>
      <c r="N319" s="44">
        <v>13</v>
      </c>
      <c r="O319" s="44">
        <v>9.9</v>
      </c>
    </row>
    <row r="320" spans="1:15" x14ac:dyDescent="0.3">
      <c r="A320" s="3">
        <v>1851</v>
      </c>
      <c r="B320" s="4" t="s">
        <v>313</v>
      </c>
      <c r="C320" s="44">
        <v>7.1</v>
      </c>
      <c r="D320" s="44">
        <v>7.1</v>
      </c>
      <c r="E320" s="44">
        <v>6.6</v>
      </c>
      <c r="F320" s="44">
        <v>8.1</v>
      </c>
      <c r="G320" s="44">
        <v>8.3000000000000007</v>
      </c>
      <c r="H320" s="44">
        <v>10.199999999999999</v>
      </c>
      <c r="I320" s="44">
        <v>9.6999999999999993</v>
      </c>
      <c r="J320" s="44">
        <v>14.2</v>
      </c>
      <c r="K320" s="44">
        <v>15</v>
      </c>
      <c r="L320" s="44">
        <v>17.7</v>
      </c>
      <c r="M320" s="44">
        <v>21.4</v>
      </c>
      <c r="N320" s="44">
        <v>23.1</v>
      </c>
      <c r="O320" s="44">
        <v>22.5</v>
      </c>
    </row>
    <row r="321" spans="1:15" x14ac:dyDescent="0.3">
      <c r="A321" s="3">
        <v>1852</v>
      </c>
      <c r="B321" s="4" t="s">
        <v>314</v>
      </c>
      <c r="C321" s="44">
        <v>6.7</v>
      </c>
      <c r="D321" s="44">
        <v>8.1999999999999993</v>
      </c>
      <c r="E321" s="44">
        <v>8.8000000000000007</v>
      </c>
      <c r="F321" s="44">
        <v>5.7</v>
      </c>
      <c r="G321" s="44">
        <v>3.8</v>
      </c>
      <c r="H321" s="45" t="s">
        <v>473</v>
      </c>
      <c r="I321" s="44">
        <v>7.7</v>
      </c>
      <c r="J321" s="44">
        <v>8.4</v>
      </c>
      <c r="K321" s="44">
        <v>6.9</v>
      </c>
      <c r="L321" s="44">
        <v>10.199999999999999</v>
      </c>
      <c r="M321" s="44">
        <v>11.4</v>
      </c>
      <c r="N321" s="44">
        <v>9.9</v>
      </c>
      <c r="O321" s="44">
        <v>9.4</v>
      </c>
    </row>
    <row r="322" spans="1:15" x14ac:dyDescent="0.3">
      <c r="A322" s="3">
        <v>1853</v>
      </c>
      <c r="B322" s="4" t="s">
        <v>315</v>
      </c>
      <c r="C322" s="44">
        <v>8.3000000000000007</v>
      </c>
      <c r="D322" s="44">
        <v>8.1999999999999993</v>
      </c>
      <c r="E322" s="44">
        <v>7.9</v>
      </c>
      <c r="F322" s="44">
        <v>10</v>
      </c>
      <c r="G322" s="44">
        <v>7.2</v>
      </c>
      <c r="H322" s="44">
        <v>10</v>
      </c>
      <c r="I322" s="44">
        <v>9.3000000000000007</v>
      </c>
      <c r="J322" s="44">
        <v>8.4</v>
      </c>
      <c r="K322" s="44">
        <v>19.100000000000001</v>
      </c>
      <c r="L322" s="44">
        <v>19.3</v>
      </c>
      <c r="M322" s="44">
        <v>20.7</v>
      </c>
      <c r="N322" s="44">
        <v>22</v>
      </c>
      <c r="O322" s="44">
        <v>19.100000000000001</v>
      </c>
    </row>
    <row r="323" spans="1:15" x14ac:dyDescent="0.3">
      <c r="A323" s="3">
        <v>1854</v>
      </c>
      <c r="B323" s="4" t="s">
        <v>316</v>
      </c>
      <c r="C323" s="44">
        <v>11.1</v>
      </c>
      <c r="D323" s="44">
        <v>12.2</v>
      </c>
      <c r="E323" s="44">
        <v>15.9</v>
      </c>
      <c r="F323" s="44">
        <v>14.2</v>
      </c>
      <c r="G323" s="44">
        <v>12.7</v>
      </c>
      <c r="H323" s="44">
        <v>10.5</v>
      </c>
      <c r="I323" s="44">
        <v>11.8</v>
      </c>
      <c r="J323" s="44">
        <v>15.8</v>
      </c>
      <c r="K323" s="44">
        <v>13.5</v>
      </c>
      <c r="L323" s="44">
        <v>14.7</v>
      </c>
      <c r="M323" s="44">
        <v>15.4</v>
      </c>
      <c r="N323" s="44">
        <v>16.600000000000001</v>
      </c>
      <c r="O323" s="44">
        <v>18.2</v>
      </c>
    </row>
    <row r="324" spans="1:15" x14ac:dyDescent="0.3">
      <c r="A324" s="3">
        <v>1856</v>
      </c>
      <c r="B324" s="4" t="s">
        <v>317</v>
      </c>
      <c r="C324" s="45" t="s">
        <v>473</v>
      </c>
      <c r="D324" s="45" t="s">
        <v>473</v>
      </c>
      <c r="E324" s="45" t="s">
        <v>473</v>
      </c>
      <c r="F324" s="45" t="s">
        <v>473</v>
      </c>
      <c r="G324" s="45" t="s">
        <v>473</v>
      </c>
      <c r="H324" s="44">
        <v>10.4</v>
      </c>
      <c r="I324" s="44">
        <v>8.6</v>
      </c>
      <c r="J324" s="44">
        <v>11.9</v>
      </c>
      <c r="K324" s="44">
        <v>13.1</v>
      </c>
      <c r="L324" s="44">
        <v>16.7</v>
      </c>
      <c r="M324" s="44">
        <v>14.1</v>
      </c>
      <c r="N324" s="44">
        <v>13</v>
      </c>
      <c r="O324" s="45" t="s">
        <v>473</v>
      </c>
    </row>
    <row r="325" spans="1:15" x14ac:dyDescent="0.3">
      <c r="A325" s="3">
        <v>1857</v>
      </c>
      <c r="B325" s="4" t="s">
        <v>318</v>
      </c>
      <c r="C325" s="44">
        <v>9.6999999999999993</v>
      </c>
      <c r="D325" s="44">
        <v>15.2</v>
      </c>
      <c r="E325" s="44">
        <v>14.9</v>
      </c>
      <c r="F325" s="44">
        <v>9.6999999999999993</v>
      </c>
      <c r="G325" s="44">
        <v>10.1</v>
      </c>
      <c r="H325" s="44">
        <v>9.3000000000000007</v>
      </c>
      <c r="I325" s="44">
        <v>17.3</v>
      </c>
      <c r="J325" s="44">
        <v>14.8</v>
      </c>
      <c r="K325" s="44">
        <v>18.8</v>
      </c>
      <c r="L325" s="44">
        <v>14.1</v>
      </c>
      <c r="M325" s="44">
        <v>17.600000000000001</v>
      </c>
      <c r="N325" s="44">
        <v>7.9</v>
      </c>
      <c r="O325" s="44">
        <v>14.7</v>
      </c>
    </row>
    <row r="326" spans="1:15" x14ac:dyDescent="0.3">
      <c r="A326" s="3">
        <v>1859</v>
      </c>
      <c r="B326" s="4" t="s">
        <v>319</v>
      </c>
      <c r="C326" s="44">
        <v>8.5</v>
      </c>
      <c r="D326" s="44">
        <v>6.4</v>
      </c>
      <c r="E326" s="44">
        <v>9.4</v>
      </c>
      <c r="F326" s="44">
        <v>8.9</v>
      </c>
      <c r="G326" s="44">
        <v>6.8</v>
      </c>
      <c r="H326" s="44">
        <v>7.6</v>
      </c>
      <c r="I326" s="44">
        <v>5.6</v>
      </c>
      <c r="J326" s="44">
        <v>10.6</v>
      </c>
      <c r="K326" s="44">
        <v>11.8</v>
      </c>
      <c r="L326" s="44">
        <v>11.1</v>
      </c>
      <c r="M326" s="44">
        <v>7.2</v>
      </c>
      <c r="N326" s="44">
        <v>13.3</v>
      </c>
      <c r="O326" s="44">
        <v>14</v>
      </c>
    </row>
    <row r="327" spans="1:15" x14ac:dyDescent="0.3">
      <c r="A327" s="3">
        <v>1860</v>
      </c>
      <c r="B327" s="4" t="s">
        <v>320</v>
      </c>
      <c r="C327" s="44">
        <v>10.9</v>
      </c>
      <c r="D327" s="44">
        <v>8.9</v>
      </c>
      <c r="E327" s="44">
        <v>8.1999999999999993</v>
      </c>
      <c r="F327" s="44">
        <v>9.1999999999999993</v>
      </c>
      <c r="G327" s="44">
        <v>8</v>
      </c>
      <c r="H327" s="44">
        <v>8.9</v>
      </c>
      <c r="I327" s="44">
        <v>9.6999999999999993</v>
      </c>
      <c r="J327" s="44">
        <v>11</v>
      </c>
      <c r="K327" s="44">
        <v>13.5</v>
      </c>
      <c r="L327" s="44">
        <v>13.9</v>
      </c>
      <c r="M327" s="44">
        <v>14.5</v>
      </c>
      <c r="N327" s="44">
        <v>14.2</v>
      </c>
      <c r="O327" s="44">
        <v>14.7</v>
      </c>
    </row>
    <row r="328" spans="1:15" x14ac:dyDescent="0.3">
      <c r="A328" s="3">
        <v>1865</v>
      </c>
      <c r="B328" s="4" t="s">
        <v>321</v>
      </c>
      <c r="C328" s="44">
        <v>7.4</v>
      </c>
      <c r="D328" s="44">
        <v>9.1</v>
      </c>
      <c r="E328" s="44">
        <v>8.4</v>
      </c>
      <c r="F328" s="44">
        <v>7.8</v>
      </c>
      <c r="G328" s="44">
        <v>9.5</v>
      </c>
      <c r="H328" s="44">
        <v>9.5</v>
      </c>
      <c r="I328" s="44">
        <v>9.8000000000000007</v>
      </c>
      <c r="J328" s="44">
        <v>9.3000000000000007</v>
      </c>
      <c r="K328" s="44">
        <v>12</v>
      </c>
      <c r="L328" s="44">
        <v>11.1</v>
      </c>
      <c r="M328" s="44">
        <v>13.4</v>
      </c>
      <c r="N328" s="44">
        <v>12.9</v>
      </c>
      <c r="O328" s="44">
        <v>13.3</v>
      </c>
    </row>
    <row r="329" spans="1:15" x14ac:dyDescent="0.3">
      <c r="A329" s="3">
        <v>1866</v>
      </c>
      <c r="B329" s="4" t="s">
        <v>322</v>
      </c>
      <c r="C329" s="44">
        <v>7</v>
      </c>
      <c r="D329" s="44">
        <v>9.5</v>
      </c>
      <c r="E329" s="44">
        <v>8.6</v>
      </c>
      <c r="F329" s="44">
        <v>11.8</v>
      </c>
      <c r="G329" s="44">
        <v>12.4</v>
      </c>
      <c r="H329" s="44">
        <v>10.6</v>
      </c>
      <c r="I329" s="44">
        <v>12.2</v>
      </c>
      <c r="J329" s="44">
        <v>13.8</v>
      </c>
      <c r="K329" s="44">
        <v>13.7</v>
      </c>
      <c r="L329" s="44">
        <v>15.6</v>
      </c>
      <c r="M329" s="44">
        <v>16.399999999999999</v>
      </c>
      <c r="N329" s="44">
        <v>15.5</v>
      </c>
      <c r="O329" s="44">
        <v>15</v>
      </c>
    </row>
    <row r="330" spans="1:15" x14ac:dyDescent="0.3">
      <c r="A330" s="3">
        <v>1867</v>
      </c>
      <c r="B330" s="4" t="s">
        <v>127</v>
      </c>
      <c r="C330" s="44">
        <v>11</v>
      </c>
      <c r="D330" s="44">
        <v>11.7</v>
      </c>
      <c r="E330" s="44">
        <v>11.5</v>
      </c>
      <c r="F330" s="44">
        <v>12.3</v>
      </c>
      <c r="G330" s="44">
        <v>15.6</v>
      </c>
      <c r="H330" s="44">
        <v>14.7</v>
      </c>
      <c r="I330" s="44">
        <v>18.899999999999999</v>
      </c>
      <c r="J330" s="44">
        <v>18.600000000000001</v>
      </c>
      <c r="K330" s="44">
        <v>20</v>
      </c>
      <c r="L330" s="44">
        <v>21.4</v>
      </c>
      <c r="M330" s="44">
        <v>23</v>
      </c>
      <c r="N330" s="44">
        <v>22.7</v>
      </c>
      <c r="O330" s="44">
        <v>22.7</v>
      </c>
    </row>
    <row r="331" spans="1:15" x14ac:dyDescent="0.3">
      <c r="A331" s="3">
        <v>1868</v>
      </c>
      <c r="B331" s="4" t="s">
        <v>323</v>
      </c>
      <c r="C331" s="44">
        <v>7.6</v>
      </c>
      <c r="D331" s="44">
        <v>6.9</v>
      </c>
      <c r="E331" s="44">
        <v>9.8000000000000007</v>
      </c>
      <c r="F331" s="44">
        <v>11.2</v>
      </c>
      <c r="G331" s="44">
        <v>9.3000000000000007</v>
      </c>
      <c r="H331" s="44">
        <v>10.9</v>
      </c>
      <c r="I331" s="44">
        <v>10.199999999999999</v>
      </c>
      <c r="J331" s="44">
        <v>12.5</v>
      </c>
      <c r="K331" s="44">
        <v>16.600000000000001</v>
      </c>
      <c r="L331" s="44">
        <v>15.5</v>
      </c>
      <c r="M331" s="44">
        <v>15</v>
      </c>
      <c r="N331" s="44">
        <v>16.2</v>
      </c>
      <c r="O331" s="44">
        <v>13.7</v>
      </c>
    </row>
    <row r="332" spans="1:15" x14ac:dyDescent="0.3">
      <c r="A332" s="3">
        <v>1870</v>
      </c>
      <c r="B332" s="4" t="s">
        <v>324</v>
      </c>
      <c r="C332" s="44">
        <v>7.2</v>
      </c>
      <c r="D332" s="44">
        <v>4.7</v>
      </c>
      <c r="E332" s="44">
        <v>6.8</v>
      </c>
      <c r="F332" s="44">
        <v>8</v>
      </c>
      <c r="G332" s="44">
        <v>7.5</v>
      </c>
      <c r="H332" s="44">
        <v>7.9</v>
      </c>
      <c r="I332" s="44">
        <v>9.3000000000000007</v>
      </c>
      <c r="J332" s="44">
        <v>11</v>
      </c>
      <c r="K332" s="44">
        <v>12.6</v>
      </c>
      <c r="L332" s="44">
        <v>11.7</v>
      </c>
      <c r="M332" s="44">
        <v>10.9</v>
      </c>
      <c r="N332" s="44">
        <v>11</v>
      </c>
      <c r="O332" s="44">
        <v>12.7</v>
      </c>
    </row>
    <row r="333" spans="1:15" x14ac:dyDescent="0.3">
      <c r="A333" s="3">
        <v>1871</v>
      </c>
      <c r="B333" s="4" t="s">
        <v>325</v>
      </c>
      <c r="C333" s="44">
        <v>10.199999999999999</v>
      </c>
      <c r="D333" s="44">
        <v>7.3</v>
      </c>
      <c r="E333" s="44">
        <v>8</v>
      </c>
      <c r="F333" s="44">
        <v>10.199999999999999</v>
      </c>
      <c r="G333" s="44">
        <v>9.9</v>
      </c>
      <c r="H333" s="44">
        <v>8.6</v>
      </c>
      <c r="I333" s="44">
        <v>9.6</v>
      </c>
      <c r="J333" s="44">
        <v>13.2</v>
      </c>
      <c r="K333" s="44">
        <v>14.8</v>
      </c>
      <c r="L333" s="44">
        <v>14.9</v>
      </c>
      <c r="M333" s="44">
        <v>16.2</v>
      </c>
      <c r="N333" s="44">
        <v>15.3</v>
      </c>
      <c r="O333" s="44">
        <v>15.8</v>
      </c>
    </row>
    <row r="334" spans="1:15" x14ac:dyDescent="0.3">
      <c r="A334" s="3">
        <v>1874</v>
      </c>
      <c r="B334" s="4" t="s">
        <v>326</v>
      </c>
      <c r="C334" s="44">
        <v>6.9</v>
      </c>
      <c r="D334" s="44">
        <v>10.199999999999999</v>
      </c>
      <c r="E334" s="44">
        <v>8.6999999999999993</v>
      </c>
      <c r="F334" s="44">
        <v>9.6999999999999993</v>
      </c>
      <c r="G334" s="44">
        <v>10.3</v>
      </c>
      <c r="H334" s="44">
        <v>8.6</v>
      </c>
      <c r="I334" s="44">
        <v>9.9</v>
      </c>
      <c r="J334" s="44">
        <v>13.1</v>
      </c>
      <c r="K334" s="44">
        <v>18.3</v>
      </c>
      <c r="L334" s="44">
        <v>9</v>
      </c>
      <c r="M334" s="44">
        <v>9</v>
      </c>
      <c r="N334" s="44">
        <v>16.2</v>
      </c>
      <c r="O334" s="44">
        <v>15.9</v>
      </c>
    </row>
    <row r="335" spans="1:15" x14ac:dyDescent="0.3">
      <c r="A335" s="3">
        <v>1902</v>
      </c>
      <c r="B335" s="4" t="s">
        <v>327</v>
      </c>
      <c r="C335" s="44">
        <v>4.9000000000000004</v>
      </c>
      <c r="D335" s="44">
        <v>4.5999999999999996</v>
      </c>
      <c r="E335" s="44">
        <v>5.5</v>
      </c>
      <c r="F335" s="44">
        <v>6.2</v>
      </c>
      <c r="G335" s="44">
        <v>6.2</v>
      </c>
      <c r="H335" s="44">
        <v>6</v>
      </c>
      <c r="I335" s="44">
        <v>6.7</v>
      </c>
      <c r="J335" s="44">
        <v>7</v>
      </c>
      <c r="K335" s="44">
        <v>7.3</v>
      </c>
      <c r="L335" s="44">
        <v>7.7</v>
      </c>
      <c r="M335" s="44">
        <v>7.7</v>
      </c>
      <c r="N335" s="44">
        <v>7.5</v>
      </c>
      <c r="O335" s="44">
        <v>7.8</v>
      </c>
    </row>
    <row r="336" spans="1:15" x14ac:dyDescent="0.3">
      <c r="A336" s="3">
        <v>1903</v>
      </c>
      <c r="B336" s="4" t="s">
        <v>328</v>
      </c>
      <c r="C336" s="45" t="s">
        <v>473</v>
      </c>
      <c r="D336" s="45" t="s">
        <v>473</v>
      </c>
      <c r="E336" s="45" t="s">
        <v>473</v>
      </c>
      <c r="F336" s="45" t="s">
        <v>473</v>
      </c>
      <c r="G336" s="45" t="s">
        <v>473</v>
      </c>
      <c r="H336" s="45" t="s">
        <v>473</v>
      </c>
      <c r="I336" s="45" t="s">
        <v>473</v>
      </c>
      <c r="J336" s="44">
        <v>8.1</v>
      </c>
      <c r="K336" s="44">
        <v>8.6999999999999993</v>
      </c>
      <c r="L336" s="44">
        <v>9.6</v>
      </c>
      <c r="M336" s="44">
        <v>9.4</v>
      </c>
      <c r="N336" s="44">
        <v>10.1</v>
      </c>
      <c r="O336" s="44">
        <v>10.199999999999999</v>
      </c>
    </row>
    <row r="337" spans="1:15" x14ac:dyDescent="0.3">
      <c r="A337" s="3">
        <v>1911</v>
      </c>
      <c r="B337" s="4" t="s">
        <v>329</v>
      </c>
      <c r="C337" s="44">
        <v>7.7</v>
      </c>
      <c r="D337" s="44">
        <v>8.3000000000000007</v>
      </c>
      <c r="E337" s="44">
        <v>8.9</v>
      </c>
      <c r="F337" s="44">
        <v>12.6</v>
      </c>
      <c r="G337" s="44">
        <v>12.1</v>
      </c>
      <c r="H337" s="44">
        <v>13.6</v>
      </c>
      <c r="I337" s="44">
        <v>12.3</v>
      </c>
      <c r="J337" s="44">
        <v>13.1</v>
      </c>
      <c r="K337" s="44">
        <v>16.100000000000001</v>
      </c>
      <c r="L337" s="44">
        <v>16.8</v>
      </c>
      <c r="M337" s="44">
        <v>17</v>
      </c>
      <c r="N337" s="44">
        <v>16.8</v>
      </c>
      <c r="O337" s="44">
        <v>22.1</v>
      </c>
    </row>
    <row r="338" spans="1:15" x14ac:dyDescent="0.3">
      <c r="A338" s="3">
        <v>1913</v>
      </c>
      <c r="B338" s="4" t="s">
        <v>330</v>
      </c>
      <c r="C338" s="44">
        <v>6.5</v>
      </c>
      <c r="D338" s="44">
        <v>6.9</v>
      </c>
      <c r="E338" s="44">
        <v>4.8</v>
      </c>
      <c r="F338" s="44">
        <v>10.1</v>
      </c>
      <c r="G338" s="44">
        <v>8.1</v>
      </c>
      <c r="H338" s="44">
        <v>7</v>
      </c>
      <c r="I338" s="44">
        <v>7.8</v>
      </c>
      <c r="J338" s="44">
        <v>7.6</v>
      </c>
      <c r="K338" s="44">
        <v>11.4</v>
      </c>
      <c r="L338" s="44">
        <v>11.8</v>
      </c>
      <c r="M338" s="44">
        <v>13.1</v>
      </c>
      <c r="N338" s="44">
        <v>12.4</v>
      </c>
      <c r="O338" s="44">
        <v>8.6999999999999993</v>
      </c>
    </row>
    <row r="339" spans="1:15" x14ac:dyDescent="0.3">
      <c r="A339" s="3">
        <v>1917</v>
      </c>
      <c r="B339" s="4" t="s">
        <v>331</v>
      </c>
      <c r="C339" s="44">
        <v>17</v>
      </c>
      <c r="D339" s="44">
        <v>17.399999999999999</v>
      </c>
      <c r="E339" s="44">
        <v>16.100000000000001</v>
      </c>
      <c r="F339" s="44">
        <v>16.100000000000001</v>
      </c>
      <c r="G339" s="44">
        <v>15.3</v>
      </c>
      <c r="H339" s="44">
        <v>18.100000000000001</v>
      </c>
      <c r="I339" s="44">
        <v>12.7</v>
      </c>
      <c r="J339" s="44">
        <v>16.3</v>
      </c>
      <c r="K339" s="44">
        <v>12.6</v>
      </c>
      <c r="L339" s="44">
        <v>17.7</v>
      </c>
      <c r="M339" s="44">
        <v>14.1</v>
      </c>
      <c r="N339" s="44">
        <v>11.8</v>
      </c>
      <c r="O339" s="44">
        <v>7.8</v>
      </c>
    </row>
    <row r="340" spans="1:15" x14ac:dyDescent="0.3">
      <c r="A340" s="3">
        <v>1919</v>
      </c>
      <c r="B340" s="4" t="s">
        <v>332</v>
      </c>
      <c r="C340" s="44">
        <v>10.9</v>
      </c>
      <c r="D340" s="44">
        <v>10.8</v>
      </c>
      <c r="E340" s="44">
        <v>14.7</v>
      </c>
      <c r="F340" s="44">
        <v>13.9</v>
      </c>
      <c r="G340" s="44">
        <v>15.7</v>
      </c>
      <c r="H340" s="44">
        <v>14.3</v>
      </c>
      <c r="I340" s="44">
        <v>15.7</v>
      </c>
      <c r="J340" s="44">
        <v>15.6</v>
      </c>
      <c r="K340" s="44">
        <v>19.2</v>
      </c>
      <c r="L340" s="44">
        <v>19.3</v>
      </c>
      <c r="M340" s="44">
        <v>15.4</v>
      </c>
      <c r="N340" s="44">
        <v>18.899999999999999</v>
      </c>
      <c r="O340" s="44">
        <v>17.100000000000001</v>
      </c>
    </row>
    <row r="341" spans="1:15" x14ac:dyDescent="0.3">
      <c r="A341" s="3">
        <v>1920</v>
      </c>
      <c r="B341" s="4" t="s">
        <v>333</v>
      </c>
      <c r="C341" s="44">
        <v>10.7</v>
      </c>
      <c r="D341" s="44">
        <v>8.3000000000000007</v>
      </c>
      <c r="E341" s="44">
        <v>6.5</v>
      </c>
      <c r="F341" s="44">
        <v>7.9</v>
      </c>
      <c r="G341" s="44">
        <v>5.5</v>
      </c>
      <c r="H341" s="44">
        <v>6.2</v>
      </c>
      <c r="I341" s="44">
        <v>7.5</v>
      </c>
      <c r="J341" s="44">
        <v>7.6</v>
      </c>
      <c r="K341" s="44">
        <v>9.9</v>
      </c>
      <c r="L341" s="44">
        <v>13.4</v>
      </c>
      <c r="M341" s="44">
        <v>26.6</v>
      </c>
      <c r="N341" s="44">
        <v>25.5</v>
      </c>
      <c r="O341" s="44">
        <v>22.3</v>
      </c>
    </row>
    <row r="342" spans="1:15" x14ac:dyDescent="0.3">
      <c r="A342" s="3">
        <v>1922</v>
      </c>
      <c r="B342" s="4" t="s">
        <v>334</v>
      </c>
      <c r="C342" s="44">
        <v>4.2</v>
      </c>
      <c r="D342" s="44">
        <v>4.7</v>
      </c>
      <c r="E342" s="44">
        <v>5</v>
      </c>
      <c r="F342" s="44">
        <v>7.7</v>
      </c>
      <c r="G342" s="44">
        <v>4.5</v>
      </c>
      <c r="H342" s="44">
        <v>6.1</v>
      </c>
      <c r="I342" s="44">
        <v>6.5</v>
      </c>
      <c r="J342" s="44">
        <v>6.4</v>
      </c>
      <c r="K342" s="44">
        <v>6.2</v>
      </c>
      <c r="L342" s="44">
        <v>5.6</v>
      </c>
      <c r="M342" s="44">
        <v>7</v>
      </c>
      <c r="N342" s="44">
        <v>8.4</v>
      </c>
      <c r="O342" s="44">
        <v>12</v>
      </c>
    </row>
    <row r="343" spans="1:15" x14ac:dyDescent="0.3">
      <c r="A343" s="3">
        <v>1923</v>
      </c>
      <c r="B343" s="4" t="s">
        <v>335</v>
      </c>
      <c r="C343" s="44">
        <v>9</v>
      </c>
      <c r="D343" s="44">
        <v>6.8</v>
      </c>
      <c r="E343" s="44">
        <v>9.5</v>
      </c>
      <c r="F343" s="44">
        <v>9.8000000000000007</v>
      </c>
      <c r="G343" s="44">
        <v>10.6</v>
      </c>
      <c r="H343" s="44">
        <v>7.5</v>
      </c>
      <c r="I343" s="44">
        <v>9.6999999999999993</v>
      </c>
      <c r="J343" s="44">
        <v>11</v>
      </c>
      <c r="K343" s="44">
        <v>9.6</v>
      </c>
      <c r="L343" s="44">
        <v>16.2</v>
      </c>
      <c r="M343" s="44">
        <v>16.2</v>
      </c>
      <c r="N343" s="44">
        <v>12.7</v>
      </c>
      <c r="O343" s="44">
        <v>13.8</v>
      </c>
    </row>
    <row r="344" spans="1:15" x14ac:dyDescent="0.3">
      <c r="A344" s="3">
        <v>1924</v>
      </c>
      <c r="B344" s="4" t="s">
        <v>336</v>
      </c>
      <c r="C344" s="44">
        <v>5.9</v>
      </c>
      <c r="D344" s="44">
        <v>4.8</v>
      </c>
      <c r="E344" s="44">
        <v>4.9000000000000004</v>
      </c>
      <c r="F344" s="44">
        <v>5.0999999999999996</v>
      </c>
      <c r="G344" s="44">
        <v>5.5</v>
      </c>
      <c r="H344" s="44">
        <v>4.9000000000000004</v>
      </c>
      <c r="I344" s="44">
        <v>5.5</v>
      </c>
      <c r="J344" s="44">
        <v>7.2</v>
      </c>
      <c r="K344" s="44">
        <v>8.6999999999999993</v>
      </c>
      <c r="L344" s="44">
        <v>8.8000000000000007</v>
      </c>
      <c r="M344" s="44">
        <v>9</v>
      </c>
      <c r="N344" s="44">
        <v>9.6999999999999993</v>
      </c>
      <c r="O344" s="44">
        <v>8.6</v>
      </c>
    </row>
    <row r="345" spans="1:15" x14ac:dyDescent="0.3">
      <c r="A345" s="3">
        <v>1925</v>
      </c>
      <c r="B345" s="4" t="s">
        <v>337</v>
      </c>
      <c r="C345" s="44">
        <v>6.4</v>
      </c>
      <c r="D345" s="44">
        <v>6.7</v>
      </c>
      <c r="E345" s="44">
        <v>6.7</v>
      </c>
      <c r="F345" s="44">
        <v>6.4</v>
      </c>
      <c r="G345" s="44">
        <v>7</v>
      </c>
      <c r="H345" s="44">
        <v>6.7</v>
      </c>
      <c r="I345" s="44">
        <v>4.9000000000000004</v>
      </c>
      <c r="J345" s="44">
        <v>4.8</v>
      </c>
      <c r="K345" s="44">
        <v>9.3000000000000007</v>
      </c>
      <c r="L345" s="44">
        <v>8.5</v>
      </c>
      <c r="M345" s="44">
        <v>9.6999999999999993</v>
      </c>
      <c r="N345" s="44">
        <v>10.5</v>
      </c>
      <c r="O345" s="44">
        <v>12.6</v>
      </c>
    </row>
    <row r="346" spans="1:15" x14ac:dyDescent="0.3">
      <c r="A346" s="3">
        <v>1926</v>
      </c>
      <c r="B346" s="4" t="s">
        <v>338</v>
      </c>
      <c r="C346" s="44">
        <v>10.199999999999999</v>
      </c>
      <c r="D346" s="44">
        <v>11.8</v>
      </c>
      <c r="E346" s="44">
        <v>9.5</v>
      </c>
      <c r="F346" s="44">
        <v>8</v>
      </c>
      <c r="G346" s="44">
        <v>4.3</v>
      </c>
      <c r="H346" s="44">
        <v>9.6999999999999993</v>
      </c>
      <c r="I346" s="44">
        <v>9.8000000000000007</v>
      </c>
      <c r="J346" s="44">
        <v>13.8</v>
      </c>
      <c r="K346" s="44">
        <v>7</v>
      </c>
      <c r="L346" s="44">
        <v>8.1999999999999993</v>
      </c>
      <c r="M346" s="44">
        <v>5.4</v>
      </c>
      <c r="N346" s="44">
        <v>11.1</v>
      </c>
      <c r="O346" s="44">
        <v>16.899999999999999</v>
      </c>
    </row>
    <row r="347" spans="1:15" x14ac:dyDescent="0.3">
      <c r="A347" s="3">
        <v>1927</v>
      </c>
      <c r="B347" s="4" t="s">
        <v>339</v>
      </c>
      <c r="C347" s="44">
        <v>10.8</v>
      </c>
      <c r="D347" s="44">
        <v>13</v>
      </c>
      <c r="E347" s="44">
        <v>13.7</v>
      </c>
      <c r="F347" s="44">
        <v>13.9</v>
      </c>
      <c r="G347" s="44">
        <v>14.7</v>
      </c>
      <c r="H347" s="44">
        <v>8.9</v>
      </c>
      <c r="I347" s="44">
        <v>11.5</v>
      </c>
      <c r="J347" s="44">
        <v>11.3</v>
      </c>
      <c r="K347" s="44">
        <v>14.2</v>
      </c>
      <c r="L347" s="44">
        <v>17.899999999999999</v>
      </c>
      <c r="M347" s="44">
        <v>20.399999999999999</v>
      </c>
      <c r="N347" s="44">
        <v>15.4</v>
      </c>
      <c r="O347" s="44">
        <v>19.899999999999999</v>
      </c>
    </row>
    <row r="348" spans="1:15" x14ac:dyDescent="0.3">
      <c r="A348" s="3">
        <v>1928</v>
      </c>
      <c r="B348" s="4" t="s">
        <v>340</v>
      </c>
      <c r="C348" s="45">
        <v>5.7</v>
      </c>
      <c r="D348" s="45" t="s">
        <v>473</v>
      </c>
      <c r="E348" s="45" t="s">
        <v>473</v>
      </c>
      <c r="F348" s="44">
        <v>6.1</v>
      </c>
      <c r="G348" s="44">
        <v>7.5</v>
      </c>
      <c r="H348" s="44">
        <v>8.8000000000000007</v>
      </c>
      <c r="I348" s="44">
        <v>12.4</v>
      </c>
      <c r="J348" s="44">
        <v>14.8</v>
      </c>
      <c r="K348" s="44">
        <v>14.8</v>
      </c>
      <c r="L348" s="44">
        <v>18.100000000000001</v>
      </c>
      <c r="M348" s="44">
        <v>32.700000000000003</v>
      </c>
      <c r="N348" s="44">
        <v>32.200000000000003</v>
      </c>
      <c r="O348" s="44">
        <v>33.700000000000003</v>
      </c>
    </row>
    <row r="349" spans="1:15" x14ac:dyDescent="0.3">
      <c r="A349" s="3">
        <v>1929</v>
      </c>
      <c r="B349" s="4" t="s">
        <v>341</v>
      </c>
      <c r="C349" s="44" t="s">
        <v>473</v>
      </c>
      <c r="D349" s="44">
        <v>6.9</v>
      </c>
      <c r="E349" s="44">
        <v>6.1</v>
      </c>
      <c r="F349" s="44">
        <v>7.9</v>
      </c>
      <c r="G349" s="45" t="s">
        <v>473</v>
      </c>
      <c r="H349" s="44">
        <v>10.1</v>
      </c>
      <c r="I349" s="45" t="s">
        <v>473</v>
      </c>
      <c r="J349" s="44">
        <v>16.600000000000001</v>
      </c>
      <c r="K349" s="44">
        <v>22.3</v>
      </c>
      <c r="L349" s="44">
        <v>23.1</v>
      </c>
      <c r="M349" s="44">
        <v>24</v>
      </c>
      <c r="N349" s="44">
        <v>26.4</v>
      </c>
      <c r="O349" s="44">
        <v>32.5</v>
      </c>
    </row>
    <row r="350" spans="1:15" x14ac:dyDescent="0.3">
      <c r="A350" s="3">
        <v>1931</v>
      </c>
      <c r="B350" s="4" t="s">
        <v>342</v>
      </c>
      <c r="C350" s="44">
        <v>8.5</v>
      </c>
      <c r="D350" s="44">
        <v>8.8000000000000007</v>
      </c>
      <c r="E350" s="44">
        <v>9.5</v>
      </c>
      <c r="F350" s="44">
        <v>9.1</v>
      </c>
      <c r="G350" s="44">
        <v>8.8000000000000007</v>
      </c>
      <c r="H350" s="44">
        <v>8.4</v>
      </c>
      <c r="I350" s="44">
        <v>9.1999999999999993</v>
      </c>
      <c r="J350" s="44">
        <v>9.6</v>
      </c>
      <c r="K350" s="44">
        <v>10.9</v>
      </c>
      <c r="L350" s="44">
        <v>10.4</v>
      </c>
      <c r="M350" s="44">
        <v>11</v>
      </c>
      <c r="N350" s="44">
        <v>11.5</v>
      </c>
      <c r="O350" s="44">
        <v>12.2</v>
      </c>
    </row>
    <row r="351" spans="1:15" x14ac:dyDescent="0.3">
      <c r="A351" s="3">
        <v>1933</v>
      </c>
      <c r="B351" s="4" t="s">
        <v>343</v>
      </c>
      <c r="C351" s="44">
        <v>11.2</v>
      </c>
      <c r="D351" s="44">
        <v>10</v>
      </c>
      <c r="E351" s="44">
        <v>11.9</v>
      </c>
      <c r="F351" s="44">
        <v>10.4</v>
      </c>
      <c r="G351" s="44">
        <v>9.9</v>
      </c>
      <c r="H351" s="44">
        <v>9</v>
      </c>
      <c r="I351" s="44">
        <v>9.4</v>
      </c>
      <c r="J351" s="44">
        <v>7.2</v>
      </c>
      <c r="K351" s="44">
        <v>10.4</v>
      </c>
      <c r="L351" s="44">
        <v>9.8000000000000007</v>
      </c>
      <c r="M351" s="44">
        <v>11.3</v>
      </c>
      <c r="N351" s="44">
        <v>11.3</v>
      </c>
      <c r="O351" s="44">
        <v>11.5</v>
      </c>
    </row>
    <row r="352" spans="1:15" x14ac:dyDescent="0.3">
      <c r="A352" s="3">
        <v>1936</v>
      </c>
      <c r="B352" s="4" t="s">
        <v>344</v>
      </c>
      <c r="C352" s="44">
        <v>8.8000000000000007</v>
      </c>
      <c r="D352" s="44">
        <v>6</v>
      </c>
      <c r="E352" s="44">
        <v>6.4</v>
      </c>
      <c r="F352" s="44">
        <v>10</v>
      </c>
      <c r="G352" s="44">
        <v>5.6</v>
      </c>
      <c r="H352" s="44">
        <v>8.1999999999999993</v>
      </c>
      <c r="I352" s="44">
        <v>7.7</v>
      </c>
      <c r="J352" s="44">
        <v>9.6</v>
      </c>
      <c r="K352" s="44">
        <v>9.1</v>
      </c>
      <c r="L352" s="44">
        <v>9</v>
      </c>
      <c r="M352" s="44">
        <v>11.1</v>
      </c>
      <c r="N352" s="44">
        <v>9.1</v>
      </c>
      <c r="O352" s="44">
        <v>11.3</v>
      </c>
    </row>
    <row r="353" spans="1:15" x14ac:dyDescent="0.3">
      <c r="A353" s="3">
        <v>1938</v>
      </c>
      <c r="B353" s="4" t="s">
        <v>345</v>
      </c>
      <c r="C353" s="44">
        <v>6.2</v>
      </c>
      <c r="D353" s="44">
        <v>7</v>
      </c>
      <c r="E353" s="44">
        <v>7.8</v>
      </c>
      <c r="F353" s="44">
        <v>8.3000000000000007</v>
      </c>
      <c r="G353" s="44">
        <v>6</v>
      </c>
      <c r="H353" s="44">
        <v>7.9</v>
      </c>
      <c r="I353" s="44">
        <v>8.1</v>
      </c>
      <c r="J353" s="44">
        <v>10.4</v>
      </c>
      <c r="K353" s="44">
        <v>10.9</v>
      </c>
      <c r="L353" s="44">
        <v>10.6</v>
      </c>
      <c r="M353" s="44">
        <v>7.9</v>
      </c>
      <c r="N353" s="44">
        <v>11.7</v>
      </c>
      <c r="O353" s="44">
        <v>12</v>
      </c>
    </row>
    <row r="354" spans="1:15" x14ac:dyDescent="0.3">
      <c r="A354" s="3">
        <v>1939</v>
      </c>
      <c r="B354" s="4" t="s">
        <v>346</v>
      </c>
      <c r="C354" s="44">
        <v>9.1999999999999993</v>
      </c>
      <c r="D354" s="44">
        <v>10.1</v>
      </c>
      <c r="E354" s="44">
        <v>9.5</v>
      </c>
      <c r="F354" s="44">
        <v>11.6</v>
      </c>
      <c r="G354" s="44">
        <v>10.1</v>
      </c>
      <c r="H354" s="44">
        <v>8.9</v>
      </c>
      <c r="I354" s="44">
        <v>8.6</v>
      </c>
      <c r="J354" s="44">
        <v>10.4</v>
      </c>
      <c r="K354" s="44">
        <v>12.7</v>
      </c>
      <c r="L354" s="44">
        <v>8.1</v>
      </c>
      <c r="M354" s="44">
        <v>12.2</v>
      </c>
      <c r="N354" s="44">
        <v>12.9</v>
      </c>
      <c r="O354" s="44">
        <v>12.8</v>
      </c>
    </row>
    <row r="355" spans="1:15" x14ac:dyDescent="0.3">
      <c r="A355" s="3">
        <v>1940</v>
      </c>
      <c r="B355" s="4" t="s">
        <v>347</v>
      </c>
      <c r="C355" s="44">
        <v>5.0999999999999996</v>
      </c>
      <c r="D355" s="44">
        <v>5</v>
      </c>
      <c r="E355" s="44">
        <v>6.4</v>
      </c>
      <c r="F355" s="44">
        <v>6.6</v>
      </c>
      <c r="G355" s="44">
        <v>4.9000000000000004</v>
      </c>
      <c r="H355" s="44">
        <v>5.6</v>
      </c>
      <c r="I355" s="44">
        <v>7.2</v>
      </c>
      <c r="J355" s="44">
        <v>5</v>
      </c>
      <c r="K355" s="44">
        <v>6.9</v>
      </c>
      <c r="L355" s="44">
        <v>5.8</v>
      </c>
      <c r="M355" s="44">
        <v>6.3</v>
      </c>
      <c r="N355" s="44">
        <v>10.9</v>
      </c>
      <c r="O355" s="44">
        <v>11.3</v>
      </c>
    </row>
    <row r="356" spans="1:15" x14ac:dyDescent="0.3">
      <c r="A356" s="3">
        <v>1941</v>
      </c>
      <c r="B356" s="4" t="s">
        <v>348</v>
      </c>
      <c r="C356" s="44">
        <v>4.5</v>
      </c>
      <c r="D356" s="44">
        <v>5.3</v>
      </c>
      <c r="E356" s="44">
        <v>5</v>
      </c>
      <c r="F356" s="44">
        <v>4.5</v>
      </c>
      <c r="G356" s="44">
        <v>5.2</v>
      </c>
      <c r="H356" s="44">
        <v>6.7</v>
      </c>
      <c r="I356" s="44">
        <v>5.2</v>
      </c>
      <c r="J356" s="44">
        <v>6.9</v>
      </c>
      <c r="K356" s="44">
        <v>7.5</v>
      </c>
      <c r="L356" s="44">
        <v>7</v>
      </c>
      <c r="M356" s="44">
        <v>8.8000000000000007</v>
      </c>
      <c r="N356" s="44">
        <v>11</v>
      </c>
      <c r="O356" s="44">
        <v>13.4</v>
      </c>
    </row>
    <row r="357" spans="1:15" x14ac:dyDescent="0.3">
      <c r="A357" s="3">
        <v>1942</v>
      </c>
      <c r="B357" s="4" t="s">
        <v>349</v>
      </c>
      <c r="C357" s="44">
        <v>8.1</v>
      </c>
      <c r="D357" s="44">
        <v>6.7</v>
      </c>
      <c r="E357" s="44">
        <v>6.5</v>
      </c>
      <c r="F357" s="44">
        <v>5.8</v>
      </c>
      <c r="G357" s="44">
        <v>6.3</v>
      </c>
      <c r="H357" s="44">
        <v>4.5</v>
      </c>
      <c r="I357" s="44">
        <v>7.5</v>
      </c>
      <c r="J357" s="44">
        <v>7.8</v>
      </c>
      <c r="K357" s="44">
        <v>10.7</v>
      </c>
      <c r="L357" s="44">
        <v>10.3</v>
      </c>
      <c r="M357" s="44">
        <v>9.6999999999999993</v>
      </c>
      <c r="N357" s="44">
        <v>14.1</v>
      </c>
      <c r="O357" s="44">
        <v>14.4</v>
      </c>
    </row>
    <row r="358" spans="1:15" x14ac:dyDescent="0.3">
      <c r="A358" s="3">
        <v>1943</v>
      </c>
      <c r="B358" s="4" t="s">
        <v>350</v>
      </c>
      <c r="C358" s="44">
        <v>8.3000000000000007</v>
      </c>
      <c r="D358" s="44">
        <v>13.2</v>
      </c>
      <c r="E358" s="44">
        <v>8.3000000000000007</v>
      </c>
      <c r="F358" s="44">
        <v>6.2</v>
      </c>
      <c r="G358" s="44">
        <v>7.1</v>
      </c>
      <c r="H358" s="44">
        <v>5.9</v>
      </c>
      <c r="I358" s="44">
        <v>13.6</v>
      </c>
      <c r="J358" s="44">
        <v>15.9</v>
      </c>
      <c r="K358" s="44">
        <v>14.8</v>
      </c>
      <c r="L358" s="44">
        <v>17</v>
      </c>
      <c r="M358" s="44">
        <v>20.2</v>
      </c>
      <c r="N358" s="44">
        <v>14.7</v>
      </c>
      <c r="O358" s="44">
        <v>22.7</v>
      </c>
    </row>
    <row r="359" spans="1:15" x14ac:dyDescent="0.3">
      <c r="A359" s="3">
        <v>2002</v>
      </c>
      <c r="B359" s="4" t="s">
        <v>351</v>
      </c>
      <c r="C359" s="44">
        <v>9.6</v>
      </c>
      <c r="D359" s="44">
        <v>10.4</v>
      </c>
      <c r="E359" s="44">
        <v>10.1</v>
      </c>
      <c r="F359" s="44">
        <v>13.1</v>
      </c>
      <c r="G359" s="44">
        <v>12.4</v>
      </c>
      <c r="H359" s="44">
        <v>11.2</v>
      </c>
      <c r="I359" s="44">
        <v>9.6999999999999993</v>
      </c>
      <c r="J359" s="44">
        <v>13.2</v>
      </c>
      <c r="K359" s="44">
        <v>11.8</v>
      </c>
      <c r="L359" s="44">
        <v>10.1</v>
      </c>
      <c r="M359" s="44">
        <v>12.2</v>
      </c>
      <c r="N359" s="44">
        <v>12.1</v>
      </c>
      <c r="O359" s="44">
        <v>22.8</v>
      </c>
    </row>
    <row r="360" spans="1:15" x14ac:dyDescent="0.3">
      <c r="A360" s="3">
        <v>2003</v>
      </c>
      <c r="B360" s="4" t="s">
        <v>352</v>
      </c>
      <c r="C360" s="44">
        <v>8.1</v>
      </c>
      <c r="D360" s="44">
        <v>7.2</v>
      </c>
      <c r="E360" s="44">
        <v>7.7</v>
      </c>
      <c r="F360" s="44">
        <v>7.2</v>
      </c>
      <c r="G360" s="44">
        <v>8.1</v>
      </c>
      <c r="H360" s="44">
        <v>7.6</v>
      </c>
      <c r="I360" s="44">
        <v>8.6999999999999993</v>
      </c>
      <c r="J360" s="44">
        <v>11</v>
      </c>
      <c r="K360" s="44">
        <v>13</v>
      </c>
      <c r="L360" s="44">
        <v>15.2</v>
      </c>
      <c r="M360" s="44">
        <v>18.100000000000001</v>
      </c>
      <c r="N360" s="44">
        <v>16.399999999999999</v>
      </c>
      <c r="O360" s="44">
        <v>18.899999999999999</v>
      </c>
    </row>
    <row r="361" spans="1:15" x14ac:dyDescent="0.3">
      <c r="A361" s="3">
        <v>2004</v>
      </c>
      <c r="B361" s="4" t="s">
        <v>353</v>
      </c>
      <c r="C361" s="44">
        <v>2.2000000000000002</v>
      </c>
      <c r="D361" s="44">
        <v>2.9</v>
      </c>
      <c r="E361" s="44">
        <v>4.4000000000000004</v>
      </c>
      <c r="F361" s="44">
        <v>4.4000000000000004</v>
      </c>
      <c r="G361" s="44">
        <v>6.3</v>
      </c>
      <c r="H361" s="44">
        <v>6.7</v>
      </c>
      <c r="I361" s="44">
        <v>5.8</v>
      </c>
      <c r="J361" s="44">
        <v>7.1</v>
      </c>
      <c r="K361" s="44">
        <v>8</v>
      </c>
      <c r="L361" s="44">
        <v>9.8000000000000007</v>
      </c>
      <c r="M361" s="44">
        <v>10.7</v>
      </c>
      <c r="N361" s="44">
        <v>10.5</v>
      </c>
      <c r="O361" s="44">
        <v>10.6</v>
      </c>
    </row>
    <row r="362" spans="1:15" x14ac:dyDescent="0.3">
      <c r="A362" s="3">
        <v>2011</v>
      </c>
      <c r="B362" s="4" t="s">
        <v>354</v>
      </c>
      <c r="C362" s="44">
        <v>14.3</v>
      </c>
      <c r="D362" s="44">
        <v>14.8</v>
      </c>
      <c r="E362" s="44">
        <v>13.5</v>
      </c>
      <c r="F362" s="44">
        <v>15.6</v>
      </c>
      <c r="G362" s="44">
        <v>13.5</v>
      </c>
      <c r="H362" s="44">
        <v>12.4</v>
      </c>
      <c r="I362" s="44">
        <v>15.1</v>
      </c>
      <c r="J362" s="44">
        <v>14.8</v>
      </c>
      <c r="K362" s="44">
        <v>17.3</v>
      </c>
      <c r="L362" s="44">
        <v>24.1</v>
      </c>
      <c r="M362" s="44">
        <v>22.5</v>
      </c>
      <c r="N362" s="44">
        <v>24.6</v>
      </c>
      <c r="O362" s="44">
        <v>17.2</v>
      </c>
    </row>
    <row r="363" spans="1:15" x14ac:dyDescent="0.3">
      <c r="A363" s="3">
        <v>2012</v>
      </c>
      <c r="B363" s="4" t="s">
        <v>355</v>
      </c>
      <c r="C363" s="44">
        <v>5.0999999999999996</v>
      </c>
      <c r="D363" s="44">
        <v>5</v>
      </c>
      <c r="E363" s="44">
        <v>5.8</v>
      </c>
      <c r="F363" s="44">
        <v>6.4</v>
      </c>
      <c r="G363" s="44">
        <v>6.6</v>
      </c>
      <c r="H363" s="44">
        <v>5.7</v>
      </c>
      <c r="I363" s="44">
        <v>6.2</v>
      </c>
      <c r="J363" s="44">
        <v>5.8</v>
      </c>
      <c r="K363" s="44">
        <v>7</v>
      </c>
      <c r="L363" s="44">
        <v>7.6</v>
      </c>
      <c r="M363" s="44">
        <v>7.2</v>
      </c>
      <c r="N363" s="44">
        <v>6.9</v>
      </c>
      <c r="O363" s="44">
        <v>8.1</v>
      </c>
    </row>
    <row r="364" spans="1:15" x14ac:dyDescent="0.3">
      <c r="A364" s="3">
        <v>2014</v>
      </c>
      <c r="B364" s="4" t="s">
        <v>356</v>
      </c>
      <c r="C364" s="44">
        <v>12.7</v>
      </c>
      <c r="D364" s="44">
        <v>7.5</v>
      </c>
      <c r="E364" s="44">
        <v>6.3</v>
      </c>
      <c r="F364" s="44">
        <v>6.9</v>
      </c>
      <c r="G364" s="44">
        <v>7.8</v>
      </c>
      <c r="H364" s="44">
        <v>5.3</v>
      </c>
      <c r="I364" s="45" t="s">
        <v>473</v>
      </c>
      <c r="J364" s="45" t="s">
        <v>473</v>
      </c>
      <c r="K364" s="44">
        <v>10.1</v>
      </c>
      <c r="L364" s="44">
        <v>8.8000000000000007</v>
      </c>
      <c r="M364" s="45" t="s">
        <v>473</v>
      </c>
      <c r="N364" s="44">
        <v>13.1</v>
      </c>
      <c r="O364" s="44">
        <v>19.5</v>
      </c>
    </row>
    <row r="365" spans="1:15" x14ac:dyDescent="0.3">
      <c r="A365" s="3">
        <v>2015</v>
      </c>
      <c r="B365" s="4" t="s">
        <v>357</v>
      </c>
      <c r="C365" s="44">
        <v>6.6</v>
      </c>
      <c r="D365" s="44">
        <v>7.9</v>
      </c>
      <c r="E365" s="44">
        <v>5.7</v>
      </c>
      <c r="F365" s="44">
        <v>8</v>
      </c>
      <c r="G365" s="44">
        <v>5.8</v>
      </c>
      <c r="H365" s="44">
        <v>7.9</v>
      </c>
      <c r="I365" s="44">
        <v>7.1</v>
      </c>
      <c r="J365" s="44">
        <v>10.1</v>
      </c>
      <c r="K365" s="44">
        <v>11.4</v>
      </c>
      <c r="L365" s="44">
        <v>11.6</v>
      </c>
      <c r="M365" s="44">
        <v>13.6</v>
      </c>
      <c r="N365" s="44">
        <v>18.2</v>
      </c>
      <c r="O365" s="44">
        <v>20.7</v>
      </c>
    </row>
    <row r="366" spans="1:15" x14ac:dyDescent="0.3">
      <c r="A366" s="3">
        <v>2017</v>
      </c>
      <c r="B366" s="4" t="s">
        <v>358</v>
      </c>
      <c r="C366" s="45">
        <v>7.4</v>
      </c>
      <c r="D366" s="45" t="s">
        <v>473</v>
      </c>
      <c r="E366" s="44">
        <v>8.1</v>
      </c>
      <c r="F366" s="44">
        <v>15.1</v>
      </c>
      <c r="G366" s="44">
        <v>11.3</v>
      </c>
      <c r="H366" s="44">
        <v>15.7</v>
      </c>
      <c r="I366" s="44">
        <v>12.6</v>
      </c>
      <c r="J366" s="44">
        <v>7.8</v>
      </c>
      <c r="K366" s="44">
        <v>9.9</v>
      </c>
      <c r="L366" s="44">
        <v>12.2</v>
      </c>
      <c r="M366" s="44">
        <v>12.9</v>
      </c>
      <c r="N366" s="44">
        <v>9.8000000000000007</v>
      </c>
      <c r="O366" s="44">
        <v>15.6</v>
      </c>
    </row>
    <row r="367" spans="1:15" x14ac:dyDescent="0.3">
      <c r="A367" s="3">
        <v>2018</v>
      </c>
      <c r="B367" s="4" t="s">
        <v>359</v>
      </c>
      <c r="C367" s="44">
        <v>5.4</v>
      </c>
      <c r="D367" s="44">
        <v>4.8</v>
      </c>
      <c r="E367" s="44">
        <v>4.0999999999999996</v>
      </c>
      <c r="F367" s="44">
        <v>4.5999999999999996</v>
      </c>
      <c r="G367" s="44">
        <v>7.1</v>
      </c>
      <c r="H367" s="45" t="s">
        <v>473</v>
      </c>
      <c r="I367" s="44">
        <v>7.6</v>
      </c>
      <c r="J367" s="44">
        <v>4.8</v>
      </c>
      <c r="K367" s="44">
        <v>4.8</v>
      </c>
      <c r="L367" s="44">
        <v>5.6</v>
      </c>
      <c r="M367" s="44">
        <v>11.3</v>
      </c>
      <c r="N367" s="44">
        <v>9</v>
      </c>
      <c r="O367" s="44">
        <v>9.8000000000000007</v>
      </c>
    </row>
    <row r="368" spans="1:15" x14ac:dyDescent="0.3">
      <c r="A368" s="3">
        <v>2019</v>
      </c>
      <c r="B368" s="4" t="s">
        <v>360</v>
      </c>
      <c r="C368" s="44">
        <v>6.7</v>
      </c>
      <c r="D368" s="44">
        <v>6.6</v>
      </c>
      <c r="E368" s="44">
        <v>5.5</v>
      </c>
      <c r="F368" s="44">
        <v>8.6999999999999993</v>
      </c>
      <c r="G368" s="44">
        <v>6</v>
      </c>
      <c r="H368" s="44">
        <v>9.4</v>
      </c>
      <c r="I368" s="44">
        <v>7.8</v>
      </c>
      <c r="J368" s="44">
        <v>10.1</v>
      </c>
      <c r="K368" s="44">
        <v>9.1</v>
      </c>
      <c r="L368" s="44">
        <v>14.5</v>
      </c>
      <c r="M368" s="44">
        <v>16.600000000000001</v>
      </c>
      <c r="N368" s="44">
        <v>16</v>
      </c>
      <c r="O368" s="44">
        <v>15.3</v>
      </c>
    </row>
    <row r="369" spans="1:15" x14ac:dyDescent="0.3">
      <c r="A369" s="3">
        <v>2020</v>
      </c>
      <c r="B369" s="4" t="s">
        <v>361</v>
      </c>
      <c r="C369" s="44">
        <v>4.8</v>
      </c>
      <c r="D369" s="44">
        <v>4.8</v>
      </c>
      <c r="E369" s="44">
        <v>5.5</v>
      </c>
      <c r="F369" s="44">
        <v>8</v>
      </c>
      <c r="G369" s="44">
        <v>5.8</v>
      </c>
      <c r="H369" s="44">
        <v>5.6</v>
      </c>
      <c r="I369" s="44">
        <v>5</v>
      </c>
      <c r="J369" s="44">
        <v>7.6</v>
      </c>
      <c r="K369" s="44">
        <v>9.6999999999999993</v>
      </c>
      <c r="L369" s="44">
        <v>8.9</v>
      </c>
      <c r="M369" s="44">
        <v>9.9</v>
      </c>
      <c r="N369" s="44">
        <v>11</v>
      </c>
      <c r="O369" s="44">
        <v>10.1</v>
      </c>
    </row>
    <row r="370" spans="1:15" x14ac:dyDescent="0.3">
      <c r="A370" s="3">
        <v>2021</v>
      </c>
      <c r="B370" s="4" t="s">
        <v>362</v>
      </c>
      <c r="C370" s="44">
        <v>6.4</v>
      </c>
      <c r="D370" s="44">
        <v>9</v>
      </c>
      <c r="E370" s="44">
        <v>10.1</v>
      </c>
      <c r="F370" s="44">
        <v>10.4</v>
      </c>
      <c r="G370" s="44">
        <v>12.5</v>
      </c>
      <c r="H370" s="44">
        <v>8.6999999999999993</v>
      </c>
      <c r="I370" s="44">
        <v>9.4</v>
      </c>
      <c r="J370" s="44">
        <v>10.4</v>
      </c>
      <c r="K370" s="44">
        <v>9.5</v>
      </c>
      <c r="L370" s="44">
        <v>13</v>
      </c>
      <c r="M370" s="44">
        <v>13.2</v>
      </c>
      <c r="N370" s="44">
        <v>12.4</v>
      </c>
      <c r="O370" s="44">
        <v>16.399999999999999</v>
      </c>
    </row>
    <row r="371" spans="1:15" x14ac:dyDescent="0.3">
      <c r="A371" s="3">
        <v>2022</v>
      </c>
      <c r="B371" s="4" t="s">
        <v>363</v>
      </c>
      <c r="C371" s="44">
        <v>9.5</v>
      </c>
      <c r="D371" s="44">
        <v>7.2</v>
      </c>
      <c r="E371" s="44">
        <v>7.3</v>
      </c>
      <c r="F371" s="44">
        <v>12.8</v>
      </c>
      <c r="G371" s="44">
        <v>9.1</v>
      </c>
      <c r="H371" s="44">
        <v>9.3000000000000007</v>
      </c>
      <c r="I371" s="44">
        <v>9.3000000000000007</v>
      </c>
      <c r="J371" s="44">
        <v>11.4</v>
      </c>
      <c r="K371" s="44">
        <v>6.5</v>
      </c>
      <c r="L371" s="44">
        <v>10.1</v>
      </c>
      <c r="M371" s="44">
        <v>11.2</v>
      </c>
      <c r="N371" s="44">
        <v>22.1</v>
      </c>
      <c r="O371" s="44">
        <v>21.7</v>
      </c>
    </row>
    <row r="372" spans="1:15" x14ac:dyDescent="0.3">
      <c r="A372" s="3">
        <v>2023</v>
      </c>
      <c r="B372" s="4" t="s">
        <v>364</v>
      </c>
      <c r="C372" s="44" t="s">
        <v>473</v>
      </c>
      <c r="D372" s="44">
        <v>5.2</v>
      </c>
      <c r="E372" s="44">
        <v>6.2</v>
      </c>
      <c r="F372" s="44">
        <v>6.6</v>
      </c>
      <c r="G372" s="44">
        <v>15.8</v>
      </c>
      <c r="H372" s="44">
        <v>9.3000000000000007</v>
      </c>
      <c r="I372" s="44">
        <v>11.6</v>
      </c>
      <c r="J372" s="44">
        <v>15.2</v>
      </c>
      <c r="K372" s="44">
        <v>19</v>
      </c>
      <c r="L372" s="44">
        <v>15.9</v>
      </c>
      <c r="M372" s="44">
        <v>16.100000000000001</v>
      </c>
      <c r="N372" s="44">
        <v>18.399999999999999</v>
      </c>
      <c r="O372" s="44">
        <v>21.9</v>
      </c>
    </row>
    <row r="373" spans="1:15" x14ac:dyDescent="0.3">
      <c r="A373" s="3">
        <v>2024</v>
      </c>
      <c r="B373" s="4" t="s">
        <v>365</v>
      </c>
      <c r="C373" s="44">
        <v>7.6</v>
      </c>
      <c r="D373" s="44">
        <v>9.6999999999999993</v>
      </c>
      <c r="E373" s="44">
        <v>9.8000000000000007</v>
      </c>
      <c r="F373" s="44">
        <v>5.4</v>
      </c>
      <c r="G373" s="44">
        <v>6.9</v>
      </c>
      <c r="H373" s="44">
        <v>7.3</v>
      </c>
      <c r="I373" s="45" t="s">
        <v>473</v>
      </c>
      <c r="J373" s="45" t="s">
        <v>473</v>
      </c>
      <c r="K373" s="44">
        <v>5.4</v>
      </c>
      <c r="L373" s="44">
        <v>7</v>
      </c>
      <c r="M373" s="44">
        <v>8.1</v>
      </c>
      <c r="N373" s="44">
        <v>9.9</v>
      </c>
      <c r="O373" s="44">
        <v>12</v>
      </c>
    </row>
    <row r="374" spans="1:15" x14ac:dyDescent="0.3">
      <c r="A374" s="3">
        <v>2025</v>
      </c>
      <c r="B374" s="4" t="s">
        <v>366</v>
      </c>
      <c r="C374" s="44">
        <v>5.6</v>
      </c>
      <c r="D374" s="44">
        <v>8.8000000000000007</v>
      </c>
      <c r="E374" s="44">
        <v>7.4</v>
      </c>
      <c r="F374" s="44">
        <v>8.3000000000000007</v>
      </c>
      <c r="G374" s="44">
        <v>9.1999999999999993</v>
      </c>
      <c r="H374" s="44">
        <v>7.2</v>
      </c>
      <c r="I374" s="44">
        <v>8.8000000000000007</v>
      </c>
      <c r="J374" s="44">
        <v>11.6</v>
      </c>
      <c r="K374" s="44">
        <v>6.6</v>
      </c>
      <c r="L374" s="44">
        <v>6.8</v>
      </c>
      <c r="M374" s="44">
        <v>8.3000000000000007</v>
      </c>
      <c r="N374" s="44">
        <v>9.1999999999999993</v>
      </c>
      <c r="O374" s="44">
        <v>11.9</v>
      </c>
    </row>
    <row r="375" spans="1:15" x14ac:dyDescent="0.3">
      <c r="A375" s="3">
        <v>2027</v>
      </c>
      <c r="B375" s="4" t="s">
        <v>367</v>
      </c>
      <c r="C375" s="44">
        <v>10.5</v>
      </c>
      <c r="D375" s="44">
        <v>10.1</v>
      </c>
      <c r="E375" s="44">
        <v>10.7</v>
      </c>
      <c r="F375" s="44">
        <v>9.9</v>
      </c>
      <c r="G375" s="44">
        <v>10.8</v>
      </c>
      <c r="H375" s="44">
        <v>6.7</v>
      </c>
      <c r="I375" s="44">
        <v>6.7</v>
      </c>
      <c r="J375" s="44">
        <v>7.2</v>
      </c>
      <c r="K375" s="44">
        <v>13.6</v>
      </c>
      <c r="L375" s="44">
        <v>16.5</v>
      </c>
      <c r="M375" s="44">
        <v>22.5</v>
      </c>
      <c r="N375" s="44">
        <v>20.2</v>
      </c>
      <c r="O375" s="44">
        <v>22.6</v>
      </c>
    </row>
    <row r="376" spans="1:15" x14ac:dyDescent="0.3">
      <c r="A376" s="3">
        <v>2028</v>
      </c>
      <c r="B376" s="4" t="s">
        <v>368</v>
      </c>
      <c r="C376" s="44">
        <v>6.9</v>
      </c>
      <c r="D376" s="44">
        <v>8.1</v>
      </c>
      <c r="E376" s="44">
        <v>7.4</v>
      </c>
      <c r="F376" s="44">
        <v>5.8</v>
      </c>
      <c r="G376" s="44">
        <v>5.6</v>
      </c>
      <c r="H376" s="44">
        <v>6.5</v>
      </c>
      <c r="I376" s="44">
        <v>8.3000000000000007</v>
      </c>
      <c r="J376" s="44">
        <v>9.5</v>
      </c>
      <c r="K376" s="44">
        <v>11.6</v>
      </c>
      <c r="L376" s="44">
        <v>14.4</v>
      </c>
      <c r="M376" s="44">
        <v>13</v>
      </c>
      <c r="N376" s="44">
        <v>14</v>
      </c>
      <c r="O376" s="44">
        <v>12.1</v>
      </c>
    </row>
    <row r="377" spans="1:15" x14ac:dyDescent="0.3">
      <c r="A377" s="3">
        <v>2030</v>
      </c>
      <c r="B377" s="6" t="s">
        <v>369</v>
      </c>
      <c r="C377" s="44">
        <v>2.8</v>
      </c>
      <c r="D377" s="44">
        <v>2.7</v>
      </c>
      <c r="E377" s="44">
        <v>4.9000000000000004</v>
      </c>
      <c r="F377" s="44">
        <v>4.0999999999999996</v>
      </c>
      <c r="G377" s="44">
        <v>3.2</v>
      </c>
      <c r="H377" s="44">
        <v>3.8</v>
      </c>
      <c r="I377" s="44">
        <v>3.8</v>
      </c>
      <c r="J377" s="44">
        <v>5.3</v>
      </c>
      <c r="K377" s="44">
        <v>6.4</v>
      </c>
      <c r="L377" s="44">
        <v>8.4</v>
      </c>
      <c r="M377" s="44">
        <v>8.3000000000000007</v>
      </c>
      <c r="N377" s="44">
        <v>10</v>
      </c>
      <c r="O377" s="44">
        <v>11.3</v>
      </c>
    </row>
    <row r="378" spans="1:15" x14ac:dyDescent="0.3">
      <c r="A378" s="3">
        <v>5001</v>
      </c>
      <c r="B378" s="4" t="s">
        <v>370</v>
      </c>
      <c r="C378" s="44">
        <v>6.9</v>
      </c>
      <c r="D378" s="44">
        <v>7</v>
      </c>
      <c r="E378" s="44">
        <v>7.9</v>
      </c>
      <c r="F378" s="44">
        <v>7.8</v>
      </c>
      <c r="G378" s="44">
        <v>7.7</v>
      </c>
      <c r="H378" s="44">
        <v>7.3</v>
      </c>
      <c r="I378" s="44">
        <v>7.2</v>
      </c>
      <c r="J378" s="44">
        <v>7.8</v>
      </c>
      <c r="K378" s="44">
        <v>8.3000000000000007</v>
      </c>
      <c r="L378" s="44">
        <v>8.5</v>
      </c>
      <c r="M378" s="44">
        <v>8.6</v>
      </c>
      <c r="N378" s="44">
        <v>9</v>
      </c>
      <c r="O378" s="44">
        <v>9.6999999999999993</v>
      </c>
    </row>
    <row r="379" spans="1:15" x14ac:dyDescent="0.3">
      <c r="A379" s="3">
        <v>5004</v>
      </c>
      <c r="B379" s="4" t="s">
        <v>371</v>
      </c>
      <c r="C379" s="44">
        <v>9.3000000000000007</v>
      </c>
      <c r="D379" s="44">
        <v>7.7</v>
      </c>
      <c r="E379" s="44">
        <v>9</v>
      </c>
      <c r="F379" s="44">
        <v>9.9</v>
      </c>
      <c r="G379" s="44">
        <v>8.8000000000000007</v>
      </c>
      <c r="H379" s="44">
        <v>8.5</v>
      </c>
      <c r="I379" s="44">
        <v>9.9</v>
      </c>
      <c r="J379" s="44">
        <v>10.1</v>
      </c>
      <c r="K379" s="44">
        <v>11.1</v>
      </c>
      <c r="L379" s="44">
        <v>11.6</v>
      </c>
      <c r="M379" s="44">
        <v>11.7</v>
      </c>
      <c r="N379" s="44">
        <v>12.1</v>
      </c>
      <c r="O379" s="44">
        <v>13.8</v>
      </c>
    </row>
    <row r="380" spans="1:15" x14ac:dyDescent="0.3">
      <c r="A380" s="3">
        <v>5005</v>
      </c>
      <c r="B380" s="4" t="s">
        <v>372</v>
      </c>
      <c r="C380" s="44">
        <v>7.5</v>
      </c>
      <c r="D380" s="44">
        <v>7</v>
      </c>
      <c r="E380" s="44">
        <v>6.8</v>
      </c>
      <c r="F380" s="44">
        <v>7.8</v>
      </c>
      <c r="G380" s="44">
        <v>8.1</v>
      </c>
      <c r="H380" s="44">
        <v>9.6</v>
      </c>
      <c r="I380" s="44">
        <v>9.6999999999999993</v>
      </c>
      <c r="J380" s="44">
        <v>10.1</v>
      </c>
      <c r="K380" s="44">
        <v>11.3</v>
      </c>
      <c r="L380" s="44">
        <v>13.1</v>
      </c>
      <c r="M380" s="44">
        <v>14.1</v>
      </c>
      <c r="N380" s="44">
        <v>12.9</v>
      </c>
      <c r="O380" s="44">
        <v>12.3</v>
      </c>
    </row>
    <row r="381" spans="1:15" x14ac:dyDescent="0.3">
      <c r="A381" s="3">
        <v>5011</v>
      </c>
      <c r="B381" s="4" t="s">
        <v>373</v>
      </c>
      <c r="C381" s="44">
        <v>9.8000000000000007</v>
      </c>
      <c r="D381" s="44">
        <v>9.1</v>
      </c>
      <c r="E381" s="44">
        <v>6.5</v>
      </c>
      <c r="F381" s="44">
        <v>8.6</v>
      </c>
      <c r="G381" s="44">
        <v>9</v>
      </c>
      <c r="H381" s="44">
        <v>6.7</v>
      </c>
      <c r="I381" s="44">
        <v>7</v>
      </c>
      <c r="J381" s="44">
        <v>8.9</v>
      </c>
      <c r="K381" s="44">
        <v>8.1999999999999993</v>
      </c>
      <c r="L381" s="44">
        <v>8.1</v>
      </c>
      <c r="M381" s="44">
        <v>10.4</v>
      </c>
      <c r="N381" s="44">
        <v>9.4</v>
      </c>
      <c r="O381" s="44">
        <v>10.6</v>
      </c>
    </row>
    <row r="382" spans="1:15" x14ac:dyDescent="0.3">
      <c r="A382" s="3">
        <v>5012</v>
      </c>
      <c r="B382" s="4" t="s">
        <v>374</v>
      </c>
      <c r="C382" s="44">
        <v>7.6</v>
      </c>
      <c r="D382" s="44">
        <v>9.4</v>
      </c>
      <c r="E382" s="44">
        <v>12.1</v>
      </c>
      <c r="F382" s="44">
        <v>5.8</v>
      </c>
      <c r="G382" s="44">
        <v>14.2</v>
      </c>
      <c r="H382" s="44">
        <v>10.199999999999999</v>
      </c>
      <c r="I382" s="44">
        <v>7.9</v>
      </c>
      <c r="J382" s="44">
        <v>5.8</v>
      </c>
      <c r="K382" s="44">
        <v>11.3</v>
      </c>
      <c r="L382" s="44">
        <v>7.8</v>
      </c>
      <c r="M382" s="45" t="s">
        <v>473</v>
      </c>
      <c r="N382" s="45" t="s">
        <v>473</v>
      </c>
      <c r="O382" s="44">
        <v>10.1</v>
      </c>
    </row>
    <row r="383" spans="1:15" x14ac:dyDescent="0.3">
      <c r="A383" s="3">
        <v>5013</v>
      </c>
      <c r="B383" s="4" t="s">
        <v>375</v>
      </c>
      <c r="C383" s="44">
        <v>11.3</v>
      </c>
      <c r="D383" s="44">
        <v>8.3000000000000007</v>
      </c>
      <c r="E383" s="44">
        <v>8.8000000000000007</v>
      </c>
      <c r="F383" s="44">
        <v>11.7</v>
      </c>
      <c r="G383" s="44">
        <v>12.7</v>
      </c>
      <c r="H383" s="44">
        <v>9.8000000000000007</v>
      </c>
      <c r="I383" s="44">
        <v>9.6999999999999993</v>
      </c>
      <c r="J383" s="44">
        <v>12</v>
      </c>
      <c r="K383" s="44">
        <v>10.7</v>
      </c>
      <c r="L383" s="44">
        <v>10.5</v>
      </c>
      <c r="M383" s="44">
        <v>10.8</v>
      </c>
      <c r="N383" s="44">
        <v>13.2</v>
      </c>
      <c r="O383" s="44">
        <v>13.1</v>
      </c>
    </row>
    <row r="384" spans="1:15" x14ac:dyDescent="0.3">
      <c r="A384" s="3">
        <v>5014</v>
      </c>
      <c r="B384" s="4" t="s">
        <v>376</v>
      </c>
      <c r="C384" s="44">
        <v>9.9</v>
      </c>
      <c r="D384" s="44">
        <v>7.9</v>
      </c>
      <c r="E384" s="44">
        <v>9.3000000000000007</v>
      </c>
      <c r="F384" s="44">
        <v>9.1999999999999993</v>
      </c>
      <c r="G384" s="44">
        <v>9</v>
      </c>
      <c r="H384" s="44">
        <v>7.7</v>
      </c>
      <c r="I384" s="44">
        <v>7.6</v>
      </c>
      <c r="J384" s="44">
        <v>10.3</v>
      </c>
      <c r="K384" s="44">
        <v>9.5</v>
      </c>
      <c r="L384" s="44">
        <v>7.6</v>
      </c>
      <c r="M384" s="44">
        <v>7.4</v>
      </c>
      <c r="N384" s="44">
        <v>9.1999999999999993</v>
      </c>
      <c r="O384" s="44">
        <v>9.5</v>
      </c>
    </row>
    <row r="385" spans="1:15" x14ac:dyDescent="0.3">
      <c r="A385" s="3">
        <v>5015</v>
      </c>
      <c r="B385" s="4" t="s">
        <v>377</v>
      </c>
      <c r="C385" s="44">
        <v>7.9</v>
      </c>
      <c r="D385" s="44">
        <v>7</v>
      </c>
      <c r="E385" s="44">
        <v>9.8000000000000007</v>
      </c>
      <c r="F385" s="44">
        <v>8.1999999999999993</v>
      </c>
      <c r="G385" s="44">
        <v>8.3000000000000007</v>
      </c>
      <c r="H385" s="44">
        <v>7.4</v>
      </c>
      <c r="I385" s="44">
        <v>6.9</v>
      </c>
      <c r="J385" s="44">
        <v>9</v>
      </c>
      <c r="K385" s="44">
        <v>10.4</v>
      </c>
      <c r="L385" s="44">
        <v>8.3000000000000007</v>
      </c>
      <c r="M385" s="44">
        <v>10.6</v>
      </c>
      <c r="N385" s="44">
        <v>8.5</v>
      </c>
      <c r="O385" s="44">
        <v>8.6</v>
      </c>
    </row>
    <row r="386" spans="1:15" x14ac:dyDescent="0.3">
      <c r="A386" s="3">
        <v>5016</v>
      </c>
      <c r="B386" s="4" t="s">
        <v>378</v>
      </c>
      <c r="C386" s="44">
        <v>7.8</v>
      </c>
      <c r="D386" s="44">
        <v>10.5</v>
      </c>
      <c r="E386" s="44">
        <v>8.6</v>
      </c>
      <c r="F386" s="44">
        <v>9.5</v>
      </c>
      <c r="G386" s="44">
        <v>7.4</v>
      </c>
      <c r="H386" s="44">
        <v>11.9</v>
      </c>
      <c r="I386" s="44">
        <v>10</v>
      </c>
      <c r="J386" s="44">
        <v>8</v>
      </c>
      <c r="K386" s="44">
        <v>14.9</v>
      </c>
      <c r="L386" s="44">
        <v>11.8</v>
      </c>
      <c r="M386" s="44">
        <v>13.8</v>
      </c>
      <c r="N386" s="44">
        <v>14</v>
      </c>
      <c r="O386" s="44">
        <v>13.5</v>
      </c>
    </row>
    <row r="387" spans="1:15" x14ac:dyDescent="0.3">
      <c r="A387" s="3">
        <v>5017</v>
      </c>
      <c r="B387" s="4" t="s">
        <v>379</v>
      </c>
      <c r="C387" s="44">
        <v>11.3</v>
      </c>
      <c r="D387" s="44">
        <v>9.1999999999999993</v>
      </c>
      <c r="E387" s="44">
        <v>11</v>
      </c>
      <c r="F387" s="44">
        <v>12.8</v>
      </c>
      <c r="G387" s="44">
        <v>10.199999999999999</v>
      </c>
      <c r="H387" s="44">
        <v>10</v>
      </c>
      <c r="I387" s="44">
        <v>10.1</v>
      </c>
      <c r="J387" s="44">
        <v>11.4</v>
      </c>
      <c r="K387" s="44">
        <v>14.1</v>
      </c>
      <c r="L387" s="44">
        <v>12.1</v>
      </c>
      <c r="M387" s="44">
        <v>12.4</v>
      </c>
      <c r="N387" s="44">
        <v>13</v>
      </c>
      <c r="O387" s="44">
        <v>11.6</v>
      </c>
    </row>
    <row r="388" spans="1:15" x14ac:dyDescent="0.3">
      <c r="A388" s="3">
        <v>5018</v>
      </c>
      <c r="B388" s="4" t="s">
        <v>380</v>
      </c>
      <c r="C388" s="44">
        <v>7.2</v>
      </c>
      <c r="D388" s="44">
        <v>7.7</v>
      </c>
      <c r="E388" s="44">
        <v>5.9</v>
      </c>
      <c r="F388" s="44">
        <v>7.4</v>
      </c>
      <c r="G388" s="44">
        <v>5</v>
      </c>
      <c r="H388" s="44">
        <v>6.3</v>
      </c>
      <c r="I388" s="44">
        <v>7.6</v>
      </c>
      <c r="J388" s="44">
        <v>7.7</v>
      </c>
      <c r="K388" s="44">
        <v>8.1</v>
      </c>
      <c r="L388" s="44">
        <v>9.4</v>
      </c>
      <c r="M388" s="44">
        <v>11</v>
      </c>
      <c r="N388" s="44">
        <v>12.5</v>
      </c>
      <c r="O388" s="44">
        <v>11.4</v>
      </c>
    </row>
    <row r="389" spans="1:15" x14ac:dyDescent="0.3">
      <c r="A389" s="3">
        <v>5019</v>
      </c>
      <c r="B389" s="4" t="s">
        <v>381</v>
      </c>
      <c r="C389" s="44">
        <v>13</v>
      </c>
      <c r="D389" s="44">
        <v>7.1</v>
      </c>
      <c r="E389" s="44">
        <v>9.6</v>
      </c>
      <c r="F389" s="44">
        <v>12.3</v>
      </c>
      <c r="G389" s="44">
        <v>9.5</v>
      </c>
      <c r="H389" s="44">
        <v>9.9</v>
      </c>
      <c r="I389" s="44">
        <v>11.5</v>
      </c>
      <c r="J389" s="44">
        <v>12.4</v>
      </c>
      <c r="K389" s="44">
        <v>20.100000000000001</v>
      </c>
      <c r="L389" s="44">
        <v>21.1</v>
      </c>
      <c r="M389" s="44">
        <v>9.3000000000000007</v>
      </c>
      <c r="N389" s="44">
        <v>12.3</v>
      </c>
      <c r="O389" s="44">
        <v>8.6999999999999993</v>
      </c>
    </row>
    <row r="390" spans="1:15" x14ac:dyDescent="0.3">
      <c r="A390" s="3">
        <v>5020</v>
      </c>
      <c r="B390" s="4" t="s">
        <v>382</v>
      </c>
      <c r="C390" s="44">
        <v>10.4</v>
      </c>
      <c r="D390" s="44">
        <v>10</v>
      </c>
      <c r="E390" s="44">
        <v>11</v>
      </c>
      <c r="F390" s="44">
        <v>12.4</v>
      </c>
      <c r="G390" s="44">
        <v>7.1</v>
      </c>
      <c r="H390" s="44">
        <v>11.9</v>
      </c>
      <c r="I390" s="45" t="s">
        <v>473</v>
      </c>
      <c r="J390" s="44">
        <v>9.1</v>
      </c>
      <c r="K390" s="44">
        <v>9.1999999999999993</v>
      </c>
      <c r="L390" s="44">
        <v>12.1</v>
      </c>
      <c r="M390" s="44">
        <v>11.4</v>
      </c>
      <c r="N390" s="44">
        <v>8.5</v>
      </c>
      <c r="O390" s="44">
        <v>13.7</v>
      </c>
    </row>
    <row r="391" spans="1:15" x14ac:dyDescent="0.3">
      <c r="A391" s="3">
        <v>5021</v>
      </c>
      <c r="B391" s="4" t="s">
        <v>383</v>
      </c>
      <c r="C391" s="44">
        <v>8.3000000000000007</v>
      </c>
      <c r="D391" s="44">
        <v>7.9</v>
      </c>
      <c r="E391" s="44">
        <v>10</v>
      </c>
      <c r="F391" s="44">
        <v>9.1</v>
      </c>
      <c r="G391" s="44">
        <v>7.7</v>
      </c>
      <c r="H391" s="44">
        <v>9.1</v>
      </c>
      <c r="I391" s="44">
        <v>9.6</v>
      </c>
      <c r="J391" s="44">
        <v>9.1</v>
      </c>
      <c r="K391" s="44">
        <v>7.6</v>
      </c>
      <c r="L391" s="44">
        <v>8.3000000000000007</v>
      </c>
      <c r="M391" s="44">
        <v>8.6</v>
      </c>
      <c r="N391" s="44">
        <v>9.6</v>
      </c>
      <c r="O391" s="44">
        <v>10.7</v>
      </c>
    </row>
    <row r="392" spans="1:15" x14ac:dyDescent="0.3">
      <c r="A392" s="3">
        <v>5022</v>
      </c>
      <c r="B392" s="4" t="s">
        <v>384</v>
      </c>
      <c r="C392" s="44">
        <v>14.6</v>
      </c>
      <c r="D392" s="44">
        <v>15.5</v>
      </c>
      <c r="E392" s="44">
        <v>12.6</v>
      </c>
      <c r="F392" s="44">
        <v>10.8</v>
      </c>
      <c r="G392" s="44">
        <v>10.8</v>
      </c>
      <c r="H392" s="44">
        <v>13.3</v>
      </c>
      <c r="I392" s="44">
        <v>13.2</v>
      </c>
      <c r="J392" s="44">
        <v>12.8</v>
      </c>
      <c r="K392" s="44">
        <v>14.9</v>
      </c>
      <c r="L392" s="44">
        <v>14.1</v>
      </c>
      <c r="M392" s="44">
        <v>15.9</v>
      </c>
      <c r="N392" s="44">
        <v>15.5</v>
      </c>
      <c r="O392" s="44">
        <v>15.8</v>
      </c>
    </row>
    <row r="393" spans="1:15" x14ac:dyDescent="0.3">
      <c r="A393" s="3">
        <v>5023</v>
      </c>
      <c r="B393" s="4" t="s">
        <v>385</v>
      </c>
      <c r="C393" s="44">
        <v>8.8000000000000007</v>
      </c>
      <c r="D393" s="44">
        <v>8.1</v>
      </c>
      <c r="E393" s="44">
        <v>8</v>
      </c>
      <c r="F393" s="44">
        <v>8.5</v>
      </c>
      <c r="G393" s="44">
        <v>9.6999999999999993</v>
      </c>
      <c r="H393" s="44">
        <v>9.6</v>
      </c>
      <c r="I393" s="44">
        <v>8.6</v>
      </c>
      <c r="J393" s="44">
        <v>11.6</v>
      </c>
      <c r="K393" s="44">
        <v>12.4</v>
      </c>
      <c r="L393" s="44">
        <v>12.7</v>
      </c>
      <c r="M393" s="44">
        <v>10.7</v>
      </c>
      <c r="N393" s="44">
        <v>13.6</v>
      </c>
      <c r="O393" s="44">
        <v>14.7</v>
      </c>
    </row>
    <row r="394" spans="1:15" x14ac:dyDescent="0.3">
      <c r="A394" s="3">
        <v>5024</v>
      </c>
      <c r="B394" s="4" t="s">
        <v>386</v>
      </c>
      <c r="C394" s="44">
        <v>6.4</v>
      </c>
      <c r="D394" s="44">
        <v>7.3</v>
      </c>
      <c r="E394" s="44">
        <v>7.5</v>
      </c>
      <c r="F394" s="44">
        <v>8</v>
      </c>
      <c r="G394" s="44">
        <v>7.2</v>
      </c>
      <c r="H394" s="44">
        <v>6.5</v>
      </c>
      <c r="I394" s="44">
        <v>6.4</v>
      </c>
      <c r="J394" s="44">
        <v>7.9</v>
      </c>
      <c r="K394" s="44">
        <v>8.6</v>
      </c>
      <c r="L394" s="44">
        <v>8.4</v>
      </c>
      <c r="M394" s="44">
        <v>7.7</v>
      </c>
      <c r="N394" s="44">
        <v>9.6</v>
      </c>
      <c r="O394" s="44">
        <v>9.8000000000000007</v>
      </c>
    </row>
    <row r="395" spans="1:15" x14ac:dyDescent="0.3">
      <c r="A395" s="3">
        <v>5025</v>
      </c>
      <c r="B395" s="4" t="s">
        <v>387</v>
      </c>
      <c r="C395" s="44">
        <v>5.6</v>
      </c>
      <c r="D395" s="44">
        <v>4.9000000000000004</v>
      </c>
      <c r="E395" s="44">
        <v>7.2</v>
      </c>
      <c r="F395" s="44">
        <v>6.8</v>
      </c>
      <c r="G395" s="44">
        <v>7.4</v>
      </c>
      <c r="H395" s="44">
        <v>8.1</v>
      </c>
      <c r="I395" s="44">
        <v>7.4</v>
      </c>
      <c r="J395" s="44">
        <v>7.2</v>
      </c>
      <c r="K395" s="44">
        <v>8.4</v>
      </c>
      <c r="L395" s="44">
        <v>6.2</v>
      </c>
      <c r="M395" s="44">
        <v>7.3</v>
      </c>
      <c r="N395" s="44">
        <v>9.1</v>
      </c>
      <c r="O395" s="44">
        <v>10.9</v>
      </c>
    </row>
    <row r="396" spans="1:15" x14ac:dyDescent="0.3">
      <c r="A396" s="3">
        <v>5026</v>
      </c>
      <c r="B396" s="4" t="s">
        <v>388</v>
      </c>
      <c r="C396" s="44">
        <v>5.4</v>
      </c>
      <c r="D396" s="44">
        <v>5.4</v>
      </c>
      <c r="E396" s="44">
        <v>6.3</v>
      </c>
      <c r="F396" s="44">
        <v>5.6</v>
      </c>
      <c r="G396" s="44">
        <v>4.5999999999999996</v>
      </c>
      <c r="H396" s="44">
        <v>5.5</v>
      </c>
      <c r="I396" s="44">
        <v>4.7</v>
      </c>
      <c r="J396" s="44">
        <v>7.4</v>
      </c>
      <c r="K396" s="44">
        <v>10.3</v>
      </c>
      <c r="L396" s="44">
        <v>10</v>
      </c>
      <c r="M396" s="44">
        <v>10.4</v>
      </c>
      <c r="N396" s="44">
        <v>13.6</v>
      </c>
      <c r="O396" s="44">
        <v>12.6</v>
      </c>
    </row>
    <row r="397" spans="1:15" x14ac:dyDescent="0.3">
      <c r="A397" s="3">
        <v>5027</v>
      </c>
      <c r="B397" s="4" t="s">
        <v>389</v>
      </c>
      <c r="C397" s="44">
        <v>9.6999999999999993</v>
      </c>
      <c r="D397" s="44">
        <v>9.1</v>
      </c>
      <c r="E397" s="44">
        <v>10.7</v>
      </c>
      <c r="F397" s="44">
        <v>10.6</v>
      </c>
      <c r="G397" s="44">
        <v>11.1</v>
      </c>
      <c r="H397" s="44">
        <v>7.8</v>
      </c>
      <c r="I397" s="44">
        <v>7.5</v>
      </c>
      <c r="J397" s="44">
        <v>9.5</v>
      </c>
      <c r="K397" s="44">
        <v>9</v>
      </c>
      <c r="L397" s="44">
        <v>11.9</v>
      </c>
      <c r="M397" s="44">
        <v>10.6</v>
      </c>
      <c r="N397" s="44">
        <v>10</v>
      </c>
      <c r="O397" s="44">
        <v>10.5</v>
      </c>
    </row>
    <row r="398" spans="1:15" x14ac:dyDescent="0.3">
      <c r="A398" s="3">
        <v>5028</v>
      </c>
      <c r="B398" s="4" t="s">
        <v>390</v>
      </c>
      <c r="C398" s="44">
        <v>6.9</v>
      </c>
      <c r="D398" s="44">
        <v>6.4</v>
      </c>
      <c r="E398" s="44">
        <v>7.1</v>
      </c>
      <c r="F398" s="44">
        <v>7.1</v>
      </c>
      <c r="G398" s="44">
        <v>7.2</v>
      </c>
      <c r="H398" s="44">
        <v>7.8</v>
      </c>
      <c r="I398" s="44">
        <v>7.2</v>
      </c>
      <c r="J398" s="44">
        <v>7</v>
      </c>
      <c r="K398" s="44">
        <v>8.6999999999999993</v>
      </c>
      <c r="L398" s="44">
        <v>8.1</v>
      </c>
      <c r="M398" s="44">
        <v>8.1999999999999993</v>
      </c>
      <c r="N398" s="44">
        <v>8.9</v>
      </c>
      <c r="O398" s="44">
        <v>8.5</v>
      </c>
    </row>
    <row r="399" spans="1:15" x14ac:dyDescent="0.3">
      <c r="A399" s="3">
        <v>5029</v>
      </c>
      <c r="B399" s="4" t="s">
        <v>391</v>
      </c>
      <c r="C399" s="44">
        <v>6.4</v>
      </c>
      <c r="D399" s="44">
        <v>6.3</v>
      </c>
      <c r="E399" s="44">
        <v>6.3</v>
      </c>
      <c r="F399" s="44">
        <v>6.1</v>
      </c>
      <c r="G399" s="44">
        <v>6.1</v>
      </c>
      <c r="H399" s="44">
        <v>5.4</v>
      </c>
      <c r="I399" s="44">
        <v>5.6</v>
      </c>
      <c r="J399" s="44">
        <v>6.4</v>
      </c>
      <c r="K399" s="44">
        <v>5.8</v>
      </c>
      <c r="L399" s="44">
        <v>6.5</v>
      </c>
      <c r="M399" s="44">
        <v>6.6</v>
      </c>
      <c r="N399" s="44">
        <v>6.1</v>
      </c>
      <c r="O399" s="44">
        <v>6.8</v>
      </c>
    </row>
    <row r="400" spans="1:15" x14ac:dyDescent="0.3">
      <c r="A400" s="3">
        <v>5030</v>
      </c>
      <c r="B400" s="4" t="s">
        <v>392</v>
      </c>
      <c r="C400" s="44">
        <v>6.7</v>
      </c>
      <c r="D400" s="44">
        <v>6.8</v>
      </c>
      <c r="E400" s="44">
        <v>6.7</v>
      </c>
      <c r="F400" s="44">
        <v>7.2</v>
      </c>
      <c r="G400" s="44">
        <v>6.8</v>
      </c>
      <c r="H400" s="44">
        <v>6.8</v>
      </c>
      <c r="I400" s="44">
        <v>5.5</v>
      </c>
      <c r="J400" s="44">
        <v>6.3</v>
      </c>
      <c r="K400" s="44">
        <v>7.9</v>
      </c>
      <c r="L400" s="44">
        <v>7.4</v>
      </c>
      <c r="M400" s="44">
        <v>7.9</v>
      </c>
      <c r="N400" s="44">
        <v>8.1999999999999993</v>
      </c>
      <c r="O400" s="44">
        <v>10.1</v>
      </c>
    </row>
    <row r="401" spans="1:15" x14ac:dyDescent="0.3">
      <c r="A401" s="3">
        <v>5031</v>
      </c>
      <c r="B401" s="4" t="s">
        <v>393</v>
      </c>
      <c r="C401" s="44">
        <v>4.8</v>
      </c>
      <c r="D401" s="44">
        <v>5</v>
      </c>
      <c r="E401" s="44">
        <v>5</v>
      </c>
      <c r="F401" s="44">
        <v>4.8</v>
      </c>
      <c r="G401" s="44">
        <v>3.9</v>
      </c>
      <c r="H401" s="44">
        <v>5.0999999999999996</v>
      </c>
      <c r="I401" s="44">
        <v>5</v>
      </c>
      <c r="J401" s="44">
        <v>5.6</v>
      </c>
      <c r="K401" s="44">
        <v>5.3</v>
      </c>
      <c r="L401" s="44">
        <v>5.5</v>
      </c>
      <c r="M401" s="44">
        <v>6.3</v>
      </c>
      <c r="N401" s="44">
        <v>6</v>
      </c>
      <c r="O401" s="44">
        <v>6.5</v>
      </c>
    </row>
    <row r="402" spans="1:15" x14ac:dyDescent="0.3">
      <c r="A402" s="3">
        <v>5032</v>
      </c>
      <c r="B402" s="4" t="s">
        <v>394</v>
      </c>
      <c r="C402" s="44">
        <v>8</v>
      </c>
      <c r="D402" s="44">
        <v>7.7</v>
      </c>
      <c r="E402" s="44">
        <v>6.6</v>
      </c>
      <c r="F402" s="44">
        <v>7.8</v>
      </c>
      <c r="G402" s="44">
        <v>8.1</v>
      </c>
      <c r="H402" s="44">
        <v>7.9</v>
      </c>
      <c r="I402" s="44">
        <v>7.4</v>
      </c>
      <c r="J402" s="44">
        <v>7.5</v>
      </c>
      <c r="K402" s="44">
        <v>6.9</v>
      </c>
      <c r="L402" s="44">
        <v>9.9</v>
      </c>
      <c r="M402" s="44">
        <v>9.8000000000000007</v>
      </c>
      <c r="N402" s="44">
        <v>9.1</v>
      </c>
      <c r="O402" s="44">
        <v>10.6</v>
      </c>
    </row>
    <row r="403" spans="1:15" x14ac:dyDescent="0.3">
      <c r="A403" s="3">
        <v>5033</v>
      </c>
      <c r="B403" s="4" t="s">
        <v>395</v>
      </c>
      <c r="C403" s="44">
        <v>6.1</v>
      </c>
      <c r="D403" s="44">
        <v>7.1</v>
      </c>
      <c r="E403" s="44">
        <v>7.7</v>
      </c>
      <c r="F403" s="44">
        <v>8.1999999999999993</v>
      </c>
      <c r="G403" s="44">
        <v>8.9</v>
      </c>
      <c r="H403" s="44">
        <v>9.4</v>
      </c>
      <c r="I403" s="44">
        <v>6.2</v>
      </c>
      <c r="J403" s="44">
        <v>6.6</v>
      </c>
      <c r="K403" s="45" t="s">
        <v>473</v>
      </c>
      <c r="L403" s="44">
        <v>6.9</v>
      </c>
      <c r="M403" s="44">
        <v>8.1</v>
      </c>
      <c r="N403" s="44">
        <v>8.6</v>
      </c>
      <c r="O403" s="44">
        <v>12.9</v>
      </c>
    </row>
    <row r="404" spans="1:15" x14ac:dyDescent="0.3">
      <c r="A404" s="3">
        <v>5034</v>
      </c>
      <c r="B404" s="4" t="s">
        <v>396</v>
      </c>
      <c r="C404" s="44">
        <v>9.4</v>
      </c>
      <c r="D404" s="44">
        <v>8</v>
      </c>
      <c r="E404" s="44">
        <v>10.7</v>
      </c>
      <c r="F404" s="44">
        <v>10.8</v>
      </c>
      <c r="G404" s="44">
        <v>12</v>
      </c>
      <c r="H404" s="44">
        <v>14</v>
      </c>
      <c r="I404" s="44">
        <v>16.100000000000001</v>
      </c>
      <c r="J404" s="44">
        <v>18.2</v>
      </c>
      <c r="K404" s="44">
        <v>21.2</v>
      </c>
      <c r="L404" s="44">
        <v>22.4</v>
      </c>
      <c r="M404" s="44">
        <v>22.8</v>
      </c>
      <c r="N404" s="44">
        <v>20.6</v>
      </c>
      <c r="O404" s="44">
        <v>23.2</v>
      </c>
    </row>
    <row r="405" spans="1:15" x14ac:dyDescent="0.3">
      <c r="A405" s="3">
        <v>5035</v>
      </c>
      <c r="B405" s="4" t="s">
        <v>397</v>
      </c>
      <c r="C405" s="44">
        <v>8.6</v>
      </c>
      <c r="D405" s="44">
        <v>8.1</v>
      </c>
      <c r="E405" s="44">
        <v>8.3000000000000007</v>
      </c>
      <c r="F405" s="44">
        <v>8.5</v>
      </c>
      <c r="G405" s="44">
        <v>7.7</v>
      </c>
      <c r="H405" s="44">
        <v>7.9</v>
      </c>
      <c r="I405" s="44">
        <v>8.4</v>
      </c>
      <c r="J405" s="44">
        <v>8.1</v>
      </c>
      <c r="K405" s="44">
        <v>8.3000000000000007</v>
      </c>
      <c r="L405" s="44">
        <v>9.4</v>
      </c>
      <c r="M405" s="44">
        <v>10.3</v>
      </c>
      <c r="N405" s="44">
        <v>10.4</v>
      </c>
      <c r="O405" s="44">
        <v>10.9</v>
      </c>
    </row>
    <row r="406" spans="1:15" x14ac:dyDescent="0.3">
      <c r="A406" s="3">
        <v>5036</v>
      </c>
      <c r="B406" s="4" t="s">
        <v>398</v>
      </c>
      <c r="C406" s="44">
        <v>10.4</v>
      </c>
      <c r="D406" s="44">
        <v>11</v>
      </c>
      <c r="E406" s="44">
        <v>9.6</v>
      </c>
      <c r="F406" s="44">
        <v>10.1</v>
      </c>
      <c r="G406" s="44">
        <v>9</v>
      </c>
      <c r="H406" s="44">
        <v>10.3</v>
      </c>
      <c r="I406" s="44">
        <v>9</v>
      </c>
      <c r="J406" s="44">
        <v>9.9</v>
      </c>
      <c r="K406" s="44">
        <v>10</v>
      </c>
      <c r="L406" s="44">
        <v>11</v>
      </c>
      <c r="M406" s="44">
        <v>12.9</v>
      </c>
      <c r="N406" s="44">
        <v>11.2</v>
      </c>
      <c r="O406" s="44">
        <v>14.2</v>
      </c>
    </row>
    <row r="407" spans="1:15" x14ac:dyDescent="0.3">
      <c r="A407" s="3">
        <v>5037</v>
      </c>
      <c r="B407" s="4" t="s">
        <v>399</v>
      </c>
      <c r="C407" s="44">
        <v>8.1</v>
      </c>
      <c r="D407" s="44">
        <v>7.7</v>
      </c>
      <c r="E407" s="44">
        <v>8.9</v>
      </c>
      <c r="F407" s="44">
        <v>8.3000000000000007</v>
      </c>
      <c r="G407" s="44">
        <v>8</v>
      </c>
      <c r="H407" s="44">
        <v>8.6</v>
      </c>
      <c r="I407" s="44">
        <v>8.6</v>
      </c>
      <c r="J407" s="44">
        <v>8.8000000000000007</v>
      </c>
      <c r="K407" s="44">
        <v>9.1999999999999993</v>
      </c>
      <c r="L407" s="44">
        <v>9.9</v>
      </c>
      <c r="M407" s="44">
        <v>10.1</v>
      </c>
      <c r="N407" s="44">
        <v>10.8</v>
      </c>
      <c r="O407" s="44">
        <v>10.5</v>
      </c>
    </row>
    <row r="408" spans="1:15" x14ac:dyDescent="0.3">
      <c r="A408" s="3">
        <v>5038</v>
      </c>
      <c r="B408" s="4" t="s">
        <v>400</v>
      </c>
      <c r="C408" s="44">
        <v>8.9</v>
      </c>
      <c r="D408" s="44">
        <v>9.1999999999999993</v>
      </c>
      <c r="E408" s="44">
        <v>9.3000000000000007</v>
      </c>
      <c r="F408" s="44">
        <v>9.6</v>
      </c>
      <c r="G408" s="44">
        <v>8.4</v>
      </c>
      <c r="H408" s="44">
        <v>9</v>
      </c>
      <c r="I408" s="44">
        <v>9.9</v>
      </c>
      <c r="J408" s="44">
        <v>9.9</v>
      </c>
      <c r="K408" s="44">
        <v>10.9</v>
      </c>
      <c r="L408" s="44">
        <v>11.5</v>
      </c>
      <c r="M408" s="44">
        <v>11.5</v>
      </c>
      <c r="N408" s="44">
        <v>10.9</v>
      </c>
      <c r="O408" s="44">
        <v>11.7</v>
      </c>
    </row>
    <row r="409" spans="1:15" x14ac:dyDescent="0.3">
      <c r="A409" s="3">
        <v>5039</v>
      </c>
      <c r="B409" s="4" t="s">
        <v>401</v>
      </c>
      <c r="C409" s="44">
        <v>16.5</v>
      </c>
      <c r="D409" s="44">
        <v>15.8</v>
      </c>
      <c r="E409" s="44">
        <v>14.2</v>
      </c>
      <c r="F409" s="44">
        <v>14.3</v>
      </c>
      <c r="G409" s="44">
        <v>11.2</v>
      </c>
      <c r="H409" s="44">
        <v>12.2</v>
      </c>
      <c r="I409" s="44">
        <v>10</v>
      </c>
      <c r="J409" s="44">
        <v>10.8</v>
      </c>
      <c r="K409" s="44">
        <v>15.6</v>
      </c>
      <c r="L409" s="44">
        <v>17</v>
      </c>
      <c r="M409" s="44">
        <v>18.3</v>
      </c>
      <c r="N409" s="44">
        <v>18.600000000000001</v>
      </c>
      <c r="O409" s="44">
        <v>21.8</v>
      </c>
    </row>
    <row r="410" spans="1:15" x14ac:dyDescent="0.3">
      <c r="A410" s="3">
        <v>5040</v>
      </c>
      <c r="B410" s="4" t="s">
        <v>402</v>
      </c>
      <c r="C410" s="44">
        <v>13.8</v>
      </c>
      <c r="D410" s="44">
        <v>12.3</v>
      </c>
      <c r="E410" s="44">
        <v>8.1999999999999993</v>
      </c>
      <c r="F410" s="44">
        <v>8.5</v>
      </c>
      <c r="G410" s="44">
        <v>10.8</v>
      </c>
      <c r="H410" s="44">
        <v>14.9</v>
      </c>
      <c r="I410" s="44">
        <v>14.5</v>
      </c>
      <c r="J410" s="44">
        <v>13.8</v>
      </c>
      <c r="K410" s="44">
        <v>13.7</v>
      </c>
      <c r="L410" s="44">
        <v>14.7</v>
      </c>
      <c r="M410" s="44">
        <v>14.4</v>
      </c>
      <c r="N410" s="44">
        <v>14.3</v>
      </c>
      <c r="O410" s="44">
        <v>14.3</v>
      </c>
    </row>
    <row r="411" spans="1:15" x14ac:dyDescent="0.3">
      <c r="A411" s="3">
        <v>5041</v>
      </c>
      <c r="B411" s="4" t="s">
        <v>403</v>
      </c>
      <c r="C411" s="44">
        <v>10.199999999999999</v>
      </c>
      <c r="D411" s="44">
        <v>8.6999999999999993</v>
      </c>
      <c r="E411" s="44">
        <v>13.1</v>
      </c>
      <c r="F411" s="44">
        <v>10.8</v>
      </c>
      <c r="G411" s="44">
        <v>9.1999999999999993</v>
      </c>
      <c r="H411" s="44">
        <v>9.5</v>
      </c>
      <c r="I411" s="44">
        <v>9.1</v>
      </c>
      <c r="J411" s="44">
        <v>7.6</v>
      </c>
      <c r="K411" s="44">
        <v>10.199999999999999</v>
      </c>
      <c r="L411" s="44">
        <v>12.2</v>
      </c>
      <c r="M411" s="44">
        <v>14.4</v>
      </c>
      <c r="N411" s="44">
        <v>16.600000000000001</v>
      </c>
      <c r="O411" s="44">
        <v>13.1</v>
      </c>
    </row>
    <row r="412" spans="1:15" x14ac:dyDescent="0.3">
      <c r="A412" s="3">
        <v>5042</v>
      </c>
      <c r="B412" s="4" t="s">
        <v>404</v>
      </c>
      <c r="C412" s="44">
        <v>5.9</v>
      </c>
      <c r="D412" s="44">
        <v>7.5</v>
      </c>
      <c r="E412" s="44">
        <v>12.1</v>
      </c>
      <c r="F412" s="44">
        <v>13.6</v>
      </c>
      <c r="G412" s="44">
        <v>15</v>
      </c>
      <c r="H412" s="44">
        <v>13.2</v>
      </c>
      <c r="I412" s="44">
        <v>10.7</v>
      </c>
      <c r="J412" s="44">
        <v>9.6999999999999993</v>
      </c>
      <c r="K412" s="44">
        <v>6.3</v>
      </c>
      <c r="L412" s="44">
        <v>11.1</v>
      </c>
      <c r="M412" s="44">
        <v>10.7</v>
      </c>
      <c r="N412" s="44">
        <v>13.3</v>
      </c>
      <c r="O412" s="44">
        <v>12.9</v>
      </c>
    </row>
    <row r="413" spans="1:15" x14ac:dyDescent="0.3">
      <c r="A413" s="3">
        <v>5043</v>
      </c>
      <c r="B413" s="4" t="s">
        <v>405</v>
      </c>
      <c r="C413" s="45" t="s">
        <v>473</v>
      </c>
      <c r="D413" s="45" t="s">
        <v>473</v>
      </c>
      <c r="E413" s="44">
        <v>9.3000000000000007</v>
      </c>
      <c r="F413" s="44">
        <v>9.4</v>
      </c>
      <c r="G413" s="44">
        <v>10.5</v>
      </c>
      <c r="H413" s="45" t="s">
        <v>473</v>
      </c>
      <c r="I413" s="45" t="s">
        <v>473</v>
      </c>
      <c r="J413" s="45" t="s">
        <v>473</v>
      </c>
      <c r="K413" s="44">
        <v>12.4</v>
      </c>
      <c r="L413" s="44">
        <v>12.8</v>
      </c>
      <c r="M413" s="45" t="s">
        <v>473</v>
      </c>
      <c r="N413" s="44">
        <v>14.9</v>
      </c>
      <c r="O413" s="44">
        <v>21.6</v>
      </c>
    </row>
    <row r="414" spans="1:15" x14ac:dyDescent="0.3">
      <c r="A414" s="3">
        <v>5044</v>
      </c>
      <c r="B414" s="4" t="s">
        <v>406</v>
      </c>
      <c r="C414" s="44">
        <v>12.8</v>
      </c>
      <c r="D414" s="44">
        <v>14.7</v>
      </c>
      <c r="E414" s="44">
        <v>14.6</v>
      </c>
      <c r="F414" s="44">
        <v>9.6999999999999993</v>
      </c>
      <c r="G414" s="44">
        <v>7.6</v>
      </c>
      <c r="H414" s="44">
        <v>9.5</v>
      </c>
      <c r="I414" s="44">
        <v>8.1999999999999993</v>
      </c>
      <c r="J414" s="45" t="s">
        <v>473</v>
      </c>
      <c r="K414" s="44">
        <v>8.1999999999999993</v>
      </c>
      <c r="L414" s="44">
        <v>9.9</v>
      </c>
      <c r="M414" s="44">
        <v>7.3</v>
      </c>
      <c r="N414" s="44">
        <v>16.5</v>
      </c>
      <c r="O414" s="44">
        <v>18.399999999999999</v>
      </c>
    </row>
    <row r="415" spans="1:15" x14ac:dyDescent="0.3">
      <c r="A415" s="3">
        <v>5045</v>
      </c>
      <c r="B415" s="4" t="s">
        <v>407</v>
      </c>
      <c r="C415" s="44">
        <v>5.3</v>
      </c>
      <c r="D415" s="44">
        <v>5.6</v>
      </c>
      <c r="E415" s="44">
        <v>9.8000000000000007</v>
      </c>
      <c r="F415" s="44">
        <v>12.7</v>
      </c>
      <c r="G415" s="44">
        <v>14.1</v>
      </c>
      <c r="H415" s="44">
        <v>10.7</v>
      </c>
      <c r="I415" s="44">
        <v>9.6999999999999993</v>
      </c>
      <c r="J415" s="44">
        <v>18.600000000000001</v>
      </c>
      <c r="K415" s="44">
        <v>15.6</v>
      </c>
      <c r="L415" s="44">
        <v>18.100000000000001</v>
      </c>
      <c r="M415" s="44">
        <v>15.3</v>
      </c>
      <c r="N415" s="44">
        <v>16.600000000000001</v>
      </c>
      <c r="O415" s="44">
        <v>14.6</v>
      </c>
    </row>
    <row r="416" spans="1:15" x14ac:dyDescent="0.3">
      <c r="A416" s="3">
        <v>5046</v>
      </c>
      <c r="B416" s="4" t="s">
        <v>408</v>
      </c>
      <c r="C416" s="45" t="s">
        <v>473</v>
      </c>
      <c r="D416" s="44">
        <v>6.6</v>
      </c>
      <c r="E416" s="44">
        <v>8.4</v>
      </c>
      <c r="F416" s="44">
        <v>6.2</v>
      </c>
      <c r="G416" s="44">
        <v>5.4</v>
      </c>
      <c r="H416" s="44">
        <v>5.9</v>
      </c>
      <c r="I416" s="44">
        <v>6.5</v>
      </c>
      <c r="J416" s="44">
        <v>3.5</v>
      </c>
      <c r="K416" s="44">
        <v>9.8000000000000007</v>
      </c>
      <c r="L416" s="44">
        <v>5.6</v>
      </c>
      <c r="M416" s="44">
        <v>14.6</v>
      </c>
      <c r="N416" s="44">
        <v>9.4</v>
      </c>
      <c r="O416" s="44">
        <v>9.6999999999999993</v>
      </c>
    </row>
    <row r="417" spans="1:15" x14ac:dyDescent="0.3">
      <c r="A417" s="3">
        <v>5047</v>
      </c>
      <c r="B417" s="4" t="s">
        <v>409</v>
      </c>
      <c r="C417" s="44">
        <v>5.2</v>
      </c>
      <c r="D417" s="44">
        <v>6.5</v>
      </c>
      <c r="E417" s="44">
        <v>6.8</v>
      </c>
      <c r="F417" s="44">
        <v>7.8</v>
      </c>
      <c r="G417" s="44">
        <v>7.8</v>
      </c>
      <c r="H417" s="44">
        <v>8.6999999999999993</v>
      </c>
      <c r="I417" s="44">
        <v>8.4</v>
      </c>
      <c r="J417" s="44">
        <v>8</v>
      </c>
      <c r="K417" s="44">
        <v>9.8000000000000007</v>
      </c>
      <c r="L417" s="44">
        <v>9.6</v>
      </c>
      <c r="M417" s="44">
        <v>9.8000000000000007</v>
      </c>
      <c r="N417" s="44">
        <v>9.3000000000000007</v>
      </c>
      <c r="O417" s="44">
        <v>9.3000000000000007</v>
      </c>
    </row>
    <row r="418" spans="1:15" x14ac:dyDescent="0.3">
      <c r="A418" s="3">
        <v>5048</v>
      </c>
      <c r="B418" s="4" t="s">
        <v>410</v>
      </c>
      <c r="C418" s="45" t="s">
        <v>473</v>
      </c>
      <c r="D418" s="44">
        <v>14.2</v>
      </c>
      <c r="E418" s="44">
        <v>11</v>
      </c>
      <c r="F418" s="44">
        <v>13.8</v>
      </c>
      <c r="G418" s="44">
        <v>13.5</v>
      </c>
      <c r="H418" s="44">
        <v>15.6</v>
      </c>
      <c r="I418" s="44">
        <v>20.5</v>
      </c>
      <c r="J418" s="44">
        <v>23.3</v>
      </c>
      <c r="K418" s="44">
        <v>26.1</v>
      </c>
      <c r="L418" s="44">
        <v>29.4</v>
      </c>
      <c r="M418" s="44">
        <v>33.299999999999997</v>
      </c>
      <c r="N418" s="44">
        <v>26.8</v>
      </c>
      <c r="O418" s="44">
        <v>18.5</v>
      </c>
    </row>
    <row r="419" spans="1:15" x14ac:dyDescent="0.3">
      <c r="A419" s="3">
        <v>5049</v>
      </c>
      <c r="B419" s="4" t="s">
        <v>411</v>
      </c>
      <c r="C419" s="44">
        <v>12.1</v>
      </c>
      <c r="D419" s="44">
        <v>13.9</v>
      </c>
      <c r="E419" s="44">
        <v>12.8</v>
      </c>
      <c r="F419" s="44">
        <v>13.8</v>
      </c>
      <c r="G419" s="44">
        <v>10</v>
      </c>
      <c r="H419" s="44">
        <v>10</v>
      </c>
      <c r="I419" s="44">
        <v>8.9</v>
      </c>
      <c r="J419" s="44">
        <v>9</v>
      </c>
      <c r="K419" s="44">
        <v>13.5</v>
      </c>
      <c r="L419" s="44">
        <v>5.3</v>
      </c>
      <c r="M419" s="44">
        <v>5.7</v>
      </c>
      <c r="N419" s="44">
        <v>6.4</v>
      </c>
      <c r="O419" s="44">
        <v>9</v>
      </c>
    </row>
    <row r="420" spans="1:15" x14ac:dyDescent="0.3">
      <c r="A420" s="3">
        <v>5050</v>
      </c>
      <c r="B420" s="4" t="s">
        <v>412</v>
      </c>
      <c r="C420" s="44">
        <v>7.1</v>
      </c>
      <c r="D420" s="44">
        <v>7</v>
      </c>
      <c r="E420" s="44">
        <v>7.2</v>
      </c>
      <c r="F420" s="44">
        <v>9.1</v>
      </c>
      <c r="G420" s="44">
        <v>4.9000000000000004</v>
      </c>
      <c r="H420" s="44">
        <v>4.4000000000000004</v>
      </c>
      <c r="I420" s="44">
        <v>5.2</v>
      </c>
      <c r="J420" s="44">
        <v>7</v>
      </c>
      <c r="K420" s="44">
        <v>8.8000000000000007</v>
      </c>
      <c r="L420" s="44">
        <v>10</v>
      </c>
      <c r="M420" s="44">
        <v>9.4</v>
      </c>
      <c r="N420" s="44">
        <v>9.5</v>
      </c>
      <c r="O420" s="44">
        <v>9.9</v>
      </c>
    </row>
    <row r="421" spans="1:15" x14ac:dyDescent="0.3">
      <c r="A421" s="3">
        <v>5051</v>
      </c>
      <c r="B421" s="4" t="s">
        <v>413</v>
      </c>
      <c r="C421" s="44">
        <v>7.8</v>
      </c>
      <c r="D421" s="44">
        <v>8.1</v>
      </c>
      <c r="E421" s="44">
        <v>6</v>
      </c>
      <c r="F421" s="44">
        <v>7.8</v>
      </c>
      <c r="G421" s="44">
        <v>9.6</v>
      </c>
      <c r="H421" s="44">
        <v>7.8</v>
      </c>
      <c r="I421" s="44">
        <v>8.1999999999999993</v>
      </c>
      <c r="J421" s="44">
        <v>7.2</v>
      </c>
      <c r="K421" s="44">
        <v>11.1</v>
      </c>
      <c r="L421" s="44">
        <v>12.4</v>
      </c>
      <c r="M421" s="44">
        <v>14</v>
      </c>
      <c r="N421" s="44">
        <v>14.2</v>
      </c>
      <c r="O421" s="44">
        <v>15.6</v>
      </c>
    </row>
    <row r="422" spans="1:15" x14ac:dyDescent="0.3">
      <c r="A422" s="3">
        <v>5052</v>
      </c>
      <c r="B422" s="4" t="s">
        <v>414</v>
      </c>
      <c r="C422" s="44">
        <v>14.5</v>
      </c>
      <c r="D422" s="44">
        <v>11.7</v>
      </c>
      <c r="E422" s="44">
        <v>15.2</v>
      </c>
      <c r="F422" s="44">
        <v>10.1</v>
      </c>
      <c r="G422" s="45" t="s">
        <v>473</v>
      </c>
      <c r="H422" s="44">
        <v>13.6</v>
      </c>
      <c r="I422" s="44">
        <v>16.3</v>
      </c>
      <c r="J422" s="44">
        <v>14.7</v>
      </c>
      <c r="K422" s="44">
        <v>13.3</v>
      </c>
      <c r="L422" s="44">
        <v>17.899999999999999</v>
      </c>
      <c r="M422" s="44">
        <v>16.100000000000001</v>
      </c>
      <c r="N422" s="44">
        <v>12.2</v>
      </c>
      <c r="O422" s="44">
        <v>12.8</v>
      </c>
    </row>
    <row r="423" spans="1:15" x14ac:dyDescent="0.3">
      <c r="A423" s="3">
        <v>5053</v>
      </c>
      <c r="B423" s="4" t="s">
        <v>415</v>
      </c>
      <c r="C423" s="45" t="s">
        <v>475</v>
      </c>
      <c r="D423" s="45" t="s">
        <v>475</v>
      </c>
      <c r="E423" s="45" t="s">
        <v>475</v>
      </c>
      <c r="F423" s="45" t="s">
        <v>475</v>
      </c>
      <c r="G423" s="45" t="s">
        <v>475</v>
      </c>
      <c r="H423" s="45" t="s">
        <v>475</v>
      </c>
      <c r="I423" s="44">
        <v>7.1</v>
      </c>
      <c r="J423" s="44">
        <v>9.1</v>
      </c>
      <c r="K423" s="44">
        <v>10.1</v>
      </c>
      <c r="L423" s="44">
        <v>12.5</v>
      </c>
      <c r="M423" s="44">
        <v>12.1</v>
      </c>
      <c r="N423" s="44">
        <v>10.8</v>
      </c>
      <c r="O423" s="44">
        <v>9.9</v>
      </c>
    </row>
    <row r="424" spans="1:15" x14ac:dyDescent="0.3">
      <c r="A424" s="3">
        <v>5054</v>
      </c>
      <c r="B424" s="4" t="s">
        <v>416</v>
      </c>
      <c r="C424" s="45" t="s">
        <v>475</v>
      </c>
      <c r="D424" s="45" t="s">
        <v>475</v>
      </c>
      <c r="E424" s="45" t="s">
        <v>475</v>
      </c>
      <c r="F424" s="45" t="s">
        <v>475</v>
      </c>
      <c r="G424" s="45" t="s">
        <v>475</v>
      </c>
      <c r="H424" s="45" t="s">
        <v>475</v>
      </c>
      <c r="I424" s="45" t="s">
        <v>475</v>
      </c>
      <c r="J424" s="45" t="s">
        <v>475</v>
      </c>
      <c r="K424" s="45" t="s">
        <v>475</v>
      </c>
      <c r="L424" s="45" t="s">
        <v>475</v>
      </c>
      <c r="M424" s="45" t="s">
        <v>475</v>
      </c>
      <c r="N424" s="45" t="s">
        <v>475</v>
      </c>
      <c r="O424" s="45" t="s">
        <v>475</v>
      </c>
    </row>
    <row r="425" spans="1:15" x14ac:dyDescent="0.3">
      <c r="A425" s="3">
        <v>5061</v>
      </c>
      <c r="B425" s="4" t="s">
        <v>417</v>
      </c>
      <c r="C425" s="44">
        <v>9.6999999999999993</v>
      </c>
      <c r="D425" s="44">
        <v>9.9</v>
      </c>
      <c r="E425" s="44">
        <v>8.6999999999999993</v>
      </c>
      <c r="F425" s="44">
        <v>6.3</v>
      </c>
      <c r="G425" s="44">
        <v>6.1</v>
      </c>
      <c r="H425" s="44">
        <v>5.2</v>
      </c>
      <c r="I425" s="44">
        <v>5.4</v>
      </c>
      <c r="J425" s="44">
        <v>5.0999999999999996</v>
      </c>
      <c r="K425" s="44">
        <v>4.9000000000000004</v>
      </c>
      <c r="L425" s="44">
        <v>4.5999999999999996</v>
      </c>
      <c r="M425" s="44">
        <v>8.3000000000000007</v>
      </c>
      <c r="N425" s="44">
        <v>4.9000000000000004</v>
      </c>
      <c r="O425" s="44">
        <v>6.6</v>
      </c>
    </row>
    <row r="426" spans="1:15" x14ac:dyDescent="0.3">
      <c r="B426" s="8" t="s">
        <v>458</v>
      </c>
      <c r="C426" s="10">
        <v>8.4</v>
      </c>
      <c r="D426" s="10">
        <v>8.6</v>
      </c>
      <c r="E426" s="10">
        <v>8.9</v>
      </c>
      <c r="F426" s="10">
        <v>9.4</v>
      </c>
      <c r="G426" s="10">
        <v>8.9</v>
      </c>
      <c r="H426" s="10">
        <v>9</v>
      </c>
      <c r="I426" s="10">
        <v>9.5</v>
      </c>
      <c r="J426" s="10">
        <v>10.199999999999999</v>
      </c>
      <c r="K426" s="10">
        <v>11</v>
      </c>
      <c r="L426" s="10">
        <v>11.5</v>
      </c>
      <c r="M426" s="10">
        <v>11.9</v>
      </c>
      <c r="N426" s="10">
        <v>12.3</v>
      </c>
      <c r="O426" s="10">
        <v>12.8</v>
      </c>
    </row>
    <row r="427" spans="1:15" x14ac:dyDescent="0.3"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</row>
  </sheetData>
  <sheetProtection sheet="1" objects="1" scenarios="1"/>
  <mergeCells count="1">
    <mergeCell ref="C1:O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26"/>
  <sheetViews>
    <sheetView workbookViewId="0">
      <pane xSplit="2" ySplit="3" topLeftCell="C382" activePane="bottomRight" state="frozen"/>
      <selection pane="topRight" activeCell="C1" sqref="C1"/>
      <selection pane="bottomLeft" activeCell="A4" sqref="A4"/>
      <selection pane="bottomRight" activeCell="A428" sqref="A428"/>
    </sheetView>
  </sheetViews>
  <sheetFormatPr baseColWidth="10" defaultRowHeight="14.4" x14ac:dyDescent="0.3"/>
  <cols>
    <col min="35" max="35" width="1.88671875" customWidth="1"/>
    <col min="36" max="51" width="11.5546875" style="10"/>
  </cols>
  <sheetData>
    <row r="1" spans="1:51" x14ac:dyDescent="0.3"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</row>
    <row r="2" spans="1:51" x14ac:dyDescent="0.3">
      <c r="A2" s="1" t="s">
        <v>0</v>
      </c>
      <c r="B2" s="1" t="s">
        <v>1</v>
      </c>
      <c r="C2" s="121" t="s">
        <v>500</v>
      </c>
      <c r="D2" s="122"/>
      <c r="E2" s="122"/>
      <c r="F2" s="122"/>
      <c r="G2" s="122"/>
      <c r="H2" s="122"/>
      <c r="I2" s="122"/>
      <c r="J2" s="122"/>
      <c r="K2" s="123" t="s">
        <v>501</v>
      </c>
      <c r="L2" s="124"/>
      <c r="M2" s="124"/>
      <c r="N2" s="124"/>
      <c r="O2" s="124"/>
      <c r="P2" s="124"/>
      <c r="Q2" s="124"/>
      <c r="R2" s="124"/>
      <c r="S2" s="125" t="s">
        <v>502</v>
      </c>
      <c r="T2" s="126"/>
      <c r="U2" s="126"/>
      <c r="V2" s="126"/>
      <c r="W2" s="126"/>
      <c r="X2" s="126"/>
      <c r="Y2" s="126"/>
      <c r="Z2" s="126"/>
      <c r="AA2" s="119" t="s">
        <v>503</v>
      </c>
      <c r="AB2" s="120"/>
      <c r="AC2" s="120"/>
      <c r="AD2" s="120"/>
      <c r="AE2" s="120"/>
      <c r="AF2" s="120"/>
      <c r="AG2" s="120"/>
      <c r="AH2" s="120"/>
      <c r="AJ2" s="119" t="s">
        <v>504</v>
      </c>
      <c r="AK2" s="120"/>
      <c r="AL2" s="120"/>
      <c r="AM2" s="120"/>
      <c r="AN2" s="120"/>
      <c r="AO2" s="120"/>
      <c r="AP2" s="120"/>
      <c r="AQ2" s="120"/>
      <c r="AR2" s="119" t="s">
        <v>505</v>
      </c>
      <c r="AS2" s="120"/>
      <c r="AT2" s="120"/>
      <c r="AU2" s="120"/>
      <c r="AV2" s="120"/>
      <c r="AW2" s="120"/>
      <c r="AX2" s="120"/>
      <c r="AY2" s="120"/>
    </row>
    <row r="3" spans="1:51" x14ac:dyDescent="0.3">
      <c r="A3" s="2"/>
      <c r="B3" s="2"/>
      <c r="C3" s="2" t="s">
        <v>448</v>
      </c>
      <c r="D3" s="2" t="s">
        <v>438</v>
      </c>
      <c r="E3" s="2" t="s">
        <v>439</v>
      </c>
      <c r="F3" s="2" t="s">
        <v>440</v>
      </c>
      <c r="G3" s="2" t="s">
        <v>441</v>
      </c>
      <c r="H3" s="2" t="s">
        <v>442</v>
      </c>
      <c r="I3" s="2" t="s">
        <v>443</v>
      </c>
      <c r="J3" s="2" t="s">
        <v>444</v>
      </c>
      <c r="K3" s="36" t="s">
        <v>448</v>
      </c>
      <c r="L3" s="36" t="s">
        <v>438</v>
      </c>
      <c r="M3" s="36" t="s">
        <v>439</v>
      </c>
      <c r="N3" s="36" t="s">
        <v>440</v>
      </c>
      <c r="O3" s="36" t="s">
        <v>441</v>
      </c>
      <c r="P3" s="36" t="s">
        <v>442</v>
      </c>
      <c r="Q3" s="36" t="s">
        <v>443</v>
      </c>
      <c r="R3" s="36" t="s">
        <v>444</v>
      </c>
      <c r="S3" s="40" t="s">
        <v>448</v>
      </c>
      <c r="T3" s="40" t="s">
        <v>438</v>
      </c>
      <c r="U3" s="40" t="s">
        <v>439</v>
      </c>
      <c r="V3" s="40" t="s">
        <v>440</v>
      </c>
      <c r="W3" s="40" t="s">
        <v>441</v>
      </c>
      <c r="X3" s="40" t="s">
        <v>442</v>
      </c>
      <c r="Y3" s="40" t="s">
        <v>443</v>
      </c>
      <c r="Z3" s="40" t="s">
        <v>444</v>
      </c>
      <c r="AA3" s="41" t="s">
        <v>448</v>
      </c>
      <c r="AB3" s="41" t="s">
        <v>438</v>
      </c>
      <c r="AC3" s="41" t="s">
        <v>439</v>
      </c>
      <c r="AD3" s="41" t="s">
        <v>440</v>
      </c>
      <c r="AE3" s="41" t="s">
        <v>441</v>
      </c>
      <c r="AF3" s="41" t="s">
        <v>442</v>
      </c>
      <c r="AG3" s="41" t="s">
        <v>443</v>
      </c>
      <c r="AH3" s="41" t="s">
        <v>444</v>
      </c>
      <c r="AJ3" s="41" t="s">
        <v>448</v>
      </c>
      <c r="AK3" s="41" t="s">
        <v>438</v>
      </c>
      <c r="AL3" s="41" t="s">
        <v>439</v>
      </c>
      <c r="AM3" s="41" t="s">
        <v>440</v>
      </c>
      <c r="AN3" s="41" t="s">
        <v>441</v>
      </c>
      <c r="AO3" s="41" t="s">
        <v>442</v>
      </c>
      <c r="AP3" s="41" t="s">
        <v>443</v>
      </c>
      <c r="AQ3" s="41" t="s">
        <v>444</v>
      </c>
      <c r="AR3" s="41" t="s">
        <v>448</v>
      </c>
      <c r="AS3" s="41" t="s">
        <v>438</v>
      </c>
      <c r="AT3" s="41" t="s">
        <v>439</v>
      </c>
      <c r="AU3" s="41" t="s">
        <v>440</v>
      </c>
      <c r="AV3" s="41" t="s">
        <v>441</v>
      </c>
      <c r="AW3" s="41" t="s">
        <v>442</v>
      </c>
      <c r="AX3" s="41" t="s">
        <v>443</v>
      </c>
      <c r="AY3" s="41" t="s">
        <v>444</v>
      </c>
    </row>
    <row r="4" spans="1:51" x14ac:dyDescent="0.3">
      <c r="A4" s="3">
        <v>101</v>
      </c>
      <c r="B4" s="4" t="s">
        <v>2</v>
      </c>
      <c r="C4" s="42">
        <v>250</v>
      </c>
      <c r="D4" s="42">
        <v>218</v>
      </c>
      <c r="E4" s="42">
        <v>211</v>
      </c>
      <c r="F4" s="42">
        <v>228</v>
      </c>
      <c r="G4" s="42">
        <v>230</v>
      </c>
      <c r="H4" s="42">
        <v>237</v>
      </c>
      <c r="I4" s="42">
        <v>242</v>
      </c>
      <c r="J4" s="42">
        <v>239</v>
      </c>
      <c r="K4" s="42">
        <v>667</v>
      </c>
      <c r="L4" s="42">
        <v>642</v>
      </c>
      <c r="M4" s="42">
        <v>612</v>
      </c>
      <c r="N4" s="42">
        <v>599</v>
      </c>
      <c r="O4" s="42">
        <v>557</v>
      </c>
      <c r="P4" s="42">
        <v>520</v>
      </c>
      <c r="Q4" s="42">
        <v>517</v>
      </c>
      <c r="R4" s="42">
        <v>508</v>
      </c>
      <c r="S4" s="10">
        <v>2739</v>
      </c>
      <c r="T4" s="10">
        <v>2824</v>
      </c>
      <c r="U4" s="10">
        <v>2978</v>
      </c>
      <c r="V4" s="10">
        <v>3186</v>
      </c>
      <c r="W4" s="10">
        <v>3402</v>
      </c>
      <c r="X4" s="10">
        <v>3563</v>
      </c>
      <c r="Y4" s="10">
        <v>3702</v>
      </c>
      <c r="Z4" s="10">
        <v>3865</v>
      </c>
      <c r="AA4" s="10">
        <v>1611</v>
      </c>
      <c r="AB4" s="10">
        <v>1598</v>
      </c>
      <c r="AC4" s="10">
        <v>1583</v>
      </c>
      <c r="AD4" s="10">
        <v>1558</v>
      </c>
      <c r="AE4" s="10">
        <v>1519</v>
      </c>
      <c r="AF4" s="10">
        <v>1496</v>
      </c>
      <c r="AG4" s="10">
        <v>1504</v>
      </c>
      <c r="AH4" s="10">
        <v>1502</v>
      </c>
      <c r="AJ4" s="39">
        <f>+C4/S4</f>
        <v>9.1274187659729833E-2</v>
      </c>
      <c r="AK4" s="39">
        <f t="shared" ref="AK4:AY19" si="0">+D4/T4</f>
        <v>7.719546742209632E-2</v>
      </c>
      <c r="AL4" s="39">
        <f t="shared" si="0"/>
        <v>7.0852921423774348E-2</v>
      </c>
      <c r="AM4" s="39">
        <f t="shared" si="0"/>
        <v>7.1563088512241052E-2</v>
      </c>
      <c r="AN4" s="39">
        <f t="shared" si="0"/>
        <v>6.7607289829512057E-2</v>
      </c>
      <c r="AO4" s="39">
        <f t="shared" si="0"/>
        <v>6.6516980072972215E-2</v>
      </c>
      <c r="AP4" s="39">
        <f t="shared" si="0"/>
        <v>6.5370070232306857E-2</v>
      </c>
      <c r="AQ4" s="39">
        <f t="shared" si="0"/>
        <v>6.1836998706338936E-2</v>
      </c>
      <c r="AR4" s="39">
        <f t="shared" si="0"/>
        <v>0.41402855369335817</v>
      </c>
      <c r="AS4" s="39">
        <f t="shared" si="0"/>
        <v>0.40175219023779724</v>
      </c>
      <c r="AT4" s="39">
        <f t="shared" si="0"/>
        <v>0.38660770688566015</v>
      </c>
      <c r="AU4" s="39">
        <f t="shared" si="0"/>
        <v>0.38446726572528883</v>
      </c>
      <c r="AV4" s="39">
        <f t="shared" si="0"/>
        <v>0.36668861092824229</v>
      </c>
      <c r="AW4" s="39">
        <f t="shared" si="0"/>
        <v>0.34759358288770054</v>
      </c>
      <c r="AX4" s="39">
        <f t="shared" si="0"/>
        <v>0.34375</v>
      </c>
      <c r="AY4" s="39">
        <f t="shared" si="0"/>
        <v>0.33821571238348869</v>
      </c>
    </row>
    <row r="5" spans="1:51" x14ac:dyDescent="0.3">
      <c r="A5" s="3">
        <v>104</v>
      </c>
      <c r="B5" s="4" t="s">
        <v>3</v>
      </c>
      <c r="C5" s="42">
        <v>247</v>
      </c>
      <c r="D5" s="42">
        <v>217</v>
      </c>
      <c r="E5" s="42">
        <v>210</v>
      </c>
      <c r="F5" s="42">
        <v>243</v>
      </c>
      <c r="G5" s="42">
        <v>272</v>
      </c>
      <c r="H5" s="42">
        <v>277</v>
      </c>
      <c r="I5" s="42">
        <v>287</v>
      </c>
      <c r="J5" s="42">
        <v>304</v>
      </c>
      <c r="K5" s="42">
        <v>489</v>
      </c>
      <c r="L5" s="42">
        <v>490</v>
      </c>
      <c r="M5" s="42">
        <v>459</v>
      </c>
      <c r="N5" s="42">
        <v>468</v>
      </c>
      <c r="O5" s="42">
        <v>479</v>
      </c>
      <c r="P5" s="42">
        <v>490</v>
      </c>
      <c r="Q5" s="42">
        <v>466</v>
      </c>
      <c r="R5" s="42">
        <v>493</v>
      </c>
      <c r="S5" s="10">
        <v>2971</v>
      </c>
      <c r="T5" s="10">
        <v>3114</v>
      </c>
      <c r="U5" s="10">
        <v>3299</v>
      </c>
      <c r="V5" s="10">
        <v>3531</v>
      </c>
      <c r="W5" s="10">
        <v>3769</v>
      </c>
      <c r="X5" s="10">
        <v>3927</v>
      </c>
      <c r="Y5" s="10">
        <v>4034</v>
      </c>
      <c r="Z5" s="10">
        <v>4191</v>
      </c>
      <c r="AA5" s="10">
        <v>1405</v>
      </c>
      <c r="AB5" s="10">
        <v>1415</v>
      </c>
      <c r="AC5" s="10">
        <v>1418</v>
      </c>
      <c r="AD5" s="10">
        <v>1400</v>
      </c>
      <c r="AE5" s="10">
        <v>1419</v>
      </c>
      <c r="AF5" s="10">
        <v>1431</v>
      </c>
      <c r="AG5" s="10">
        <v>1440</v>
      </c>
      <c r="AH5" s="10">
        <v>1519</v>
      </c>
      <c r="AJ5" s="39">
        <f t="shared" ref="AJ5:AY34" si="1">+C5/S5</f>
        <v>8.3136990912150793E-2</v>
      </c>
      <c r="AK5" s="39">
        <f t="shared" si="0"/>
        <v>6.9685292228644835E-2</v>
      </c>
      <c r="AL5" s="39">
        <f t="shared" si="0"/>
        <v>6.365565322825098E-2</v>
      </c>
      <c r="AM5" s="39">
        <f t="shared" si="0"/>
        <v>6.881903143585387E-2</v>
      </c>
      <c r="AN5" s="39">
        <f t="shared" si="0"/>
        <v>7.2167683735738924E-2</v>
      </c>
      <c r="AO5" s="39">
        <f t="shared" si="0"/>
        <v>7.053730583142348E-2</v>
      </c>
      <c r="AP5" s="39">
        <f t="shared" si="0"/>
        <v>7.114526524541398E-2</v>
      </c>
      <c r="AQ5" s="39">
        <f t="shared" si="0"/>
        <v>7.2536387497017421E-2</v>
      </c>
      <c r="AR5" s="39">
        <f t="shared" si="0"/>
        <v>0.34804270462633452</v>
      </c>
      <c r="AS5" s="39">
        <f t="shared" si="0"/>
        <v>0.3462897526501767</v>
      </c>
      <c r="AT5" s="39">
        <f t="shared" si="0"/>
        <v>0.3236953455571227</v>
      </c>
      <c r="AU5" s="39">
        <f t="shared" si="0"/>
        <v>0.3342857142857143</v>
      </c>
      <c r="AV5" s="39">
        <f t="shared" si="0"/>
        <v>0.33756166314305847</v>
      </c>
      <c r="AW5" s="39">
        <f t="shared" si="0"/>
        <v>0.34241788958770092</v>
      </c>
      <c r="AX5" s="39">
        <f t="shared" si="0"/>
        <v>0.32361111111111113</v>
      </c>
      <c r="AY5" s="39">
        <f t="shared" si="0"/>
        <v>0.32455562870309412</v>
      </c>
    </row>
    <row r="6" spans="1:51" x14ac:dyDescent="0.3">
      <c r="A6" s="3">
        <v>105</v>
      </c>
      <c r="B6" s="4" t="s">
        <v>4</v>
      </c>
      <c r="C6" s="42">
        <v>375</v>
      </c>
      <c r="D6" s="42">
        <v>372</v>
      </c>
      <c r="E6" s="42">
        <v>390</v>
      </c>
      <c r="F6" s="42">
        <v>397</v>
      </c>
      <c r="G6" s="42">
        <v>382</v>
      </c>
      <c r="H6" s="42">
        <v>382</v>
      </c>
      <c r="I6" s="42">
        <v>383</v>
      </c>
      <c r="J6" s="42">
        <v>389</v>
      </c>
      <c r="K6" s="42">
        <v>839</v>
      </c>
      <c r="L6" s="42">
        <v>843</v>
      </c>
      <c r="M6" s="42">
        <v>822</v>
      </c>
      <c r="N6" s="42">
        <v>803</v>
      </c>
      <c r="O6" s="42">
        <v>788</v>
      </c>
      <c r="P6" s="42">
        <v>720</v>
      </c>
      <c r="Q6" s="42">
        <v>747</v>
      </c>
      <c r="R6" s="42">
        <v>714</v>
      </c>
      <c r="S6" s="10">
        <v>4877</v>
      </c>
      <c r="T6" s="10">
        <v>5121</v>
      </c>
      <c r="U6" s="10">
        <v>5399</v>
      </c>
      <c r="V6" s="10">
        <v>5715</v>
      </c>
      <c r="W6" s="10">
        <v>5998</v>
      </c>
      <c r="X6" s="10">
        <v>6259</v>
      </c>
      <c r="Y6" s="10">
        <v>6437</v>
      </c>
      <c r="Z6" s="10">
        <v>6562</v>
      </c>
      <c r="AA6" s="10">
        <v>2548</v>
      </c>
      <c r="AB6" s="10">
        <v>2547</v>
      </c>
      <c r="AC6" s="10">
        <v>2520</v>
      </c>
      <c r="AD6" s="10">
        <v>2490</v>
      </c>
      <c r="AE6" s="10">
        <v>2457</v>
      </c>
      <c r="AF6" s="10">
        <v>2425</v>
      </c>
      <c r="AG6" s="10">
        <v>2491</v>
      </c>
      <c r="AH6" s="10">
        <v>2530</v>
      </c>
      <c r="AJ6" s="39">
        <f t="shared" si="1"/>
        <v>7.6891531679311051E-2</v>
      </c>
      <c r="AK6" s="39">
        <f t="shared" si="0"/>
        <v>7.2642062097246635E-2</v>
      </c>
      <c r="AL6" s="39">
        <f t="shared" si="0"/>
        <v>7.2235599185034263E-2</v>
      </c>
      <c r="AM6" s="39">
        <f t="shared" si="0"/>
        <v>6.9466316710411202E-2</v>
      </c>
      <c r="AN6" s="39">
        <f t="shared" si="0"/>
        <v>6.3687895965321775E-2</v>
      </c>
      <c r="AO6" s="39">
        <f t="shared" si="0"/>
        <v>6.1032113756191088E-2</v>
      </c>
      <c r="AP6" s="39">
        <f t="shared" si="0"/>
        <v>5.9499766972192017E-2</v>
      </c>
      <c r="AQ6" s="39">
        <f t="shared" si="0"/>
        <v>5.9280707101493448E-2</v>
      </c>
      <c r="AR6" s="39">
        <f t="shared" si="0"/>
        <v>0.32927786499215073</v>
      </c>
      <c r="AS6" s="39">
        <f t="shared" si="0"/>
        <v>0.33097762073027093</v>
      </c>
      <c r="AT6" s="39">
        <f t="shared" si="0"/>
        <v>0.3261904761904762</v>
      </c>
      <c r="AU6" s="39">
        <f t="shared" si="0"/>
        <v>0.32248995983935741</v>
      </c>
      <c r="AV6" s="39">
        <f t="shared" si="0"/>
        <v>0.32071632071632072</v>
      </c>
      <c r="AW6" s="39">
        <f t="shared" si="0"/>
        <v>0.29690721649484536</v>
      </c>
      <c r="AX6" s="39">
        <f t="shared" si="0"/>
        <v>0.29987956643918107</v>
      </c>
      <c r="AY6" s="39">
        <f t="shared" si="0"/>
        <v>0.28221343873517785</v>
      </c>
    </row>
    <row r="7" spans="1:51" x14ac:dyDescent="0.3">
      <c r="A7" s="3">
        <v>106</v>
      </c>
      <c r="B7" s="4" t="s">
        <v>5</v>
      </c>
      <c r="C7" s="42">
        <v>557</v>
      </c>
      <c r="D7" s="42">
        <v>521</v>
      </c>
      <c r="E7" s="42">
        <v>529</v>
      </c>
      <c r="F7" s="42">
        <v>518</v>
      </c>
      <c r="G7" s="42">
        <v>527</v>
      </c>
      <c r="H7" s="42">
        <v>566</v>
      </c>
      <c r="I7" s="42">
        <v>564</v>
      </c>
      <c r="J7" s="42">
        <v>610</v>
      </c>
      <c r="K7" s="42">
        <v>1226</v>
      </c>
      <c r="L7" s="42">
        <v>1212</v>
      </c>
      <c r="M7" s="42">
        <v>1248</v>
      </c>
      <c r="N7" s="42">
        <v>1194</v>
      </c>
      <c r="O7" s="42">
        <v>1134</v>
      </c>
      <c r="P7" s="42">
        <v>1129</v>
      </c>
      <c r="Q7" s="42">
        <v>1109</v>
      </c>
      <c r="R7" s="42">
        <v>1073</v>
      </c>
      <c r="S7" s="10">
        <v>7046</v>
      </c>
      <c r="T7" s="10">
        <v>7348</v>
      </c>
      <c r="U7" s="10">
        <v>7626</v>
      </c>
      <c r="V7" s="10">
        <v>8079</v>
      </c>
      <c r="W7" s="10">
        <v>8562</v>
      </c>
      <c r="X7" s="10">
        <v>8830</v>
      </c>
      <c r="Y7" s="10">
        <v>9103</v>
      </c>
      <c r="Z7" s="10">
        <v>9378</v>
      </c>
      <c r="AA7" s="10">
        <v>3557</v>
      </c>
      <c r="AB7" s="10">
        <v>3544</v>
      </c>
      <c r="AC7" s="10">
        <v>3571</v>
      </c>
      <c r="AD7" s="10">
        <v>3578</v>
      </c>
      <c r="AE7" s="10">
        <v>3534</v>
      </c>
      <c r="AF7" s="10">
        <v>3557</v>
      </c>
      <c r="AG7" s="10">
        <v>3559</v>
      </c>
      <c r="AH7" s="10">
        <v>3654</v>
      </c>
      <c r="AJ7" s="39">
        <f t="shared" si="1"/>
        <v>7.9051944365597496E-2</v>
      </c>
      <c r="AK7" s="39">
        <f t="shared" si="0"/>
        <v>7.0903647250952634E-2</v>
      </c>
      <c r="AL7" s="39">
        <f t="shared" si="0"/>
        <v>6.9367951744033568E-2</v>
      </c>
      <c r="AM7" s="39">
        <f t="shared" si="0"/>
        <v>6.4116846144324793E-2</v>
      </c>
      <c r="AN7" s="39">
        <f t="shared" si="0"/>
        <v>6.1551039476757767E-2</v>
      </c>
      <c r="AO7" s="39">
        <f t="shared" si="0"/>
        <v>6.409966024915062E-2</v>
      </c>
      <c r="AP7" s="39">
        <f t="shared" si="0"/>
        <v>6.1957596396792269E-2</v>
      </c>
      <c r="AQ7" s="39">
        <f t="shared" si="0"/>
        <v>6.5045851994028583E-2</v>
      </c>
      <c r="AR7" s="39">
        <f t="shared" si="0"/>
        <v>0.34467247680629742</v>
      </c>
      <c r="AS7" s="39">
        <f t="shared" si="0"/>
        <v>0.34198645598194133</v>
      </c>
      <c r="AT7" s="39">
        <f t="shared" si="0"/>
        <v>0.34948193783253989</v>
      </c>
      <c r="AU7" s="39">
        <f t="shared" si="0"/>
        <v>0.33370598099496923</v>
      </c>
      <c r="AV7" s="39">
        <f t="shared" si="0"/>
        <v>0.32088285229202035</v>
      </c>
      <c r="AW7" s="39">
        <f t="shared" si="0"/>
        <v>0.31740230531346642</v>
      </c>
      <c r="AX7" s="39">
        <f t="shared" si="0"/>
        <v>0.31160438325372297</v>
      </c>
      <c r="AY7" s="39">
        <f t="shared" si="0"/>
        <v>0.29365079365079366</v>
      </c>
    </row>
    <row r="8" spans="1:51" x14ac:dyDescent="0.3">
      <c r="A8" s="3">
        <v>111</v>
      </c>
      <c r="B8" s="4" t="s">
        <v>6</v>
      </c>
      <c r="C8" s="42">
        <v>22</v>
      </c>
      <c r="D8" s="42">
        <v>18</v>
      </c>
      <c r="E8" s="42">
        <v>34</v>
      </c>
      <c r="F8" s="42">
        <v>29</v>
      </c>
      <c r="G8" s="42">
        <v>31</v>
      </c>
      <c r="H8" s="42">
        <v>33</v>
      </c>
      <c r="I8" s="42">
        <v>40</v>
      </c>
      <c r="J8" s="42">
        <v>49</v>
      </c>
      <c r="K8" s="42">
        <v>59</v>
      </c>
      <c r="L8" s="42">
        <v>57</v>
      </c>
      <c r="M8" s="42">
        <v>55</v>
      </c>
      <c r="N8" s="42">
        <v>47</v>
      </c>
      <c r="O8" s="42">
        <v>48</v>
      </c>
      <c r="P8" s="42">
        <v>51</v>
      </c>
      <c r="Q8" s="42">
        <v>50</v>
      </c>
      <c r="R8" s="42">
        <v>56</v>
      </c>
      <c r="S8" s="10">
        <v>417</v>
      </c>
      <c r="T8" s="10">
        <v>464</v>
      </c>
      <c r="U8" s="10">
        <v>519</v>
      </c>
      <c r="V8" s="10">
        <v>596</v>
      </c>
      <c r="W8" s="10">
        <v>662</v>
      </c>
      <c r="X8" s="10">
        <v>690</v>
      </c>
      <c r="Y8" s="10">
        <v>740</v>
      </c>
      <c r="Z8" s="10">
        <v>799</v>
      </c>
      <c r="AA8" s="10">
        <v>172</v>
      </c>
      <c r="AB8" s="10">
        <v>170</v>
      </c>
      <c r="AC8" s="10">
        <v>156</v>
      </c>
      <c r="AD8" s="10">
        <v>164</v>
      </c>
      <c r="AE8" s="10">
        <v>166</v>
      </c>
      <c r="AF8" s="10">
        <v>169</v>
      </c>
      <c r="AG8" s="10">
        <v>184</v>
      </c>
      <c r="AH8" s="10">
        <v>195</v>
      </c>
      <c r="AJ8" s="39">
        <f t="shared" si="1"/>
        <v>5.2757793764988008E-2</v>
      </c>
      <c r="AK8" s="39">
        <f t="shared" si="0"/>
        <v>3.8793103448275863E-2</v>
      </c>
      <c r="AL8" s="39">
        <f t="shared" si="0"/>
        <v>6.5510597302504817E-2</v>
      </c>
      <c r="AM8" s="39">
        <f t="shared" si="0"/>
        <v>4.8657718120805368E-2</v>
      </c>
      <c r="AN8" s="39">
        <f t="shared" si="0"/>
        <v>4.6827794561933533E-2</v>
      </c>
      <c r="AO8" s="39">
        <f t="shared" si="0"/>
        <v>4.7826086956521741E-2</v>
      </c>
      <c r="AP8" s="39">
        <f t="shared" si="0"/>
        <v>5.4054054054054057E-2</v>
      </c>
      <c r="AQ8" s="39">
        <f t="shared" si="0"/>
        <v>6.1326658322903627E-2</v>
      </c>
      <c r="AR8" s="39">
        <f t="shared" si="0"/>
        <v>0.34302325581395349</v>
      </c>
      <c r="AS8" s="39">
        <f t="shared" si="0"/>
        <v>0.3352941176470588</v>
      </c>
      <c r="AT8" s="39">
        <f t="shared" si="0"/>
        <v>0.35256410256410259</v>
      </c>
      <c r="AU8" s="39">
        <f t="shared" si="0"/>
        <v>0.28658536585365851</v>
      </c>
      <c r="AV8" s="39">
        <f t="shared" si="0"/>
        <v>0.28915662650602408</v>
      </c>
      <c r="AW8" s="39">
        <f t="shared" si="0"/>
        <v>0.30177514792899407</v>
      </c>
      <c r="AX8" s="39">
        <f t="shared" si="0"/>
        <v>0.27173913043478259</v>
      </c>
      <c r="AY8" s="39">
        <f t="shared" si="0"/>
        <v>0.28717948717948716</v>
      </c>
    </row>
    <row r="9" spans="1:51" x14ac:dyDescent="0.3">
      <c r="A9" s="3">
        <v>118</v>
      </c>
      <c r="B9" s="4" t="s">
        <v>7</v>
      </c>
      <c r="C9" s="42">
        <v>14</v>
      </c>
      <c r="D9" s="42">
        <v>13</v>
      </c>
      <c r="E9" s="42">
        <v>13</v>
      </c>
      <c r="F9" s="42">
        <v>12</v>
      </c>
      <c r="G9" s="42">
        <v>10</v>
      </c>
      <c r="H9" s="42">
        <v>14</v>
      </c>
      <c r="I9" s="42">
        <v>12</v>
      </c>
      <c r="J9" s="42">
        <v>15</v>
      </c>
      <c r="K9" s="42">
        <v>36</v>
      </c>
      <c r="L9" s="42">
        <v>37</v>
      </c>
      <c r="M9" s="42">
        <v>34</v>
      </c>
      <c r="N9" s="42">
        <v>35</v>
      </c>
      <c r="O9" s="42">
        <v>30</v>
      </c>
      <c r="P9" s="42">
        <v>29</v>
      </c>
      <c r="Q9" s="42">
        <v>29</v>
      </c>
      <c r="R9" s="42">
        <v>27</v>
      </c>
      <c r="S9" s="10">
        <v>153</v>
      </c>
      <c r="T9" s="10">
        <v>153</v>
      </c>
      <c r="U9" s="10">
        <v>166</v>
      </c>
      <c r="V9" s="10">
        <v>178</v>
      </c>
      <c r="W9" s="10">
        <v>182</v>
      </c>
      <c r="X9" s="10">
        <v>182</v>
      </c>
      <c r="Y9" s="10">
        <v>191</v>
      </c>
      <c r="Z9" s="10">
        <v>189</v>
      </c>
      <c r="AA9" s="10">
        <v>88</v>
      </c>
      <c r="AB9" s="10">
        <v>93</v>
      </c>
      <c r="AC9" s="10">
        <v>90</v>
      </c>
      <c r="AD9" s="10">
        <v>88</v>
      </c>
      <c r="AE9" s="10">
        <v>77</v>
      </c>
      <c r="AF9" s="10">
        <v>74</v>
      </c>
      <c r="AG9" s="10">
        <v>77</v>
      </c>
      <c r="AH9" s="10">
        <v>83</v>
      </c>
      <c r="AJ9" s="39">
        <f t="shared" si="1"/>
        <v>9.1503267973856203E-2</v>
      </c>
      <c r="AK9" s="39">
        <f t="shared" si="0"/>
        <v>8.4967320261437912E-2</v>
      </c>
      <c r="AL9" s="39">
        <f t="shared" si="0"/>
        <v>7.8313253012048195E-2</v>
      </c>
      <c r="AM9" s="39">
        <f t="shared" si="0"/>
        <v>6.741573033707865E-2</v>
      </c>
      <c r="AN9" s="39">
        <f t="shared" si="0"/>
        <v>5.4945054945054944E-2</v>
      </c>
      <c r="AO9" s="39">
        <f t="shared" si="0"/>
        <v>7.6923076923076927E-2</v>
      </c>
      <c r="AP9" s="39">
        <f t="shared" si="0"/>
        <v>6.2827225130890049E-2</v>
      </c>
      <c r="AQ9" s="39">
        <f t="shared" si="0"/>
        <v>7.9365079365079361E-2</v>
      </c>
      <c r="AR9" s="39">
        <f t="shared" si="0"/>
        <v>0.40909090909090912</v>
      </c>
      <c r="AS9" s="39">
        <f t="shared" si="0"/>
        <v>0.39784946236559138</v>
      </c>
      <c r="AT9" s="39">
        <f t="shared" si="0"/>
        <v>0.37777777777777777</v>
      </c>
      <c r="AU9" s="39">
        <f t="shared" si="0"/>
        <v>0.39772727272727271</v>
      </c>
      <c r="AV9" s="39">
        <f t="shared" si="0"/>
        <v>0.38961038961038963</v>
      </c>
      <c r="AW9" s="39">
        <f t="shared" si="0"/>
        <v>0.39189189189189189</v>
      </c>
      <c r="AX9" s="39">
        <f t="shared" si="0"/>
        <v>0.37662337662337664</v>
      </c>
      <c r="AY9" s="39">
        <f t="shared" si="0"/>
        <v>0.3253012048192771</v>
      </c>
    </row>
    <row r="10" spans="1:51" x14ac:dyDescent="0.3">
      <c r="A10" s="3">
        <v>119</v>
      </c>
      <c r="B10" s="4" t="s">
        <v>8</v>
      </c>
      <c r="C10" s="42">
        <v>35</v>
      </c>
      <c r="D10" s="42">
        <v>40</v>
      </c>
      <c r="E10" s="42">
        <v>45</v>
      </c>
      <c r="F10" s="42">
        <v>48</v>
      </c>
      <c r="G10" s="42">
        <v>55</v>
      </c>
      <c r="H10" s="42">
        <v>47</v>
      </c>
      <c r="I10" s="42">
        <v>52</v>
      </c>
      <c r="J10" s="42">
        <v>44</v>
      </c>
      <c r="K10" s="42">
        <v>63</v>
      </c>
      <c r="L10" s="42">
        <v>63</v>
      </c>
      <c r="M10" s="42">
        <v>66</v>
      </c>
      <c r="N10" s="42">
        <v>67</v>
      </c>
      <c r="O10" s="42">
        <v>73</v>
      </c>
      <c r="P10" s="42">
        <v>73</v>
      </c>
      <c r="Q10" s="42">
        <v>85</v>
      </c>
      <c r="R10" s="42">
        <v>73</v>
      </c>
      <c r="S10" s="10">
        <v>414</v>
      </c>
      <c r="T10" s="10">
        <v>439</v>
      </c>
      <c r="U10" s="10">
        <v>446</v>
      </c>
      <c r="V10" s="10">
        <v>481</v>
      </c>
      <c r="W10" s="10">
        <v>529</v>
      </c>
      <c r="X10" s="10">
        <v>541</v>
      </c>
      <c r="Y10" s="10">
        <v>559</v>
      </c>
      <c r="Z10" s="10">
        <v>548</v>
      </c>
      <c r="AA10" s="10">
        <v>209</v>
      </c>
      <c r="AB10" s="10">
        <v>203</v>
      </c>
      <c r="AC10" s="10">
        <v>213</v>
      </c>
      <c r="AD10" s="10">
        <v>206</v>
      </c>
      <c r="AE10" s="10">
        <v>209</v>
      </c>
      <c r="AF10" s="10">
        <v>223</v>
      </c>
      <c r="AG10" s="10">
        <v>223</v>
      </c>
      <c r="AH10" s="10">
        <v>232</v>
      </c>
      <c r="AJ10" s="39">
        <f t="shared" si="1"/>
        <v>8.4541062801932368E-2</v>
      </c>
      <c r="AK10" s="39">
        <f t="shared" si="0"/>
        <v>9.1116173120728935E-2</v>
      </c>
      <c r="AL10" s="39">
        <f t="shared" si="0"/>
        <v>0.10089686098654709</v>
      </c>
      <c r="AM10" s="39">
        <f t="shared" si="0"/>
        <v>9.9792099792099798E-2</v>
      </c>
      <c r="AN10" s="39">
        <f t="shared" si="0"/>
        <v>0.10396975425330812</v>
      </c>
      <c r="AO10" s="39">
        <f t="shared" si="0"/>
        <v>8.6876155268022184E-2</v>
      </c>
      <c r="AP10" s="39">
        <f t="shared" si="0"/>
        <v>9.3023255813953487E-2</v>
      </c>
      <c r="AQ10" s="39">
        <f t="shared" si="0"/>
        <v>8.0291970802919707E-2</v>
      </c>
      <c r="AR10" s="39">
        <f t="shared" si="0"/>
        <v>0.30143540669856461</v>
      </c>
      <c r="AS10" s="39">
        <f t="shared" si="0"/>
        <v>0.31034482758620691</v>
      </c>
      <c r="AT10" s="39">
        <f t="shared" si="0"/>
        <v>0.30985915492957744</v>
      </c>
      <c r="AU10" s="39">
        <f t="shared" si="0"/>
        <v>0.32524271844660196</v>
      </c>
      <c r="AV10" s="39">
        <f t="shared" si="0"/>
        <v>0.34928229665071769</v>
      </c>
      <c r="AW10" s="39">
        <f t="shared" si="0"/>
        <v>0.3273542600896861</v>
      </c>
      <c r="AX10" s="39">
        <f t="shared" si="0"/>
        <v>0.3811659192825112</v>
      </c>
      <c r="AY10" s="39">
        <f t="shared" si="0"/>
        <v>0.31465517241379309</v>
      </c>
    </row>
    <row r="11" spans="1:51" x14ac:dyDescent="0.3">
      <c r="A11" s="3">
        <v>121</v>
      </c>
      <c r="B11" s="4" t="s">
        <v>9</v>
      </c>
      <c r="C11" s="42">
        <v>8</v>
      </c>
      <c r="D11" s="42" t="s">
        <v>473</v>
      </c>
      <c r="E11" s="42" t="s">
        <v>473</v>
      </c>
      <c r="F11" s="42">
        <v>5</v>
      </c>
      <c r="G11" s="42">
        <v>6</v>
      </c>
      <c r="H11" s="42">
        <v>7</v>
      </c>
      <c r="I11" s="42">
        <v>5</v>
      </c>
      <c r="J11" s="42">
        <v>8</v>
      </c>
      <c r="K11" s="42">
        <v>23</v>
      </c>
      <c r="L11" s="42" t="s">
        <v>473</v>
      </c>
      <c r="M11" s="42" t="s">
        <v>473</v>
      </c>
      <c r="N11" s="42">
        <v>22</v>
      </c>
      <c r="O11" s="42">
        <v>14</v>
      </c>
      <c r="P11" s="42">
        <v>18</v>
      </c>
      <c r="Q11" s="42">
        <v>19</v>
      </c>
      <c r="R11" s="42">
        <v>30</v>
      </c>
      <c r="S11" s="10">
        <v>80</v>
      </c>
      <c r="T11" s="10">
        <v>79</v>
      </c>
      <c r="U11" s="10">
        <v>84</v>
      </c>
      <c r="V11" s="10">
        <v>88</v>
      </c>
      <c r="W11" s="10">
        <v>86</v>
      </c>
      <c r="X11" s="10">
        <v>91</v>
      </c>
      <c r="Y11" s="10">
        <v>84</v>
      </c>
      <c r="Z11" s="10">
        <v>86</v>
      </c>
      <c r="AA11" s="10">
        <v>58</v>
      </c>
      <c r="AB11" s="10">
        <v>59</v>
      </c>
      <c r="AC11" s="10">
        <v>60</v>
      </c>
      <c r="AD11" s="10">
        <v>56</v>
      </c>
      <c r="AE11" s="10">
        <v>54</v>
      </c>
      <c r="AF11" s="10">
        <v>51</v>
      </c>
      <c r="AG11" s="10">
        <v>57</v>
      </c>
      <c r="AH11" s="10">
        <v>61</v>
      </c>
      <c r="AJ11" s="39">
        <f t="shared" si="1"/>
        <v>0.1</v>
      </c>
      <c r="AK11" s="39" t="e">
        <f t="shared" si="0"/>
        <v>#VALUE!</v>
      </c>
      <c r="AL11" s="39" t="e">
        <f t="shared" si="0"/>
        <v>#VALUE!</v>
      </c>
      <c r="AM11" s="39">
        <f t="shared" si="0"/>
        <v>5.6818181818181816E-2</v>
      </c>
      <c r="AN11" s="39">
        <f t="shared" si="0"/>
        <v>6.9767441860465115E-2</v>
      </c>
      <c r="AO11" s="39">
        <f t="shared" si="0"/>
        <v>7.6923076923076927E-2</v>
      </c>
      <c r="AP11" s="39">
        <f t="shared" si="0"/>
        <v>5.9523809523809521E-2</v>
      </c>
      <c r="AQ11" s="39">
        <f t="shared" si="0"/>
        <v>9.3023255813953487E-2</v>
      </c>
      <c r="AR11" s="39">
        <f t="shared" si="0"/>
        <v>0.39655172413793105</v>
      </c>
      <c r="AS11" s="39" t="e">
        <f t="shared" si="0"/>
        <v>#VALUE!</v>
      </c>
      <c r="AT11" s="39" t="e">
        <f t="shared" si="0"/>
        <v>#VALUE!</v>
      </c>
      <c r="AU11" s="39">
        <f t="shared" si="0"/>
        <v>0.39285714285714285</v>
      </c>
      <c r="AV11" s="39">
        <f t="shared" si="0"/>
        <v>0.25925925925925924</v>
      </c>
      <c r="AW11" s="39">
        <f t="shared" si="0"/>
        <v>0.35294117647058826</v>
      </c>
      <c r="AX11" s="39">
        <f t="shared" si="0"/>
        <v>0.33333333333333331</v>
      </c>
      <c r="AY11" s="39">
        <f t="shared" si="0"/>
        <v>0.49180327868852458</v>
      </c>
    </row>
    <row r="12" spans="1:51" x14ac:dyDescent="0.3">
      <c r="A12" s="3">
        <v>122</v>
      </c>
      <c r="B12" s="4" t="s">
        <v>10</v>
      </c>
      <c r="C12" s="42">
        <v>32</v>
      </c>
      <c r="D12" s="42">
        <v>31</v>
      </c>
      <c r="E12" s="42">
        <v>32</v>
      </c>
      <c r="F12" s="42">
        <v>37</v>
      </c>
      <c r="G12" s="42">
        <v>49</v>
      </c>
      <c r="H12" s="42">
        <v>40</v>
      </c>
      <c r="I12" s="42">
        <v>35</v>
      </c>
      <c r="J12" s="42">
        <v>37</v>
      </c>
      <c r="K12" s="42">
        <v>89</v>
      </c>
      <c r="L12" s="42">
        <v>91</v>
      </c>
      <c r="M12" s="42">
        <v>88</v>
      </c>
      <c r="N12" s="42">
        <v>92</v>
      </c>
      <c r="O12" s="42">
        <v>87</v>
      </c>
      <c r="P12" s="42">
        <v>84</v>
      </c>
      <c r="Q12" s="42">
        <v>79</v>
      </c>
      <c r="R12" s="42">
        <v>78</v>
      </c>
      <c r="S12" s="10">
        <v>448</v>
      </c>
      <c r="T12" s="10">
        <v>480</v>
      </c>
      <c r="U12" s="10">
        <v>511</v>
      </c>
      <c r="V12" s="10">
        <v>570</v>
      </c>
      <c r="W12" s="10">
        <v>612</v>
      </c>
      <c r="X12" s="10">
        <v>644</v>
      </c>
      <c r="Y12" s="10">
        <v>660</v>
      </c>
      <c r="Z12" s="10">
        <v>656</v>
      </c>
      <c r="AA12" s="10">
        <v>262</v>
      </c>
      <c r="AB12" s="10">
        <v>270</v>
      </c>
      <c r="AC12" s="10">
        <v>266</v>
      </c>
      <c r="AD12" s="10">
        <v>266</v>
      </c>
      <c r="AE12" s="10">
        <v>249</v>
      </c>
      <c r="AF12" s="10">
        <v>246</v>
      </c>
      <c r="AG12" s="10">
        <v>242</v>
      </c>
      <c r="AH12" s="10">
        <v>232</v>
      </c>
      <c r="AJ12" s="39">
        <f t="shared" si="1"/>
        <v>7.1428571428571425E-2</v>
      </c>
      <c r="AK12" s="39">
        <f t="shared" si="0"/>
        <v>6.458333333333334E-2</v>
      </c>
      <c r="AL12" s="39">
        <f t="shared" si="0"/>
        <v>6.262230919765166E-2</v>
      </c>
      <c r="AM12" s="39">
        <f t="shared" si="0"/>
        <v>6.491228070175438E-2</v>
      </c>
      <c r="AN12" s="39">
        <f t="shared" si="0"/>
        <v>8.0065359477124176E-2</v>
      </c>
      <c r="AO12" s="39">
        <f t="shared" si="0"/>
        <v>6.2111801242236024E-2</v>
      </c>
      <c r="AP12" s="39">
        <f t="shared" si="0"/>
        <v>5.3030303030303032E-2</v>
      </c>
      <c r="AQ12" s="39">
        <f t="shared" si="0"/>
        <v>5.6402439024390245E-2</v>
      </c>
      <c r="AR12" s="39">
        <f t="shared" si="0"/>
        <v>0.33969465648854963</v>
      </c>
      <c r="AS12" s="39">
        <f t="shared" si="0"/>
        <v>0.33703703703703702</v>
      </c>
      <c r="AT12" s="39">
        <f t="shared" si="0"/>
        <v>0.33082706766917291</v>
      </c>
      <c r="AU12" s="39">
        <f t="shared" si="0"/>
        <v>0.34586466165413532</v>
      </c>
      <c r="AV12" s="39">
        <f t="shared" si="0"/>
        <v>0.3493975903614458</v>
      </c>
      <c r="AW12" s="39">
        <f t="shared" si="0"/>
        <v>0.34146341463414637</v>
      </c>
      <c r="AX12" s="39">
        <f t="shared" si="0"/>
        <v>0.32644628099173556</v>
      </c>
      <c r="AY12" s="39">
        <f t="shared" si="0"/>
        <v>0.33620689655172414</v>
      </c>
    </row>
    <row r="13" spans="1:51" x14ac:dyDescent="0.3">
      <c r="A13" s="3">
        <v>123</v>
      </c>
      <c r="B13" s="4" t="s">
        <v>11</v>
      </c>
      <c r="C13" s="42">
        <v>39</v>
      </c>
      <c r="D13" s="42">
        <v>40</v>
      </c>
      <c r="E13" s="42">
        <v>33</v>
      </c>
      <c r="F13" s="42">
        <v>40</v>
      </c>
      <c r="G13" s="42">
        <v>52</v>
      </c>
      <c r="H13" s="42">
        <v>36</v>
      </c>
      <c r="I13" s="42">
        <v>56</v>
      </c>
      <c r="J13" s="42">
        <v>57</v>
      </c>
      <c r="K13" s="42">
        <v>74</v>
      </c>
      <c r="L13" s="42">
        <v>92</v>
      </c>
      <c r="M13" s="42">
        <v>88</v>
      </c>
      <c r="N13" s="42">
        <v>90</v>
      </c>
      <c r="O13" s="42">
        <v>88</v>
      </c>
      <c r="P13" s="42">
        <v>68</v>
      </c>
      <c r="Q13" s="42">
        <v>76</v>
      </c>
      <c r="R13" s="42">
        <v>71</v>
      </c>
      <c r="S13" s="10">
        <v>462</v>
      </c>
      <c r="T13" s="10">
        <v>507</v>
      </c>
      <c r="U13" s="10">
        <v>534</v>
      </c>
      <c r="V13" s="10">
        <v>584</v>
      </c>
      <c r="W13" s="10">
        <v>631</v>
      </c>
      <c r="X13" s="10">
        <v>668</v>
      </c>
      <c r="Y13" s="10">
        <v>715</v>
      </c>
      <c r="Z13" s="10">
        <v>749</v>
      </c>
      <c r="AA13" s="10">
        <v>234</v>
      </c>
      <c r="AB13" s="10">
        <v>238</v>
      </c>
      <c r="AC13" s="10">
        <v>246</v>
      </c>
      <c r="AD13" s="10">
        <v>242</v>
      </c>
      <c r="AE13" s="10">
        <v>227</v>
      </c>
      <c r="AF13" s="10">
        <v>209</v>
      </c>
      <c r="AG13" s="10">
        <v>221</v>
      </c>
      <c r="AH13" s="10">
        <v>218</v>
      </c>
      <c r="AJ13" s="39">
        <f t="shared" si="1"/>
        <v>8.4415584415584416E-2</v>
      </c>
      <c r="AK13" s="39">
        <f t="shared" si="0"/>
        <v>7.8895463510848127E-2</v>
      </c>
      <c r="AL13" s="39">
        <f t="shared" si="0"/>
        <v>6.1797752808988762E-2</v>
      </c>
      <c r="AM13" s="39">
        <f t="shared" si="0"/>
        <v>6.8493150684931503E-2</v>
      </c>
      <c r="AN13" s="39">
        <f t="shared" si="0"/>
        <v>8.2408874801901746E-2</v>
      </c>
      <c r="AO13" s="39">
        <f t="shared" si="0"/>
        <v>5.3892215568862277E-2</v>
      </c>
      <c r="AP13" s="39">
        <f t="shared" si="0"/>
        <v>7.8321678321678329E-2</v>
      </c>
      <c r="AQ13" s="39">
        <f t="shared" si="0"/>
        <v>7.6101468624833107E-2</v>
      </c>
      <c r="AR13" s="39">
        <f t="shared" si="0"/>
        <v>0.31623931623931623</v>
      </c>
      <c r="AS13" s="39">
        <f t="shared" si="0"/>
        <v>0.38655462184873951</v>
      </c>
      <c r="AT13" s="39">
        <f t="shared" si="0"/>
        <v>0.35772357723577236</v>
      </c>
      <c r="AU13" s="39">
        <f t="shared" si="0"/>
        <v>0.37190082644628097</v>
      </c>
      <c r="AV13" s="39">
        <f t="shared" si="0"/>
        <v>0.38766519823788548</v>
      </c>
      <c r="AW13" s="39">
        <f t="shared" si="0"/>
        <v>0.32535885167464113</v>
      </c>
      <c r="AX13" s="39">
        <f t="shared" si="0"/>
        <v>0.34389140271493213</v>
      </c>
      <c r="AY13" s="39">
        <f t="shared" si="0"/>
        <v>0.3256880733944954</v>
      </c>
    </row>
    <row r="14" spans="1:51" x14ac:dyDescent="0.3">
      <c r="A14" s="3">
        <v>124</v>
      </c>
      <c r="B14" s="4" t="s">
        <v>12</v>
      </c>
      <c r="C14" s="42">
        <v>110</v>
      </c>
      <c r="D14" s="42">
        <v>105</v>
      </c>
      <c r="E14" s="42">
        <v>85</v>
      </c>
      <c r="F14" s="42">
        <v>90</v>
      </c>
      <c r="G14" s="42">
        <v>106</v>
      </c>
      <c r="H14" s="42">
        <v>101</v>
      </c>
      <c r="I14" s="42">
        <v>118</v>
      </c>
      <c r="J14" s="42">
        <v>142</v>
      </c>
      <c r="K14" s="42">
        <v>227</v>
      </c>
      <c r="L14" s="42">
        <v>230</v>
      </c>
      <c r="M14" s="42">
        <v>228</v>
      </c>
      <c r="N14" s="42">
        <v>214</v>
      </c>
      <c r="O14" s="42">
        <v>200</v>
      </c>
      <c r="P14" s="42">
        <v>199</v>
      </c>
      <c r="Q14" s="42">
        <v>198</v>
      </c>
      <c r="R14" s="42">
        <v>217</v>
      </c>
      <c r="S14" s="10">
        <v>1260</v>
      </c>
      <c r="T14" s="10">
        <v>1330</v>
      </c>
      <c r="U14" s="10">
        <v>1392</v>
      </c>
      <c r="V14" s="10">
        <v>1514</v>
      </c>
      <c r="W14" s="10">
        <v>1611</v>
      </c>
      <c r="X14" s="10">
        <v>1731</v>
      </c>
      <c r="Y14" s="10">
        <v>1828</v>
      </c>
      <c r="Z14" s="10">
        <v>1934</v>
      </c>
      <c r="AA14" s="10">
        <v>660</v>
      </c>
      <c r="AB14" s="10">
        <v>687</v>
      </c>
      <c r="AC14" s="10">
        <v>687</v>
      </c>
      <c r="AD14" s="10">
        <v>647</v>
      </c>
      <c r="AE14" s="10">
        <v>631</v>
      </c>
      <c r="AF14" s="10">
        <v>625</v>
      </c>
      <c r="AG14" s="10">
        <v>616</v>
      </c>
      <c r="AH14" s="10">
        <v>640</v>
      </c>
      <c r="AJ14" s="39">
        <f t="shared" si="1"/>
        <v>8.7301587301587297E-2</v>
      </c>
      <c r="AK14" s="39">
        <f t="shared" si="0"/>
        <v>7.8947368421052627E-2</v>
      </c>
      <c r="AL14" s="39">
        <f t="shared" si="0"/>
        <v>6.1063218390804599E-2</v>
      </c>
      <c r="AM14" s="39">
        <f t="shared" si="0"/>
        <v>5.9445178335535004E-2</v>
      </c>
      <c r="AN14" s="39">
        <f t="shared" si="0"/>
        <v>6.579764121663563E-2</v>
      </c>
      <c r="AO14" s="39">
        <f t="shared" si="0"/>
        <v>5.834777585210861E-2</v>
      </c>
      <c r="AP14" s="39">
        <f t="shared" si="0"/>
        <v>6.4551422319474833E-2</v>
      </c>
      <c r="AQ14" s="39">
        <f t="shared" si="0"/>
        <v>7.3422957600827302E-2</v>
      </c>
      <c r="AR14" s="39">
        <f t="shared" si="0"/>
        <v>0.34393939393939393</v>
      </c>
      <c r="AS14" s="39">
        <f t="shared" si="0"/>
        <v>0.33478893740902477</v>
      </c>
      <c r="AT14" s="39">
        <f t="shared" si="0"/>
        <v>0.33187772925764192</v>
      </c>
      <c r="AU14" s="39">
        <f t="shared" si="0"/>
        <v>0.33075734157650694</v>
      </c>
      <c r="AV14" s="39">
        <f t="shared" si="0"/>
        <v>0.31695721077654515</v>
      </c>
      <c r="AW14" s="39">
        <f t="shared" si="0"/>
        <v>0.31840000000000002</v>
      </c>
      <c r="AX14" s="39">
        <f t="shared" si="0"/>
        <v>0.32142857142857145</v>
      </c>
      <c r="AY14" s="39">
        <f t="shared" si="0"/>
        <v>0.33906249999999999</v>
      </c>
    </row>
    <row r="15" spans="1:51" x14ac:dyDescent="0.3">
      <c r="A15" s="3">
        <v>125</v>
      </c>
      <c r="B15" s="4" t="s">
        <v>13</v>
      </c>
      <c r="C15" s="42">
        <v>64</v>
      </c>
      <c r="D15" s="42">
        <v>63</v>
      </c>
      <c r="E15" s="42">
        <v>63</v>
      </c>
      <c r="F15" s="42">
        <v>65</v>
      </c>
      <c r="G15" s="42">
        <v>73</v>
      </c>
      <c r="H15" s="42">
        <v>68</v>
      </c>
      <c r="I15" s="42">
        <v>78</v>
      </c>
      <c r="J15" s="42">
        <v>80</v>
      </c>
      <c r="K15" s="42">
        <v>165</v>
      </c>
      <c r="L15" s="42">
        <v>166</v>
      </c>
      <c r="M15" s="42">
        <v>148</v>
      </c>
      <c r="N15" s="42">
        <v>145</v>
      </c>
      <c r="O15" s="42">
        <v>148</v>
      </c>
      <c r="P15" s="42">
        <v>151</v>
      </c>
      <c r="Q15" s="42">
        <v>157</v>
      </c>
      <c r="R15" s="42">
        <v>170</v>
      </c>
      <c r="S15" s="10">
        <v>1016</v>
      </c>
      <c r="T15" s="10">
        <v>1081</v>
      </c>
      <c r="U15" s="10">
        <v>1147</v>
      </c>
      <c r="V15" s="10">
        <v>1205</v>
      </c>
      <c r="W15" s="10">
        <v>1243</v>
      </c>
      <c r="X15" s="10">
        <v>1286</v>
      </c>
      <c r="Y15" s="10">
        <v>1347</v>
      </c>
      <c r="Z15" s="10">
        <v>1398</v>
      </c>
      <c r="AA15" s="10">
        <v>516</v>
      </c>
      <c r="AB15" s="10">
        <v>537</v>
      </c>
      <c r="AC15" s="10">
        <v>544</v>
      </c>
      <c r="AD15" s="10">
        <v>546</v>
      </c>
      <c r="AE15" s="10">
        <v>560</v>
      </c>
      <c r="AF15" s="10">
        <v>547</v>
      </c>
      <c r="AG15" s="10">
        <v>549</v>
      </c>
      <c r="AH15" s="10">
        <v>569</v>
      </c>
      <c r="AJ15" s="39">
        <f t="shared" si="1"/>
        <v>6.2992125984251968E-2</v>
      </c>
      <c r="AK15" s="39">
        <f t="shared" si="0"/>
        <v>5.8279370952821465E-2</v>
      </c>
      <c r="AL15" s="39">
        <f t="shared" si="0"/>
        <v>5.4925893635571058E-2</v>
      </c>
      <c r="AM15" s="39">
        <f t="shared" si="0"/>
        <v>5.3941908713692949E-2</v>
      </c>
      <c r="AN15" s="39">
        <f t="shared" si="0"/>
        <v>5.8728881737731296E-2</v>
      </c>
      <c r="AO15" s="39">
        <f t="shared" si="0"/>
        <v>5.2877138413685847E-2</v>
      </c>
      <c r="AP15" s="39">
        <f t="shared" si="0"/>
        <v>5.7906458797327393E-2</v>
      </c>
      <c r="AQ15" s="39">
        <f t="shared" si="0"/>
        <v>5.7224606580829757E-2</v>
      </c>
      <c r="AR15" s="39">
        <f t="shared" si="0"/>
        <v>0.31976744186046513</v>
      </c>
      <c r="AS15" s="39">
        <f t="shared" si="0"/>
        <v>0.30912476722532589</v>
      </c>
      <c r="AT15" s="39">
        <f t="shared" si="0"/>
        <v>0.27205882352941174</v>
      </c>
      <c r="AU15" s="39">
        <f t="shared" si="0"/>
        <v>0.26556776556776557</v>
      </c>
      <c r="AV15" s="39">
        <f t="shared" si="0"/>
        <v>0.26428571428571429</v>
      </c>
      <c r="AW15" s="39">
        <f t="shared" si="0"/>
        <v>0.27605118829981717</v>
      </c>
      <c r="AX15" s="39">
        <f t="shared" si="0"/>
        <v>0.28597449908925321</v>
      </c>
      <c r="AY15" s="39">
        <f t="shared" si="0"/>
        <v>0.29876977152899825</v>
      </c>
    </row>
    <row r="16" spans="1:51" x14ac:dyDescent="0.3">
      <c r="A16" s="3">
        <v>127</v>
      </c>
      <c r="B16" s="4" t="s">
        <v>14</v>
      </c>
      <c r="C16" s="42" t="s">
        <v>473</v>
      </c>
      <c r="D16" s="42" t="s">
        <v>473</v>
      </c>
      <c r="E16" s="42" t="s">
        <v>473</v>
      </c>
      <c r="F16" s="42" t="s">
        <v>473</v>
      </c>
      <c r="G16" s="42">
        <v>24</v>
      </c>
      <c r="H16" s="42">
        <v>26</v>
      </c>
      <c r="I16" s="42">
        <v>26</v>
      </c>
      <c r="J16" s="42">
        <v>26</v>
      </c>
      <c r="K16" s="42" t="s">
        <v>473</v>
      </c>
      <c r="L16" s="42" t="s">
        <v>473</v>
      </c>
      <c r="M16" s="42" t="s">
        <v>473</v>
      </c>
      <c r="N16" s="42" t="s">
        <v>473</v>
      </c>
      <c r="O16" s="42">
        <v>47</v>
      </c>
      <c r="P16" s="42">
        <v>49</v>
      </c>
      <c r="Q16" s="42">
        <v>47</v>
      </c>
      <c r="R16" s="42">
        <v>51</v>
      </c>
      <c r="S16" s="10">
        <v>263</v>
      </c>
      <c r="T16" s="10">
        <v>285</v>
      </c>
      <c r="U16" s="10">
        <v>304</v>
      </c>
      <c r="V16" s="10">
        <v>331</v>
      </c>
      <c r="W16" s="10">
        <v>356</v>
      </c>
      <c r="X16" s="10">
        <v>367</v>
      </c>
      <c r="Y16" s="10">
        <v>389</v>
      </c>
      <c r="Z16" s="10">
        <v>413</v>
      </c>
      <c r="AA16" s="10">
        <v>177</v>
      </c>
      <c r="AB16" s="10">
        <v>170</v>
      </c>
      <c r="AC16" s="10">
        <v>167</v>
      </c>
      <c r="AD16" s="10">
        <v>156</v>
      </c>
      <c r="AE16" s="10">
        <v>149</v>
      </c>
      <c r="AF16" s="10">
        <v>147</v>
      </c>
      <c r="AG16" s="10">
        <v>149</v>
      </c>
      <c r="AH16" s="10">
        <v>148</v>
      </c>
      <c r="AJ16" s="39" t="e">
        <f t="shared" si="1"/>
        <v>#VALUE!</v>
      </c>
      <c r="AK16" s="39" t="e">
        <f t="shared" si="0"/>
        <v>#VALUE!</v>
      </c>
      <c r="AL16" s="39" t="e">
        <f t="shared" si="0"/>
        <v>#VALUE!</v>
      </c>
      <c r="AM16" s="39" t="e">
        <f t="shared" si="0"/>
        <v>#VALUE!</v>
      </c>
      <c r="AN16" s="39">
        <f t="shared" si="0"/>
        <v>6.741573033707865E-2</v>
      </c>
      <c r="AO16" s="39">
        <f t="shared" si="0"/>
        <v>7.0844686648501368E-2</v>
      </c>
      <c r="AP16" s="39">
        <f t="shared" si="0"/>
        <v>6.6838046272493568E-2</v>
      </c>
      <c r="AQ16" s="39">
        <f t="shared" si="0"/>
        <v>6.2953995157384993E-2</v>
      </c>
      <c r="AR16" s="39" t="e">
        <f t="shared" si="0"/>
        <v>#VALUE!</v>
      </c>
      <c r="AS16" s="39" t="e">
        <f t="shared" si="0"/>
        <v>#VALUE!</v>
      </c>
      <c r="AT16" s="39" t="e">
        <f t="shared" si="0"/>
        <v>#VALUE!</v>
      </c>
      <c r="AU16" s="39" t="e">
        <f t="shared" si="0"/>
        <v>#VALUE!</v>
      </c>
      <c r="AV16" s="39">
        <f t="shared" si="0"/>
        <v>0.31543624161073824</v>
      </c>
      <c r="AW16" s="39">
        <f t="shared" si="0"/>
        <v>0.33333333333333331</v>
      </c>
      <c r="AX16" s="39">
        <f t="shared" si="0"/>
        <v>0.31543624161073824</v>
      </c>
      <c r="AY16" s="39">
        <f t="shared" si="0"/>
        <v>0.34459459459459457</v>
      </c>
    </row>
    <row r="17" spans="1:51" x14ac:dyDescent="0.3">
      <c r="A17" s="3">
        <v>128</v>
      </c>
      <c r="B17" s="4" t="s">
        <v>15</v>
      </c>
      <c r="C17" s="42">
        <v>67</v>
      </c>
      <c r="D17" s="42">
        <v>62</v>
      </c>
      <c r="E17" s="42">
        <v>70</v>
      </c>
      <c r="F17" s="42">
        <v>67</v>
      </c>
      <c r="G17" s="42">
        <v>75</v>
      </c>
      <c r="H17" s="42">
        <v>74</v>
      </c>
      <c r="I17" s="42">
        <v>75</v>
      </c>
      <c r="J17" s="42">
        <v>83</v>
      </c>
      <c r="K17" s="42">
        <v>148</v>
      </c>
      <c r="L17" s="42">
        <v>137</v>
      </c>
      <c r="M17" s="42">
        <v>141</v>
      </c>
      <c r="N17" s="42">
        <v>156</v>
      </c>
      <c r="O17" s="42">
        <v>149</v>
      </c>
      <c r="P17" s="42">
        <v>150</v>
      </c>
      <c r="Q17" s="42">
        <v>129</v>
      </c>
      <c r="R17" s="42">
        <v>117</v>
      </c>
      <c r="S17" s="10">
        <v>710</v>
      </c>
      <c r="T17" s="10">
        <v>741</v>
      </c>
      <c r="U17" s="10">
        <v>752</v>
      </c>
      <c r="V17" s="10">
        <v>776</v>
      </c>
      <c r="W17" s="10">
        <v>825</v>
      </c>
      <c r="X17" s="10">
        <v>879</v>
      </c>
      <c r="Y17" s="10">
        <v>924</v>
      </c>
      <c r="Z17" s="10">
        <v>990</v>
      </c>
      <c r="AA17" s="10">
        <v>406</v>
      </c>
      <c r="AB17" s="10">
        <v>411</v>
      </c>
      <c r="AC17" s="10">
        <v>414</v>
      </c>
      <c r="AD17" s="10">
        <v>432</v>
      </c>
      <c r="AE17" s="10">
        <v>433</v>
      </c>
      <c r="AF17" s="10">
        <v>413</v>
      </c>
      <c r="AG17" s="10">
        <v>411</v>
      </c>
      <c r="AH17" s="10">
        <v>404</v>
      </c>
      <c r="AJ17" s="39">
        <f t="shared" si="1"/>
        <v>9.4366197183098591E-2</v>
      </c>
      <c r="AK17" s="39">
        <f t="shared" si="0"/>
        <v>8.3670715249662617E-2</v>
      </c>
      <c r="AL17" s="39">
        <f t="shared" si="0"/>
        <v>9.3085106382978719E-2</v>
      </c>
      <c r="AM17" s="39">
        <f t="shared" si="0"/>
        <v>8.6340206185567009E-2</v>
      </c>
      <c r="AN17" s="39">
        <f t="shared" si="0"/>
        <v>9.0909090909090912E-2</v>
      </c>
      <c r="AO17" s="39">
        <f t="shared" si="0"/>
        <v>8.418657565415244E-2</v>
      </c>
      <c r="AP17" s="39">
        <f t="shared" si="0"/>
        <v>8.1168831168831168E-2</v>
      </c>
      <c r="AQ17" s="39">
        <f t="shared" si="0"/>
        <v>8.3838383838383837E-2</v>
      </c>
      <c r="AR17" s="39">
        <f t="shared" si="0"/>
        <v>0.3645320197044335</v>
      </c>
      <c r="AS17" s="39">
        <f t="shared" si="0"/>
        <v>0.33333333333333331</v>
      </c>
      <c r="AT17" s="39">
        <f t="shared" si="0"/>
        <v>0.34057971014492755</v>
      </c>
      <c r="AU17" s="39">
        <f t="shared" si="0"/>
        <v>0.3611111111111111</v>
      </c>
      <c r="AV17" s="39">
        <f t="shared" si="0"/>
        <v>0.34411085450346418</v>
      </c>
      <c r="AW17" s="39">
        <f t="shared" si="0"/>
        <v>0.36319612590799033</v>
      </c>
      <c r="AX17" s="39">
        <f t="shared" si="0"/>
        <v>0.31386861313868614</v>
      </c>
      <c r="AY17" s="39">
        <f t="shared" si="0"/>
        <v>0.28960396039603958</v>
      </c>
    </row>
    <row r="18" spans="1:51" x14ac:dyDescent="0.3">
      <c r="A18" s="3">
        <v>135</v>
      </c>
      <c r="B18" s="4" t="s">
        <v>16</v>
      </c>
      <c r="C18" s="42">
        <v>50</v>
      </c>
      <c r="D18" s="42">
        <v>47</v>
      </c>
      <c r="E18" s="42">
        <v>49</v>
      </c>
      <c r="F18" s="42">
        <v>42</v>
      </c>
      <c r="G18" s="42">
        <v>42</v>
      </c>
      <c r="H18" s="42">
        <v>48</v>
      </c>
      <c r="I18" s="42">
        <v>57</v>
      </c>
      <c r="J18" s="42">
        <v>46</v>
      </c>
      <c r="K18" s="42">
        <v>95</v>
      </c>
      <c r="L18" s="42">
        <v>98</v>
      </c>
      <c r="M18" s="42">
        <v>98</v>
      </c>
      <c r="N18" s="42">
        <v>95</v>
      </c>
      <c r="O18" s="42">
        <v>78</v>
      </c>
      <c r="P18" s="42">
        <v>103</v>
      </c>
      <c r="Q18" s="42">
        <v>109</v>
      </c>
      <c r="R18" s="42">
        <v>114</v>
      </c>
      <c r="S18" s="10">
        <v>700</v>
      </c>
      <c r="T18" s="10">
        <v>717</v>
      </c>
      <c r="U18" s="10">
        <v>750</v>
      </c>
      <c r="V18" s="10">
        <v>824</v>
      </c>
      <c r="W18" s="10">
        <v>879</v>
      </c>
      <c r="X18" s="10">
        <v>909</v>
      </c>
      <c r="Y18" s="10">
        <v>949</v>
      </c>
      <c r="Z18" s="10">
        <v>963</v>
      </c>
      <c r="AA18" s="10">
        <v>338</v>
      </c>
      <c r="AB18" s="10">
        <v>349</v>
      </c>
      <c r="AC18" s="10">
        <v>335</v>
      </c>
      <c r="AD18" s="10">
        <v>336</v>
      </c>
      <c r="AE18" s="10">
        <v>329</v>
      </c>
      <c r="AF18" s="10">
        <v>353</v>
      </c>
      <c r="AG18" s="10">
        <v>373</v>
      </c>
      <c r="AH18" s="10">
        <v>390</v>
      </c>
      <c r="AJ18" s="39">
        <f t="shared" si="1"/>
        <v>7.1428571428571425E-2</v>
      </c>
      <c r="AK18" s="39">
        <f t="shared" si="0"/>
        <v>6.555090655509066E-2</v>
      </c>
      <c r="AL18" s="39">
        <f t="shared" si="0"/>
        <v>6.5333333333333327E-2</v>
      </c>
      <c r="AM18" s="39">
        <f t="shared" si="0"/>
        <v>5.0970873786407765E-2</v>
      </c>
      <c r="AN18" s="39">
        <f t="shared" si="0"/>
        <v>4.778156996587031E-2</v>
      </c>
      <c r="AO18" s="39">
        <f t="shared" si="0"/>
        <v>5.2805280528052806E-2</v>
      </c>
      <c r="AP18" s="39">
        <f t="shared" si="0"/>
        <v>6.0063224446786093E-2</v>
      </c>
      <c r="AQ18" s="39">
        <f t="shared" si="0"/>
        <v>4.7767393561786088E-2</v>
      </c>
      <c r="AR18" s="39">
        <f t="shared" si="0"/>
        <v>0.28106508875739644</v>
      </c>
      <c r="AS18" s="39">
        <f t="shared" si="0"/>
        <v>0.28080229226361031</v>
      </c>
      <c r="AT18" s="39">
        <f t="shared" si="0"/>
        <v>0.29253731343283584</v>
      </c>
      <c r="AU18" s="39">
        <f t="shared" si="0"/>
        <v>0.28273809523809523</v>
      </c>
      <c r="AV18" s="39">
        <f t="shared" si="0"/>
        <v>0.23708206686930092</v>
      </c>
      <c r="AW18" s="39">
        <f t="shared" si="0"/>
        <v>0.29178470254957506</v>
      </c>
      <c r="AX18" s="39">
        <f t="shared" si="0"/>
        <v>0.29222520107238603</v>
      </c>
      <c r="AY18" s="39">
        <f t="shared" si="0"/>
        <v>0.29230769230769232</v>
      </c>
    </row>
    <row r="19" spans="1:51" x14ac:dyDescent="0.3">
      <c r="A19" s="3">
        <v>136</v>
      </c>
      <c r="B19" s="4" t="s">
        <v>17</v>
      </c>
      <c r="C19" s="42">
        <v>112</v>
      </c>
      <c r="D19" s="42">
        <v>120</v>
      </c>
      <c r="E19" s="42">
        <v>122</v>
      </c>
      <c r="F19" s="42">
        <v>111</v>
      </c>
      <c r="G19" s="42">
        <v>106</v>
      </c>
      <c r="H19" s="42">
        <v>121</v>
      </c>
      <c r="I19" s="42">
        <v>128</v>
      </c>
      <c r="J19" s="42">
        <v>131</v>
      </c>
      <c r="K19" s="42">
        <v>229</v>
      </c>
      <c r="L19" s="42">
        <v>224</v>
      </c>
      <c r="M19" s="42">
        <v>217</v>
      </c>
      <c r="N19" s="42">
        <v>214</v>
      </c>
      <c r="O19" s="42">
        <v>216</v>
      </c>
      <c r="P19" s="42">
        <v>215</v>
      </c>
      <c r="Q19" s="42">
        <v>214</v>
      </c>
      <c r="R19" s="42">
        <v>231</v>
      </c>
      <c r="S19" s="10">
        <v>1395</v>
      </c>
      <c r="T19" s="10">
        <v>1450</v>
      </c>
      <c r="U19" s="10">
        <v>1526</v>
      </c>
      <c r="V19" s="10">
        <v>1618</v>
      </c>
      <c r="W19" s="10">
        <v>1695</v>
      </c>
      <c r="X19" s="10">
        <v>1782</v>
      </c>
      <c r="Y19" s="10">
        <v>1838</v>
      </c>
      <c r="Z19" s="10">
        <v>1903</v>
      </c>
      <c r="AA19" s="10">
        <v>621</v>
      </c>
      <c r="AB19" s="10">
        <v>633</v>
      </c>
      <c r="AC19" s="10">
        <v>659</v>
      </c>
      <c r="AD19" s="10">
        <v>669</v>
      </c>
      <c r="AE19" s="10">
        <v>681</v>
      </c>
      <c r="AF19" s="10">
        <v>687</v>
      </c>
      <c r="AG19" s="10">
        <v>713</v>
      </c>
      <c r="AH19" s="10">
        <v>751</v>
      </c>
      <c r="AJ19" s="39">
        <f t="shared" si="1"/>
        <v>8.028673835125448E-2</v>
      </c>
      <c r="AK19" s="39">
        <f t="shared" si="0"/>
        <v>8.2758620689655171E-2</v>
      </c>
      <c r="AL19" s="39">
        <f t="shared" si="0"/>
        <v>7.9947575360419396E-2</v>
      </c>
      <c r="AM19" s="39">
        <f t="shared" si="0"/>
        <v>6.8603213844252164E-2</v>
      </c>
      <c r="AN19" s="39">
        <f t="shared" si="0"/>
        <v>6.2536873156342182E-2</v>
      </c>
      <c r="AO19" s="39">
        <f t="shared" si="0"/>
        <v>6.7901234567901231E-2</v>
      </c>
      <c r="AP19" s="39">
        <f t="shared" si="0"/>
        <v>6.9640914036996737E-2</v>
      </c>
      <c r="AQ19" s="39">
        <f t="shared" si="0"/>
        <v>6.8838675775091965E-2</v>
      </c>
      <c r="AR19" s="39">
        <f t="shared" si="0"/>
        <v>0.3687600644122383</v>
      </c>
      <c r="AS19" s="39">
        <f t="shared" si="0"/>
        <v>0.35387045813586099</v>
      </c>
      <c r="AT19" s="39">
        <f t="shared" si="0"/>
        <v>0.3292867981790592</v>
      </c>
      <c r="AU19" s="39">
        <f t="shared" si="0"/>
        <v>0.31988041853512705</v>
      </c>
      <c r="AV19" s="39">
        <f t="shared" si="0"/>
        <v>0.31718061674008813</v>
      </c>
      <c r="AW19" s="39">
        <f t="shared" si="0"/>
        <v>0.31295487627365359</v>
      </c>
      <c r="AX19" s="39">
        <f t="shared" si="0"/>
        <v>0.30014025245441794</v>
      </c>
      <c r="AY19" s="39">
        <f t="shared" si="0"/>
        <v>0.30758988015978694</v>
      </c>
    </row>
    <row r="20" spans="1:51" x14ac:dyDescent="0.3">
      <c r="A20" s="3">
        <v>137</v>
      </c>
      <c r="B20" s="4" t="s">
        <v>18</v>
      </c>
      <c r="C20" s="42">
        <v>32</v>
      </c>
      <c r="D20" s="42">
        <v>36</v>
      </c>
      <c r="E20" s="42">
        <v>48</v>
      </c>
      <c r="F20" s="42">
        <v>47</v>
      </c>
      <c r="G20" s="42">
        <v>53</v>
      </c>
      <c r="H20" s="42">
        <v>51</v>
      </c>
      <c r="I20" s="42">
        <v>53</v>
      </c>
      <c r="J20" s="42">
        <v>48</v>
      </c>
      <c r="K20" s="42">
        <v>60</v>
      </c>
      <c r="L20" s="42">
        <v>63</v>
      </c>
      <c r="M20" s="42">
        <v>60</v>
      </c>
      <c r="N20" s="42">
        <v>60</v>
      </c>
      <c r="O20" s="42">
        <v>45</v>
      </c>
      <c r="P20" s="42">
        <v>44</v>
      </c>
      <c r="Q20" s="42">
        <v>52</v>
      </c>
      <c r="R20" s="42">
        <v>50</v>
      </c>
      <c r="S20" s="10">
        <v>357</v>
      </c>
      <c r="T20" s="10">
        <v>392</v>
      </c>
      <c r="U20" s="10">
        <v>416</v>
      </c>
      <c r="V20" s="10">
        <v>453</v>
      </c>
      <c r="W20" s="10">
        <v>482</v>
      </c>
      <c r="X20" s="10">
        <v>501</v>
      </c>
      <c r="Y20" s="10">
        <v>525</v>
      </c>
      <c r="Z20" s="10">
        <v>544</v>
      </c>
      <c r="AA20" s="10">
        <v>141</v>
      </c>
      <c r="AB20" s="10">
        <v>135</v>
      </c>
      <c r="AC20" s="10">
        <v>137</v>
      </c>
      <c r="AD20" s="10">
        <v>132</v>
      </c>
      <c r="AE20" s="10">
        <v>127</v>
      </c>
      <c r="AF20" s="10">
        <v>118</v>
      </c>
      <c r="AG20" s="10">
        <v>114</v>
      </c>
      <c r="AH20" s="10">
        <v>126</v>
      </c>
      <c r="AJ20" s="39">
        <f t="shared" si="1"/>
        <v>8.9635854341736695E-2</v>
      </c>
      <c r="AK20" s="39">
        <f t="shared" si="1"/>
        <v>9.1836734693877556E-2</v>
      </c>
      <c r="AL20" s="39">
        <f t="shared" si="1"/>
        <v>0.11538461538461539</v>
      </c>
      <c r="AM20" s="39">
        <f t="shared" si="1"/>
        <v>0.10375275938189846</v>
      </c>
      <c r="AN20" s="39">
        <f t="shared" si="1"/>
        <v>0.10995850622406639</v>
      </c>
      <c r="AO20" s="39">
        <f t="shared" si="1"/>
        <v>0.10179640718562874</v>
      </c>
      <c r="AP20" s="39">
        <f t="shared" si="1"/>
        <v>0.10095238095238095</v>
      </c>
      <c r="AQ20" s="39">
        <f t="shared" si="1"/>
        <v>8.8235294117647065E-2</v>
      </c>
      <c r="AR20" s="39">
        <f t="shared" si="1"/>
        <v>0.42553191489361702</v>
      </c>
      <c r="AS20" s="39">
        <f t="shared" si="1"/>
        <v>0.46666666666666667</v>
      </c>
      <c r="AT20" s="39">
        <f t="shared" si="1"/>
        <v>0.43795620437956206</v>
      </c>
      <c r="AU20" s="39">
        <f t="shared" si="1"/>
        <v>0.45454545454545453</v>
      </c>
      <c r="AV20" s="39">
        <f t="shared" si="1"/>
        <v>0.3543307086614173</v>
      </c>
      <c r="AW20" s="39">
        <f t="shared" si="1"/>
        <v>0.3728813559322034</v>
      </c>
      <c r="AX20" s="39">
        <f t="shared" si="1"/>
        <v>0.45614035087719296</v>
      </c>
      <c r="AY20" s="39">
        <f t="shared" si="1"/>
        <v>0.3968253968253968</v>
      </c>
    </row>
    <row r="21" spans="1:51" x14ac:dyDescent="0.3">
      <c r="A21" s="3">
        <v>138</v>
      </c>
      <c r="B21" s="4" t="s">
        <v>19</v>
      </c>
      <c r="C21" s="42">
        <v>17</v>
      </c>
      <c r="D21" s="42">
        <v>15</v>
      </c>
      <c r="E21" s="42">
        <v>19</v>
      </c>
      <c r="F21" s="42">
        <v>19</v>
      </c>
      <c r="G21" s="42">
        <v>23</v>
      </c>
      <c r="H21" s="42">
        <v>26</v>
      </c>
      <c r="I21" s="42">
        <v>23</v>
      </c>
      <c r="J21" s="42">
        <v>27</v>
      </c>
      <c r="K21" s="42">
        <v>42</v>
      </c>
      <c r="L21" s="42">
        <v>42</v>
      </c>
      <c r="M21" s="42">
        <v>37</v>
      </c>
      <c r="N21" s="42">
        <v>52</v>
      </c>
      <c r="O21" s="42">
        <v>42</v>
      </c>
      <c r="P21" s="42">
        <v>44</v>
      </c>
      <c r="Q21" s="42">
        <v>38</v>
      </c>
      <c r="R21" s="42">
        <v>44</v>
      </c>
      <c r="S21" s="10">
        <v>378</v>
      </c>
      <c r="T21" s="10">
        <v>409</v>
      </c>
      <c r="U21" s="10">
        <v>434</v>
      </c>
      <c r="V21" s="10">
        <v>463</v>
      </c>
      <c r="W21" s="10">
        <v>483</v>
      </c>
      <c r="X21" s="10">
        <v>512</v>
      </c>
      <c r="Y21" s="10">
        <v>538</v>
      </c>
      <c r="Z21" s="10">
        <v>560</v>
      </c>
      <c r="AA21" s="10">
        <v>149</v>
      </c>
      <c r="AB21" s="10">
        <v>153</v>
      </c>
      <c r="AC21" s="10">
        <v>157</v>
      </c>
      <c r="AD21" s="10">
        <v>166</v>
      </c>
      <c r="AE21" s="10">
        <v>169</v>
      </c>
      <c r="AF21" s="10">
        <v>179</v>
      </c>
      <c r="AG21" s="10">
        <v>186</v>
      </c>
      <c r="AH21" s="10">
        <v>180</v>
      </c>
      <c r="AJ21" s="39">
        <f t="shared" si="1"/>
        <v>4.4973544973544971E-2</v>
      </c>
      <c r="AK21" s="39">
        <f t="shared" si="1"/>
        <v>3.6674816625916873E-2</v>
      </c>
      <c r="AL21" s="39">
        <f t="shared" si="1"/>
        <v>4.377880184331797E-2</v>
      </c>
      <c r="AM21" s="39">
        <f t="shared" si="1"/>
        <v>4.1036717062634988E-2</v>
      </c>
      <c r="AN21" s="39">
        <f t="shared" si="1"/>
        <v>4.7619047619047616E-2</v>
      </c>
      <c r="AO21" s="39">
        <f t="shared" si="1"/>
        <v>5.078125E-2</v>
      </c>
      <c r="AP21" s="39">
        <f t="shared" si="1"/>
        <v>4.2750929368029739E-2</v>
      </c>
      <c r="AQ21" s="39">
        <f t="shared" si="1"/>
        <v>4.8214285714285716E-2</v>
      </c>
      <c r="AR21" s="39">
        <f t="shared" si="1"/>
        <v>0.28187919463087246</v>
      </c>
      <c r="AS21" s="39">
        <f t="shared" si="1"/>
        <v>0.27450980392156865</v>
      </c>
      <c r="AT21" s="39">
        <f t="shared" si="1"/>
        <v>0.2356687898089172</v>
      </c>
      <c r="AU21" s="39">
        <f t="shared" si="1"/>
        <v>0.31325301204819278</v>
      </c>
      <c r="AV21" s="39">
        <f t="shared" si="1"/>
        <v>0.24852071005917159</v>
      </c>
      <c r="AW21" s="39">
        <f t="shared" si="1"/>
        <v>0.24581005586592178</v>
      </c>
      <c r="AX21" s="39">
        <f t="shared" si="1"/>
        <v>0.20430107526881722</v>
      </c>
      <c r="AY21" s="39">
        <f t="shared" si="1"/>
        <v>0.24444444444444444</v>
      </c>
    </row>
    <row r="22" spans="1:51" x14ac:dyDescent="0.3">
      <c r="A22" s="3">
        <v>211</v>
      </c>
      <c r="B22" s="4" t="s">
        <v>20</v>
      </c>
      <c r="C22" s="42">
        <v>53</v>
      </c>
      <c r="D22" s="42">
        <v>63</v>
      </c>
      <c r="E22" s="42">
        <v>78</v>
      </c>
      <c r="F22" s="42">
        <v>79</v>
      </c>
      <c r="G22" s="42">
        <v>86</v>
      </c>
      <c r="H22" s="42">
        <v>106</v>
      </c>
      <c r="I22" s="42">
        <v>104</v>
      </c>
      <c r="J22" s="42">
        <v>114</v>
      </c>
      <c r="K22" s="42">
        <v>97</v>
      </c>
      <c r="L22" s="42">
        <v>95</v>
      </c>
      <c r="M22" s="42">
        <v>117</v>
      </c>
      <c r="N22" s="42">
        <v>125</v>
      </c>
      <c r="O22" s="42">
        <v>129</v>
      </c>
      <c r="P22" s="42">
        <v>128</v>
      </c>
      <c r="Q22" s="42">
        <v>124</v>
      </c>
      <c r="R22" s="42">
        <v>141</v>
      </c>
      <c r="S22" s="10">
        <v>1123</v>
      </c>
      <c r="T22" s="10">
        <v>1252</v>
      </c>
      <c r="U22" s="10">
        <v>1388</v>
      </c>
      <c r="V22" s="10">
        <v>1515</v>
      </c>
      <c r="W22" s="10">
        <v>1648</v>
      </c>
      <c r="X22" s="10">
        <v>1809</v>
      </c>
      <c r="Y22" s="10">
        <v>1934</v>
      </c>
      <c r="Z22" s="10">
        <v>1982</v>
      </c>
      <c r="AA22" s="10">
        <v>377</v>
      </c>
      <c r="AB22" s="10">
        <v>391</v>
      </c>
      <c r="AC22" s="10">
        <v>410</v>
      </c>
      <c r="AD22" s="10">
        <v>426</v>
      </c>
      <c r="AE22" s="10">
        <v>428</v>
      </c>
      <c r="AF22" s="10">
        <v>421</v>
      </c>
      <c r="AG22" s="10">
        <v>429</v>
      </c>
      <c r="AH22" s="10">
        <v>471</v>
      </c>
      <c r="AJ22" s="39">
        <f t="shared" si="1"/>
        <v>4.7195013357079249E-2</v>
      </c>
      <c r="AK22" s="39">
        <f t="shared" si="1"/>
        <v>5.0319488817891375E-2</v>
      </c>
      <c r="AL22" s="39">
        <f t="shared" si="1"/>
        <v>5.6195965417867436E-2</v>
      </c>
      <c r="AM22" s="39">
        <f t="shared" si="1"/>
        <v>5.2145214521452148E-2</v>
      </c>
      <c r="AN22" s="39">
        <f t="shared" si="1"/>
        <v>5.2184466019417473E-2</v>
      </c>
      <c r="AO22" s="39">
        <f t="shared" si="1"/>
        <v>5.8595909342177996E-2</v>
      </c>
      <c r="AP22" s="39">
        <f t="shared" si="1"/>
        <v>5.3774560496380561E-2</v>
      </c>
      <c r="AQ22" s="39">
        <f t="shared" si="1"/>
        <v>5.7517658930373361E-2</v>
      </c>
      <c r="AR22" s="39">
        <f t="shared" si="1"/>
        <v>0.2572944297082228</v>
      </c>
      <c r="AS22" s="39">
        <f t="shared" si="1"/>
        <v>0.24296675191815856</v>
      </c>
      <c r="AT22" s="39">
        <f t="shared" si="1"/>
        <v>0.28536585365853656</v>
      </c>
      <c r="AU22" s="39">
        <f t="shared" si="1"/>
        <v>0.29342723004694837</v>
      </c>
      <c r="AV22" s="39">
        <f t="shared" si="1"/>
        <v>0.30140186915887851</v>
      </c>
      <c r="AW22" s="39">
        <f t="shared" si="1"/>
        <v>0.30403800475059384</v>
      </c>
      <c r="AX22" s="39">
        <f t="shared" si="1"/>
        <v>0.28904428904428903</v>
      </c>
      <c r="AY22" s="39">
        <f t="shared" si="1"/>
        <v>0.29936305732484075</v>
      </c>
    </row>
    <row r="23" spans="1:51" x14ac:dyDescent="0.3">
      <c r="A23" s="3">
        <v>213</v>
      </c>
      <c r="B23" s="4" t="s">
        <v>21</v>
      </c>
      <c r="C23" s="42">
        <v>134</v>
      </c>
      <c r="D23" s="42">
        <v>141</v>
      </c>
      <c r="E23" s="42">
        <v>132</v>
      </c>
      <c r="F23" s="42">
        <v>135</v>
      </c>
      <c r="G23" s="42">
        <v>152</v>
      </c>
      <c r="H23" s="42">
        <v>153</v>
      </c>
      <c r="I23" s="42">
        <v>178</v>
      </c>
      <c r="J23" s="42">
        <v>180</v>
      </c>
      <c r="K23" s="42">
        <v>259</v>
      </c>
      <c r="L23" s="42">
        <v>261</v>
      </c>
      <c r="M23" s="42">
        <v>254</v>
      </c>
      <c r="N23" s="42">
        <v>250</v>
      </c>
      <c r="O23" s="42">
        <v>286</v>
      </c>
      <c r="P23" s="42">
        <v>283</v>
      </c>
      <c r="Q23" s="42">
        <v>317</v>
      </c>
      <c r="R23" s="42">
        <v>326</v>
      </c>
      <c r="S23" s="10">
        <v>2345</v>
      </c>
      <c r="T23" s="10">
        <v>2444</v>
      </c>
      <c r="U23" s="10">
        <v>2600</v>
      </c>
      <c r="V23" s="10">
        <v>2781</v>
      </c>
      <c r="W23" s="10">
        <v>2913</v>
      </c>
      <c r="X23" s="10">
        <v>3006</v>
      </c>
      <c r="Y23" s="10">
        <v>3098</v>
      </c>
      <c r="Z23" s="10">
        <v>3140</v>
      </c>
      <c r="AA23" s="10">
        <v>963</v>
      </c>
      <c r="AB23" s="10">
        <v>997</v>
      </c>
      <c r="AC23" s="10">
        <v>1015</v>
      </c>
      <c r="AD23" s="10">
        <v>1040</v>
      </c>
      <c r="AE23" s="10">
        <v>1044</v>
      </c>
      <c r="AF23" s="10">
        <v>1034</v>
      </c>
      <c r="AG23" s="10">
        <v>1062</v>
      </c>
      <c r="AH23" s="10">
        <v>1109</v>
      </c>
      <c r="AJ23" s="39">
        <f t="shared" si="1"/>
        <v>5.7142857142857141E-2</v>
      </c>
      <c r="AK23" s="39">
        <f t="shared" si="1"/>
        <v>5.7692307692307696E-2</v>
      </c>
      <c r="AL23" s="39">
        <f t="shared" si="1"/>
        <v>5.0769230769230768E-2</v>
      </c>
      <c r="AM23" s="39">
        <f t="shared" si="1"/>
        <v>4.8543689320388349E-2</v>
      </c>
      <c r="AN23" s="39">
        <f t="shared" si="1"/>
        <v>5.2179883281840027E-2</v>
      </c>
      <c r="AO23" s="39">
        <f t="shared" si="1"/>
        <v>5.089820359281437E-2</v>
      </c>
      <c r="AP23" s="39">
        <f t="shared" si="1"/>
        <v>5.7456423499031635E-2</v>
      </c>
      <c r="AQ23" s="39">
        <f t="shared" si="1"/>
        <v>5.7324840764331211E-2</v>
      </c>
      <c r="AR23" s="39">
        <f t="shared" si="1"/>
        <v>0.26895119418483904</v>
      </c>
      <c r="AS23" s="39">
        <f t="shared" si="1"/>
        <v>0.26178535606820463</v>
      </c>
      <c r="AT23" s="39">
        <f t="shared" si="1"/>
        <v>0.25024630541871923</v>
      </c>
      <c r="AU23" s="39">
        <f t="shared" si="1"/>
        <v>0.24038461538461539</v>
      </c>
      <c r="AV23" s="39">
        <f t="shared" si="1"/>
        <v>0.27394636015325668</v>
      </c>
      <c r="AW23" s="39">
        <f t="shared" si="1"/>
        <v>0.27369439071566731</v>
      </c>
      <c r="AX23" s="39">
        <f t="shared" si="1"/>
        <v>0.29849340866290019</v>
      </c>
      <c r="AY23" s="39">
        <f t="shared" si="1"/>
        <v>0.2939585211902615</v>
      </c>
    </row>
    <row r="24" spans="1:51" x14ac:dyDescent="0.3">
      <c r="A24" s="3">
        <v>214</v>
      </c>
      <c r="B24" s="4" t="s">
        <v>22</v>
      </c>
      <c r="C24" s="42">
        <v>95</v>
      </c>
      <c r="D24" s="42">
        <v>103</v>
      </c>
      <c r="E24" s="42">
        <v>114</v>
      </c>
      <c r="F24" s="42">
        <v>77</v>
      </c>
      <c r="G24" s="42">
        <v>84</v>
      </c>
      <c r="H24" s="42">
        <v>113</v>
      </c>
      <c r="I24" s="42">
        <v>104</v>
      </c>
      <c r="J24" s="42">
        <v>105</v>
      </c>
      <c r="K24" s="42">
        <v>161</v>
      </c>
      <c r="L24" s="42">
        <v>196</v>
      </c>
      <c r="M24" s="42">
        <v>185</v>
      </c>
      <c r="N24" s="42">
        <v>180</v>
      </c>
      <c r="O24" s="42">
        <v>177</v>
      </c>
      <c r="P24" s="42">
        <v>182</v>
      </c>
      <c r="Q24" s="42">
        <v>197</v>
      </c>
      <c r="R24" s="42">
        <v>183</v>
      </c>
      <c r="S24" s="10">
        <v>1347</v>
      </c>
      <c r="T24" s="10">
        <v>1407</v>
      </c>
      <c r="U24" s="10">
        <v>1433</v>
      </c>
      <c r="V24" s="10">
        <v>1512</v>
      </c>
      <c r="W24" s="10">
        <v>1572</v>
      </c>
      <c r="X24" s="10">
        <v>1652</v>
      </c>
      <c r="Y24" s="10">
        <v>1701</v>
      </c>
      <c r="Z24" s="10">
        <v>1734</v>
      </c>
      <c r="AA24" s="10">
        <v>559</v>
      </c>
      <c r="AB24" s="10">
        <v>613</v>
      </c>
      <c r="AC24" s="10">
        <v>638</v>
      </c>
      <c r="AD24" s="10">
        <v>646</v>
      </c>
      <c r="AE24" s="10">
        <v>682</v>
      </c>
      <c r="AF24" s="10">
        <v>684</v>
      </c>
      <c r="AG24" s="10">
        <v>710</v>
      </c>
      <c r="AH24" s="10">
        <v>736</v>
      </c>
      <c r="AJ24" s="39">
        <f t="shared" si="1"/>
        <v>7.052709725315516E-2</v>
      </c>
      <c r="AK24" s="39">
        <f t="shared" si="1"/>
        <v>7.3205401563610523E-2</v>
      </c>
      <c r="AL24" s="39">
        <f t="shared" si="1"/>
        <v>7.9553384508025127E-2</v>
      </c>
      <c r="AM24" s="39">
        <f t="shared" si="1"/>
        <v>5.0925925925925923E-2</v>
      </c>
      <c r="AN24" s="39">
        <f t="shared" si="1"/>
        <v>5.3435114503816793E-2</v>
      </c>
      <c r="AO24" s="39">
        <f t="shared" si="1"/>
        <v>6.8401937046004849E-2</v>
      </c>
      <c r="AP24" s="39">
        <f t="shared" si="1"/>
        <v>6.1140505584950031E-2</v>
      </c>
      <c r="AQ24" s="39">
        <f t="shared" si="1"/>
        <v>6.0553633217993078E-2</v>
      </c>
      <c r="AR24" s="39">
        <f t="shared" si="1"/>
        <v>0.28801431127012522</v>
      </c>
      <c r="AS24" s="39">
        <f t="shared" si="1"/>
        <v>0.31973898858075039</v>
      </c>
      <c r="AT24" s="39">
        <f t="shared" si="1"/>
        <v>0.28996865203761757</v>
      </c>
      <c r="AU24" s="39">
        <f t="shared" si="1"/>
        <v>0.27863777089783281</v>
      </c>
      <c r="AV24" s="39">
        <f t="shared" si="1"/>
        <v>0.2595307917888563</v>
      </c>
      <c r="AW24" s="39">
        <f t="shared" si="1"/>
        <v>0.26608187134502925</v>
      </c>
      <c r="AX24" s="39">
        <f t="shared" si="1"/>
        <v>0.27746478873239439</v>
      </c>
      <c r="AY24" s="39">
        <f t="shared" si="1"/>
        <v>0.24864130434782608</v>
      </c>
    </row>
    <row r="25" spans="1:51" x14ac:dyDescent="0.3">
      <c r="A25" s="3">
        <v>215</v>
      </c>
      <c r="B25" s="4" t="s">
        <v>23</v>
      </c>
      <c r="C25" s="42">
        <v>100</v>
      </c>
      <c r="D25" s="42">
        <v>105</v>
      </c>
      <c r="E25" s="42">
        <v>107</v>
      </c>
      <c r="F25" s="42">
        <v>112</v>
      </c>
      <c r="G25" s="42">
        <v>120</v>
      </c>
      <c r="H25" s="42">
        <v>105</v>
      </c>
      <c r="I25" s="42">
        <v>105</v>
      </c>
      <c r="J25" s="42">
        <v>97</v>
      </c>
      <c r="K25" s="42">
        <v>173</v>
      </c>
      <c r="L25" s="42">
        <v>202</v>
      </c>
      <c r="M25" s="42">
        <v>194</v>
      </c>
      <c r="N25" s="42">
        <v>185</v>
      </c>
      <c r="O25" s="42">
        <v>177</v>
      </c>
      <c r="P25" s="42">
        <v>185</v>
      </c>
      <c r="Q25" s="42">
        <v>197</v>
      </c>
      <c r="R25" s="42">
        <v>186</v>
      </c>
      <c r="S25" s="10">
        <v>1412</v>
      </c>
      <c r="T25" s="10">
        <v>1493</v>
      </c>
      <c r="U25" s="10">
        <v>1603</v>
      </c>
      <c r="V25" s="10">
        <v>1748</v>
      </c>
      <c r="W25" s="10">
        <v>1876</v>
      </c>
      <c r="X25" s="10">
        <v>1980</v>
      </c>
      <c r="Y25" s="10">
        <v>2039</v>
      </c>
      <c r="Z25" s="10">
        <v>2088</v>
      </c>
      <c r="AA25" s="10">
        <v>501</v>
      </c>
      <c r="AB25" s="10">
        <v>534</v>
      </c>
      <c r="AC25" s="10">
        <v>538</v>
      </c>
      <c r="AD25" s="10">
        <v>561</v>
      </c>
      <c r="AE25" s="10">
        <v>567</v>
      </c>
      <c r="AF25" s="10">
        <v>589</v>
      </c>
      <c r="AG25" s="10">
        <v>606</v>
      </c>
      <c r="AH25" s="10">
        <v>621</v>
      </c>
      <c r="AJ25" s="39">
        <f t="shared" si="1"/>
        <v>7.0821529745042494E-2</v>
      </c>
      <c r="AK25" s="39">
        <f t="shared" si="1"/>
        <v>7.0328198258539851E-2</v>
      </c>
      <c r="AL25" s="39">
        <f t="shared" si="1"/>
        <v>6.6749844042420459E-2</v>
      </c>
      <c r="AM25" s="39">
        <f t="shared" si="1"/>
        <v>6.4073226544622428E-2</v>
      </c>
      <c r="AN25" s="39">
        <f t="shared" si="1"/>
        <v>6.3965884861407252E-2</v>
      </c>
      <c r="AO25" s="39">
        <f t="shared" si="1"/>
        <v>5.3030303030303032E-2</v>
      </c>
      <c r="AP25" s="39">
        <f t="shared" si="1"/>
        <v>5.1495831289847964E-2</v>
      </c>
      <c r="AQ25" s="39">
        <f t="shared" si="1"/>
        <v>4.6455938697318011E-2</v>
      </c>
      <c r="AR25" s="39">
        <f t="shared" si="1"/>
        <v>0.34530938123752497</v>
      </c>
      <c r="AS25" s="39">
        <f t="shared" si="1"/>
        <v>0.37827715355805241</v>
      </c>
      <c r="AT25" s="39">
        <f t="shared" si="1"/>
        <v>0.36059479553903345</v>
      </c>
      <c r="AU25" s="39">
        <f t="shared" si="1"/>
        <v>0.32976827094474154</v>
      </c>
      <c r="AV25" s="39">
        <f t="shared" si="1"/>
        <v>0.31216931216931215</v>
      </c>
      <c r="AW25" s="39">
        <f t="shared" si="1"/>
        <v>0.3140916808149406</v>
      </c>
      <c r="AX25" s="39">
        <f t="shared" si="1"/>
        <v>0.32508250825082508</v>
      </c>
      <c r="AY25" s="39">
        <f t="shared" si="1"/>
        <v>0.29951690821256038</v>
      </c>
    </row>
    <row r="26" spans="1:51" x14ac:dyDescent="0.3">
      <c r="A26" s="3">
        <v>216</v>
      </c>
      <c r="B26" s="4" t="s">
        <v>24</v>
      </c>
      <c r="C26" s="42">
        <v>76</v>
      </c>
      <c r="D26" s="42">
        <v>75</v>
      </c>
      <c r="E26" s="42">
        <v>68</v>
      </c>
      <c r="F26" s="42">
        <v>76</v>
      </c>
      <c r="G26" s="42">
        <v>79</v>
      </c>
      <c r="H26" s="42">
        <v>79</v>
      </c>
      <c r="I26" s="42">
        <v>93</v>
      </c>
      <c r="J26" s="42">
        <v>105</v>
      </c>
      <c r="K26" s="42">
        <v>179</v>
      </c>
      <c r="L26" s="42">
        <v>198</v>
      </c>
      <c r="M26" s="42">
        <v>190</v>
      </c>
      <c r="N26" s="42">
        <v>189</v>
      </c>
      <c r="O26" s="42">
        <v>190</v>
      </c>
      <c r="P26" s="42">
        <v>175</v>
      </c>
      <c r="Q26" s="42">
        <v>180</v>
      </c>
      <c r="R26" s="42">
        <v>185</v>
      </c>
      <c r="S26" s="10">
        <v>1294</v>
      </c>
      <c r="T26" s="10">
        <v>1357</v>
      </c>
      <c r="U26" s="10">
        <v>1412</v>
      </c>
      <c r="V26" s="10">
        <v>1541</v>
      </c>
      <c r="W26" s="10">
        <v>1649</v>
      </c>
      <c r="X26" s="10">
        <v>1760</v>
      </c>
      <c r="Y26" s="10">
        <v>1854</v>
      </c>
      <c r="Z26" s="10">
        <v>1929</v>
      </c>
      <c r="AA26" s="10">
        <v>552</v>
      </c>
      <c r="AB26" s="10">
        <v>593</v>
      </c>
      <c r="AC26" s="10">
        <v>593</v>
      </c>
      <c r="AD26" s="10">
        <v>606</v>
      </c>
      <c r="AE26" s="10">
        <v>610</v>
      </c>
      <c r="AF26" s="10">
        <v>618</v>
      </c>
      <c r="AG26" s="10">
        <v>614</v>
      </c>
      <c r="AH26" s="10">
        <v>641</v>
      </c>
      <c r="AJ26" s="39">
        <f t="shared" si="1"/>
        <v>5.8732612055641419E-2</v>
      </c>
      <c r="AK26" s="39">
        <f t="shared" si="1"/>
        <v>5.5268975681650699E-2</v>
      </c>
      <c r="AL26" s="39">
        <f t="shared" si="1"/>
        <v>4.8158640226628892E-2</v>
      </c>
      <c r="AM26" s="39">
        <f t="shared" si="1"/>
        <v>4.9318624269954578E-2</v>
      </c>
      <c r="AN26" s="39">
        <f t="shared" si="1"/>
        <v>4.790782292298363E-2</v>
      </c>
      <c r="AO26" s="39">
        <f t="shared" si="1"/>
        <v>4.4886363636363634E-2</v>
      </c>
      <c r="AP26" s="39">
        <f t="shared" si="1"/>
        <v>5.0161812297734629E-2</v>
      </c>
      <c r="AQ26" s="39">
        <f t="shared" si="1"/>
        <v>5.4432348367029551E-2</v>
      </c>
      <c r="AR26" s="39">
        <f t="shared" si="1"/>
        <v>0.32427536231884058</v>
      </c>
      <c r="AS26" s="39">
        <f t="shared" si="1"/>
        <v>0.33389544688026984</v>
      </c>
      <c r="AT26" s="39">
        <f t="shared" si="1"/>
        <v>0.32040472175379425</v>
      </c>
      <c r="AU26" s="39">
        <f t="shared" si="1"/>
        <v>0.31188118811881188</v>
      </c>
      <c r="AV26" s="39">
        <f t="shared" si="1"/>
        <v>0.31147540983606559</v>
      </c>
      <c r="AW26" s="39">
        <f t="shared" si="1"/>
        <v>0.28317152103559873</v>
      </c>
      <c r="AX26" s="39">
        <f t="shared" si="1"/>
        <v>0.29315960912052119</v>
      </c>
      <c r="AY26" s="39">
        <f t="shared" si="1"/>
        <v>0.28861154446177845</v>
      </c>
    </row>
    <row r="27" spans="1:51" x14ac:dyDescent="0.3">
      <c r="A27" s="3">
        <v>217</v>
      </c>
      <c r="B27" s="4" t="s">
        <v>25</v>
      </c>
      <c r="C27" s="42">
        <v>147</v>
      </c>
      <c r="D27" s="42">
        <v>148</v>
      </c>
      <c r="E27" s="42">
        <v>131</v>
      </c>
      <c r="F27" s="42">
        <v>140</v>
      </c>
      <c r="G27" s="42">
        <v>136</v>
      </c>
      <c r="H27" s="42">
        <v>154</v>
      </c>
      <c r="I27" s="42">
        <v>170</v>
      </c>
      <c r="J27" s="42">
        <v>172</v>
      </c>
      <c r="K27" s="42">
        <v>277</v>
      </c>
      <c r="L27" s="42">
        <v>279</v>
      </c>
      <c r="M27" s="42">
        <v>268</v>
      </c>
      <c r="N27" s="42">
        <v>267</v>
      </c>
      <c r="O27" s="42">
        <v>284</v>
      </c>
      <c r="P27" s="42">
        <v>314</v>
      </c>
      <c r="Q27" s="42">
        <v>334</v>
      </c>
      <c r="R27" s="42">
        <v>331</v>
      </c>
      <c r="S27" s="10">
        <v>2188</v>
      </c>
      <c r="T27" s="10">
        <v>2341</v>
      </c>
      <c r="U27" s="10">
        <v>2477</v>
      </c>
      <c r="V27" s="10">
        <v>2622</v>
      </c>
      <c r="W27" s="10">
        <v>2782</v>
      </c>
      <c r="X27" s="10">
        <v>2887</v>
      </c>
      <c r="Y27" s="10">
        <v>3002</v>
      </c>
      <c r="Z27" s="10">
        <v>3057</v>
      </c>
      <c r="AA27" s="10">
        <v>977</v>
      </c>
      <c r="AB27" s="10">
        <v>1012</v>
      </c>
      <c r="AC27" s="10">
        <v>1047</v>
      </c>
      <c r="AD27" s="10">
        <v>1073</v>
      </c>
      <c r="AE27" s="10">
        <v>1090</v>
      </c>
      <c r="AF27" s="10">
        <v>1101</v>
      </c>
      <c r="AG27" s="10">
        <v>1136</v>
      </c>
      <c r="AH27" s="10">
        <v>1192</v>
      </c>
      <c r="AJ27" s="39">
        <f t="shared" si="1"/>
        <v>6.7184643510054848E-2</v>
      </c>
      <c r="AK27" s="39">
        <f t="shared" si="1"/>
        <v>6.322084579239641E-2</v>
      </c>
      <c r="AL27" s="39">
        <f t="shared" si="1"/>
        <v>5.2886556318126769E-2</v>
      </c>
      <c r="AM27" s="39">
        <f t="shared" si="1"/>
        <v>5.3394355453852023E-2</v>
      </c>
      <c r="AN27" s="39">
        <f t="shared" si="1"/>
        <v>4.8885693745506831E-2</v>
      </c>
      <c r="AO27" s="39">
        <f t="shared" si="1"/>
        <v>5.3342570142015933E-2</v>
      </c>
      <c r="AP27" s="39">
        <f t="shared" si="1"/>
        <v>5.6628914057295136E-2</v>
      </c>
      <c r="AQ27" s="39">
        <f t="shared" si="1"/>
        <v>5.6264311416421325E-2</v>
      </c>
      <c r="AR27" s="39">
        <f t="shared" si="1"/>
        <v>0.2835209825997953</v>
      </c>
      <c r="AS27" s="39">
        <f t="shared" si="1"/>
        <v>0.2756916996047431</v>
      </c>
      <c r="AT27" s="39">
        <f t="shared" si="1"/>
        <v>0.25596943648519582</v>
      </c>
      <c r="AU27" s="39">
        <f t="shared" si="1"/>
        <v>0.24883504193849021</v>
      </c>
      <c r="AV27" s="39">
        <f t="shared" si="1"/>
        <v>0.26055045871559634</v>
      </c>
      <c r="AW27" s="39">
        <f t="shared" si="1"/>
        <v>0.28519527702089009</v>
      </c>
      <c r="AX27" s="39">
        <f t="shared" si="1"/>
        <v>0.29401408450704225</v>
      </c>
      <c r="AY27" s="39">
        <f t="shared" si="1"/>
        <v>0.27768456375838924</v>
      </c>
    </row>
    <row r="28" spans="1:51" x14ac:dyDescent="0.3">
      <c r="A28" s="3">
        <v>219</v>
      </c>
      <c r="B28" s="4" t="s">
        <v>26</v>
      </c>
      <c r="C28" s="42">
        <v>486</v>
      </c>
      <c r="D28" s="42">
        <v>503</v>
      </c>
      <c r="E28" s="42">
        <v>504</v>
      </c>
      <c r="F28" s="42">
        <v>519</v>
      </c>
      <c r="G28" s="42">
        <v>523</v>
      </c>
      <c r="H28" s="42">
        <v>658</v>
      </c>
      <c r="I28" s="42">
        <v>673</v>
      </c>
      <c r="J28" s="42">
        <v>735</v>
      </c>
      <c r="K28" s="42">
        <v>1645</v>
      </c>
      <c r="L28" s="42">
        <v>1674</v>
      </c>
      <c r="M28" s="42">
        <v>1657</v>
      </c>
      <c r="N28" s="42">
        <v>1687</v>
      </c>
      <c r="O28" s="42">
        <v>1640</v>
      </c>
      <c r="P28" s="42">
        <v>1809</v>
      </c>
      <c r="Q28" s="42">
        <v>1828</v>
      </c>
      <c r="R28" s="42">
        <v>1657</v>
      </c>
      <c r="S28" s="10">
        <v>8991</v>
      </c>
      <c r="T28" s="10">
        <v>9393</v>
      </c>
      <c r="U28" s="10">
        <v>9719</v>
      </c>
      <c r="V28" s="10">
        <v>10327</v>
      </c>
      <c r="W28" s="10">
        <v>10849</v>
      </c>
      <c r="X28" s="10">
        <v>11318</v>
      </c>
      <c r="Y28" s="10">
        <v>11732</v>
      </c>
      <c r="Z28" s="10">
        <v>12088</v>
      </c>
      <c r="AA28" s="10">
        <v>5754</v>
      </c>
      <c r="AB28" s="10">
        <v>5814</v>
      </c>
      <c r="AC28" s="10">
        <v>5774</v>
      </c>
      <c r="AD28" s="10">
        <v>5780</v>
      </c>
      <c r="AE28" s="10">
        <v>5775</v>
      </c>
      <c r="AF28" s="10">
        <v>5783</v>
      </c>
      <c r="AG28" s="10">
        <v>5808</v>
      </c>
      <c r="AH28" s="10">
        <v>5833</v>
      </c>
      <c r="AJ28" s="39">
        <f t="shared" si="1"/>
        <v>5.4054054054054057E-2</v>
      </c>
      <c r="AK28" s="39">
        <f t="shared" si="1"/>
        <v>5.3550516341956775E-2</v>
      </c>
      <c r="AL28" s="39">
        <f t="shared" si="1"/>
        <v>5.1857186953390269E-2</v>
      </c>
      <c r="AM28" s="39">
        <f t="shared" si="1"/>
        <v>5.0256608889319258E-2</v>
      </c>
      <c r="AN28" s="39">
        <f t="shared" si="1"/>
        <v>4.8207208037607155E-2</v>
      </c>
      <c r="AO28" s="39">
        <f t="shared" si="1"/>
        <v>5.8137480120162573E-2</v>
      </c>
      <c r="AP28" s="39">
        <f t="shared" si="1"/>
        <v>5.7364473235594952E-2</v>
      </c>
      <c r="AQ28" s="39">
        <f t="shared" si="1"/>
        <v>6.0804103242885509E-2</v>
      </c>
      <c r="AR28" s="39">
        <f t="shared" si="1"/>
        <v>0.28588807785888076</v>
      </c>
      <c r="AS28" s="39">
        <f t="shared" si="1"/>
        <v>0.28792569659442724</v>
      </c>
      <c r="AT28" s="39">
        <f t="shared" si="1"/>
        <v>0.2869760997575338</v>
      </c>
      <c r="AU28" s="39">
        <f t="shared" si="1"/>
        <v>0.29186851211072662</v>
      </c>
      <c r="AV28" s="39">
        <f t="shared" si="1"/>
        <v>0.283982683982684</v>
      </c>
      <c r="AW28" s="39">
        <f t="shared" si="1"/>
        <v>0.31281341864084383</v>
      </c>
      <c r="AX28" s="39">
        <f t="shared" si="1"/>
        <v>0.31473829201101927</v>
      </c>
      <c r="AY28" s="39">
        <f t="shared" si="1"/>
        <v>0.28407337562146406</v>
      </c>
    </row>
    <row r="29" spans="1:51" x14ac:dyDescent="0.3">
      <c r="A29" s="3">
        <v>220</v>
      </c>
      <c r="B29" s="4" t="s">
        <v>27</v>
      </c>
      <c r="C29" s="42">
        <v>193</v>
      </c>
      <c r="D29" s="42">
        <v>199</v>
      </c>
      <c r="E29" s="42">
        <v>189</v>
      </c>
      <c r="F29" s="42">
        <v>204</v>
      </c>
      <c r="G29" s="42">
        <v>213</v>
      </c>
      <c r="H29" s="42">
        <v>232</v>
      </c>
      <c r="I29" s="42">
        <v>242</v>
      </c>
      <c r="J29" s="42">
        <v>243</v>
      </c>
      <c r="K29" s="42">
        <v>502</v>
      </c>
      <c r="L29" s="42">
        <v>535</v>
      </c>
      <c r="M29" s="42">
        <v>559</v>
      </c>
      <c r="N29" s="42">
        <v>544</v>
      </c>
      <c r="O29" s="42">
        <v>558</v>
      </c>
      <c r="P29" s="42">
        <v>574</v>
      </c>
      <c r="Q29" s="42">
        <v>608</v>
      </c>
      <c r="R29" s="42">
        <v>620</v>
      </c>
      <c r="S29" s="10">
        <v>4558</v>
      </c>
      <c r="T29" s="10">
        <v>4772</v>
      </c>
      <c r="U29" s="10">
        <v>4988</v>
      </c>
      <c r="V29" s="10">
        <v>5283</v>
      </c>
      <c r="W29" s="10">
        <v>5505</v>
      </c>
      <c r="X29" s="10">
        <v>5714</v>
      </c>
      <c r="Y29" s="10">
        <v>5910</v>
      </c>
      <c r="Z29" s="10">
        <v>6006</v>
      </c>
      <c r="AA29" s="10">
        <v>2139</v>
      </c>
      <c r="AB29" s="10">
        <v>2228</v>
      </c>
      <c r="AC29" s="10">
        <v>2283</v>
      </c>
      <c r="AD29" s="10">
        <v>2335</v>
      </c>
      <c r="AE29" s="10">
        <v>2373</v>
      </c>
      <c r="AF29" s="10">
        <v>2401</v>
      </c>
      <c r="AG29" s="10">
        <v>2467</v>
      </c>
      <c r="AH29" s="10">
        <v>2535</v>
      </c>
      <c r="AJ29" s="39">
        <f t="shared" si="1"/>
        <v>4.2343132953049582E-2</v>
      </c>
      <c r="AK29" s="39">
        <f t="shared" si="1"/>
        <v>4.1701592623637887E-2</v>
      </c>
      <c r="AL29" s="39">
        <f t="shared" si="1"/>
        <v>3.7890938251804333E-2</v>
      </c>
      <c r="AM29" s="39">
        <f t="shared" si="1"/>
        <v>3.8614423622941513E-2</v>
      </c>
      <c r="AN29" s="39">
        <f t="shared" si="1"/>
        <v>3.8692098092643054E-2</v>
      </c>
      <c r="AO29" s="39">
        <f t="shared" si="1"/>
        <v>4.0602030101505072E-2</v>
      </c>
      <c r="AP29" s="39">
        <f t="shared" si="1"/>
        <v>4.0947546531302878E-2</v>
      </c>
      <c r="AQ29" s="39">
        <f t="shared" si="1"/>
        <v>4.0459540459540456E-2</v>
      </c>
      <c r="AR29" s="39">
        <f t="shared" si="1"/>
        <v>0.23468910705937354</v>
      </c>
      <c r="AS29" s="39">
        <f t="shared" si="1"/>
        <v>0.24012567324955117</v>
      </c>
      <c r="AT29" s="39">
        <f t="shared" si="1"/>
        <v>0.2448532632501095</v>
      </c>
      <c r="AU29" s="39">
        <f t="shared" si="1"/>
        <v>0.23297644539614562</v>
      </c>
      <c r="AV29" s="39">
        <f t="shared" si="1"/>
        <v>0.23514538558786346</v>
      </c>
      <c r="AW29" s="39">
        <f t="shared" si="1"/>
        <v>0.239067055393586</v>
      </c>
      <c r="AX29" s="39">
        <f t="shared" si="1"/>
        <v>0.2464531820024321</v>
      </c>
      <c r="AY29" s="39">
        <f t="shared" si="1"/>
        <v>0.24457593688362919</v>
      </c>
    </row>
    <row r="30" spans="1:51" x14ac:dyDescent="0.3">
      <c r="A30" s="3">
        <v>221</v>
      </c>
      <c r="B30" s="4" t="s">
        <v>28</v>
      </c>
      <c r="C30" s="42">
        <v>98</v>
      </c>
      <c r="D30" s="42">
        <v>99</v>
      </c>
      <c r="E30" s="42">
        <v>98</v>
      </c>
      <c r="F30" s="42">
        <v>98</v>
      </c>
      <c r="G30" s="42">
        <v>108</v>
      </c>
      <c r="H30" s="42">
        <v>111</v>
      </c>
      <c r="I30" s="42">
        <v>113</v>
      </c>
      <c r="J30" s="42">
        <v>113</v>
      </c>
      <c r="K30" s="42">
        <v>197</v>
      </c>
      <c r="L30" s="42">
        <v>217</v>
      </c>
      <c r="M30" s="42">
        <v>226</v>
      </c>
      <c r="N30" s="42">
        <v>235</v>
      </c>
      <c r="O30" s="42">
        <v>232</v>
      </c>
      <c r="P30" s="42">
        <v>243</v>
      </c>
      <c r="Q30" s="42">
        <v>233</v>
      </c>
      <c r="R30" s="42">
        <v>230</v>
      </c>
      <c r="S30" s="10">
        <v>1376</v>
      </c>
      <c r="T30" s="10">
        <v>1430</v>
      </c>
      <c r="U30" s="10">
        <v>1516</v>
      </c>
      <c r="V30" s="10">
        <v>1625</v>
      </c>
      <c r="W30" s="10">
        <v>1747</v>
      </c>
      <c r="X30" s="10">
        <v>1834</v>
      </c>
      <c r="Y30" s="10">
        <v>1905</v>
      </c>
      <c r="Z30" s="10">
        <v>1977</v>
      </c>
      <c r="AA30" s="10">
        <v>664</v>
      </c>
      <c r="AB30" s="10">
        <v>691</v>
      </c>
      <c r="AC30" s="10">
        <v>715</v>
      </c>
      <c r="AD30" s="10">
        <v>725</v>
      </c>
      <c r="AE30" s="10">
        <v>719</v>
      </c>
      <c r="AF30" s="10">
        <v>717</v>
      </c>
      <c r="AG30" s="10">
        <v>708</v>
      </c>
      <c r="AH30" s="10">
        <v>706</v>
      </c>
      <c r="AJ30" s="39">
        <f t="shared" si="1"/>
        <v>7.1220930232558141E-2</v>
      </c>
      <c r="AK30" s="39">
        <f t="shared" si="1"/>
        <v>6.9230769230769235E-2</v>
      </c>
      <c r="AL30" s="39">
        <f t="shared" si="1"/>
        <v>6.464379947229551E-2</v>
      </c>
      <c r="AM30" s="39">
        <f t="shared" si="1"/>
        <v>6.0307692307692305E-2</v>
      </c>
      <c r="AN30" s="39">
        <f t="shared" si="1"/>
        <v>6.1820263308528904E-2</v>
      </c>
      <c r="AO30" s="39">
        <f t="shared" si="1"/>
        <v>6.0523446019629223E-2</v>
      </c>
      <c r="AP30" s="39">
        <f t="shared" si="1"/>
        <v>5.931758530183727E-2</v>
      </c>
      <c r="AQ30" s="39">
        <f t="shared" si="1"/>
        <v>5.7157309054122404E-2</v>
      </c>
      <c r="AR30" s="39">
        <f t="shared" si="1"/>
        <v>0.29668674698795183</v>
      </c>
      <c r="AS30" s="39">
        <f t="shared" si="1"/>
        <v>0.31403762662807527</v>
      </c>
      <c r="AT30" s="39">
        <f t="shared" si="1"/>
        <v>0.31608391608391606</v>
      </c>
      <c r="AU30" s="39">
        <f t="shared" si="1"/>
        <v>0.32413793103448274</v>
      </c>
      <c r="AV30" s="39">
        <f t="shared" si="1"/>
        <v>0.3226703755215577</v>
      </c>
      <c r="AW30" s="39">
        <f t="shared" si="1"/>
        <v>0.33891213389121339</v>
      </c>
      <c r="AX30" s="39">
        <f t="shared" si="1"/>
        <v>0.32909604519774011</v>
      </c>
      <c r="AY30" s="39">
        <f t="shared" si="1"/>
        <v>0.32577903682719545</v>
      </c>
    </row>
    <row r="31" spans="1:51" x14ac:dyDescent="0.3">
      <c r="A31" s="3">
        <v>226</v>
      </c>
      <c r="B31" s="4" t="s">
        <v>29</v>
      </c>
      <c r="C31" s="42">
        <v>99</v>
      </c>
      <c r="D31" s="42">
        <v>88</v>
      </c>
      <c r="E31" s="42">
        <v>86</v>
      </c>
      <c r="F31" s="42">
        <v>85</v>
      </c>
      <c r="G31" s="42">
        <v>93</v>
      </c>
      <c r="H31" s="42">
        <v>76</v>
      </c>
      <c r="I31" s="42">
        <v>98</v>
      </c>
      <c r="J31" s="42">
        <v>104</v>
      </c>
      <c r="K31" s="42">
        <v>140</v>
      </c>
      <c r="L31" s="42">
        <v>145</v>
      </c>
      <c r="M31" s="42">
        <v>160</v>
      </c>
      <c r="N31" s="42">
        <v>171</v>
      </c>
      <c r="O31" s="42">
        <v>169</v>
      </c>
      <c r="P31" s="42">
        <v>174</v>
      </c>
      <c r="Q31" s="42">
        <v>176</v>
      </c>
      <c r="R31" s="42">
        <v>178</v>
      </c>
      <c r="S31" s="10">
        <v>1153</v>
      </c>
      <c r="T31" s="10">
        <v>1200</v>
      </c>
      <c r="U31" s="10">
        <v>1248</v>
      </c>
      <c r="V31" s="10">
        <v>1303</v>
      </c>
      <c r="W31" s="10">
        <v>1370</v>
      </c>
      <c r="X31" s="10">
        <v>1422</v>
      </c>
      <c r="Y31" s="10">
        <v>1478</v>
      </c>
      <c r="Z31" s="10">
        <v>1541</v>
      </c>
      <c r="AA31" s="10">
        <v>500</v>
      </c>
      <c r="AB31" s="10">
        <v>521</v>
      </c>
      <c r="AC31" s="10">
        <v>517</v>
      </c>
      <c r="AD31" s="10">
        <v>539</v>
      </c>
      <c r="AE31" s="10">
        <v>539</v>
      </c>
      <c r="AF31" s="10">
        <v>558</v>
      </c>
      <c r="AG31" s="10">
        <v>556</v>
      </c>
      <c r="AH31" s="10">
        <v>585</v>
      </c>
      <c r="AJ31" s="39">
        <f t="shared" si="1"/>
        <v>8.5862966175195149E-2</v>
      </c>
      <c r="AK31" s="39">
        <f t="shared" si="1"/>
        <v>7.3333333333333334E-2</v>
      </c>
      <c r="AL31" s="39">
        <f t="shared" si="1"/>
        <v>6.8910256410256415E-2</v>
      </c>
      <c r="AM31" s="39">
        <f t="shared" si="1"/>
        <v>6.5234075211051415E-2</v>
      </c>
      <c r="AN31" s="39">
        <f t="shared" si="1"/>
        <v>6.7883211678832114E-2</v>
      </c>
      <c r="AO31" s="39">
        <f t="shared" si="1"/>
        <v>5.3445850914205346E-2</v>
      </c>
      <c r="AP31" s="39">
        <f t="shared" si="1"/>
        <v>6.6305818673883632E-2</v>
      </c>
      <c r="AQ31" s="39">
        <f t="shared" si="1"/>
        <v>6.7488643737832574E-2</v>
      </c>
      <c r="AR31" s="39">
        <f t="shared" si="1"/>
        <v>0.28000000000000003</v>
      </c>
      <c r="AS31" s="39">
        <f t="shared" si="1"/>
        <v>0.27831094049904032</v>
      </c>
      <c r="AT31" s="39">
        <f t="shared" si="1"/>
        <v>0.30947775628626695</v>
      </c>
      <c r="AU31" s="39">
        <f t="shared" si="1"/>
        <v>0.31725417439703152</v>
      </c>
      <c r="AV31" s="39">
        <f t="shared" si="1"/>
        <v>0.313543599257885</v>
      </c>
      <c r="AW31" s="39">
        <f t="shared" si="1"/>
        <v>0.31182795698924731</v>
      </c>
      <c r="AX31" s="39">
        <f t="shared" si="1"/>
        <v>0.31654676258992803</v>
      </c>
      <c r="AY31" s="39">
        <f t="shared" si="1"/>
        <v>0.30427350427350425</v>
      </c>
    </row>
    <row r="32" spans="1:51" x14ac:dyDescent="0.3">
      <c r="A32" s="3">
        <v>227</v>
      </c>
      <c r="B32" s="4" t="s">
        <v>30</v>
      </c>
      <c r="C32" s="42">
        <v>53</v>
      </c>
      <c r="D32" s="42">
        <v>60</v>
      </c>
      <c r="E32" s="42">
        <v>57</v>
      </c>
      <c r="F32" s="42">
        <v>60</v>
      </c>
      <c r="G32" s="42">
        <v>59</v>
      </c>
      <c r="H32" s="42">
        <v>57</v>
      </c>
      <c r="I32" s="42">
        <v>49</v>
      </c>
      <c r="J32" s="42">
        <v>53</v>
      </c>
      <c r="K32" s="42">
        <v>124</v>
      </c>
      <c r="L32" s="42">
        <v>108</v>
      </c>
      <c r="M32" s="42">
        <v>114</v>
      </c>
      <c r="N32" s="42">
        <v>126</v>
      </c>
      <c r="O32" s="42">
        <v>131</v>
      </c>
      <c r="P32" s="42">
        <v>141</v>
      </c>
      <c r="Q32" s="42">
        <v>136</v>
      </c>
      <c r="R32" s="42">
        <v>122</v>
      </c>
      <c r="S32" s="10">
        <v>889</v>
      </c>
      <c r="T32" s="10">
        <v>942</v>
      </c>
      <c r="U32" s="10">
        <v>986</v>
      </c>
      <c r="V32" s="10">
        <v>1042</v>
      </c>
      <c r="W32" s="10">
        <v>1089</v>
      </c>
      <c r="X32" s="10">
        <v>1125</v>
      </c>
      <c r="Y32" s="10">
        <v>1168</v>
      </c>
      <c r="Z32" s="10">
        <v>1179</v>
      </c>
      <c r="AA32" s="10">
        <v>323</v>
      </c>
      <c r="AB32" s="10">
        <v>326</v>
      </c>
      <c r="AC32" s="10">
        <v>339</v>
      </c>
      <c r="AD32" s="10">
        <v>350</v>
      </c>
      <c r="AE32" s="10">
        <v>360</v>
      </c>
      <c r="AF32" s="10">
        <v>381</v>
      </c>
      <c r="AG32" s="10">
        <v>398</v>
      </c>
      <c r="AH32" s="10">
        <v>414</v>
      </c>
      <c r="AJ32" s="39">
        <f t="shared" si="1"/>
        <v>5.9617547806524188E-2</v>
      </c>
      <c r="AK32" s="39">
        <f t="shared" si="1"/>
        <v>6.3694267515923567E-2</v>
      </c>
      <c r="AL32" s="39">
        <f t="shared" si="1"/>
        <v>5.7809330628803245E-2</v>
      </c>
      <c r="AM32" s="39">
        <f t="shared" si="1"/>
        <v>5.7581573896353169E-2</v>
      </c>
      <c r="AN32" s="39">
        <f t="shared" si="1"/>
        <v>5.4178145087235993E-2</v>
      </c>
      <c r="AO32" s="39">
        <f t="shared" si="1"/>
        <v>5.0666666666666665E-2</v>
      </c>
      <c r="AP32" s="39">
        <f t="shared" si="1"/>
        <v>4.1952054794520549E-2</v>
      </c>
      <c r="AQ32" s="39">
        <f t="shared" si="1"/>
        <v>4.4953350296861747E-2</v>
      </c>
      <c r="AR32" s="39">
        <f t="shared" si="1"/>
        <v>0.38390092879256965</v>
      </c>
      <c r="AS32" s="39">
        <f t="shared" si="1"/>
        <v>0.33128834355828218</v>
      </c>
      <c r="AT32" s="39">
        <f t="shared" si="1"/>
        <v>0.33628318584070799</v>
      </c>
      <c r="AU32" s="39">
        <f t="shared" si="1"/>
        <v>0.36</v>
      </c>
      <c r="AV32" s="39">
        <f t="shared" si="1"/>
        <v>0.36388888888888887</v>
      </c>
      <c r="AW32" s="39">
        <f t="shared" si="1"/>
        <v>0.37007874015748032</v>
      </c>
      <c r="AX32" s="39">
        <f t="shared" si="1"/>
        <v>0.34170854271356782</v>
      </c>
      <c r="AY32" s="39">
        <f t="shared" si="1"/>
        <v>0.29468599033816423</v>
      </c>
    </row>
    <row r="33" spans="1:51" x14ac:dyDescent="0.3">
      <c r="A33" s="3">
        <v>228</v>
      </c>
      <c r="B33" s="4" t="s">
        <v>31</v>
      </c>
      <c r="C33" s="42">
        <v>75</v>
      </c>
      <c r="D33" s="42">
        <v>82</v>
      </c>
      <c r="E33" s="42">
        <v>79</v>
      </c>
      <c r="F33" s="42">
        <v>74</v>
      </c>
      <c r="G33" s="42">
        <v>93</v>
      </c>
      <c r="H33" s="42">
        <v>93</v>
      </c>
      <c r="I33" s="42">
        <v>91</v>
      </c>
      <c r="J33" s="42">
        <v>93</v>
      </c>
      <c r="K33" s="42">
        <v>115</v>
      </c>
      <c r="L33" s="42">
        <v>114</v>
      </c>
      <c r="M33" s="42">
        <v>124</v>
      </c>
      <c r="N33" s="42">
        <v>122</v>
      </c>
      <c r="O33" s="42">
        <v>120</v>
      </c>
      <c r="P33" s="42">
        <v>113</v>
      </c>
      <c r="Q33" s="42">
        <v>131</v>
      </c>
      <c r="R33" s="42">
        <v>142</v>
      </c>
      <c r="S33" s="10">
        <v>1204</v>
      </c>
      <c r="T33" s="10">
        <v>1290</v>
      </c>
      <c r="U33" s="10">
        <v>1353</v>
      </c>
      <c r="V33" s="10">
        <v>1447</v>
      </c>
      <c r="W33" s="10">
        <v>1517</v>
      </c>
      <c r="X33" s="10">
        <v>1586</v>
      </c>
      <c r="Y33" s="10">
        <v>1624</v>
      </c>
      <c r="Z33" s="10">
        <v>1648</v>
      </c>
      <c r="AA33" s="10">
        <v>412</v>
      </c>
      <c r="AB33" s="10">
        <v>411</v>
      </c>
      <c r="AC33" s="10">
        <v>418</v>
      </c>
      <c r="AD33" s="10">
        <v>409</v>
      </c>
      <c r="AE33" s="10">
        <v>413</v>
      </c>
      <c r="AF33" s="10">
        <v>433</v>
      </c>
      <c r="AG33" s="10">
        <v>472</v>
      </c>
      <c r="AH33" s="10">
        <v>501</v>
      </c>
      <c r="AJ33" s="39">
        <f t="shared" si="1"/>
        <v>6.229235880398671E-2</v>
      </c>
      <c r="AK33" s="39">
        <f t="shared" si="1"/>
        <v>6.3565891472868216E-2</v>
      </c>
      <c r="AL33" s="39">
        <f t="shared" si="1"/>
        <v>5.8388765705838876E-2</v>
      </c>
      <c r="AM33" s="39">
        <f t="shared" si="1"/>
        <v>5.1140290255701451E-2</v>
      </c>
      <c r="AN33" s="39">
        <f t="shared" si="1"/>
        <v>6.1305207646671064E-2</v>
      </c>
      <c r="AO33" s="39">
        <f t="shared" si="1"/>
        <v>5.8638083228247165E-2</v>
      </c>
      <c r="AP33" s="39">
        <f t="shared" si="1"/>
        <v>5.6034482758620691E-2</v>
      </c>
      <c r="AQ33" s="39">
        <f t="shared" si="1"/>
        <v>5.6432038834951459E-2</v>
      </c>
      <c r="AR33" s="39">
        <f t="shared" si="1"/>
        <v>0.279126213592233</v>
      </c>
      <c r="AS33" s="39">
        <f t="shared" si="1"/>
        <v>0.27737226277372262</v>
      </c>
      <c r="AT33" s="39">
        <f t="shared" si="1"/>
        <v>0.29665071770334928</v>
      </c>
      <c r="AU33" s="39">
        <f t="shared" si="1"/>
        <v>0.2982885085574572</v>
      </c>
      <c r="AV33" s="39">
        <f t="shared" si="1"/>
        <v>0.29055690072639223</v>
      </c>
      <c r="AW33" s="39">
        <f t="shared" si="1"/>
        <v>0.26096997690531176</v>
      </c>
      <c r="AX33" s="39">
        <f t="shared" si="1"/>
        <v>0.27754237288135591</v>
      </c>
      <c r="AY33" s="39">
        <f t="shared" si="1"/>
        <v>0.28343313373253493</v>
      </c>
    </row>
    <row r="34" spans="1:51" x14ac:dyDescent="0.3">
      <c r="A34" s="3">
        <v>229</v>
      </c>
      <c r="B34" s="4" t="s">
        <v>32</v>
      </c>
      <c r="C34" s="42">
        <v>40</v>
      </c>
      <c r="D34" s="42">
        <v>51</v>
      </c>
      <c r="E34" s="42">
        <v>41</v>
      </c>
      <c r="F34" s="42">
        <v>48</v>
      </c>
      <c r="G34" s="42">
        <v>57</v>
      </c>
      <c r="H34" s="42">
        <v>66</v>
      </c>
      <c r="I34" s="42">
        <v>63</v>
      </c>
      <c r="J34" s="42">
        <v>68</v>
      </c>
      <c r="K34" s="42">
        <v>74</v>
      </c>
      <c r="L34" s="42">
        <v>84</v>
      </c>
      <c r="M34" s="42">
        <v>85</v>
      </c>
      <c r="N34" s="42">
        <v>86</v>
      </c>
      <c r="O34" s="42">
        <v>82</v>
      </c>
      <c r="P34" s="42">
        <v>74</v>
      </c>
      <c r="Q34" s="42">
        <v>86</v>
      </c>
      <c r="R34" s="42">
        <v>87</v>
      </c>
      <c r="S34" s="10">
        <v>686</v>
      </c>
      <c r="T34" s="10">
        <v>736</v>
      </c>
      <c r="U34" s="10">
        <v>792</v>
      </c>
      <c r="V34" s="10">
        <v>879</v>
      </c>
      <c r="W34" s="10">
        <v>931</v>
      </c>
      <c r="X34" s="10">
        <v>1008</v>
      </c>
      <c r="Y34" s="10">
        <v>1075</v>
      </c>
      <c r="Z34" s="10">
        <v>1119</v>
      </c>
      <c r="AA34" s="10">
        <v>234</v>
      </c>
      <c r="AB34" s="10">
        <v>240</v>
      </c>
      <c r="AC34" s="10">
        <v>248</v>
      </c>
      <c r="AD34" s="10">
        <v>262</v>
      </c>
      <c r="AE34" s="10">
        <v>253</v>
      </c>
      <c r="AF34" s="10">
        <v>264</v>
      </c>
      <c r="AG34" s="10">
        <v>279</v>
      </c>
      <c r="AH34" s="10">
        <v>288</v>
      </c>
      <c r="AJ34" s="39">
        <f t="shared" si="1"/>
        <v>5.8309037900874633E-2</v>
      </c>
      <c r="AK34" s="39">
        <f t="shared" si="1"/>
        <v>6.9293478260869568E-2</v>
      </c>
      <c r="AL34" s="39">
        <f t="shared" si="1"/>
        <v>5.1767676767676768E-2</v>
      </c>
      <c r="AM34" s="39">
        <f t="shared" si="1"/>
        <v>5.4607508532423209E-2</v>
      </c>
      <c r="AN34" s="39">
        <f t="shared" si="1"/>
        <v>6.1224489795918366E-2</v>
      </c>
      <c r="AO34" s="39">
        <f t="shared" si="1"/>
        <v>6.5476190476190479E-2</v>
      </c>
      <c r="AP34" s="39">
        <f t="shared" si="1"/>
        <v>5.8604651162790698E-2</v>
      </c>
      <c r="AQ34" s="39">
        <f t="shared" si="1"/>
        <v>6.076854334226988E-2</v>
      </c>
      <c r="AR34" s="39">
        <f t="shared" si="1"/>
        <v>0.31623931623931623</v>
      </c>
      <c r="AS34" s="39">
        <f t="shared" si="1"/>
        <v>0.35</v>
      </c>
      <c r="AT34" s="39">
        <f t="shared" si="1"/>
        <v>0.34274193548387094</v>
      </c>
      <c r="AU34" s="39">
        <f t="shared" si="1"/>
        <v>0.3282442748091603</v>
      </c>
      <c r="AV34" s="39">
        <f t="shared" si="1"/>
        <v>0.32411067193675891</v>
      </c>
      <c r="AW34" s="39">
        <f t="shared" si="1"/>
        <v>0.28030303030303028</v>
      </c>
      <c r="AX34" s="39">
        <f t="shared" si="1"/>
        <v>0.30824372759856633</v>
      </c>
      <c r="AY34" s="39">
        <f t="shared" si="1"/>
        <v>0.30208333333333331</v>
      </c>
    </row>
    <row r="35" spans="1:51" x14ac:dyDescent="0.3">
      <c r="A35" s="3">
        <v>230</v>
      </c>
      <c r="B35" s="4" t="s">
        <v>33</v>
      </c>
      <c r="C35" s="42">
        <v>179</v>
      </c>
      <c r="D35" s="42">
        <v>178</v>
      </c>
      <c r="E35" s="42">
        <v>205</v>
      </c>
      <c r="F35" s="42">
        <v>203</v>
      </c>
      <c r="G35" s="42">
        <v>191</v>
      </c>
      <c r="H35" s="42">
        <v>189</v>
      </c>
      <c r="I35" s="42">
        <v>193</v>
      </c>
      <c r="J35" s="42">
        <v>214</v>
      </c>
      <c r="K35" s="42">
        <v>307</v>
      </c>
      <c r="L35" s="42">
        <v>310</v>
      </c>
      <c r="M35" s="42">
        <v>310</v>
      </c>
      <c r="N35" s="42">
        <v>360</v>
      </c>
      <c r="O35" s="42">
        <v>355</v>
      </c>
      <c r="P35" s="42">
        <v>380</v>
      </c>
      <c r="Q35" s="42">
        <v>366</v>
      </c>
      <c r="R35" s="42">
        <v>351</v>
      </c>
      <c r="S35" s="10">
        <v>2602</v>
      </c>
      <c r="T35" s="10">
        <v>2746</v>
      </c>
      <c r="U35" s="10">
        <v>2912</v>
      </c>
      <c r="V35" s="10">
        <v>3144</v>
      </c>
      <c r="W35" s="10">
        <v>3379</v>
      </c>
      <c r="X35" s="10">
        <v>3622</v>
      </c>
      <c r="Y35" s="10">
        <v>3830</v>
      </c>
      <c r="Z35" s="10">
        <v>4025</v>
      </c>
      <c r="AA35" s="10">
        <v>1016</v>
      </c>
      <c r="AB35" s="10">
        <v>1055</v>
      </c>
      <c r="AC35" s="10">
        <v>1093</v>
      </c>
      <c r="AD35" s="10">
        <v>1118</v>
      </c>
      <c r="AE35" s="10">
        <v>1156</v>
      </c>
      <c r="AF35" s="10">
        <v>1158</v>
      </c>
      <c r="AG35" s="10">
        <v>1198</v>
      </c>
      <c r="AH35" s="10">
        <v>1242</v>
      </c>
      <c r="AJ35" s="39">
        <f t="shared" ref="AJ35:AY50" si="2">+C35/S35</f>
        <v>6.8793235972328975E-2</v>
      </c>
      <c r="AK35" s="39">
        <f t="shared" si="2"/>
        <v>6.4821558630735618E-2</v>
      </c>
      <c r="AL35" s="39">
        <f t="shared" si="2"/>
        <v>7.0398351648351648E-2</v>
      </c>
      <c r="AM35" s="39">
        <f t="shared" si="2"/>
        <v>6.4567430025445294E-2</v>
      </c>
      <c r="AN35" s="39">
        <f t="shared" si="2"/>
        <v>5.6525599289730687E-2</v>
      </c>
      <c r="AO35" s="39">
        <f t="shared" si="2"/>
        <v>5.2181115405853122E-2</v>
      </c>
      <c r="AP35" s="39">
        <f t="shared" si="2"/>
        <v>5.0391644908616189E-2</v>
      </c>
      <c r="AQ35" s="39">
        <f t="shared" si="2"/>
        <v>5.3167701863354039E-2</v>
      </c>
      <c r="AR35" s="39">
        <f t="shared" si="2"/>
        <v>0.30216535433070868</v>
      </c>
      <c r="AS35" s="39">
        <f t="shared" si="2"/>
        <v>0.29383886255924169</v>
      </c>
      <c r="AT35" s="39">
        <f t="shared" si="2"/>
        <v>0.2836230558096981</v>
      </c>
      <c r="AU35" s="39">
        <f t="shared" si="2"/>
        <v>0.32200357781753131</v>
      </c>
      <c r="AV35" s="39">
        <f t="shared" si="2"/>
        <v>0.30709342560553632</v>
      </c>
      <c r="AW35" s="39">
        <f t="shared" si="2"/>
        <v>0.32815198618307428</v>
      </c>
      <c r="AX35" s="39">
        <f t="shared" si="2"/>
        <v>0.30550918196994992</v>
      </c>
      <c r="AY35" s="39">
        <f t="shared" si="2"/>
        <v>0.28260869565217389</v>
      </c>
    </row>
    <row r="36" spans="1:51" x14ac:dyDescent="0.3">
      <c r="A36" s="3">
        <v>231</v>
      </c>
      <c r="B36" s="4" t="s">
        <v>34</v>
      </c>
      <c r="C36" s="42">
        <v>318</v>
      </c>
      <c r="D36" s="42">
        <v>325</v>
      </c>
      <c r="E36" s="42">
        <v>327</v>
      </c>
      <c r="F36" s="42">
        <v>339</v>
      </c>
      <c r="G36" s="42">
        <v>373</v>
      </c>
      <c r="H36" s="42">
        <v>363</v>
      </c>
      <c r="I36" s="42">
        <v>386</v>
      </c>
      <c r="J36" s="42">
        <v>370</v>
      </c>
      <c r="K36" s="42">
        <v>573</v>
      </c>
      <c r="L36" s="42">
        <v>587</v>
      </c>
      <c r="M36" s="42">
        <v>565</v>
      </c>
      <c r="N36" s="42">
        <v>615</v>
      </c>
      <c r="O36" s="42">
        <v>641</v>
      </c>
      <c r="P36" s="42">
        <v>654</v>
      </c>
      <c r="Q36" s="42">
        <v>639</v>
      </c>
      <c r="R36" s="42">
        <v>631</v>
      </c>
      <c r="S36" s="10">
        <v>4013</v>
      </c>
      <c r="T36" s="10">
        <v>4258</v>
      </c>
      <c r="U36" s="10">
        <v>4463</v>
      </c>
      <c r="V36" s="10">
        <v>4755</v>
      </c>
      <c r="W36" s="10">
        <v>4959</v>
      </c>
      <c r="X36" s="10">
        <v>5080</v>
      </c>
      <c r="Y36" s="10">
        <v>5255</v>
      </c>
      <c r="Z36" s="10">
        <v>5365</v>
      </c>
      <c r="AA36" s="10">
        <v>1761</v>
      </c>
      <c r="AB36" s="10">
        <v>1803</v>
      </c>
      <c r="AC36" s="10">
        <v>1818</v>
      </c>
      <c r="AD36" s="10">
        <v>1859</v>
      </c>
      <c r="AE36" s="10">
        <v>1896</v>
      </c>
      <c r="AF36" s="10">
        <v>1962</v>
      </c>
      <c r="AG36" s="10">
        <v>1985</v>
      </c>
      <c r="AH36" s="10">
        <v>2052</v>
      </c>
      <c r="AJ36" s="39">
        <f t="shared" si="2"/>
        <v>7.9242461998504862E-2</v>
      </c>
      <c r="AK36" s="39">
        <f t="shared" si="2"/>
        <v>7.6326914044152178E-2</v>
      </c>
      <c r="AL36" s="39">
        <f t="shared" si="2"/>
        <v>7.326910150123235E-2</v>
      </c>
      <c r="AM36" s="39">
        <f t="shared" si="2"/>
        <v>7.1293375394321762E-2</v>
      </c>
      <c r="AN36" s="39">
        <f t="shared" si="2"/>
        <v>7.5216777576124216E-2</v>
      </c>
      <c r="AO36" s="39">
        <f t="shared" si="2"/>
        <v>7.1456692913385828E-2</v>
      </c>
      <c r="AP36" s="39">
        <f t="shared" si="2"/>
        <v>7.3453853472882968E-2</v>
      </c>
      <c r="AQ36" s="39">
        <f t="shared" si="2"/>
        <v>6.8965517241379309E-2</v>
      </c>
      <c r="AR36" s="39">
        <f t="shared" si="2"/>
        <v>0.32538330494037476</v>
      </c>
      <c r="AS36" s="39">
        <f t="shared" si="2"/>
        <v>0.32556849694952855</v>
      </c>
      <c r="AT36" s="39">
        <f t="shared" si="2"/>
        <v>0.3107810781078108</v>
      </c>
      <c r="AU36" s="39">
        <f t="shared" si="2"/>
        <v>0.33082302313071543</v>
      </c>
      <c r="AV36" s="39">
        <f t="shared" si="2"/>
        <v>0.33808016877637131</v>
      </c>
      <c r="AW36" s="39">
        <f t="shared" si="2"/>
        <v>0.33333333333333331</v>
      </c>
      <c r="AX36" s="39">
        <f t="shared" si="2"/>
        <v>0.32191435768261967</v>
      </c>
      <c r="AY36" s="39">
        <f t="shared" si="2"/>
        <v>0.307504873294347</v>
      </c>
    </row>
    <row r="37" spans="1:51" x14ac:dyDescent="0.3">
      <c r="A37" s="3">
        <v>233</v>
      </c>
      <c r="B37" s="4" t="s">
        <v>35</v>
      </c>
      <c r="C37" s="42">
        <v>112</v>
      </c>
      <c r="D37" s="42">
        <v>129</v>
      </c>
      <c r="E37" s="42">
        <v>141</v>
      </c>
      <c r="F37" s="42">
        <v>167</v>
      </c>
      <c r="G37" s="42">
        <v>159</v>
      </c>
      <c r="H37" s="42">
        <v>175</v>
      </c>
      <c r="I37" s="42">
        <v>160</v>
      </c>
      <c r="J37" s="42">
        <v>156</v>
      </c>
      <c r="K37" s="42">
        <v>150</v>
      </c>
      <c r="L37" s="42">
        <v>171</v>
      </c>
      <c r="M37" s="42">
        <v>162</v>
      </c>
      <c r="N37" s="42">
        <v>166</v>
      </c>
      <c r="O37" s="42">
        <v>176</v>
      </c>
      <c r="P37" s="42">
        <v>194</v>
      </c>
      <c r="Q37" s="42">
        <v>191</v>
      </c>
      <c r="R37" s="42">
        <v>195</v>
      </c>
      <c r="S37" s="10">
        <v>1644</v>
      </c>
      <c r="T37" s="10">
        <v>1760</v>
      </c>
      <c r="U37" s="10">
        <v>1871</v>
      </c>
      <c r="V37" s="10">
        <v>2002</v>
      </c>
      <c r="W37" s="10">
        <v>2073</v>
      </c>
      <c r="X37" s="10">
        <v>2155</v>
      </c>
      <c r="Y37" s="10">
        <v>2186</v>
      </c>
      <c r="Z37" s="10">
        <v>2274</v>
      </c>
      <c r="AA37" s="10">
        <v>519</v>
      </c>
      <c r="AB37" s="10">
        <v>536</v>
      </c>
      <c r="AC37" s="10">
        <v>550</v>
      </c>
      <c r="AD37" s="10">
        <v>571</v>
      </c>
      <c r="AE37" s="10">
        <v>613</v>
      </c>
      <c r="AF37" s="10">
        <v>628</v>
      </c>
      <c r="AG37" s="10">
        <v>679</v>
      </c>
      <c r="AH37" s="10">
        <v>719</v>
      </c>
      <c r="AJ37" s="39">
        <f t="shared" si="2"/>
        <v>6.8126520681265207E-2</v>
      </c>
      <c r="AK37" s="39">
        <f t="shared" si="2"/>
        <v>7.3295454545454539E-2</v>
      </c>
      <c r="AL37" s="39">
        <f t="shared" si="2"/>
        <v>7.536076964190272E-2</v>
      </c>
      <c r="AM37" s="39">
        <f t="shared" si="2"/>
        <v>8.3416583416583423E-2</v>
      </c>
      <c r="AN37" s="39">
        <f t="shared" si="2"/>
        <v>7.6700434153400873E-2</v>
      </c>
      <c r="AO37" s="39">
        <f t="shared" si="2"/>
        <v>8.1206496519721574E-2</v>
      </c>
      <c r="AP37" s="39">
        <f t="shared" si="2"/>
        <v>7.3193046660567251E-2</v>
      </c>
      <c r="AQ37" s="39">
        <f t="shared" si="2"/>
        <v>6.860158311345646E-2</v>
      </c>
      <c r="AR37" s="39">
        <f t="shared" si="2"/>
        <v>0.28901734104046245</v>
      </c>
      <c r="AS37" s="39">
        <f t="shared" si="2"/>
        <v>0.31902985074626866</v>
      </c>
      <c r="AT37" s="39">
        <f t="shared" si="2"/>
        <v>0.29454545454545455</v>
      </c>
      <c r="AU37" s="39">
        <f t="shared" si="2"/>
        <v>0.29071803852889666</v>
      </c>
      <c r="AV37" s="39">
        <f t="shared" si="2"/>
        <v>0.28711256117455136</v>
      </c>
      <c r="AW37" s="39">
        <f t="shared" si="2"/>
        <v>0.30891719745222929</v>
      </c>
      <c r="AX37" s="39">
        <f t="shared" si="2"/>
        <v>0.2812960235640648</v>
      </c>
      <c r="AY37" s="39">
        <f t="shared" si="2"/>
        <v>0.27121001390820582</v>
      </c>
    </row>
    <row r="38" spans="1:51" x14ac:dyDescent="0.3">
      <c r="A38" s="3">
        <v>234</v>
      </c>
      <c r="B38" s="4" t="s">
        <v>36</v>
      </c>
      <c r="C38" s="42">
        <v>26</v>
      </c>
      <c r="D38" s="42">
        <v>28</v>
      </c>
      <c r="E38" s="42">
        <v>28</v>
      </c>
      <c r="F38" s="42">
        <v>27</v>
      </c>
      <c r="G38" s="42">
        <v>34</v>
      </c>
      <c r="H38" s="42">
        <v>42</v>
      </c>
      <c r="I38" s="42">
        <v>44</v>
      </c>
      <c r="J38" s="42">
        <v>40</v>
      </c>
      <c r="K38" s="42">
        <v>43</v>
      </c>
      <c r="L38" s="42">
        <v>52</v>
      </c>
      <c r="M38" s="42">
        <v>47</v>
      </c>
      <c r="N38" s="42">
        <v>60</v>
      </c>
      <c r="O38" s="42">
        <v>57</v>
      </c>
      <c r="P38" s="42">
        <v>57</v>
      </c>
      <c r="Q38" s="42">
        <v>59</v>
      </c>
      <c r="R38" s="42">
        <v>56</v>
      </c>
      <c r="S38" s="10">
        <v>421</v>
      </c>
      <c r="T38" s="10">
        <v>462</v>
      </c>
      <c r="U38" s="10">
        <v>492</v>
      </c>
      <c r="V38" s="10">
        <v>530</v>
      </c>
      <c r="W38" s="10">
        <v>558</v>
      </c>
      <c r="X38" s="10">
        <v>586</v>
      </c>
      <c r="Y38" s="10">
        <v>625</v>
      </c>
      <c r="Z38" s="10">
        <v>649</v>
      </c>
      <c r="AA38" s="10">
        <v>159</v>
      </c>
      <c r="AB38" s="10">
        <v>163</v>
      </c>
      <c r="AC38" s="10">
        <v>178</v>
      </c>
      <c r="AD38" s="10">
        <v>192</v>
      </c>
      <c r="AE38" s="10">
        <v>199</v>
      </c>
      <c r="AF38" s="10">
        <v>204</v>
      </c>
      <c r="AG38" s="10">
        <v>208</v>
      </c>
      <c r="AH38" s="10">
        <v>218</v>
      </c>
      <c r="AJ38" s="39">
        <f t="shared" si="2"/>
        <v>6.1757719714964368E-2</v>
      </c>
      <c r="AK38" s="39">
        <f t="shared" si="2"/>
        <v>6.0606060606060608E-2</v>
      </c>
      <c r="AL38" s="39">
        <f t="shared" si="2"/>
        <v>5.6910569105691054E-2</v>
      </c>
      <c r="AM38" s="39">
        <f t="shared" si="2"/>
        <v>5.0943396226415097E-2</v>
      </c>
      <c r="AN38" s="39">
        <f t="shared" si="2"/>
        <v>6.093189964157706E-2</v>
      </c>
      <c r="AO38" s="39">
        <f t="shared" si="2"/>
        <v>7.1672354948805458E-2</v>
      </c>
      <c r="AP38" s="39">
        <f t="shared" si="2"/>
        <v>7.0400000000000004E-2</v>
      </c>
      <c r="AQ38" s="39">
        <f t="shared" si="2"/>
        <v>6.1633281972265024E-2</v>
      </c>
      <c r="AR38" s="39">
        <f t="shared" si="2"/>
        <v>0.27044025157232704</v>
      </c>
      <c r="AS38" s="39">
        <f t="shared" si="2"/>
        <v>0.31901840490797545</v>
      </c>
      <c r="AT38" s="39">
        <f t="shared" si="2"/>
        <v>0.2640449438202247</v>
      </c>
      <c r="AU38" s="39">
        <f t="shared" si="2"/>
        <v>0.3125</v>
      </c>
      <c r="AV38" s="39">
        <f t="shared" si="2"/>
        <v>0.28643216080402012</v>
      </c>
      <c r="AW38" s="39">
        <f t="shared" si="2"/>
        <v>0.27941176470588236</v>
      </c>
      <c r="AX38" s="39">
        <f t="shared" si="2"/>
        <v>0.28365384615384615</v>
      </c>
      <c r="AY38" s="39">
        <f t="shared" si="2"/>
        <v>0.25688073394495414</v>
      </c>
    </row>
    <row r="39" spans="1:51" x14ac:dyDescent="0.3">
      <c r="A39" s="3">
        <v>235</v>
      </c>
      <c r="B39" s="4" t="s">
        <v>37</v>
      </c>
      <c r="C39" s="42">
        <v>162</v>
      </c>
      <c r="D39" s="42">
        <v>151</v>
      </c>
      <c r="E39" s="42">
        <v>133</v>
      </c>
      <c r="F39" s="42">
        <v>155</v>
      </c>
      <c r="G39" s="42">
        <v>153</v>
      </c>
      <c r="H39" s="42">
        <v>178</v>
      </c>
      <c r="I39" s="42">
        <v>204</v>
      </c>
      <c r="J39" s="42">
        <v>223</v>
      </c>
      <c r="K39" s="42">
        <v>218</v>
      </c>
      <c r="L39" s="42">
        <v>237</v>
      </c>
      <c r="M39" s="42">
        <v>243</v>
      </c>
      <c r="N39" s="42">
        <v>258</v>
      </c>
      <c r="O39" s="42">
        <v>268</v>
      </c>
      <c r="P39" s="42">
        <v>271</v>
      </c>
      <c r="Q39" s="42">
        <v>282</v>
      </c>
      <c r="R39" s="42">
        <v>297</v>
      </c>
      <c r="S39" s="10">
        <v>2199</v>
      </c>
      <c r="T39" s="10">
        <v>2319</v>
      </c>
      <c r="U39" s="10">
        <v>2418</v>
      </c>
      <c r="V39" s="10">
        <v>2626</v>
      </c>
      <c r="W39" s="10">
        <v>2803</v>
      </c>
      <c r="X39" s="10">
        <v>2970</v>
      </c>
      <c r="Y39" s="10">
        <v>3097</v>
      </c>
      <c r="Z39" s="10">
        <v>3256</v>
      </c>
      <c r="AA39" s="10">
        <v>778</v>
      </c>
      <c r="AB39" s="10">
        <v>812</v>
      </c>
      <c r="AC39" s="10">
        <v>856</v>
      </c>
      <c r="AD39" s="10">
        <v>884</v>
      </c>
      <c r="AE39" s="10">
        <v>932</v>
      </c>
      <c r="AF39" s="10">
        <v>958</v>
      </c>
      <c r="AG39" s="10">
        <v>1012</v>
      </c>
      <c r="AH39" s="10">
        <v>1052</v>
      </c>
      <c r="AJ39" s="39">
        <f t="shared" si="2"/>
        <v>7.3669849931787171E-2</v>
      </c>
      <c r="AK39" s="39">
        <f t="shared" si="2"/>
        <v>6.5114273393704181E-2</v>
      </c>
      <c r="AL39" s="39">
        <f t="shared" si="2"/>
        <v>5.5004135649296938E-2</v>
      </c>
      <c r="AM39" s="39">
        <f t="shared" si="2"/>
        <v>5.9025133282559025E-2</v>
      </c>
      <c r="AN39" s="39">
        <f t="shared" si="2"/>
        <v>5.4584373885123084E-2</v>
      </c>
      <c r="AO39" s="39">
        <f t="shared" si="2"/>
        <v>5.9932659932659935E-2</v>
      </c>
      <c r="AP39" s="39">
        <f t="shared" si="2"/>
        <v>6.5870196964804645E-2</v>
      </c>
      <c r="AQ39" s="39">
        <f t="shared" si="2"/>
        <v>6.8488943488943493E-2</v>
      </c>
      <c r="AR39" s="39">
        <f t="shared" si="2"/>
        <v>0.28020565552699228</v>
      </c>
      <c r="AS39" s="39">
        <f t="shared" si="2"/>
        <v>0.29187192118226601</v>
      </c>
      <c r="AT39" s="39">
        <f t="shared" si="2"/>
        <v>0.28387850467289721</v>
      </c>
      <c r="AU39" s="39">
        <f t="shared" si="2"/>
        <v>0.29185520361990952</v>
      </c>
      <c r="AV39" s="39">
        <f t="shared" si="2"/>
        <v>0.28755364806866951</v>
      </c>
      <c r="AW39" s="39">
        <f t="shared" si="2"/>
        <v>0.28288100208768269</v>
      </c>
      <c r="AX39" s="39">
        <f t="shared" si="2"/>
        <v>0.27865612648221344</v>
      </c>
      <c r="AY39" s="39">
        <f t="shared" si="2"/>
        <v>0.28231939163498099</v>
      </c>
    </row>
    <row r="40" spans="1:51" x14ac:dyDescent="0.3">
      <c r="A40" s="3">
        <v>236</v>
      </c>
      <c r="B40" s="4" t="s">
        <v>38</v>
      </c>
      <c r="C40" s="42">
        <v>126</v>
      </c>
      <c r="D40" s="42">
        <v>133</v>
      </c>
      <c r="E40" s="42">
        <v>127</v>
      </c>
      <c r="F40" s="42">
        <v>133</v>
      </c>
      <c r="G40" s="42">
        <v>144</v>
      </c>
      <c r="H40" s="42">
        <v>134</v>
      </c>
      <c r="I40" s="42">
        <v>140</v>
      </c>
      <c r="J40" s="42">
        <v>138</v>
      </c>
      <c r="K40" s="42">
        <v>226</v>
      </c>
      <c r="L40" s="42">
        <v>253</v>
      </c>
      <c r="M40" s="42">
        <v>258</v>
      </c>
      <c r="N40" s="42">
        <v>266</v>
      </c>
      <c r="O40" s="42">
        <v>255</v>
      </c>
      <c r="P40" s="42">
        <v>250</v>
      </c>
      <c r="Q40" s="42">
        <v>245</v>
      </c>
      <c r="R40" s="42">
        <v>231</v>
      </c>
      <c r="S40" s="10">
        <v>1525</v>
      </c>
      <c r="T40" s="10">
        <v>1580</v>
      </c>
      <c r="U40" s="10">
        <v>1682</v>
      </c>
      <c r="V40" s="10">
        <v>1837</v>
      </c>
      <c r="W40" s="10">
        <v>1931</v>
      </c>
      <c r="X40" s="10">
        <v>2074</v>
      </c>
      <c r="Y40" s="10">
        <v>2178</v>
      </c>
      <c r="Z40" s="10">
        <v>2285</v>
      </c>
      <c r="AA40" s="10">
        <v>767</v>
      </c>
      <c r="AB40" s="10">
        <v>784</v>
      </c>
      <c r="AC40" s="10">
        <v>780</v>
      </c>
      <c r="AD40" s="10">
        <v>772</v>
      </c>
      <c r="AE40" s="10">
        <v>757</v>
      </c>
      <c r="AF40" s="10">
        <v>755</v>
      </c>
      <c r="AG40" s="10">
        <v>768</v>
      </c>
      <c r="AH40" s="10">
        <v>766</v>
      </c>
      <c r="AJ40" s="39">
        <f t="shared" si="2"/>
        <v>8.2622950819672136E-2</v>
      </c>
      <c r="AK40" s="39">
        <f t="shared" si="2"/>
        <v>8.4177215189873422E-2</v>
      </c>
      <c r="AL40" s="39">
        <f t="shared" si="2"/>
        <v>7.5505350772889418E-2</v>
      </c>
      <c r="AM40" s="39">
        <f t="shared" si="2"/>
        <v>7.2400653238976598E-2</v>
      </c>
      <c r="AN40" s="39">
        <f t="shared" si="2"/>
        <v>7.4572760227861218E-2</v>
      </c>
      <c r="AO40" s="39">
        <f t="shared" si="2"/>
        <v>6.4609450337512059E-2</v>
      </c>
      <c r="AP40" s="39">
        <f t="shared" si="2"/>
        <v>6.4279155188246104E-2</v>
      </c>
      <c r="AQ40" s="39">
        <f t="shared" si="2"/>
        <v>6.0393873085339167E-2</v>
      </c>
      <c r="AR40" s="39">
        <f t="shared" si="2"/>
        <v>0.29465449804432853</v>
      </c>
      <c r="AS40" s="39">
        <f t="shared" si="2"/>
        <v>0.32270408163265307</v>
      </c>
      <c r="AT40" s="39">
        <f t="shared" si="2"/>
        <v>0.33076923076923076</v>
      </c>
      <c r="AU40" s="39">
        <f t="shared" si="2"/>
        <v>0.34455958549222798</v>
      </c>
      <c r="AV40" s="39">
        <f t="shared" si="2"/>
        <v>0.33685601056803172</v>
      </c>
      <c r="AW40" s="39">
        <f t="shared" si="2"/>
        <v>0.33112582781456956</v>
      </c>
      <c r="AX40" s="39">
        <f t="shared" si="2"/>
        <v>0.31901041666666669</v>
      </c>
      <c r="AY40" s="39">
        <f t="shared" si="2"/>
        <v>0.30156657963446476</v>
      </c>
    </row>
    <row r="41" spans="1:51" x14ac:dyDescent="0.3">
      <c r="A41" s="3">
        <v>237</v>
      </c>
      <c r="B41" s="4" t="s">
        <v>39</v>
      </c>
      <c r="C41" s="42">
        <v>117</v>
      </c>
      <c r="D41" s="42">
        <v>111</v>
      </c>
      <c r="E41" s="42">
        <v>107</v>
      </c>
      <c r="F41" s="42">
        <v>131</v>
      </c>
      <c r="G41" s="42">
        <v>148</v>
      </c>
      <c r="H41" s="42">
        <v>171</v>
      </c>
      <c r="I41" s="42">
        <v>173</v>
      </c>
      <c r="J41" s="42">
        <v>188</v>
      </c>
      <c r="K41" s="42">
        <v>239</v>
      </c>
      <c r="L41" s="42">
        <v>246</v>
      </c>
      <c r="M41" s="42">
        <v>240</v>
      </c>
      <c r="N41" s="42">
        <v>257</v>
      </c>
      <c r="O41" s="42">
        <v>245</v>
      </c>
      <c r="P41" s="42">
        <v>274</v>
      </c>
      <c r="Q41" s="42">
        <v>256</v>
      </c>
      <c r="R41" s="42">
        <v>254</v>
      </c>
      <c r="S41" s="10">
        <v>1665</v>
      </c>
      <c r="T41" s="10">
        <v>1755</v>
      </c>
      <c r="U41" s="10">
        <v>1885</v>
      </c>
      <c r="V41" s="10">
        <v>2026</v>
      </c>
      <c r="W41" s="10">
        <v>2204</v>
      </c>
      <c r="X41" s="10">
        <v>2340</v>
      </c>
      <c r="Y41" s="10">
        <v>2483</v>
      </c>
      <c r="Z41" s="10">
        <v>2608</v>
      </c>
      <c r="AA41" s="10">
        <v>816</v>
      </c>
      <c r="AB41" s="10">
        <v>791</v>
      </c>
      <c r="AC41" s="10">
        <v>796</v>
      </c>
      <c r="AD41" s="10">
        <v>797</v>
      </c>
      <c r="AE41" s="10">
        <v>802</v>
      </c>
      <c r="AF41" s="10">
        <v>792</v>
      </c>
      <c r="AG41" s="10">
        <v>783</v>
      </c>
      <c r="AH41" s="10">
        <v>792</v>
      </c>
      <c r="AJ41" s="39">
        <f t="shared" si="2"/>
        <v>7.0270270270270274E-2</v>
      </c>
      <c r="AK41" s="39">
        <f t="shared" si="2"/>
        <v>6.3247863247863245E-2</v>
      </c>
      <c r="AL41" s="39">
        <f t="shared" si="2"/>
        <v>5.6763925729442971E-2</v>
      </c>
      <c r="AM41" s="39">
        <f t="shared" si="2"/>
        <v>6.465942744323791E-2</v>
      </c>
      <c r="AN41" s="39">
        <f t="shared" si="2"/>
        <v>6.7150635208711437E-2</v>
      </c>
      <c r="AO41" s="39">
        <f t="shared" si="2"/>
        <v>7.3076923076923081E-2</v>
      </c>
      <c r="AP41" s="39">
        <f t="shared" si="2"/>
        <v>6.967378171566653E-2</v>
      </c>
      <c r="AQ41" s="39">
        <f t="shared" si="2"/>
        <v>7.2085889570552147E-2</v>
      </c>
      <c r="AR41" s="39">
        <f t="shared" si="2"/>
        <v>0.29289215686274511</v>
      </c>
      <c r="AS41" s="39">
        <f t="shared" si="2"/>
        <v>0.31099873577749682</v>
      </c>
      <c r="AT41" s="39">
        <f t="shared" si="2"/>
        <v>0.30150753768844218</v>
      </c>
      <c r="AU41" s="39">
        <f t="shared" si="2"/>
        <v>0.32245922208281053</v>
      </c>
      <c r="AV41" s="39">
        <f t="shared" si="2"/>
        <v>0.30548628428927682</v>
      </c>
      <c r="AW41" s="39">
        <f t="shared" si="2"/>
        <v>0.34595959595959597</v>
      </c>
      <c r="AX41" s="39">
        <f t="shared" si="2"/>
        <v>0.3269476372924649</v>
      </c>
      <c r="AY41" s="39">
        <f t="shared" si="2"/>
        <v>0.32070707070707072</v>
      </c>
    </row>
    <row r="42" spans="1:51" x14ac:dyDescent="0.3">
      <c r="A42" s="3">
        <v>238</v>
      </c>
      <c r="B42" s="4" t="s">
        <v>40</v>
      </c>
      <c r="C42" s="42">
        <v>49</v>
      </c>
      <c r="D42" s="42">
        <v>51</v>
      </c>
      <c r="E42" s="42">
        <v>70</v>
      </c>
      <c r="F42" s="42">
        <v>70</v>
      </c>
      <c r="G42" s="42">
        <v>66</v>
      </c>
      <c r="H42" s="42">
        <v>66</v>
      </c>
      <c r="I42" s="42">
        <v>72</v>
      </c>
      <c r="J42" s="42">
        <v>79</v>
      </c>
      <c r="K42" s="42">
        <v>123</v>
      </c>
      <c r="L42" s="42">
        <v>112</v>
      </c>
      <c r="M42" s="42">
        <v>117</v>
      </c>
      <c r="N42" s="42">
        <v>108</v>
      </c>
      <c r="O42" s="42">
        <v>110</v>
      </c>
      <c r="P42" s="42">
        <v>119</v>
      </c>
      <c r="Q42" s="42">
        <v>118</v>
      </c>
      <c r="R42" s="42">
        <v>130</v>
      </c>
      <c r="S42" s="10">
        <v>797</v>
      </c>
      <c r="T42" s="10">
        <v>850</v>
      </c>
      <c r="U42" s="10">
        <v>921</v>
      </c>
      <c r="V42" s="10">
        <v>988</v>
      </c>
      <c r="W42" s="10">
        <v>1024</v>
      </c>
      <c r="X42" s="10">
        <v>1101</v>
      </c>
      <c r="Y42" s="10">
        <v>1145</v>
      </c>
      <c r="Z42" s="10">
        <v>1171</v>
      </c>
      <c r="AA42" s="10">
        <v>339</v>
      </c>
      <c r="AB42" s="10">
        <v>349</v>
      </c>
      <c r="AC42" s="10">
        <v>354</v>
      </c>
      <c r="AD42" s="10">
        <v>335</v>
      </c>
      <c r="AE42" s="10">
        <v>342</v>
      </c>
      <c r="AF42" s="10">
        <v>339</v>
      </c>
      <c r="AG42" s="10">
        <v>349</v>
      </c>
      <c r="AH42" s="10">
        <v>360</v>
      </c>
      <c r="AJ42" s="39">
        <f t="shared" si="2"/>
        <v>6.148055207026349E-2</v>
      </c>
      <c r="AK42" s="39">
        <f t="shared" si="2"/>
        <v>0.06</v>
      </c>
      <c r="AL42" s="39">
        <f t="shared" si="2"/>
        <v>7.600434310532031E-2</v>
      </c>
      <c r="AM42" s="39">
        <f t="shared" si="2"/>
        <v>7.08502024291498E-2</v>
      </c>
      <c r="AN42" s="39">
        <f t="shared" si="2"/>
        <v>6.4453125E-2</v>
      </c>
      <c r="AO42" s="39">
        <f t="shared" si="2"/>
        <v>5.9945504087193457E-2</v>
      </c>
      <c r="AP42" s="39">
        <f t="shared" si="2"/>
        <v>6.2882096069868998E-2</v>
      </c>
      <c r="AQ42" s="39">
        <f t="shared" si="2"/>
        <v>6.7463706233988049E-2</v>
      </c>
      <c r="AR42" s="39">
        <f t="shared" si="2"/>
        <v>0.36283185840707965</v>
      </c>
      <c r="AS42" s="39">
        <f t="shared" si="2"/>
        <v>0.3209169054441261</v>
      </c>
      <c r="AT42" s="39">
        <f t="shared" si="2"/>
        <v>0.33050847457627119</v>
      </c>
      <c r="AU42" s="39">
        <f t="shared" si="2"/>
        <v>0.32238805970149254</v>
      </c>
      <c r="AV42" s="39">
        <f t="shared" si="2"/>
        <v>0.32163742690058478</v>
      </c>
      <c r="AW42" s="39">
        <f t="shared" si="2"/>
        <v>0.35103244837758113</v>
      </c>
      <c r="AX42" s="39">
        <f t="shared" si="2"/>
        <v>0.33810888252148996</v>
      </c>
      <c r="AY42" s="39">
        <f t="shared" si="2"/>
        <v>0.3611111111111111</v>
      </c>
    </row>
    <row r="43" spans="1:51" x14ac:dyDescent="0.3">
      <c r="A43" s="3">
        <v>239</v>
      </c>
      <c r="B43" s="4" t="s">
        <v>41</v>
      </c>
      <c r="C43" s="42">
        <v>15</v>
      </c>
      <c r="D43" s="42">
        <v>23</v>
      </c>
      <c r="E43" s="42">
        <v>27</v>
      </c>
      <c r="F43" s="42">
        <v>30</v>
      </c>
      <c r="G43" s="42">
        <v>27</v>
      </c>
      <c r="H43" s="42">
        <v>25</v>
      </c>
      <c r="I43" s="42">
        <v>24</v>
      </c>
      <c r="J43" s="42">
        <v>28</v>
      </c>
      <c r="K43" s="42">
        <v>47</v>
      </c>
      <c r="L43" s="42">
        <v>47</v>
      </c>
      <c r="M43" s="42">
        <v>46</v>
      </c>
      <c r="N43" s="42">
        <v>49</v>
      </c>
      <c r="O43" s="42">
        <v>42</v>
      </c>
      <c r="P43" s="42">
        <v>44</v>
      </c>
      <c r="Q43" s="42">
        <v>47</v>
      </c>
      <c r="R43" s="42">
        <v>51</v>
      </c>
      <c r="S43" s="10">
        <v>275</v>
      </c>
      <c r="T43" s="10">
        <v>289</v>
      </c>
      <c r="U43" s="10">
        <v>297</v>
      </c>
      <c r="V43" s="10">
        <v>310</v>
      </c>
      <c r="W43" s="10">
        <v>330</v>
      </c>
      <c r="X43" s="10">
        <v>339</v>
      </c>
      <c r="Y43" s="10">
        <v>358</v>
      </c>
      <c r="Z43" s="10">
        <v>360</v>
      </c>
      <c r="AA43" s="10">
        <v>168</v>
      </c>
      <c r="AB43" s="10">
        <v>153</v>
      </c>
      <c r="AC43" s="10">
        <v>147</v>
      </c>
      <c r="AD43" s="10">
        <v>149</v>
      </c>
      <c r="AE43" s="10">
        <v>151</v>
      </c>
      <c r="AF43" s="10">
        <v>145</v>
      </c>
      <c r="AG43" s="10">
        <v>149</v>
      </c>
      <c r="AH43" s="10">
        <v>158</v>
      </c>
      <c r="AJ43" s="39">
        <f t="shared" si="2"/>
        <v>5.4545454545454543E-2</v>
      </c>
      <c r="AK43" s="39">
        <f t="shared" si="2"/>
        <v>7.9584775086505188E-2</v>
      </c>
      <c r="AL43" s="39">
        <f t="shared" si="2"/>
        <v>9.0909090909090912E-2</v>
      </c>
      <c r="AM43" s="39">
        <f t="shared" si="2"/>
        <v>9.6774193548387094E-2</v>
      </c>
      <c r="AN43" s="39">
        <f t="shared" si="2"/>
        <v>8.1818181818181818E-2</v>
      </c>
      <c r="AO43" s="39">
        <f t="shared" si="2"/>
        <v>7.3746312684365781E-2</v>
      </c>
      <c r="AP43" s="39">
        <f t="shared" si="2"/>
        <v>6.7039106145251395E-2</v>
      </c>
      <c r="AQ43" s="39">
        <f t="shared" si="2"/>
        <v>7.7777777777777779E-2</v>
      </c>
      <c r="AR43" s="39">
        <f t="shared" si="2"/>
        <v>0.27976190476190477</v>
      </c>
      <c r="AS43" s="39">
        <f t="shared" si="2"/>
        <v>0.30718954248366015</v>
      </c>
      <c r="AT43" s="39">
        <f t="shared" si="2"/>
        <v>0.31292517006802723</v>
      </c>
      <c r="AU43" s="39">
        <f t="shared" si="2"/>
        <v>0.32885906040268459</v>
      </c>
      <c r="AV43" s="39">
        <f t="shared" si="2"/>
        <v>0.27814569536423839</v>
      </c>
      <c r="AW43" s="39">
        <f t="shared" si="2"/>
        <v>0.30344827586206896</v>
      </c>
      <c r="AX43" s="39">
        <f t="shared" si="2"/>
        <v>0.31543624161073824</v>
      </c>
      <c r="AY43" s="39">
        <f t="shared" si="2"/>
        <v>0.32278481012658228</v>
      </c>
    </row>
    <row r="44" spans="1:51" x14ac:dyDescent="0.3">
      <c r="A44" s="3">
        <v>301</v>
      </c>
      <c r="B44" s="5" t="s">
        <v>42</v>
      </c>
      <c r="C44" s="42">
        <v>3069</v>
      </c>
      <c r="D44" s="42">
        <v>2924</v>
      </c>
      <c r="E44" s="42">
        <v>3020</v>
      </c>
      <c r="F44" s="42">
        <v>3069</v>
      </c>
      <c r="G44" s="42">
        <v>3090</v>
      </c>
      <c r="H44" s="42">
        <v>3255</v>
      </c>
      <c r="I44" s="42">
        <v>3318</v>
      </c>
      <c r="J44" s="42">
        <v>3438</v>
      </c>
      <c r="K44" s="42">
        <v>7448</v>
      </c>
      <c r="L44" s="42">
        <v>7212</v>
      </c>
      <c r="M44" s="42">
        <v>7099</v>
      </c>
      <c r="N44" s="42">
        <v>6880</v>
      </c>
      <c r="O44" s="42">
        <v>6611</v>
      </c>
      <c r="P44" s="42">
        <v>6382</v>
      </c>
      <c r="Q44" s="42">
        <v>6038</v>
      </c>
      <c r="R44" s="42">
        <v>5886</v>
      </c>
      <c r="S44" s="10">
        <v>37705</v>
      </c>
      <c r="T44" s="10">
        <v>39547</v>
      </c>
      <c r="U44" s="10">
        <v>41420</v>
      </c>
      <c r="V44" s="10">
        <v>44142</v>
      </c>
      <c r="W44" s="10">
        <v>46553</v>
      </c>
      <c r="X44" s="10">
        <v>48611</v>
      </c>
      <c r="Y44" s="10">
        <v>50547</v>
      </c>
      <c r="Z44" s="10">
        <v>52045</v>
      </c>
      <c r="AA44" s="10">
        <v>22936</v>
      </c>
      <c r="AB44" s="10">
        <v>22692</v>
      </c>
      <c r="AC44" s="10">
        <v>22319</v>
      </c>
      <c r="AD44" s="10">
        <v>21917</v>
      </c>
      <c r="AE44" s="10">
        <v>21571</v>
      </c>
      <c r="AF44" s="10">
        <v>21226</v>
      </c>
      <c r="AG44" s="10">
        <v>20967</v>
      </c>
      <c r="AH44" s="10">
        <v>20901</v>
      </c>
      <c r="AJ44" s="39">
        <f t="shared" si="2"/>
        <v>8.1395040445564254E-2</v>
      </c>
      <c r="AK44" s="39">
        <f t="shared" si="2"/>
        <v>7.393734037980125E-2</v>
      </c>
      <c r="AL44" s="39">
        <f t="shared" si="2"/>
        <v>7.291163689039111E-2</v>
      </c>
      <c r="AM44" s="39">
        <f t="shared" si="2"/>
        <v>6.9525621856735081E-2</v>
      </c>
      <c r="AN44" s="39">
        <f t="shared" si="2"/>
        <v>6.6375958584838787E-2</v>
      </c>
      <c r="AO44" s="39">
        <f t="shared" si="2"/>
        <v>6.6960153051778409E-2</v>
      </c>
      <c r="AP44" s="39">
        <f t="shared" si="2"/>
        <v>6.5641877856252598E-2</v>
      </c>
      <c r="AQ44" s="39">
        <f t="shared" si="2"/>
        <v>6.6058218849072911E-2</v>
      </c>
      <c r="AR44" s="39">
        <f t="shared" si="2"/>
        <v>0.32472968259504709</v>
      </c>
      <c r="AS44" s="39">
        <f t="shared" si="2"/>
        <v>0.31782125859333688</v>
      </c>
      <c r="AT44" s="39">
        <f t="shared" si="2"/>
        <v>0.31806980599489226</v>
      </c>
      <c r="AU44" s="39">
        <f t="shared" si="2"/>
        <v>0.31391157548934617</v>
      </c>
      <c r="AV44" s="39">
        <f t="shared" si="2"/>
        <v>0.3064762876083631</v>
      </c>
      <c r="AW44" s="39">
        <f t="shared" si="2"/>
        <v>0.30066899086026572</v>
      </c>
      <c r="AX44" s="39">
        <f t="shared" si="2"/>
        <v>0.28797634377831832</v>
      </c>
      <c r="AY44" s="39">
        <f t="shared" si="2"/>
        <v>0.28161331993684513</v>
      </c>
    </row>
    <row r="45" spans="1:51" x14ac:dyDescent="0.3">
      <c r="A45" s="3">
        <v>402</v>
      </c>
      <c r="B45" s="4" t="s">
        <v>43</v>
      </c>
      <c r="C45" s="42">
        <v>143</v>
      </c>
      <c r="D45" s="42">
        <v>137</v>
      </c>
      <c r="E45" s="42">
        <v>148</v>
      </c>
      <c r="F45" s="42">
        <v>153</v>
      </c>
      <c r="G45" s="42">
        <v>169</v>
      </c>
      <c r="H45" s="42">
        <v>169</v>
      </c>
      <c r="I45" s="42">
        <v>181</v>
      </c>
      <c r="J45" s="42">
        <v>187</v>
      </c>
      <c r="K45" s="42">
        <v>269</v>
      </c>
      <c r="L45" s="42">
        <v>285</v>
      </c>
      <c r="M45" s="42">
        <v>290</v>
      </c>
      <c r="N45" s="42">
        <v>286</v>
      </c>
      <c r="O45" s="42">
        <v>278</v>
      </c>
      <c r="P45" s="42">
        <v>308</v>
      </c>
      <c r="Q45" s="42">
        <v>295</v>
      </c>
      <c r="R45" s="42">
        <v>288</v>
      </c>
      <c r="S45" s="10">
        <v>1916</v>
      </c>
      <c r="T45" s="10">
        <v>2015</v>
      </c>
      <c r="U45" s="10">
        <v>2110</v>
      </c>
      <c r="V45" s="10">
        <v>2224</v>
      </c>
      <c r="W45" s="10">
        <v>2326</v>
      </c>
      <c r="X45" s="10">
        <v>2461</v>
      </c>
      <c r="Y45" s="10">
        <v>2572</v>
      </c>
      <c r="Z45" s="10">
        <v>2688</v>
      </c>
      <c r="AA45" s="10">
        <v>846</v>
      </c>
      <c r="AB45" s="10">
        <v>855</v>
      </c>
      <c r="AC45" s="10">
        <v>880</v>
      </c>
      <c r="AD45" s="10">
        <v>901</v>
      </c>
      <c r="AE45" s="10">
        <v>928</v>
      </c>
      <c r="AF45" s="10">
        <v>940</v>
      </c>
      <c r="AG45" s="10">
        <v>926</v>
      </c>
      <c r="AH45" s="10">
        <v>926</v>
      </c>
      <c r="AJ45" s="39">
        <f t="shared" si="2"/>
        <v>7.4634655532359082E-2</v>
      </c>
      <c r="AK45" s="39">
        <f t="shared" si="2"/>
        <v>6.7990074441687351E-2</v>
      </c>
      <c r="AL45" s="39">
        <f t="shared" si="2"/>
        <v>7.0142180094786732E-2</v>
      </c>
      <c r="AM45" s="39">
        <f t="shared" si="2"/>
        <v>6.8794964028776981E-2</v>
      </c>
      <c r="AN45" s="39">
        <f t="shared" si="2"/>
        <v>7.2656921754084267E-2</v>
      </c>
      <c r="AO45" s="39">
        <f t="shared" si="2"/>
        <v>6.8671271840715156E-2</v>
      </c>
      <c r="AP45" s="39">
        <f t="shared" si="2"/>
        <v>7.0373250388802489E-2</v>
      </c>
      <c r="AQ45" s="39">
        <f t="shared" si="2"/>
        <v>6.9568452380952384E-2</v>
      </c>
      <c r="AR45" s="39">
        <f t="shared" si="2"/>
        <v>0.31796690307328607</v>
      </c>
      <c r="AS45" s="39">
        <f t="shared" si="2"/>
        <v>0.33333333333333331</v>
      </c>
      <c r="AT45" s="39">
        <f t="shared" si="2"/>
        <v>0.32954545454545453</v>
      </c>
      <c r="AU45" s="39">
        <f t="shared" si="2"/>
        <v>0.31742508324084351</v>
      </c>
      <c r="AV45" s="39">
        <f t="shared" si="2"/>
        <v>0.29956896551724138</v>
      </c>
      <c r="AW45" s="39">
        <f t="shared" si="2"/>
        <v>0.32765957446808508</v>
      </c>
      <c r="AX45" s="39">
        <f t="shared" si="2"/>
        <v>0.31857451403887688</v>
      </c>
      <c r="AY45" s="39">
        <f t="shared" si="2"/>
        <v>0.31101511879049676</v>
      </c>
    </row>
    <row r="46" spans="1:51" x14ac:dyDescent="0.3">
      <c r="A46" s="3">
        <v>403</v>
      </c>
      <c r="B46" s="4" t="s">
        <v>44</v>
      </c>
      <c r="C46" s="42">
        <v>223</v>
      </c>
      <c r="D46" s="42">
        <v>238</v>
      </c>
      <c r="E46" s="42">
        <v>237</v>
      </c>
      <c r="F46" s="42">
        <v>243</v>
      </c>
      <c r="G46" s="42">
        <v>251</v>
      </c>
      <c r="H46" s="42">
        <v>253</v>
      </c>
      <c r="I46" s="42">
        <v>254</v>
      </c>
      <c r="J46" s="42">
        <v>259</v>
      </c>
      <c r="K46" s="42">
        <v>673</v>
      </c>
      <c r="L46" s="42">
        <v>647</v>
      </c>
      <c r="M46" s="42">
        <v>624</v>
      </c>
      <c r="N46" s="42">
        <v>625</v>
      </c>
      <c r="O46" s="42">
        <v>623</v>
      </c>
      <c r="P46" s="42">
        <v>615</v>
      </c>
      <c r="Q46" s="42">
        <v>564</v>
      </c>
      <c r="R46" s="42">
        <v>548</v>
      </c>
      <c r="S46" s="10">
        <v>2897</v>
      </c>
      <c r="T46" s="10">
        <v>3000</v>
      </c>
      <c r="U46" s="10">
        <v>3140</v>
      </c>
      <c r="V46" s="10">
        <v>3338</v>
      </c>
      <c r="W46" s="10">
        <v>3537</v>
      </c>
      <c r="X46" s="10">
        <v>3731</v>
      </c>
      <c r="Y46" s="10">
        <v>3949</v>
      </c>
      <c r="Z46" s="10">
        <v>4116</v>
      </c>
      <c r="AA46" s="10">
        <v>1858</v>
      </c>
      <c r="AB46" s="10">
        <v>1848</v>
      </c>
      <c r="AC46" s="10">
        <v>1840</v>
      </c>
      <c r="AD46" s="10">
        <v>1826</v>
      </c>
      <c r="AE46" s="10">
        <v>1834</v>
      </c>
      <c r="AF46" s="10">
        <v>1801</v>
      </c>
      <c r="AG46" s="10">
        <v>1771</v>
      </c>
      <c r="AH46" s="10">
        <v>1729</v>
      </c>
      <c r="AJ46" s="39">
        <f t="shared" si="2"/>
        <v>7.6976182257507769E-2</v>
      </c>
      <c r="AK46" s="39">
        <f t="shared" si="2"/>
        <v>7.9333333333333339E-2</v>
      </c>
      <c r="AL46" s="39">
        <f t="shared" si="2"/>
        <v>7.5477707006369424E-2</v>
      </c>
      <c r="AM46" s="39">
        <f t="shared" si="2"/>
        <v>7.2798082684242066E-2</v>
      </c>
      <c r="AN46" s="39">
        <f t="shared" si="2"/>
        <v>7.0964093864857219E-2</v>
      </c>
      <c r="AO46" s="39">
        <f t="shared" si="2"/>
        <v>6.7810238541945858E-2</v>
      </c>
      <c r="AP46" s="39">
        <f t="shared" si="2"/>
        <v>6.4320081033172952E-2</v>
      </c>
      <c r="AQ46" s="39">
        <f t="shared" si="2"/>
        <v>6.2925170068027211E-2</v>
      </c>
      <c r="AR46" s="39">
        <f t="shared" si="2"/>
        <v>0.36221743810548979</v>
      </c>
      <c r="AS46" s="39">
        <f t="shared" si="2"/>
        <v>0.35010822510822509</v>
      </c>
      <c r="AT46" s="39">
        <f t="shared" si="2"/>
        <v>0.33913043478260868</v>
      </c>
      <c r="AU46" s="39">
        <f t="shared" si="2"/>
        <v>0.34227820372398687</v>
      </c>
      <c r="AV46" s="39">
        <f t="shared" si="2"/>
        <v>0.33969465648854963</v>
      </c>
      <c r="AW46" s="39">
        <f t="shared" si="2"/>
        <v>0.34147695724597443</v>
      </c>
      <c r="AX46" s="39">
        <f t="shared" si="2"/>
        <v>0.31846414455110106</v>
      </c>
      <c r="AY46" s="39">
        <f t="shared" si="2"/>
        <v>0.31694621168305381</v>
      </c>
    </row>
    <row r="47" spans="1:51" x14ac:dyDescent="0.3">
      <c r="A47" s="3">
        <v>412</v>
      </c>
      <c r="B47" s="4" t="s">
        <v>45</v>
      </c>
      <c r="C47" s="42">
        <v>255</v>
      </c>
      <c r="D47" s="42">
        <v>228</v>
      </c>
      <c r="E47" s="42">
        <v>232</v>
      </c>
      <c r="F47" s="42">
        <v>237</v>
      </c>
      <c r="G47" s="42">
        <v>238</v>
      </c>
      <c r="H47" s="42">
        <v>272</v>
      </c>
      <c r="I47" s="42">
        <v>325</v>
      </c>
      <c r="J47" s="42">
        <v>337</v>
      </c>
      <c r="K47" s="42">
        <v>498</v>
      </c>
      <c r="L47" s="42">
        <v>476</v>
      </c>
      <c r="M47" s="42">
        <v>458</v>
      </c>
      <c r="N47" s="42">
        <v>457</v>
      </c>
      <c r="O47" s="42">
        <v>477</v>
      </c>
      <c r="P47" s="42">
        <v>470</v>
      </c>
      <c r="Q47" s="42">
        <v>532</v>
      </c>
      <c r="R47" s="42">
        <v>524</v>
      </c>
      <c r="S47" s="10">
        <v>3243</v>
      </c>
      <c r="T47" s="10">
        <v>3371</v>
      </c>
      <c r="U47" s="10">
        <v>3503</v>
      </c>
      <c r="V47" s="10">
        <v>3674</v>
      </c>
      <c r="W47" s="10">
        <v>3810</v>
      </c>
      <c r="X47" s="10">
        <v>3987</v>
      </c>
      <c r="Y47" s="10">
        <v>4140</v>
      </c>
      <c r="Z47" s="10">
        <v>4283</v>
      </c>
      <c r="AA47" s="10">
        <v>1576</v>
      </c>
      <c r="AB47" s="10">
        <v>1591</v>
      </c>
      <c r="AC47" s="10">
        <v>1599</v>
      </c>
      <c r="AD47" s="10">
        <v>1597</v>
      </c>
      <c r="AE47" s="10">
        <v>1629</v>
      </c>
      <c r="AF47" s="10">
        <v>1631</v>
      </c>
      <c r="AG47" s="10">
        <v>1611</v>
      </c>
      <c r="AH47" s="10">
        <v>1638</v>
      </c>
      <c r="AJ47" s="39">
        <f t="shared" si="2"/>
        <v>7.8630897317298803E-2</v>
      </c>
      <c r="AK47" s="39">
        <f t="shared" si="2"/>
        <v>6.7635716404627705E-2</v>
      </c>
      <c r="AL47" s="39">
        <f t="shared" si="2"/>
        <v>6.6228946617185272E-2</v>
      </c>
      <c r="AM47" s="39">
        <f t="shared" si="2"/>
        <v>6.4507348938486669E-2</v>
      </c>
      <c r="AN47" s="39">
        <f t="shared" si="2"/>
        <v>6.2467191601049868E-2</v>
      </c>
      <c r="AO47" s="39">
        <f t="shared" si="2"/>
        <v>6.8221720591923746E-2</v>
      </c>
      <c r="AP47" s="39">
        <f t="shared" si="2"/>
        <v>7.85024154589372E-2</v>
      </c>
      <c r="AQ47" s="39">
        <f t="shared" si="2"/>
        <v>7.8683166005136584E-2</v>
      </c>
      <c r="AR47" s="39">
        <f t="shared" si="2"/>
        <v>0.31598984771573602</v>
      </c>
      <c r="AS47" s="39">
        <f t="shared" si="2"/>
        <v>0.29918290383406665</v>
      </c>
      <c r="AT47" s="39">
        <f t="shared" si="2"/>
        <v>0.2864290181363352</v>
      </c>
      <c r="AU47" s="39">
        <f t="shared" si="2"/>
        <v>0.28616155291170947</v>
      </c>
      <c r="AV47" s="39">
        <f t="shared" si="2"/>
        <v>0.29281767955801102</v>
      </c>
      <c r="AW47" s="39">
        <f t="shared" si="2"/>
        <v>0.28816676885346415</v>
      </c>
      <c r="AX47" s="39">
        <f t="shared" si="2"/>
        <v>0.3302296710117939</v>
      </c>
      <c r="AY47" s="39">
        <f t="shared" si="2"/>
        <v>0.31990231990231988</v>
      </c>
    </row>
    <row r="48" spans="1:51" x14ac:dyDescent="0.3">
      <c r="A48" s="3">
        <v>415</v>
      </c>
      <c r="B48" s="4" t="s">
        <v>46</v>
      </c>
      <c r="C48" s="42">
        <v>62</v>
      </c>
      <c r="D48" s="42">
        <v>75</v>
      </c>
      <c r="E48" s="42">
        <v>66</v>
      </c>
      <c r="F48" s="42">
        <v>81</v>
      </c>
      <c r="G48" s="42">
        <v>69</v>
      </c>
      <c r="H48" s="42">
        <v>75</v>
      </c>
      <c r="I48" s="42">
        <v>76</v>
      </c>
      <c r="J48" s="42">
        <v>78</v>
      </c>
      <c r="K48" s="42">
        <v>131</v>
      </c>
      <c r="L48" s="42">
        <v>127</v>
      </c>
      <c r="M48" s="42">
        <v>122</v>
      </c>
      <c r="N48" s="42">
        <v>141</v>
      </c>
      <c r="O48" s="42">
        <v>138</v>
      </c>
      <c r="P48" s="42">
        <v>140</v>
      </c>
      <c r="Q48" s="42">
        <v>138</v>
      </c>
      <c r="R48" s="42">
        <v>120</v>
      </c>
      <c r="S48" s="10">
        <v>736</v>
      </c>
      <c r="T48" s="10">
        <v>795</v>
      </c>
      <c r="U48" s="10">
        <v>822</v>
      </c>
      <c r="V48" s="10">
        <v>857</v>
      </c>
      <c r="W48" s="10">
        <v>900</v>
      </c>
      <c r="X48" s="10">
        <v>927</v>
      </c>
      <c r="Y48" s="10">
        <v>974</v>
      </c>
      <c r="Z48" s="10">
        <v>1018</v>
      </c>
      <c r="AA48" s="10">
        <v>375</v>
      </c>
      <c r="AB48" s="10">
        <v>365</v>
      </c>
      <c r="AC48" s="10">
        <v>353</v>
      </c>
      <c r="AD48" s="10">
        <v>362</v>
      </c>
      <c r="AE48" s="10">
        <v>353</v>
      </c>
      <c r="AF48" s="10">
        <v>356</v>
      </c>
      <c r="AG48" s="10">
        <v>351</v>
      </c>
      <c r="AH48" s="10">
        <v>342</v>
      </c>
      <c r="AJ48" s="39">
        <f t="shared" si="2"/>
        <v>8.4239130434782608E-2</v>
      </c>
      <c r="AK48" s="39">
        <f t="shared" si="2"/>
        <v>9.4339622641509441E-2</v>
      </c>
      <c r="AL48" s="39">
        <f t="shared" si="2"/>
        <v>8.0291970802919707E-2</v>
      </c>
      <c r="AM48" s="39">
        <f t="shared" si="2"/>
        <v>9.4515752625437571E-2</v>
      </c>
      <c r="AN48" s="39">
        <f t="shared" si="2"/>
        <v>7.6666666666666661E-2</v>
      </c>
      <c r="AO48" s="39">
        <f t="shared" si="2"/>
        <v>8.0906148867313912E-2</v>
      </c>
      <c r="AP48" s="39">
        <f t="shared" si="2"/>
        <v>7.8028747433264892E-2</v>
      </c>
      <c r="AQ48" s="39">
        <f t="shared" si="2"/>
        <v>7.6620825147347735E-2</v>
      </c>
      <c r="AR48" s="39">
        <f t="shared" si="2"/>
        <v>0.34933333333333333</v>
      </c>
      <c r="AS48" s="39">
        <f t="shared" si="2"/>
        <v>0.34794520547945207</v>
      </c>
      <c r="AT48" s="39">
        <f t="shared" si="2"/>
        <v>0.34560906515580736</v>
      </c>
      <c r="AU48" s="39">
        <f t="shared" si="2"/>
        <v>0.38950276243093923</v>
      </c>
      <c r="AV48" s="39">
        <f t="shared" si="2"/>
        <v>0.39093484419263458</v>
      </c>
      <c r="AW48" s="39">
        <f t="shared" si="2"/>
        <v>0.39325842696629215</v>
      </c>
      <c r="AX48" s="39">
        <f t="shared" si="2"/>
        <v>0.39316239316239315</v>
      </c>
      <c r="AY48" s="39">
        <f t="shared" si="2"/>
        <v>0.35087719298245612</v>
      </c>
    </row>
    <row r="49" spans="1:51" x14ac:dyDescent="0.3">
      <c r="A49" s="3">
        <v>417</v>
      </c>
      <c r="B49" s="4" t="s">
        <v>47</v>
      </c>
      <c r="C49" s="42">
        <v>141</v>
      </c>
      <c r="D49" s="42">
        <v>127</v>
      </c>
      <c r="E49" s="42">
        <v>139</v>
      </c>
      <c r="F49" s="42">
        <v>149</v>
      </c>
      <c r="G49" s="42">
        <v>131</v>
      </c>
      <c r="H49" s="42">
        <v>134</v>
      </c>
      <c r="I49" s="42">
        <v>127</v>
      </c>
      <c r="J49" s="42">
        <v>156</v>
      </c>
      <c r="K49" s="42">
        <v>356</v>
      </c>
      <c r="L49" s="42">
        <v>351</v>
      </c>
      <c r="M49" s="42">
        <v>340</v>
      </c>
      <c r="N49" s="42">
        <v>331</v>
      </c>
      <c r="O49" s="42">
        <v>316</v>
      </c>
      <c r="P49" s="42">
        <v>272</v>
      </c>
      <c r="Q49" s="42">
        <v>294</v>
      </c>
      <c r="R49" s="42">
        <v>297</v>
      </c>
      <c r="S49" s="10">
        <v>1893</v>
      </c>
      <c r="T49" s="10">
        <v>1960</v>
      </c>
      <c r="U49" s="10">
        <v>2050</v>
      </c>
      <c r="V49" s="10">
        <v>2153</v>
      </c>
      <c r="W49" s="10">
        <v>2252</v>
      </c>
      <c r="X49" s="10">
        <v>2358</v>
      </c>
      <c r="Y49" s="10">
        <v>2465</v>
      </c>
      <c r="Z49" s="10">
        <v>2545</v>
      </c>
      <c r="AA49" s="10">
        <v>1022</v>
      </c>
      <c r="AB49" s="10">
        <v>1007</v>
      </c>
      <c r="AC49" s="10">
        <v>995</v>
      </c>
      <c r="AD49" s="10">
        <v>999</v>
      </c>
      <c r="AE49" s="10">
        <v>1014</v>
      </c>
      <c r="AF49" s="10">
        <v>973</v>
      </c>
      <c r="AG49" s="10">
        <v>986</v>
      </c>
      <c r="AH49" s="10">
        <v>991</v>
      </c>
      <c r="AJ49" s="39">
        <f t="shared" si="2"/>
        <v>7.448494453248812E-2</v>
      </c>
      <c r="AK49" s="39">
        <f t="shared" si="2"/>
        <v>6.4795918367346939E-2</v>
      </c>
      <c r="AL49" s="39">
        <f t="shared" si="2"/>
        <v>6.7804878048780493E-2</v>
      </c>
      <c r="AM49" s="39">
        <f t="shared" si="2"/>
        <v>6.9205759405480724E-2</v>
      </c>
      <c r="AN49" s="39">
        <f t="shared" si="2"/>
        <v>5.8170515097690945E-2</v>
      </c>
      <c r="AO49" s="39">
        <f t="shared" si="2"/>
        <v>5.6827820186598814E-2</v>
      </c>
      <c r="AP49" s="39">
        <f t="shared" si="2"/>
        <v>5.152129817444219E-2</v>
      </c>
      <c r="AQ49" s="39">
        <f t="shared" si="2"/>
        <v>6.1296660117878189E-2</v>
      </c>
      <c r="AR49" s="39">
        <f t="shared" si="2"/>
        <v>0.34833659491193736</v>
      </c>
      <c r="AS49" s="39">
        <f t="shared" si="2"/>
        <v>0.34856007944389272</v>
      </c>
      <c r="AT49" s="39">
        <f t="shared" si="2"/>
        <v>0.34170854271356782</v>
      </c>
      <c r="AU49" s="39">
        <f t="shared" si="2"/>
        <v>0.33133133133133136</v>
      </c>
      <c r="AV49" s="39">
        <f t="shared" si="2"/>
        <v>0.31163708086785008</v>
      </c>
      <c r="AW49" s="39">
        <f t="shared" si="2"/>
        <v>0.27954779033915722</v>
      </c>
      <c r="AX49" s="39">
        <f t="shared" si="2"/>
        <v>0.29817444219066935</v>
      </c>
      <c r="AY49" s="39">
        <f t="shared" si="2"/>
        <v>0.29969727547931385</v>
      </c>
    </row>
    <row r="50" spans="1:51" x14ac:dyDescent="0.3">
      <c r="A50" s="3">
        <v>418</v>
      </c>
      <c r="B50" s="4" t="s">
        <v>48</v>
      </c>
      <c r="C50" s="42">
        <v>63</v>
      </c>
      <c r="D50" s="42">
        <v>63</v>
      </c>
      <c r="E50" s="42">
        <v>56</v>
      </c>
      <c r="F50" s="42">
        <v>50</v>
      </c>
      <c r="G50" s="42">
        <v>54</v>
      </c>
      <c r="H50" s="42">
        <v>51</v>
      </c>
      <c r="I50" s="42">
        <v>73</v>
      </c>
      <c r="J50" s="42">
        <v>66</v>
      </c>
      <c r="K50" s="42">
        <v>113</v>
      </c>
      <c r="L50" s="42">
        <v>110</v>
      </c>
      <c r="M50" s="42">
        <v>103</v>
      </c>
      <c r="N50" s="42">
        <v>97</v>
      </c>
      <c r="O50" s="42">
        <v>99</v>
      </c>
      <c r="P50" s="42">
        <v>102</v>
      </c>
      <c r="Q50" s="42">
        <v>99</v>
      </c>
      <c r="R50" s="42">
        <v>121</v>
      </c>
      <c r="S50" s="10">
        <v>597</v>
      </c>
      <c r="T50" s="10">
        <v>617</v>
      </c>
      <c r="U50" s="10">
        <v>640</v>
      </c>
      <c r="V50" s="10">
        <v>661</v>
      </c>
      <c r="W50" s="10">
        <v>708</v>
      </c>
      <c r="X50" s="10">
        <v>737</v>
      </c>
      <c r="Y50" s="10">
        <v>744</v>
      </c>
      <c r="Z50" s="10">
        <v>781</v>
      </c>
      <c r="AA50" s="10">
        <v>332</v>
      </c>
      <c r="AB50" s="10">
        <v>326</v>
      </c>
      <c r="AC50" s="10">
        <v>322</v>
      </c>
      <c r="AD50" s="10">
        <v>312</v>
      </c>
      <c r="AE50" s="10">
        <v>304</v>
      </c>
      <c r="AF50" s="10">
        <v>308</v>
      </c>
      <c r="AG50" s="10">
        <v>316</v>
      </c>
      <c r="AH50" s="10">
        <v>326</v>
      </c>
      <c r="AJ50" s="39">
        <f t="shared" si="2"/>
        <v>0.10552763819095477</v>
      </c>
      <c r="AK50" s="39">
        <f t="shared" si="2"/>
        <v>0.10210696920583469</v>
      </c>
      <c r="AL50" s="39">
        <f t="shared" si="2"/>
        <v>8.7499999999999994E-2</v>
      </c>
      <c r="AM50" s="39">
        <f t="shared" si="2"/>
        <v>7.564296520423601E-2</v>
      </c>
      <c r="AN50" s="39">
        <f t="shared" si="2"/>
        <v>7.6271186440677971E-2</v>
      </c>
      <c r="AO50" s="39">
        <f t="shared" si="2"/>
        <v>6.9199457259158756E-2</v>
      </c>
      <c r="AP50" s="39">
        <f t="shared" si="2"/>
        <v>9.8118279569892469E-2</v>
      </c>
      <c r="AQ50" s="39">
        <f t="shared" si="2"/>
        <v>8.4507042253521125E-2</v>
      </c>
      <c r="AR50" s="39">
        <f t="shared" si="2"/>
        <v>0.34036144578313254</v>
      </c>
      <c r="AS50" s="39">
        <f t="shared" si="2"/>
        <v>0.33742331288343558</v>
      </c>
      <c r="AT50" s="39">
        <f t="shared" si="2"/>
        <v>0.31987577639751552</v>
      </c>
      <c r="AU50" s="39">
        <f t="shared" si="2"/>
        <v>0.3108974358974359</v>
      </c>
      <c r="AV50" s="39">
        <f t="shared" si="2"/>
        <v>0.32565789473684209</v>
      </c>
      <c r="AW50" s="39">
        <f t="shared" si="2"/>
        <v>0.33116883116883117</v>
      </c>
      <c r="AX50" s="39">
        <f t="shared" si="2"/>
        <v>0.31329113924050633</v>
      </c>
      <c r="AY50" s="39">
        <f t="shared" ref="AY50:AY113" si="3">+R50/AH50</f>
        <v>0.37116564417177916</v>
      </c>
    </row>
    <row r="51" spans="1:51" x14ac:dyDescent="0.3">
      <c r="A51" s="3">
        <v>419</v>
      </c>
      <c r="B51" s="4" t="s">
        <v>49</v>
      </c>
      <c r="C51" s="42">
        <v>80</v>
      </c>
      <c r="D51" s="42">
        <v>78</v>
      </c>
      <c r="E51" s="42">
        <v>67</v>
      </c>
      <c r="F51" s="42">
        <v>60</v>
      </c>
      <c r="G51" s="42">
        <v>69</v>
      </c>
      <c r="H51" s="42">
        <v>78</v>
      </c>
      <c r="I51" s="42">
        <v>73</v>
      </c>
      <c r="J51" s="42">
        <v>78</v>
      </c>
      <c r="K51" s="42">
        <v>145</v>
      </c>
      <c r="L51" s="42">
        <v>132</v>
      </c>
      <c r="M51" s="42">
        <v>140</v>
      </c>
      <c r="N51" s="42">
        <v>141</v>
      </c>
      <c r="O51" s="42">
        <v>137</v>
      </c>
      <c r="P51" s="42">
        <v>124</v>
      </c>
      <c r="Q51" s="42">
        <v>122</v>
      </c>
      <c r="R51" s="42">
        <v>113</v>
      </c>
      <c r="S51" s="10">
        <v>768</v>
      </c>
      <c r="T51" s="10">
        <v>774</v>
      </c>
      <c r="U51" s="10">
        <v>801</v>
      </c>
      <c r="V51" s="10">
        <v>831</v>
      </c>
      <c r="W51" s="10">
        <v>863</v>
      </c>
      <c r="X51" s="10">
        <v>933</v>
      </c>
      <c r="Y51" s="10">
        <v>966</v>
      </c>
      <c r="Z51" s="10">
        <v>1015</v>
      </c>
      <c r="AA51" s="10">
        <v>425</v>
      </c>
      <c r="AB51" s="10">
        <v>421</v>
      </c>
      <c r="AC51" s="10">
        <v>433</v>
      </c>
      <c r="AD51" s="10">
        <v>445</v>
      </c>
      <c r="AE51" s="10">
        <v>438</v>
      </c>
      <c r="AF51" s="10">
        <v>405</v>
      </c>
      <c r="AG51" s="10">
        <v>392</v>
      </c>
      <c r="AH51" s="10">
        <v>385</v>
      </c>
      <c r="AJ51" s="39">
        <f t="shared" ref="AJ51:AX67" si="4">+C51/S51</f>
        <v>0.10416666666666667</v>
      </c>
      <c r="AK51" s="39">
        <f t="shared" si="4"/>
        <v>0.10077519379844961</v>
      </c>
      <c r="AL51" s="39">
        <f t="shared" si="4"/>
        <v>8.364544319600499E-2</v>
      </c>
      <c r="AM51" s="39">
        <f t="shared" si="4"/>
        <v>7.2202166064981949E-2</v>
      </c>
      <c r="AN51" s="39">
        <f t="shared" si="4"/>
        <v>7.9953650057937434E-2</v>
      </c>
      <c r="AO51" s="39">
        <f t="shared" si="4"/>
        <v>8.3601286173633438E-2</v>
      </c>
      <c r="AP51" s="39">
        <f t="shared" si="4"/>
        <v>7.5569358178053825E-2</v>
      </c>
      <c r="AQ51" s="39">
        <f t="shared" si="4"/>
        <v>7.6847290640394084E-2</v>
      </c>
      <c r="AR51" s="39">
        <f t="shared" si="4"/>
        <v>0.3411764705882353</v>
      </c>
      <c r="AS51" s="39">
        <f t="shared" si="4"/>
        <v>0.31353919239904987</v>
      </c>
      <c r="AT51" s="39">
        <f t="shared" si="4"/>
        <v>0.32332563510392609</v>
      </c>
      <c r="AU51" s="39">
        <f t="shared" si="4"/>
        <v>0.31685393258426964</v>
      </c>
      <c r="AV51" s="39">
        <f t="shared" si="4"/>
        <v>0.31278538812785389</v>
      </c>
      <c r="AW51" s="39">
        <f t="shared" si="4"/>
        <v>0.30617283950617286</v>
      </c>
      <c r="AX51" s="39">
        <f t="shared" si="4"/>
        <v>0.31122448979591838</v>
      </c>
      <c r="AY51" s="39">
        <f t="shared" si="3"/>
        <v>0.29350649350649349</v>
      </c>
    </row>
    <row r="52" spans="1:51" x14ac:dyDescent="0.3">
      <c r="A52" s="3">
        <v>420</v>
      </c>
      <c r="B52" s="4" t="s">
        <v>50</v>
      </c>
      <c r="C52" s="42">
        <v>83</v>
      </c>
      <c r="D52" s="42">
        <v>88</v>
      </c>
      <c r="E52" s="42">
        <v>88</v>
      </c>
      <c r="F52" s="42">
        <v>101</v>
      </c>
      <c r="G52" s="42">
        <v>104</v>
      </c>
      <c r="H52" s="42">
        <v>116</v>
      </c>
      <c r="I52" s="42">
        <v>108</v>
      </c>
      <c r="J52" s="42">
        <v>108</v>
      </c>
      <c r="K52" s="42">
        <v>168</v>
      </c>
      <c r="L52" s="42">
        <v>165</v>
      </c>
      <c r="M52" s="42">
        <v>171</v>
      </c>
      <c r="N52" s="42">
        <v>178</v>
      </c>
      <c r="O52" s="42">
        <v>167</v>
      </c>
      <c r="P52" s="42">
        <v>166</v>
      </c>
      <c r="Q52" s="42">
        <v>165</v>
      </c>
      <c r="R52" s="42">
        <v>174</v>
      </c>
      <c r="S52" s="10">
        <v>723</v>
      </c>
      <c r="T52" s="10">
        <v>732</v>
      </c>
      <c r="U52" s="10">
        <v>749</v>
      </c>
      <c r="V52" s="10">
        <v>772</v>
      </c>
      <c r="W52" s="10">
        <v>810</v>
      </c>
      <c r="X52" s="10">
        <v>849</v>
      </c>
      <c r="Y52" s="10">
        <v>895</v>
      </c>
      <c r="Z52" s="10">
        <v>926</v>
      </c>
      <c r="AA52" s="10">
        <v>421</v>
      </c>
      <c r="AB52" s="10">
        <v>420</v>
      </c>
      <c r="AC52" s="10">
        <v>415</v>
      </c>
      <c r="AD52" s="10">
        <v>420</v>
      </c>
      <c r="AE52" s="10">
        <v>402</v>
      </c>
      <c r="AF52" s="10">
        <v>398</v>
      </c>
      <c r="AG52" s="10">
        <v>388</v>
      </c>
      <c r="AH52" s="10">
        <v>376</v>
      </c>
      <c r="AJ52" s="39">
        <f t="shared" si="4"/>
        <v>0.11479944674965421</v>
      </c>
      <c r="AK52" s="39">
        <f t="shared" si="4"/>
        <v>0.12021857923497267</v>
      </c>
      <c r="AL52" s="39">
        <f t="shared" si="4"/>
        <v>0.11748998664886515</v>
      </c>
      <c r="AM52" s="39">
        <f t="shared" si="4"/>
        <v>0.13082901554404144</v>
      </c>
      <c r="AN52" s="39">
        <f t="shared" si="4"/>
        <v>0.12839506172839507</v>
      </c>
      <c r="AO52" s="39">
        <f t="shared" si="4"/>
        <v>0.13663133097762073</v>
      </c>
      <c r="AP52" s="39">
        <f t="shared" si="4"/>
        <v>0.12067039106145251</v>
      </c>
      <c r="AQ52" s="39">
        <f t="shared" si="4"/>
        <v>0.11663066954643629</v>
      </c>
      <c r="AR52" s="39">
        <f t="shared" si="4"/>
        <v>0.39904988123515439</v>
      </c>
      <c r="AS52" s="39">
        <f t="shared" si="4"/>
        <v>0.39285714285714285</v>
      </c>
      <c r="AT52" s="39">
        <f t="shared" si="4"/>
        <v>0.41204819277108434</v>
      </c>
      <c r="AU52" s="39">
        <f t="shared" si="4"/>
        <v>0.4238095238095238</v>
      </c>
      <c r="AV52" s="39">
        <f t="shared" si="4"/>
        <v>0.4154228855721393</v>
      </c>
      <c r="AW52" s="39">
        <f t="shared" si="4"/>
        <v>0.41708542713567837</v>
      </c>
      <c r="AX52" s="39">
        <f t="shared" si="4"/>
        <v>0.42525773195876287</v>
      </c>
      <c r="AY52" s="39">
        <f t="shared" si="3"/>
        <v>0.46276595744680848</v>
      </c>
    </row>
    <row r="53" spans="1:51" x14ac:dyDescent="0.3">
      <c r="A53" s="3">
        <v>423</v>
      </c>
      <c r="B53" s="4" t="s">
        <v>51</v>
      </c>
      <c r="C53" s="42">
        <v>43</v>
      </c>
      <c r="D53" s="42">
        <v>38</v>
      </c>
      <c r="E53" s="42">
        <v>36</v>
      </c>
      <c r="F53" s="42">
        <v>48</v>
      </c>
      <c r="G53" s="42">
        <v>49</v>
      </c>
      <c r="H53" s="42">
        <v>59</v>
      </c>
      <c r="I53" s="42">
        <v>67</v>
      </c>
      <c r="J53" s="42">
        <v>64</v>
      </c>
      <c r="K53" s="42">
        <v>151</v>
      </c>
      <c r="L53" s="42">
        <v>149</v>
      </c>
      <c r="M53" s="42">
        <v>150</v>
      </c>
      <c r="N53" s="42">
        <v>137</v>
      </c>
      <c r="O53" s="42">
        <v>133</v>
      </c>
      <c r="P53" s="42">
        <v>128</v>
      </c>
      <c r="Q53" s="42">
        <v>122</v>
      </c>
      <c r="R53" s="42">
        <v>122</v>
      </c>
      <c r="S53" s="10">
        <v>595</v>
      </c>
      <c r="T53" s="10">
        <v>597</v>
      </c>
      <c r="U53" s="10">
        <v>624</v>
      </c>
      <c r="V53" s="10">
        <v>688</v>
      </c>
      <c r="W53" s="10">
        <v>719</v>
      </c>
      <c r="X53" s="10">
        <v>747</v>
      </c>
      <c r="Y53" s="10">
        <v>792</v>
      </c>
      <c r="Z53" s="10">
        <v>817</v>
      </c>
      <c r="AA53" s="10">
        <v>415</v>
      </c>
      <c r="AB53" s="10">
        <v>416</v>
      </c>
      <c r="AC53" s="10">
        <v>410</v>
      </c>
      <c r="AD53" s="10">
        <v>392</v>
      </c>
      <c r="AE53" s="10">
        <v>381</v>
      </c>
      <c r="AF53" s="10">
        <v>375</v>
      </c>
      <c r="AG53" s="10">
        <v>373</v>
      </c>
      <c r="AH53" s="10">
        <v>366</v>
      </c>
      <c r="AJ53" s="39">
        <f t="shared" si="4"/>
        <v>7.2268907563025217E-2</v>
      </c>
      <c r="AK53" s="39">
        <f t="shared" si="4"/>
        <v>6.3651591289782247E-2</v>
      </c>
      <c r="AL53" s="39">
        <f t="shared" si="4"/>
        <v>5.7692307692307696E-2</v>
      </c>
      <c r="AM53" s="39">
        <f t="shared" si="4"/>
        <v>6.9767441860465115E-2</v>
      </c>
      <c r="AN53" s="39">
        <f t="shared" si="4"/>
        <v>6.8150208623087627E-2</v>
      </c>
      <c r="AO53" s="39">
        <f t="shared" si="4"/>
        <v>7.8982597054886208E-2</v>
      </c>
      <c r="AP53" s="39">
        <f t="shared" si="4"/>
        <v>8.4595959595959599E-2</v>
      </c>
      <c r="AQ53" s="39">
        <f t="shared" si="4"/>
        <v>7.8335373317013457E-2</v>
      </c>
      <c r="AR53" s="39">
        <f t="shared" si="4"/>
        <v>0.363855421686747</v>
      </c>
      <c r="AS53" s="39">
        <f t="shared" si="4"/>
        <v>0.35817307692307693</v>
      </c>
      <c r="AT53" s="39">
        <f t="shared" si="4"/>
        <v>0.36585365853658536</v>
      </c>
      <c r="AU53" s="39">
        <f t="shared" si="4"/>
        <v>0.34948979591836737</v>
      </c>
      <c r="AV53" s="39">
        <f t="shared" si="4"/>
        <v>0.34908136482939633</v>
      </c>
      <c r="AW53" s="39">
        <f t="shared" si="4"/>
        <v>0.34133333333333332</v>
      </c>
      <c r="AX53" s="39">
        <f t="shared" si="4"/>
        <v>0.32707774798927614</v>
      </c>
      <c r="AY53" s="39">
        <f t="shared" si="3"/>
        <v>0.33333333333333331</v>
      </c>
    </row>
    <row r="54" spans="1:51" x14ac:dyDescent="0.3">
      <c r="A54" s="3">
        <v>425</v>
      </c>
      <c r="B54" s="4" t="s">
        <v>52</v>
      </c>
      <c r="C54" s="42">
        <v>89</v>
      </c>
      <c r="D54" s="42">
        <v>85</v>
      </c>
      <c r="E54" s="42">
        <v>94</v>
      </c>
      <c r="F54" s="42">
        <v>98</v>
      </c>
      <c r="G54" s="42">
        <v>96</v>
      </c>
      <c r="H54" s="42">
        <v>98</v>
      </c>
      <c r="I54" s="42">
        <v>96</v>
      </c>
      <c r="J54" s="42">
        <v>116</v>
      </c>
      <c r="K54" s="42">
        <v>212</v>
      </c>
      <c r="L54" s="42">
        <v>227</v>
      </c>
      <c r="M54" s="42">
        <v>211</v>
      </c>
      <c r="N54" s="42">
        <v>206</v>
      </c>
      <c r="O54" s="42">
        <v>196</v>
      </c>
      <c r="P54" s="42">
        <v>198</v>
      </c>
      <c r="Q54" s="42">
        <v>189</v>
      </c>
      <c r="R54" s="42">
        <v>191</v>
      </c>
      <c r="S54" s="10">
        <v>992</v>
      </c>
      <c r="T54" s="10">
        <v>998</v>
      </c>
      <c r="U54" s="10">
        <v>1034</v>
      </c>
      <c r="V54" s="10">
        <v>1099</v>
      </c>
      <c r="W54" s="10">
        <v>1135</v>
      </c>
      <c r="X54" s="10">
        <v>1155</v>
      </c>
      <c r="Y54" s="10">
        <v>1179</v>
      </c>
      <c r="Z54" s="10">
        <v>1211</v>
      </c>
      <c r="AA54" s="10">
        <v>628</v>
      </c>
      <c r="AB54" s="10">
        <v>608</v>
      </c>
      <c r="AC54" s="10">
        <v>591</v>
      </c>
      <c r="AD54" s="10">
        <v>551</v>
      </c>
      <c r="AE54" s="10">
        <v>534</v>
      </c>
      <c r="AF54" s="10">
        <v>541</v>
      </c>
      <c r="AG54" s="10">
        <v>526</v>
      </c>
      <c r="AH54" s="10">
        <v>494</v>
      </c>
      <c r="AJ54" s="39">
        <f t="shared" si="4"/>
        <v>8.9717741935483875E-2</v>
      </c>
      <c r="AK54" s="39">
        <f t="shared" si="4"/>
        <v>8.5170340681362727E-2</v>
      </c>
      <c r="AL54" s="39">
        <f t="shared" si="4"/>
        <v>9.0909090909090912E-2</v>
      </c>
      <c r="AM54" s="39">
        <f t="shared" si="4"/>
        <v>8.9171974522292988E-2</v>
      </c>
      <c r="AN54" s="39">
        <f t="shared" si="4"/>
        <v>8.4581497797356825E-2</v>
      </c>
      <c r="AO54" s="39">
        <f t="shared" si="4"/>
        <v>8.4848484848484854E-2</v>
      </c>
      <c r="AP54" s="39">
        <f t="shared" si="4"/>
        <v>8.1424936386768454E-2</v>
      </c>
      <c r="AQ54" s="39">
        <f t="shared" si="4"/>
        <v>9.5788604459124696E-2</v>
      </c>
      <c r="AR54" s="39">
        <f t="shared" si="4"/>
        <v>0.33757961783439489</v>
      </c>
      <c r="AS54" s="39">
        <f t="shared" si="4"/>
        <v>0.37335526315789475</v>
      </c>
      <c r="AT54" s="39">
        <f t="shared" si="4"/>
        <v>0.35702199661590522</v>
      </c>
      <c r="AU54" s="39">
        <f t="shared" si="4"/>
        <v>0.37386569872958259</v>
      </c>
      <c r="AV54" s="39">
        <f t="shared" si="4"/>
        <v>0.36704119850187267</v>
      </c>
      <c r="AW54" s="39">
        <f t="shared" si="4"/>
        <v>0.36598890942698709</v>
      </c>
      <c r="AX54" s="39">
        <f t="shared" si="4"/>
        <v>0.35931558935361219</v>
      </c>
      <c r="AY54" s="39">
        <f t="shared" si="3"/>
        <v>0.38663967611336031</v>
      </c>
    </row>
    <row r="55" spans="1:51" x14ac:dyDescent="0.3">
      <c r="A55" s="3">
        <v>426</v>
      </c>
      <c r="B55" s="4" t="s">
        <v>18</v>
      </c>
      <c r="C55" s="42">
        <v>39</v>
      </c>
      <c r="D55" s="42">
        <v>45</v>
      </c>
      <c r="E55" s="42">
        <v>41</v>
      </c>
      <c r="F55" s="42">
        <v>33</v>
      </c>
      <c r="G55" s="42">
        <v>45</v>
      </c>
      <c r="H55" s="42">
        <v>37</v>
      </c>
      <c r="I55" s="42">
        <v>42</v>
      </c>
      <c r="J55" s="42">
        <v>52</v>
      </c>
      <c r="K55" s="42">
        <v>90</v>
      </c>
      <c r="L55" s="42">
        <v>90</v>
      </c>
      <c r="M55" s="42">
        <v>93</v>
      </c>
      <c r="N55" s="42">
        <v>81</v>
      </c>
      <c r="O55" s="42">
        <v>73</v>
      </c>
      <c r="P55" s="42">
        <v>83</v>
      </c>
      <c r="Q55" s="42">
        <v>84</v>
      </c>
      <c r="R55" s="42">
        <v>92</v>
      </c>
      <c r="S55" s="10">
        <v>473</v>
      </c>
      <c r="T55" s="10">
        <v>482</v>
      </c>
      <c r="U55" s="10">
        <v>506</v>
      </c>
      <c r="V55" s="10">
        <v>543</v>
      </c>
      <c r="W55" s="10">
        <v>557</v>
      </c>
      <c r="X55" s="10">
        <v>571</v>
      </c>
      <c r="Y55" s="10">
        <v>608</v>
      </c>
      <c r="Z55" s="10">
        <v>615</v>
      </c>
      <c r="AA55" s="10">
        <v>284</v>
      </c>
      <c r="AB55" s="10">
        <v>278</v>
      </c>
      <c r="AC55" s="10">
        <v>277</v>
      </c>
      <c r="AD55" s="10">
        <v>257</v>
      </c>
      <c r="AE55" s="10">
        <v>255</v>
      </c>
      <c r="AF55" s="10">
        <v>246</v>
      </c>
      <c r="AG55" s="10">
        <v>247</v>
      </c>
      <c r="AH55" s="10">
        <v>248</v>
      </c>
      <c r="AJ55" s="39">
        <f t="shared" si="4"/>
        <v>8.2452431289640596E-2</v>
      </c>
      <c r="AK55" s="39">
        <f t="shared" si="4"/>
        <v>9.3360995850622408E-2</v>
      </c>
      <c r="AL55" s="39">
        <f t="shared" si="4"/>
        <v>8.1027667984189727E-2</v>
      </c>
      <c r="AM55" s="39">
        <f t="shared" si="4"/>
        <v>6.0773480662983423E-2</v>
      </c>
      <c r="AN55" s="39">
        <f t="shared" si="4"/>
        <v>8.0789946140035901E-2</v>
      </c>
      <c r="AO55" s="39">
        <f t="shared" si="4"/>
        <v>6.4798598949211902E-2</v>
      </c>
      <c r="AP55" s="39">
        <f t="shared" si="4"/>
        <v>6.9078947368421059E-2</v>
      </c>
      <c r="AQ55" s="39">
        <f t="shared" si="4"/>
        <v>8.4552845528455281E-2</v>
      </c>
      <c r="AR55" s="39">
        <f t="shared" si="4"/>
        <v>0.31690140845070425</v>
      </c>
      <c r="AS55" s="39">
        <f t="shared" si="4"/>
        <v>0.32374100719424459</v>
      </c>
      <c r="AT55" s="39">
        <f t="shared" si="4"/>
        <v>0.33574007220216606</v>
      </c>
      <c r="AU55" s="39">
        <f t="shared" si="4"/>
        <v>0.31517509727626458</v>
      </c>
      <c r="AV55" s="39">
        <f t="shared" si="4"/>
        <v>0.28627450980392155</v>
      </c>
      <c r="AW55" s="39">
        <f t="shared" si="4"/>
        <v>0.33739837398373984</v>
      </c>
      <c r="AX55" s="39">
        <f t="shared" si="4"/>
        <v>0.34008097165991902</v>
      </c>
      <c r="AY55" s="39">
        <f t="shared" si="3"/>
        <v>0.37096774193548387</v>
      </c>
    </row>
    <row r="56" spans="1:51" x14ac:dyDescent="0.3">
      <c r="A56" s="3">
        <v>427</v>
      </c>
      <c r="B56" s="4" t="s">
        <v>53</v>
      </c>
      <c r="C56" s="42">
        <v>121</v>
      </c>
      <c r="D56" s="42">
        <v>120</v>
      </c>
      <c r="E56" s="42">
        <v>112</v>
      </c>
      <c r="F56" s="42">
        <v>122</v>
      </c>
      <c r="G56" s="42">
        <v>116</v>
      </c>
      <c r="H56" s="42">
        <v>136</v>
      </c>
      <c r="I56" s="42">
        <v>127</v>
      </c>
      <c r="J56" s="42">
        <v>136</v>
      </c>
      <c r="K56" s="42">
        <v>296</v>
      </c>
      <c r="L56" s="42">
        <v>312</v>
      </c>
      <c r="M56" s="42">
        <v>289</v>
      </c>
      <c r="N56" s="42">
        <v>286</v>
      </c>
      <c r="O56" s="42">
        <v>291</v>
      </c>
      <c r="P56" s="42">
        <v>303</v>
      </c>
      <c r="Q56" s="42">
        <v>287</v>
      </c>
      <c r="R56" s="42">
        <v>304</v>
      </c>
      <c r="S56" s="10">
        <v>1887</v>
      </c>
      <c r="T56" s="10">
        <v>1962</v>
      </c>
      <c r="U56" s="10">
        <v>2041</v>
      </c>
      <c r="V56" s="10">
        <v>2156</v>
      </c>
      <c r="W56" s="10">
        <v>2289</v>
      </c>
      <c r="X56" s="10">
        <v>2448</v>
      </c>
      <c r="Y56" s="10">
        <v>2525</v>
      </c>
      <c r="Z56" s="10">
        <v>2576</v>
      </c>
      <c r="AA56" s="10">
        <v>1100</v>
      </c>
      <c r="AB56" s="10">
        <v>1119</v>
      </c>
      <c r="AC56" s="10">
        <v>1128</v>
      </c>
      <c r="AD56" s="10">
        <v>1102</v>
      </c>
      <c r="AE56" s="10">
        <v>1094</v>
      </c>
      <c r="AF56" s="10">
        <v>1049</v>
      </c>
      <c r="AG56" s="10">
        <v>1043</v>
      </c>
      <c r="AH56" s="10">
        <v>1044</v>
      </c>
      <c r="AJ56" s="39">
        <f t="shared" si="4"/>
        <v>6.4122946475887649E-2</v>
      </c>
      <c r="AK56" s="39">
        <f t="shared" si="4"/>
        <v>6.1162079510703363E-2</v>
      </c>
      <c r="AL56" s="39">
        <f t="shared" si="4"/>
        <v>5.4875061244487995E-2</v>
      </c>
      <c r="AM56" s="39">
        <f t="shared" si="4"/>
        <v>5.6586270871985159E-2</v>
      </c>
      <c r="AN56" s="39">
        <f t="shared" si="4"/>
        <v>5.0677151594582789E-2</v>
      </c>
      <c r="AO56" s="39">
        <f t="shared" si="4"/>
        <v>5.5555555555555552E-2</v>
      </c>
      <c r="AP56" s="39">
        <f t="shared" si="4"/>
        <v>5.02970297029703E-2</v>
      </c>
      <c r="AQ56" s="39">
        <f t="shared" si="4"/>
        <v>5.2795031055900624E-2</v>
      </c>
      <c r="AR56" s="39">
        <f t="shared" si="4"/>
        <v>0.2690909090909091</v>
      </c>
      <c r="AS56" s="39">
        <f t="shared" si="4"/>
        <v>0.27882037533512066</v>
      </c>
      <c r="AT56" s="39">
        <f t="shared" si="4"/>
        <v>0.25620567375886527</v>
      </c>
      <c r="AU56" s="39">
        <f t="shared" si="4"/>
        <v>0.25952813067150637</v>
      </c>
      <c r="AV56" s="39">
        <f t="shared" si="4"/>
        <v>0.26599634369287017</v>
      </c>
      <c r="AW56" s="39">
        <f t="shared" si="4"/>
        <v>0.28884652049571019</v>
      </c>
      <c r="AX56" s="39">
        <f t="shared" si="4"/>
        <v>0.27516778523489932</v>
      </c>
      <c r="AY56" s="39">
        <f t="shared" si="3"/>
        <v>0.29118773946360155</v>
      </c>
    </row>
    <row r="57" spans="1:51" x14ac:dyDescent="0.3">
      <c r="A57" s="3">
        <v>428</v>
      </c>
      <c r="B57" s="4" t="s">
        <v>54</v>
      </c>
      <c r="C57" s="42">
        <v>58</v>
      </c>
      <c r="D57" s="42">
        <v>65</v>
      </c>
      <c r="E57" s="42">
        <v>63</v>
      </c>
      <c r="F57" s="42">
        <v>58</v>
      </c>
      <c r="G57" s="42">
        <v>57</v>
      </c>
      <c r="H57" s="42">
        <v>60</v>
      </c>
      <c r="I57" s="42">
        <v>76</v>
      </c>
      <c r="J57" s="42">
        <v>65</v>
      </c>
      <c r="K57" s="42">
        <v>157</v>
      </c>
      <c r="L57" s="42">
        <v>147</v>
      </c>
      <c r="M57" s="42">
        <v>133</v>
      </c>
      <c r="N57" s="42">
        <v>143</v>
      </c>
      <c r="O57" s="42">
        <v>136</v>
      </c>
      <c r="P57" s="42">
        <v>130</v>
      </c>
      <c r="Q57" s="42">
        <v>144</v>
      </c>
      <c r="R57" s="42">
        <v>120</v>
      </c>
      <c r="S57" s="10">
        <v>814</v>
      </c>
      <c r="T57" s="10">
        <v>849</v>
      </c>
      <c r="U57" s="10">
        <v>870</v>
      </c>
      <c r="V57" s="10">
        <v>893</v>
      </c>
      <c r="W57" s="10">
        <v>936</v>
      </c>
      <c r="X57" s="10">
        <v>977</v>
      </c>
      <c r="Y57" s="10">
        <v>1002</v>
      </c>
      <c r="Z57" s="10">
        <v>1051</v>
      </c>
      <c r="AA57" s="10">
        <v>510</v>
      </c>
      <c r="AB57" s="10">
        <v>488</v>
      </c>
      <c r="AC57" s="10">
        <v>474</v>
      </c>
      <c r="AD57" s="10">
        <v>473</v>
      </c>
      <c r="AE57" s="10">
        <v>478</v>
      </c>
      <c r="AF57" s="10">
        <v>464</v>
      </c>
      <c r="AG57" s="10">
        <v>459</v>
      </c>
      <c r="AH57" s="10">
        <v>449</v>
      </c>
      <c r="AJ57" s="39">
        <f t="shared" si="4"/>
        <v>7.125307125307126E-2</v>
      </c>
      <c r="AK57" s="39">
        <f t="shared" si="4"/>
        <v>7.656065959952886E-2</v>
      </c>
      <c r="AL57" s="39">
        <f t="shared" si="4"/>
        <v>7.2413793103448282E-2</v>
      </c>
      <c r="AM57" s="39">
        <f t="shared" si="4"/>
        <v>6.4949608062709968E-2</v>
      </c>
      <c r="AN57" s="39">
        <f t="shared" si="4"/>
        <v>6.0897435897435896E-2</v>
      </c>
      <c r="AO57" s="39">
        <f t="shared" si="4"/>
        <v>6.1412487205731829E-2</v>
      </c>
      <c r="AP57" s="39">
        <f t="shared" si="4"/>
        <v>7.5848303393213579E-2</v>
      </c>
      <c r="AQ57" s="39">
        <f t="shared" si="4"/>
        <v>6.1845861084681257E-2</v>
      </c>
      <c r="AR57" s="39">
        <f t="shared" si="4"/>
        <v>0.30784313725490198</v>
      </c>
      <c r="AS57" s="39">
        <f t="shared" si="4"/>
        <v>0.30122950819672129</v>
      </c>
      <c r="AT57" s="39">
        <f t="shared" si="4"/>
        <v>0.28059071729957807</v>
      </c>
      <c r="AU57" s="39">
        <f t="shared" si="4"/>
        <v>0.30232558139534882</v>
      </c>
      <c r="AV57" s="39">
        <f t="shared" si="4"/>
        <v>0.28451882845188287</v>
      </c>
      <c r="AW57" s="39">
        <f t="shared" si="4"/>
        <v>0.28017241379310343</v>
      </c>
      <c r="AX57" s="39">
        <f t="shared" si="4"/>
        <v>0.31372549019607843</v>
      </c>
      <c r="AY57" s="39">
        <f t="shared" si="3"/>
        <v>0.267260579064588</v>
      </c>
    </row>
    <row r="58" spans="1:51" x14ac:dyDescent="0.3">
      <c r="A58" s="3">
        <v>429</v>
      </c>
      <c r="B58" s="4" t="s">
        <v>55</v>
      </c>
      <c r="C58" s="42">
        <v>52</v>
      </c>
      <c r="D58" s="42">
        <v>48</v>
      </c>
      <c r="E58" s="42">
        <v>46</v>
      </c>
      <c r="F58" s="42">
        <v>52</v>
      </c>
      <c r="G58" s="42">
        <v>52</v>
      </c>
      <c r="H58" s="42">
        <v>45</v>
      </c>
      <c r="I58" s="42">
        <v>55</v>
      </c>
      <c r="J58" s="42">
        <v>63</v>
      </c>
      <c r="K58" s="42">
        <v>115</v>
      </c>
      <c r="L58" s="42">
        <v>116</v>
      </c>
      <c r="M58" s="42">
        <v>99</v>
      </c>
      <c r="N58" s="42">
        <v>103</v>
      </c>
      <c r="O58" s="42">
        <v>86</v>
      </c>
      <c r="P58" s="42">
        <v>93</v>
      </c>
      <c r="Q58" s="42">
        <v>87</v>
      </c>
      <c r="R58" s="42">
        <v>76</v>
      </c>
      <c r="S58" s="10">
        <v>457</v>
      </c>
      <c r="T58" s="10">
        <v>461</v>
      </c>
      <c r="U58" s="10">
        <v>483</v>
      </c>
      <c r="V58" s="10">
        <v>507</v>
      </c>
      <c r="W58" s="10">
        <v>523</v>
      </c>
      <c r="X58" s="10">
        <v>528</v>
      </c>
      <c r="Y58" s="10">
        <v>549</v>
      </c>
      <c r="Z58" s="10">
        <v>575</v>
      </c>
      <c r="AA58" s="10">
        <v>297</v>
      </c>
      <c r="AB58" s="10">
        <v>286</v>
      </c>
      <c r="AC58" s="10">
        <v>255</v>
      </c>
      <c r="AD58" s="10">
        <v>260</v>
      </c>
      <c r="AE58" s="10">
        <v>267</v>
      </c>
      <c r="AF58" s="10">
        <v>269</v>
      </c>
      <c r="AG58" s="10">
        <v>254</v>
      </c>
      <c r="AH58" s="10">
        <v>242</v>
      </c>
      <c r="AJ58" s="39">
        <f t="shared" si="4"/>
        <v>0.1137855579868709</v>
      </c>
      <c r="AK58" s="39">
        <f t="shared" si="4"/>
        <v>0.10412147505422993</v>
      </c>
      <c r="AL58" s="39">
        <f t="shared" si="4"/>
        <v>9.5238095238095233E-2</v>
      </c>
      <c r="AM58" s="39">
        <f t="shared" si="4"/>
        <v>0.10256410256410256</v>
      </c>
      <c r="AN58" s="39">
        <f t="shared" si="4"/>
        <v>9.9426386233269604E-2</v>
      </c>
      <c r="AO58" s="39">
        <f t="shared" si="4"/>
        <v>8.5227272727272721E-2</v>
      </c>
      <c r="AP58" s="39">
        <f t="shared" si="4"/>
        <v>0.10018214936247723</v>
      </c>
      <c r="AQ58" s="39">
        <f t="shared" si="4"/>
        <v>0.10956521739130434</v>
      </c>
      <c r="AR58" s="39">
        <f t="shared" si="4"/>
        <v>0.38720538720538722</v>
      </c>
      <c r="AS58" s="39">
        <f t="shared" si="4"/>
        <v>0.40559440559440557</v>
      </c>
      <c r="AT58" s="39">
        <f t="shared" si="4"/>
        <v>0.38823529411764707</v>
      </c>
      <c r="AU58" s="39">
        <f t="shared" si="4"/>
        <v>0.39615384615384613</v>
      </c>
      <c r="AV58" s="39">
        <f t="shared" si="4"/>
        <v>0.32209737827715357</v>
      </c>
      <c r="AW58" s="39">
        <f t="shared" si="4"/>
        <v>0.34572490706319703</v>
      </c>
      <c r="AX58" s="39">
        <f t="shared" si="4"/>
        <v>0.34251968503937008</v>
      </c>
      <c r="AY58" s="39">
        <f t="shared" si="3"/>
        <v>0.31404958677685951</v>
      </c>
    </row>
    <row r="59" spans="1:51" x14ac:dyDescent="0.3">
      <c r="A59" s="3">
        <v>430</v>
      </c>
      <c r="B59" s="4" t="s">
        <v>56</v>
      </c>
      <c r="C59" s="42">
        <v>47</v>
      </c>
      <c r="D59" s="42">
        <v>53</v>
      </c>
      <c r="E59" s="42">
        <v>67</v>
      </c>
      <c r="F59" s="42">
        <v>69</v>
      </c>
      <c r="G59" s="42">
        <v>53</v>
      </c>
      <c r="H59" s="42">
        <v>75</v>
      </c>
      <c r="I59" s="42">
        <v>73</v>
      </c>
      <c r="J59" s="42">
        <v>74</v>
      </c>
      <c r="K59" s="42">
        <v>89</v>
      </c>
      <c r="L59" s="42">
        <v>80</v>
      </c>
      <c r="M59" s="42">
        <v>80</v>
      </c>
      <c r="N59" s="42">
        <v>78</v>
      </c>
      <c r="O59" s="42">
        <v>75</v>
      </c>
      <c r="P59" s="42">
        <v>66</v>
      </c>
      <c r="Q59" s="42">
        <v>76</v>
      </c>
      <c r="R59" s="42">
        <v>83</v>
      </c>
      <c r="S59" s="10">
        <v>358</v>
      </c>
      <c r="T59" s="10">
        <v>357</v>
      </c>
      <c r="U59" s="10">
        <v>360</v>
      </c>
      <c r="V59" s="10">
        <v>380</v>
      </c>
      <c r="W59" s="10">
        <v>389</v>
      </c>
      <c r="X59" s="10">
        <v>417</v>
      </c>
      <c r="Y59" s="10">
        <v>422</v>
      </c>
      <c r="Z59" s="10">
        <v>419</v>
      </c>
      <c r="AA59" s="10">
        <v>183</v>
      </c>
      <c r="AB59" s="10">
        <v>165</v>
      </c>
      <c r="AC59" s="10">
        <v>163</v>
      </c>
      <c r="AD59" s="10">
        <v>166</v>
      </c>
      <c r="AE59" s="10">
        <v>172</v>
      </c>
      <c r="AF59" s="10">
        <v>164</v>
      </c>
      <c r="AG59" s="10">
        <v>168</v>
      </c>
      <c r="AH59" s="10">
        <v>174</v>
      </c>
      <c r="AJ59" s="39">
        <f t="shared" si="4"/>
        <v>0.13128491620111732</v>
      </c>
      <c r="AK59" s="39">
        <f t="shared" si="4"/>
        <v>0.1484593837535014</v>
      </c>
      <c r="AL59" s="39">
        <f t="shared" si="4"/>
        <v>0.18611111111111112</v>
      </c>
      <c r="AM59" s="39">
        <f t="shared" si="4"/>
        <v>0.18157894736842106</v>
      </c>
      <c r="AN59" s="39">
        <f t="shared" si="4"/>
        <v>0.13624678663239073</v>
      </c>
      <c r="AO59" s="39">
        <f t="shared" si="4"/>
        <v>0.17985611510791366</v>
      </c>
      <c r="AP59" s="39">
        <f t="shared" si="4"/>
        <v>0.17298578199052134</v>
      </c>
      <c r="AQ59" s="39">
        <f t="shared" si="4"/>
        <v>0.1766109785202864</v>
      </c>
      <c r="AR59" s="39">
        <f t="shared" si="4"/>
        <v>0.48633879781420764</v>
      </c>
      <c r="AS59" s="39">
        <f t="shared" si="4"/>
        <v>0.48484848484848486</v>
      </c>
      <c r="AT59" s="39">
        <f t="shared" si="4"/>
        <v>0.49079754601226994</v>
      </c>
      <c r="AU59" s="39">
        <f t="shared" si="4"/>
        <v>0.46987951807228917</v>
      </c>
      <c r="AV59" s="39">
        <f t="shared" si="4"/>
        <v>0.43604651162790697</v>
      </c>
      <c r="AW59" s="39">
        <f t="shared" si="4"/>
        <v>0.40243902439024393</v>
      </c>
      <c r="AX59" s="39">
        <f t="shared" si="4"/>
        <v>0.45238095238095238</v>
      </c>
      <c r="AY59" s="39">
        <f t="shared" si="3"/>
        <v>0.47701149425287354</v>
      </c>
    </row>
    <row r="60" spans="1:51" x14ac:dyDescent="0.3">
      <c r="A60" s="3">
        <v>432</v>
      </c>
      <c r="B60" s="4" t="s">
        <v>57</v>
      </c>
      <c r="C60" s="42">
        <v>31</v>
      </c>
      <c r="D60" s="42">
        <v>28</v>
      </c>
      <c r="E60" s="42">
        <v>26</v>
      </c>
      <c r="F60" s="42">
        <v>29</v>
      </c>
      <c r="G60" s="42">
        <v>26</v>
      </c>
      <c r="H60" s="42">
        <v>28</v>
      </c>
      <c r="I60" s="42">
        <v>28</v>
      </c>
      <c r="J60" s="42">
        <v>24</v>
      </c>
      <c r="K60" s="42">
        <v>68</v>
      </c>
      <c r="L60" s="42">
        <v>70</v>
      </c>
      <c r="M60" s="42">
        <v>59</v>
      </c>
      <c r="N60" s="42">
        <v>61</v>
      </c>
      <c r="O60" s="42">
        <v>61</v>
      </c>
      <c r="P60" s="42">
        <v>54</v>
      </c>
      <c r="Q60" s="42">
        <v>56</v>
      </c>
      <c r="R60" s="42">
        <v>56</v>
      </c>
      <c r="S60" s="10">
        <v>249</v>
      </c>
      <c r="T60" s="10">
        <v>266</v>
      </c>
      <c r="U60" s="10">
        <v>278</v>
      </c>
      <c r="V60" s="10">
        <v>301</v>
      </c>
      <c r="W60" s="10">
        <v>309</v>
      </c>
      <c r="X60" s="10">
        <v>326</v>
      </c>
      <c r="Y60" s="10">
        <v>323</v>
      </c>
      <c r="Z60" s="10">
        <v>330</v>
      </c>
      <c r="AA60" s="10">
        <v>180</v>
      </c>
      <c r="AB60" s="10">
        <v>174</v>
      </c>
      <c r="AC60" s="10">
        <v>159</v>
      </c>
      <c r="AD60" s="10">
        <v>165</v>
      </c>
      <c r="AE60" s="10">
        <v>156</v>
      </c>
      <c r="AF60" s="10">
        <v>148</v>
      </c>
      <c r="AG60" s="10">
        <v>141</v>
      </c>
      <c r="AH60" s="10">
        <v>133</v>
      </c>
      <c r="AJ60" s="39">
        <f t="shared" si="4"/>
        <v>0.12449799196787148</v>
      </c>
      <c r="AK60" s="39">
        <f t="shared" si="4"/>
        <v>0.10526315789473684</v>
      </c>
      <c r="AL60" s="39">
        <f t="shared" si="4"/>
        <v>9.3525179856115109E-2</v>
      </c>
      <c r="AM60" s="39">
        <f t="shared" si="4"/>
        <v>9.634551495016612E-2</v>
      </c>
      <c r="AN60" s="39">
        <f t="shared" si="4"/>
        <v>8.4142394822006472E-2</v>
      </c>
      <c r="AO60" s="39">
        <f t="shared" si="4"/>
        <v>8.5889570552147243E-2</v>
      </c>
      <c r="AP60" s="39">
        <f t="shared" si="4"/>
        <v>8.6687306501547989E-2</v>
      </c>
      <c r="AQ60" s="39">
        <f t="shared" si="4"/>
        <v>7.2727272727272724E-2</v>
      </c>
      <c r="AR60" s="39">
        <f t="shared" si="4"/>
        <v>0.37777777777777777</v>
      </c>
      <c r="AS60" s="39">
        <f t="shared" si="4"/>
        <v>0.40229885057471265</v>
      </c>
      <c r="AT60" s="39">
        <f t="shared" si="4"/>
        <v>0.37106918238993708</v>
      </c>
      <c r="AU60" s="39">
        <f t="shared" si="4"/>
        <v>0.36969696969696969</v>
      </c>
      <c r="AV60" s="39">
        <f t="shared" si="4"/>
        <v>0.39102564102564102</v>
      </c>
      <c r="AW60" s="39">
        <f t="shared" si="4"/>
        <v>0.36486486486486486</v>
      </c>
      <c r="AX60" s="39">
        <f t="shared" si="4"/>
        <v>0.3971631205673759</v>
      </c>
      <c r="AY60" s="39">
        <f t="shared" si="3"/>
        <v>0.42105263157894735</v>
      </c>
    </row>
    <row r="61" spans="1:51" x14ac:dyDescent="0.3">
      <c r="A61" s="3">
        <v>434</v>
      </c>
      <c r="B61" s="4" t="s">
        <v>58</v>
      </c>
      <c r="C61" s="42" t="s">
        <v>473</v>
      </c>
      <c r="D61" s="42" t="s">
        <v>473</v>
      </c>
      <c r="E61" s="42">
        <v>21</v>
      </c>
      <c r="F61" s="42" t="s">
        <v>473</v>
      </c>
      <c r="G61" s="42">
        <v>12</v>
      </c>
      <c r="H61" s="42">
        <v>12</v>
      </c>
      <c r="I61" s="42">
        <v>13</v>
      </c>
      <c r="J61" s="42">
        <v>9</v>
      </c>
      <c r="K61" s="42" t="s">
        <v>473</v>
      </c>
      <c r="L61" s="42" t="s">
        <v>473</v>
      </c>
      <c r="M61" s="42">
        <v>28</v>
      </c>
      <c r="N61" s="42" t="s">
        <v>473</v>
      </c>
      <c r="O61" s="42">
        <v>34</v>
      </c>
      <c r="P61" s="42">
        <v>31</v>
      </c>
      <c r="Q61" s="42">
        <v>31</v>
      </c>
      <c r="R61" s="42">
        <v>31</v>
      </c>
      <c r="S61" s="10">
        <v>172</v>
      </c>
      <c r="T61" s="10">
        <v>180</v>
      </c>
      <c r="U61" s="10">
        <v>200</v>
      </c>
      <c r="V61" s="10">
        <v>223</v>
      </c>
      <c r="W61" s="10">
        <v>228</v>
      </c>
      <c r="X61" s="10">
        <v>235</v>
      </c>
      <c r="Y61" s="10">
        <v>238</v>
      </c>
      <c r="Z61" s="10">
        <v>242</v>
      </c>
      <c r="AA61" s="10">
        <v>108</v>
      </c>
      <c r="AB61" s="10">
        <v>108</v>
      </c>
      <c r="AC61" s="10">
        <v>103</v>
      </c>
      <c r="AD61" s="10">
        <v>96</v>
      </c>
      <c r="AE61" s="10">
        <v>95</v>
      </c>
      <c r="AF61" s="10">
        <v>90</v>
      </c>
      <c r="AG61" s="10">
        <v>90</v>
      </c>
      <c r="AH61" s="10">
        <v>84</v>
      </c>
      <c r="AJ61" s="39" t="e">
        <f t="shared" si="4"/>
        <v>#VALUE!</v>
      </c>
      <c r="AK61" s="39" t="e">
        <f t="shared" si="4"/>
        <v>#VALUE!</v>
      </c>
      <c r="AL61" s="39">
        <f t="shared" si="4"/>
        <v>0.105</v>
      </c>
      <c r="AM61" s="39" t="e">
        <f t="shared" si="4"/>
        <v>#VALUE!</v>
      </c>
      <c r="AN61" s="39">
        <f t="shared" si="4"/>
        <v>5.2631578947368418E-2</v>
      </c>
      <c r="AO61" s="39">
        <f t="shared" si="4"/>
        <v>5.106382978723404E-2</v>
      </c>
      <c r="AP61" s="39">
        <f t="shared" si="4"/>
        <v>5.4621848739495799E-2</v>
      </c>
      <c r="AQ61" s="39">
        <f t="shared" si="4"/>
        <v>3.71900826446281E-2</v>
      </c>
      <c r="AR61" s="39" t="e">
        <f t="shared" si="4"/>
        <v>#VALUE!</v>
      </c>
      <c r="AS61" s="39" t="e">
        <f t="shared" si="4"/>
        <v>#VALUE!</v>
      </c>
      <c r="AT61" s="39">
        <f t="shared" si="4"/>
        <v>0.27184466019417475</v>
      </c>
      <c r="AU61" s="39" t="e">
        <f t="shared" si="4"/>
        <v>#VALUE!</v>
      </c>
      <c r="AV61" s="39">
        <f t="shared" si="4"/>
        <v>0.35789473684210527</v>
      </c>
      <c r="AW61" s="39">
        <f t="shared" si="4"/>
        <v>0.34444444444444444</v>
      </c>
      <c r="AX61" s="39">
        <f t="shared" si="4"/>
        <v>0.34444444444444444</v>
      </c>
      <c r="AY61" s="39">
        <f t="shared" si="3"/>
        <v>0.36904761904761907</v>
      </c>
    </row>
    <row r="62" spans="1:51" x14ac:dyDescent="0.3">
      <c r="A62" s="3">
        <v>436</v>
      </c>
      <c r="B62" s="4" t="s">
        <v>59</v>
      </c>
      <c r="C62" s="42">
        <v>9</v>
      </c>
      <c r="D62" s="42">
        <v>15</v>
      </c>
      <c r="E62" s="42">
        <v>13</v>
      </c>
      <c r="F62" s="42">
        <v>16</v>
      </c>
      <c r="G62" s="42">
        <v>14</v>
      </c>
      <c r="H62" s="42">
        <v>14</v>
      </c>
      <c r="I62" s="42">
        <v>19</v>
      </c>
      <c r="J62" s="42">
        <v>22</v>
      </c>
      <c r="K62" s="42">
        <v>54</v>
      </c>
      <c r="L62" s="42">
        <v>51</v>
      </c>
      <c r="M62" s="42">
        <v>47</v>
      </c>
      <c r="N62" s="42">
        <v>43</v>
      </c>
      <c r="O62" s="42">
        <v>33</v>
      </c>
      <c r="P62" s="42">
        <v>34</v>
      </c>
      <c r="Q62" s="42">
        <v>33</v>
      </c>
      <c r="R62" s="42">
        <v>38</v>
      </c>
      <c r="S62" s="10">
        <v>171</v>
      </c>
      <c r="T62" s="10">
        <v>181</v>
      </c>
      <c r="U62" s="10">
        <v>178</v>
      </c>
      <c r="V62" s="10">
        <v>188</v>
      </c>
      <c r="W62" s="10">
        <v>180</v>
      </c>
      <c r="X62" s="10">
        <v>183</v>
      </c>
      <c r="Y62" s="10">
        <v>192</v>
      </c>
      <c r="Z62" s="10">
        <v>198</v>
      </c>
      <c r="AA62" s="10">
        <v>112</v>
      </c>
      <c r="AB62" s="10">
        <v>107</v>
      </c>
      <c r="AC62" s="10">
        <v>108</v>
      </c>
      <c r="AD62" s="10">
        <v>107</v>
      </c>
      <c r="AE62" s="10">
        <v>101</v>
      </c>
      <c r="AF62" s="10">
        <v>97</v>
      </c>
      <c r="AG62" s="10">
        <v>90</v>
      </c>
      <c r="AH62" s="10">
        <v>91</v>
      </c>
      <c r="AJ62" s="39">
        <f t="shared" si="4"/>
        <v>5.2631578947368418E-2</v>
      </c>
      <c r="AK62" s="39">
        <f t="shared" si="4"/>
        <v>8.2872928176795577E-2</v>
      </c>
      <c r="AL62" s="39">
        <f t="shared" si="4"/>
        <v>7.3033707865168537E-2</v>
      </c>
      <c r="AM62" s="39">
        <f t="shared" si="4"/>
        <v>8.5106382978723402E-2</v>
      </c>
      <c r="AN62" s="39">
        <f t="shared" si="4"/>
        <v>7.7777777777777779E-2</v>
      </c>
      <c r="AO62" s="39">
        <f t="shared" si="4"/>
        <v>7.650273224043716E-2</v>
      </c>
      <c r="AP62" s="39">
        <f t="shared" si="4"/>
        <v>9.8958333333333329E-2</v>
      </c>
      <c r="AQ62" s="39">
        <f t="shared" si="4"/>
        <v>0.1111111111111111</v>
      </c>
      <c r="AR62" s="39">
        <f t="shared" si="4"/>
        <v>0.48214285714285715</v>
      </c>
      <c r="AS62" s="39">
        <f t="shared" si="4"/>
        <v>0.47663551401869159</v>
      </c>
      <c r="AT62" s="39">
        <f t="shared" si="4"/>
        <v>0.43518518518518517</v>
      </c>
      <c r="AU62" s="39">
        <f t="shared" si="4"/>
        <v>0.40186915887850466</v>
      </c>
      <c r="AV62" s="39">
        <f t="shared" si="4"/>
        <v>0.32673267326732675</v>
      </c>
      <c r="AW62" s="39">
        <f t="shared" si="4"/>
        <v>0.35051546391752575</v>
      </c>
      <c r="AX62" s="39">
        <f t="shared" si="4"/>
        <v>0.36666666666666664</v>
      </c>
      <c r="AY62" s="39">
        <f t="shared" si="3"/>
        <v>0.4175824175824176</v>
      </c>
    </row>
    <row r="63" spans="1:51" x14ac:dyDescent="0.3">
      <c r="A63" s="3">
        <v>437</v>
      </c>
      <c r="B63" s="4" t="s">
        <v>60</v>
      </c>
      <c r="C63" s="42">
        <v>51</v>
      </c>
      <c r="D63" s="42">
        <v>46</v>
      </c>
      <c r="E63" s="42">
        <v>42</v>
      </c>
      <c r="F63" s="42">
        <v>47</v>
      </c>
      <c r="G63" s="42">
        <v>44</v>
      </c>
      <c r="H63" s="42">
        <v>55</v>
      </c>
      <c r="I63" s="42">
        <v>59</v>
      </c>
      <c r="J63" s="42">
        <v>68</v>
      </c>
      <c r="K63" s="42">
        <v>104</v>
      </c>
      <c r="L63" s="42">
        <v>122</v>
      </c>
      <c r="M63" s="42">
        <v>124</v>
      </c>
      <c r="N63" s="42">
        <v>125</v>
      </c>
      <c r="O63" s="42">
        <v>117</v>
      </c>
      <c r="P63" s="42">
        <v>117</v>
      </c>
      <c r="Q63" s="42">
        <v>125</v>
      </c>
      <c r="R63" s="42">
        <v>120</v>
      </c>
      <c r="S63" s="10">
        <v>566</v>
      </c>
      <c r="T63" s="10">
        <v>563</v>
      </c>
      <c r="U63" s="10">
        <v>571</v>
      </c>
      <c r="V63" s="10">
        <v>596</v>
      </c>
      <c r="W63" s="10">
        <v>609</v>
      </c>
      <c r="X63" s="10">
        <v>623</v>
      </c>
      <c r="Y63" s="10">
        <v>654</v>
      </c>
      <c r="Z63" s="10">
        <v>669</v>
      </c>
      <c r="AA63" s="10">
        <v>299</v>
      </c>
      <c r="AB63" s="10">
        <v>304</v>
      </c>
      <c r="AC63" s="10">
        <v>305</v>
      </c>
      <c r="AD63" s="10">
        <v>301</v>
      </c>
      <c r="AE63" s="10">
        <v>299</v>
      </c>
      <c r="AF63" s="10">
        <v>300</v>
      </c>
      <c r="AG63" s="10">
        <v>295</v>
      </c>
      <c r="AH63" s="10">
        <v>299</v>
      </c>
      <c r="AJ63" s="39">
        <f t="shared" si="4"/>
        <v>9.0106007067137811E-2</v>
      </c>
      <c r="AK63" s="39">
        <f t="shared" si="4"/>
        <v>8.1705150976909419E-2</v>
      </c>
      <c r="AL63" s="39">
        <f t="shared" si="4"/>
        <v>7.3555166374781086E-2</v>
      </c>
      <c r="AM63" s="39">
        <f t="shared" si="4"/>
        <v>7.8859060402684561E-2</v>
      </c>
      <c r="AN63" s="39">
        <f t="shared" si="4"/>
        <v>7.2249589490968796E-2</v>
      </c>
      <c r="AO63" s="39">
        <f t="shared" si="4"/>
        <v>8.8282504012841087E-2</v>
      </c>
      <c r="AP63" s="39">
        <f t="shared" si="4"/>
        <v>9.0214067278287458E-2</v>
      </c>
      <c r="AQ63" s="39">
        <f t="shared" si="4"/>
        <v>0.10164424514200299</v>
      </c>
      <c r="AR63" s="39">
        <f t="shared" si="4"/>
        <v>0.34782608695652173</v>
      </c>
      <c r="AS63" s="39">
        <f t="shared" si="4"/>
        <v>0.40131578947368424</v>
      </c>
      <c r="AT63" s="39">
        <f t="shared" si="4"/>
        <v>0.40655737704918032</v>
      </c>
      <c r="AU63" s="39">
        <f t="shared" si="4"/>
        <v>0.41528239202657807</v>
      </c>
      <c r="AV63" s="39">
        <f t="shared" si="4"/>
        <v>0.39130434782608697</v>
      </c>
      <c r="AW63" s="39">
        <f t="shared" si="4"/>
        <v>0.39</v>
      </c>
      <c r="AX63" s="39">
        <f t="shared" si="4"/>
        <v>0.42372881355932202</v>
      </c>
      <c r="AY63" s="39">
        <f t="shared" si="3"/>
        <v>0.40133779264214048</v>
      </c>
    </row>
    <row r="64" spans="1:51" x14ac:dyDescent="0.3">
      <c r="A64" s="3">
        <v>438</v>
      </c>
      <c r="B64" s="4" t="s">
        <v>61</v>
      </c>
      <c r="C64" s="42">
        <v>19</v>
      </c>
      <c r="D64" s="42">
        <v>22</v>
      </c>
      <c r="E64" s="42">
        <v>22</v>
      </c>
      <c r="F64" s="42">
        <v>18</v>
      </c>
      <c r="G64" s="42">
        <v>19</v>
      </c>
      <c r="H64" s="42">
        <v>13</v>
      </c>
      <c r="I64" s="42">
        <v>16</v>
      </c>
      <c r="J64" s="42">
        <v>18</v>
      </c>
      <c r="K64" s="42">
        <v>50</v>
      </c>
      <c r="L64" s="42">
        <v>49</v>
      </c>
      <c r="M64" s="42">
        <v>51</v>
      </c>
      <c r="N64" s="42">
        <v>48</v>
      </c>
      <c r="O64" s="42">
        <v>49</v>
      </c>
      <c r="P64" s="42">
        <v>54</v>
      </c>
      <c r="Q64" s="42">
        <v>51</v>
      </c>
      <c r="R64" s="42">
        <v>48</v>
      </c>
      <c r="S64" s="10">
        <v>247</v>
      </c>
      <c r="T64" s="10">
        <v>248</v>
      </c>
      <c r="U64" s="10">
        <v>246</v>
      </c>
      <c r="V64" s="10">
        <v>247</v>
      </c>
      <c r="W64" s="10">
        <v>253</v>
      </c>
      <c r="X64" s="10">
        <v>258</v>
      </c>
      <c r="Y64" s="10">
        <v>270</v>
      </c>
      <c r="Z64" s="10">
        <v>286</v>
      </c>
      <c r="AA64" s="10">
        <v>181</v>
      </c>
      <c r="AB64" s="10">
        <v>174</v>
      </c>
      <c r="AC64" s="10">
        <v>168</v>
      </c>
      <c r="AD64" s="10">
        <v>165</v>
      </c>
      <c r="AE64" s="10">
        <v>158</v>
      </c>
      <c r="AF64" s="10">
        <v>156</v>
      </c>
      <c r="AG64" s="10">
        <v>139</v>
      </c>
      <c r="AH64" s="10">
        <v>138</v>
      </c>
      <c r="AJ64" s="39">
        <f t="shared" si="4"/>
        <v>7.6923076923076927E-2</v>
      </c>
      <c r="AK64" s="39">
        <f t="shared" si="4"/>
        <v>8.8709677419354843E-2</v>
      </c>
      <c r="AL64" s="39">
        <f t="shared" si="4"/>
        <v>8.943089430894309E-2</v>
      </c>
      <c r="AM64" s="39">
        <f t="shared" si="4"/>
        <v>7.28744939271255E-2</v>
      </c>
      <c r="AN64" s="39">
        <f t="shared" si="4"/>
        <v>7.5098814229249009E-2</v>
      </c>
      <c r="AO64" s="39">
        <f t="shared" si="4"/>
        <v>5.0387596899224806E-2</v>
      </c>
      <c r="AP64" s="39">
        <f t="shared" si="4"/>
        <v>5.9259259259259262E-2</v>
      </c>
      <c r="AQ64" s="39">
        <f t="shared" si="4"/>
        <v>6.2937062937062943E-2</v>
      </c>
      <c r="AR64" s="39">
        <f t="shared" si="4"/>
        <v>0.27624309392265195</v>
      </c>
      <c r="AS64" s="39">
        <f t="shared" si="4"/>
        <v>0.28160919540229884</v>
      </c>
      <c r="AT64" s="39">
        <f t="shared" si="4"/>
        <v>0.30357142857142855</v>
      </c>
      <c r="AU64" s="39">
        <f t="shared" si="4"/>
        <v>0.29090909090909089</v>
      </c>
      <c r="AV64" s="39">
        <f t="shared" si="4"/>
        <v>0.310126582278481</v>
      </c>
      <c r="AW64" s="39">
        <f t="shared" si="4"/>
        <v>0.34615384615384615</v>
      </c>
      <c r="AX64" s="39">
        <f t="shared" si="4"/>
        <v>0.36690647482014388</v>
      </c>
      <c r="AY64" s="39">
        <f t="shared" si="3"/>
        <v>0.34782608695652173</v>
      </c>
    </row>
    <row r="65" spans="1:51" x14ac:dyDescent="0.3">
      <c r="A65" s="3">
        <v>439</v>
      </c>
      <c r="B65" s="4" t="s">
        <v>62</v>
      </c>
      <c r="C65" s="42">
        <v>14</v>
      </c>
      <c r="D65" s="42" t="s">
        <v>473</v>
      </c>
      <c r="E65" s="42">
        <v>11</v>
      </c>
      <c r="F65" s="42">
        <v>23</v>
      </c>
      <c r="G65" s="42">
        <v>20</v>
      </c>
      <c r="H65" s="42">
        <v>18</v>
      </c>
      <c r="I65" s="42">
        <v>21</v>
      </c>
      <c r="J65" s="42">
        <v>24</v>
      </c>
      <c r="K65" s="42">
        <v>45</v>
      </c>
      <c r="L65" s="42" t="s">
        <v>473</v>
      </c>
      <c r="M65" s="42">
        <v>41</v>
      </c>
      <c r="N65" s="42">
        <v>42</v>
      </c>
      <c r="O65" s="42">
        <v>41</v>
      </c>
      <c r="P65" s="42">
        <v>40</v>
      </c>
      <c r="Q65" s="42">
        <v>42</v>
      </c>
      <c r="R65" s="42">
        <v>45</v>
      </c>
      <c r="S65" s="10">
        <v>202</v>
      </c>
      <c r="T65" s="10">
        <v>203</v>
      </c>
      <c r="U65" s="10">
        <v>223</v>
      </c>
      <c r="V65" s="10">
        <v>237</v>
      </c>
      <c r="W65" s="10">
        <v>249</v>
      </c>
      <c r="X65" s="10">
        <v>258</v>
      </c>
      <c r="Y65" s="10">
        <v>276</v>
      </c>
      <c r="Z65" s="10">
        <v>283</v>
      </c>
      <c r="AA65" s="10">
        <v>118</v>
      </c>
      <c r="AB65" s="10">
        <v>114</v>
      </c>
      <c r="AC65" s="10">
        <v>113</v>
      </c>
      <c r="AD65" s="10">
        <v>110</v>
      </c>
      <c r="AE65" s="10">
        <v>102</v>
      </c>
      <c r="AF65" s="10">
        <v>112</v>
      </c>
      <c r="AG65" s="10">
        <v>111</v>
      </c>
      <c r="AH65" s="10">
        <v>112</v>
      </c>
      <c r="AJ65" s="39">
        <f t="shared" si="4"/>
        <v>6.9306930693069313E-2</v>
      </c>
      <c r="AK65" s="39" t="e">
        <f t="shared" si="4"/>
        <v>#VALUE!</v>
      </c>
      <c r="AL65" s="39">
        <f t="shared" si="4"/>
        <v>4.9327354260089683E-2</v>
      </c>
      <c r="AM65" s="39">
        <f t="shared" si="4"/>
        <v>9.7046413502109699E-2</v>
      </c>
      <c r="AN65" s="39">
        <f t="shared" si="4"/>
        <v>8.0321285140562249E-2</v>
      </c>
      <c r="AO65" s="39">
        <f t="shared" si="4"/>
        <v>6.9767441860465115E-2</v>
      </c>
      <c r="AP65" s="39">
        <f t="shared" si="4"/>
        <v>7.6086956521739135E-2</v>
      </c>
      <c r="AQ65" s="39">
        <f t="shared" si="4"/>
        <v>8.4805653710247356E-2</v>
      </c>
      <c r="AR65" s="39">
        <f t="shared" si="4"/>
        <v>0.38135593220338981</v>
      </c>
      <c r="AS65" s="39" t="e">
        <f t="shared" si="4"/>
        <v>#VALUE!</v>
      </c>
      <c r="AT65" s="39">
        <f t="shared" si="4"/>
        <v>0.36283185840707965</v>
      </c>
      <c r="AU65" s="39">
        <f t="shared" si="4"/>
        <v>0.38181818181818183</v>
      </c>
      <c r="AV65" s="39">
        <f t="shared" si="4"/>
        <v>0.40196078431372551</v>
      </c>
      <c r="AW65" s="39">
        <f t="shared" si="4"/>
        <v>0.35714285714285715</v>
      </c>
      <c r="AX65" s="39">
        <f t="shared" si="4"/>
        <v>0.3783783783783784</v>
      </c>
      <c r="AY65" s="39">
        <f t="shared" si="3"/>
        <v>0.4017857142857143</v>
      </c>
    </row>
    <row r="66" spans="1:51" x14ac:dyDescent="0.3">
      <c r="A66" s="3">
        <v>441</v>
      </c>
      <c r="B66" s="4" t="s">
        <v>63</v>
      </c>
      <c r="C66" s="42">
        <v>16</v>
      </c>
      <c r="D66" s="42">
        <v>14</v>
      </c>
      <c r="E66" s="42">
        <v>10</v>
      </c>
      <c r="F66" s="42">
        <v>14</v>
      </c>
      <c r="G66" s="42">
        <v>8</v>
      </c>
      <c r="H66" s="42">
        <v>10</v>
      </c>
      <c r="I66" s="42">
        <v>12</v>
      </c>
      <c r="J66" s="42">
        <v>15</v>
      </c>
      <c r="K66" s="42">
        <v>46</v>
      </c>
      <c r="L66" s="42">
        <v>50</v>
      </c>
      <c r="M66" s="42">
        <v>50</v>
      </c>
      <c r="N66" s="42">
        <v>49</v>
      </c>
      <c r="O66" s="42">
        <v>43</v>
      </c>
      <c r="P66" s="42">
        <v>46</v>
      </c>
      <c r="Q66" s="42">
        <v>43</v>
      </c>
      <c r="R66" s="42">
        <v>36</v>
      </c>
      <c r="S66" s="10">
        <v>208</v>
      </c>
      <c r="T66" s="10">
        <v>220</v>
      </c>
      <c r="U66" s="10">
        <v>230</v>
      </c>
      <c r="V66" s="10">
        <v>245</v>
      </c>
      <c r="W66" s="10">
        <v>250</v>
      </c>
      <c r="X66" s="10">
        <v>247</v>
      </c>
      <c r="Y66" s="10">
        <v>262</v>
      </c>
      <c r="Z66" s="10">
        <v>279</v>
      </c>
      <c r="AA66" s="10">
        <v>127</v>
      </c>
      <c r="AB66" s="10">
        <v>118</v>
      </c>
      <c r="AC66" s="10">
        <v>124</v>
      </c>
      <c r="AD66" s="10">
        <v>130</v>
      </c>
      <c r="AE66" s="10">
        <v>127</v>
      </c>
      <c r="AF66" s="10">
        <v>133</v>
      </c>
      <c r="AG66" s="10">
        <v>135</v>
      </c>
      <c r="AH66" s="10">
        <v>127</v>
      </c>
      <c r="AJ66" s="39">
        <f t="shared" si="4"/>
        <v>7.6923076923076927E-2</v>
      </c>
      <c r="AK66" s="39">
        <f t="shared" si="4"/>
        <v>6.363636363636363E-2</v>
      </c>
      <c r="AL66" s="39">
        <f t="shared" si="4"/>
        <v>4.3478260869565216E-2</v>
      </c>
      <c r="AM66" s="39">
        <f t="shared" si="4"/>
        <v>5.7142857142857141E-2</v>
      </c>
      <c r="AN66" s="39">
        <f t="shared" si="4"/>
        <v>3.2000000000000001E-2</v>
      </c>
      <c r="AO66" s="39">
        <f t="shared" si="4"/>
        <v>4.048582995951417E-2</v>
      </c>
      <c r="AP66" s="39">
        <f t="shared" si="4"/>
        <v>4.5801526717557252E-2</v>
      </c>
      <c r="AQ66" s="39">
        <f t="shared" si="4"/>
        <v>5.3763440860215055E-2</v>
      </c>
      <c r="AR66" s="39">
        <f t="shared" si="4"/>
        <v>0.36220472440944884</v>
      </c>
      <c r="AS66" s="39">
        <f t="shared" si="4"/>
        <v>0.42372881355932202</v>
      </c>
      <c r="AT66" s="39">
        <f t="shared" si="4"/>
        <v>0.40322580645161288</v>
      </c>
      <c r="AU66" s="39">
        <f t="shared" si="4"/>
        <v>0.37692307692307692</v>
      </c>
      <c r="AV66" s="39">
        <f t="shared" si="4"/>
        <v>0.33858267716535434</v>
      </c>
      <c r="AW66" s="39">
        <f t="shared" si="4"/>
        <v>0.34586466165413532</v>
      </c>
      <c r="AX66" s="39">
        <f t="shared" si="4"/>
        <v>0.31851851851851853</v>
      </c>
      <c r="AY66" s="39">
        <f t="shared" si="3"/>
        <v>0.28346456692913385</v>
      </c>
    </row>
    <row r="67" spans="1:51" x14ac:dyDescent="0.3">
      <c r="A67" s="3">
        <v>501</v>
      </c>
      <c r="B67" s="4" t="s">
        <v>64</v>
      </c>
      <c r="C67" s="42">
        <v>172</v>
      </c>
      <c r="D67" s="42">
        <v>165</v>
      </c>
      <c r="E67" s="42">
        <v>188</v>
      </c>
      <c r="F67" s="42">
        <v>197</v>
      </c>
      <c r="G67" s="42">
        <v>191</v>
      </c>
      <c r="H67" s="42">
        <v>181</v>
      </c>
      <c r="I67" s="42">
        <v>181</v>
      </c>
      <c r="J67" s="42">
        <v>228</v>
      </c>
      <c r="K67" s="42">
        <v>424</v>
      </c>
      <c r="L67" s="42">
        <v>398</v>
      </c>
      <c r="M67" s="42">
        <v>396</v>
      </c>
      <c r="N67" s="42">
        <v>413</v>
      </c>
      <c r="O67" s="42">
        <v>406</v>
      </c>
      <c r="P67" s="42">
        <v>421</v>
      </c>
      <c r="Q67" s="42">
        <v>432</v>
      </c>
      <c r="R67" s="42">
        <v>445</v>
      </c>
      <c r="S67" s="10">
        <v>2663</v>
      </c>
      <c r="T67" s="10">
        <v>2769</v>
      </c>
      <c r="U67" s="10">
        <v>2896</v>
      </c>
      <c r="V67" s="10">
        <v>3007</v>
      </c>
      <c r="W67" s="10">
        <v>3136</v>
      </c>
      <c r="X67" s="10">
        <v>3226</v>
      </c>
      <c r="Y67" s="10">
        <v>3343</v>
      </c>
      <c r="Z67" s="10">
        <v>3414</v>
      </c>
      <c r="AA67" s="10">
        <v>1404</v>
      </c>
      <c r="AB67" s="10">
        <v>1423</v>
      </c>
      <c r="AC67" s="10">
        <v>1425</v>
      </c>
      <c r="AD67" s="10">
        <v>1430</v>
      </c>
      <c r="AE67" s="10">
        <v>1425</v>
      </c>
      <c r="AF67" s="10">
        <v>1430</v>
      </c>
      <c r="AG67" s="10">
        <v>1431</v>
      </c>
      <c r="AH67" s="10">
        <v>1463</v>
      </c>
      <c r="AJ67" s="39">
        <f t="shared" si="4"/>
        <v>6.4588809613218182E-2</v>
      </c>
      <c r="AK67" s="39">
        <f t="shared" si="4"/>
        <v>5.9588299024918745E-2</v>
      </c>
      <c r="AL67" s="39">
        <f t="shared" si="4"/>
        <v>6.4917127071823205E-2</v>
      </c>
      <c r="AM67" s="39">
        <f t="shared" si="4"/>
        <v>6.5513801130695049E-2</v>
      </c>
      <c r="AN67" s="39">
        <f t="shared" si="4"/>
        <v>6.0905612244897961E-2</v>
      </c>
      <c r="AO67" s="39">
        <f t="shared" si="4"/>
        <v>5.6106633601983882E-2</v>
      </c>
      <c r="AP67" s="39">
        <f t="shared" si="4"/>
        <v>5.4142985342506729E-2</v>
      </c>
      <c r="AQ67" s="39">
        <f t="shared" si="4"/>
        <v>6.6783831282952552E-2</v>
      </c>
      <c r="AR67" s="39">
        <f t="shared" si="4"/>
        <v>0.30199430199430199</v>
      </c>
      <c r="AS67" s="39">
        <f t="shared" si="4"/>
        <v>0.27969079409697822</v>
      </c>
      <c r="AT67" s="39">
        <f t="shared" si="4"/>
        <v>0.27789473684210525</v>
      </c>
      <c r="AU67" s="39">
        <f t="shared" si="4"/>
        <v>0.28881118881118883</v>
      </c>
      <c r="AV67" s="39">
        <f t="shared" si="4"/>
        <v>0.28491228070175439</v>
      </c>
      <c r="AW67" s="39">
        <f t="shared" si="4"/>
        <v>0.29440559440559438</v>
      </c>
      <c r="AX67" s="39">
        <f t="shared" si="4"/>
        <v>0.30188679245283018</v>
      </c>
      <c r="AY67" s="39">
        <f t="shared" si="3"/>
        <v>0.30416951469583048</v>
      </c>
    </row>
    <row r="68" spans="1:51" x14ac:dyDescent="0.3">
      <c r="A68" s="3">
        <v>502</v>
      </c>
      <c r="B68" s="4" t="s">
        <v>65</v>
      </c>
      <c r="C68" s="42">
        <v>235</v>
      </c>
      <c r="D68" s="42">
        <v>234</v>
      </c>
      <c r="E68" s="42">
        <v>249</v>
      </c>
      <c r="F68" s="42">
        <v>239</v>
      </c>
      <c r="G68" s="42">
        <v>291</v>
      </c>
      <c r="H68" s="42">
        <v>340</v>
      </c>
      <c r="I68" s="42">
        <v>328</v>
      </c>
      <c r="J68" s="42">
        <v>359</v>
      </c>
      <c r="K68" s="42">
        <v>561</v>
      </c>
      <c r="L68" s="42">
        <v>573</v>
      </c>
      <c r="M68" s="42">
        <v>572</v>
      </c>
      <c r="N68" s="42">
        <v>587</v>
      </c>
      <c r="O68" s="42">
        <v>573</v>
      </c>
      <c r="P68" s="42">
        <v>583</v>
      </c>
      <c r="Q68" s="42">
        <v>557</v>
      </c>
      <c r="R68" s="42">
        <v>613</v>
      </c>
      <c r="S68" s="10">
        <v>2858</v>
      </c>
      <c r="T68" s="10">
        <v>2936</v>
      </c>
      <c r="U68" s="10">
        <v>3075</v>
      </c>
      <c r="V68" s="10">
        <v>3244</v>
      </c>
      <c r="W68" s="10">
        <v>3388</v>
      </c>
      <c r="X68" s="10">
        <v>3510</v>
      </c>
      <c r="Y68" s="10">
        <v>3625</v>
      </c>
      <c r="Z68" s="10">
        <v>3754</v>
      </c>
      <c r="AA68" s="10">
        <v>1548</v>
      </c>
      <c r="AB68" s="10">
        <v>1549</v>
      </c>
      <c r="AC68" s="10">
        <v>1501</v>
      </c>
      <c r="AD68" s="10">
        <v>1481</v>
      </c>
      <c r="AE68" s="10">
        <v>1454</v>
      </c>
      <c r="AF68" s="10">
        <v>1449</v>
      </c>
      <c r="AG68" s="10">
        <v>1458</v>
      </c>
      <c r="AH68" s="10">
        <v>1433</v>
      </c>
      <c r="AJ68" s="39">
        <f t="shared" ref="AJ68:AX84" si="5">+C68/S68</f>
        <v>8.2225332400279919E-2</v>
      </c>
      <c r="AK68" s="39">
        <f t="shared" si="5"/>
        <v>7.970027247956403E-2</v>
      </c>
      <c r="AL68" s="39">
        <f t="shared" si="5"/>
        <v>8.0975609756097564E-2</v>
      </c>
      <c r="AM68" s="39">
        <f t="shared" si="5"/>
        <v>7.3674475955610358E-2</v>
      </c>
      <c r="AN68" s="39">
        <f t="shared" si="5"/>
        <v>8.5891381345926804E-2</v>
      </c>
      <c r="AO68" s="39">
        <f t="shared" si="5"/>
        <v>9.686609686609686E-2</v>
      </c>
      <c r="AP68" s="39">
        <f t="shared" si="5"/>
        <v>9.0482758620689649E-2</v>
      </c>
      <c r="AQ68" s="39">
        <f t="shared" si="5"/>
        <v>9.5631326584976029E-2</v>
      </c>
      <c r="AR68" s="39">
        <f t="shared" si="5"/>
        <v>0.36240310077519378</v>
      </c>
      <c r="AS68" s="39">
        <f t="shared" si="5"/>
        <v>0.36991607488702388</v>
      </c>
      <c r="AT68" s="39">
        <f t="shared" si="5"/>
        <v>0.3810792804796802</v>
      </c>
      <c r="AU68" s="39">
        <f t="shared" si="5"/>
        <v>0.39635381498987171</v>
      </c>
      <c r="AV68" s="39">
        <f t="shared" si="5"/>
        <v>0.39408528198074277</v>
      </c>
      <c r="AW68" s="39">
        <f t="shared" si="5"/>
        <v>0.40234644582470669</v>
      </c>
      <c r="AX68" s="39">
        <f t="shared" si="5"/>
        <v>0.38203017832647462</v>
      </c>
      <c r="AY68" s="39">
        <f t="shared" si="3"/>
        <v>0.4277739009071877</v>
      </c>
    </row>
    <row r="69" spans="1:51" x14ac:dyDescent="0.3">
      <c r="A69" s="3">
        <v>511</v>
      </c>
      <c r="B69" s="4" t="s">
        <v>66</v>
      </c>
      <c r="C69" s="42">
        <v>26</v>
      </c>
      <c r="D69" s="42">
        <v>25</v>
      </c>
      <c r="E69" s="42">
        <v>21</v>
      </c>
      <c r="F69" s="42">
        <v>19</v>
      </c>
      <c r="G69" s="42">
        <v>30</v>
      </c>
      <c r="H69" s="42">
        <v>33</v>
      </c>
      <c r="I69" s="42">
        <v>37</v>
      </c>
      <c r="J69" s="42">
        <v>42</v>
      </c>
      <c r="K69" s="42">
        <v>56</v>
      </c>
      <c r="L69" s="42">
        <v>53</v>
      </c>
      <c r="M69" s="42">
        <v>63</v>
      </c>
      <c r="N69" s="42">
        <v>58</v>
      </c>
      <c r="O69" s="42">
        <v>53</v>
      </c>
      <c r="P69" s="42">
        <v>50</v>
      </c>
      <c r="Q69" s="42">
        <v>61</v>
      </c>
      <c r="R69" s="42">
        <v>61</v>
      </c>
      <c r="S69" s="10">
        <v>341</v>
      </c>
      <c r="T69" s="10">
        <v>359</v>
      </c>
      <c r="U69" s="10">
        <v>352</v>
      </c>
      <c r="V69" s="10">
        <v>355</v>
      </c>
      <c r="W69" s="10">
        <v>371</v>
      </c>
      <c r="X69" s="10">
        <v>392</v>
      </c>
      <c r="Y69" s="10">
        <v>394</v>
      </c>
      <c r="Z69" s="10">
        <v>417</v>
      </c>
      <c r="AA69" s="10">
        <v>194</v>
      </c>
      <c r="AB69" s="10">
        <v>184</v>
      </c>
      <c r="AC69" s="10">
        <v>190</v>
      </c>
      <c r="AD69" s="10">
        <v>192</v>
      </c>
      <c r="AE69" s="10">
        <v>185</v>
      </c>
      <c r="AF69" s="10">
        <v>177</v>
      </c>
      <c r="AG69" s="10">
        <v>179</v>
      </c>
      <c r="AH69" s="10">
        <v>175</v>
      </c>
      <c r="AJ69" s="39">
        <f t="shared" si="5"/>
        <v>7.6246334310850442E-2</v>
      </c>
      <c r="AK69" s="39">
        <f t="shared" si="5"/>
        <v>6.9637883008356549E-2</v>
      </c>
      <c r="AL69" s="39">
        <f t="shared" si="5"/>
        <v>5.9659090909090912E-2</v>
      </c>
      <c r="AM69" s="39">
        <f t="shared" si="5"/>
        <v>5.3521126760563378E-2</v>
      </c>
      <c r="AN69" s="39">
        <f t="shared" si="5"/>
        <v>8.0862533692722366E-2</v>
      </c>
      <c r="AO69" s="39">
        <f t="shared" si="5"/>
        <v>8.4183673469387751E-2</v>
      </c>
      <c r="AP69" s="39">
        <f t="shared" si="5"/>
        <v>9.3908629441624369E-2</v>
      </c>
      <c r="AQ69" s="39">
        <f t="shared" si="5"/>
        <v>0.10071942446043165</v>
      </c>
      <c r="AR69" s="39">
        <f t="shared" si="5"/>
        <v>0.28865979381443296</v>
      </c>
      <c r="AS69" s="39">
        <f t="shared" si="5"/>
        <v>0.28804347826086957</v>
      </c>
      <c r="AT69" s="39">
        <f t="shared" si="5"/>
        <v>0.33157894736842103</v>
      </c>
      <c r="AU69" s="39">
        <f t="shared" si="5"/>
        <v>0.30208333333333331</v>
      </c>
      <c r="AV69" s="39">
        <f t="shared" si="5"/>
        <v>0.2864864864864865</v>
      </c>
      <c r="AW69" s="39">
        <f t="shared" si="5"/>
        <v>0.2824858757062147</v>
      </c>
      <c r="AX69" s="39">
        <f t="shared" si="5"/>
        <v>0.34078212290502791</v>
      </c>
      <c r="AY69" s="39">
        <f t="shared" si="3"/>
        <v>0.34857142857142859</v>
      </c>
    </row>
    <row r="70" spans="1:51" x14ac:dyDescent="0.3">
      <c r="A70" s="3">
        <v>512</v>
      </c>
      <c r="B70" s="4" t="s">
        <v>67</v>
      </c>
      <c r="C70" s="42">
        <v>23</v>
      </c>
      <c r="D70" s="42">
        <v>19</v>
      </c>
      <c r="E70" s="42">
        <v>22</v>
      </c>
      <c r="F70" s="42">
        <v>23</v>
      </c>
      <c r="G70" s="42">
        <v>21</v>
      </c>
      <c r="H70" s="42">
        <v>22</v>
      </c>
      <c r="I70" s="42">
        <v>22</v>
      </c>
      <c r="J70" s="42">
        <v>21</v>
      </c>
      <c r="K70" s="42">
        <v>51</v>
      </c>
      <c r="L70" s="42">
        <v>50</v>
      </c>
      <c r="M70" s="42">
        <v>42</v>
      </c>
      <c r="N70" s="42">
        <v>36</v>
      </c>
      <c r="O70" s="42">
        <v>47</v>
      </c>
      <c r="P70" s="42">
        <v>46</v>
      </c>
      <c r="Q70" s="42">
        <v>44</v>
      </c>
      <c r="R70" s="42">
        <v>44</v>
      </c>
      <c r="S70" s="10">
        <v>244</v>
      </c>
      <c r="T70" s="10">
        <v>235</v>
      </c>
      <c r="U70" s="10">
        <v>257</v>
      </c>
      <c r="V70" s="10">
        <v>266</v>
      </c>
      <c r="W70" s="10">
        <v>266</v>
      </c>
      <c r="X70" s="10">
        <v>256</v>
      </c>
      <c r="Y70" s="10">
        <v>265</v>
      </c>
      <c r="Z70" s="10">
        <v>278</v>
      </c>
      <c r="AA70" s="10">
        <v>150</v>
      </c>
      <c r="AB70" s="10">
        <v>152</v>
      </c>
      <c r="AC70" s="10">
        <v>151</v>
      </c>
      <c r="AD70" s="10">
        <v>136</v>
      </c>
      <c r="AE70" s="10">
        <v>137</v>
      </c>
      <c r="AF70" s="10">
        <v>141</v>
      </c>
      <c r="AG70" s="10">
        <v>143</v>
      </c>
      <c r="AH70" s="10">
        <v>148</v>
      </c>
      <c r="AJ70" s="39">
        <f t="shared" si="5"/>
        <v>9.4262295081967207E-2</v>
      </c>
      <c r="AK70" s="39">
        <f t="shared" si="5"/>
        <v>8.085106382978724E-2</v>
      </c>
      <c r="AL70" s="39">
        <f t="shared" si="5"/>
        <v>8.5603112840466927E-2</v>
      </c>
      <c r="AM70" s="39">
        <f t="shared" si="5"/>
        <v>8.646616541353383E-2</v>
      </c>
      <c r="AN70" s="39">
        <f t="shared" si="5"/>
        <v>7.8947368421052627E-2</v>
      </c>
      <c r="AO70" s="39">
        <f t="shared" si="5"/>
        <v>8.59375E-2</v>
      </c>
      <c r="AP70" s="39">
        <f t="shared" si="5"/>
        <v>8.3018867924528297E-2</v>
      </c>
      <c r="AQ70" s="39">
        <f t="shared" si="5"/>
        <v>7.5539568345323743E-2</v>
      </c>
      <c r="AR70" s="39">
        <f t="shared" si="5"/>
        <v>0.34</v>
      </c>
      <c r="AS70" s="39">
        <f t="shared" si="5"/>
        <v>0.32894736842105265</v>
      </c>
      <c r="AT70" s="39">
        <f t="shared" si="5"/>
        <v>0.27814569536423839</v>
      </c>
      <c r="AU70" s="39">
        <f t="shared" si="5"/>
        <v>0.26470588235294118</v>
      </c>
      <c r="AV70" s="39">
        <f t="shared" si="5"/>
        <v>0.34306569343065696</v>
      </c>
      <c r="AW70" s="39">
        <f t="shared" si="5"/>
        <v>0.32624113475177308</v>
      </c>
      <c r="AX70" s="39">
        <f t="shared" si="5"/>
        <v>0.30769230769230771</v>
      </c>
      <c r="AY70" s="39">
        <f t="shared" si="3"/>
        <v>0.29729729729729731</v>
      </c>
    </row>
    <row r="71" spans="1:51" x14ac:dyDescent="0.3">
      <c r="A71" s="3">
        <v>513</v>
      </c>
      <c r="B71" s="4" t="s">
        <v>68</v>
      </c>
      <c r="C71" s="42">
        <v>32</v>
      </c>
      <c r="D71" s="42">
        <v>37</v>
      </c>
      <c r="E71" s="42">
        <v>42</v>
      </c>
      <c r="F71" s="42">
        <v>39</v>
      </c>
      <c r="G71" s="42">
        <v>36</v>
      </c>
      <c r="H71" s="42">
        <v>35</v>
      </c>
      <c r="I71" s="42">
        <v>33</v>
      </c>
      <c r="J71" s="42">
        <v>34</v>
      </c>
      <c r="K71" s="42">
        <v>60</v>
      </c>
      <c r="L71" s="42">
        <v>56</v>
      </c>
      <c r="M71" s="42">
        <v>56</v>
      </c>
      <c r="N71" s="42">
        <v>59</v>
      </c>
      <c r="O71" s="42">
        <v>57</v>
      </c>
      <c r="P71" s="42">
        <v>63</v>
      </c>
      <c r="Q71" s="42">
        <v>57</v>
      </c>
      <c r="R71" s="42">
        <v>58</v>
      </c>
      <c r="S71" s="10">
        <v>286</v>
      </c>
      <c r="T71" s="10">
        <v>295</v>
      </c>
      <c r="U71" s="10">
        <v>300</v>
      </c>
      <c r="V71" s="10">
        <v>325</v>
      </c>
      <c r="W71" s="10">
        <v>324</v>
      </c>
      <c r="X71" s="10">
        <v>346</v>
      </c>
      <c r="Y71" s="10">
        <v>348</v>
      </c>
      <c r="Z71" s="10">
        <v>365</v>
      </c>
      <c r="AA71" s="10">
        <v>144</v>
      </c>
      <c r="AB71" s="10">
        <v>145</v>
      </c>
      <c r="AC71" s="10">
        <v>149</v>
      </c>
      <c r="AD71" s="10">
        <v>134</v>
      </c>
      <c r="AE71" s="10">
        <v>146</v>
      </c>
      <c r="AF71" s="10">
        <v>142</v>
      </c>
      <c r="AG71" s="10">
        <v>155</v>
      </c>
      <c r="AH71" s="10">
        <v>144</v>
      </c>
      <c r="AJ71" s="39">
        <f t="shared" si="5"/>
        <v>0.11188811188811189</v>
      </c>
      <c r="AK71" s="39">
        <f t="shared" si="5"/>
        <v>0.12542372881355932</v>
      </c>
      <c r="AL71" s="39">
        <f t="shared" si="5"/>
        <v>0.14000000000000001</v>
      </c>
      <c r="AM71" s="39">
        <f t="shared" si="5"/>
        <v>0.12</v>
      </c>
      <c r="AN71" s="39">
        <f t="shared" si="5"/>
        <v>0.1111111111111111</v>
      </c>
      <c r="AO71" s="39">
        <f t="shared" si="5"/>
        <v>0.10115606936416185</v>
      </c>
      <c r="AP71" s="39">
        <f t="shared" si="5"/>
        <v>9.4827586206896547E-2</v>
      </c>
      <c r="AQ71" s="39">
        <f t="shared" si="5"/>
        <v>9.3150684931506855E-2</v>
      </c>
      <c r="AR71" s="39">
        <f t="shared" si="5"/>
        <v>0.41666666666666669</v>
      </c>
      <c r="AS71" s="39">
        <f t="shared" si="5"/>
        <v>0.38620689655172413</v>
      </c>
      <c r="AT71" s="39">
        <f t="shared" si="5"/>
        <v>0.37583892617449666</v>
      </c>
      <c r="AU71" s="39">
        <f t="shared" si="5"/>
        <v>0.44029850746268656</v>
      </c>
      <c r="AV71" s="39">
        <f t="shared" si="5"/>
        <v>0.3904109589041096</v>
      </c>
      <c r="AW71" s="39">
        <f t="shared" si="5"/>
        <v>0.44366197183098594</v>
      </c>
      <c r="AX71" s="39">
        <f t="shared" si="5"/>
        <v>0.36774193548387096</v>
      </c>
      <c r="AY71" s="39">
        <f t="shared" si="3"/>
        <v>0.40277777777777779</v>
      </c>
    </row>
    <row r="72" spans="1:51" x14ac:dyDescent="0.3">
      <c r="A72" s="3">
        <v>514</v>
      </c>
      <c r="B72" s="4" t="s">
        <v>69</v>
      </c>
      <c r="C72" s="42">
        <v>30</v>
      </c>
      <c r="D72" s="42">
        <v>30</v>
      </c>
      <c r="E72" s="42">
        <v>29</v>
      </c>
      <c r="F72" s="42">
        <v>24</v>
      </c>
      <c r="G72" s="42">
        <v>24</v>
      </c>
      <c r="H72" s="42">
        <v>28</v>
      </c>
      <c r="I72" s="42">
        <v>25</v>
      </c>
      <c r="J72" s="42">
        <v>28</v>
      </c>
      <c r="K72" s="42">
        <v>58</v>
      </c>
      <c r="L72" s="42">
        <v>56</v>
      </c>
      <c r="M72" s="42">
        <v>55</v>
      </c>
      <c r="N72" s="42">
        <v>57</v>
      </c>
      <c r="O72" s="42">
        <v>59</v>
      </c>
      <c r="P72" s="42">
        <v>53</v>
      </c>
      <c r="Q72" s="42">
        <v>58</v>
      </c>
      <c r="R72" s="42">
        <v>57</v>
      </c>
      <c r="S72" s="10">
        <v>259</v>
      </c>
      <c r="T72" s="10">
        <v>272</v>
      </c>
      <c r="U72" s="10">
        <v>275</v>
      </c>
      <c r="V72" s="10">
        <v>287</v>
      </c>
      <c r="W72" s="10">
        <v>283</v>
      </c>
      <c r="X72" s="10">
        <v>283</v>
      </c>
      <c r="Y72" s="10">
        <v>299</v>
      </c>
      <c r="Z72" s="10">
        <v>308</v>
      </c>
      <c r="AA72" s="10">
        <v>155</v>
      </c>
      <c r="AB72" s="10">
        <v>153</v>
      </c>
      <c r="AC72" s="10">
        <v>154</v>
      </c>
      <c r="AD72" s="10">
        <v>154</v>
      </c>
      <c r="AE72" s="10">
        <v>146</v>
      </c>
      <c r="AF72" s="10">
        <v>155</v>
      </c>
      <c r="AG72" s="10">
        <v>159</v>
      </c>
      <c r="AH72" s="10">
        <v>151</v>
      </c>
      <c r="AJ72" s="39">
        <f t="shared" si="5"/>
        <v>0.11583011583011583</v>
      </c>
      <c r="AK72" s="39">
        <f t="shared" si="5"/>
        <v>0.11029411764705882</v>
      </c>
      <c r="AL72" s="39">
        <f t="shared" si="5"/>
        <v>0.10545454545454545</v>
      </c>
      <c r="AM72" s="39">
        <f t="shared" si="5"/>
        <v>8.3623693379790948E-2</v>
      </c>
      <c r="AN72" s="39">
        <f t="shared" si="5"/>
        <v>8.4805653710247356E-2</v>
      </c>
      <c r="AO72" s="39">
        <f t="shared" si="5"/>
        <v>9.8939929328621903E-2</v>
      </c>
      <c r="AP72" s="39">
        <f t="shared" si="5"/>
        <v>8.3612040133779264E-2</v>
      </c>
      <c r="AQ72" s="39">
        <f t="shared" si="5"/>
        <v>9.0909090909090912E-2</v>
      </c>
      <c r="AR72" s="39">
        <f t="shared" si="5"/>
        <v>0.37419354838709679</v>
      </c>
      <c r="AS72" s="39">
        <f t="shared" si="5"/>
        <v>0.36601307189542481</v>
      </c>
      <c r="AT72" s="39">
        <f t="shared" si="5"/>
        <v>0.35714285714285715</v>
      </c>
      <c r="AU72" s="39">
        <f t="shared" si="5"/>
        <v>0.37012987012987014</v>
      </c>
      <c r="AV72" s="39">
        <f t="shared" si="5"/>
        <v>0.4041095890410959</v>
      </c>
      <c r="AW72" s="39">
        <f t="shared" si="5"/>
        <v>0.34193548387096773</v>
      </c>
      <c r="AX72" s="39">
        <f t="shared" si="5"/>
        <v>0.36477987421383645</v>
      </c>
      <c r="AY72" s="39">
        <f t="shared" si="3"/>
        <v>0.37748344370860926</v>
      </c>
    </row>
    <row r="73" spans="1:51" x14ac:dyDescent="0.3">
      <c r="A73" s="3">
        <v>515</v>
      </c>
      <c r="B73" s="4" t="s">
        <v>70</v>
      </c>
      <c r="C73" s="42">
        <v>45</v>
      </c>
      <c r="D73" s="42">
        <v>42</v>
      </c>
      <c r="E73" s="42">
        <v>50</v>
      </c>
      <c r="F73" s="42">
        <v>50</v>
      </c>
      <c r="G73" s="42">
        <v>42</v>
      </c>
      <c r="H73" s="42">
        <v>50</v>
      </c>
      <c r="I73" s="42">
        <v>50</v>
      </c>
      <c r="J73" s="42">
        <v>47</v>
      </c>
      <c r="K73" s="42">
        <v>99</v>
      </c>
      <c r="L73" s="42">
        <v>94</v>
      </c>
      <c r="M73" s="42">
        <v>98</v>
      </c>
      <c r="N73" s="42">
        <v>86</v>
      </c>
      <c r="O73" s="42">
        <v>88</v>
      </c>
      <c r="P73" s="42">
        <v>89</v>
      </c>
      <c r="Q73" s="42">
        <v>88</v>
      </c>
      <c r="R73" s="42">
        <v>82</v>
      </c>
      <c r="S73" s="10">
        <v>449</v>
      </c>
      <c r="T73" s="10">
        <v>450</v>
      </c>
      <c r="U73" s="10">
        <v>452</v>
      </c>
      <c r="V73" s="10">
        <v>482</v>
      </c>
      <c r="W73" s="10">
        <v>509</v>
      </c>
      <c r="X73" s="10">
        <v>523</v>
      </c>
      <c r="Y73" s="10">
        <v>547</v>
      </c>
      <c r="Z73" s="10">
        <v>535</v>
      </c>
      <c r="AA73" s="10">
        <v>270</v>
      </c>
      <c r="AB73" s="10">
        <v>252</v>
      </c>
      <c r="AC73" s="10">
        <v>265</v>
      </c>
      <c r="AD73" s="10">
        <v>251</v>
      </c>
      <c r="AE73" s="10">
        <v>241</v>
      </c>
      <c r="AF73" s="10">
        <v>237</v>
      </c>
      <c r="AG73" s="10">
        <v>233</v>
      </c>
      <c r="AH73" s="10">
        <v>226</v>
      </c>
      <c r="AJ73" s="39">
        <f t="shared" si="5"/>
        <v>0.10022271714922049</v>
      </c>
      <c r="AK73" s="39">
        <f t="shared" si="5"/>
        <v>9.3333333333333338E-2</v>
      </c>
      <c r="AL73" s="39">
        <f t="shared" si="5"/>
        <v>0.11061946902654868</v>
      </c>
      <c r="AM73" s="39">
        <f t="shared" si="5"/>
        <v>0.1037344398340249</v>
      </c>
      <c r="AN73" s="39">
        <f t="shared" si="5"/>
        <v>8.2514734774066803E-2</v>
      </c>
      <c r="AO73" s="39">
        <f t="shared" si="5"/>
        <v>9.5602294455066919E-2</v>
      </c>
      <c r="AP73" s="39">
        <f t="shared" si="5"/>
        <v>9.1407678244972576E-2</v>
      </c>
      <c r="AQ73" s="39">
        <f t="shared" si="5"/>
        <v>8.7850467289719625E-2</v>
      </c>
      <c r="AR73" s="39">
        <f t="shared" si="5"/>
        <v>0.36666666666666664</v>
      </c>
      <c r="AS73" s="39">
        <f t="shared" si="5"/>
        <v>0.37301587301587302</v>
      </c>
      <c r="AT73" s="39">
        <f t="shared" si="5"/>
        <v>0.36981132075471695</v>
      </c>
      <c r="AU73" s="39">
        <f t="shared" si="5"/>
        <v>0.34262948207171312</v>
      </c>
      <c r="AV73" s="39">
        <f t="shared" si="5"/>
        <v>0.36514522821576761</v>
      </c>
      <c r="AW73" s="39">
        <f t="shared" si="5"/>
        <v>0.37552742616033757</v>
      </c>
      <c r="AX73" s="39">
        <f t="shared" si="5"/>
        <v>0.37768240343347642</v>
      </c>
      <c r="AY73" s="39">
        <f t="shared" si="3"/>
        <v>0.36283185840707965</v>
      </c>
    </row>
    <row r="74" spans="1:51" x14ac:dyDescent="0.3">
      <c r="A74" s="3">
        <v>516</v>
      </c>
      <c r="B74" s="4" t="s">
        <v>71</v>
      </c>
      <c r="C74" s="42">
        <v>55</v>
      </c>
      <c r="D74" s="42">
        <v>49</v>
      </c>
      <c r="E74" s="42">
        <v>59</v>
      </c>
      <c r="F74" s="42">
        <v>58</v>
      </c>
      <c r="G74" s="42">
        <v>57</v>
      </c>
      <c r="H74" s="42">
        <v>83</v>
      </c>
      <c r="I74" s="42">
        <v>89</v>
      </c>
      <c r="J74" s="42">
        <v>97</v>
      </c>
      <c r="K74" s="42">
        <v>96</v>
      </c>
      <c r="L74" s="42">
        <v>107</v>
      </c>
      <c r="M74" s="42">
        <v>115</v>
      </c>
      <c r="N74" s="42">
        <v>110</v>
      </c>
      <c r="O74" s="42">
        <v>114</v>
      </c>
      <c r="P74" s="42">
        <v>113</v>
      </c>
      <c r="Q74" s="42">
        <v>107</v>
      </c>
      <c r="R74" s="42">
        <v>118</v>
      </c>
      <c r="S74" s="10">
        <v>650</v>
      </c>
      <c r="T74" s="10">
        <v>685</v>
      </c>
      <c r="U74" s="10">
        <v>713</v>
      </c>
      <c r="V74" s="10">
        <v>765</v>
      </c>
      <c r="W74" s="10">
        <v>796</v>
      </c>
      <c r="X74" s="10">
        <v>842</v>
      </c>
      <c r="Y74" s="10">
        <v>865</v>
      </c>
      <c r="Z74" s="10">
        <v>903</v>
      </c>
      <c r="AA74" s="10">
        <v>316</v>
      </c>
      <c r="AB74" s="10">
        <v>312</v>
      </c>
      <c r="AC74" s="10">
        <v>311</v>
      </c>
      <c r="AD74" s="10">
        <v>313</v>
      </c>
      <c r="AE74" s="10">
        <v>327</v>
      </c>
      <c r="AF74" s="10">
        <v>309</v>
      </c>
      <c r="AG74" s="10">
        <v>316</v>
      </c>
      <c r="AH74" s="10">
        <v>321</v>
      </c>
      <c r="AJ74" s="39">
        <f t="shared" si="5"/>
        <v>8.461538461538462E-2</v>
      </c>
      <c r="AK74" s="39">
        <f t="shared" si="5"/>
        <v>7.153284671532846E-2</v>
      </c>
      <c r="AL74" s="39">
        <f t="shared" si="5"/>
        <v>8.2748948106591863E-2</v>
      </c>
      <c r="AM74" s="39">
        <f t="shared" si="5"/>
        <v>7.5816993464052282E-2</v>
      </c>
      <c r="AN74" s="39">
        <f t="shared" si="5"/>
        <v>7.160804020100503E-2</v>
      </c>
      <c r="AO74" s="39">
        <f t="shared" si="5"/>
        <v>9.8574821852731587E-2</v>
      </c>
      <c r="AP74" s="39">
        <f t="shared" si="5"/>
        <v>0.10289017341040463</v>
      </c>
      <c r="AQ74" s="39">
        <f t="shared" si="5"/>
        <v>0.10741971207087486</v>
      </c>
      <c r="AR74" s="39">
        <f t="shared" si="5"/>
        <v>0.30379746835443039</v>
      </c>
      <c r="AS74" s="39">
        <f t="shared" si="5"/>
        <v>0.34294871794871795</v>
      </c>
      <c r="AT74" s="39">
        <f t="shared" si="5"/>
        <v>0.36977491961414793</v>
      </c>
      <c r="AU74" s="39">
        <f t="shared" si="5"/>
        <v>0.3514376996805112</v>
      </c>
      <c r="AV74" s="39">
        <f t="shared" si="5"/>
        <v>0.34862385321100919</v>
      </c>
      <c r="AW74" s="39">
        <f t="shared" si="5"/>
        <v>0.36569579288025889</v>
      </c>
      <c r="AX74" s="39">
        <f t="shared" si="5"/>
        <v>0.33860759493670883</v>
      </c>
      <c r="AY74" s="39">
        <f t="shared" si="3"/>
        <v>0.36760124610591899</v>
      </c>
    </row>
    <row r="75" spans="1:51" x14ac:dyDescent="0.3">
      <c r="A75" s="3">
        <v>517</v>
      </c>
      <c r="B75" s="4" t="s">
        <v>72</v>
      </c>
      <c r="C75" s="42">
        <v>68</v>
      </c>
      <c r="D75" s="42">
        <v>64</v>
      </c>
      <c r="E75" s="42">
        <v>56</v>
      </c>
      <c r="F75" s="42">
        <v>73</v>
      </c>
      <c r="G75" s="42">
        <v>75</v>
      </c>
      <c r="H75" s="42">
        <v>69</v>
      </c>
      <c r="I75" s="42">
        <v>64</v>
      </c>
      <c r="J75" s="42">
        <v>72</v>
      </c>
      <c r="K75" s="42">
        <v>146</v>
      </c>
      <c r="L75" s="42">
        <v>167</v>
      </c>
      <c r="M75" s="42">
        <v>150</v>
      </c>
      <c r="N75" s="42">
        <v>144</v>
      </c>
      <c r="O75" s="42">
        <v>138</v>
      </c>
      <c r="P75" s="42">
        <v>139</v>
      </c>
      <c r="Q75" s="42">
        <v>138</v>
      </c>
      <c r="R75" s="42">
        <v>142</v>
      </c>
      <c r="S75" s="10">
        <v>697</v>
      </c>
      <c r="T75" s="10">
        <v>693</v>
      </c>
      <c r="U75" s="10">
        <v>705</v>
      </c>
      <c r="V75" s="10">
        <v>721</v>
      </c>
      <c r="W75" s="10">
        <v>735</v>
      </c>
      <c r="X75" s="10">
        <v>762</v>
      </c>
      <c r="Y75" s="10">
        <v>800</v>
      </c>
      <c r="Z75" s="10">
        <v>840</v>
      </c>
      <c r="AA75" s="10">
        <v>390</v>
      </c>
      <c r="AB75" s="10">
        <v>401</v>
      </c>
      <c r="AC75" s="10">
        <v>404</v>
      </c>
      <c r="AD75" s="10">
        <v>393</v>
      </c>
      <c r="AE75" s="10">
        <v>397</v>
      </c>
      <c r="AF75" s="10">
        <v>394</v>
      </c>
      <c r="AG75" s="10">
        <v>389</v>
      </c>
      <c r="AH75" s="10">
        <v>379</v>
      </c>
      <c r="AJ75" s="39">
        <f t="shared" si="5"/>
        <v>9.7560975609756101E-2</v>
      </c>
      <c r="AK75" s="39">
        <f t="shared" si="5"/>
        <v>9.2352092352092352E-2</v>
      </c>
      <c r="AL75" s="39">
        <f t="shared" si="5"/>
        <v>7.9432624113475181E-2</v>
      </c>
      <c r="AM75" s="39">
        <f t="shared" si="5"/>
        <v>0.10124826629680998</v>
      </c>
      <c r="AN75" s="39">
        <f t="shared" si="5"/>
        <v>0.10204081632653061</v>
      </c>
      <c r="AO75" s="39">
        <f t="shared" si="5"/>
        <v>9.055118110236221E-2</v>
      </c>
      <c r="AP75" s="39">
        <f t="shared" si="5"/>
        <v>0.08</v>
      </c>
      <c r="AQ75" s="39">
        <f t="shared" si="5"/>
        <v>8.5714285714285715E-2</v>
      </c>
      <c r="AR75" s="39">
        <f t="shared" si="5"/>
        <v>0.37435897435897436</v>
      </c>
      <c r="AS75" s="39">
        <f t="shared" si="5"/>
        <v>0.41645885286783041</v>
      </c>
      <c r="AT75" s="39">
        <f t="shared" si="5"/>
        <v>0.37128712871287128</v>
      </c>
      <c r="AU75" s="39">
        <f t="shared" si="5"/>
        <v>0.36641221374045801</v>
      </c>
      <c r="AV75" s="39">
        <f t="shared" si="5"/>
        <v>0.34760705289672544</v>
      </c>
      <c r="AW75" s="39">
        <f t="shared" si="5"/>
        <v>0.35279187817258884</v>
      </c>
      <c r="AX75" s="39">
        <f t="shared" si="5"/>
        <v>0.35475578406169667</v>
      </c>
      <c r="AY75" s="39">
        <f t="shared" si="3"/>
        <v>0.37467018469656993</v>
      </c>
    </row>
    <row r="76" spans="1:51" x14ac:dyDescent="0.3">
      <c r="A76" s="3">
        <v>519</v>
      </c>
      <c r="B76" s="4" t="s">
        <v>73</v>
      </c>
      <c r="C76" s="42">
        <v>39</v>
      </c>
      <c r="D76" s="42">
        <v>33</v>
      </c>
      <c r="E76" s="42">
        <v>39</v>
      </c>
      <c r="F76" s="42">
        <v>40</v>
      </c>
      <c r="G76" s="42">
        <v>37</v>
      </c>
      <c r="H76" s="42">
        <v>34</v>
      </c>
      <c r="I76" s="42">
        <v>33</v>
      </c>
      <c r="J76" s="42">
        <v>27</v>
      </c>
      <c r="K76" s="42">
        <v>100</v>
      </c>
      <c r="L76" s="42">
        <v>94</v>
      </c>
      <c r="M76" s="42">
        <v>81</v>
      </c>
      <c r="N76" s="42">
        <v>81</v>
      </c>
      <c r="O76" s="42">
        <v>83</v>
      </c>
      <c r="P76" s="42">
        <v>83</v>
      </c>
      <c r="Q76" s="42">
        <v>74</v>
      </c>
      <c r="R76" s="42">
        <v>65</v>
      </c>
      <c r="S76" s="10">
        <v>352</v>
      </c>
      <c r="T76" s="10">
        <v>356</v>
      </c>
      <c r="U76" s="10">
        <v>369</v>
      </c>
      <c r="V76" s="10">
        <v>386</v>
      </c>
      <c r="W76" s="10">
        <v>402</v>
      </c>
      <c r="X76" s="10">
        <v>424</v>
      </c>
      <c r="Y76" s="10">
        <v>434</v>
      </c>
      <c r="Z76" s="10">
        <v>426</v>
      </c>
      <c r="AA76" s="10">
        <v>240</v>
      </c>
      <c r="AB76" s="10">
        <v>231</v>
      </c>
      <c r="AC76" s="10">
        <v>213</v>
      </c>
      <c r="AD76" s="10">
        <v>206</v>
      </c>
      <c r="AE76" s="10">
        <v>205</v>
      </c>
      <c r="AF76" s="10">
        <v>189</v>
      </c>
      <c r="AG76" s="10">
        <v>190</v>
      </c>
      <c r="AH76" s="10">
        <v>191</v>
      </c>
      <c r="AJ76" s="39">
        <f t="shared" si="5"/>
        <v>0.11079545454545454</v>
      </c>
      <c r="AK76" s="39">
        <f t="shared" si="5"/>
        <v>9.269662921348315E-2</v>
      </c>
      <c r="AL76" s="39">
        <f t="shared" si="5"/>
        <v>0.10569105691056911</v>
      </c>
      <c r="AM76" s="39">
        <f t="shared" si="5"/>
        <v>0.10362694300518134</v>
      </c>
      <c r="AN76" s="39">
        <f t="shared" si="5"/>
        <v>9.2039800995024873E-2</v>
      </c>
      <c r="AO76" s="39">
        <f t="shared" si="5"/>
        <v>8.0188679245283015E-2</v>
      </c>
      <c r="AP76" s="39">
        <f t="shared" si="5"/>
        <v>7.6036866359447008E-2</v>
      </c>
      <c r="AQ76" s="39">
        <f t="shared" si="5"/>
        <v>6.3380281690140844E-2</v>
      </c>
      <c r="AR76" s="39">
        <f t="shared" si="5"/>
        <v>0.41666666666666669</v>
      </c>
      <c r="AS76" s="39">
        <f t="shared" si="5"/>
        <v>0.40692640692640691</v>
      </c>
      <c r="AT76" s="39">
        <f t="shared" si="5"/>
        <v>0.38028169014084506</v>
      </c>
      <c r="AU76" s="39">
        <f t="shared" si="5"/>
        <v>0.39320388349514562</v>
      </c>
      <c r="AV76" s="39">
        <f t="shared" si="5"/>
        <v>0.40487804878048783</v>
      </c>
      <c r="AW76" s="39">
        <f t="shared" si="5"/>
        <v>0.43915343915343913</v>
      </c>
      <c r="AX76" s="39">
        <f t="shared" si="5"/>
        <v>0.38947368421052631</v>
      </c>
      <c r="AY76" s="39">
        <f t="shared" si="3"/>
        <v>0.34031413612565448</v>
      </c>
    </row>
    <row r="77" spans="1:51" x14ac:dyDescent="0.3">
      <c r="A77" s="3">
        <v>520</v>
      </c>
      <c r="B77" s="4" t="s">
        <v>74</v>
      </c>
      <c r="C77" s="42">
        <v>43</v>
      </c>
      <c r="D77" s="42">
        <v>55</v>
      </c>
      <c r="E77" s="42">
        <v>48</v>
      </c>
      <c r="F77" s="42">
        <v>47</v>
      </c>
      <c r="G77" s="42">
        <v>58</v>
      </c>
      <c r="H77" s="42">
        <v>52</v>
      </c>
      <c r="I77" s="42">
        <v>67</v>
      </c>
      <c r="J77" s="42">
        <v>59</v>
      </c>
      <c r="K77" s="42">
        <v>127</v>
      </c>
      <c r="L77" s="42">
        <v>126</v>
      </c>
      <c r="M77" s="42">
        <v>119</v>
      </c>
      <c r="N77" s="42">
        <v>113</v>
      </c>
      <c r="O77" s="42">
        <v>135</v>
      </c>
      <c r="P77" s="42">
        <v>124</v>
      </c>
      <c r="Q77" s="42">
        <v>122</v>
      </c>
      <c r="R77" s="42">
        <v>120</v>
      </c>
      <c r="S77" s="10">
        <v>526</v>
      </c>
      <c r="T77" s="10">
        <v>545</v>
      </c>
      <c r="U77" s="10">
        <v>540</v>
      </c>
      <c r="V77" s="10">
        <v>573</v>
      </c>
      <c r="W77" s="10">
        <v>598</v>
      </c>
      <c r="X77" s="10">
        <v>625</v>
      </c>
      <c r="Y77" s="10">
        <v>671</v>
      </c>
      <c r="Z77" s="10">
        <v>686</v>
      </c>
      <c r="AA77" s="10">
        <v>304</v>
      </c>
      <c r="AB77" s="10">
        <v>302</v>
      </c>
      <c r="AC77" s="10">
        <v>311</v>
      </c>
      <c r="AD77" s="10">
        <v>295</v>
      </c>
      <c r="AE77" s="10">
        <v>298</v>
      </c>
      <c r="AF77" s="10">
        <v>297</v>
      </c>
      <c r="AG77" s="10">
        <v>296</v>
      </c>
      <c r="AH77" s="10">
        <v>288</v>
      </c>
      <c r="AJ77" s="39">
        <f t="shared" si="5"/>
        <v>8.17490494296578E-2</v>
      </c>
      <c r="AK77" s="39">
        <f t="shared" si="5"/>
        <v>0.10091743119266056</v>
      </c>
      <c r="AL77" s="39">
        <f t="shared" si="5"/>
        <v>8.8888888888888892E-2</v>
      </c>
      <c r="AM77" s="39">
        <f t="shared" si="5"/>
        <v>8.2024432809773118E-2</v>
      </c>
      <c r="AN77" s="39">
        <f t="shared" si="5"/>
        <v>9.6989966555183951E-2</v>
      </c>
      <c r="AO77" s="39">
        <f t="shared" si="5"/>
        <v>8.3199999999999996E-2</v>
      </c>
      <c r="AP77" s="39">
        <f t="shared" si="5"/>
        <v>9.9850968703427717E-2</v>
      </c>
      <c r="AQ77" s="39">
        <f t="shared" si="5"/>
        <v>8.600583090379009E-2</v>
      </c>
      <c r="AR77" s="39">
        <f t="shared" si="5"/>
        <v>0.41776315789473684</v>
      </c>
      <c r="AS77" s="39">
        <f t="shared" si="5"/>
        <v>0.41721854304635764</v>
      </c>
      <c r="AT77" s="39">
        <f t="shared" si="5"/>
        <v>0.38263665594855306</v>
      </c>
      <c r="AU77" s="39">
        <f t="shared" si="5"/>
        <v>0.38305084745762713</v>
      </c>
      <c r="AV77" s="39">
        <f t="shared" si="5"/>
        <v>0.45302013422818793</v>
      </c>
      <c r="AW77" s="39">
        <f t="shared" si="5"/>
        <v>0.4175084175084175</v>
      </c>
      <c r="AX77" s="39">
        <f t="shared" si="5"/>
        <v>0.41216216216216217</v>
      </c>
      <c r="AY77" s="39">
        <f t="shared" si="3"/>
        <v>0.41666666666666669</v>
      </c>
    </row>
    <row r="78" spans="1:51" x14ac:dyDescent="0.3">
      <c r="A78" s="3">
        <v>521</v>
      </c>
      <c r="B78" s="4" t="s">
        <v>75</v>
      </c>
      <c r="C78" s="42">
        <v>45</v>
      </c>
      <c r="D78" s="42">
        <v>43</v>
      </c>
      <c r="E78" s="42">
        <v>46</v>
      </c>
      <c r="F78" s="42">
        <v>43</v>
      </c>
      <c r="G78" s="42">
        <v>59</v>
      </c>
      <c r="H78" s="42">
        <v>53</v>
      </c>
      <c r="I78" s="42">
        <v>51</v>
      </c>
      <c r="J78" s="42">
        <v>53</v>
      </c>
      <c r="K78" s="42">
        <v>74</v>
      </c>
      <c r="L78" s="42">
        <v>84</v>
      </c>
      <c r="M78" s="42">
        <v>75</v>
      </c>
      <c r="N78" s="42">
        <v>81</v>
      </c>
      <c r="O78" s="42">
        <v>77</v>
      </c>
      <c r="P78" s="42">
        <v>99</v>
      </c>
      <c r="Q78" s="42">
        <v>100</v>
      </c>
      <c r="R78" s="42">
        <v>103</v>
      </c>
      <c r="S78" s="10">
        <v>493</v>
      </c>
      <c r="T78" s="10">
        <v>513</v>
      </c>
      <c r="U78" s="10">
        <v>522</v>
      </c>
      <c r="V78" s="10">
        <v>543</v>
      </c>
      <c r="W78" s="10">
        <v>579</v>
      </c>
      <c r="X78" s="10">
        <v>599</v>
      </c>
      <c r="Y78" s="10">
        <v>634</v>
      </c>
      <c r="Z78" s="10">
        <v>654</v>
      </c>
      <c r="AA78" s="10">
        <v>255</v>
      </c>
      <c r="AB78" s="10">
        <v>262</v>
      </c>
      <c r="AC78" s="10">
        <v>257</v>
      </c>
      <c r="AD78" s="10">
        <v>256</v>
      </c>
      <c r="AE78" s="10">
        <v>249</v>
      </c>
      <c r="AF78" s="10">
        <v>253</v>
      </c>
      <c r="AG78" s="10">
        <v>256</v>
      </c>
      <c r="AH78" s="10">
        <v>258</v>
      </c>
      <c r="AJ78" s="39">
        <f t="shared" si="5"/>
        <v>9.1277890466531439E-2</v>
      </c>
      <c r="AK78" s="39">
        <f t="shared" si="5"/>
        <v>8.3820662768031184E-2</v>
      </c>
      <c r="AL78" s="39">
        <f t="shared" si="5"/>
        <v>8.8122605363984668E-2</v>
      </c>
      <c r="AM78" s="39">
        <f t="shared" si="5"/>
        <v>7.918968692449356E-2</v>
      </c>
      <c r="AN78" s="39">
        <f t="shared" si="5"/>
        <v>0.10189982728842832</v>
      </c>
      <c r="AO78" s="39">
        <f t="shared" si="5"/>
        <v>8.8480801335559259E-2</v>
      </c>
      <c r="AP78" s="39">
        <f t="shared" si="5"/>
        <v>8.0441640378548895E-2</v>
      </c>
      <c r="AQ78" s="39">
        <f t="shared" si="5"/>
        <v>8.1039755351681952E-2</v>
      </c>
      <c r="AR78" s="39">
        <f t="shared" si="5"/>
        <v>0.29019607843137257</v>
      </c>
      <c r="AS78" s="39">
        <f t="shared" si="5"/>
        <v>0.32061068702290074</v>
      </c>
      <c r="AT78" s="39">
        <f t="shared" si="5"/>
        <v>0.29182879377431908</v>
      </c>
      <c r="AU78" s="39">
        <f t="shared" si="5"/>
        <v>0.31640625</v>
      </c>
      <c r="AV78" s="39">
        <f t="shared" si="5"/>
        <v>0.30923694779116467</v>
      </c>
      <c r="AW78" s="39">
        <f t="shared" si="5"/>
        <v>0.39130434782608697</v>
      </c>
      <c r="AX78" s="39">
        <f t="shared" si="5"/>
        <v>0.390625</v>
      </c>
      <c r="AY78" s="39">
        <f t="shared" si="3"/>
        <v>0.39922480620155038</v>
      </c>
    </row>
    <row r="79" spans="1:51" x14ac:dyDescent="0.3">
      <c r="A79" s="3">
        <v>522</v>
      </c>
      <c r="B79" s="4" t="s">
        <v>76</v>
      </c>
      <c r="C79" s="42">
        <v>61</v>
      </c>
      <c r="D79" s="42">
        <v>67</v>
      </c>
      <c r="E79" s="42">
        <v>64</v>
      </c>
      <c r="F79" s="42">
        <v>60</v>
      </c>
      <c r="G79" s="42">
        <v>56</v>
      </c>
      <c r="H79" s="42">
        <v>56</v>
      </c>
      <c r="I79" s="42">
        <v>67</v>
      </c>
      <c r="J79" s="42">
        <v>69</v>
      </c>
      <c r="K79" s="42">
        <v>147</v>
      </c>
      <c r="L79" s="42">
        <v>151</v>
      </c>
      <c r="M79" s="42">
        <v>138</v>
      </c>
      <c r="N79" s="42">
        <v>137</v>
      </c>
      <c r="O79" s="42">
        <v>139</v>
      </c>
      <c r="P79" s="42">
        <v>125</v>
      </c>
      <c r="Q79" s="42">
        <v>145</v>
      </c>
      <c r="R79" s="42">
        <v>131</v>
      </c>
      <c r="S79" s="10">
        <v>690</v>
      </c>
      <c r="T79" s="10">
        <v>690</v>
      </c>
      <c r="U79" s="10">
        <v>727</v>
      </c>
      <c r="V79" s="10">
        <v>764</v>
      </c>
      <c r="W79" s="10">
        <v>789</v>
      </c>
      <c r="X79" s="10">
        <v>823</v>
      </c>
      <c r="Y79" s="10">
        <v>841</v>
      </c>
      <c r="Z79" s="10">
        <v>850</v>
      </c>
      <c r="AA79" s="10">
        <v>403</v>
      </c>
      <c r="AB79" s="10">
        <v>402</v>
      </c>
      <c r="AC79" s="10">
        <v>395</v>
      </c>
      <c r="AD79" s="10">
        <v>394</v>
      </c>
      <c r="AE79" s="10">
        <v>395</v>
      </c>
      <c r="AF79" s="10">
        <v>377</v>
      </c>
      <c r="AG79" s="10">
        <v>369</v>
      </c>
      <c r="AH79" s="10">
        <v>370</v>
      </c>
      <c r="AJ79" s="39">
        <f t="shared" si="5"/>
        <v>8.8405797101449274E-2</v>
      </c>
      <c r="AK79" s="39">
        <f t="shared" si="5"/>
        <v>9.7101449275362323E-2</v>
      </c>
      <c r="AL79" s="39">
        <f t="shared" si="5"/>
        <v>8.8033012379642367E-2</v>
      </c>
      <c r="AM79" s="39">
        <f t="shared" si="5"/>
        <v>7.8534031413612565E-2</v>
      </c>
      <c r="AN79" s="39">
        <f t="shared" si="5"/>
        <v>7.0975918884664133E-2</v>
      </c>
      <c r="AO79" s="39">
        <f t="shared" si="5"/>
        <v>6.8043742405832316E-2</v>
      </c>
      <c r="AP79" s="39">
        <f t="shared" si="5"/>
        <v>7.9667063020214035E-2</v>
      </c>
      <c r="AQ79" s="39">
        <f t="shared" si="5"/>
        <v>8.1176470588235294E-2</v>
      </c>
      <c r="AR79" s="39">
        <f t="shared" si="5"/>
        <v>0.36476426799007444</v>
      </c>
      <c r="AS79" s="39">
        <f t="shared" si="5"/>
        <v>0.37562189054726369</v>
      </c>
      <c r="AT79" s="39">
        <f t="shared" si="5"/>
        <v>0.34936708860759491</v>
      </c>
      <c r="AU79" s="39">
        <f t="shared" si="5"/>
        <v>0.34771573604060912</v>
      </c>
      <c r="AV79" s="39">
        <f t="shared" si="5"/>
        <v>0.35189873417721518</v>
      </c>
      <c r="AW79" s="39">
        <f t="shared" si="5"/>
        <v>0.33156498673740054</v>
      </c>
      <c r="AX79" s="39">
        <f t="shared" si="5"/>
        <v>0.39295392953929537</v>
      </c>
      <c r="AY79" s="39">
        <f t="shared" si="3"/>
        <v>0.35405405405405405</v>
      </c>
    </row>
    <row r="80" spans="1:51" x14ac:dyDescent="0.3">
      <c r="A80" s="3">
        <v>528</v>
      </c>
      <c r="B80" s="4" t="s">
        <v>77</v>
      </c>
      <c r="C80" s="42">
        <v>121</v>
      </c>
      <c r="D80" s="42">
        <v>117</v>
      </c>
      <c r="E80" s="42">
        <v>132</v>
      </c>
      <c r="F80" s="42">
        <v>123</v>
      </c>
      <c r="G80" s="42">
        <v>136</v>
      </c>
      <c r="H80" s="42">
        <v>134</v>
      </c>
      <c r="I80" s="42">
        <v>140</v>
      </c>
      <c r="J80" s="42">
        <v>140</v>
      </c>
      <c r="K80" s="42">
        <v>281</v>
      </c>
      <c r="L80" s="42">
        <v>287</v>
      </c>
      <c r="M80" s="42">
        <v>316</v>
      </c>
      <c r="N80" s="42">
        <v>341</v>
      </c>
      <c r="O80" s="42">
        <v>334</v>
      </c>
      <c r="P80" s="42">
        <v>323</v>
      </c>
      <c r="Q80" s="42">
        <v>312</v>
      </c>
      <c r="R80" s="42">
        <v>303</v>
      </c>
      <c r="S80" s="10">
        <v>1547</v>
      </c>
      <c r="T80" s="10">
        <v>1589</v>
      </c>
      <c r="U80" s="10">
        <v>1642</v>
      </c>
      <c r="V80" s="10">
        <v>1709</v>
      </c>
      <c r="W80" s="10">
        <v>1796</v>
      </c>
      <c r="X80" s="10">
        <v>1873</v>
      </c>
      <c r="Y80" s="10">
        <v>1932</v>
      </c>
      <c r="Z80" s="10">
        <v>2014</v>
      </c>
      <c r="AA80" s="10">
        <v>879</v>
      </c>
      <c r="AB80" s="10">
        <v>890</v>
      </c>
      <c r="AC80" s="10">
        <v>875</v>
      </c>
      <c r="AD80" s="10">
        <v>879</v>
      </c>
      <c r="AE80" s="10">
        <v>844</v>
      </c>
      <c r="AF80" s="10">
        <v>858</v>
      </c>
      <c r="AG80" s="10">
        <v>831</v>
      </c>
      <c r="AH80" s="10">
        <v>826</v>
      </c>
      <c r="AJ80" s="39">
        <f t="shared" si="5"/>
        <v>7.821590174531351E-2</v>
      </c>
      <c r="AK80" s="39">
        <f t="shared" si="5"/>
        <v>7.3631214600377595E-2</v>
      </c>
      <c r="AL80" s="39">
        <f t="shared" si="5"/>
        <v>8.0389768574908649E-2</v>
      </c>
      <c r="AM80" s="39">
        <f t="shared" si="5"/>
        <v>7.1971913399648924E-2</v>
      </c>
      <c r="AN80" s="39">
        <f t="shared" si="5"/>
        <v>7.5723830734966593E-2</v>
      </c>
      <c r="AO80" s="39">
        <f t="shared" si="5"/>
        <v>7.1542979177789637E-2</v>
      </c>
      <c r="AP80" s="39">
        <f t="shared" si="5"/>
        <v>7.2463768115942032E-2</v>
      </c>
      <c r="AQ80" s="39">
        <f t="shared" si="5"/>
        <v>6.9513406156901686E-2</v>
      </c>
      <c r="AR80" s="39">
        <f t="shared" si="5"/>
        <v>0.31968145620022753</v>
      </c>
      <c r="AS80" s="39">
        <f t="shared" si="5"/>
        <v>0.32247191011235954</v>
      </c>
      <c r="AT80" s="39">
        <f t="shared" si="5"/>
        <v>0.36114285714285715</v>
      </c>
      <c r="AU80" s="39">
        <f t="shared" si="5"/>
        <v>0.38794084186575656</v>
      </c>
      <c r="AV80" s="39">
        <f t="shared" si="5"/>
        <v>0.39573459715639808</v>
      </c>
      <c r="AW80" s="39">
        <f t="shared" si="5"/>
        <v>0.37645687645687648</v>
      </c>
      <c r="AX80" s="39">
        <f t="shared" si="5"/>
        <v>0.37545126353790614</v>
      </c>
      <c r="AY80" s="39">
        <f t="shared" si="3"/>
        <v>0.36682808716707022</v>
      </c>
    </row>
    <row r="81" spans="1:51" x14ac:dyDescent="0.3">
      <c r="A81" s="3">
        <v>529</v>
      </c>
      <c r="B81" s="4" t="s">
        <v>78</v>
      </c>
      <c r="C81" s="42">
        <v>108</v>
      </c>
      <c r="D81" s="42">
        <v>125</v>
      </c>
      <c r="E81" s="42">
        <v>109</v>
      </c>
      <c r="F81" s="42">
        <v>110</v>
      </c>
      <c r="G81" s="42">
        <v>126</v>
      </c>
      <c r="H81" s="42">
        <v>128</v>
      </c>
      <c r="I81" s="42">
        <v>121</v>
      </c>
      <c r="J81" s="42">
        <v>121</v>
      </c>
      <c r="K81" s="42">
        <v>193</v>
      </c>
      <c r="L81" s="42">
        <v>232</v>
      </c>
      <c r="M81" s="42">
        <v>243</v>
      </c>
      <c r="N81" s="42">
        <v>248</v>
      </c>
      <c r="O81" s="42">
        <v>244</v>
      </c>
      <c r="P81" s="42">
        <v>252</v>
      </c>
      <c r="Q81" s="42">
        <v>227</v>
      </c>
      <c r="R81" s="42">
        <v>242</v>
      </c>
      <c r="S81" s="10">
        <v>1313</v>
      </c>
      <c r="T81" s="10">
        <v>1359</v>
      </c>
      <c r="U81" s="10">
        <v>1403</v>
      </c>
      <c r="V81" s="10">
        <v>1503</v>
      </c>
      <c r="W81" s="10">
        <v>1587</v>
      </c>
      <c r="X81" s="10">
        <v>1668</v>
      </c>
      <c r="Y81" s="10">
        <v>1727</v>
      </c>
      <c r="Z81" s="10">
        <v>1759</v>
      </c>
      <c r="AA81" s="10">
        <v>640</v>
      </c>
      <c r="AB81" s="10">
        <v>659</v>
      </c>
      <c r="AC81" s="10">
        <v>672</v>
      </c>
      <c r="AD81" s="10">
        <v>664</v>
      </c>
      <c r="AE81" s="10">
        <v>668</v>
      </c>
      <c r="AF81" s="10">
        <v>667</v>
      </c>
      <c r="AG81" s="10">
        <v>665</v>
      </c>
      <c r="AH81" s="10">
        <v>675</v>
      </c>
      <c r="AJ81" s="39">
        <f t="shared" si="5"/>
        <v>8.225437928408226E-2</v>
      </c>
      <c r="AK81" s="39">
        <f t="shared" si="5"/>
        <v>9.1979396615158207E-2</v>
      </c>
      <c r="AL81" s="39">
        <f t="shared" si="5"/>
        <v>7.7690662865288668E-2</v>
      </c>
      <c r="AM81" s="39">
        <f t="shared" si="5"/>
        <v>7.318695941450433E-2</v>
      </c>
      <c r="AN81" s="39">
        <f t="shared" si="5"/>
        <v>7.9395085066162566E-2</v>
      </c>
      <c r="AO81" s="39">
        <f t="shared" si="5"/>
        <v>7.6738609112709827E-2</v>
      </c>
      <c r="AP81" s="39">
        <f t="shared" si="5"/>
        <v>7.0063694267515922E-2</v>
      </c>
      <c r="AQ81" s="39">
        <f t="shared" si="5"/>
        <v>6.8789084707220005E-2</v>
      </c>
      <c r="AR81" s="39">
        <f t="shared" si="5"/>
        <v>0.30156250000000001</v>
      </c>
      <c r="AS81" s="39">
        <f t="shared" si="5"/>
        <v>0.35204855842185129</v>
      </c>
      <c r="AT81" s="39">
        <f t="shared" si="5"/>
        <v>0.36160714285714285</v>
      </c>
      <c r="AU81" s="39">
        <f t="shared" si="5"/>
        <v>0.37349397590361444</v>
      </c>
      <c r="AV81" s="39">
        <f t="shared" si="5"/>
        <v>0.3652694610778443</v>
      </c>
      <c r="AW81" s="39">
        <f t="shared" si="5"/>
        <v>0.37781109445277361</v>
      </c>
      <c r="AX81" s="39">
        <f t="shared" si="5"/>
        <v>0.34135338345864663</v>
      </c>
      <c r="AY81" s="39">
        <f t="shared" si="3"/>
        <v>0.35851851851851851</v>
      </c>
    </row>
    <row r="82" spans="1:51" x14ac:dyDescent="0.3">
      <c r="A82" s="3">
        <v>532</v>
      </c>
      <c r="B82" s="4" t="s">
        <v>79</v>
      </c>
      <c r="C82" s="42">
        <v>40</v>
      </c>
      <c r="D82" s="42">
        <v>47</v>
      </c>
      <c r="E82" s="42">
        <v>39</v>
      </c>
      <c r="F82" s="42">
        <v>46</v>
      </c>
      <c r="G82" s="42">
        <v>59</v>
      </c>
      <c r="H82" s="42">
        <v>56</v>
      </c>
      <c r="I82" s="42">
        <v>49</v>
      </c>
      <c r="J82" s="42">
        <v>40</v>
      </c>
      <c r="K82" s="42">
        <v>90</v>
      </c>
      <c r="L82" s="42">
        <v>86</v>
      </c>
      <c r="M82" s="42">
        <v>86</v>
      </c>
      <c r="N82" s="42">
        <v>87</v>
      </c>
      <c r="O82" s="42">
        <v>89</v>
      </c>
      <c r="P82" s="42">
        <v>79</v>
      </c>
      <c r="Q82" s="42">
        <v>72</v>
      </c>
      <c r="R82" s="42">
        <v>81</v>
      </c>
      <c r="S82" s="10">
        <v>598</v>
      </c>
      <c r="T82" s="10">
        <v>621</v>
      </c>
      <c r="U82" s="10">
        <v>660</v>
      </c>
      <c r="V82" s="10">
        <v>735</v>
      </c>
      <c r="W82" s="10">
        <v>787</v>
      </c>
      <c r="X82" s="10">
        <v>820</v>
      </c>
      <c r="Y82" s="10">
        <v>823</v>
      </c>
      <c r="Z82" s="10">
        <v>824</v>
      </c>
      <c r="AA82" s="10">
        <v>312</v>
      </c>
      <c r="AB82" s="10">
        <v>309</v>
      </c>
      <c r="AC82" s="10">
        <v>312</v>
      </c>
      <c r="AD82" s="10">
        <v>327</v>
      </c>
      <c r="AE82" s="10">
        <v>314</v>
      </c>
      <c r="AF82" s="10">
        <v>309</v>
      </c>
      <c r="AG82" s="10">
        <v>312</v>
      </c>
      <c r="AH82" s="10">
        <v>310</v>
      </c>
      <c r="AJ82" s="39">
        <f t="shared" si="5"/>
        <v>6.6889632107023408E-2</v>
      </c>
      <c r="AK82" s="39">
        <f t="shared" si="5"/>
        <v>7.5684380032206122E-2</v>
      </c>
      <c r="AL82" s="39">
        <f t="shared" si="5"/>
        <v>5.909090909090909E-2</v>
      </c>
      <c r="AM82" s="39">
        <f t="shared" si="5"/>
        <v>6.2585034013605448E-2</v>
      </c>
      <c r="AN82" s="39">
        <f t="shared" si="5"/>
        <v>7.4968233799237616E-2</v>
      </c>
      <c r="AO82" s="39">
        <f t="shared" si="5"/>
        <v>6.8292682926829273E-2</v>
      </c>
      <c r="AP82" s="39">
        <f t="shared" si="5"/>
        <v>5.9538274605103282E-2</v>
      </c>
      <c r="AQ82" s="39">
        <f t="shared" si="5"/>
        <v>4.8543689320388349E-2</v>
      </c>
      <c r="AR82" s="39">
        <f t="shared" si="5"/>
        <v>0.28846153846153844</v>
      </c>
      <c r="AS82" s="39">
        <f t="shared" si="5"/>
        <v>0.27831715210355989</v>
      </c>
      <c r="AT82" s="39">
        <f t="shared" si="5"/>
        <v>0.27564102564102566</v>
      </c>
      <c r="AU82" s="39">
        <f t="shared" si="5"/>
        <v>0.26605504587155965</v>
      </c>
      <c r="AV82" s="39">
        <f t="shared" si="5"/>
        <v>0.28343949044585987</v>
      </c>
      <c r="AW82" s="39">
        <f t="shared" si="5"/>
        <v>0.25566343042071199</v>
      </c>
      <c r="AX82" s="39">
        <f t="shared" si="5"/>
        <v>0.23076923076923078</v>
      </c>
      <c r="AY82" s="39">
        <f t="shared" si="3"/>
        <v>0.26129032258064516</v>
      </c>
    </row>
    <row r="83" spans="1:51" x14ac:dyDescent="0.3">
      <c r="A83" s="3">
        <v>533</v>
      </c>
      <c r="B83" s="4" t="s">
        <v>80</v>
      </c>
      <c r="C83" s="42">
        <v>42</v>
      </c>
      <c r="D83" s="42">
        <v>50</v>
      </c>
      <c r="E83" s="42">
        <v>50</v>
      </c>
      <c r="F83" s="42">
        <v>61</v>
      </c>
      <c r="G83" s="42">
        <v>57</v>
      </c>
      <c r="H83" s="42">
        <v>57</v>
      </c>
      <c r="I83" s="42">
        <v>68</v>
      </c>
      <c r="J83" s="42">
        <v>81</v>
      </c>
      <c r="K83" s="42">
        <v>114</v>
      </c>
      <c r="L83" s="42">
        <v>110</v>
      </c>
      <c r="M83" s="42">
        <v>95</v>
      </c>
      <c r="N83" s="42">
        <v>97</v>
      </c>
      <c r="O83" s="42">
        <v>87</v>
      </c>
      <c r="P83" s="42">
        <v>87</v>
      </c>
      <c r="Q83" s="42">
        <v>97</v>
      </c>
      <c r="R83" s="42">
        <v>83</v>
      </c>
      <c r="S83" s="10">
        <v>715</v>
      </c>
      <c r="T83" s="10">
        <v>766</v>
      </c>
      <c r="U83" s="10">
        <v>773</v>
      </c>
      <c r="V83" s="10">
        <v>847</v>
      </c>
      <c r="W83" s="10">
        <v>896</v>
      </c>
      <c r="X83" s="10">
        <v>939</v>
      </c>
      <c r="Y83" s="10">
        <v>986</v>
      </c>
      <c r="Z83" s="10">
        <v>1035</v>
      </c>
      <c r="AA83" s="10">
        <v>349</v>
      </c>
      <c r="AB83" s="10">
        <v>344</v>
      </c>
      <c r="AC83" s="10">
        <v>336</v>
      </c>
      <c r="AD83" s="10">
        <v>330</v>
      </c>
      <c r="AE83" s="10">
        <v>328</v>
      </c>
      <c r="AF83" s="10">
        <v>330</v>
      </c>
      <c r="AG83" s="10">
        <v>335</v>
      </c>
      <c r="AH83" s="10">
        <v>335</v>
      </c>
      <c r="AJ83" s="39">
        <f t="shared" si="5"/>
        <v>5.8741258741258739E-2</v>
      </c>
      <c r="AK83" s="39">
        <f t="shared" si="5"/>
        <v>6.5274151436031339E-2</v>
      </c>
      <c r="AL83" s="39">
        <f t="shared" si="5"/>
        <v>6.4683053040103494E-2</v>
      </c>
      <c r="AM83" s="39">
        <f t="shared" si="5"/>
        <v>7.2018890200708383E-2</v>
      </c>
      <c r="AN83" s="39">
        <f t="shared" si="5"/>
        <v>6.3616071428571425E-2</v>
      </c>
      <c r="AO83" s="39">
        <f t="shared" si="5"/>
        <v>6.070287539936102E-2</v>
      </c>
      <c r="AP83" s="39">
        <f t="shared" si="5"/>
        <v>6.8965517241379309E-2</v>
      </c>
      <c r="AQ83" s="39">
        <f t="shared" si="5"/>
        <v>7.8260869565217397E-2</v>
      </c>
      <c r="AR83" s="39">
        <f t="shared" si="5"/>
        <v>0.32664756446991405</v>
      </c>
      <c r="AS83" s="39">
        <f t="shared" si="5"/>
        <v>0.31976744186046513</v>
      </c>
      <c r="AT83" s="39">
        <f t="shared" si="5"/>
        <v>0.28273809523809523</v>
      </c>
      <c r="AU83" s="39">
        <f t="shared" si="5"/>
        <v>0.29393939393939394</v>
      </c>
      <c r="AV83" s="39">
        <f t="shared" si="5"/>
        <v>0.2652439024390244</v>
      </c>
      <c r="AW83" s="39">
        <f t="shared" si="5"/>
        <v>0.26363636363636361</v>
      </c>
      <c r="AX83" s="39">
        <f t="shared" si="5"/>
        <v>0.28955223880597014</v>
      </c>
      <c r="AY83" s="39">
        <f t="shared" si="3"/>
        <v>0.24776119402985075</v>
      </c>
    </row>
    <row r="84" spans="1:51" x14ac:dyDescent="0.3">
      <c r="A84" s="3">
        <v>534</v>
      </c>
      <c r="B84" s="4" t="s">
        <v>81</v>
      </c>
      <c r="C84" s="42">
        <v>88</v>
      </c>
      <c r="D84" s="42">
        <v>92</v>
      </c>
      <c r="E84" s="42">
        <v>79</v>
      </c>
      <c r="F84" s="42">
        <v>99</v>
      </c>
      <c r="G84" s="42">
        <v>104</v>
      </c>
      <c r="H84" s="42">
        <v>100</v>
      </c>
      <c r="I84" s="42">
        <v>119</v>
      </c>
      <c r="J84" s="42">
        <v>116</v>
      </c>
      <c r="K84" s="42">
        <v>186</v>
      </c>
      <c r="L84" s="42">
        <v>198</v>
      </c>
      <c r="M84" s="42">
        <v>176</v>
      </c>
      <c r="N84" s="42">
        <v>198</v>
      </c>
      <c r="O84" s="42">
        <v>208</v>
      </c>
      <c r="P84" s="42">
        <v>187</v>
      </c>
      <c r="Q84" s="42">
        <v>197</v>
      </c>
      <c r="R84" s="42">
        <v>182</v>
      </c>
      <c r="S84" s="10">
        <v>1341</v>
      </c>
      <c r="T84" s="10">
        <v>1378</v>
      </c>
      <c r="U84" s="10">
        <v>1449</v>
      </c>
      <c r="V84" s="10">
        <v>1509</v>
      </c>
      <c r="W84" s="10">
        <v>1588</v>
      </c>
      <c r="X84" s="10">
        <v>1662</v>
      </c>
      <c r="Y84" s="10">
        <v>1714</v>
      </c>
      <c r="Z84" s="10">
        <v>1795</v>
      </c>
      <c r="AA84" s="10">
        <v>772</v>
      </c>
      <c r="AB84" s="10">
        <v>760</v>
      </c>
      <c r="AC84" s="10">
        <v>744</v>
      </c>
      <c r="AD84" s="10">
        <v>718</v>
      </c>
      <c r="AE84" s="10">
        <v>723</v>
      </c>
      <c r="AF84" s="10">
        <v>730</v>
      </c>
      <c r="AG84" s="10">
        <v>728</v>
      </c>
      <c r="AH84" s="10">
        <v>727</v>
      </c>
      <c r="AJ84" s="39">
        <f t="shared" si="5"/>
        <v>6.5622669649515283E-2</v>
      </c>
      <c r="AK84" s="39">
        <f t="shared" si="5"/>
        <v>6.6763425253991288E-2</v>
      </c>
      <c r="AL84" s="39">
        <f t="shared" si="5"/>
        <v>5.4520358868184952E-2</v>
      </c>
      <c r="AM84" s="39">
        <f t="shared" si="5"/>
        <v>6.560636182902585E-2</v>
      </c>
      <c r="AN84" s="39">
        <f t="shared" si="5"/>
        <v>6.5491183879093195E-2</v>
      </c>
      <c r="AO84" s="39">
        <f t="shared" si="5"/>
        <v>6.0168471720818288E-2</v>
      </c>
      <c r="AP84" s="39">
        <f t="shared" si="5"/>
        <v>6.9428238039673282E-2</v>
      </c>
      <c r="AQ84" s="39">
        <f t="shared" si="5"/>
        <v>6.4623955431754879E-2</v>
      </c>
      <c r="AR84" s="39">
        <f t="shared" si="5"/>
        <v>0.24093264248704663</v>
      </c>
      <c r="AS84" s="39">
        <f t="shared" si="5"/>
        <v>0.26052631578947366</v>
      </c>
      <c r="AT84" s="39">
        <f t="shared" si="5"/>
        <v>0.23655913978494625</v>
      </c>
      <c r="AU84" s="39">
        <f t="shared" si="5"/>
        <v>0.27576601671309192</v>
      </c>
      <c r="AV84" s="39">
        <f t="shared" si="5"/>
        <v>0.28769017980636236</v>
      </c>
      <c r="AW84" s="39">
        <f t="shared" si="5"/>
        <v>0.25616438356164384</v>
      </c>
      <c r="AX84" s="39">
        <f t="shared" si="5"/>
        <v>0.27060439560439559</v>
      </c>
      <c r="AY84" s="39">
        <f t="shared" si="3"/>
        <v>0.25034387895460797</v>
      </c>
    </row>
    <row r="85" spans="1:51" x14ac:dyDescent="0.3">
      <c r="A85" s="3">
        <v>536</v>
      </c>
      <c r="B85" s="4" t="s">
        <v>82</v>
      </c>
      <c r="C85" s="42">
        <v>101</v>
      </c>
      <c r="D85" s="42">
        <v>101</v>
      </c>
      <c r="E85" s="42">
        <v>98</v>
      </c>
      <c r="F85" s="42">
        <v>95</v>
      </c>
      <c r="G85" s="42">
        <v>82</v>
      </c>
      <c r="H85" s="42">
        <v>92</v>
      </c>
      <c r="I85" s="42">
        <v>102</v>
      </c>
      <c r="J85" s="42">
        <v>107</v>
      </c>
      <c r="K85" s="42">
        <v>174</v>
      </c>
      <c r="L85" s="42">
        <v>157</v>
      </c>
      <c r="M85" s="42">
        <v>156</v>
      </c>
      <c r="N85" s="42">
        <v>137</v>
      </c>
      <c r="O85" s="42">
        <v>125</v>
      </c>
      <c r="P85" s="42">
        <v>112</v>
      </c>
      <c r="Q85" s="42">
        <v>109</v>
      </c>
      <c r="R85" s="42">
        <v>93</v>
      </c>
      <c r="S85" s="10">
        <v>652</v>
      </c>
      <c r="T85" s="10">
        <v>647</v>
      </c>
      <c r="U85" s="10">
        <v>668</v>
      </c>
      <c r="V85" s="10">
        <v>709</v>
      </c>
      <c r="W85" s="10">
        <v>733</v>
      </c>
      <c r="X85" s="10">
        <v>758</v>
      </c>
      <c r="Y85" s="10">
        <v>779</v>
      </c>
      <c r="Z85" s="10">
        <v>800</v>
      </c>
      <c r="AA85" s="10">
        <v>328</v>
      </c>
      <c r="AB85" s="10">
        <v>313</v>
      </c>
      <c r="AC85" s="10">
        <v>305</v>
      </c>
      <c r="AD85" s="10">
        <v>289</v>
      </c>
      <c r="AE85" s="10">
        <v>282</v>
      </c>
      <c r="AF85" s="10">
        <v>271</v>
      </c>
      <c r="AG85" s="10">
        <v>276</v>
      </c>
      <c r="AH85" s="10">
        <v>287</v>
      </c>
      <c r="AJ85" s="39">
        <f t="shared" ref="AJ85:AX101" si="6">+C85/S85</f>
        <v>0.15490797546012269</v>
      </c>
      <c r="AK85" s="39">
        <f t="shared" si="6"/>
        <v>0.15610510046367851</v>
      </c>
      <c r="AL85" s="39">
        <f t="shared" si="6"/>
        <v>0.1467065868263473</v>
      </c>
      <c r="AM85" s="39">
        <f t="shared" si="6"/>
        <v>0.13399153737658676</v>
      </c>
      <c r="AN85" s="39">
        <f t="shared" si="6"/>
        <v>0.11186903137789904</v>
      </c>
      <c r="AO85" s="39">
        <f t="shared" si="6"/>
        <v>0.12137203166226913</v>
      </c>
      <c r="AP85" s="39">
        <f t="shared" si="6"/>
        <v>0.13093709884467267</v>
      </c>
      <c r="AQ85" s="39">
        <f t="shared" si="6"/>
        <v>0.13375000000000001</v>
      </c>
      <c r="AR85" s="39">
        <f t="shared" si="6"/>
        <v>0.53048780487804881</v>
      </c>
      <c r="AS85" s="39">
        <f t="shared" si="6"/>
        <v>0.50159744408945683</v>
      </c>
      <c r="AT85" s="39">
        <f t="shared" si="6"/>
        <v>0.51147540983606554</v>
      </c>
      <c r="AU85" s="39">
        <f t="shared" si="6"/>
        <v>0.47404844290657439</v>
      </c>
      <c r="AV85" s="39">
        <f t="shared" si="6"/>
        <v>0.4432624113475177</v>
      </c>
      <c r="AW85" s="39">
        <f t="shared" si="6"/>
        <v>0.41328413284132842</v>
      </c>
      <c r="AX85" s="39">
        <f t="shared" si="6"/>
        <v>0.39492753623188404</v>
      </c>
      <c r="AY85" s="39">
        <f t="shared" si="3"/>
        <v>0.3240418118466899</v>
      </c>
    </row>
    <row r="86" spans="1:51" x14ac:dyDescent="0.3">
      <c r="A86" s="3">
        <v>538</v>
      </c>
      <c r="B86" s="4" t="s">
        <v>83</v>
      </c>
      <c r="C86" s="42">
        <v>110</v>
      </c>
      <c r="D86" s="42">
        <v>101</v>
      </c>
      <c r="E86" s="42">
        <v>105</v>
      </c>
      <c r="F86" s="42">
        <v>108</v>
      </c>
      <c r="G86" s="42">
        <v>100</v>
      </c>
      <c r="H86" s="42">
        <v>97</v>
      </c>
      <c r="I86" s="42">
        <v>94</v>
      </c>
      <c r="J86" s="42">
        <v>106</v>
      </c>
      <c r="K86" s="42">
        <v>137</v>
      </c>
      <c r="L86" s="42">
        <v>148</v>
      </c>
      <c r="M86" s="42">
        <v>154</v>
      </c>
      <c r="N86" s="42">
        <v>139</v>
      </c>
      <c r="O86" s="42">
        <v>137</v>
      </c>
      <c r="P86" s="42">
        <v>128</v>
      </c>
      <c r="Q86" s="42">
        <v>125</v>
      </c>
      <c r="R86" s="42">
        <v>126</v>
      </c>
      <c r="S86" s="10">
        <v>810</v>
      </c>
      <c r="T86" s="10">
        <v>822</v>
      </c>
      <c r="U86" s="10">
        <v>821</v>
      </c>
      <c r="V86" s="10">
        <v>862</v>
      </c>
      <c r="W86" s="10">
        <v>880</v>
      </c>
      <c r="X86" s="10">
        <v>892</v>
      </c>
      <c r="Y86" s="10">
        <v>931</v>
      </c>
      <c r="Z86" s="10">
        <v>959</v>
      </c>
      <c r="AA86" s="10">
        <v>397</v>
      </c>
      <c r="AB86" s="10">
        <v>402</v>
      </c>
      <c r="AC86" s="10">
        <v>402</v>
      </c>
      <c r="AD86" s="10">
        <v>388</v>
      </c>
      <c r="AE86" s="10">
        <v>384</v>
      </c>
      <c r="AF86" s="10">
        <v>377</v>
      </c>
      <c r="AG86" s="10">
        <v>377</v>
      </c>
      <c r="AH86" s="10">
        <v>364</v>
      </c>
      <c r="AJ86" s="39">
        <f t="shared" si="6"/>
        <v>0.13580246913580246</v>
      </c>
      <c r="AK86" s="39">
        <f t="shared" si="6"/>
        <v>0.12287104622871046</v>
      </c>
      <c r="AL86" s="39">
        <f t="shared" si="6"/>
        <v>0.12789281364190011</v>
      </c>
      <c r="AM86" s="39">
        <f t="shared" si="6"/>
        <v>0.12529002320185614</v>
      </c>
      <c r="AN86" s="39">
        <f t="shared" si="6"/>
        <v>0.11363636363636363</v>
      </c>
      <c r="AO86" s="39">
        <f t="shared" si="6"/>
        <v>0.10874439461883408</v>
      </c>
      <c r="AP86" s="39">
        <f t="shared" si="6"/>
        <v>0.10096670247046187</v>
      </c>
      <c r="AQ86" s="39">
        <f t="shared" si="6"/>
        <v>0.1105318039624609</v>
      </c>
      <c r="AR86" s="39">
        <f t="shared" si="6"/>
        <v>0.34508816120906799</v>
      </c>
      <c r="AS86" s="39">
        <f t="shared" si="6"/>
        <v>0.36815920398009949</v>
      </c>
      <c r="AT86" s="39">
        <f t="shared" si="6"/>
        <v>0.38308457711442784</v>
      </c>
      <c r="AU86" s="39">
        <f t="shared" si="6"/>
        <v>0.35824742268041238</v>
      </c>
      <c r="AV86" s="39">
        <f t="shared" si="6"/>
        <v>0.35677083333333331</v>
      </c>
      <c r="AW86" s="39">
        <f t="shared" si="6"/>
        <v>0.33952254641909813</v>
      </c>
      <c r="AX86" s="39">
        <f t="shared" si="6"/>
        <v>0.33156498673740054</v>
      </c>
      <c r="AY86" s="39">
        <f t="shared" si="3"/>
        <v>0.34615384615384615</v>
      </c>
    </row>
    <row r="87" spans="1:51" x14ac:dyDescent="0.3">
      <c r="A87" s="3">
        <v>540</v>
      </c>
      <c r="B87" s="4" t="s">
        <v>84</v>
      </c>
      <c r="C87" s="42">
        <v>47</v>
      </c>
      <c r="D87" s="42">
        <v>38</v>
      </c>
      <c r="E87" s="42">
        <v>37</v>
      </c>
      <c r="F87" s="42">
        <v>35</v>
      </c>
      <c r="G87" s="42">
        <v>31</v>
      </c>
      <c r="H87" s="42">
        <v>37</v>
      </c>
      <c r="I87" s="42">
        <v>38</v>
      </c>
      <c r="J87" s="42">
        <v>50</v>
      </c>
      <c r="K87" s="42">
        <v>95</v>
      </c>
      <c r="L87" s="42">
        <v>87</v>
      </c>
      <c r="M87" s="42">
        <v>92</v>
      </c>
      <c r="N87" s="42">
        <v>91</v>
      </c>
      <c r="O87" s="42">
        <v>94</v>
      </c>
      <c r="P87" s="42">
        <v>82</v>
      </c>
      <c r="Q87" s="42">
        <v>81</v>
      </c>
      <c r="R87" s="42">
        <v>80</v>
      </c>
      <c r="S87" s="10">
        <v>376</v>
      </c>
      <c r="T87" s="10">
        <v>384</v>
      </c>
      <c r="U87" s="10">
        <v>394</v>
      </c>
      <c r="V87" s="10">
        <v>410</v>
      </c>
      <c r="W87" s="10">
        <v>427</v>
      </c>
      <c r="X87" s="10">
        <v>432</v>
      </c>
      <c r="Y87" s="10">
        <v>458</v>
      </c>
      <c r="Z87" s="10">
        <v>466</v>
      </c>
      <c r="AA87" s="10">
        <v>225</v>
      </c>
      <c r="AB87" s="10">
        <v>217</v>
      </c>
      <c r="AC87" s="10">
        <v>217</v>
      </c>
      <c r="AD87" s="10">
        <v>216</v>
      </c>
      <c r="AE87" s="10">
        <v>206</v>
      </c>
      <c r="AF87" s="10">
        <v>206</v>
      </c>
      <c r="AG87" s="10">
        <v>202</v>
      </c>
      <c r="AH87" s="10">
        <v>200</v>
      </c>
      <c r="AJ87" s="39">
        <f t="shared" si="6"/>
        <v>0.125</v>
      </c>
      <c r="AK87" s="39">
        <f t="shared" si="6"/>
        <v>9.8958333333333329E-2</v>
      </c>
      <c r="AL87" s="39">
        <f t="shared" si="6"/>
        <v>9.3908629441624369E-2</v>
      </c>
      <c r="AM87" s="39">
        <f t="shared" si="6"/>
        <v>8.5365853658536592E-2</v>
      </c>
      <c r="AN87" s="39">
        <f t="shared" si="6"/>
        <v>7.2599531615925056E-2</v>
      </c>
      <c r="AO87" s="39">
        <f t="shared" si="6"/>
        <v>8.5648148148148154E-2</v>
      </c>
      <c r="AP87" s="39">
        <f t="shared" si="6"/>
        <v>8.296943231441048E-2</v>
      </c>
      <c r="AQ87" s="39">
        <f t="shared" si="6"/>
        <v>0.1072961373390558</v>
      </c>
      <c r="AR87" s="39">
        <f t="shared" si="6"/>
        <v>0.42222222222222222</v>
      </c>
      <c r="AS87" s="39">
        <f t="shared" si="6"/>
        <v>0.4009216589861751</v>
      </c>
      <c r="AT87" s="39">
        <f t="shared" si="6"/>
        <v>0.42396313364055299</v>
      </c>
      <c r="AU87" s="39">
        <f t="shared" si="6"/>
        <v>0.42129629629629628</v>
      </c>
      <c r="AV87" s="39">
        <f t="shared" si="6"/>
        <v>0.4563106796116505</v>
      </c>
      <c r="AW87" s="39">
        <f t="shared" si="6"/>
        <v>0.39805825242718446</v>
      </c>
      <c r="AX87" s="39">
        <f t="shared" si="6"/>
        <v>0.40099009900990101</v>
      </c>
      <c r="AY87" s="39">
        <f t="shared" si="3"/>
        <v>0.4</v>
      </c>
    </row>
    <row r="88" spans="1:51" x14ac:dyDescent="0.3">
      <c r="A88" s="3">
        <v>541</v>
      </c>
      <c r="B88" s="4" t="s">
        <v>85</v>
      </c>
      <c r="C88" s="42">
        <v>23</v>
      </c>
      <c r="D88" s="42">
        <v>17</v>
      </c>
      <c r="E88" s="42">
        <v>26</v>
      </c>
      <c r="F88" s="42">
        <v>31</v>
      </c>
      <c r="G88" s="42">
        <v>27</v>
      </c>
      <c r="H88" s="42">
        <v>27</v>
      </c>
      <c r="I88" s="42">
        <v>24</v>
      </c>
      <c r="J88" s="42">
        <v>22</v>
      </c>
      <c r="K88" s="42">
        <v>35</v>
      </c>
      <c r="L88" s="42">
        <v>36</v>
      </c>
      <c r="M88" s="42">
        <v>33</v>
      </c>
      <c r="N88" s="42">
        <v>29</v>
      </c>
      <c r="O88" s="42">
        <v>32</v>
      </c>
      <c r="P88" s="42">
        <v>26</v>
      </c>
      <c r="Q88" s="42">
        <v>33</v>
      </c>
      <c r="R88" s="42">
        <v>32</v>
      </c>
      <c r="S88" s="10">
        <v>195</v>
      </c>
      <c r="T88" s="10">
        <v>190</v>
      </c>
      <c r="U88" s="10">
        <v>191</v>
      </c>
      <c r="V88" s="10">
        <v>189</v>
      </c>
      <c r="W88" s="10">
        <v>196</v>
      </c>
      <c r="X88" s="10">
        <v>192</v>
      </c>
      <c r="Y88" s="10">
        <v>194</v>
      </c>
      <c r="Z88" s="10">
        <v>200</v>
      </c>
      <c r="AA88" s="10">
        <v>104</v>
      </c>
      <c r="AB88" s="10">
        <v>102</v>
      </c>
      <c r="AC88" s="10">
        <v>100</v>
      </c>
      <c r="AD88" s="10">
        <v>102</v>
      </c>
      <c r="AE88" s="10">
        <v>105</v>
      </c>
      <c r="AF88" s="10">
        <v>98</v>
      </c>
      <c r="AG88" s="10">
        <v>100</v>
      </c>
      <c r="AH88" s="10">
        <v>101</v>
      </c>
      <c r="AJ88" s="39">
        <f t="shared" si="6"/>
        <v>0.11794871794871795</v>
      </c>
      <c r="AK88" s="39">
        <f t="shared" si="6"/>
        <v>8.9473684210526316E-2</v>
      </c>
      <c r="AL88" s="39">
        <f t="shared" si="6"/>
        <v>0.13612565445026178</v>
      </c>
      <c r="AM88" s="39">
        <f t="shared" si="6"/>
        <v>0.16402116402116401</v>
      </c>
      <c r="AN88" s="39">
        <f t="shared" si="6"/>
        <v>0.13775510204081631</v>
      </c>
      <c r="AO88" s="39">
        <f t="shared" si="6"/>
        <v>0.140625</v>
      </c>
      <c r="AP88" s="39">
        <f t="shared" si="6"/>
        <v>0.12371134020618557</v>
      </c>
      <c r="AQ88" s="39">
        <f t="shared" si="6"/>
        <v>0.11</v>
      </c>
      <c r="AR88" s="39">
        <f t="shared" si="6"/>
        <v>0.33653846153846156</v>
      </c>
      <c r="AS88" s="39">
        <f t="shared" si="6"/>
        <v>0.35294117647058826</v>
      </c>
      <c r="AT88" s="39">
        <f t="shared" si="6"/>
        <v>0.33</v>
      </c>
      <c r="AU88" s="39">
        <f t="shared" si="6"/>
        <v>0.28431372549019607</v>
      </c>
      <c r="AV88" s="39">
        <f t="shared" si="6"/>
        <v>0.30476190476190479</v>
      </c>
      <c r="AW88" s="39">
        <f t="shared" si="6"/>
        <v>0.26530612244897961</v>
      </c>
      <c r="AX88" s="39">
        <f t="shared" si="6"/>
        <v>0.33</v>
      </c>
      <c r="AY88" s="39">
        <f t="shared" si="3"/>
        <v>0.31683168316831684</v>
      </c>
    </row>
    <row r="89" spans="1:51" x14ac:dyDescent="0.3">
      <c r="A89" s="3">
        <v>542</v>
      </c>
      <c r="B89" s="4" t="s">
        <v>86</v>
      </c>
      <c r="C89" s="42">
        <v>51</v>
      </c>
      <c r="D89" s="42">
        <v>51</v>
      </c>
      <c r="E89" s="42">
        <v>50</v>
      </c>
      <c r="F89" s="42">
        <v>60</v>
      </c>
      <c r="G89" s="42">
        <v>67</v>
      </c>
      <c r="H89" s="42">
        <v>66</v>
      </c>
      <c r="I89" s="42">
        <v>59</v>
      </c>
      <c r="J89" s="42">
        <v>41</v>
      </c>
      <c r="K89" s="42">
        <v>101</v>
      </c>
      <c r="L89" s="42">
        <v>111</v>
      </c>
      <c r="M89" s="42">
        <v>97</v>
      </c>
      <c r="N89" s="42">
        <v>93</v>
      </c>
      <c r="O89" s="42">
        <v>110</v>
      </c>
      <c r="P89" s="42">
        <v>110</v>
      </c>
      <c r="Q89" s="42">
        <v>106</v>
      </c>
      <c r="R89" s="42">
        <v>93</v>
      </c>
      <c r="S89" s="10">
        <v>651</v>
      </c>
      <c r="T89" s="10">
        <v>660</v>
      </c>
      <c r="U89" s="10">
        <v>680</v>
      </c>
      <c r="V89" s="10">
        <v>740</v>
      </c>
      <c r="W89" s="10">
        <v>773</v>
      </c>
      <c r="X89" s="10">
        <v>827</v>
      </c>
      <c r="Y89" s="10">
        <v>896</v>
      </c>
      <c r="Z89" s="10">
        <v>940</v>
      </c>
      <c r="AA89" s="10">
        <v>359</v>
      </c>
      <c r="AB89" s="10">
        <v>360</v>
      </c>
      <c r="AC89" s="10">
        <v>354</v>
      </c>
      <c r="AD89" s="10">
        <v>336</v>
      </c>
      <c r="AE89" s="10">
        <v>350</v>
      </c>
      <c r="AF89" s="10">
        <v>344</v>
      </c>
      <c r="AG89" s="10">
        <v>348</v>
      </c>
      <c r="AH89" s="10">
        <v>341</v>
      </c>
      <c r="AJ89" s="39">
        <f t="shared" si="6"/>
        <v>7.8341013824884786E-2</v>
      </c>
      <c r="AK89" s="39">
        <f t="shared" si="6"/>
        <v>7.7272727272727271E-2</v>
      </c>
      <c r="AL89" s="39">
        <f t="shared" si="6"/>
        <v>7.3529411764705885E-2</v>
      </c>
      <c r="AM89" s="39">
        <f t="shared" si="6"/>
        <v>8.1081081081081086E-2</v>
      </c>
      <c r="AN89" s="39">
        <f t="shared" si="6"/>
        <v>8.6675291073738683E-2</v>
      </c>
      <c r="AO89" s="39">
        <f t="shared" si="6"/>
        <v>7.9806529625151154E-2</v>
      </c>
      <c r="AP89" s="39">
        <f t="shared" si="6"/>
        <v>6.5848214285714288E-2</v>
      </c>
      <c r="AQ89" s="39">
        <f t="shared" si="6"/>
        <v>4.3617021276595745E-2</v>
      </c>
      <c r="AR89" s="39">
        <f t="shared" si="6"/>
        <v>0.28133704735376047</v>
      </c>
      <c r="AS89" s="39">
        <f t="shared" si="6"/>
        <v>0.30833333333333335</v>
      </c>
      <c r="AT89" s="39">
        <f t="shared" si="6"/>
        <v>0.27401129943502822</v>
      </c>
      <c r="AU89" s="39">
        <f t="shared" si="6"/>
        <v>0.2767857142857143</v>
      </c>
      <c r="AV89" s="39">
        <f t="shared" si="6"/>
        <v>0.31428571428571428</v>
      </c>
      <c r="AW89" s="39">
        <f t="shared" si="6"/>
        <v>0.31976744186046513</v>
      </c>
      <c r="AX89" s="39">
        <f t="shared" si="6"/>
        <v>0.3045977011494253</v>
      </c>
      <c r="AY89" s="39">
        <f t="shared" si="3"/>
        <v>0.27272727272727271</v>
      </c>
    </row>
    <row r="90" spans="1:51" x14ac:dyDescent="0.3">
      <c r="A90" s="3">
        <v>543</v>
      </c>
      <c r="B90" s="4" t="s">
        <v>87</v>
      </c>
      <c r="C90" s="42">
        <v>28</v>
      </c>
      <c r="D90" s="42">
        <v>26</v>
      </c>
      <c r="E90" s="42">
        <v>19</v>
      </c>
      <c r="F90" s="42">
        <v>25</v>
      </c>
      <c r="G90" s="42">
        <v>28</v>
      </c>
      <c r="H90" s="42">
        <v>33</v>
      </c>
      <c r="I90" s="42">
        <v>32</v>
      </c>
      <c r="J90" s="42">
        <v>28</v>
      </c>
      <c r="K90" s="42">
        <v>48</v>
      </c>
      <c r="L90" s="42">
        <v>49</v>
      </c>
      <c r="M90" s="42">
        <v>42</v>
      </c>
      <c r="N90" s="42">
        <v>49</v>
      </c>
      <c r="O90" s="42">
        <v>53</v>
      </c>
      <c r="P90" s="42">
        <v>47</v>
      </c>
      <c r="Q90" s="42">
        <v>40</v>
      </c>
      <c r="R90" s="42">
        <v>41</v>
      </c>
      <c r="S90" s="10">
        <v>244</v>
      </c>
      <c r="T90" s="10">
        <v>250</v>
      </c>
      <c r="U90" s="10">
        <v>248</v>
      </c>
      <c r="V90" s="10">
        <v>244</v>
      </c>
      <c r="W90" s="10">
        <v>268</v>
      </c>
      <c r="X90" s="10">
        <v>290</v>
      </c>
      <c r="Y90" s="10">
        <v>313</v>
      </c>
      <c r="Z90" s="10">
        <v>311</v>
      </c>
      <c r="AA90" s="10">
        <v>137</v>
      </c>
      <c r="AB90" s="10">
        <v>135</v>
      </c>
      <c r="AC90" s="10">
        <v>131</v>
      </c>
      <c r="AD90" s="10">
        <v>132</v>
      </c>
      <c r="AE90" s="10">
        <v>125</v>
      </c>
      <c r="AF90" s="10">
        <v>117</v>
      </c>
      <c r="AG90" s="10">
        <v>109</v>
      </c>
      <c r="AH90" s="10">
        <v>121</v>
      </c>
      <c r="AJ90" s="39">
        <f t="shared" si="6"/>
        <v>0.11475409836065574</v>
      </c>
      <c r="AK90" s="39">
        <f t="shared" si="6"/>
        <v>0.104</v>
      </c>
      <c r="AL90" s="39">
        <f t="shared" si="6"/>
        <v>7.6612903225806453E-2</v>
      </c>
      <c r="AM90" s="39">
        <f t="shared" si="6"/>
        <v>0.10245901639344263</v>
      </c>
      <c r="AN90" s="39">
        <f t="shared" si="6"/>
        <v>0.1044776119402985</v>
      </c>
      <c r="AO90" s="39">
        <f t="shared" si="6"/>
        <v>0.11379310344827587</v>
      </c>
      <c r="AP90" s="39">
        <f t="shared" si="6"/>
        <v>0.10223642172523961</v>
      </c>
      <c r="AQ90" s="39">
        <f t="shared" si="6"/>
        <v>9.0032154340836015E-2</v>
      </c>
      <c r="AR90" s="39">
        <f t="shared" si="6"/>
        <v>0.35036496350364965</v>
      </c>
      <c r="AS90" s="39">
        <f t="shared" si="6"/>
        <v>0.36296296296296299</v>
      </c>
      <c r="AT90" s="39">
        <f t="shared" si="6"/>
        <v>0.32061068702290074</v>
      </c>
      <c r="AU90" s="39">
        <f t="shared" si="6"/>
        <v>0.37121212121212122</v>
      </c>
      <c r="AV90" s="39">
        <f t="shared" si="6"/>
        <v>0.42399999999999999</v>
      </c>
      <c r="AW90" s="39">
        <f t="shared" si="6"/>
        <v>0.40170940170940173</v>
      </c>
      <c r="AX90" s="39">
        <f t="shared" si="6"/>
        <v>0.3669724770642202</v>
      </c>
      <c r="AY90" s="39">
        <f t="shared" si="3"/>
        <v>0.33884297520661155</v>
      </c>
    </row>
    <row r="91" spans="1:51" x14ac:dyDescent="0.3">
      <c r="A91" s="3">
        <v>544</v>
      </c>
      <c r="B91" s="4" t="s">
        <v>88</v>
      </c>
      <c r="C91" s="42">
        <v>28</v>
      </c>
      <c r="D91" s="42">
        <v>35</v>
      </c>
      <c r="E91" s="42">
        <v>44</v>
      </c>
      <c r="F91" s="42">
        <v>54</v>
      </c>
      <c r="G91" s="42">
        <v>47</v>
      </c>
      <c r="H91" s="42">
        <v>41</v>
      </c>
      <c r="I91" s="42">
        <v>40</v>
      </c>
      <c r="J91" s="42">
        <v>37</v>
      </c>
      <c r="K91" s="42">
        <v>70</v>
      </c>
      <c r="L91" s="42">
        <v>62</v>
      </c>
      <c r="M91" s="42">
        <v>67</v>
      </c>
      <c r="N91" s="42">
        <v>56</v>
      </c>
      <c r="O91" s="42">
        <v>52</v>
      </c>
      <c r="P91" s="42">
        <v>57</v>
      </c>
      <c r="Q91" s="42">
        <v>55</v>
      </c>
      <c r="R91" s="42">
        <v>52</v>
      </c>
      <c r="S91" s="10">
        <v>316</v>
      </c>
      <c r="T91" s="10">
        <v>341</v>
      </c>
      <c r="U91" s="10">
        <v>376</v>
      </c>
      <c r="V91" s="10">
        <v>403</v>
      </c>
      <c r="W91" s="10">
        <v>423</v>
      </c>
      <c r="X91" s="10">
        <v>432</v>
      </c>
      <c r="Y91" s="10">
        <v>439</v>
      </c>
      <c r="Z91" s="10">
        <v>464</v>
      </c>
      <c r="AA91" s="10">
        <v>177</v>
      </c>
      <c r="AB91" s="10">
        <v>166</v>
      </c>
      <c r="AC91" s="10">
        <v>163</v>
      </c>
      <c r="AD91" s="10">
        <v>155</v>
      </c>
      <c r="AE91" s="10">
        <v>153</v>
      </c>
      <c r="AF91" s="10">
        <v>149</v>
      </c>
      <c r="AG91" s="10">
        <v>151</v>
      </c>
      <c r="AH91" s="10">
        <v>148</v>
      </c>
      <c r="AJ91" s="39">
        <f t="shared" si="6"/>
        <v>8.8607594936708861E-2</v>
      </c>
      <c r="AK91" s="39">
        <f t="shared" si="6"/>
        <v>0.10263929618768329</v>
      </c>
      <c r="AL91" s="39">
        <f t="shared" si="6"/>
        <v>0.11702127659574468</v>
      </c>
      <c r="AM91" s="39">
        <f t="shared" si="6"/>
        <v>0.13399503722084366</v>
      </c>
      <c r="AN91" s="39">
        <f t="shared" si="6"/>
        <v>0.1111111111111111</v>
      </c>
      <c r="AO91" s="39">
        <f t="shared" si="6"/>
        <v>9.4907407407407413E-2</v>
      </c>
      <c r="AP91" s="39">
        <f t="shared" si="6"/>
        <v>9.1116173120728935E-2</v>
      </c>
      <c r="AQ91" s="39">
        <f t="shared" si="6"/>
        <v>7.9741379310344834E-2</v>
      </c>
      <c r="AR91" s="39">
        <f t="shared" si="6"/>
        <v>0.39548022598870058</v>
      </c>
      <c r="AS91" s="39">
        <f t="shared" si="6"/>
        <v>0.37349397590361444</v>
      </c>
      <c r="AT91" s="39">
        <f t="shared" si="6"/>
        <v>0.41104294478527609</v>
      </c>
      <c r="AU91" s="39">
        <f t="shared" si="6"/>
        <v>0.36129032258064514</v>
      </c>
      <c r="AV91" s="39">
        <f t="shared" si="6"/>
        <v>0.33986928104575165</v>
      </c>
      <c r="AW91" s="39">
        <f t="shared" si="6"/>
        <v>0.3825503355704698</v>
      </c>
      <c r="AX91" s="39">
        <f t="shared" si="6"/>
        <v>0.36423841059602646</v>
      </c>
      <c r="AY91" s="39">
        <f t="shared" si="3"/>
        <v>0.35135135135135137</v>
      </c>
    </row>
    <row r="92" spans="1:51" x14ac:dyDescent="0.3">
      <c r="A92" s="3">
        <v>545</v>
      </c>
      <c r="B92" s="4" t="s">
        <v>89</v>
      </c>
      <c r="C92" s="42">
        <v>31</v>
      </c>
      <c r="D92" s="42">
        <v>31</v>
      </c>
      <c r="E92" s="42">
        <v>26</v>
      </c>
      <c r="F92" s="42">
        <v>30</v>
      </c>
      <c r="G92" s="42">
        <v>31</v>
      </c>
      <c r="H92" s="42">
        <v>36</v>
      </c>
      <c r="I92" s="42">
        <v>38</v>
      </c>
      <c r="J92" s="42">
        <v>32</v>
      </c>
      <c r="K92" s="42">
        <v>41</v>
      </c>
      <c r="L92" s="42">
        <v>41</v>
      </c>
      <c r="M92" s="42">
        <v>37</v>
      </c>
      <c r="N92" s="42">
        <v>41</v>
      </c>
      <c r="O92" s="42">
        <v>38</v>
      </c>
      <c r="P92" s="42">
        <v>37</v>
      </c>
      <c r="Q92" s="42">
        <v>30</v>
      </c>
      <c r="R92" s="42">
        <v>29</v>
      </c>
      <c r="S92" s="10">
        <v>168</v>
      </c>
      <c r="T92" s="10">
        <v>170</v>
      </c>
      <c r="U92" s="10">
        <v>175</v>
      </c>
      <c r="V92" s="10">
        <v>187</v>
      </c>
      <c r="W92" s="10">
        <v>204</v>
      </c>
      <c r="X92" s="10">
        <v>218</v>
      </c>
      <c r="Y92" s="10">
        <v>225</v>
      </c>
      <c r="Z92" s="10">
        <v>234</v>
      </c>
      <c r="AA92" s="10">
        <v>108</v>
      </c>
      <c r="AB92" s="10">
        <v>108</v>
      </c>
      <c r="AC92" s="10">
        <v>101</v>
      </c>
      <c r="AD92" s="10">
        <v>106</v>
      </c>
      <c r="AE92" s="10">
        <v>98</v>
      </c>
      <c r="AF92" s="10">
        <v>91</v>
      </c>
      <c r="AG92" s="10">
        <v>82</v>
      </c>
      <c r="AH92" s="10">
        <v>82</v>
      </c>
      <c r="AJ92" s="39">
        <f t="shared" si="6"/>
        <v>0.18452380952380953</v>
      </c>
      <c r="AK92" s="39">
        <f t="shared" si="6"/>
        <v>0.18235294117647058</v>
      </c>
      <c r="AL92" s="39">
        <f t="shared" si="6"/>
        <v>0.14857142857142858</v>
      </c>
      <c r="AM92" s="39">
        <f t="shared" si="6"/>
        <v>0.16042780748663102</v>
      </c>
      <c r="AN92" s="39">
        <f t="shared" si="6"/>
        <v>0.15196078431372548</v>
      </c>
      <c r="AO92" s="39">
        <f t="shared" si="6"/>
        <v>0.16513761467889909</v>
      </c>
      <c r="AP92" s="39">
        <f t="shared" si="6"/>
        <v>0.16888888888888889</v>
      </c>
      <c r="AQ92" s="39">
        <f t="shared" si="6"/>
        <v>0.13675213675213677</v>
      </c>
      <c r="AR92" s="39">
        <f t="shared" si="6"/>
        <v>0.37962962962962965</v>
      </c>
      <c r="AS92" s="39">
        <f t="shared" si="6"/>
        <v>0.37962962962962965</v>
      </c>
      <c r="AT92" s="39">
        <f t="shared" si="6"/>
        <v>0.36633663366336633</v>
      </c>
      <c r="AU92" s="39">
        <f t="shared" si="6"/>
        <v>0.3867924528301887</v>
      </c>
      <c r="AV92" s="39">
        <f t="shared" si="6"/>
        <v>0.38775510204081631</v>
      </c>
      <c r="AW92" s="39">
        <f t="shared" si="6"/>
        <v>0.40659340659340659</v>
      </c>
      <c r="AX92" s="39">
        <f t="shared" si="6"/>
        <v>0.36585365853658536</v>
      </c>
      <c r="AY92" s="39">
        <f t="shared" si="3"/>
        <v>0.35365853658536583</v>
      </c>
    </row>
    <row r="93" spans="1:51" x14ac:dyDescent="0.3">
      <c r="A93" s="3">
        <v>602</v>
      </c>
      <c r="B93" s="4" t="s">
        <v>90</v>
      </c>
      <c r="C93" s="42">
        <v>432</v>
      </c>
      <c r="D93" s="42">
        <v>458</v>
      </c>
      <c r="E93" s="42">
        <v>480</v>
      </c>
      <c r="F93" s="42">
        <v>525</v>
      </c>
      <c r="G93" s="42">
        <v>523</v>
      </c>
      <c r="H93" s="42">
        <v>644</v>
      </c>
      <c r="I93" s="42">
        <v>650</v>
      </c>
      <c r="J93" s="42">
        <v>649</v>
      </c>
      <c r="K93" s="42">
        <v>998</v>
      </c>
      <c r="L93" s="42">
        <v>1002</v>
      </c>
      <c r="M93" s="42">
        <v>951</v>
      </c>
      <c r="N93" s="42">
        <v>942</v>
      </c>
      <c r="O93" s="42">
        <v>915</v>
      </c>
      <c r="P93" s="42">
        <v>1044</v>
      </c>
      <c r="Q93" s="42">
        <v>1034</v>
      </c>
      <c r="R93" s="42">
        <v>1028</v>
      </c>
      <c r="S93" s="10">
        <v>5565</v>
      </c>
      <c r="T93" s="10">
        <v>5925</v>
      </c>
      <c r="U93" s="10">
        <v>6267</v>
      </c>
      <c r="V93" s="10">
        <v>6644</v>
      </c>
      <c r="W93" s="10">
        <v>6941</v>
      </c>
      <c r="X93" s="10">
        <v>7228</v>
      </c>
      <c r="Y93" s="10">
        <v>7391</v>
      </c>
      <c r="Z93" s="10">
        <v>7519</v>
      </c>
      <c r="AA93" s="10">
        <v>2943</v>
      </c>
      <c r="AB93" s="10">
        <v>2955</v>
      </c>
      <c r="AC93" s="10">
        <v>2904</v>
      </c>
      <c r="AD93" s="10">
        <v>2904</v>
      </c>
      <c r="AE93" s="10">
        <v>2937</v>
      </c>
      <c r="AF93" s="10">
        <v>2948</v>
      </c>
      <c r="AG93" s="10">
        <v>2998</v>
      </c>
      <c r="AH93" s="10">
        <v>3014</v>
      </c>
      <c r="AJ93" s="39">
        <f t="shared" si="6"/>
        <v>7.7628032345013476E-2</v>
      </c>
      <c r="AK93" s="39">
        <f t="shared" si="6"/>
        <v>7.7299578059071727E-2</v>
      </c>
      <c r="AL93" s="39">
        <f t="shared" si="6"/>
        <v>7.659167065581618E-2</v>
      </c>
      <c r="AM93" s="39">
        <f t="shared" si="6"/>
        <v>7.9018663455749552E-2</v>
      </c>
      <c r="AN93" s="39">
        <f t="shared" si="6"/>
        <v>7.5349373289151422E-2</v>
      </c>
      <c r="AO93" s="39">
        <f t="shared" si="6"/>
        <v>8.909795240730492E-2</v>
      </c>
      <c r="AP93" s="39">
        <f t="shared" si="6"/>
        <v>8.7944797726965229E-2</v>
      </c>
      <c r="AQ93" s="39">
        <f t="shared" si="6"/>
        <v>8.63146695039234E-2</v>
      </c>
      <c r="AR93" s="39">
        <f t="shared" si="6"/>
        <v>0.33910975195378867</v>
      </c>
      <c r="AS93" s="39">
        <f t="shared" si="6"/>
        <v>0.33908629441624366</v>
      </c>
      <c r="AT93" s="39">
        <f t="shared" si="6"/>
        <v>0.3274793388429752</v>
      </c>
      <c r="AU93" s="39">
        <f t="shared" si="6"/>
        <v>0.32438016528925617</v>
      </c>
      <c r="AV93" s="39">
        <f t="shared" si="6"/>
        <v>0.31154239019407559</v>
      </c>
      <c r="AW93" s="39">
        <f t="shared" si="6"/>
        <v>0.35413839891451832</v>
      </c>
      <c r="AX93" s="39">
        <f t="shared" si="6"/>
        <v>0.34489659773182124</v>
      </c>
      <c r="AY93" s="39">
        <f t="shared" si="3"/>
        <v>0.34107498341074982</v>
      </c>
    </row>
    <row r="94" spans="1:51" x14ac:dyDescent="0.3">
      <c r="A94" s="3">
        <v>604</v>
      </c>
      <c r="B94" s="4" t="s">
        <v>91</v>
      </c>
      <c r="C94" s="42">
        <v>180</v>
      </c>
      <c r="D94" s="42">
        <v>200</v>
      </c>
      <c r="E94" s="42">
        <v>207</v>
      </c>
      <c r="F94" s="42">
        <v>201</v>
      </c>
      <c r="G94" s="42">
        <v>195</v>
      </c>
      <c r="H94" s="42">
        <v>200</v>
      </c>
      <c r="I94" s="42">
        <v>209</v>
      </c>
      <c r="J94" s="42">
        <v>223</v>
      </c>
      <c r="K94" s="42">
        <v>433</v>
      </c>
      <c r="L94" s="42">
        <v>432</v>
      </c>
      <c r="M94" s="42">
        <v>435</v>
      </c>
      <c r="N94" s="42">
        <v>450</v>
      </c>
      <c r="O94" s="42">
        <v>434</v>
      </c>
      <c r="P94" s="42">
        <v>423</v>
      </c>
      <c r="Q94" s="42">
        <v>425</v>
      </c>
      <c r="R94" s="42">
        <v>401</v>
      </c>
      <c r="S94" s="10">
        <v>2240</v>
      </c>
      <c r="T94" s="10">
        <v>2338</v>
      </c>
      <c r="U94" s="10">
        <v>2450</v>
      </c>
      <c r="V94" s="10">
        <v>2611</v>
      </c>
      <c r="W94" s="10">
        <v>2763</v>
      </c>
      <c r="X94" s="10">
        <v>2930</v>
      </c>
      <c r="Y94" s="10">
        <v>3088</v>
      </c>
      <c r="Z94" s="10">
        <v>3234</v>
      </c>
      <c r="AA94" s="10">
        <v>1109</v>
      </c>
      <c r="AB94" s="10">
        <v>1140</v>
      </c>
      <c r="AC94" s="10">
        <v>1147</v>
      </c>
      <c r="AD94" s="10">
        <v>1160</v>
      </c>
      <c r="AE94" s="10">
        <v>1183</v>
      </c>
      <c r="AF94" s="10">
        <v>1175</v>
      </c>
      <c r="AG94" s="10">
        <v>1215</v>
      </c>
      <c r="AH94" s="10">
        <v>1207</v>
      </c>
      <c r="AJ94" s="39">
        <f t="shared" si="6"/>
        <v>8.0357142857142863E-2</v>
      </c>
      <c r="AK94" s="39">
        <f t="shared" si="6"/>
        <v>8.5543199315654406E-2</v>
      </c>
      <c r="AL94" s="39">
        <f t="shared" si="6"/>
        <v>8.4489795918367347E-2</v>
      </c>
      <c r="AM94" s="39">
        <f t="shared" si="6"/>
        <v>7.698199923400996E-2</v>
      </c>
      <c r="AN94" s="39">
        <f t="shared" si="6"/>
        <v>7.0575461454940286E-2</v>
      </c>
      <c r="AO94" s="39">
        <f t="shared" si="6"/>
        <v>6.8259385665529013E-2</v>
      </c>
      <c r="AP94" s="39">
        <f t="shared" si="6"/>
        <v>6.7681347150259072E-2</v>
      </c>
      <c r="AQ94" s="39">
        <f t="shared" si="6"/>
        <v>6.8954854669140378E-2</v>
      </c>
      <c r="AR94" s="39">
        <f t="shared" si="6"/>
        <v>0.39044183949504058</v>
      </c>
      <c r="AS94" s="39">
        <f t="shared" si="6"/>
        <v>0.37894736842105264</v>
      </c>
      <c r="AT94" s="39">
        <f t="shared" si="6"/>
        <v>0.37925021795989539</v>
      </c>
      <c r="AU94" s="39">
        <f t="shared" si="6"/>
        <v>0.38793103448275862</v>
      </c>
      <c r="AV94" s="39">
        <f t="shared" si="6"/>
        <v>0.36686390532544377</v>
      </c>
      <c r="AW94" s="39">
        <f t="shared" si="6"/>
        <v>0.36</v>
      </c>
      <c r="AX94" s="39">
        <f t="shared" si="6"/>
        <v>0.34979423868312759</v>
      </c>
      <c r="AY94" s="39">
        <f t="shared" si="3"/>
        <v>0.33222866611433305</v>
      </c>
    </row>
    <row r="95" spans="1:51" x14ac:dyDescent="0.3">
      <c r="A95" s="3">
        <v>605</v>
      </c>
      <c r="B95" s="4" t="s">
        <v>92</v>
      </c>
      <c r="C95" s="42">
        <v>250</v>
      </c>
      <c r="D95" s="42">
        <v>252</v>
      </c>
      <c r="E95" s="42">
        <v>228</v>
      </c>
      <c r="F95" s="42">
        <v>237</v>
      </c>
      <c r="G95" s="42">
        <v>245</v>
      </c>
      <c r="H95" s="42">
        <v>276</v>
      </c>
      <c r="I95" s="42">
        <v>283</v>
      </c>
      <c r="J95" s="42">
        <v>338</v>
      </c>
      <c r="K95" s="42">
        <v>600</v>
      </c>
      <c r="L95" s="42">
        <v>612</v>
      </c>
      <c r="M95" s="42">
        <v>612</v>
      </c>
      <c r="N95" s="42">
        <v>618</v>
      </c>
      <c r="O95" s="42">
        <v>556</v>
      </c>
      <c r="P95" s="42">
        <v>598</v>
      </c>
      <c r="Q95" s="42">
        <v>575</v>
      </c>
      <c r="R95" s="42">
        <v>566</v>
      </c>
      <c r="S95" s="10">
        <v>2800</v>
      </c>
      <c r="T95" s="10">
        <v>2869</v>
      </c>
      <c r="U95" s="10">
        <v>2953</v>
      </c>
      <c r="V95" s="10">
        <v>3145</v>
      </c>
      <c r="W95" s="10">
        <v>3291</v>
      </c>
      <c r="X95" s="10">
        <v>3489</v>
      </c>
      <c r="Y95" s="10">
        <v>3650</v>
      </c>
      <c r="Z95" s="10">
        <v>3793</v>
      </c>
      <c r="AA95" s="10">
        <v>1600</v>
      </c>
      <c r="AB95" s="10">
        <v>1591</v>
      </c>
      <c r="AC95" s="10">
        <v>1604</v>
      </c>
      <c r="AD95" s="10">
        <v>1581</v>
      </c>
      <c r="AE95" s="10">
        <v>1543</v>
      </c>
      <c r="AF95" s="10">
        <v>1498</v>
      </c>
      <c r="AG95" s="10">
        <v>1496</v>
      </c>
      <c r="AH95" s="10">
        <v>1509</v>
      </c>
      <c r="AJ95" s="39">
        <f t="shared" si="6"/>
        <v>8.9285714285714288E-2</v>
      </c>
      <c r="AK95" s="39">
        <f t="shared" si="6"/>
        <v>8.7835482746601606E-2</v>
      </c>
      <c r="AL95" s="39">
        <f t="shared" si="6"/>
        <v>7.7209617338300035E-2</v>
      </c>
      <c r="AM95" s="39">
        <f t="shared" si="6"/>
        <v>7.5357710651828294E-2</v>
      </c>
      <c r="AN95" s="39">
        <f t="shared" si="6"/>
        <v>7.4445457307809174E-2</v>
      </c>
      <c r="AO95" s="39">
        <f t="shared" si="6"/>
        <v>7.9105760963026656E-2</v>
      </c>
      <c r="AP95" s="39">
        <f t="shared" si="6"/>
        <v>7.7534246575342469E-2</v>
      </c>
      <c r="AQ95" s="39">
        <f t="shared" si="6"/>
        <v>8.9111521223306095E-2</v>
      </c>
      <c r="AR95" s="39">
        <f t="shared" si="6"/>
        <v>0.375</v>
      </c>
      <c r="AS95" s="39">
        <f t="shared" si="6"/>
        <v>0.38466373350094279</v>
      </c>
      <c r="AT95" s="39">
        <f t="shared" si="6"/>
        <v>0.38154613466334164</v>
      </c>
      <c r="AU95" s="39">
        <f t="shared" si="6"/>
        <v>0.39089184060721061</v>
      </c>
      <c r="AV95" s="39">
        <f t="shared" si="6"/>
        <v>0.36033700583279327</v>
      </c>
      <c r="AW95" s="39">
        <f t="shared" si="6"/>
        <v>0.3991989319092123</v>
      </c>
      <c r="AX95" s="39">
        <f t="shared" si="6"/>
        <v>0.38435828877005346</v>
      </c>
      <c r="AY95" s="39">
        <f t="shared" si="3"/>
        <v>0.3750828363154407</v>
      </c>
    </row>
    <row r="96" spans="1:51" x14ac:dyDescent="0.3">
      <c r="A96" s="3">
        <v>612</v>
      </c>
      <c r="B96" s="4" t="s">
        <v>93</v>
      </c>
      <c r="C96" s="42">
        <v>60</v>
      </c>
      <c r="D96" s="42">
        <v>61</v>
      </c>
      <c r="E96" s="42">
        <v>57</v>
      </c>
      <c r="F96" s="42">
        <v>54</v>
      </c>
      <c r="G96" s="42">
        <v>56</v>
      </c>
      <c r="H96" s="42">
        <v>44</v>
      </c>
      <c r="I96" s="42">
        <v>44</v>
      </c>
      <c r="J96" s="42">
        <v>37</v>
      </c>
      <c r="K96" s="42">
        <v>81</v>
      </c>
      <c r="L96" s="42">
        <v>88</v>
      </c>
      <c r="M96" s="42">
        <v>93</v>
      </c>
      <c r="N96" s="42">
        <v>100</v>
      </c>
      <c r="O96" s="42">
        <v>94</v>
      </c>
      <c r="P96" s="42">
        <v>94</v>
      </c>
      <c r="Q96" s="42">
        <v>95</v>
      </c>
      <c r="R96" s="42">
        <v>89</v>
      </c>
      <c r="S96" s="10">
        <v>530</v>
      </c>
      <c r="T96" s="10">
        <v>552</v>
      </c>
      <c r="U96" s="10">
        <v>578</v>
      </c>
      <c r="V96" s="10">
        <v>609</v>
      </c>
      <c r="W96" s="10">
        <v>635</v>
      </c>
      <c r="X96" s="10">
        <v>657</v>
      </c>
      <c r="Y96" s="10">
        <v>691</v>
      </c>
      <c r="Z96" s="10">
        <v>736</v>
      </c>
      <c r="AA96" s="10">
        <v>239</v>
      </c>
      <c r="AB96" s="10">
        <v>256</v>
      </c>
      <c r="AC96" s="10">
        <v>267</v>
      </c>
      <c r="AD96" s="10">
        <v>274</v>
      </c>
      <c r="AE96" s="10">
        <v>277</v>
      </c>
      <c r="AF96" s="10">
        <v>280</v>
      </c>
      <c r="AG96" s="10">
        <v>295</v>
      </c>
      <c r="AH96" s="10">
        <v>287</v>
      </c>
      <c r="AJ96" s="39">
        <f t="shared" si="6"/>
        <v>0.11320754716981132</v>
      </c>
      <c r="AK96" s="39">
        <f t="shared" si="6"/>
        <v>0.1105072463768116</v>
      </c>
      <c r="AL96" s="39">
        <f t="shared" si="6"/>
        <v>9.8615916955017299E-2</v>
      </c>
      <c r="AM96" s="39">
        <f t="shared" si="6"/>
        <v>8.8669950738916259E-2</v>
      </c>
      <c r="AN96" s="39">
        <f t="shared" si="6"/>
        <v>8.8188976377952755E-2</v>
      </c>
      <c r="AO96" s="39">
        <f t="shared" si="6"/>
        <v>6.6971080669710803E-2</v>
      </c>
      <c r="AP96" s="39">
        <f t="shared" si="6"/>
        <v>6.3675832127351659E-2</v>
      </c>
      <c r="AQ96" s="39">
        <f t="shared" si="6"/>
        <v>5.0271739130434784E-2</v>
      </c>
      <c r="AR96" s="39">
        <f t="shared" si="6"/>
        <v>0.33891213389121339</v>
      </c>
      <c r="AS96" s="39">
        <f t="shared" si="6"/>
        <v>0.34375</v>
      </c>
      <c r="AT96" s="39">
        <f t="shared" si="6"/>
        <v>0.34831460674157305</v>
      </c>
      <c r="AU96" s="39">
        <f t="shared" si="6"/>
        <v>0.36496350364963503</v>
      </c>
      <c r="AV96" s="39">
        <f t="shared" si="6"/>
        <v>0.33935018050541516</v>
      </c>
      <c r="AW96" s="39">
        <f t="shared" si="6"/>
        <v>0.33571428571428569</v>
      </c>
      <c r="AX96" s="39">
        <f t="shared" si="6"/>
        <v>0.32203389830508472</v>
      </c>
      <c r="AY96" s="39">
        <f t="shared" si="3"/>
        <v>0.31010452961672474</v>
      </c>
    </row>
    <row r="97" spans="1:51" x14ac:dyDescent="0.3">
      <c r="A97" s="3">
        <v>615</v>
      </c>
      <c r="B97" s="4" t="s">
        <v>94</v>
      </c>
      <c r="C97" s="42">
        <v>10</v>
      </c>
      <c r="D97" s="42">
        <v>13</v>
      </c>
      <c r="E97" s="42">
        <v>13</v>
      </c>
      <c r="F97" s="42">
        <v>13</v>
      </c>
      <c r="G97" s="42">
        <v>15</v>
      </c>
      <c r="H97" s="42">
        <v>10</v>
      </c>
      <c r="I97" s="42">
        <v>12</v>
      </c>
      <c r="J97" s="42">
        <v>15</v>
      </c>
      <c r="K97" s="42">
        <v>29</v>
      </c>
      <c r="L97" s="42">
        <v>27</v>
      </c>
      <c r="M97" s="42">
        <v>24</v>
      </c>
      <c r="N97" s="42">
        <v>26</v>
      </c>
      <c r="O97" s="42">
        <v>26</v>
      </c>
      <c r="P97" s="42">
        <v>27</v>
      </c>
      <c r="Q97" s="42">
        <v>27</v>
      </c>
      <c r="R97" s="42">
        <v>25</v>
      </c>
      <c r="S97" s="10">
        <v>140</v>
      </c>
      <c r="T97" s="10">
        <v>144</v>
      </c>
      <c r="U97" s="10">
        <v>140</v>
      </c>
      <c r="V97" s="10">
        <v>143</v>
      </c>
      <c r="W97" s="10">
        <v>139</v>
      </c>
      <c r="X97" s="10">
        <v>141</v>
      </c>
      <c r="Y97" s="10">
        <v>139</v>
      </c>
      <c r="Z97" s="10">
        <v>144</v>
      </c>
      <c r="AA97" s="10">
        <v>83</v>
      </c>
      <c r="AB97" s="10">
        <v>79</v>
      </c>
      <c r="AC97" s="10">
        <v>74</v>
      </c>
      <c r="AD97" s="10">
        <v>77</v>
      </c>
      <c r="AE97" s="10">
        <v>83</v>
      </c>
      <c r="AF97" s="10">
        <v>84</v>
      </c>
      <c r="AG97" s="10">
        <v>87</v>
      </c>
      <c r="AH97" s="10">
        <v>82</v>
      </c>
      <c r="AJ97" s="39">
        <f t="shared" si="6"/>
        <v>7.1428571428571425E-2</v>
      </c>
      <c r="AK97" s="39">
        <f t="shared" si="6"/>
        <v>9.0277777777777776E-2</v>
      </c>
      <c r="AL97" s="39">
        <f t="shared" si="6"/>
        <v>9.285714285714286E-2</v>
      </c>
      <c r="AM97" s="39">
        <f t="shared" si="6"/>
        <v>9.0909090909090912E-2</v>
      </c>
      <c r="AN97" s="39">
        <f t="shared" si="6"/>
        <v>0.1079136690647482</v>
      </c>
      <c r="AO97" s="39">
        <f t="shared" si="6"/>
        <v>7.0921985815602842E-2</v>
      </c>
      <c r="AP97" s="39">
        <f t="shared" si="6"/>
        <v>8.6330935251798566E-2</v>
      </c>
      <c r="AQ97" s="39">
        <f t="shared" si="6"/>
        <v>0.10416666666666667</v>
      </c>
      <c r="AR97" s="39">
        <f t="shared" si="6"/>
        <v>0.3493975903614458</v>
      </c>
      <c r="AS97" s="39">
        <f t="shared" si="6"/>
        <v>0.34177215189873417</v>
      </c>
      <c r="AT97" s="39">
        <f t="shared" si="6"/>
        <v>0.32432432432432434</v>
      </c>
      <c r="AU97" s="39">
        <f t="shared" si="6"/>
        <v>0.33766233766233766</v>
      </c>
      <c r="AV97" s="39">
        <f t="shared" si="6"/>
        <v>0.31325301204819278</v>
      </c>
      <c r="AW97" s="39">
        <f t="shared" si="6"/>
        <v>0.32142857142857145</v>
      </c>
      <c r="AX97" s="39">
        <f t="shared" si="6"/>
        <v>0.31034482758620691</v>
      </c>
      <c r="AY97" s="39">
        <f t="shared" si="3"/>
        <v>0.3048780487804878</v>
      </c>
    </row>
    <row r="98" spans="1:51" x14ac:dyDescent="0.3">
      <c r="A98" s="3">
        <v>616</v>
      </c>
      <c r="B98" s="4" t="s">
        <v>38</v>
      </c>
      <c r="C98" s="42">
        <v>28</v>
      </c>
      <c r="D98" s="42">
        <v>27</v>
      </c>
      <c r="E98" s="42">
        <v>22</v>
      </c>
      <c r="F98" s="42">
        <v>27</v>
      </c>
      <c r="G98" s="42">
        <v>28</v>
      </c>
      <c r="H98" s="42">
        <v>36</v>
      </c>
      <c r="I98" s="42">
        <v>25</v>
      </c>
      <c r="J98" s="42">
        <v>29</v>
      </c>
      <c r="K98" s="42">
        <v>110</v>
      </c>
      <c r="L98" s="42">
        <v>102</v>
      </c>
      <c r="M98" s="42">
        <v>96</v>
      </c>
      <c r="N98" s="42">
        <v>89</v>
      </c>
      <c r="O98" s="42">
        <v>91</v>
      </c>
      <c r="P98" s="42">
        <v>105</v>
      </c>
      <c r="Q98" s="42">
        <v>99</v>
      </c>
      <c r="R98" s="42">
        <v>93</v>
      </c>
      <c r="S98" s="10">
        <v>358</v>
      </c>
      <c r="T98" s="10">
        <v>355</v>
      </c>
      <c r="U98" s="10">
        <v>371</v>
      </c>
      <c r="V98" s="10">
        <v>391</v>
      </c>
      <c r="W98" s="10">
        <v>412</v>
      </c>
      <c r="X98" s="10">
        <v>450</v>
      </c>
      <c r="Y98" s="10">
        <v>452</v>
      </c>
      <c r="Z98" s="10">
        <v>484</v>
      </c>
      <c r="AA98" s="10">
        <v>245</v>
      </c>
      <c r="AB98" s="10">
        <v>250</v>
      </c>
      <c r="AC98" s="10">
        <v>245</v>
      </c>
      <c r="AD98" s="10">
        <v>238</v>
      </c>
      <c r="AE98" s="10">
        <v>242</v>
      </c>
      <c r="AF98" s="10">
        <v>230</v>
      </c>
      <c r="AG98" s="10">
        <v>226</v>
      </c>
      <c r="AH98" s="10">
        <v>220</v>
      </c>
      <c r="AJ98" s="39">
        <f t="shared" si="6"/>
        <v>7.8212290502793297E-2</v>
      </c>
      <c r="AK98" s="39">
        <f t="shared" si="6"/>
        <v>7.605633802816901E-2</v>
      </c>
      <c r="AL98" s="39">
        <f t="shared" si="6"/>
        <v>5.9299191374663072E-2</v>
      </c>
      <c r="AM98" s="39">
        <f t="shared" si="6"/>
        <v>6.9053708439897693E-2</v>
      </c>
      <c r="AN98" s="39">
        <f t="shared" si="6"/>
        <v>6.7961165048543687E-2</v>
      </c>
      <c r="AO98" s="39">
        <f t="shared" si="6"/>
        <v>0.08</v>
      </c>
      <c r="AP98" s="39">
        <f t="shared" si="6"/>
        <v>5.5309734513274339E-2</v>
      </c>
      <c r="AQ98" s="39">
        <f t="shared" si="6"/>
        <v>5.9917355371900828E-2</v>
      </c>
      <c r="AR98" s="39">
        <f t="shared" si="6"/>
        <v>0.44897959183673469</v>
      </c>
      <c r="AS98" s="39">
        <f t="shared" si="6"/>
        <v>0.40799999999999997</v>
      </c>
      <c r="AT98" s="39">
        <f t="shared" si="6"/>
        <v>0.39183673469387753</v>
      </c>
      <c r="AU98" s="39">
        <f t="shared" si="6"/>
        <v>0.37394957983193278</v>
      </c>
      <c r="AV98" s="39">
        <f t="shared" si="6"/>
        <v>0.37603305785123969</v>
      </c>
      <c r="AW98" s="39">
        <f t="shared" si="6"/>
        <v>0.45652173913043476</v>
      </c>
      <c r="AX98" s="39">
        <f t="shared" si="6"/>
        <v>0.43805309734513276</v>
      </c>
      <c r="AY98" s="39">
        <f t="shared" si="3"/>
        <v>0.42272727272727273</v>
      </c>
    </row>
    <row r="99" spans="1:51" x14ac:dyDescent="0.3">
      <c r="A99" s="3">
        <v>617</v>
      </c>
      <c r="B99" s="4" t="s">
        <v>95</v>
      </c>
      <c r="C99" s="42">
        <v>45</v>
      </c>
      <c r="D99" s="42">
        <v>40</v>
      </c>
      <c r="E99" s="42">
        <v>54</v>
      </c>
      <c r="F99" s="42">
        <v>37</v>
      </c>
      <c r="G99" s="42">
        <v>34</v>
      </c>
      <c r="H99" s="42">
        <v>36</v>
      </c>
      <c r="I99" s="42">
        <v>36</v>
      </c>
      <c r="J99" s="42">
        <v>34</v>
      </c>
      <c r="K99" s="42">
        <v>91</v>
      </c>
      <c r="L99" s="42">
        <v>88</v>
      </c>
      <c r="M99" s="42">
        <v>89</v>
      </c>
      <c r="N99" s="42">
        <v>91</v>
      </c>
      <c r="O99" s="42">
        <v>77</v>
      </c>
      <c r="P99" s="42">
        <v>80</v>
      </c>
      <c r="Q99" s="42">
        <v>79</v>
      </c>
      <c r="R99" s="42">
        <v>80</v>
      </c>
      <c r="S99" s="10">
        <v>471</v>
      </c>
      <c r="T99" s="10">
        <v>490</v>
      </c>
      <c r="U99" s="10">
        <v>518</v>
      </c>
      <c r="V99" s="10">
        <v>540</v>
      </c>
      <c r="W99" s="10">
        <v>552</v>
      </c>
      <c r="X99" s="10">
        <v>591</v>
      </c>
      <c r="Y99" s="10">
        <v>615</v>
      </c>
      <c r="Z99" s="10">
        <v>610</v>
      </c>
      <c r="AA99" s="10">
        <v>264</v>
      </c>
      <c r="AB99" s="10">
        <v>259</v>
      </c>
      <c r="AC99" s="10">
        <v>256</v>
      </c>
      <c r="AD99" s="10">
        <v>266</v>
      </c>
      <c r="AE99" s="10">
        <v>264</v>
      </c>
      <c r="AF99" s="10">
        <v>266</v>
      </c>
      <c r="AG99" s="10">
        <v>267</v>
      </c>
      <c r="AH99" s="10">
        <v>277</v>
      </c>
      <c r="AJ99" s="39">
        <f t="shared" si="6"/>
        <v>9.5541401273885357E-2</v>
      </c>
      <c r="AK99" s="39">
        <f t="shared" si="6"/>
        <v>8.1632653061224483E-2</v>
      </c>
      <c r="AL99" s="39">
        <f t="shared" si="6"/>
        <v>0.10424710424710425</v>
      </c>
      <c r="AM99" s="39">
        <f t="shared" si="6"/>
        <v>6.851851851851852E-2</v>
      </c>
      <c r="AN99" s="39">
        <f t="shared" si="6"/>
        <v>6.1594202898550728E-2</v>
      </c>
      <c r="AO99" s="39">
        <f t="shared" si="6"/>
        <v>6.0913705583756347E-2</v>
      </c>
      <c r="AP99" s="39">
        <f t="shared" si="6"/>
        <v>5.8536585365853662E-2</v>
      </c>
      <c r="AQ99" s="39">
        <f t="shared" si="6"/>
        <v>5.5737704918032788E-2</v>
      </c>
      <c r="AR99" s="39">
        <f t="shared" si="6"/>
        <v>0.34469696969696972</v>
      </c>
      <c r="AS99" s="39">
        <f t="shared" si="6"/>
        <v>0.33976833976833976</v>
      </c>
      <c r="AT99" s="39">
        <f t="shared" si="6"/>
        <v>0.34765625</v>
      </c>
      <c r="AU99" s="39">
        <f t="shared" si="6"/>
        <v>0.34210526315789475</v>
      </c>
      <c r="AV99" s="39">
        <f t="shared" si="6"/>
        <v>0.29166666666666669</v>
      </c>
      <c r="AW99" s="39">
        <f t="shared" si="6"/>
        <v>0.3007518796992481</v>
      </c>
      <c r="AX99" s="39">
        <f t="shared" si="6"/>
        <v>0.29588014981273408</v>
      </c>
      <c r="AY99" s="39">
        <f t="shared" si="3"/>
        <v>0.28880866425992779</v>
      </c>
    </row>
    <row r="100" spans="1:51" x14ac:dyDescent="0.3">
      <c r="A100" s="3">
        <v>618</v>
      </c>
      <c r="B100" s="4" t="s">
        <v>96</v>
      </c>
      <c r="C100" s="42">
        <v>12</v>
      </c>
      <c r="D100" s="42">
        <v>15</v>
      </c>
      <c r="E100" s="42">
        <v>11</v>
      </c>
      <c r="F100" s="42">
        <v>13</v>
      </c>
      <c r="G100" s="42">
        <v>15</v>
      </c>
      <c r="H100" s="42">
        <v>20</v>
      </c>
      <c r="I100" s="42">
        <v>18</v>
      </c>
      <c r="J100" s="42">
        <v>18</v>
      </c>
      <c r="K100" s="42">
        <v>25</v>
      </c>
      <c r="L100" s="42">
        <v>24</v>
      </c>
      <c r="M100" s="42">
        <v>22</v>
      </c>
      <c r="N100" s="42">
        <v>22</v>
      </c>
      <c r="O100" s="42">
        <v>23</v>
      </c>
      <c r="P100" s="42">
        <v>31</v>
      </c>
      <c r="Q100" s="42">
        <v>31</v>
      </c>
      <c r="R100" s="42">
        <v>34</v>
      </c>
      <c r="S100" s="10">
        <v>166</v>
      </c>
      <c r="T100" s="10">
        <v>173</v>
      </c>
      <c r="U100" s="10">
        <v>183</v>
      </c>
      <c r="V100" s="10">
        <v>200</v>
      </c>
      <c r="W100" s="10">
        <v>203</v>
      </c>
      <c r="X100" s="10">
        <v>218</v>
      </c>
      <c r="Y100" s="10">
        <v>218</v>
      </c>
      <c r="Z100" s="10">
        <v>224</v>
      </c>
      <c r="AA100" s="10">
        <v>91</v>
      </c>
      <c r="AB100" s="10">
        <v>95</v>
      </c>
      <c r="AC100" s="10">
        <v>90</v>
      </c>
      <c r="AD100" s="10">
        <v>90</v>
      </c>
      <c r="AE100" s="10">
        <v>95</v>
      </c>
      <c r="AF100" s="10">
        <v>96</v>
      </c>
      <c r="AG100" s="10">
        <v>107</v>
      </c>
      <c r="AH100" s="10">
        <v>110</v>
      </c>
      <c r="AJ100" s="39">
        <f t="shared" si="6"/>
        <v>7.2289156626506021E-2</v>
      </c>
      <c r="AK100" s="39">
        <f t="shared" si="6"/>
        <v>8.6705202312138727E-2</v>
      </c>
      <c r="AL100" s="39">
        <f t="shared" si="6"/>
        <v>6.0109289617486336E-2</v>
      </c>
      <c r="AM100" s="39">
        <f t="shared" si="6"/>
        <v>6.5000000000000002E-2</v>
      </c>
      <c r="AN100" s="39">
        <f t="shared" si="6"/>
        <v>7.3891625615763554E-2</v>
      </c>
      <c r="AO100" s="39">
        <f t="shared" si="6"/>
        <v>9.1743119266055051E-2</v>
      </c>
      <c r="AP100" s="39">
        <f t="shared" si="6"/>
        <v>8.2568807339449546E-2</v>
      </c>
      <c r="AQ100" s="39">
        <f t="shared" si="6"/>
        <v>8.0357142857142863E-2</v>
      </c>
      <c r="AR100" s="39">
        <f t="shared" si="6"/>
        <v>0.27472527472527475</v>
      </c>
      <c r="AS100" s="39">
        <f t="shared" si="6"/>
        <v>0.25263157894736843</v>
      </c>
      <c r="AT100" s="39">
        <f t="shared" si="6"/>
        <v>0.24444444444444444</v>
      </c>
      <c r="AU100" s="39">
        <f t="shared" si="6"/>
        <v>0.24444444444444444</v>
      </c>
      <c r="AV100" s="39">
        <f t="shared" si="6"/>
        <v>0.24210526315789474</v>
      </c>
      <c r="AW100" s="39">
        <f t="shared" si="6"/>
        <v>0.32291666666666669</v>
      </c>
      <c r="AX100" s="39">
        <f t="shared" si="6"/>
        <v>0.28971962616822428</v>
      </c>
      <c r="AY100" s="39">
        <f t="shared" si="3"/>
        <v>0.30909090909090908</v>
      </c>
    </row>
    <row r="101" spans="1:51" x14ac:dyDescent="0.3">
      <c r="A101" s="3">
        <v>619</v>
      </c>
      <c r="B101" s="4" t="s">
        <v>97</v>
      </c>
      <c r="C101" s="42">
        <v>30</v>
      </c>
      <c r="D101" s="42">
        <v>31</v>
      </c>
      <c r="E101" s="42">
        <v>26</v>
      </c>
      <c r="F101" s="42">
        <v>37</v>
      </c>
      <c r="G101" s="42">
        <v>43</v>
      </c>
      <c r="H101" s="42">
        <v>37</v>
      </c>
      <c r="I101" s="42">
        <v>37</v>
      </c>
      <c r="J101" s="42">
        <v>36</v>
      </c>
      <c r="K101" s="42">
        <v>103</v>
      </c>
      <c r="L101" s="42">
        <v>94</v>
      </c>
      <c r="M101" s="42">
        <v>94</v>
      </c>
      <c r="N101" s="42">
        <v>123</v>
      </c>
      <c r="O101" s="42">
        <v>114</v>
      </c>
      <c r="P101" s="42">
        <v>114</v>
      </c>
      <c r="Q101" s="42">
        <v>108</v>
      </c>
      <c r="R101" s="42">
        <v>110</v>
      </c>
      <c r="S101" s="10">
        <v>457</v>
      </c>
      <c r="T101" s="10">
        <v>471</v>
      </c>
      <c r="U101" s="10">
        <v>482</v>
      </c>
      <c r="V101" s="10">
        <v>510</v>
      </c>
      <c r="W101" s="10">
        <v>546</v>
      </c>
      <c r="X101" s="10">
        <v>568</v>
      </c>
      <c r="Y101" s="10">
        <v>574</v>
      </c>
      <c r="Z101" s="10">
        <v>586</v>
      </c>
      <c r="AA101" s="10">
        <v>313</v>
      </c>
      <c r="AB101" s="10">
        <v>303</v>
      </c>
      <c r="AC101" s="10">
        <v>309</v>
      </c>
      <c r="AD101" s="10">
        <v>307</v>
      </c>
      <c r="AE101" s="10">
        <v>303</v>
      </c>
      <c r="AF101" s="10">
        <v>311</v>
      </c>
      <c r="AG101" s="10">
        <v>317</v>
      </c>
      <c r="AH101" s="10">
        <v>316</v>
      </c>
      <c r="AJ101" s="39">
        <f t="shared" si="6"/>
        <v>6.5645514223194742E-2</v>
      </c>
      <c r="AK101" s="39">
        <f t="shared" si="6"/>
        <v>6.5817409766454352E-2</v>
      </c>
      <c r="AL101" s="39">
        <f t="shared" si="6"/>
        <v>5.3941908713692949E-2</v>
      </c>
      <c r="AM101" s="39">
        <f t="shared" si="6"/>
        <v>7.2549019607843143E-2</v>
      </c>
      <c r="AN101" s="39">
        <f t="shared" si="6"/>
        <v>7.8754578754578752E-2</v>
      </c>
      <c r="AO101" s="39">
        <f t="shared" si="6"/>
        <v>6.5140845070422532E-2</v>
      </c>
      <c r="AP101" s="39">
        <f t="shared" si="6"/>
        <v>6.4459930313588848E-2</v>
      </c>
      <c r="AQ101" s="39">
        <f t="shared" si="6"/>
        <v>6.1433447098976107E-2</v>
      </c>
      <c r="AR101" s="39">
        <f t="shared" si="6"/>
        <v>0.32907348242811502</v>
      </c>
      <c r="AS101" s="39">
        <f t="shared" si="6"/>
        <v>0.31023102310231021</v>
      </c>
      <c r="AT101" s="39">
        <f t="shared" si="6"/>
        <v>0.30420711974110032</v>
      </c>
      <c r="AU101" s="39">
        <f t="shared" si="6"/>
        <v>0.40065146579804561</v>
      </c>
      <c r="AV101" s="39">
        <f t="shared" si="6"/>
        <v>0.37623762376237624</v>
      </c>
      <c r="AW101" s="39">
        <f t="shared" si="6"/>
        <v>0.36655948553054662</v>
      </c>
      <c r="AX101" s="39">
        <f t="shared" si="6"/>
        <v>0.34069400630914826</v>
      </c>
      <c r="AY101" s="39">
        <f t="shared" si="3"/>
        <v>0.34810126582278483</v>
      </c>
    </row>
    <row r="102" spans="1:51" x14ac:dyDescent="0.3">
      <c r="A102" s="3">
        <v>620</v>
      </c>
      <c r="B102" s="4" t="s">
        <v>98</v>
      </c>
      <c r="C102" s="42">
        <v>55</v>
      </c>
      <c r="D102" s="42">
        <v>52</v>
      </c>
      <c r="E102" s="42">
        <v>56</v>
      </c>
      <c r="F102" s="42">
        <v>59</v>
      </c>
      <c r="G102" s="42">
        <v>62</v>
      </c>
      <c r="H102" s="42">
        <v>53</v>
      </c>
      <c r="I102" s="42">
        <v>51</v>
      </c>
      <c r="J102" s="42">
        <v>50</v>
      </c>
      <c r="K102" s="42">
        <v>104</v>
      </c>
      <c r="L102" s="42">
        <v>107</v>
      </c>
      <c r="M102" s="42">
        <v>114</v>
      </c>
      <c r="N102" s="42">
        <v>121</v>
      </c>
      <c r="O102" s="42">
        <v>119</v>
      </c>
      <c r="P102" s="42">
        <v>123</v>
      </c>
      <c r="Q102" s="42">
        <v>116</v>
      </c>
      <c r="R102" s="42">
        <v>115</v>
      </c>
      <c r="S102" s="10">
        <v>431</v>
      </c>
      <c r="T102" s="10">
        <v>467</v>
      </c>
      <c r="U102" s="10">
        <v>490</v>
      </c>
      <c r="V102" s="10">
        <v>523</v>
      </c>
      <c r="W102" s="10">
        <v>555</v>
      </c>
      <c r="X102" s="10">
        <v>572</v>
      </c>
      <c r="Y102" s="10">
        <v>612</v>
      </c>
      <c r="Z102" s="10">
        <v>632</v>
      </c>
      <c r="AA102" s="10">
        <v>253</v>
      </c>
      <c r="AB102" s="10">
        <v>259</v>
      </c>
      <c r="AC102" s="10">
        <v>268</v>
      </c>
      <c r="AD102" s="10">
        <v>264</v>
      </c>
      <c r="AE102" s="10">
        <v>270</v>
      </c>
      <c r="AF102" s="10">
        <v>257</v>
      </c>
      <c r="AG102" s="10">
        <v>253</v>
      </c>
      <c r="AH102" s="10">
        <v>249</v>
      </c>
      <c r="AJ102" s="39">
        <f t="shared" ref="AJ102:AY118" si="7">+C102/S102</f>
        <v>0.12761020881670534</v>
      </c>
      <c r="AK102" s="39">
        <f t="shared" si="7"/>
        <v>0.11134903640256959</v>
      </c>
      <c r="AL102" s="39">
        <f t="shared" si="7"/>
        <v>0.11428571428571428</v>
      </c>
      <c r="AM102" s="39">
        <f t="shared" si="7"/>
        <v>0.11281070745697896</v>
      </c>
      <c r="AN102" s="39">
        <f t="shared" si="7"/>
        <v>0.11171171171171171</v>
      </c>
      <c r="AO102" s="39">
        <f t="shared" si="7"/>
        <v>9.2657342657342656E-2</v>
      </c>
      <c r="AP102" s="39">
        <f t="shared" si="7"/>
        <v>8.3333333333333329E-2</v>
      </c>
      <c r="AQ102" s="39">
        <f t="shared" si="7"/>
        <v>7.9113924050632917E-2</v>
      </c>
      <c r="AR102" s="39">
        <f t="shared" si="7"/>
        <v>0.41106719367588934</v>
      </c>
      <c r="AS102" s="39">
        <f t="shared" si="7"/>
        <v>0.41312741312741313</v>
      </c>
      <c r="AT102" s="39">
        <f t="shared" si="7"/>
        <v>0.42537313432835822</v>
      </c>
      <c r="AU102" s="39">
        <f t="shared" si="7"/>
        <v>0.45833333333333331</v>
      </c>
      <c r="AV102" s="39">
        <f t="shared" si="7"/>
        <v>0.44074074074074077</v>
      </c>
      <c r="AW102" s="39">
        <f t="shared" si="7"/>
        <v>0.47859922178988329</v>
      </c>
      <c r="AX102" s="39">
        <f t="shared" si="7"/>
        <v>0.45849802371541504</v>
      </c>
      <c r="AY102" s="39">
        <f t="shared" si="3"/>
        <v>0.46184738955823296</v>
      </c>
    </row>
    <row r="103" spans="1:51" x14ac:dyDescent="0.3">
      <c r="A103" s="3">
        <v>621</v>
      </c>
      <c r="B103" s="4" t="s">
        <v>99</v>
      </c>
      <c r="C103" s="42">
        <v>43</v>
      </c>
      <c r="D103" s="42">
        <v>38</v>
      </c>
      <c r="E103" s="42">
        <v>41</v>
      </c>
      <c r="F103" s="42">
        <v>42</v>
      </c>
      <c r="G103" s="42">
        <v>47</v>
      </c>
      <c r="H103" s="42">
        <v>41</v>
      </c>
      <c r="I103" s="42">
        <v>33</v>
      </c>
      <c r="J103" s="42">
        <v>31</v>
      </c>
      <c r="K103" s="42">
        <v>130</v>
      </c>
      <c r="L103" s="42">
        <v>129</v>
      </c>
      <c r="M103" s="42">
        <v>120</v>
      </c>
      <c r="N103" s="42">
        <v>114</v>
      </c>
      <c r="O103" s="42">
        <v>107</v>
      </c>
      <c r="P103" s="42">
        <v>112</v>
      </c>
      <c r="Q103" s="42">
        <v>94</v>
      </c>
      <c r="R103" s="42">
        <v>81</v>
      </c>
      <c r="S103" s="10">
        <v>356</v>
      </c>
      <c r="T103" s="10">
        <v>371</v>
      </c>
      <c r="U103" s="10">
        <v>386</v>
      </c>
      <c r="V103" s="10">
        <v>405</v>
      </c>
      <c r="W103" s="10">
        <v>441</v>
      </c>
      <c r="X103" s="10">
        <v>435</v>
      </c>
      <c r="Y103" s="10">
        <v>457</v>
      </c>
      <c r="Z103" s="10">
        <v>485</v>
      </c>
      <c r="AA103" s="10">
        <v>262</v>
      </c>
      <c r="AB103" s="10">
        <v>261</v>
      </c>
      <c r="AC103" s="10">
        <v>251</v>
      </c>
      <c r="AD103" s="10">
        <v>237</v>
      </c>
      <c r="AE103" s="10">
        <v>225</v>
      </c>
      <c r="AF103" s="10">
        <v>219</v>
      </c>
      <c r="AG103" s="10">
        <v>210</v>
      </c>
      <c r="AH103" s="10">
        <v>202</v>
      </c>
      <c r="AJ103" s="39">
        <f t="shared" si="7"/>
        <v>0.12078651685393259</v>
      </c>
      <c r="AK103" s="39">
        <f t="shared" si="7"/>
        <v>0.10242587601078167</v>
      </c>
      <c r="AL103" s="39">
        <f t="shared" si="7"/>
        <v>0.10621761658031088</v>
      </c>
      <c r="AM103" s="39">
        <f t="shared" si="7"/>
        <v>0.1037037037037037</v>
      </c>
      <c r="AN103" s="39">
        <f t="shared" si="7"/>
        <v>0.10657596371882086</v>
      </c>
      <c r="AO103" s="39">
        <f t="shared" si="7"/>
        <v>9.4252873563218389E-2</v>
      </c>
      <c r="AP103" s="39">
        <f t="shared" si="7"/>
        <v>7.2210065645514229E-2</v>
      </c>
      <c r="AQ103" s="39">
        <f t="shared" si="7"/>
        <v>6.3917525773195871E-2</v>
      </c>
      <c r="AR103" s="39">
        <f t="shared" si="7"/>
        <v>0.49618320610687022</v>
      </c>
      <c r="AS103" s="39">
        <f t="shared" si="7"/>
        <v>0.4942528735632184</v>
      </c>
      <c r="AT103" s="39">
        <f t="shared" si="7"/>
        <v>0.47808764940239046</v>
      </c>
      <c r="AU103" s="39">
        <f t="shared" si="7"/>
        <v>0.48101265822784811</v>
      </c>
      <c r="AV103" s="39">
        <f t="shared" si="7"/>
        <v>0.47555555555555556</v>
      </c>
      <c r="AW103" s="39">
        <f t="shared" si="7"/>
        <v>0.51141552511415522</v>
      </c>
      <c r="AX103" s="39">
        <f t="shared" si="7"/>
        <v>0.44761904761904764</v>
      </c>
      <c r="AY103" s="39">
        <f t="shared" si="3"/>
        <v>0.40099009900990101</v>
      </c>
    </row>
    <row r="104" spans="1:51" x14ac:dyDescent="0.3">
      <c r="A104" s="3">
        <v>622</v>
      </c>
      <c r="B104" s="4" t="s">
        <v>100</v>
      </c>
      <c r="C104" s="42">
        <v>32</v>
      </c>
      <c r="D104" s="42">
        <v>15</v>
      </c>
      <c r="E104" s="42">
        <v>12</v>
      </c>
      <c r="F104" s="42">
        <v>21</v>
      </c>
      <c r="G104" s="42">
        <v>21</v>
      </c>
      <c r="H104" s="42">
        <v>20</v>
      </c>
      <c r="I104" s="42">
        <v>19</v>
      </c>
      <c r="J104" s="42">
        <v>24</v>
      </c>
      <c r="K104" s="42">
        <v>50</v>
      </c>
      <c r="L104" s="42">
        <v>41</v>
      </c>
      <c r="M104" s="42">
        <v>39</v>
      </c>
      <c r="N104" s="42">
        <v>42</v>
      </c>
      <c r="O104" s="42">
        <v>39</v>
      </c>
      <c r="P104" s="42">
        <v>34</v>
      </c>
      <c r="Q104" s="42">
        <v>34</v>
      </c>
      <c r="R104" s="42">
        <v>42</v>
      </c>
      <c r="S104" s="10">
        <v>204</v>
      </c>
      <c r="T104" s="10">
        <v>218</v>
      </c>
      <c r="U104" s="10">
        <v>218</v>
      </c>
      <c r="V104" s="10">
        <v>240</v>
      </c>
      <c r="W104" s="10">
        <v>259</v>
      </c>
      <c r="X104" s="10">
        <v>274</v>
      </c>
      <c r="Y104" s="10">
        <v>289</v>
      </c>
      <c r="Z104" s="10">
        <v>297</v>
      </c>
      <c r="AA104" s="10">
        <v>127</v>
      </c>
      <c r="AB104" s="10">
        <v>125</v>
      </c>
      <c r="AC104" s="10">
        <v>121</v>
      </c>
      <c r="AD104" s="10">
        <v>117</v>
      </c>
      <c r="AE104" s="10">
        <v>116</v>
      </c>
      <c r="AF104" s="10">
        <v>116</v>
      </c>
      <c r="AG104" s="10">
        <v>112</v>
      </c>
      <c r="AH104" s="10">
        <v>111</v>
      </c>
      <c r="AJ104" s="39">
        <f t="shared" si="7"/>
        <v>0.15686274509803921</v>
      </c>
      <c r="AK104" s="39">
        <f t="shared" si="7"/>
        <v>6.8807339449541288E-2</v>
      </c>
      <c r="AL104" s="39">
        <f t="shared" si="7"/>
        <v>5.5045871559633031E-2</v>
      </c>
      <c r="AM104" s="39">
        <f t="shared" si="7"/>
        <v>8.7499999999999994E-2</v>
      </c>
      <c r="AN104" s="39">
        <f t="shared" si="7"/>
        <v>8.1081081081081086E-2</v>
      </c>
      <c r="AO104" s="39">
        <f t="shared" si="7"/>
        <v>7.2992700729927001E-2</v>
      </c>
      <c r="AP104" s="39">
        <f t="shared" si="7"/>
        <v>6.5743944636678195E-2</v>
      </c>
      <c r="AQ104" s="39">
        <f t="shared" si="7"/>
        <v>8.0808080808080815E-2</v>
      </c>
      <c r="AR104" s="39">
        <f t="shared" si="7"/>
        <v>0.39370078740157483</v>
      </c>
      <c r="AS104" s="39">
        <f t="shared" si="7"/>
        <v>0.32800000000000001</v>
      </c>
      <c r="AT104" s="39">
        <f t="shared" si="7"/>
        <v>0.32231404958677684</v>
      </c>
      <c r="AU104" s="39">
        <f t="shared" si="7"/>
        <v>0.35897435897435898</v>
      </c>
      <c r="AV104" s="39">
        <f t="shared" si="7"/>
        <v>0.33620689655172414</v>
      </c>
      <c r="AW104" s="39">
        <f t="shared" si="7"/>
        <v>0.29310344827586204</v>
      </c>
      <c r="AX104" s="39">
        <f t="shared" si="7"/>
        <v>0.30357142857142855</v>
      </c>
      <c r="AY104" s="39">
        <f t="shared" si="3"/>
        <v>0.3783783783783784</v>
      </c>
    </row>
    <row r="105" spans="1:51" x14ac:dyDescent="0.3">
      <c r="A105" s="3">
        <v>623</v>
      </c>
      <c r="B105" s="4" t="s">
        <v>101</v>
      </c>
      <c r="C105" s="42">
        <v>83</v>
      </c>
      <c r="D105" s="42">
        <v>73</v>
      </c>
      <c r="E105" s="42">
        <v>72</v>
      </c>
      <c r="F105" s="42">
        <v>81</v>
      </c>
      <c r="G105" s="42">
        <v>93</v>
      </c>
      <c r="H105" s="42">
        <v>105</v>
      </c>
      <c r="I105" s="42">
        <v>104</v>
      </c>
      <c r="J105" s="42">
        <v>98</v>
      </c>
      <c r="K105" s="42">
        <v>262</v>
      </c>
      <c r="L105" s="42">
        <v>276</v>
      </c>
      <c r="M105" s="42">
        <v>253</v>
      </c>
      <c r="N105" s="42">
        <v>245</v>
      </c>
      <c r="O105" s="42">
        <v>239</v>
      </c>
      <c r="P105" s="42">
        <v>225</v>
      </c>
      <c r="Q105" s="42">
        <v>233</v>
      </c>
      <c r="R105" s="42">
        <v>212</v>
      </c>
      <c r="S105" s="10">
        <v>1211</v>
      </c>
      <c r="T105" s="10">
        <v>1261</v>
      </c>
      <c r="U105" s="10">
        <v>1348</v>
      </c>
      <c r="V105" s="10">
        <v>1454</v>
      </c>
      <c r="W105" s="10">
        <v>1555</v>
      </c>
      <c r="X105" s="10">
        <v>1616</v>
      </c>
      <c r="Y105" s="10">
        <v>1663</v>
      </c>
      <c r="Z105" s="10">
        <v>1719</v>
      </c>
      <c r="AA105" s="10">
        <v>674</v>
      </c>
      <c r="AB105" s="10">
        <v>684</v>
      </c>
      <c r="AC105" s="10">
        <v>681</v>
      </c>
      <c r="AD105" s="10">
        <v>682</v>
      </c>
      <c r="AE105" s="10">
        <v>676</v>
      </c>
      <c r="AF105" s="10">
        <v>660</v>
      </c>
      <c r="AG105" s="10">
        <v>667</v>
      </c>
      <c r="AH105" s="10">
        <v>677</v>
      </c>
      <c r="AJ105" s="39">
        <f t="shared" si="7"/>
        <v>6.8538398018166802E-2</v>
      </c>
      <c r="AK105" s="39">
        <f t="shared" si="7"/>
        <v>5.7890563045202223E-2</v>
      </c>
      <c r="AL105" s="39">
        <f t="shared" si="7"/>
        <v>5.3412462908011868E-2</v>
      </c>
      <c r="AM105" s="39">
        <f t="shared" si="7"/>
        <v>5.5708390646492432E-2</v>
      </c>
      <c r="AN105" s="39">
        <f t="shared" si="7"/>
        <v>5.9807073954983921E-2</v>
      </c>
      <c r="AO105" s="39">
        <f t="shared" si="7"/>
        <v>6.4975247524752477E-2</v>
      </c>
      <c r="AP105" s="39">
        <f t="shared" si="7"/>
        <v>6.2537582681900183E-2</v>
      </c>
      <c r="AQ105" s="39">
        <f t="shared" si="7"/>
        <v>5.7009889470622452E-2</v>
      </c>
      <c r="AR105" s="39">
        <f t="shared" si="7"/>
        <v>0.38872403560830859</v>
      </c>
      <c r="AS105" s="39">
        <f t="shared" si="7"/>
        <v>0.40350877192982454</v>
      </c>
      <c r="AT105" s="39">
        <f t="shared" si="7"/>
        <v>0.37151248164464024</v>
      </c>
      <c r="AU105" s="39">
        <f t="shared" si="7"/>
        <v>0.35923753665689151</v>
      </c>
      <c r="AV105" s="39">
        <f t="shared" si="7"/>
        <v>0.35355029585798814</v>
      </c>
      <c r="AW105" s="39">
        <f t="shared" si="7"/>
        <v>0.34090909090909088</v>
      </c>
      <c r="AX105" s="39">
        <f t="shared" si="7"/>
        <v>0.34932533733133431</v>
      </c>
      <c r="AY105" s="39">
        <f t="shared" si="3"/>
        <v>0.31314623338257014</v>
      </c>
    </row>
    <row r="106" spans="1:51" x14ac:dyDescent="0.3">
      <c r="A106" s="3">
        <v>624</v>
      </c>
      <c r="B106" s="4" t="s">
        <v>102</v>
      </c>
      <c r="C106" s="42">
        <v>109</v>
      </c>
      <c r="D106" s="42">
        <v>101</v>
      </c>
      <c r="E106" s="42">
        <v>118</v>
      </c>
      <c r="F106" s="42">
        <v>123</v>
      </c>
      <c r="G106" s="42">
        <v>114</v>
      </c>
      <c r="H106" s="42">
        <v>119</v>
      </c>
      <c r="I106" s="42">
        <v>124</v>
      </c>
      <c r="J106" s="42">
        <v>122</v>
      </c>
      <c r="K106" s="42">
        <v>253</v>
      </c>
      <c r="L106" s="42">
        <v>248</v>
      </c>
      <c r="M106" s="42">
        <v>246</v>
      </c>
      <c r="N106" s="42">
        <v>243</v>
      </c>
      <c r="O106" s="42">
        <v>227</v>
      </c>
      <c r="P106" s="42">
        <v>215</v>
      </c>
      <c r="Q106" s="42">
        <v>214</v>
      </c>
      <c r="R106" s="42">
        <v>217</v>
      </c>
      <c r="S106" s="10">
        <v>1448</v>
      </c>
      <c r="T106" s="10">
        <v>1512</v>
      </c>
      <c r="U106" s="10">
        <v>1566</v>
      </c>
      <c r="V106" s="10">
        <v>1670</v>
      </c>
      <c r="W106" s="10">
        <v>1775</v>
      </c>
      <c r="X106" s="10">
        <v>1883</v>
      </c>
      <c r="Y106" s="10">
        <v>1957</v>
      </c>
      <c r="Z106" s="10">
        <v>2048</v>
      </c>
      <c r="AA106" s="10">
        <v>808</v>
      </c>
      <c r="AB106" s="10">
        <v>811</v>
      </c>
      <c r="AC106" s="10">
        <v>827</v>
      </c>
      <c r="AD106" s="10">
        <v>819</v>
      </c>
      <c r="AE106" s="10">
        <v>812</v>
      </c>
      <c r="AF106" s="10">
        <v>781</v>
      </c>
      <c r="AG106" s="10">
        <v>788</v>
      </c>
      <c r="AH106" s="10">
        <v>806</v>
      </c>
      <c r="AJ106" s="39">
        <f t="shared" si="7"/>
        <v>7.5276243093922654E-2</v>
      </c>
      <c r="AK106" s="39">
        <f t="shared" si="7"/>
        <v>6.6798941798941802E-2</v>
      </c>
      <c r="AL106" s="39">
        <f t="shared" si="7"/>
        <v>7.5351213282247767E-2</v>
      </c>
      <c r="AM106" s="39">
        <f t="shared" si="7"/>
        <v>7.3652694610778446E-2</v>
      </c>
      <c r="AN106" s="39">
        <f t="shared" si="7"/>
        <v>6.4225352112676062E-2</v>
      </c>
      <c r="AO106" s="39">
        <f t="shared" si="7"/>
        <v>6.3197026022304828E-2</v>
      </c>
      <c r="AP106" s="39">
        <f t="shared" si="7"/>
        <v>6.3362289218191106E-2</v>
      </c>
      <c r="AQ106" s="39">
        <f t="shared" si="7"/>
        <v>5.95703125E-2</v>
      </c>
      <c r="AR106" s="39">
        <f t="shared" si="7"/>
        <v>0.31311881188118812</v>
      </c>
      <c r="AS106" s="39">
        <f t="shared" si="7"/>
        <v>0.30579531442663377</v>
      </c>
      <c r="AT106" s="39">
        <f t="shared" si="7"/>
        <v>0.29746070133010882</v>
      </c>
      <c r="AU106" s="39">
        <f t="shared" si="7"/>
        <v>0.2967032967032967</v>
      </c>
      <c r="AV106" s="39">
        <f t="shared" si="7"/>
        <v>0.27955665024630544</v>
      </c>
      <c r="AW106" s="39">
        <f t="shared" si="7"/>
        <v>0.27528809218950062</v>
      </c>
      <c r="AX106" s="39">
        <f t="shared" si="7"/>
        <v>0.27157360406091369</v>
      </c>
      <c r="AY106" s="39">
        <f t="shared" si="3"/>
        <v>0.26923076923076922</v>
      </c>
    </row>
    <row r="107" spans="1:51" x14ac:dyDescent="0.3">
      <c r="A107" s="3">
        <v>625</v>
      </c>
      <c r="B107" s="4" t="s">
        <v>103</v>
      </c>
      <c r="C107" s="42">
        <v>136</v>
      </c>
      <c r="D107" s="42">
        <v>127</v>
      </c>
      <c r="E107" s="42">
        <v>133</v>
      </c>
      <c r="F107" s="42">
        <v>142</v>
      </c>
      <c r="G107" s="42">
        <v>141</v>
      </c>
      <c r="H107" s="42">
        <v>116</v>
      </c>
      <c r="I107" s="42">
        <v>133</v>
      </c>
      <c r="J107" s="42">
        <v>130</v>
      </c>
      <c r="K107" s="42">
        <v>275</v>
      </c>
      <c r="L107" s="42">
        <v>297</v>
      </c>
      <c r="M107" s="42">
        <v>292</v>
      </c>
      <c r="N107" s="42">
        <v>300</v>
      </c>
      <c r="O107" s="42">
        <v>285</v>
      </c>
      <c r="P107" s="42">
        <v>274</v>
      </c>
      <c r="Q107" s="42">
        <v>261</v>
      </c>
      <c r="R107" s="42">
        <v>230</v>
      </c>
      <c r="S107" s="10">
        <v>1726</v>
      </c>
      <c r="T107" s="10">
        <v>1827</v>
      </c>
      <c r="U107" s="10">
        <v>1961</v>
      </c>
      <c r="V107" s="10">
        <v>2116</v>
      </c>
      <c r="W107" s="10">
        <v>2273</v>
      </c>
      <c r="X107" s="10">
        <v>2387</v>
      </c>
      <c r="Y107" s="10">
        <v>2489</v>
      </c>
      <c r="Z107" s="10">
        <v>2559</v>
      </c>
      <c r="AA107" s="10">
        <v>842</v>
      </c>
      <c r="AB107" s="10">
        <v>860</v>
      </c>
      <c r="AC107" s="10">
        <v>835</v>
      </c>
      <c r="AD107" s="10">
        <v>828</v>
      </c>
      <c r="AE107" s="10">
        <v>835</v>
      </c>
      <c r="AF107" s="10">
        <v>848</v>
      </c>
      <c r="AG107" s="10">
        <v>848</v>
      </c>
      <c r="AH107" s="10">
        <v>850</v>
      </c>
      <c r="AJ107" s="39">
        <f t="shared" si="7"/>
        <v>7.8794901506373111E-2</v>
      </c>
      <c r="AK107" s="39">
        <f t="shared" si="7"/>
        <v>6.9512862616310886E-2</v>
      </c>
      <c r="AL107" s="39">
        <f t="shared" si="7"/>
        <v>6.782253952065273E-2</v>
      </c>
      <c r="AM107" s="39">
        <f t="shared" si="7"/>
        <v>6.7107750472589794E-2</v>
      </c>
      <c r="AN107" s="39">
        <f t="shared" si="7"/>
        <v>6.2032556093268805E-2</v>
      </c>
      <c r="AO107" s="39">
        <f t="shared" si="7"/>
        <v>4.8596564725596987E-2</v>
      </c>
      <c r="AP107" s="39">
        <f t="shared" si="7"/>
        <v>5.3435114503816793E-2</v>
      </c>
      <c r="AQ107" s="39">
        <f t="shared" si="7"/>
        <v>5.0801094177413054E-2</v>
      </c>
      <c r="AR107" s="39">
        <f t="shared" si="7"/>
        <v>0.32660332541567694</v>
      </c>
      <c r="AS107" s="39">
        <f t="shared" si="7"/>
        <v>0.34534883720930232</v>
      </c>
      <c r="AT107" s="39">
        <f t="shared" si="7"/>
        <v>0.34970059880239523</v>
      </c>
      <c r="AU107" s="39">
        <f t="shared" si="7"/>
        <v>0.36231884057971014</v>
      </c>
      <c r="AV107" s="39">
        <f t="shared" si="7"/>
        <v>0.3413173652694611</v>
      </c>
      <c r="AW107" s="39">
        <f t="shared" si="7"/>
        <v>0.32311320754716982</v>
      </c>
      <c r="AX107" s="39">
        <f t="shared" si="7"/>
        <v>0.30778301886792453</v>
      </c>
      <c r="AY107" s="39">
        <f t="shared" si="3"/>
        <v>0.27058823529411763</v>
      </c>
    </row>
    <row r="108" spans="1:51" x14ac:dyDescent="0.3">
      <c r="A108" s="3">
        <v>626</v>
      </c>
      <c r="B108" s="4" t="s">
        <v>104</v>
      </c>
      <c r="C108" s="42">
        <v>100</v>
      </c>
      <c r="D108" s="42">
        <v>115</v>
      </c>
      <c r="E108" s="42">
        <v>120</v>
      </c>
      <c r="F108" s="42">
        <v>117</v>
      </c>
      <c r="G108" s="42">
        <v>129</v>
      </c>
      <c r="H108" s="42">
        <v>133</v>
      </c>
      <c r="I108" s="42">
        <v>139</v>
      </c>
      <c r="J108" s="42">
        <v>134</v>
      </c>
      <c r="K108" s="42">
        <v>282</v>
      </c>
      <c r="L108" s="42">
        <v>291</v>
      </c>
      <c r="M108" s="42">
        <v>307</v>
      </c>
      <c r="N108" s="42">
        <v>302</v>
      </c>
      <c r="O108" s="42">
        <v>309</v>
      </c>
      <c r="P108" s="42">
        <v>289</v>
      </c>
      <c r="Q108" s="42">
        <v>292</v>
      </c>
      <c r="R108" s="42">
        <v>301</v>
      </c>
      <c r="S108" s="10">
        <v>1941</v>
      </c>
      <c r="T108" s="10">
        <v>2074</v>
      </c>
      <c r="U108" s="10">
        <v>2221</v>
      </c>
      <c r="V108" s="10">
        <v>2391</v>
      </c>
      <c r="W108" s="10">
        <v>2523</v>
      </c>
      <c r="X108" s="10">
        <v>2646</v>
      </c>
      <c r="Y108" s="10">
        <v>2723</v>
      </c>
      <c r="Z108" s="10">
        <v>2822</v>
      </c>
      <c r="AA108" s="10">
        <v>842</v>
      </c>
      <c r="AB108" s="10">
        <v>865</v>
      </c>
      <c r="AC108" s="10">
        <v>871</v>
      </c>
      <c r="AD108" s="10">
        <v>874</v>
      </c>
      <c r="AE108" s="10">
        <v>888</v>
      </c>
      <c r="AF108" s="10">
        <v>866</v>
      </c>
      <c r="AG108" s="10">
        <v>877</v>
      </c>
      <c r="AH108" s="10">
        <v>893</v>
      </c>
      <c r="AJ108" s="39">
        <f t="shared" si="7"/>
        <v>5.151983513652756E-2</v>
      </c>
      <c r="AK108" s="39">
        <f t="shared" si="7"/>
        <v>5.5448408871745417E-2</v>
      </c>
      <c r="AL108" s="39">
        <f t="shared" si="7"/>
        <v>5.4029716343989197E-2</v>
      </c>
      <c r="AM108" s="39">
        <f t="shared" si="7"/>
        <v>4.8933500627352571E-2</v>
      </c>
      <c r="AN108" s="39">
        <f t="shared" si="7"/>
        <v>5.1129607609988109E-2</v>
      </c>
      <c r="AO108" s="39">
        <f t="shared" si="7"/>
        <v>5.0264550264550262E-2</v>
      </c>
      <c r="AP108" s="39">
        <f t="shared" si="7"/>
        <v>5.104663973558575E-2</v>
      </c>
      <c r="AQ108" s="39">
        <f t="shared" si="7"/>
        <v>4.7484053862508861E-2</v>
      </c>
      <c r="AR108" s="39">
        <f t="shared" si="7"/>
        <v>0.33491686460807601</v>
      </c>
      <c r="AS108" s="39">
        <f t="shared" si="7"/>
        <v>0.33641618497109826</v>
      </c>
      <c r="AT108" s="39">
        <f t="shared" si="7"/>
        <v>0.35246842709529275</v>
      </c>
      <c r="AU108" s="39">
        <f t="shared" si="7"/>
        <v>0.34553775743707094</v>
      </c>
      <c r="AV108" s="39">
        <f t="shared" si="7"/>
        <v>0.34797297297297297</v>
      </c>
      <c r="AW108" s="39">
        <f t="shared" si="7"/>
        <v>0.33371824480369516</v>
      </c>
      <c r="AX108" s="39">
        <f t="shared" si="7"/>
        <v>0.33295324971493728</v>
      </c>
      <c r="AY108" s="39">
        <f t="shared" si="3"/>
        <v>0.33706606942889139</v>
      </c>
    </row>
    <row r="109" spans="1:51" x14ac:dyDescent="0.3">
      <c r="A109" s="3">
        <v>627</v>
      </c>
      <c r="B109" s="4" t="s">
        <v>105</v>
      </c>
      <c r="C109" s="42">
        <v>97</v>
      </c>
      <c r="D109" s="42">
        <v>100</v>
      </c>
      <c r="E109" s="42">
        <v>108</v>
      </c>
      <c r="F109" s="42">
        <v>106</v>
      </c>
      <c r="G109" s="42">
        <v>110</v>
      </c>
      <c r="H109" s="42">
        <v>105</v>
      </c>
      <c r="I109" s="42">
        <v>125</v>
      </c>
      <c r="J109" s="42">
        <v>126</v>
      </c>
      <c r="K109" s="42">
        <v>170</v>
      </c>
      <c r="L109" s="42">
        <v>166</v>
      </c>
      <c r="M109" s="42">
        <v>172</v>
      </c>
      <c r="N109" s="42">
        <v>163</v>
      </c>
      <c r="O109" s="42">
        <v>153</v>
      </c>
      <c r="P109" s="42">
        <v>167</v>
      </c>
      <c r="Q109" s="42">
        <v>169</v>
      </c>
      <c r="R109" s="42">
        <v>187</v>
      </c>
      <c r="S109" s="10">
        <v>1522</v>
      </c>
      <c r="T109" s="10">
        <v>1616</v>
      </c>
      <c r="U109" s="10">
        <v>1746</v>
      </c>
      <c r="V109" s="10">
        <v>1875</v>
      </c>
      <c r="W109" s="10">
        <v>1995</v>
      </c>
      <c r="X109" s="10">
        <v>2093</v>
      </c>
      <c r="Y109" s="10">
        <v>2174</v>
      </c>
      <c r="Z109" s="10">
        <v>2256</v>
      </c>
      <c r="AA109" s="10">
        <v>509</v>
      </c>
      <c r="AB109" s="10">
        <v>513</v>
      </c>
      <c r="AC109" s="10">
        <v>537</v>
      </c>
      <c r="AD109" s="10">
        <v>536</v>
      </c>
      <c r="AE109" s="10">
        <v>542</v>
      </c>
      <c r="AF109" s="10">
        <v>579</v>
      </c>
      <c r="AG109" s="10">
        <v>598</v>
      </c>
      <c r="AH109" s="10">
        <v>665</v>
      </c>
      <c r="AJ109" s="39">
        <f t="shared" si="7"/>
        <v>6.3731931668856767E-2</v>
      </c>
      <c r="AK109" s="39">
        <f t="shared" si="7"/>
        <v>6.1881188118811881E-2</v>
      </c>
      <c r="AL109" s="39">
        <f t="shared" si="7"/>
        <v>6.1855670103092786E-2</v>
      </c>
      <c r="AM109" s="39">
        <f t="shared" si="7"/>
        <v>5.6533333333333331E-2</v>
      </c>
      <c r="AN109" s="39">
        <f t="shared" si="7"/>
        <v>5.5137844611528819E-2</v>
      </c>
      <c r="AO109" s="39">
        <f t="shared" si="7"/>
        <v>5.016722408026756E-2</v>
      </c>
      <c r="AP109" s="39">
        <f t="shared" si="7"/>
        <v>5.7497700091996319E-2</v>
      </c>
      <c r="AQ109" s="39">
        <f t="shared" si="7"/>
        <v>5.5851063829787231E-2</v>
      </c>
      <c r="AR109" s="39">
        <f t="shared" si="7"/>
        <v>0.33398821218074654</v>
      </c>
      <c r="AS109" s="39">
        <f t="shared" si="7"/>
        <v>0.3235867446393762</v>
      </c>
      <c r="AT109" s="39">
        <f t="shared" si="7"/>
        <v>0.32029795158286778</v>
      </c>
      <c r="AU109" s="39">
        <f t="shared" si="7"/>
        <v>0.30410447761194032</v>
      </c>
      <c r="AV109" s="39">
        <f t="shared" si="7"/>
        <v>0.28228782287822879</v>
      </c>
      <c r="AW109" s="39">
        <f t="shared" si="7"/>
        <v>0.28842832469775476</v>
      </c>
      <c r="AX109" s="39">
        <f t="shared" si="7"/>
        <v>0.28260869565217389</v>
      </c>
      <c r="AY109" s="39">
        <f t="shared" si="3"/>
        <v>0.28120300751879701</v>
      </c>
    </row>
    <row r="110" spans="1:51" x14ac:dyDescent="0.3">
      <c r="A110" s="3">
        <v>628</v>
      </c>
      <c r="B110" s="4" t="s">
        <v>106</v>
      </c>
      <c r="C110" s="42">
        <v>69</v>
      </c>
      <c r="D110" s="42">
        <v>66</v>
      </c>
      <c r="E110" s="42">
        <v>67</v>
      </c>
      <c r="F110" s="42">
        <v>77</v>
      </c>
      <c r="G110" s="42">
        <v>65</v>
      </c>
      <c r="H110" s="42">
        <v>62</v>
      </c>
      <c r="I110" s="42">
        <v>58</v>
      </c>
      <c r="J110" s="42">
        <v>60</v>
      </c>
      <c r="K110" s="42">
        <v>149</v>
      </c>
      <c r="L110" s="42">
        <v>153</v>
      </c>
      <c r="M110" s="42">
        <v>150</v>
      </c>
      <c r="N110" s="42">
        <v>152</v>
      </c>
      <c r="O110" s="42">
        <v>166</v>
      </c>
      <c r="P110" s="42">
        <v>167</v>
      </c>
      <c r="Q110" s="42">
        <v>157</v>
      </c>
      <c r="R110" s="42">
        <v>162</v>
      </c>
      <c r="S110" s="10">
        <v>866</v>
      </c>
      <c r="T110" s="10">
        <v>906</v>
      </c>
      <c r="U110" s="10">
        <v>991</v>
      </c>
      <c r="V110" s="10">
        <v>1064</v>
      </c>
      <c r="W110" s="10">
        <v>1157</v>
      </c>
      <c r="X110" s="10">
        <v>1215</v>
      </c>
      <c r="Y110" s="10">
        <v>1280</v>
      </c>
      <c r="Z110" s="10">
        <v>1326</v>
      </c>
      <c r="AA110" s="10">
        <v>384</v>
      </c>
      <c r="AB110" s="10">
        <v>394</v>
      </c>
      <c r="AC110" s="10">
        <v>393</v>
      </c>
      <c r="AD110" s="10">
        <v>399</v>
      </c>
      <c r="AE110" s="10">
        <v>406</v>
      </c>
      <c r="AF110" s="10">
        <v>403</v>
      </c>
      <c r="AG110" s="10">
        <v>403</v>
      </c>
      <c r="AH110" s="10">
        <v>404</v>
      </c>
      <c r="AJ110" s="39">
        <f t="shared" si="7"/>
        <v>7.9676674364896075E-2</v>
      </c>
      <c r="AK110" s="39">
        <f t="shared" si="7"/>
        <v>7.2847682119205295E-2</v>
      </c>
      <c r="AL110" s="39">
        <f t="shared" si="7"/>
        <v>6.7608476286579219E-2</v>
      </c>
      <c r="AM110" s="39">
        <f t="shared" si="7"/>
        <v>7.2368421052631582E-2</v>
      </c>
      <c r="AN110" s="39">
        <f t="shared" si="7"/>
        <v>5.6179775280898875E-2</v>
      </c>
      <c r="AO110" s="39">
        <f t="shared" si="7"/>
        <v>5.1028806584362138E-2</v>
      </c>
      <c r="AP110" s="39">
        <f t="shared" si="7"/>
        <v>4.5312499999999999E-2</v>
      </c>
      <c r="AQ110" s="39">
        <f t="shared" si="7"/>
        <v>4.5248868778280542E-2</v>
      </c>
      <c r="AR110" s="39">
        <f t="shared" si="7"/>
        <v>0.38802083333333331</v>
      </c>
      <c r="AS110" s="39">
        <f t="shared" si="7"/>
        <v>0.3883248730964467</v>
      </c>
      <c r="AT110" s="39">
        <f t="shared" si="7"/>
        <v>0.38167938931297712</v>
      </c>
      <c r="AU110" s="39">
        <f t="shared" si="7"/>
        <v>0.38095238095238093</v>
      </c>
      <c r="AV110" s="39">
        <f t="shared" si="7"/>
        <v>0.40886699507389163</v>
      </c>
      <c r="AW110" s="39">
        <f t="shared" si="7"/>
        <v>0.4143920595533499</v>
      </c>
      <c r="AX110" s="39">
        <f t="shared" si="7"/>
        <v>0.38957816377171217</v>
      </c>
      <c r="AY110" s="39">
        <f t="shared" si="3"/>
        <v>0.40099009900990101</v>
      </c>
    </row>
    <row r="111" spans="1:51" x14ac:dyDescent="0.3">
      <c r="A111" s="3">
        <v>631</v>
      </c>
      <c r="B111" s="4" t="s">
        <v>107</v>
      </c>
      <c r="C111" s="42">
        <v>25</v>
      </c>
      <c r="D111" s="42">
        <v>26</v>
      </c>
      <c r="E111" s="42">
        <v>27</v>
      </c>
      <c r="F111" s="42">
        <v>34</v>
      </c>
      <c r="G111" s="42">
        <v>35</v>
      </c>
      <c r="H111" s="42">
        <v>31</v>
      </c>
      <c r="I111" s="42">
        <v>34</v>
      </c>
      <c r="J111" s="42">
        <v>29</v>
      </c>
      <c r="K111" s="42">
        <v>71</v>
      </c>
      <c r="L111" s="42">
        <v>63</v>
      </c>
      <c r="M111" s="42">
        <v>61</v>
      </c>
      <c r="N111" s="42">
        <v>56</v>
      </c>
      <c r="O111" s="42">
        <v>50</v>
      </c>
      <c r="P111" s="42">
        <v>47</v>
      </c>
      <c r="Q111" s="42">
        <v>46</v>
      </c>
      <c r="R111" s="42">
        <v>47</v>
      </c>
      <c r="S111" s="10">
        <v>248</v>
      </c>
      <c r="T111" s="10">
        <v>262</v>
      </c>
      <c r="U111" s="10">
        <v>272</v>
      </c>
      <c r="V111" s="10">
        <v>291</v>
      </c>
      <c r="W111" s="10">
        <v>304</v>
      </c>
      <c r="X111" s="10">
        <v>319</v>
      </c>
      <c r="Y111" s="10">
        <v>340</v>
      </c>
      <c r="Z111" s="10">
        <v>357</v>
      </c>
      <c r="AA111" s="10">
        <v>154</v>
      </c>
      <c r="AB111" s="10">
        <v>145</v>
      </c>
      <c r="AC111" s="10">
        <v>154</v>
      </c>
      <c r="AD111" s="10">
        <v>145</v>
      </c>
      <c r="AE111" s="10">
        <v>140</v>
      </c>
      <c r="AF111" s="10">
        <v>136</v>
      </c>
      <c r="AG111" s="10">
        <v>136</v>
      </c>
      <c r="AH111" s="10">
        <v>137</v>
      </c>
      <c r="AJ111" s="39">
        <f t="shared" si="7"/>
        <v>0.10080645161290322</v>
      </c>
      <c r="AK111" s="39">
        <f t="shared" si="7"/>
        <v>9.9236641221374045E-2</v>
      </c>
      <c r="AL111" s="39">
        <f t="shared" si="7"/>
        <v>9.9264705882352935E-2</v>
      </c>
      <c r="AM111" s="39">
        <f t="shared" si="7"/>
        <v>0.11683848797250859</v>
      </c>
      <c r="AN111" s="39">
        <f t="shared" si="7"/>
        <v>0.11513157894736842</v>
      </c>
      <c r="AO111" s="39">
        <f t="shared" si="7"/>
        <v>9.7178683385579931E-2</v>
      </c>
      <c r="AP111" s="39">
        <f t="shared" si="7"/>
        <v>0.1</v>
      </c>
      <c r="AQ111" s="39">
        <f t="shared" si="7"/>
        <v>8.1232492997198882E-2</v>
      </c>
      <c r="AR111" s="39">
        <f t="shared" si="7"/>
        <v>0.46103896103896103</v>
      </c>
      <c r="AS111" s="39">
        <f t="shared" si="7"/>
        <v>0.43448275862068964</v>
      </c>
      <c r="AT111" s="39">
        <f t="shared" si="7"/>
        <v>0.39610389610389612</v>
      </c>
      <c r="AU111" s="39">
        <f t="shared" si="7"/>
        <v>0.38620689655172413</v>
      </c>
      <c r="AV111" s="39">
        <f t="shared" si="7"/>
        <v>0.35714285714285715</v>
      </c>
      <c r="AW111" s="39">
        <f t="shared" si="7"/>
        <v>0.34558823529411764</v>
      </c>
      <c r="AX111" s="39">
        <f t="shared" si="7"/>
        <v>0.33823529411764708</v>
      </c>
      <c r="AY111" s="39">
        <f t="shared" si="3"/>
        <v>0.34306569343065696</v>
      </c>
    </row>
    <row r="112" spans="1:51" x14ac:dyDescent="0.3">
      <c r="A112" s="3">
        <v>632</v>
      </c>
      <c r="B112" s="4" t="s">
        <v>108</v>
      </c>
      <c r="C112" s="42">
        <v>16</v>
      </c>
      <c r="D112" s="42">
        <v>15</v>
      </c>
      <c r="E112" s="42">
        <v>15</v>
      </c>
      <c r="F112" s="42">
        <v>18</v>
      </c>
      <c r="G112" s="42">
        <v>23</v>
      </c>
      <c r="H112" s="42">
        <v>20</v>
      </c>
      <c r="I112" s="42">
        <v>22</v>
      </c>
      <c r="J112" s="42">
        <v>22</v>
      </c>
      <c r="K112" s="42">
        <v>42</v>
      </c>
      <c r="L112" s="42">
        <v>47</v>
      </c>
      <c r="M112" s="42">
        <v>45</v>
      </c>
      <c r="N112" s="42">
        <v>46</v>
      </c>
      <c r="O112" s="42">
        <v>43</v>
      </c>
      <c r="P112" s="42">
        <v>45</v>
      </c>
      <c r="Q112" s="42">
        <v>40</v>
      </c>
      <c r="R112" s="42">
        <v>43</v>
      </c>
      <c r="S112" s="10">
        <v>158</v>
      </c>
      <c r="T112" s="10">
        <v>158</v>
      </c>
      <c r="U112" s="10">
        <v>165</v>
      </c>
      <c r="V112" s="10">
        <v>175</v>
      </c>
      <c r="W112" s="10">
        <v>185</v>
      </c>
      <c r="X112" s="10">
        <v>187</v>
      </c>
      <c r="Y112" s="10">
        <v>197</v>
      </c>
      <c r="Z112" s="10">
        <v>201</v>
      </c>
      <c r="AA112" s="10">
        <v>111</v>
      </c>
      <c r="AB112" s="10">
        <v>113</v>
      </c>
      <c r="AC112" s="10">
        <v>113</v>
      </c>
      <c r="AD112" s="10">
        <v>116</v>
      </c>
      <c r="AE112" s="10">
        <v>118</v>
      </c>
      <c r="AF112" s="10">
        <v>111</v>
      </c>
      <c r="AG112" s="10">
        <v>105</v>
      </c>
      <c r="AH112" s="10">
        <v>106</v>
      </c>
      <c r="AJ112" s="39">
        <f t="shared" si="7"/>
        <v>0.10126582278481013</v>
      </c>
      <c r="AK112" s="39">
        <f t="shared" si="7"/>
        <v>9.49367088607595E-2</v>
      </c>
      <c r="AL112" s="39">
        <f t="shared" si="7"/>
        <v>9.0909090909090912E-2</v>
      </c>
      <c r="AM112" s="39">
        <f t="shared" si="7"/>
        <v>0.10285714285714286</v>
      </c>
      <c r="AN112" s="39">
        <f t="shared" si="7"/>
        <v>0.12432432432432433</v>
      </c>
      <c r="AO112" s="39">
        <f t="shared" si="7"/>
        <v>0.10695187165775401</v>
      </c>
      <c r="AP112" s="39">
        <f t="shared" si="7"/>
        <v>0.1116751269035533</v>
      </c>
      <c r="AQ112" s="39">
        <f t="shared" si="7"/>
        <v>0.10945273631840796</v>
      </c>
      <c r="AR112" s="39">
        <f t="shared" si="7"/>
        <v>0.3783783783783784</v>
      </c>
      <c r="AS112" s="39">
        <f t="shared" si="7"/>
        <v>0.41592920353982299</v>
      </c>
      <c r="AT112" s="39">
        <f t="shared" si="7"/>
        <v>0.39823008849557523</v>
      </c>
      <c r="AU112" s="39">
        <f t="shared" si="7"/>
        <v>0.39655172413793105</v>
      </c>
      <c r="AV112" s="39">
        <f t="shared" si="7"/>
        <v>0.36440677966101692</v>
      </c>
      <c r="AW112" s="39">
        <f t="shared" si="7"/>
        <v>0.40540540540540543</v>
      </c>
      <c r="AX112" s="39">
        <f t="shared" si="7"/>
        <v>0.38095238095238093</v>
      </c>
      <c r="AY112" s="39">
        <f t="shared" si="3"/>
        <v>0.40566037735849059</v>
      </c>
    </row>
    <row r="113" spans="1:51" x14ac:dyDescent="0.3">
      <c r="A113" s="3">
        <v>633</v>
      </c>
      <c r="B113" s="4" t="s">
        <v>109</v>
      </c>
      <c r="C113" s="42">
        <v>33</v>
      </c>
      <c r="D113" s="42">
        <v>36</v>
      </c>
      <c r="E113" s="42">
        <v>41</v>
      </c>
      <c r="F113" s="42">
        <v>45</v>
      </c>
      <c r="G113" s="42">
        <v>37</v>
      </c>
      <c r="H113" s="42">
        <v>37</v>
      </c>
      <c r="I113" s="42">
        <v>36</v>
      </c>
      <c r="J113" s="42">
        <v>39</v>
      </c>
      <c r="K113" s="42">
        <v>71</v>
      </c>
      <c r="L113" s="42">
        <v>77</v>
      </c>
      <c r="M113" s="42">
        <v>73</v>
      </c>
      <c r="N113" s="42">
        <v>81</v>
      </c>
      <c r="O113" s="42">
        <v>77</v>
      </c>
      <c r="P113" s="42">
        <v>79</v>
      </c>
      <c r="Q113" s="42">
        <v>75</v>
      </c>
      <c r="R113" s="42">
        <v>70</v>
      </c>
      <c r="S113" s="10">
        <v>276</v>
      </c>
      <c r="T113" s="10">
        <v>289</v>
      </c>
      <c r="U113" s="10">
        <v>303</v>
      </c>
      <c r="V113" s="10">
        <v>315</v>
      </c>
      <c r="W113" s="10">
        <v>308</v>
      </c>
      <c r="X113" s="10">
        <v>314</v>
      </c>
      <c r="Y113" s="10">
        <v>336</v>
      </c>
      <c r="Z113" s="10">
        <v>339</v>
      </c>
      <c r="AA113" s="10">
        <v>185</v>
      </c>
      <c r="AB113" s="10">
        <v>183</v>
      </c>
      <c r="AC113" s="10">
        <v>184</v>
      </c>
      <c r="AD113" s="10">
        <v>185</v>
      </c>
      <c r="AE113" s="10">
        <v>188</v>
      </c>
      <c r="AF113" s="10">
        <v>187</v>
      </c>
      <c r="AG113" s="10">
        <v>180</v>
      </c>
      <c r="AH113" s="10">
        <v>177</v>
      </c>
      <c r="AJ113" s="39">
        <f t="shared" si="7"/>
        <v>0.11956521739130435</v>
      </c>
      <c r="AK113" s="39">
        <f t="shared" si="7"/>
        <v>0.1245674740484429</v>
      </c>
      <c r="AL113" s="39">
        <f t="shared" si="7"/>
        <v>0.13531353135313531</v>
      </c>
      <c r="AM113" s="39">
        <f t="shared" si="7"/>
        <v>0.14285714285714285</v>
      </c>
      <c r="AN113" s="39">
        <f t="shared" si="7"/>
        <v>0.12012987012987013</v>
      </c>
      <c r="AO113" s="39">
        <f t="shared" si="7"/>
        <v>0.1178343949044586</v>
      </c>
      <c r="AP113" s="39">
        <f t="shared" si="7"/>
        <v>0.10714285714285714</v>
      </c>
      <c r="AQ113" s="39">
        <f t="shared" si="7"/>
        <v>0.11504424778761062</v>
      </c>
      <c r="AR113" s="39">
        <f t="shared" si="7"/>
        <v>0.38378378378378381</v>
      </c>
      <c r="AS113" s="39">
        <f t="shared" si="7"/>
        <v>0.42076502732240439</v>
      </c>
      <c r="AT113" s="39">
        <f t="shared" si="7"/>
        <v>0.39673913043478259</v>
      </c>
      <c r="AU113" s="39">
        <f t="shared" si="7"/>
        <v>0.43783783783783786</v>
      </c>
      <c r="AV113" s="39">
        <f t="shared" si="7"/>
        <v>0.40957446808510639</v>
      </c>
      <c r="AW113" s="39">
        <f t="shared" si="7"/>
        <v>0.42245989304812837</v>
      </c>
      <c r="AX113" s="39">
        <f t="shared" si="7"/>
        <v>0.41666666666666669</v>
      </c>
      <c r="AY113" s="39">
        <f t="shared" si="3"/>
        <v>0.39548022598870058</v>
      </c>
    </row>
    <row r="114" spans="1:51" x14ac:dyDescent="0.3">
      <c r="A114" s="3">
        <v>701</v>
      </c>
      <c r="B114" s="6" t="s">
        <v>110</v>
      </c>
      <c r="C114" s="42">
        <v>145</v>
      </c>
      <c r="D114" s="42">
        <v>171</v>
      </c>
      <c r="E114" s="42">
        <v>175</v>
      </c>
      <c r="F114" s="42">
        <v>172</v>
      </c>
      <c r="G114" s="42">
        <v>176</v>
      </c>
      <c r="H114" s="42">
        <v>193</v>
      </c>
      <c r="I114" s="42">
        <v>183</v>
      </c>
      <c r="J114" s="42">
        <v>165</v>
      </c>
      <c r="K114" s="42">
        <v>349</v>
      </c>
      <c r="L114" s="42">
        <v>326</v>
      </c>
      <c r="M114" s="42">
        <v>334</v>
      </c>
      <c r="N114" s="42">
        <v>328</v>
      </c>
      <c r="O114" s="42">
        <v>335</v>
      </c>
      <c r="P114" s="42">
        <v>332</v>
      </c>
      <c r="Q114" s="42">
        <v>366</v>
      </c>
      <c r="R114" s="42">
        <v>359</v>
      </c>
      <c r="S114" s="10">
        <v>2490</v>
      </c>
      <c r="T114" s="10">
        <v>2626</v>
      </c>
      <c r="U114" s="10">
        <v>2735</v>
      </c>
      <c r="V114" s="10">
        <v>2916</v>
      </c>
      <c r="W114" s="10">
        <v>3031</v>
      </c>
      <c r="X114" s="10">
        <v>3139</v>
      </c>
      <c r="Y114" s="10">
        <v>3255</v>
      </c>
      <c r="Z114" s="10">
        <v>3357</v>
      </c>
      <c r="AA114" s="10">
        <v>1195</v>
      </c>
      <c r="AB114" s="10">
        <v>1196</v>
      </c>
      <c r="AC114" s="10">
        <v>1216</v>
      </c>
      <c r="AD114" s="10">
        <v>1244</v>
      </c>
      <c r="AE114" s="10">
        <v>1280</v>
      </c>
      <c r="AF114" s="10">
        <v>1297</v>
      </c>
      <c r="AG114" s="10">
        <v>1306</v>
      </c>
      <c r="AH114" s="10">
        <v>1320</v>
      </c>
      <c r="AJ114" s="39">
        <f t="shared" si="7"/>
        <v>5.8232931726907633E-2</v>
      </c>
      <c r="AK114" s="39">
        <f t="shared" si="7"/>
        <v>6.5118050266565114E-2</v>
      </c>
      <c r="AL114" s="39">
        <f t="shared" si="7"/>
        <v>6.3985374771480807E-2</v>
      </c>
      <c r="AM114" s="39">
        <f t="shared" si="7"/>
        <v>5.8984910836762688E-2</v>
      </c>
      <c r="AN114" s="39">
        <f t="shared" si="7"/>
        <v>5.8066644671725502E-2</v>
      </c>
      <c r="AO114" s="39">
        <f t="shared" si="7"/>
        <v>6.1484549219496656E-2</v>
      </c>
      <c r="AP114" s="39">
        <f t="shared" si="7"/>
        <v>5.6221198156682028E-2</v>
      </c>
      <c r="AQ114" s="39">
        <f t="shared" si="7"/>
        <v>4.9151027703306524E-2</v>
      </c>
      <c r="AR114" s="39">
        <f t="shared" si="7"/>
        <v>0.29205020920502089</v>
      </c>
      <c r="AS114" s="39">
        <f t="shared" si="7"/>
        <v>0.27257525083612039</v>
      </c>
      <c r="AT114" s="39">
        <f t="shared" si="7"/>
        <v>0.27467105263157893</v>
      </c>
      <c r="AU114" s="39">
        <f t="shared" si="7"/>
        <v>0.26366559485530544</v>
      </c>
      <c r="AV114" s="39">
        <f t="shared" si="7"/>
        <v>0.26171875</v>
      </c>
      <c r="AW114" s="39">
        <f t="shared" si="7"/>
        <v>0.25597532767925985</v>
      </c>
      <c r="AX114" s="39">
        <f t="shared" si="7"/>
        <v>0.28024502297090353</v>
      </c>
      <c r="AY114" s="39">
        <f t="shared" si="7"/>
        <v>0.27196969696969697</v>
      </c>
    </row>
    <row r="115" spans="1:51" x14ac:dyDescent="0.3">
      <c r="A115" s="3">
        <v>704</v>
      </c>
      <c r="B115" s="4" t="s">
        <v>111</v>
      </c>
      <c r="C115" s="42">
        <v>334</v>
      </c>
      <c r="D115" s="42">
        <v>322</v>
      </c>
      <c r="E115" s="42">
        <v>327</v>
      </c>
      <c r="F115" s="42">
        <v>336</v>
      </c>
      <c r="G115" s="42">
        <v>324</v>
      </c>
      <c r="H115" s="42">
        <v>331</v>
      </c>
      <c r="I115" s="42">
        <v>337</v>
      </c>
      <c r="J115" s="42">
        <v>350</v>
      </c>
      <c r="K115" s="42">
        <v>814</v>
      </c>
      <c r="L115" s="42">
        <v>815</v>
      </c>
      <c r="M115" s="42">
        <v>811</v>
      </c>
      <c r="N115" s="42">
        <v>796</v>
      </c>
      <c r="O115" s="42">
        <v>710</v>
      </c>
      <c r="P115" s="42">
        <v>756</v>
      </c>
      <c r="Q115" s="42">
        <v>784</v>
      </c>
      <c r="R115" s="42">
        <v>801</v>
      </c>
      <c r="S115" s="10">
        <v>3667</v>
      </c>
      <c r="T115" s="10">
        <v>3797</v>
      </c>
      <c r="U115" s="10">
        <v>3836</v>
      </c>
      <c r="V115" s="10">
        <v>4059</v>
      </c>
      <c r="W115" s="10">
        <v>4283</v>
      </c>
      <c r="X115" s="10">
        <v>4485</v>
      </c>
      <c r="Y115" s="10">
        <v>4811</v>
      </c>
      <c r="Z115" s="10">
        <v>5008</v>
      </c>
      <c r="AA115" s="10">
        <v>2017</v>
      </c>
      <c r="AB115" s="10">
        <v>2045</v>
      </c>
      <c r="AC115" s="10">
        <v>2117</v>
      </c>
      <c r="AD115" s="10">
        <v>2104</v>
      </c>
      <c r="AE115" s="10">
        <v>2056</v>
      </c>
      <c r="AF115" s="10">
        <v>2078</v>
      </c>
      <c r="AG115" s="10">
        <v>2126</v>
      </c>
      <c r="AH115" s="10">
        <v>2184</v>
      </c>
      <c r="AJ115" s="39">
        <f t="shared" si="7"/>
        <v>9.1082628851922559E-2</v>
      </c>
      <c r="AK115" s="39">
        <f t="shared" si="7"/>
        <v>8.4803792467737685E-2</v>
      </c>
      <c r="AL115" s="39">
        <f t="shared" si="7"/>
        <v>8.5245046923879048E-2</v>
      </c>
      <c r="AM115" s="39">
        <f t="shared" si="7"/>
        <v>8.2779009608277901E-2</v>
      </c>
      <c r="AN115" s="39">
        <f t="shared" si="7"/>
        <v>7.564791034321737E-2</v>
      </c>
      <c r="AO115" s="39">
        <f t="shared" si="7"/>
        <v>7.3801560758082502E-2</v>
      </c>
      <c r="AP115" s="39">
        <f t="shared" si="7"/>
        <v>7.0047807108709212E-2</v>
      </c>
      <c r="AQ115" s="39">
        <f t="shared" si="7"/>
        <v>6.9888178913738025E-2</v>
      </c>
      <c r="AR115" s="39">
        <f t="shared" si="7"/>
        <v>0.40356965790778382</v>
      </c>
      <c r="AS115" s="39">
        <f t="shared" si="7"/>
        <v>0.39853300733496333</v>
      </c>
      <c r="AT115" s="39">
        <f t="shared" si="7"/>
        <v>0.38308927727916864</v>
      </c>
      <c r="AU115" s="39">
        <f t="shared" si="7"/>
        <v>0.37832699619771865</v>
      </c>
      <c r="AV115" s="39">
        <f t="shared" si="7"/>
        <v>0.34533073929961089</v>
      </c>
      <c r="AW115" s="39">
        <f t="shared" si="7"/>
        <v>0.36381135707410972</v>
      </c>
      <c r="AX115" s="39">
        <f t="shared" si="7"/>
        <v>0.36876763875823143</v>
      </c>
      <c r="AY115" s="39">
        <f t="shared" si="7"/>
        <v>0.36675824175824173</v>
      </c>
    </row>
    <row r="116" spans="1:51" x14ac:dyDescent="0.3">
      <c r="A116" s="7">
        <v>710</v>
      </c>
      <c r="B116" s="8" t="s">
        <v>112</v>
      </c>
      <c r="C116" s="42">
        <v>445</v>
      </c>
      <c r="D116" s="42">
        <v>471</v>
      </c>
      <c r="E116" s="42">
        <v>457</v>
      </c>
      <c r="F116" s="42">
        <v>435</v>
      </c>
      <c r="G116" s="42">
        <v>458</v>
      </c>
      <c r="H116" s="42">
        <v>471</v>
      </c>
      <c r="I116" s="42">
        <v>482</v>
      </c>
      <c r="J116" s="42">
        <v>470</v>
      </c>
      <c r="K116" s="42">
        <v>930</v>
      </c>
      <c r="L116" s="42">
        <v>921</v>
      </c>
      <c r="M116" s="42">
        <v>913</v>
      </c>
      <c r="N116" s="42">
        <v>937</v>
      </c>
      <c r="O116" s="42">
        <v>912</v>
      </c>
      <c r="P116" s="42">
        <v>932</v>
      </c>
      <c r="Q116" s="42">
        <v>933</v>
      </c>
      <c r="R116" s="42">
        <v>898</v>
      </c>
      <c r="S116" s="10">
        <v>5470</v>
      </c>
      <c r="T116" s="10">
        <v>5718</v>
      </c>
      <c r="U116" s="10">
        <v>5904</v>
      </c>
      <c r="V116" s="10">
        <v>6284</v>
      </c>
      <c r="W116" s="10">
        <v>6677</v>
      </c>
      <c r="X116" s="10">
        <v>6960</v>
      </c>
      <c r="Y116" s="10">
        <v>6994</v>
      </c>
      <c r="Z116" s="10">
        <v>7227</v>
      </c>
      <c r="AA116" s="10">
        <v>2634</v>
      </c>
      <c r="AB116" s="10">
        <v>2646</v>
      </c>
      <c r="AC116" s="10">
        <v>2757</v>
      </c>
      <c r="AD116" s="10">
        <v>2752</v>
      </c>
      <c r="AE116" s="10">
        <v>2724</v>
      </c>
      <c r="AF116" s="10">
        <v>2758</v>
      </c>
      <c r="AG116" s="10">
        <v>2814</v>
      </c>
      <c r="AH116" s="10">
        <v>2861</v>
      </c>
      <c r="AJ116" s="39">
        <f t="shared" si="7"/>
        <v>8.135283363802559E-2</v>
      </c>
      <c r="AK116" s="39">
        <f t="shared" si="7"/>
        <v>8.2371458551941237E-2</v>
      </c>
      <c r="AL116" s="39">
        <f t="shared" si="7"/>
        <v>7.7405149051490513E-2</v>
      </c>
      <c r="AM116" s="39">
        <f t="shared" si="7"/>
        <v>6.9223424570337366E-2</v>
      </c>
      <c r="AN116" s="39">
        <f t="shared" si="7"/>
        <v>6.8593679796315712E-2</v>
      </c>
      <c r="AO116" s="39">
        <f t="shared" si="7"/>
        <v>6.7672413793103445E-2</v>
      </c>
      <c r="AP116" s="39">
        <f t="shared" si="7"/>
        <v>6.8916213897626533E-2</v>
      </c>
      <c r="AQ116" s="39">
        <f t="shared" si="7"/>
        <v>6.503390065033901E-2</v>
      </c>
      <c r="AR116" s="39">
        <f t="shared" si="7"/>
        <v>0.35307517084282458</v>
      </c>
      <c r="AS116" s="39">
        <f t="shared" si="7"/>
        <v>0.34807256235827666</v>
      </c>
      <c r="AT116" s="39">
        <f t="shared" si="7"/>
        <v>0.33115705476967716</v>
      </c>
      <c r="AU116" s="39">
        <f t="shared" si="7"/>
        <v>0.34047965116279072</v>
      </c>
      <c r="AV116" s="39">
        <f t="shared" si="7"/>
        <v>0.33480176211453744</v>
      </c>
      <c r="AW116" s="39">
        <f t="shared" si="7"/>
        <v>0.33792603335750543</v>
      </c>
      <c r="AX116" s="39">
        <f t="shared" si="7"/>
        <v>0.33155650319829422</v>
      </c>
      <c r="AY116" s="39">
        <f t="shared" si="7"/>
        <v>0.31387626703949667</v>
      </c>
    </row>
    <row r="117" spans="1:51" x14ac:dyDescent="0.3">
      <c r="A117" s="3">
        <v>711</v>
      </c>
      <c r="B117" s="4" t="s">
        <v>113</v>
      </c>
      <c r="C117" s="42">
        <v>38</v>
      </c>
      <c r="D117" s="42">
        <v>46</v>
      </c>
      <c r="E117" s="42">
        <v>42</v>
      </c>
      <c r="F117" s="42">
        <v>50</v>
      </c>
      <c r="G117" s="42">
        <v>63</v>
      </c>
      <c r="H117" s="42">
        <v>68</v>
      </c>
      <c r="I117" s="42">
        <v>63</v>
      </c>
      <c r="J117" s="42">
        <v>63</v>
      </c>
      <c r="K117" s="42">
        <v>69</v>
      </c>
      <c r="L117" s="42">
        <v>75</v>
      </c>
      <c r="M117" s="42">
        <v>68</v>
      </c>
      <c r="N117" s="42">
        <v>66</v>
      </c>
      <c r="O117" s="42">
        <v>62</v>
      </c>
      <c r="P117" s="42">
        <v>80</v>
      </c>
      <c r="Q117" s="42">
        <v>73</v>
      </c>
      <c r="R117" s="42">
        <v>73</v>
      </c>
      <c r="S117" s="10">
        <v>622</v>
      </c>
      <c r="T117" s="10">
        <v>670</v>
      </c>
      <c r="U117" s="10">
        <v>702</v>
      </c>
      <c r="V117" s="10">
        <v>775</v>
      </c>
      <c r="W117" s="10">
        <v>817</v>
      </c>
      <c r="X117" s="10">
        <v>821</v>
      </c>
      <c r="Y117" s="10">
        <v>862</v>
      </c>
      <c r="Z117" s="10">
        <v>888</v>
      </c>
      <c r="AA117" s="10">
        <v>226</v>
      </c>
      <c r="AB117" s="10">
        <v>236</v>
      </c>
      <c r="AC117" s="10">
        <v>231</v>
      </c>
      <c r="AD117" s="10">
        <v>231</v>
      </c>
      <c r="AE117" s="10">
        <v>229</v>
      </c>
      <c r="AF117" s="10">
        <v>248</v>
      </c>
      <c r="AG117" s="10">
        <v>248</v>
      </c>
      <c r="AH117" s="10">
        <v>257</v>
      </c>
      <c r="AJ117" s="39">
        <f t="shared" si="7"/>
        <v>6.1093247588424437E-2</v>
      </c>
      <c r="AK117" s="39">
        <f t="shared" si="7"/>
        <v>6.8656716417910449E-2</v>
      </c>
      <c r="AL117" s="39">
        <f t="shared" si="7"/>
        <v>5.9829059829059832E-2</v>
      </c>
      <c r="AM117" s="39">
        <f t="shared" si="7"/>
        <v>6.4516129032258063E-2</v>
      </c>
      <c r="AN117" s="39">
        <f t="shared" si="7"/>
        <v>7.711138310893513E-2</v>
      </c>
      <c r="AO117" s="39">
        <f t="shared" si="7"/>
        <v>8.2825822168087704E-2</v>
      </c>
      <c r="AP117" s="39">
        <f t="shared" si="7"/>
        <v>7.3085846867749424E-2</v>
      </c>
      <c r="AQ117" s="39">
        <f t="shared" si="7"/>
        <v>7.0945945945945943E-2</v>
      </c>
      <c r="AR117" s="39">
        <f t="shared" si="7"/>
        <v>0.30530973451327431</v>
      </c>
      <c r="AS117" s="39">
        <f t="shared" si="7"/>
        <v>0.31779661016949151</v>
      </c>
      <c r="AT117" s="39">
        <f t="shared" si="7"/>
        <v>0.2943722943722944</v>
      </c>
      <c r="AU117" s="39">
        <f t="shared" si="7"/>
        <v>0.2857142857142857</v>
      </c>
      <c r="AV117" s="39">
        <f t="shared" si="7"/>
        <v>0.27074235807860264</v>
      </c>
      <c r="AW117" s="39">
        <f t="shared" si="7"/>
        <v>0.32258064516129031</v>
      </c>
      <c r="AX117" s="39">
        <f t="shared" si="7"/>
        <v>0.29435483870967744</v>
      </c>
      <c r="AY117" s="39">
        <f t="shared" si="7"/>
        <v>0.28404669260700388</v>
      </c>
    </row>
    <row r="118" spans="1:51" x14ac:dyDescent="0.3">
      <c r="A118" s="3">
        <v>712</v>
      </c>
      <c r="B118" s="4" t="s">
        <v>114</v>
      </c>
      <c r="C118" s="42">
        <v>307</v>
      </c>
      <c r="D118" s="42">
        <v>280</v>
      </c>
      <c r="E118" s="42">
        <v>277</v>
      </c>
      <c r="F118" s="42">
        <v>297</v>
      </c>
      <c r="G118" s="42">
        <v>318</v>
      </c>
      <c r="H118" s="42">
        <v>292</v>
      </c>
      <c r="I118" s="42">
        <v>325</v>
      </c>
      <c r="J118" s="42">
        <v>335</v>
      </c>
      <c r="K118" s="42">
        <v>781</v>
      </c>
      <c r="L118" s="42">
        <v>708</v>
      </c>
      <c r="M118" s="42">
        <v>657</v>
      </c>
      <c r="N118" s="42">
        <v>704</v>
      </c>
      <c r="O118" s="42">
        <v>729</v>
      </c>
      <c r="P118" s="42">
        <v>726</v>
      </c>
      <c r="Q118" s="42">
        <v>712</v>
      </c>
      <c r="R118" s="42">
        <v>684</v>
      </c>
      <c r="S118" s="10">
        <v>4308</v>
      </c>
      <c r="T118" s="10">
        <v>4528</v>
      </c>
      <c r="U118" s="10">
        <v>4658</v>
      </c>
      <c r="V118" s="10">
        <v>4946</v>
      </c>
      <c r="W118" s="10">
        <v>5207</v>
      </c>
      <c r="X118" s="10">
        <v>5427</v>
      </c>
      <c r="Y118" s="10">
        <v>5652</v>
      </c>
      <c r="Z118" s="10">
        <v>5818</v>
      </c>
      <c r="AA118" s="10">
        <v>2421</v>
      </c>
      <c r="AB118" s="10">
        <v>2376</v>
      </c>
      <c r="AC118" s="10">
        <v>2409</v>
      </c>
      <c r="AD118" s="10">
        <v>2368</v>
      </c>
      <c r="AE118" s="10">
        <v>2366</v>
      </c>
      <c r="AF118" s="10">
        <v>2398</v>
      </c>
      <c r="AG118" s="10">
        <v>2381</v>
      </c>
      <c r="AH118" s="10">
        <v>2403</v>
      </c>
      <c r="AJ118" s="39">
        <f t="shared" si="7"/>
        <v>7.1262766945218201E-2</v>
      </c>
      <c r="AK118" s="39">
        <f t="shared" si="7"/>
        <v>6.1837455830388695E-2</v>
      </c>
      <c r="AL118" s="39">
        <f t="shared" si="7"/>
        <v>5.9467582653499357E-2</v>
      </c>
      <c r="AM118" s="39">
        <f t="shared" si="7"/>
        <v>6.0048524059846342E-2</v>
      </c>
      <c r="AN118" s="39">
        <f t="shared" si="7"/>
        <v>6.1071634338390628E-2</v>
      </c>
      <c r="AO118" s="39">
        <f t="shared" si="7"/>
        <v>5.380504882992445E-2</v>
      </c>
      <c r="AP118" s="39">
        <f t="shared" si="7"/>
        <v>5.7501769285208774E-2</v>
      </c>
      <c r="AQ118" s="39">
        <f t="shared" si="7"/>
        <v>5.7579924372636648E-2</v>
      </c>
      <c r="AR118" s="39">
        <f t="shared" si="7"/>
        <v>0.32259396943411811</v>
      </c>
      <c r="AS118" s="39">
        <f t="shared" si="7"/>
        <v>0.29797979797979796</v>
      </c>
      <c r="AT118" s="39">
        <f t="shared" si="7"/>
        <v>0.27272727272727271</v>
      </c>
      <c r="AU118" s="39">
        <f t="shared" ref="AU118:AY168" si="8">+N118/AD118</f>
        <v>0.29729729729729731</v>
      </c>
      <c r="AV118" s="39">
        <f t="shared" si="8"/>
        <v>0.30811496196111582</v>
      </c>
      <c r="AW118" s="39">
        <f t="shared" si="8"/>
        <v>0.30275229357798167</v>
      </c>
      <c r="AX118" s="39">
        <f t="shared" si="8"/>
        <v>0.2990340193196136</v>
      </c>
      <c r="AY118" s="39">
        <f t="shared" si="8"/>
        <v>0.28464419475655428</v>
      </c>
    </row>
    <row r="119" spans="1:51" x14ac:dyDescent="0.3">
      <c r="A119" s="3">
        <v>713</v>
      </c>
      <c r="B119" s="4" t="s">
        <v>115</v>
      </c>
      <c r="C119" s="42">
        <v>45</v>
      </c>
      <c r="D119" s="42">
        <v>50</v>
      </c>
      <c r="E119" s="42">
        <v>55</v>
      </c>
      <c r="F119" s="42">
        <v>54</v>
      </c>
      <c r="G119" s="42">
        <v>57</v>
      </c>
      <c r="H119" s="42">
        <v>56</v>
      </c>
      <c r="I119" s="42">
        <v>66</v>
      </c>
      <c r="J119" s="42">
        <v>56</v>
      </c>
      <c r="K119" s="42">
        <v>142</v>
      </c>
      <c r="L119" s="42">
        <v>147</v>
      </c>
      <c r="M119" s="42">
        <v>146</v>
      </c>
      <c r="N119" s="42">
        <v>147</v>
      </c>
      <c r="O119" s="42">
        <v>137</v>
      </c>
      <c r="P119" s="42">
        <v>124</v>
      </c>
      <c r="Q119" s="42">
        <v>118</v>
      </c>
      <c r="R119" s="42">
        <v>121</v>
      </c>
      <c r="S119" s="10">
        <v>730</v>
      </c>
      <c r="T119" s="10">
        <v>761</v>
      </c>
      <c r="U119" s="10">
        <v>807</v>
      </c>
      <c r="V119" s="10">
        <v>859</v>
      </c>
      <c r="W119" s="10">
        <v>906</v>
      </c>
      <c r="X119" s="10">
        <v>960</v>
      </c>
      <c r="Y119" s="10">
        <v>1024</v>
      </c>
      <c r="Z119" s="10">
        <v>1083</v>
      </c>
      <c r="AA119" s="10">
        <v>352</v>
      </c>
      <c r="AB119" s="10">
        <v>358</v>
      </c>
      <c r="AC119" s="10">
        <v>356</v>
      </c>
      <c r="AD119" s="10">
        <v>366</v>
      </c>
      <c r="AE119" s="10">
        <v>375</v>
      </c>
      <c r="AF119" s="10">
        <v>376</v>
      </c>
      <c r="AG119" s="10">
        <v>378</v>
      </c>
      <c r="AH119" s="10">
        <v>386</v>
      </c>
      <c r="AJ119" s="39">
        <f t="shared" ref="AJ119:AT142" si="9">+C119/S119</f>
        <v>6.1643835616438353E-2</v>
      </c>
      <c r="AK119" s="39">
        <f t="shared" si="9"/>
        <v>6.5703022339027597E-2</v>
      </c>
      <c r="AL119" s="39">
        <f t="shared" si="9"/>
        <v>6.8153655514250316E-2</v>
      </c>
      <c r="AM119" s="39">
        <f t="shared" si="9"/>
        <v>6.2863795110593715E-2</v>
      </c>
      <c r="AN119" s="39">
        <f t="shared" si="9"/>
        <v>6.2913907284768214E-2</v>
      </c>
      <c r="AO119" s="39">
        <f t="shared" si="9"/>
        <v>5.8333333333333334E-2</v>
      </c>
      <c r="AP119" s="39">
        <f t="shared" si="9"/>
        <v>6.4453125E-2</v>
      </c>
      <c r="AQ119" s="39">
        <f t="shared" si="9"/>
        <v>5.1708217913204062E-2</v>
      </c>
      <c r="AR119" s="39">
        <f t="shared" si="9"/>
        <v>0.40340909090909088</v>
      </c>
      <c r="AS119" s="39">
        <f t="shared" si="9"/>
        <v>0.41061452513966479</v>
      </c>
      <c r="AT119" s="39">
        <f t="shared" si="9"/>
        <v>0.4101123595505618</v>
      </c>
      <c r="AU119" s="39">
        <f t="shared" si="8"/>
        <v>0.40163934426229508</v>
      </c>
      <c r="AV119" s="39">
        <f t="shared" si="8"/>
        <v>0.36533333333333334</v>
      </c>
      <c r="AW119" s="39">
        <f t="shared" si="8"/>
        <v>0.32978723404255317</v>
      </c>
      <c r="AX119" s="39">
        <f t="shared" si="8"/>
        <v>0.31216931216931215</v>
      </c>
      <c r="AY119" s="39">
        <f t="shared" si="8"/>
        <v>0.31347150259067358</v>
      </c>
    </row>
    <row r="120" spans="1:51" x14ac:dyDescent="0.3">
      <c r="A120" s="3">
        <v>715</v>
      </c>
      <c r="B120" s="4" t="s">
        <v>116</v>
      </c>
      <c r="C120" s="42">
        <v>95</v>
      </c>
      <c r="D120" s="42">
        <v>79</v>
      </c>
      <c r="E120" s="42">
        <v>86</v>
      </c>
      <c r="F120" s="42">
        <v>105</v>
      </c>
      <c r="G120" s="42">
        <v>107</v>
      </c>
      <c r="H120" s="42">
        <v>113</v>
      </c>
      <c r="I120" s="42">
        <v>121</v>
      </c>
      <c r="J120" s="42">
        <v>121</v>
      </c>
      <c r="K120" s="42">
        <v>216</v>
      </c>
      <c r="L120" s="42">
        <v>201</v>
      </c>
      <c r="M120" s="42">
        <v>201</v>
      </c>
      <c r="N120" s="42">
        <v>191</v>
      </c>
      <c r="O120" s="42">
        <v>187</v>
      </c>
      <c r="P120" s="42">
        <v>177</v>
      </c>
      <c r="Q120" s="42">
        <v>180</v>
      </c>
      <c r="R120" s="42">
        <v>187</v>
      </c>
      <c r="S120" s="10">
        <v>1254</v>
      </c>
      <c r="T120" s="10">
        <v>1350</v>
      </c>
      <c r="U120" s="10">
        <v>1398</v>
      </c>
      <c r="V120" s="10">
        <v>1495</v>
      </c>
      <c r="W120" s="10">
        <v>1575</v>
      </c>
      <c r="X120" s="10">
        <v>1690</v>
      </c>
      <c r="Y120" s="10">
        <v>1777</v>
      </c>
      <c r="Z120" s="10">
        <v>1848</v>
      </c>
      <c r="AA120" s="10">
        <v>626</v>
      </c>
      <c r="AB120" s="10">
        <v>602</v>
      </c>
      <c r="AC120" s="10">
        <v>606</v>
      </c>
      <c r="AD120" s="10">
        <v>587</v>
      </c>
      <c r="AE120" s="10">
        <v>594</v>
      </c>
      <c r="AF120" s="10">
        <v>590</v>
      </c>
      <c r="AG120" s="10">
        <v>591</v>
      </c>
      <c r="AH120" s="10">
        <v>596</v>
      </c>
      <c r="AJ120" s="39">
        <f t="shared" si="9"/>
        <v>7.575757575757576E-2</v>
      </c>
      <c r="AK120" s="39">
        <f t="shared" si="9"/>
        <v>5.8518518518518518E-2</v>
      </c>
      <c r="AL120" s="39">
        <f t="shared" si="9"/>
        <v>6.1516452074391992E-2</v>
      </c>
      <c r="AM120" s="39">
        <f t="shared" si="9"/>
        <v>7.0234113712374577E-2</v>
      </c>
      <c r="AN120" s="39">
        <f t="shared" si="9"/>
        <v>6.7936507936507934E-2</v>
      </c>
      <c r="AO120" s="39">
        <f t="shared" si="9"/>
        <v>6.6863905325443784E-2</v>
      </c>
      <c r="AP120" s="39">
        <f t="shared" si="9"/>
        <v>6.8092290377039955E-2</v>
      </c>
      <c r="AQ120" s="39">
        <f t="shared" si="9"/>
        <v>6.5476190476190479E-2</v>
      </c>
      <c r="AR120" s="39">
        <f t="shared" si="9"/>
        <v>0.34504792332268369</v>
      </c>
      <c r="AS120" s="39">
        <f t="shared" si="9"/>
        <v>0.33388704318936879</v>
      </c>
      <c r="AT120" s="39">
        <f t="shared" si="9"/>
        <v>0.3316831683168317</v>
      </c>
      <c r="AU120" s="39">
        <f t="shared" si="8"/>
        <v>0.32538330494037476</v>
      </c>
      <c r="AV120" s="39">
        <f t="shared" si="8"/>
        <v>0.31481481481481483</v>
      </c>
      <c r="AW120" s="39">
        <f t="shared" si="8"/>
        <v>0.3</v>
      </c>
      <c r="AX120" s="39">
        <f t="shared" si="8"/>
        <v>0.30456852791878175</v>
      </c>
      <c r="AY120" s="39">
        <f t="shared" si="8"/>
        <v>0.31375838926174499</v>
      </c>
    </row>
    <row r="121" spans="1:51" x14ac:dyDescent="0.3">
      <c r="A121" s="3">
        <v>716</v>
      </c>
      <c r="B121" s="6" t="s">
        <v>117</v>
      </c>
      <c r="C121" s="42">
        <v>63</v>
      </c>
      <c r="D121" s="42">
        <v>56</v>
      </c>
      <c r="E121" s="42">
        <v>57</v>
      </c>
      <c r="F121" s="42">
        <v>68</v>
      </c>
      <c r="G121" s="42">
        <v>70</v>
      </c>
      <c r="H121" s="42">
        <v>57</v>
      </c>
      <c r="I121" s="42">
        <v>64</v>
      </c>
      <c r="J121" s="42">
        <v>60</v>
      </c>
      <c r="K121" s="42">
        <v>151</v>
      </c>
      <c r="L121" s="42">
        <v>148</v>
      </c>
      <c r="M121" s="42">
        <v>156</v>
      </c>
      <c r="N121" s="42">
        <v>140</v>
      </c>
      <c r="O121" s="42">
        <v>113</v>
      </c>
      <c r="P121" s="42">
        <v>106</v>
      </c>
      <c r="Q121" s="42">
        <v>108</v>
      </c>
      <c r="R121" s="42">
        <v>109</v>
      </c>
      <c r="S121" s="10">
        <v>641</v>
      </c>
      <c r="T121" s="10">
        <v>689</v>
      </c>
      <c r="U121" s="10">
        <v>748</v>
      </c>
      <c r="V121" s="10">
        <v>805</v>
      </c>
      <c r="W121" s="10">
        <v>849</v>
      </c>
      <c r="X121" s="10">
        <v>884</v>
      </c>
      <c r="Y121" s="10">
        <v>907</v>
      </c>
      <c r="Z121" s="10">
        <v>951</v>
      </c>
      <c r="AA121" s="10">
        <v>328</v>
      </c>
      <c r="AB121" s="10">
        <v>329</v>
      </c>
      <c r="AC121" s="10">
        <v>334</v>
      </c>
      <c r="AD121" s="10">
        <v>328</v>
      </c>
      <c r="AE121" s="10">
        <v>323</v>
      </c>
      <c r="AF121" s="10">
        <v>327</v>
      </c>
      <c r="AG121" s="10">
        <v>342</v>
      </c>
      <c r="AH121" s="10">
        <v>343</v>
      </c>
      <c r="AJ121" s="39">
        <f t="shared" si="9"/>
        <v>9.8283931357254287E-2</v>
      </c>
      <c r="AK121" s="39">
        <f t="shared" si="9"/>
        <v>8.1277213352685049E-2</v>
      </c>
      <c r="AL121" s="39">
        <f t="shared" si="9"/>
        <v>7.6203208556149732E-2</v>
      </c>
      <c r="AM121" s="39">
        <f t="shared" si="9"/>
        <v>8.4472049689440998E-2</v>
      </c>
      <c r="AN121" s="39">
        <f t="shared" si="9"/>
        <v>8.2449941107184926E-2</v>
      </c>
      <c r="AO121" s="39">
        <f t="shared" si="9"/>
        <v>6.4479638009049781E-2</v>
      </c>
      <c r="AP121" s="39">
        <f t="shared" si="9"/>
        <v>7.0562293274531424E-2</v>
      </c>
      <c r="AQ121" s="39">
        <f t="shared" si="9"/>
        <v>6.3091482649842268E-2</v>
      </c>
      <c r="AR121" s="39">
        <f t="shared" si="9"/>
        <v>0.46036585365853661</v>
      </c>
      <c r="AS121" s="39">
        <f t="shared" si="9"/>
        <v>0.44984802431610943</v>
      </c>
      <c r="AT121" s="39">
        <f t="shared" si="9"/>
        <v>0.46706586826347307</v>
      </c>
      <c r="AU121" s="39">
        <f t="shared" si="8"/>
        <v>0.42682926829268292</v>
      </c>
      <c r="AV121" s="39">
        <f t="shared" si="8"/>
        <v>0.34984520123839008</v>
      </c>
      <c r="AW121" s="39">
        <f t="shared" si="8"/>
        <v>0.32415902140672781</v>
      </c>
      <c r="AX121" s="39">
        <f t="shared" si="8"/>
        <v>0.31578947368421051</v>
      </c>
      <c r="AY121" s="39">
        <f t="shared" si="8"/>
        <v>0.31778425655976678</v>
      </c>
    </row>
    <row r="122" spans="1:51" x14ac:dyDescent="0.3">
      <c r="A122" s="3">
        <v>729</v>
      </c>
      <c r="B122" s="4" t="s">
        <v>118</v>
      </c>
      <c r="C122" s="42">
        <v>187</v>
      </c>
      <c r="D122" s="42">
        <v>193</v>
      </c>
      <c r="E122" s="42">
        <v>162</v>
      </c>
      <c r="F122" s="42">
        <v>166</v>
      </c>
      <c r="G122" s="42">
        <v>204</v>
      </c>
      <c r="H122" s="42">
        <v>201</v>
      </c>
      <c r="I122" s="42">
        <v>224</v>
      </c>
      <c r="J122" s="42">
        <v>225</v>
      </c>
      <c r="K122" s="42">
        <v>430</v>
      </c>
      <c r="L122" s="42">
        <v>424</v>
      </c>
      <c r="M122" s="42">
        <v>428</v>
      </c>
      <c r="N122" s="42">
        <v>427</v>
      </c>
      <c r="O122" s="42">
        <v>436</v>
      </c>
      <c r="P122" s="42">
        <v>445</v>
      </c>
      <c r="Q122" s="42">
        <v>440</v>
      </c>
      <c r="R122" s="42">
        <v>466</v>
      </c>
      <c r="S122" s="10">
        <v>2548</v>
      </c>
      <c r="T122" s="10">
        <v>2617</v>
      </c>
      <c r="U122" s="10">
        <v>2734</v>
      </c>
      <c r="V122" s="10">
        <v>2922</v>
      </c>
      <c r="W122" s="10">
        <v>3048</v>
      </c>
      <c r="X122" s="10">
        <v>3176</v>
      </c>
      <c r="Y122" s="10">
        <v>3321</v>
      </c>
      <c r="Z122" s="10">
        <v>3413</v>
      </c>
      <c r="AA122" s="10">
        <v>1265</v>
      </c>
      <c r="AB122" s="10">
        <v>1281</v>
      </c>
      <c r="AC122" s="10">
        <v>1312</v>
      </c>
      <c r="AD122" s="10">
        <v>1314</v>
      </c>
      <c r="AE122" s="10">
        <v>1322</v>
      </c>
      <c r="AF122" s="10">
        <v>1332</v>
      </c>
      <c r="AG122" s="10">
        <v>1336</v>
      </c>
      <c r="AH122" s="10">
        <v>1359</v>
      </c>
      <c r="AJ122" s="39">
        <f t="shared" si="9"/>
        <v>7.3390894819466243E-2</v>
      </c>
      <c r="AK122" s="39">
        <f t="shared" si="9"/>
        <v>7.3748567061520831E-2</v>
      </c>
      <c r="AL122" s="39">
        <f t="shared" si="9"/>
        <v>5.9253840526700803E-2</v>
      </c>
      <c r="AM122" s="39">
        <f t="shared" si="9"/>
        <v>5.6810403832991102E-2</v>
      </c>
      <c r="AN122" s="39">
        <f t="shared" si="9"/>
        <v>6.6929133858267723E-2</v>
      </c>
      <c r="AO122" s="39">
        <f t="shared" si="9"/>
        <v>6.3287153652392944E-2</v>
      </c>
      <c r="AP122" s="39">
        <f t="shared" si="9"/>
        <v>6.7449563384522737E-2</v>
      </c>
      <c r="AQ122" s="39">
        <f t="shared" si="9"/>
        <v>6.5924406680339873E-2</v>
      </c>
      <c r="AR122" s="39">
        <f t="shared" si="9"/>
        <v>0.33992094861660077</v>
      </c>
      <c r="AS122" s="39">
        <f t="shared" si="9"/>
        <v>0.33099141295862605</v>
      </c>
      <c r="AT122" s="39">
        <f t="shared" si="9"/>
        <v>0.32621951219512196</v>
      </c>
      <c r="AU122" s="39">
        <f t="shared" si="8"/>
        <v>0.32496194824961949</v>
      </c>
      <c r="AV122" s="39">
        <f t="shared" si="8"/>
        <v>0.32980332829046899</v>
      </c>
      <c r="AW122" s="39">
        <f t="shared" si="8"/>
        <v>0.33408408408408408</v>
      </c>
      <c r="AX122" s="39">
        <f t="shared" si="8"/>
        <v>0.32934131736526945</v>
      </c>
      <c r="AY122" s="39">
        <f t="shared" si="8"/>
        <v>0.3428991905813098</v>
      </c>
    </row>
    <row r="123" spans="1:51" x14ac:dyDescent="0.3">
      <c r="A123" s="3">
        <v>805</v>
      </c>
      <c r="B123" s="4" t="s">
        <v>119</v>
      </c>
      <c r="C123" s="42">
        <v>200</v>
      </c>
      <c r="D123" s="42">
        <v>232</v>
      </c>
      <c r="E123" s="42">
        <v>245</v>
      </c>
      <c r="F123" s="42">
        <v>284</v>
      </c>
      <c r="G123" s="42">
        <v>286</v>
      </c>
      <c r="H123" s="42">
        <v>279</v>
      </c>
      <c r="I123" s="42">
        <v>284</v>
      </c>
      <c r="J123" s="42">
        <v>303</v>
      </c>
      <c r="K123" s="42">
        <v>522</v>
      </c>
      <c r="L123" s="42">
        <v>512</v>
      </c>
      <c r="M123" s="42">
        <v>517</v>
      </c>
      <c r="N123" s="42">
        <v>517</v>
      </c>
      <c r="O123" s="42">
        <v>518</v>
      </c>
      <c r="P123" s="42">
        <v>513</v>
      </c>
      <c r="Q123" s="42">
        <v>480</v>
      </c>
      <c r="R123" s="42">
        <v>491</v>
      </c>
      <c r="S123" s="10">
        <v>3252</v>
      </c>
      <c r="T123" s="10">
        <v>3394</v>
      </c>
      <c r="U123" s="10">
        <v>3541</v>
      </c>
      <c r="V123" s="10">
        <v>3735</v>
      </c>
      <c r="W123" s="10">
        <v>3924</v>
      </c>
      <c r="X123" s="10">
        <v>4074</v>
      </c>
      <c r="Y123" s="10">
        <v>4189</v>
      </c>
      <c r="Z123" s="10">
        <v>4315</v>
      </c>
      <c r="AA123" s="10">
        <v>1802</v>
      </c>
      <c r="AB123" s="10">
        <v>1786</v>
      </c>
      <c r="AC123" s="10">
        <v>1759</v>
      </c>
      <c r="AD123" s="10">
        <v>1722</v>
      </c>
      <c r="AE123" s="10">
        <v>1692</v>
      </c>
      <c r="AF123" s="10">
        <v>1693</v>
      </c>
      <c r="AG123" s="10">
        <v>1689</v>
      </c>
      <c r="AH123" s="10">
        <v>1718</v>
      </c>
      <c r="AJ123" s="39">
        <f t="shared" si="9"/>
        <v>6.1500615006150061E-2</v>
      </c>
      <c r="AK123" s="39">
        <f t="shared" si="9"/>
        <v>6.8355922215674714E-2</v>
      </c>
      <c r="AL123" s="39">
        <f t="shared" si="9"/>
        <v>6.9189494493081052E-2</v>
      </c>
      <c r="AM123" s="39">
        <f t="shared" si="9"/>
        <v>7.6037483266398934E-2</v>
      </c>
      <c r="AN123" s="39">
        <f t="shared" si="9"/>
        <v>7.2884811416921505E-2</v>
      </c>
      <c r="AO123" s="39">
        <f t="shared" si="9"/>
        <v>6.848306332842416E-2</v>
      </c>
      <c r="AP123" s="39">
        <f t="shared" si="9"/>
        <v>6.7796610169491525E-2</v>
      </c>
      <c r="AQ123" s="39">
        <f t="shared" si="9"/>
        <v>7.0220162224797225E-2</v>
      </c>
      <c r="AR123" s="39">
        <f t="shared" si="9"/>
        <v>0.28967813540510545</v>
      </c>
      <c r="AS123" s="39">
        <f t="shared" si="9"/>
        <v>0.28667413213885778</v>
      </c>
      <c r="AT123" s="39">
        <f t="shared" si="9"/>
        <v>0.29391699829448548</v>
      </c>
      <c r="AU123" s="39">
        <f t="shared" si="8"/>
        <v>0.30023228803716606</v>
      </c>
      <c r="AV123" s="39">
        <f t="shared" si="8"/>
        <v>0.30614657210401891</v>
      </c>
      <c r="AW123" s="39">
        <f t="shared" si="8"/>
        <v>0.30301240401653867</v>
      </c>
      <c r="AX123" s="39">
        <f t="shared" si="8"/>
        <v>0.28419182948490229</v>
      </c>
      <c r="AY123" s="39">
        <f t="shared" si="8"/>
        <v>0.28579743888242143</v>
      </c>
    </row>
    <row r="124" spans="1:51" x14ac:dyDescent="0.3">
      <c r="A124" s="3">
        <v>806</v>
      </c>
      <c r="B124" s="4" t="s">
        <v>120</v>
      </c>
      <c r="C124" s="42">
        <v>352</v>
      </c>
      <c r="D124" s="42">
        <v>342</v>
      </c>
      <c r="E124" s="42">
        <v>380</v>
      </c>
      <c r="F124" s="42">
        <v>333</v>
      </c>
      <c r="G124" s="42">
        <v>335</v>
      </c>
      <c r="H124" s="42">
        <v>364</v>
      </c>
      <c r="I124" s="42">
        <v>387</v>
      </c>
      <c r="J124" s="42">
        <v>391</v>
      </c>
      <c r="K124" s="42">
        <v>848</v>
      </c>
      <c r="L124" s="42">
        <v>803</v>
      </c>
      <c r="M124" s="42">
        <v>842</v>
      </c>
      <c r="N124" s="42">
        <v>752</v>
      </c>
      <c r="O124" s="42">
        <v>761</v>
      </c>
      <c r="P124" s="42">
        <v>703</v>
      </c>
      <c r="Q124" s="42">
        <v>688</v>
      </c>
      <c r="R124" s="42">
        <v>690</v>
      </c>
      <c r="S124" s="10">
        <v>4684</v>
      </c>
      <c r="T124" s="10">
        <v>4919</v>
      </c>
      <c r="U124" s="10">
        <v>5134</v>
      </c>
      <c r="V124" s="10">
        <v>5511</v>
      </c>
      <c r="W124" s="10">
        <v>5829</v>
      </c>
      <c r="X124" s="10">
        <v>6081</v>
      </c>
      <c r="Y124" s="10">
        <v>6368</v>
      </c>
      <c r="Z124" s="10">
        <v>6577</v>
      </c>
      <c r="AA124" s="10">
        <v>2579</v>
      </c>
      <c r="AB124" s="10">
        <v>2577</v>
      </c>
      <c r="AC124" s="10">
        <v>2551</v>
      </c>
      <c r="AD124" s="10">
        <v>2515</v>
      </c>
      <c r="AE124" s="10">
        <v>2499</v>
      </c>
      <c r="AF124" s="10">
        <v>2445</v>
      </c>
      <c r="AG124" s="10">
        <v>2439</v>
      </c>
      <c r="AH124" s="10">
        <v>2489</v>
      </c>
      <c r="AJ124" s="39">
        <f t="shared" si="9"/>
        <v>7.5149444918872751E-2</v>
      </c>
      <c r="AK124" s="39">
        <f t="shared" si="9"/>
        <v>6.952632648912381E-2</v>
      </c>
      <c r="AL124" s="39">
        <f t="shared" si="9"/>
        <v>7.4016361511492018E-2</v>
      </c>
      <c r="AM124" s="39">
        <f t="shared" si="9"/>
        <v>6.0424605334784977E-2</v>
      </c>
      <c r="AN124" s="39">
        <f t="shared" si="9"/>
        <v>5.7471264367816091E-2</v>
      </c>
      <c r="AO124" s="39">
        <f t="shared" si="9"/>
        <v>5.9858575892123005E-2</v>
      </c>
      <c r="AP124" s="39">
        <f t="shared" si="9"/>
        <v>6.0772613065326636E-2</v>
      </c>
      <c r="AQ124" s="39">
        <f t="shared" si="9"/>
        <v>5.9449597080735897E-2</v>
      </c>
      <c r="AR124" s="39">
        <f t="shared" si="9"/>
        <v>0.32880961613028303</v>
      </c>
      <c r="AS124" s="39">
        <f t="shared" si="9"/>
        <v>0.31160263872720217</v>
      </c>
      <c r="AT124" s="39">
        <f t="shared" si="9"/>
        <v>0.33006664053312429</v>
      </c>
      <c r="AU124" s="39">
        <f t="shared" si="8"/>
        <v>0.29900596421471171</v>
      </c>
      <c r="AV124" s="39">
        <f t="shared" si="8"/>
        <v>0.30452180872348938</v>
      </c>
      <c r="AW124" s="39">
        <f t="shared" si="8"/>
        <v>0.28752556237218813</v>
      </c>
      <c r="AX124" s="39">
        <f t="shared" si="8"/>
        <v>0.28208282082820829</v>
      </c>
      <c r="AY124" s="39">
        <f t="shared" si="8"/>
        <v>0.27721976697468864</v>
      </c>
    </row>
    <row r="125" spans="1:51" x14ac:dyDescent="0.3">
      <c r="A125" s="3">
        <v>807</v>
      </c>
      <c r="B125" s="4" t="s">
        <v>121</v>
      </c>
      <c r="C125" s="42">
        <v>120</v>
      </c>
      <c r="D125" s="42">
        <v>111</v>
      </c>
      <c r="E125" s="42">
        <v>128</v>
      </c>
      <c r="F125" s="42">
        <v>143</v>
      </c>
      <c r="G125" s="42">
        <v>131</v>
      </c>
      <c r="H125" s="42">
        <v>141</v>
      </c>
      <c r="I125" s="42">
        <v>161</v>
      </c>
      <c r="J125" s="42">
        <v>144</v>
      </c>
      <c r="K125" s="42">
        <v>314</v>
      </c>
      <c r="L125" s="42">
        <v>361</v>
      </c>
      <c r="M125" s="42">
        <v>349</v>
      </c>
      <c r="N125" s="42">
        <v>355</v>
      </c>
      <c r="O125" s="42">
        <v>332</v>
      </c>
      <c r="P125" s="42">
        <v>335</v>
      </c>
      <c r="Q125" s="42">
        <v>311</v>
      </c>
      <c r="R125" s="42">
        <v>290</v>
      </c>
      <c r="S125" s="10">
        <v>1271</v>
      </c>
      <c r="T125" s="10">
        <v>1282</v>
      </c>
      <c r="U125" s="10">
        <v>1358</v>
      </c>
      <c r="V125" s="10">
        <v>1405</v>
      </c>
      <c r="W125" s="10">
        <v>1442</v>
      </c>
      <c r="X125" s="10">
        <v>1499</v>
      </c>
      <c r="Y125" s="10">
        <v>1563</v>
      </c>
      <c r="Z125" s="10">
        <v>1601</v>
      </c>
      <c r="AA125" s="10">
        <v>879</v>
      </c>
      <c r="AB125" s="10">
        <v>899</v>
      </c>
      <c r="AC125" s="10">
        <v>840</v>
      </c>
      <c r="AD125" s="10">
        <v>829</v>
      </c>
      <c r="AE125" s="10">
        <v>788</v>
      </c>
      <c r="AF125" s="10">
        <v>758</v>
      </c>
      <c r="AG125" s="10">
        <v>738</v>
      </c>
      <c r="AH125" s="10">
        <v>712</v>
      </c>
      <c r="AJ125" s="39">
        <f t="shared" si="9"/>
        <v>9.4413847364280101E-2</v>
      </c>
      <c r="AK125" s="39">
        <f t="shared" si="9"/>
        <v>8.6583463338533548E-2</v>
      </c>
      <c r="AL125" s="39">
        <f t="shared" si="9"/>
        <v>9.4256259204712811E-2</v>
      </c>
      <c r="AM125" s="39">
        <f t="shared" si="9"/>
        <v>0.10177935943060498</v>
      </c>
      <c r="AN125" s="39">
        <f t="shared" si="9"/>
        <v>9.084604715672677E-2</v>
      </c>
      <c r="AO125" s="39">
        <f t="shared" si="9"/>
        <v>9.4062708472314877E-2</v>
      </c>
      <c r="AP125" s="39">
        <f t="shared" si="9"/>
        <v>0.10300703774792067</v>
      </c>
      <c r="AQ125" s="39">
        <f t="shared" si="9"/>
        <v>8.9943785134291063E-2</v>
      </c>
      <c r="AR125" s="39">
        <f t="shared" si="9"/>
        <v>0.35722411831626849</v>
      </c>
      <c r="AS125" s="39">
        <f t="shared" si="9"/>
        <v>0.40155728587319245</v>
      </c>
      <c r="AT125" s="39">
        <f t="shared" si="9"/>
        <v>0.4154761904761905</v>
      </c>
      <c r="AU125" s="39">
        <f t="shared" si="8"/>
        <v>0.428226779252111</v>
      </c>
      <c r="AV125" s="39">
        <f t="shared" si="8"/>
        <v>0.42131979695431471</v>
      </c>
      <c r="AW125" s="39">
        <f t="shared" si="8"/>
        <v>0.44195250659630608</v>
      </c>
      <c r="AX125" s="39">
        <f t="shared" si="8"/>
        <v>0.42140921409214094</v>
      </c>
      <c r="AY125" s="39">
        <f t="shared" si="8"/>
        <v>0.40730337078651685</v>
      </c>
    </row>
    <row r="126" spans="1:51" x14ac:dyDescent="0.3">
      <c r="A126" s="3">
        <v>811</v>
      </c>
      <c r="B126" s="4" t="s">
        <v>122</v>
      </c>
      <c r="C126" s="42">
        <v>10</v>
      </c>
      <c r="D126" s="42">
        <v>16</v>
      </c>
      <c r="E126" s="42">
        <v>17</v>
      </c>
      <c r="F126" s="42">
        <v>11</v>
      </c>
      <c r="G126" s="42">
        <v>12</v>
      </c>
      <c r="H126" s="42">
        <v>12</v>
      </c>
      <c r="I126" s="42">
        <v>17</v>
      </c>
      <c r="J126" s="42">
        <v>15</v>
      </c>
      <c r="K126" s="42">
        <v>28</v>
      </c>
      <c r="L126" s="42">
        <v>30</v>
      </c>
      <c r="M126" s="42">
        <v>36</v>
      </c>
      <c r="N126" s="42">
        <v>36</v>
      </c>
      <c r="O126" s="42">
        <v>31</v>
      </c>
      <c r="P126" s="42">
        <v>35</v>
      </c>
      <c r="Q126" s="42">
        <v>39</v>
      </c>
      <c r="R126" s="42">
        <v>41</v>
      </c>
      <c r="S126" s="10">
        <v>213</v>
      </c>
      <c r="T126" s="10">
        <v>219</v>
      </c>
      <c r="U126" s="10">
        <v>242</v>
      </c>
      <c r="V126" s="10">
        <v>268</v>
      </c>
      <c r="W126" s="10">
        <v>264</v>
      </c>
      <c r="X126" s="10">
        <v>267</v>
      </c>
      <c r="Y126" s="10">
        <v>279</v>
      </c>
      <c r="Z126" s="10">
        <v>275</v>
      </c>
      <c r="AA126" s="10">
        <v>89</v>
      </c>
      <c r="AB126" s="10">
        <v>94</v>
      </c>
      <c r="AC126" s="10">
        <v>100</v>
      </c>
      <c r="AD126" s="10">
        <v>107</v>
      </c>
      <c r="AE126" s="10">
        <v>111</v>
      </c>
      <c r="AF126" s="10">
        <v>116</v>
      </c>
      <c r="AG126" s="10">
        <v>119</v>
      </c>
      <c r="AH126" s="10">
        <v>122</v>
      </c>
      <c r="AJ126" s="39">
        <f t="shared" si="9"/>
        <v>4.6948356807511735E-2</v>
      </c>
      <c r="AK126" s="39">
        <f t="shared" si="9"/>
        <v>7.3059360730593603E-2</v>
      </c>
      <c r="AL126" s="39">
        <f t="shared" si="9"/>
        <v>7.0247933884297523E-2</v>
      </c>
      <c r="AM126" s="39">
        <f t="shared" si="9"/>
        <v>4.1044776119402986E-2</v>
      </c>
      <c r="AN126" s="39">
        <f t="shared" si="9"/>
        <v>4.5454545454545456E-2</v>
      </c>
      <c r="AO126" s="39">
        <f t="shared" si="9"/>
        <v>4.49438202247191E-2</v>
      </c>
      <c r="AP126" s="39">
        <f t="shared" si="9"/>
        <v>6.093189964157706E-2</v>
      </c>
      <c r="AQ126" s="39">
        <f t="shared" si="9"/>
        <v>5.4545454545454543E-2</v>
      </c>
      <c r="AR126" s="39">
        <f t="shared" si="9"/>
        <v>0.3146067415730337</v>
      </c>
      <c r="AS126" s="39">
        <f t="shared" si="9"/>
        <v>0.31914893617021278</v>
      </c>
      <c r="AT126" s="39">
        <f t="shared" si="9"/>
        <v>0.36</v>
      </c>
      <c r="AU126" s="39">
        <f t="shared" si="8"/>
        <v>0.3364485981308411</v>
      </c>
      <c r="AV126" s="39">
        <f t="shared" si="8"/>
        <v>0.27927927927927926</v>
      </c>
      <c r="AW126" s="39">
        <f t="shared" si="8"/>
        <v>0.30172413793103448</v>
      </c>
      <c r="AX126" s="39">
        <f t="shared" si="8"/>
        <v>0.32773109243697479</v>
      </c>
      <c r="AY126" s="39">
        <f t="shared" si="8"/>
        <v>0.33606557377049179</v>
      </c>
    </row>
    <row r="127" spans="1:51" x14ac:dyDescent="0.3">
      <c r="A127" s="3">
        <v>814</v>
      </c>
      <c r="B127" s="4" t="s">
        <v>123</v>
      </c>
      <c r="C127" s="42">
        <v>82</v>
      </c>
      <c r="D127" s="42">
        <v>102</v>
      </c>
      <c r="E127" s="42">
        <v>98</v>
      </c>
      <c r="F127" s="42">
        <v>96</v>
      </c>
      <c r="G127" s="42">
        <v>102</v>
      </c>
      <c r="H127" s="42">
        <v>104</v>
      </c>
      <c r="I127" s="42">
        <v>117</v>
      </c>
      <c r="J127" s="42">
        <v>120</v>
      </c>
      <c r="K127" s="42">
        <v>200</v>
      </c>
      <c r="L127" s="42">
        <v>180</v>
      </c>
      <c r="M127" s="42">
        <v>187</v>
      </c>
      <c r="N127" s="42">
        <v>185</v>
      </c>
      <c r="O127" s="42">
        <v>183</v>
      </c>
      <c r="P127" s="42">
        <v>201</v>
      </c>
      <c r="Q127" s="42">
        <v>203</v>
      </c>
      <c r="R127" s="42">
        <v>188</v>
      </c>
      <c r="S127" s="10">
        <v>1248</v>
      </c>
      <c r="T127" s="10">
        <v>1404</v>
      </c>
      <c r="U127" s="10">
        <v>1506</v>
      </c>
      <c r="V127" s="10">
        <v>1603</v>
      </c>
      <c r="W127" s="10">
        <v>1720</v>
      </c>
      <c r="X127" s="10">
        <v>1791</v>
      </c>
      <c r="Y127" s="10">
        <v>1874</v>
      </c>
      <c r="Z127" s="10">
        <v>1936</v>
      </c>
      <c r="AA127" s="10">
        <v>532</v>
      </c>
      <c r="AB127" s="10">
        <v>521</v>
      </c>
      <c r="AC127" s="10">
        <v>517</v>
      </c>
      <c r="AD127" s="10">
        <v>523</v>
      </c>
      <c r="AE127" s="10">
        <v>522</v>
      </c>
      <c r="AF127" s="10">
        <v>550</v>
      </c>
      <c r="AG127" s="10">
        <v>555</v>
      </c>
      <c r="AH127" s="10">
        <v>566</v>
      </c>
      <c r="AJ127" s="39">
        <f t="shared" si="9"/>
        <v>6.5705128205128208E-2</v>
      </c>
      <c r="AK127" s="39">
        <f t="shared" si="9"/>
        <v>7.2649572649572655E-2</v>
      </c>
      <c r="AL127" s="39">
        <f t="shared" si="9"/>
        <v>6.5073041168658696E-2</v>
      </c>
      <c r="AM127" s="39">
        <f t="shared" si="9"/>
        <v>5.9887710542732377E-2</v>
      </c>
      <c r="AN127" s="39">
        <f t="shared" si="9"/>
        <v>5.9302325581395351E-2</v>
      </c>
      <c r="AO127" s="39">
        <f t="shared" si="9"/>
        <v>5.8068118369625908E-2</v>
      </c>
      <c r="AP127" s="39">
        <f t="shared" si="9"/>
        <v>6.2433297758804698E-2</v>
      </c>
      <c r="AQ127" s="39">
        <f t="shared" si="9"/>
        <v>6.1983471074380167E-2</v>
      </c>
      <c r="AR127" s="39">
        <f t="shared" si="9"/>
        <v>0.37593984962406013</v>
      </c>
      <c r="AS127" s="39">
        <f t="shared" si="9"/>
        <v>0.34548944337811899</v>
      </c>
      <c r="AT127" s="39">
        <f t="shared" si="9"/>
        <v>0.36170212765957449</v>
      </c>
      <c r="AU127" s="39">
        <f t="shared" si="8"/>
        <v>0.35372848948374763</v>
      </c>
      <c r="AV127" s="39">
        <f t="shared" si="8"/>
        <v>0.35057471264367818</v>
      </c>
      <c r="AW127" s="39">
        <f t="shared" si="8"/>
        <v>0.36545454545454548</v>
      </c>
      <c r="AX127" s="39">
        <f t="shared" si="8"/>
        <v>0.36576576576576575</v>
      </c>
      <c r="AY127" s="39">
        <f t="shared" si="8"/>
        <v>0.33215547703180209</v>
      </c>
    </row>
    <row r="128" spans="1:51" x14ac:dyDescent="0.3">
      <c r="A128" s="3">
        <v>815</v>
      </c>
      <c r="B128" s="4" t="s">
        <v>124</v>
      </c>
      <c r="C128" s="42">
        <v>113</v>
      </c>
      <c r="D128" s="42">
        <v>106</v>
      </c>
      <c r="E128" s="42">
        <v>106</v>
      </c>
      <c r="F128" s="42">
        <v>102</v>
      </c>
      <c r="G128" s="42">
        <v>135</v>
      </c>
      <c r="H128" s="42">
        <v>123</v>
      </c>
      <c r="I128" s="42">
        <v>118</v>
      </c>
      <c r="J128" s="42">
        <v>134</v>
      </c>
      <c r="K128" s="42">
        <v>234</v>
      </c>
      <c r="L128" s="42">
        <v>215</v>
      </c>
      <c r="M128" s="42">
        <v>197</v>
      </c>
      <c r="N128" s="42">
        <v>195</v>
      </c>
      <c r="O128" s="42">
        <v>202</v>
      </c>
      <c r="P128" s="42">
        <v>199</v>
      </c>
      <c r="Q128" s="42">
        <v>217</v>
      </c>
      <c r="R128" s="42">
        <v>222</v>
      </c>
      <c r="S128" s="10">
        <v>1112</v>
      </c>
      <c r="T128" s="10">
        <v>1172</v>
      </c>
      <c r="U128" s="10">
        <v>1218</v>
      </c>
      <c r="V128" s="10">
        <v>1314</v>
      </c>
      <c r="W128" s="10">
        <v>1441</v>
      </c>
      <c r="X128" s="10">
        <v>1494</v>
      </c>
      <c r="Y128" s="10">
        <v>1570</v>
      </c>
      <c r="Z128" s="10">
        <v>1631</v>
      </c>
      <c r="AA128" s="10">
        <v>548</v>
      </c>
      <c r="AB128" s="10">
        <v>537</v>
      </c>
      <c r="AC128" s="10">
        <v>525</v>
      </c>
      <c r="AD128" s="10">
        <v>527</v>
      </c>
      <c r="AE128" s="10">
        <v>533</v>
      </c>
      <c r="AF128" s="10">
        <v>547</v>
      </c>
      <c r="AG128" s="10">
        <v>559</v>
      </c>
      <c r="AH128" s="10">
        <v>576</v>
      </c>
      <c r="AJ128" s="39">
        <f t="shared" si="9"/>
        <v>0.10161870503597123</v>
      </c>
      <c r="AK128" s="39">
        <f t="shared" si="9"/>
        <v>9.0443686006825938E-2</v>
      </c>
      <c r="AL128" s="39">
        <f t="shared" si="9"/>
        <v>8.7027914614121515E-2</v>
      </c>
      <c r="AM128" s="39">
        <f t="shared" si="9"/>
        <v>7.7625570776255703E-2</v>
      </c>
      <c r="AN128" s="39">
        <f t="shared" si="9"/>
        <v>9.3684941013185294E-2</v>
      </c>
      <c r="AO128" s="39">
        <f t="shared" si="9"/>
        <v>8.2329317269076302E-2</v>
      </c>
      <c r="AP128" s="39">
        <f t="shared" si="9"/>
        <v>7.5159235668789806E-2</v>
      </c>
      <c r="AQ128" s="39">
        <f t="shared" si="9"/>
        <v>8.2158185162477013E-2</v>
      </c>
      <c r="AR128" s="39">
        <f t="shared" si="9"/>
        <v>0.42700729927007297</v>
      </c>
      <c r="AS128" s="39">
        <f t="shared" si="9"/>
        <v>0.40037243947858475</v>
      </c>
      <c r="AT128" s="39">
        <f t="shared" si="9"/>
        <v>0.37523809523809526</v>
      </c>
      <c r="AU128" s="39">
        <f t="shared" si="8"/>
        <v>0.37001897533206829</v>
      </c>
      <c r="AV128" s="39">
        <f t="shared" si="8"/>
        <v>0.37898686679174481</v>
      </c>
      <c r="AW128" s="39">
        <f t="shared" si="8"/>
        <v>0.36380255941499084</v>
      </c>
      <c r="AX128" s="39">
        <f t="shared" si="8"/>
        <v>0.38819320214669051</v>
      </c>
      <c r="AY128" s="39">
        <f t="shared" si="8"/>
        <v>0.38541666666666669</v>
      </c>
    </row>
    <row r="129" spans="1:51" x14ac:dyDescent="0.3">
      <c r="A129" s="3">
        <v>817</v>
      </c>
      <c r="B129" s="4" t="s">
        <v>125</v>
      </c>
      <c r="C129" s="42">
        <v>34</v>
      </c>
      <c r="D129" s="42">
        <v>43</v>
      </c>
      <c r="E129" s="42">
        <v>43</v>
      </c>
      <c r="F129" s="42">
        <v>46</v>
      </c>
      <c r="G129" s="42">
        <v>36</v>
      </c>
      <c r="H129" s="42">
        <v>45</v>
      </c>
      <c r="I129" s="42">
        <v>43</v>
      </c>
      <c r="J129" s="42">
        <v>41</v>
      </c>
      <c r="K129" s="42">
        <v>125</v>
      </c>
      <c r="L129" s="42">
        <v>116</v>
      </c>
      <c r="M129" s="42">
        <v>112</v>
      </c>
      <c r="N129" s="42">
        <v>108</v>
      </c>
      <c r="O129" s="42">
        <v>105</v>
      </c>
      <c r="P129" s="42">
        <v>112</v>
      </c>
      <c r="Q129" s="42">
        <v>121</v>
      </c>
      <c r="R129" s="42">
        <v>98</v>
      </c>
      <c r="S129" s="10">
        <v>419</v>
      </c>
      <c r="T129" s="10">
        <v>438</v>
      </c>
      <c r="U129" s="10">
        <v>453</v>
      </c>
      <c r="V129" s="10">
        <v>471</v>
      </c>
      <c r="W129" s="10">
        <v>482</v>
      </c>
      <c r="X129" s="10">
        <v>513</v>
      </c>
      <c r="Y129" s="10">
        <v>541</v>
      </c>
      <c r="Z129" s="10">
        <v>546</v>
      </c>
      <c r="AA129" s="10">
        <v>292</v>
      </c>
      <c r="AB129" s="10">
        <v>288</v>
      </c>
      <c r="AC129" s="10">
        <v>285</v>
      </c>
      <c r="AD129" s="10">
        <v>271</v>
      </c>
      <c r="AE129" s="10">
        <v>260</v>
      </c>
      <c r="AF129" s="10">
        <v>261</v>
      </c>
      <c r="AG129" s="10">
        <v>250</v>
      </c>
      <c r="AH129" s="10">
        <v>235</v>
      </c>
      <c r="AJ129" s="39">
        <f t="shared" si="9"/>
        <v>8.1145584725536998E-2</v>
      </c>
      <c r="AK129" s="39">
        <f t="shared" si="9"/>
        <v>9.8173515981735154E-2</v>
      </c>
      <c r="AL129" s="39">
        <f t="shared" si="9"/>
        <v>9.4922737306843266E-2</v>
      </c>
      <c r="AM129" s="39">
        <f t="shared" si="9"/>
        <v>9.7664543524416142E-2</v>
      </c>
      <c r="AN129" s="39">
        <f t="shared" si="9"/>
        <v>7.4688796680497924E-2</v>
      </c>
      <c r="AO129" s="39">
        <f t="shared" si="9"/>
        <v>8.771929824561403E-2</v>
      </c>
      <c r="AP129" s="39">
        <f t="shared" si="9"/>
        <v>7.9482439926062853E-2</v>
      </c>
      <c r="AQ129" s="39">
        <f t="shared" si="9"/>
        <v>7.5091575091575088E-2</v>
      </c>
      <c r="AR129" s="39">
        <f t="shared" si="9"/>
        <v>0.42808219178082191</v>
      </c>
      <c r="AS129" s="39">
        <f t="shared" si="9"/>
        <v>0.40277777777777779</v>
      </c>
      <c r="AT129" s="39">
        <f t="shared" si="9"/>
        <v>0.39298245614035088</v>
      </c>
      <c r="AU129" s="39">
        <f t="shared" si="8"/>
        <v>0.39852398523985239</v>
      </c>
      <c r="AV129" s="39">
        <f t="shared" si="8"/>
        <v>0.40384615384615385</v>
      </c>
      <c r="AW129" s="39">
        <f t="shared" si="8"/>
        <v>0.42911877394636017</v>
      </c>
      <c r="AX129" s="39">
        <f t="shared" si="8"/>
        <v>0.48399999999999999</v>
      </c>
      <c r="AY129" s="39">
        <f t="shared" si="8"/>
        <v>0.41702127659574467</v>
      </c>
    </row>
    <row r="130" spans="1:51" x14ac:dyDescent="0.3">
      <c r="A130" s="3">
        <v>819</v>
      </c>
      <c r="B130" s="4" t="s">
        <v>126</v>
      </c>
      <c r="C130" s="42">
        <v>66</v>
      </c>
      <c r="D130" s="42">
        <v>66</v>
      </c>
      <c r="E130" s="42">
        <v>67</v>
      </c>
      <c r="F130" s="42">
        <v>81</v>
      </c>
      <c r="G130" s="42">
        <v>76</v>
      </c>
      <c r="H130" s="42">
        <v>72</v>
      </c>
      <c r="I130" s="42">
        <v>75</v>
      </c>
      <c r="J130" s="42">
        <v>89</v>
      </c>
      <c r="K130" s="42">
        <v>135</v>
      </c>
      <c r="L130" s="42">
        <v>136</v>
      </c>
      <c r="M130" s="42">
        <v>133</v>
      </c>
      <c r="N130" s="42">
        <v>139</v>
      </c>
      <c r="O130" s="42">
        <v>148</v>
      </c>
      <c r="P130" s="42">
        <v>141</v>
      </c>
      <c r="Q130" s="42">
        <v>143</v>
      </c>
      <c r="R130" s="42">
        <v>140</v>
      </c>
      <c r="S130" s="10">
        <v>657</v>
      </c>
      <c r="T130" s="10">
        <v>689</v>
      </c>
      <c r="U130" s="10">
        <v>723</v>
      </c>
      <c r="V130" s="10">
        <v>780</v>
      </c>
      <c r="W130" s="10">
        <v>808</v>
      </c>
      <c r="X130" s="10">
        <v>829</v>
      </c>
      <c r="Y130" s="10">
        <v>873</v>
      </c>
      <c r="Z130" s="10">
        <v>896</v>
      </c>
      <c r="AA130" s="10">
        <v>424</v>
      </c>
      <c r="AB130" s="10">
        <v>421</v>
      </c>
      <c r="AC130" s="10">
        <v>409</v>
      </c>
      <c r="AD130" s="10">
        <v>401</v>
      </c>
      <c r="AE130" s="10">
        <v>407</v>
      </c>
      <c r="AF130" s="10">
        <v>400</v>
      </c>
      <c r="AG130" s="10">
        <v>380</v>
      </c>
      <c r="AH130" s="10">
        <v>368</v>
      </c>
      <c r="AJ130" s="39">
        <f t="shared" si="9"/>
        <v>0.1004566210045662</v>
      </c>
      <c r="AK130" s="39">
        <f t="shared" si="9"/>
        <v>9.579100145137881E-2</v>
      </c>
      <c r="AL130" s="39">
        <f t="shared" si="9"/>
        <v>9.2669432918395578E-2</v>
      </c>
      <c r="AM130" s="39">
        <f t="shared" si="9"/>
        <v>0.10384615384615385</v>
      </c>
      <c r="AN130" s="39">
        <f t="shared" si="9"/>
        <v>9.405940594059406E-2</v>
      </c>
      <c r="AO130" s="39">
        <f t="shared" si="9"/>
        <v>8.6851628468033779E-2</v>
      </c>
      <c r="AP130" s="39">
        <f t="shared" si="9"/>
        <v>8.5910652920962199E-2</v>
      </c>
      <c r="AQ130" s="39">
        <f t="shared" si="9"/>
        <v>9.9330357142857137E-2</v>
      </c>
      <c r="AR130" s="39">
        <f t="shared" si="9"/>
        <v>0.31839622641509435</v>
      </c>
      <c r="AS130" s="39">
        <f t="shared" si="9"/>
        <v>0.32304038004750596</v>
      </c>
      <c r="AT130" s="39">
        <f t="shared" si="9"/>
        <v>0.32518337408312958</v>
      </c>
      <c r="AU130" s="39">
        <f t="shared" si="8"/>
        <v>0.34663341645885287</v>
      </c>
      <c r="AV130" s="39">
        <f t="shared" si="8"/>
        <v>0.36363636363636365</v>
      </c>
      <c r="AW130" s="39">
        <f t="shared" si="8"/>
        <v>0.35249999999999998</v>
      </c>
      <c r="AX130" s="39">
        <f t="shared" si="8"/>
        <v>0.37631578947368421</v>
      </c>
      <c r="AY130" s="39">
        <f t="shared" si="8"/>
        <v>0.38043478260869568</v>
      </c>
    </row>
    <row r="131" spans="1:51" x14ac:dyDescent="0.3">
      <c r="A131" s="3">
        <v>821</v>
      </c>
      <c r="B131" s="4" t="s">
        <v>127</v>
      </c>
      <c r="C131" s="42">
        <v>42</v>
      </c>
      <c r="D131" s="42">
        <v>42</v>
      </c>
      <c r="E131" s="42">
        <v>45</v>
      </c>
      <c r="F131" s="42">
        <v>35</v>
      </c>
      <c r="G131" s="42">
        <v>31</v>
      </c>
      <c r="H131" s="42">
        <v>35</v>
      </c>
      <c r="I131" s="42">
        <v>48</v>
      </c>
      <c r="J131" s="42">
        <v>48</v>
      </c>
      <c r="K131" s="42">
        <v>97</v>
      </c>
      <c r="L131" s="42">
        <v>100</v>
      </c>
      <c r="M131" s="42">
        <v>103</v>
      </c>
      <c r="N131" s="42">
        <v>104</v>
      </c>
      <c r="O131" s="42">
        <v>104</v>
      </c>
      <c r="P131" s="42">
        <v>113</v>
      </c>
      <c r="Q131" s="42">
        <v>115</v>
      </c>
      <c r="R131" s="42">
        <v>100</v>
      </c>
      <c r="S131" s="10">
        <v>512</v>
      </c>
      <c r="T131" s="10">
        <v>513</v>
      </c>
      <c r="U131" s="10">
        <v>546</v>
      </c>
      <c r="V131" s="10">
        <v>578</v>
      </c>
      <c r="W131" s="10">
        <v>600</v>
      </c>
      <c r="X131" s="10">
        <v>622</v>
      </c>
      <c r="Y131" s="10">
        <v>652</v>
      </c>
      <c r="Z131" s="10">
        <v>699</v>
      </c>
      <c r="AA131" s="10">
        <v>305</v>
      </c>
      <c r="AB131" s="10">
        <v>313</v>
      </c>
      <c r="AC131" s="10">
        <v>314</v>
      </c>
      <c r="AD131" s="10">
        <v>311</v>
      </c>
      <c r="AE131" s="10">
        <v>315</v>
      </c>
      <c r="AF131" s="10">
        <v>320</v>
      </c>
      <c r="AG131" s="10">
        <v>311</v>
      </c>
      <c r="AH131" s="10">
        <v>291</v>
      </c>
      <c r="AJ131" s="39">
        <f t="shared" si="9"/>
        <v>8.203125E-2</v>
      </c>
      <c r="AK131" s="39">
        <f t="shared" si="9"/>
        <v>8.1871345029239762E-2</v>
      </c>
      <c r="AL131" s="39">
        <f t="shared" si="9"/>
        <v>8.2417582417582416E-2</v>
      </c>
      <c r="AM131" s="39">
        <f t="shared" si="9"/>
        <v>6.0553633217993078E-2</v>
      </c>
      <c r="AN131" s="39">
        <f t="shared" si="9"/>
        <v>5.1666666666666666E-2</v>
      </c>
      <c r="AO131" s="39">
        <f t="shared" si="9"/>
        <v>5.6270096463022508E-2</v>
      </c>
      <c r="AP131" s="39">
        <f t="shared" si="9"/>
        <v>7.3619631901840496E-2</v>
      </c>
      <c r="AQ131" s="39">
        <f t="shared" si="9"/>
        <v>6.8669527896995708E-2</v>
      </c>
      <c r="AR131" s="39">
        <f t="shared" si="9"/>
        <v>0.31803278688524589</v>
      </c>
      <c r="AS131" s="39">
        <f t="shared" si="9"/>
        <v>0.31948881789137379</v>
      </c>
      <c r="AT131" s="39">
        <f t="shared" si="9"/>
        <v>0.32802547770700635</v>
      </c>
      <c r="AU131" s="39">
        <f t="shared" si="8"/>
        <v>0.33440514469453375</v>
      </c>
      <c r="AV131" s="39">
        <f t="shared" si="8"/>
        <v>0.33015873015873015</v>
      </c>
      <c r="AW131" s="39">
        <f t="shared" si="8"/>
        <v>0.35312500000000002</v>
      </c>
      <c r="AX131" s="39">
        <f t="shared" si="8"/>
        <v>0.36977491961414793</v>
      </c>
      <c r="AY131" s="39">
        <f t="shared" si="8"/>
        <v>0.3436426116838488</v>
      </c>
    </row>
    <row r="132" spans="1:51" x14ac:dyDescent="0.3">
      <c r="A132" s="3">
        <v>822</v>
      </c>
      <c r="B132" s="4" t="s">
        <v>128</v>
      </c>
      <c r="C132" s="42">
        <v>41</v>
      </c>
      <c r="D132" s="42">
        <v>44</v>
      </c>
      <c r="E132" s="42">
        <v>40</v>
      </c>
      <c r="F132" s="42">
        <v>40</v>
      </c>
      <c r="G132" s="42">
        <v>36</v>
      </c>
      <c r="H132" s="42">
        <v>41</v>
      </c>
      <c r="I132" s="42">
        <v>47</v>
      </c>
      <c r="J132" s="42">
        <v>48</v>
      </c>
      <c r="K132" s="42">
        <v>104</v>
      </c>
      <c r="L132" s="42">
        <v>114</v>
      </c>
      <c r="M132" s="42">
        <v>110</v>
      </c>
      <c r="N132" s="42">
        <v>100</v>
      </c>
      <c r="O132" s="42">
        <v>112</v>
      </c>
      <c r="P132" s="42">
        <v>98</v>
      </c>
      <c r="Q132" s="42">
        <v>75</v>
      </c>
      <c r="R132" s="42">
        <v>81</v>
      </c>
      <c r="S132" s="10">
        <v>447</v>
      </c>
      <c r="T132" s="10">
        <v>461</v>
      </c>
      <c r="U132" s="10">
        <v>477</v>
      </c>
      <c r="V132" s="10">
        <v>505</v>
      </c>
      <c r="W132" s="10">
        <v>518</v>
      </c>
      <c r="X132" s="10">
        <v>535</v>
      </c>
      <c r="Y132" s="10">
        <v>547</v>
      </c>
      <c r="Z132" s="10">
        <v>564</v>
      </c>
      <c r="AA132" s="10">
        <v>231</v>
      </c>
      <c r="AB132" s="10">
        <v>234</v>
      </c>
      <c r="AC132" s="10">
        <v>237</v>
      </c>
      <c r="AD132" s="10">
        <v>232</v>
      </c>
      <c r="AE132" s="10">
        <v>239</v>
      </c>
      <c r="AF132" s="10">
        <v>229</v>
      </c>
      <c r="AG132" s="10">
        <v>219</v>
      </c>
      <c r="AH132" s="10">
        <v>223</v>
      </c>
      <c r="AJ132" s="39">
        <f t="shared" si="9"/>
        <v>9.1722595078299773E-2</v>
      </c>
      <c r="AK132" s="39">
        <f t="shared" si="9"/>
        <v>9.5444685466377438E-2</v>
      </c>
      <c r="AL132" s="39">
        <f t="shared" si="9"/>
        <v>8.385744234800839E-2</v>
      </c>
      <c r="AM132" s="39">
        <f t="shared" si="9"/>
        <v>7.9207920792079209E-2</v>
      </c>
      <c r="AN132" s="39">
        <f t="shared" si="9"/>
        <v>6.9498069498069498E-2</v>
      </c>
      <c r="AO132" s="39">
        <f t="shared" si="9"/>
        <v>7.6635514018691592E-2</v>
      </c>
      <c r="AP132" s="39">
        <f t="shared" si="9"/>
        <v>8.5923217550274225E-2</v>
      </c>
      <c r="AQ132" s="39">
        <f t="shared" si="9"/>
        <v>8.5106382978723402E-2</v>
      </c>
      <c r="AR132" s="39">
        <f t="shared" si="9"/>
        <v>0.45021645021645024</v>
      </c>
      <c r="AS132" s="39">
        <f t="shared" si="9"/>
        <v>0.48717948717948717</v>
      </c>
      <c r="AT132" s="39">
        <f t="shared" si="9"/>
        <v>0.46413502109704641</v>
      </c>
      <c r="AU132" s="39">
        <f t="shared" si="8"/>
        <v>0.43103448275862066</v>
      </c>
      <c r="AV132" s="39">
        <f t="shared" si="8"/>
        <v>0.46861924686192469</v>
      </c>
      <c r="AW132" s="39">
        <f t="shared" si="8"/>
        <v>0.42794759825327511</v>
      </c>
      <c r="AX132" s="39">
        <f t="shared" si="8"/>
        <v>0.34246575342465752</v>
      </c>
      <c r="AY132" s="39">
        <f t="shared" si="8"/>
        <v>0.3632286995515695</v>
      </c>
    </row>
    <row r="133" spans="1:51" x14ac:dyDescent="0.3">
      <c r="A133" s="3">
        <v>826</v>
      </c>
      <c r="B133" s="4" t="s">
        <v>129</v>
      </c>
      <c r="C133" s="42">
        <v>54</v>
      </c>
      <c r="D133" s="42">
        <v>52</v>
      </c>
      <c r="E133" s="42">
        <v>51</v>
      </c>
      <c r="F133" s="42">
        <v>57</v>
      </c>
      <c r="G133" s="42">
        <v>65</v>
      </c>
      <c r="H133" s="42">
        <v>70</v>
      </c>
      <c r="I133" s="42">
        <v>66</v>
      </c>
      <c r="J133" s="42">
        <v>59</v>
      </c>
      <c r="K133" s="42">
        <v>200</v>
      </c>
      <c r="L133" s="42">
        <v>186</v>
      </c>
      <c r="M133" s="42">
        <v>177</v>
      </c>
      <c r="N133" s="42">
        <v>175</v>
      </c>
      <c r="O133" s="42">
        <v>155</v>
      </c>
      <c r="P133" s="42">
        <v>156</v>
      </c>
      <c r="Q133" s="42">
        <v>139</v>
      </c>
      <c r="R133" s="42">
        <v>131</v>
      </c>
      <c r="S133" s="10">
        <v>586</v>
      </c>
      <c r="T133" s="10">
        <v>605</v>
      </c>
      <c r="U133" s="10">
        <v>638</v>
      </c>
      <c r="V133" s="10">
        <v>660</v>
      </c>
      <c r="W133" s="10">
        <v>699</v>
      </c>
      <c r="X133" s="10">
        <v>744</v>
      </c>
      <c r="Y133" s="10">
        <v>796</v>
      </c>
      <c r="Z133" s="10">
        <v>845</v>
      </c>
      <c r="AA133" s="10">
        <v>483</v>
      </c>
      <c r="AB133" s="10">
        <v>466</v>
      </c>
      <c r="AC133" s="10">
        <v>432</v>
      </c>
      <c r="AD133" s="10">
        <v>418</v>
      </c>
      <c r="AE133" s="10">
        <v>393</v>
      </c>
      <c r="AF133" s="10">
        <v>383</v>
      </c>
      <c r="AG133" s="10">
        <v>357</v>
      </c>
      <c r="AH133" s="10">
        <v>337</v>
      </c>
      <c r="AJ133" s="39">
        <f t="shared" si="9"/>
        <v>9.2150170648464161E-2</v>
      </c>
      <c r="AK133" s="39">
        <f t="shared" si="9"/>
        <v>8.5950413223140495E-2</v>
      </c>
      <c r="AL133" s="39">
        <f t="shared" si="9"/>
        <v>7.9937304075235111E-2</v>
      </c>
      <c r="AM133" s="39">
        <f t="shared" si="9"/>
        <v>8.6363636363636365E-2</v>
      </c>
      <c r="AN133" s="39">
        <f t="shared" si="9"/>
        <v>9.2989985693848351E-2</v>
      </c>
      <c r="AO133" s="39">
        <f t="shared" si="9"/>
        <v>9.4086021505376344E-2</v>
      </c>
      <c r="AP133" s="39">
        <f t="shared" si="9"/>
        <v>8.2914572864321606E-2</v>
      </c>
      <c r="AQ133" s="39">
        <f t="shared" si="9"/>
        <v>6.982248520710059E-2</v>
      </c>
      <c r="AR133" s="39">
        <f t="shared" si="9"/>
        <v>0.41407867494824019</v>
      </c>
      <c r="AS133" s="39">
        <f t="shared" si="9"/>
        <v>0.39914163090128757</v>
      </c>
      <c r="AT133" s="39">
        <f t="shared" si="9"/>
        <v>0.40972222222222221</v>
      </c>
      <c r="AU133" s="39">
        <f t="shared" si="8"/>
        <v>0.41866028708133973</v>
      </c>
      <c r="AV133" s="39">
        <f t="shared" si="8"/>
        <v>0.3944020356234097</v>
      </c>
      <c r="AW133" s="39">
        <f t="shared" si="8"/>
        <v>0.40731070496083549</v>
      </c>
      <c r="AX133" s="39">
        <f t="shared" si="8"/>
        <v>0.38935574229691877</v>
      </c>
      <c r="AY133" s="39">
        <f t="shared" si="8"/>
        <v>0.38872403560830859</v>
      </c>
    </row>
    <row r="134" spans="1:51" x14ac:dyDescent="0.3">
      <c r="A134" s="3">
        <v>827</v>
      </c>
      <c r="B134" s="4" t="s">
        <v>130</v>
      </c>
      <c r="C134" s="42">
        <v>20</v>
      </c>
      <c r="D134" s="42">
        <v>19</v>
      </c>
      <c r="E134" s="42">
        <v>20</v>
      </c>
      <c r="F134" s="42">
        <v>19</v>
      </c>
      <c r="G134" s="42">
        <v>19</v>
      </c>
      <c r="H134" s="42">
        <v>28</v>
      </c>
      <c r="I134" s="42">
        <v>24</v>
      </c>
      <c r="J134" s="42">
        <v>20</v>
      </c>
      <c r="K134" s="42">
        <v>48</v>
      </c>
      <c r="L134" s="42">
        <v>47</v>
      </c>
      <c r="M134" s="42">
        <v>43</v>
      </c>
      <c r="N134" s="42">
        <v>43</v>
      </c>
      <c r="O134" s="42">
        <v>42</v>
      </c>
      <c r="P134" s="42">
        <v>38</v>
      </c>
      <c r="Q134" s="42">
        <v>40</v>
      </c>
      <c r="R134" s="42">
        <v>43</v>
      </c>
      <c r="S134" s="10">
        <v>176</v>
      </c>
      <c r="T134" s="10">
        <v>188</v>
      </c>
      <c r="U134" s="10">
        <v>189</v>
      </c>
      <c r="V134" s="10">
        <v>200</v>
      </c>
      <c r="W134" s="10">
        <v>218</v>
      </c>
      <c r="X134" s="10">
        <v>229</v>
      </c>
      <c r="Y134" s="10">
        <v>224</v>
      </c>
      <c r="Z134" s="10">
        <v>242</v>
      </c>
      <c r="AA134" s="10">
        <v>132</v>
      </c>
      <c r="AB134" s="10">
        <v>130</v>
      </c>
      <c r="AC134" s="10">
        <v>123</v>
      </c>
      <c r="AD134" s="10">
        <v>116</v>
      </c>
      <c r="AE134" s="10">
        <v>113</v>
      </c>
      <c r="AF134" s="10">
        <v>113</v>
      </c>
      <c r="AG134" s="10">
        <v>109</v>
      </c>
      <c r="AH134" s="10">
        <v>106</v>
      </c>
      <c r="AJ134" s="39">
        <f t="shared" si="9"/>
        <v>0.11363636363636363</v>
      </c>
      <c r="AK134" s="39">
        <f t="shared" si="9"/>
        <v>0.10106382978723404</v>
      </c>
      <c r="AL134" s="39">
        <f t="shared" si="9"/>
        <v>0.10582010582010581</v>
      </c>
      <c r="AM134" s="39">
        <f t="shared" si="9"/>
        <v>9.5000000000000001E-2</v>
      </c>
      <c r="AN134" s="39">
        <f t="shared" si="9"/>
        <v>8.7155963302752298E-2</v>
      </c>
      <c r="AO134" s="39">
        <f t="shared" si="9"/>
        <v>0.1222707423580786</v>
      </c>
      <c r="AP134" s="39">
        <f t="shared" si="9"/>
        <v>0.10714285714285714</v>
      </c>
      <c r="AQ134" s="39">
        <f t="shared" si="9"/>
        <v>8.2644628099173556E-2</v>
      </c>
      <c r="AR134" s="39">
        <f t="shared" si="9"/>
        <v>0.36363636363636365</v>
      </c>
      <c r="AS134" s="39">
        <f t="shared" si="9"/>
        <v>0.36153846153846153</v>
      </c>
      <c r="AT134" s="39">
        <f t="shared" si="9"/>
        <v>0.34959349593495936</v>
      </c>
      <c r="AU134" s="39">
        <f t="shared" si="8"/>
        <v>0.37068965517241381</v>
      </c>
      <c r="AV134" s="39">
        <f t="shared" si="8"/>
        <v>0.37168141592920356</v>
      </c>
      <c r="AW134" s="39">
        <f t="shared" si="8"/>
        <v>0.33628318584070799</v>
      </c>
      <c r="AX134" s="39">
        <f t="shared" si="8"/>
        <v>0.3669724770642202</v>
      </c>
      <c r="AY134" s="39">
        <f t="shared" si="8"/>
        <v>0.40566037735849059</v>
      </c>
    </row>
    <row r="135" spans="1:51" x14ac:dyDescent="0.3">
      <c r="A135" s="3">
        <v>828</v>
      </c>
      <c r="B135" s="4" t="s">
        <v>131</v>
      </c>
      <c r="C135" s="42">
        <v>31</v>
      </c>
      <c r="D135" s="42">
        <v>33</v>
      </c>
      <c r="E135" s="42">
        <v>23</v>
      </c>
      <c r="F135" s="42">
        <v>28</v>
      </c>
      <c r="G135" s="42">
        <v>31</v>
      </c>
      <c r="H135" s="42">
        <v>36</v>
      </c>
      <c r="I135" s="42">
        <v>41</v>
      </c>
      <c r="J135" s="42">
        <v>45</v>
      </c>
      <c r="K135" s="42">
        <v>75</v>
      </c>
      <c r="L135" s="42">
        <v>71</v>
      </c>
      <c r="M135" s="42">
        <v>67</v>
      </c>
      <c r="N135" s="42">
        <v>80</v>
      </c>
      <c r="O135" s="42">
        <v>78</v>
      </c>
      <c r="P135" s="42">
        <v>73</v>
      </c>
      <c r="Q135" s="42">
        <v>65</v>
      </c>
      <c r="R135" s="42">
        <v>56</v>
      </c>
      <c r="S135" s="10">
        <v>317</v>
      </c>
      <c r="T135" s="10">
        <v>339</v>
      </c>
      <c r="U135" s="10">
        <v>352</v>
      </c>
      <c r="V135" s="10">
        <v>359</v>
      </c>
      <c r="W135" s="10">
        <v>368</v>
      </c>
      <c r="X135" s="10">
        <v>386</v>
      </c>
      <c r="Y135" s="10">
        <v>396</v>
      </c>
      <c r="Z135" s="10">
        <v>415</v>
      </c>
      <c r="AA135" s="10">
        <v>191</v>
      </c>
      <c r="AB135" s="10">
        <v>183</v>
      </c>
      <c r="AC135" s="10">
        <v>181</v>
      </c>
      <c r="AD135" s="10">
        <v>190</v>
      </c>
      <c r="AE135" s="10">
        <v>182</v>
      </c>
      <c r="AF135" s="10">
        <v>191</v>
      </c>
      <c r="AG135" s="10">
        <v>179</v>
      </c>
      <c r="AH135" s="10">
        <v>163</v>
      </c>
      <c r="AJ135" s="39">
        <f t="shared" si="9"/>
        <v>9.7791798107255523E-2</v>
      </c>
      <c r="AK135" s="39">
        <f t="shared" si="9"/>
        <v>9.7345132743362831E-2</v>
      </c>
      <c r="AL135" s="39">
        <f t="shared" si="9"/>
        <v>6.5340909090909088E-2</v>
      </c>
      <c r="AM135" s="39">
        <f t="shared" si="9"/>
        <v>7.7994428969359333E-2</v>
      </c>
      <c r="AN135" s="39">
        <f t="shared" si="9"/>
        <v>8.4239130434782608E-2</v>
      </c>
      <c r="AO135" s="39">
        <f t="shared" si="9"/>
        <v>9.3264248704663211E-2</v>
      </c>
      <c r="AP135" s="39">
        <f t="shared" si="9"/>
        <v>0.10353535353535354</v>
      </c>
      <c r="AQ135" s="39">
        <f t="shared" si="9"/>
        <v>0.10843373493975904</v>
      </c>
      <c r="AR135" s="39">
        <f t="shared" si="9"/>
        <v>0.39267015706806285</v>
      </c>
      <c r="AS135" s="39">
        <f t="shared" si="9"/>
        <v>0.38797814207650272</v>
      </c>
      <c r="AT135" s="39">
        <f t="shared" si="9"/>
        <v>0.37016574585635359</v>
      </c>
      <c r="AU135" s="39">
        <f t="shared" si="8"/>
        <v>0.42105263157894735</v>
      </c>
      <c r="AV135" s="39">
        <f t="shared" si="8"/>
        <v>0.42857142857142855</v>
      </c>
      <c r="AW135" s="39">
        <f t="shared" si="8"/>
        <v>0.38219895287958117</v>
      </c>
      <c r="AX135" s="39">
        <f t="shared" si="8"/>
        <v>0.36312849162011174</v>
      </c>
      <c r="AY135" s="39">
        <f t="shared" si="8"/>
        <v>0.34355828220858897</v>
      </c>
    </row>
    <row r="136" spans="1:51" x14ac:dyDescent="0.3">
      <c r="A136" s="3">
        <v>829</v>
      </c>
      <c r="B136" s="4" t="s">
        <v>132</v>
      </c>
      <c r="C136" s="42">
        <v>29</v>
      </c>
      <c r="D136" s="42">
        <v>28</v>
      </c>
      <c r="E136" s="42">
        <v>21</v>
      </c>
      <c r="F136" s="42">
        <v>24</v>
      </c>
      <c r="G136" s="42">
        <v>26</v>
      </c>
      <c r="H136" s="42">
        <v>24</v>
      </c>
      <c r="I136" s="42">
        <v>22</v>
      </c>
      <c r="J136" s="42">
        <v>23</v>
      </c>
      <c r="K136" s="42">
        <v>70</v>
      </c>
      <c r="L136" s="42">
        <v>68</v>
      </c>
      <c r="M136" s="42">
        <v>67</v>
      </c>
      <c r="N136" s="42">
        <v>59</v>
      </c>
      <c r="O136" s="42">
        <v>56</v>
      </c>
      <c r="P136" s="42">
        <v>62</v>
      </c>
      <c r="Q136" s="42">
        <v>59</v>
      </c>
      <c r="R136" s="42">
        <v>58</v>
      </c>
      <c r="S136" s="10">
        <v>286</v>
      </c>
      <c r="T136" s="10">
        <v>278</v>
      </c>
      <c r="U136" s="10">
        <v>288</v>
      </c>
      <c r="V136" s="10">
        <v>298</v>
      </c>
      <c r="W136" s="10">
        <v>304</v>
      </c>
      <c r="X136" s="10">
        <v>312</v>
      </c>
      <c r="Y136" s="10">
        <v>320</v>
      </c>
      <c r="Z136" s="10">
        <v>316</v>
      </c>
      <c r="AA136" s="10">
        <v>179</v>
      </c>
      <c r="AB136" s="10">
        <v>174</v>
      </c>
      <c r="AC136" s="10">
        <v>172</v>
      </c>
      <c r="AD136" s="10">
        <v>164</v>
      </c>
      <c r="AE136" s="10">
        <v>168</v>
      </c>
      <c r="AF136" s="10">
        <v>163</v>
      </c>
      <c r="AG136" s="10">
        <v>159</v>
      </c>
      <c r="AH136" s="10">
        <v>147</v>
      </c>
      <c r="AJ136" s="39">
        <f t="shared" si="9"/>
        <v>0.10139860139860139</v>
      </c>
      <c r="AK136" s="39">
        <f t="shared" si="9"/>
        <v>0.10071942446043165</v>
      </c>
      <c r="AL136" s="39">
        <f t="shared" si="9"/>
        <v>7.2916666666666671E-2</v>
      </c>
      <c r="AM136" s="39">
        <f t="shared" si="9"/>
        <v>8.0536912751677847E-2</v>
      </c>
      <c r="AN136" s="39">
        <f t="shared" si="9"/>
        <v>8.5526315789473686E-2</v>
      </c>
      <c r="AO136" s="39">
        <f t="shared" si="9"/>
        <v>7.6923076923076927E-2</v>
      </c>
      <c r="AP136" s="39">
        <f t="shared" si="9"/>
        <v>6.8750000000000006E-2</v>
      </c>
      <c r="AQ136" s="39">
        <f t="shared" si="9"/>
        <v>7.2784810126582278E-2</v>
      </c>
      <c r="AR136" s="39">
        <f t="shared" si="9"/>
        <v>0.39106145251396646</v>
      </c>
      <c r="AS136" s="39">
        <f t="shared" si="9"/>
        <v>0.39080459770114945</v>
      </c>
      <c r="AT136" s="39">
        <f t="shared" si="9"/>
        <v>0.38953488372093026</v>
      </c>
      <c r="AU136" s="39">
        <f t="shared" si="8"/>
        <v>0.3597560975609756</v>
      </c>
      <c r="AV136" s="39">
        <f t="shared" si="8"/>
        <v>0.33333333333333331</v>
      </c>
      <c r="AW136" s="39">
        <f t="shared" si="8"/>
        <v>0.38036809815950923</v>
      </c>
      <c r="AX136" s="39">
        <f t="shared" si="8"/>
        <v>0.37106918238993708</v>
      </c>
      <c r="AY136" s="39">
        <f t="shared" si="8"/>
        <v>0.39455782312925169</v>
      </c>
    </row>
    <row r="137" spans="1:51" x14ac:dyDescent="0.3">
      <c r="A137" s="3">
        <v>830</v>
      </c>
      <c r="B137" s="4" t="s">
        <v>133</v>
      </c>
      <c r="C137" s="42">
        <v>11</v>
      </c>
      <c r="D137" s="42">
        <v>15</v>
      </c>
      <c r="E137" s="42">
        <v>13</v>
      </c>
      <c r="F137" s="42">
        <v>13</v>
      </c>
      <c r="G137" s="42">
        <v>16</v>
      </c>
      <c r="H137" s="42">
        <v>18</v>
      </c>
      <c r="I137" s="42">
        <v>19</v>
      </c>
      <c r="J137" s="42">
        <v>19</v>
      </c>
      <c r="K137" s="42">
        <v>20</v>
      </c>
      <c r="L137" s="42">
        <v>21</v>
      </c>
      <c r="M137" s="42">
        <v>27</v>
      </c>
      <c r="N137" s="42">
        <v>28</v>
      </c>
      <c r="O137" s="42">
        <v>27</v>
      </c>
      <c r="P137" s="42">
        <v>29</v>
      </c>
      <c r="Q137" s="42">
        <v>28</v>
      </c>
      <c r="R137" s="42">
        <v>32</v>
      </c>
      <c r="S137" s="10">
        <v>126</v>
      </c>
      <c r="T137" s="10">
        <v>138</v>
      </c>
      <c r="U137" s="10">
        <v>138</v>
      </c>
      <c r="V137" s="10">
        <v>149</v>
      </c>
      <c r="W137" s="10">
        <v>164</v>
      </c>
      <c r="X137" s="10">
        <v>175</v>
      </c>
      <c r="Y137" s="10">
        <v>188</v>
      </c>
      <c r="Z137" s="10">
        <v>193</v>
      </c>
      <c r="AA137" s="10">
        <v>86</v>
      </c>
      <c r="AB137" s="10">
        <v>80</v>
      </c>
      <c r="AC137" s="10">
        <v>82</v>
      </c>
      <c r="AD137" s="10">
        <v>78</v>
      </c>
      <c r="AE137" s="10">
        <v>76</v>
      </c>
      <c r="AF137" s="10">
        <v>77</v>
      </c>
      <c r="AG137" s="10">
        <v>73</v>
      </c>
      <c r="AH137" s="10">
        <v>79</v>
      </c>
      <c r="AJ137" s="39">
        <f t="shared" si="9"/>
        <v>8.7301587301587297E-2</v>
      </c>
      <c r="AK137" s="39">
        <f t="shared" si="9"/>
        <v>0.10869565217391304</v>
      </c>
      <c r="AL137" s="39">
        <f t="shared" si="9"/>
        <v>9.420289855072464E-2</v>
      </c>
      <c r="AM137" s="39">
        <f t="shared" si="9"/>
        <v>8.7248322147651006E-2</v>
      </c>
      <c r="AN137" s="39">
        <f t="shared" si="9"/>
        <v>9.7560975609756101E-2</v>
      </c>
      <c r="AO137" s="39">
        <f t="shared" si="9"/>
        <v>0.10285714285714286</v>
      </c>
      <c r="AP137" s="39">
        <f t="shared" si="9"/>
        <v>0.10106382978723404</v>
      </c>
      <c r="AQ137" s="39">
        <f t="shared" si="9"/>
        <v>9.8445595854922283E-2</v>
      </c>
      <c r="AR137" s="39">
        <f t="shared" si="9"/>
        <v>0.23255813953488372</v>
      </c>
      <c r="AS137" s="39">
        <f t="shared" si="9"/>
        <v>0.26250000000000001</v>
      </c>
      <c r="AT137" s="39">
        <f t="shared" si="9"/>
        <v>0.32926829268292684</v>
      </c>
      <c r="AU137" s="39">
        <f t="shared" si="8"/>
        <v>0.35897435897435898</v>
      </c>
      <c r="AV137" s="39">
        <f t="shared" si="8"/>
        <v>0.35526315789473684</v>
      </c>
      <c r="AW137" s="39">
        <f t="shared" si="8"/>
        <v>0.37662337662337664</v>
      </c>
      <c r="AX137" s="39">
        <f t="shared" si="8"/>
        <v>0.38356164383561642</v>
      </c>
      <c r="AY137" s="39">
        <f t="shared" si="8"/>
        <v>0.4050632911392405</v>
      </c>
    </row>
    <row r="138" spans="1:51" x14ac:dyDescent="0.3">
      <c r="A138" s="3">
        <v>831</v>
      </c>
      <c r="B138" s="4" t="s">
        <v>134</v>
      </c>
      <c r="C138" s="42">
        <v>13</v>
      </c>
      <c r="D138" s="42">
        <v>19</v>
      </c>
      <c r="E138" s="42">
        <v>14</v>
      </c>
      <c r="F138" s="42">
        <v>10</v>
      </c>
      <c r="G138" s="42">
        <v>14</v>
      </c>
      <c r="H138" s="42">
        <v>18</v>
      </c>
      <c r="I138" s="42">
        <v>22</v>
      </c>
      <c r="J138" s="42">
        <v>22</v>
      </c>
      <c r="K138" s="42">
        <v>38</v>
      </c>
      <c r="L138" s="42">
        <v>39</v>
      </c>
      <c r="M138" s="42">
        <v>33</v>
      </c>
      <c r="N138" s="42">
        <v>32</v>
      </c>
      <c r="O138" s="42">
        <v>28</v>
      </c>
      <c r="P138" s="42">
        <v>26</v>
      </c>
      <c r="Q138" s="42">
        <v>27</v>
      </c>
      <c r="R138" s="42">
        <v>21</v>
      </c>
      <c r="S138" s="10">
        <v>126</v>
      </c>
      <c r="T138" s="10">
        <v>128</v>
      </c>
      <c r="U138" s="10">
        <v>139</v>
      </c>
      <c r="V138" s="10">
        <v>154</v>
      </c>
      <c r="W138" s="10">
        <v>163</v>
      </c>
      <c r="X138" s="10">
        <v>167</v>
      </c>
      <c r="Y138" s="10">
        <v>175</v>
      </c>
      <c r="Z138" s="10">
        <v>178</v>
      </c>
      <c r="AA138" s="10">
        <v>84</v>
      </c>
      <c r="AB138" s="10">
        <v>84</v>
      </c>
      <c r="AC138" s="10">
        <v>77</v>
      </c>
      <c r="AD138" s="10">
        <v>72</v>
      </c>
      <c r="AE138" s="10">
        <v>63</v>
      </c>
      <c r="AF138" s="10">
        <v>58</v>
      </c>
      <c r="AG138" s="10">
        <v>63</v>
      </c>
      <c r="AH138" s="10">
        <v>64</v>
      </c>
      <c r="AJ138" s="39">
        <f t="shared" si="9"/>
        <v>0.10317460317460317</v>
      </c>
      <c r="AK138" s="39">
        <f t="shared" si="9"/>
        <v>0.1484375</v>
      </c>
      <c r="AL138" s="39">
        <f t="shared" si="9"/>
        <v>0.10071942446043165</v>
      </c>
      <c r="AM138" s="39">
        <f t="shared" si="9"/>
        <v>6.4935064935064929E-2</v>
      </c>
      <c r="AN138" s="39">
        <f t="shared" si="9"/>
        <v>8.5889570552147243E-2</v>
      </c>
      <c r="AO138" s="39">
        <f t="shared" si="9"/>
        <v>0.10778443113772455</v>
      </c>
      <c r="AP138" s="39">
        <f t="shared" si="9"/>
        <v>0.12571428571428572</v>
      </c>
      <c r="AQ138" s="39">
        <f t="shared" si="9"/>
        <v>0.12359550561797752</v>
      </c>
      <c r="AR138" s="39">
        <f t="shared" si="9"/>
        <v>0.45238095238095238</v>
      </c>
      <c r="AS138" s="39">
        <f t="shared" si="9"/>
        <v>0.4642857142857143</v>
      </c>
      <c r="AT138" s="39">
        <f t="shared" si="9"/>
        <v>0.42857142857142855</v>
      </c>
      <c r="AU138" s="39">
        <f t="shared" si="8"/>
        <v>0.44444444444444442</v>
      </c>
      <c r="AV138" s="39">
        <f t="shared" si="8"/>
        <v>0.44444444444444442</v>
      </c>
      <c r="AW138" s="39">
        <f t="shared" si="8"/>
        <v>0.44827586206896552</v>
      </c>
      <c r="AX138" s="39">
        <f t="shared" si="8"/>
        <v>0.42857142857142855</v>
      </c>
      <c r="AY138" s="39">
        <f t="shared" si="8"/>
        <v>0.328125</v>
      </c>
    </row>
    <row r="139" spans="1:51" x14ac:dyDescent="0.3">
      <c r="A139" s="3">
        <v>833</v>
      </c>
      <c r="B139" s="4" t="s">
        <v>135</v>
      </c>
      <c r="C139" s="42">
        <v>26</v>
      </c>
      <c r="D139" s="42">
        <v>20</v>
      </c>
      <c r="E139" s="42">
        <v>22</v>
      </c>
      <c r="F139" s="42">
        <v>30</v>
      </c>
      <c r="G139" s="42">
        <v>32</v>
      </c>
      <c r="H139" s="42">
        <v>29</v>
      </c>
      <c r="I139" s="42">
        <v>31</v>
      </c>
      <c r="J139" s="42">
        <v>42</v>
      </c>
      <c r="K139" s="42">
        <v>65</v>
      </c>
      <c r="L139" s="42">
        <v>66</v>
      </c>
      <c r="M139" s="42">
        <v>64</v>
      </c>
      <c r="N139" s="42">
        <v>55</v>
      </c>
      <c r="O139" s="42">
        <v>49</v>
      </c>
      <c r="P139" s="42">
        <v>44</v>
      </c>
      <c r="Q139" s="42">
        <v>51</v>
      </c>
      <c r="R139" s="42">
        <v>48</v>
      </c>
      <c r="S139" s="10">
        <v>247</v>
      </c>
      <c r="T139" s="10">
        <v>248</v>
      </c>
      <c r="U139" s="10">
        <v>258</v>
      </c>
      <c r="V139" s="10">
        <v>267</v>
      </c>
      <c r="W139" s="10">
        <v>277</v>
      </c>
      <c r="X139" s="10">
        <v>275</v>
      </c>
      <c r="Y139" s="10">
        <v>281</v>
      </c>
      <c r="Z139" s="10">
        <v>292</v>
      </c>
      <c r="AA139" s="10">
        <v>176</v>
      </c>
      <c r="AB139" s="10">
        <v>171</v>
      </c>
      <c r="AC139" s="10">
        <v>160</v>
      </c>
      <c r="AD139" s="10">
        <v>145</v>
      </c>
      <c r="AE139" s="10">
        <v>144</v>
      </c>
      <c r="AF139" s="10">
        <v>142</v>
      </c>
      <c r="AG139" s="10">
        <v>137</v>
      </c>
      <c r="AH139" s="10">
        <v>135</v>
      </c>
      <c r="AJ139" s="39">
        <f t="shared" si="9"/>
        <v>0.10526315789473684</v>
      </c>
      <c r="AK139" s="39">
        <f t="shared" si="9"/>
        <v>8.0645161290322578E-2</v>
      </c>
      <c r="AL139" s="39">
        <f t="shared" si="9"/>
        <v>8.5271317829457363E-2</v>
      </c>
      <c r="AM139" s="39">
        <f t="shared" si="9"/>
        <v>0.11235955056179775</v>
      </c>
      <c r="AN139" s="39">
        <f t="shared" si="9"/>
        <v>0.11552346570397112</v>
      </c>
      <c r="AO139" s="39">
        <f t="shared" si="9"/>
        <v>0.10545454545454545</v>
      </c>
      <c r="AP139" s="39">
        <f t="shared" si="9"/>
        <v>0.1103202846975089</v>
      </c>
      <c r="AQ139" s="39">
        <f t="shared" si="9"/>
        <v>0.14383561643835616</v>
      </c>
      <c r="AR139" s="39">
        <f t="shared" si="9"/>
        <v>0.36931818181818182</v>
      </c>
      <c r="AS139" s="39">
        <f t="shared" si="9"/>
        <v>0.38596491228070173</v>
      </c>
      <c r="AT139" s="39">
        <f t="shared" si="9"/>
        <v>0.4</v>
      </c>
      <c r="AU139" s="39">
        <f t="shared" si="8"/>
        <v>0.37931034482758619</v>
      </c>
      <c r="AV139" s="39">
        <f t="shared" si="8"/>
        <v>0.34027777777777779</v>
      </c>
      <c r="AW139" s="39">
        <f t="shared" si="8"/>
        <v>0.30985915492957744</v>
      </c>
      <c r="AX139" s="39">
        <f t="shared" si="8"/>
        <v>0.37226277372262773</v>
      </c>
      <c r="AY139" s="39">
        <f t="shared" si="8"/>
        <v>0.35555555555555557</v>
      </c>
    </row>
    <row r="140" spans="1:51" x14ac:dyDescent="0.3">
      <c r="A140" s="3">
        <v>834</v>
      </c>
      <c r="B140" s="4" t="s">
        <v>136</v>
      </c>
      <c r="C140" s="42">
        <v>36</v>
      </c>
      <c r="D140" s="42">
        <v>51</v>
      </c>
      <c r="E140" s="42">
        <v>52</v>
      </c>
      <c r="F140" s="42">
        <v>55</v>
      </c>
      <c r="G140" s="42">
        <v>57</v>
      </c>
      <c r="H140" s="42">
        <v>53</v>
      </c>
      <c r="I140" s="42">
        <v>53</v>
      </c>
      <c r="J140" s="42">
        <v>60</v>
      </c>
      <c r="K140" s="42">
        <v>93</v>
      </c>
      <c r="L140" s="42">
        <v>89</v>
      </c>
      <c r="M140" s="42">
        <v>85</v>
      </c>
      <c r="N140" s="42">
        <v>87</v>
      </c>
      <c r="O140" s="42">
        <v>80</v>
      </c>
      <c r="P140" s="42">
        <v>82</v>
      </c>
      <c r="Q140" s="42">
        <v>79</v>
      </c>
      <c r="R140" s="42">
        <v>85</v>
      </c>
      <c r="S140" s="10">
        <v>374</v>
      </c>
      <c r="T140" s="10">
        <v>406</v>
      </c>
      <c r="U140" s="10">
        <v>425</v>
      </c>
      <c r="V140" s="10">
        <v>454</v>
      </c>
      <c r="W140" s="10">
        <v>466</v>
      </c>
      <c r="X140" s="10">
        <v>464</v>
      </c>
      <c r="Y140" s="10">
        <v>487</v>
      </c>
      <c r="Z140" s="10">
        <v>498</v>
      </c>
      <c r="AA140" s="10">
        <v>198</v>
      </c>
      <c r="AB140" s="10">
        <v>185</v>
      </c>
      <c r="AC140" s="10">
        <v>184</v>
      </c>
      <c r="AD140" s="10">
        <v>187</v>
      </c>
      <c r="AE140" s="10">
        <v>181</v>
      </c>
      <c r="AF140" s="10">
        <v>198</v>
      </c>
      <c r="AG140" s="10">
        <v>188</v>
      </c>
      <c r="AH140" s="10">
        <v>193</v>
      </c>
      <c r="AJ140" s="39">
        <f t="shared" si="9"/>
        <v>9.6256684491978606E-2</v>
      </c>
      <c r="AK140" s="39">
        <f t="shared" si="9"/>
        <v>0.12561576354679804</v>
      </c>
      <c r="AL140" s="39">
        <f t="shared" si="9"/>
        <v>0.12235294117647059</v>
      </c>
      <c r="AM140" s="39">
        <f t="shared" si="9"/>
        <v>0.1211453744493392</v>
      </c>
      <c r="AN140" s="39">
        <f t="shared" si="9"/>
        <v>0.12231759656652361</v>
      </c>
      <c r="AO140" s="39">
        <f t="shared" si="9"/>
        <v>0.11422413793103449</v>
      </c>
      <c r="AP140" s="39">
        <f t="shared" si="9"/>
        <v>0.10882956878850103</v>
      </c>
      <c r="AQ140" s="39">
        <f t="shared" si="9"/>
        <v>0.12048192771084337</v>
      </c>
      <c r="AR140" s="39">
        <f t="shared" si="9"/>
        <v>0.46969696969696972</v>
      </c>
      <c r="AS140" s="39">
        <f t="shared" si="9"/>
        <v>0.48108108108108111</v>
      </c>
      <c r="AT140" s="39">
        <f t="shared" si="9"/>
        <v>0.46195652173913043</v>
      </c>
      <c r="AU140" s="39">
        <f t="shared" si="8"/>
        <v>0.46524064171122997</v>
      </c>
      <c r="AV140" s="39">
        <f t="shared" si="8"/>
        <v>0.44198895027624308</v>
      </c>
      <c r="AW140" s="39">
        <f t="shared" si="8"/>
        <v>0.41414141414141414</v>
      </c>
      <c r="AX140" s="39">
        <f t="shared" si="8"/>
        <v>0.42021276595744683</v>
      </c>
      <c r="AY140" s="39">
        <f t="shared" si="8"/>
        <v>0.44041450777202074</v>
      </c>
    </row>
    <row r="141" spans="1:51" x14ac:dyDescent="0.3">
      <c r="A141" s="3">
        <v>901</v>
      </c>
      <c r="B141" s="4" t="s">
        <v>137</v>
      </c>
      <c r="C141" s="42">
        <v>56</v>
      </c>
      <c r="D141" s="42">
        <v>64</v>
      </c>
      <c r="E141" s="42">
        <v>67</v>
      </c>
      <c r="F141" s="42">
        <v>64</v>
      </c>
      <c r="G141" s="42">
        <v>73</v>
      </c>
      <c r="H141" s="42">
        <v>60</v>
      </c>
      <c r="I141" s="42">
        <v>72</v>
      </c>
      <c r="J141" s="42">
        <v>141</v>
      </c>
      <c r="K141" s="42">
        <v>131</v>
      </c>
      <c r="L141" s="42">
        <v>136</v>
      </c>
      <c r="M141" s="42">
        <v>115</v>
      </c>
      <c r="N141" s="42">
        <v>115</v>
      </c>
      <c r="O141" s="42">
        <v>110</v>
      </c>
      <c r="P141" s="42">
        <v>101</v>
      </c>
      <c r="Q141" s="42">
        <v>105</v>
      </c>
      <c r="R141" s="42">
        <v>160</v>
      </c>
      <c r="S141" s="10">
        <v>709</v>
      </c>
      <c r="T141" s="10">
        <v>725</v>
      </c>
      <c r="U141" s="10">
        <v>764</v>
      </c>
      <c r="V141" s="10">
        <v>814</v>
      </c>
      <c r="W141" s="10">
        <v>876</v>
      </c>
      <c r="X141" s="10">
        <v>923</v>
      </c>
      <c r="Y141" s="10">
        <v>985</v>
      </c>
      <c r="Z141" s="10">
        <v>1040</v>
      </c>
      <c r="AA141" s="10">
        <v>415</v>
      </c>
      <c r="AB141" s="10">
        <v>400</v>
      </c>
      <c r="AC141" s="10">
        <v>366</v>
      </c>
      <c r="AD141" s="10">
        <v>369</v>
      </c>
      <c r="AE141" s="10">
        <v>348</v>
      </c>
      <c r="AF141" s="10">
        <v>362</v>
      </c>
      <c r="AG141" s="10">
        <v>358</v>
      </c>
      <c r="AH141" s="10">
        <v>348</v>
      </c>
      <c r="AJ141" s="39">
        <f t="shared" si="9"/>
        <v>7.8984485190409029E-2</v>
      </c>
      <c r="AK141" s="39">
        <f t="shared" si="9"/>
        <v>8.827586206896551E-2</v>
      </c>
      <c r="AL141" s="39">
        <f t="shared" si="9"/>
        <v>8.7696335078534027E-2</v>
      </c>
      <c r="AM141" s="39">
        <f t="shared" si="9"/>
        <v>7.8624078624078622E-2</v>
      </c>
      <c r="AN141" s="39">
        <f t="shared" si="9"/>
        <v>8.3333333333333329E-2</v>
      </c>
      <c r="AO141" s="39">
        <f t="shared" si="9"/>
        <v>6.500541711809317E-2</v>
      </c>
      <c r="AP141" s="39">
        <f t="shared" si="9"/>
        <v>7.309644670050762E-2</v>
      </c>
      <c r="AQ141" s="39">
        <f t="shared" si="9"/>
        <v>0.13557692307692307</v>
      </c>
      <c r="AR141" s="39">
        <f t="shared" si="9"/>
        <v>0.31566265060240961</v>
      </c>
      <c r="AS141" s="39">
        <f t="shared" si="9"/>
        <v>0.34</v>
      </c>
      <c r="AT141" s="39">
        <f t="shared" si="9"/>
        <v>0.31420765027322406</v>
      </c>
      <c r="AU141" s="39">
        <f t="shared" si="8"/>
        <v>0.31165311653116529</v>
      </c>
      <c r="AV141" s="39">
        <f t="shared" si="8"/>
        <v>0.31609195402298851</v>
      </c>
      <c r="AW141" s="39">
        <f t="shared" si="8"/>
        <v>0.27900552486187846</v>
      </c>
      <c r="AX141" s="39">
        <f t="shared" si="8"/>
        <v>0.29329608938547486</v>
      </c>
      <c r="AY141" s="39">
        <f t="shared" si="8"/>
        <v>0.45977011494252873</v>
      </c>
    </row>
    <row r="142" spans="1:51" x14ac:dyDescent="0.3">
      <c r="A142" s="3">
        <v>904</v>
      </c>
      <c r="B142" s="4" t="s">
        <v>138</v>
      </c>
      <c r="C142" s="42">
        <v>108</v>
      </c>
      <c r="D142" s="42">
        <v>121</v>
      </c>
      <c r="E142" s="42">
        <v>125</v>
      </c>
      <c r="F142" s="42">
        <v>149</v>
      </c>
      <c r="G142" s="42">
        <v>150</v>
      </c>
      <c r="H142" s="42">
        <v>164</v>
      </c>
      <c r="I142" s="42">
        <v>152</v>
      </c>
      <c r="J142" s="42">
        <v>149</v>
      </c>
      <c r="K142" s="42">
        <v>232</v>
      </c>
      <c r="L142" s="42">
        <v>247</v>
      </c>
      <c r="M142" s="42">
        <v>257</v>
      </c>
      <c r="N142" s="42">
        <v>288</v>
      </c>
      <c r="O142" s="42">
        <v>291</v>
      </c>
      <c r="P142" s="42">
        <v>272</v>
      </c>
      <c r="Q142" s="42">
        <v>249</v>
      </c>
      <c r="R142" s="42">
        <v>229</v>
      </c>
      <c r="S142" s="10">
        <v>1686</v>
      </c>
      <c r="T142" s="10">
        <v>1784</v>
      </c>
      <c r="U142" s="10">
        <v>1890</v>
      </c>
      <c r="V142" s="10">
        <v>2006</v>
      </c>
      <c r="W142" s="10">
        <v>2122</v>
      </c>
      <c r="X142" s="10">
        <v>2230</v>
      </c>
      <c r="Y142" s="10">
        <v>2321</v>
      </c>
      <c r="Z142" s="10">
        <v>2406</v>
      </c>
      <c r="AA142" s="10">
        <v>730</v>
      </c>
      <c r="AB142" s="10">
        <v>750</v>
      </c>
      <c r="AC142" s="10">
        <v>765</v>
      </c>
      <c r="AD142" s="10">
        <v>770</v>
      </c>
      <c r="AE142" s="10">
        <v>796</v>
      </c>
      <c r="AF142" s="10">
        <v>812</v>
      </c>
      <c r="AG142" s="10">
        <v>830</v>
      </c>
      <c r="AH142" s="10">
        <v>844</v>
      </c>
      <c r="AJ142" s="39">
        <f t="shared" si="9"/>
        <v>6.4056939501779361E-2</v>
      </c>
      <c r="AK142" s="39">
        <f t="shared" si="9"/>
        <v>6.782511210762332E-2</v>
      </c>
      <c r="AL142" s="39">
        <f t="shared" ref="AL142:AW169" si="10">+E142/U142</f>
        <v>6.6137566137566134E-2</v>
      </c>
      <c r="AM142" s="39">
        <f t="shared" si="10"/>
        <v>7.4277168494516446E-2</v>
      </c>
      <c r="AN142" s="39">
        <f t="shared" si="10"/>
        <v>7.0688030160226206E-2</v>
      </c>
      <c r="AO142" s="39">
        <f t="shared" si="10"/>
        <v>7.3542600896860988E-2</v>
      </c>
      <c r="AP142" s="39">
        <f t="shared" si="10"/>
        <v>6.5489013356311937E-2</v>
      </c>
      <c r="AQ142" s="39">
        <f t="shared" si="10"/>
        <v>6.1928512053200331E-2</v>
      </c>
      <c r="AR142" s="39">
        <f t="shared" si="10"/>
        <v>0.31780821917808222</v>
      </c>
      <c r="AS142" s="39">
        <f t="shared" si="10"/>
        <v>0.32933333333333331</v>
      </c>
      <c r="AT142" s="39">
        <f t="shared" si="10"/>
        <v>0.33594771241830068</v>
      </c>
      <c r="AU142" s="39">
        <f t="shared" si="8"/>
        <v>0.37402597402597404</v>
      </c>
      <c r="AV142" s="39">
        <f t="shared" si="8"/>
        <v>0.36557788944723618</v>
      </c>
      <c r="AW142" s="39">
        <f t="shared" si="8"/>
        <v>0.33497536945812806</v>
      </c>
      <c r="AX142" s="39">
        <f t="shared" si="8"/>
        <v>0.3</v>
      </c>
      <c r="AY142" s="39">
        <f t="shared" si="8"/>
        <v>0.27132701421800948</v>
      </c>
    </row>
    <row r="143" spans="1:51" x14ac:dyDescent="0.3">
      <c r="A143" s="3">
        <v>906</v>
      </c>
      <c r="B143" s="4" t="s">
        <v>139</v>
      </c>
      <c r="C143" s="42">
        <v>337</v>
      </c>
      <c r="D143" s="42">
        <v>314</v>
      </c>
      <c r="E143" s="42">
        <v>332</v>
      </c>
      <c r="F143" s="42">
        <v>301</v>
      </c>
      <c r="G143" s="42">
        <v>280</v>
      </c>
      <c r="H143" s="42">
        <v>305</v>
      </c>
      <c r="I143" s="42">
        <v>317</v>
      </c>
      <c r="J143" s="42">
        <v>318</v>
      </c>
      <c r="K143" s="42">
        <v>691</v>
      </c>
      <c r="L143" s="42">
        <v>675</v>
      </c>
      <c r="M143" s="42">
        <v>657</v>
      </c>
      <c r="N143" s="42">
        <v>616</v>
      </c>
      <c r="O143" s="42">
        <v>581</v>
      </c>
      <c r="P143" s="42">
        <v>585</v>
      </c>
      <c r="Q143" s="42">
        <v>578</v>
      </c>
      <c r="R143" s="42">
        <v>538</v>
      </c>
      <c r="S143" s="10">
        <v>3724</v>
      </c>
      <c r="T143" s="10">
        <v>3875</v>
      </c>
      <c r="U143" s="10">
        <v>4078</v>
      </c>
      <c r="V143" s="10">
        <v>4309</v>
      </c>
      <c r="W143" s="10">
        <v>4543</v>
      </c>
      <c r="X143" s="10">
        <v>4816</v>
      </c>
      <c r="Y143" s="10">
        <v>4956</v>
      </c>
      <c r="Z143" s="10">
        <v>5190</v>
      </c>
      <c r="AA143" s="10">
        <v>1894</v>
      </c>
      <c r="AB143" s="10">
        <v>1880</v>
      </c>
      <c r="AC143" s="10">
        <v>1873</v>
      </c>
      <c r="AD143" s="10">
        <v>1852</v>
      </c>
      <c r="AE143" s="10">
        <v>1857</v>
      </c>
      <c r="AF143" s="10">
        <v>1848</v>
      </c>
      <c r="AG143" s="10">
        <v>1898</v>
      </c>
      <c r="AH143" s="10">
        <v>1891</v>
      </c>
      <c r="AJ143" s="39">
        <f t="shared" ref="AJ143:AW184" si="11">+C143/S143</f>
        <v>9.0494092373791621E-2</v>
      </c>
      <c r="AK143" s="39">
        <f t="shared" si="11"/>
        <v>8.1032258064516124E-2</v>
      </c>
      <c r="AL143" s="39">
        <f t="shared" si="10"/>
        <v>8.1412457086807263E-2</v>
      </c>
      <c r="AM143" s="39">
        <f t="shared" si="10"/>
        <v>6.9853794383847756E-2</v>
      </c>
      <c r="AN143" s="39">
        <f t="shared" si="10"/>
        <v>6.1633281972265024E-2</v>
      </c>
      <c r="AO143" s="39">
        <f t="shared" si="10"/>
        <v>6.3330564784053162E-2</v>
      </c>
      <c r="AP143" s="39">
        <f t="shared" si="10"/>
        <v>6.3962873284907185E-2</v>
      </c>
      <c r="AQ143" s="39">
        <f t="shared" si="10"/>
        <v>6.1271676300578032E-2</v>
      </c>
      <c r="AR143" s="39">
        <f t="shared" si="10"/>
        <v>0.36483632523759241</v>
      </c>
      <c r="AS143" s="39">
        <f t="shared" si="10"/>
        <v>0.35904255319148937</v>
      </c>
      <c r="AT143" s="39">
        <f t="shared" si="10"/>
        <v>0.35077415910304327</v>
      </c>
      <c r="AU143" s="39">
        <f t="shared" si="8"/>
        <v>0.33261339092872572</v>
      </c>
      <c r="AV143" s="39">
        <f t="shared" si="8"/>
        <v>0.31287022078621435</v>
      </c>
      <c r="AW143" s="39">
        <f t="shared" si="8"/>
        <v>0.31655844155844154</v>
      </c>
      <c r="AX143" s="39">
        <f t="shared" si="8"/>
        <v>0.30453108535300316</v>
      </c>
      <c r="AY143" s="39">
        <f t="shared" si="8"/>
        <v>0.28450555261766264</v>
      </c>
    </row>
    <row r="144" spans="1:51" x14ac:dyDescent="0.3">
      <c r="A144" s="3">
        <v>911</v>
      </c>
      <c r="B144" s="4" t="s">
        <v>140</v>
      </c>
      <c r="C144" s="42">
        <v>20</v>
      </c>
      <c r="D144" s="42">
        <v>16</v>
      </c>
      <c r="E144" s="42">
        <v>15</v>
      </c>
      <c r="F144" s="42">
        <v>33</v>
      </c>
      <c r="G144" s="42">
        <v>30</v>
      </c>
      <c r="H144" s="42">
        <v>29</v>
      </c>
      <c r="I144" s="42">
        <v>27</v>
      </c>
      <c r="J144" s="42">
        <v>24</v>
      </c>
      <c r="K144" s="42">
        <v>37</v>
      </c>
      <c r="L144" s="42">
        <v>32</v>
      </c>
      <c r="M144" s="42">
        <v>27</v>
      </c>
      <c r="N144" s="42">
        <v>45</v>
      </c>
      <c r="O144" s="42">
        <v>52</v>
      </c>
      <c r="P144" s="42">
        <v>55</v>
      </c>
      <c r="Q144" s="42">
        <v>54</v>
      </c>
      <c r="R144" s="42">
        <v>56</v>
      </c>
      <c r="S144" s="10">
        <v>221</v>
      </c>
      <c r="T144" s="10">
        <v>239</v>
      </c>
      <c r="U144" s="10">
        <v>253</v>
      </c>
      <c r="V144" s="10">
        <v>264</v>
      </c>
      <c r="W144" s="10">
        <v>276</v>
      </c>
      <c r="X144" s="10">
        <v>307</v>
      </c>
      <c r="Y144" s="10">
        <v>327</v>
      </c>
      <c r="Z144" s="10">
        <v>337</v>
      </c>
      <c r="AA144" s="10">
        <v>136</v>
      </c>
      <c r="AB144" s="10">
        <v>131</v>
      </c>
      <c r="AC144" s="10">
        <v>126</v>
      </c>
      <c r="AD144" s="10">
        <v>127</v>
      </c>
      <c r="AE144" s="10">
        <v>134</v>
      </c>
      <c r="AF144" s="10">
        <v>129</v>
      </c>
      <c r="AG144" s="10">
        <v>129</v>
      </c>
      <c r="AH144" s="10">
        <v>130</v>
      </c>
      <c r="AJ144" s="39">
        <f t="shared" si="11"/>
        <v>9.0497737556561084E-2</v>
      </c>
      <c r="AK144" s="39">
        <f t="shared" si="11"/>
        <v>6.6945606694560664E-2</v>
      </c>
      <c r="AL144" s="39">
        <f t="shared" si="10"/>
        <v>5.9288537549407112E-2</v>
      </c>
      <c r="AM144" s="39">
        <f t="shared" si="10"/>
        <v>0.125</v>
      </c>
      <c r="AN144" s="39">
        <f t="shared" si="10"/>
        <v>0.10869565217391304</v>
      </c>
      <c r="AO144" s="39">
        <f t="shared" si="10"/>
        <v>9.4462540716612378E-2</v>
      </c>
      <c r="AP144" s="39">
        <f t="shared" si="10"/>
        <v>8.2568807339449546E-2</v>
      </c>
      <c r="AQ144" s="39">
        <f t="shared" si="10"/>
        <v>7.1216617210682495E-2</v>
      </c>
      <c r="AR144" s="39">
        <f t="shared" si="10"/>
        <v>0.27205882352941174</v>
      </c>
      <c r="AS144" s="39">
        <f t="shared" si="10"/>
        <v>0.24427480916030533</v>
      </c>
      <c r="AT144" s="39">
        <f t="shared" si="10"/>
        <v>0.21428571428571427</v>
      </c>
      <c r="AU144" s="39">
        <f t="shared" si="8"/>
        <v>0.3543307086614173</v>
      </c>
      <c r="AV144" s="39">
        <f t="shared" si="8"/>
        <v>0.38805970149253732</v>
      </c>
      <c r="AW144" s="39">
        <f t="shared" si="8"/>
        <v>0.4263565891472868</v>
      </c>
      <c r="AX144" s="39">
        <f t="shared" si="8"/>
        <v>0.41860465116279072</v>
      </c>
      <c r="AY144" s="39">
        <f t="shared" si="8"/>
        <v>0.43076923076923079</v>
      </c>
    </row>
    <row r="145" spans="1:51" x14ac:dyDescent="0.3">
      <c r="A145" s="3">
        <v>912</v>
      </c>
      <c r="B145" s="6" t="s">
        <v>141</v>
      </c>
      <c r="C145" s="42">
        <v>25</v>
      </c>
      <c r="D145" s="42">
        <v>20</v>
      </c>
      <c r="E145" s="42">
        <v>28</v>
      </c>
      <c r="F145" s="42">
        <v>30</v>
      </c>
      <c r="G145" s="42">
        <v>29</v>
      </c>
      <c r="H145" s="42">
        <v>32</v>
      </c>
      <c r="I145" s="42">
        <v>26</v>
      </c>
      <c r="J145" s="42">
        <v>29</v>
      </c>
      <c r="K145" s="42">
        <v>43</v>
      </c>
      <c r="L145" s="42">
        <v>49</v>
      </c>
      <c r="M145" s="42">
        <v>53</v>
      </c>
      <c r="N145" s="42">
        <v>50</v>
      </c>
      <c r="O145" s="42">
        <v>48</v>
      </c>
      <c r="P145" s="42">
        <v>44</v>
      </c>
      <c r="Q145" s="42">
        <v>43</v>
      </c>
      <c r="R145" s="42">
        <v>45</v>
      </c>
      <c r="S145" s="10">
        <v>166</v>
      </c>
      <c r="T145" s="10">
        <v>165</v>
      </c>
      <c r="U145" s="10">
        <v>184</v>
      </c>
      <c r="V145" s="10">
        <v>189</v>
      </c>
      <c r="W145" s="10">
        <v>194</v>
      </c>
      <c r="X145" s="10">
        <v>199</v>
      </c>
      <c r="Y145" s="10">
        <v>217</v>
      </c>
      <c r="Z145" s="10">
        <v>204</v>
      </c>
      <c r="AA145" s="10">
        <v>113</v>
      </c>
      <c r="AB145" s="10">
        <v>110</v>
      </c>
      <c r="AC145" s="10">
        <v>108</v>
      </c>
      <c r="AD145" s="10">
        <v>103</v>
      </c>
      <c r="AE145" s="10">
        <v>109</v>
      </c>
      <c r="AF145" s="10">
        <v>105</v>
      </c>
      <c r="AG145" s="10">
        <v>107</v>
      </c>
      <c r="AH145" s="10">
        <v>111</v>
      </c>
      <c r="AJ145" s="39">
        <f t="shared" si="11"/>
        <v>0.15060240963855423</v>
      </c>
      <c r="AK145" s="39">
        <f t="shared" si="11"/>
        <v>0.12121212121212122</v>
      </c>
      <c r="AL145" s="39">
        <f t="shared" si="10"/>
        <v>0.15217391304347827</v>
      </c>
      <c r="AM145" s="39">
        <f t="shared" si="10"/>
        <v>0.15873015873015872</v>
      </c>
      <c r="AN145" s="39">
        <f t="shared" si="10"/>
        <v>0.14948453608247422</v>
      </c>
      <c r="AO145" s="39">
        <f t="shared" si="10"/>
        <v>0.16080402010050251</v>
      </c>
      <c r="AP145" s="39">
        <f t="shared" si="10"/>
        <v>0.11981566820276497</v>
      </c>
      <c r="AQ145" s="39">
        <f t="shared" si="10"/>
        <v>0.14215686274509803</v>
      </c>
      <c r="AR145" s="39">
        <f t="shared" si="10"/>
        <v>0.38053097345132741</v>
      </c>
      <c r="AS145" s="39">
        <f t="shared" si="10"/>
        <v>0.44545454545454544</v>
      </c>
      <c r="AT145" s="39">
        <f t="shared" si="10"/>
        <v>0.49074074074074076</v>
      </c>
      <c r="AU145" s="39">
        <f t="shared" si="8"/>
        <v>0.4854368932038835</v>
      </c>
      <c r="AV145" s="39">
        <f t="shared" si="8"/>
        <v>0.44036697247706424</v>
      </c>
      <c r="AW145" s="39">
        <f t="shared" si="8"/>
        <v>0.41904761904761906</v>
      </c>
      <c r="AX145" s="39">
        <f t="shared" si="8"/>
        <v>0.40186915887850466</v>
      </c>
      <c r="AY145" s="39">
        <f t="shared" si="8"/>
        <v>0.40540540540540543</v>
      </c>
    </row>
    <row r="146" spans="1:51" x14ac:dyDescent="0.3">
      <c r="A146" s="3">
        <v>914</v>
      </c>
      <c r="B146" s="4" t="s">
        <v>142</v>
      </c>
      <c r="C146" s="42">
        <v>54</v>
      </c>
      <c r="D146" s="42">
        <v>61</v>
      </c>
      <c r="E146" s="42">
        <v>60</v>
      </c>
      <c r="F146" s="42">
        <v>59</v>
      </c>
      <c r="G146" s="42">
        <v>66</v>
      </c>
      <c r="H146" s="42">
        <v>77</v>
      </c>
      <c r="I146" s="42">
        <v>64</v>
      </c>
      <c r="J146" s="42">
        <v>72</v>
      </c>
      <c r="K146" s="42">
        <v>141</v>
      </c>
      <c r="L146" s="42">
        <v>148</v>
      </c>
      <c r="M146" s="42">
        <v>148</v>
      </c>
      <c r="N146" s="42">
        <v>150</v>
      </c>
      <c r="O146" s="42">
        <v>139</v>
      </c>
      <c r="P146" s="42">
        <v>134</v>
      </c>
      <c r="Q146" s="42">
        <v>113</v>
      </c>
      <c r="R146" s="42">
        <v>109</v>
      </c>
      <c r="S146" s="10">
        <v>569</v>
      </c>
      <c r="T146" s="10">
        <v>589</v>
      </c>
      <c r="U146" s="10">
        <v>632</v>
      </c>
      <c r="V146" s="10">
        <v>677</v>
      </c>
      <c r="W146" s="10">
        <v>727</v>
      </c>
      <c r="X146" s="10">
        <v>756</v>
      </c>
      <c r="Y146" s="10">
        <v>794</v>
      </c>
      <c r="Z146" s="10">
        <v>827</v>
      </c>
      <c r="AA146" s="10">
        <v>327</v>
      </c>
      <c r="AB146" s="10">
        <v>329</v>
      </c>
      <c r="AC146" s="10">
        <v>335</v>
      </c>
      <c r="AD146" s="10">
        <v>325</v>
      </c>
      <c r="AE146" s="10">
        <v>312</v>
      </c>
      <c r="AF146" s="10">
        <v>304</v>
      </c>
      <c r="AG146" s="10">
        <v>302</v>
      </c>
      <c r="AH146" s="10">
        <v>309</v>
      </c>
      <c r="AJ146" s="39">
        <f t="shared" si="11"/>
        <v>9.4903339191564143E-2</v>
      </c>
      <c r="AK146" s="39">
        <f t="shared" si="11"/>
        <v>0.1035653650254669</v>
      </c>
      <c r="AL146" s="39">
        <f t="shared" si="10"/>
        <v>9.49367088607595E-2</v>
      </c>
      <c r="AM146" s="39">
        <f t="shared" si="10"/>
        <v>8.7149187592319058E-2</v>
      </c>
      <c r="AN146" s="39">
        <f t="shared" si="10"/>
        <v>9.0784044016506193E-2</v>
      </c>
      <c r="AO146" s="39">
        <f t="shared" si="10"/>
        <v>0.10185185185185185</v>
      </c>
      <c r="AP146" s="39">
        <f t="shared" si="10"/>
        <v>8.0604534005037781E-2</v>
      </c>
      <c r="AQ146" s="39">
        <f t="shared" si="10"/>
        <v>8.7061668681983076E-2</v>
      </c>
      <c r="AR146" s="39">
        <f t="shared" si="10"/>
        <v>0.43119266055045874</v>
      </c>
      <c r="AS146" s="39">
        <f t="shared" si="10"/>
        <v>0.44984802431610943</v>
      </c>
      <c r="AT146" s="39">
        <f t="shared" si="10"/>
        <v>0.44179104477611941</v>
      </c>
      <c r="AU146" s="39">
        <f t="shared" si="8"/>
        <v>0.46153846153846156</v>
      </c>
      <c r="AV146" s="39">
        <f t="shared" si="8"/>
        <v>0.44551282051282054</v>
      </c>
      <c r="AW146" s="39">
        <f t="shared" si="8"/>
        <v>0.44078947368421051</v>
      </c>
      <c r="AX146" s="39">
        <f t="shared" si="8"/>
        <v>0.3741721854304636</v>
      </c>
      <c r="AY146" s="39">
        <f t="shared" si="8"/>
        <v>0.35275080906148865</v>
      </c>
    </row>
    <row r="147" spans="1:51" x14ac:dyDescent="0.3">
      <c r="A147" s="3">
        <v>919</v>
      </c>
      <c r="B147" s="4" t="s">
        <v>143</v>
      </c>
      <c r="C147" s="42">
        <v>36</v>
      </c>
      <c r="D147" s="42">
        <v>29</v>
      </c>
      <c r="E147" s="42">
        <v>31</v>
      </c>
      <c r="F147" s="42">
        <v>33</v>
      </c>
      <c r="G147" s="42">
        <v>42</v>
      </c>
      <c r="H147" s="42">
        <v>40</v>
      </c>
      <c r="I147" s="42">
        <v>41</v>
      </c>
      <c r="J147" s="42">
        <v>46</v>
      </c>
      <c r="K147" s="42">
        <v>72</v>
      </c>
      <c r="L147" s="42">
        <v>65</v>
      </c>
      <c r="M147" s="42">
        <v>62</v>
      </c>
      <c r="N147" s="42">
        <v>74</v>
      </c>
      <c r="O147" s="42">
        <v>68</v>
      </c>
      <c r="P147" s="42">
        <v>66</v>
      </c>
      <c r="Q147" s="42">
        <v>70</v>
      </c>
      <c r="R147" s="42">
        <v>62</v>
      </c>
      <c r="S147" s="10">
        <v>372</v>
      </c>
      <c r="T147" s="10">
        <v>386</v>
      </c>
      <c r="U147" s="10">
        <v>415</v>
      </c>
      <c r="V147" s="10">
        <v>439</v>
      </c>
      <c r="W147" s="10">
        <v>479</v>
      </c>
      <c r="X147" s="10">
        <v>515</v>
      </c>
      <c r="Y147" s="10">
        <v>527</v>
      </c>
      <c r="Z147" s="10">
        <v>559</v>
      </c>
      <c r="AA147" s="10">
        <v>178</v>
      </c>
      <c r="AB147" s="10">
        <v>181</v>
      </c>
      <c r="AC147" s="10">
        <v>180</v>
      </c>
      <c r="AD147" s="10">
        <v>188</v>
      </c>
      <c r="AE147" s="10">
        <v>187</v>
      </c>
      <c r="AF147" s="10">
        <v>183</v>
      </c>
      <c r="AG147" s="10">
        <v>187</v>
      </c>
      <c r="AH147" s="10">
        <v>179</v>
      </c>
      <c r="AJ147" s="39">
        <f t="shared" si="11"/>
        <v>9.6774193548387094E-2</v>
      </c>
      <c r="AK147" s="39">
        <f t="shared" si="11"/>
        <v>7.512953367875648E-2</v>
      </c>
      <c r="AL147" s="39">
        <f t="shared" si="10"/>
        <v>7.4698795180722893E-2</v>
      </c>
      <c r="AM147" s="39">
        <f t="shared" si="10"/>
        <v>7.5170842824601361E-2</v>
      </c>
      <c r="AN147" s="39">
        <f t="shared" si="10"/>
        <v>8.7682672233820466E-2</v>
      </c>
      <c r="AO147" s="39">
        <f t="shared" si="10"/>
        <v>7.7669902912621352E-2</v>
      </c>
      <c r="AP147" s="39">
        <f t="shared" si="10"/>
        <v>7.7798861480075907E-2</v>
      </c>
      <c r="AQ147" s="39">
        <f t="shared" si="10"/>
        <v>8.2289803220035776E-2</v>
      </c>
      <c r="AR147" s="39">
        <f t="shared" si="10"/>
        <v>0.4044943820224719</v>
      </c>
      <c r="AS147" s="39">
        <f t="shared" si="10"/>
        <v>0.35911602209944754</v>
      </c>
      <c r="AT147" s="39">
        <f t="shared" si="10"/>
        <v>0.34444444444444444</v>
      </c>
      <c r="AU147" s="39">
        <f t="shared" si="8"/>
        <v>0.39361702127659576</v>
      </c>
      <c r="AV147" s="39">
        <f t="shared" si="8"/>
        <v>0.36363636363636365</v>
      </c>
      <c r="AW147" s="39">
        <f t="shared" si="8"/>
        <v>0.36065573770491804</v>
      </c>
      <c r="AX147" s="39">
        <f t="shared" si="8"/>
        <v>0.37433155080213903</v>
      </c>
      <c r="AY147" s="39">
        <f t="shared" si="8"/>
        <v>0.34636871508379891</v>
      </c>
    </row>
    <row r="148" spans="1:51" x14ac:dyDescent="0.3">
      <c r="A148" s="3">
        <v>926</v>
      </c>
      <c r="B148" s="4" t="s">
        <v>144</v>
      </c>
      <c r="C148" s="42">
        <v>62</v>
      </c>
      <c r="D148" s="42">
        <v>63</v>
      </c>
      <c r="E148" s="42">
        <v>65</v>
      </c>
      <c r="F148" s="42">
        <v>48</v>
      </c>
      <c r="G148" s="42">
        <v>62</v>
      </c>
      <c r="H148" s="42">
        <v>64</v>
      </c>
      <c r="I148" s="42">
        <v>67</v>
      </c>
      <c r="J148" s="42">
        <v>63</v>
      </c>
      <c r="K148" s="42">
        <v>130</v>
      </c>
      <c r="L148" s="42">
        <v>132</v>
      </c>
      <c r="M148" s="42">
        <v>125</v>
      </c>
      <c r="N148" s="42">
        <v>128</v>
      </c>
      <c r="O148" s="42">
        <v>115</v>
      </c>
      <c r="P148" s="42">
        <v>124</v>
      </c>
      <c r="Q148" s="42">
        <v>124</v>
      </c>
      <c r="R148" s="42">
        <v>131</v>
      </c>
      <c r="S148" s="10">
        <v>837</v>
      </c>
      <c r="T148" s="10">
        <v>881</v>
      </c>
      <c r="U148" s="10">
        <v>937</v>
      </c>
      <c r="V148" s="10">
        <v>1015</v>
      </c>
      <c r="W148" s="10">
        <v>1115</v>
      </c>
      <c r="X148" s="10">
        <v>1176</v>
      </c>
      <c r="Y148" s="10">
        <v>1205</v>
      </c>
      <c r="Z148" s="10">
        <v>1243</v>
      </c>
      <c r="AA148" s="10">
        <v>379</v>
      </c>
      <c r="AB148" s="10">
        <v>385</v>
      </c>
      <c r="AC148" s="10">
        <v>389</v>
      </c>
      <c r="AD148" s="10">
        <v>395</v>
      </c>
      <c r="AE148" s="10">
        <v>382</v>
      </c>
      <c r="AF148" s="10">
        <v>393</v>
      </c>
      <c r="AG148" s="10">
        <v>392</v>
      </c>
      <c r="AH148" s="10">
        <v>419</v>
      </c>
      <c r="AJ148" s="39">
        <f t="shared" si="11"/>
        <v>7.407407407407407E-2</v>
      </c>
      <c r="AK148" s="39">
        <f t="shared" si="11"/>
        <v>7.1509648127128261E-2</v>
      </c>
      <c r="AL148" s="39">
        <f t="shared" si="10"/>
        <v>6.9370330843116335E-2</v>
      </c>
      <c r="AM148" s="39">
        <f t="shared" si="10"/>
        <v>4.7290640394088673E-2</v>
      </c>
      <c r="AN148" s="39">
        <f t="shared" si="10"/>
        <v>5.5605381165919281E-2</v>
      </c>
      <c r="AO148" s="39">
        <f t="shared" si="10"/>
        <v>5.4421768707482991E-2</v>
      </c>
      <c r="AP148" s="39">
        <f t="shared" si="10"/>
        <v>5.5601659751037341E-2</v>
      </c>
      <c r="AQ148" s="39">
        <f t="shared" si="10"/>
        <v>5.0683829444891394E-2</v>
      </c>
      <c r="AR148" s="39">
        <f t="shared" si="10"/>
        <v>0.34300791556728233</v>
      </c>
      <c r="AS148" s="39">
        <f t="shared" si="10"/>
        <v>0.34285714285714286</v>
      </c>
      <c r="AT148" s="39">
        <f t="shared" si="10"/>
        <v>0.32133676092544988</v>
      </c>
      <c r="AU148" s="39">
        <f t="shared" si="8"/>
        <v>0.32405063291139241</v>
      </c>
      <c r="AV148" s="39">
        <f t="shared" si="8"/>
        <v>0.30104712041884818</v>
      </c>
      <c r="AW148" s="39">
        <f t="shared" si="8"/>
        <v>0.31552162849872772</v>
      </c>
      <c r="AX148" s="39">
        <f t="shared" si="8"/>
        <v>0.31632653061224492</v>
      </c>
      <c r="AY148" s="39">
        <f t="shared" si="8"/>
        <v>0.31264916467780429</v>
      </c>
    </row>
    <row r="149" spans="1:51" x14ac:dyDescent="0.3">
      <c r="A149" s="3">
        <v>928</v>
      </c>
      <c r="B149" s="4" t="s">
        <v>145</v>
      </c>
      <c r="C149" s="42">
        <v>39</v>
      </c>
      <c r="D149" s="42">
        <v>42</v>
      </c>
      <c r="E149" s="42">
        <v>50</v>
      </c>
      <c r="F149" s="42">
        <v>44</v>
      </c>
      <c r="G149" s="42">
        <v>43</v>
      </c>
      <c r="H149" s="42">
        <v>42</v>
      </c>
      <c r="I149" s="42">
        <v>48</v>
      </c>
      <c r="J149" s="42">
        <v>41</v>
      </c>
      <c r="K149" s="42">
        <v>57</v>
      </c>
      <c r="L149" s="42">
        <v>53</v>
      </c>
      <c r="M149" s="42">
        <v>58</v>
      </c>
      <c r="N149" s="42">
        <v>57</v>
      </c>
      <c r="O149" s="42">
        <v>59</v>
      </c>
      <c r="P149" s="42">
        <v>58</v>
      </c>
      <c r="Q149" s="42">
        <v>48</v>
      </c>
      <c r="R149" s="42">
        <v>51</v>
      </c>
      <c r="S149" s="10">
        <v>362</v>
      </c>
      <c r="T149" s="10">
        <v>388</v>
      </c>
      <c r="U149" s="10">
        <v>426</v>
      </c>
      <c r="V149" s="10">
        <v>456</v>
      </c>
      <c r="W149" s="10">
        <v>507</v>
      </c>
      <c r="X149" s="10">
        <v>516</v>
      </c>
      <c r="Y149" s="10">
        <v>539</v>
      </c>
      <c r="Z149" s="10">
        <v>546</v>
      </c>
      <c r="AA149" s="10">
        <v>179</v>
      </c>
      <c r="AB149" s="10">
        <v>171</v>
      </c>
      <c r="AC149" s="10">
        <v>176</v>
      </c>
      <c r="AD149" s="10">
        <v>170</v>
      </c>
      <c r="AE149" s="10">
        <v>158</v>
      </c>
      <c r="AF149" s="10">
        <v>155</v>
      </c>
      <c r="AG149" s="10">
        <v>153</v>
      </c>
      <c r="AH149" s="10">
        <v>159</v>
      </c>
      <c r="AJ149" s="39">
        <f t="shared" si="11"/>
        <v>0.10773480662983426</v>
      </c>
      <c r="AK149" s="39">
        <f t="shared" si="11"/>
        <v>0.10824742268041238</v>
      </c>
      <c r="AL149" s="39">
        <f t="shared" si="10"/>
        <v>0.11737089201877934</v>
      </c>
      <c r="AM149" s="39">
        <f t="shared" si="10"/>
        <v>9.6491228070175433E-2</v>
      </c>
      <c r="AN149" s="39">
        <f t="shared" si="10"/>
        <v>8.4812623274161739E-2</v>
      </c>
      <c r="AO149" s="39">
        <f t="shared" si="10"/>
        <v>8.1395348837209308E-2</v>
      </c>
      <c r="AP149" s="39">
        <f t="shared" si="10"/>
        <v>8.9053803339517623E-2</v>
      </c>
      <c r="AQ149" s="39">
        <f t="shared" si="10"/>
        <v>7.5091575091575088E-2</v>
      </c>
      <c r="AR149" s="39">
        <f t="shared" si="10"/>
        <v>0.31843575418994413</v>
      </c>
      <c r="AS149" s="39">
        <f t="shared" si="10"/>
        <v>0.30994152046783624</v>
      </c>
      <c r="AT149" s="39">
        <f t="shared" si="10"/>
        <v>0.32954545454545453</v>
      </c>
      <c r="AU149" s="39">
        <f t="shared" si="8"/>
        <v>0.3352941176470588</v>
      </c>
      <c r="AV149" s="39">
        <f t="shared" si="8"/>
        <v>0.37341772151898733</v>
      </c>
      <c r="AW149" s="39">
        <f t="shared" si="8"/>
        <v>0.37419354838709679</v>
      </c>
      <c r="AX149" s="39">
        <f t="shared" si="8"/>
        <v>0.31372549019607843</v>
      </c>
      <c r="AY149" s="39">
        <f t="shared" si="8"/>
        <v>0.32075471698113206</v>
      </c>
    </row>
    <row r="150" spans="1:51" x14ac:dyDescent="0.3">
      <c r="A150" s="3">
        <v>929</v>
      </c>
      <c r="B150" s="4" t="s">
        <v>146</v>
      </c>
      <c r="C150" s="42">
        <v>23</v>
      </c>
      <c r="D150" s="42">
        <v>25</v>
      </c>
      <c r="E150" s="42">
        <v>27</v>
      </c>
      <c r="F150" s="42">
        <v>36</v>
      </c>
      <c r="G150" s="42">
        <v>35</v>
      </c>
      <c r="H150" s="42">
        <v>40</v>
      </c>
      <c r="I150" s="42">
        <v>40</v>
      </c>
      <c r="J150" s="42">
        <v>44</v>
      </c>
      <c r="K150" s="42">
        <v>48</v>
      </c>
      <c r="L150" s="42">
        <v>41</v>
      </c>
      <c r="M150" s="42">
        <v>36</v>
      </c>
      <c r="N150" s="42">
        <v>41</v>
      </c>
      <c r="O150" s="42">
        <v>41</v>
      </c>
      <c r="P150" s="42">
        <v>38</v>
      </c>
      <c r="Q150" s="42">
        <v>45</v>
      </c>
      <c r="R150" s="42">
        <v>56</v>
      </c>
      <c r="S150" s="10">
        <v>196</v>
      </c>
      <c r="T150" s="10">
        <v>202</v>
      </c>
      <c r="U150" s="10">
        <v>212</v>
      </c>
      <c r="V150" s="10">
        <v>228</v>
      </c>
      <c r="W150" s="10">
        <v>232</v>
      </c>
      <c r="X150" s="10">
        <v>247</v>
      </c>
      <c r="Y150" s="10">
        <v>238</v>
      </c>
      <c r="Z150" s="10">
        <v>239</v>
      </c>
      <c r="AA150" s="10">
        <v>100</v>
      </c>
      <c r="AB150" s="10">
        <v>92</v>
      </c>
      <c r="AC150" s="10">
        <v>77</v>
      </c>
      <c r="AD150" s="10">
        <v>78</v>
      </c>
      <c r="AE150" s="10">
        <v>87</v>
      </c>
      <c r="AF150" s="10">
        <v>83</v>
      </c>
      <c r="AG150" s="10">
        <v>88</v>
      </c>
      <c r="AH150" s="10">
        <v>94</v>
      </c>
      <c r="AJ150" s="39">
        <f t="shared" si="11"/>
        <v>0.11734693877551021</v>
      </c>
      <c r="AK150" s="39">
        <f t="shared" si="11"/>
        <v>0.12376237623762376</v>
      </c>
      <c r="AL150" s="39">
        <f t="shared" si="10"/>
        <v>0.12735849056603774</v>
      </c>
      <c r="AM150" s="39">
        <f t="shared" si="10"/>
        <v>0.15789473684210525</v>
      </c>
      <c r="AN150" s="39">
        <f t="shared" si="10"/>
        <v>0.15086206896551724</v>
      </c>
      <c r="AO150" s="39">
        <f t="shared" si="10"/>
        <v>0.16194331983805668</v>
      </c>
      <c r="AP150" s="39">
        <f t="shared" si="10"/>
        <v>0.16806722689075632</v>
      </c>
      <c r="AQ150" s="39">
        <f t="shared" si="10"/>
        <v>0.18410041841004185</v>
      </c>
      <c r="AR150" s="39">
        <f t="shared" si="10"/>
        <v>0.48</v>
      </c>
      <c r="AS150" s="39">
        <f t="shared" si="10"/>
        <v>0.44565217391304346</v>
      </c>
      <c r="AT150" s="39">
        <f t="shared" si="10"/>
        <v>0.46753246753246752</v>
      </c>
      <c r="AU150" s="39">
        <f t="shared" si="8"/>
        <v>0.52564102564102566</v>
      </c>
      <c r="AV150" s="39">
        <f t="shared" si="8"/>
        <v>0.47126436781609193</v>
      </c>
      <c r="AW150" s="39">
        <f t="shared" si="8"/>
        <v>0.45783132530120479</v>
      </c>
      <c r="AX150" s="39">
        <f t="shared" si="8"/>
        <v>0.51136363636363635</v>
      </c>
      <c r="AY150" s="39">
        <f t="shared" si="8"/>
        <v>0.5957446808510638</v>
      </c>
    </row>
    <row r="151" spans="1:51" x14ac:dyDescent="0.3">
      <c r="A151" s="3">
        <v>935</v>
      </c>
      <c r="B151" s="4" t="s">
        <v>147</v>
      </c>
      <c r="C151" s="42">
        <v>5</v>
      </c>
      <c r="D151" s="42">
        <v>11</v>
      </c>
      <c r="E151" s="42">
        <v>7</v>
      </c>
      <c r="F151" s="42">
        <v>8</v>
      </c>
      <c r="G151" s="42">
        <v>9</v>
      </c>
      <c r="H151" s="42">
        <v>12</v>
      </c>
      <c r="I151" s="42">
        <v>11</v>
      </c>
      <c r="J151" s="42">
        <v>19</v>
      </c>
      <c r="K151" s="42">
        <v>9</v>
      </c>
      <c r="L151" s="42">
        <v>16</v>
      </c>
      <c r="M151" s="42">
        <v>11</v>
      </c>
      <c r="N151" s="42">
        <v>15</v>
      </c>
      <c r="O151" s="42">
        <v>18</v>
      </c>
      <c r="P151" s="42">
        <v>17</v>
      </c>
      <c r="Q151" s="42">
        <v>19</v>
      </c>
      <c r="R151" s="42">
        <v>22</v>
      </c>
      <c r="S151" s="10">
        <v>75</v>
      </c>
      <c r="T151" s="10">
        <v>83</v>
      </c>
      <c r="U151" s="10">
        <v>89</v>
      </c>
      <c r="V151" s="10">
        <v>95</v>
      </c>
      <c r="W151" s="10">
        <v>108</v>
      </c>
      <c r="X151" s="10">
        <v>113</v>
      </c>
      <c r="Y151" s="10">
        <v>117</v>
      </c>
      <c r="Z151" s="10">
        <v>125</v>
      </c>
      <c r="AA151" s="10">
        <v>56</v>
      </c>
      <c r="AB151" s="10">
        <v>52</v>
      </c>
      <c r="AC151" s="10">
        <v>52</v>
      </c>
      <c r="AD151" s="10">
        <v>52</v>
      </c>
      <c r="AE151" s="10">
        <v>54</v>
      </c>
      <c r="AF151" s="10">
        <v>51</v>
      </c>
      <c r="AG151" s="10">
        <v>45</v>
      </c>
      <c r="AH151" s="10">
        <v>44</v>
      </c>
      <c r="AJ151" s="39">
        <f t="shared" si="11"/>
        <v>6.6666666666666666E-2</v>
      </c>
      <c r="AK151" s="39">
        <f t="shared" si="11"/>
        <v>0.13253012048192772</v>
      </c>
      <c r="AL151" s="39">
        <f t="shared" si="10"/>
        <v>7.8651685393258425E-2</v>
      </c>
      <c r="AM151" s="39">
        <f t="shared" si="10"/>
        <v>8.4210526315789472E-2</v>
      </c>
      <c r="AN151" s="39">
        <f t="shared" si="10"/>
        <v>8.3333333333333329E-2</v>
      </c>
      <c r="AO151" s="39">
        <f t="shared" si="10"/>
        <v>0.10619469026548672</v>
      </c>
      <c r="AP151" s="39">
        <f t="shared" si="10"/>
        <v>9.4017094017094016E-2</v>
      </c>
      <c r="AQ151" s="39">
        <f t="shared" si="10"/>
        <v>0.152</v>
      </c>
      <c r="AR151" s="39">
        <f t="shared" si="10"/>
        <v>0.16071428571428573</v>
      </c>
      <c r="AS151" s="39">
        <f t="shared" si="10"/>
        <v>0.30769230769230771</v>
      </c>
      <c r="AT151" s="39">
        <f t="shared" si="10"/>
        <v>0.21153846153846154</v>
      </c>
      <c r="AU151" s="39">
        <f t="shared" si="8"/>
        <v>0.28846153846153844</v>
      </c>
      <c r="AV151" s="39">
        <f t="shared" si="8"/>
        <v>0.33333333333333331</v>
      </c>
      <c r="AW151" s="39">
        <f t="shared" si="8"/>
        <v>0.33333333333333331</v>
      </c>
      <c r="AX151" s="39">
        <f t="shared" si="8"/>
        <v>0.42222222222222222</v>
      </c>
      <c r="AY151" s="39">
        <f t="shared" si="8"/>
        <v>0.5</v>
      </c>
    </row>
    <row r="152" spans="1:51" x14ac:dyDescent="0.3">
      <c r="A152" s="3">
        <v>937</v>
      </c>
      <c r="B152" s="6" t="s">
        <v>148</v>
      </c>
      <c r="C152" s="42">
        <v>24</v>
      </c>
      <c r="D152" s="42">
        <v>29</v>
      </c>
      <c r="E152" s="42">
        <v>23</v>
      </c>
      <c r="F152" s="42">
        <v>32</v>
      </c>
      <c r="G152" s="42">
        <v>33</v>
      </c>
      <c r="H152" s="42">
        <v>28</v>
      </c>
      <c r="I152" s="42">
        <v>34</v>
      </c>
      <c r="J152" s="42">
        <v>30</v>
      </c>
      <c r="K152" s="42">
        <v>42</v>
      </c>
      <c r="L152" s="42">
        <v>59</v>
      </c>
      <c r="M152" s="42">
        <v>65</v>
      </c>
      <c r="N152" s="42">
        <v>58</v>
      </c>
      <c r="O152" s="42">
        <v>56</v>
      </c>
      <c r="P152" s="42">
        <v>52</v>
      </c>
      <c r="Q152" s="42">
        <v>56</v>
      </c>
      <c r="R152" s="42">
        <v>54</v>
      </c>
      <c r="S152" s="10">
        <v>340</v>
      </c>
      <c r="T152" s="10">
        <v>353</v>
      </c>
      <c r="U152" s="10">
        <v>374</v>
      </c>
      <c r="V152" s="10">
        <v>389</v>
      </c>
      <c r="W152" s="10">
        <v>394</v>
      </c>
      <c r="X152" s="10">
        <v>424</v>
      </c>
      <c r="Y152" s="10">
        <v>440</v>
      </c>
      <c r="Z152" s="10">
        <v>452</v>
      </c>
      <c r="AA152" s="10">
        <v>174</v>
      </c>
      <c r="AB152" s="10">
        <v>180</v>
      </c>
      <c r="AC152" s="10">
        <v>169</v>
      </c>
      <c r="AD152" s="10">
        <v>174</v>
      </c>
      <c r="AE152" s="10">
        <v>173</v>
      </c>
      <c r="AF152" s="10">
        <v>171</v>
      </c>
      <c r="AG152" s="10">
        <v>163</v>
      </c>
      <c r="AH152" s="10">
        <v>167</v>
      </c>
      <c r="AJ152" s="39">
        <f t="shared" si="11"/>
        <v>7.0588235294117646E-2</v>
      </c>
      <c r="AK152" s="39">
        <f t="shared" si="11"/>
        <v>8.2152974504249299E-2</v>
      </c>
      <c r="AL152" s="39">
        <f t="shared" si="10"/>
        <v>6.1497326203208559E-2</v>
      </c>
      <c r="AM152" s="39">
        <f t="shared" si="10"/>
        <v>8.2262210796915161E-2</v>
      </c>
      <c r="AN152" s="39">
        <f t="shared" si="10"/>
        <v>8.3756345177664976E-2</v>
      </c>
      <c r="AO152" s="39">
        <f t="shared" si="10"/>
        <v>6.6037735849056603E-2</v>
      </c>
      <c r="AP152" s="39">
        <f t="shared" si="10"/>
        <v>7.7272727272727271E-2</v>
      </c>
      <c r="AQ152" s="39">
        <f t="shared" si="10"/>
        <v>6.637168141592921E-2</v>
      </c>
      <c r="AR152" s="39">
        <f t="shared" si="10"/>
        <v>0.2413793103448276</v>
      </c>
      <c r="AS152" s="39">
        <f t="shared" si="10"/>
        <v>0.32777777777777778</v>
      </c>
      <c r="AT152" s="39">
        <f t="shared" si="10"/>
        <v>0.38461538461538464</v>
      </c>
      <c r="AU152" s="39">
        <f t="shared" si="8"/>
        <v>0.33333333333333331</v>
      </c>
      <c r="AV152" s="39">
        <f t="shared" si="8"/>
        <v>0.32369942196531792</v>
      </c>
      <c r="AW152" s="39">
        <f t="shared" si="8"/>
        <v>0.30409356725146197</v>
      </c>
      <c r="AX152" s="39">
        <f t="shared" si="8"/>
        <v>0.34355828220858897</v>
      </c>
      <c r="AY152" s="39">
        <f t="shared" si="8"/>
        <v>0.32335329341317365</v>
      </c>
    </row>
    <row r="153" spans="1:51" x14ac:dyDescent="0.3">
      <c r="A153" s="3">
        <v>938</v>
      </c>
      <c r="B153" s="4" t="s">
        <v>149</v>
      </c>
      <c r="C153" s="42">
        <v>21</v>
      </c>
      <c r="D153" s="42">
        <v>22</v>
      </c>
      <c r="E153" s="42">
        <v>25</v>
      </c>
      <c r="F153" s="42">
        <v>23</v>
      </c>
      <c r="G153" s="42">
        <v>20</v>
      </c>
      <c r="H153" s="42">
        <v>26</v>
      </c>
      <c r="I153" s="42">
        <v>28</v>
      </c>
      <c r="J153" s="42">
        <v>29</v>
      </c>
      <c r="K153" s="42">
        <v>19</v>
      </c>
      <c r="L153" s="42">
        <v>24</v>
      </c>
      <c r="M153" s="42">
        <v>20</v>
      </c>
      <c r="N153" s="42">
        <v>23</v>
      </c>
      <c r="O153" s="42">
        <v>24</v>
      </c>
      <c r="P153" s="42">
        <v>24</v>
      </c>
      <c r="Q153" s="42">
        <v>29</v>
      </c>
      <c r="R153" s="42">
        <v>28</v>
      </c>
      <c r="S153" s="10">
        <v>137</v>
      </c>
      <c r="T153" s="10">
        <v>143</v>
      </c>
      <c r="U153" s="10">
        <v>134</v>
      </c>
      <c r="V153" s="10">
        <v>137</v>
      </c>
      <c r="W153" s="10">
        <v>154</v>
      </c>
      <c r="X153" s="10">
        <v>157</v>
      </c>
      <c r="Y153" s="10">
        <v>159</v>
      </c>
      <c r="Z153" s="10">
        <v>168</v>
      </c>
      <c r="AA153" s="10">
        <v>64</v>
      </c>
      <c r="AB153" s="10">
        <v>59</v>
      </c>
      <c r="AC153" s="10">
        <v>55</v>
      </c>
      <c r="AD153" s="10">
        <v>61</v>
      </c>
      <c r="AE153" s="10">
        <v>64</v>
      </c>
      <c r="AF153" s="10">
        <v>60</v>
      </c>
      <c r="AG153" s="10">
        <v>64</v>
      </c>
      <c r="AH153" s="10">
        <v>62</v>
      </c>
      <c r="AJ153" s="39">
        <f t="shared" si="11"/>
        <v>0.15328467153284672</v>
      </c>
      <c r="AK153" s="39">
        <f t="shared" si="11"/>
        <v>0.15384615384615385</v>
      </c>
      <c r="AL153" s="39">
        <f t="shared" si="10"/>
        <v>0.18656716417910449</v>
      </c>
      <c r="AM153" s="39">
        <f t="shared" si="10"/>
        <v>0.16788321167883211</v>
      </c>
      <c r="AN153" s="39">
        <f t="shared" si="10"/>
        <v>0.12987012987012986</v>
      </c>
      <c r="AO153" s="39">
        <f t="shared" si="10"/>
        <v>0.16560509554140126</v>
      </c>
      <c r="AP153" s="39">
        <f t="shared" si="10"/>
        <v>0.1761006289308176</v>
      </c>
      <c r="AQ153" s="39">
        <f t="shared" si="10"/>
        <v>0.17261904761904762</v>
      </c>
      <c r="AR153" s="39">
        <f t="shared" si="10"/>
        <v>0.296875</v>
      </c>
      <c r="AS153" s="39">
        <f t="shared" si="10"/>
        <v>0.40677966101694918</v>
      </c>
      <c r="AT153" s="39">
        <f t="shared" si="10"/>
        <v>0.36363636363636365</v>
      </c>
      <c r="AU153" s="39">
        <f t="shared" si="8"/>
        <v>0.37704918032786883</v>
      </c>
      <c r="AV153" s="39">
        <f t="shared" si="8"/>
        <v>0.375</v>
      </c>
      <c r="AW153" s="39">
        <f t="shared" si="8"/>
        <v>0.4</v>
      </c>
      <c r="AX153" s="39">
        <f t="shared" si="8"/>
        <v>0.453125</v>
      </c>
      <c r="AY153" s="39">
        <f t="shared" si="8"/>
        <v>0.45161290322580644</v>
      </c>
    </row>
    <row r="154" spans="1:51" x14ac:dyDescent="0.3">
      <c r="A154" s="3">
        <v>940</v>
      </c>
      <c r="B154" s="4" t="s">
        <v>150</v>
      </c>
      <c r="C154" s="42">
        <v>17</v>
      </c>
      <c r="D154" s="42">
        <v>13</v>
      </c>
      <c r="E154" s="42">
        <v>12</v>
      </c>
      <c r="F154" s="42">
        <v>13</v>
      </c>
      <c r="G154" s="42">
        <v>15</v>
      </c>
      <c r="H154" s="42">
        <v>16</v>
      </c>
      <c r="I154" s="42">
        <v>14</v>
      </c>
      <c r="J154" s="42">
        <v>17</v>
      </c>
      <c r="K154" s="42">
        <v>31</v>
      </c>
      <c r="L154" s="42">
        <v>31</v>
      </c>
      <c r="M154" s="42">
        <v>30</v>
      </c>
      <c r="N154" s="42">
        <v>28</v>
      </c>
      <c r="O154" s="42">
        <v>28</v>
      </c>
      <c r="P154" s="42">
        <v>27</v>
      </c>
      <c r="Q154" s="42">
        <v>28</v>
      </c>
      <c r="R154" s="42">
        <v>21</v>
      </c>
      <c r="S154" s="10">
        <v>123</v>
      </c>
      <c r="T154" s="10">
        <v>130</v>
      </c>
      <c r="U154" s="10">
        <v>127</v>
      </c>
      <c r="V154" s="10">
        <v>137</v>
      </c>
      <c r="W154" s="10">
        <v>138</v>
      </c>
      <c r="X154" s="10">
        <v>141</v>
      </c>
      <c r="Y154" s="10">
        <v>153</v>
      </c>
      <c r="Z154" s="10">
        <v>167</v>
      </c>
      <c r="AA154" s="10">
        <v>82</v>
      </c>
      <c r="AB154" s="10">
        <v>77</v>
      </c>
      <c r="AC154" s="10">
        <v>76</v>
      </c>
      <c r="AD154" s="10">
        <v>70</v>
      </c>
      <c r="AE154" s="10">
        <v>70</v>
      </c>
      <c r="AF154" s="10">
        <v>65</v>
      </c>
      <c r="AG154" s="10">
        <v>63</v>
      </c>
      <c r="AH154" s="10">
        <v>57</v>
      </c>
      <c r="AJ154" s="39">
        <f t="shared" si="11"/>
        <v>0.13821138211382114</v>
      </c>
      <c r="AK154" s="39">
        <f t="shared" si="11"/>
        <v>0.1</v>
      </c>
      <c r="AL154" s="39">
        <f t="shared" si="10"/>
        <v>9.4488188976377951E-2</v>
      </c>
      <c r="AM154" s="39">
        <f t="shared" si="10"/>
        <v>9.4890510948905105E-2</v>
      </c>
      <c r="AN154" s="39">
        <f t="shared" si="10"/>
        <v>0.10869565217391304</v>
      </c>
      <c r="AO154" s="39">
        <f t="shared" si="10"/>
        <v>0.11347517730496454</v>
      </c>
      <c r="AP154" s="39">
        <f t="shared" si="10"/>
        <v>9.1503267973856203E-2</v>
      </c>
      <c r="AQ154" s="39">
        <f t="shared" si="10"/>
        <v>0.10179640718562874</v>
      </c>
      <c r="AR154" s="39">
        <f t="shared" si="10"/>
        <v>0.37804878048780488</v>
      </c>
      <c r="AS154" s="39">
        <f t="shared" si="10"/>
        <v>0.40259740259740262</v>
      </c>
      <c r="AT154" s="39">
        <f t="shared" si="10"/>
        <v>0.39473684210526316</v>
      </c>
      <c r="AU154" s="39">
        <f t="shared" si="8"/>
        <v>0.4</v>
      </c>
      <c r="AV154" s="39">
        <f t="shared" si="8"/>
        <v>0.4</v>
      </c>
      <c r="AW154" s="39">
        <f t="shared" si="8"/>
        <v>0.41538461538461541</v>
      </c>
      <c r="AX154" s="39">
        <f t="shared" si="8"/>
        <v>0.44444444444444442</v>
      </c>
      <c r="AY154" s="39">
        <f t="shared" si="8"/>
        <v>0.36842105263157893</v>
      </c>
    </row>
    <row r="155" spans="1:51" x14ac:dyDescent="0.3">
      <c r="A155" s="3">
        <v>941</v>
      </c>
      <c r="B155" s="4" t="s">
        <v>151</v>
      </c>
      <c r="C155" s="42" t="s">
        <v>473</v>
      </c>
      <c r="D155" s="42">
        <v>5</v>
      </c>
      <c r="E155" s="42">
        <v>6</v>
      </c>
      <c r="F155" s="42">
        <v>7</v>
      </c>
      <c r="G155" s="42" t="s">
        <v>473</v>
      </c>
      <c r="H155" s="42" t="s">
        <v>473</v>
      </c>
      <c r="I155" s="42" t="s">
        <v>473</v>
      </c>
      <c r="J155" s="42">
        <v>6</v>
      </c>
      <c r="K155" s="42" t="s">
        <v>473</v>
      </c>
      <c r="L155" s="42">
        <v>9</v>
      </c>
      <c r="M155" s="42">
        <v>10</v>
      </c>
      <c r="N155" s="42">
        <v>5</v>
      </c>
      <c r="O155" s="42" t="s">
        <v>473</v>
      </c>
      <c r="P155" s="42" t="s">
        <v>473</v>
      </c>
      <c r="Q155" s="42" t="s">
        <v>473</v>
      </c>
      <c r="R155" s="42">
        <v>6</v>
      </c>
      <c r="S155" s="10">
        <v>64</v>
      </c>
      <c r="T155" s="10">
        <v>67</v>
      </c>
      <c r="U155" s="10">
        <v>65</v>
      </c>
      <c r="V155" s="10">
        <v>69</v>
      </c>
      <c r="W155" s="10">
        <v>73</v>
      </c>
      <c r="X155" s="10">
        <v>85</v>
      </c>
      <c r="Y155" s="10">
        <v>88</v>
      </c>
      <c r="Z155" s="10">
        <v>94</v>
      </c>
      <c r="AA155" s="10">
        <v>27</v>
      </c>
      <c r="AB155" s="10">
        <v>27</v>
      </c>
      <c r="AC155" s="10">
        <v>28</v>
      </c>
      <c r="AD155" s="10">
        <v>30</v>
      </c>
      <c r="AE155" s="10">
        <v>22</v>
      </c>
      <c r="AF155" s="10">
        <v>21</v>
      </c>
      <c r="AG155" s="10">
        <v>23</v>
      </c>
      <c r="AH155" s="10">
        <v>22</v>
      </c>
      <c r="AJ155" s="39" t="e">
        <f t="shared" si="11"/>
        <v>#VALUE!</v>
      </c>
      <c r="AK155" s="39">
        <f t="shared" si="11"/>
        <v>7.4626865671641784E-2</v>
      </c>
      <c r="AL155" s="39">
        <f t="shared" si="10"/>
        <v>9.2307692307692313E-2</v>
      </c>
      <c r="AM155" s="39">
        <f t="shared" si="10"/>
        <v>0.10144927536231885</v>
      </c>
      <c r="AN155" s="39" t="e">
        <f t="shared" si="10"/>
        <v>#VALUE!</v>
      </c>
      <c r="AO155" s="39" t="e">
        <f t="shared" si="10"/>
        <v>#VALUE!</v>
      </c>
      <c r="AP155" s="39" t="e">
        <f t="shared" si="10"/>
        <v>#VALUE!</v>
      </c>
      <c r="AQ155" s="39">
        <f t="shared" si="10"/>
        <v>6.3829787234042548E-2</v>
      </c>
      <c r="AR155" s="39" t="e">
        <f t="shared" si="10"/>
        <v>#VALUE!</v>
      </c>
      <c r="AS155" s="39">
        <f t="shared" si="10"/>
        <v>0.33333333333333331</v>
      </c>
      <c r="AT155" s="39">
        <f t="shared" si="10"/>
        <v>0.35714285714285715</v>
      </c>
      <c r="AU155" s="39">
        <f t="shared" si="8"/>
        <v>0.16666666666666666</v>
      </c>
      <c r="AV155" s="39" t="e">
        <f t="shared" si="8"/>
        <v>#VALUE!</v>
      </c>
      <c r="AW155" s="39" t="e">
        <f t="shared" si="8"/>
        <v>#VALUE!</v>
      </c>
      <c r="AX155" s="39" t="e">
        <f t="shared" si="8"/>
        <v>#VALUE!</v>
      </c>
      <c r="AY155" s="39">
        <f t="shared" si="8"/>
        <v>0.27272727272727271</v>
      </c>
    </row>
    <row r="156" spans="1:51" x14ac:dyDescent="0.3">
      <c r="A156" s="3">
        <v>1001</v>
      </c>
      <c r="B156" s="4" t="s">
        <v>152</v>
      </c>
      <c r="C156" s="42">
        <v>529</v>
      </c>
      <c r="D156" s="42">
        <v>546</v>
      </c>
      <c r="E156" s="42">
        <v>544</v>
      </c>
      <c r="F156" s="42">
        <v>531</v>
      </c>
      <c r="G156" s="42">
        <v>562</v>
      </c>
      <c r="H156" s="42">
        <v>598</v>
      </c>
      <c r="I156" s="42">
        <v>613</v>
      </c>
      <c r="J156" s="42">
        <v>591</v>
      </c>
      <c r="K156" s="42">
        <v>1171</v>
      </c>
      <c r="L156" s="42">
        <v>1196</v>
      </c>
      <c r="M156" s="42">
        <v>1123</v>
      </c>
      <c r="N156" s="42">
        <v>1058</v>
      </c>
      <c r="O156" s="42">
        <v>1096</v>
      </c>
      <c r="P156" s="42">
        <v>1079</v>
      </c>
      <c r="Q156" s="42">
        <v>1070</v>
      </c>
      <c r="R156" s="42">
        <v>1080</v>
      </c>
      <c r="S156" s="10">
        <v>6678</v>
      </c>
      <c r="T156" s="10">
        <v>6867</v>
      </c>
      <c r="U156" s="10">
        <v>6990</v>
      </c>
      <c r="V156" s="10">
        <v>7296</v>
      </c>
      <c r="W156" s="10">
        <v>7622</v>
      </c>
      <c r="X156" s="10">
        <v>7983</v>
      </c>
      <c r="Y156" s="10">
        <v>8266</v>
      </c>
      <c r="Z156" s="10">
        <v>8563</v>
      </c>
      <c r="AA156" s="10">
        <v>3405</v>
      </c>
      <c r="AB156" s="10">
        <v>3436</v>
      </c>
      <c r="AC156" s="10">
        <v>3432</v>
      </c>
      <c r="AD156" s="10">
        <v>3455</v>
      </c>
      <c r="AE156" s="10">
        <v>3523</v>
      </c>
      <c r="AF156" s="10">
        <v>3488</v>
      </c>
      <c r="AG156" s="10">
        <v>3519</v>
      </c>
      <c r="AH156" s="10">
        <v>3620</v>
      </c>
      <c r="AJ156" s="39">
        <f t="shared" si="11"/>
        <v>7.9215333932315071E-2</v>
      </c>
      <c r="AK156" s="39">
        <f t="shared" si="11"/>
        <v>7.9510703363914373E-2</v>
      </c>
      <c r="AL156" s="39">
        <f t="shared" si="10"/>
        <v>7.7825464949928466E-2</v>
      </c>
      <c r="AM156" s="39">
        <f t="shared" si="10"/>
        <v>7.2779605263157895E-2</v>
      </c>
      <c r="AN156" s="39">
        <f t="shared" si="10"/>
        <v>7.3733928102860141E-2</v>
      </c>
      <c r="AO156" s="39">
        <f t="shared" si="10"/>
        <v>7.4909182011775016E-2</v>
      </c>
      <c r="AP156" s="39">
        <f t="shared" si="10"/>
        <v>7.4159206387611906E-2</v>
      </c>
      <c r="AQ156" s="39">
        <f t="shared" si="10"/>
        <v>6.9017867569776944E-2</v>
      </c>
      <c r="AR156" s="39">
        <f t="shared" si="10"/>
        <v>0.34390602055800296</v>
      </c>
      <c r="AS156" s="39">
        <f t="shared" si="10"/>
        <v>0.34807916181606519</v>
      </c>
      <c r="AT156" s="39">
        <f t="shared" si="10"/>
        <v>0.32721445221445222</v>
      </c>
      <c r="AU156" s="39">
        <f t="shared" si="8"/>
        <v>0.30622286541244575</v>
      </c>
      <c r="AV156" s="39">
        <f t="shared" si="8"/>
        <v>0.31109849560034064</v>
      </c>
      <c r="AW156" s="39">
        <f t="shared" si="8"/>
        <v>0.30934633027522934</v>
      </c>
      <c r="AX156" s="39">
        <f t="shared" si="8"/>
        <v>0.30406365444728617</v>
      </c>
      <c r="AY156" s="39">
        <f t="shared" si="8"/>
        <v>0.2983425414364641</v>
      </c>
    </row>
    <row r="157" spans="1:51" x14ac:dyDescent="0.3">
      <c r="A157" s="3">
        <v>1002</v>
      </c>
      <c r="B157" s="4" t="s">
        <v>153</v>
      </c>
      <c r="C157" s="42">
        <v>73</v>
      </c>
      <c r="D157" s="42">
        <v>86</v>
      </c>
      <c r="E157" s="42">
        <v>78</v>
      </c>
      <c r="F157" s="42">
        <v>69</v>
      </c>
      <c r="G157" s="42">
        <v>74</v>
      </c>
      <c r="H157" s="42">
        <v>83</v>
      </c>
      <c r="I157" s="42">
        <v>93</v>
      </c>
      <c r="J157" s="42">
        <v>86</v>
      </c>
      <c r="K157" s="42">
        <v>208</v>
      </c>
      <c r="L157" s="42">
        <v>201</v>
      </c>
      <c r="M157" s="42">
        <v>199</v>
      </c>
      <c r="N157" s="42">
        <v>204</v>
      </c>
      <c r="O157" s="42">
        <v>187</v>
      </c>
      <c r="P157" s="42">
        <v>181</v>
      </c>
      <c r="Q157" s="42">
        <v>189</v>
      </c>
      <c r="R157" s="42">
        <v>193</v>
      </c>
      <c r="S157" s="10">
        <v>1250</v>
      </c>
      <c r="T157" s="10">
        <v>1307</v>
      </c>
      <c r="U157" s="10">
        <v>1360</v>
      </c>
      <c r="V157" s="10">
        <v>1434</v>
      </c>
      <c r="W157" s="10">
        <v>1539</v>
      </c>
      <c r="X157" s="10">
        <v>1638</v>
      </c>
      <c r="Y157" s="10">
        <v>1717</v>
      </c>
      <c r="Z157" s="10">
        <v>1765</v>
      </c>
      <c r="AA157" s="10">
        <v>711</v>
      </c>
      <c r="AB157" s="10">
        <v>707</v>
      </c>
      <c r="AC157" s="10">
        <v>704</v>
      </c>
      <c r="AD157" s="10">
        <v>710</v>
      </c>
      <c r="AE157" s="10">
        <v>708</v>
      </c>
      <c r="AF157" s="10">
        <v>709</v>
      </c>
      <c r="AG157" s="10">
        <v>707</v>
      </c>
      <c r="AH157" s="10">
        <v>729</v>
      </c>
      <c r="AJ157" s="39">
        <f t="shared" si="11"/>
        <v>5.8400000000000001E-2</v>
      </c>
      <c r="AK157" s="39">
        <f t="shared" si="11"/>
        <v>6.5799540933435346E-2</v>
      </c>
      <c r="AL157" s="39">
        <f t="shared" si="10"/>
        <v>5.7352941176470586E-2</v>
      </c>
      <c r="AM157" s="39">
        <f t="shared" si="10"/>
        <v>4.8117154811715482E-2</v>
      </c>
      <c r="AN157" s="39">
        <f t="shared" si="10"/>
        <v>4.8083170890188431E-2</v>
      </c>
      <c r="AO157" s="39">
        <f t="shared" si="10"/>
        <v>5.0671550671550672E-2</v>
      </c>
      <c r="AP157" s="39">
        <f t="shared" si="10"/>
        <v>5.4164239953407106E-2</v>
      </c>
      <c r="AQ157" s="39">
        <f t="shared" si="10"/>
        <v>4.8725212464589232E-2</v>
      </c>
      <c r="AR157" s="39">
        <f t="shared" si="10"/>
        <v>0.29254571026722925</v>
      </c>
      <c r="AS157" s="39">
        <f t="shared" si="10"/>
        <v>0.28429985855728429</v>
      </c>
      <c r="AT157" s="39">
        <f t="shared" si="10"/>
        <v>0.28267045454545453</v>
      </c>
      <c r="AU157" s="39">
        <f t="shared" si="8"/>
        <v>0.28732394366197184</v>
      </c>
      <c r="AV157" s="39">
        <f t="shared" si="8"/>
        <v>0.26412429378531072</v>
      </c>
      <c r="AW157" s="39">
        <f t="shared" si="8"/>
        <v>0.25528913963328631</v>
      </c>
      <c r="AX157" s="39">
        <f t="shared" si="8"/>
        <v>0.26732673267326734</v>
      </c>
      <c r="AY157" s="39">
        <f t="shared" si="8"/>
        <v>0.26474622770919065</v>
      </c>
    </row>
    <row r="158" spans="1:51" x14ac:dyDescent="0.3">
      <c r="A158" s="3">
        <v>1003</v>
      </c>
      <c r="B158" s="4" t="s">
        <v>154</v>
      </c>
      <c r="C158" s="42">
        <v>95</v>
      </c>
      <c r="D158" s="42">
        <v>85</v>
      </c>
      <c r="E158" s="42">
        <v>88</v>
      </c>
      <c r="F158" s="42">
        <v>76</v>
      </c>
      <c r="G158" s="42">
        <v>85</v>
      </c>
      <c r="H158" s="42">
        <v>78</v>
      </c>
      <c r="I158" s="42">
        <v>79</v>
      </c>
      <c r="J158" s="42">
        <v>83</v>
      </c>
      <c r="K158" s="42">
        <v>171</v>
      </c>
      <c r="L158" s="42">
        <v>172</v>
      </c>
      <c r="M158" s="42">
        <v>176</v>
      </c>
      <c r="N158" s="42">
        <v>170</v>
      </c>
      <c r="O158" s="42">
        <v>166</v>
      </c>
      <c r="P158" s="42">
        <v>158</v>
      </c>
      <c r="Q158" s="42">
        <v>177</v>
      </c>
      <c r="R158" s="42">
        <v>165</v>
      </c>
      <c r="S158" s="10">
        <v>947</v>
      </c>
      <c r="T158" s="10">
        <v>1004</v>
      </c>
      <c r="U158" s="10">
        <v>1033</v>
      </c>
      <c r="V158" s="10">
        <v>1083</v>
      </c>
      <c r="W158" s="10">
        <v>1148</v>
      </c>
      <c r="X158" s="10">
        <v>1176</v>
      </c>
      <c r="Y158" s="10">
        <v>1212</v>
      </c>
      <c r="Z158" s="10">
        <v>1265</v>
      </c>
      <c r="AA158" s="10">
        <v>467</v>
      </c>
      <c r="AB158" s="10">
        <v>463</v>
      </c>
      <c r="AC158" s="10">
        <v>463</v>
      </c>
      <c r="AD158" s="10">
        <v>467</v>
      </c>
      <c r="AE158" s="10">
        <v>460</v>
      </c>
      <c r="AF158" s="10">
        <v>470</v>
      </c>
      <c r="AG158" s="10">
        <v>477</v>
      </c>
      <c r="AH158" s="10">
        <v>466</v>
      </c>
      <c r="AJ158" s="39">
        <f t="shared" si="11"/>
        <v>0.1003167898627244</v>
      </c>
      <c r="AK158" s="39">
        <f t="shared" si="11"/>
        <v>8.4661354581673301E-2</v>
      </c>
      <c r="AL158" s="39">
        <f t="shared" si="10"/>
        <v>8.5188770571151984E-2</v>
      </c>
      <c r="AM158" s="39">
        <f t="shared" si="10"/>
        <v>7.0175438596491224E-2</v>
      </c>
      <c r="AN158" s="39">
        <f t="shared" si="10"/>
        <v>7.4041811846689898E-2</v>
      </c>
      <c r="AO158" s="39">
        <f t="shared" si="10"/>
        <v>6.6326530612244902E-2</v>
      </c>
      <c r="AP158" s="39">
        <f t="shared" si="10"/>
        <v>6.5181518151815179E-2</v>
      </c>
      <c r="AQ158" s="39">
        <f t="shared" si="10"/>
        <v>6.5612648221343869E-2</v>
      </c>
      <c r="AR158" s="39">
        <f t="shared" si="10"/>
        <v>0.36616702355460384</v>
      </c>
      <c r="AS158" s="39">
        <f t="shared" si="10"/>
        <v>0.37149028077753782</v>
      </c>
      <c r="AT158" s="39">
        <f t="shared" si="10"/>
        <v>0.38012958963282939</v>
      </c>
      <c r="AU158" s="39">
        <f t="shared" si="8"/>
        <v>0.36402569593147749</v>
      </c>
      <c r="AV158" s="39">
        <f t="shared" si="8"/>
        <v>0.36086956521739133</v>
      </c>
      <c r="AW158" s="39">
        <f t="shared" si="8"/>
        <v>0.33617021276595743</v>
      </c>
      <c r="AX158" s="39">
        <f t="shared" si="8"/>
        <v>0.37106918238993708</v>
      </c>
      <c r="AY158" s="39">
        <f t="shared" si="8"/>
        <v>0.35407725321888411</v>
      </c>
    </row>
    <row r="159" spans="1:51" x14ac:dyDescent="0.3">
      <c r="A159" s="3">
        <v>1004</v>
      </c>
      <c r="B159" s="4" t="s">
        <v>155</v>
      </c>
      <c r="C159" s="42">
        <v>78</v>
      </c>
      <c r="D159" s="42">
        <v>72</v>
      </c>
      <c r="E159" s="42">
        <v>59</v>
      </c>
      <c r="F159" s="42">
        <v>65</v>
      </c>
      <c r="G159" s="42">
        <v>63</v>
      </c>
      <c r="H159" s="42">
        <v>76</v>
      </c>
      <c r="I159" s="42">
        <v>86</v>
      </c>
      <c r="J159" s="42">
        <v>79</v>
      </c>
      <c r="K159" s="42">
        <v>185</v>
      </c>
      <c r="L159" s="42">
        <v>184</v>
      </c>
      <c r="M159" s="42">
        <v>174</v>
      </c>
      <c r="N159" s="42">
        <v>183</v>
      </c>
      <c r="O159" s="42">
        <v>198</v>
      </c>
      <c r="P159" s="42">
        <v>190</v>
      </c>
      <c r="Q159" s="42">
        <v>202</v>
      </c>
      <c r="R159" s="42">
        <v>176</v>
      </c>
      <c r="S159" s="10">
        <v>896</v>
      </c>
      <c r="T159" s="10">
        <v>935</v>
      </c>
      <c r="U159" s="10">
        <v>942</v>
      </c>
      <c r="V159" s="10">
        <v>977</v>
      </c>
      <c r="W159" s="10">
        <v>1021</v>
      </c>
      <c r="X159" s="10">
        <v>1065</v>
      </c>
      <c r="Y159" s="10">
        <v>1107</v>
      </c>
      <c r="Z159" s="10">
        <v>1125</v>
      </c>
      <c r="AA159" s="10">
        <v>552</v>
      </c>
      <c r="AB159" s="10">
        <v>546</v>
      </c>
      <c r="AC159" s="10">
        <v>551</v>
      </c>
      <c r="AD159" s="10">
        <v>549</v>
      </c>
      <c r="AE159" s="10">
        <v>532</v>
      </c>
      <c r="AF159" s="10">
        <v>523</v>
      </c>
      <c r="AG159" s="10">
        <v>529</v>
      </c>
      <c r="AH159" s="10">
        <v>524</v>
      </c>
      <c r="AJ159" s="39">
        <f t="shared" si="11"/>
        <v>8.7053571428571425E-2</v>
      </c>
      <c r="AK159" s="39">
        <f t="shared" si="11"/>
        <v>7.7005347593582893E-2</v>
      </c>
      <c r="AL159" s="39">
        <f t="shared" si="10"/>
        <v>6.2632696390658174E-2</v>
      </c>
      <c r="AM159" s="39">
        <f t="shared" si="10"/>
        <v>6.6530194472876156E-2</v>
      </c>
      <c r="AN159" s="39">
        <f t="shared" si="10"/>
        <v>6.1704211557296766E-2</v>
      </c>
      <c r="AO159" s="39">
        <f t="shared" si="10"/>
        <v>7.1361502347417838E-2</v>
      </c>
      <c r="AP159" s="39">
        <f t="shared" si="10"/>
        <v>7.7687443541102075E-2</v>
      </c>
      <c r="AQ159" s="39">
        <f t="shared" si="10"/>
        <v>7.0222222222222228E-2</v>
      </c>
      <c r="AR159" s="39">
        <f t="shared" si="10"/>
        <v>0.33514492753623187</v>
      </c>
      <c r="AS159" s="39">
        <f t="shared" si="10"/>
        <v>0.33699633699633702</v>
      </c>
      <c r="AT159" s="39">
        <f t="shared" si="10"/>
        <v>0.31578947368421051</v>
      </c>
      <c r="AU159" s="39">
        <f t="shared" si="8"/>
        <v>0.33333333333333331</v>
      </c>
      <c r="AV159" s="39">
        <f t="shared" si="8"/>
        <v>0.37218045112781956</v>
      </c>
      <c r="AW159" s="39">
        <f t="shared" si="8"/>
        <v>0.3632887189292543</v>
      </c>
      <c r="AX159" s="39">
        <f t="shared" si="8"/>
        <v>0.38185255198487711</v>
      </c>
      <c r="AY159" s="39">
        <f t="shared" si="8"/>
        <v>0.33587786259541985</v>
      </c>
    </row>
    <row r="160" spans="1:51" x14ac:dyDescent="0.3">
      <c r="A160" s="3">
        <v>1014</v>
      </c>
      <c r="B160" s="4" t="s">
        <v>156</v>
      </c>
      <c r="C160" s="42">
        <v>107</v>
      </c>
      <c r="D160" s="42">
        <v>91</v>
      </c>
      <c r="E160" s="42">
        <v>92</v>
      </c>
      <c r="F160" s="42">
        <v>97</v>
      </c>
      <c r="G160" s="42">
        <v>91</v>
      </c>
      <c r="H160" s="42">
        <v>100</v>
      </c>
      <c r="I160" s="42">
        <v>107</v>
      </c>
      <c r="J160" s="42">
        <v>111</v>
      </c>
      <c r="K160" s="42">
        <v>157</v>
      </c>
      <c r="L160" s="42">
        <v>159</v>
      </c>
      <c r="M160" s="42">
        <v>165</v>
      </c>
      <c r="N160" s="42">
        <v>167</v>
      </c>
      <c r="O160" s="42">
        <v>165</v>
      </c>
      <c r="P160" s="42">
        <v>161</v>
      </c>
      <c r="Q160" s="42">
        <v>158</v>
      </c>
      <c r="R160" s="42">
        <v>159</v>
      </c>
      <c r="S160" s="10">
        <v>1063</v>
      </c>
      <c r="T160" s="10">
        <v>1057</v>
      </c>
      <c r="U160" s="10">
        <v>1069</v>
      </c>
      <c r="V160" s="10">
        <v>1147</v>
      </c>
      <c r="W160" s="10">
        <v>1215</v>
      </c>
      <c r="X160" s="10">
        <v>1293</v>
      </c>
      <c r="Y160" s="10">
        <v>1334</v>
      </c>
      <c r="Z160" s="10">
        <v>1385</v>
      </c>
      <c r="AA160" s="10">
        <v>542</v>
      </c>
      <c r="AB160" s="10">
        <v>549</v>
      </c>
      <c r="AC160" s="10">
        <v>558</v>
      </c>
      <c r="AD160" s="10">
        <v>552</v>
      </c>
      <c r="AE160" s="10">
        <v>540</v>
      </c>
      <c r="AF160" s="10">
        <v>535</v>
      </c>
      <c r="AG160" s="10">
        <v>540</v>
      </c>
      <c r="AH160" s="10">
        <v>513</v>
      </c>
      <c r="AJ160" s="39">
        <f t="shared" si="11"/>
        <v>0.1006585136406397</v>
      </c>
      <c r="AK160" s="39">
        <f t="shared" si="11"/>
        <v>8.6092715231788075E-2</v>
      </c>
      <c r="AL160" s="39">
        <f t="shared" si="10"/>
        <v>8.6061739943872784E-2</v>
      </c>
      <c r="AM160" s="39">
        <f t="shared" si="10"/>
        <v>8.4568439407149087E-2</v>
      </c>
      <c r="AN160" s="39">
        <f t="shared" si="10"/>
        <v>7.4897119341563789E-2</v>
      </c>
      <c r="AO160" s="39">
        <f t="shared" si="10"/>
        <v>7.7339520494972933E-2</v>
      </c>
      <c r="AP160" s="39">
        <f t="shared" si="10"/>
        <v>8.0209895052473765E-2</v>
      </c>
      <c r="AQ160" s="39">
        <f t="shared" si="10"/>
        <v>8.0144404332129965E-2</v>
      </c>
      <c r="AR160" s="39">
        <f t="shared" si="10"/>
        <v>0.28966789667896681</v>
      </c>
      <c r="AS160" s="39">
        <f t="shared" si="10"/>
        <v>0.2896174863387978</v>
      </c>
      <c r="AT160" s="39">
        <f t="shared" si="10"/>
        <v>0.29569892473118281</v>
      </c>
      <c r="AU160" s="39">
        <f t="shared" si="8"/>
        <v>0.30253623188405798</v>
      </c>
      <c r="AV160" s="39">
        <f t="shared" si="8"/>
        <v>0.30555555555555558</v>
      </c>
      <c r="AW160" s="39">
        <f t="shared" si="8"/>
        <v>0.30093457943925234</v>
      </c>
      <c r="AX160" s="39">
        <f t="shared" si="8"/>
        <v>0.29259259259259257</v>
      </c>
      <c r="AY160" s="39">
        <f t="shared" si="8"/>
        <v>0.30994152046783624</v>
      </c>
    </row>
    <row r="161" spans="1:51" x14ac:dyDescent="0.3">
      <c r="A161" s="3">
        <v>1017</v>
      </c>
      <c r="B161" s="4" t="s">
        <v>157</v>
      </c>
      <c r="C161" s="42">
        <v>41</v>
      </c>
      <c r="D161" s="42">
        <v>51</v>
      </c>
      <c r="E161" s="42">
        <v>42</v>
      </c>
      <c r="F161" s="42">
        <v>35</v>
      </c>
      <c r="G161" s="42">
        <v>36</v>
      </c>
      <c r="H161" s="42">
        <v>42</v>
      </c>
      <c r="I161" s="42">
        <v>41</v>
      </c>
      <c r="J161" s="42">
        <v>39</v>
      </c>
      <c r="K161" s="42">
        <v>69</v>
      </c>
      <c r="L161" s="42">
        <v>71</v>
      </c>
      <c r="M161" s="42">
        <v>79</v>
      </c>
      <c r="N161" s="42">
        <v>72</v>
      </c>
      <c r="O161" s="42">
        <v>79</v>
      </c>
      <c r="P161" s="42">
        <v>73</v>
      </c>
      <c r="Q161" s="42">
        <v>76</v>
      </c>
      <c r="R161" s="42">
        <v>68</v>
      </c>
      <c r="S161" s="10">
        <v>467</v>
      </c>
      <c r="T161" s="10">
        <v>484</v>
      </c>
      <c r="U161" s="10">
        <v>496</v>
      </c>
      <c r="V161" s="10">
        <v>525</v>
      </c>
      <c r="W161" s="10">
        <v>564</v>
      </c>
      <c r="X161" s="10">
        <v>603</v>
      </c>
      <c r="Y161" s="10">
        <v>606</v>
      </c>
      <c r="Z161" s="10">
        <v>605</v>
      </c>
      <c r="AA161" s="10">
        <v>175</v>
      </c>
      <c r="AB161" s="10">
        <v>185</v>
      </c>
      <c r="AC161" s="10">
        <v>195</v>
      </c>
      <c r="AD161" s="10">
        <v>201</v>
      </c>
      <c r="AE161" s="10">
        <v>199</v>
      </c>
      <c r="AF161" s="10">
        <v>197</v>
      </c>
      <c r="AG161" s="10">
        <v>200</v>
      </c>
      <c r="AH161" s="10">
        <v>213</v>
      </c>
      <c r="AJ161" s="39">
        <f t="shared" si="11"/>
        <v>8.7794432548179868E-2</v>
      </c>
      <c r="AK161" s="39">
        <f t="shared" si="11"/>
        <v>0.10537190082644628</v>
      </c>
      <c r="AL161" s="39">
        <f t="shared" si="10"/>
        <v>8.4677419354838704E-2</v>
      </c>
      <c r="AM161" s="39">
        <f t="shared" si="10"/>
        <v>6.6666666666666666E-2</v>
      </c>
      <c r="AN161" s="39">
        <f t="shared" si="10"/>
        <v>6.3829787234042548E-2</v>
      </c>
      <c r="AO161" s="39">
        <f t="shared" si="10"/>
        <v>6.965174129353234E-2</v>
      </c>
      <c r="AP161" s="39">
        <f t="shared" si="10"/>
        <v>6.7656765676567657E-2</v>
      </c>
      <c r="AQ161" s="39">
        <f t="shared" si="10"/>
        <v>6.4462809917355368E-2</v>
      </c>
      <c r="AR161" s="39">
        <f t="shared" si="10"/>
        <v>0.39428571428571429</v>
      </c>
      <c r="AS161" s="39">
        <f t="shared" si="10"/>
        <v>0.38378378378378381</v>
      </c>
      <c r="AT161" s="39">
        <f t="shared" si="10"/>
        <v>0.40512820512820513</v>
      </c>
      <c r="AU161" s="39">
        <f t="shared" si="8"/>
        <v>0.35820895522388058</v>
      </c>
      <c r="AV161" s="39">
        <f t="shared" si="8"/>
        <v>0.39698492462311558</v>
      </c>
      <c r="AW161" s="39">
        <f t="shared" si="8"/>
        <v>0.37055837563451777</v>
      </c>
      <c r="AX161" s="39">
        <f t="shared" si="8"/>
        <v>0.38</v>
      </c>
      <c r="AY161" s="39">
        <f t="shared" si="8"/>
        <v>0.31924882629107981</v>
      </c>
    </row>
    <row r="162" spans="1:51" x14ac:dyDescent="0.3">
      <c r="A162" s="3">
        <v>1018</v>
      </c>
      <c r="B162" s="4" t="s">
        <v>158</v>
      </c>
      <c r="C162" s="42">
        <v>51</v>
      </c>
      <c r="D162" s="42">
        <v>52</v>
      </c>
      <c r="E162" s="42">
        <v>43</v>
      </c>
      <c r="F162" s="42">
        <v>47</v>
      </c>
      <c r="G162" s="42">
        <v>46</v>
      </c>
      <c r="H162" s="42">
        <v>48</v>
      </c>
      <c r="I162" s="42">
        <v>63</v>
      </c>
      <c r="J162" s="42">
        <v>75</v>
      </c>
      <c r="K162" s="42">
        <v>108</v>
      </c>
      <c r="L162" s="42">
        <v>114</v>
      </c>
      <c r="M162" s="42">
        <v>110</v>
      </c>
      <c r="N162" s="42">
        <v>96</v>
      </c>
      <c r="O162" s="42">
        <v>99</v>
      </c>
      <c r="P162" s="42">
        <v>101</v>
      </c>
      <c r="Q162" s="42">
        <v>108</v>
      </c>
      <c r="R162" s="42">
        <v>127</v>
      </c>
      <c r="S162" s="10">
        <v>844</v>
      </c>
      <c r="T162" s="10">
        <v>899</v>
      </c>
      <c r="U162" s="10">
        <v>956</v>
      </c>
      <c r="V162" s="10">
        <v>1018</v>
      </c>
      <c r="W162" s="10">
        <v>1046</v>
      </c>
      <c r="X162" s="10">
        <v>1080</v>
      </c>
      <c r="Y162" s="10">
        <v>1126</v>
      </c>
      <c r="Z162" s="10">
        <v>1158</v>
      </c>
      <c r="AA162" s="10">
        <v>329</v>
      </c>
      <c r="AB162" s="10">
        <v>339</v>
      </c>
      <c r="AC162" s="10">
        <v>345</v>
      </c>
      <c r="AD162" s="10">
        <v>348</v>
      </c>
      <c r="AE162" s="10">
        <v>359</v>
      </c>
      <c r="AF162" s="10">
        <v>368</v>
      </c>
      <c r="AG162" s="10">
        <v>384</v>
      </c>
      <c r="AH162" s="10">
        <v>383</v>
      </c>
      <c r="AJ162" s="39">
        <f t="shared" si="11"/>
        <v>6.0426540284360189E-2</v>
      </c>
      <c r="AK162" s="39">
        <f t="shared" si="11"/>
        <v>5.7842046718576193E-2</v>
      </c>
      <c r="AL162" s="39">
        <f t="shared" si="10"/>
        <v>4.4979079497907949E-2</v>
      </c>
      <c r="AM162" s="39">
        <f t="shared" si="10"/>
        <v>4.6168958742632611E-2</v>
      </c>
      <c r="AN162" s="39">
        <f t="shared" si="10"/>
        <v>4.3977055449330782E-2</v>
      </c>
      <c r="AO162" s="39">
        <f t="shared" si="10"/>
        <v>4.4444444444444446E-2</v>
      </c>
      <c r="AP162" s="39">
        <f t="shared" si="10"/>
        <v>5.5950266429840141E-2</v>
      </c>
      <c r="AQ162" s="39">
        <f t="shared" si="10"/>
        <v>6.4766839378238336E-2</v>
      </c>
      <c r="AR162" s="39">
        <f t="shared" si="10"/>
        <v>0.32826747720364741</v>
      </c>
      <c r="AS162" s="39">
        <f t="shared" si="10"/>
        <v>0.33628318584070799</v>
      </c>
      <c r="AT162" s="39">
        <f t="shared" si="10"/>
        <v>0.3188405797101449</v>
      </c>
      <c r="AU162" s="39">
        <f t="shared" si="8"/>
        <v>0.27586206896551724</v>
      </c>
      <c r="AV162" s="39">
        <f t="shared" si="8"/>
        <v>0.27576601671309192</v>
      </c>
      <c r="AW162" s="39">
        <f t="shared" si="8"/>
        <v>0.27445652173913043</v>
      </c>
      <c r="AX162" s="39">
        <f t="shared" si="8"/>
        <v>0.28125</v>
      </c>
      <c r="AY162" s="39">
        <f t="shared" si="8"/>
        <v>0.33159268929503916</v>
      </c>
    </row>
    <row r="163" spans="1:51" x14ac:dyDescent="0.3">
      <c r="A163" s="3">
        <v>1021</v>
      </c>
      <c r="B163" s="4" t="s">
        <v>159</v>
      </c>
      <c r="C163" s="42">
        <v>9</v>
      </c>
      <c r="D163" s="42">
        <v>12</v>
      </c>
      <c r="E163" s="42">
        <v>12</v>
      </c>
      <c r="F163" s="42">
        <v>7</v>
      </c>
      <c r="G163" s="42">
        <v>11</v>
      </c>
      <c r="H163" s="42">
        <v>10</v>
      </c>
      <c r="I163" s="42">
        <v>7</v>
      </c>
      <c r="J163" s="42">
        <v>12</v>
      </c>
      <c r="K163" s="42">
        <v>29</v>
      </c>
      <c r="L163" s="42">
        <v>35</v>
      </c>
      <c r="M163" s="42">
        <v>32</v>
      </c>
      <c r="N163" s="42">
        <v>30</v>
      </c>
      <c r="O163" s="42">
        <v>32</v>
      </c>
      <c r="P163" s="42">
        <v>30</v>
      </c>
      <c r="Q163" s="42">
        <v>27</v>
      </c>
      <c r="R163" s="42">
        <v>29</v>
      </c>
      <c r="S163" s="10">
        <v>170</v>
      </c>
      <c r="T163" s="10">
        <v>168</v>
      </c>
      <c r="U163" s="10">
        <v>167</v>
      </c>
      <c r="V163" s="10">
        <v>188</v>
      </c>
      <c r="W163" s="10">
        <v>185</v>
      </c>
      <c r="X163" s="10">
        <v>200</v>
      </c>
      <c r="Y163" s="10">
        <v>224</v>
      </c>
      <c r="Z163" s="10">
        <v>236</v>
      </c>
      <c r="AA163" s="10">
        <v>120</v>
      </c>
      <c r="AB163" s="10">
        <v>119</v>
      </c>
      <c r="AC163" s="10">
        <v>113</v>
      </c>
      <c r="AD163" s="10">
        <v>108</v>
      </c>
      <c r="AE163" s="10">
        <v>115</v>
      </c>
      <c r="AF163" s="10">
        <v>107</v>
      </c>
      <c r="AG163" s="10">
        <v>104</v>
      </c>
      <c r="AH163" s="10">
        <v>103</v>
      </c>
      <c r="AJ163" s="39">
        <f t="shared" si="11"/>
        <v>5.2941176470588235E-2</v>
      </c>
      <c r="AK163" s="39">
        <f t="shared" si="11"/>
        <v>7.1428571428571425E-2</v>
      </c>
      <c r="AL163" s="39">
        <f t="shared" si="10"/>
        <v>7.1856287425149698E-2</v>
      </c>
      <c r="AM163" s="39">
        <f t="shared" si="10"/>
        <v>3.7234042553191488E-2</v>
      </c>
      <c r="AN163" s="39">
        <f t="shared" si="10"/>
        <v>5.9459459459459463E-2</v>
      </c>
      <c r="AO163" s="39">
        <f t="shared" si="10"/>
        <v>0.05</v>
      </c>
      <c r="AP163" s="39">
        <f t="shared" si="10"/>
        <v>3.125E-2</v>
      </c>
      <c r="AQ163" s="39">
        <f t="shared" si="10"/>
        <v>5.0847457627118647E-2</v>
      </c>
      <c r="AR163" s="39">
        <f t="shared" si="10"/>
        <v>0.24166666666666667</v>
      </c>
      <c r="AS163" s="39">
        <f t="shared" si="10"/>
        <v>0.29411764705882354</v>
      </c>
      <c r="AT163" s="39">
        <f t="shared" si="10"/>
        <v>0.2831858407079646</v>
      </c>
      <c r="AU163" s="39">
        <f t="shared" si="8"/>
        <v>0.27777777777777779</v>
      </c>
      <c r="AV163" s="39">
        <f t="shared" si="8"/>
        <v>0.27826086956521739</v>
      </c>
      <c r="AW163" s="39">
        <f t="shared" si="8"/>
        <v>0.28037383177570091</v>
      </c>
      <c r="AX163" s="39">
        <f t="shared" si="8"/>
        <v>0.25961538461538464</v>
      </c>
      <c r="AY163" s="39">
        <f t="shared" si="8"/>
        <v>0.28155339805825241</v>
      </c>
    </row>
    <row r="164" spans="1:51" x14ac:dyDescent="0.3">
      <c r="A164" s="3">
        <v>1026</v>
      </c>
      <c r="B164" s="4" t="s">
        <v>160</v>
      </c>
      <c r="C164" s="42">
        <v>14</v>
      </c>
      <c r="D164" s="42">
        <v>17</v>
      </c>
      <c r="E164" s="42">
        <v>11</v>
      </c>
      <c r="F164" s="42">
        <v>13</v>
      </c>
      <c r="G164" s="42">
        <v>12</v>
      </c>
      <c r="H164" s="42">
        <v>13</v>
      </c>
      <c r="I164" s="42">
        <v>9</v>
      </c>
      <c r="J164" s="42">
        <v>6</v>
      </c>
      <c r="K164" s="42">
        <v>17</v>
      </c>
      <c r="L164" s="42">
        <v>16</v>
      </c>
      <c r="M164" s="42">
        <v>17</v>
      </c>
      <c r="N164" s="42">
        <v>20</v>
      </c>
      <c r="O164" s="42">
        <v>19</v>
      </c>
      <c r="P164" s="42">
        <v>19</v>
      </c>
      <c r="Q164" s="42">
        <v>17</v>
      </c>
      <c r="R164" s="42">
        <v>20</v>
      </c>
      <c r="S164" s="10">
        <v>79</v>
      </c>
      <c r="T164" s="10">
        <v>86</v>
      </c>
      <c r="U164" s="10">
        <v>81</v>
      </c>
      <c r="V164" s="10">
        <v>80</v>
      </c>
      <c r="W164" s="10">
        <v>86</v>
      </c>
      <c r="X164" s="10">
        <v>84</v>
      </c>
      <c r="Y164" s="10">
        <v>77</v>
      </c>
      <c r="Z164" s="10">
        <v>76</v>
      </c>
      <c r="AA164" s="10">
        <v>47</v>
      </c>
      <c r="AB164" s="10">
        <v>43</v>
      </c>
      <c r="AC164" s="10">
        <v>45</v>
      </c>
      <c r="AD164" s="10">
        <v>46</v>
      </c>
      <c r="AE164" s="10">
        <v>46</v>
      </c>
      <c r="AF164" s="10">
        <v>50</v>
      </c>
      <c r="AG164" s="10">
        <v>53</v>
      </c>
      <c r="AH164" s="10">
        <v>55</v>
      </c>
      <c r="AJ164" s="39">
        <f t="shared" si="11"/>
        <v>0.17721518987341772</v>
      </c>
      <c r="AK164" s="39">
        <f t="shared" si="11"/>
        <v>0.19767441860465115</v>
      </c>
      <c r="AL164" s="39">
        <f t="shared" si="10"/>
        <v>0.13580246913580246</v>
      </c>
      <c r="AM164" s="39">
        <f t="shared" si="10"/>
        <v>0.16250000000000001</v>
      </c>
      <c r="AN164" s="39">
        <f t="shared" si="10"/>
        <v>0.13953488372093023</v>
      </c>
      <c r="AO164" s="39">
        <f t="shared" si="10"/>
        <v>0.15476190476190477</v>
      </c>
      <c r="AP164" s="39">
        <f t="shared" si="10"/>
        <v>0.11688311688311688</v>
      </c>
      <c r="AQ164" s="39">
        <f t="shared" si="10"/>
        <v>7.8947368421052627E-2</v>
      </c>
      <c r="AR164" s="39">
        <f t="shared" si="10"/>
        <v>0.36170212765957449</v>
      </c>
      <c r="AS164" s="39">
        <f t="shared" si="10"/>
        <v>0.37209302325581395</v>
      </c>
      <c r="AT164" s="39">
        <f t="shared" si="10"/>
        <v>0.37777777777777777</v>
      </c>
      <c r="AU164" s="39">
        <f t="shared" si="8"/>
        <v>0.43478260869565216</v>
      </c>
      <c r="AV164" s="39">
        <f t="shared" si="8"/>
        <v>0.41304347826086957</v>
      </c>
      <c r="AW164" s="39">
        <f t="shared" si="8"/>
        <v>0.38</v>
      </c>
      <c r="AX164" s="39">
        <f t="shared" si="8"/>
        <v>0.32075471698113206</v>
      </c>
      <c r="AY164" s="39">
        <f t="shared" si="8"/>
        <v>0.36363636363636365</v>
      </c>
    </row>
    <row r="165" spans="1:51" x14ac:dyDescent="0.3">
      <c r="A165" s="3">
        <v>1027</v>
      </c>
      <c r="B165" s="4" t="s">
        <v>161</v>
      </c>
      <c r="C165" s="42">
        <v>10</v>
      </c>
      <c r="D165" s="42">
        <v>10</v>
      </c>
      <c r="E165" s="42">
        <v>9</v>
      </c>
      <c r="F165" s="42">
        <v>10</v>
      </c>
      <c r="G165" s="42">
        <v>12</v>
      </c>
      <c r="H165" s="42">
        <v>14</v>
      </c>
      <c r="I165" s="42">
        <v>19</v>
      </c>
      <c r="J165" s="42">
        <v>16</v>
      </c>
      <c r="K165" s="42">
        <v>35</v>
      </c>
      <c r="L165" s="42">
        <v>30</v>
      </c>
      <c r="M165" s="42">
        <v>25</v>
      </c>
      <c r="N165" s="42">
        <v>27</v>
      </c>
      <c r="O165" s="42">
        <v>28</v>
      </c>
      <c r="P165" s="42">
        <v>21</v>
      </c>
      <c r="Q165" s="42">
        <v>22</v>
      </c>
      <c r="R165" s="42">
        <v>25</v>
      </c>
      <c r="S165" s="10">
        <v>151</v>
      </c>
      <c r="T165" s="10">
        <v>148</v>
      </c>
      <c r="U165" s="10">
        <v>158</v>
      </c>
      <c r="V165" s="10">
        <v>165</v>
      </c>
      <c r="W165" s="10">
        <v>173</v>
      </c>
      <c r="X165" s="10">
        <v>176</v>
      </c>
      <c r="Y165" s="10">
        <v>182</v>
      </c>
      <c r="Z165" s="10">
        <v>184</v>
      </c>
      <c r="AA165" s="10">
        <v>82</v>
      </c>
      <c r="AB165" s="10">
        <v>81</v>
      </c>
      <c r="AC165" s="10">
        <v>77</v>
      </c>
      <c r="AD165" s="10">
        <v>78</v>
      </c>
      <c r="AE165" s="10">
        <v>83</v>
      </c>
      <c r="AF165" s="10">
        <v>80</v>
      </c>
      <c r="AG165" s="10">
        <v>79</v>
      </c>
      <c r="AH165" s="10">
        <v>80</v>
      </c>
      <c r="AJ165" s="39">
        <f t="shared" si="11"/>
        <v>6.6225165562913912E-2</v>
      </c>
      <c r="AK165" s="39">
        <f t="shared" si="11"/>
        <v>6.7567567567567571E-2</v>
      </c>
      <c r="AL165" s="39">
        <f t="shared" si="10"/>
        <v>5.6962025316455694E-2</v>
      </c>
      <c r="AM165" s="39">
        <f t="shared" si="10"/>
        <v>6.0606060606060608E-2</v>
      </c>
      <c r="AN165" s="39">
        <f t="shared" si="10"/>
        <v>6.9364161849710976E-2</v>
      </c>
      <c r="AO165" s="39">
        <f t="shared" si="10"/>
        <v>7.9545454545454544E-2</v>
      </c>
      <c r="AP165" s="39">
        <f t="shared" si="10"/>
        <v>0.1043956043956044</v>
      </c>
      <c r="AQ165" s="39">
        <f t="shared" si="10"/>
        <v>8.6956521739130432E-2</v>
      </c>
      <c r="AR165" s="39">
        <f t="shared" si="10"/>
        <v>0.42682926829268292</v>
      </c>
      <c r="AS165" s="39">
        <f t="shared" si="10"/>
        <v>0.37037037037037035</v>
      </c>
      <c r="AT165" s="39">
        <f t="shared" si="10"/>
        <v>0.32467532467532467</v>
      </c>
      <c r="AU165" s="39">
        <f t="shared" si="8"/>
        <v>0.34615384615384615</v>
      </c>
      <c r="AV165" s="39">
        <f t="shared" si="8"/>
        <v>0.33734939759036142</v>
      </c>
      <c r="AW165" s="39">
        <f t="shared" si="8"/>
        <v>0.26250000000000001</v>
      </c>
      <c r="AX165" s="39">
        <f t="shared" si="8"/>
        <v>0.27848101265822783</v>
      </c>
      <c r="AY165" s="39">
        <f t="shared" si="8"/>
        <v>0.3125</v>
      </c>
    </row>
    <row r="166" spans="1:51" x14ac:dyDescent="0.3">
      <c r="A166" s="3">
        <v>1029</v>
      </c>
      <c r="B166" s="4" t="s">
        <v>162</v>
      </c>
      <c r="C166" s="42">
        <v>29</v>
      </c>
      <c r="D166" s="42">
        <v>27</v>
      </c>
      <c r="E166" s="42">
        <v>40</v>
      </c>
      <c r="F166" s="42">
        <v>44</v>
      </c>
      <c r="G166" s="42">
        <v>52</v>
      </c>
      <c r="H166" s="42">
        <v>38</v>
      </c>
      <c r="I166" s="42">
        <v>43</v>
      </c>
      <c r="J166" s="42">
        <v>49</v>
      </c>
      <c r="K166" s="42">
        <v>102</v>
      </c>
      <c r="L166" s="42">
        <v>101</v>
      </c>
      <c r="M166" s="42">
        <v>97</v>
      </c>
      <c r="N166" s="42">
        <v>109</v>
      </c>
      <c r="O166" s="42">
        <v>104</v>
      </c>
      <c r="P166" s="42">
        <v>82</v>
      </c>
      <c r="Q166" s="42">
        <v>78</v>
      </c>
      <c r="R166" s="42">
        <v>70</v>
      </c>
      <c r="S166" s="10">
        <v>420</v>
      </c>
      <c r="T166" s="10">
        <v>443</v>
      </c>
      <c r="U166" s="10">
        <v>488</v>
      </c>
      <c r="V166" s="10">
        <v>520</v>
      </c>
      <c r="W166" s="10">
        <v>549</v>
      </c>
      <c r="X166" s="10">
        <v>574</v>
      </c>
      <c r="Y166" s="10">
        <v>595</v>
      </c>
      <c r="Z166" s="10">
        <v>632</v>
      </c>
      <c r="AA166" s="10">
        <v>228</v>
      </c>
      <c r="AB166" s="10">
        <v>229</v>
      </c>
      <c r="AC166" s="10">
        <v>223</v>
      </c>
      <c r="AD166" s="10">
        <v>223</v>
      </c>
      <c r="AE166" s="10">
        <v>225</v>
      </c>
      <c r="AF166" s="10">
        <v>214</v>
      </c>
      <c r="AG166" s="10">
        <v>212</v>
      </c>
      <c r="AH166" s="10">
        <v>202</v>
      </c>
      <c r="AJ166" s="39">
        <f t="shared" si="11"/>
        <v>6.9047619047619052E-2</v>
      </c>
      <c r="AK166" s="39">
        <f t="shared" si="11"/>
        <v>6.0948081264108354E-2</v>
      </c>
      <c r="AL166" s="39">
        <f t="shared" si="10"/>
        <v>8.1967213114754092E-2</v>
      </c>
      <c r="AM166" s="39">
        <f t="shared" si="10"/>
        <v>8.461538461538462E-2</v>
      </c>
      <c r="AN166" s="39">
        <f t="shared" si="10"/>
        <v>9.4717668488160295E-2</v>
      </c>
      <c r="AO166" s="39">
        <f t="shared" si="10"/>
        <v>6.6202090592334492E-2</v>
      </c>
      <c r="AP166" s="39">
        <f t="shared" si="10"/>
        <v>7.2268907563025217E-2</v>
      </c>
      <c r="AQ166" s="39">
        <f t="shared" si="10"/>
        <v>7.753164556962025E-2</v>
      </c>
      <c r="AR166" s="39">
        <f t="shared" si="10"/>
        <v>0.44736842105263158</v>
      </c>
      <c r="AS166" s="39">
        <f t="shared" si="10"/>
        <v>0.44104803493449779</v>
      </c>
      <c r="AT166" s="39">
        <f t="shared" si="10"/>
        <v>0.4349775784753363</v>
      </c>
      <c r="AU166" s="39">
        <f t="shared" si="8"/>
        <v>0.48878923766816146</v>
      </c>
      <c r="AV166" s="39">
        <f t="shared" si="8"/>
        <v>0.4622222222222222</v>
      </c>
      <c r="AW166" s="39">
        <f t="shared" si="8"/>
        <v>0.38317757009345793</v>
      </c>
      <c r="AX166" s="39">
        <f t="shared" si="8"/>
        <v>0.36792452830188677</v>
      </c>
      <c r="AY166" s="39">
        <f t="shared" si="8"/>
        <v>0.34653465346534651</v>
      </c>
    </row>
    <row r="167" spans="1:51" x14ac:dyDescent="0.3">
      <c r="A167" s="3">
        <v>1032</v>
      </c>
      <c r="B167" s="4" t="s">
        <v>163</v>
      </c>
      <c r="C167" s="42">
        <v>59</v>
      </c>
      <c r="D167" s="42">
        <v>54</v>
      </c>
      <c r="E167" s="42">
        <v>55</v>
      </c>
      <c r="F167" s="42">
        <v>66</v>
      </c>
      <c r="G167" s="42">
        <v>68</v>
      </c>
      <c r="H167" s="42">
        <v>63</v>
      </c>
      <c r="I167" s="42">
        <v>50</v>
      </c>
      <c r="J167" s="42">
        <v>54</v>
      </c>
      <c r="K167" s="42">
        <v>141</v>
      </c>
      <c r="L167" s="42">
        <v>158</v>
      </c>
      <c r="M167" s="42">
        <v>157</v>
      </c>
      <c r="N167" s="42">
        <v>142</v>
      </c>
      <c r="O167" s="42">
        <v>126</v>
      </c>
      <c r="P167" s="42">
        <v>110</v>
      </c>
      <c r="Q167" s="42">
        <v>109</v>
      </c>
      <c r="R167" s="42">
        <v>108</v>
      </c>
      <c r="S167" s="10">
        <v>606</v>
      </c>
      <c r="T167" s="10">
        <v>647</v>
      </c>
      <c r="U167" s="10">
        <v>660</v>
      </c>
      <c r="V167" s="10">
        <v>731</v>
      </c>
      <c r="W167" s="10">
        <v>783</v>
      </c>
      <c r="X167" s="10">
        <v>827</v>
      </c>
      <c r="Y167" s="10">
        <v>871</v>
      </c>
      <c r="Z167" s="10">
        <v>884</v>
      </c>
      <c r="AA167" s="10">
        <v>334</v>
      </c>
      <c r="AB167" s="10">
        <v>332</v>
      </c>
      <c r="AC167" s="10">
        <v>327</v>
      </c>
      <c r="AD167" s="10">
        <v>297</v>
      </c>
      <c r="AE167" s="10">
        <v>289</v>
      </c>
      <c r="AF167" s="10">
        <v>293</v>
      </c>
      <c r="AG167" s="10">
        <v>309</v>
      </c>
      <c r="AH167" s="10">
        <v>314</v>
      </c>
      <c r="AJ167" s="39">
        <f t="shared" si="11"/>
        <v>9.7359735973597358E-2</v>
      </c>
      <c r="AK167" s="39">
        <f t="shared" si="11"/>
        <v>8.3462132921174659E-2</v>
      </c>
      <c r="AL167" s="39">
        <f t="shared" si="10"/>
        <v>8.3333333333333329E-2</v>
      </c>
      <c r="AM167" s="39">
        <f t="shared" si="10"/>
        <v>9.0287277701778385E-2</v>
      </c>
      <c r="AN167" s="39">
        <f t="shared" si="10"/>
        <v>8.6845466155810985E-2</v>
      </c>
      <c r="AO167" s="39">
        <f t="shared" si="10"/>
        <v>7.6178960096735193E-2</v>
      </c>
      <c r="AP167" s="39">
        <f t="shared" si="10"/>
        <v>5.7405281285878303E-2</v>
      </c>
      <c r="AQ167" s="39">
        <f t="shared" si="10"/>
        <v>6.1085972850678731E-2</v>
      </c>
      <c r="AR167" s="39">
        <f t="shared" si="10"/>
        <v>0.42215568862275449</v>
      </c>
      <c r="AS167" s="39">
        <f t="shared" si="10"/>
        <v>0.4759036144578313</v>
      </c>
      <c r="AT167" s="39">
        <f t="shared" si="10"/>
        <v>0.4801223241590214</v>
      </c>
      <c r="AU167" s="39">
        <f t="shared" si="8"/>
        <v>0.4781144781144781</v>
      </c>
      <c r="AV167" s="39">
        <f t="shared" si="8"/>
        <v>0.43598615916955019</v>
      </c>
      <c r="AW167" s="39">
        <f t="shared" si="8"/>
        <v>0.37542662116040953</v>
      </c>
      <c r="AX167" s="39">
        <f t="shared" si="8"/>
        <v>0.35275080906148865</v>
      </c>
      <c r="AY167" s="39">
        <f t="shared" si="8"/>
        <v>0.34394904458598724</v>
      </c>
    </row>
    <row r="168" spans="1:51" x14ac:dyDescent="0.3">
      <c r="A168" s="3">
        <v>1034</v>
      </c>
      <c r="B168" s="4" t="s">
        <v>164</v>
      </c>
      <c r="C168" s="42">
        <v>18</v>
      </c>
      <c r="D168" s="42">
        <v>20</v>
      </c>
      <c r="E168" s="42">
        <v>14</v>
      </c>
      <c r="F168" s="42">
        <v>20</v>
      </c>
      <c r="G168" s="42">
        <v>21</v>
      </c>
      <c r="H168" s="42">
        <v>20</v>
      </c>
      <c r="I168" s="42">
        <v>21</v>
      </c>
      <c r="J168" s="42">
        <v>21</v>
      </c>
      <c r="K168" s="42">
        <v>17</v>
      </c>
      <c r="L168" s="42">
        <v>18</v>
      </c>
      <c r="M168" s="42">
        <v>18</v>
      </c>
      <c r="N168" s="42">
        <v>20</v>
      </c>
      <c r="O168" s="42">
        <v>20</v>
      </c>
      <c r="P168" s="42">
        <v>21</v>
      </c>
      <c r="Q168" s="42">
        <v>24</v>
      </c>
      <c r="R168" s="42">
        <v>29</v>
      </c>
      <c r="S168" s="10">
        <v>163</v>
      </c>
      <c r="T168" s="10">
        <v>166</v>
      </c>
      <c r="U168" s="10">
        <v>172</v>
      </c>
      <c r="V168" s="10">
        <v>179</v>
      </c>
      <c r="W168" s="10">
        <v>189</v>
      </c>
      <c r="X168" s="10">
        <v>192</v>
      </c>
      <c r="Y168" s="10">
        <v>197</v>
      </c>
      <c r="Z168" s="10">
        <v>197</v>
      </c>
      <c r="AA168" s="10">
        <v>64</v>
      </c>
      <c r="AB168" s="10">
        <v>63</v>
      </c>
      <c r="AC168" s="10">
        <v>64</v>
      </c>
      <c r="AD168" s="10">
        <v>68</v>
      </c>
      <c r="AE168" s="10">
        <v>66</v>
      </c>
      <c r="AF168" s="10">
        <v>67</v>
      </c>
      <c r="AG168" s="10">
        <v>72</v>
      </c>
      <c r="AH168" s="10">
        <v>79</v>
      </c>
      <c r="AJ168" s="39">
        <f t="shared" si="11"/>
        <v>0.11042944785276074</v>
      </c>
      <c r="AK168" s="39">
        <f t="shared" si="11"/>
        <v>0.12048192771084337</v>
      </c>
      <c r="AL168" s="39">
        <f t="shared" si="10"/>
        <v>8.1395348837209308E-2</v>
      </c>
      <c r="AM168" s="39">
        <f t="shared" si="10"/>
        <v>0.11173184357541899</v>
      </c>
      <c r="AN168" s="39">
        <f t="shared" si="10"/>
        <v>0.1111111111111111</v>
      </c>
      <c r="AO168" s="39">
        <f t="shared" si="10"/>
        <v>0.10416666666666667</v>
      </c>
      <c r="AP168" s="39">
        <f t="shared" si="10"/>
        <v>0.1065989847715736</v>
      </c>
      <c r="AQ168" s="39">
        <f t="shared" si="10"/>
        <v>0.1065989847715736</v>
      </c>
      <c r="AR168" s="39">
        <f t="shared" si="10"/>
        <v>0.265625</v>
      </c>
      <c r="AS168" s="39">
        <f t="shared" si="10"/>
        <v>0.2857142857142857</v>
      </c>
      <c r="AT168" s="39">
        <f t="shared" si="10"/>
        <v>0.28125</v>
      </c>
      <c r="AU168" s="39">
        <f t="shared" si="8"/>
        <v>0.29411764705882354</v>
      </c>
      <c r="AV168" s="39">
        <f t="shared" si="8"/>
        <v>0.30303030303030304</v>
      </c>
      <c r="AW168" s="39">
        <f t="shared" si="8"/>
        <v>0.31343283582089554</v>
      </c>
      <c r="AX168" s="39">
        <f t="shared" si="8"/>
        <v>0.33333333333333331</v>
      </c>
      <c r="AY168" s="39">
        <f t="shared" si="8"/>
        <v>0.36708860759493672</v>
      </c>
    </row>
    <row r="169" spans="1:51" x14ac:dyDescent="0.3">
      <c r="A169" s="3">
        <v>1037</v>
      </c>
      <c r="B169" s="4" t="s">
        <v>165</v>
      </c>
      <c r="C169" s="42">
        <v>58</v>
      </c>
      <c r="D169" s="42">
        <v>59</v>
      </c>
      <c r="E169" s="42">
        <v>65</v>
      </c>
      <c r="F169" s="42">
        <v>69</v>
      </c>
      <c r="G169" s="42">
        <v>58</v>
      </c>
      <c r="H169" s="42">
        <v>66</v>
      </c>
      <c r="I169" s="42">
        <v>59</v>
      </c>
      <c r="J169" s="42">
        <v>55</v>
      </c>
      <c r="K169" s="42">
        <v>150</v>
      </c>
      <c r="L169" s="42">
        <v>148</v>
      </c>
      <c r="M169" s="42">
        <v>130</v>
      </c>
      <c r="N169" s="42">
        <v>133</v>
      </c>
      <c r="O169" s="42">
        <v>129</v>
      </c>
      <c r="P169" s="42">
        <v>118</v>
      </c>
      <c r="Q169" s="42">
        <v>119</v>
      </c>
      <c r="R169" s="42">
        <v>118</v>
      </c>
      <c r="S169" s="10">
        <v>544</v>
      </c>
      <c r="T169" s="10">
        <v>575</v>
      </c>
      <c r="U169" s="10">
        <v>595</v>
      </c>
      <c r="V169" s="10">
        <v>619</v>
      </c>
      <c r="W169" s="10">
        <v>642</v>
      </c>
      <c r="X169" s="10">
        <v>647</v>
      </c>
      <c r="Y169" s="10">
        <v>643</v>
      </c>
      <c r="Z169" s="10">
        <v>658</v>
      </c>
      <c r="AA169" s="10">
        <v>298</v>
      </c>
      <c r="AB169" s="10">
        <v>290</v>
      </c>
      <c r="AC169" s="10">
        <v>279</v>
      </c>
      <c r="AD169" s="10">
        <v>267</v>
      </c>
      <c r="AE169" s="10">
        <v>280</v>
      </c>
      <c r="AF169" s="10">
        <v>284</v>
      </c>
      <c r="AG169" s="10">
        <v>284</v>
      </c>
      <c r="AH169" s="10">
        <v>281</v>
      </c>
      <c r="AJ169" s="39">
        <f t="shared" si="11"/>
        <v>0.10661764705882353</v>
      </c>
      <c r="AK169" s="39">
        <f t="shared" si="11"/>
        <v>0.10260869565217391</v>
      </c>
      <c r="AL169" s="39">
        <f t="shared" si="10"/>
        <v>0.1092436974789916</v>
      </c>
      <c r="AM169" s="39">
        <f t="shared" si="10"/>
        <v>0.11147011308562198</v>
      </c>
      <c r="AN169" s="39">
        <f t="shared" si="10"/>
        <v>9.0342679127725853E-2</v>
      </c>
      <c r="AO169" s="39">
        <f t="shared" si="10"/>
        <v>0.10200927357032458</v>
      </c>
      <c r="AP169" s="39">
        <f t="shared" si="10"/>
        <v>9.1757387247278388E-2</v>
      </c>
      <c r="AQ169" s="39">
        <f t="shared" si="10"/>
        <v>8.3586626139817627E-2</v>
      </c>
      <c r="AR169" s="39">
        <f t="shared" si="10"/>
        <v>0.50335570469798663</v>
      </c>
      <c r="AS169" s="39">
        <f t="shared" si="10"/>
        <v>0.51034482758620692</v>
      </c>
      <c r="AT169" s="39">
        <f t="shared" si="10"/>
        <v>0.46594982078853048</v>
      </c>
      <c r="AU169" s="39">
        <f t="shared" si="10"/>
        <v>0.49812734082397003</v>
      </c>
      <c r="AV169" s="39">
        <f t="shared" si="10"/>
        <v>0.46071428571428569</v>
      </c>
      <c r="AW169" s="39">
        <f t="shared" si="10"/>
        <v>0.41549295774647887</v>
      </c>
      <c r="AX169" s="39">
        <f t="shared" ref="AX169:AY232" si="12">+Q169/AG169</f>
        <v>0.41901408450704225</v>
      </c>
      <c r="AY169" s="39">
        <f t="shared" si="12"/>
        <v>0.41992882562277578</v>
      </c>
    </row>
    <row r="170" spans="1:51" x14ac:dyDescent="0.3">
      <c r="A170" s="3">
        <v>1046</v>
      </c>
      <c r="B170" s="4" t="s">
        <v>166</v>
      </c>
      <c r="C170" s="42">
        <v>8</v>
      </c>
      <c r="D170" s="42">
        <v>13</v>
      </c>
      <c r="E170" s="42">
        <v>14</v>
      </c>
      <c r="F170" s="42">
        <v>17</v>
      </c>
      <c r="G170" s="42">
        <v>19</v>
      </c>
      <c r="H170" s="42">
        <v>22</v>
      </c>
      <c r="I170" s="42">
        <v>21</v>
      </c>
      <c r="J170" s="42">
        <v>27</v>
      </c>
      <c r="K170" s="42">
        <v>31</v>
      </c>
      <c r="L170" s="42">
        <v>37</v>
      </c>
      <c r="M170" s="42">
        <v>33</v>
      </c>
      <c r="N170" s="42">
        <v>35</v>
      </c>
      <c r="O170" s="42">
        <v>37</v>
      </c>
      <c r="P170" s="42">
        <v>35</v>
      </c>
      <c r="Q170" s="42">
        <v>30</v>
      </c>
      <c r="R170" s="42">
        <v>32</v>
      </c>
      <c r="S170" s="10">
        <v>152</v>
      </c>
      <c r="T170" s="10">
        <v>168</v>
      </c>
      <c r="U170" s="10">
        <v>172</v>
      </c>
      <c r="V170" s="10">
        <v>186</v>
      </c>
      <c r="W170" s="10">
        <v>198</v>
      </c>
      <c r="X170" s="10">
        <v>203</v>
      </c>
      <c r="Y170" s="10">
        <v>219</v>
      </c>
      <c r="Z170" s="10">
        <v>214</v>
      </c>
      <c r="AA170" s="10">
        <v>109</v>
      </c>
      <c r="AB170" s="10">
        <v>104</v>
      </c>
      <c r="AC170" s="10">
        <v>106</v>
      </c>
      <c r="AD170" s="10">
        <v>102</v>
      </c>
      <c r="AE170" s="10">
        <v>101</v>
      </c>
      <c r="AF170" s="10">
        <v>105</v>
      </c>
      <c r="AG170" s="10">
        <v>102</v>
      </c>
      <c r="AH170" s="10">
        <v>105</v>
      </c>
      <c r="AJ170" s="39">
        <f t="shared" si="11"/>
        <v>5.2631578947368418E-2</v>
      </c>
      <c r="AK170" s="39">
        <f t="shared" si="11"/>
        <v>7.7380952380952384E-2</v>
      </c>
      <c r="AL170" s="39">
        <f t="shared" si="11"/>
        <v>8.1395348837209308E-2</v>
      </c>
      <c r="AM170" s="39">
        <f t="shared" si="11"/>
        <v>9.1397849462365593E-2</v>
      </c>
      <c r="AN170" s="39">
        <f t="shared" si="11"/>
        <v>9.5959595959595953E-2</v>
      </c>
      <c r="AO170" s="39">
        <f t="shared" si="11"/>
        <v>0.10837438423645321</v>
      </c>
      <c r="AP170" s="39">
        <f t="shared" si="11"/>
        <v>9.5890410958904104E-2</v>
      </c>
      <c r="AQ170" s="39">
        <f t="shared" si="11"/>
        <v>0.12616822429906541</v>
      </c>
      <c r="AR170" s="39">
        <f t="shared" si="11"/>
        <v>0.28440366972477066</v>
      </c>
      <c r="AS170" s="39">
        <f t="shared" si="11"/>
        <v>0.35576923076923078</v>
      </c>
      <c r="AT170" s="39">
        <f t="shared" si="11"/>
        <v>0.31132075471698112</v>
      </c>
      <c r="AU170" s="39">
        <f t="shared" si="11"/>
        <v>0.34313725490196079</v>
      </c>
      <c r="AV170" s="39">
        <f t="shared" si="11"/>
        <v>0.36633663366336633</v>
      </c>
      <c r="AW170" s="39">
        <f t="shared" si="11"/>
        <v>0.33333333333333331</v>
      </c>
      <c r="AX170" s="39">
        <f t="shared" si="12"/>
        <v>0.29411764705882354</v>
      </c>
      <c r="AY170" s="39">
        <f t="shared" si="12"/>
        <v>0.30476190476190479</v>
      </c>
    </row>
    <row r="171" spans="1:51" x14ac:dyDescent="0.3">
      <c r="A171" s="3">
        <v>1101</v>
      </c>
      <c r="B171" s="4" t="s">
        <v>167</v>
      </c>
      <c r="C171" s="42">
        <v>17</v>
      </c>
      <c r="D171" s="42">
        <v>157</v>
      </c>
      <c r="E171" s="42">
        <v>132</v>
      </c>
      <c r="F171" s="42">
        <v>138</v>
      </c>
      <c r="G171" s="42">
        <v>141</v>
      </c>
      <c r="H171" s="42">
        <v>130</v>
      </c>
      <c r="I171" s="42">
        <v>129</v>
      </c>
      <c r="J171" s="42">
        <v>127</v>
      </c>
      <c r="K171" s="42">
        <v>32</v>
      </c>
      <c r="L171" s="42">
        <v>285</v>
      </c>
      <c r="M171" s="42">
        <v>279</v>
      </c>
      <c r="N171" s="42">
        <v>274</v>
      </c>
      <c r="O171" s="42">
        <v>275</v>
      </c>
      <c r="P171" s="42">
        <v>292</v>
      </c>
      <c r="Q171" s="42">
        <v>263</v>
      </c>
      <c r="R171" s="42">
        <v>253</v>
      </c>
      <c r="S171" s="10">
        <v>1193</v>
      </c>
      <c r="T171" s="10">
        <v>1263</v>
      </c>
      <c r="U171" s="10">
        <v>1266</v>
      </c>
      <c r="V171" s="10">
        <v>1312</v>
      </c>
      <c r="W171" s="10">
        <v>1373</v>
      </c>
      <c r="X171" s="10">
        <v>1438</v>
      </c>
      <c r="Y171" s="10">
        <v>1524</v>
      </c>
      <c r="Z171" s="10">
        <v>1580</v>
      </c>
      <c r="AA171" s="10">
        <v>609</v>
      </c>
      <c r="AB171" s="10">
        <v>593</v>
      </c>
      <c r="AC171" s="10">
        <v>613</v>
      </c>
      <c r="AD171" s="10">
        <v>626</v>
      </c>
      <c r="AE171" s="10">
        <v>619</v>
      </c>
      <c r="AF171" s="10">
        <v>619</v>
      </c>
      <c r="AG171" s="10">
        <v>619</v>
      </c>
      <c r="AH171" s="10">
        <v>637</v>
      </c>
      <c r="AJ171" s="39">
        <f t="shared" si="11"/>
        <v>1.4249790444258172E-2</v>
      </c>
      <c r="AK171" s="39">
        <f t="shared" si="11"/>
        <v>0.12430720506730007</v>
      </c>
      <c r="AL171" s="39">
        <f t="shared" si="11"/>
        <v>0.10426540284360189</v>
      </c>
      <c r="AM171" s="39">
        <f t="shared" si="11"/>
        <v>0.10518292682926829</v>
      </c>
      <c r="AN171" s="39">
        <f t="shared" si="11"/>
        <v>0.10269482884195193</v>
      </c>
      <c r="AO171" s="39">
        <f t="shared" si="11"/>
        <v>9.0403337969401948E-2</v>
      </c>
      <c r="AP171" s="39">
        <f t="shared" si="11"/>
        <v>8.4645669291338585E-2</v>
      </c>
      <c r="AQ171" s="39">
        <f t="shared" si="11"/>
        <v>8.0379746835443036E-2</v>
      </c>
      <c r="AR171" s="39">
        <f t="shared" si="11"/>
        <v>5.2545155993431854E-2</v>
      </c>
      <c r="AS171" s="39">
        <f t="shared" si="11"/>
        <v>0.48060708263069141</v>
      </c>
      <c r="AT171" s="39">
        <f t="shared" si="11"/>
        <v>0.45513866231647637</v>
      </c>
      <c r="AU171" s="39">
        <f t="shared" si="11"/>
        <v>0.43769968051118213</v>
      </c>
      <c r="AV171" s="39">
        <f t="shared" si="11"/>
        <v>0.44426494345718903</v>
      </c>
      <c r="AW171" s="39">
        <f t="shared" si="11"/>
        <v>0.47172859450726978</v>
      </c>
      <c r="AX171" s="39">
        <f t="shared" si="12"/>
        <v>0.42487883683360256</v>
      </c>
      <c r="AY171" s="39">
        <f t="shared" si="12"/>
        <v>0.39717425431711145</v>
      </c>
    </row>
    <row r="172" spans="1:51" x14ac:dyDescent="0.3">
      <c r="A172" s="3">
        <v>1102</v>
      </c>
      <c r="B172" s="4" t="s">
        <v>168</v>
      </c>
      <c r="C172" s="42">
        <v>295</v>
      </c>
      <c r="D172" s="42">
        <v>295</v>
      </c>
      <c r="E172" s="42">
        <v>270</v>
      </c>
      <c r="F172" s="42">
        <v>295</v>
      </c>
      <c r="G172" s="42">
        <v>298</v>
      </c>
      <c r="H172" s="42">
        <v>297</v>
      </c>
      <c r="I172" s="42">
        <v>315</v>
      </c>
      <c r="J172" s="42">
        <v>293</v>
      </c>
      <c r="K172" s="42">
        <v>671</v>
      </c>
      <c r="L172" s="42">
        <v>692</v>
      </c>
      <c r="M172" s="42">
        <v>657</v>
      </c>
      <c r="N172" s="42">
        <v>629</v>
      </c>
      <c r="O172" s="42">
        <v>620</v>
      </c>
      <c r="P172" s="42">
        <v>612</v>
      </c>
      <c r="Q172" s="42">
        <v>589</v>
      </c>
      <c r="R172" s="42">
        <v>541</v>
      </c>
      <c r="S172" s="10">
        <v>4223</v>
      </c>
      <c r="T172" s="10">
        <v>4409</v>
      </c>
      <c r="U172" s="10">
        <v>4651</v>
      </c>
      <c r="V172" s="10">
        <v>4902</v>
      </c>
      <c r="W172" s="10">
        <v>5169</v>
      </c>
      <c r="X172" s="10">
        <v>5380</v>
      </c>
      <c r="Y172" s="10">
        <v>5574</v>
      </c>
      <c r="Z172" s="10">
        <v>5857</v>
      </c>
      <c r="AA172" s="10">
        <v>2052</v>
      </c>
      <c r="AB172" s="10">
        <v>2060</v>
      </c>
      <c r="AC172" s="10">
        <v>2100</v>
      </c>
      <c r="AD172" s="10">
        <v>2081</v>
      </c>
      <c r="AE172" s="10">
        <v>2112</v>
      </c>
      <c r="AF172" s="10">
        <v>2148</v>
      </c>
      <c r="AG172" s="10">
        <v>2172</v>
      </c>
      <c r="AH172" s="10">
        <v>2171</v>
      </c>
      <c r="AJ172" s="39">
        <f t="shared" si="11"/>
        <v>6.9855552924461287E-2</v>
      </c>
      <c r="AK172" s="39">
        <f t="shared" si="11"/>
        <v>6.6908596053526878E-2</v>
      </c>
      <c r="AL172" s="39">
        <f t="shared" si="11"/>
        <v>5.8052031821113736E-2</v>
      </c>
      <c r="AM172" s="39">
        <f t="shared" si="11"/>
        <v>6.0179518563851488E-2</v>
      </c>
      <c r="AN172" s="39">
        <f t="shared" si="11"/>
        <v>5.7651383246275875E-2</v>
      </c>
      <c r="AO172" s="39">
        <f t="shared" si="11"/>
        <v>5.5204460966542752E-2</v>
      </c>
      <c r="AP172" s="39">
        <f t="shared" si="11"/>
        <v>5.6512378902045211E-2</v>
      </c>
      <c r="AQ172" s="39">
        <f t="shared" si="11"/>
        <v>5.0025610380740992E-2</v>
      </c>
      <c r="AR172" s="39">
        <f t="shared" si="11"/>
        <v>0.32699805068226123</v>
      </c>
      <c r="AS172" s="39">
        <f t="shared" si="11"/>
        <v>0.33592233009708738</v>
      </c>
      <c r="AT172" s="39">
        <f t="shared" si="11"/>
        <v>0.31285714285714283</v>
      </c>
      <c r="AU172" s="39">
        <f t="shared" si="11"/>
        <v>0.30225852955309945</v>
      </c>
      <c r="AV172" s="39">
        <f t="shared" si="11"/>
        <v>0.29356060606060608</v>
      </c>
      <c r="AW172" s="39">
        <f t="shared" si="11"/>
        <v>0.28491620111731841</v>
      </c>
      <c r="AX172" s="39">
        <f t="shared" si="12"/>
        <v>0.27117863720073665</v>
      </c>
      <c r="AY172" s="39">
        <f t="shared" si="12"/>
        <v>0.24919391985260247</v>
      </c>
    </row>
    <row r="173" spans="1:51" x14ac:dyDescent="0.3">
      <c r="A173" s="3">
        <v>1103</v>
      </c>
      <c r="B173" s="4" t="s">
        <v>169</v>
      </c>
      <c r="C173" s="42">
        <v>617</v>
      </c>
      <c r="D173" s="42">
        <v>602</v>
      </c>
      <c r="E173" s="42">
        <v>566</v>
      </c>
      <c r="F173" s="42">
        <v>611</v>
      </c>
      <c r="G173" s="42">
        <v>581</v>
      </c>
      <c r="H173" s="42">
        <v>583</v>
      </c>
      <c r="I173" s="42">
        <v>615</v>
      </c>
      <c r="J173" s="42">
        <v>661</v>
      </c>
      <c r="K173" s="42">
        <v>1541</v>
      </c>
      <c r="L173" s="42">
        <v>1552</v>
      </c>
      <c r="M173" s="42">
        <v>1451</v>
      </c>
      <c r="N173" s="42">
        <v>1359</v>
      </c>
      <c r="O173" s="42">
        <v>1377</v>
      </c>
      <c r="P173" s="42">
        <v>1282</v>
      </c>
      <c r="Q173" s="42">
        <v>1256</v>
      </c>
      <c r="R173" s="42">
        <v>1242</v>
      </c>
      <c r="S173" s="10">
        <v>8212</v>
      </c>
      <c r="T173" s="10">
        <v>8539</v>
      </c>
      <c r="U173" s="10">
        <v>8897</v>
      </c>
      <c r="V173" s="10">
        <v>9444</v>
      </c>
      <c r="W173" s="10">
        <v>9901</v>
      </c>
      <c r="X173" s="10">
        <v>10331</v>
      </c>
      <c r="Y173" s="10">
        <v>10798</v>
      </c>
      <c r="Z173" s="10">
        <v>11377</v>
      </c>
      <c r="AA173" s="10">
        <v>4715</v>
      </c>
      <c r="AB173" s="10">
        <v>4693</v>
      </c>
      <c r="AC173" s="10">
        <v>4641</v>
      </c>
      <c r="AD173" s="10">
        <v>4562</v>
      </c>
      <c r="AE173" s="10">
        <v>4579</v>
      </c>
      <c r="AF173" s="10">
        <v>4550</v>
      </c>
      <c r="AG173" s="10">
        <v>4523</v>
      </c>
      <c r="AH173" s="10">
        <v>4489</v>
      </c>
      <c r="AJ173" s="39">
        <f t="shared" si="11"/>
        <v>7.513395031660984E-2</v>
      </c>
      <c r="AK173" s="39">
        <f t="shared" si="11"/>
        <v>7.0500058554865908E-2</v>
      </c>
      <c r="AL173" s="39">
        <f t="shared" si="11"/>
        <v>6.361694953355064E-2</v>
      </c>
      <c r="AM173" s="39">
        <f t="shared" si="11"/>
        <v>6.4697162219398557E-2</v>
      </c>
      <c r="AN173" s="39">
        <f t="shared" si="11"/>
        <v>5.8680941319058683E-2</v>
      </c>
      <c r="AO173" s="39">
        <f t="shared" si="11"/>
        <v>5.6432097570419129E-2</v>
      </c>
      <c r="AP173" s="39">
        <f t="shared" si="11"/>
        <v>5.6954991665123168E-2</v>
      </c>
      <c r="AQ173" s="39">
        <f t="shared" si="11"/>
        <v>5.8099674782455833E-2</v>
      </c>
      <c r="AR173" s="39">
        <f t="shared" si="11"/>
        <v>0.32682926829268294</v>
      </c>
      <c r="AS173" s="39">
        <f t="shared" si="11"/>
        <v>0.33070530577455787</v>
      </c>
      <c r="AT173" s="39">
        <f t="shared" si="11"/>
        <v>0.31264813617754794</v>
      </c>
      <c r="AU173" s="39">
        <f t="shared" si="11"/>
        <v>0.29789565979833404</v>
      </c>
      <c r="AV173" s="39">
        <f t="shared" si="11"/>
        <v>0.3007206813714785</v>
      </c>
      <c r="AW173" s="39">
        <f t="shared" si="11"/>
        <v>0.28175824175824177</v>
      </c>
      <c r="AX173" s="39">
        <f t="shared" si="12"/>
        <v>0.27769179747954897</v>
      </c>
      <c r="AY173" s="39">
        <f t="shared" si="12"/>
        <v>0.27667631989307195</v>
      </c>
    </row>
    <row r="174" spans="1:51" x14ac:dyDescent="0.3">
      <c r="A174" s="3">
        <v>1106</v>
      </c>
      <c r="B174" s="4" t="s">
        <v>170</v>
      </c>
      <c r="C174" s="42">
        <v>202</v>
      </c>
      <c r="D174" s="42">
        <v>205</v>
      </c>
      <c r="E174" s="42">
        <v>195</v>
      </c>
      <c r="F174" s="42">
        <v>206</v>
      </c>
      <c r="G174" s="42">
        <v>225</v>
      </c>
      <c r="H174" s="42">
        <v>225</v>
      </c>
      <c r="I174" s="42">
        <v>223</v>
      </c>
      <c r="J174" s="42">
        <v>233</v>
      </c>
      <c r="K174" s="42">
        <v>439</v>
      </c>
      <c r="L174" s="42">
        <v>454</v>
      </c>
      <c r="M174" s="42">
        <v>459</v>
      </c>
      <c r="N174" s="42">
        <v>443</v>
      </c>
      <c r="O174" s="42">
        <v>435</v>
      </c>
      <c r="P174" s="42">
        <v>422</v>
      </c>
      <c r="Q174" s="42">
        <v>391</v>
      </c>
      <c r="R174" s="42">
        <v>375</v>
      </c>
      <c r="S174" s="10">
        <v>2750</v>
      </c>
      <c r="T174" s="10">
        <v>2851</v>
      </c>
      <c r="U174" s="10">
        <v>2921</v>
      </c>
      <c r="V174" s="10">
        <v>3082</v>
      </c>
      <c r="W174" s="10">
        <v>3270</v>
      </c>
      <c r="X174" s="10">
        <v>3377</v>
      </c>
      <c r="Y174" s="10">
        <v>3543</v>
      </c>
      <c r="Z174" s="10">
        <v>3725</v>
      </c>
      <c r="AA174" s="10">
        <v>1594</v>
      </c>
      <c r="AB174" s="10">
        <v>1573</v>
      </c>
      <c r="AC174" s="10">
        <v>1601</v>
      </c>
      <c r="AD174" s="10">
        <v>1566</v>
      </c>
      <c r="AE174" s="10">
        <v>1533</v>
      </c>
      <c r="AF174" s="10">
        <v>1537</v>
      </c>
      <c r="AG174" s="10">
        <v>1499</v>
      </c>
      <c r="AH174" s="10">
        <v>1484</v>
      </c>
      <c r="AJ174" s="39">
        <f t="shared" si="11"/>
        <v>7.3454545454545453E-2</v>
      </c>
      <c r="AK174" s="39">
        <f t="shared" si="11"/>
        <v>7.1904594878989828E-2</v>
      </c>
      <c r="AL174" s="39">
        <f t="shared" si="11"/>
        <v>6.6757959602875727E-2</v>
      </c>
      <c r="AM174" s="39">
        <f t="shared" si="11"/>
        <v>6.6839714471122649E-2</v>
      </c>
      <c r="AN174" s="39">
        <f t="shared" si="11"/>
        <v>6.8807339449541288E-2</v>
      </c>
      <c r="AO174" s="39">
        <f t="shared" si="11"/>
        <v>6.6627183891027536E-2</v>
      </c>
      <c r="AP174" s="39">
        <f t="shared" si="11"/>
        <v>6.294101044312729E-2</v>
      </c>
      <c r="AQ174" s="39">
        <f t="shared" si="11"/>
        <v>6.2550335570469795E-2</v>
      </c>
      <c r="AR174" s="39">
        <f t="shared" si="11"/>
        <v>0.27540777917189463</v>
      </c>
      <c r="AS174" s="39">
        <f t="shared" si="11"/>
        <v>0.28862047043865224</v>
      </c>
      <c r="AT174" s="39">
        <f t="shared" si="11"/>
        <v>0.28669581511555275</v>
      </c>
      <c r="AU174" s="39">
        <f t="shared" si="11"/>
        <v>0.28288633461047252</v>
      </c>
      <c r="AV174" s="39">
        <f t="shared" si="11"/>
        <v>0.28375733855185908</v>
      </c>
      <c r="AW174" s="39">
        <f t="shared" si="11"/>
        <v>0.27456083279115162</v>
      </c>
      <c r="AX174" s="39">
        <f t="shared" si="12"/>
        <v>0.26084056037358239</v>
      </c>
      <c r="AY174" s="39">
        <f t="shared" si="12"/>
        <v>0.2526954177897574</v>
      </c>
    </row>
    <row r="175" spans="1:51" x14ac:dyDescent="0.3">
      <c r="A175" s="3">
        <v>1111</v>
      </c>
      <c r="B175" s="4" t="s">
        <v>171</v>
      </c>
      <c r="C175" s="42">
        <v>33</v>
      </c>
      <c r="D175" s="42">
        <v>9</v>
      </c>
      <c r="E175" s="42">
        <v>34</v>
      </c>
      <c r="F175" s="42">
        <v>27</v>
      </c>
      <c r="G175" s="42">
        <v>26</v>
      </c>
      <c r="H175" s="42">
        <v>29</v>
      </c>
      <c r="I175" s="42">
        <v>33</v>
      </c>
      <c r="J175" s="42">
        <v>38</v>
      </c>
      <c r="K175" s="42">
        <v>69</v>
      </c>
      <c r="L175" s="42">
        <v>23</v>
      </c>
      <c r="M175" s="42">
        <v>78</v>
      </c>
      <c r="N175" s="42">
        <v>82</v>
      </c>
      <c r="O175" s="42">
        <v>73</v>
      </c>
      <c r="P175" s="42">
        <v>66</v>
      </c>
      <c r="Q175" s="42">
        <v>58</v>
      </c>
      <c r="R175" s="42">
        <v>64</v>
      </c>
      <c r="S175" s="10">
        <v>322</v>
      </c>
      <c r="T175" s="10">
        <v>323</v>
      </c>
      <c r="U175" s="10">
        <v>331</v>
      </c>
      <c r="V175" s="10">
        <v>326</v>
      </c>
      <c r="W175" s="10">
        <v>334</v>
      </c>
      <c r="X175" s="10">
        <v>342</v>
      </c>
      <c r="Y175" s="10">
        <v>357</v>
      </c>
      <c r="Z175" s="10">
        <v>376</v>
      </c>
      <c r="AA175" s="10">
        <v>209</v>
      </c>
      <c r="AB175" s="10">
        <v>214</v>
      </c>
      <c r="AC175" s="10">
        <v>210</v>
      </c>
      <c r="AD175" s="10">
        <v>205</v>
      </c>
      <c r="AE175" s="10">
        <v>202</v>
      </c>
      <c r="AF175" s="10">
        <v>191</v>
      </c>
      <c r="AG175" s="10">
        <v>193</v>
      </c>
      <c r="AH175" s="10">
        <v>183</v>
      </c>
      <c r="AJ175" s="39">
        <f t="shared" si="11"/>
        <v>0.10248447204968944</v>
      </c>
      <c r="AK175" s="39">
        <f t="shared" si="11"/>
        <v>2.7863777089783281E-2</v>
      </c>
      <c r="AL175" s="39">
        <f t="shared" si="11"/>
        <v>0.1027190332326284</v>
      </c>
      <c r="AM175" s="39">
        <f t="shared" si="11"/>
        <v>8.2822085889570546E-2</v>
      </c>
      <c r="AN175" s="39">
        <f t="shared" si="11"/>
        <v>7.7844311377245512E-2</v>
      </c>
      <c r="AO175" s="39">
        <f t="shared" si="11"/>
        <v>8.4795321637426896E-2</v>
      </c>
      <c r="AP175" s="39">
        <f t="shared" si="11"/>
        <v>9.2436974789915971E-2</v>
      </c>
      <c r="AQ175" s="39">
        <f t="shared" si="11"/>
        <v>0.10106382978723404</v>
      </c>
      <c r="AR175" s="39">
        <f t="shared" si="11"/>
        <v>0.33014354066985646</v>
      </c>
      <c r="AS175" s="39">
        <f t="shared" si="11"/>
        <v>0.10747663551401869</v>
      </c>
      <c r="AT175" s="39">
        <f t="shared" si="11"/>
        <v>0.37142857142857144</v>
      </c>
      <c r="AU175" s="39">
        <f t="shared" si="11"/>
        <v>0.4</v>
      </c>
      <c r="AV175" s="39">
        <f t="shared" si="11"/>
        <v>0.36138613861386137</v>
      </c>
      <c r="AW175" s="39">
        <f t="shared" si="11"/>
        <v>0.34554973821989526</v>
      </c>
      <c r="AX175" s="39">
        <f t="shared" si="12"/>
        <v>0.30051813471502592</v>
      </c>
      <c r="AY175" s="39">
        <f t="shared" si="12"/>
        <v>0.34972677595628415</v>
      </c>
    </row>
    <row r="176" spans="1:51" x14ac:dyDescent="0.3">
      <c r="A176" s="3">
        <v>1112</v>
      </c>
      <c r="B176" s="4" t="s">
        <v>172</v>
      </c>
      <c r="C176" s="42">
        <v>12</v>
      </c>
      <c r="D176" s="42">
        <v>14</v>
      </c>
      <c r="E176" s="42">
        <v>23</v>
      </c>
      <c r="F176" s="42">
        <v>24</v>
      </c>
      <c r="G176" s="42">
        <v>25</v>
      </c>
      <c r="H176" s="42">
        <v>31</v>
      </c>
      <c r="I176" s="42">
        <v>30</v>
      </c>
      <c r="J176" s="42">
        <v>32</v>
      </c>
      <c r="K176" s="42">
        <v>64</v>
      </c>
      <c r="L176" s="42">
        <v>64</v>
      </c>
      <c r="M176" s="42">
        <v>64</v>
      </c>
      <c r="N176" s="42">
        <v>63</v>
      </c>
      <c r="O176" s="42">
        <v>58</v>
      </c>
      <c r="P176" s="42">
        <v>51</v>
      </c>
      <c r="Q176" s="42">
        <v>53</v>
      </c>
      <c r="R176" s="42">
        <v>60</v>
      </c>
      <c r="S176" s="10">
        <v>260</v>
      </c>
      <c r="T176" s="10">
        <v>267</v>
      </c>
      <c r="U176" s="10">
        <v>284</v>
      </c>
      <c r="V176" s="10">
        <v>298</v>
      </c>
      <c r="W176" s="10">
        <v>314</v>
      </c>
      <c r="X176" s="10">
        <v>317</v>
      </c>
      <c r="Y176" s="10">
        <v>337</v>
      </c>
      <c r="Z176" s="10">
        <v>347</v>
      </c>
      <c r="AA176" s="10">
        <v>162</v>
      </c>
      <c r="AB176" s="10">
        <v>154</v>
      </c>
      <c r="AC176" s="10">
        <v>151</v>
      </c>
      <c r="AD176" s="10">
        <v>155</v>
      </c>
      <c r="AE176" s="10">
        <v>143</v>
      </c>
      <c r="AF176" s="10">
        <v>148</v>
      </c>
      <c r="AG176" s="10">
        <v>155</v>
      </c>
      <c r="AH176" s="10">
        <v>168</v>
      </c>
      <c r="AJ176" s="39">
        <f t="shared" si="11"/>
        <v>4.6153846153846156E-2</v>
      </c>
      <c r="AK176" s="39">
        <f t="shared" si="11"/>
        <v>5.2434456928838954E-2</v>
      </c>
      <c r="AL176" s="39">
        <f t="shared" si="11"/>
        <v>8.098591549295775E-2</v>
      </c>
      <c r="AM176" s="39">
        <f t="shared" si="11"/>
        <v>8.0536912751677847E-2</v>
      </c>
      <c r="AN176" s="39">
        <f t="shared" si="11"/>
        <v>7.9617834394904455E-2</v>
      </c>
      <c r="AO176" s="39">
        <f t="shared" si="11"/>
        <v>9.7791798107255523E-2</v>
      </c>
      <c r="AP176" s="39">
        <f t="shared" si="11"/>
        <v>8.9020771513353122E-2</v>
      </c>
      <c r="AQ176" s="39">
        <f t="shared" si="11"/>
        <v>9.2219020172910657E-2</v>
      </c>
      <c r="AR176" s="39">
        <f t="shared" si="11"/>
        <v>0.39506172839506171</v>
      </c>
      <c r="AS176" s="39">
        <f t="shared" si="11"/>
        <v>0.41558441558441561</v>
      </c>
      <c r="AT176" s="39">
        <f t="shared" si="11"/>
        <v>0.42384105960264901</v>
      </c>
      <c r="AU176" s="39">
        <f t="shared" si="11"/>
        <v>0.40645161290322579</v>
      </c>
      <c r="AV176" s="39">
        <f t="shared" si="11"/>
        <v>0.40559440559440557</v>
      </c>
      <c r="AW176" s="39">
        <f t="shared" si="11"/>
        <v>0.34459459459459457</v>
      </c>
      <c r="AX176" s="39">
        <f t="shared" si="12"/>
        <v>0.34193548387096773</v>
      </c>
      <c r="AY176" s="39">
        <f t="shared" si="12"/>
        <v>0.35714285714285715</v>
      </c>
    </row>
    <row r="177" spans="1:51" x14ac:dyDescent="0.3">
      <c r="A177" s="3">
        <v>1114</v>
      </c>
      <c r="B177" s="4" t="s">
        <v>173</v>
      </c>
      <c r="C177" s="42">
        <v>25</v>
      </c>
      <c r="D177" s="42">
        <v>20</v>
      </c>
      <c r="E177" s="42">
        <v>21</v>
      </c>
      <c r="F177" s="42">
        <v>16</v>
      </c>
      <c r="G177" s="42">
        <v>13</v>
      </c>
      <c r="H177" s="42">
        <v>19</v>
      </c>
      <c r="I177" s="42">
        <v>22</v>
      </c>
      <c r="J177" s="42">
        <v>20</v>
      </c>
      <c r="K177" s="42">
        <v>34</v>
      </c>
      <c r="L177" s="42">
        <v>41</v>
      </c>
      <c r="M177" s="42">
        <v>37</v>
      </c>
      <c r="N177" s="42">
        <v>40</v>
      </c>
      <c r="O177" s="42">
        <v>37</v>
      </c>
      <c r="P177" s="42">
        <v>34</v>
      </c>
      <c r="Q177" s="42">
        <v>28</v>
      </c>
      <c r="R177" s="42">
        <v>27</v>
      </c>
      <c r="S177" s="10">
        <v>183</v>
      </c>
      <c r="T177" s="10">
        <v>195</v>
      </c>
      <c r="U177" s="10">
        <v>201</v>
      </c>
      <c r="V177" s="10">
        <v>198</v>
      </c>
      <c r="W177" s="10">
        <v>205</v>
      </c>
      <c r="X177" s="10">
        <v>223</v>
      </c>
      <c r="Y177" s="10">
        <v>241</v>
      </c>
      <c r="Z177" s="10">
        <v>250</v>
      </c>
      <c r="AA177" s="10">
        <v>124</v>
      </c>
      <c r="AB177" s="10">
        <v>124</v>
      </c>
      <c r="AC177" s="10">
        <v>118</v>
      </c>
      <c r="AD177" s="10">
        <v>117</v>
      </c>
      <c r="AE177" s="10">
        <v>116</v>
      </c>
      <c r="AF177" s="10">
        <v>102</v>
      </c>
      <c r="AG177" s="10">
        <v>93</v>
      </c>
      <c r="AH177" s="10">
        <v>94</v>
      </c>
      <c r="AJ177" s="39">
        <f t="shared" si="11"/>
        <v>0.13661202185792351</v>
      </c>
      <c r="AK177" s="39">
        <f t="shared" si="11"/>
        <v>0.10256410256410256</v>
      </c>
      <c r="AL177" s="39">
        <f t="shared" si="11"/>
        <v>0.1044776119402985</v>
      </c>
      <c r="AM177" s="39">
        <f t="shared" si="11"/>
        <v>8.0808080808080815E-2</v>
      </c>
      <c r="AN177" s="39">
        <f t="shared" si="11"/>
        <v>6.3414634146341464E-2</v>
      </c>
      <c r="AO177" s="39">
        <f t="shared" si="11"/>
        <v>8.520179372197309E-2</v>
      </c>
      <c r="AP177" s="39">
        <f t="shared" si="11"/>
        <v>9.1286307053941904E-2</v>
      </c>
      <c r="AQ177" s="39">
        <f t="shared" si="11"/>
        <v>0.08</v>
      </c>
      <c r="AR177" s="39">
        <f t="shared" si="11"/>
        <v>0.27419354838709675</v>
      </c>
      <c r="AS177" s="39">
        <f t="shared" si="11"/>
        <v>0.33064516129032256</v>
      </c>
      <c r="AT177" s="39">
        <f t="shared" si="11"/>
        <v>0.3135593220338983</v>
      </c>
      <c r="AU177" s="39">
        <f t="shared" si="11"/>
        <v>0.34188034188034189</v>
      </c>
      <c r="AV177" s="39">
        <f t="shared" si="11"/>
        <v>0.31896551724137934</v>
      </c>
      <c r="AW177" s="39">
        <f t="shared" si="11"/>
        <v>0.33333333333333331</v>
      </c>
      <c r="AX177" s="39">
        <f t="shared" si="12"/>
        <v>0.30107526881720431</v>
      </c>
      <c r="AY177" s="39">
        <f t="shared" si="12"/>
        <v>0.28723404255319152</v>
      </c>
    </row>
    <row r="178" spans="1:51" x14ac:dyDescent="0.3">
      <c r="A178" s="3">
        <v>1119</v>
      </c>
      <c r="B178" s="4" t="s">
        <v>174</v>
      </c>
      <c r="C178" s="42">
        <v>88</v>
      </c>
      <c r="D178" s="42">
        <v>93</v>
      </c>
      <c r="E178" s="42">
        <v>85</v>
      </c>
      <c r="F178" s="42">
        <v>71</v>
      </c>
      <c r="G178" s="42">
        <v>77</v>
      </c>
      <c r="H178" s="42">
        <v>79</v>
      </c>
      <c r="I178" s="42">
        <v>82</v>
      </c>
      <c r="J178" s="42">
        <v>95</v>
      </c>
      <c r="K178" s="42">
        <v>213</v>
      </c>
      <c r="L178" s="42">
        <v>222</v>
      </c>
      <c r="M178" s="42">
        <v>223</v>
      </c>
      <c r="N178" s="42">
        <v>223</v>
      </c>
      <c r="O178" s="42">
        <v>216</v>
      </c>
      <c r="P178" s="42">
        <v>204</v>
      </c>
      <c r="Q178" s="42">
        <v>187</v>
      </c>
      <c r="R178" s="42">
        <v>173</v>
      </c>
      <c r="S178" s="10">
        <v>1131</v>
      </c>
      <c r="T178" s="10">
        <v>1171</v>
      </c>
      <c r="U178" s="10">
        <v>1235</v>
      </c>
      <c r="V178" s="10">
        <v>1285</v>
      </c>
      <c r="W178" s="10">
        <v>1361</v>
      </c>
      <c r="X178" s="10">
        <v>1420</v>
      </c>
      <c r="Y178" s="10">
        <v>1528</v>
      </c>
      <c r="Z178" s="10">
        <v>1589</v>
      </c>
      <c r="AA178" s="10">
        <v>582</v>
      </c>
      <c r="AB178" s="10">
        <v>582</v>
      </c>
      <c r="AC178" s="10">
        <v>593</v>
      </c>
      <c r="AD178" s="10">
        <v>589</v>
      </c>
      <c r="AE178" s="10">
        <v>588</v>
      </c>
      <c r="AF178" s="10">
        <v>597</v>
      </c>
      <c r="AG178" s="10">
        <v>589</v>
      </c>
      <c r="AH178" s="10">
        <v>591</v>
      </c>
      <c r="AJ178" s="39">
        <f t="shared" si="11"/>
        <v>7.7807250221043331E-2</v>
      </c>
      <c r="AK178" s="39">
        <f t="shared" si="11"/>
        <v>7.9419299743808708E-2</v>
      </c>
      <c r="AL178" s="39">
        <f t="shared" si="11"/>
        <v>6.8825910931174086E-2</v>
      </c>
      <c r="AM178" s="39">
        <f t="shared" si="11"/>
        <v>5.5252918287937741E-2</v>
      </c>
      <c r="AN178" s="39">
        <f t="shared" si="11"/>
        <v>5.657604702424688E-2</v>
      </c>
      <c r="AO178" s="39">
        <f t="shared" si="11"/>
        <v>5.5633802816901411E-2</v>
      </c>
      <c r="AP178" s="39">
        <f t="shared" si="11"/>
        <v>5.3664921465968587E-2</v>
      </c>
      <c r="AQ178" s="39">
        <f t="shared" si="11"/>
        <v>5.9786028949024544E-2</v>
      </c>
      <c r="AR178" s="39">
        <f t="shared" si="11"/>
        <v>0.36597938144329895</v>
      </c>
      <c r="AS178" s="39">
        <f t="shared" si="11"/>
        <v>0.38144329896907214</v>
      </c>
      <c r="AT178" s="39">
        <f t="shared" si="11"/>
        <v>0.37605396290050591</v>
      </c>
      <c r="AU178" s="39">
        <f t="shared" si="11"/>
        <v>0.37860780984719866</v>
      </c>
      <c r="AV178" s="39">
        <f t="shared" si="11"/>
        <v>0.36734693877551022</v>
      </c>
      <c r="AW178" s="39">
        <f t="shared" si="11"/>
        <v>0.34170854271356782</v>
      </c>
      <c r="AX178" s="39">
        <f t="shared" si="12"/>
        <v>0.31748726655348047</v>
      </c>
      <c r="AY178" s="39">
        <f t="shared" si="12"/>
        <v>0.2927241962774958</v>
      </c>
    </row>
    <row r="179" spans="1:51" x14ac:dyDescent="0.3">
      <c r="A179" s="3">
        <v>1120</v>
      </c>
      <c r="B179" s="4" t="s">
        <v>175</v>
      </c>
      <c r="C179" s="42">
        <v>74</v>
      </c>
      <c r="D179" s="42">
        <v>85</v>
      </c>
      <c r="E179" s="42">
        <v>94</v>
      </c>
      <c r="F179" s="42">
        <v>87</v>
      </c>
      <c r="G179" s="42">
        <v>76</v>
      </c>
      <c r="H179" s="42">
        <v>73</v>
      </c>
      <c r="I179" s="42">
        <v>89</v>
      </c>
      <c r="J179" s="42">
        <v>88</v>
      </c>
      <c r="K179" s="42">
        <v>167</v>
      </c>
      <c r="L179" s="42">
        <v>162</v>
      </c>
      <c r="M179" s="42">
        <v>146</v>
      </c>
      <c r="N179" s="42">
        <v>152</v>
      </c>
      <c r="O179" s="42">
        <v>142</v>
      </c>
      <c r="P179" s="42">
        <v>141</v>
      </c>
      <c r="Q179" s="42">
        <v>146</v>
      </c>
      <c r="R179" s="42">
        <v>144</v>
      </c>
      <c r="S179" s="10">
        <v>1117</v>
      </c>
      <c r="T179" s="10">
        <v>1183</v>
      </c>
      <c r="U179" s="10">
        <v>1275</v>
      </c>
      <c r="V179" s="10">
        <v>1353</v>
      </c>
      <c r="W179" s="10">
        <v>1433</v>
      </c>
      <c r="X179" s="10">
        <v>1525</v>
      </c>
      <c r="Y179" s="10">
        <v>1628</v>
      </c>
      <c r="Z179" s="10">
        <v>1681</v>
      </c>
      <c r="AA179" s="10">
        <v>445</v>
      </c>
      <c r="AB179" s="10">
        <v>455</v>
      </c>
      <c r="AC179" s="10">
        <v>454</v>
      </c>
      <c r="AD179" s="10">
        <v>465</v>
      </c>
      <c r="AE179" s="10">
        <v>467</v>
      </c>
      <c r="AF179" s="10">
        <v>486</v>
      </c>
      <c r="AG179" s="10">
        <v>499</v>
      </c>
      <c r="AH179" s="10">
        <v>514</v>
      </c>
      <c r="AJ179" s="39">
        <f t="shared" si="11"/>
        <v>6.624888093106536E-2</v>
      </c>
      <c r="AK179" s="39">
        <f t="shared" si="11"/>
        <v>7.1851225697379548E-2</v>
      </c>
      <c r="AL179" s="39">
        <f t="shared" si="11"/>
        <v>7.3725490196078436E-2</v>
      </c>
      <c r="AM179" s="39">
        <f t="shared" si="11"/>
        <v>6.4301552106430154E-2</v>
      </c>
      <c r="AN179" s="39">
        <f t="shared" si="11"/>
        <v>5.3035589672016749E-2</v>
      </c>
      <c r="AO179" s="39">
        <f t="shared" si="11"/>
        <v>4.7868852459016391E-2</v>
      </c>
      <c r="AP179" s="39">
        <f t="shared" si="11"/>
        <v>5.4668304668304669E-2</v>
      </c>
      <c r="AQ179" s="39">
        <f t="shared" si="11"/>
        <v>5.2349791790600834E-2</v>
      </c>
      <c r="AR179" s="39">
        <f t="shared" si="11"/>
        <v>0.37528089887640448</v>
      </c>
      <c r="AS179" s="39">
        <f t="shared" si="11"/>
        <v>0.35604395604395606</v>
      </c>
      <c r="AT179" s="39">
        <f t="shared" si="11"/>
        <v>0.32158590308370044</v>
      </c>
      <c r="AU179" s="39">
        <f t="shared" si="11"/>
        <v>0.32688172043010755</v>
      </c>
      <c r="AV179" s="39">
        <f t="shared" si="11"/>
        <v>0.30406852248394006</v>
      </c>
      <c r="AW179" s="39">
        <f t="shared" si="11"/>
        <v>0.29012345679012347</v>
      </c>
      <c r="AX179" s="39">
        <f t="shared" si="12"/>
        <v>0.29258517034068138</v>
      </c>
      <c r="AY179" s="39">
        <f t="shared" si="12"/>
        <v>0.28015564202334631</v>
      </c>
    </row>
    <row r="180" spans="1:51" x14ac:dyDescent="0.3">
      <c r="A180" s="3">
        <v>1121</v>
      </c>
      <c r="B180" s="4" t="s">
        <v>176</v>
      </c>
      <c r="C180" s="42">
        <v>74</v>
      </c>
      <c r="D180" s="42">
        <v>83</v>
      </c>
      <c r="E180" s="42">
        <v>89</v>
      </c>
      <c r="F180" s="42">
        <v>93</v>
      </c>
      <c r="G180" s="42">
        <v>90</v>
      </c>
      <c r="H180" s="42">
        <v>92</v>
      </c>
      <c r="I180" s="42">
        <v>92</v>
      </c>
      <c r="J180" s="42">
        <v>79</v>
      </c>
      <c r="K180" s="42">
        <v>177</v>
      </c>
      <c r="L180" s="42">
        <v>170</v>
      </c>
      <c r="M180" s="42">
        <v>173</v>
      </c>
      <c r="N180" s="42">
        <v>178</v>
      </c>
      <c r="O180" s="42">
        <v>171</v>
      </c>
      <c r="P180" s="42">
        <v>172</v>
      </c>
      <c r="Q180" s="42">
        <v>146</v>
      </c>
      <c r="R180" s="42">
        <v>157</v>
      </c>
      <c r="S180" s="10">
        <v>1140</v>
      </c>
      <c r="T180" s="10">
        <v>1184</v>
      </c>
      <c r="U180" s="10">
        <v>1268</v>
      </c>
      <c r="V180" s="10">
        <v>1326</v>
      </c>
      <c r="W180" s="10">
        <v>1382</v>
      </c>
      <c r="X180" s="10">
        <v>1437</v>
      </c>
      <c r="Y180" s="10">
        <v>1517</v>
      </c>
      <c r="Z180" s="10">
        <v>1548</v>
      </c>
      <c r="AA180" s="10">
        <v>508</v>
      </c>
      <c r="AB180" s="10">
        <v>508</v>
      </c>
      <c r="AC180" s="10">
        <v>528</v>
      </c>
      <c r="AD180" s="10">
        <v>535</v>
      </c>
      <c r="AE180" s="10">
        <v>552</v>
      </c>
      <c r="AF180" s="10">
        <v>573</v>
      </c>
      <c r="AG180" s="10">
        <v>593</v>
      </c>
      <c r="AH180" s="10">
        <v>625</v>
      </c>
      <c r="AJ180" s="39">
        <f t="shared" si="11"/>
        <v>6.491228070175438E-2</v>
      </c>
      <c r="AK180" s="39">
        <f t="shared" si="11"/>
        <v>7.0101351351351357E-2</v>
      </c>
      <c r="AL180" s="39">
        <f t="shared" si="11"/>
        <v>7.0189274447949521E-2</v>
      </c>
      <c r="AM180" s="39">
        <f t="shared" si="11"/>
        <v>7.0135746606334842E-2</v>
      </c>
      <c r="AN180" s="39">
        <f t="shared" si="11"/>
        <v>6.5123010130246017E-2</v>
      </c>
      <c r="AO180" s="39">
        <f t="shared" si="11"/>
        <v>6.4022268615170491E-2</v>
      </c>
      <c r="AP180" s="39">
        <f t="shared" si="11"/>
        <v>6.0646011865524062E-2</v>
      </c>
      <c r="AQ180" s="39">
        <f t="shared" si="11"/>
        <v>5.1033591731266148E-2</v>
      </c>
      <c r="AR180" s="39">
        <f t="shared" si="11"/>
        <v>0.34842519685039369</v>
      </c>
      <c r="AS180" s="39">
        <f t="shared" si="11"/>
        <v>0.3346456692913386</v>
      </c>
      <c r="AT180" s="39">
        <f t="shared" si="11"/>
        <v>0.32765151515151514</v>
      </c>
      <c r="AU180" s="39">
        <f t="shared" si="11"/>
        <v>0.33271028037383177</v>
      </c>
      <c r="AV180" s="39">
        <f t="shared" si="11"/>
        <v>0.30978260869565216</v>
      </c>
      <c r="AW180" s="39">
        <f t="shared" si="11"/>
        <v>0.30017452006980805</v>
      </c>
      <c r="AX180" s="39">
        <f t="shared" si="12"/>
        <v>0.24620573355817876</v>
      </c>
      <c r="AY180" s="39">
        <f t="shared" si="12"/>
        <v>0.25119999999999998</v>
      </c>
    </row>
    <row r="181" spans="1:51" x14ac:dyDescent="0.3">
      <c r="A181" s="3">
        <v>1122</v>
      </c>
      <c r="B181" s="4" t="s">
        <v>177</v>
      </c>
      <c r="C181" s="42">
        <v>27</v>
      </c>
      <c r="D181" s="42">
        <v>25</v>
      </c>
      <c r="E181" s="42">
        <v>26</v>
      </c>
      <c r="F181" s="42">
        <v>34</v>
      </c>
      <c r="G181" s="42">
        <v>40</v>
      </c>
      <c r="H181" s="42">
        <v>44</v>
      </c>
      <c r="I181" s="42">
        <v>46</v>
      </c>
      <c r="J181" s="42">
        <v>47</v>
      </c>
      <c r="K181" s="42">
        <v>74</v>
      </c>
      <c r="L181" s="42">
        <v>85</v>
      </c>
      <c r="M181" s="42">
        <v>76</v>
      </c>
      <c r="N181" s="42">
        <v>74</v>
      </c>
      <c r="O181" s="42">
        <v>80</v>
      </c>
      <c r="P181" s="42">
        <v>83</v>
      </c>
      <c r="Q181" s="42">
        <v>78</v>
      </c>
      <c r="R181" s="42">
        <v>85</v>
      </c>
      <c r="S181" s="10">
        <v>529</v>
      </c>
      <c r="T181" s="10">
        <v>542</v>
      </c>
      <c r="U181" s="10">
        <v>579</v>
      </c>
      <c r="V181" s="10">
        <v>620</v>
      </c>
      <c r="W181" s="10">
        <v>695</v>
      </c>
      <c r="X181" s="10">
        <v>746</v>
      </c>
      <c r="Y181" s="10">
        <v>793</v>
      </c>
      <c r="Z181" s="10">
        <v>816</v>
      </c>
      <c r="AA181" s="10">
        <v>232</v>
      </c>
      <c r="AB181" s="10">
        <v>239</v>
      </c>
      <c r="AC181" s="10">
        <v>237</v>
      </c>
      <c r="AD181" s="10">
        <v>231</v>
      </c>
      <c r="AE181" s="10">
        <v>235</v>
      </c>
      <c r="AF181" s="10">
        <v>243</v>
      </c>
      <c r="AG181" s="10">
        <v>248</v>
      </c>
      <c r="AH181" s="10">
        <v>270</v>
      </c>
      <c r="AJ181" s="39">
        <f t="shared" si="11"/>
        <v>5.1039697542533083E-2</v>
      </c>
      <c r="AK181" s="39">
        <f t="shared" si="11"/>
        <v>4.6125461254612546E-2</v>
      </c>
      <c r="AL181" s="39">
        <f t="shared" si="11"/>
        <v>4.4905008635578586E-2</v>
      </c>
      <c r="AM181" s="39">
        <f t="shared" si="11"/>
        <v>5.4838709677419356E-2</v>
      </c>
      <c r="AN181" s="39">
        <f t="shared" si="11"/>
        <v>5.7553956834532377E-2</v>
      </c>
      <c r="AO181" s="39">
        <f t="shared" si="11"/>
        <v>5.8981233243967826E-2</v>
      </c>
      <c r="AP181" s="39">
        <f t="shared" si="11"/>
        <v>5.8007566204287514E-2</v>
      </c>
      <c r="AQ181" s="39">
        <f t="shared" si="11"/>
        <v>5.7598039215686271E-2</v>
      </c>
      <c r="AR181" s="39">
        <f t="shared" si="11"/>
        <v>0.31896551724137934</v>
      </c>
      <c r="AS181" s="39">
        <f t="shared" si="11"/>
        <v>0.35564853556485354</v>
      </c>
      <c r="AT181" s="39">
        <f t="shared" si="11"/>
        <v>0.32067510548523209</v>
      </c>
      <c r="AU181" s="39">
        <f t="shared" si="11"/>
        <v>0.32034632034632032</v>
      </c>
      <c r="AV181" s="39">
        <f t="shared" si="11"/>
        <v>0.34042553191489361</v>
      </c>
      <c r="AW181" s="39">
        <f t="shared" si="11"/>
        <v>0.34156378600823045</v>
      </c>
      <c r="AX181" s="39">
        <f t="shared" si="12"/>
        <v>0.31451612903225806</v>
      </c>
      <c r="AY181" s="39">
        <f t="shared" si="12"/>
        <v>0.31481481481481483</v>
      </c>
    </row>
    <row r="182" spans="1:51" x14ac:dyDescent="0.3">
      <c r="A182" s="3">
        <v>1124</v>
      </c>
      <c r="B182" s="4" t="s">
        <v>178</v>
      </c>
      <c r="C182" s="42">
        <v>85</v>
      </c>
      <c r="D182" s="42">
        <v>92</v>
      </c>
      <c r="E182" s="42">
        <v>94</v>
      </c>
      <c r="F182" s="42">
        <v>91</v>
      </c>
      <c r="G182" s="42">
        <v>93</v>
      </c>
      <c r="H182" s="42">
        <v>90</v>
      </c>
      <c r="I182" s="42">
        <v>83</v>
      </c>
      <c r="J182" s="42">
        <v>87</v>
      </c>
      <c r="K182" s="42">
        <v>169</v>
      </c>
      <c r="L182" s="42">
        <v>178</v>
      </c>
      <c r="M182" s="42">
        <v>185</v>
      </c>
      <c r="N182" s="42">
        <v>175</v>
      </c>
      <c r="O182" s="42">
        <v>172</v>
      </c>
      <c r="P182" s="42">
        <v>173</v>
      </c>
      <c r="Q182" s="42">
        <v>164</v>
      </c>
      <c r="R182" s="42">
        <v>171</v>
      </c>
      <c r="S182" s="10">
        <v>1553</v>
      </c>
      <c r="T182" s="10">
        <v>1636</v>
      </c>
      <c r="U182" s="10">
        <v>1694</v>
      </c>
      <c r="V182" s="10">
        <v>1789</v>
      </c>
      <c r="W182" s="10">
        <v>1866</v>
      </c>
      <c r="X182" s="10">
        <v>1903</v>
      </c>
      <c r="Y182" s="10">
        <v>1973</v>
      </c>
      <c r="Z182" s="10">
        <v>2057</v>
      </c>
      <c r="AA182" s="10">
        <v>618</v>
      </c>
      <c r="AB182" s="10">
        <v>642</v>
      </c>
      <c r="AC182" s="10">
        <v>656</v>
      </c>
      <c r="AD182" s="10">
        <v>687</v>
      </c>
      <c r="AE182" s="10">
        <v>700</v>
      </c>
      <c r="AF182" s="10">
        <v>737</v>
      </c>
      <c r="AG182" s="10">
        <v>771</v>
      </c>
      <c r="AH182" s="10">
        <v>809</v>
      </c>
      <c r="AJ182" s="39">
        <f t="shared" si="11"/>
        <v>5.4732775273663874E-2</v>
      </c>
      <c r="AK182" s="39">
        <f t="shared" si="11"/>
        <v>5.623471882640587E-2</v>
      </c>
      <c r="AL182" s="39">
        <f t="shared" si="11"/>
        <v>5.5489964580873671E-2</v>
      </c>
      <c r="AM182" s="39">
        <f t="shared" si="11"/>
        <v>5.0866405813303518E-2</v>
      </c>
      <c r="AN182" s="39">
        <f t="shared" si="11"/>
        <v>4.9839228295819937E-2</v>
      </c>
      <c r="AO182" s="39">
        <f t="shared" si="11"/>
        <v>4.7293746715712036E-2</v>
      </c>
      <c r="AP182" s="39">
        <f t="shared" si="11"/>
        <v>4.206791687785099E-2</v>
      </c>
      <c r="AQ182" s="39">
        <f t="shared" si="11"/>
        <v>4.2294603791929994E-2</v>
      </c>
      <c r="AR182" s="39">
        <f t="shared" si="11"/>
        <v>0.27346278317152106</v>
      </c>
      <c r="AS182" s="39">
        <f t="shared" si="11"/>
        <v>0.27725856697819312</v>
      </c>
      <c r="AT182" s="39">
        <f t="shared" si="11"/>
        <v>0.28201219512195119</v>
      </c>
      <c r="AU182" s="39">
        <f t="shared" si="11"/>
        <v>0.25473071324599711</v>
      </c>
      <c r="AV182" s="39">
        <f t="shared" si="11"/>
        <v>0.24571428571428572</v>
      </c>
      <c r="AW182" s="39">
        <f t="shared" si="11"/>
        <v>0.23473541383989144</v>
      </c>
      <c r="AX182" s="39">
        <f t="shared" si="12"/>
        <v>0.21271076523994811</v>
      </c>
      <c r="AY182" s="39">
        <f t="shared" si="12"/>
        <v>0.21137206427688504</v>
      </c>
    </row>
    <row r="183" spans="1:51" x14ac:dyDescent="0.3">
      <c r="A183" s="3">
        <v>1127</v>
      </c>
      <c r="B183" s="4" t="s">
        <v>179</v>
      </c>
      <c r="C183" s="42">
        <v>51</v>
      </c>
      <c r="D183" s="42">
        <v>40</v>
      </c>
      <c r="E183" s="42">
        <v>44</v>
      </c>
      <c r="F183" s="42">
        <v>52</v>
      </c>
      <c r="G183" s="42">
        <v>46</v>
      </c>
      <c r="H183" s="42">
        <v>53</v>
      </c>
      <c r="I183" s="42">
        <v>56</v>
      </c>
      <c r="J183" s="42">
        <v>50</v>
      </c>
      <c r="K183" s="42">
        <v>75</v>
      </c>
      <c r="L183" s="42">
        <v>84</v>
      </c>
      <c r="M183" s="42">
        <v>85</v>
      </c>
      <c r="N183" s="42">
        <v>87</v>
      </c>
      <c r="O183" s="42">
        <v>82</v>
      </c>
      <c r="P183" s="42">
        <v>96</v>
      </c>
      <c r="Q183" s="42">
        <v>99</v>
      </c>
      <c r="R183" s="42">
        <v>99</v>
      </c>
      <c r="S183" s="10">
        <v>765</v>
      </c>
      <c r="T183" s="10">
        <v>816</v>
      </c>
      <c r="U183" s="10">
        <v>845</v>
      </c>
      <c r="V183" s="10">
        <v>874</v>
      </c>
      <c r="W183" s="10">
        <v>892</v>
      </c>
      <c r="X183" s="10">
        <v>894</v>
      </c>
      <c r="Y183" s="10">
        <v>924</v>
      </c>
      <c r="Z183" s="10">
        <v>942</v>
      </c>
      <c r="AA183" s="10">
        <v>264</v>
      </c>
      <c r="AB183" s="10">
        <v>259</v>
      </c>
      <c r="AC183" s="10">
        <v>265</v>
      </c>
      <c r="AD183" s="10">
        <v>280</v>
      </c>
      <c r="AE183" s="10">
        <v>287</v>
      </c>
      <c r="AF183" s="10">
        <v>328</v>
      </c>
      <c r="AG183" s="10">
        <v>359</v>
      </c>
      <c r="AH183" s="10">
        <v>371</v>
      </c>
      <c r="AJ183" s="39">
        <f t="shared" si="11"/>
        <v>6.6666666666666666E-2</v>
      </c>
      <c r="AK183" s="39">
        <f t="shared" si="11"/>
        <v>4.9019607843137254E-2</v>
      </c>
      <c r="AL183" s="39">
        <f t="shared" si="11"/>
        <v>5.2071005917159761E-2</v>
      </c>
      <c r="AM183" s="39">
        <f t="shared" si="11"/>
        <v>5.9496567505720827E-2</v>
      </c>
      <c r="AN183" s="39">
        <f t="shared" si="11"/>
        <v>5.1569506726457402E-2</v>
      </c>
      <c r="AO183" s="39">
        <f t="shared" si="11"/>
        <v>5.9284116331096197E-2</v>
      </c>
      <c r="AP183" s="39">
        <f t="shared" si="11"/>
        <v>6.0606060606060608E-2</v>
      </c>
      <c r="AQ183" s="39">
        <f t="shared" si="11"/>
        <v>5.3078556263269641E-2</v>
      </c>
      <c r="AR183" s="39">
        <f t="shared" si="11"/>
        <v>0.28409090909090912</v>
      </c>
      <c r="AS183" s="39">
        <f t="shared" si="11"/>
        <v>0.32432432432432434</v>
      </c>
      <c r="AT183" s="39">
        <f t="shared" si="11"/>
        <v>0.32075471698113206</v>
      </c>
      <c r="AU183" s="39">
        <f t="shared" si="11"/>
        <v>0.31071428571428572</v>
      </c>
      <c r="AV183" s="39">
        <f t="shared" si="11"/>
        <v>0.2857142857142857</v>
      </c>
      <c r="AW183" s="39">
        <f t="shared" si="11"/>
        <v>0.29268292682926828</v>
      </c>
      <c r="AX183" s="39">
        <f t="shared" si="12"/>
        <v>0.27576601671309192</v>
      </c>
      <c r="AY183" s="39">
        <f t="shared" si="12"/>
        <v>0.26684636118598382</v>
      </c>
    </row>
    <row r="184" spans="1:51" x14ac:dyDescent="0.3">
      <c r="A184" s="3">
        <v>1129</v>
      </c>
      <c r="B184" s="4" t="s">
        <v>180</v>
      </c>
      <c r="C184" s="42">
        <v>12</v>
      </c>
      <c r="D184" s="42">
        <v>14</v>
      </c>
      <c r="E184" s="42">
        <v>13</v>
      </c>
      <c r="F184" s="42">
        <v>13</v>
      </c>
      <c r="G184" s="42">
        <v>10</v>
      </c>
      <c r="H184" s="42">
        <v>12</v>
      </c>
      <c r="I184" s="42">
        <v>8</v>
      </c>
      <c r="J184" s="42">
        <v>11</v>
      </c>
      <c r="K184" s="42">
        <v>21</v>
      </c>
      <c r="L184" s="42">
        <v>23</v>
      </c>
      <c r="M184" s="42">
        <v>29</v>
      </c>
      <c r="N184" s="42">
        <v>30</v>
      </c>
      <c r="O184" s="42">
        <v>26</v>
      </c>
      <c r="P184" s="42">
        <v>26</v>
      </c>
      <c r="Q184" s="42">
        <v>26</v>
      </c>
      <c r="R184" s="42">
        <v>23</v>
      </c>
      <c r="S184" s="10">
        <v>96</v>
      </c>
      <c r="T184" s="10">
        <v>104</v>
      </c>
      <c r="U184" s="10">
        <v>102</v>
      </c>
      <c r="V184" s="10">
        <v>102</v>
      </c>
      <c r="W184" s="10">
        <v>103</v>
      </c>
      <c r="X184" s="10">
        <v>118</v>
      </c>
      <c r="Y184" s="10">
        <v>120</v>
      </c>
      <c r="Z184" s="10">
        <v>137</v>
      </c>
      <c r="AA184" s="10">
        <v>60</v>
      </c>
      <c r="AB184" s="10">
        <v>60</v>
      </c>
      <c r="AC184" s="10">
        <v>57</v>
      </c>
      <c r="AD184" s="10">
        <v>60</v>
      </c>
      <c r="AE184" s="10">
        <v>57</v>
      </c>
      <c r="AF184" s="10">
        <v>59</v>
      </c>
      <c r="AG184" s="10">
        <v>59</v>
      </c>
      <c r="AH184" s="10">
        <v>57</v>
      </c>
      <c r="AJ184" s="39">
        <f t="shared" si="11"/>
        <v>0.125</v>
      </c>
      <c r="AK184" s="39">
        <f t="shared" si="11"/>
        <v>0.13461538461538461</v>
      </c>
      <c r="AL184" s="39">
        <f t="shared" si="11"/>
        <v>0.12745098039215685</v>
      </c>
      <c r="AM184" s="39">
        <f t="shared" si="11"/>
        <v>0.12745098039215685</v>
      </c>
      <c r="AN184" s="39">
        <f t="shared" si="11"/>
        <v>9.7087378640776698E-2</v>
      </c>
      <c r="AO184" s="39">
        <f t="shared" ref="AO184:AW212" si="13">+H184/X184</f>
        <v>0.10169491525423729</v>
      </c>
      <c r="AP184" s="39">
        <f t="shared" si="13"/>
        <v>6.6666666666666666E-2</v>
      </c>
      <c r="AQ184" s="39">
        <f t="shared" si="13"/>
        <v>8.0291970802919707E-2</v>
      </c>
      <c r="AR184" s="39">
        <f t="shared" si="13"/>
        <v>0.35</v>
      </c>
      <c r="AS184" s="39">
        <f t="shared" si="13"/>
        <v>0.38333333333333336</v>
      </c>
      <c r="AT184" s="39">
        <f t="shared" si="13"/>
        <v>0.50877192982456143</v>
      </c>
      <c r="AU184" s="39">
        <f t="shared" si="13"/>
        <v>0.5</v>
      </c>
      <c r="AV184" s="39">
        <f t="shared" si="13"/>
        <v>0.45614035087719296</v>
      </c>
      <c r="AW184" s="39">
        <f t="shared" si="13"/>
        <v>0.44067796610169491</v>
      </c>
      <c r="AX184" s="39">
        <f t="shared" si="12"/>
        <v>0.44067796610169491</v>
      </c>
      <c r="AY184" s="39">
        <f t="shared" si="12"/>
        <v>0.40350877192982454</v>
      </c>
    </row>
    <row r="185" spans="1:51" x14ac:dyDescent="0.3">
      <c r="A185" s="3">
        <v>1130</v>
      </c>
      <c r="B185" s="4" t="s">
        <v>181</v>
      </c>
      <c r="C185" s="42">
        <v>63</v>
      </c>
      <c r="D185" s="42">
        <v>56</v>
      </c>
      <c r="E185" s="42">
        <v>65</v>
      </c>
      <c r="F185" s="42">
        <v>81</v>
      </c>
      <c r="G185" s="42">
        <v>88</v>
      </c>
      <c r="H185" s="42">
        <v>91</v>
      </c>
      <c r="I185" s="42">
        <v>80</v>
      </c>
      <c r="J185" s="42">
        <v>75</v>
      </c>
      <c r="K185" s="42">
        <v>155</v>
      </c>
      <c r="L185" s="42">
        <v>170</v>
      </c>
      <c r="M185" s="42">
        <v>171</v>
      </c>
      <c r="N185" s="42">
        <v>176</v>
      </c>
      <c r="O185" s="42">
        <v>178</v>
      </c>
      <c r="P185" s="42">
        <v>190</v>
      </c>
      <c r="Q185" s="42">
        <v>192</v>
      </c>
      <c r="R185" s="42">
        <v>194</v>
      </c>
      <c r="S185" s="10">
        <v>893</v>
      </c>
      <c r="T185" s="10">
        <v>927</v>
      </c>
      <c r="U185" s="10">
        <v>976</v>
      </c>
      <c r="V185" s="10">
        <v>1034</v>
      </c>
      <c r="W185" s="10">
        <v>1092</v>
      </c>
      <c r="X185" s="10">
        <v>1125</v>
      </c>
      <c r="Y185" s="10">
        <v>1165</v>
      </c>
      <c r="Z185" s="10">
        <v>1212</v>
      </c>
      <c r="AA185" s="10">
        <v>440</v>
      </c>
      <c r="AB185" s="10">
        <v>444</v>
      </c>
      <c r="AC185" s="10">
        <v>452</v>
      </c>
      <c r="AD185" s="10">
        <v>462</v>
      </c>
      <c r="AE185" s="10">
        <v>463</v>
      </c>
      <c r="AF185" s="10">
        <v>478</v>
      </c>
      <c r="AG185" s="10">
        <v>489</v>
      </c>
      <c r="AH185" s="10">
        <v>501</v>
      </c>
      <c r="AJ185" s="39">
        <f t="shared" ref="AJ185:AQ227" si="14">+C185/S185</f>
        <v>7.0548712206047026E-2</v>
      </c>
      <c r="AK185" s="39">
        <f t="shared" si="14"/>
        <v>6.0409924487594392E-2</v>
      </c>
      <c r="AL185" s="39">
        <f t="shared" si="14"/>
        <v>6.6598360655737709E-2</v>
      </c>
      <c r="AM185" s="39">
        <f t="shared" si="14"/>
        <v>7.8336557059961315E-2</v>
      </c>
      <c r="AN185" s="39">
        <f t="shared" si="14"/>
        <v>8.0586080586080591E-2</v>
      </c>
      <c r="AO185" s="39">
        <f t="shared" si="13"/>
        <v>8.0888888888888885E-2</v>
      </c>
      <c r="AP185" s="39">
        <f t="shared" si="13"/>
        <v>6.8669527896995708E-2</v>
      </c>
      <c r="AQ185" s="39">
        <f t="shared" si="13"/>
        <v>6.1881188118811881E-2</v>
      </c>
      <c r="AR185" s="39">
        <f t="shared" si="13"/>
        <v>0.35227272727272729</v>
      </c>
      <c r="AS185" s="39">
        <f t="shared" si="13"/>
        <v>0.38288288288288286</v>
      </c>
      <c r="AT185" s="39">
        <f t="shared" si="13"/>
        <v>0.37831858407079644</v>
      </c>
      <c r="AU185" s="39">
        <f t="shared" si="13"/>
        <v>0.38095238095238093</v>
      </c>
      <c r="AV185" s="39">
        <f t="shared" si="13"/>
        <v>0.38444924406047515</v>
      </c>
      <c r="AW185" s="39">
        <f t="shared" si="13"/>
        <v>0.39748953974895396</v>
      </c>
      <c r="AX185" s="39">
        <f t="shared" si="12"/>
        <v>0.39263803680981596</v>
      </c>
      <c r="AY185" s="39">
        <f t="shared" si="12"/>
        <v>0.38722554890219563</v>
      </c>
    </row>
    <row r="186" spans="1:51" x14ac:dyDescent="0.3">
      <c r="A186" s="3">
        <v>1133</v>
      </c>
      <c r="B186" s="4" t="s">
        <v>182</v>
      </c>
      <c r="C186" s="42">
        <v>17</v>
      </c>
      <c r="D186" s="42">
        <v>18</v>
      </c>
      <c r="E186" s="42">
        <v>16</v>
      </c>
      <c r="F186" s="42">
        <v>12</v>
      </c>
      <c r="G186" s="42">
        <v>17</v>
      </c>
      <c r="H186" s="42">
        <v>20</v>
      </c>
      <c r="I186" s="42">
        <v>21</v>
      </c>
      <c r="J186" s="42">
        <v>23</v>
      </c>
      <c r="K186" s="42">
        <v>51</v>
      </c>
      <c r="L186" s="42">
        <v>44</v>
      </c>
      <c r="M186" s="42">
        <v>39</v>
      </c>
      <c r="N186" s="42">
        <v>41</v>
      </c>
      <c r="O186" s="42">
        <v>38</v>
      </c>
      <c r="P186" s="42">
        <v>41</v>
      </c>
      <c r="Q186" s="42">
        <v>41</v>
      </c>
      <c r="R186" s="42">
        <v>43</v>
      </c>
      <c r="S186" s="10">
        <v>260</v>
      </c>
      <c r="T186" s="10">
        <v>269</v>
      </c>
      <c r="U186" s="10">
        <v>271</v>
      </c>
      <c r="V186" s="10">
        <v>286</v>
      </c>
      <c r="W186" s="10">
        <v>302</v>
      </c>
      <c r="X186" s="10">
        <v>316</v>
      </c>
      <c r="Y186" s="10">
        <v>328</v>
      </c>
      <c r="Z186" s="10">
        <v>348</v>
      </c>
      <c r="AA186" s="10">
        <v>150</v>
      </c>
      <c r="AB186" s="10">
        <v>142</v>
      </c>
      <c r="AC186" s="10">
        <v>133</v>
      </c>
      <c r="AD186" s="10">
        <v>127</v>
      </c>
      <c r="AE186" s="10">
        <v>126</v>
      </c>
      <c r="AF186" s="10">
        <v>131</v>
      </c>
      <c r="AG186" s="10">
        <v>142</v>
      </c>
      <c r="AH186" s="10">
        <v>143</v>
      </c>
      <c r="AJ186" s="39">
        <f t="shared" si="14"/>
        <v>6.5384615384615388E-2</v>
      </c>
      <c r="AK186" s="39">
        <f t="shared" si="14"/>
        <v>6.6914498141263934E-2</v>
      </c>
      <c r="AL186" s="39">
        <f t="shared" si="14"/>
        <v>5.9040590405904057E-2</v>
      </c>
      <c r="AM186" s="39">
        <f t="shared" si="14"/>
        <v>4.195804195804196E-2</v>
      </c>
      <c r="AN186" s="39">
        <f t="shared" si="14"/>
        <v>5.6291390728476824E-2</v>
      </c>
      <c r="AO186" s="39">
        <f t="shared" si="13"/>
        <v>6.3291139240506333E-2</v>
      </c>
      <c r="AP186" s="39">
        <f t="shared" si="13"/>
        <v>6.402439024390244E-2</v>
      </c>
      <c r="AQ186" s="39">
        <f t="shared" si="13"/>
        <v>6.6091954022988508E-2</v>
      </c>
      <c r="AR186" s="39">
        <f t="shared" si="13"/>
        <v>0.34</v>
      </c>
      <c r="AS186" s="39">
        <f t="shared" si="13"/>
        <v>0.30985915492957744</v>
      </c>
      <c r="AT186" s="39">
        <f t="shared" si="13"/>
        <v>0.2932330827067669</v>
      </c>
      <c r="AU186" s="39">
        <f t="shared" si="13"/>
        <v>0.32283464566929132</v>
      </c>
      <c r="AV186" s="39">
        <f t="shared" si="13"/>
        <v>0.30158730158730157</v>
      </c>
      <c r="AW186" s="39">
        <f t="shared" si="13"/>
        <v>0.31297709923664124</v>
      </c>
      <c r="AX186" s="39">
        <f t="shared" si="12"/>
        <v>0.28873239436619719</v>
      </c>
      <c r="AY186" s="39">
        <f t="shared" si="12"/>
        <v>0.30069930069930068</v>
      </c>
    </row>
    <row r="187" spans="1:51" x14ac:dyDescent="0.3">
      <c r="A187" s="3">
        <v>1134</v>
      </c>
      <c r="B187" s="4" t="s">
        <v>183</v>
      </c>
      <c r="C187" s="42">
        <v>50</v>
      </c>
      <c r="D187" s="42">
        <v>47</v>
      </c>
      <c r="E187" s="42">
        <v>40</v>
      </c>
      <c r="F187" s="42">
        <v>40</v>
      </c>
      <c r="G187" s="42">
        <v>45</v>
      </c>
      <c r="H187" s="42">
        <v>42</v>
      </c>
      <c r="I187" s="42">
        <v>42</v>
      </c>
      <c r="J187" s="42">
        <v>40</v>
      </c>
      <c r="K187" s="42">
        <v>127</v>
      </c>
      <c r="L187" s="42">
        <v>122</v>
      </c>
      <c r="M187" s="42">
        <v>113</v>
      </c>
      <c r="N187" s="42">
        <v>114</v>
      </c>
      <c r="O187" s="42">
        <v>107</v>
      </c>
      <c r="P187" s="42">
        <v>101</v>
      </c>
      <c r="Q187" s="42">
        <v>82</v>
      </c>
      <c r="R187" s="42">
        <v>75</v>
      </c>
      <c r="S187" s="10">
        <v>376</v>
      </c>
      <c r="T187" s="10">
        <v>376</v>
      </c>
      <c r="U187" s="10">
        <v>381</v>
      </c>
      <c r="V187" s="10">
        <v>405</v>
      </c>
      <c r="W187" s="10">
        <v>416</v>
      </c>
      <c r="X187" s="10">
        <v>436</v>
      </c>
      <c r="Y187" s="10">
        <v>459</v>
      </c>
      <c r="Z187" s="10">
        <v>475</v>
      </c>
      <c r="AA187" s="10">
        <v>253</v>
      </c>
      <c r="AB187" s="10">
        <v>249</v>
      </c>
      <c r="AC187" s="10">
        <v>242</v>
      </c>
      <c r="AD187" s="10">
        <v>235</v>
      </c>
      <c r="AE187" s="10">
        <v>224</v>
      </c>
      <c r="AF187" s="10">
        <v>229</v>
      </c>
      <c r="AG187" s="10">
        <v>217</v>
      </c>
      <c r="AH187" s="10">
        <v>216</v>
      </c>
      <c r="AJ187" s="39">
        <f t="shared" si="14"/>
        <v>0.13297872340425532</v>
      </c>
      <c r="AK187" s="39">
        <f t="shared" si="14"/>
        <v>0.125</v>
      </c>
      <c r="AL187" s="39">
        <f t="shared" si="14"/>
        <v>0.10498687664041995</v>
      </c>
      <c r="AM187" s="39">
        <f t="shared" si="14"/>
        <v>9.8765432098765427E-2</v>
      </c>
      <c r="AN187" s="39">
        <f t="shared" si="14"/>
        <v>0.10817307692307693</v>
      </c>
      <c r="AO187" s="39">
        <f t="shared" si="13"/>
        <v>9.6330275229357804E-2</v>
      </c>
      <c r="AP187" s="39">
        <f t="shared" si="13"/>
        <v>9.1503267973856203E-2</v>
      </c>
      <c r="AQ187" s="39">
        <f t="shared" si="13"/>
        <v>8.4210526315789472E-2</v>
      </c>
      <c r="AR187" s="39">
        <f t="shared" si="13"/>
        <v>0.50197628458498023</v>
      </c>
      <c r="AS187" s="39">
        <f t="shared" si="13"/>
        <v>0.48995983935742971</v>
      </c>
      <c r="AT187" s="39">
        <f t="shared" si="13"/>
        <v>0.46694214876033058</v>
      </c>
      <c r="AU187" s="39">
        <f t="shared" si="13"/>
        <v>0.48510638297872338</v>
      </c>
      <c r="AV187" s="39">
        <f t="shared" si="13"/>
        <v>0.47767857142857145</v>
      </c>
      <c r="AW187" s="39">
        <f t="shared" si="13"/>
        <v>0.44104803493449779</v>
      </c>
      <c r="AX187" s="39">
        <f t="shared" si="12"/>
        <v>0.37788018433179721</v>
      </c>
      <c r="AY187" s="39">
        <f t="shared" si="12"/>
        <v>0.34722222222222221</v>
      </c>
    </row>
    <row r="188" spans="1:51" x14ac:dyDescent="0.3">
      <c r="A188" s="3">
        <v>1135</v>
      </c>
      <c r="B188" s="4" t="s">
        <v>184</v>
      </c>
      <c r="C188" s="42">
        <v>62</v>
      </c>
      <c r="D188" s="42">
        <v>54</v>
      </c>
      <c r="E188" s="42">
        <v>48</v>
      </c>
      <c r="F188" s="42">
        <v>52</v>
      </c>
      <c r="G188" s="42">
        <v>48</v>
      </c>
      <c r="H188" s="42">
        <v>49</v>
      </c>
      <c r="I188" s="42">
        <v>45</v>
      </c>
      <c r="J188" s="42">
        <v>52</v>
      </c>
      <c r="K188" s="42">
        <v>151</v>
      </c>
      <c r="L188" s="42">
        <v>162</v>
      </c>
      <c r="M188" s="42">
        <v>151</v>
      </c>
      <c r="N188" s="42">
        <v>149</v>
      </c>
      <c r="O188" s="42">
        <v>143</v>
      </c>
      <c r="P188" s="42">
        <v>145</v>
      </c>
      <c r="Q188" s="42">
        <v>118</v>
      </c>
      <c r="R188" s="42">
        <v>134</v>
      </c>
      <c r="S188" s="10">
        <v>532</v>
      </c>
      <c r="T188" s="10">
        <v>521</v>
      </c>
      <c r="U188" s="10">
        <v>507</v>
      </c>
      <c r="V188" s="10">
        <v>510</v>
      </c>
      <c r="W188" s="10">
        <v>524</v>
      </c>
      <c r="X188" s="10">
        <v>521</v>
      </c>
      <c r="Y188" s="10">
        <v>516</v>
      </c>
      <c r="Z188" s="10">
        <v>537</v>
      </c>
      <c r="AA188" s="10">
        <v>318</v>
      </c>
      <c r="AB188" s="10">
        <v>337</v>
      </c>
      <c r="AC188" s="10">
        <v>336</v>
      </c>
      <c r="AD188" s="10">
        <v>344</v>
      </c>
      <c r="AE188" s="10">
        <v>342</v>
      </c>
      <c r="AF188" s="10">
        <v>359</v>
      </c>
      <c r="AG188" s="10">
        <v>347</v>
      </c>
      <c r="AH188" s="10">
        <v>334</v>
      </c>
      <c r="AJ188" s="39">
        <f t="shared" si="14"/>
        <v>0.11654135338345864</v>
      </c>
      <c r="AK188" s="39">
        <f t="shared" si="14"/>
        <v>0.1036468330134357</v>
      </c>
      <c r="AL188" s="39">
        <f t="shared" si="14"/>
        <v>9.4674556213017749E-2</v>
      </c>
      <c r="AM188" s="39">
        <f t="shared" si="14"/>
        <v>0.10196078431372549</v>
      </c>
      <c r="AN188" s="39">
        <f t="shared" si="14"/>
        <v>9.1603053435114504E-2</v>
      </c>
      <c r="AO188" s="39">
        <f t="shared" si="13"/>
        <v>9.4049904030710174E-2</v>
      </c>
      <c r="AP188" s="39">
        <f t="shared" si="13"/>
        <v>8.7209302325581398E-2</v>
      </c>
      <c r="AQ188" s="39">
        <f t="shared" si="13"/>
        <v>9.683426443202979E-2</v>
      </c>
      <c r="AR188" s="39">
        <f t="shared" si="13"/>
        <v>0.47484276729559749</v>
      </c>
      <c r="AS188" s="39">
        <f t="shared" si="13"/>
        <v>0.48071216617210683</v>
      </c>
      <c r="AT188" s="39">
        <f t="shared" si="13"/>
        <v>0.44940476190476192</v>
      </c>
      <c r="AU188" s="39">
        <f t="shared" si="13"/>
        <v>0.43313953488372092</v>
      </c>
      <c r="AV188" s="39">
        <f t="shared" si="13"/>
        <v>0.41812865497076024</v>
      </c>
      <c r="AW188" s="39">
        <f t="shared" si="13"/>
        <v>0.40389972144846797</v>
      </c>
      <c r="AX188" s="39">
        <f t="shared" si="12"/>
        <v>0.34005763688760809</v>
      </c>
      <c r="AY188" s="39">
        <f t="shared" si="12"/>
        <v>0.40119760479041916</v>
      </c>
    </row>
    <row r="189" spans="1:51" x14ac:dyDescent="0.3">
      <c r="A189" s="3">
        <v>1141</v>
      </c>
      <c r="B189" s="4" t="s">
        <v>185</v>
      </c>
      <c r="C189" s="42">
        <v>19</v>
      </c>
      <c r="D189" s="42">
        <v>17</v>
      </c>
      <c r="E189" s="42">
        <v>12</v>
      </c>
      <c r="F189" s="42">
        <v>15</v>
      </c>
      <c r="G189" s="42">
        <v>15</v>
      </c>
      <c r="H189" s="42">
        <v>20</v>
      </c>
      <c r="I189" s="42">
        <v>22</v>
      </c>
      <c r="J189" s="42">
        <v>18</v>
      </c>
      <c r="K189" s="42">
        <v>82</v>
      </c>
      <c r="L189" s="42">
        <v>80</v>
      </c>
      <c r="M189" s="42">
        <v>70</v>
      </c>
      <c r="N189" s="42">
        <v>64</v>
      </c>
      <c r="O189" s="42">
        <v>60</v>
      </c>
      <c r="P189" s="42">
        <v>57</v>
      </c>
      <c r="Q189" s="42">
        <v>54</v>
      </c>
      <c r="R189" s="42">
        <v>53</v>
      </c>
      <c r="S189" s="10">
        <v>254</v>
      </c>
      <c r="T189" s="10">
        <v>263</v>
      </c>
      <c r="U189" s="10">
        <v>288</v>
      </c>
      <c r="V189" s="10">
        <v>289</v>
      </c>
      <c r="W189" s="10">
        <v>301</v>
      </c>
      <c r="X189" s="10">
        <v>319</v>
      </c>
      <c r="Y189" s="10">
        <v>320</v>
      </c>
      <c r="Z189" s="10">
        <v>337</v>
      </c>
      <c r="AA189" s="10">
        <v>171</v>
      </c>
      <c r="AB189" s="10">
        <v>174</v>
      </c>
      <c r="AC189" s="10">
        <v>169</v>
      </c>
      <c r="AD189" s="10">
        <v>158</v>
      </c>
      <c r="AE189" s="10">
        <v>158</v>
      </c>
      <c r="AF189" s="10">
        <v>157</v>
      </c>
      <c r="AG189" s="10">
        <v>146</v>
      </c>
      <c r="AH189" s="10">
        <v>145</v>
      </c>
      <c r="AJ189" s="39">
        <f t="shared" si="14"/>
        <v>7.4803149606299218E-2</v>
      </c>
      <c r="AK189" s="39">
        <f t="shared" si="14"/>
        <v>6.4638783269961975E-2</v>
      </c>
      <c r="AL189" s="39">
        <f t="shared" si="14"/>
        <v>4.1666666666666664E-2</v>
      </c>
      <c r="AM189" s="39">
        <f t="shared" si="14"/>
        <v>5.1903114186851208E-2</v>
      </c>
      <c r="AN189" s="39">
        <f t="shared" si="14"/>
        <v>4.9833887043189369E-2</v>
      </c>
      <c r="AO189" s="39">
        <f t="shared" si="13"/>
        <v>6.2695924764890276E-2</v>
      </c>
      <c r="AP189" s="39">
        <f t="shared" si="13"/>
        <v>6.8750000000000006E-2</v>
      </c>
      <c r="AQ189" s="39">
        <f t="shared" si="13"/>
        <v>5.3412462908011868E-2</v>
      </c>
      <c r="AR189" s="39">
        <f t="shared" si="13"/>
        <v>0.47953216374269003</v>
      </c>
      <c r="AS189" s="39">
        <f t="shared" si="13"/>
        <v>0.45977011494252873</v>
      </c>
      <c r="AT189" s="39">
        <f t="shared" si="13"/>
        <v>0.41420118343195267</v>
      </c>
      <c r="AU189" s="39">
        <f t="shared" si="13"/>
        <v>0.4050632911392405</v>
      </c>
      <c r="AV189" s="39">
        <f t="shared" si="13"/>
        <v>0.379746835443038</v>
      </c>
      <c r="AW189" s="39">
        <f t="shared" si="13"/>
        <v>0.36305732484076431</v>
      </c>
      <c r="AX189" s="39">
        <f t="shared" si="12"/>
        <v>0.36986301369863012</v>
      </c>
      <c r="AY189" s="39">
        <f t="shared" si="12"/>
        <v>0.36551724137931035</v>
      </c>
    </row>
    <row r="190" spans="1:51" x14ac:dyDescent="0.3">
      <c r="A190" s="3">
        <v>1142</v>
      </c>
      <c r="B190" s="4" t="s">
        <v>186</v>
      </c>
      <c r="C190" s="42">
        <v>20</v>
      </c>
      <c r="D190" s="42">
        <v>15</v>
      </c>
      <c r="E190" s="42">
        <v>15</v>
      </c>
      <c r="F190" s="42">
        <v>16</v>
      </c>
      <c r="G190" s="42">
        <v>22</v>
      </c>
      <c r="H190" s="42">
        <v>19</v>
      </c>
      <c r="I190" s="42">
        <v>25</v>
      </c>
      <c r="J190" s="42">
        <v>30</v>
      </c>
      <c r="K190" s="42">
        <v>71</v>
      </c>
      <c r="L190" s="42">
        <v>65</v>
      </c>
      <c r="M190" s="42">
        <v>71</v>
      </c>
      <c r="N190" s="42">
        <v>62</v>
      </c>
      <c r="O190" s="42">
        <v>53</v>
      </c>
      <c r="P190" s="42">
        <v>46</v>
      </c>
      <c r="Q190" s="42">
        <v>51</v>
      </c>
      <c r="R190" s="42">
        <v>47</v>
      </c>
      <c r="S190" s="10">
        <v>253</v>
      </c>
      <c r="T190" s="10">
        <v>259</v>
      </c>
      <c r="U190" s="10">
        <v>279</v>
      </c>
      <c r="V190" s="10">
        <v>297</v>
      </c>
      <c r="W190" s="10">
        <v>321</v>
      </c>
      <c r="X190" s="10">
        <v>335</v>
      </c>
      <c r="Y190" s="10">
        <v>355</v>
      </c>
      <c r="Z190" s="10">
        <v>381</v>
      </c>
      <c r="AA190" s="10">
        <v>152</v>
      </c>
      <c r="AB190" s="10">
        <v>158</v>
      </c>
      <c r="AC190" s="10">
        <v>157</v>
      </c>
      <c r="AD190" s="10">
        <v>149</v>
      </c>
      <c r="AE190" s="10">
        <v>145</v>
      </c>
      <c r="AF190" s="10">
        <v>148</v>
      </c>
      <c r="AG190" s="10">
        <v>145</v>
      </c>
      <c r="AH190" s="10">
        <v>141</v>
      </c>
      <c r="AJ190" s="39">
        <f t="shared" si="14"/>
        <v>7.9051383399209488E-2</v>
      </c>
      <c r="AK190" s="39">
        <f t="shared" si="14"/>
        <v>5.7915057915057917E-2</v>
      </c>
      <c r="AL190" s="39">
        <f t="shared" si="14"/>
        <v>5.3763440860215055E-2</v>
      </c>
      <c r="AM190" s="39">
        <f t="shared" si="14"/>
        <v>5.387205387205387E-2</v>
      </c>
      <c r="AN190" s="39">
        <f t="shared" si="14"/>
        <v>6.8535825545171333E-2</v>
      </c>
      <c r="AO190" s="39">
        <f t="shared" si="13"/>
        <v>5.6716417910447764E-2</v>
      </c>
      <c r="AP190" s="39">
        <f t="shared" si="13"/>
        <v>7.0422535211267609E-2</v>
      </c>
      <c r="AQ190" s="39">
        <f t="shared" si="13"/>
        <v>7.874015748031496E-2</v>
      </c>
      <c r="AR190" s="39">
        <f t="shared" si="13"/>
        <v>0.46710526315789475</v>
      </c>
      <c r="AS190" s="39">
        <f t="shared" si="13"/>
        <v>0.41139240506329117</v>
      </c>
      <c r="AT190" s="39">
        <f t="shared" si="13"/>
        <v>0.45222929936305734</v>
      </c>
      <c r="AU190" s="39">
        <f t="shared" si="13"/>
        <v>0.41610738255033558</v>
      </c>
      <c r="AV190" s="39">
        <f t="shared" si="13"/>
        <v>0.36551724137931035</v>
      </c>
      <c r="AW190" s="39">
        <f t="shared" si="13"/>
        <v>0.3108108108108108</v>
      </c>
      <c r="AX190" s="39">
        <f t="shared" si="12"/>
        <v>0.35172413793103446</v>
      </c>
      <c r="AY190" s="39">
        <f t="shared" si="12"/>
        <v>0.33333333333333331</v>
      </c>
    </row>
    <row r="191" spans="1:51" x14ac:dyDescent="0.3">
      <c r="A191" s="3">
        <v>1144</v>
      </c>
      <c r="B191" s="4" t="s">
        <v>187</v>
      </c>
      <c r="C191" s="42" t="s">
        <v>473</v>
      </c>
      <c r="D191" s="42" t="s">
        <v>473</v>
      </c>
      <c r="E191" s="42" t="s">
        <v>473</v>
      </c>
      <c r="F191" s="42">
        <v>7</v>
      </c>
      <c r="G191" s="42" t="s">
        <v>473</v>
      </c>
      <c r="H191" s="42" t="s">
        <v>473</v>
      </c>
      <c r="I191" s="42">
        <v>7</v>
      </c>
      <c r="J191" s="42">
        <v>6</v>
      </c>
      <c r="K191" s="42" t="s">
        <v>473</v>
      </c>
      <c r="L191" s="42" t="s">
        <v>473</v>
      </c>
      <c r="M191" s="42" t="s">
        <v>473</v>
      </c>
      <c r="N191" s="42">
        <v>8</v>
      </c>
      <c r="O191" s="42" t="s">
        <v>473</v>
      </c>
      <c r="P191" s="42">
        <v>14</v>
      </c>
      <c r="Q191" s="42">
        <v>12</v>
      </c>
      <c r="R191" s="42">
        <v>15</v>
      </c>
      <c r="S191" s="10">
        <v>74</v>
      </c>
      <c r="T191" s="10">
        <v>74</v>
      </c>
      <c r="U191" s="10">
        <v>80</v>
      </c>
      <c r="V191" s="10">
        <v>75</v>
      </c>
      <c r="W191" s="10">
        <v>74</v>
      </c>
      <c r="X191" s="10">
        <v>67</v>
      </c>
      <c r="Y191" s="10">
        <v>71</v>
      </c>
      <c r="Z191" s="10">
        <v>73</v>
      </c>
      <c r="AA191" s="10">
        <v>33</v>
      </c>
      <c r="AB191" s="10">
        <v>31</v>
      </c>
      <c r="AC191" s="10">
        <v>30</v>
      </c>
      <c r="AD191" s="10">
        <v>31</v>
      </c>
      <c r="AE191" s="10">
        <v>30</v>
      </c>
      <c r="AF191" s="10">
        <v>35</v>
      </c>
      <c r="AG191" s="10">
        <v>35</v>
      </c>
      <c r="AH191" s="10">
        <v>36</v>
      </c>
      <c r="AJ191" s="39" t="e">
        <f t="shared" si="14"/>
        <v>#VALUE!</v>
      </c>
      <c r="AK191" s="39" t="e">
        <f t="shared" si="14"/>
        <v>#VALUE!</v>
      </c>
      <c r="AL191" s="39" t="e">
        <f t="shared" si="14"/>
        <v>#VALUE!</v>
      </c>
      <c r="AM191" s="39">
        <f t="shared" si="14"/>
        <v>9.3333333333333338E-2</v>
      </c>
      <c r="AN191" s="39" t="e">
        <f t="shared" si="14"/>
        <v>#VALUE!</v>
      </c>
      <c r="AO191" s="39" t="e">
        <f t="shared" si="13"/>
        <v>#VALUE!</v>
      </c>
      <c r="AP191" s="39">
        <f t="shared" si="13"/>
        <v>9.8591549295774641E-2</v>
      </c>
      <c r="AQ191" s="39">
        <f t="shared" si="13"/>
        <v>8.2191780821917804E-2</v>
      </c>
      <c r="AR191" s="39" t="e">
        <f t="shared" si="13"/>
        <v>#VALUE!</v>
      </c>
      <c r="AS191" s="39" t="e">
        <f t="shared" si="13"/>
        <v>#VALUE!</v>
      </c>
      <c r="AT191" s="39" t="e">
        <f t="shared" si="13"/>
        <v>#VALUE!</v>
      </c>
      <c r="AU191" s="39">
        <f t="shared" si="13"/>
        <v>0.25806451612903225</v>
      </c>
      <c r="AV191" s="39" t="e">
        <f t="shared" si="13"/>
        <v>#VALUE!</v>
      </c>
      <c r="AW191" s="39">
        <f t="shared" si="13"/>
        <v>0.4</v>
      </c>
      <c r="AX191" s="39">
        <f t="shared" si="12"/>
        <v>0.34285714285714286</v>
      </c>
      <c r="AY191" s="39">
        <f t="shared" si="12"/>
        <v>0.41666666666666669</v>
      </c>
    </row>
    <row r="192" spans="1:51" x14ac:dyDescent="0.3">
      <c r="A192" s="3">
        <v>1145</v>
      </c>
      <c r="B192" s="4" t="s">
        <v>188</v>
      </c>
      <c r="C192" s="42" t="s">
        <v>473</v>
      </c>
      <c r="D192" s="42" t="s">
        <v>473</v>
      </c>
      <c r="E192" s="42">
        <v>5</v>
      </c>
      <c r="F192" s="42">
        <v>10</v>
      </c>
      <c r="G192" s="42">
        <v>6</v>
      </c>
      <c r="H192" s="42">
        <v>5</v>
      </c>
      <c r="I192" s="42">
        <v>6</v>
      </c>
      <c r="J192" s="42">
        <v>6</v>
      </c>
      <c r="K192" s="42" t="s">
        <v>473</v>
      </c>
      <c r="L192" s="42" t="s">
        <v>473</v>
      </c>
      <c r="M192" s="42">
        <v>19</v>
      </c>
      <c r="N192" s="42">
        <v>18</v>
      </c>
      <c r="O192" s="42">
        <v>15</v>
      </c>
      <c r="P192" s="42">
        <v>14</v>
      </c>
      <c r="Q192" s="42">
        <v>15</v>
      </c>
      <c r="R192" s="42">
        <v>14</v>
      </c>
      <c r="S192" s="10">
        <v>81</v>
      </c>
      <c r="T192" s="10">
        <v>84</v>
      </c>
      <c r="U192" s="10">
        <v>91</v>
      </c>
      <c r="V192" s="10">
        <v>95</v>
      </c>
      <c r="W192" s="10">
        <v>96</v>
      </c>
      <c r="X192" s="10">
        <v>95</v>
      </c>
      <c r="Y192" s="10">
        <v>96</v>
      </c>
      <c r="Z192" s="10">
        <v>108</v>
      </c>
      <c r="AA192" s="10">
        <v>48</v>
      </c>
      <c r="AB192" s="10">
        <v>51</v>
      </c>
      <c r="AC192" s="10">
        <v>52</v>
      </c>
      <c r="AD192" s="10">
        <v>54</v>
      </c>
      <c r="AE192" s="10">
        <v>54</v>
      </c>
      <c r="AF192" s="10">
        <v>55</v>
      </c>
      <c r="AG192" s="10">
        <v>56</v>
      </c>
      <c r="AH192" s="10">
        <v>56</v>
      </c>
      <c r="AJ192" s="39" t="e">
        <f t="shared" si="14"/>
        <v>#VALUE!</v>
      </c>
      <c r="AK192" s="39" t="e">
        <f t="shared" si="14"/>
        <v>#VALUE!</v>
      </c>
      <c r="AL192" s="39">
        <f t="shared" si="14"/>
        <v>5.4945054945054944E-2</v>
      </c>
      <c r="AM192" s="39">
        <f t="shared" si="14"/>
        <v>0.10526315789473684</v>
      </c>
      <c r="AN192" s="39">
        <f t="shared" si="14"/>
        <v>6.25E-2</v>
      </c>
      <c r="AO192" s="39">
        <f t="shared" si="13"/>
        <v>5.2631578947368418E-2</v>
      </c>
      <c r="AP192" s="39">
        <f t="shared" si="13"/>
        <v>6.25E-2</v>
      </c>
      <c r="AQ192" s="39">
        <f t="shared" si="13"/>
        <v>5.5555555555555552E-2</v>
      </c>
      <c r="AR192" s="39" t="e">
        <f t="shared" si="13"/>
        <v>#VALUE!</v>
      </c>
      <c r="AS192" s="39" t="e">
        <f t="shared" si="13"/>
        <v>#VALUE!</v>
      </c>
      <c r="AT192" s="39">
        <f t="shared" si="13"/>
        <v>0.36538461538461536</v>
      </c>
      <c r="AU192" s="39">
        <f t="shared" si="13"/>
        <v>0.33333333333333331</v>
      </c>
      <c r="AV192" s="39">
        <f t="shared" si="13"/>
        <v>0.27777777777777779</v>
      </c>
      <c r="AW192" s="39">
        <f t="shared" si="13"/>
        <v>0.25454545454545452</v>
      </c>
      <c r="AX192" s="39">
        <f t="shared" si="12"/>
        <v>0.26785714285714285</v>
      </c>
      <c r="AY192" s="39">
        <f t="shared" si="12"/>
        <v>0.25</v>
      </c>
    </row>
    <row r="193" spans="1:51" x14ac:dyDescent="0.3">
      <c r="A193" s="3">
        <v>1146</v>
      </c>
      <c r="B193" s="4" t="s">
        <v>189</v>
      </c>
      <c r="C193" s="42">
        <v>55</v>
      </c>
      <c r="D193" s="42">
        <v>58</v>
      </c>
      <c r="E193" s="42">
        <v>50</v>
      </c>
      <c r="F193" s="42">
        <v>61</v>
      </c>
      <c r="G193" s="42">
        <v>52</v>
      </c>
      <c r="H193" s="42">
        <v>48</v>
      </c>
      <c r="I193" s="42">
        <v>52</v>
      </c>
      <c r="J193" s="42">
        <v>61</v>
      </c>
      <c r="K193" s="42">
        <v>93</v>
      </c>
      <c r="L193" s="42">
        <v>91</v>
      </c>
      <c r="M193" s="42">
        <v>96</v>
      </c>
      <c r="N193" s="42">
        <v>109</v>
      </c>
      <c r="O193" s="42">
        <v>114</v>
      </c>
      <c r="P193" s="42">
        <v>96</v>
      </c>
      <c r="Q193" s="42">
        <v>105</v>
      </c>
      <c r="R193" s="42">
        <v>112</v>
      </c>
      <c r="S193" s="10">
        <v>790</v>
      </c>
      <c r="T193" s="10">
        <v>842</v>
      </c>
      <c r="U193" s="10">
        <v>885</v>
      </c>
      <c r="V193" s="10">
        <v>935</v>
      </c>
      <c r="W193" s="10">
        <v>986</v>
      </c>
      <c r="X193" s="10">
        <v>1041</v>
      </c>
      <c r="Y193" s="10">
        <v>1080</v>
      </c>
      <c r="Z193" s="10">
        <v>1117</v>
      </c>
      <c r="AA193" s="10">
        <v>315</v>
      </c>
      <c r="AB193" s="10">
        <v>320</v>
      </c>
      <c r="AC193" s="10">
        <v>327</v>
      </c>
      <c r="AD193" s="10">
        <v>332</v>
      </c>
      <c r="AE193" s="10">
        <v>346</v>
      </c>
      <c r="AF193" s="10">
        <v>354</v>
      </c>
      <c r="AG193" s="10">
        <v>376</v>
      </c>
      <c r="AH193" s="10">
        <v>379</v>
      </c>
      <c r="AJ193" s="39">
        <f t="shared" si="14"/>
        <v>6.9620253164556958E-2</v>
      </c>
      <c r="AK193" s="39">
        <f t="shared" si="14"/>
        <v>6.8883610451306407E-2</v>
      </c>
      <c r="AL193" s="39">
        <f t="shared" si="14"/>
        <v>5.6497175141242938E-2</v>
      </c>
      <c r="AM193" s="39">
        <f t="shared" si="14"/>
        <v>6.5240641711229952E-2</v>
      </c>
      <c r="AN193" s="39">
        <f t="shared" si="14"/>
        <v>5.2738336713995942E-2</v>
      </c>
      <c r="AO193" s="39">
        <f t="shared" si="13"/>
        <v>4.6109510086455328E-2</v>
      </c>
      <c r="AP193" s="39">
        <f t="shared" si="13"/>
        <v>4.8148148148148148E-2</v>
      </c>
      <c r="AQ193" s="39">
        <f t="shared" si="13"/>
        <v>5.461056401074306E-2</v>
      </c>
      <c r="AR193" s="39">
        <f t="shared" si="13"/>
        <v>0.29523809523809524</v>
      </c>
      <c r="AS193" s="39">
        <f t="shared" si="13"/>
        <v>0.28437499999999999</v>
      </c>
      <c r="AT193" s="39">
        <f t="shared" si="13"/>
        <v>0.29357798165137616</v>
      </c>
      <c r="AU193" s="39">
        <f t="shared" si="13"/>
        <v>0.32831325301204817</v>
      </c>
      <c r="AV193" s="39">
        <f t="shared" si="13"/>
        <v>0.32947976878612717</v>
      </c>
      <c r="AW193" s="39">
        <f t="shared" si="13"/>
        <v>0.2711864406779661</v>
      </c>
      <c r="AX193" s="39">
        <f t="shared" si="12"/>
        <v>0.27925531914893614</v>
      </c>
      <c r="AY193" s="39">
        <f t="shared" si="12"/>
        <v>0.29551451187335093</v>
      </c>
    </row>
    <row r="194" spans="1:51" x14ac:dyDescent="0.3">
      <c r="A194" s="3">
        <v>1149</v>
      </c>
      <c r="B194" s="4" t="s">
        <v>190</v>
      </c>
      <c r="C194" s="42">
        <v>242</v>
      </c>
      <c r="D194" s="42">
        <v>213</v>
      </c>
      <c r="E194" s="42">
        <v>223</v>
      </c>
      <c r="F194" s="42">
        <v>227</v>
      </c>
      <c r="G194" s="42">
        <v>218</v>
      </c>
      <c r="H194" s="42">
        <v>199</v>
      </c>
      <c r="I194" s="42">
        <v>203</v>
      </c>
      <c r="J194" s="42">
        <v>206</v>
      </c>
      <c r="K194" s="42">
        <v>446</v>
      </c>
      <c r="L194" s="42">
        <v>433</v>
      </c>
      <c r="M194" s="42">
        <v>440</v>
      </c>
      <c r="N194" s="42">
        <v>463</v>
      </c>
      <c r="O194" s="42">
        <v>494</v>
      </c>
      <c r="P194" s="42">
        <v>425</v>
      </c>
      <c r="Q194" s="42">
        <v>412</v>
      </c>
      <c r="R194" s="42">
        <v>419</v>
      </c>
      <c r="S194" s="10">
        <v>3377</v>
      </c>
      <c r="T194" s="10">
        <v>3491</v>
      </c>
      <c r="U194" s="10">
        <v>3652</v>
      </c>
      <c r="V194" s="10">
        <v>3776</v>
      </c>
      <c r="W194" s="10">
        <v>3941</v>
      </c>
      <c r="X194" s="10">
        <v>4167</v>
      </c>
      <c r="Y194" s="10">
        <v>4290</v>
      </c>
      <c r="Z194" s="10">
        <v>4419</v>
      </c>
      <c r="AA194" s="10">
        <v>1433</v>
      </c>
      <c r="AB194" s="10">
        <v>1451</v>
      </c>
      <c r="AC194" s="10">
        <v>1458</v>
      </c>
      <c r="AD194" s="10">
        <v>1516</v>
      </c>
      <c r="AE194" s="10">
        <v>1567</v>
      </c>
      <c r="AF194" s="10">
        <v>1573</v>
      </c>
      <c r="AG194" s="10">
        <v>1609</v>
      </c>
      <c r="AH194" s="10">
        <v>1656</v>
      </c>
      <c r="AJ194" s="39">
        <f t="shared" si="14"/>
        <v>7.1661237785016291E-2</v>
      </c>
      <c r="AK194" s="39">
        <f t="shared" si="14"/>
        <v>6.101403609281008E-2</v>
      </c>
      <c r="AL194" s="39">
        <f t="shared" si="14"/>
        <v>6.1062431544359252E-2</v>
      </c>
      <c r="AM194" s="39">
        <f t="shared" si="14"/>
        <v>6.0116525423728813E-2</v>
      </c>
      <c r="AN194" s="39">
        <f t="shared" si="14"/>
        <v>5.5315909667597057E-2</v>
      </c>
      <c r="AO194" s="39">
        <f t="shared" si="13"/>
        <v>4.7756179505639547E-2</v>
      </c>
      <c r="AP194" s="39">
        <f t="shared" si="13"/>
        <v>4.7319347319347317E-2</v>
      </c>
      <c r="AQ194" s="39">
        <f t="shared" si="13"/>
        <v>4.6616881647431545E-2</v>
      </c>
      <c r="AR194" s="39">
        <f t="shared" si="13"/>
        <v>0.31123517096999304</v>
      </c>
      <c r="AS194" s="39">
        <f t="shared" si="13"/>
        <v>0.29841488628532048</v>
      </c>
      <c r="AT194" s="39">
        <f t="shared" si="13"/>
        <v>0.30178326474622769</v>
      </c>
      <c r="AU194" s="39">
        <f t="shared" si="13"/>
        <v>0.3054089709762533</v>
      </c>
      <c r="AV194" s="39">
        <f t="shared" si="13"/>
        <v>0.31525207402680283</v>
      </c>
      <c r="AW194" s="39">
        <f t="shared" si="13"/>
        <v>0.27018436109345201</v>
      </c>
      <c r="AX194" s="39">
        <f t="shared" si="12"/>
        <v>0.25605966438781852</v>
      </c>
      <c r="AY194" s="39">
        <f t="shared" si="12"/>
        <v>0.2530193236714976</v>
      </c>
    </row>
    <row r="195" spans="1:51" x14ac:dyDescent="0.3">
      <c r="A195" s="3">
        <v>1151</v>
      </c>
      <c r="B195" s="4" t="s">
        <v>191</v>
      </c>
      <c r="C195" s="42" t="s">
        <v>473</v>
      </c>
      <c r="D195" s="42" t="s">
        <v>473</v>
      </c>
      <c r="E195" s="42" t="s">
        <v>473</v>
      </c>
      <c r="F195" s="42" t="s">
        <v>473</v>
      </c>
      <c r="G195" s="42" t="s">
        <v>473</v>
      </c>
      <c r="H195" s="42" t="s">
        <v>475</v>
      </c>
      <c r="I195" s="42" t="s">
        <v>475</v>
      </c>
      <c r="J195" s="42" t="s">
        <v>473</v>
      </c>
      <c r="K195" s="42" t="s">
        <v>473</v>
      </c>
      <c r="L195" s="42" t="s">
        <v>473</v>
      </c>
      <c r="M195" s="42" t="s">
        <v>473</v>
      </c>
      <c r="N195" s="42" t="s">
        <v>473</v>
      </c>
      <c r="O195" s="42" t="s">
        <v>473</v>
      </c>
      <c r="P195" s="42" t="s">
        <v>475</v>
      </c>
      <c r="Q195" s="42" t="s">
        <v>475</v>
      </c>
      <c r="R195" s="42" t="s">
        <v>473</v>
      </c>
      <c r="S195" s="10">
        <v>17</v>
      </c>
      <c r="T195" s="10">
        <v>24</v>
      </c>
      <c r="U195" s="10">
        <v>23</v>
      </c>
      <c r="V195" s="10">
        <v>22</v>
      </c>
      <c r="W195" s="10">
        <v>22</v>
      </c>
      <c r="X195" s="10">
        <v>24</v>
      </c>
      <c r="Y195" s="10">
        <v>24</v>
      </c>
      <c r="Z195" s="10">
        <v>23</v>
      </c>
      <c r="AA195" s="10">
        <v>14</v>
      </c>
      <c r="AB195" s="10">
        <v>13</v>
      </c>
      <c r="AC195" s="10">
        <v>12</v>
      </c>
      <c r="AD195" s="10">
        <v>10</v>
      </c>
      <c r="AE195" s="10">
        <v>11</v>
      </c>
      <c r="AF195" s="10">
        <v>11</v>
      </c>
      <c r="AG195" s="10">
        <v>7</v>
      </c>
      <c r="AH195" s="10">
        <v>9</v>
      </c>
      <c r="AJ195" s="39" t="e">
        <f t="shared" si="14"/>
        <v>#VALUE!</v>
      </c>
      <c r="AK195" s="39" t="e">
        <f t="shared" si="14"/>
        <v>#VALUE!</v>
      </c>
      <c r="AL195" s="39" t="e">
        <f t="shared" si="14"/>
        <v>#VALUE!</v>
      </c>
      <c r="AM195" s="39" t="e">
        <f t="shared" si="14"/>
        <v>#VALUE!</v>
      </c>
      <c r="AN195" s="39" t="e">
        <f t="shared" si="14"/>
        <v>#VALUE!</v>
      </c>
      <c r="AO195" s="39" t="e">
        <f t="shared" si="13"/>
        <v>#VALUE!</v>
      </c>
      <c r="AP195" s="39" t="e">
        <f t="shared" si="13"/>
        <v>#VALUE!</v>
      </c>
      <c r="AQ195" s="39" t="e">
        <f t="shared" si="13"/>
        <v>#VALUE!</v>
      </c>
      <c r="AR195" s="39" t="e">
        <f t="shared" si="13"/>
        <v>#VALUE!</v>
      </c>
      <c r="AS195" s="39" t="e">
        <f t="shared" si="13"/>
        <v>#VALUE!</v>
      </c>
      <c r="AT195" s="39" t="e">
        <f t="shared" si="13"/>
        <v>#VALUE!</v>
      </c>
      <c r="AU195" s="39" t="e">
        <f t="shared" si="13"/>
        <v>#VALUE!</v>
      </c>
      <c r="AV195" s="39" t="e">
        <f t="shared" si="13"/>
        <v>#VALUE!</v>
      </c>
      <c r="AW195" s="39" t="e">
        <f t="shared" si="13"/>
        <v>#VALUE!</v>
      </c>
      <c r="AX195" s="39" t="e">
        <f t="shared" si="12"/>
        <v>#VALUE!</v>
      </c>
      <c r="AY195" s="39" t="e">
        <f t="shared" si="12"/>
        <v>#VALUE!</v>
      </c>
    </row>
    <row r="196" spans="1:51" x14ac:dyDescent="0.3">
      <c r="A196" s="3">
        <v>1160</v>
      </c>
      <c r="B196" s="6" t="s">
        <v>192</v>
      </c>
      <c r="C196" s="42">
        <v>46</v>
      </c>
      <c r="D196" s="42">
        <v>49</v>
      </c>
      <c r="E196" s="42">
        <v>59</v>
      </c>
      <c r="F196" s="42">
        <v>51</v>
      </c>
      <c r="G196" s="42">
        <v>49</v>
      </c>
      <c r="H196" s="42">
        <v>55</v>
      </c>
      <c r="I196" s="42">
        <v>30</v>
      </c>
      <c r="J196" s="42">
        <v>68</v>
      </c>
      <c r="K196" s="42">
        <v>166</v>
      </c>
      <c r="L196" s="42">
        <v>164</v>
      </c>
      <c r="M196" s="42">
        <v>173</v>
      </c>
      <c r="N196" s="42">
        <v>155</v>
      </c>
      <c r="O196" s="42">
        <v>154</v>
      </c>
      <c r="P196" s="42">
        <v>140</v>
      </c>
      <c r="Q196" s="42">
        <v>64</v>
      </c>
      <c r="R196" s="42">
        <v>143</v>
      </c>
      <c r="S196" s="10">
        <v>721</v>
      </c>
      <c r="T196" s="10">
        <v>746</v>
      </c>
      <c r="U196" s="10">
        <v>758</v>
      </c>
      <c r="V196" s="10">
        <v>778</v>
      </c>
      <c r="W196" s="10">
        <v>788</v>
      </c>
      <c r="X196" s="10">
        <v>807</v>
      </c>
      <c r="Y196" s="10">
        <v>851</v>
      </c>
      <c r="Z196" s="10">
        <v>865</v>
      </c>
      <c r="AA196" s="10">
        <v>487</v>
      </c>
      <c r="AB196" s="10">
        <v>476</v>
      </c>
      <c r="AC196" s="10">
        <v>487</v>
      </c>
      <c r="AD196" s="10">
        <v>492</v>
      </c>
      <c r="AE196" s="10">
        <v>485</v>
      </c>
      <c r="AF196" s="10">
        <v>464</v>
      </c>
      <c r="AG196" s="10">
        <v>466</v>
      </c>
      <c r="AH196" s="10">
        <v>466</v>
      </c>
      <c r="AJ196" s="39">
        <f t="shared" si="14"/>
        <v>6.3800277392510402E-2</v>
      </c>
      <c r="AK196" s="39">
        <f t="shared" si="14"/>
        <v>6.5683646112600538E-2</v>
      </c>
      <c r="AL196" s="39">
        <f t="shared" si="14"/>
        <v>7.7836411609498682E-2</v>
      </c>
      <c r="AM196" s="39">
        <f t="shared" si="14"/>
        <v>6.5552699228791769E-2</v>
      </c>
      <c r="AN196" s="39">
        <f t="shared" si="14"/>
        <v>6.2182741116751268E-2</v>
      </c>
      <c r="AO196" s="39">
        <f t="shared" si="13"/>
        <v>6.8153655514250316E-2</v>
      </c>
      <c r="AP196" s="39">
        <f t="shared" si="13"/>
        <v>3.5252643948296122E-2</v>
      </c>
      <c r="AQ196" s="39">
        <f t="shared" si="13"/>
        <v>7.8612716763005783E-2</v>
      </c>
      <c r="AR196" s="39">
        <f t="shared" si="13"/>
        <v>0.34086242299794661</v>
      </c>
      <c r="AS196" s="39">
        <f t="shared" si="13"/>
        <v>0.34453781512605042</v>
      </c>
      <c r="AT196" s="39">
        <f t="shared" si="13"/>
        <v>0.35523613963039014</v>
      </c>
      <c r="AU196" s="39">
        <f t="shared" si="13"/>
        <v>0.31504065040650409</v>
      </c>
      <c r="AV196" s="39">
        <f t="shared" si="13"/>
        <v>0.31752577319587627</v>
      </c>
      <c r="AW196" s="39">
        <f t="shared" si="13"/>
        <v>0.30172413793103448</v>
      </c>
      <c r="AX196" s="39">
        <f t="shared" si="12"/>
        <v>0.13733905579399142</v>
      </c>
      <c r="AY196" s="39">
        <f t="shared" si="12"/>
        <v>0.30686695278969955</v>
      </c>
    </row>
    <row r="197" spans="1:51" x14ac:dyDescent="0.3">
      <c r="A197" s="3">
        <v>1201</v>
      </c>
      <c r="B197" s="4" t="s">
        <v>193</v>
      </c>
      <c r="C197" s="42">
        <v>1610</v>
      </c>
      <c r="D197" s="42">
        <v>1477</v>
      </c>
      <c r="E197" s="42">
        <v>1469</v>
      </c>
      <c r="F197" s="42">
        <v>1502</v>
      </c>
      <c r="G197" s="42">
        <v>1489</v>
      </c>
      <c r="H197" s="42">
        <v>1534</v>
      </c>
      <c r="I197" s="42">
        <v>1556</v>
      </c>
      <c r="J197" s="42">
        <v>1605</v>
      </c>
      <c r="K197" s="42">
        <v>3795</v>
      </c>
      <c r="L197" s="42">
        <v>3692</v>
      </c>
      <c r="M197" s="42">
        <v>3625</v>
      </c>
      <c r="N197" s="42">
        <v>3547</v>
      </c>
      <c r="O197" s="42">
        <v>3533</v>
      </c>
      <c r="P197" s="42">
        <v>3464</v>
      </c>
      <c r="Q197" s="42">
        <v>3425</v>
      </c>
      <c r="R197" s="42">
        <v>3385</v>
      </c>
      <c r="S197" s="10">
        <v>20648</v>
      </c>
      <c r="T197" s="10">
        <v>21194</v>
      </c>
      <c r="U197" s="10">
        <v>21794</v>
      </c>
      <c r="V197" s="10">
        <v>22872</v>
      </c>
      <c r="W197" s="10">
        <v>23773</v>
      </c>
      <c r="X197" s="10">
        <v>24658</v>
      </c>
      <c r="Y197" s="10">
        <v>25373</v>
      </c>
      <c r="Z197" s="10">
        <v>26115</v>
      </c>
      <c r="AA197" s="10">
        <v>11360</v>
      </c>
      <c r="AB197" s="10">
        <v>11417</v>
      </c>
      <c r="AC197" s="10">
        <v>11488</v>
      </c>
      <c r="AD197" s="10">
        <v>11503</v>
      </c>
      <c r="AE197" s="10">
        <v>11530</v>
      </c>
      <c r="AF197" s="10">
        <v>11485</v>
      </c>
      <c r="AG197" s="10">
        <v>11510</v>
      </c>
      <c r="AH197" s="10">
        <v>11616</v>
      </c>
      <c r="AJ197" s="39">
        <f t="shared" si="14"/>
        <v>7.7973653622626884E-2</v>
      </c>
      <c r="AK197" s="39">
        <f t="shared" si="14"/>
        <v>6.9689534773992645E-2</v>
      </c>
      <c r="AL197" s="39">
        <f t="shared" si="14"/>
        <v>6.7403872625493258E-2</v>
      </c>
      <c r="AM197" s="39">
        <f t="shared" si="14"/>
        <v>6.5669814620496675E-2</v>
      </c>
      <c r="AN197" s="39">
        <f t="shared" si="14"/>
        <v>6.2634080679762755E-2</v>
      </c>
      <c r="AO197" s="39">
        <f t="shared" si="13"/>
        <v>6.2211047124665422E-2</v>
      </c>
      <c r="AP197" s="39">
        <f t="shared" si="13"/>
        <v>6.1325030544279353E-2</v>
      </c>
      <c r="AQ197" s="39">
        <f t="shared" si="13"/>
        <v>6.1458931648477884E-2</v>
      </c>
      <c r="AR197" s="39">
        <f t="shared" si="13"/>
        <v>0.33406690140845069</v>
      </c>
      <c r="AS197" s="39">
        <f t="shared" si="13"/>
        <v>0.32337741963738287</v>
      </c>
      <c r="AT197" s="39">
        <f t="shared" si="13"/>
        <v>0.31554665738161558</v>
      </c>
      <c r="AU197" s="39">
        <f t="shared" si="13"/>
        <v>0.3083543423454751</v>
      </c>
      <c r="AV197" s="39">
        <f t="shared" si="13"/>
        <v>0.3064180398959237</v>
      </c>
      <c r="AW197" s="39">
        <f t="shared" si="13"/>
        <v>0.3016107966913365</v>
      </c>
      <c r="AX197" s="39">
        <f t="shared" si="12"/>
        <v>0.29756733275412683</v>
      </c>
      <c r="AY197" s="39">
        <f t="shared" si="12"/>
        <v>0.29140840220385678</v>
      </c>
    </row>
    <row r="198" spans="1:51" x14ac:dyDescent="0.3">
      <c r="A198" s="3">
        <v>1211</v>
      </c>
      <c r="B198" s="4" t="s">
        <v>194</v>
      </c>
      <c r="C198" s="42">
        <v>27</v>
      </c>
      <c r="D198" s="42">
        <v>24</v>
      </c>
      <c r="E198" s="42">
        <v>21</v>
      </c>
      <c r="F198" s="42">
        <v>17</v>
      </c>
      <c r="G198" s="42">
        <v>23</v>
      </c>
      <c r="H198" s="42">
        <v>22</v>
      </c>
      <c r="I198" s="42">
        <v>28</v>
      </c>
      <c r="J198" s="42">
        <v>40</v>
      </c>
      <c r="K198" s="42">
        <v>82</v>
      </c>
      <c r="L198" s="42">
        <v>76</v>
      </c>
      <c r="M198" s="42">
        <v>71</v>
      </c>
      <c r="N198" s="42">
        <v>71</v>
      </c>
      <c r="O198" s="42">
        <v>67</v>
      </c>
      <c r="P198" s="42">
        <v>67</v>
      </c>
      <c r="Q198" s="42">
        <v>65</v>
      </c>
      <c r="R198" s="42">
        <v>53</v>
      </c>
      <c r="S198" s="10">
        <v>387</v>
      </c>
      <c r="T198" s="10">
        <v>412</v>
      </c>
      <c r="U198" s="10">
        <v>415</v>
      </c>
      <c r="V198" s="10">
        <v>421</v>
      </c>
      <c r="W198" s="10">
        <v>442</v>
      </c>
      <c r="X198" s="10">
        <v>452</v>
      </c>
      <c r="Y198" s="10">
        <v>452</v>
      </c>
      <c r="Z198" s="10">
        <v>467</v>
      </c>
      <c r="AA198" s="10">
        <v>244</v>
      </c>
      <c r="AB198" s="10">
        <v>239</v>
      </c>
      <c r="AC198" s="10">
        <v>238</v>
      </c>
      <c r="AD198" s="10">
        <v>236</v>
      </c>
      <c r="AE198" s="10">
        <v>231</v>
      </c>
      <c r="AF198" s="10">
        <v>218</v>
      </c>
      <c r="AG198" s="10">
        <v>229</v>
      </c>
      <c r="AH198" s="10">
        <v>226</v>
      </c>
      <c r="AJ198" s="39">
        <f t="shared" si="14"/>
        <v>6.9767441860465115E-2</v>
      </c>
      <c r="AK198" s="39">
        <f t="shared" si="14"/>
        <v>5.8252427184466021E-2</v>
      </c>
      <c r="AL198" s="39">
        <f t="shared" si="14"/>
        <v>5.0602409638554217E-2</v>
      </c>
      <c r="AM198" s="39">
        <f t="shared" si="14"/>
        <v>4.0380047505938245E-2</v>
      </c>
      <c r="AN198" s="39">
        <f t="shared" si="14"/>
        <v>5.2036199095022627E-2</v>
      </c>
      <c r="AO198" s="39">
        <f t="shared" si="13"/>
        <v>4.8672566371681415E-2</v>
      </c>
      <c r="AP198" s="39">
        <f t="shared" si="13"/>
        <v>6.1946902654867256E-2</v>
      </c>
      <c r="AQ198" s="39">
        <f t="shared" si="13"/>
        <v>8.5653104925053528E-2</v>
      </c>
      <c r="AR198" s="39">
        <f t="shared" si="13"/>
        <v>0.33606557377049179</v>
      </c>
      <c r="AS198" s="39">
        <f t="shared" si="13"/>
        <v>0.31799163179916318</v>
      </c>
      <c r="AT198" s="39">
        <f t="shared" si="13"/>
        <v>0.29831932773109243</v>
      </c>
      <c r="AU198" s="39">
        <f t="shared" si="13"/>
        <v>0.30084745762711862</v>
      </c>
      <c r="AV198" s="39">
        <f t="shared" si="13"/>
        <v>0.29004329004329005</v>
      </c>
      <c r="AW198" s="39">
        <f t="shared" si="13"/>
        <v>0.30733944954128439</v>
      </c>
      <c r="AX198" s="39">
        <f t="shared" si="12"/>
        <v>0.28384279475982532</v>
      </c>
      <c r="AY198" s="39">
        <f t="shared" si="12"/>
        <v>0.23451327433628319</v>
      </c>
    </row>
    <row r="199" spans="1:51" x14ac:dyDescent="0.3">
      <c r="A199" s="3">
        <v>1216</v>
      </c>
      <c r="B199" s="4" t="s">
        <v>195</v>
      </c>
      <c r="C199" s="42">
        <v>28</v>
      </c>
      <c r="D199" s="42">
        <v>29</v>
      </c>
      <c r="E199" s="42">
        <v>27</v>
      </c>
      <c r="F199" s="42">
        <v>27</v>
      </c>
      <c r="G199" s="42">
        <v>29</v>
      </c>
      <c r="H199" s="42">
        <v>35</v>
      </c>
      <c r="I199" s="42">
        <v>42</v>
      </c>
      <c r="J199" s="42">
        <v>44</v>
      </c>
      <c r="K199" s="42">
        <v>56</v>
      </c>
      <c r="L199" s="42">
        <v>61</v>
      </c>
      <c r="M199" s="42">
        <v>61</v>
      </c>
      <c r="N199" s="42">
        <v>56</v>
      </c>
      <c r="O199" s="42">
        <v>58</v>
      </c>
      <c r="P199" s="42">
        <v>56</v>
      </c>
      <c r="Q199" s="42">
        <v>53</v>
      </c>
      <c r="R199" s="42">
        <v>49</v>
      </c>
      <c r="S199" s="10">
        <v>382</v>
      </c>
      <c r="T199" s="10">
        <v>411</v>
      </c>
      <c r="U199" s="10">
        <v>430</v>
      </c>
      <c r="V199" s="10">
        <v>459</v>
      </c>
      <c r="W199" s="10">
        <v>467</v>
      </c>
      <c r="X199" s="10">
        <v>507</v>
      </c>
      <c r="Y199" s="10">
        <v>534</v>
      </c>
      <c r="Z199" s="10">
        <v>593</v>
      </c>
      <c r="AA199" s="10">
        <v>203</v>
      </c>
      <c r="AB199" s="10">
        <v>204</v>
      </c>
      <c r="AC199" s="10">
        <v>206</v>
      </c>
      <c r="AD199" s="10">
        <v>200</v>
      </c>
      <c r="AE199" s="10">
        <v>203</v>
      </c>
      <c r="AF199" s="10">
        <v>204</v>
      </c>
      <c r="AG199" s="10">
        <v>209</v>
      </c>
      <c r="AH199" s="10">
        <v>206</v>
      </c>
      <c r="AJ199" s="39">
        <f t="shared" si="14"/>
        <v>7.3298429319371722E-2</v>
      </c>
      <c r="AK199" s="39">
        <f t="shared" si="14"/>
        <v>7.0559610705596104E-2</v>
      </c>
      <c r="AL199" s="39">
        <f t="shared" si="14"/>
        <v>6.2790697674418611E-2</v>
      </c>
      <c r="AM199" s="39">
        <f t="shared" si="14"/>
        <v>5.8823529411764705E-2</v>
      </c>
      <c r="AN199" s="39">
        <f t="shared" si="14"/>
        <v>6.2098501070663809E-2</v>
      </c>
      <c r="AO199" s="39">
        <f t="shared" si="13"/>
        <v>6.9033530571992116E-2</v>
      </c>
      <c r="AP199" s="39">
        <f t="shared" si="13"/>
        <v>7.8651685393258425E-2</v>
      </c>
      <c r="AQ199" s="39">
        <f t="shared" si="13"/>
        <v>7.4198988195615517E-2</v>
      </c>
      <c r="AR199" s="39">
        <f t="shared" si="13"/>
        <v>0.27586206896551724</v>
      </c>
      <c r="AS199" s="39">
        <f t="shared" si="13"/>
        <v>0.29901960784313725</v>
      </c>
      <c r="AT199" s="39">
        <f t="shared" si="13"/>
        <v>0.29611650485436891</v>
      </c>
      <c r="AU199" s="39">
        <f t="shared" si="13"/>
        <v>0.28000000000000003</v>
      </c>
      <c r="AV199" s="39">
        <f t="shared" si="13"/>
        <v>0.2857142857142857</v>
      </c>
      <c r="AW199" s="39">
        <f t="shared" si="13"/>
        <v>0.27450980392156865</v>
      </c>
      <c r="AX199" s="39">
        <f t="shared" si="12"/>
        <v>0.25358851674641147</v>
      </c>
      <c r="AY199" s="39">
        <f t="shared" si="12"/>
        <v>0.23786407766990292</v>
      </c>
    </row>
    <row r="200" spans="1:51" x14ac:dyDescent="0.3">
      <c r="A200" s="3">
        <v>1219</v>
      </c>
      <c r="B200" s="4" t="s">
        <v>196</v>
      </c>
      <c r="C200" s="42">
        <v>57</v>
      </c>
      <c r="D200" s="42">
        <v>58</v>
      </c>
      <c r="E200" s="42">
        <v>55</v>
      </c>
      <c r="F200" s="42">
        <v>49</v>
      </c>
      <c r="G200" s="42">
        <v>53</v>
      </c>
      <c r="H200" s="42">
        <v>48</v>
      </c>
      <c r="I200" s="42">
        <v>61</v>
      </c>
      <c r="J200" s="42">
        <v>55</v>
      </c>
      <c r="K200" s="42">
        <v>205</v>
      </c>
      <c r="L200" s="42">
        <v>181</v>
      </c>
      <c r="M200" s="42">
        <v>193</v>
      </c>
      <c r="N200" s="42">
        <v>180</v>
      </c>
      <c r="O200" s="42">
        <v>177</v>
      </c>
      <c r="P200" s="42">
        <v>173</v>
      </c>
      <c r="Q200" s="42">
        <v>175</v>
      </c>
      <c r="R200" s="42">
        <v>179</v>
      </c>
      <c r="S200" s="10">
        <v>839</v>
      </c>
      <c r="T200" s="10">
        <v>860</v>
      </c>
      <c r="U200" s="10">
        <v>907</v>
      </c>
      <c r="V200" s="10">
        <v>957</v>
      </c>
      <c r="W200" s="10">
        <v>1021</v>
      </c>
      <c r="X200" s="10">
        <v>1102</v>
      </c>
      <c r="Y200" s="10">
        <v>1188</v>
      </c>
      <c r="Z200" s="10">
        <v>1237</v>
      </c>
      <c r="AA200" s="10">
        <v>569</v>
      </c>
      <c r="AB200" s="10">
        <v>572</v>
      </c>
      <c r="AC200" s="10">
        <v>573</v>
      </c>
      <c r="AD200" s="10">
        <v>559</v>
      </c>
      <c r="AE200" s="10">
        <v>540</v>
      </c>
      <c r="AF200" s="10">
        <v>532</v>
      </c>
      <c r="AG200" s="10">
        <v>526</v>
      </c>
      <c r="AH200" s="10">
        <v>535</v>
      </c>
      <c r="AJ200" s="39">
        <f t="shared" si="14"/>
        <v>6.7938021454112041E-2</v>
      </c>
      <c r="AK200" s="39">
        <f t="shared" si="14"/>
        <v>6.7441860465116285E-2</v>
      </c>
      <c r="AL200" s="39">
        <f t="shared" si="14"/>
        <v>6.0639470782800443E-2</v>
      </c>
      <c r="AM200" s="39">
        <f t="shared" si="14"/>
        <v>5.1201671891327065E-2</v>
      </c>
      <c r="AN200" s="39">
        <f t="shared" si="14"/>
        <v>5.190989226248776E-2</v>
      </c>
      <c r="AO200" s="39">
        <f t="shared" si="13"/>
        <v>4.3557168784029036E-2</v>
      </c>
      <c r="AP200" s="39">
        <f t="shared" si="13"/>
        <v>5.1346801346801349E-2</v>
      </c>
      <c r="AQ200" s="39">
        <f t="shared" si="13"/>
        <v>4.44624090541633E-2</v>
      </c>
      <c r="AR200" s="39">
        <f t="shared" si="13"/>
        <v>0.36028119507908613</v>
      </c>
      <c r="AS200" s="39">
        <f t="shared" si="13"/>
        <v>0.31643356643356646</v>
      </c>
      <c r="AT200" s="39">
        <f t="shared" si="13"/>
        <v>0.3368237347294939</v>
      </c>
      <c r="AU200" s="39">
        <f t="shared" si="13"/>
        <v>0.32200357781753131</v>
      </c>
      <c r="AV200" s="39">
        <f t="shared" si="13"/>
        <v>0.32777777777777778</v>
      </c>
      <c r="AW200" s="39">
        <f t="shared" si="13"/>
        <v>0.32518796992481203</v>
      </c>
      <c r="AX200" s="39">
        <f t="shared" si="12"/>
        <v>0.33269961977186313</v>
      </c>
      <c r="AY200" s="39">
        <f t="shared" si="12"/>
        <v>0.33457943925233646</v>
      </c>
    </row>
    <row r="201" spans="1:51" x14ac:dyDescent="0.3">
      <c r="A201" s="3">
        <v>1221</v>
      </c>
      <c r="B201" s="4" t="s">
        <v>197</v>
      </c>
      <c r="C201" s="42">
        <v>98</v>
      </c>
      <c r="D201" s="42">
        <v>83</v>
      </c>
      <c r="E201" s="42">
        <v>86</v>
      </c>
      <c r="F201" s="42">
        <v>88</v>
      </c>
      <c r="G201" s="42">
        <v>89</v>
      </c>
      <c r="H201" s="42">
        <v>90</v>
      </c>
      <c r="I201" s="42">
        <v>86</v>
      </c>
      <c r="J201" s="42">
        <v>81</v>
      </c>
      <c r="K201" s="42">
        <v>234</v>
      </c>
      <c r="L201" s="42">
        <v>226</v>
      </c>
      <c r="M201" s="42">
        <v>209</v>
      </c>
      <c r="N201" s="42">
        <v>214</v>
      </c>
      <c r="O201" s="42">
        <v>208</v>
      </c>
      <c r="P201" s="42">
        <v>216</v>
      </c>
      <c r="Q201" s="42">
        <v>228</v>
      </c>
      <c r="R201" s="42">
        <v>219</v>
      </c>
      <c r="S201" s="10">
        <v>1393</v>
      </c>
      <c r="T201" s="10">
        <v>1422</v>
      </c>
      <c r="U201" s="10">
        <v>1476</v>
      </c>
      <c r="V201" s="10">
        <v>1593</v>
      </c>
      <c r="W201" s="10">
        <v>1675</v>
      </c>
      <c r="X201" s="10">
        <v>1743</v>
      </c>
      <c r="Y201" s="10">
        <v>1831</v>
      </c>
      <c r="Z201" s="10">
        <v>1910</v>
      </c>
      <c r="AA201" s="10">
        <v>641</v>
      </c>
      <c r="AB201" s="10">
        <v>657</v>
      </c>
      <c r="AC201" s="10">
        <v>653</v>
      </c>
      <c r="AD201" s="10">
        <v>659</v>
      </c>
      <c r="AE201" s="10">
        <v>683</v>
      </c>
      <c r="AF201" s="10">
        <v>693</v>
      </c>
      <c r="AG201" s="10">
        <v>727</v>
      </c>
      <c r="AH201" s="10">
        <v>738</v>
      </c>
      <c r="AJ201" s="39">
        <f t="shared" si="14"/>
        <v>7.0351758793969849E-2</v>
      </c>
      <c r="AK201" s="39">
        <f t="shared" si="14"/>
        <v>5.8368495077355836E-2</v>
      </c>
      <c r="AL201" s="39">
        <f t="shared" si="14"/>
        <v>5.8265582655826556E-2</v>
      </c>
      <c r="AM201" s="39">
        <f t="shared" si="14"/>
        <v>5.5241682360326429E-2</v>
      </c>
      <c r="AN201" s="39">
        <f t="shared" si="14"/>
        <v>5.3134328358208957E-2</v>
      </c>
      <c r="AO201" s="39">
        <f t="shared" si="13"/>
        <v>5.163511187607573E-2</v>
      </c>
      <c r="AP201" s="39">
        <f t="shared" si="13"/>
        <v>4.6968869470234847E-2</v>
      </c>
      <c r="AQ201" s="39">
        <f t="shared" si="13"/>
        <v>4.2408376963350786E-2</v>
      </c>
      <c r="AR201" s="39">
        <f t="shared" si="13"/>
        <v>0.36505460218408736</v>
      </c>
      <c r="AS201" s="39">
        <f t="shared" si="13"/>
        <v>0.34398782343987822</v>
      </c>
      <c r="AT201" s="39">
        <f t="shared" si="13"/>
        <v>0.32006125574272587</v>
      </c>
      <c r="AU201" s="39">
        <f t="shared" si="13"/>
        <v>0.32473444613050073</v>
      </c>
      <c r="AV201" s="39">
        <f t="shared" si="13"/>
        <v>0.30453879941434847</v>
      </c>
      <c r="AW201" s="39">
        <f t="shared" si="13"/>
        <v>0.31168831168831168</v>
      </c>
      <c r="AX201" s="39">
        <f t="shared" si="12"/>
        <v>0.31361760660247595</v>
      </c>
      <c r="AY201" s="39">
        <f t="shared" si="12"/>
        <v>0.2967479674796748</v>
      </c>
    </row>
    <row r="202" spans="1:51" x14ac:dyDescent="0.3">
      <c r="A202" s="3">
        <v>1222</v>
      </c>
      <c r="B202" s="4" t="s">
        <v>198</v>
      </c>
      <c r="C202" s="42">
        <v>19</v>
      </c>
      <c r="D202" s="42">
        <v>18</v>
      </c>
      <c r="E202" s="42">
        <v>14</v>
      </c>
      <c r="F202" s="42">
        <v>15</v>
      </c>
      <c r="G202" s="42">
        <v>18</v>
      </c>
      <c r="H202" s="42">
        <v>16</v>
      </c>
      <c r="I202" s="42">
        <v>16</v>
      </c>
      <c r="J202" s="42">
        <v>18</v>
      </c>
      <c r="K202" s="42">
        <v>53</v>
      </c>
      <c r="L202" s="42">
        <v>52</v>
      </c>
      <c r="M202" s="42">
        <v>48</v>
      </c>
      <c r="N202" s="42">
        <v>50</v>
      </c>
      <c r="O202" s="42">
        <v>51</v>
      </c>
      <c r="P202" s="42">
        <v>58</v>
      </c>
      <c r="Q202" s="42">
        <v>49</v>
      </c>
      <c r="R202" s="42">
        <v>50</v>
      </c>
      <c r="S202" s="10">
        <v>206</v>
      </c>
      <c r="T202" s="10">
        <v>216</v>
      </c>
      <c r="U202" s="10">
        <v>219</v>
      </c>
      <c r="V202" s="10">
        <v>233</v>
      </c>
      <c r="W202" s="10">
        <v>261</v>
      </c>
      <c r="X202" s="10">
        <v>273</v>
      </c>
      <c r="Y202" s="10">
        <v>296</v>
      </c>
      <c r="Z202" s="10">
        <v>313</v>
      </c>
      <c r="AA202" s="10">
        <v>153</v>
      </c>
      <c r="AB202" s="10">
        <v>152</v>
      </c>
      <c r="AC202" s="10">
        <v>146</v>
      </c>
      <c r="AD202" s="10">
        <v>143</v>
      </c>
      <c r="AE202" s="10">
        <v>142</v>
      </c>
      <c r="AF202" s="10">
        <v>138</v>
      </c>
      <c r="AG202" s="10">
        <v>128</v>
      </c>
      <c r="AH202" s="10">
        <v>129</v>
      </c>
      <c r="AJ202" s="39">
        <f t="shared" si="14"/>
        <v>9.2233009708737865E-2</v>
      </c>
      <c r="AK202" s="39">
        <f t="shared" si="14"/>
        <v>8.3333333333333329E-2</v>
      </c>
      <c r="AL202" s="39">
        <f t="shared" si="14"/>
        <v>6.3926940639269403E-2</v>
      </c>
      <c r="AM202" s="39">
        <f t="shared" si="14"/>
        <v>6.4377682403433473E-2</v>
      </c>
      <c r="AN202" s="39">
        <f t="shared" si="14"/>
        <v>6.8965517241379309E-2</v>
      </c>
      <c r="AO202" s="39">
        <f t="shared" si="13"/>
        <v>5.8608058608058608E-2</v>
      </c>
      <c r="AP202" s="39">
        <f t="shared" si="13"/>
        <v>5.4054054054054057E-2</v>
      </c>
      <c r="AQ202" s="39">
        <f t="shared" si="13"/>
        <v>5.7507987220447282E-2</v>
      </c>
      <c r="AR202" s="39">
        <f t="shared" si="13"/>
        <v>0.34640522875816993</v>
      </c>
      <c r="AS202" s="39">
        <f t="shared" si="13"/>
        <v>0.34210526315789475</v>
      </c>
      <c r="AT202" s="39">
        <f t="shared" si="13"/>
        <v>0.32876712328767121</v>
      </c>
      <c r="AU202" s="39">
        <f t="shared" si="13"/>
        <v>0.34965034965034963</v>
      </c>
      <c r="AV202" s="39">
        <f t="shared" si="13"/>
        <v>0.35915492957746481</v>
      </c>
      <c r="AW202" s="39">
        <f t="shared" si="13"/>
        <v>0.42028985507246375</v>
      </c>
      <c r="AX202" s="39">
        <f t="shared" si="12"/>
        <v>0.3828125</v>
      </c>
      <c r="AY202" s="39">
        <f t="shared" si="12"/>
        <v>0.38759689922480622</v>
      </c>
    </row>
    <row r="203" spans="1:51" x14ac:dyDescent="0.3">
      <c r="A203" s="3">
        <v>1223</v>
      </c>
      <c r="B203" s="4" t="s">
        <v>199</v>
      </c>
      <c r="C203" s="42">
        <v>27</v>
      </c>
      <c r="D203" s="42">
        <v>30</v>
      </c>
      <c r="E203" s="42">
        <v>27</v>
      </c>
      <c r="F203" s="42">
        <v>26</v>
      </c>
      <c r="G203" s="42">
        <v>19</v>
      </c>
      <c r="H203" s="42">
        <v>28</v>
      </c>
      <c r="I203" s="42">
        <v>37</v>
      </c>
      <c r="J203" s="42">
        <v>40</v>
      </c>
      <c r="K203" s="42">
        <v>101</v>
      </c>
      <c r="L203" s="42">
        <v>94</v>
      </c>
      <c r="M203" s="42">
        <v>99</v>
      </c>
      <c r="N203" s="42">
        <v>91</v>
      </c>
      <c r="O203" s="42">
        <v>85</v>
      </c>
      <c r="P203" s="42">
        <v>87</v>
      </c>
      <c r="Q203" s="42">
        <v>97</v>
      </c>
      <c r="R203" s="42">
        <v>91</v>
      </c>
      <c r="S203" s="10">
        <v>312</v>
      </c>
      <c r="T203" s="10">
        <v>324</v>
      </c>
      <c r="U203" s="10">
        <v>343</v>
      </c>
      <c r="V203" s="10">
        <v>346</v>
      </c>
      <c r="W203" s="10">
        <v>364</v>
      </c>
      <c r="X203" s="10">
        <v>400</v>
      </c>
      <c r="Y203" s="10">
        <v>415</v>
      </c>
      <c r="Z203" s="10">
        <v>433</v>
      </c>
      <c r="AA203" s="10">
        <v>226</v>
      </c>
      <c r="AB203" s="10">
        <v>223</v>
      </c>
      <c r="AC203" s="10">
        <v>211</v>
      </c>
      <c r="AD203" s="10">
        <v>219</v>
      </c>
      <c r="AE203" s="10">
        <v>209</v>
      </c>
      <c r="AF203" s="10">
        <v>202</v>
      </c>
      <c r="AG203" s="10">
        <v>209</v>
      </c>
      <c r="AH203" s="10">
        <v>205</v>
      </c>
      <c r="AJ203" s="39">
        <f t="shared" si="14"/>
        <v>8.6538461538461536E-2</v>
      </c>
      <c r="AK203" s="39">
        <f t="shared" si="14"/>
        <v>9.2592592592592587E-2</v>
      </c>
      <c r="AL203" s="39">
        <f t="shared" si="14"/>
        <v>7.8717201166180764E-2</v>
      </c>
      <c r="AM203" s="39">
        <f t="shared" si="14"/>
        <v>7.5144508670520235E-2</v>
      </c>
      <c r="AN203" s="39">
        <f t="shared" si="14"/>
        <v>5.21978021978022E-2</v>
      </c>
      <c r="AO203" s="39">
        <f t="shared" si="13"/>
        <v>7.0000000000000007E-2</v>
      </c>
      <c r="AP203" s="39">
        <f t="shared" si="13"/>
        <v>8.91566265060241E-2</v>
      </c>
      <c r="AQ203" s="39">
        <f t="shared" si="13"/>
        <v>9.237875288683603E-2</v>
      </c>
      <c r="AR203" s="39">
        <f t="shared" si="13"/>
        <v>0.44690265486725661</v>
      </c>
      <c r="AS203" s="39">
        <f t="shared" si="13"/>
        <v>0.42152466367713004</v>
      </c>
      <c r="AT203" s="39">
        <f t="shared" si="13"/>
        <v>0.46919431279620855</v>
      </c>
      <c r="AU203" s="39">
        <f t="shared" si="13"/>
        <v>0.41552511415525112</v>
      </c>
      <c r="AV203" s="39">
        <f t="shared" si="13"/>
        <v>0.40669856459330145</v>
      </c>
      <c r="AW203" s="39">
        <f t="shared" si="13"/>
        <v>0.43069306930693069</v>
      </c>
      <c r="AX203" s="39">
        <f t="shared" si="12"/>
        <v>0.46411483253588515</v>
      </c>
      <c r="AY203" s="39">
        <f t="shared" si="12"/>
        <v>0.44390243902439025</v>
      </c>
    </row>
    <row r="204" spans="1:51" x14ac:dyDescent="0.3">
      <c r="A204" s="3">
        <v>1224</v>
      </c>
      <c r="B204" s="4" t="s">
        <v>200</v>
      </c>
      <c r="C204" s="42">
        <v>87</v>
      </c>
      <c r="D204" s="42">
        <v>99</v>
      </c>
      <c r="E204" s="42">
        <v>96</v>
      </c>
      <c r="F204" s="42">
        <v>98</v>
      </c>
      <c r="G204" s="42">
        <v>100</v>
      </c>
      <c r="H204" s="42">
        <v>107</v>
      </c>
      <c r="I204" s="42">
        <v>109</v>
      </c>
      <c r="J204" s="42">
        <v>87</v>
      </c>
      <c r="K204" s="42">
        <v>258</v>
      </c>
      <c r="L204" s="42">
        <v>250</v>
      </c>
      <c r="M204" s="42">
        <v>233</v>
      </c>
      <c r="N204" s="42">
        <v>250</v>
      </c>
      <c r="O204" s="42">
        <v>261</v>
      </c>
      <c r="P204" s="42">
        <v>261</v>
      </c>
      <c r="Q204" s="42">
        <v>235</v>
      </c>
      <c r="R204" s="42">
        <v>232</v>
      </c>
      <c r="S204" s="10">
        <v>1346</v>
      </c>
      <c r="T204" s="10">
        <v>1392</v>
      </c>
      <c r="U204" s="10">
        <v>1444</v>
      </c>
      <c r="V204" s="10">
        <v>1477</v>
      </c>
      <c r="W204" s="10">
        <v>1540</v>
      </c>
      <c r="X204" s="10">
        <v>1620</v>
      </c>
      <c r="Y204" s="10">
        <v>1681</v>
      </c>
      <c r="Z204" s="10">
        <v>1717</v>
      </c>
      <c r="AA204" s="10">
        <v>704</v>
      </c>
      <c r="AB204" s="10">
        <v>703</v>
      </c>
      <c r="AC204" s="10">
        <v>704</v>
      </c>
      <c r="AD204" s="10">
        <v>720</v>
      </c>
      <c r="AE204" s="10">
        <v>734</v>
      </c>
      <c r="AF204" s="10">
        <v>748</v>
      </c>
      <c r="AG204" s="10">
        <v>732</v>
      </c>
      <c r="AH204" s="10">
        <v>753</v>
      </c>
      <c r="AJ204" s="39">
        <f t="shared" si="14"/>
        <v>6.4635958395245177E-2</v>
      </c>
      <c r="AK204" s="39">
        <f t="shared" si="14"/>
        <v>7.1120689655172417E-2</v>
      </c>
      <c r="AL204" s="39">
        <f t="shared" si="14"/>
        <v>6.6481994459833799E-2</v>
      </c>
      <c r="AM204" s="39">
        <f t="shared" si="14"/>
        <v>6.6350710900473939E-2</v>
      </c>
      <c r="AN204" s="39">
        <f t="shared" si="14"/>
        <v>6.4935064935064929E-2</v>
      </c>
      <c r="AO204" s="39">
        <f t="shared" si="13"/>
        <v>6.6049382716049376E-2</v>
      </c>
      <c r="AP204" s="39">
        <f t="shared" si="13"/>
        <v>6.4842355740630575E-2</v>
      </c>
      <c r="AQ204" s="39">
        <f t="shared" si="13"/>
        <v>5.0669772859638904E-2</v>
      </c>
      <c r="AR204" s="39">
        <f t="shared" si="13"/>
        <v>0.36647727272727271</v>
      </c>
      <c r="AS204" s="39">
        <f t="shared" si="13"/>
        <v>0.35561877667140823</v>
      </c>
      <c r="AT204" s="39">
        <f t="shared" si="13"/>
        <v>0.33096590909090912</v>
      </c>
      <c r="AU204" s="39">
        <f t="shared" si="13"/>
        <v>0.34722222222222221</v>
      </c>
      <c r="AV204" s="39">
        <f t="shared" si="13"/>
        <v>0.35558583106267028</v>
      </c>
      <c r="AW204" s="39">
        <f t="shared" si="13"/>
        <v>0.34893048128342247</v>
      </c>
      <c r="AX204" s="39">
        <f t="shared" si="12"/>
        <v>0.32103825136612024</v>
      </c>
      <c r="AY204" s="39">
        <f t="shared" si="12"/>
        <v>0.30810092961487384</v>
      </c>
    </row>
    <row r="205" spans="1:51" x14ac:dyDescent="0.3">
      <c r="A205" s="3">
        <v>1227</v>
      </c>
      <c r="B205" s="4" t="s">
        <v>201</v>
      </c>
      <c r="C205" s="42">
        <v>14</v>
      </c>
      <c r="D205" s="42">
        <v>17</v>
      </c>
      <c r="E205" s="42">
        <v>16</v>
      </c>
      <c r="F205" s="42">
        <v>12</v>
      </c>
      <c r="G205" s="42">
        <v>12</v>
      </c>
      <c r="H205" s="42">
        <v>10</v>
      </c>
      <c r="I205" s="42">
        <v>14</v>
      </c>
      <c r="J205" s="42">
        <v>16</v>
      </c>
      <c r="K205" s="42">
        <v>29</v>
      </c>
      <c r="L205" s="42">
        <v>31</v>
      </c>
      <c r="M205" s="42">
        <v>32</v>
      </c>
      <c r="N205" s="42">
        <v>32</v>
      </c>
      <c r="O205" s="42">
        <v>30</v>
      </c>
      <c r="P205" s="42">
        <v>31</v>
      </c>
      <c r="Q205" s="42">
        <v>31</v>
      </c>
      <c r="R205" s="42">
        <v>28</v>
      </c>
      <c r="S205" s="10">
        <v>126</v>
      </c>
      <c r="T205" s="10">
        <v>128</v>
      </c>
      <c r="U205" s="10">
        <v>139</v>
      </c>
      <c r="V205" s="10">
        <v>145</v>
      </c>
      <c r="W205" s="10">
        <v>152</v>
      </c>
      <c r="X205" s="10">
        <v>162</v>
      </c>
      <c r="Y205" s="10">
        <v>175</v>
      </c>
      <c r="Z205" s="10">
        <v>185</v>
      </c>
      <c r="AA205" s="10">
        <v>81</v>
      </c>
      <c r="AB205" s="10">
        <v>79</v>
      </c>
      <c r="AC205" s="10">
        <v>76</v>
      </c>
      <c r="AD205" s="10">
        <v>80</v>
      </c>
      <c r="AE205" s="10">
        <v>80</v>
      </c>
      <c r="AF205" s="10">
        <v>81</v>
      </c>
      <c r="AG205" s="10">
        <v>74</v>
      </c>
      <c r="AH205" s="10">
        <v>70</v>
      </c>
      <c r="AJ205" s="39">
        <f t="shared" si="14"/>
        <v>0.1111111111111111</v>
      </c>
      <c r="AK205" s="39">
        <f t="shared" si="14"/>
        <v>0.1328125</v>
      </c>
      <c r="AL205" s="39">
        <f t="shared" si="14"/>
        <v>0.11510791366906475</v>
      </c>
      <c r="AM205" s="39">
        <f t="shared" si="14"/>
        <v>8.2758620689655171E-2</v>
      </c>
      <c r="AN205" s="39">
        <f t="shared" si="14"/>
        <v>7.8947368421052627E-2</v>
      </c>
      <c r="AO205" s="39">
        <f t="shared" si="13"/>
        <v>6.1728395061728392E-2</v>
      </c>
      <c r="AP205" s="39">
        <f t="shared" si="13"/>
        <v>0.08</v>
      </c>
      <c r="AQ205" s="39">
        <f t="shared" si="13"/>
        <v>8.6486486486486491E-2</v>
      </c>
      <c r="AR205" s="39">
        <f t="shared" si="13"/>
        <v>0.35802469135802467</v>
      </c>
      <c r="AS205" s="39">
        <f t="shared" si="13"/>
        <v>0.39240506329113922</v>
      </c>
      <c r="AT205" s="39">
        <f t="shared" si="13"/>
        <v>0.42105263157894735</v>
      </c>
      <c r="AU205" s="39">
        <f t="shared" si="13"/>
        <v>0.4</v>
      </c>
      <c r="AV205" s="39">
        <f t="shared" si="13"/>
        <v>0.375</v>
      </c>
      <c r="AW205" s="39">
        <f t="shared" si="13"/>
        <v>0.38271604938271603</v>
      </c>
      <c r="AX205" s="39">
        <f t="shared" si="12"/>
        <v>0.41891891891891891</v>
      </c>
      <c r="AY205" s="39">
        <f t="shared" si="12"/>
        <v>0.4</v>
      </c>
    </row>
    <row r="206" spans="1:51" x14ac:dyDescent="0.3">
      <c r="A206" s="3">
        <v>1228</v>
      </c>
      <c r="B206" s="4" t="s">
        <v>202</v>
      </c>
      <c r="C206" s="42">
        <v>67</v>
      </c>
      <c r="D206" s="42">
        <v>60</v>
      </c>
      <c r="E206" s="42">
        <v>65</v>
      </c>
      <c r="F206" s="42">
        <v>57</v>
      </c>
      <c r="G206" s="42">
        <v>68</v>
      </c>
      <c r="H206" s="42">
        <v>56</v>
      </c>
      <c r="I206" s="42">
        <v>62</v>
      </c>
      <c r="J206" s="42">
        <v>65</v>
      </c>
      <c r="K206" s="42">
        <v>207</v>
      </c>
      <c r="L206" s="42">
        <v>218</v>
      </c>
      <c r="M206" s="42">
        <v>213</v>
      </c>
      <c r="N206" s="42">
        <v>216</v>
      </c>
      <c r="O206" s="42">
        <v>187</v>
      </c>
      <c r="P206" s="42">
        <v>184</v>
      </c>
      <c r="Q206" s="42">
        <v>174</v>
      </c>
      <c r="R206" s="42">
        <v>156</v>
      </c>
      <c r="S206" s="10">
        <v>785</v>
      </c>
      <c r="T206" s="10">
        <v>784</v>
      </c>
      <c r="U206" s="10">
        <v>787</v>
      </c>
      <c r="V206" s="10">
        <v>831</v>
      </c>
      <c r="W206" s="10">
        <v>848</v>
      </c>
      <c r="X206" s="10">
        <v>869</v>
      </c>
      <c r="Y206" s="10">
        <v>883</v>
      </c>
      <c r="Z206" s="10">
        <v>878</v>
      </c>
      <c r="AA206" s="10">
        <v>530</v>
      </c>
      <c r="AB206" s="10">
        <v>551</v>
      </c>
      <c r="AC206" s="10">
        <v>549</v>
      </c>
      <c r="AD206" s="10">
        <v>542</v>
      </c>
      <c r="AE206" s="10">
        <v>516</v>
      </c>
      <c r="AF206" s="10">
        <v>504</v>
      </c>
      <c r="AG206" s="10">
        <v>493</v>
      </c>
      <c r="AH206" s="10">
        <v>485</v>
      </c>
      <c r="AJ206" s="39">
        <f t="shared" si="14"/>
        <v>8.5350318471337575E-2</v>
      </c>
      <c r="AK206" s="39">
        <f t="shared" si="14"/>
        <v>7.6530612244897961E-2</v>
      </c>
      <c r="AL206" s="39">
        <f t="shared" si="14"/>
        <v>8.2592121982210928E-2</v>
      </c>
      <c r="AM206" s="39">
        <f t="shared" si="14"/>
        <v>6.8592057761732855E-2</v>
      </c>
      <c r="AN206" s="39">
        <f t="shared" si="14"/>
        <v>8.0188679245283015E-2</v>
      </c>
      <c r="AO206" s="39">
        <f t="shared" si="13"/>
        <v>6.4441887226697359E-2</v>
      </c>
      <c r="AP206" s="39">
        <f t="shared" si="13"/>
        <v>7.0215175537938851E-2</v>
      </c>
      <c r="AQ206" s="39">
        <f t="shared" si="13"/>
        <v>7.4031890660592251E-2</v>
      </c>
      <c r="AR206" s="39">
        <f t="shared" si="13"/>
        <v>0.39056603773584908</v>
      </c>
      <c r="AS206" s="39">
        <f t="shared" si="13"/>
        <v>0.39564428312159711</v>
      </c>
      <c r="AT206" s="39">
        <f t="shared" si="13"/>
        <v>0.38797814207650272</v>
      </c>
      <c r="AU206" s="39">
        <f t="shared" si="13"/>
        <v>0.39852398523985239</v>
      </c>
      <c r="AV206" s="39">
        <f t="shared" si="13"/>
        <v>0.36240310077519378</v>
      </c>
      <c r="AW206" s="39">
        <f t="shared" si="13"/>
        <v>0.36507936507936506</v>
      </c>
      <c r="AX206" s="39">
        <f t="shared" si="12"/>
        <v>0.35294117647058826</v>
      </c>
      <c r="AY206" s="39">
        <f t="shared" si="12"/>
        <v>0.3216494845360825</v>
      </c>
    </row>
    <row r="207" spans="1:51" x14ac:dyDescent="0.3">
      <c r="A207" s="3">
        <v>1231</v>
      </c>
      <c r="B207" s="4" t="s">
        <v>203</v>
      </c>
      <c r="C207" s="42">
        <v>33</v>
      </c>
      <c r="D207" s="42">
        <v>33</v>
      </c>
      <c r="E207" s="42">
        <v>28</v>
      </c>
      <c r="F207" s="42">
        <v>20</v>
      </c>
      <c r="G207" s="42">
        <v>20</v>
      </c>
      <c r="H207" s="42">
        <v>28</v>
      </c>
      <c r="I207" s="42">
        <v>28</v>
      </c>
      <c r="J207" s="42">
        <v>33</v>
      </c>
      <c r="K207" s="42">
        <v>93</v>
      </c>
      <c r="L207" s="42">
        <v>86</v>
      </c>
      <c r="M207" s="42">
        <v>83</v>
      </c>
      <c r="N207" s="42">
        <v>80</v>
      </c>
      <c r="O207" s="42">
        <v>80</v>
      </c>
      <c r="P207" s="42">
        <v>79</v>
      </c>
      <c r="Q207" s="42">
        <v>80</v>
      </c>
      <c r="R207" s="42">
        <v>79</v>
      </c>
      <c r="S207" s="10">
        <v>411</v>
      </c>
      <c r="T207" s="10">
        <v>422</v>
      </c>
      <c r="U207" s="10">
        <v>438</v>
      </c>
      <c r="V207" s="10">
        <v>454</v>
      </c>
      <c r="W207" s="10">
        <v>471</v>
      </c>
      <c r="X207" s="10">
        <v>477</v>
      </c>
      <c r="Y207" s="10">
        <v>482</v>
      </c>
      <c r="Z207" s="10">
        <v>492</v>
      </c>
      <c r="AA207" s="10">
        <v>238</v>
      </c>
      <c r="AB207" s="10">
        <v>236</v>
      </c>
      <c r="AC207" s="10">
        <v>222</v>
      </c>
      <c r="AD207" s="10">
        <v>215</v>
      </c>
      <c r="AE207" s="10">
        <v>223</v>
      </c>
      <c r="AF207" s="10">
        <v>223</v>
      </c>
      <c r="AG207" s="10">
        <v>221</v>
      </c>
      <c r="AH207" s="10">
        <v>232</v>
      </c>
      <c r="AJ207" s="39">
        <f t="shared" si="14"/>
        <v>8.0291970802919707E-2</v>
      </c>
      <c r="AK207" s="39">
        <f t="shared" si="14"/>
        <v>7.8199052132701424E-2</v>
      </c>
      <c r="AL207" s="39">
        <f t="shared" si="14"/>
        <v>6.3926940639269403E-2</v>
      </c>
      <c r="AM207" s="39">
        <f t="shared" si="14"/>
        <v>4.405286343612335E-2</v>
      </c>
      <c r="AN207" s="39">
        <f t="shared" si="14"/>
        <v>4.2462845010615709E-2</v>
      </c>
      <c r="AO207" s="39">
        <f t="shared" si="13"/>
        <v>5.8700209643605873E-2</v>
      </c>
      <c r="AP207" s="39">
        <f t="shared" si="13"/>
        <v>5.8091286307053944E-2</v>
      </c>
      <c r="AQ207" s="39">
        <f t="shared" si="13"/>
        <v>6.7073170731707321E-2</v>
      </c>
      <c r="AR207" s="39">
        <f t="shared" si="13"/>
        <v>0.3907563025210084</v>
      </c>
      <c r="AS207" s="39">
        <f t="shared" si="13"/>
        <v>0.36440677966101692</v>
      </c>
      <c r="AT207" s="39">
        <f t="shared" si="13"/>
        <v>0.37387387387387389</v>
      </c>
      <c r="AU207" s="39">
        <f t="shared" si="13"/>
        <v>0.37209302325581395</v>
      </c>
      <c r="AV207" s="39">
        <f t="shared" si="13"/>
        <v>0.35874439461883406</v>
      </c>
      <c r="AW207" s="39">
        <f t="shared" si="13"/>
        <v>0.35426008968609868</v>
      </c>
      <c r="AX207" s="39">
        <f t="shared" si="12"/>
        <v>0.36199095022624433</v>
      </c>
      <c r="AY207" s="39">
        <f t="shared" si="12"/>
        <v>0.34051724137931033</v>
      </c>
    </row>
    <row r="208" spans="1:51" x14ac:dyDescent="0.3">
      <c r="A208" s="3">
        <v>1232</v>
      </c>
      <c r="B208" s="4" t="s">
        <v>204</v>
      </c>
      <c r="C208" s="42">
        <v>9</v>
      </c>
      <c r="D208" s="42">
        <v>9</v>
      </c>
      <c r="E208" s="42">
        <v>15</v>
      </c>
      <c r="F208" s="42">
        <v>16</v>
      </c>
      <c r="G208" s="42">
        <v>12</v>
      </c>
      <c r="H208" s="42">
        <v>10</v>
      </c>
      <c r="I208" s="42">
        <v>6</v>
      </c>
      <c r="J208" s="42">
        <v>8</v>
      </c>
      <c r="K208" s="42">
        <v>13</v>
      </c>
      <c r="L208" s="42">
        <v>15</v>
      </c>
      <c r="M208" s="42">
        <v>18</v>
      </c>
      <c r="N208" s="42">
        <v>21</v>
      </c>
      <c r="O208" s="42">
        <v>23</v>
      </c>
      <c r="P208" s="42">
        <v>21</v>
      </c>
      <c r="Q208" s="42">
        <v>23</v>
      </c>
      <c r="R208" s="42">
        <v>21</v>
      </c>
      <c r="S208" s="10">
        <v>104</v>
      </c>
      <c r="T208" s="10">
        <v>107</v>
      </c>
      <c r="U208" s="10">
        <v>105</v>
      </c>
      <c r="V208" s="10">
        <v>115</v>
      </c>
      <c r="W208" s="10">
        <v>116</v>
      </c>
      <c r="X208" s="10">
        <v>114</v>
      </c>
      <c r="Y208" s="10">
        <v>113</v>
      </c>
      <c r="Z208" s="10">
        <v>110</v>
      </c>
      <c r="AA208" s="10">
        <v>51</v>
      </c>
      <c r="AB208" s="10">
        <v>51</v>
      </c>
      <c r="AC208" s="10">
        <v>54</v>
      </c>
      <c r="AD208" s="10">
        <v>56</v>
      </c>
      <c r="AE208" s="10">
        <v>58</v>
      </c>
      <c r="AF208" s="10">
        <v>59</v>
      </c>
      <c r="AG208" s="10">
        <v>58</v>
      </c>
      <c r="AH208" s="10">
        <v>60</v>
      </c>
      <c r="AJ208" s="39">
        <f t="shared" si="14"/>
        <v>8.6538461538461536E-2</v>
      </c>
      <c r="AK208" s="39">
        <f t="shared" si="14"/>
        <v>8.4112149532710276E-2</v>
      </c>
      <c r="AL208" s="39">
        <f t="shared" si="14"/>
        <v>0.14285714285714285</v>
      </c>
      <c r="AM208" s="39">
        <f t="shared" si="14"/>
        <v>0.1391304347826087</v>
      </c>
      <c r="AN208" s="39">
        <f t="shared" si="14"/>
        <v>0.10344827586206896</v>
      </c>
      <c r="AO208" s="39">
        <f t="shared" si="13"/>
        <v>8.771929824561403E-2</v>
      </c>
      <c r="AP208" s="39">
        <f t="shared" si="13"/>
        <v>5.3097345132743362E-2</v>
      </c>
      <c r="AQ208" s="39">
        <f t="shared" si="13"/>
        <v>7.2727272727272724E-2</v>
      </c>
      <c r="AR208" s="39">
        <f t="shared" si="13"/>
        <v>0.25490196078431371</v>
      </c>
      <c r="AS208" s="39">
        <f t="shared" si="13"/>
        <v>0.29411764705882354</v>
      </c>
      <c r="AT208" s="39">
        <f t="shared" si="13"/>
        <v>0.33333333333333331</v>
      </c>
      <c r="AU208" s="39">
        <f t="shared" si="13"/>
        <v>0.375</v>
      </c>
      <c r="AV208" s="39">
        <f t="shared" si="13"/>
        <v>0.39655172413793105</v>
      </c>
      <c r="AW208" s="39">
        <f t="shared" si="13"/>
        <v>0.3559322033898305</v>
      </c>
      <c r="AX208" s="39">
        <f t="shared" si="12"/>
        <v>0.39655172413793105</v>
      </c>
      <c r="AY208" s="39">
        <f t="shared" si="12"/>
        <v>0.35</v>
      </c>
    </row>
    <row r="209" spans="1:51" x14ac:dyDescent="0.3">
      <c r="A209" s="3">
        <v>1233</v>
      </c>
      <c r="B209" s="4" t="s">
        <v>205</v>
      </c>
      <c r="C209" s="42">
        <v>9</v>
      </c>
      <c r="D209" s="42">
        <v>11</v>
      </c>
      <c r="E209" s="42">
        <v>12</v>
      </c>
      <c r="F209" s="42">
        <v>20</v>
      </c>
      <c r="G209" s="42">
        <v>14</v>
      </c>
      <c r="H209" s="42">
        <v>16</v>
      </c>
      <c r="I209" s="42">
        <v>18</v>
      </c>
      <c r="J209" s="42">
        <v>17</v>
      </c>
      <c r="K209" s="42">
        <v>33</v>
      </c>
      <c r="L209" s="42">
        <v>37</v>
      </c>
      <c r="M209" s="42">
        <v>33</v>
      </c>
      <c r="N209" s="42">
        <v>26</v>
      </c>
      <c r="O209" s="42">
        <v>23</v>
      </c>
      <c r="P209" s="42">
        <v>25</v>
      </c>
      <c r="Q209" s="42">
        <v>19</v>
      </c>
      <c r="R209" s="42">
        <v>21</v>
      </c>
      <c r="S209" s="10">
        <v>118</v>
      </c>
      <c r="T209" s="10">
        <v>123</v>
      </c>
      <c r="U209" s="10">
        <v>143</v>
      </c>
      <c r="V209" s="10">
        <v>156</v>
      </c>
      <c r="W209" s="10">
        <v>160</v>
      </c>
      <c r="X209" s="10">
        <v>162</v>
      </c>
      <c r="Y209" s="10">
        <v>172</v>
      </c>
      <c r="Z209" s="10">
        <v>178</v>
      </c>
      <c r="AA209" s="10">
        <v>105</v>
      </c>
      <c r="AB209" s="10">
        <v>99</v>
      </c>
      <c r="AC209" s="10">
        <v>95</v>
      </c>
      <c r="AD209" s="10">
        <v>89</v>
      </c>
      <c r="AE209" s="10">
        <v>80</v>
      </c>
      <c r="AF209" s="10">
        <v>79</v>
      </c>
      <c r="AG209" s="10">
        <v>74</v>
      </c>
      <c r="AH209" s="10">
        <v>64</v>
      </c>
      <c r="AJ209" s="39">
        <f t="shared" si="14"/>
        <v>7.6271186440677971E-2</v>
      </c>
      <c r="AK209" s="39">
        <f t="shared" si="14"/>
        <v>8.943089430894309E-2</v>
      </c>
      <c r="AL209" s="39">
        <f t="shared" si="14"/>
        <v>8.3916083916083919E-2</v>
      </c>
      <c r="AM209" s="39">
        <f t="shared" si="14"/>
        <v>0.12820512820512819</v>
      </c>
      <c r="AN209" s="39">
        <f t="shared" si="14"/>
        <v>8.7499999999999994E-2</v>
      </c>
      <c r="AO209" s="39">
        <f t="shared" si="13"/>
        <v>9.8765432098765427E-2</v>
      </c>
      <c r="AP209" s="39">
        <f t="shared" si="13"/>
        <v>0.10465116279069768</v>
      </c>
      <c r="AQ209" s="39">
        <f t="shared" si="13"/>
        <v>9.5505617977528087E-2</v>
      </c>
      <c r="AR209" s="39">
        <f t="shared" si="13"/>
        <v>0.31428571428571428</v>
      </c>
      <c r="AS209" s="39">
        <f t="shared" si="13"/>
        <v>0.37373737373737376</v>
      </c>
      <c r="AT209" s="39">
        <f t="shared" si="13"/>
        <v>0.3473684210526316</v>
      </c>
      <c r="AU209" s="39">
        <f t="shared" si="13"/>
        <v>0.29213483146067415</v>
      </c>
      <c r="AV209" s="39">
        <f t="shared" si="13"/>
        <v>0.28749999999999998</v>
      </c>
      <c r="AW209" s="39">
        <f t="shared" si="13"/>
        <v>0.31645569620253167</v>
      </c>
      <c r="AX209" s="39">
        <f t="shared" si="12"/>
        <v>0.25675675675675674</v>
      </c>
      <c r="AY209" s="39">
        <f t="shared" si="12"/>
        <v>0.328125</v>
      </c>
    </row>
    <row r="210" spans="1:51" x14ac:dyDescent="0.3">
      <c r="A210" s="3">
        <v>1234</v>
      </c>
      <c r="B210" s="4" t="s">
        <v>206</v>
      </c>
      <c r="C210" s="42">
        <v>8</v>
      </c>
      <c r="D210" s="42">
        <v>7</v>
      </c>
      <c r="E210" s="42">
        <v>6</v>
      </c>
      <c r="F210" s="42" t="s">
        <v>473</v>
      </c>
      <c r="G210" s="42">
        <v>5</v>
      </c>
      <c r="H210" s="42" t="s">
        <v>473</v>
      </c>
      <c r="I210" s="42" t="s">
        <v>473</v>
      </c>
      <c r="J210" s="42">
        <v>10</v>
      </c>
      <c r="K210" s="42">
        <v>27</v>
      </c>
      <c r="L210" s="42">
        <v>25</v>
      </c>
      <c r="M210" s="42">
        <v>26</v>
      </c>
      <c r="N210" s="42" t="s">
        <v>473</v>
      </c>
      <c r="O210" s="42">
        <v>30</v>
      </c>
      <c r="P210" s="42">
        <v>29</v>
      </c>
      <c r="Q210" s="42">
        <v>27</v>
      </c>
      <c r="R210" s="42">
        <v>21</v>
      </c>
      <c r="S210" s="10">
        <v>104</v>
      </c>
      <c r="T210" s="10">
        <v>100</v>
      </c>
      <c r="U210" s="10">
        <v>96</v>
      </c>
      <c r="V210" s="10">
        <v>107</v>
      </c>
      <c r="W210" s="10">
        <v>116</v>
      </c>
      <c r="X210" s="10">
        <v>125</v>
      </c>
      <c r="Y210" s="10">
        <v>135</v>
      </c>
      <c r="Z210" s="10">
        <v>137</v>
      </c>
      <c r="AA210" s="10">
        <v>76</v>
      </c>
      <c r="AB210" s="10">
        <v>68</v>
      </c>
      <c r="AC210" s="10">
        <v>68</v>
      </c>
      <c r="AD210" s="10">
        <v>66</v>
      </c>
      <c r="AE210" s="10">
        <v>63</v>
      </c>
      <c r="AF210" s="10">
        <v>67</v>
      </c>
      <c r="AG210" s="10">
        <v>68</v>
      </c>
      <c r="AH210" s="10">
        <v>62</v>
      </c>
      <c r="AJ210" s="39">
        <f t="shared" si="14"/>
        <v>7.6923076923076927E-2</v>
      </c>
      <c r="AK210" s="39">
        <f t="shared" si="14"/>
        <v>7.0000000000000007E-2</v>
      </c>
      <c r="AL210" s="39">
        <f t="shared" si="14"/>
        <v>6.25E-2</v>
      </c>
      <c r="AM210" s="39" t="e">
        <f t="shared" si="14"/>
        <v>#VALUE!</v>
      </c>
      <c r="AN210" s="39">
        <f t="shared" si="14"/>
        <v>4.3103448275862072E-2</v>
      </c>
      <c r="AO210" s="39" t="e">
        <f t="shared" si="13"/>
        <v>#VALUE!</v>
      </c>
      <c r="AP210" s="39" t="e">
        <f t="shared" si="13"/>
        <v>#VALUE!</v>
      </c>
      <c r="AQ210" s="39">
        <f t="shared" si="13"/>
        <v>7.2992700729927001E-2</v>
      </c>
      <c r="AR210" s="39">
        <f t="shared" si="13"/>
        <v>0.35526315789473684</v>
      </c>
      <c r="AS210" s="39">
        <f t="shared" si="13"/>
        <v>0.36764705882352944</v>
      </c>
      <c r="AT210" s="39">
        <f t="shared" si="13"/>
        <v>0.38235294117647056</v>
      </c>
      <c r="AU210" s="39" t="e">
        <f t="shared" si="13"/>
        <v>#VALUE!</v>
      </c>
      <c r="AV210" s="39">
        <f t="shared" si="13"/>
        <v>0.47619047619047616</v>
      </c>
      <c r="AW210" s="39">
        <f t="shared" si="13"/>
        <v>0.43283582089552236</v>
      </c>
      <c r="AX210" s="39">
        <f t="shared" si="12"/>
        <v>0.39705882352941174</v>
      </c>
      <c r="AY210" s="39">
        <f t="shared" si="12"/>
        <v>0.33870967741935482</v>
      </c>
    </row>
    <row r="211" spans="1:51" x14ac:dyDescent="0.3">
      <c r="A211" s="3">
        <v>1235</v>
      </c>
      <c r="B211" s="4" t="s">
        <v>207</v>
      </c>
      <c r="C211" s="42">
        <v>130</v>
      </c>
      <c r="D211" s="42">
        <v>117</v>
      </c>
      <c r="E211" s="42">
        <v>122</v>
      </c>
      <c r="F211" s="42">
        <v>126</v>
      </c>
      <c r="G211" s="42">
        <v>128</v>
      </c>
      <c r="H211" s="42">
        <v>123</v>
      </c>
      <c r="I211" s="42">
        <v>127</v>
      </c>
      <c r="J211" s="42">
        <v>127</v>
      </c>
      <c r="K211" s="42">
        <v>318</v>
      </c>
      <c r="L211" s="42">
        <v>321</v>
      </c>
      <c r="M211" s="42">
        <v>296</v>
      </c>
      <c r="N211" s="42">
        <v>298</v>
      </c>
      <c r="O211" s="42">
        <v>312</v>
      </c>
      <c r="P211" s="42">
        <v>302</v>
      </c>
      <c r="Q211" s="42">
        <v>315</v>
      </c>
      <c r="R211" s="42">
        <v>318</v>
      </c>
      <c r="S211" s="10">
        <v>1475</v>
      </c>
      <c r="T211" s="10">
        <v>1471</v>
      </c>
      <c r="U211" s="10">
        <v>1512</v>
      </c>
      <c r="V211" s="10">
        <v>1580</v>
      </c>
      <c r="W211" s="10">
        <v>1624</v>
      </c>
      <c r="X211" s="10">
        <v>1679</v>
      </c>
      <c r="Y211" s="10">
        <v>1709</v>
      </c>
      <c r="Z211" s="10">
        <v>1748</v>
      </c>
      <c r="AA211" s="10">
        <v>924</v>
      </c>
      <c r="AB211" s="10">
        <v>937</v>
      </c>
      <c r="AC211" s="10">
        <v>934</v>
      </c>
      <c r="AD211" s="10">
        <v>936</v>
      </c>
      <c r="AE211" s="10">
        <v>947</v>
      </c>
      <c r="AF211" s="10">
        <v>955</v>
      </c>
      <c r="AG211" s="10">
        <v>953</v>
      </c>
      <c r="AH211" s="10">
        <v>948</v>
      </c>
      <c r="AJ211" s="39">
        <f t="shared" si="14"/>
        <v>8.8135593220338981E-2</v>
      </c>
      <c r="AK211" s="39">
        <f t="shared" si="14"/>
        <v>7.9537729435757987E-2</v>
      </c>
      <c r="AL211" s="39">
        <f t="shared" si="14"/>
        <v>8.0687830687830683E-2</v>
      </c>
      <c r="AM211" s="39">
        <f t="shared" si="14"/>
        <v>7.9746835443037969E-2</v>
      </c>
      <c r="AN211" s="39">
        <f t="shared" si="14"/>
        <v>7.8817733990147784E-2</v>
      </c>
      <c r="AO211" s="39">
        <f t="shared" si="13"/>
        <v>7.3257891602144132E-2</v>
      </c>
      <c r="AP211" s="39">
        <f t="shared" si="13"/>
        <v>7.4312463428905795E-2</v>
      </c>
      <c r="AQ211" s="39">
        <f t="shared" si="13"/>
        <v>7.2654462242562931E-2</v>
      </c>
      <c r="AR211" s="39">
        <f t="shared" si="13"/>
        <v>0.34415584415584416</v>
      </c>
      <c r="AS211" s="39">
        <f t="shared" si="13"/>
        <v>0.3425827107790822</v>
      </c>
      <c r="AT211" s="39">
        <f t="shared" si="13"/>
        <v>0.31691648822269808</v>
      </c>
      <c r="AU211" s="39">
        <f t="shared" si="13"/>
        <v>0.31837606837606836</v>
      </c>
      <c r="AV211" s="39">
        <f t="shared" si="13"/>
        <v>0.32946145723336856</v>
      </c>
      <c r="AW211" s="39">
        <f t="shared" si="13"/>
        <v>0.31623036649214659</v>
      </c>
      <c r="AX211" s="39">
        <f t="shared" si="12"/>
        <v>0.3305351521511018</v>
      </c>
      <c r="AY211" s="39">
        <f t="shared" si="12"/>
        <v>0.33544303797468356</v>
      </c>
    </row>
    <row r="212" spans="1:51" x14ac:dyDescent="0.3">
      <c r="A212" s="3">
        <v>1238</v>
      </c>
      <c r="B212" s="4" t="s">
        <v>208</v>
      </c>
      <c r="C212" s="42">
        <v>55</v>
      </c>
      <c r="D212" s="42">
        <v>55</v>
      </c>
      <c r="E212" s="42">
        <v>68</v>
      </c>
      <c r="F212" s="42">
        <v>68</v>
      </c>
      <c r="G212" s="42">
        <v>72</v>
      </c>
      <c r="H212" s="42">
        <v>81</v>
      </c>
      <c r="I212" s="42">
        <v>85</v>
      </c>
      <c r="J212" s="42">
        <v>77</v>
      </c>
      <c r="K212" s="42">
        <v>222</v>
      </c>
      <c r="L212" s="42">
        <v>230</v>
      </c>
      <c r="M212" s="42">
        <v>224</v>
      </c>
      <c r="N212" s="42">
        <v>240</v>
      </c>
      <c r="O212" s="42">
        <v>251</v>
      </c>
      <c r="P212" s="42">
        <v>246</v>
      </c>
      <c r="Q212" s="42">
        <v>225</v>
      </c>
      <c r="R212" s="42">
        <v>216</v>
      </c>
      <c r="S212" s="10">
        <v>854</v>
      </c>
      <c r="T212" s="10">
        <v>871</v>
      </c>
      <c r="U212" s="10">
        <v>926</v>
      </c>
      <c r="V212" s="10">
        <v>979</v>
      </c>
      <c r="W212" s="10">
        <v>1021</v>
      </c>
      <c r="X212" s="10">
        <v>1037</v>
      </c>
      <c r="Y212" s="10">
        <v>1061</v>
      </c>
      <c r="Z212" s="10">
        <v>1090</v>
      </c>
      <c r="AA212" s="10">
        <v>586</v>
      </c>
      <c r="AB212" s="10">
        <v>584</v>
      </c>
      <c r="AC212" s="10">
        <v>557</v>
      </c>
      <c r="AD212" s="10">
        <v>551</v>
      </c>
      <c r="AE212" s="10">
        <v>548</v>
      </c>
      <c r="AF212" s="10">
        <v>540</v>
      </c>
      <c r="AG212" s="10">
        <v>547</v>
      </c>
      <c r="AH212" s="10">
        <v>541</v>
      </c>
      <c r="AJ212" s="39">
        <f t="shared" si="14"/>
        <v>6.4402810304449651E-2</v>
      </c>
      <c r="AK212" s="39">
        <f t="shared" si="14"/>
        <v>6.3145809414466125E-2</v>
      </c>
      <c r="AL212" s="39">
        <f t="shared" si="14"/>
        <v>7.3434125269978404E-2</v>
      </c>
      <c r="AM212" s="39">
        <f t="shared" si="14"/>
        <v>6.945863125638406E-2</v>
      </c>
      <c r="AN212" s="39">
        <f t="shared" si="14"/>
        <v>7.0519098922624882E-2</v>
      </c>
      <c r="AO212" s="39">
        <f t="shared" si="13"/>
        <v>7.8109932497589199E-2</v>
      </c>
      <c r="AP212" s="39">
        <f t="shared" si="13"/>
        <v>8.0113100848256361E-2</v>
      </c>
      <c r="AQ212" s="39">
        <f t="shared" si="13"/>
        <v>7.0642201834862389E-2</v>
      </c>
      <c r="AR212" s="39">
        <f t="shared" ref="AR212:AY249" si="15">+K212/AA212</f>
        <v>0.37883959044368598</v>
      </c>
      <c r="AS212" s="39">
        <f t="shared" si="15"/>
        <v>0.39383561643835618</v>
      </c>
      <c r="AT212" s="39">
        <f t="shared" si="15"/>
        <v>0.40215439856373431</v>
      </c>
      <c r="AU212" s="39">
        <f t="shared" si="15"/>
        <v>0.43557168784029038</v>
      </c>
      <c r="AV212" s="39">
        <f t="shared" si="15"/>
        <v>0.45802919708029199</v>
      </c>
      <c r="AW212" s="39">
        <f t="shared" si="15"/>
        <v>0.45555555555555555</v>
      </c>
      <c r="AX212" s="39">
        <f t="shared" si="12"/>
        <v>0.41133455210237663</v>
      </c>
      <c r="AY212" s="39">
        <f t="shared" si="12"/>
        <v>0.39926062846580407</v>
      </c>
    </row>
    <row r="213" spans="1:51" x14ac:dyDescent="0.3">
      <c r="A213" s="3">
        <v>1241</v>
      </c>
      <c r="B213" s="4" t="s">
        <v>209</v>
      </c>
      <c r="C213" s="42">
        <v>28</v>
      </c>
      <c r="D213" s="42">
        <v>26</v>
      </c>
      <c r="E213" s="42">
        <v>24</v>
      </c>
      <c r="F213" s="42">
        <v>23</v>
      </c>
      <c r="G213" s="42">
        <v>24</v>
      </c>
      <c r="H213" s="42">
        <v>32</v>
      </c>
      <c r="I213" s="42">
        <v>31</v>
      </c>
      <c r="J213" s="42">
        <v>29</v>
      </c>
      <c r="K213" s="42">
        <v>87</v>
      </c>
      <c r="L213" s="42">
        <v>94</v>
      </c>
      <c r="M213" s="42">
        <v>95</v>
      </c>
      <c r="N213" s="42">
        <v>87</v>
      </c>
      <c r="O213" s="42">
        <v>94</v>
      </c>
      <c r="P213" s="42">
        <v>91</v>
      </c>
      <c r="Q213" s="42">
        <v>91</v>
      </c>
      <c r="R213" s="42">
        <v>83</v>
      </c>
      <c r="S213" s="10">
        <v>402</v>
      </c>
      <c r="T213" s="10">
        <v>404</v>
      </c>
      <c r="U213" s="10">
        <v>402</v>
      </c>
      <c r="V213" s="10">
        <v>411</v>
      </c>
      <c r="W213" s="10">
        <v>424</v>
      </c>
      <c r="X213" s="10">
        <v>451</v>
      </c>
      <c r="Y213" s="10">
        <v>468</v>
      </c>
      <c r="Z213" s="10">
        <v>476</v>
      </c>
      <c r="AA213" s="10">
        <v>237</v>
      </c>
      <c r="AB213" s="10">
        <v>241</v>
      </c>
      <c r="AC213" s="10">
        <v>239</v>
      </c>
      <c r="AD213" s="10">
        <v>232</v>
      </c>
      <c r="AE213" s="10">
        <v>236</v>
      </c>
      <c r="AF213" s="10">
        <v>227</v>
      </c>
      <c r="AG213" s="10">
        <v>225</v>
      </c>
      <c r="AH213" s="10">
        <v>232</v>
      </c>
      <c r="AJ213" s="39">
        <f t="shared" si="14"/>
        <v>6.965174129353234E-2</v>
      </c>
      <c r="AK213" s="39">
        <f t="shared" si="14"/>
        <v>6.4356435643564358E-2</v>
      </c>
      <c r="AL213" s="39">
        <f t="shared" si="14"/>
        <v>5.9701492537313432E-2</v>
      </c>
      <c r="AM213" s="39">
        <f t="shared" si="14"/>
        <v>5.5961070559610707E-2</v>
      </c>
      <c r="AN213" s="39">
        <f t="shared" si="14"/>
        <v>5.6603773584905662E-2</v>
      </c>
      <c r="AO213" s="39">
        <f t="shared" si="14"/>
        <v>7.0953436807095344E-2</v>
      </c>
      <c r="AP213" s="39">
        <f t="shared" si="14"/>
        <v>6.623931623931624E-2</v>
      </c>
      <c r="AQ213" s="39">
        <f t="shared" si="14"/>
        <v>6.0924369747899158E-2</v>
      </c>
      <c r="AR213" s="39">
        <f t="shared" si="15"/>
        <v>0.36708860759493672</v>
      </c>
      <c r="AS213" s="39">
        <f t="shared" si="15"/>
        <v>0.39004149377593361</v>
      </c>
      <c r="AT213" s="39">
        <f t="shared" si="15"/>
        <v>0.39748953974895396</v>
      </c>
      <c r="AU213" s="39">
        <f t="shared" si="15"/>
        <v>0.375</v>
      </c>
      <c r="AV213" s="39">
        <f t="shared" si="15"/>
        <v>0.39830508474576271</v>
      </c>
      <c r="AW213" s="39">
        <f t="shared" si="15"/>
        <v>0.40088105726872247</v>
      </c>
      <c r="AX213" s="39">
        <f t="shared" si="12"/>
        <v>0.40444444444444444</v>
      </c>
      <c r="AY213" s="39">
        <f t="shared" si="12"/>
        <v>0.35775862068965519</v>
      </c>
    </row>
    <row r="214" spans="1:51" x14ac:dyDescent="0.3">
      <c r="A214" s="3">
        <v>1242</v>
      </c>
      <c r="B214" s="4" t="s">
        <v>210</v>
      </c>
      <c r="C214" s="42">
        <v>11</v>
      </c>
      <c r="D214" s="42">
        <v>11</v>
      </c>
      <c r="E214" s="42">
        <v>11</v>
      </c>
      <c r="F214" s="42">
        <v>8</v>
      </c>
      <c r="G214" s="42">
        <v>7</v>
      </c>
      <c r="H214" s="42">
        <v>23</v>
      </c>
      <c r="I214" s="42">
        <v>28</v>
      </c>
      <c r="J214" s="42">
        <v>29</v>
      </c>
      <c r="K214" s="42">
        <v>44</v>
      </c>
      <c r="L214" s="42">
        <v>47</v>
      </c>
      <c r="M214" s="42">
        <v>37</v>
      </c>
      <c r="N214" s="42">
        <v>51</v>
      </c>
      <c r="O214" s="42">
        <v>41</v>
      </c>
      <c r="P214" s="42">
        <v>47</v>
      </c>
      <c r="Q214" s="42">
        <v>41</v>
      </c>
      <c r="R214" s="42">
        <v>34</v>
      </c>
      <c r="S214" s="10">
        <v>196</v>
      </c>
      <c r="T214" s="10">
        <v>218</v>
      </c>
      <c r="U214" s="10">
        <v>228</v>
      </c>
      <c r="V214" s="10">
        <v>235</v>
      </c>
      <c r="W214" s="10">
        <v>251</v>
      </c>
      <c r="X214" s="10">
        <v>269</v>
      </c>
      <c r="Y214" s="10">
        <v>290</v>
      </c>
      <c r="Z214" s="10">
        <v>312</v>
      </c>
      <c r="AA214" s="10">
        <v>144</v>
      </c>
      <c r="AB214" s="10">
        <v>143</v>
      </c>
      <c r="AC214" s="10">
        <v>145</v>
      </c>
      <c r="AD214" s="10">
        <v>152</v>
      </c>
      <c r="AE214" s="10">
        <v>152</v>
      </c>
      <c r="AF214" s="10">
        <v>138</v>
      </c>
      <c r="AG214" s="10">
        <v>135</v>
      </c>
      <c r="AH214" s="10">
        <v>132</v>
      </c>
      <c r="AJ214" s="39">
        <f t="shared" si="14"/>
        <v>5.6122448979591837E-2</v>
      </c>
      <c r="AK214" s="39">
        <f t="shared" si="14"/>
        <v>5.0458715596330278E-2</v>
      </c>
      <c r="AL214" s="39">
        <f t="shared" si="14"/>
        <v>4.8245614035087717E-2</v>
      </c>
      <c r="AM214" s="39">
        <f t="shared" si="14"/>
        <v>3.4042553191489362E-2</v>
      </c>
      <c r="AN214" s="39">
        <f t="shared" si="14"/>
        <v>2.7888446215139442E-2</v>
      </c>
      <c r="AO214" s="39">
        <f t="shared" si="14"/>
        <v>8.5501858736059477E-2</v>
      </c>
      <c r="AP214" s="39">
        <f t="shared" si="14"/>
        <v>9.6551724137931033E-2</v>
      </c>
      <c r="AQ214" s="39">
        <f t="shared" si="14"/>
        <v>9.2948717948717952E-2</v>
      </c>
      <c r="AR214" s="39">
        <f t="shared" si="15"/>
        <v>0.30555555555555558</v>
      </c>
      <c r="AS214" s="39">
        <f t="shared" si="15"/>
        <v>0.32867132867132864</v>
      </c>
      <c r="AT214" s="39">
        <f t="shared" si="15"/>
        <v>0.25517241379310346</v>
      </c>
      <c r="AU214" s="39">
        <f t="shared" si="15"/>
        <v>0.33552631578947367</v>
      </c>
      <c r="AV214" s="39">
        <f t="shared" si="15"/>
        <v>0.26973684210526316</v>
      </c>
      <c r="AW214" s="39">
        <f t="shared" si="15"/>
        <v>0.34057971014492755</v>
      </c>
      <c r="AX214" s="39">
        <f t="shared" si="12"/>
        <v>0.3037037037037037</v>
      </c>
      <c r="AY214" s="39">
        <f t="shared" si="12"/>
        <v>0.25757575757575757</v>
      </c>
    </row>
    <row r="215" spans="1:51" x14ac:dyDescent="0.3">
      <c r="A215" s="3">
        <v>1243</v>
      </c>
      <c r="B215" s="4" t="s">
        <v>63</v>
      </c>
      <c r="C215" s="42">
        <v>107</v>
      </c>
      <c r="D215" s="42">
        <v>106</v>
      </c>
      <c r="E215" s="42">
        <v>106</v>
      </c>
      <c r="F215" s="42">
        <v>96</v>
      </c>
      <c r="G215" s="42">
        <v>119</v>
      </c>
      <c r="H215" s="42">
        <v>172</v>
      </c>
      <c r="I215" s="42">
        <v>184</v>
      </c>
      <c r="J215" s="42">
        <v>209</v>
      </c>
      <c r="K215" s="42">
        <v>203</v>
      </c>
      <c r="L215" s="42">
        <v>206</v>
      </c>
      <c r="M215" s="42">
        <v>207</v>
      </c>
      <c r="N215" s="42">
        <v>205</v>
      </c>
      <c r="O215" s="42">
        <v>205</v>
      </c>
      <c r="P215" s="42">
        <v>231</v>
      </c>
      <c r="Q215" s="42">
        <v>245</v>
      </c>
      <c r="R215" s="42">
        <v>268</v>
      </c>
      <c r="S215" s="10">
        <v>1234</v>
      </c>
      <c r="T215" s="10">
        <v>1322</v>
      </c>
      <c r="U215" s="10">
        <v>1427</v>
      </c>
      <c r="V215" s="10">
        <v>1561</v>
      </c>
      <c r="W215" s="10">
        <v>1679</v>
      </c>
      <c r="X215" s="10">
        <v>1808</v>
      </c>
      <c r="Y215" s="10">
        <v>1905</v>
      </c>
      <c r="Z215" s="10">
        <v>2008</v>
      </c>
      <c r="AA215" s="10">
        <v>510</v>
      </c>
      <c r="AB215" s="10">
        <v>522</v>
      </c>
      <c r="AC215" s="10">
        <v>536</v>
      </c>
      <c r="AD215" s="10">
        <v>536</v>
      </c>
      <c r="AE215" s="10">
        <v>556</v>
      </c>
      <c r="AF215" s="10">
        <v>574</v>
      </c>
      <c r="AG215" s="10">
        <v>608</v>
      </c>
      <c r="AH215" s="10">
        <v>639</v>
      </c>
      <c r="AJ215" s="39">
        <f t="shared" si="14"/>
        <v>8.670988654781199E-2</v>
      </c>
      <c r="AK215" s="39">
        <f t="shared" si="14"/>
        <v>8.0181543116490173E-2</v>
      </c>
      <c r="AL215" s="39">
        <f t="shared" si="14"/>
        <v>7.4281709880868962E-2</v>
      </c>
      <c r="AM215" s="39">
        <f t="shared" si="14"/>
        <v>6.1499039077514417E-2</v>
      </c>
      <c r="AN215" s="39">
        <f t="shared" si="14"/>
        <v>7.0875521143537817E-2</v>
      </c>
      <c r="AO215" s="39">
        <f t="shared" si="14"/>
        <v>9.5132743362831854E-2</v>
      </c>
      <c r="AP215" s="39">
        <f t="shared" si="14"/>
        <v>9.658792650918635E-2</v>
      </c>
      <c r="AQ215" s="39">
        <f t="shared" si="14"/>
        <v>0.10408366533864542</v>
      </c>
      <c r="AR215" s="39">
        <f t="shared" si="15"/>
        <v>0.39803921568627448</v>
      </c>
      <c r="AS215" s="39">
        <f t="shared" si="15"/>
        <v>0.3946360153256705</v>
      </c>
      <c r="AT215" s="39">
        <f t="shared" si="15"/>
        <v>0.38619402985074625</v>
      </c>
      <c r="AU215" s="39">
        <f t="shared" si="15"/>
        <v>0.3824626865671642</v>
      </c>
      <c r="AV215" s="39">
        <f t="shared" si="15"/>
        <v>0.36870503597122301</v>
      </c>
      <c r="AW215" s="39">
        <f t="shared" si="15"/>
        <v>0.40243902439024393</v>
      </c>
      <c r="AX215" s="39">
        <f t="shared" si="12"/>
        <v>0.40296052631578949</v>
      </c>
      <c r="AY215" s="39">
        <f t="shared" si="12"/>
        <v>0.41940532081377152</v>
      </c>
    </row>
    <row r="216" spans="1:51" x14ac:dyDescent="0.3">
      <c r="A216" s="3">
        <v>1244</v>
      </c>
      <c r="B216" s="4" t="s">
        <v>211</v>
      </c>
      <c r="C216" s="42">
        <v>26</v>
      </c>
      <c r="D216" s="42">
        <v>22</v>
      </c>
      <c r="E216" s="42">
        <v>27</v>
      </c>
      <c r="F216" s="42">
        <v>27</v>
      </c>
      <c r="G216" s="42">
        <v>32</v>
      </c>
      <c r="H216" s="42">
        <v>39</v>
      </c>
      <c r="I216" s="42">
        <v>39</v>
      </c>
      <c r="J216" s="42">
        <v>44</v>
      </c>
      <c r="K216" s="42">
        <v>94</v>
      </c>
      <c r="L216" s="42">
        <v>85</v>
      </c>
      <c r="M216" s="42">
        <v>75</v>
      </c>
      <c r="N216" s="42">
        <v>83</v>
      </c>
      <c r="O216" s="42">
        <v>76</v>
      </c>
      <c r="P216" s="42">
        <v>76</v>
      </c>
      <c r="Q216" s="42">
        <v>83</v>
      </c>
      <c r="R216" s="42">
        <v>81</v>
      </c>
      <c r="S216" s="10">
        <v>365</v>
      </c>
      <c r="T216" s="10">
        <v>380</v>
      </c>
      <c r="U216" s="10">
        <v>406</v>
      </c>
      <c r="V216" s="10">
        <v>422</v>
      </c>
      <c r="W216" s="10">
        <v>451</v>
      </c>
      <c r="X216" s="10">
        <v>492</v>
      </c>
      <c r="Y216" s="10">
        <v>522</v>
      </c>
      <c r="Z216" s="10">
        <v>533</v>
      </c>
      <c r="AA216" s="10">
        <v>225</v>
      </c>
      <c r="AB216" s="10">
        <v>222</v>
      </c>
      <c r="AC216" s="10">
        <v>217</v>
      </c>
      <c r="AD216" s="10">
        <v>222</v>
      </c>
      <c r="AE216" s="10">
        <v>215</v>
      </c>
      <c r="AF216" s="10">
        <v>211</v>
      </c>
      <c r="AG216" s="10">
        <v>211</v>
      </c>
      <c r="AH216" s="10">
        <v>216</v>
      </c>
      <c r="AJ216" s="39">
        <f t="shared" si="14"/>
        <v>7.1232876712328766E-2</v>
      </c>
      <c r="AK216" s="39">
        <f t="shared" si="14"/>
        <v>5.7894736842105263E-2</v>
      </c>
      <c r="AL216" s="39">
        <f t="shared" si="14"/>
        <v>6.6502463054187194E-2</v>
      </c>
      <c r="AM216" s="39">
        <f t="shared" si="14"/>
        <v>6.398104265402843E-2</v>
      </c>
      <c r="AN216" s="39">
        <f t="shared" si="14"/>
        <v>7.0953436807095344E-2</v>
      </c>
      <c r="AO216" s="39">
        <f t="shared" si="14"/>
        <v>7.926829268292683E-2</v>
      </c>
      <c r="AP216" s="39">
        <f t="shared" si="14"/>
        <v>7.4712643678160925E-2</v>
      </c>
      <c r="AQ216" s="39">
        <f t="shared" si="14"/>
        <v>8.2551594746716694E-2</v>
      </c>
      <c r="AR216" s="39">
        <f t="shared" si="15"/>
        <v>0.4177777777777778</v>
      </c>
      <c r="AS216" s="39">
        <f t="shared" si="15"/>
        <v>0.38288288288288286</v>
      </c>
      <c r="AT216" s="39">
        <f t="shared" si="15"/>
        <v>0.34562211981566821</v>
      </c>
      <c r="AU216" s="39">
        <f t="shared" si="15"/>
        <v>0.37387387387387389</v>
      </c>
      <c r="AV216" s="39">
        <f t="shared" si="15"/>
        <v>0.35348837209302325</v>
      </c>
      <c r="AW216" s="39">
        <f t="shared" si="15"/>
        <v>0.36018957345971564</v>
      </c>
      <c r="AX216" s="39">
        <f t="shared" si="12"/>
        <v>0.39336492890995262</v>
      </c>
      <c r="AY216" s="39">
        <f t="shared" si="12"/>
        <v>0.375</v>
      </c>
    </row>
    <row r="217" spans="1:51" x14ac:dyDescent="0.3">
      <c r="A217" s="3">
        <v>1245</v>
      </c>
      <c r="B217" s="4" t="s">
        <v>212</v>
      </c>
      <c r="C217" s="42">
        <v>28</v>
      </c>
      <c r="D217" s="42">
        <v>34</v>
      </c>
      <c r="E217" s="42">
        <v>27</v>
      </c>
      <c r="F217" s="42">
        <v>37</v>
      </c>
      <c r="G217" s="42">
        <v>38</v>
      </c>
      <c r="H217" s="42">
        <v>37</v>
      </c>
      <c r="I217" s="42">
        <v>41</v>
      </c>
      <c r="J217" s="42">
        <v>48</v>
      </c>
      <c r="K217" s="42">
        <v>54</v>
      </c>
      <c r="L217" s="42">
        <v>56</v>
      </c>
      <c r="M217" s="42">
        <v>59</v>
      </c>
      <c r="N217" s="42">
        <v>55</v>
      </c>
      <c r="O217" s="42">
        <v>60</v>
      </c>
      <c r="P217" s="42">
        <v>73</v>
      </c>
      <c r="Q217" s="42">
        <v>67</v>
      </c>
      <c r="R217" s="42">
        <v>71</v>
      </c>
      <c r="S217" s="10">
        <v>447</v>
      </c>
      <c r="T217" s="10">
        <v>471</v>
      </c>
      <c r="U217" s="10">
        <v>494</v>
      </c>
      <c r="V217" s="10">
        <v>554</v>
      </c>
      <c r="W217" s="10">
        <v>581</v>
      </c>
      <c r="X217" s="10">
        <v>627</v>
      </c>
      <c r="Y217" s="10">
        <v>671</v>
      </c>
      <c r="Z217" s="10">
        <v>708</v>
      </c>
      <c r="AA217" s="10">
        <v>208</v>
      </c>
      <c r="AB217" s="10">
        <v>204</v>
      </c>
      <c r="AC217" s="10">
        <v>203</v>
      </c>
      <c r="AD217" s="10">
        <v>196</v>
      </c>
      <c r="AE217" s="10">
        <v>205</v>
      </c>
      <c r="AF217" s="10">
        <v>207</v>
      </c>
      <c r="AG217" s="10">
        <v>228</v>
      </c>
      <c r="AH217" s="10">
        <v>227</v>
      </c>
      <c r="AJ217" s="39">
        <f t="shared" si="14"/>
        <v>6.2639821029082776E-2</v>
      </c>
      <c r="AK217" s="39">
        <f t="shared" si="14"/>
        <v>7.2186836518046707E-2</v>
      </c>
      <c r="AL217" s="39">
        <f t="shared" si="14"/>
        <v>5.4655870445344132E-2</v>
      </c>
      <c r="AM217" s="39">
        <f t="shared" si="14"/>
        <v>6.6787003610108309E-2</v>
      </c>
      <c r="AN217" s="39">
        <f t="shared" si="14"/>
        <v>6.5404475043029264E-2</v>
      </c>
      <c r="AO217" s="39">
        <f t="shared" si="14"/>
        <v>5.9011164274322167E-2</v>
      </c>
      <c r="AP217" s="39">
        <f t="shared" si="14"/>
        <v>6.1102831594634872E-2</v>
      </c>
      <c r="AQ217" s="39">
        <f t="shared" si="14"/>
        <v>6.7796610169491525E-2</v>
      </c>
      <c r="AR217" s="39">
        <f t="shared" si="15"/>
        <v>0.25961538461538464</v>
      </c>
      <c r="AS217" s="39">
        <f t="shared" si="15"/>
        <v>0.27450980392156865</v>
      </c>
      <c r="AT217" s="39">
        <f t="shared" si="15"/>
        <v>0.29064039408866993</v>
      </c>
      <c r="AU217" s="39">
        <f t="shared" si="15"/>
        <v>0.28061224489795916</v>
      </c>
      <c r="AV217" s="39">
        <f t="shared" si="15"/>
        <v>0.29268292682926828</v>
      </c>
      <c r="AW217" s="39">
        <f t="shared" si="15"/>
        <v>0.35265700483091789</v>
      </c>
      <c r="AX217" s="39">
        <f t="shared" si="12"/>
        <v>0.29385964912280704</v>
      </c>
      <c r="AY217" s="39">
        <f t="shared" si="12"/>
        <v>0.31277533039647576</v>
      </c>
    </row>
    <row r="218" spans="1:51" x14ac:dyDescent="0.3">
      <c r="A218" s="3">
        <v>1246</v>
      </c>
      <c r="B218" s="4" t="s">
        <v>213</v>
      </c>
      <c r="C218" s="42">
        <v>99</v>
      </c>
      <c r="D218" s="42">
        <v>102</v>
      </c>
      <c r="E218" s="42">
        <v>93</v>
      </c>
      <c r="F218" s="42">
        <v>91</v>
      </c>
      <c r="G218" s="42">
        <v>111</v>
      </c>
      <c r="H218" s="42">
        <v>127</v>
      </c>
      <c r="I218" s="42">
        <v>124</v>
      </c>
      <c r="J218" s="42">
        <v>127</v>
      </c>
      <c r="K218" s="42">
        <v>234</v>
      </c>
      <c r="L218" s="42">
        <v>237</v>
      </c>
      <c r="M218" s="42">
        <v>239</v>
      </c>
      <c r="N218" s="42">
        <v>239</v>
      </c>
      <c r="O218" s="42">
        <v>232</v>
      </c>
      <c r="P218" s="42">
        <v>229</v>
      </c>
      <c r="Q218" s="42">
        <v>222</v>
      </c>
      <c r="R218" s="42">
        <v>208</v>
      </c>
      <c r="S218" s="10">
        <v>1309</v>
      </c>
      <c r="T218" s="10">
        <v>1403</v>
      </c>
      <c r="U218" s="10">
        <v>1515</v>
      </c>
      <c r="V218" s="10">
        <v>1670</v>
      </c>
      <c r="W218" s="10">
        <v>1820</v>
      </c>
      <c r="X218" s="10">
        <v>1964</v>
      </c>
      <c r="Y218" s="10">
        <v>2082</v>
      </c>
      <c r="Z218" s="10">
        <v>2245</v>
      </c>
      <c r="AA218" s="10">
        <v>526</v>
      </c>
      <c r="AB218" s="10">
        <v>550</v>
      </c>
      <c r="AC218" s="10">
        <v>546</v>
      </c>
      <c r="AD218" s="10">
        <v>577</v>
      </c>
      <c r="AE218" s="10">
        <v>588</v>
      </c>
      <c r="AF218" s="10">
        <v>577</v>
      </c>
      <c r="AG218" s="10">
        <v>589</v>
      </c>
      <c r="AH218" s="10">
        <v>594</v>
      </c>
      <c r="AJ218" s="39">
        <f t="shared" si="14"/>
        <v>7.5630252100840331E-2</v>
      </c>
      <c r="AK218" s="39">
        <f t="shared" si="14"/>
        <v>7.2701354240912328E-2</v>
      </c>
      <c r="AL218" s="39">
        <f t="shared" si="14"/>
        <v>6.1386138613861385E-2</v>
      </c>
      <c r="AM218" s="39">
        <f t="shared" si="14"/>
        <v>5.4491017964071853E-2</v>
      </c>
      <c r="AN218" s="39">
        <f t="shared" si="14"/>
        <v>6.0989010989010987E-2</v>
      </c>
      <c r="AO218" s="39">
        <f t="shared" si="14"/>
        <v>6.4663951120162932E-2</v>
      </c>
      <c r="AP218" s="39">
        <f t="shared" si="14"/>
        <v>5.9558117195004805E-2</v>
      </c>
      <c r="AQ218" s="39">
        <f t="shared" si="14"/>
        <v>5.6570155902004454E-2</v>
      </c>
      <c r="AR218" s="39">
        <f t="shared" si="15"/>
        <v>0.44486692015209123</v>
      </c>
      <c r="AS218" s="39">
        <f t="shared" si="15"/>
        <v>0.43090909090909091</v>
      </c>
      <c r="AT218" s="39">
        <f t="shared" si="15"/>
        <v>0.43772893772893773</v>
      </c>
      <c r="AU218" s="39">
        <f t="shared" si="15"/>
        <v>0.41421143847487002</v>
      </c>
      <c r="AV218" s="39">
        <f t="shared" si="15"/>
        <v>0.39455782312925169</v>
      </c>
      <c r="AW218" s="39">
        <f t="shared" si="15"/>
        <v>0.39688041594454071</v>
      </c>
      <c r="AX218" s="39">
        <f t="shared" si="12"/>
        <v>0.3769100169779287</v>
      </c>
      <c r="AY218" s="39">
        <f t="shared" si="12"/>
        <v>0.35016835016835018</v>
      </c>
    </row>
    <row r="219" spans="1:51" x14ac:dyDescent="0.3">
      <c r="A219" s="3">
        <v>1247</v>
      </c>
      <c r="B219" s="4" t="s">
        <v>214</v>
      </c>
      <c r="C219" s="42">
        <v>110</v>
      </c>
      <c r="D219" s="42">
        <v>106</v>
      </c>
      <c r="E219" s="42">
        <v>136</v>
      </c>
      <c r="F219" s="42">
        <v>152</v>
      </c>
      <c r="G219" s="42">
        <v>149</v>
      </c>
      <c r="H219" s="42">
        <v>137</v>
      </c>
      <c r="I219" s="42">
        <v>147</v>
      </c>
      <c r="J219" s="42">
        <v>164</v>
      </c>
      <c r="K219" s="42">
        <v>268</v>
      </c>
      <c r="L219" s="42">
        <v>273</v>
      </c>
      <c r="M219" s="42">
        <v>273</v>
      </c>
      <c r="N219" s="42">
        <v>267</v>
      </c>
      <c r="O219" s="42">
        <v>276</v>
      </c>
      <c r="P219" s="42">
        <v>294</v>
      </c>
      <c r="Q219" s="42">
        <v>276</v>
      </c>
      <c r="R219" s="42">
        <v>277</v>
      </c>
      <c r="S219" s="10">
        <v>1735</v>
      </c>
      <c r="T219" s="10">
        <v>1823</v>
      </c>
      <c r="U219" s="10">
        <v>1932</v>
      </c>
      <c r="V219" s="10">
        <v>2087</v>
      </c>
      <c r="W219" s="10">
        <v>2276</v>
      </c>
      <c r="X219" s="10">
        <v>2432</v>
      </c>
      <c r="Y219" s="10">
        <v>2547</v>
      </c>
      <c r="Z219" s="10">
        <v>2672</v>
      </c>
      <c r="AA219" s="10">
        <v>750</v>
      </c>
      <c r="AB219" s="10">
        <v>759</v>
      </c>
      <c r="AC219" s="10">
        <v>755</v>
      </c>
      <c r="AD219" s="10">
        <v>780</v>
      </c>
      <c r="AE219" s="10">
        <v>795</v>
      </c>
      <c r="AF219" s="10">
        <v>793</v>
      </c>
      <c r="AG219" s="10">
        <v>841</v>
      </c>
      <c r="AH219" s="10">
        <v>848</v>
      </c>
      <c r="AJ219" s="39">
        <f t="shared" si="14"/>
        <v>6.3400576368876083E-2</v>
      </c>
      <c r="AK219" s="39">
        <f t="shared" si="14"/>
        <v>5.8145913329676356E-2</v>
      </c>
      <c r="AL219" s="39">
        <f t="shared" si="14"/>
        <v>7.0393374741200831E-2</v>
      </c>
      <c r="AM219" s="39">
        <f t="shared" si="14"/>
        <v>7.2831816003833247E-2</v>
      </c>
      <c r="AN219" s="39">
        <f t="shared" si="14"/>
        <v>6.5465729349736379E-2</v>
      </c>
      <c r="AO219" s="39">
        <f t="shared" si="14"/>
        <v>5.6332236842105261E-2</v>
      </c>
      <c r="AP219" s="39">
        <f t="shared" si="14"/>
        <v>5.7714958775029447E-2</v>
      </c>
      <c r="AQ219" s="39">
        <f t="shared" si="14"/>
        <v>6.1377245508982034E-2</v>
      </c>
      <c r="AR219" s="39">
        <f t="shared" si="15"/>
        <v>0.35733333333333334</v>
      </c>
      <c r="AS219" s="39">
        <f t="shared" si="15"/>
        <v>0.35968379446640314</v>
      </c>
      <c r="AT219" s="39">
        <f t="shared" si="15"/>
        <v>0.36158940397350992</v>
      </c>
      <c r="AU219" s="39">
        <f t="shared" si="15"/>
        <v>0.34230769230769231</v>
      </c>
      <c r="AV219" s="39">
        <f t="shared" si="15"/>
        <v>0.3471698113207547</v>
      </c>
      <c r="AW219" s="39">
        <f t="shared" si="15"/>
        <v>0.3707440100882724</v>
      </c>
      <c r="AX219" s="39">
        <f t="shared" si="12"/>
        <v>0.32818073721759811</v>
      </c>
      <c r="AY219" s="39">
        <f t="shared" si="12"/>
        <v>0.32665094339622641</v>
      </c>
    </row>
    <row r="220" spans="1:51" x14ac:dyDescent="0.3">
      <c r="A220" s="3">
        <v>1251</v>
      </c>
      <c r="B220" s="4" t="s">
        <v>215</v>
      </c>
      <c r="C220" s="42">
        <v>46</v>
      </c>
      <c r="D220" s="42">
        <v>50</v>
      </c>
      <c r="E220" s="42">
        <v>62</v>
      </c>
      <c r="F220" s="42">
        <v>51</v>
      </c>
      <c r="G220" s="42">
        <v>50</v>
      </c>
      <c r="H220" s="42">
        <v>56</v>
      </c>
      <c r="I220" s="42">
        <v>53</v>
      </c>
      <c r="J220" s="42">
        <v>49</v>
      </c>
      <c r="K220" s="42">
        <v>132</v>
      </c>
      <c r="L220" s="42">
        <v>135</v>
      </c>
      <c r="M220" s="42">
        <v>129</v>
      </c>
      <c r="N220" s="42">
        <v>144</v>
      </c>
      <c r="O220" s="42">
        <v>131</v>
      </c>
      <c r="P220" s="42">
        <v>124</v>
      </c>
      <c r="Q220" s="42">
        <v>124</v>
      </c>
      <c r="R220" s="42">
        <v>117</v>
      </c>
      <c r="S220" s="10">
        <v>455</v>
      </c>
      <c r="T220" s="10">
        <v>449</v>
      </c>
      <c r="U220" s="10">
        <v>472</v>
      </c>
      <c r="V220" s="10">
        <v>485</v>
      </c>
      <c r="W220" s="10">
        <v>489</v>
      </c>
      <c r="X220" s="10">
        <v>484</v>
      </c>
      <c r="Y220" s="10">
        <v>479</v>
      </c>
      <c r="Z220" s="10">
        <v>479</v>
      </c>
      <c r="AA220" s="10">
        <v>352</v>
      </c>
      <c r="AB220" s="10">
        <v>349</v>
      </c>
      <c r="AC220" s="10">
        <v>340</v>
      </c>
      <c r="AD220" s="10">
        <v>337</v>
      </c>
      <c r="AE220" s="10">
        <v>332</v>
      </c>
      <c r="AF220" s="10">
        <v>314</v>
      </c>
      <c r="AG220" s="10">
        <v>304</v>
      </c>
      <c r="AH220" s="10">
        <v>304</v>
      </c>
      <c r="AJ220" s="39">
        <f t="shared" si="14"/>
        <v>0.1010989010989011</v>
      </c>
      <c r="AK220" s="39">
        <f t="shared" si="14"/>
        <v>0.111358574610245</v>
      </c>
      <c r="AL220" s="39">
        <f t="shared" si="14"/>
        <v>0.13135593220338984</v>
      </c>
      <c r="AM220" s="39">
        <f t="shared" si="14"/>
        <v>0.10515463917525773</v>
      </c>
      <c r="AN220" s="39">
        <f t="shared" si="14"/>
        <v>0.10224948875255624</v>
      </c>
      <c r="AO220" s="39">
        <f t="shared" si="14"/>
        <v>0.11570247933884298</v>
      </c>
      <c r="AP220" s="39">
        <f t="shared" si="14"/>
        <v>0.11064718162839249</v>
      </c>
      <c r="AQ220" s="39">
        <f t="shared" si="14"/>
        <v>0.1022964509394572</v>
      </c>
      <c r="AR220" s="39">
        <f t="shared" si="15"/>
        <v>0.375</v>
      </c>
      <c r="AS220" s="39">
        <f t="shared" si="15"/>
        <v>0.38681948424068768</v>
      </c>
      <c r="AT220" s="39">
        <f t="shared" si="15"/>
        <v>0.37941176470588234</v>
      </c>
      <c r="AU220" s="39">
        <f t="shared" si="15"/>
        <v>0.42729970326409494</v>
      </c>
      <c r="AV220" s="39">
        <f t="shared" si="15"/>
        <v>0.39457831325301207</v>
      </c>
      <c r="AW220" s="39">
        <f t="shared" si="15"/>
        <v>0.39490445859872614</v>
      </c>
      <c r="AX220" s="39">
        <f t="shared" si="12"/>
        <v>0.40789473684210525</v>
      </c>
      <c r="AY220" s="39">
        <f t="shared" si="12"/>
        <v>0.38486842105263158</v>
      </c>
    </row>
    <row r="221" spans="1:51" x14ac:dyDescent="0.3">
      <c r="A221" s="3">
        <v>1252</v>
      </c>
      <c r="B221" s="4" t="s">
        <v>216</v>
      </c>
      <c r="C221" s="42" t="s">
        <v>473</v>
      </c>
      <c r="D221" s="42" t="s">
        <v>473</v>
      </c>
      <c r="E221" s="42" t="s">
        <v>473</v>
      </c>
      <c r="F221" s="42" t="s">
        <v>473</v>
      </c>
      <c r="G221" s="42" t="s">
        <v>473</v>
      </c>
      <c r="H221" s="42" t="s">
        <v>473</v>
      </c>
      <c r="I221" s="42" t="s">
        <v>473</v>
      </c>
      <c r="J221" s="42" t="s">
        <v>473</v>
      </c>
      <c r="K221" s="42" t="s">
        <v>473</v>
      </c>
      <c r="L221" s="42" t="s">
        <v>473</v>
      </c>
      <c r="M221" s="42" t="s">
        <v>473</v>
      </c>
      <c r="N221" s="42" t="s">
        <v>473</v>
      </c>
      <c r="O221" s="42" t="s">
        <v>473</v>
      </c>
      <c r="P221" s="42" t="s">
        <v>473</v>
      </c>
      <c r="Q221" s="42" t="s">
        <v>473</v>
      </c>
      <c r="R221" s="42">
        <v>6</v>
      </c>
      <c r="S221" s="10">
        <v>36</v>
      </c>
      <c r="T221" s="10">
        <v>38</v>
      </c>
      <c r="U221" s="10">
        <v>41</v>
      </c>
      <c r="V221" s="10">
        <v>39</v>
      </c>
      <c r="W221" s="10">
        <v>38</v>
      </c>
      <c r="X221" s="10">
        <v>40</v>
      </c>
      <c r="Y221" s="10">
        <v>39</v>
      </c>
      <c r="Z221" s="10">
        <v>40</v>
      </c>
      <c r="AA221" s="10">
        <v>14</v>
      </c>
      <c r="AB221" s="10">
        <v>15</v>
      </c>
      <c r="AC221" s="10">
        <v>14</v>
      </c>
      <c r="AD221" s="10">
        <v>16</v>
      </c>
      <c r="AE221" s="10">
        <v>17</v>
      </c>
      <c r="AF221" s="10">
        <v>17</v>
      </c>
      <c r="AG221" s="10">
        <v>23</v>
      </c>
      <c r="AH221" s="10">
        <v>25</v>
      </c>
      <c r="AJ221" s="39" t="e">
        <f t="shared" si="14"/>
        <v>#VALUE!</v>
      </c>
      <c r="AK221" s="39" t="e">
        <f t="shared" si="14"/>
        <v>#VALUE!</v>
      </c>
      <c r="AL221" s="39" t="e">
        <f t="shared" si="14"/>
        <v>#VALUE!</v>
      </c>
      <c r="AM221" s="39" t="e">
        <f t="shared" si="14"/>
        <v>#VALUE!</v>
      </c>
      <c r="AN221" s="39" t="e">
        <f t="shared" si="14"/>
        <v>#VALUE!</v>
      </c>
      <c r="AO221" s="39" t="e">
        <f t="shared" si="14"/>
        <v>#VALUE!</v>
      </c>
      <c r="AP221" s="39" t="e">
        <f t="shared" si="14"/>
        <v>#VALUE!</v>
      </c>
      <c r="AQ221" s="39" t="e">
        <f t="shared" si="14"/>
        <v>#VALUE!</v>
      </c>
      <c r="AR221" s="39" t="e">
        <f t="shared" si="15"/>
        <v>#VALUE!</v>
      </c>
      <c r="AS221" s="39" t="e">
        <f t="shared" si="15"/>
        <v>#VALUE!</v>
      </c>
      <c r="AT221" s="39" t="e">
        <f t="shared" si="15"/>
        <v>#VALUE!</v>
      </c>
      <c r="AU221" s="39" t="e">
        <f t="shared" si="15"/>
        <v>#VALUE!</v>
      </c>
      <c r="AV221" s="39" t="e">
        <f t="shared" si="15"/>
        <v>#VALUE!</v>
      </c>
      <c r="AW221" s="39" t="e">
        <f t="shared" si="15"/>
        <v>#VALUE!</v>
      </c>
      <c r="AX221" s="39" t="e">
        <f t="shared" si="12"/>
        <v>#VALUE!</v>
      </c>
      <c r="AY221" s="39">
        <f t="shared" si="12"/>
        <v>0.24</v>
      </c>
    </row>
    <row r="222" spans="1:51" x14ac:dyDescent="0.3">
      <c r="A222" s="3">
        <v>1253</v>
      </c>
      <c r="B222" s="4" t="s">
        <v>217</v>
      </c>
      <c r="C222" s="42">
        <v>34</v>
      </c>
      <c r="D222" s="42">
        <v>36</v>
      </c>
      <c r="E222" s="42">
        <v>46</v>
      </c>
      <c r="F222" s="42">
        <v>45</v>
      </c>
      <c r="G222" s="42">
        <v>41</v>
      </c>
      <c r="H222" s="42">
        <v>43</v>
      </c>
      <c r="I222" s="42">
        <v>44</v>
      </c>
      <c r="J222" s="42">
        <v>45</v>
      </c>
      <c r="K222" s="42">
        <v>122</v>
      </c>
      <c r="L222" s="42">
        <v>115</v>
      </c>
      <c r="M222" s="42">
        <v>116</v>
      </c>
      <c r="N222" s="42">
        <v>108</v>
      </c>
      <c r="O222" s="42">
        <v>116</v>
      </c>
      <c r="P222" s="42">
        <v>113</v>
      </c>
      <c r="Q222" s="42">
        <v>111</v>
      </c>
      <c r="R222" s="42">
        <v>112</v>
      </c>
      <c r="S222" s="10">
        <v>625</v>
      </c>
      <c r="T222" s="10">
        <v>652</v>
      </c>
      <c r="U222" s="10">
        <v>681</v>
      </c>
      <c r="V222" s="10">
        <v>731</v>
      </c>
      <c r="W222" s="10">
        <v>780</v>
      </c>
      <c r="X222" s="10">
        <v>821</v>
      </c>
      <c r="Y222" s="10">
        <v>862</v>
      </c>
      <c r="Z222" s="10">
        <v>884</v>
      </c>
      <c r="AA222" s="10">
        <v>431</v>
      </c>
      <c r="AB222" s="10">
        <v>404</v>
      </c>
      <c r="AC222" s="10">
        <v>402</v>
      </c>
      <c r="AD222" s="10">
        <v>390</v>
      </c>
      <c r="AE222" s="10">
        <v>388</v>
      </c>
      <c r="AF222" s="10">
        <v>379</v>
      </c>
      <c r="AG222" s="10">
        <v>383</v>
      </c>
      <c r="AH222" s="10">
        <v>390</v>
      </c>
      <c r="AJ222" s="39">
        <f t="shared" si="14"/>
        <v>5.4399999999999997E-2</v>
      </c>
      <c r="AK222" s="39">
        <f t="shared" si="14"/>
        <v>5.5214723926380369E-2</v>
      </c>
      <c r="AL222" s="39">
        <f t="shared" si="14"/>
        <v>6.7547723935389131E-2</v>
      </c>
      <c r="AM222" s="39">
        <f t="shared" si="14"/>
        <v>6.1559507523939808E-2</v>
      </c>
      <c r="AN222" s="39">
        <f t="shared" si="14"/>
        <v>5.2564102564102565E-2</v>
      </c>
      <c r="AO222" s="39">
        <f t="shared" si="14"/>
        <v>5.2375152253349572E-2</v>
      </c>
      <c r="AP222" s="39">
        <f t="shared" si="14"/>
        <v>5.1044083526682132E-2</v>
      </c>
      <c r="AQ222" s="39">
        <f t="shared" si="14"/>
        <v>5.090497737556561E-2</v>
      </c>
      <c r="AR222" s="39">
        <f t="shared" si="15"/>
        <v>0.28306264501160094</v>
      </c>
      <c r="AS222" s="39">
        <f t="shared" si="15"/>
        <v>0.28465346534653463</v>
      </c>
      <c r="AT222" s="39">
        <f t="shared" si="15"/>
        <v>0.28855721393034828</v>
      </c>
      <c r="AU222" s="39">
        <f t="shared" si="15"/>
        <v>0.27692307692307694</v>
      </c>
      <c r="AV222" s="39">
        <f t="shared" si="15"/>
        <v>0.29896907216494845</v>
      </c>
      <c r="AW222" s="39">
        <f t="shared" si="15"/>
        <v>0.29815303430079154</v>
      </c>
      <c r="AX222" s="39">
        <f t="shared" si="12"/>
        <v>0.28981723237597912</v>
      </c>
      <c r="AY222" s="39">
        <f t="shared" si="12"/>
        <v>0.28717948717948716</v>
      </c>
    </row>
    <row r="223" spans="1:51" x14ac:dyDescent="0.3">
      <c r="A223" s="3">
        <v>1256</v>
      </c>
      <c r="B223" s="4" t="s">
        <v>218</v>
      </c>
      <c r="C223" s="42">
        <v>46</v>
      </c>
      <c r="D223" s="42">
        <v>52</v>
      </c>
      <c r="E223" s="42">
        <v>57</v>
      </c>
      <c r="F223" s="42">
        <v>44</v>
      </c>
      <c r="G223" s="42">
        <v>51</v>
      </c>
      <c r="H223" s="42">
        <v>57</v>
      </c>
      <c r="I223" s="42">
        <v>59</v>
      </c>
      <c r="J223" s="42">
        <v>54</v>
      </c>
      <c r="K223" s="42">
        <v>94</v>
      </c>
      <c r="L223" s="42">
        <v>88</v>
      </c>
      <c r="M223" s="42">
        <v>87</v>
      </c>
      <c r="N223" s="42">
        <v>80</v>
      </c>
      <c r="O223" s="42">
        <v>85</v>
      </c>
      <c r="P223" s="42">
        <v>82</v>
      </c>
      <c r="Q223" s="42">
        <v>91</v>
      </c>
      <c r="R223" s="42">
        <v>81</v>
      </c>
      <c r="S223" s="10">
        <v>424</v>
      </c>
      <c r="T223" s="10">
        <v>453</v>
      </c>
      <c r="U223" s="10">
        <v>490</v>
      </c>
      <c r="V223" s="10">
        <v>537</v>
      </c>
      <c r="W223" s="10">
        <v>582</v>
      </c>
      <c r="X223" s="10">
        <v>606</v>
      </c>
      <c r="Y223" s="10">
        <v>676</v>
      </c>
      <c r="Z223" s="10">
        <v>704</v>
      </c>
      <c r="AA223" s="10">
        <v>214</v>
      </c>
      <c r="AB223" s="10">
        <v>211</v>
      </c>
      <c r="AC223" s="10">
        <v>210</v>
      </c>
      <c r="AD223" s="10">
        <v>213</v>
      </c>
      <c r="AE223" s="10">
        <v>223</v>
      </c>
      <c r="AF223" s="10">
        <v>220</v>
      </c>
      <c r="AG223" s="10">
        <v>243</v>
      </c>
      <c r="AH223" s="10">
        <v>242</v>
      </c>
      <c r="AJ223" s="39">
        <f t="shared" si="14"/>
        <v>0.10849056603773585</v>
      </c>
      <c r="AK223" s="39">
        <f t="shared" si="14"/>
        <v>0.11479028697571744</v>
      </c>
      <c r="AL223" s="39">
        <f t="shared" si="14"/>
        <v>0.11632653061224489</v>
      </c>
      <c r="AM223" s="39">
        <f t="shared" si="14"/>
        <v>8.1936685288640593E-2</v>
      </c>
      <c r="AN223" s="39">
        <f t="shared" si="14"/>
        <v>8.7628865979381437E-2</v>
      </c>
      <c r="AO223" s="39">
        <f t="shared" si="14"/>
        <v>9.405940594059406E-2</v>
      </c>
      <c r="AP223" s="39">
        <f t="shared" si="14"/>
        <v>8.7278106508875741E-2</v>
      </c>
      <c r="AQ223" s="39">
        <f t="shared" si="14"/>
        <v>7.6704545454545456E-2</v>
      </c>
      <c r="AR223" s="39">
        <f t="shared" si="15"/>
        <v>0.43925233644859812</v>
      </c>
      <c r="AS223" s="39">
        <f t="shared" si="15"/>
        <v>0.41706161137440756</v>
      </c>
      <c r="AT223" s="39">
        <f t="shared" si="15"/>
        <v>0.41428571428571431</v>
      </c>
      <c r="AU223" s="39">
        <f t="shared" si="15"/>
        <v>0.37558685446009388</v>
      </c>
      <c r="AV223" s="39">
        <f t="shared" si="15"/>
        <v>0.3811659192825112</v>
      </c>
      <c r="AW223" s="39">
        <f t="shared" si="15"/>
        <v>0.37272727272727274</v>
      </c>
      <c r="AX223" s="39">
        <f t="shared" si="12"/>
        <v>0.37448559670781895</v>
      </c>
      <c r="AY223" s="39">
        <f t="shared" si="12"/>
        <v>0.33471074380165289</v>
      </c>
    </row>
    <row r="224" spans="1:51" x14ac:dyDescent="0.3">
      <c r="A224" s="3">
        <v>1259</v>
      </c>
      <c r="B224" s="4" t="s">
        <v>219</v>
      </c>
      <c r="C224" s="42">
        <v>36</v>
      </c>
      <c r="D224" s="42">
        <v>31</v>
      </c>
      <c r="E224" s="42">
        <v>27</v>
      </c>
      <c r="F224" s="42">
        <v>25</v>
      </c>
      <c r="G224" s="42">
        <v>28</v>
      </c>
      <c r="H224" s="42">
        <v>32</v>
      </c>
      <c r="I224" s="42">
        <v>30</v>
      </c>
      <c r="J224" s="42">
        <v>34</v>
      </c>
      <c r="K224" s="42">
        <v>87</v>
      </c>
      <c r="L224" s="42">
        <v>89</v>
      </c>
      <c r="M224" s="42">
        <v>82</v>
      </c>
      <c r="N224" s="42">
        <v>84</v>
      </c>
      <c r="O224" s="42">
        <v>74</v>
      </c>
      <c r="P224" s="42">
        <v>77</v>
      </c>
      <c r="Q224" s="42">
        <v>82</v>
      </c>
      <c r="R224" s="42">
        <v>87</v>
      </c>
      <c r="S224" s="10">
        <v>322</v>
      </c>
      <c r="T224" s="10">
        <v>361</v>
      </c>
      <c r="U224" s="10">
        <v>381</v>
      </c>
      <c r="V224" s="10">
        <v>396</v>
      </c>
      <c r="W224" s="10">
        <v>422</v>
      </c>
      <c r="X224" s="10">
        <v>432</v>
      </c>
      <c r="Y224" s="10">
        <v>457</v>
      </c>
      <c r="Z224" s="10">
        <v>487</v>
      </c>
      <c r="AA224" s="10">
        <v>205</v>
      </c>
      <c r="AB224" s="10">
        <v>199</v>
      </c>
      <c r="AC224" s="10">
        <v>196</v>
      </c>
      <c r="AD224" s="10">
        <v>203</v>
      </c>
      <c r="AE224" s="10">
        <v>198</v>
      </c>
      <c r="AF224" s="10">
        <v>205</v>
      </c>
      <c r="AG224" s="10">
        <v>207</v>
      </c>
      <c r="AH224" s="10">
        <v>218</v>
      </c>
      <c r="AJ224" s="39">
        <f t="shared" si="14"/>
        <v>0.11180124223602485</v>
      </c>
      <c r="AK224" s="39">
        <f t="shared" si="14"/>
        <v>8.5872576177285317E-2</v>
      </c>
      <c r="AL224" s="39">
        <f t="shared" si="14"/>
        <v>7.0866141732283464E-2</v>
      </c>
      <c r="AM224" s="39">
        <f t="shared" si="14"/>
        <v>6.3131313131313135E-2</v>
      </c>
      <c r="AN224" s="39">
        <f t="shared" si="14"/>
        <v>6.6350710900473939E-2</v>
      </c>
      <c r="AO224" s="39">
        <f t="shared" si="14"/>
        <v>7.407407407407407E-2</v>
      </c>
      <c r="AP224" s="39">
        <f t="shared" si="14"/>
        <v>6.5645514223194742E-2</v>
      </c>
      <c r="AQ224" s="39">
        <f t="shared" si="14"/>
        <v>6.9815195071868577E-2</v>
      </c>
      <c r="AR224" s="39">
        <f t="shared" si="15"/>
        <v>0.42439024390243901</v>
      </c>
      <c r="AS224" s="39">
        <f t="shared" si="15"/>
        <v>0.44723618090452261</v>
      </c>
      <c r="AT224" s="39">
        <f t="shared" si="15"/>
        <v>0.41836734693877553</v>
      </c>
      <c r="AU224" s="39">
        <f t="shared" si="15"/>
        <v>0.41379310344827586</v>
      </c>
      <c r="AV224" s="39">
        <f t="shared" si="15"/>
        <v>0.37373737373737376</v>
      </c>
      <c r="AW224" s="39">
        <f t="shared" si="15"/>
        <v>0.37560975609756098</v>
      </c>
      <c r="AX224" s="39">
        <f t="shared" si="12"/>
        <v>0.39613526570048307</v>
      </c>
      <c r="AY224" s="39">
        <f t="shared" si="12"/>
        <v>0.39908256880733944</v>
      </c>
    </row>
    <row r="225" spans="1:51" x14ac:dyDescent="0.3">
      <c r="A225" s="3">
        <v>1260</v>
      </c>
      <c r="B225" s="4" t="s">
        <v>220</v>
      </c>
      <c r="C225" s="42">
        <v>21</v>
      </c>
      <c r="D225" s="42">
        <v>30</v>
      </c>
      <c r="E225" s="42">
        <v>42</v>
      </c>
      <c r="F225" s="42">
        <v>38</v>
      </c>
      <c r="G225" s="42">
        <v>40</v>
      </c>
      <c r="H225" s="42">
        <v>36</v>
      </c>
      <c r="I225" s="42">
        <v>35</v>
      </c>
      <c r="J225" s="42">
        <v>38</v>
      </c>
      <c r="K225" s="42">
        <v>87</v>
      </c>
      <c r="L225" s="42">
        <v>77</v>
      </c>
      <c r="M225" s="42">
        <v>85</v>
      </c>
      <c r="N225" s="42">
        <v>90</v>
      </c>
      <c r="O225" s="42">
        <v>92</v>
      </c>
      <c r="P225" s="42">
        <v>82</v>
      </c>
      <c r="Q225" s="42">
        <v>85</v>
      </c>
      <c r="R225" s="42">
        <v>88</v>
      </c>
      <c r="S225" s="10">
        <v>434</v>
      </c>
      <c r="T225" s="10">
        <v>458</v>
      </c>
      <c r="U225" s="10">
        <v>459</v>
      </c>
      <c r="V225" s="10">
        <v>478</v>
      </c>
      <c r="W225" s="10">
        <v>516</v>
      </c>
      <c r="X225" s="10">
        <v>542</v>
      </c>
      <c r="Y225" s="10">
        <v>556</v>
      </c>
      <c r="Z225" s="10">
        <v>586</v>
      </c>
      <c r="AA225" s="10">
        <v>253</v>
      </c>
      <c r="AB225" s="10">
        <v>238</v>
      </c>
      <c r="AC225" s="10">
        <v>240</v>
      </c>
      <c r="AD225" s="10">
        <v>239</v>
      </c>
      <c r="AE225" s="10">
        <v>241</v>
      </c>
      <c r="AF225" s="10">
        <v>243</v>
      </c>
      <c r="AG225" s="10">
        <v>238</v>
      </c>
      <c r="AH225" s="10">
        <v>249</v>
      </c>
      <c r="AJ225" s="39">
        <f t="shared" si="14"/>
        <v>4.8387096774193547E-2</v>
      </c>
      <c r="AK225" s="39">
        <f t="shared" si="14"/>
        <v>6.5502183406113537E-2</v>
      </c>
      <c r="AL225" s="39">
        <f t="shared" si="14"/>
        <v>9.1503267973856203E-2</v>
      </c>
      <c r="AM225" s="39">
        <f t="shared" si="14"/>
        <v>7.9497907949790794E-2</v>
      </c>
      <c r="AN225" s="39">
        <f t="shared" si="14"/>
        <v>7.7519379844961239E-2</v>
      </c>
      <c r="AO225" s="39">
        <f t="shared" si="14"/>
        <v>6.6420664206642069E-2</v>
      </c>
      <c r="AP225" s="39">
        <f t="shared" si="14"/>
        <v>6.2949640287769781E-2</v>
      </c>
      <c r="AQ225" s="39">
        <f t="shared" si="14"/>
        <v>6.4846416382252553E-2</v>
      </c>
      <c r="AR225" s="39">
        <f t="shared" si="15"/>
        <v>0.34387351778656128</v>
      </c>
      <c r="AS225" s="39">
        <f t="shared" si="15"/>
        <v>0.3235294117647059</v>
      </c>
      <c r="AT225" s="39">
        <f t="shared" si="15"/>
        <v>0.35416666666666669</v>
      </c>
      <c r="AU225" s="39">
        <f t="shared" si="15"/>
        <v>0.37656903765690375</v>
      </c>
      <c r="AV225" s="39">
        <f t="shared" si="15"/>
        <v>0.38174273858921159</v>
      </c>
      <c r="AW225" s="39">
        <f t="shared" si="15"/>
        <v>0.33744855967078191</v>
      </c>
      <c r="AX225" s="39">
        <f t="shared" si="12"/>
        <v>0.35714285714285715</v>
      </c>
      <c r="AY225" s="39">
        <f t="shared" si="12"/>
        <v>0.3534136546184739</v>
      </c>
    </row>
    <row r="226" spans="1:51" x14ac:dyDescent="0.3">
      <c r="A226" s="3">
        <v>1263</v>
      </c>
      <c r="B226" s="4" t="s">
        <v>221</v>
      </c>
      <c r="C226" s="42">
        <v>85</v>
      </c>
      <c r="D226" s="42">
        <v>80</v>
      </c>
      <c r="E226" s="42">
        <v>93</v>
      </c>
      <c r="F226" s="42">
        <v>89</v>
      </c>
      <c r="G226" s="42">
        <v>84</v>
      </c>
      <c r="H226" s="42">
        <v>92</v>
      </c>
      <c r="I226" s="42">
        <v>94</v>
      </c>
      <c r="J226" s="42">
        <v>113</v>
      </c>
      <c r="K226" s="42">
        <v>240</v>
      </c>
      <c r="L226" s="42">
        <v>244</v>
      </c>
      <c r="M226" s="42">
        <v>246</v>
      </c>
      <c r="N226" s="42">
        <v>251</v>
      </c>
      <c r="O226" s="42">
        <v>224</v>
      </c>
      <c r="P226" s="42">
        <v>222</v>
      </c>
      <c r="Q226" s="42">
        <v>216</v>
      </c>
      <c r="R226" s="42">
        <v>241</v>
      </c>
      <c r="S226" s="10">
        <v>1098</v>
      </c>
      <c r="T226" s="10">
        <v>1168</v>
      </c>
      <c r="U226" s="10">
        <v>1256</v>
      </c>
      <c r="V226" s="10">
        <v>1347</v>
      </c>
      <c r="W226" s="10">
        <v>1467</v>
      </c>
      <c r="X226" s="10">
        <v>1589</v>
      </c>
      <c r="Y226" s="10">
        <v>1665</v>
      </c>
      <c r="Z226" s="10">
        <v>1786</v>
      </c>
      <c r="AA226" s="10">
        <v>627</v>
      </c>
      <c r="AB226" s="10">
        <v>625</v>
      </c>
      <c r="AC226" s="10">
        <v>636</v>
      </c>
      <c r="AD226" s="10">
        <v>642</v>
      </c>
      <c r="AE226" s="10">
        <v>631</v>
      </c>
      <c r="AF226" s="10">
        <v>617</v>
      </c>
      <c r="AG226" s="10">
        <v>625</v>
      </c>
      <c r="AH226" s="10">
        <v>612</v>
      </c>
      <c r="AJ226" s="39">
        <f t="shared" si="14"/>
        <v>7.7413479052823309E-2</v>
      </c>
      <c r="AK226" s="39">
        <f t="shared" si="14"/>
        <v>6.8493150684931503E-2</v>
      </c>
      <c r="AL226" s="39">
        <f t="shared" si="14"/>
        <v>7.4044585987261144E-2</v>
      </c>
      <c r="AM226" s="39">
        <f t="shared" si="14"/>
        <v>6.6072754268745357E-2</v>
      </c>
      <c r="AN226" s="39">
        <f t="shared" si="14"/>
        <v>5.7259713701431493E-2</v>
      </c>
      <c r="AO226" s="39">
        <f t="shared" si="14"/>
        <v>5.7898049087476401E-2</v>
      </c>
      <c r="AP226" s="39">
        <f t="shared" si="14"/>
        <v>5.6456456456456458E-2</v>
      </c>
      <c r="AQ226" s="39">
        <f t="shared" si="14"/>
        <v>6.3269876819708845E-2</v>
      </c>
      <c r="AR226" s="39">
        <f t="shared" si="15"/>
        <v>0.38277511961722488</v>
      </c>
      <c r="AS226" s="39">
        <f t="shared" si="15"/>
        <v>0.39040000000000002</v>
      </c>
      <c r="AT226" s="39">
        <f t="shared" si="15"/>
        <v>0.3867924528301887</v>
      </c>
      <c r="AU226" s="39">
        <f t="shared" si="15"/>
        <v>0.3909657320872274</v>
      </c>
      <c r="AV226" s="39">
        <f t="shared" si="15"/>
        <v>0.3549920760697306</v>
      </c>
      <c r="AW226" s="39">
        <f t="shared" si="15"/>
        <v>0.35980551053484605</v>
      </c>
      <c r="AX226" s="39">
        <f t="shared" si="12"/>
        <v>0.34560000000000002</v>
      </c>
      <c r="AY226" s="39">
        <f t="shared" si="12"/>
        <v>0.3937908496732026</v>
      </c>
    </row>
    <row r="227" spans="1:51" x14ac:dyDescent="0.3">
      <c r="A227" s="3">
        <v>1264</v>
      </c>
      <c r="B227" s="4" t="s">
        <v>222</v>
      </c>
      <c r="C227" s="42">
        <v>13</v>
      </c>
      <c r="D227" s="42">
        <v>16</v>
      </c>
      <c r="E227" s="42">
        <v>11</v>
      </c>
      <c r="F227" s="42">
        <v>9</v>
      </c>
      <c r="G227" s="42">
        <v>12</v>
      </c>
      <c r="H227" s="42">
        <v>20</v>
      </c>
      <c r="I227" s="42">
        <v>17</v>
      </c>
      <c r="J227" s="42">
        <v>15</v>
      </c>
      <c r="K227" s="42">
        <v>26</v>
      </c>
      <c r="L227" s="42">
        <v>16</v>
      </c>
      <c r="M227" s="42">
        <v>17</v>
      </c>
      <c r="N227" s="42">
        <v>27</v>
      </c>
      <c r="O227" s="42">
        <v>36</v>
      </c>
      <c r="P227" s="42">
        <v>39</v>
      </c>
      <c r="Q227" s="42">
        <v>43</v>
      </c>
      <c r="R227" s="42">
        <v>38</v>
      </c>
      <c r="S227" s="10">
        <v>279</v>
      </c>
      <c r="T227" s="10">
        <v>303</v>
      </c>
      <c r="U227" s="10">
        <v>315</v>
      </c>
      <c r="V227" s="10">
        <v>341</v>
      </c>
      <c r="W227" s="10">
        <v>369</v>
      </c>
      <c r="X227" s="10">
        <v>369</v>
      </c>
      <c r="Y227" s="10">
        <v>394</v>
      </c>
      <c r="Z227" s="10">
        <v>424</v>
      </c>
      <c r="AA227" s="10">
        <v>115</v>
      </c>
      <c r="AB227" s="10">
        <v>104</v>
      </c>
      <c r="AC227" s="10">
        <v>98</v>
      </c>
      <c r="AD227" s="10">
        <v>104</v>
      </c>
      <c r="AE227" s="10">
        <v>108</v>
      </c>
      <c r="AF227" s="10">
        <v>120</v>
      </c>
      <c r="AG227" s="10">
        <v>124</v>
      </c>
      <c r="AH227" s="10">
        <v>134</v>
      </c>
      <c r="AJ227" s="39">
        <f t="shared" si="14"/>
        <v>4.6594982078853049E-2</v>
      </c>
      <c r="AK227" s="39">
        <f t="shared" si="14"/>
        <v>5.2805280528052806E-2</v>
      </c>
      <c r="AL227" s="39">
        <f t="shared" si="14"/>
        <v>3.4920634920634921E-2</v>
      </c>
      <c r="AM227" s="39">
        <f t="shared" ref="AM227:AR273" si="16">+F227/V227</f>
        <v>2.6392961876832845E-2</v>
      </c>
      <c r="AN227" s="39">
        <f t="shared" si="16"/>
        <v>3.2520325203252036E-2</v>
      </c>
      <c r="AO227" s="39">
        <f t="shared" si="16"/>
        <v>5.4200542005420058E-2</v>
      </c>
      <c r="AP227" s="39">
        <f t="shared" si="16"/>
        <v>4.3147208121827409E-2</v>
      </c>
      <c r="AQ227" s="39">
        <f t="shared" si="16"/>
        <v>3.5377358490566037E-2</v>
      </c>
      <c r="AR227" s="39">
        <f t="shared" si="15"/>
        <v>0.22608695652173913</v>
      </c>
      <c r="AS227" s="39">
        <f t="shared" si="15"/>
        <v>0.15384615384615385</v>
      </c>
      <c r="AT227" s="39">
        <f t="shared" si="15"/>
        <v>0.17346938775510204</v>
      </c>
      <c r="AU227" s="39">
        <f t="shared" si="15"/>
        <v>0.25961538461538464</v>
      </c>
      <c r="AV227" s="39">
        <f t="shared" si="15"/>
        <v>0.33333333333333331</v>
      </c>
      <c r="AW227" s="39">
        <f t="shared" si="15"/>
        <v>0.32500000000000001</v>
      </c>
      <c r="AX227" s="39">
        <f t="shared" si="12"/>
        <v>0.34677419354838712</v>
      </c>
      <c r="AY227" s="39">
        <f t="shared" si="12"/>
        <v>0.28358208955223879</v>
      </c>
    </row>
    <row r="228" spans="1:51" x14ac:dyDescent="0.3">
      <c r="A228" s="3">
        <v>1265</v>
      </c>
      <c r="B228" s="4" t="s">
        <v>223</v>
      </c>
      <c r="C228" s="42" t="s">
        <v>473</v>
      </c>
      <c r="D228" s="42" t="s">
        <v>473</v>
      </c>
      <c r="E228" s="42" t="s">
        <v>473</v>
      </c>
      <c r="F228" s="42" t="s">
        <v>473</v>
      </c>
      <c r="G228" s="42" t="s">
        <v>473</v>
      </c>
      <c r="H228" s="42" t="s">
        <v>473</v>
      </c>
      <c r="I228" s="42" t="s">
        <v>473</v>
      </c>
      <c r="J228" s="42" t="s">
        <v>473</v>
      </c>
      <c r="K228" s="42" t="s">
        <v>473</v>
      </c>
      <c r="L228" s="42" t="s">
        <v>473</v>
      </c>
      <c r="M228" s="42" t="s">
        <v>473</v>
      </c>
      <c r="N228" s="42" t="s">
        <v>473</v>
      </c>
      <c r="O228" s="42" t="s">
        <v>473</v>
      </c>
      <c r="P228" s="42">
        <v>10</v>
      </c>
      <c r="Q228" s="42">
        <v>13</v>
      </c>
      <c r="R228" s="42">
        <v>13</v>
      </c>
      <c r="S228" s="10">
        <v>71</v>
      </c>
      <c r="T228" s="10">
        <v>70</v>
      </c>
      <c r="U228" s="10">
        <v>67</v>
      </c>
      <c r="V228" s="10">
        <v>66</v>
      </c>
      <c r="W228" s="10">
        <v>65</v>
      </c>
      <c r="X228" s="10">
        <v>69</v>
      </c>
      <c r="Y228" s="10">
        <v>68</v>
      </c>
      <c r="Z228" s="10">
        <v>72</v>
      </c>
      <c r="AA228" s="10">
        <v>56</v>
      </c>
      <c r="AB228" s="10">
        <v>57</v>
      </c>
      <c r="AC228" s="10">
        <v>49</v>
      </c>
      <c r="AD228" s="10">
        <v>51</v>
      </c>
      <c r="AE228" s="10">
        <v>51</v>
      </c>
      <c r="AF228" s="10">
        <v>47</v>
      </c>
      <c r="AG228" s="10">
        <v>55</v>
      </c>
      <c r="AH228" s="10">
        <v>51</v>
      </c>
      <c r="AJ228" s="39" t="e">
        <f t="shared" ref="AJ228:AN291" si="17">+C228/S228</f>
        <v>#VALUE!</v>
      </c>
      <c r="AK228" s="39" t="e">
        <f t="shared" si="17"/>
        <v>#VALUE!</v>
      </c>
      <c r="AL228" s="39" t="e">
        <f t="shared" si="17"/>
        <v>#VALUE!</v>
      </c>
      <c r="AM228" s="39" t="e">
        <f t="shared" si="16"/>
        <v>#VALUE!</v>
      </c>
      <c r="AN228" s="39" t="e">
        <f t="shared" si="16"/>
        <v>#VALUE!</v>
      </c>
      <c r="AO228" s="39" t="e">
        <f t="shared" si="16"/>
        <v>#VALUE!</v>
      </c>
      <c r="AP228" s="39" t="e">
        <f t="shared" si="16"/>
        <v>#VALUE!</v>
      </c>
      <c r="AQ228" s="39" t="e">
        <f t="shared" si="16"/>
        <v>#VALUE!</v>
      </c>
      <c r="AR228" s="39" t="e">
        <f t="shared" si="15"/>
        <v>#VALUE!</v>
      </c>
      <c r="AS228" s="39" t="e">
        <f t="shared" si="15"/>
        <v>#VALUE!</v>
      </c>
      <c r="AT228" s="39" t="e">
        <f t="shared" si="15"/>
        <v>#VALUE!</v>
      </c>
      <c r="AU228" s="39" t="e">
        <f t="shared" si="15"/>
        <v>#VALUE!</v>
      </c>
      <c r="AV228" s="39" t="e">
        <f t="shared" si="15"/>
        <v>#VALUE!</v>
      </c>
      <c r="AW228" s="39">
        <f t="shared" si="15"/>
        <v>0.21276595744680851</v>
      </c>
      <c r="AX228" s="39">
        <f t="shared" si="12"/>
        <v>0.23636363636363636</v>
      </c>
      <c r="AY228" s="39">
        <f t="shared" si="12"/>
        <v>0.25490196078431371</v>
      </c>
    </row>
    <row r="229" spans="1:51" x14ac:dyDescent="0.3">
      <c r="A229" s="3">
        <v>1266</v>
      </c>
      <c r="B229" s="4" t="s">
        <v>224</v>
      </c>
      <c r="C229" s="42">
        <v>16</v>
      </c>
      <c r="D229" s="42">
        <v>16</v>
      </c>
      <c r="E229" s="42">
        <v>8</v>
      </c>
      <c r="F229" s="42">
        <v>8</v>
      </c>
      <c r="G229" s="42">
        <v>12</v>
      </c>
      <c r="H229" s="42">
        <v>19</v>
      </c>
      <c r="I229" s="42">
        <v>20</v>
      </c>
      <c r="J229" s="42">
        <v>23</v>
      </c>
      <c r="K229" s="42">
        <v>45</v>
      </c>
      <c r="L229" s="42">
        <v>42</v>
      </c>
      <c r="M229" s="42">
        <v>47</v>
      </c>
      <c r="N229" s="42">
        <v>49</v>
      </c>
      <c r="O229" s="42">
        <v>50</v>
      </c>
      <c r="P229" s="42">
        <v>52</v>
      </c>
      <c r="Q229" s="42">
        <v>52</v>
      </c>
      <c r="R229" s="42">
        <v>45</v>
      </c>
      <c r="S229" s="10">
        <v>201</v>
      </c>
      <c r="T229" s="10">
        <v>201</v>
      </c>
      <c r="U229" s="10">
        <v>197</v>
      </c>
      <c r="V229" s="10">
        <v>200</v>
      </c>
      <c r="W229" s="10">
        <v>202</v>
      </c>
      <c r="X229" s="10">
        <v>206</v>
      </c>
      <c r="Y229" s="10">
        <v>216</v>
      </c>
      <c r="Z229" s="10">
        <v>231</v>
      </c>
      <c r="AA229" s="10">
        <v>123</v>
      </c>
      <c r="AB229" s="10">
        <v>128</v>
      </c>
      <c r="AC229" s="10">
        <v>134</v>
      </c>
      <c r="AD229" s="10">
        <v>147</v>
      </c>
      <c r="AE229" s="10">
        <v>148</v>
      </c>
      <c r="AF229" s="10">
        <v>150</v>
      </c>
      <c r="AG229" s="10">
        <v>134</v>
      </c>
      <c r="AH229" s="10">
        <v>126</v>
      </c>
      <c r="AJ229" s="39">
        <f t="shared" si="17"/>
        <v>7.9601990049751242E-2</v>
      </c>
      <c r="AK229" s="39">
        <f t="shared" si="17"/>
        <v>7.9601990049751242E-2</v>
      </c>
      <c r="AL229" s="39">
        <f t="shared" si="17"/>
        <v>4.060913705583756E-2</v>
      </c>
      <c r="AM229" s="39">
        <f t="shared" si="16"/>
        <v>0.04</v>
      </c>
      <c r="AN229" s="39">
        <f t="shared" si="16"/>
        <v>5.9405940594059403E-2</v>
      </c>
      <c r="AO229" s="39">
        <f t="shared" si="16"/>
        <v>9.2233009708737865E-2</v>
      </c>
      <c r="AP229" s="39">
        <f t="shared" si="16"/>
        <v>9.2592592592592587E-2</v>
      </c>
      <c r="AQ229" s="39">
        <f t="shared" si="16"/>
        <v>9.9567099567099568E-2</v>
      </c>
      <c r="AR229" s="39">
        <f t="shared" si="15"/>
        <v>0.36585365853658536</v>
      </c>
      <c r="AS229" s="39">
        <f t="shared" si="15"/>
        <v>0.328125</v>
      </c>
      <c r="AT229" s="39">
        <f t="shared" si="15"/>
        <v>0.35074626865671643</v>
      </c>
      <c r="AU229" s="39">
        <f t="shared" si="15"/>
        <v>0.33333333333333331</v>
      </c>
      <c r="AV229" s="39">
        <f t="shared" si="15"/>
        <v>0.33783783783783783</v>
      </c>
      <c r="AW229" s="39">
        <f t="shared" si="15"/>
        <v>0.34666666666666668</v>
      </c>
      <c r="AX229" s="39">
        <f t="shared" si="12"/>
        <v>0.38805970149253732</v>
      </c>
      <c r="AY229" s="39">
        <f t="shared" si="12"/>
        <v>0.35714285714285715</v>
      </c>
    </row>
    <row r="230" spans="1:51" x14ac:dyDescent="0.3">
      <c r="A230" s="3">
        <v>1401</v>
      </c>
      <c r="B230" s="4" t="s">
        <v>225</v>
      </c>
      <c r="C230" s="42">
        <v>84</v>
      </c>
      <c r="D230" s="42">
        <v>73</v>
      </c>
      <c r="E230" s="42">
        <v>69</v>
      </c>
      <c r="F230" s="42">
        <v>70</v>
      </c>
      <c r="G230" s="42">
        <v>77</v>
      </c>
      <c r="H230" s="42">
        <v>77</v>
      </c>
      <c r="I230" s="42">
        <v>95</v>
      </c>
      <c r="J230" s="42">
        <v>87</v>
      </c>
      <c r="K230" s="42">
        <v>164</v>
      </c>
      <c r="L230" s="42">
        <v>163</v>
      </c>
      <c r="M230" s="42">
        <v>155</v>
      </c>
      <c r="N230" s="42">
        <v>156</v>
      </c>
      <c r="O230" s="42">
        <v>161</v>
      </c>
      <c r="P230" s="42">
        <v>166</v>
      </c>
      <c r="Q230" s="42">
        <v>169</v>
      </c>
      <c r="R230" s="42">
        <v>176</v>
      </c>
      <c r="S230" s="10">
        <v>934</v>
      </c>
      <c r="T230" s="10">
        <v>936</v>
      </c>
      <c r="U230" s="10">
        <v>958</v>
      </c>
      <c r="V230" s="10">
        <v>1008</v>
      </c>
      <c r="W230" s="10">
        <v>1056</v>
      </c>
      <c r="X230" s="10">
        <v>1093</v>
      </c>
      <c r="Y230" s="10">
        <v>1133</v>
      </c>
      <c r="Z230" s="10">
        <v>1183</v>
      </c>
      <c r="AA230" s="10">
        <v>454</v>
      </c>
      <c r="AB230" s="10">
        <v>462</v>
      </c>
      <c r="AC230" s="10">
        <v>462</v>
      </c>
      <c r="AD230" s="10">
        <v>472</v>
      </c>
      <c r="AE230" s="10">
        <v>480</v>
      </c>
      <c r="AF230" s="10">
        <v>491</v>
      </c>
      <c r="AG230" s="10">
        <v>495</v>
      </c>
      <c r="AH230" s="10">
        <v>504</v>
      </c>
      <c r="AJ230" s="39">
        <f t="shared" si="17"/>
        <v>8.9935760171306209E-2</v>
      </c>
      <c r="AK230" s="39">
        <f t="shared" si="17"/>
        <v>7.7991452991452992E-2</v>
      </c>
      <c r="AL230" s="39">
        <f t="shared" si="17"/>
        <v>7.2025052192066799E-2</v>
      </c>
      <c r="AM230" s="39">
        <f t="shared" si="16"/>
        <v>6.9444444444444448E-2</v>
      </c>
      <c r="AN230" s="39">
        <f t="shared" si="16"/>
        <v>7.2916666666666671E-2</v>
      </c>
      <c r="AO230" s="39">
        <f t="shared" si="16"/>
        <v>7.0448307410795968E-2</v>
      </c>
      <c r="AP230" s="39">
        <f t="shared" si="16"/>
        <v>8.3848190644307152E-2</v>
      </c>
      <c r="AQ230" s="39">
        <f t="shared" si="16"/>
        <v>7.3541842772611998E-2</v>
      </c>
      <c r="AR230" s="39">
        <f t="shared" si="15"/>
        <v>0.36123348017621143</v>
      </c>
      <c r="AS230" s="39">
        <f t="shared" si="15"/>
        <v>0.3528138528138528</v>
      </c>
      <c r="AT230" s="39">
        <f t="shared" si="15"/>
        <v>0.33549783549783552</v>
      </c>
      <c r="AU230" s="39">
        <f t="shared" si="15"/>
        <v>0.33050847457627119</v>
      </c>
      <c r="AV230" s="39">
        <f t="shared" si="15"/>
        <v>0.33541666666666664</v>
      </c>
      <c r="AW230" s="39">
        <f t="shared" si="15"/>
        <v>0.3380855397148676</v>
      </c>
      <c r="AX230" s="39">
        <f t="shared" si="12"/>
        <v>0.34141414141414139</v>
      </c>
      <c r="AY230" s="39">
        <f t="shared" si="12"/>
        <v>0.34920634920634919</v>
      </c>
    </row>
    <row r="231" spans="1:51" x14ac:dyDescent="0.3">
      <c r="A231" s="3">
        <v>1411</v>
      </c>
      <c r="B231" s="4" t="s">
        <v>226</v>
      </c>
      <c r="C231" s="42">
        <v>16</v>
      </c>
      <c r="D231" s="42">
        <v>14</v>
      </c>
      <c r="E231" s="42">
        <v>17</v>
      </c>
      <c r="F231" s="42">
        <v>13</v>
      </c>
      <c r="G231" s="42">
        <v>19</v>
      </c>
      <c r="H231" s="42">
        <v>24</v>
      </c>
      <c r="I231" s="42">
        <v>19</v>
      </c>
      <c r="J231" s="42">
        <v>17</v>
      </c>
      <c r="K231" s="42">
        <v>66</v>
      </c>
      <c r="L231" s="42">
        <v>62</v>
      </c>
      <c r="M231" s="42">
        <v>58</v>
      </c>
      <c r="N231" s="42">
        <v>56</v>
      </c>
      <c r="O231" s="42">
        <v>57</v>
      </c>
      <c r="P231" s="42">
        <v>56</v>
      </c>
      <c r="Q231" s="42">
        <v>55</v>
      </c>
      <c r="R231" s="42">
        <v>58</v>
      </c>
      <c r="S231" s="10">
        <v>253</v>
      </c>
      <c r="T231" s="10">
        <v>259</v>
      </c>
      <c r="U231" s="10">
        <v>267</v>
      </c>
      <c r="V231" s="10">
        <v>271</v>
      </c>
      <c r="W231" s="10">
        <v>295</v>
      </c>
      <c r="X231" s="10">
        <v>315</v>
      </c>
      <c r="Y231" s="10">
        <v>320</v>
      </c>
      <c r="Z231" s="10">
        <v>314</v>
      </c>
      <c r="AA231" s="10">
        <v>151</v>
      </c>
      <c r="AB231" s="10">
        <v>150</v>
      </c>
      <c r="AC231" s="10">
        <v>148</v>
      </c>
      <c r="AD231" s="10">
        <v>153</v>
      </c>
      <c r="AE231" s="10">
        <v>154</v>
      </c>
      <c r="AF231" s="10">
        <v>148</v>
      </c>
      <c r="AG231" s="10">
        <v>153</v>
      </c>
      <c r="AH231" s="10">
        <v>158</v>
      </c>
      <c r="AJ231" s="39">
        <f t="shared" si="17"/>
        <v>6.3241106719367585E-2</v>
      </c>
      <c r="AK231" s="39">
        <f t="shared" si="17"/>
        <v>5.4054054054054057E-2</v>
      </c>
      <c r="AL231" s="39">
        <f t="shared" si="17"/>
        <v>6.3670411985018729E-2</v>
      </c>
      <c r="AM231" s="39">
        <f t="shared" si="16"/>
        <v>4.797047970479705E-2</v>
      </c>
      <c r="AN231" s="39">
        <f t="shared" si="16"/>
        <v>6.4406779661016947E-2</v>
      </c>
      <c r="AO231" s="39">
        <f t="shared" si="16"/>
        <v>7.6190476190476197E-2</v>
      </c>
      <c r="AP231" s="39">
        <f t="shared" si="16"/>
        <v>5.9374999999999997E-2</v>
      </c>
      <c r="AQ231" s="39">
        <f t="shared" si="16"/>
        <v>5.4140127388535034E-2</v>
      </c>
      <c r="AR231" s="39">
        <f t="shared" si="15"/>
        <v>0.4370860927152318</v>
      </c>
      <c r="AS231" s="39">
        <f t="shared" si="15"/>
        <v>0.41333333333333333</v>
      </c>
      <c r="AT231" s="39">
        <f t="shared" si="15"/>
        <v>0.39189189189189189</v>
      </c>
      <c r="AU231" s="39">
        <f t="shared" si="15"/>
        <v>0.36601307189542481</v>
      </c>
      <c r="AV231" s="39">
        <f t="shared" si="15"/>
        <v>0.37012987012987014</v>
      </c>
      <c r="AW231" s="39">
        <f t="shared" si="15"/>
        <v>0.3783783783783784</v>
      </c>
      <c r="AX231" s="39">
        <f t="shared" si="12"/>
        <v>0.35947712418300654</v>
      </c>
      <c r="AY231" s="39">
        <f t="shared" si="12"/>
        <v>0.36708860759493672</v>
      </c>
    </row>
    <row r="232" spans="1:51" x14ac:dyDescent="0.3">
      <c r="A232" s="3">
        <v>1412</v>
      </c>
      <c r="B232" s="4" t="s">
        <v>227</v>
      </c>
      <c r="C232" s="42" t="s">
        <v>473</v>
      </c>
      <c r="D232" s="42" t="s">
        <v>473</v>
      </c>
      <c r="E232" s="42" t="s">
        <v>473</v>
      </c>
      <c r="F232" s="42" t="s">
        <v>473</v>
      </c>
      <c r="G232" s="42">
        <v>6</v>
      </c>
      <c r="H232" s="42">
        <v>6</v>
      </c>
      <c r="I232" s="42" t="s">
        <v>473</v>
      </c>
      <c r="J232" s="42">
        <v>9</v>
      </c>
      <c r="K232" s="42" t="s">
        <v>473</v>
      </c>
      <c r="L232" s="42" t="s">
        <v>473</v>
      </c>
      <c r="M232" s="42" t="s">
        <v>473</v>
      </c>
      <c r="N232" s="42" t="s">
        <v>473</v>
      </c>
      <c r="O232" s="42">
        <v>17</v>
      </c>
      <c r="P232" s="42">
        <v>15</v>
      </c>
      <c r="Q232" s="42">
        <v>18</v>
      </c>
      <c r="R232" s="42">
        <v>14</v>
      </c>
      <c r="S232" s="10">
        <v>106</v>
      </c>
      <c r="T232" s="10">
        <v>106</v>
      </c>
      <c r="U232" s="10">
        <v>109</v>
      </c>
      <c r="V232" s="10">
        <v>116</v>
      </c>
      <c r="W232" s="10">
        <v>120</v>
      </c>
      <c r="X232" s="10">
        <v>119</v>
      </c>
      <c r="Y232" s="10">
        <v>119</v>
      </c>
      <c r="Z232" s="10">
        <v>127</v>
      </c>
      <c r="AA232" s="10">
        <v>58</v>
      </c>
      <c r="AB232" s="10">
        <v>60</v>
      </c>
      <c r="AC232" s="10">
        <v>59</v>
      </c>
      <c r="AD232" s="10">
        <v>56</v>
      </c>
      <c r="AE232" s="10">
        <v>52</v>
      </c>
      <c r="AF232" s="10">
        <v>56</v>
      </c>
      <c r="AG232" s="10">
        <v>55</v>
      </c>
      <c r="AH232" s="10">
        <v>56</v>
      </c>
      <c r="AJ232" s="39" t="e">
        <f t="shared" si="17"/>
        <v>#VALUE!</v>
      </c>
      <c r="AK232" s="39" t="e">
        <f t="shared" si="17"/>
        <v>#VALUE!</v>
      </c>
      <c r="AL232" s="39" t="e">
        <f t="shared" si="17"/>
        <v>#VALUE!</v>
      </c>
      <c r="AM232" s="39" t="e">
        <f t="shared" si="16"/>
        <v>#VALUE!</v>
      </c>
      <c r="AN232" s="39">
        <f t="shared" si="16"/>
        <v>0.05</v>
      </c>
      <c r="AO232" s="39">
        <f t="shared" si="16"/>
        <v>5.0420168067226892E-2</v>
      </c>
      <c r="AP232" s="39" t="e">
        <f t="shared" si="16"/>
        <v>#VALUE!</v>
      </c>
      <c r="AQ232" s="39">
        <f t="shared" si="16"/>
        <v>7.0866141732283464E-2</v>
      </c>
      <c r="AR232" s="39" t="e">
        <f t="shared" si="15"/>
        <v>#VALUE!</v>
      </c>
      <c r="AS232" s="39" t="e">
        <f t="shared" si="15"/>
        <v>#VALUE!</v>
      </c>
      <c r="AT232" s="39" t="e">
        <f t="shared" si="15"/>
        <v>#VALUE!</v>
      </c>
      <c r="AU232" s="39" t="e">
        <f t="shared" si="15"/>
        <v>#VALUE!</v>
      </c>
      <c r="AV232" s="39">
        <f t="shared" si="15"/>
        <v>0.32692307692307693</v>
      </c>
      <c r="AW232" s="39">
        <f t="shared" si="15"/>
        <v>0.26785714285714285</v>
      </c>
      <c r="AX232" s="39">
        <f t="shared" si="12"/>
        <v>0.32727272727272727</v>
      </c>
      <c r="AY232" s="39">
        <f t="shared" si="12"/>
        <v>0.25</v>
      </c>
    </row>
    <row r="233" spans="1:51" x14ac:dyDescent="0.3">
      <c r="A233" s="3">
        <v>1413</v>
      </c>
      <c r="B233" s="4" t="s">
        <v>228</v>
      </c>
      <c r="C233" s="42">
        <v>15</v>
      </c>
      <c r="D233" s="42">
        <v>13</v>
      </c>
      <c r="E233" s="42" t="s">
        <v>473</v>
      </c>
      <c r="F233" s="42">
        <v>17</v>
      </c>
      <c r="G233" s="42">
        <v>21</v>
      </c>
      <c r="H233" s="42">
        <v>15</v>
      </c>
      <c r="I233" s="42">
        <v>18</v>
      </c>
      <c r="J233" s="42">
        <v>18</v>
      </c>
      <c r="K233" s="42">
        <v>38</v>
      </c>
      <c r="L233" s="42">
        <v>32</v>
      </c>
      <c r="M233" s="42" t="s">
        <v>473</v>
      </c>
      <c r="N233" s="42">
        <v>31</v>
      </c>
      <c r="O233" s="42">
        <v>30</v>
      </c>
      <c r="P233" s="42">
        <v>37</v>
      </c>
      <c r="Q233" s="42">
        <v>35</v>
      </c>
      <c r="R233" s="42">
        <v>38</v>
      </c>
      <c r="S233" s="10">
        <v>189</v>
      </c>
      <c r="T233" s="10">
        <v>196</v>
      </c>
      <c r="U233" s="10">
        <v>208</v>
      </c>
      <c r="V233" s="10">
        <v>221</v>
      </c>
      <c r="W233" s="10">
        <v>233</v>
      </c>
      <c r="X233" s="10">
        <v>231</v>
      </c>
      <c r="Y233" s="10">
        <v>232</v>
      </c>
      <c r="Z233" s="10">
        <v>238</v>
      </c>
      <c r="AA233" s="10">
        <v>98</v>
      </c>
      <c r="AB233" s="10">
        <v>95</v>
      </c>
      <c r="AC233" s="10">
        <v>90</v>
      </c>
      <c r="AD233" s="10">
        <v>86</v>
      </c>
      <c r="AE233" s="10">
        <v>80</v>
      </c>
      <c r="AF233" s="10">
        <v>83</v>
      </c>
      <c r="AG233" s="10">
        <v>90</v>
      </c>
      <c r="AH233" s="10">
        <v>91</v>
      </c>
      <c r="AJ233" s="39">
        <f t="shared" si="17"/>
        <v>7.9365079365079361E-2</v>
      </c>
      <c r="AK233" s="39">
        <f t="shared" si="17"/>
        <v>6.6326530612244902E-2</v>
      </c>
      <c r="AL233" s="39" t="e">
        <f t="shared" si="17"/>
        <v>#VALUE!</v>
      </c>
      <c r="AM233" s="39">
        <f t="shared" si="16"/>
        <v>7.6923076923076927E-2</v>
      </c>
      <c r="AN233" s="39">
        <f t="shared" si="16"/>
        <v>9.012875536480687E-2</v>
      </c>
      <c r="AO233" s="39">
        <f t="shared" si="16"/>
        <v>6.4935064935064929E-2</v>
      </c>
      <c r="AP233" s="39">
        <f t="shared" si="16"/>
        <v>7.7586206896551727E-2</v>
      </c>
      <c r="AQ233" s="39">
        <f t="shared" si="16"/>
        <v>7.5630252100840331E-2</v>
      </c>
      <c r="AR233" s="39">
        <f t="shared" si="15"/>
        <v>0.38775510204081631</v>
      </c>
      <c r="AS233" s="39">
        <f t="shared" si="15"/>
        <v>0.33684210526315789</v>
      </c>
      <c r="AT233" s="39" t="e">
        <f t="shared" si="15"/>
        <v>#VALUE!</v>
      </c>
      <c r="AU233" s="39">
        <f t="shared" si="15"/>
        <v>0.36046511627906974</v>
      </c>
      <c r="AV233" s="39">
        <f t="shared" si="15"/>
        <v>0.375</v>
      </c>
      <c r="AW233" s="39">
        <f t="shared" si="15"/>
        <v>0.44578313253012047</v>
      </c>
      <c r="AX233" s="39">
        <f t="shared" si="15"/>
        <v>0.3888888888888889</v>
      </c>
      <c r="AY233" s="39">
        <f t="shared" si="15"/>
        <v>0.4175824175824176</v>
      </c>
    </row>
    <row r="234" spans="1:51" x14ac:dyDescent="0.3">
      <c r="A234" s="3">
        <v>1416</v>
      </c>
      <c r="B234" s="4" t="s">
        <v>229</v>
      </c>
      <c r="C234" s="42">
        <v>58</v>
      </c>
      <c r="D234" s="42">
        <v>61</v>
      </c>
      <c r="E234" s="42">
        <v>55</v>
      </c>
      <c r="F234" s="42">
        <v>52</v>
      </c>
      <c r="G234" s="42">
        <v>51</v>
      </c>
      <c r="H234" s="42">
        <v>54</v>
      </c>
      <c r="I234" s="42">
        <v>60</v>
      </c>
      <c r="J234" s="42">
        <v>60</v>
      </c>
      <c r="K234" s="42">
        <v>131</v>
      </c>
      <c r="L234" s="42">
        <v>126</v>
      </c>
      <c r="M234" s="42">
        <v>126</v>
      </c>
      <c r="N234" s="42">
        <v>118</v>
      </c>
      <c r="O234" s="42">
        <v>109</v>
      </c>
      <c r="P234" s="42">
        <v>97</v>
      </c>
      <c r="Q234" s="42">
        <v>106</v>
      </c>
      <c r="R234" s="42">
        <v>109</v>
      </c>
      <c r="S234" s="10">
        <v>417</v>
      </c>
      <c r="T234" s="10">
        <v>438</v>
      </c>
      <c r="U234" s="10">
        <v>451</v>
      </c>
      <c r="V234" s="10">
        <v>461</v>
      </c>
      <c r="W234" s="10">
        <v>480</v>
      </c>
      <c r="X234" s="10">
        <v>499</v>
      </c>
      <c r="Y234" s="10">
        <v>502</v>
      </c>
      <c r="Z234" s="10">
        <v>517</v>
      </c>
      <c r="AA234" s="10">
        <v>303</v>
      </c>
      <c r="AB234" s="10">
        <v>298</v>
      </c>
      <c r="AC234" s="10">
        <v>295</v>
      </c>
      <c r="AD234" s="10">
        <v>290</v>
      </c>
      <c r="AE234" s="10">
        <v>278</v>
      </c>
      <c r="AF234" s="10">
        <v>264</v>
      </c>
      <c r="AG234" s="10">
        <v>270</v>
      </c>
      <c r="AH234" s="10">
        <v>271</v>
      </c>
      <c r="AJ234" s="39">
        <f t="shared" si="17"/>
        <v>0.13908872901678657</v>
      </c>
      <c r="AK234" s="39">
        <f t="shared" si="17"/>
        <v>0.13926940639269406</v>
      </c>
      <c r="AL234" s="39">
        <f t="shared" si="17"/>
        <v>0.12195121951219512</v>
      </c>
      <c r="AM234" s="39">
        <f t="shared" si="16"/>
        <v>0.11279826464208242</v>
      </c>
      <c r="AN234" s="39">
        <f t="shared" si="16"/>
        <v>0.10625</v>
      </c>
      <c r="AO234" s="39">
        <f t="shared" si="16"/>
        <v>0.10821643286573146</v>
      </c>
      <c r="AP234" s="39">
        <f t="shared" si="16"/>
        <v>0.11952191235059761</v>
      </c>
      <c r="AQ234" s="39">
        <f t="shared" si="16"/>
        <v>0.11605415860735009</v>
      </c>
      <c r="AR234" s="39">
        <f t="shared" si="15"/>
        <v>0.43234323432343236</v>
      </c>
      <c r="AS234" s="39">
        <f t="shared" si="15"/>
        <v>0.42281879194630873</v>
      </c>
      <c r="AT234" s="39">
        <f t="shared" si="15"/>
        <v>0.42711864406779659</v>
      </c>
      <c r="AU234" s="39">
        <f t="shared" si="15"/>
        <v>0.40689655172413791</v>
      </c>
      <c r="AV234" s="39">
        <f t="shared" si="15"/>
        <v>0.3920863309352518</v>
      </c>
      <c r="AW234" s="39">
        <f t="shared" si="15"/>
        <v>0.36742424242424243</v>
      </c>
      <c r="AX234" s="39">
        <f t="shared" si="15"/>
        <v>0.3925925925925926</v>
      </c>
      <c r="AY234" s="39">
        <f t="shared" si="15"/>
        <v>0.40221402214022139</v>
      </c>
    </row>
    <row r="235" spans="1:51" x14ac:dyDescent="0.3">
      <c r="A235" s="3">
        <v>1417</v>
      </c>
      <c r="B235" s="4" t="s">
        <v>230</v>
      </c>
      <c r="C235" s="42">
        <v>33</v>
      </c>
      <c r="D235" s="42">
        <v>36</v>
      </c>
      <c r="E235" s="42">
        <v>34</v>
      </c>
      <c r="F235" s="42">
        <v>31</v>
      </c>
      <c r="G235" s="42">
        <v>27</v>
      </c>
      <c r="H235" s="42">
        <v>33</v>
      </c>
      <c r="I235" s="42">
        <v>41</v>
      </c>
      <c r="J235" s="42">
        <v>32</v>
      </c>
      <c r="K235" s="42">
        <v>79</v>
      </c>
      <c r="L235" s="42">
        <v>83</v>
      </c>
      <c r="M235" s="42">
        <v>86</v>
      </c>
      <c r="N235" s="42">
        <v>103</v>
      </c>
      <c r="O235" s="42">
        <v>81</v>
      </c>
      <c r="P235" s="42">
        <v>83</v>
      </c>
      <c r="Q235" s="42">
        <v>94</v>
      </c>
      <c r="R235" s="42">
        <v>81</v>
      </c>
      <c r="S235" s="10">
        <v>318</v>
      </c>
      <c r="T235" s="10">
        <v>329</v>
      </c>
      <c r="U235" s="10">
        <v>333</v>
      </c>
      <c r="V235" s="10">
        <v>336</v>
      </c>
      <c r="W235" s="10">
        <v>349</v>
      </c>
      <c r="X235" s="10">
        <v>365</v>
      </c>
      <c r="Y235" s="10">
        <v>371</v>
      </c>
      <c r="Z235" s="10">
        <v>388</v>
      </c>
      <c r="AA235" s="10">
        <v>257</v>
      </c>
      <c r="AB235" s="10">
        <v>248</v>
      </c>
      <c r="AC235" s="10">
        <v>237</v>
      </c>
      <c r="AD235" s="10">
        <v>239</v>
      </c>
      <c r="AE235" s="10">
        <v>236</v>
      </c>
      <c r="AF235" s="10">
        <v>235</v>
      </c>
      <c r="AG235" s="10">
        <v>238</v>
      </c>
      <c r="AH235" s="10">
        <v>229</v>
      </c>
      <c r="AJ235" s="39">
        <f t="shared" si="17"/>
        <v>0.10377358490566038</v>
      </c>
      <c r="AK235" s="39">
        <f t="shared" si="17"/>
        <v>0.10942249240121581</v>
      </c>
      <c r="AL235" s="39">
        <f t="shared" si="17"/>
        <v>0.1021021021021021</v>
      </c>
      <c r="AM235" s="39">
        <f t="shared" si="16"/>
        <v>9.2261904761904767E-2</v>
      </c>
      <c r="AN235" s="39">
        <f t="shared" si="16"/>
        <v>7.7363896848137534E-2</v>
      </c>
      <c r="AO235" s="39">
        <f t="shared" si="16"/>
        <v>9.0410958904109592E-2</v>
      </c>
      <c r="AP235" s="39">
        <f t="shared" si="16"/>
        <v>0.11051212938005391</v>
      </c>
      <c r="AQ235" s="39">
        <f t="shared" si="16"/>
        <v>8.247422680412371E-2</v>
      </c>
      <c r="AR235" s="39">
        <f t="shared" si="15"/>
        <v>0.30739299610894943</v>
      </c>
      <c r="AS235" s="39">
        <f t="shared" si="15"/>
        <v>0.33467741935483869</v>
      </c>
      <c r="AT235" s="39">
        <f t="shared" si="15"/>
        <v>0.3628691983122363</v>
      </c>
      <c r="AU235" s="39">
        <f t="shared" si="15"/>
        <v>0.43096234309623432</v>
      </c>
      <c r="AV235" s="39">
        <f t="shared" si="15"/>
        <v>0.34322033898305082</v>
      </c>
      <c r="AW235" s="39">
        <f t="shared" si="15"/>
        <v>0.35319148936170214</v>
      </c>
      <c r="AX235" s="39">
        <f t="shared" si="15"/>
        <v>0.3949579831932773</v>
      </c>
      <c r="AY235" s="39">
        <f t="shared" si="15"/>
        <v>0.35371179039301309</v>
      </c>
    </row>
    <row r="236" spans="1:51" x14ac:dyDescent="0.3">
      <c r="A236" s="3">
        <v>1418</v>
      </c>
      <c r="B236" s="4" t="s">
        <v>231</v>
      </c>
      <c r="C236" s="42">
        <v>6</v>
      </c>
      <c r="D236" s="42" t="s">
        <v>473</v>
      </c>
      <c r="E236" s="42">
        <v>9</v>
      </c>
      <c r="F236" s="42">
        <v>10</v>
      </c>
      <c r="G236" s="42">
        <v>7</v>
      </c>
      <c r="H236" s="42">
        <v>14</v>
      </c>
      <c r="I236" s="42">
        <v>12</v>
      </c>
      <c r="J236" s="42">
        <v>12</v>
      </c>
      <c r="K236" s="42">
        <v>26</v>
      </c>
      <c r="L236" s="42" t="s">
        <v>473</v>
      </c>
      <c r="M236" s="42">
        <v>33</v>
      </c>
      <c r="N236" s="42">
        <v>24</v>
      </c>
      <c r="O236" s="42">
        <v>21</v>
      </c>
      <c r="P236" s="42">
        <v>27</v>
      </c>
      <c r="Q236" s="42">
        <v>19</v>
      </c>
      <c r="R236" s="42">
        <v>23</v>
      </c>
      <c r="S236" s="10">
        <v>118</v>
      </c>
      <c r="T236" s="10">
        <v>117</v>
      </c>
      <c r="U236" s="10">
        <v>129</v>
      </c>
      <c r="V236" s="10">
        <v>142</v>
      </c>
      <c r="W236" s="10">
        <v>147</v>
      </c>
      <c r="X236" s="10">
        <v>161</v>
      </c>
      <c r="Y236" s="10">
        <v>164</v>
      </c>
      <c r="Z236" s="10">
        <v>155</v>
      </c>
      <c r="AA236" s="10">
        <v>92</v>
      </c>
      <c r="AB236" s="10">
        <v>88</v>
      </c>
      <c r="AC236" s="10">
        <v>83</v>
      </c>
      <c r="AD236" s="10">
        <v>86</v>
      </c>
      <c r="AE236" s="10">
        <v>83</v>
      </c>
      <c r="AF236" s="10">
        <v>81</v>
      </c>
      <c r="AG236" s="10">
        <v>71</v>
      </c>
      <c r="AH236" s="10">
        <v>69</v>
      </c>
      <c r="AJ236" s="39">
        <f t="shared" si="17"/>
        <v>5.0847457627118647E-2</v>
      </c>
      <c r="AK236" s="39" t="e">
        <f t="shared" si="17"/>
        <v>#VALUE!</v>
      </c>
      <c r="AL236" s="39">
        <f t="shared" si="17"/>
        <v>6.9767441860465115E-2</v>
      </c>
      <c r="AM236" s="39">
        <f t="shared" si="16"/>
        <v>7.0422535211267609E-2</v>
      </c>
      <c r="AN236" s="39">
        <f t="shared" si="16"/>
        <v>4.7619047619047616E-2</v>
      </c>
      <c r="AO236" s="39">
        <f t="shared" si="16"/>
        <v>8.6956521739130432E-2</v>
      </c>
      <c r="AP236" s="39">
        <f t="shared" si="16"/>
        <v>7.3170731707317069E-2</v>
      </c>
      <c r="AQ236" s="39">
        <f t="shared" si="16"/>
        <v>7.7419354838709681E-2</v>
      </c>
      <c r="AR236" s="39">
        <f t="shared" si="15"/>
        <v>0.28260869565217389</v>
      </c>
      <c r="AS236" s="39" t="e">
        <f t="shared" si="15"/>
        <v>#VALUE!</v>
      </c>
      <c r="AT236" s="39">
        <f t="shared" si="15"/>
        <v>0.39759036144578314</v>
      </c>
      <c r="AU236" s="39">
        <f t="shared" si="15"/>
        <v>0.27906976744186046</v>
      </c>
      <c r="AV236" s="39">
        <f t="shared" si="15"/>
        <v>0.25301204819277107</v>
      </c>
      <c r="AW236" s="39">
        <f t="shared" si="15"/>
        <v>0.33333333333333331</v>
      </c>
      <c r="AX236" s="39">
        <f t="shared" si="15"/>
        <v>0.26760563380281688</v>
      </c>
      <c r="AY236" s="39">
        <f t="shared" si="15"/>
        <v>0.33333333333333331</v>
      </c>
    </row>
    <row r="237" spans="1:51" x14ac:dyDescent="0.3">
      <c r="A237" s="3">
        <v>1419</v>
      </c>
      <c r="B237" s="4" t="s">
        <v>232</v>
      </c>
      <c r="C237" s="42">
        <v>12</v>
      </c>
      <c r="D237" s="42">
        <v>12</v>
      </c>
      <c r="E237" s="42">
        <v>13</v>
      </c>
      <c r="F237" s="42">
        <v>22</v>
      </c>
      <c r="G237" s="42">
        <v>17</v>
      </c>
      <c r="H237" s="42">
        <v>16</v>
      </c>
      <c r="I237" s="42">
        <v>16</v>
      </c>
      <c r="J237" s="42">
        <v>16</v>
      </c>
      <c r="K237" s="42">
        <v>37</v>
      </c>
      <c r="L237" s="42">
        <v>39</v>
      </c>
      <c r="M237" s="42">
        <v>34</v>
      </c>
      <c r="N237" s="42">
        <v>35</v>
      </c>
      <c r="O237" s="42">
        <v>35</v>
      </c>
      <c r="P237" s="42">
        <v>36</v>
      </c>
      <c r="Q237" s="42">
        <v>36</v>
      </c>
      <c r="R237" s="42">
        <v>41</v>
      </c>
      <c r="S237" s="10">
        <v>194</v>
      </c>
      <c r="T237" s="10">
        <v>208</v>
      </c>
      <c r="U237" s="10">
        <v>219</v>
      </c>
      <c r="V237" s="10">
        <v>248</v>
      </c>
      <c r="W237" s="10">
        <v>262</v>
      </c>
      <c r="X237" s="10">
        <v>277</v>
      </c>
      <c r="Y237" s="10">
        <v>285</v>
      </c>
      <c r="Z237" s="10">
        <v>301</v>
      </c>
      <c r="AA237" s="10">
        <v>131</v>
      </c>
      <c r="AB237" s="10">
        <v>132</v>
      </c>
      <c r="AC237" s="10">
        <v>126</v>
      </c>
      <c r="AD237" s="10">
        <v>114</v>
      </c>
      <c r="AE237" s="10">
        <v>111</v>
      </c>
      <c r="AF237" s="10">
        <v>112</v>
      </c>
      <c r="AG237" s="10">
        <v>117</v>
      </c>
      <c r="AH237" s="10">
        <v>119</v>
      </c>
      <c r="AJ237" s="39">
        <f t="shared" si="17"/>
        <v>6.1855670103092786E-2</v>
      </c>
      <c r="AK237" s="39">
        <f t="shared" si="17"/>
        <v>5.7692307692307696E-2</v>
      </c>
      <c r="AL237" s="39">
        <f t="shared" si="17"/>
        <v>5.9360730593607303E-2</v>
      </c>
      <c r="AM237" s="39">
        <f t="shared" si="16"/>
        <v>8.8709677419354843E-2</v>
      </c>
      <c r="AN237" s="39">
        <f t="shared" si="16"/>
        <v>6.4885496183206104E-2</v>
      </c>
      <c r="AO237" s="39">
        <f t="shared" si="16"/>
        <v>5.7761732851985562E-2</v>
      </c>
      <c r="AP237" s="39">
        <f t="shared" si="16"/>
        <v>5.6140350877192984E-2</v>
      </c>
      <c r="AQ237" s="39">
        <f t="shared" si="16"/>
        <v>5.3156146179401995E-2</v>
      </c>
      <c r="AR237" s="39">
        <f t="shared" si="15"/>
        <v>0.28244274809160308</v>
      </c>
      <c r="AS237" s="39">
        <f t="shared" si="15"/>
        <v>0.29545454545454547</v>
      </c>
      <c r="AT237" s="39">
        <f t="shared" si="15"/>
        <v>0.26984126984126983</v>
      </c>
      <c r="AU237" s="39">
        <f t="shared" si="15"/>
        <v>0.30701754385964913</v>
      </c>
      <c r="AV237" s="39">
        <f t="shared" si="15"/>
        <v>0.31531531531531531</v>
      </c>
      <c r="AW237" s="39">
        <f t="shared" si="15"/>
        <v>0.32142857142857145</v>
      </c>
      <c r="AX237" s="39">
        <f t="shared" si="15"/>
        <v>0.30769230769230771</v>
      </c>
      <c r="AY237" s="39">
        <f t="shared" si="15"/>
        <v>0.34453781512605042</v>
      </c>
    </row>
    <row r="238" spans="1:51" x14ac:dyDescent="0.3">
      <c r="A238" s="3">
        <v>1420</v>
      </c>
      <c r="B238" s="4" t="s">
        <v>233</v>
      </c>
      <c r="C238" s="42">
        <v>49</v>
      </c>
      <c r="D238" s="42">
        <v>55</v>
      </c>
      <c r="E238" s="42">
        <v>54</v>
      </c>
      <c r="F238" s="42">
        <v>61</v>
      </c>
      <c r="G238" s="42">
        <v>68</v>
      </c>
      <c r="H238" s="42">
        <v>73</v>
      </c>
      <c r="I238" s="42">
        <v>73</v>
      </c>
      <c r="J238" s="42">
        <v>80</v>
      </c>
      <c r="K238" s="42">
        <v>152</v>
      </c>
      <c r="L238" s="42">
        <v>170</v>
      </c>
      <c r="M238" s="42">
        <v>166</v>
      </c>
      <c r="N238" s="42">
        <v>172</v>
      </c>
      <c r="O238" s="42">
        <v>161</v>
      </c>
      <c r="P238" s="42">
        <v>162</v>
      </c>
      <c r="Q238" s="42">
        <v>169</v>
      </c>
      <c r="R238" s="42">
        <v>167</v>
      </c>
      <c r="S238" s="10">
        <v>573</v>
      </c>
      <c r="T238" s="10">
        <v>607</v>
      </c>
      <c r="U238" s="10">
        <v>616</v>
      </c>
      <c r="V238" s="10">
        <v>671</v>
      </c>
      <c r="W238" s="10">
        <v>723</v>
      </c>
      <c r="X238" s="10">
        <v>771</v>
      </c>
      <c r="Y238" s="10">
        <v>790</v>
      </c>
      <c r="Z238" s="10">
        <v>826</v>
      </c>
      <c r="AA238" s="10">
        <v>334</v>
      </c>
      <c r="AB238" s="10">
        <v>347</v>
      </c>
      <c r="AC238" s="10">
        <v>349</v>
      </c>
      <c r="AD238" s="10">
        <v>354</v>
      </c>
      <c r="AE238" s="10">
        <v>341</v>
      </c>
      <c r="AF238" s="10">
        <v>325</v>
      </c>
      <c r="AG238" s="10">
        <v>332</v>
      </c>
      <c r="AH238" s="10">
        <v>338</v>
      </c>
      <c r="AJ238" s="39">
        <f t="shared" si="17"/>
        <v>8.5514834205933685E-2</v>
      </c>
      <c r="AK238" s="39">
        <f t="shared" si="17"/>
        <v>9.0609555189456348E-2</v>
      </c>
      <c r="AL238" s="39">
        <f t="shared" si="17"/>
        <v>8.7662337662337664E-2</v>
      </c>
      <c r="AM238" s="39">
        <f t="shared" si="16"/>
        <v>9.0909090909090912E-2</v>
      </c>
      <c r="AN238" s="39">
        <f t="shared" si="16"/>
        <v>9.4052558782849238E-2</v>
      </c>
      <c r="AO238" s="39">
        <f t="shared" si="16"/>
        <v>9.4682230869001294E-2</v>
      </c>
      <c r="AP238" s="39">
        <f t="shared" si="16"/>
        <v>9.2405063291139247E-2</v>
      </c>
      <c r="AQ238" s="39">
        <f t="shared" si="16"/>
        <v>9.6852300242130748E-2</v>
      </c>
      <c r="AR238" s="39">
        <f t="shared" si="15"/>
        <v>0.45508982035928142</v>
      </c>
      <c r="AS238" s="39">
        <f t="shared" si="15"/>
        <v>0.48991354466858789</v>
      </c>
      <c r="AT238" s="39">
        <f t="shared" si="15"/>
        <v>0.47564469914040114</v>
      </c>
      <c r="AU238" s="39">
        <f t="shared" si="15"/>
        <v>0.48587570621468928</v>
      </c>
      <c r="AV238" s="39">
        <f t="shared" si="15"/>
        <v>0.47214076246334313</v>
      </c>
      <c r="AW238" s="39">
        <f t="shared" si="15"/>
        <v>0.49846153846153846</v>
      </c>
      <c r="AX238" s="39">
        <f t="shared" si="15"/>
        <v>0.50903614457831325</v>
      </c>
      <c r="AY238" s="39">
        <f t="shared" si="15"/>
        <v>0.49408284023668642</v>
      </c>
    </row>
    <row r="239" spans="1:51" x14ac:dyDescent="0.3">
      <c r="A239" s="3">
        <v>1421</v>
      </c>
      <c r="B239" s="4" t="s">
        <v>234</v>
      </c>
      <c r="C239" s="42">
        <v>14</v>
      </c>
      <c r="D239" s="42">
        <v>17</v>
      </c>
      <c r="E239" s="42">
        <v>20</v>
      </c>
      <c r="F239" s="42">
        <v>22</v>
      </c>
      <c r="G239" s="42">
        <v>20</v>
      </c>
      <c r="H239" s="42">
        <v>20</v>
      </c>
      <c r="I239" s="42">
        <v>22</v>
      </c>
      <c r="J239" s="42">
        <v>14</v>
      </c>
      <c r="K239" s="42">
        <v>37</v>
      </c>
      <c r="L239" s="42">
        <v>45</v>
      </c>
      <c r="M239" s="42">
        <v>45</v>
      </c>
      <c r="N239" s="42">
        <v>49</v>
      </c>
      <c r="O239" s="42">
        <v>52</v>
      </c>
      <c r="P239" s="42">
        <v>48</v>
      </c>
      <c r="Q239" s="42">
        <v>45</v>
      </c>
      <c r="R239" s="42">
        <v>39</v>
      </c>
      <c r="S239" s="10">
        <v>162</v>
      </c>
      <c r="T239" s="10">
        <v>165</v>
      </c>
      <c r="U239" s="10">
        <v>174</v>
      </c>
      <c r="V239" s="10">
        <v>186</v>
      </c>
      <c r="W239" s="10">
        <v>198</v>
      </c>
      <c r="X239" s="10">
        <v>201</v>
      </c>
      <c r="Y239" s="10">
        <v>217</v>
      </c>
      <c r="Z239" s="10">
        <v>223</v>
      </c>
      <c r="AA239" s="10">
        <v>113</v>
      </c>
      <c r="AB239" s="10">
        <v>116</v>
      </c>
      <c r="AC239" s="10">
        <v>123</v>
      </c>
      <c r="AD239" s="10">
        <v>122</v>
      </c>
      <c r="AE239" s="10">
        <v>123</v>
      </c>
      <c r="AF239" s="10">
        <v>123</v>
      </c>
      <c r="AG239" s="10">
        <v>119</v>
      </c>
      <c r="AH239" s="10">
        <v>118</v>
      </c>
      <c r="AJ239" s="39">
        <f t="shared" si="17"/>
        <v>8.6419753086419748E-2</v>
      </c>
      <c r="AK239" s="39">
        <f t="shared" si="17"/>
        <v>0.10303030303030303</v>
      </c>
      <c r="AL239" s="39">
        <f t="shared" si="17"/>
        <v>0.11494252873563218</v>
      </c>
      <c r="AM239" s="39">
        <f t="shared" si="16"/>
        <v>0.11827956989247312</v>
      </c>
      <c r="AN239" s="39">
        <f t="shared" si="16"/>
        <v>0.10101010101010101</v>
      </c>
      <c r="AO239" s="39">
        <f t="shared" si="16"/>
        <v>9.950248756218906E-2</v>
      </c>
      <c r="AP239" s="39">
        <f t="shared" si="16"/>
        <v>0.10138248847926268</v>
      </c>
      <c r="AQ239" s="39">
        <f t="shared" si="16"/>
        <v>6.2780269058295965E-2</v>
      </c>
      <c r="AR239" s="39">
        <f t="shared" si="15"/>
        <v>0.32743362831858408</v>
      </c>
      <c r="AS239" s="39">
        <f t="shared" si="15"/>
        <v>0.38793103448275862</v>
      </c>
      <c r="AT239" s="39">
        <f t="shared" si="15"/>
        <v>0.36585365853658536</v>
      </c>
      <c r="AU239" s="39">
        <f t="shared" si="15"/>
        <v>0.40163934426229508</v>
      </c>
      <c r="AV239" s="39">
        <f t="shared" si="15"/>
        <v>0.42276422764227645</v>
      </c>
      <c r="AW239" s="39">
        <f t="shared" si="15"/>
        <v>0.3902439024390244</v>
      </c>
      <c r="AX239" s="39">
        <f t="shared" si="15"/>
        <v>0.37815126050420167</v>
      </c>
      <c r="AY239" s="39">
        <f t="shared" si="15"/>
        <v>0.33050847457627119</v>
      </c>
    </row>
    <row r="240" spans="1:51" x14ac:dyDescent="0.3">
      <c r="A240" s="3">
        <v>1422</v>
      </c>
      <c r="B240" s="4" t="s">
        <v>235</v>
      </c>
      <c r="C240" s="42">
        <v>17</v>
      </c>
      <c r="D240" s="42">
        <v>17</v>
      </c>
      <c r="E240" s="42">
        <v>20</v>
      </c>
      <c r="F240" s="42">
        <v>20</v>
      </c>
      <c r="G240" s="42">
        <v>18</v>
      </c>
      <c r="H240" s="42">
        <v>19</v>
      </c>
      <c r="I240" s="42">
        <v>17</v>
      </c>
      <c r="J240" s="42">
        <v>19</v>
      </c>
      <c r="K240" s="42">
        <v>63</v>
      </c>
      <c r="L240" s="42">
        <v>52</v>
      </c>
      <c r="M240" s="42">
        <v>62</v>
      </c>
      <c r="N240" s="42">
        <v>52</v>
      </c>
      <c r="O240" s="42">
        <v>48</v>
      </c>
      <c r="P240" s="42">
        <v>55</v>
      </c>
      <c r="Q240" s="42">
        <v>47</v>
      </c>
      <c r="R240" s="42">
        <v>48</v>
      </c>
      <c r="S240" s="10">
        <v>214</v>
      </c>
      <c r="T240" s="10">
        <v>229</v>
      </c>
      <c r="U240" s="10">
        <v>229</v>
      </c>
      <c r="V240" s="10">
        <v>231</v>
      </c>
      <c r="W240" s="10">
        <v>247</v>
      </c>
      <c r="X240" s="10">
        <v>277</v>
      </c>
      <c r="Y240" s="10">
        <v>292</v>
      </c>
      <c r="Z240" s="10">
        <v>308</v>
      </c>
      <c r="AA240" s="10">
        <v>147</v>
      </c>
      <c r="AB240" s="10">
        <v>136</v>
      </c>
      <c r="AC240" s="10">
        <v>138</v>
      </c>
      <c r="AD240" s="10">
        <v>139</v>
      </c>
      <c r="AE240" s="10">
        <v>134</v>
      </c>
      <c r="AF240" s="10">
        <v>134</v>
      </c>
      <c r="AG240" s="10">
        <v>128</v>
      </c>
      <c r="AH240" s="10">
        <v>130</v>
      </c>
      <c r="AJ240" s="39">
        <f t="shared" si="17"/>
        <v>7.9439252336448593E-2</v>
      </c>
      <c r="AK240" s="39">
        <f t="shared" si="17"/>
        <v>7.4235807860262015E-2</v>
      </c>
      <c r="AL240" s="39">
        <f t="shared" si="17"/>
        <v>8.7336244541484712E-2</v>
      </c>
      <c r="AM240" s="39">
        <f t="shared" si="16"/>
        <v>8.6580086580086577E-2</v>
      </c>
      <c r="AN240" s="39">
        <f t="shared" si="16"/>
        <v>7.28744939271255E-2</v>
      </c>
      <c r="AO240" s="39">
        <f t="shared" si="16"/>
        <v>6.8592057761732855E-2</v>
      </c>
      <c r="AP240" s="39">
        <f t="shared" si="16"/>
        <v>5.8219178082191778E-2</v>
      </c>
      <c r="AQ240" s="39">
        <f t="shared" si="16"/>
        <v>6.1688311688311688E-2</v>
      </c>
      <c r="AR240" s="39">
        <f t="shared" si="15"/>
        <v>0.42857142857142855</v>
      </c>
      <c r="AS240" s="39">
        <f t="shared" si="15"/>
        <v>0.38235294117647056</v>
      </c>
      <c r="AT240" s="39">
        <f t="shared" si="15"/>
        <v>0.44927536231884058</v>
      </c>
      <c r="AU240" s="39">
        <f t="shared" si="15"/>
        <v>0.37410071942446044</v>
      </c>
      <c r="AV240" s="39">
        <f t="shared" si="15"/>
        <v>0.35820895522388058</v>
      </c>
      <c r="AW240" s="39">
        <f t="shared" si="15"/>
        <v>0.41044776119402987</v>
      </c>
      <c r="AX240" s="39">
        <f t="shared" si="15"/>
        <v>0.3671875</v>
      </c>
      <c r="AY240" s="39">
        <f t="shared" si="15"/>
        <v>0.36923076923076925</v>
      </c>
    </row>
    <row r="241" spans="1:51" x14ac:dyDescent="0.3">
      <c r="A241" s="3">
        <v>1424</v>
      </c>
      <c r="B241" s="4" t="s">
        <v>236</v>
      </c>
      <c r="C241" s="42">
        <v>63</v>
      </c>
      <c r="D241" s="42">
        <v>62</v>
      </c>
      <c r="E241" s="42">
        <v>63</v>
      </c>
      <c r="F241" s="42">
        <v>62</v>
      </c>
      <c r="G241" s="42">
        <v>59</v>
      </c>
      <c r="H241" s="42">
        <v>60</v>
      </c>
      <c r="I241" s="42">
        <v>63</v>
      </c>
      <c r="J241" s="42">
        <v>57</v>
      </c>
      <c r="K241" s="42">
        <v>155</v>
      </c>
      <c r="L241" s="42">
        <v>154</v>
      </c>
      <c r="M241" s="42">
        <v>155</v>
      </c>
      <c r="N241" s="42">
        <v>148</v>
      </c>
      <c r="O241" s="42">
        <v>151</v>
      </c>
      <c r="P241" s="42">
        <v>139</v>
      </c>
      <c r="Q241" s="42">
        <v>145</v>
      </c>
      <c r="R241" s="42">
        <v>150</v>
      </c>
      <c r="S241" s="10">
        <v>653</v>
      </c>
      <c r="T241" s="10">
        <v>660</v>
      </c>
      <c r="U241" s="10">
        <v>666</v>
      </c>
      <c r="V241" s="10">
        <v>674</v>
      </c>
      <c r="W241" s="10">
        <v>675</v>
      </c>
      <c r="X241" s="10">
        <v>681</v>
      </c>
      <c r="Y241" s="10">
        <v>689</v>
      </c>
      <c r="Z241" s="10">
        <v>695</v>
      </c>
      <c r="AA241" s="10">
        <v>347</v>
      </c>
      <c r="AB241" s="10">
        <v>354</v>
      </c>
      <c r="AC241" s="10">
        <v>367</v>
      </c>
      <c r="AD241" s="10">
        <v>374</v>
      </c>
      <c r="AE241" s="10">
        <v>367</v>
      </c>
      <c r="AF241" s="10">
        <v>355</v>
      </c>
      <c r="AG241" s="10">
        <v>358</v>
      </c>
      <c r="AH241" s="10">
        <v>372</v>
      </c>
      <c r="AJ241" s="39">
        <f t="shared" si="17"/>
        <v>9.6477794793261865E-2</v>
      </c>
      <c r="AK241" s="39">
        <f t="shared" si="17"/>
        <v>9.3939393939393934E-2</v>
      </c>
      <c r="AL241" s="39">
        <f t="shared" si="17"/>
        <v>9.45945945945946E-2</v>
      </c>
      <c r="AM241" s="39">
        <f t="shared" si="16"/>
        <v>9.1988130563798218E-2</v>
      </c>
      <c r="AN241" s="39">
        <f t="shared" si="16"/>
        <v>8.7407407407407406E-2</v>
      </c>
      <c r="AO241" s="39">
        <f t="shared" si="16"/>
        <v>8.8105726872246701E-2</v>
      </c>
      <c r="AP241" s="39">
        <f t="shared" si="16"/>
        <v>9.1436865021770689E-2</v>
      </c>
      <c r="AQ241" s="39">
        <f t="shared" si="16"/>
        <v>8.2014388489208639E-2</v>
      </c>
      <c r="AR241" s="39">
        <f t="shared" si="15"/>
        <v>0.44668587896253603</v>
      </c>
      <c r="AS241" s="39">
        <f t="shared" si="15"/>
        <v>0.43502824858757061</v>
      </c>
      <c r="AT241" s="39">
        <f t="shared" si="15"/>
        <v>0.42234332425068122</v>
      </c>
      <c r="AU241" s="39">
        <f t="shared" si="15"/>
        <v>0.39572192513368987</v>
      </c>
      <c r="AV241" s="39">
        <f t="shared" si="15"/>
        <v>0.41144414168937332</v>
      </c>
      <c r="AW241" s="39">
        <f t="shared" si="15"/>
        <v>0.39154929577464787</v>
      </c>
      <c r="AX241" s="39">
        <f t="shared" si="15"/>
        <v>0.40502793296089384</v>
      </c>
      <c r="AY241" s="39">
        <f t="shared" si="15"/>
        <v>0.40322580645161288</v>
      </c>
    </row>
    <row r="242" spans="1:51" x14ac:dyDescent="0.3">
      <c r="A242" s="3">
        <v>1426</v>
      </c>
      <c r="B242" s="4" t="s">
        <v>237</v>
      </c>
      <c r="C242" s="42">
        <v>46</v>
      </c>
      <c r="D242" s="42">
        <v>46</v>
      </c>
      <c r="E242" s="42">
        <v>39</v>
      </c>
      <c r="F242" s="42">
        <v>31</v>
      </c>
      <c r="G242" s="42">
        <v>32</v>
      </c>
      <c r="H242" s="42">
        <v>36</v>
      </c>
      <c r="I242" s="42">
        <v>38</v>
      </c>
      <c r="J242" s="42">
        <v>37</v>
      </c>
      <c r="K242" s="42">
        <v>147</v>
      </c>
      <c r="L242" s="42">
        <v>147</v>
      </c>
      <c r="M242" s="42">
        <v>140</v>
      </c>
      <c r="N242" s="42">
        <v>132</v>
      </c>
      <c r="O242" s="42">
        <v>133</v>
      </c>
      <c r="P242" s="42">
        <v>136</v>
      </c>
      <c r="Q242" s="42">
        <v>147</v>
      </c>
      <c r="R242" s="42">
        <v>160</v>
      </c>
      <c r="S242" s="10">
        <v>526</v>
      </c>
      <c r="T242" s="10">
        <v>513</v>
      </c>
      <c r="U242" s="10">
        <v>516</v>
      </c>
      <c r="V242" s="10">
        <v>533</v>
      </c>
      <c r="W242" s="10">
        <v>557</v>
      </c>
      <c r="X242" s="10">
        <v>584</v>
      </c>
      <c r="Y242" s="10">
        <v>596</v>
      </c>
      <c r="Z242" s="10">
        <v>613</v>
      </c>
      <c r="AA242" s="10">
        <v>324</v>
      </c>
      <c r="AB242" s="10">
        <v>339</v>
      </c>
      <c r="AC242" s="10">
        <v>324</v>
      </c>
      <c r="AD242" s="10">
        <v>328</v>
      </c>
      <c r="AE242" s="10">
        <v>331</v>
      </c>
      <c r="AF242" s="10">
        <v>322</v>
      </c>
      <c r="AG242" s="10">
        <v>330</v>
      </c>
      <c r="AH242" s="10">
        <v>323</v>
      </c>
      <c r="AJ242" s="39">
        <f t="shared" si="17"/>
        <v>8.7452471482889732E-2</v>
      </c>
      <c r="AK242" s="39">
        <f t="shared" si="17"/>
        <v>8.9668615984405453E-2</v>
      </c>
      <c r="AL242" s="39">
        <f t="shared" si="17"/>
        <v>7.5581395348837205E-2</v>
      </c>
      <c r="AM242" s="39">
        <f t="shared" si="16"/>
        <v>5.8161350844277676E-2</v>
      </c>
      <c r="AN242" s="39">
        <f t="shared" si="16"/>
        <v>5.7450628366247758E-2</v>
      </c>
      <c r="AO242" s="39">
        <f t="shared" si="16"/>
        <v>6.1643835616438353E-2</v>
      </c>
      <c r="AP242" s="39">
        <f t="shared" si="16"/>
        <v>6.3758389261744972E-2</v>
      </c>
      <c r="AQ242" s="39">
        <f t="shared" si="16"/>
        <v>6.0358890701468187E-2</v>
      </c>
      <c r="AR242" s="39">
        <f t="shared" si="15"/>
        <v>0.45370370370370372</v>
      </c>
      <c r="AS242" s="39">
        <f t="shared" si="15"/>
        <v>0.4336283185840708</v>
      </c>
      <c r="AT242" s="39">
        <f t="shared" si="15"/>
        <v>0.43209876543209874</v>
      </c>
      <c r="AU242" s="39">
        <f t="shared" si="15"/>
        <v>0.40243902439024393</v>
      </c>
      <c r="AV242" s="39">
        <f t="shared" si="15"/>
        <v>0.40181268882175225</v>
      </c>
      <c r="AW242" s="39">
        <f t="shared" si="15"/>
        <v>0.42236024844720499</v>
      </c>
      <c r="AX242" s="39">
        <f t="shared" si="15"/>
        <v>0.44545454545454544</v>
      </c>
      <c r="AY242" s="39">
        <f t="shared" si="15"/>
        <v>0.49535603715170279</v>
      </c>
    </row>
    <row r="243" spans="1:51" x14ac:dyDescent="0.3">
      <c r="A243" s="3">
        <v>1428</v>
      </c>
      <c r="B243" s="4" t="s">
        <v>238</v>
      </c>
      <c r="C243" s="42">
        <v>45</v>
      </c>
      <c r="D243" s="42">
        <v>40</v>
      </c>
      <c r="E243" s="42">
        <v>42</v>
      </c>
      <c r="F243" s="42">
        <v>42</v>
      </c>
      <c r="G243" s="42">
        <v>42</v>
      </c>
      <c r="H243" s="42">
        <v>51</v>
      </c>
      <c r="I243" s="42">
        <v>45</v>
      </c>
      <c r="J243" s="42">
        <v>50</v>
      </c>
      <c r="K243" s="42">
        <v>81</v>
      </c>
      <c r="L243" s="42">
        <v>81</v>
      </c>
      <c r="M243" s="42">
        <v>94</v>
      </c>
      <c r="N243" s="42">
        <v>84</v>
      </c>
      <c r="O243" s="42">
        <v>88</v>
      </c>
      <c r="P243" s="42">
        <v>77</v>
      </c>
      <c r="Q243" s="42">
        <v>91</v>
      </c>
      <c r="R243" s="42">
        <v>97</v>
      </c>
      <c r="S243" s="10">
        <v>387</v>
      </c>
      <c r="T243" s="10">
        <v>408</v>
      </c>
      <c r="U243" s="10">
        <v>423</v>
      </c>
      <c r="V243" s="10">
        <v>421</v>
      </c>
      <c r="W243" s="10">
        <v>435</v>
      </c>
      <c r="X243" s="10">
        <v>443</v>
      </c>
      <c r="Y243" s="10">
        <v>446</v>
      </c>
      <c r="Z243" s="10">
        <v>450</v>
      </c>
      <c r="AA243" s="10">
        <v>215</v>
      </c>
      <c r="AB243" s="10">
        <v>220</v>
      </c>
      <c r="AC243" s="10">
        <v>226</v>
      </c>
      <c r="AD243" s="10">
        <v>231</v>
      </c>
      <c r="AE243" s="10">
        <v>230</v>
      </c>
      <c r="AF243" s="10">
        <v>217</v>
      </c>
      <c r="AG243" s="10">
        <v>237</v>
      </c>
      <c r="AH243" s="10">
        <v>244</v>
      </c>
      <c r="AJ243" s="39">
        <f t="shared" si="17"/>
        <v>0.11627906976744186</v>
      </c>
      <c r="AK243" s="39">
        <f t="shared" si="17"/>
        <v>9.8039215686274508E-2</v>
      </c>
      <c r="AL243" s="39">
        <f t="shared" si="17"/>
        <v>9.9290780141843976E-2</v>
      </c>
      <c r="AM243" s="39">
        <f t="shared" si="16"/>
        <v>9.9762470308788598E-2</v>
      </c>
      <c r="AN243" s="39">
        <f t="shared" si="16"/>
        <v>9.6551724137931033E-2</v>
      </c>
      <c r="AO243" s="39">
        <f t="shared" si="16"/>
        <v>0.11512415349887133</v>
      </c>
      <c r="AP243" s="39">
        <f t="shared" si="16"/>
        <v>0.10089686098654709</v>
      </c>
      <c r="AQ243" s="39">
        <f t="shared" si="16"/>
        <v>0.1111111111111111</v>
      </c>
      <c r="AR243" s="39">
        <f t="shared" si="15"/>
        <v>0.37674418604651161</v>
      </c>
      <c r="AS243" s="39">
        <f t="shared" si="15"/>
        <v>0.36818181818181817</v>
      </c>
      <c r="AT243" s="39">
        <f t="shared" si="15"/>
        <v>0.41592920353982299</v>
      </c>
      <c r="AU243" s="39">
        <f t="shared" si="15"/>
        <v>0.36363636363636365</v>
      </c>
      <c r="AV243" s="39">
        <f t="shared" si="15"/>
        <v>0.38260869565217392</v>
      </c>
      <c r="AW243" s="39">
        <f t="shared" si="15"/>
        <v>0.35483870967741937</v>
      </c>
      <c r="AX243" s="39">
        <f t="shared" si="15"/>
        <v>0.38396624472573837</v>
      </c>
      <c r="AY243" s="39">
        <f t="shared" si="15"/>
        <v>0.39754098360655737</v>
      </c>
    </row>
    <row r="244" spans="1:51" x14ac:dyDescent="0.3">
      <c r="A244" s="3">
        <v>1429</v>
      </c>
      <c r="B244" s="4" t="s">
        <v>239</v>
      </c>
      <c r="C244" s="42">
        <v>42</v>
      </c>
      <c r="D244" s="42">
        <v>39</v>
      </c>
      <c r="E244" s="42">
        <v>35</v>
      </c>
      <c r="F244" s="42">
        <v>32</v>
      </c>
      <c r="G244" s="42">
        <v>33</v>
      </c>
      <c r="H244" s="42">
        <v>37</v>
      </c>
      <c r="I244" s="42">
        <v>39</v>
      </c>
      <c r="J244" s="42">
        <v>37</v>
      </c>
      <c r="K244" s="42">
        <v>86</v>
      </c>
      <c r="L244" s="42">
        <v>78</v>
      </c>
      <c r="M244" s="42">
        <v>78</v>
      </c>
      <c r="N244" s="42">
        <v>68</v>
      </c>
      <c r="O244" s="42">
        <v>54</v>
      </c>
      <c r="P244" s="42">
        <v>56</v>
      </c>
      <c r="Q244" s="42">
        <v>53</v>
      </c>
      <c r="R244" s="42">
        <v>54</v>
      </c>
      <c r="S244" s="10">
        <v>320</v>
      </c>
      <c r="T244" s="10">
        <v>327</v>
      </c>
      <c r="U244" s="10">
        <v>336</v>
      </c>
      <c r="V244" s="10">
        <v>344</v>
      </c>
      <c r="W244" s="10">
        <v>351</v>
      </c>
      <c r="X244" s="10">
        <v>369</v>
      </c>
      <c r="Y244" s="10">
        <v>369</v>
      </c>
      <c r="Z244" s="10">
        <v>386</v>
      </c>
      <c r="AA244" s="10">
        <v>190</v>
      </c>
      <c r="AB244" s="10">
        <v>190</v>
      </c>
      <c r="AC244" s="10">
        <v>180</v>
      </c>
      <c r="AD244" s="10">
        <v>185</v>
      </c>
      <c r="AE244" s="10">
        <v>176</v>
      </c>
      <c r="AF244" s="10">
        <v>180</v>
      </c>
      <c r="AG244" s="10">
        <v>172</v>
      </c>
      <c r="AH244" s="10">
        <v>168</v>
      </c>
      <c r="AJ244" s="39">
        <f t="shared" si="17"/>
        <v>0.13125000000000001</v>
      </c>
      <c r="AK244" s="39">
        <f t="shared" si="17"/>
        <v>0.11926605504587157</v>
      </c>
      <c r="AL244" s="39">
        <f t="shared" si="17"/>
        <v>0.10416666666666667</v>
      </c>
      <c r="AM244" s="39">
        <f t="shared" si="16"/>
        <v>9.3023255813953487E-2</v>
      </c>
      <c r="AN244" s="39">
        <f t="shared" si="16"/>
        <v>9.4017094017094016E-2</v>
      </c>
      <c r="AO244" s="39">
        <f t="shared" si="16"/>
        <v>0.1002710027100271</v>
      </c>
      <c r="AP244" s="39">
        <f t="shared" si="16"/>
        <v>0.10569105691056911</v>
      </c>
      <c r="AQ244" s="39">
        <f t="shared" si="16"/>
        <v>9.585492227979274E-2</v>
      </c>
      <c r="AR244" s="39">
        <f t="shared" si="15"/>
        <v>0.45263157894736844</v>
      </c>
      <c r="AS244" s="39">
        <f t="shared" si="15"/>
        <v>0.41052631578947368</v>
      </c>
      <c r="AT244" s="39">
        <f t="shared" si="15"/>
        <v>0.43333333333333335</v>
      </c>
      <c r="AU244" s="39">
        <f t="shared" si="15"/>
        <v>0.36756756756756759</v>
      </c>
      <c r="AV244" s="39">
        <f t="shared" si="15"/>
        <v>0.30681818181818182</v>
      </c>
      <c r="AW244" s="39">
        <f t="shared" si="15"/>
        <v>0.31111111111111112</v>
      </c>
      <c r="AX244" s="39">
        <f t="shared" si="15"/>
        <v>0.30813953488372092</v>
      </c>
      <c r="AY244" s="39">
        <f t="shared" si="15"/>
        <v>0.32142857142857145</v>
      </c>
    </row>
    <row r="245" spans="1:51" x14ac:dyDescent="0.3">
      <c r="A245" s="3">
        <v>1430</v>
      </c>
      <c r="B245" s="4" t="s">
        <v>240</v>
      </c>
      <c r="C245" s="42">
        <v>27</v>
      </c>
      <c r="D245" s="42">
        <v>30</v>
      </c>
      <c r="E245" s="42">
        <v>23</v>
      </c>
      <c r="F245" s="42">
        <v>19</v>
      </c>
      <c r="G245" s="42">
        <v>22</v>
      </c>
      <c r="H245" s="42">
        <v>26</v>
      </c>
      <c r="I245" s="42">
        <v>21</v>
      </c>
      <c r="J245" s="42">
        <v>19</v>
      </c>
      <c r="K245" s="42">
        <v>57</v>
      </c>
      <c r="L245" s="42">
        <v>60</v>
      </c>
      <c r="M245" s="42">
        <v>59</v>
      </c>
      <c r="N245" s="42">
        <v>55</v>
      </c>
      <c r="O245" s="42">
        <v>63</v>
      </c>
      <c r="P245" s="42">
        <v>59</v>
      </c>
      <c r="Q245" s="42">
        <v>62</v>
      </c>
      <c r="R245" s="42">
        <v>56</v>
      </c>
      <c r="S245" s="10">
        <v>242</v>
      </c>
      <c r="T245" s="10">
        <v>251</v>
      </c>
      <c r="U245" s="10">
        <v>255</v>
      </c>
      <c r="V245" s="10">
        <v>263</v>
      </c>
      <c r="W245" s="10">
        <v>280</v>
      </c>
      <c r="X245" s="10">
        <v>296</v>
      </c>
      <c r="Y245" s="10">
        <v>305</v>
      </c>
      <c r="Z245" s="10">
        <v>319</v>
      </c>
      <c r="AA245" s="10">
        <v>186</v>
      </c>
      <c r="AB245" s="10">
        <v>179</v>
      </c>
      <c r="AC245" s="10">
        <v>178</v>
      </c>
      <c r="AD245" s="10">
        <v>185</v>
      </c>
      <c r="AE245" s="10">
        <v>186</v>
      </c>
      <c r="AF245" s="10">
        <v>163</v>
      </c>
      <c r="AG245" s="10">
        <v>167</v>
      </c>
      <c r="AH245" s="10">
        <v>175</v>
      </c>
      <c r="AJ245" s="39">
        <f t="shared" si="17"/>
        <v>0.1115702479338843</v>
      </c>
      <c r="AK245" s="39">
        <f t="shared" si="17"/>
        <v>0.11952191235059761</v>
      </c>
      <c r="AL245" s="39">
        <f t="shared" si="17"/>
        <v>9.0196078431372548E-2</v>
      </c>
      <c r="AM245" s="39">
        <f t="shared" si="16"/>
        <v>7.2243346007604556E-2</v>
      </c>
      <c r="AN245" s="39">
        <f t="shared" si="16"/>
        <v>7.857142857142857E-2</v>
      </c>
      <c r="AO245" s="39">
        <f t="shared" si="16"/>
        <v>8.7837837837837843E-2</v>
      </c>
      <c r="AP245" s="39">
        <f t="shared" si="16"/>
        <v>6.8852459016393447E-2</v>
      </c>
      <c r="AQ245" s="39">
        <f t="shared" si="16"/>
        <v>5.9561128526645767E-2</v>
      </c>
      <c r="AR245" s="39">
        <f t="shared" si="15"/>
        <v>0.30645161290322581</v>
      </c>
      <c r="AS245" s="39">
        <f t="shared" si="15"/>
        <v>0.33519553072625696</v>
      </c>
      <c r="AT245" s="39">
        <f t="shared" si="15"/>
        <v>0.33146067415730335</v>
      </c>
      <c r="AU245" s="39">
        <f t="shared" si="15"/>
        <v>0.29729729729729731</v>
      </c>
      <c r="AV245" s="39">
        <f t="shared" si="15"/>
        <v>0.33870967741935482</v>
      </c>
      <c r="AW245" s="39">
        <f t="shared" si="15"/>
        <v>0.3619631901840491</v>
      </c>
      <c r="AX245" s="39">
        <f t="shared" si="15"/>
        <v>0.3712574850299401</v>
      </c>
      <c r="AY245" s="39">
        <f t="shared" si="15"/>
        <v>0.32</v>
      </c>
    </row>
    <row r="246" spans="1:51" x14ac:dyDescent="0.3">
      <c r="A246" s="3">
        <v>1431</v>
      </c>
      <c r="B246" s="4" t="s">
        <v>241</v>
      </c>
      <c r="C246" s="42">
        <v>29</v>
      </c>
      <c r="D246" s="42">
        <v>33</v>
      </c>
      <c r="E246" s="42">
        <v>36</v>
      </c>
      <c r="F246" s="42">
        <v>36</v>
      </c>
      <c r="G246" s="42">
        <v>47</v>
      </c>
      <c r="H246" s="42">
        <v>36</v>
      </c>
      <c r="I246" s="42">
        <v>33</v>
      </c>
      <c r="J246" s="42">
        <v>26</v>
      </c>
      <c r="K246" s="42">
        <v>95</v>
      </c>
      <c r="L246" s="42">
        <v>94</v>
      </c>
      <c r="M246" s="42">
        <v>83</v>
      </c>
      <c r="N246" s="42">
        <v>82</v>
      </c>
      <c r="O246" s="42">
        <v>77</v>
      </c>
      <c r="P246" s="42">
        <v>86</v>
      </c>
      <c r="Q246" s="42">
        <v>92</v>
      </c>
      <c r="R246" s="42">
        <v>84</v>
      </c>
      <c r="S246" s="10">
        <v>258</v>
      </c>
      <c r="T246" s="10">
        <v>273</v>
      </c>
      <c r="U246" s="10">
        <v>274</v>
      </c>
      <c r="V246" s="10">
        <v>293</v>
      </c>
      <c r="W246" s="10">
        <v>305</v>
      </c>
      <c r="X246" s="10">
        <v>322</v>
      </c>
      <c r="Y246" s="10">
        <v>329</v>
      </c>
      <c r="Z246" s="10">
        <v>349</v>
      </c>
      <c r="AA246" s="10">
        <v>190</v>
      </c>
      <c r="AB246" s="10">
        <v>184</v>
      </c>
      <c r="AC246" s="10">
        <v>179</v>
      </c>
      <c r="AD246" s="10">
        <v>170</v>
      </c>
      <c r="AE246" s="10">
        <v>166</v>
      </c>
      <c r="AF246" s="10">
        <v>167</v>
      </c>
      <c r="AG246" s="10">
        <v>161</v>
      </c>
      <c r="AH246" s="10">
        <v>159</v>
      </c>
      <c r="AJ246" s="39">
        <f t="shared" si="17"/>
        <v>0.1124031007751938</v>
      </c>
      <c r="AK246" s="39">
        <f t="shared" si="17"/>
        <v>0.12087912087912088</v>
      </c>
      <c r="AL246" s="39">
        <f t="shared" si="17"/>
        <v>0.13138686131386862</v>
      </c>
      <c r="AM246" s="39">
        <f t="shared" si="16"/>
        <v>0.12286689419795221</v>
      </c>
      <c r="AN246" s="39">
        <f t="shared" si="16"/>
        <v>0.1540983606557377</v>
      </c>
      <c r="AO246" s="39">
        <f t="shared" si="16"/>
        <v>0.11180124223602485</v>
      </c>
      <c r="AP246" s="39">
        <f t="shared" si="16"/>
        <v>0.10030395136778116</v>
      </c>
      <c r="AQ246" s="39">
        <f t="shared" si="16"/>
        <v>7.4498567335243557E-2</v>
      </c>
      <c r="AR246" s="39">
        <f t="shared" si="15"/>
        <v>0.5</v>
      </c>
      <c r="AS246" s="39">
        <f t="shared" si="15"/>
        <v>0.51086956521739135</v>
      </c>
      <c r="AT246" s="39">
        <f t="shared" si="15"/>
        <v>0.46368715083798884</v>
      </c>
      <c r="AU246" s="39">
        <f t="shared" si="15"/>
        <v>0.4823529411764706</v>
      </c>
      <c r="AV246" s="39">
        <f t="shared" si="15"/>
        <v>0.46385542168674698</v>
      </c>
      <c r="AW246" s="39">
        <f t="shared" si="15"/>
        <v>0.51497005988023947</v>
      </c>
      <c r="AX246" s="39">
        <f t="shared" si="15"/>
        <v>0.5714285714285714</v>
      </c>
      <c r="AY246" s="39">
        <f t="shared" si="15"/>
        <v>0.52830188679245282</v>
      </c>
    </row>
    <row r="247" spans="1:51" x14ac:dyDescent="0.3">
      <c r="A247" s="3">
        <v>1432</v>
      </c>
      <c r="B247" s="4" t="s">
        <v>242</v>
      </c>
      <c r="C247" s="42">
        <v>52</v>
      </c>
      <c r="D247" s="42">
        <v>48</v>
      </c>
      <c r="E247" s="42">
        <v>46</v>
      </c>
      <c r="F247" s="42">
        <v>48</v>
      </c>
      <c r="G247" s="42">
        <v>49</v>
      </c>
      <c r="H247" s="42" t="s">
        <v>473</v>
      </c>
      <c r="I247" s="42">
        <v>57</v>
      </c>
      <c r="J247" s="42">
        <v>65</v>
      </c>
      <c r="K247" s="42">
        <v>146</v>
      </c>
      <c r="L247" s="42">
        <v>140</v>
      </c>
      <c r="M247" s="42">
        <v>148</v>
      </c>
      <c r="N247" s="42">
        <v>152</v>
      </c>
      <c r="O247" s="42">
        <v>147</v>
      </c>
      <c r="P247" s="42" t="s">
        <v>473</v>
      </c>
      <c r="Q247" s="42">
        <v>146</v>
      </c>
      <c r="R247" s="42">
        <v>153</v>
      </c>
      <c r="S247" s="10">
        <v>715</v>
      </c>
      <c r="T247" s="10">
        <v>750</v>
      </c>
      <c r="U247" s="10">
        <v>796</v>
      </c>
      <c r="V247" s="10">
        <v>862</v>
      </c>
      <c r="W247" s="10">
        <v>941</v>
      </c>
      <c r="X247" s="10">
        <v>996</v>
      </c>
      <c r="Y247" s="10">
        <v>1029</v>
      </c>
      <c r="Z247" s="10">
        <v>1067</v>
      </c>
      <c r="AA247" s="10">
        <v>358</v>
      </c>
      <c r="AB247" s="10">
        <v>373</v>
      </c>
      <c r="AC247" s="10">
        <v>393</v>
      </c>
      <c r="AD247" s="10">
        <v>398</v>
      </c>
      <c r="AE247" s="10">
        <v>390</v>
      </c>
      <c r="AF247" s="10">
        <v>404</v>
      </c>
      <c r="AG247" s="10">
        <v>405</v>
      </c>
      <c r="AH247" s="10">
        <v>424</v>
      </c>
      <c r="AJ247" s="39">
        <f t="shared" si="17"/>
        <v>7.2727272727272724E-2</v>
      </c>
      <c r="AK247" s="39">
        <f t="shared" si="17"/>
        <v>6.4000000000000001E-2</v>
      </c>
      <c r="AL247" s="39">
        <f t="shared" si="17"/>
        <v>5.7788944723618091E-2</v>
      </c>
      <c r="AM247" s="39">
        <f t="shared" si="16"/>
        <v>5.5684454756380508E-2</v>
      </c>
      <c r="AN247" s="39">
        <f t="shared" si="16"/>
        <v>5.2072263549415514E-2</v>
      </c>
      <c r="AO247" s="39" t="e">
        <f t="shared" si="16"/>
        <v>#VALUE!</v>
      </c>
      <c r="AP247" s="39">
        <f t="shared" si="16"/>
        <v>5.5393586005830907E-2</v>
      </c>
      <c r="AQ247" s="39">
        <f t="shared" si="16"/>
        <v>6.0918462980318652E-2</v>
      </c>
      <c r="AR247" s="39">
        <f t="shared" si="15"/>
        <v>0.40782122905027934</v>
      </c>
      <c r="AS247" s="39">
        <f t="shared" si="15"/>
        <v>0.37533512064343161</v>
      </c>
      <c r="AT247" s="39">
        <f t="shared" si="15"/>
        <v>0.37659033078880405</v>
      </c>
      <c r="AU247" s="39">
        <f t="shared" si="15"/>
        <v>0.38190954773869346</v>
      </c>
      <c r="AV247" s="39">
        <f t="shared" si="15"/>
        <v>0.37692307692307692</v>
      </c>
      <c r="AW247" s="39" t="e">
        <f t="shared" si="15"/>
        <v>#VALUE!</v>
      </c>
      <c r="AX247" s="39">
        <f t="shared" si="15"/>
        <v>0.36049382716049383</v>
      </c>
      <c r="AY247" s="39">
        <f t="shared" si="15"/>
        <v>0.36084905660377359</v>
      </c>
    </row>
    <row r="248" spans="1:51" x14ac:dyDescent="0.3">
      <c r="A248" s="3">
        <v>1433</v>
      </c>
      <c r="B248" s="4" t="s">
        <v>243</v>
      </c>
      <c r="C248" s="42">
        <v>29</v>
      </c>
      <c r="D248" s="42">
        <v>30</v>
      </c>
      <c r="E248" s="42">
        <v>27</v>
      </c>
      <c r="F248" s="42">
        <v>30</v>
      </c>
      <c r="G248" s="42">
        <v>27</v>
      </c>
      <c r="H248" s="42">
        <v>26</v>
      </c>
      <c r="I248" s="42">
        <v>29</v>
      </c>
      <c r="J248" s="42">
        <v>30</v>
      </c>
      <c r="K248" s="42">
        <v>49</v>
      </c>
      <c r="L248" s="42">
        <v>59</v>
      </c>
      <c r="M248" s="42">
        <v>67</v>
      </c>
      <c r="N248" s="42">
        <v>63</v>
      </c>
      <c r="O248" s="42">
        <v>63</v>
      </c>
      <c r="P248" s="42">
        <v>56</v>
      </c>
      <c r="Q248" s="42">
        <v>53</v>
      </c>
      <c r="R248" s="42">
        <v>54</v>
      </c>
      <c r="S248" s="10">
        <v>240</v>
      </c>
      <c r="T248" s="10">
        <v>253</v>
      </c>
      <c r="U248" s="10">
        <v>270</v>
      </c>
      <c r="V248" s="10">
        <v>286</v>
      </c>
      <c r="W248" s="10">
        <v>296</v>
      </c>
      <c r="X248" s="10">
        <v>309</v>
      </c>
      <c r="Y248" s="10">
        <v>324</v>
      </c>
      <c r="Z248" s="10">
        <v>339</v>
      </c>
      <c r="AA248" s="10">
        <v>140</v>
      </c>
      <c r="AB248" s="10">
        <v>143</v>
      </c>
      <c r="AC248" s="10">
        <v>152</v>
      </c>
      <c r="AD248" s="10">
        <v>148</v>
      </c>
      <c r="AE248" s="10">
        <v>151</v>
      </c>
      <c r="AF248" s="10">
        <v>149</v>
      </c>
      <c r="AG248" s="10">
        <v>151</v>
      </c>
      <c r="AH248" s="10">
        <v>150</v>
      </c>
      <c r="AJ248" s="39">
        <f t="shared" si="17"/>
        <v>0.12083333333333333</v>
      </c>
      <c r="AK248" s="39">
        <f t="shared" si="17"/>
        <v>0.11857707509881422</v>
      </c>
      <c r="AL248" s="39">
        <f t="shared" si="17"/>
        <v>0.1</v>
      </c>
      <c r="AM248" s="39">
        <f t="shared" si="16"/>
        <v>0.1048951048951049</v>
      </c>
      <c r="AN248" s="39">
        <f t="shared" si="16"/>
        <v>9.1216216216216214E-2</v>
      </c>
      <c r="AO248" s="39">
        <f t="shared" si="16"/>
        <v>8.4142394822006472E-2</v>
      </c>
      <c r="AP248" s="39">
        <f t="shared" si="16"/>
        <v>8.9506172839506168E-2</v>
      </c>
      <c r="AQ248" s="39">
        <f t="shared" si="16"/>
        <v>8.8495575221238937E-2</v>
      </c>
      <c r="AR248" s="39">
        <f t="shared" si="15"/>
        <v>0.35</v>
      </c>
      <c r="AS248" s="39">
        <f t="shared" si="15"/>
        <v>0.41258741258741261</v>
      </c>
      <c r="AT248" s="39">
        <f t="shared" si="15"/>
        <v>0.44078947368421051</v>
      </c>
      <c r="AU248" s="39">
        <f t="shared" si="15"/>
        <v>0.42567567567567566</v>
      </c>
      <c r="AV248" s="39">
        <f t="shared" si="15"/>
        <v>0.41721854304635764</v>
      </c>
      <c r="AW248" s="39">
        <f t="shared" si="15"/>
        <v>0.37583892617449666</v>
      </c>
      <c r="AX248" s="39">
        <f t="shared" si="15"/>
        <v>0.35099337748344372</v>
      </c>
      <c r="AY248" s="39">
        <f t="shared" si="15"/>
        <v>0.36</v>
      </c>
    </row>
    <row r="249" spans="1:51" x14ac:dyDescent="0.3">
      <c r="A249" s="3">
        <v>1438</v>
      </c>
      <c r="B249" s="4" t="s">
        <v>244</v>
      </c>
      <c r="C249" s="42">
        <v>54</v>
      </c>
      <c r="D249" s="42">
        <v>56</v>
      </c>
      <c r="E249" s="42">
        <v>54</v>
      </c>
      <c r="F249" s="42">
        <v>45</v>
      </c>
      <c r="G249" s="42">
        <v>42</v>
      </c>
      <c r="H249" s="42">
        <v>42</v>
      </c>
      <c r="I249" s="42">
        <v>43</v>
      </c>
      <c r="J249" s="42">
        <v>52</v>
      </c>
      <c r="K249" s="42">
        <v>110</v>
      </c>
      <c r="L249" s="42">
        <v>116</v>
      </c>
      <c r="M249" s="42">
        <v>115</v>
      </c>
      <c r="N249" s="42">
        <v>109</v>
      </c>
      <c r="O249" s="42">
        <v>100</v>
      </c>
      <c r="P249" s="42">
        <v>107</v>
      </c>
      <c r="Q249" s="42">
        <v>111</v>
      </c>
      <c r="R249" s="42">
        <v>103</v>
      </c>
      <c r="S249" s="10">
        <v>488</v>
      </c>
      <c r="T249" s="10">
        <v>501</v>
      </c>
      <c r="U249" s="10">
        <v>509</v>
      </c>
      <c r="V249" s="10">
        <v>508</v>
      </c>
      <c r="W249" s="10">
        <v>513</v>
      </c>
      <c r="X249" s="10">
        <v>521</v>
      </c>
      <c r="Y249" s="10">
        <v>523</v>
      </c>
      <c r="Z249" s="10">
        <v>523</v>
      </c>
      <c r="AA249" s="10">
        <v>314</v>
      </c>
      <c r="AB249" s="10">
        <v>316</v>
      </c>
      <c r="AC249" s="10">
        <v>317</v>
      </c>
      <c r="AD249" s="10">
        <v>308</v>
      </c>
      <c r="AE249" s="10">
        <v>308</v>
      </c>
      <c r="AF249" s="10">
        <v>307</v>
      </c>
      <c r="AG249" s="10">
        <v>322</v>
      </c>
      <c r="AH249" s="10">
        <v>311</v>
      </c>
      <c r="AJ249" s="39">
        <f t="shared" si="17"/>
        <v>0.11065573770491803</v>
      </c>
      <c r="AK249" s="39">
        <f t="shared" si="17"/>
        <v>0.11177644710578842</v>
      </c>
      <c r="AL249" s="39">
        <f t="shared" si="17"/>
        <v>0.10609037328094302</v>
      </c>
      <c r="AM249" s="39">
        <f t="shared" si="16"/>
        <v>8.8582677165354326E-2</v>
      </c>
      <c r="AN249" s="39">
        <f t="shared" si="16"/>
        <v>8.1871345029239762E-2</v>
      </c>
      <c r="AO249" s="39">
        <f t="shared" si="16"/>
        <v>8.0614203454894437E-2</v>
      </c>
      <c r="AP249" s="39">
        <f t="shared" si="16"/>
        <v>8.2217973231357558E-2</v>
      </c>
      <c r="AQ249" s="39">
        <f t="shared" si="16"/>
        <v>9.9426386233269604E-2</v>
      </c>
      <c r="AR249" s="39">
        <f t="shared" si="15"/>
        <v>0.3503184713375796</v>
      </c>
      <c r="AS249" s="39">
        <f t="shared" ref="AS249:AY285" si="18">+L249/AB249</f>
        <v>0.36708860759493672</v>
      </c>
      <c r="AT249" s="39">
        <f t="shared" si="18"/>
        <v>0.36277602523659308</v>
      </c>
      <c r="AU249" s="39">
        <f t="shared" si="18"/>
        <v>0.35389610389610388</v>
      </c>
      <c r="AV249" s="39">
        <f t="shared" si="18"/>
        <v>0.32467532467532467</v>
      </c>
      <c r="AW249" s="39">
        <f t="shared" si="18"/>
        <v>0.34853420195439738</v>
      </c>
      <c r="AX249" s="39">
        <f t="shared" si="18"/>
        <v>0.34472049689440992</v>
      </c>
      <c r="AY249" s="39">
        <f t="shared" si="18"/>
        <v>0.3311897106109325</v>
      </c>
    </row>
    <row r="250" spans="1:51" x14ac:dyDescent="0.3">
      <c r="A250" s="3">
        <v>1439</v>
      </c>
      <c r="B250" s="4" t="s">
        <v>245</v>
      </c>
      <c r="C250" s="42">
        <v>47</v>
      </c>
      <c r="D250" s="42">
        <v>54</v>
      </c>
      <c r="E250" s="42">
        <v>54</v>
      </c>
      <c r="F250" s="42">
        <v>51</v>
      </c>
      <c r="G250" s="42">
        <v>56</v>
      </c>
      <c r="H250" s="42">
        <v>56</v>
      </c>
      <c r="I250" s="42">
        <v>64</v>
      </c>
      <c r="J250" s="42">
        <v>55</v>
      </c>
      <c r="K250" s="42">
        <v>162</v>
      </c>
      <c r="L250" s="42">
        <v>154</v>
      </c>
      <c r="M250" s="42">
        <v>161</v>
      </c>
      <c r="N250" s="42">
        <v>166</v>
      </c>
      <c r="O250" s="42">
        <v>173</v>
      </c>
      <c r="P250" s="42">
        <v>164</v>
      </c>
      <c r="Q250" s="42">
        <v>158</v>
      </c>
      <c r="R250" s="42">
        <v>145</v>
      </c>
      <c r="S250" s="10">
        <v>602</v>
      </c>
      <c r="T250" s="10">
        <v>605</v>
      </c>
      <c r="U250" s="10">
        <v>611</v>
      </c>
      <c r="V250" s="10">
        <v>632</v>
      </c>
      <c r="W250" s="10">
        <v>664</v>
      </c>
      <c r="X250" s="10">
        <v>668</v>
      </c>
      <c r="Y250" s="10">
        <v>688</v>
      </c>
      <c r="Z250" s="10">
        <v>708</v>
      </c>
      <c r="AA250" s="10">
        <v>377</v>
      </c>
      <c r="AB250" s="10">
        <v>378</v>
      </c>
      <c r="AC250" s="10">
        <v>379</v>
      </c>
      <c r="AD250" s="10">
        <v>380</v>
      </c>
      <c r="AE250" s="10">
        <v>387</v>
      </c>
      <c r="AF250" s="10">
        <v>384</v>
      </c>
      <c r="AG250" s="10">
        <v>379</v>
      </c>
      <c r="AH250" s="10">
        <v>369</v>
      </c>
      <c r="AJ250" s="39">
        <f t="shared" si="17"/>
        <v>7.8073089700996676E-2</v>
      </c>
      <c r="AK250" s="39">
        <f t="shared" si="17"/>
        <v>8.9256198347107435E-2</v>
      </c>
      <c r="AL250" s="39">
        <f t="shared" si="17"/>
        <v>8.8379705400982E-2</v>
      </c>
      <c r="AM250" s="39">
        <f t="shared" si="16"/>
        <v>8.0696202531645569E-2</v>
      </c>
      <c r="AN250" s="39">
        <f t="shared" si="16"/>
        <v>8.4337349397590355E-2</v>
      </c>
      <c r="AO250" s="39">
        <f t="shared" si="16"/>
        <v>8.3832335329341312E-2</v>
      </c>
      <c r="AP250" s="39">
        <f t="shared" si="16"/>
        <v>9.3023255813953487E-2</v>
      </c>
      <c r="AQ250" s="39">
        <f t="shared" si="16"/>
        <v>7.7683615819209045E-2</v>
      </c>
      <c r="AR250" s="39">
        <f t="shared" si="16"/>
        <v>0.42970822281167109</v>
      </c>
      <c r="AS250" s="39">
        <f t="shared" si="18"/>
        <v>0.40740740740740738</v>
      </c>
      <c r="AT250" s="39">
        <f t="shared" si="18"/>
        <v>0.42480211081794195</v>
      </c>
      <c r="AU250" s="39">
        <f t="shared" si="18"/>
        <v>0.43684210526315792</v>
      </c>
      <c r="AV250" s="39">
        <f t="shared" si="18"/>
        <v>0.44702842377260982</v>
      </c>
      <c r="AW250" s="39">
        <f t="shared" si="18"/>
        <v>0.42708333333333331</v>
      </c>
      <c r="AX250" s="39">
        <f t="shared" si="18"/>
        <v>0.41688654353562005</v>
      </c>
      <c r="AY250" s="39">
        <f t="shared" si="18"/>
        <v>0.39295392953929537</v>
      </c>
    </row>
    <row r="251" spans="1:51" x14ac:dyDescent="0.3">
      <c r="A251" s="3">
        <v>1441</v>
      </c>
      <c r="B251" s="4" t="s">
        <v>246</v>
      </c>
      <c r="C251" s="42">
        <v>32</v>
      </c>
      <c r="D251" s="42">
        <v>38</v>
      </c>
      <c r="E251" s="42">
        <v>29</v>
      </c>
      <c r="F251" s="42">
        <v>26</v>
      </c>
      <c r="G251" s="42">
        <v>33</v>
      </c>
      <c r="H251" s="42">
        <v>32</v>
      </c>
      <c r="I251" s="42">
        <v>32</v>
      </c>
      <c r="J251" s="42">
        <v>29</v>
      </c>
      <c r="K251" s="42">
        <v>72</v>
      </c>
      <c r="L251" s="42">
        <v>64</v>
      </c>
      <c r="M251" s="42">
        <v>62</v>
      </c>
      <c r="N251" s="42">
        <v>60</v>
      </c>
      <c r="O251" s="42">
        <v>54</v>
      </c>
      <c r="P251" s="42">
        <v>60</v>
      </c>
      <c r="Q251" s="42">
        <v>58</v>
      </c>
      <c r="R251" s="42">
        <v>55</v>
      </c>
      <c r="S251" s="10">
        <v>317</v>
      </c>
      <c r="T251" s="10">
        <v>318</v>
      </c>
      <c r="U251" s="10">
        <v>327</v>
      </c>
      <c r="V251" s="10">
        <v>330</v>
      </c>
      <c r="W251" s="10">
        <v>340</v>
      </c>
      <c r="X251" s="10">
        <v>358</v>
      </c>
      <c r="Y251" s="10">
        <v>366</v>
      </c>
      <c r="Z251" s="10">
        <v>366</v>
      </c>
      <c r="AA251" s="10">
        <v>188</v>
      </c>
      <c r="AB251" s="10">
        <v>176</v>
      </c>
      <c r="AC251" s="10">
        <v>173</v>
      </c>
      <c r="AD251" s="10">
        <v>170</v>
      </c>
      <c r="AE251" s="10">
        <v>169</v>
      </c>
      <c r="AF251" s="10">
        <v>182</v>
      </c>
      <c r="AG251" s="10">
        <v>182</v>
      </c>
      <c r="AH251" s="10">
        <v>185</v>
      </c>
      <c r="AJ251" s="39">
        <f t="shared" si="17"/>
        <v>0.10094637223974763</v>
      </c>
      <c r="AK251" s="39">
        <f t="shared" si="17"/>
        <v>0.11949685534591195</v>
      </c>
      <c r="AL251" s="39">
        <f t="shared" si="17"/>
        <v>8.8685015290519878E-2</v>
      </c>
      <c r="AM251" s="39">
        <f t="shared" si="16"/>
        <v>7.8787878787878782E-2</v>
      </c>
      <c r="AN251" s="39">
        <f t="shared" si="16"/>
        <v>9.7058823529411767E-2</v>
      </c>
      <c r="AO251" s="39">
        <f t="shared" si="16"/>
        <v>8.9385474860335198E-2</v>
      </c>
      <c r="AP251" s="39">
        <f t="shared" si="16"/>
        <v>8.7431693989071038E-2</v>
      </c>
      <c r="AQ251" s="39">
        <f t="shared" si="16"/>
        <v>7.9234972677595633E-2</v>
      </c>
      <c r="AR251" s="39">
        <f t="shared" si="16"/>
        <v>0.38297872340425532</v>
      </c>
      <c r="AS251" s="39">
        <f t="shared" si="18"/>
        <v>0.36363636363636365</v>
      </c>
      <c r="AT251" s="39">
        <f t="shared" si="18"/>
        <v>0.3583815028901734</v>
      </c>
      <c r="AU251" s="39">
        <f t="shared" si="18"/>
        <v>0.35294117647058826</v>
      </c>
      <c r="AV251" s="39">
        <f t="shared" si="18"/>
        <v>0.31952662721893493</v>
      </c>
      <c r="AW251" s="39">
        <f t="shared" si="18"/>
        <v>0.32967032967032966</v>
      </c>
      <c r="AX251" s="39">
        <f t="shared" si="18"/>
        <v>0.31868131868131866</v>
      </c>
      <c r="AY251" s="39">
        <f t="shared" si="18"/>
        <v>0.29729729729729731</v>
      </c>
    </row>
    <row r="252" spans="1:51" x14ac:dyDescent="0.3">
      <c r="A252" s="3">
        <v>1443</v>
      </c>
      <c r="B252" s="4" t="s">
        <v>247</v>
      </c>
      <c r="C252" s="42">
        <v>38</v>
      </c>
      <c r="D252" s="42">
        <v>39</v>
      </c>
      <c r="E252" s="42">
        <v>34</v>
      </c>
      <c r="F252" s="42">
        <v>35</v>
      </c>
      <c r="G252" s="42">
        <v>43</v>
      </c>
      <c r="H252" s="42">
        <v>41</v>
      </c>
      <c r="I252" s="42">
        <v>44</v>
      </c>
      <c r="J252" s="42">
        <v>54</v>
      </c>
      <c r="K252" s="42">
        <v>85</v>
      </c>
      <c r="L252" s="42">
        <v>80</v>
      </c>
      <c r="M252" s="42">
        <v>79</v>
      </c>
      <c r="N252" s="42">
        <v>84</v>
      </c>
      <c r="O252" s="42">
        <v>82</v>
      </c>
      <c r="P252" s="42">
        <v>88</v>
      </c>
      <c r="Q252" s="42">
        <v>93</v>
      </c>
      <c r="R252" s="42">
        <v>101</v>
      </c>
      <c r="S252" s="10">
        <v>527</v>
      </c>
      <c r="T252" s="10">
        <v>551</v>
      </c>
      <c r="U252" s="10">
        <v>570</v>
      </c>
      <c r="V252" s="10">
        <v>603</v>
      </c>
      <c r="W252" s="10">
        <v>634</v>
      </c>
      <c r="X252" s="10">
        <v>660</v>
      </c>
      <c r="Y252" s="10">
        <v>676</v>
      </c>
      <c r="Z252" s="10">
        <v>694</v>
      </c>
      <c r="AA252" s="10">
        <v>271</v>
      </c>
      <c r="AB252" s="10">
        <v>268</v>
      </c>
      <c r="AC252" s="10">
        <v>268</v>
      </c>
      <c r="AD252" s="10">
        <v>271</v>
      </c>
      <c r="AE252" s="10">
        <v>282</v>
      </c>
      <c r="AF252" s="10">
        <v>293</v>
      </c>
      <c r="AG252" s="10">
        <v>300</v>
      </c>
      <c r="AH252" s="10">
        <v>308</v>
      </c>
      <c r="AJ252" s="39">
        <f t="shared" si="17"/>
        <v>7.2106261859582549E-2</v>
      </c>
      <c r="AK252" s="39">
        <f t="shared" si="17"/>
        <v>7.0780399274047182E-2</v>
      </c>
      <c r="AL252" s="39">
        <f t="shared" si="17"/>
        <v>5.9649122807017542E-2</v>
      </c>
      <c r="AM252" s="39">
        <f t="shared" si="16"/>
        <v>5.8043117744610281E-2</v>
      </c>
      <c r="AN252" s="39">
        <f t="shared" si="16"/>
        <v>6.7823343848580436E-2</v>
      </c>
      <c r="AO252" s="39">
        <f t="shared" si="16"/>
        <v>6.2121212121212119E-2</v>
      </c>
      <c r="AP252" s="39">
        <f t="shared" si="16"/>
        <v>6.5088757396449703E-2</v>
      </c>
      <c r="AQ252" s="39">
        <f t="shared" si="16"/>
        <v>7.7809798270893377E-2</v>
      </c>
      <c r="AR252" s="39">
        <f t="shared" si="16"/>
        <v>0.31365313653136534</v>
      </c>
      <c r="AS252" s="39">
        <f t="shared" si="18"/>
        <v>0.29850746268656714</v>
      </c>
      <c r="AT252" s="39">
        <f t="shared" si="18"/>
        <v>0.29477611940298509</v>
      </c>
      <c r="AU252" s="39">
        <f t="shared" si="18"/>
        <v>0.30996309963099633</v>
      </c>
      <c r="AV252" s="39">
        <f t="shared" si="18"/>
        <v>0.29078014184397161</v>
      </c>
      <c r="AW252" s="39">
        <f t="shared" si="18"/>
        <v>0.30034129692832767</v>
      </c>
      <c r="AX252" s="39">
        <f t="shared" si="18"/>
        <v>0.31</v>
      </c>
      <c r="AY252" s="39">
        <f t="shared" si="18"/>
        <v>0.32792207792207795</v>
      </c>
    </row>
    <row r="253" spans="1:51" x14ac:dyDescent="0.3">
      <c r="A253" s="3">
        <v>1444</v>
      </c>
      <c r="B253" s="4" t="s">
        <v>248</v>
      </c>
      <c r="C253" s="42">
        <v>17</v>
      </c>
      <c r="D253" s="42">
        <v>16</v>
      </c>
      <c r="E253" s="42">
        <v>23</v>
      </c>
      <c r="F253" s="42">
        <v>18</v>
      </c>
      <c r="G253" s="42">
        <v>17</v>
      </c>
      <c r="H253" s="42">
        <v>12</v>
      </c>
      <c r="I253" s="42">
        <v>7</v>
      </c>
      <c r="J253" s="42">
        <v>9</v>
      </c>
      <c r="K253" s="42">
        <v>38</v>
      </c>
      <c r="L253" s="42">
        <v>40</v>
      </c>
      <c r="M253" s="42">
        <v>40</v>
      </c>
      <c r="N253" s="42">
        <v>40</v>
      </c>
      <c r="O253" s="42">
        <v>35</v>
      </c>
      <c r="P253" s="42">
        <v>35</v>
      </c>
      <c r="Q253" s="42">
        <v>38</v>
      </c>
      <c r="R253" s="42">
        <v>34</v>
      </c>
      <c r="S253" s="10">
        <v>116</v>
      </c>
      <c r="T253" s="10">
        <v>117</v>
      </c>
      <c r="U253" s="10">
        <v>125</v>
      </c>
      <c r="V253" s="10">
        <v>134</v>
      </c>
      <c r="W253" s="10">
        <v>134</v>
      </c>
      <c r="X253" s="10">
        <v>129</v>
      </c>
      <c r="Y253" s="10">
        <v>132</v>
      </c>
      <c r="Z253" s="10">
        <v>140</v>
      </c>
      <c r="AA253" s="10">
        <v>88</v>
      </c>
      <c r="AB253" s="10">
        <v>89</v>
      </c>
      <c r="AC253" s="10">
        <v>89</v>
      </c>
      <c r="AD253" s="10">
        <v>83</v>
      </c>
      <c r="AE253" s="10">
        <v>84</v>
      </c>
      <c r="AF253" s="10">
        <v>85</v>
      </c>
      <c r="AG253" s="10">
        <v>86</v>
      </c>
      <c r="AH253" s="10">
        <v>84</v>
      </c>
      <c r="AJ253" s="39">
        <f t="shared" si="17"/>
        <v>0.14655172413793102</v>
      </c>
      <c r="AK253" s="39">
        <f t="shared" si="17"/>
        <v>0.13675213675213677</v>
      </c>
      <c r="AL253" s="39">
        <f t="shared" si="17"/>
        <v>0.184</v>
      </c>
      <c r="AM253" s="39">
        <f t="shared" si="16"/>
        <v>0.13432835820895522</v>
      </c>
      <c r="AN253" s="39">
        <f t="shared" si="16"/>
        <v>0.12686567164179105</v>
      </c>
      <c r="AO253" s="39">
        <f t="shared" si="16"/>
        <v>9.3023255813953487E-2</v>
      </c>
      <c r="AP253" s="39">
        <f t="shared" si="16"/>
        <v>5.3030303030303032E-2</v>
      </c>
      <c r="AQ253" s="39">
        <f t="shared" si="16"/>
        <v>6.4285714285714279E-2</v>
      </c>
      <c r="AR253" s="39">
        <f t="shared" si="16"/>
        <v>0.43181818181818182</v>
      </c>
      <c r="AS253" s="39">
        <f t="shared" si="18"/>
        <v>0.449438202247191</v>
      </c>
      <c r="AT253" s="39">
        <f t="shared" si="18"/>
        <v>0.449438202247191</v>
      </c>
      <c r="AU253" s="39">
        <f t="shared" si="18"/>
        <v>0.48192771084337349</v>
      </c>
      <c r="AV253" s="39">
        <f t="shared" si="18"/>
        <v>0.41666666666666669</v>
      </c>
      <c r="AW253" s="39">
        <f t="shared" si="18"/>
        <v>0.41176470588235292</v>
      </c>
      <c r="AX253" s="39">
        <f t="shared" si="18"/>
        <v>0.44186046511627908</v>
      </c>
      <c r="AY253" s="39">
        <f t="shared" si="18"/>
        <v>0.40476190476190477</v>
      </c>
    </row>
    <row r="254" spans="1:51" x14ac:dyDescent="0.3">
      <c r="A254" s="3">
        <v>1445</v>
      </c>
      <c r="B254" s="4" t="s">
        <v>249</v>
      </c>
      <c r="C254" s="42">
        <v>48</v>
      </c>
      <c r="D254" s="42">
        <v>57</v>
      </c>
      <c r="E254" s="42">
        <v>60</v>
      </c>
      <c r="F254" s="42">
        <v>52</v>
      </c>
      <c r="G254" s="42">
        <v>49</v>
      </c>
      <c r="H254" s="42">
        <v>78</v>
      </c>
      <c r="I254" s="42">
        <v>89</v>
      </c>
      <c r="J254" s="42">
        <v>62</v>
      </c>
      <c r="K254" s="42">
        <v>185</v>
      </c>
      <c r="L254" s="42">
        <v>191</v>
      </c>
      <c r="M254" s="42">
        <v>181</v>
      </c>
      <c r="N254" s="42">
        <v>166</v>
      </c>
      <c r="O254" s="42">
        <v>161</v>
      </c>
      <c r="P254" s="42">
        <v>210</v>
      </c>
      <c r="Q254" s="42">
        <v>205</v>
      </c>
      <c r="R254" s="42">
        <v>188</v>
      </c>
      <c r="S254" s="10">
        <v>567</v>
      </c>
      <c r="T254" s="10">
        <v>576</v>
      </c>
      <c r="U254" s="10">
        <v>599</v>
      </c>
      <c r="V254" s="10">
        <v>619</v>
      </c>
      <c r="W254" s="10">
        <v>650</v>
      </c>
      <c r="X254" s="10">
        <v>685</v>
      </c>
      <c r="Y254" s="10">
        <v>726</v>
      </c>
      <c r="Z254" s="10">
        <v>745</v>
      </c>
      <c r="AA254" s="10">
        <v>412</v>
      </c>
      <c r="AB254" s="10">
        <v>412</v>
      </c>
      <c r="AC254" s="10">
        <v>392</v>
      </c>
      <c r="AD254" s="10">
        <v>383</v>
      </c>
      <c r="AE254" s="10">
        <v>379</v>
      </c>
      <c r="AF254" s="10">
        <v>377</v>
      </c>
      <c r="AG254" s="10">
        <v>360</v>
      </c>
      <c r="AH254" s="10">
        <v>378</v>
      </c>
      <c r="AJ254" s="39">
        <f t="shared" si="17"/>
        <v>8.4656084656084651E-2</v>
      </c>
      <c r="AK254" s="39">
        <f t="shared" si="17"/>
        <v>9.8958333333333329E-2</v>
      </c>
      <c r="AL254" s="39">
        <f t="shared" si="17"/>
        <v>0.1001669449081803</v>
      </c>
      <c r="AM254" s="39">
        <f t="shared" si="16"/>
        <v>8.4006462035541199E-2</v>
      </c>
      <c r="AN254" s="39">
        <f t="shared" si="16"/>
        <v>7.5384615384615383E-2</v>
      </c>
      <c r="AO254" s="39">
        <f t="shared" si="16"/>
        <v>0.11386861313868613</v>
      </c>
      <c r="AP254" s="39">
        <f t="shared" si="16"/>
        <v>0.12258953168044077</v>
      </c>
      <c r="AQ254" s="39">
        <f t="shared" si="16"/>
        <v>8.3221476510067116E-2</v>
      </c>
      <c r="AR254" s="39">
        <f t="shared" si="16"/>
        <v>0.44902912621359226</v>
      </c>
      <c r="AS254" s="39">
        <f t="shared" si="18"/>
        <v>0.46359223300970875</v>
      </c>
      <c r="AT254" s="39">
        <f t="shared" si="18"/>
        <v>0.46173469387755101</v>
      </c>
      <c r="AU254" s="39">
        <f t="shared" si="18"/>
        <v>0.43342036553524804</v>
      </c>
      <c r="AV254" s="39">
        <f t="shared" si="18"/>
        <v>0.42480211081794195</v>
      </c>
      <c r="AW254" s="39">
        <f t="shared" si="18"/>
        <v>0.55702917771883287</v>
      </c>
      <c r="AX254" s="39">
        <f t="shared" si="18"/>
        <v>0.56944444444444442</v>
      </c>
      <c r="AY254" s="39">
        <f t="shared" si="18"/>
        <v>0.49735449735449733</v>
      </c>
    </row>
    <row r="255" spans="1:51" x14ac:dyDescent="0.3">
      <c r="A255" s="3">
        <v>1449</v>
      </c>
      <c r="B255" s="4" t="s">
        <v>250</v>
      </c>
      <c r="C255" s="42">
        <v>63</v>
      </c>
      <c r="D255" s="42">
        <v>67</v>
      </c>
      <c r="E255" s="42">
        <v>67</v>
      </c>
      <c r="F255" s="42">
        <v>69</v>
      </c>
      <c r="G255" s="42">
        <v>62</v>
      </c>
      <c r="H255" s="42">
        <v>66</v>
      </c>
      <c r="I255" s="42">
        <v>58</v>
      </c>
      <c r="J255" s="42">
        <v>77</v>
      </c>
      <c r="K255" s="42">
        <v>160</v>
      </c>
      <c r="L255" s="42">
        <v>164</v>
      </c>
      <c r="M255" s="42">
        <v>149</v>
      </c>
      <c r="N255" s="42">
        <v>133</v>
      </c>
      <c r="O255" s="42">
        <v>132</v>
      </c>
      <c r="P255" s="42">
        <v>136</v>
      </c>
      <c r="Q255" s="42">
        <v>148</v>
      </c>
      <c r="R255" s="42">
        <v>136</v>
      </c>
      <c r="S255" s="10">
        <v>633</v>
      </c>
      <c r="T255" s="10">
        <v>675</v>
      </c>
      <c r="U255" s="10">
        <v>702</v>
      </c>
      <c r="V255" s="10">
        <v>735</v>
      </c>
      <c r="W255" s="10">
        <v>780</v>
      </c>
      <c r="X255" s="10">
        <v>789</v>
      </c>
      <c r="Y255" s="10">
        <v>803</v>
      </c>
      <c r="Z255" s="10">
        <v>828</v>
      </c>
      <c r="AA255" s="10">
        <v>391</v>
      </c>
      <c r="AB255" s="10">
        <v>381</v>
      </c>
      <c r="AC255" s="10">
        <v>380</v>
      </c>
      <c r="AD255" s="10">
        <v>373</v>
      </c>
      <c r="AE255" s="10">
        <v>359</v>
      </c>
      <c r="AF255" s="10">
        <v>371</v>
      </c>
      <c r="AG255" s="10">
        <v>376</v>
      </c>
      <c r="AH255" s="10">
        <v>370</v>
      </c>
      <c r="AJ255" s="39">
        <f t="shared" si="17"/>
        <v>9.9526066350710901E-2</v>
      </c>
      <c r="AK255" s="39">
        <f t="shared" si="17"/>
        <v>9.9259259259259255E-2</v>
      </c>
      <c r="AL255" s="39">
        <f t="shared" si="17"/>
        <v>9.5441595441595445E-2</v>
      </c>
      <c r="AM255" s="39">
        <f t="shared" si="16"/>
        <v>9.3877551020408165E-2</v>
      </c>
      <c r="AN255" s="39">
        <f t="shared" si="16"/>
        <v>7.9487179487179482E-2</v>
      </c>
      <c r="AO255" s="39">
        <f t="shared" si="16"/>
        <v>8.3650190114068435E-2</v>
      </c>
      <c r="AP255" s="39">
        <f t="shared" si="16"/>
        <v>7.2229140722291404E-2</v>
      </c>
      <c r="AQ255" s="39">
        <f t="shared" si="16"/>
        <v>9.2995169082125601E-2</v>
      </c>
      <c r="AR255" s="39">
        <f t="shared" si="16"/>
        <v>0.40920716112531969</v>
      </c>
      <c r="AS255" s="39">
        <f t="shared" si="18"/>
        <v>0.43044619422572178</v>
      </c>
      <c r="AT255" s="39">
        <f t="shared" si="18"/>
        <v>0.39210526315789473</v>
      </c>
      <c r="AU255" s="39">
        <f t="shared" si="18"/>
        <v>0.35656836461126007</v>
      </c>
      <c r="AV255" s="39">
        <f t="shared" si="18"/>
        <v>0.36768802228412256</v>
      </c>
      <c r="AW255" s="39">
        <f t="shared" si="18"/>
        <v>0.36657681940700809</v>
      </c>
      <c r="AX255" s="39">
        <f t="shared" si="18"/>
        <v>0.39361702127659576</v>
      </c>
      <c r="AY255" s="39">
        <f t="shared" si="18"/>
        <v>0.36756756756756759</v>
      </c>
    </row>
    <row r="256" spans="1:51" x14ac:dyDescent="0.3">
      <c r="A256" s="3">
        <v>1502</v>
      </c>
      <c r="B256" s="4" t="s">
        <v>251</v>
      </c>
      <c r="C256" s="42">
        <v>137</v>
      </c>
      <c r="D256" s="42">
        <v>154</v>
      </c>
      <c r="E256" s="42">
        <v>159</v>
      </c>
      <c r="F256" s="42">
        <v>151</v>
      </c>
      <c r="G256" s="42">
        <v>148</v>
      </c>
      <c r="H256" s="42">
        <v>158</v>
      </c>
      <c r="I256" s="42">
        <v>156</v>
      </c>
      <c r="J256" s="42">
        <v>169</v>
      </c>
      <c r="K256" s="42">
        <v>375</v>
      </c>
      <c r="L256" s="42">
        <v>375</v>
      </c>
      <c r="M256" s="42">
        <v>396</v>
      </c>
      <c r="N256" s="42">
        <v>382</v>
      </c>
      <c r="O256" s="42">
        <v>363</v>
      </c>
      <c r="P256" s="42">
        <v>368</v>
      </c>
      <c r="Q256" s="42">
        <v>383</v>
      </c>
      <c r="R256" s="42">
        <v>377</v>
      </c>
      <c r="S256" s="10">
        <v>2204</v>
      </c>
      <c r="T256" s="10">
        <v>2298</v>
      </c>
      <c r="U256" s="10">
        <v>2407</v>
      </c>
      <c r="V256" s="10">
        <v>2579</v>
      </c>
      <c r="W256" s="10">
        <v>2695</v>
      </c>
      <c r="X256" s="10">
        <v>2885</v>
      </c>
      <c r="Y256" s="10">
        <v>3027</v>
      </c>
      <c r="Z256" s="10">
        <v>3165</v>
      </c>
      <c r="AA256" s="10">
        <v>1252</v>
      </c>
      <c r="AB256" s="10">
        <v>1259</v>
      </c>
      <c r="AC256" s="10">
        <v>1294</v>
      </c>
      <c r="AD256" s="10">
        <v>1260</v>
      </c>
      <c r="AE256" s="10">
        <v>1274</v>
      </c>
      <c r="AF256" s="10">
        <v>1266</v>
      </c>
      <c r="AG256" s="10">
        <v>1266</v>
      </c>
      <c r="AH256" s="10">
        <v>1262</v>
      </c>
      <c r="AJ256" s="39">
        <f t="shared" si="17"/>
        <v>6.2159709618874771E-2</v>
      </c>
      <c r="AK256" s="39">
        <f t="shared" si="17"/>
        <v>6.7014795474325498E-2</v>
      </c>
      <c r="AL256" s="39">
        <f t="shared" si="17"/>
        <v>6.6057332779393435E-2</v>
      </c>
      <c r="AM256" s="39">
        <f t="shared" si="16"/>
        <v>5.8549825513765023E-2</v>
      </c>
      <c r="AN256" s="39">
        <f t="shared" si="16"/>
        <v>5.4916512059369205E-2</v>
      </c>
      <c r="AO256" s="39">
        <f t="shared" si="16"/>
        <v>5.4766031195840552E-2</v>
      </c>
      <c r="AP256" s="39">
        <f t="shared" si="16"/>
        <v>5.1536174430128839E-2</v>
      </c>
      <c r="AQ256" s="39">
        <f t="shared" si="16"/>
        <v>5.3396524486571881E-2</v>
      </c>
      <c r="AR256" s="39">
        <f t="shared" si="16"/>
        <v>0.29952076677316292</v>
      </c>
      <c r="AS256" s="39">
        <f t="shared" si="18"/>
        <v>0.29785544082605242</v>
      </c>
      <c r="AT256" s="39">
        <f t="shared" si="18"/>
        <v>0.30602782071097373</v>
      </c>
      <c r="AU256" s="39">
        <f t="shared" si="18"/>
        <v>0.30317460317460315</v>
      </c>
      <c r="AV256" s="39">
        <f t="shared" si="18"/>
        <v>0.28492935635792777</v>
      </c>
      <c r="AW256" s="39">
        <f t="shared" si="18"/>
        <v>0.29067930489731436</v>
      </c>
      <c r="AX256" s="39">
        <f t="shared" si="18"/>
        <v>0.30252764612954186</v>
      </c>
      <c r="AY256" s="39">
        <f t="shared" si="18"/>
        <v>0.29873217115689382</v>
      </c>
    </row>
    <row r="257" spans="1:51" x14ac:dyDescent="0.3">
      <c r="A257" s="3">
        <v>1504</v>
      </c>
      <c r="B257" s="4" t="s">
        <v>252</v>
      </c>
      <c r="C257" s="42">
        <v>250</v>
      </c>
      <c r="D257" s="42">
        <v>233</v>
      </c>
      <c r="E257" s="42">
        <v>234</v>
      </c>
      <c r="F257" s="42">
        <v>244</v>
      </c>
      <c r="G257" s="42">
        <v>249</v>
      </c>
      <c r="H257" s="42">
        <v>287</v>
      </c>
      <c r="I257" s="42">
        <v>278</v>
      </c>
      <c r="J257" s="42">
        <v>281</v>
      </c>
      <c r="K257" s="42">
        <v>650</v>
      </c>
      <c r="L257" s="42">
        <v>648</v>
      </c>
      <c r="M257" s="42">
        <v>591</v>
      </c>
      <c r="N257" s="42">
        <v>597</v>
      </c>
      <c r="O257" s="42">
        <v>630</v>
      </c>
      <c r="P257" s="42">
        <v>659</v>
      </c>
      <c r="Q257" s="42">
        <v>638</v>
      </c>
      <c r="R257" s="42">
        <v>657</v>
      </c>
      <c r="S257" s="10">
        <v>3483</v>
      </c>
      <c r="T257" s="10">
        <v>3600</v>
      </c>
      <c r="U257" s="10">
        <v>3759</v>
      </c>
      <c r="V257" s="10">
        <v>3971</v>
      </c>
      <c r="W257" s="10">
        <v>4158</v>
      </c>
      <c r="X257" s="10">
        <v>4310</v>
      </c>
      <c r="Y257" s="10">
        <v>4483</v>
      </c>
      <c r="Z257" s="10">
        <v>4679</v>
      </c>
      <c r="AA257" s="10">
        <v>1990</v>
      </c>
      <c r="AB257" s="10">
        <v>2032</v>
      </c>
      <c r="AC257" s="10">
        <v>2042</v>
      </c>
      <c r="AD257" s="10">
        <v>2039</v>
      </c>
      <c r="AE257" s="10">
        <v>2025</v>
      </c>
      <c r="AF257" s="10">
        <v>2070</v>
      </c>
      <c r="AG257" s="10">
        <v>2071</v>
      </c>
      <c r="AH257" s="10">
        <v>2062</v>
      </c>
      <c r="AJ257" s="39">
        <f t="shared" si="17"/>
        <v>7.17772035601493E-2</v>
      </c>
      <c r="AK257" s="39">
        <f t="shared" si="17"/>
        <v>6.4722222222222223E-2</v>
      </c>
      <c r="AL257" s="39">
        <f t="shared" si="17"/>
        <v>6.2250598563447723E-2</v>
      </c>
      <c r="AM257" s="39">
        <f t="shared" si="16"/>
        <v>6.1445479728028204E-2</v>
      </c>
      <c r="AN257" s="39">
        <f t="shared" si="16"/>
        <v>5.9884559884559888E-2</v>
      </c>
      <c r="AO257" s="39">
        <f t="shared" si="16"/>
        <v>6.658932714617169E-2</v>
      </c>
      <c r="AP257" s="39">
        <f t="shared" si="16"/>
        <v>6.2012045505242024E-2</v>
      </c>
      <c r="AQ257" s="39">
        <f t="shared" si="16"/>
        <v>6.0055567428937806E-2</v>
      </c>
      <c r="AR257" s="39">
        <f t="shared" si="16"/>
        <v>0.32663316582914576</v>
      </c>
      <c r="AS257" s="39">
        <f t="shared" si="18"/>
        <v>0.31889763779527558</v>
      </c>
      <c r="AT257" s="39">
        <f t="shared" si="18"/>
        <v>0.28942213516160625</v>
      </c>
      <c r="AU257" s="39">
        <f t="shared" si="18"/>
        <v>0.29279058361942129</v>
      </c>
      <c r="AV257" s="39">
        <f t="shared" si="18"/>
        <v>0.31111111111111112</v>
      </c>
      <c r="AW257" s="39">
        <f t="shared" si="18"/>
        <v>0.3183574879227053</v>
      </c>
      <c r="AX257" s="39">
        <f t="shared" si="18"/>
        <v>0.30806373732496378</v>
      </c>
      <c r="AY257" s="39">
        <f t="shared" si="18"/>
        <v>0.31862269641125124</v>
      </c>
    </row>
    <row r="258" spans="1:51" x14ac:dyDescent="0.3">
      <c r="A258" s="3">
        <v>1505</v>
      </c>
      <c r="B258" s="6" t="s">
        <v>253</v>
      </c>
      <c r="C258" s="42">
        <v>154</v>
      </c>
      <c r="D258" s="42">
        <v>166</v>
      </c>
      <c r="E258" s="42">
        <v>161</v>
      </c>
      <c r="F258" s="42">
        <v>144</v>
      </c>
      <c r="G258" s="42">
        <v>158</v>
      </c>
      <c r="H258" s="42">
        <v>161</v>
      </c>
      <c r="I258" s="42">
        <v>171</v>
      </c>
      <c r="J258" s="42">
        <v>207</v>
      </c>
      <c r="K258" s="42">
        <v>336</v>
      </c>
      <c r="L258" s="42">
        <v>345</v>
      </c>
      <c r="M258" s="42">
        <v>346</v>
      </c>
      <c r="N258" s="42">
        <v>333</v>
      </c>
      <c r="O258" s="42">
        <v>330</v>
      </c>
      <c r="P258" s="42">
        <v>359</v>
      </c>
      <c r="Q258" s="42">
        <v>336</v>
      </c>
      <c r="R258" s="42">
        <v>325</v>
      </c>
      <c r="S258" s="10">
        <v>2085</v>
      </c>
      <c r="T258" s="10">
        <v>2210</v>
      </c>
      <c r="U258" s="10">
        <v>2291</v>
      </c>
      <c r="V258" s="10">
        <v>2420</v>
      </c>
      <c r="W258" s="10">
        <v>2560</v>
      </c>
      <c r="X258" s="10">
        <v>2708</v>
      </c>
      <c r="Y258" s="10">
        <v>2880</v>
      </c>
      <c r="Z258" s="10">
        <v>3019</v>
      </c>
      <c r="AA258" s="10">
        <v>1098</v>
      </c>
      <c r="AB258" s="10">
        <v>1081</v>
      </c>
      <c r="AC258" s="10">
        <v>1088</v>
      </c>
      <c r="AD258" s="10">
        <v>1071</v>
      </c>
      <c r="AE258" s="10">
        <v>1064</v>
      </c>
      <c r="AF258" s="10">
        <v>1060</v>
      </c>
      <c r="AG258" s="10">
        <v>1048</v>
      </c>
      <c r="AH258" s="10">
        <v>1042</v>
      </c>
      <c r="AJ258" s="39">
        <f t="shared" si="17"/>
        <v>7.3860911270983209E-2</v>
      </c>
      <c r="AK258" s="39">
        <f t="shared" si="17"/>
        <v>7.5113122171945698E-2</v>
      </c>
      <c r="AL258" s="39">
        <f t="shared" si="17"/>
        <v>7.0274989087734607E-2</v>
      </c>
      <c r="AM258" s="39">
        <f t="shared" si="16"/>
        <v>5.9504132231404959E-2</v>
      </c>
      <c r="AN258" s="39">
        <f t="shared" si="16"/>
        <v>6.1718750000000003E-2</v>
      </c>
      <c r="AO258" s="39">
        <f t="shared" si="16"/>
        <v>5.945347119645495E-2</v>
      </c>
      <c r="AP258" s="39">
        <f t="shared" si="16"/>
        <v>5.9374999999999997E-2</v>
      </c>
      <c r="AQ258" s="39">
        <f t="shared" si="16"/>
        <v>6.8565750248426635E-2</v>
      </c>
      <c r="AR258" s="39">
        <f t="shared" si="16"/>
        <v>0.30601092896174864</v>
      </c>
      <c r="AS258" s="39">
        <f t="shared" si="18"/>
        <v>0.31914893617021278</v>
      </c>
      <c r="AT258" s="39">
        <f t="shared" si="18"/>
        <v>0.31801470588235292</v>
      </c>
      <c r="AU258" s="39">
        <f t="shared" si="18"/>
        <v>0.31092436974789917</v>
      </c>
      <c r="AV258" s="39">
        <f t="shared" si="18"/>
        <v>0.31015037593984962</v>
      </c>
      <c r="AW258" s="39">
        <f t="shared" si="18"/>
        <v>0.33867924528301885</v>
      </c>
      <c r="AX258" s="39">
        <f t="shared" si="18"/>
        <v>0.32061068702290074</v>
      </c>
      <c r="AY258" s="39">
        <f t="shared" si="18"/>
        <v>0.31190019193857965</v>
      </c>
    </row>
    <row r="259" spans="1:51" x14ac:dyDescent="0.3">
      <c r="A259" s="3">
        <v>1511</v>
      </c>
      <c r="B259" s="4" t="s">
        <v>254</v>
      </c>
      <c r="C259" s="42">
        <v>33</v>
      </c>
      <c r="D259" s="42">
        <v>31</v>
      </c>
      <c r="E259" s="42">
        <v>31</v>
      </c>
      <c r="F259" s="42">
        <v>34</v>
      </c>
      <c r="G259" s="42">
        <v>29</v>
      </c>
      <c r="H259" s="42">
        <v>40</v>
      </c>
      <c r="I259" s="42">
        <v>46</v>
      </c>
      <c r="J259" s="42">
        <v>51</v>
      </c>
      <c r="K259" s="42">
        <v>81</v>
      </c>
      <c r="L259" s="42">
        <v>80</v>
      </c>
      <c r="M259" s="42">
        <v>74</v>
      </c>
      <c r="N259" s="42">
        <v>69</v>
      </c>
      <c r="O259" s="42">
        <v>72</v>
      </c>
      <c r="P259" s="42">
        <v>88</v>
      </c>
      <c r="Q259" s="42">
        <v>94</v>
      </c>
      <c r="R259" s="42">
        <v>86</v>
      </c>
      <c r="S259" s="10">
        <v>401</v>
      </c>
      <c r="T259" s="10">
        <v>405</v>
      </c>
      <c r="U259" s="10">
        <v>424</v>
      </c>
      <c r="V259" s="10">
        <v>441</v>
      </c>
      <c r="W259" s="10">
        <v>457</v>
      </c>
      <c r="X259" s="10">
        <v>480</v>
      </c>
      <c r="Y259" s="10">
        <v>506</v>
      </c>
      <c r="Z259" s="10">
        <v>511</v>
      </c>
      <c r="AA259" s="10">
        <v>238</v>
      </c>
      <c r="AB259" s="10">
        <v>236</v>
      </c>
      <c r="AC259" s="10">
        <v>245</v>
      </c>
      <c r="AD259" s="10">
        <v>241</v>
      </c>
      <c r="AE259" s="10">
        <v>239</v>
      </c>
      <c r="AF259" s="10">
        <v>247</v>
      </c>
      <c r="AG259" s="10">
        <v>249</v>
      </c>
      <c r="AH259" s="10">
        <v>256</v>
      </c>
      <c r="AJ259" s="39">
        <f t="shared" si="17"/>
        <v>8.2294264339152115E-2</v>
      </c>
      <c r="AK259" s="39">
        <f t="shared" si="17"/>
        <v>7.6543209876543214E-2</v>
      </c>
      <c r="AL259" s="39">
        <f t="shared" si="17"/>
        <v>7.3113207547169809E-2</v>
      </c>
      <c r="AM259" s="39">
        <f t="shared" si="16"/>
        <v>7.7097505668934238E-2</v>
      </c>
      <c r="AN259" s="39">
        <f t="shared" si="16"/>
        <v>6.3457330415754923E-2</v>
      </c>
      <c r="AO259" s="39">
        <f t="shared" si="16"/>
        <v>8.3333333333333329E-2</v>
      </c>
      <c r="AP259" s="39">
        <f t="shared" si="16"/>
        <v>9.0909090909090912E-2</v>
      </c>
      <c r="AQ259" s="39">
        <f t="shared" si="16"/>
        <v>9.9804305283757333E-2</v>
      </c>
      <c r="AR259" s="39">
        <f t="shared" si="16"/>
        <v>0.34033613445378152</v>
      </c>
      <c r="AS259" s="39">
        <f t="shared" si="18"/>
        <v>0.33898305084745761</v>
      </c>
      <c r="AT259" s="39">
        <f t="shared" si="18"/>
        <v>0.30204081632653063</v>
      </c>
      <c r="AU259" s="39">
        <f t="shared" si="18"/>
        <v>0.2863070539419087</v>
      </c>
      <c r="AV259" s="39">
        <f t="shared" si="18"/>
        <v>0.30125523012552302</v>
      </c>
      <c r="AW259" s="39">
        <f t="shared" si="18"/>
        <v>0.35627530364372467</v>
      </c>
      <c r="AX259" s="39">
        <f t="shared" si="18"/>
        <v>0.37751004016064255</v>
      </c>
      <c r="AY259" s="39">
        <f t="shared" si="18"/>
        <v>0.3359375</v>
      </c>
    </row>
    <row r="260" spans="1:51" x14ac:dyDescent="0.3">
      <c r="A260" s="3">
        <v>1514</v>
      </c>
      <c r="B260" s="4" t="s">
        <v>115</v>
      </c>
      <c r="C260" s="42">
        <v>25</v>
      </c>
      <c r="D260" s="42">
        <v>32</v>
      </c>
      <c r="E260" s="42">
        <v>25</v>
      </c>
      <c r="F260" s="42">
        <v>22</v>
      </c>
      <c r="G260" s="42">
        <v>19</v>
      </c>
      <c r="H260" s="42">
        <v>21</v>
      </c>
      <c r="I260" s="42">
        <v>21</v>
      </c>
      <c r="J260" s="42">
        <v>24</v>
      </c>
      <c r="K260" s="42">
        <v>58</v>
      </c>
      <c r="L260" s="42">
        <v>69</v>
      </c>
      <c r="M260" s="42">
        <v>71</v>
      </c>
      <c r="N260" s="42">
        <v>53</v>
      </c>
      <c r="O260" s="42">
        <v>57</v>
      </c>
      <c r="P260" s="42">
        <v>64</v>
      </c>
      <c r="Q260" s="42">
        <v>61</v>
      </c>
      <c r="R260" s="42">
        <v>50</v>
      </c>
      <c r="S260" s="10">
        <v>304</v>
      </c>
      <c r="T260" s="10">
        <v>299</v>
      </c>
      <c r="U260" s="10">
        <v>294</v>
      </c>
      <c r="V260" s="10">
        <v>307</v>
      </c>
      <c r="W260" s="10">
        <v>310</v>
      </c>
      <c r="X260" s="10">
        <v>308</v>
      </c>
      <c r="Y260" s="10">
        <v>309</v>
      </c>
      <c r="Z260" s="10">
        <v>318</v>
      </c>
      <c r="AA260" s="10">
        <v>171</v>
      </c>
      <c r="AB260" s="10">
        <v>168</v>
      </c>
      <c r="AC260" s="10">
        <v>180</v>
      </c>
      <c r="AD260" s="10">
        <v>181</v>
      </c>
      <c r="AE260" s="10">
        <v>184</v>
      </c>
      <c r="AF260" s="10">
        <v>189</v>
      </c>
      <c r="AG260" s="10">
        <v>186</v>
      </c>
      <c r="AH260" s="10">
        <v>188</v>
      </c>
      <c r="AJ260" s="39">
        <f t="shared" si="17"/>
        <v>8.2236842105263164E-2</v>
      </c>
      <c r="AK260" s="39">
        <f t="shared" si="17"/>
        <v>0.10702341137123746</v>
      </c>
      <c r="AL260" s="39">
        <f t="shared" si="17"/>
        <v>8.5034013605442174E-2</v>
      </c>
      <c r="AM260" s="39">
        <f t="shared" si="16"/>
        <v>7.1661237785016291E-2</v>
      </c>
      <c r="AN260" s="39">
        <f t="shared" si="16"/>
        <v>6.1290322580645158E-2</v>
      </c>
      <c r="AO260" s="39">
        <f t="shared" si="16"/>
        <v>6.8181818181818177E-2</v>
      </c>
      <c r="AP260" s="39">
        <f t="shared" si="16"/>
        <v>6.7961165048543687E-2</v>
      </c>
      <c r="AQ260" s="39">
        <f t="shared" si="16"/>
        <v>7.5471698113207544E-2</v>
      </c>
      <c r="AR260" s="39">
        <f t="shared" si="16"/>
        <v>0.33918128654970758</v>
      </c>
      <c r="AS260" s="39">
        <f t="shared" si="18"/>
        <v>0.4107142857142857</v>
      </c>
      <c r="AT260" s="39">
        <f t="shared" si="18"/>
        <v>0.39444444444444443</v>
      </c>
      <c r="AU260" s="39">
        <f t="shared" si="18"/>
        <v>0.29281767955801102</v>
      </c>
      <c r="AV260" s="39">
        <f t="shared" si="18"/>
        <v>0.30978260869565216</v>
      </c>
      <c r="AW260" s="39">
        <f t="shared" si="18"/>
        <v>0.33862433862433861</v>
      </c>
      <c r="AX260" s="39">
        <f t="shared" si="18"/>
        <v>0.32795698924731181</v>
      </c>
      <c r="AY260" s="39">
        <f t="shared" si="18"/>
        <v>0.26595744680851063</v>
      </c>
    </row>
    <row r="261" spans="1:51" x14ac:dyDescent="0.3">
      <c r="A261" s="3">
        <v>1515</v>
      </c>
      <c r="B261" s="4" t="s">
        <v>255</v>
      </c>
      <c r="C261" s="42">
        <v>71</v>
      </c>
      <c r="D261" s="42">
        <v>75</v>
      </c>
      <c r="E261" s="42">
        <v>66</v>
      </c>
      <c r="F261" s="42">
        <v>79</v>
      </c>
      <c r="G261" s="42">
        <v>74</v>
      </c>
      <c r="H261" s="42">
        <v>83</v>
      </c>
      <c r="I261" s="42">
        <v>81</v>
      </c>
      <c r="J261" s="42">
        <v>77</v>
      </c>
      <c r="K261" s="42">
        <v>124</v>
      </c>
      <c r="L261" s="42">
        <v>149</v>
      </c>
      <c r="M261" s="42">
        <v>168</v>
      </c>
      <c r="N261" s="42">
        <v>160</v>
      </c>
      <c r="O261" s="42">
        <v>155</v>
      </c>
      <c r="P261" s="42">
        <v>146</v>
      </c>
      <c r="Q261" s="42">
        <v>160</v>
      </c>
      <c r="R261" s="42">
        <v>171</v>
      </c>
      <c r="S261" s="10">
        <v>798</v>
      </c>
      <c r="T261" s="10">
        <v>818</v>
      </c>
      <c r="U261" s="10">
        <v>844</v>
      </c>
      <c r="V261" s="10">
        <v>865</v>
      </c>
      <c r="W261" s="10">
        <v>907</v>
      </c>
      <c r="X261" s="10">
        <v>958</v>
      </c>
      <c r="Y261" s="10">
        <v>981</v>
      </c>
      <c r="Z261" s="10">
        <v>1043</v>
      </c>
      <c r="AA261" s="10">
        <v>430</v>
      </c>
      <c r="AB261" s="10">
        <v>459</v>
      </c>
      <c r="AC261" s="10">
        <v>470</v>
      </c>
      <c r="AD261" s="10">
        <v>476</v>
      </c>
      <c r="AE261" s="10">
        <v>465</v>
      </c>
      <c r="AF261" s="10">
        <v>461</v>
      </c>
      <c r="AG261" s="10">
        <v>477</v>
      </c>
      <c r="AH261" s="10">
        <v>476</v>
      </c>
      <c r="AJ261" s="39">
        <f t="shared" si="17"/>
        <v>8.8972431077694231E-2</v>
      </c>
      <c r="AK261" s="39">
        <f t="shared" si="17"/>
        <v>9.1687041564792182E-2</v>
      </c>
      <c r="AL261" s="39">
        <f t="shared" si="17"/>
        <v>7.8199052132701424E-2</v>
      </c>
      <c r="AM261" s="39">
        <f t="shared" si="16"/>
        <v>9.1329479768786123E-2</v>
      </c>
      <c r="AN261" s="39">
        <f t="shared" si="16"/>
        <v>8.1587651598676952E-2</v>
      </c>
      <c r="AO261" s="39">
        <f t="shared" si="16"/>
        <v>8.663883089770355E-2</v>
      </c>
      <c r="AP261" s="39">
        <f t="shared" si="16"/>
        <v>8.2568807339449546E-2</v>
      </c>
      <c r="AQ261" s="39">
        <f t="shared" si="16"/>
        <v>7.3825503355704702E-2</v>
      </c>
      <c r="AR261" s="39">
        <f t="shared" si="16"/>
        <v>0.28837209302325584</v>
      </c>
      <c r="AS261" s="39">
        <f t="shared" si="18"/>
        <v>0.32461873638344224</v>
      </c>
      <c r="AT261" s="39">
        <f t="shared" si="18"/>
        <v>0.35744680851063831</v>
      </c>
      <c r="AU261" s="39">
        <f t="shared" si="18"/>
        <v>0.33613445378151263</v>
      </c>
      <c r="AV261" s="39">
        <f t="shared" si="18"/>
        <v>0.33333333333333331</v>
      </c>
      <c r="AW261" s="39">
        <f t="shared" si="18"/>
        <v>0.31670281995661603</v>
      </c>
      <c r="AX261" s="39">
        <f t="shared" si="18"/>
        <v>0.33542976939203356</v>
      </c>
      <c r="AY261" s="39">
        <f t="shared" si="18"/>
        <v>0.3592436974789916</v>
      </c>
    </row>
    <row r="262" spans="1:51" x14ac:dyDescent="0.3">
      <c r="A262" s="3">
        <v>1516</v>
      </c>
      <c r="B262" s="4" t="s">
        <v>256</v>
      </c>
      <c r="C262" s="42">
        <v>37</v>
      </c>
      <c r="D262" s="42">
        <v>47</v>
      </c>
      <c r="E262" s="42">
        <v>60</v>
      </c>
      <c r="F262" s="42">
        <v>52</v>
      </c>
      <c r="G262" s="42">
        <v>49</v>
      </c>
      <c r="H262" s="42">
        <v>68</v>
      </c>
      <c r="I262" s="42">
        <v>72</v>
      </c>
      <c r="J262" s="42">
        <v>64</v>
      </c>
      <c r="K262" s="42">
        <v>123</v>
      </c>
      <c r="L262" s="42">
        <v>115</v>
      </c>
      <c r="M262" s="42">
        <v>108</v>
      </c>
      <c r="N262" s="42">
        <v>102</v>
      </c>
      <c r="O262" s="42">
        <v>107</v>
      </c>
      <c r="P262" s="42">
        <v>115</v>
      </c>
      <c r="Q262" s="42">
        <v>117</v>
      </c>
      <c r="R262" s="42">
        <v>128</v>
      </c>
      <c r="S262" s="10">
        <v>581</v>
      </c>
      <c r="T262" s="10">
        <v>613</v>
      </c>
      <c r="U262" s="10">
        <v>646</v>
      </c>
      <c r="V262" s="10">
        <v>669</v>
      </c>
      <c r="W262" s="10">
        <v>699</v>
      </c>
      <c r="X262" s="10">
        <v>763</v>
      </c>
      <c r="Y262" s="10">
        <v>806</v>
      </c>
      <c r="Z262" s="10">
        <v>826</v>
      </c>
      <c r="AA262" s="10">
        <v>298</v>
      </c>
      <c r="AB262" s="10">
        <v>286</v>
      </c>
      <c r="AC262" s="10">
        <v>289</v>
      </c>
      <c r="AD262" s="10">
        <v>298</v>
      </c>
      <c r="AE262" s="10">
        <v>304</v>
      </c>
      <c r="AF262" s="10">
        <v>295</v>
      </c>
      <c r="AG262" s="10">
        <v>295</v>
      </c>
      <c r="AH262" s="10">
        <v>326</v>
      </c>
      <c r="AJ262" s="39">
        <f t="shared" si="17"/>
        <v>6.3683304647160072E-2</v>
      </c>
      <c r="AK262" s="39">
        <f t="shared" si="17"/>
        <v>7.6672104404567704E-2</v>
      </c>
      <c r="AL262" s="39">
        <f t="shared" si="17"/>
        <v>9.2879256965944276E-2</v>
      </c>
      <c r="AM262" s="39">
        <f t="shared" si="16"/>
        <v>7.7727952167414044E-2</v>
      </c>
      <c r="AN262" s="39">
        <f t="shared" si="16"/>
        <v>7.0100143061516448E-2</v>
      </c>
      <c r="AO262" s="39">
        <f t="shared" si="16"/>
        <v>8.9121887287024901E-2</v>
      </c>
      <c r="AP262" s="39">
        <f t="shared" si="16"/>
        <v>8.9330024813895778E-2</v>
      </c>
      <c r="AQ262" s="39">
        <f t="shared" si="16"/>
        <v>7.7481840193704604E-2</v>
      </c>
      <c r="AR262" s="39">
        <f t="shared" si="16"/>
        <v>0.41275167785234901</v>
      </c>
      <c r="AS262" s="39">
        <f t="shared" si="18"/>
        <v>0.40209790209790208</v>
      </c>
      <c r="AT262" s="39">
        <f t="shared" si="18"/>
        <v>0.37370242214532873</v>
      </c>
      <c r="AU262" s="39">
        <f t="shared" si="18"/>
        <v>0.34228187919463088</v>
      </c>
      <c r="AV262" s="39">
        <f t="shared" si="18"/>
        <v>0.35197368421052633</v>
      </c>
      <c r="AW262" s="39">
        <f t="shared" si="18"/>
        <v>0.38983050847457629</v>
      </c>
      <c r="AX262" s="39">
        <f t="shared" si="18"/>
        <v>0.39661016949152544</v>
      </c>
      <c r="AY262" s="39">
        <f t="shared" si="18"/>
        <v>0.39263803680981596</v>
      </c>
    </row>
    <row r="263" spans="1:51" x14ac:dyDescent="0.3">
      <c r="A263" s="3">
        <v>1517</v>
      </c>
      <c r="B263" s="4" t="s">
        <v>257</v>
      </c>
      <c r="C263" s="42">
        <v>45</v>
      </c>
      <c r="D263" s="42">
        <v>36</v>
      </c>
      <c r="E263" s="42">
        <v>34</v>
      </c>
      <c r="F263" s="42">
        <v>34</v>
      </c>
      <c r="G263" s="42">
        <v>32</v>
      </c>
      <c r="H263" s="42">
        <v>48</v>
      </c>
      <c r="I263" s="42">
        <v>49</v>
      </c>
      <c r="J263" s="42">
        <v>57</v>
      </c>
      <c r="K263" s="42">
        <v>95</v>
      </c>
      <c r="L263" s="42">
        <v>93</v>
      </c>
      <c r="M263" s="42">
        <v>96</v>
      </c>
      <c r="N263" s="42">
        <v>95</v>
      </c>
      <c r="O263" s="42">
        <v>92</v>
      </c>
      <c r="P263" s="42">
        <v>96</v>
      </c>
      <c r="Q263" s="42">
        <v>95</v>
      </c>
      <c r="R263" s="42">
        <v>101</v>
      </c>
      <c r="S263" s="10">
        <v>417</v>
      </c>
      <c r="T263" s="10">
        <v>424</v>
      </c>
      <c r="U263" s="10">
        <v>428</v>
      </c>
      <c r="V263" s="10">
        <v>451</v>
      </c>
      <c r="W263" s="10">
        <v>475</v>
      </c>
      <c r="X263" s="10">
        <v>493</v>
      </c>
      <c r="Y263" s="10">
        <v>521</v>
      </c>
      <c r="Z263" s="10">
        <v>528</v>
      </c>
      <c r="AA263" s="10">
        <v>262</v>
      </c>
      <c r="AB263" s="10">
        <v>269</v>
      </c>
      <c r="AC263" s="10">
        <v>280</v>
      </c>
      <c r="AD263" s="10">
        <v>273</v>
      </c>
      <c r="AE263" s="10">
        <v>270</v>
      </c>
      <c r="AF263" s="10">
        <v>274</v>
      </c>
      <c r="AG263" s="10">
        <v>271</v>
      </c>
      <c r="AH263" s="10">
        <v>268</v>
      </c>
      <c r="AJ263" s="39">
        <f t="shared" si="17"/>
        <v>0.1079136690647482</v>
      </c>
      <c r="AK263" s="39">
        <f t="shared" si="17"/>
        <v>8.4905660377358486E-2</v>
      </c>
      <c r="AL263" s="39">
        <f t="shared" si="17"/>
        <v>7.9439252336448593E-2</v>
      </c>
      <c r="AM263" s="39">
        <f t="shared" si="16"/>
        <v>7.5388026607538808E-2</v>
      </c>
      <c r="AN263" s="39">
        <f t="shared" si="16"/>
        <v>6.7368421052631577E-2</v>
      </c>
      <c r="AO263" s="39">
        <f t="shared" si="16"/>
        <v>9.7363083164300201E-2</v>
      </c>
      <c r="AP263" s="39">
        <f t="shared" si="16"/>
        <v>9.4049904030710174E-2</v>
      </c>
      <c r="AQ263" s="39">
        <f t="shared" si="16"/>
        <v>0.10795454545454546</v>
      </c>
      <c r="AR263" s="39">
        <f t="shared" si="16"/>
        <v>0.36259541984732824</v>
      </c>
      <c r="AS263" s="39">
        <f t="shared" si="18"/>
        <v>0.34572490706319703</v>
      </c>
      <c r="AT263" s="39">
        <f t="shared" si="18"/>
        <v>0.34285714285714286</v>
      </c>
      <c r="AU263" s="39">
        <f t="shared" si="18"/>
        <v>0.34798534798534797</v>
      </c>
      <c r="AV263" s="39">
        <f t="shared" si="18"/>
        <v>0.34074074074074073</v>
      </c>
      <c r="AW263" s="39">
        <f t="shared" si="18"/>
        <v>0.35036496350364965</v>
      </c>
      <c r="AX263" s="39">
        <f t="shared" si="18"/>
        <v>0.35055350553505538</v>
      </c>
      <c r="AY263" s="39">
        <f t="shared" si="18"/>
        <v>0.37686567164179102</v>
      </c>
    </row>
    <row r="264" spans="1:51" x14ac:dyDescent="0.3">
      <c r="A264" s="3">
        <v>1519</v>
      </c>
      <c r="B264" s="4" t="s">
        <v>258</v>
      </c>
      <c r="C264" s="42">
        <v>55</v>
      </c>
      <c r="D264" s="42">
        <v>49</v>
      </c>
      <c r="E264" s="42">
        <v>54</v>
      </c>
      <c r="F264" s="42">
        <v>62</v>
      </c>
      <c r="G264" s="42">
        <v>55</v>
      </c>
      <c r="H264" s="42">
        <v>62</v>
      </c>
      <c r="I264" s="42">
        <v>64</v>
      </c>
      <c r="J264" s="42">
        <v>79</v>
      </c>
      <c r="K264" s="42">
        <v>170</v>
      </c>
      <c r="L264" s="42">
        <v>167</v>
      </c>
      <c r="M264" s="42">
        <v>163</v>
      </c>
      <c r="N264" s="42">
        <v>171</v>
      </c>
      <c r="O264" s="42">
        <v>177</v>
      </c>
      <c r="P264" s="42">
        <v>161</v>
      </c>
      <c r="Q264" s="42">
        <v>154</v>
      </c>
      <c r="R264" s="42">
        <v>154</v>
      </c>
      <c r="S264" s="10">
        <v>775</v>
      </c>
      <c r="T264" s="10">
        <v>817</v>
      </c>
      <c r="U264" s="10">
        <v>831</v>
      </c>
      <c r="V264" s="10">
        <v>880</v>
      </c>
      <c r="W264" s="10">
        <v>933</v>
      </c>
      <c r="X264" s="10">
        <v>975</v>
      </c>
      <c r="Y264" s="10">
        <v>1017</v>
      </c>
      <c r="Z264" s="10">
        <v>1048</v>
      </c>
      <c r="AA264" s="10">
        <v>495</v>
      </c>
      <c r="AB264" s="10">
        <v>474</v>
      </c>
      <c r="AC264" s="10">
        <v>472</v>
      </c>
      <c r="AD264" s="10">
        <v>471</v>
      </c>
      <c r="AE264" s="10">
        <v>473</v>
      </c>
      <c r="AF264" s="10">
        <v>456</v>
      </c>
      <c r="AG264" s="10">
        <v>464</v>
      </c>
      <c r="AH264" s="10">
        <v>463</v>
      </c>
      <c r="AJ264" s="39">
        <f t="shared" si="17"/>
        <v>7.0967741935483872E-2</v>
      </c>
      <c r="AK264" s="39">
        <f t="shared" si="17"/>
        <v>5.9975520195838433E-2</v>
      </c>
      <c r="AL264" s="39">
        <f t="shared" si="17"/>
        <v>6.4981949458483748E-2</v>
      </c>
      <c r="AM264" s="39">
        <f t="shared" si="16"/>
        <v>7.045454545454545E-2</v>
      </c>
      <c r="AN264" s="39">
        <f t="shared" si="16"/>
        <v>5.8949624866023578E-2</v>
      </c>
      <c r="AO264" s="39">
        <f t="shared" si="16"/>
        <v>6.3589743589743591E-2</v>
      </c>
      <c r="AP264" s="39">
        <f t="shared" si="16"/>
        <v>6.2930186823992137E-2</v>
      </c>
      <c r="AQ264" s="39">
        <f t="shared" si="16"/>
        <v>7.5381679389312978E-2</v>
      </c>
      <c r="AR264" s="39">
        <f t="shared" si="16"/>
        <v>0.34343434343434343</v>
      </c>
      <c r="AS264" s="39">
        <f t="shared" si="18"/>
        <v>0.35232067510548526</v>
      </c>
      <c r="AT264" s="39">
        <f t="shared" si="18"/>
        <v>0.34533898305084748</v>
      </c>
      <c r="AU264" s="39">
        <f t="shared" si="18"/>
        <v>0.36305732484076431</v>
      </c>
      <c r="AV264" s="39">
        <f t="shared" si="18"/>
        <v>0.37420718816067655</v>
      </c>
      <c r="AW264" s="39">
        <f t="shared" si="18"/>
        <v>0.35307017543859648</v>
      </c>
      <c r="AX264" s="39">
        <f t="shared" si="18"/>
        <v>0.33189655172413796</v>
      </c>
      <c r="AY264" s="39">
        <f t="shared" si="18"/>
        <v>0.33261339092872572</v>
      </c>
    </row>
    <row r="265" spans="1:51" x14ac:dyDescent="0.3">
      <c r="A265" s="3">
        <v>1520</v>
      </c>
      <c r="B265" s="4" t="s">
        <v>259</v>
      </c>
      <c r="C265" s="42">
        <v>73</v>
      </c>
      <c r="D265" s="42">
        <v>82</v>
      </c>
      <c r="E265" s="42">
        <v>85</v>
      </c>
      <c r="F265" s="42">
        <v>78</v>
      </c>
      <c r="G265" s="42">
        <v>87</v>
      </c>
      <c r="H265" s="42">
        <v>97</v>
      </c>
      <c r="I265" s="42">
        <v>96</v>
      </c>
      <c r="J265" s="42">
        <v>93</v>
      </c>
      <c r="K265" s="42">
        <v>213</v>
      </c>
      <c r="L265" s="42">
        <v>200</v>
      </c>
      <c r="M265" s="42">
        <v>216</v>
      </c>
      <c r="N265" s="42">
        <v>210</v>
      </c>
      <c r="O265" s="42">
        <v>214</v>
      </c>
      <c r="P265" s="42">
        <v>228</v>
      </c>
      <c r="Q265" s="42">
        <v>234</v>
      </c>
      <c r="R265" s="42">
        <v>221</v>
      </c>
      <c r="S265" s="10">
        <v>954</v>
      </c>
      <c r="T265" s="10">
        <v>973</v>
      </c>
      <c r="U265" s="10">
        <v>1015</v>
      </c>
      <c r="V265" s="10">
        <v>1061</v>
      </c>
      <c r="W265" s="10">
        <v>1101</v>
      </c>
      <c r="X265" s="10">
        <v>1138</v>
      </c>
      <c r="Y265" s="10">
        <v>1178</v>
      </c>
      <c r="Z265" s="10">
        <v>1225</v>
      </c>
      <c r="AA265" s="10">
        <v>649</v>
      </c>
      <c r="AB265" s="10">
        <v>644</v>
      </c>
      <c r="AC265" s="10">
        <v>645</v>
      </c>
      <c r="AD265" s="10">
        <v>643</v>
      </c>
      <c r="AE265" s="10">
        <v>632</v>
      </c>
      <c r="AF265" s="10">
        <v>636</v>
      </c>
      <c r="AG265" s="10">
        <v>624</v>
      </c>
      <c r="AH265" s="10">
        <v>610</v>
      </c>
      <c r="AJ265" s="39">
        <f t="shared" si="17"/>
        <v>7.6519916142557654E-2</v>
      </c>
      <c r="AK265" s="39">
        <f t="shared" si="17"/>
        <v>8.4275436793422406E-2</v>
      </c>
      <c r="AL265" s="39">
        <f t="shared" si="17"/>
        <v>8.3743842364532015E-2</v>
      </c>
      <c r="AM265" s="39">
        <f t="shared" si="16"/>
        <v>7.3515551366635248E-2</v>
      </c>
      <c r="AN265" s="39">
        <f t="shared" si="16"/>
        <v>7.901907356948229E-2</v>
      </c>
      <c r="AO265" s="39">
        <f t="shared" si="16"/>
        <v>8.5237258347978906E-2</v>
      </c>
      <c r="AP265" s="39">
        <f t="shared" si="16"/>
        <v>8.1494057724957561E-2</v>
      </c>
      <c r="AQ265" s="39">
        <f t="shared" si="16"/>
        <v>7.591836734693877E-2</v>
      </c>
      <c r="AR265" s="39">
        <f t="shared" si="16"/>
        <v>0.32819722650231126</v>
      </c>
      <c r="AS265" s="39">
        <f t="shared" si="18"/>
        <v>0.3105590062111801</v>
      </c>
      <c r="AT265" s="39">
        <f t="shared" si="18"/>
        <v>0.33488372093023255</v>
      </c>
      <c r="AU265" s="39">
        <f t="shared" si="18"/>
        <v>0.32659409020217728</v>
      </c>
      <c r="AV265" s="39">
        <f t="shared" si="18"/>
        <v>0.33860759493670883</v>
      </c>
      <c r="AW265" s="39">
        <f t="shared" si="18"/>
        <v>0.35849056603773582</v>
      </c>
      <c r="AX265" s="39">
        <f t="shared" si="18"/>
        <v>0.375</v>
      </c>
      <c r="AY265" s="39">
        <f t="shared" si="18"/>
        <v>0.36229508196721311</v>
      </c>
    </row>
    <row r="266" spans="1:51" x14ac:dyDescent="0.3">
      <c r="A266" s="3">
        <v>1523</v>
      </c>
      <c r="B266" s="4" t="s">
        <v>260</v>
      </c>
      <c r="C266" s="42">
        <v>27</v>
      </c>
      <c r="D266" s="42">
        <v>28</v>
      </c>
      <c r="E266" s="42">
        <v>28</v>
      </c>
      <c r="F266" s="42">
        <v>26</v>
      </c>
      <c r="G266" s="42">
        <v>24</v>
      </c>
      <c r="H266" s="42">
        <v>21</v>
      </c>
      <c r="I266" s="42">
        <v>19</v>
      </c>
      <c r="J266" s="42">
        <v>17</v>
      </c>
      <c r="K266" s="42">
        <v>59</v>
      </c>
      <c r="L266" s="42">
        <v>70</v>
      </c>
      <c r="M266" s="42">
        <v>73</v>
      </c>
      <c r="N266" s="42">
        <v>61</v>
      </c>
      <c r="O266" s="42">
        <v>56</v>
      </c>
      <c r="P266" s="42">
        <v>52</v>
      </c>
      <c r="Q266" s="42">
        <v>44</v>
      </c>
      <c r="R266" s="42">
        <v>47</v>
      </c>
      <c r="S266" s="10">
        <v>177</v>
      </c>
      <c r="T266" s="10">
        <v>201</v>
      </c>
      <c r="U266" s="10">
        <v>222</v>
      </c>
      <c r="V266" s="10">
        <v>238</v>
      </c>
      <c r="W266" s="10">
        <v>250</v>
      </c>
      <c r="X266" s="10">
        <v>261</v>
      </c>
      <c r="Y266" s="10">
        <v>284</v>
      </c>
      <c r="Z266" s="10">
        <v>311</v>
      </c>
      <c r="AA266" s="10">
        <v>131</v>
      </c>
      <c r="AB266" s="10">
        <v>126</v>
      </c>
      <c r="AC266" s="10">
        <v>131</v>
      </c>
      <c r="AD266" s="10">
        <v>130</v>
      </c>
      <c r="AE266" s="10">
        <v>119</v>
      </c>
      <c r="AF266" s="10">
        <v>111</v>
      </c>
      <c r="AG266" s="10">
        <v>103</v>
      </c>
      <c r="AH266" s="10">
        <v>92</v>
      </c>
      <c r="AJ266" s="39">
        <f t="shared" si="17"/>
        <v>0.15254237288135594</v>
      </c>
      <c r="AK266" s="39">
        <f t="shared" si="17"/>
        <v>0.13930348258706468</v>
      </c>
      <c r="AL266" s="39">
        <f t="shared" si="17"/>
        <v>0.12612612612612611</v>
      </c>
      <c r="AM266" s="39">
        <f t="shared" si="16"/>
        <v>0.1092436974789916</v>
      </c>
      <c r="AN266" s="39">
        <f t="shared" si="16"/>
        <v>9.6000000000000002E-2</v>
      </c>
      <c r="AO266" s="39">
        <f t="shared" si="16"/>
        <v>8.0459770114942528E-2</v>
      </c>
      <c r="AP266" s="39">
        <f t="shared" si="16"/>
        <v>6.6901408450704219E-2</v>
      </c>
      <c r="AQ266" s="39">
        <f t="shared" si="16"/>
        <v>5.4662379421221867E-2</v>
      </c>
      <c r="AR266" s="39">
        <f t="shared" si="16"/>
        <v>0.45038167938931295</v>
      </c>
      <c r="AS266" s="39">
        <f t="shared" si="18"/>
        <v>0.55555555555555558</v>
      </c>
      <c r="AT266" s="39">
        <f t="shared" si="18"/>
        <v>0.5572519083969466</v>
      </c>
      <c r="AU266" s="39">
        <f t="shared" si="18"/>
        <v>0.46923076923076923</v>
      </c>
      <c r="AV266" s="39">
        <f t="shared" si="18"/>
        <v>0.47058823529411764</v>
      </c>
      <c r="AW266" s="39">
        <f t="shared" si="18"/>
        <v>0.46846846846846846</v>
      </c>
      <c r="AX266" s="39">
        <f t="shared" si="18"/>
        <v>0.42718446601941745</v>
      </c>
      <c r="AY266" s="39">
        <f t="shared" si="18"/>
        <v>0.51086956521739135</v>
      </c>
    </row>
    <row r="267" spans="1:51" x14ac:dyDescent="0.3">
      <c r="A267" s="3">
        <v>1524</v>
      </c>
      <c r="B267" s="4" t="s">
        <v>261</v>
      </c>
      <c r="C267" s="42">
        <v>14</v>
      </c>
      <c r="D267" s="42">
        <v>14</v>
      </c>
      <c r="E267" s="42">
        <v>15</v>
      </c>
      <c r="F267" s="42">
        <v>17</v>
      </c>
      <c r="G267" s="42">
        <v>19</v>
      </c>
      <c r="H267" s="42">
        <v>15</v>
      </c>
      <c r="I267" s="42">
        <v>11</v>
      </c>
      <c r="J267" s="42">
        <v>11</v>
      </c>
      <c r="K267" s="42">
        <v>53</v>
      </c>
      <c r="L267" s="42">
        <v>50</v>
      </c>
      <c r="M267" s="42">
        <v>57</v>
      </c>
      <c r="N267" s="42">
        <v>57</v>
      </c>
      <c r="O267" s="42">
        <v>55</v>
      </c>
      <c r="P267" s="42">
        <v>51</v>
      </c>
      <c r="Q267" s="42">
        <v>45</v>
      </c>
      <c r="R267" s="42">
        <v>44</v>
      </c>
      <c r="S267" s="10">
        <v>186</v>
      </c>
      <c r="T267" s="10">
        <v>179</v>
      </c>
      <c r="U267" s="10">
        <v>188</v>
      </c>
      <c r="V267" s="10">
        <v>203</v>
      </c>
      <c r="W267" s="10">
        <v>215</v>
      </c>
      <c r="X267" s="10">
        <v>218</v>
      </c>
      <c r="Y267" s="10">
        <v>232</v>
      </c>
      <c r="Z267" s="10">
        <v>238</v>
      </c>
      <c r="AA267" s="10">
        <v>138</v>
      </c>
      <c r="AB267" s="10">
        <v>143</v>
      </c>
      <c r="AC267" s="10">
        <v>136</v>
      </c>
      <c r="AD267" s="10">
        <v>129</v>
      </c>
      <c r="AE267" s="10">
        <v>123</v>
      </c>
      <c r="AF267" s="10">
        <v>117</v>
      </c>
      <c r="AG267" s="10">
        <v>116</v>
      </c>
      <c r="AH267" s="10">
        <v>125</v>
      </c>
      <c r="AJ267" s="39">
        <f t="shared" si="17"/>
        <v>7.5268817204301078E-2</v>
      </c>
      <c r="AK267" s="39">
        <f t="shared" si="17"/>
        <v>7.8212290502793297E-2</v>
      </c>
      <c r="AL267" s="39">
        <f t="shared" si="17"/>
        <v>7.9787234042553196E-2</v>
      </c>
      <c r="AM267" s="39">
        <f t="shared" si="16"/>
        <v>8.3743842364532015E-2</v>
      </c>
      <c r="AN267" s="39">
        <f t="shared" si="16"/>
        <v>8.8372093023255813E-2</v>
      </c>
      <c r="AO267" s="39">
        <f t="shared" si="16"/>
        <v>6.8807339449541288E-2</v>
      </c>
      <c r="AP267" s="39">
        <f t="shared" si="16"/>
        <v>4.7413793103448273E-2</v>
      </c>
      <c r="AQ267" s="39">
        <f t="shared" si="16"/>
        <v>4.6218487394957986E-2</v>
      </c>
      <c r="AR267" s="39">
        <f t="shared" si="16"/>
        <v>0.38405797101449274</v>
      </c>
      <c r="AS267" s="39">
        <f t="shared" si="18"/>
        <v>0.34965034965034963</v>
      </c>
      <c r="AT267" s="39">
        <f t="shared" si="18"/>
        <v>0.41911764705882354</v>
      </c>
      <c r="AU267" s="39">
        <f t="shared" si="18"/>
        <v>0.44186046511627908</v>
      </c>
      <c r="AV267" s="39">
        <f t="shared" si="18"/>
        <v>0.44715447154471544</v>
      </c>
      <c r="AW267" s="39">
        <f t="shared" si="18"/>
        <v>0.4358974358974359</v>
      </c>
      <c r="AX267" s="39">
        <f t="shared" si="18"/>
        <v>0.38793103448275862</v>
      </c>
      <c r="AY267" s="39">
        <f t="shared" si="18"/>
        <v>0.35199999999999998</v>
      </c>
    </row>
    <row r="268" spans="1:51" x14ac:dyDescent="0.3">
      <c r="A268" s="3">
        <v>1525</v>
      </c>
      <c r="B268" s="4" t="s">
        <v>262</v>
      </c>
      <c r="C268" s="42">
        <v>36</v>
      </c>
      <c r="D268" s="42">
        <v>43</v>
      </c>
      <c r="E268" s="42">
        <v>44</v>
      </c>
      <c r="F268" s="42">
        <v>42</v>
      </c>
      <c r="G268" s="42">
        <v>40</v>
      </c>
      <c r="H268" s="42">
        <v>39</v>
      </c>
      <c r="I268" s="42">
        <v>39</v>
      </c>
      <c r="J268" s="42">
        <v>35</v>
      </c>
      <c r="K268" s="42">
        <v>114</v>
      </c>
      <c r="L268" s="42">
        <v>130</v>
      </c>
      <c r="M268" s="42">
        <v>128</v>
      </c>
      <c r="N268" s="42">
        <v>153</v>
      </c>
      <c r="O268" s="42">
        <v>140</v>
      </c>
      <c r="P268" s="42">
        <v>135</v>
      </c>
      <c r="Q268" s="42">
        <v>142</v>
      </c>
      <c r="R268" s="42">
        <v>142</v>
      </c>
      <c r="S268" s="10">
        <v>518</v>
      </c>
      <c r="T268" s="10">
        <v>525</v>
      </c>
      <c r="U268" s="10">
        <v>523</v>
      </c>
      <c r="V268" s="10">
        <v>530</v>
      </c>
      <c r="W268" s="10">
        <v>542</v>
      </c>
      <c r="X268" s="10">
        <v>566</v>
      </c>
      <c r="Y268" s="10">
        <v>583</v>
      </c>
      <c r="Z268" s="10">
        <v>588</v>
      </c>
      <c r="AA268" s="10">
        <v>301</v>
      </c>
      <c r="AB268" s="10">
        <v>312</v>
      </c>
      <c r="AC268" s="10">
        <v>317</v>
      </c>
      <c r="AD268" s="10">
        <v>322</v>
      </c>
      <c r="AE268" s="10">
        <v>322</v>
      </c>
      <c r="AF268" s="10">
        <v>325</v>
      </c>
      <c r="AG268" s="10">
        <v>339</v>
      </c>
      <c r="AH268" s="10">
        <v>339</v>
      </c>
      <c r="AJ268" s="39">
        <f t="shared" si="17"/>
        <v>6.9498069498069498E-2</v>
      </c>
      <c r="AK268" s="39">
        <f t="shared" si="17"/>
        <v>8.1904761904761911E-2</v>
      </c>
      <c r="AL268" s="39">
        <f t="shared" si="17"/>
        <v>8.4130019120458893E-2</v>
      </c>
      <c r="AM268" s="39">
        <f t="shared" si="16"/>
        <v>7.9245283018867921E-2</v>
      </c>
      <c r="AN268" s="39">
        <f t="shared" si="16"/>
        <v>7.3800738007380073E-2</v>
      </c>
      <c r="AO268" s="39">
        <f t="shared" si="16"/>
        <v>6.8904593639575976E-2</v>
      </c>
      <c r="AP268" s="39">
        <f t="shared" si="16"/>
        <v>6.6895368782161235E-2</v>
      </c>
      <c r="AQ268" s="39">
        <f t="shared" si="16"/>
        <v>5.9523809523809521E-2</v>
      </c>
      <c r="AR268" s="39">
        <f t="shared" si="16"/>
        <v>0.37873754152823919</v>
      </c>
      <c r="AS268" s="39">
        <f t="shared" si="18"/>
        <v>0.41666666666666669</v>
      </c>
      <c r="AT268" s="39">
        <f t="shared" si="18"/>
        <v>0.40378548895899052</v>
      </c>
      <c r="AU268" s="39">
        <f t="shared" si="18"/>
        <v>0.4751552795031056</v>
      </c>
      <c r="AV268" s="39">
        <f t="shared" si="18"/>
        <v>0.43478260869565216</v>
      </c>
      <c r="AW268" s="39">
        <f t="shared" si="18"/>
        <v>0.41538461538461541</v>
      </c>
      <c r="AX268" s="39">
        <f t="shared" si="18"/>
        <v>0.41887905604719766</v>
      </c>
      <c r="AY268" s="39">
        <f t="shared" si="18"/>
        <v>0.41887905604719766</v>
      </c>
    </row>
    <row r="269" spans="1:51" x14ac:dyDescent="0.3">
      <c r="A269" s="3">
        <v>1526</v>
      </c>
      <c r="B269" s="4" t="s">
        <v>263</v>
      </c>
      <c r="C269" s="42">
        <v>10</v>
      </c>
      <c r="D269" s="42">
        <v>12</v>
      </c>
      <c r="E269" s="42">
        <v>12</v>
      </c>
      <c r="F269" s="42">
        <v>8</v>
      </c>
      <c r="G269" s="42">
        <v>7</v>
      </c>
      <c r="H269" s="42">
        <v>6</v>
      </c>
      <c r="I269" s="42">
        <v>7</v>
      </c>
      <c r="J269" s="42">
        <v>6</v>
      </c>
      <c r="K269" s="42">
        <v>22</v>
      </c>
      <c r="L269" s="42">
        <v>24</v>
      </c>
      <c r="M269" s="42">
        <v>17</v>
      </c>
      <c r="N269" s="42">
        <v>12</v>
      </c>
      <c r="O269" s="42">
        <v>17</v>
      </c>
      <c r="P269" s="42">
        <v>17</v>
      </c>
      <c r="Q269" s="42">
        <v>19</v>
      </c>
      <c r="R269" s="42">
        <v>23</v>
      </c>
      <c r="S269" s="10">
        <v>108</v>
      </c>
      <c r="T269" s="10">
        <v>113</v>
      </c>
      <c r="U269" s="10">
        <v>117</v>
      </c>
      <c r="V269" s="10">
        <v>114</v>
      </c>
      <c r="W269" s="10">
        <v>117</v>
      </c>
      <c r="X269" s="10">
        <v>108</v>
      </c>
      <c r="Y269" s="10">
        <v>111</v>
      </c>
      <c r="Z269" s="10">
        <v>110</v>
      </c>
      <c r="AA269" s="10">
        <v>58</v>
      </c>
      <c r="AB269" s="10">
        <v>54</v>
      </c>
      <c r="AC269" s="10">
        <v>55</v>
      </c>
      <c r="AD269" s="10">
        <v>53</v>
      </c>
      <c r="AE269" s="10">
        <v>59</v>
      </c>
      <c r="AF269" s="10">
        <v>64</v>
      </c>
      <c r="AG269" s="10">
        <v>66</v>
      </c>
      <c r="AH269" s="10">
        <v>70</v>
      </c>
      <c r="AJ269" s="39">
        <f t="shared" si="17"/>
        <v>9.2592592592592587E-2</v>
      </c>
      <c r="AK269" s="39">
        <f t="shared" si="17"/>
        <v>0.10619469026548672</v>
      </c>
      <c r="AL269" s="39">
        <f t="shared" si="17"/>
        <v>0.10256410256410256</v>
      </c>
      <c r="AM269" s="39">
        <f t="shared" si="16"/>
        <v>7.0175438596491224E-2</v>
      </c>
      <c r="AN269" s="39">
        <f t="shared" si="16"/>
        <v>5.9829059829059832E-2</v>
      </c>
      <c r="AO269" s="39">
        <f t="shared" si="16"/>
        <v>5.5555555555555552E-2</v>
      </c>
      <c r="AP269" s="39">
        <f t="shared" si="16"/>
        <v>6.3063063063063057E-2</v>
      </c>
      <c r="AQ269" s="39">
        <f t="shared" si="16"/>
        <v>5.4545454545454543E-2</v>
      </c>
      <c r="AR269" s="39">
        <f t="shared" si="16"/>
        <v>0.37931034482758619</v>
      </c>
      <c r="AS269" s="39">
        <f t="shared" si="18"/>
        <v>0.44444444444444442</v>
      </c>
      <c r="AT269" s="39">
        <f t="shared" si="18"/>
        <v>0.30909090909090908</v>
      </c>
      <c r="AU269" s="39">
        <f t="shared" si="18"/>
        <v>0.22641509433962265</v>
      </c>
      <c r="AV269" s="39">
        <f t="shared" si="18"/>
        <v>0.28813559322033899</v>
      </c>
      <c r="AW269" s="39">
        <f t="shared" si="18"/>
        <v>0.265625</v>
      </c>
      <c r="AX269" s="39">
        <f t="shared" si="18"/>
        <v>0.2878787878787879</v>
      </c>
      <c r="AY269" s="39">
        <f t="shared" si="18"/>
        <v>0.32857142857142857</v>
      </c>
    </row>
    <row r="270" spans="1:51" x14ac:dyDescent="0.3">
      <c r="A270" s="3">
        <v>1528</v>
      </c>
      <c r="B270" s="4" t="s">
        <v>264</v>
      </c>
      <c r="C270" s="42">
        <v>60</v>
      </c>
      <c r="D270" s="42">
        <v>55</v>
      </c>
      <c r="E270" s="42">
        <v>52</v>
      </c>
      <c r="F270" s="42">
        <v>45</v>
      </c>
      <c r="G270" s="42">
        <v>44</v>
      </c>
      <c r="H270" s="42">
        <v>51</v>
      </c>
      <c r="I270" s="42">
        <v>59</v>
      </c>
      <c r="J270" s="42">
        <v>53</v>
      </c>
      <c r="K270" s="42">
        <v>172</v>
      </c>
      <c r="L270" s="42">
        <v>168</v>
      </c>
      <c r="M270" s="42">
        <v>174</v>
      </c>
      <c r="N270" s="42">
        <v>173</v>
      </c>
      <c r="O270" s="42">
        <v>178</v>
      </c>
      <c r="P270" s="42">
        <v>172</v>
      </c>
      <c r="Q270" s="42">
        <v>162</v>
      </c>
      <c r="R270" s="42">
        <v>165</v>
      </c>
      <c r="S270" s="10">
        <v>647</v>
      </c>
      <c r="T270" s="10">
        <v>665</v>
      </c>
      <c r="U270" s="10">
        <v>691</v>
      </c>
      <c r="V270" s="10">
        <v>717</v>
      </c>
      <c r="W270" s="10">
        <v>754</v>
      </c>
      <c r="X270" s="10">
        <v>807</v>
      </c>
      <c r="Y270" s="10">
        <v>856</v>
      </c>
      <c r="Z270" s="10">
        <v>891</v>
      </c>
      <c r="AA270" s="10">
        <v>393</v>
      </c>
      <c r="AB270" s="10">
        <v>407</v>
      </c>
      <c r="AC270" s="10">
        <v>398</v>
      </c>
      <c r="AD270" s="10">
        <v>409</v>
      </c>
      <c r="AE270" s="10">
        <v>404</v>
      </c>
      <c r="AF270" s="10">
        <v>398</v>
      </c>
      <c r="AG270" s="10">
        <v>373</v>
      </c>
      <c r="AH270" s="10">
        <v>369</v>
      </c>
      <c r="AJ270" s="39">
        <f t="shared" si="17"/>
        <v>9.2735703245749618E-2</v>
      </c>
      <c r="AK270" s="39">
        <f t="shared" si="17"/>
        <v>8.2706766917293228E-2</v>
      </c>
      <c r="AL270" s="39">
        <f t="shared" si="17"/>
        <v>7.5253256150506515E-2</v>
      </c>
      <c r="AM270" s="39">
        <f t="shared" si="16"/>
        <v>6.2761506276150625E-2</v>
      </c>
      <c r="AN270" s="39">
        <f t="shared" si="16"/>
        <v>5.8355437665782495E-2</v>
      </c>
      <c r="AO270" s="39">
        <f t="shared" si="16"/>
        <v>6.3197026022304828E-2</v>
      </c>
      <c r="AP270" s="39">
        <f t="shared" si="16"/>
        <v>6.8925233644859807E-2</v>
      </c>
      <c r="AQ270" s="39">
        <f t="shared" si="16"/>
        <v>5.9483726150392817E-2</v>
      </c>
      <c r="AR270" s="39">
        <f t="shared" si="16"/>
        <v>0.43765903307888043</v>
      </c>
      <c r="AS270" s="39">
        <f t="shared" si="18"/>
        <v>0.41277641277641275</v>
      </c>
      <c r="AT270" s="39">
        <f t="shared" si="18"/>
        <v>0.43718592964824121</v>
      </c>
      <c r="AU270" s="39">
        <f t="shared" si="18"/>
        <v>0.42298288508557458</v>
      </c>
      <c r="AV270" s="39">
        <f t="shared" si="18"/>
        <v>0.4405940594059406</v>
      </c>
      <c r="AW270" s="39">
        <f t="shared" si="18"/>
        <v>0.43216080402010049</v>
      </c>
      <c r="AX270" s="39">
        <f t="shared" si="18"/>
        <v>0.43431635388739948</v>
      </c>
      <c r="AY270" s="39">
        <f t="shared" si="18"/>
        <v>0.44715447154471544</v>
      </c>
    </row>
    <row r="271" spans="1:51" x14ac:dyDescent="0.3">
      <c r="A271" s="3">
        <v>1529</v>
      </c>
      <c r="B271" s="4" t="s">
        <v>265</v>
      </c>
      <c r="C271" s="42">
        <v>18</v>
      </c>
      <c r="D271" s="42">
        <v>16</v>
      </c>
      <c r="E271" s="42">
        <v>13</v>
      </c>
      <c r="F271" s="42">
        <v>11</v>
      </c>
      <c r="G271" s="42">
        <v>11</v>
      </c>
      <c r="H271" s="42">
        <v>14</v>
      </c>
      <c r="I271" s="42">
        <v>14</v>
      </c>
      <c r="J271" s="42">
        <v>20</v>
      </c>
      <c r="K271" s="42">
        <v>63</v>
      </c>
      <c r="L271" s="42">
        <v>64</v>
      </c>
      <c r="M271" s="42">
        <v>69</v>
      </c>
      <c r="N271" s="42">
        <v>61</v>
      </c>
      <c r="O271" s="42">
        <v>56</v>
      </c>
      <c r="P271" s="42">
        <v>47</v>
      </c>
      <c r="Q271" s="42">
        <v>45</v>
      </c>
      <c r="R271" s="42">
        <v>51</v>
      </c>
      <c r="S271" s="10">
        <v>277</v>
      </c>
      <c r="T271" s="10">
        <v>284</v>
      </c>
      <c r="U271" s="10">
        <v>285</v>
      </c>
      <c r="V271" s="10">
        <v>333</v>
      </c>
      <c r="W271" s="10">
        <v>355</v>
      </c>
      <c r="X271" s="10">
        <v>391</v>
      </c>
      <c r="Y271" s="10">
        <v>412</v>
      </c>
      <c r="Z271" s="10">
        <v>435</v>
      </c>
      <c r="AA271" s="10">
        <v>156</v>
      </c>
      <c r="AB271" s="10">
        <v>157</v>
      </c>
      <c r="AC271" s="10">
        <v>176</v>
      </c>
      <c r="AD271" s="10">
        <v>175</v>
      </c>
      <c r="AE271" s="10">
        <v>170</v>
      </c>
      <c r="AF271" s="10">
        <v>169</v>
      </c>
      <c r="AG271" s="10">
        <v>166</v>
      </c>
      <c r="AH271" s="10">
        <v>166</v>
      </c>
      <c r="AJ271" s="39">
        <f t="shared" si="17"/>
        <v>6.4981949458483748E-2</v>
      </c>
      <c r="AK271" s="39">
        <f t="shared" si="17"/>
        <v>5.6338028169014086E-2</v>
      </c>
      <c r="AL271" s="39">
        <f t="shared" si="17"/>
        <v>4.5614035087719301E-2</v>
      </c>
      <c r="AM271" s="39">
        <f t="shared" si="16"/>
        <v>3.3033033033033031E-2</v>
      </c>
      <c r="AN271" s="39">
        <f t="shared" si="16"/>
        <v>3.0985915492957747E-2</v>
      </c>
      <c r="AO271" s="39">
        <f t="shared" si="16"/>
        <v>3.5805626598465472E-2</v>
      </c>
      <c r="AP271" s="39">
        <f t="shared" si="16"/>
        <v>3.3980582524271843E-2</v>
      </c>
      <c r="AQ271" s="39">
        <f t="shared" si="16"/>
        <v>4.5977011494252873E-2</v>
      </c>
      <c r="AR271" s="39">
        <f t="shared" si="16"/>
        <v>0.40384615384615385</v>
      </c>
      <c r="AS271" s="39">
        <f t="shared" si="18"/>
        <v>0.40764331210191085</v>
      </c>
      <c r="AT271" s="39">
        <f t="shared" si="18"/>
        <v>0.39204545454545453</v>
      </c>
      <c r="AU271" s="39">
        <f t="shared" si="18"/>
        <v>0.34857142857142859</v>
      </c>
      <c r="AV271" s="39">
        <f t="shared" si="18"/>
        <v>0.32941176470588235</v>
      </c>
      <c r="AW271" s="39">
        <f t="shared" si="18"/>
        <v>0.27810650887573962</v>
      </c>
      <c r="AX271" s="39">
        <f t="shared" si="18"/>
        <v>0.27108433734939757</v>
      </c>
      <c r="AY271" s="39">
        <f t="shared" si="18"/>
        <v>0.30722891566265059</v>
      </c>
    </row>
    <row r="272" spans="1:51" x14ac:dyDescent="0.3">
      <c r="A272" s="3">
        <v>1531</v>
      </c>
      <c r="B272" s="4" t="s">
        <v>266</v>
      </c>
      <c r="C272" s="42">
        <v>63</v>
      </c>
      <c r="D272" s="42">
        <v>69</v>
      </c>
      <c r="E272" s="42">
        <v>63</v>
      </c>
      <c r="F272" s="42">
        <v>51</v>
      </c>
      <c r="G272" s="42">
        <v>57</v>
      </c>
      <c r="H272" s="42">
        <v>59</v>
      </c>
      <c r="I272" s="42">
        <v>57</v>
      </c>
      <c r="J272" s="42">
        <v>55</v>
      </c>
      <c r="K272" s="42">
        <v>165</v>
      </c>
      <c r="L272" s="42">
        <v>160</v>
      </c>
      <c r="M272" s="42">
        <v>170</v>
      </c>
      <c r="N272" s="42">
        <v>181</v>
      </c>
      <c r="O272" s="42">
        <v>185</v>
      </c>
      <c r="P272" s="42">
        <v>184</v>
      </c>
      <c r="Q272" s="42">
        <v>186</v>
      </c>
      <c r="R272" s="42">
        <v>188</v>
      </c>
      <c r="S272" s="10">
        <v>654</v>
      </c>
      <c r="T272" s="10">
        <v>674</v>
      </c>
      <c r="U272" s="10">
        <v>680</v>
      </c>
      <c r="V272" s="10">
        <v>698</v>
      </c>
      <c r="W272" s="10">
        <v>730</v>
      </c>
      <c r="X272" s="10">
        <v>770</v>
      </c>
      <c r="Y272" s="10">
        <v>797</v>
      </c>
      <c r="Z272" s="10">
        <v>825</v>
      </c>
      <c r="AA272" s="10">
        <v>404</v>
      </c>
      <c r="AB272" s="10">
        <v>414</v>
      </c>
      <c r="AC272" s="10">
        <v>432</v>
      </c>
      <c r="AD272" s="10">
        <v>442</v>
      </c>
      <c r="AE272" s="10">
        <v>439</v>
      </c>
      <c r="AF272" s="10">
        <v>422</v>
      </c>
      <c r="AG272" s="10">
        <v>413</v>
      </c>
      <c r="AH272" s="10">
        <v>412</v>
      </c>
      <c r="AJ272" s="39">
        <f t="shared" si="17"/>
        <v>9.6330275229357804E-2</v>
      </c>
      <c r="AK272" s="39">
        <f t="shared" si="17"/>
        <v>0.10237388724035608</v>
      </c>
      <c r="AL272" s="39">
        <f t="shared" si="17"/>
        <v>9.2647058823529416E-2</v>
      </c>
      <c r="AM272" s="39">
        <f t="shared" si="16"/>
        <v>7.3065902578796568E-2</v>
      </c>
      <c r="AN272" s="39">
        <f t="shared" si="16"/>
        <v>7.8082191780821916E-2</v>
      </c>
      <c r="AO272" s="39">
        <f t="shared" si="16"/>
        <v>7.6623376623376621E-2</v>
      </c>
      <c r="AP272" s="39">
        <f t="shared" si="16"/>
        <v>7.1518193224592227E-2</v>
      </c>
      <c r="AQ272" s="39">
        <f t="shared" si="16"/>
        <v>6.6666666666666666E-2</v>
      </c>
      <c r="AR272" s="39">
        <f t="shared" si="16"/>
        <v>0.40841584158415839</v>
      </c>
      <c r="AS272" s="39">
        <f t="shared" si="18"/>
        <v>0.38647342995169082</v>
      </c>
      <c r="AT272" s="39">
        <f t="shared" si="18"/>
        <v>0.39351851851851855</v>
      </c>
      <c r="AU272" s="39">
        <f t="shared" si="18"/>
        <v>0.4095022624434389</v>
      </c>
      <c r="AV272" s="39">
        <f t="shared" si="18"/>
        <v>0.42141230068337132</v>
      </c>
      <c r="AW272" s="39">
        <f t="shared" si="18"/>
        <v>0.43601895734597157</v>
      </c>
      <c r="AX272" s="39">
        <f t="shared" si="18"/>
        <v>0.45036319612590797</v>
      </c>
      <c r="AY272" s="39">
        <f t="shared" si="18"/>
        <v>0.4563106796116505</v>
      </c>
    </row>
    <row r="273" spans="1:51" x14ac:dyDescent="0.3">
      <c r="A273" s="3">
        <v>1532</v>
      </c>
      <c r="B273" s="4" t="s">
        <v>267</v>
      </c>
      <c r="C273" s="42">
        <v>31</v>
      </c>
      <c r="D273" s="42">
        <v>33</v>
      </c>
      <c r="E273" s="42">
        <v>38</v>
      </c>
      <c r="F273" s="42">
        <v>42</v>
      </c>
      <c r="G273" s="42">
        <v>47</v>
      </c>
      <c r="H273" s="42">
        <v>46</v>
      </c>
      <c r="I273" s="42">
        <v>43</v>
      </c>
      <c r="J273" s="42">
        <v>54</v>
      </c>
      <c r="K273" s="42">
        <v>146</v>
      </c>
      <c r="L273" s="42">
        <v>143</v>
      </c>
      <c r="M273" s="42">
        <v>165</v>
      </c>
      <c r="N273" s="42">
        <v>152</v>
      </c>
      <c r="O273" s="42">
        <v>144</v>
      </c>
      <c r="P273" s="42">
        <v>134</v>
      </c>
      <c r="Q273" s="42">
        <v>121</v>
      </c>
      <c r="R273" s="42">
        <v>132</v>
      </c>
      <c r="S273" s="10">
        <v>573</v>
      </c>
      <c r="T273" s="10">
        <v>601</v>
      </c>
      <c r="U273" s="10">
        <v>644</v>
      </c>
      <c r="V273" s="10">
        <v>664</v>
      </c>
      <c r="W273" s="10">
        <v>678</v>
      </c>
      <c r="X273" s="10">
        <v>711</v>
      </c>
      <c r="Y273" s="10">
        <v>736</v>
      </c>
      <c r="Z273" s="10">
        <v>772</v>
      </c>
      <c r="AA273" s="10">
        <v>318</v>
      </c>
      <c r="AB273" s="10">
        <v>322</v>
      </c>
      <c r="AC273" s="10">
        <v>325</v>
      </c>
      <c r="AD273" s="10">
        <v>335</v>
      </c>
      <c r="AE273" s="10">
        <v>332</v>
      </c>
      <c r="AF273" s="10">
        <v>329</v>
      </c>
      <c r="AG273" s="10">
        <v>325</v>
      </c>
      <c r="AH273" s="10">
        <v>324</v>
      </c>
      <c r="AJ273" s="39">
        <f t="shared" si="17"/>
        <v>5.4101221640488653E-2</v>
      </c>
      <c r="AK273" s="39">
        <f t="shared" si="17"/>
        <v>5.4908485856905158E-2</v>
      </c>
      <c r="AL273" s="39">
        <f t="shared" si="17"/>
        <v>5.9006211180124224E-2</v>
      </c>
      <c r="AM273" s="39">
        <f t="shared" si="16"/>
        <v>6.3253012048192767E-2</v>
      </c>
      <c r="AN273" s="39">
        <f t="shared" si="16"/>
        <v>6.9321533923303841E-2</v>
      </c>
      <c r="AO273" s="39">
        <f t="shared" ref="AO273:AU314" si="19">+H273/X273</f>
        <v>6.4697609001406475E-2</v>
      </c>
      <c r="AP273" s="39">
        <f t="shared" si="19"/>
        <v>5.8423913043478264E-2</v>
      </c>
      <c r="AQ273" s="39">
        <f t="shared" si="19"/>
        <v>6.9948186528497408E-2</v>
      </c>
      <c r="AR273" s="39">
        <f t="shared" si="19"/>
        <v>0.45911949685534592</v>
      </c>
      <c r="AS273" s="39">
        <f t="shared" si="18"/>
        <v>0.44409937888198758</v>
      </c>
      <c r="AT273" s="39">
        <f t="shared" si="18"/>
        <v>0.50769230769230766</v>
      </c>
      <c r="AU273" s="39">
        <f t="shared" si="18"/>
        <v>0.45373134328358211</v>
      </c>
      <c r="AV273" s="39">
        <f t="shared" si="18"/>
        <v>0.43373493975903615</v>
      </c>
      <c r="AW273" s="39">
        <f t="shared" si="18"/>
        <v>0.40729483282674772</v>
      </c>
      <c r="AX273" s="39">
        <f t="shared" si="18"/>
        <v>0.37230769230769228</v>
      </c>
      <c r="AY273" s="39">
        <f t="shared" si="18"/>
        <v>0.40740740740740738</v>
      </c>
    </row>
    <row r="274" spans="1:51" x14ac:dyDescent="0.3">
      <c r="A274" s="3">
        <v>1534</v>
      </c>
      <c r="B274" s="4" t="s">
        <v>268</v>
      </c>
      <c r="C274" s="42">
        <v>73</v>
      </c>
      <c r="D274" s="42">
        <v>60</v>
      </c>
      <c r="E274" s="42">
        <v>60</v>
      </c>
      <c r="F274" s="42">
        <v>68</v>
      </c>
      <c r="G274" s="42">
        <v>68</v>
      </c>
      <c r="H274" s="42">
        <v>68</v>
      </c>
      <c r="I274" s="42">
        <v>63</v>
      </c>
      <c r="J274" s="42">
        <v>64</v>
      </c>
      <c r="K274" s="42">
        <v>184</v>
      </c>
      <c r="L274" s="42">
        <v>185</v>
      </c>
      <c r="M274" s="42">
        <v>177</v>
      </c>
      <c r="N274" s="42">
        <v>184</v>
      </c>
      <c r="O274" s="42">
        <v>182</v>
      </c>
      <c r="P274" s="42">
        <v>175</v>
      </c>
      <c r="Q274" s="42">
        <v>176</v>
      </c>
      <c r="R274" s="42">
        <v>196</v>
      </c>
      <c r="S274" s="10">
        <v>837</v>
      </c>
      <c r="T274" s="10">
        <v>849</v>
      </c>
      <c r="U274" s="10">
        <v>878</v>
      </c>
      <c r="V274" s="10">
        <v>922</v>
      </c>
      <c r="W274" s="10">
        <v>968</v>
      </c>
      <c r="X274" s="10">
        <v>1007</v>
      </c>
      <c r="Y274" s="10">
        <v>1035</v>
      </c>
      <c r="Z274" s="10">
        <v>1056</v>
      </c>
      <c r="AA274" s="10">
        <v>551</v>
      </c>
      <c r="AB274" s="10">
        <v>551</v>
      </c>
      <c r="AC274" s="10">
        <v>543</v>
      </c>
      <c r="AD274" s="10">
        <v>540</v>
      </c>
      <c r="AE274" s="10">
        <v>532</v>
      </c>
      <c r="AF274" s="10">
        <v>538</v>
      </c>
      <c r="AG274" s="10">
        <v>535</v>
      </c>
      <c r="AH274" s="10">
        <v>528</v>
      </c>
      <c r="AJ274" s="39">
        <f t="shared" si="17"/>
        <v>8.7216248506571087E-2</v>
      </c>
      <c r="AK274" s="39">
        <f t="shared" si="17"/>
        <v>7.0671378091872794E-2</v>
      </c>
      <c r="AL274" s="39">
        <f t="shared" si="17"/>
        <v>6.8337129840546698E-2</v>
      </c>
      <c r="AM274" s="39">
        <f t="shared" si="17"/>
        <v>7.3752711496746198E-2</v>
      </c>
      <c r="AN274" s="39">
        <f t="shared" si="17"/>
        <v>7.0247933884297523E-2</v>
      </c>
      <c r="AO274" s="39">
        <f t="shared" si="19"/>
        <v>6.7527308838133071E-2</v>
      </c>
      <c r="AP274" s="39">
        <f t="shared" si="19"/>
        <v>6.0869565217391307E-2</v>
      </c>
      <c r="AQ274" s="39">
        <f t="shared" si="19"/>
        <v>6.0606060606060608E-2</v>
      </c>
      <c r="AR274" s="39">
        <f t="shared" si="19"/>
        <v>0.33393829401088931</v>
      </c>
      <c r="AS274" s="39">
        <f t="shared" si="18"/>
        <v>0.33575317604355714</v>
      </c>
      <c r="AT274" s="39">
        <f t="shared" si="18"/>
        <v>0.32596685082872928</v>
      </c>
      <c r="AU274" s="39">
        <f t="shared" si="18"/>
        <v>0.34074074074074073</v>
      </c>
      <c r="AV274" s="39">
        <f t="shared" si="18"/>
        <v>0.34210526315789475</v>
      </c>
      <c r="AW274" s="39">
        <f t="shared" si="18"/>
        <v>0.32527881040892193</v>
      </c>
      <c r="AX274" s="39">
        <f t="shared" si="18"/>
        <v>0.32897196261682243</v>
      </c>
      <c r="AY274" s="39">
        <f t="shared" si="18"/>
        <v>0.37121212121212122</v>
      </c>
    </row>
    <row r="275" spans="1:51" x14ac:dyDescent="0.3">
      <c r="A275" s="3">
        <v>1535</v>
      </c>
      <c r="B275" s="4" t="s">
        <v>269</v>
      </c>
      <c r="C275" s="42">
        <v>50</v>
      </c>
      <c r="D275" s="42">
        <v>44</v>
      </c>
      <c r="E275" s="42">
        <v>62</v>
      </c>
      <c r="F275" s="42">
        <v>59</v>
      </c>
      <c r="G275" s="42">
        <v>64</v>
      </c>
      <c r="H275" s="42">
        <v>67</v>
      </c>
      <c r="I275" s="42">
        <v>67</v>
      </c>
      <c r="J275" s="42">
        <v>75</v>
      </c>
      <c r="K275" s="42">
        <v>117</v>
      </c>
      <c r="L275" s="42">
        <v>98</v>
      </c>
      <c r="M275" s="42">
        <v>110</v>
      </c>
      <c r="N275" s="42">
        <v>99</v>
      </c>
      <c r="O275" s="42">
        <v>89</v>
      </c>
      <c r="P275" s="42">
        <v>96</v>
      </c>
      <c r="Q275" s="42">
        <v>107</v>
      </c>
      <c r="R275" s="42">
        <v>109</v>
      </c>
      <c r="S275" s="10">
        <v>601</v>
      </c>
      <c r="T275" s="10">
        <v>615</v>
      </c>
      <c r="U275" s="10">
        <v>663</v>
      </c>
      <c r="V275" s="10">
        <v>710</v>
      </c>
      <c r="W275" s="10">
        <v>756</v>
      </c>
      <c r="X275" s="10">
        <v>774</v>
      </c>
      <c r="Y275" s="10">
        <v>777</v>
      </c>
      <c r="Z275" s="10">
        <v>800</v>
      </c>
      <c r="AA275" s="10">
        <v>338</v>
      </c>
      <c r="AB275" s="10">
        <v>337</v>
      </c>
      <c r="AC275" s="10">
        <v>344</v>
      </c>
      <c r="AD275" s="10">
        <v>326</v>
      </c>
      <c r="AE275" s="10">
        <v>320</v>
      </c>
      <c r="AF275" s="10">
        <v>322</v>
      </c>
      <c r="AG275" s="10">
        <v>330</v>
      </c>
      <c r="AH275" s="10">
        <v>352</v>
      </c>
      <c r="AJ275" s="39">
        <f t="shared" si="17"/>
        <v>8.3194675540765387E-2</v>
      </c>
      <c r="AK275" s="39">
        <f t="shared" si="17"/>
        <v>7.1544715447154475E-2</v>
      </c>
      <c r="AL275" s="39">
        <f t="shared" si="17"/>
        <v>9.3514328808446456E-2</v>
      </c>
      <c r="AM275" s="39">
        <f t="shared" si="17"/>
        <v>8.3098591549295775E-2</v>
      </c>
      <c r="AN275" s="39">
        <f t="shared" si="17"/>
        <v>8.4656084656084651E-2</v>
      </c>
      <c r="AO275" s="39">
        <f t="shared" si="19"/>
        <v>8.6563307493540048E-2</v>
      </c>
      <c r="AP275" s="39">
        <f t="shared" si="19"/>
        <v>8.6229086229086233E-2</v>
      </c>
      <c r="AQ275" s="39">
        <f t="shared" si="19"/>
        <v>9.375E-2</v>
      </c>
      <c r="AR275" s="39">
        <f t="shared" si="19"/>
        <v>0.34615384615384615</v>
      </c>
      <c r="AS275" s="39">
        <f t="shared" si="18"/>
        <v>0.29080118694362017</v>
      </c>
      <c r="AT275" s="39">
        <f t="shared" si="18"/>
        <v>0.31976744186046513</v>
      </c>
      <c r="AU275" s="39">
        <f t="shared" si="18"/>
        <v>0.30368098159509205</v>
      </c>
      <c r="AV275" s="39">
        <f t="shared" si="18"/>
        <v>0.27812500000000001</v>
      </c>
      <c r="AW275" s="39">
        <f t="shared" si="18"/>
        <v>0.29813664596273293</v>
      </c>
      <c r="AX275" s="39">
        <f t="shared" si="18"/>
        <v>0.32424242424242422</v>
      </c>
      <c r="AY275" s="39">
        <f t="shared" si="18"/>
        <v>0.30965909090909088</v>
      </c>
    </row>
    <row r="276" spans="1:51" x14ac:dyDescent="0.3">
      <c r="A276" s="3">
        <v>1539</v>
      </c>
      <c r="B276" s="4" t="s">
        <v>270</v>
      </c>
      <c r="C276" s="42">
        <v>63</v>
      </c>
      <c r="D276" s="42">
        <v>66</v>
      </c>
      <c r="E276" s="42">
        <v>77</v>
      </c>
      <c r="F276" s="42">
        <v>72</v>
      </c>
      <c r="G276" s="42">
        <v>60</v>
      </c>
      <c r="H276" s="42">
        <v>74</v>
      </c>
      <c r="I276" s="42">
        <v>75</v>
      </c>
      <c r="J276" s="42">
        <v>95</v>
      </c>
      <c r="K276" s="42">
        <v>183</v>
      </c>
      <c r="L276" s="42">
        <v>196</v>
      </c>
      <c r="M276" s="42">
        <v>176</v>
      </c>
      <c r="N276" s="42">
        <v>170</v>
      </c>
      <c r="O276" s="42">
        <v>182</v>
      </c>
      <c r="P276" s="42">
        <v>187</v>
      </c>
      <c r="Q276" s="42">
        <v>183</v>
      </c>
      <c r="R276" s="42">
        <v>188</v>
      </c>
      <c r="S276" s="10">
        <v>758</v>
      </c>
      <c r="T276" s="10">
        <v>774</v>
      </c>
      <c r="U276" s="10">
        <v>812</v>
      </c>
      <c r="V276" s="10">
        <v>821</v>
      </c>
      <c r="W276" s="10">
        <v>853</v>
      </c>
      <c r="X276" s="10">
        <v>896</v>
      </c>
      <c r="Y276" s="10">
        <v>938</v>
      </c>
      <c r="Z276" s="10">
        <v>992</v>
      </c>
      <c r="AA276" s="10">
        <v>524</v>
      </c>
      <c r="AB276" s="10">
        <v>535</v>
      </c>
      <c r="AC276" s="10">
        <v>510</v>
      </c>
      <c r="AD276" s="10">
        <v>519</v>
      </c>
      <c r="AE276" s="10">
        <v>516</v>
      </c>
      <c r="AF276" s="10">
        <v>516</v>
      </c>
      <c r="AG276" s="10">
        <v>505</v>
      </c>
      <c r="AH276" s="10">
        <v>475</v>
      </c>
      <c r="AJ276" s="39">
        <f t="shared" si="17"/>
        <v>8.3113456464379953E-2</v>
      </c>
      <c r="AK276" s="39">
        <f t="shared" si="17"/>
        <v>8.5271317829457363E-2</v>
      </c>
      <c r="AL276" s="39">
        <f t="shared" si="17"/>
        <v>9.4827586206896547E-2</v>
      </c>
      <c r="AM276" s="39">
        <f t="shared" si="17"/>
        <v>8.76979293544458E-2</v>
      </c>
      <c r="AN276" s="39">
        <f t="shared" si="17"/>
        <v>7.0339976553341149E-2</v>
      </c>
      <c r="AO276" s="39">
        <f t="shared" si="19"/>
        <v>8.2589285714285712E-2</v>
      </c>
      <c r="AP276" s="39">
        <f t="shared" si="19"/>
        <v>7.9957356076759065E-2</v>
      </c>
      <c r="AQ276" s="39">
        <f t="shared" si="19"/>
        <v>9.5766129032258063E-2</v>
      </c>
      <c r="AR276" s="39">
        <f t="shared" si="19"/>
        <v>0.34923664122137404</v>
      </c>
      <c r="AS276" s="39">
        <f t="shared" si="18"/>
        <v>0.3663551401869159</v>
      </c>
      <c r="AT276" s="39">
        <f t="shared" si="18"/>
        <v>0.34509803921568627</v>
      </c>
      <c r="AU276" s="39">
        <f t="shared" si="18"/>
        <v>0.32755298651252407</v>
      </c>
      <c r="AV276" s="39">
        <f t="shared" si="18"/>
        <v>0.35271317829457366</v>
      </c>
      <c r="AW276" s="39">
        <f t="shared" si="18"/>
        <v>0.36240310077519378</v>
      </c>
      <c r="AX276" s="39">
        <f t="shared" si="18"/>
        <v>0.36237623762376237</v>
      </c>
      <c r="AY276" s="39">
        <f t="shared" si="18"/>
        <v>0.39578947368421052</v>
      </c>
    </row>
    <row r="277" spans="1:51" x14ac:dyDescent="0.3">
      <c r="A277" s="3">
        <v>1543</v>
      </c>
      <c r="B277" s="4" t="s">
        <v>271</v>
      </c>
      <c r="C277" s="42">
        <v>41</v>
      </c>
      <c r="D277" s="42">
        <v>37</v>
      </c>
      <c r="E277" s="42">
        <v>34</v>
      </c>
      <c r="F277" s="42">
        <v>36</v>
      </c>
      <c r="G277" s="42">
        <v>39</v>
      </c>
      <c r="H277" s="42">
        <v>36</v>
      </c>
      <c r="I277" s="42">
        <v>38</v>
      </c>
      <c r="J277" s="42">
        <v>35</v>
      </c>
      <c r="K277" s="42">
        <v>49</v>
      </c>
      <c r="L277" s="42">
        <v>48</v>
      </c>
      <c r="M277" s="42">
        <v>48</v>
      </c>
      <c r="N277" s="42">
        <v>56</v>
      </c>
      <c r="O277" s="42">
        <v>52</v>
      </c>
      <c r="P277" s="42">
        <v>56</v>
      </c>
      <c r="Q277" s="42">
        <v>70</v>
      </c>
      <c r="R277" s="42">
        <v>78</v>
      </c>
      <c r="S277" s="10">
        <v>327</v>
      </c>
      <c r="T277" s="10">
        <v>329</v>
      </c>
      <c r="U277" s="10">
        <v>335</v>
      </c>
      <c r="V277" s="10">
        <v>345</v>
      </c>
      <c r="W277" s="10">
        <v>370</v>
      </c>
      <c r="X277" s="10">
        <v>373</v>
      </c>
      <c r="Y277" s="10">
        <v>382</v>
      </c>
      <c r="Z277" s="10">
        <v>397</v>
      </c>
      <c r="AA277" s="10">
        <v>191</v>
      </c>
      <c r="AB277" s="10">
        <v>196</v>
      </c>
      <c r="AC277" s="10">
        <v>193</v>
      </c>
      <c r="AD277" s="10">
        <v>188</v>
      </c>
      <c r="AE277" s="10">
        <v>192</v>
      </c>
      <c r="AF277" s="10">
        <v>198</v>
      </c>
      <c r="AG277" s="10">
        <v>202</v>
      </c>
      <c r="AH277" s="10">
        <v>200</v>
      </c>
      <c r="AJ277" s="39">
        <f t="shared" si="17"/>
        <v>0.12538226299694188</v>
      </c>
      <c r="AK277" s="39">
        <f t="shared" si="17"/>
        <v>0.11246200607902736</v>
      </c>
      <c r="AL277" s="39">
        <f t="shared" si="17"/>
        <v>0.10149253731343283</v>
      </c>
      <c r="AM277" s="39">
        <f t="shared" si="17"/>
        <v>0.10434782608695652</v>
      </c>
      <c r="AN277" s="39">
        <f t="shared" si="17"/>
        <v>0.10540540540540541</v>
      </c>
      <c r="AO277" s="39">
        <f t="shared" si="19"/>
        <v>9.6514745308310987E-2</v>
      </c>
      <c r="AP277" s="39">
        <f t="shared" si="19"/>
        <v>9.947643979057591E-2</v>
      </c>
      <c r="AQ277" s="39">
        <f t="shared" si="19"/>
        <v>8.8161209068010074E-2</v>
      </c>
      <c r="AR277" s="39">
        <f t="shared" si="19"/>
        <v>0.25654450261780104</v>
      </c>
      <c r="AS277" s="39">
        <f t="shared" si="18"/>
        <v>0.24489795918367346</v>
      </c>
      <c r="AT277" s="39">
        <f t="shared" si="18"/>
        <v>0.24870466321243523</v>
      </c>
      <c r="AU277" s="39">
        <f t="shared" si="18"/>
        <v>0.2978723404255319</v>
      </c>
      <c r="AV277" s="39">
        <f t="shared" si="18"/>
        <v>0.27083333333333331</v>
      </c>
      <c r="AW277" s="39">
        <f t="shared" si="18"/>
        <v>0.28282828282828282</v>
      </c>
      <c r="AX277" s="39">
        <f t="shared" si="18"/>
        <v>0.34653465346534651</v>
      </c>
      <c r="AY277" s="39">
        <f t="shared" si="18"/>
        <v>0.39</v>
      </c>
    </row>
    <row r="278" spans="1:51" x14ac:dyDescent="0.3">
      <c r="A278" s="3">
        <v>1545</v>
      </c>
      <c r="B278" s="4" t="s">
        <v>272</v>
      </c>
      <c r="C278" s="42">
        <v>18</v>
      </c>
      <c r="D278" s="42">
        <v>19</v>
      </c>
      <c r="E278" s="42">
        <v>13</v>
      </c>
      <c r="F278" s="42">
        <v>15</v>
      </c>
      <c r="G278" s="42">
        <v>14</v>
      </c>
      <c r="H278" s="42">
        <v>13</v>
      </c>
      <c r="I278" s="42">
        <v>12</v>
      </c>
      <c r="J278" s="42">
        <v>15</v>
      </c>
      <c r="K278" s="42">
        <v>47</v>
      </c>
      <c r="L278" s="42">
        <v>42</v>
      </c>
      <c r="M278" s="42">
        <v>38</v>
      </c>
      <c r="N278" s="42">
        <v>38</v>
      </c>
      <c r="O278" s="42">
        <v>34</v>
      </c>
      <c r="P278" s="42">
        <v>30</v>
      </c>
      <c r="Q278" s="42">
        <v>38</v>
      </c>
      <c r="R278" s="42">
        <v>33</v>
      </c>
      <c r="S278" s="10">
        <v>215</v>
      </c>
      <c r="T278" s="10">
        <v>211</v>
      </c>
      <c r="U278" s="10">
        <v>212</v>
      </c>
      <c r="V278" s="10">
        <v>222</v>
      </c>
      <c r="W278" s="10">
        <v>232</v>
      </c>
      <c r="X278" s="10">
        <v>245</v>
      </c>
      <c r="Y278" s="10">
        <v>248</v>
      </c>
      <c r="Z278" s="10">
        <v>264</v>
      </c>
      <c r="AA278" s="10">
        <v>135</v>
      </c>
      <c r="AB278" s="10">
        <v>131</v>
      </c>
      <c r="AC278" s="10">
        <v>148</v>
      </c>
      <c r="AD278" s="10">
        <v>147</v>
      </c>
      <c r="AE278" s="10">
        <v>141</v>
      </c>
      <c r="AF278" s="10">
        <v>145</v>
      </c>
      <c r="AG278" s="10">
        <v>145</v>
      </c>
      <c r="AH278" s="10">
        <v>144</v>
      </c>
      <c r="AJ278" s="39">
        <f t="shared" si="17"/>
        <v>8.3720930232558138E-2</v>
      </c>
      <c r="AK278" s="39">
        <f t="shared" si="17"/>
        <v>9.004739336492891E-2</v>
      </c>
      <c r="AL278" s="39">
        <f t="shared" si="17"/>
        <v>6.1320754716981132E-2</v>
      </c>
      <c r="AM278" s="39">
        <f t="shared" si="17"/>
        <v>6.7567567567567571E-2</v>
      </c>
      <c r="AN278" s="39">
        <f t="shared" si="17"/>
        <v>6.0344827586206899E-2</v>
      </c>
      <c r="AO278" s="39">
        <f t="shared" si="19"/>
        <v>5.3061224489795916E-2</v>
      </c>
      <c r="AP278" s="39">
        <f t="shared" si="19"/>
        <v>4.8387096774193547E-2</v>
      </c>
      <c r="AQ278" s="39">
        <f t="shared" si="19"/>
        <v>5.6818181818181816E-2</v>
      </c>
      <c r="AR278" s="39">
        <f t="shared" si="19"/>
        <v>0.34814814814814815</v>
      </c>
      <c r="AS278" s="39">
        <f t="shared" si="18"/>
        <v>0.32061068702290074</v>
      </c>
      <c r="AT278" s="39">
        <f t="shared" si="18"/>
        <v>0.25675675675675674</v>
      </c>
      <c r="AU278" s="39">
        <f t="shared" si="18"/>
        <v>0.25850340136054423</v>
      </c>
      <c r="AV278" s="39">
        <f t="shared" si="18"/>
        <v>0.24113475177304963</v>
      </c>
      <c r="AW278" s="39">
        <f t="shared" si="18"/>
        <v>0.20689655172413793</v>
      </c>
      <c r="AX278" s="39">
        <f t="shared" si="18"/>
        <v>0.2620689655172414</v>
      </c>
      <c r="AY278" s="39">
        <f t="shared" si="18"/>
        <v>0.22916666666666666</v>
      </c>
    </row>
    <row r="279" spans="1:51" x14ac:dyDescent="0.3">
      <c r="A279" s="3">
        <v>1546</v>
      </c>
      <c r="B279" s="4" t="s">
        <v>273</v>
      </c>
      <c r="C279" s="42">
        <v>14</v>
      </c>
      <c r="D279" s="42">
        <v>13</v>
      </c>
      <c r="E279" s="42">
        <v>16</v>
      </c>
      <c r="F279" s="42">
        <v>15</v>
      </c>
      <c r="G279" s="42">
        <v>14</v>
      </c>
      <c r="H279" s="42">
        <v>11</v>
      </c>
      <c r="I279" s="42">
        <v>13</v>
      </c>
      <c r="J279" s="42">
        <v>15</v>
      </c>
      <c r="K279" s="42">
        <v>44</v>
      </c>
      <c r="L279" s="42">
        <v>34</v>
      </c>
      <c r="M279" s="42">
        <v>37</v>
      </c>
      <c r="N279" s="42">
        <v>41</v>
      </c>
      <c r="O279" s="42">
        <v>39</v>
      </c>
      <c r="P279" s="42">
        <v>41</v>
      </c>
      <c r="Q279" s="42">
        <v>38</v>
      </c>
      <c r="R279" s="42">
        <v>41</v>
      </c>
      <c r="S279" s="10">
        <v>130</v>
      </c>
      <c r="T279" s="10">
        <v>127</v>
      </c>
      <c r="U279" s="10">
        <v>131</v>
      </c>
      <c r="V279" s="10">
        <v>132</v>
      </c>
      <c r="W279" s="10">
        <v>140</v>
      </c>
      <c r="X279" s="10">
        <v>144</v>
      </c>
      <c r="Y279" s="10">
        <v>153</v>
      </c>
      <c r="Z279" s="10">
        <v>169</v>
      </c>
      <c r="AA279" s="10">
        <v>113</v>
      </c>
      <c r="AB279" s="10">
        <v>108</v>
      </c>
      <c r="AC279" s="10">
        <v>103</v>
      </c>
      <c r="AD279" s="10">
        <v>107</v>
      </c>
      <c r="AE279" s="10">
        <v>100</v>
      </c>
      <c r="AF279" s="10">
        <v>99</v>
      </c>
      <c r="AG279" s="10">
        <v>95</v>
      </c>
      <c r="AH279" s="10">
        <v>89</v>
      </c>
      <c r="AJ279" s="39">
        <f t="shared" si="17"/>
        <v>0.1076923076923077</v>
      </c>
      <c r="AK279" s="39">
        <f t="shared" si="17"/>
        <v>0.10236220472440945</v>
      </c>
      <c r="AL279" s="39">
        <f t="shared" si="17"/>
        <v>0.12213740458015267</v>
      </c>
      <c r="AM279" s="39">
        <f t="shared" si="17"/>
        <v>0.11363636363636363</v>
      </c>
      <c r="AN279" s="39">
        <f t="shared" si="17"/>
        <v>0.1</v>
      </c>
      <c r="AO279" s="39">
        <f t="shared" si="19"/>
        <v>7.6388888888888895E-2</v>
      </c>
      <c r="AP279" s="39">
        <f t="shared" si="19"/>
        <v>8.4967320261437912E-2</v>
      </c>
      <c r="AQ279" s="39">
        <f t="shared" si="19"/>
        <v>8.8757396449704137E-2</v>
      </c>
      <c r="AR279" s="39">
        <f t="shared" si="19"/>
        <v>0.38938053097345132</v>
      </c>
      <c r="AS279" s="39">
        <f t="shared" si="18"/>
        <v>0.31481481481481483</v>
      </c>
      <c r="AT279" s="39">
        <f t="shared" si="18"/>
        <v>0.35922330097087379</v>
      </c>
      <c r="AU279" s="39">
        <f t="shared" si="18"/>
        <v>0.38317757009345793</v>
      </c>
      <c r="AV279" s="39">
        <f t="shared" si="18"/>
        <v>0.39</v>
      </c>
      <c r="AW279" s="39">
        <f t="shared" si="18"/>
        <v>0.41414141414141414</v>
      </c>
      <c r="AX279" s="39">
        <f t="shared" si="18"/>
        <v>0.4</v>
      </c>
      <c r="AY279" s="39">
        <f t="shared" si="18"/>
        <v>0.4606741573033708</v>
      </c>
    </row>
    <row r="280" spans="1:51" x14ac:dyDescent="0.3">
      <c r="A280" s="3">
        <v>1547</v>
      </c>
      <c r="B280" s="4" t="s">
        <v>274</v>
      </c>
      <c r="C280" s="42">
        <v>32</v>
      </c>
      <c r="D280" s="42">
        <v>33</v>
      </c>
      <c r="E280" s="42">
        <v>25</v>
      </c>
      <c r="F280" s="42">
        <v>21</v>
      </c>
      <c r="G280" s="42">
        <v>23</v>
      </c>
      <c r="H280" s="42">
        <v>27</v>
      </c>
      <c r="I280" s="42">
        <v>26</v>
      </c>
      <c r="J280" s="42">
        <v>25</v>
      </c>
      <c r="K280" s="42">
        <v>64</v>
      </c>
      <c r="L280" s="42">
        <v>69</v>
      </c>
      <c r="M280" s="42">
        <v>65</v>
      </c>
      <c r="N280" s="42">
        <v>64</v>
      </c>
      <c r="O280" s="42">
        <v>64</v>
      </c>
      <c r="P280" s="42">
        <v>61</v>
      </c>
      <c r="Q280" s="42">
        <v>60</v>
      </c>
      <c r="R280" s="42">
        <v>66</v>
      </c>
      <c r="S280" s="10">
        <v>323</v>
      </c>
      <c r="T280" s="10">
        <v>341</v>
      </c>
      <c r="U280" s="10">
        <v>342</v>
      </c>
      <c r="V280" s="10">
        <v>354</v>
      </c>
      <c r="W280" s="10">
        <v>387</v>
      </c>
      <c r="X280" s="10">
        <v>410</v>
      </c>
      <c r="Y280" s="10">
        <v>414</v>
      </c>
      <c r="Z280" s="10">
        <v>438</v>
      </c>
      <c r="AA280" s="10">
        <v>178</v>
      </c>
      <c r="AB280" s="10">
        <v>185</v>
      </c>
      <c r="AC280" s="10">
        <v>183</v>
      </c>
      <c r="AD280" s="10">
        <v>184</v>
      </c>
      <c r="AE280" s="10">
        <v>181</v>
      </c>
      <c r="AF280" s="10">
        <v>178</v>
      </c>
      <c r="AG280" s="10">
        <v>188</v>
      </c>
      <c r="AH280" s="10">
        <v>189</v>
      </c>
      <c r="AJ280" s="39">
        <f t="shared" si="17"/>
        <v>9.9071207430340563E-2</v>
      </c>
      <c r="AK280" s="39">
        <f t="shared" si="17"/>
        <v>9.6774193548387094E-2</v>
      </c>
      <c r="AL280" s="39">
        <f t="shared" si="17"/>
        <v>7.3099415204678359E-2</v>
      </c>
      <c r="AM280" s="39">
        <f t="shared" si="17"/>
        <v>5.9322033898305086E-2</v>
      </c>
      <c r="AN280" s="39">
        <f t="shared" si="17"/>
        <v>5.9431524547803614E-2</v>
      </c>
      <c r="AO280" s="39">
        <f t="shared" si="19"/>
        <v>6.5853658536585369E-2</v>
      </c>
      <c r="AP280" s="39">
        <f t="shared" si="19"/>
        <v>6.280193236714976E-2</v>
      </c>
      <c r="AQ280" s="39">
        <f t="shared" si="19"/>
        <v>5.7077625570776253E-2</v>
      </c>
      <c r="AR280" s="39">
        <f t="shared" si="19"/>
        <v>0.3595505617977528</v>
      </c>
      <c r="AS280" s="39">
        <f t="shared" si="18"/>
        <v>0.37297297297297299</v>
      </c>
      <c r="AT280" s="39">
        <f t="shared" si="18"/>
        <v>0.3551912568306011</v>
      </c>
      <c r="AU280" s="39">
        <f t="shared" si="18"/>
        <v>0.34782608695652173</v>
      </c>
      <c r="AV280" s="39">
        <f t="shared" si="18"/>
        <v>0.35359116022099446</v>
      </c>
      <c r="AW280" s="39">
        <f t="shared" si="18"/>
        <v>0.34269662921348315</v>
      </c>
      <c r="AX280" s="39">
        <f t="shared" si="18"/>
        <v>0.31914893617021278</v>
      </c>
      <c r="AY280" s="39">
        <f t="shared" si="18"/>
        <v>0.34920634920634919</v>
      </c>
    </row>
    <row r="281" spans="1:51" x14ac:dyDescent="0.3">
      <c r="A281" s="3">
        <v>1548</v>
      </c>
      <c r="B281" s="4" t="s">
        <v>275</v>
      </c>
      <c r="C281" s="42">
        <v>66</v>
      </c>
      <c r="D281" s="42">
        <v>73</v>
      </c>
      <c r="E281" s="42">
        <v>81</v>
      </c>
      <c r="F281" s="42">
        <v>81</v>
      </c>
      <c r="G281" s="42">
        <v>77</v>
      </c>
      <c r="H281" s="42">
        <v>83</v>
      </c>
      <c r="I281" s="42">
        <v>89</v>
      </c>
      <c r="J281" s="42">
        <v>88</v>
      </c>
      <c r="K281" s="42">
        <v>144</v>
      </c>
      <c r="L281" s="42">
        <v>149</v>
      </c>
      <c r="M281" s="42">
        <v>162</v>
      </c>
      <c r="N281" s="42">
        <v>159</v>
      </c>
      <c r="O281" s="42">
        <v>151</v>
      </c>
      <c r="P281" s="42">
        <v>150</v>
      </c>
      <c r="Q281" s="42">
        <v>158</v>
      </c>
      <c r="R281" s="42">
        <v>158</v>
      </c>
      <c r="S281" s="10">
        <v>799</v>
      </c>
      <c r="T281" s="10">
        <v>853</v>
      </c>
      <c r="U281" s="10">
        <v>907</v>
      </c>
      <c r="V281" s="10">
        <v>969</v>
      </c>
      <c r="W281" s="10">
        <v>1003</v>
      </c>
      <c r="X281" s="10">
        <v>1054</v>
      </c>
      <c r="Y281" s="10">
        <v>1121</v>
      </c>
      <c r="Z281" s="10">
        <v>1147</v>
      </c>
      <c r="AA281" s="10">
        <v>402</v>
      </c>
      <c r="AB281" s="10">
        <v>395</v>
      </c>
      <c r="AC281" s="10">
        <v>406</v>
      </c>
      <c r="AD281" s="10">
        <v>404</v>
      </c>
      <c r="AE281" s="10">
        <v>411</v>
      </c>
      <c r="AF281" s="10">
        <v>396</v>
      </c>
      <c r="AG281" s="10">
        <v>401</v>
      </c>
      <c r="AH281" s="10">
        <v>400</v>
      </c>
      <c r="AJ281" s="39">
        <f t="shared" si="17"/>
        <v>8.2603254067584481E-2</v>
      </c>
      <c r="AK281" s="39">
        <f t="shared" si="17"/>
        <v>8.5580304806565061E-2</v>
      </c>
      <c r="AL281" s="39">
        <f t="shared" si="17"/>
        <v>8.9305402425578828E-2</v>
      </c>
      <c r="AM281" s="39">
        <f t="shared" si="17"/>
        <v>8.3591331269349839E-2</v>
      </c>
      <c r="AN281" s="39">
        <f t="shared" si="17"/>
        <v>7.6769690927218345E-2</v>
      </c>
      <c r="AO281" s="39">
        <f t="shared" si="19"/>
        <v>7.8747628083491464E-2</v>
      </c>
      <c r="AP281" s="39">
        <f t="shared" si="19"/>
        <v>7.9393398751115077E-2</v>
      </c>
      <c r="AQ281" s="39">
        <f t="shared" si="19"/>
        <v>7.6721883173496083E-2</v>
      </c>
      <c r="AR281" s="39">
        <f t="shared" si="19"/>
        <v>0.35820895522388058</v>
      </c>
      <c r="AS281" s="39">
        <f t="shared" si="18"/>
        <v>0.37721518987341773</v>
      </c>
      <c r="AT281" s="39">
        <f t="shared" si="18"/>
        <v>0.39901477832512317</v>
      </c>
      <c r="AU281" s="39">
        <f t="shared" si="18"/>
        <v>0.39356435643564358</v>
      </c>
      <c r="AV281" s="39">
        <f t="shared" si="18"/>
        <v>0.36739659367396593</v>
      </c>
      <c r="AW281" s="39">
        <f t="shared" si="18"/>
        <v>0.37878787878787878</v>
      </c>
      <c r="AX281" s="39">
        <f t="shared" si="18"/>
        <v>0.3940149625935162</v>
      </c>
      <c r="AY281" s="39">
        <f t="shared" si="18"/>
        <v>0.39500000000000002</v>
      </c>
    </row>
    <row r="282" spans="1:51" x14ac:dyDescent="0.3">
      <c r="A282" s="3">
        <v>1551</v>
      </c>
      <c r="B282" s="4" t="s">
        <v>276</v>
      </c>
      <c r="C282" s="42">
        <v>29</v>
      </c>
      <c r="D282" s="42">
        <v>29</v>
      </c>
      <c r="E282" s="42">
        <v>25</v>
      </c>
      <c r="F282" s="42">
        <v>22</v>
      </c>
      <c r="G282" s="42">
        <v>23</v>
      </c>
      <c r="H282" s="42">
        <v>25</v>
      </c>
      <c r="I282" s="42">
        <v>36</v>
      </c>
      <c r="J282" s="42">
        <v>44</v>
      </c>
      <c r="K282" s="42">
        <v>62</v>
      </c>
      <c r="L282" s="42">
        <v>56</v>
      </c>
      <c r="M282" s="42">
        <v>61</v>
      </c>
      <c r="N282" s="42">
        <v>69</v>
      </c>
      <c r="O282" s="42">
        <v>59</v>
      </c>
      <c r="P282" s="42">
        <v>59</v>
      </c>
      <c r="Q282" s="42">
        <v>51</v>
      </c>
      <c r="R282" s="42">
        <v>50</v>
      </c>
      <c r="S282" s="10">
        <v>280</v>
      </c>
      <c r="T282" s="10">
        <v>293</v>
      </c>
      <c r="U282" s="10">
        <v>314</v>
      </c>
      <c r="V282" s="10">
        <v>324</v>
      </c>
      <c r="W282" s="10">
        <v>334</v>
      </c>
      <c r="X282" s="10">
        <v>353</v>
      </c>
      <c r="Y282" s="10">
        <v>367</v>
      </c>
      <c r="Z282" s="10">
        <v>389</v>
      </c>
      <c r="AA282" s="10">
        <v>168</v>
      </c>
      <c r="AB282" s="10">
        <v>164</v>
      </c>
      <c r="AC282" s="10">
        <v>166</v>
      </c>
      <c r="AD282" s="10">
        <v>173</v>
      </c>
      <c r="AE282" s="10">
        <v>170</v>
      </c>
      <c r="AF282" s="10">
        <v>165</v>
      </c>
      <c r="AG282" s="10">
        <v>162</v>
      </c>
      <c r="AH282" s="10">
        <v>153</v>
      </c>
      <c r="AJ282" s="39">
        <f t="shared" si="17"/>
        <v>0.10357142857142858</v>
      </c>
      <c r="AK282" s="39">
        <f t="shared" si="17"/>
        <v>9.8976109215017066E-2</v>
      </c>
      <c r="AL282" s="39">
        <f t="shared" si="17"/>
        <v>7.9617834394904455E-2</v>
      </c>
      <c r="AM282" s="39">
        <f t="shared" si="17"/>
        <v>6.7901234567901231E-2</v>
      </c>
      <c r="AN282" s="39">
        <f t="shared" si="17"/>
        <v>6.8862275449101798E-2</v>
      </c>
      <c r="AO282" s="39">
        <f t="shared" si="19"/>
        <v>7.0821529745042494E-2</v>
      </c>
      <c r="AP282" s="39">
        <f t="shared" si="19"/>
        <v>9.8092643051771122E-2</v>
      </c>
      <c r="AQ282" s="39">
        <f t="shared" si="19"/>
        <v>0.11311053984575835</v>
      </c>
      <c r="AR282" s="39">
        <f t="shared" si="19"/>
        <v>0.36904761904761907</v>
      </c>
      <c r="AS282" s="39">
        <f t="shared" si="18"/>
        <v>0.34146341463414637</v>
      </c>
      <c r="AT282" s="39">
        <f t="shared" si="18"/>
        <v>0.36746987951807231</v>
      </c>
      <c r="AU282" s="39">
        <f t="shared" si="18"/>
        <v>0.39884393063583817</v>
      </c>
      <c r="AV282" s="39">
        <f t="shared" si="18"/>
        <v>0.34705882352941175</v>
      </c>
      <c r="AW282" s="39">
        <f t="shared" si="18"/>
        <v>0.3575757575757576</v>
      </c>
      <c r="AX282" s="39">
        <f t="shared" si="18"/>
        <v>0.31481481481481483</v>
      </c>
      <c r="AY282" s="39">
        <f t="shared" si="18"/>
        <v>0.32679738562091504</v>
      </c>
    </row>
    <row r="283" spans="1:51" x14ac:dyDescent="0.3">
      <c r="A283" s="3">
        <v>1554</v>
      </c>
      <c r="B283" s="4" t="s">
        <v>277</v>
      </c>
      <c r="C283" s="42">
        <v>43</v>
      </c>
      <c r="D283" s="42">
        <v>39</v>
      </c>
      <c r="E283" s="42">
        <v>52</v>
      </c>
      <c r="F283" s="42">
        <v>54</v>
      </c>
      <c r="G283" s="42">
        <v>56</v>
      </c>
      <c r="H283" s="42">
        <v>49</v>
      </c>
      <c r="I283" s="42">
        <v>57</v>
      </c>
      <c r="J283" s="42">
        <v>67</v>
      </c>
      <c r="K283" s="42">
        <v>99</v>
      </c>
      <c r="L283" s="42">
        <v>97</v>
      </c>
      <c r="M283" s="42">
        <v>106</v>
      </c>
      <c r="N283" s="42">
        <v>121</v>
      </c>
      <c r="O283" s="42">
        <v>116</v>
      </c>
      <c r="P283" s="42">
        <v>114</v>
      </c>
      <c r="Q283" s="42">
        <v>114</v>
      </c>
      <c r="R283" s="42">
        <v>112</v>
      </c>
      <c r="S283" s="10">
        <v>521</v>
      </c>
      <c r="T283" s="10">
        <v>540</v>
      </c>
      <c r="U283" s="10">
        <v>577</v>
      </c>
      <c r="V283" s="10">
        <v>601</v>
      </c>
      <c r="W283" s="10">
        <v>644</v>
      </c>
      <c r="X283" s="10">
        <v>684</v>
      </c>
      <c r="Y283" s="10">
        <v>716</v>
      </c>
      <c r="Z283" s="10">
        <v>751</v>
      </c>
      <c r="AA283" s="10">
        <v>307</v>
      </c>
      <c r="AB283" s="10">
        <v>294</v>
      </c>
      <c r="AC283" s="10">
        <v>281</v>
      </c>
      <c r="AD283" s="10">
        <v>284</v>
      </c>
      <c r="AE283" s="10">
        <v>268</v>
      </c>
      <c r="AF283" s="10">
        <v>262</v>
      </c>
      <c r="AG283" s="10">
        <v>267</v>
      </c>
      <c r="AH283" s="10">
        <v>259</v>
      </c>
      <c r="AJ283" s="39">
        <f t="shared" si="17"/>
        <v>8.253358925143954E-2</v>
      </c>
      <c r="AK283" s="39">
        <f t="shared" si="17"/>
        <v>7.2222222222222215E-2</v>
      </c>
      <c r="AL283" s="39">
        <f t="shared" si="17"/>
        <v>9.0121317157712308E-2</v>
      </c>
      <c r="AM283" s="39">
        <f t="shared" si="17"/>
        <v>8.9850249584026626E-2</v>
      </c>
      <c r="AN283" s="39">
        <f t="shared" si="17"/>
        <v>8.6956521739130432E-2</v>
      </c>
      <c r="AO283" s="39">
        <f t="shared" si="19"/>
        <v>7.1637426900584791E-2</v>
      </c>
      <c r="AP283" s="39">
        <f t="shared" si="19"/>
        <v>7.9608938547486033E-2</v>
      </c>
      <c r="AQ283" s="39">
        <f t="shared" si="19"/>
        <v>8.9214380825565917E-2</v>
      </c>
      <c r="AR283" s="39">
        <f t="shared" si="19"/>
        <v>0.32247557003257327</v>
      </c>
      <c r="AS283" s="39">
        <f t="shared" si="18"/>
        <v>0.32993197278911562</v>
      </c>
      <c r="AT283" s="39">
        <f t="shared" si="18"/>
        <v>0.37722419928825623</v>
      </c>
      <c r="AU283" s="39">
        <f t="shared" si="18"/>
        <v>0.426056338028169</v>
      </c>
      <c r="AV283" s="39">
        <f t="shared" si="18"/>
        <v>0.43283582089552236</v>
      </c>
      <c r="AW283" s="39">
        <f t="shared" si="18"/>
        <v>0.4351145038167939</v>
      </c>
      <c r="AX283" s="39">
        <f t="shared" si="18"/>
        <v>0.42696629213483145</v>
      </c>
      <c r="AY283" s="39">
        <f t="shared" si="18"/>
        <v>0.43243243243243246</v>
      </c>
    </row>
    <row r="284" spans="1:51" x14ac:dyDescent="0.3">
      <c r="A284" s="3">
        <v>1557</v>
      </c>
      <c r="B284" s="4" t="s">
        <v>278</v>
      </c>
      <c r="C284" s="42">
        <v>29</v>
      </c>
      <c r="D284" s="42">
        <v>30</v>
      </c>
      <c r="E284" s="42">
        <v>32</v>
      </c>
      <c r="F284" s="42">
        <v>19</v>
      </c>
      <c r="G284" s="42">
        <v>17</v>
      </c>
      <c r="H284" s="42">
        <v>21</v>
      </c>
      <c r="I284" s="42">
        <v>25</v>
      </c>
      <c r="J284" s="42">
        <v>26</v>
      </c>
      <c r="K284" s="42">
        <v>72</v>
      </c>
      <c r="L284" s="42">
        <v>79</v>
      </c>
      <c r="M284" s="42">
        <v>71</v>
      </c>
      <c r="N284" s="42">
        <v>70</v>
      </c>
      <c r="O284" s="42">
        <v>61</v>
      </c>
      <c r="P284" s="42">
        <v>58</v>
      </c>
      <c r="Q284" s="42">
        <v>52</v>
      </c>
      <c r="R284" s="42">
        <v>46</v>
      </c>
      <c r="S284" s="10">
        <v>238</v>
      </c>
      <c r="T284" s="10">
        <v>242</v>
      </c>
      <c r="U284" s="10">
        <v>263</v>
      </c>
      <c r="V284" s="10">
        <v>280</v>
      </c>
      <c r="W284" s="10">
        <v>309</v>
      </c>
      <c r="X284" s="10">
        <v>327</v>
      </c>
      <c r="Y284" s="10">
        <v>359</v>
      </c>
      <c r="Z284" s="10">
        <v>368</v>
      </c>
      <c r="AA284" s="10">
        <v>158</v>
      </c>
      <c r="AB284" s="10">
        <v>160</v>
      </c>
      <c r="AC284" s="10">
        <v>152</v>
      </c>
      <c r="AD284" s="10">
        <v>148</v>
      </c>
      <c r="AE284" s="10">
        <v>149</v>
      </c>
      <c r="AF284" s="10">
        <v>148</v>
      </c>
      <c r="AG284" s="10">
        <v>133</v>
      </c>
      <c r="AH284" s="10">
        <v>131</v>
      </c>
      <c r="AJ284" s="39">
        <f t="shared" si="17"/>
        <v>0.12184873949579832</v>
      </c>
      <c r="AK284" s="39">
        <f t="shared" si="17"/>
        <v>0.12396694214876033</v>
      </c>
      <c r="AL284" s="39">
        <f t="shared" si="17"/>
        <v>0.12167300380228137</v>
      </c>
      <c r="AM284" s="39">
        <f t="shared" si="17"/>
        <v>6.7857142857142852E-2</v>
      </c>
      <c r="AN284" s="39">
        <f t="shared" si="17"/>
        <v>5.5016181229773461E-2</v>
      </c>
      <c r="AO284" s="39">
        <f t="shared" si="19"/>
        <v>6.4220183486238536E-2</v>
      </c>
      <c r="AP284" s="39">
        <f t="shared" si="19"/>
        <v>6.9637883008356549E-2</v>
      </c>
      <c r="AQ284" s="39">
        <f t="shared" si="19"/>
        <v>7.0652173913043473E-2</v>
      </c>
      <c r="AR284" s="39">
        <f t="shared" si="19"/>
        <v>0.45569620253164556</v>
      </c>
      <c r="AS284" s="39">
        <f t="shared" si="18"/>
        <v>0.49375000000000002</v>
      </c>
      <c r="AT284" s="39">
        <f t="shared" si="18"/>
        <v>0.46710526315789475</v>
      </c>
      <c r="AU284" s="39">
        <f t="shared" si="18"/>
        <v>0.47297297297297297</v>
      </c>
      <c r="AV284" s="39">
        <f t="shared" si="18"/>
        <v>0.40939597315436244</v>
      </c>
      <c r="AW284" s="39">
        <f t="shared" si="18"/>
        <v>0.39189189189189189</v>
      </c>
      <c r="AX284" s="39">
        <f t="shared" si="18"/>
        <v>0.39097744360902253</v>
      </c>
      <c r="AY284" s="39">
        <f t="shared" si="18"/>
        <v>0.35114503816793891</v>
      </c>
    </row>
    <row r="285" spans="1:51" x14ac:dyDescent="0.3">
      <c r="A285" s="3">
        <v>1560</v>
      </c>
      <c r="B285" s="4" t="s">
        <v>279</v>
      </c>
      <c r="C285" s="42">
        <v>26</v>
      </c>
      <c r="D285" s="42">
        <v>35</v>
      </c>
      <c r="E285" s="42">
        <v>35</v>
      </c>
      <c r="F285" s="42">
        <v>29</v>
      </c>
      <c r="G285" s="42">
        <v>39</v>
      </c>
      <c r="H285" s="42">
        <v>34</v>
      </c>
      <c r="I285" s="42">
        <v>36</v>
      </c>
      <c r="J285" s="42">
        <v>36</v>
      </c>
      <c r="K285" s="42">
        <v>86</v>
      </c>
      <c r="L285" s="42">
        <v>86</v>
      </c>
      <c r="M285" s="42">
        <v>88</v>
      </c>
      <c r="N285" s="42">
        <v>89</v>
      </c>
      <c r="O285" s="42">
        <v>67</v>
      </c>
      <c r="P285" s="42">
        <v>67</v>
      </c>
      <c r="Q285" s="42">
        <v>69</v>
      </c>
      <c r="R285" s="42">
        <v>65</v>
      </c>
      <c r="S285" s="10">
        <v>367</v>
      </c>
      <c r="T285" s="10">
        <v>377</v>
      </c>
      <c r="U285" s="10">
        <v>389</v>
      </c>
      <c r="V285" s="10">
        <v>417</v>
      </c>
      <c r="W285" s="10">
        <v>431</v>
      </c>
      <c r="X285" s="10">
        <v>447</v>
      </c>
      <c r="Y285" s="10">
        <v>470</v>
      </c>
      <c r="Z285" s="10">
        <v>477</v>
      </c>
      <c r="AA285" s="10">
        <v>218</v>
      </c>
      <c r="AB285" s="10">
        <v>211</v>
      </c>
      <c r="AC285" s="10">
        <v>213</v>
      </c>
      <c r="AD285" s="10">
        <v>202</v>
      </c>
      <c r="AE285" s="10">
        <v>189</v>
      </c>
      <c r="AF285" s="10">
        <v>192</v>
      </c>
      <c r="AG285" s="10">
        <v>192</v>
      </c>
      <c r="AH285" s="10">
        <v>198</v>
      </c>
      <c r="AJ285" s="39">
        <f t="shared" si="17"/>
        <v>7.0844686648501368E-2</v>
      </c>
      <c r="AK285" s="39">
        <f t="shared" si="17"/>
        <v>9.2838196286472149E-2</v>
      </c>
      <c r="AL285" s="39">
        <f t="shared" si="17"/>
        <v>8.9974293059125965E-2</v>
      </c>
      <c r="AM285" s="39">
        <f t="shared" si="17"/>
        <v>6.9544364508393283E-2</v>
      </c>
      <c r="AN285" s="39">
        <f t="shared" si="17"/>
        <v>9.0487238979118326E-2</v>
      </c>
      <c r="AO285" s="39">
        <f t="shared" si="19"/>
        <v>7.6062639821029079E-2</v>
      </c>
      <c r="AP285" s="39">
        <f t="shared" si="19"/>
        <v>7.6595744680851063E-2</v>
      </c>
      <c r="AQ285" s="39">
        <f t="shared" si="19"/>
        <v>7.5471698113207544E-2</v>
      </c>
      <c r="AR285" s="39">
        <f t="shared" si="19"/>
        <v>0.39449541284403672</v>
      </c>
      <c r="AS285" s="39">
        <f t="shared" si="18"/>
        <v>0.40758293838862558</v>
      </c>
      <c r="AT285" s="39">
        <f t="shared" si="18"/>
        <v>0.41314553990610331</v>
      </c>
      <c r="AU285" s="39">
        <f t="shared" si="18"/>
        <v>0.4405940594059406</v>
      </c>
      <c r="AV285" s="39">
        <f t="shared" ref="AV285:AY348" si="20">+O285/AE285</f>
        <v>0.35449735449735448</v>
      </c>
      <c r="AW285" s="39">
        <f t="shared" si="20"/>
        <v>0.34895833333333331</v>
      </c>
      <c r="AX285" s="39">
        <f t="shared" si="20"/>
        <v>0.359375</v>
      </c>
      <c r="AY285" s="39">
        <f t="shared" si="20"/>
        <v>0.32828282828282829</v>
      </c>
    </row>
    <row r="286" spans="1:51" x14ac:dyDescent="0.3">
      <c r="A286" s="3">
        <v>1563</v>
      </c>
      <c r="B286" s="4" t="s">
        <v>280</v>
      </c>
      <c r="C286" s="42">
        <v>79</v>
      </c>
      <c r="D286" s="42">
        <v>79</v>
      </c>
      <c r="E286" s="42">
        <v>65</v>
      </c>
      <c r="F286" s="42">
        <v>80</v>
      </c>
      <c r="G286" s="42">
        <v>75</v>
      </c>
      <c r="H286" s="42">
        <v>64</v>
      </c>
      <c r="I286" s="42">
        <v>75</v>
      </c>
      <c r="J286" s="42">
        <v>72</v>
      </c>
      <c r="K286" s="42">
        <v>150</v>
      </c>
      <c r="L286" s="42">
        <v>168</v>
      </c>
      <c r="M286" s="42">
        <v>148</v>
      </c>
      <c r="N286" s="42">
        <v>155</v>
      </c>
      <c r="O286" s="42">
        <v>148</v>
      </c>
      <c r="P286" s="42">
        <v>145</v>
      </c>
      <c r="Q286" s="42">
        <v>152</v>
      </c>
      <c r="R286" s="42">
        <v>151</v>
      </c>
      <c r="S286" s="10">
        <v>739</v>
      </c>
      <c r="T286" s="10">
        <v>763</v>
      </c>
      <c r="U286" s="10">
        <v>759</v>
      </c>
      <c r="V286" s="10">
        <v>787</v>
      </c>
      <c r="W286" s="10">
        <v>785</v>
      </c>
      <c r="X286" s="10">
        <v>793</v>
      </c>
      <c r="Y286" s="10">
        <v>818</v>
      </c>
      <c r="Z286" s="10">
        <v>850</v>
      </c>
      <c r="AA286" s="10">
        <v>462</v>
      </c>
      <c r="AB286" s="10">
        <v>456</v>
      </c>
      <c r="AC286" s="10">
        <v>458</v>
      </c>
      <c r="AD286" s="10">
        <v>454</v>
      </c>
      <c r="AE286" s="10">
        <v>451</v>
      </c>
      <c r="AF286" s="10">
        <v>457</v>
      </c>
      <c r="AG286" s="10">
        <v>437</v>
      </c>
      <c r="AH286" s="10">
        <v>429</v>
      </c>
      <c r="AJ286" s="39">
        <f t="shared" si="17"/>
        <v>0.10690121786197564</v>
      </c>
      <c r="AK286" s="39">
        <f t="shared" si="17"/>
        <v>0.10353866317169069</v>
      </c>
      <c r="AL286" s="39">
        <f t="shared" si="17"/>
        <v>8.5638998682476944E-2</v>
      </c>
      <c r="AM286" s="39">
        <f t="shared" si="17"/>
        <v>0.10165184243964422</v>
      </c>
      <c r="AN286" s="39">
        <f t="shared" si="17"/>
        <v>9.5541401273885357E-2</v>
      </c>
      <c r="AO286" s="39">
        <f t="shared" si="19"/>
        <v>8.0706179066834804E-2</v>
      </c>
      <c r="AP286" s="39">
        <f t="shared" si="19"/>
        <v>9.1687041564792182E-2</v>
      </c>
      <c r="AQ286" s="39">
        <f t="shared" si="19"/>
        <v>8.4705882352941173E-2</v>
      </c>
      <c r="AR286" s="39">
        <f t="shared" si="19"/>
        <v>0.32467532467532467</v>
      </c>
      <c r="AS286" s="39">
        <f t="shared" si="19"/>
        <v>0.36842105263157893</v>
      </c>
      <c r="AT286" s="39">
        <f t="shared" si="19"/>
        <v>0.32314410480349343</v>
      </c>
      <c r="AU286" s="39">
        <f t="shared" si="19"/>
        <v>0.34140969162995594</v>
      </c>
      <c r="AV286" s="39">
        <f t="shared" si="20"/>
        <v>0.32815964523281599</v>
      </c>
      <c r="AW286" s="39">
        <f t="shared" si="20"/>
        <v>0.3172866520787746</v>
      </c>
      <c r="AX286" s="39">
        <f t="shared" si="20"/>
        <v>0.34782608695652173</v>
      </c>
      <c r="AY286" s="39">
        <f t="shared" si="20"/>
        <v>0.351981351981352</v>
      </c>
    </row>
    <row r="287" spans="1:51" x14ac:dyDescent="0.3">
      <c r="A287" s="3">
        <v>1566</v>
      </c>
      <c r="B287" s="4" t="s">
        <v>281</v>
      </c>
      <c r="C287" s="42">
        <v>43</v>
      </c>
      <c r="D287" s="42">
        <v>39</v>
      </c>
      <c r="E287" s="42">
        <v>41</v>
      </c>
      <c r="F287" s="42">
        <v>42</v>
      </c>
      <c r="G287" s="42">
        <v>50</v>
      </c>
      <c r="H287" s="42">
        <v>62</v>
      </c>
      <c r="I287" s="42">
        <v>61</v>
      </c>
      <c r="J287" s="42">
        <v>80</v>
      </c>
      <c r="K287" s="42">
        <v>136</v>
      </c>
      <c r="L287" s="42">
        <v>133</v>
      </c>
      <c r="M287" s="42">
        <v>129</v>
      </c>
      <c r="N287" s="42">
        <v>117</v>
      </c>
      <c r="O287" s="42">
        <v>114</v>
      </c>
      <c r="P287" s="42">
        <v>119</v>
      </c>
      <c r="Q287" s="42">
        <v>112</v>
      </c>
      <c r="R287" s="42">
        <v>117</v>
      </c>
      <c r="S287" s="10">
        <v>653</v>
      </c>
      <c r="T287" s="10">
        <v>670</v>
      </c>
      <c r="U287" s="10">
        <v>713</v>
      </c>
      <c r="V287" s="10">
        <v>743</v>
      </c>
      <c r="W287" s="10">
        <v>783</v>
      </c>
      <c r="X287" s="10">
        <v>810</v>
      </c>
      <c r="Y287" s="10">
        <v>845</v>
      </c>
      <c r="Z287" s="10">
        <v>863</v>
      </c>
      <c r="AA287" s="10">
        <v>355</v>
      </c>
      <c r="AB287" s="10">
        <v>338</v>
      </c>
      <c r="AC287" s="10">
        <v>332</v>
      </c>
      <c r="AD287" s="10">
        <v>318</v>
      </c>
      <c r="AE287" s="10">
        <v>320</v>
      </c>
      <c r="AF287" s="10">
        <v>322</v>
      </c>
      <c r="AG287" s="10">
        <v>300</v>
      </c>
      <c r="AH287" s="10">
        <v>302</v>
      </c>
      <c r="AJ287" s="39">
        <f t="shared" si="17"/>
        <v>6.5849923430321589E-2</v>
      </c>
      <c r="AK287" s="39">
        <f t="shared" si="17"/>
        <v>5.8208955223880594E-2</v>
      </c>
      <c r="AL287" s="39">
        <f t="shared" si="17"/>
        <v>5.7503506311360447E-2</v>
      </c>
      <c r="AM287" s="39">
        <f t="shared" si="17"/>
        <v>5.652759084791386E-2</v>
      </c>
      <c r="AN287" s="39">
        <f t="shared" si="17"/>
        <v>6.3856960408684549E-2</v>
      </c>
      <c r="AO287" s="39">
        <f t="shared" si="19"/>
        <v>7.6543209876543214E-2</v>
      </c>
      <c r="AP287" s="39">
        <f t="shared" si="19"/>
        <v>7.2189349112426041E-2</v>
      </c>
      <c r="AQ287" s="39">
        <f t="shared" si="19"/>
        <v>9.2699884125144849E-2</v>
      </c>
      <c r="AR287" s="39">
        <f t="shared" si="19"/>
        <v>0.38309859154929576</v>
      </c>
      <c r="AS287" s="39">
        <f t="shared" si="19"/>
        <v>0.39349112426035504</v>
      </c>
      <c r="AT287" s="39">
        <f t="shared" si="19"/>
        <v>0.38855421686746988</v>
      </c>
      <c r="AU287" s="39">
        <f t="shared" si="19"/>
        <v>0.36792452830188677</v>
      </c>
      <c r="AV287" s="39">
        <f t="shared" si="20"/>
        <v>0.35625000000000001</v>
      </c>
      <c r="AW287" s="39">
        <f t="shared" si="20"/>
        <v>0.36956521739130432</v>
      </c>
      <c r="AX287" s="39">
        <f t="shared" si="20"/>
        <v>0.37333333333333335</v>
      </c>
      <c r="AY287" s="39">
        <f t="shared" si="20"/>
        <v>0.38741721854304634</v>
      </c>
    </row>
    <row r="288" spans="1:51" x14ac:dyDescent="0.3">
      <c r="A288" s="3">
        <v>1571</v>
      </c>
      <c r="B288" s="4" t="s">
        <v>282</v>
      </c>
      <c r="C288" s="42">
        <v>17</v>
      </c>
      <c r="D288" s="42">
        <v>15</v>
      </c>
      <c r="E288" s="42">
        <v>16</v>
      </c>
      <c r="F288" s="42">
        <v>20</v>
      </c>
      <c r="G288" s="42">
        <v>18</v>
      </c>
      <c r="H288" s="42">
        <v>11</v>
      </c>
      <c r="I288" s="42">
        <v>21</v>
      </c>
      <c r="J288" s="42">
        <v>20</v>
      </c>
      <c r="K288" s="42">
        <v>56</v>
      </c>
      <c r="L288" s="42">
        <v>45</v>
      </c>
      <c r="M288" s="42">
        <v>38</v>
      </c>
      <c r="N288" s="42">
        <v>34</v>
      </c>
      <c r="O288" s="42">
        <v>31</v>
      </c>
      <c r="P288" s="42">
        <v>34</v>
      </c>
      <c r="Q288" s="42">
        <v>35</v>
      </c>
      <c r="R288" s="42">
        <v>33</v>
      </c>
      <c r="S288" s="10">
        <v>212</v>
      </c>
      <c r="T288" s="10">
        <v>222</v>
      </c>
      <c r="U288" s="10">
        <v>218</v>
      </c>
      <c r="V288" s="10">
        <v>233</v>
      </c>
      <c r="W288" s="10">
        <v>241</v>
      </c>
      <c r="X288" s="10">
        <v>249</v>
      </c>
      <c r="Y288" s="10">
        <v>264</v>
      </c>
      <c r="Z288" s="10">
        <v>274</v>
      </c>
      <c r="AA288" s="10">
        <v>125</v>
      </c>
      <c r="AB288" s="10">
        <v>117</v>
      </c>
      <c r="AC288" s="10">
        <v>116</v>
      </c>
      <c r="AD288" s="10">
        <v>111</v>
      </c>
      <c r="AE288" s="10">
        <v>105</v>
      </c>
      <c r="AF288" s="10">
        <v>111</v>
      </c>
      <c r="AG288" s="10">
        <v>110</v>
      </c>
      <c r="AH288" s="10">
        <v>110</v>
      </c>
      <c r="AJ288" s="39">
        <f t="shared" si="17"/>
        <v>8.0188679245283015E-2</v>
      </c>
      <c r="AK288" s="39">
        <f t="shared" si="17"/>
        <v>6.7567567567567571E-2</v>
      </c>
      <c r="AL288" s="39">
        <f t="shared" si="17"/>
        <v>7.3394495412844041E-2</v>
      </c>
      <c r="AM288" s="39">
        <f t="shared" si="17"/>
        <v>8.5836909871244635E-2</v>
      </c>
      <c r="AN288" s="39">
        <f t="shared" si="17"/>
        <v>7.4688796680497924E-2</v>
      </c>
      <c r="AO288" s="39">
        <f t="shared" si="19"/>
        <v>4.4176706827309238E-2</v>
      </c>
      <c r="AP288" s="39">
        <f t="shared" si="19"/>
        <v>7.9545454545454544E-2</v>
      </c>
      <c r="AQ288" s="39">
        <f t="shared" si="19"/>
        <v>7.2992700729927001E-2</v>
      </c>
      <c r="AR288" s="39">
        <f t="shared" si="19"/>
        <v>0.44800000000000001</v>
      </c>
      <c r="AS288" s="39">
        <f t="shared" si="19"/>
        <v>0.38461538461538464</v>
      </c>
      <c r="AT288" s="39">
        <f t="shared" si="19"/>
        <v>0.32758620689655171</v>
      </c>
      <c r="AU288" s="39">
        <f t="shared" si="19"/>
        <v>0.30630630630630629</v>
      </c>
      <c r="AV288" s="39">
        <f t="shared" si="20"/>
        <v>0.29523809523809524</v>
      </c>
      <c r="AW288" s="39">
        <f t="shared" si="20"/>
        <v>0.30630630630630629</v>
      </c>
      <c r="AX288" s="39">
        <f t="shared" si="20"/>
        <v>0.31818181818181818</v>
      </c>
      <c r="AY288" s="39">
        <f t="shared" si="20"/>
        <v>0.3</v>
      </c>
    </row>
    <row r="289" spans="1:51" x14ac:dyDescent="0.3">
      <c r="A289" s="3">
        <v>1573</v>
      </c>
      <c r="B289" s="4" t="s">
        <v>283</v>
      </c>
      <c r="C289" s="42">
        <v>39</v>
      </c>
      <c r="D289" s="42">
        <v>43</v>
      </c>
      <c r="E289" s="42">
        <v>43</v>
      </c>
      <c r="F289" s="42">
        <v>40</v>
      </c>
      <c r="G289" s="42">
        <v>39</v>
      </c>
      <c r="H289" s="42">
        <v>30</v>
      </c>
      <c r="I289" s="42">
        <v>33</v>
      </c>
      <c r="J289" s="42">
        <v>35</v>
      </c>
      <c r="K289" s="42">
        <v>71</v>
      </c>
      <c r="L289" s="42">
        <v>75</v>
      </c>
      <c r="M289" s="42">
        <v>75</v>
      </c>
      <c r="N289" s="42">
        <v>68</v>
      </c>
      <c r="O289" s="42">
        <v>64</v>
      </c>
      <c r="P289" s="42">
        <v>59</v>
      </c>
      <c r="Q289" s="42">
        <v>63</v>
      </c>
      <c r="R289" s="42">
        <v>67</v>
      </c>
      <c r="S289" s="10">
        <v>268</v>
      </c>
      <c r="T289" s="10">
        <v>279</v>
      </c>
      <c r="U289" s="10">
        <v>282</v>
      </c>
      <c r="V289" s="10">
        <v>293</v>
      </c>
      <c r="W289" s="10">
        <v>295</v>
      </c>
      <c r="X289" s="10">
        <v>286</v>
      </c>
      <c r="Y289" s="10">
        <v>291</v>
      </c>
      <c r="Z289" s="10">
        <v>305</v>
      </c>
      <c r="AA289" s="10">
        <v>161</v>
      </c>
      <c r="AB289" s="10">
        <v>150</v>
      </c>
      <c r="AC289" s="10">
        <v>157</v>
      </c>
      <c r="AD289" s="10">
        <v>148</v>
      </c>
      <c r="AE289" s="10">
        <v>140</v>
      </c>
      <c r="AF289" s="10">
        <v>144</v>
      </c>
      <c r="AG289" s="10">
        <v>145</v>
      </c>
      <c r="AH289" s="10">
        <v>146</v>
      </c>
      <c r="AJ289" s="39">
        <f t="shared" si="17"/>
        <v>0.1455223880597015</v>
      </c>
      <c r="AK289" s="39">
        <f t="shared" si="17"/>
        <v>0.15412186379928317</v>
      </c>
      <c r="AL289" s="39">
        <f t="shared" si="17"/>
        <v>0.1524822695035461</v>
      </c>
      <c r="AM289" s="39">
        <f t="shared" si="17"/>
        <v>0.13651877133105803</v>
      </c>
      <c r="AN289" s="39">
        <f t="shared" si="17"/>
        <v>0.13220338983050847</v>
      </c>
      <c r="AO289" s="39">
        <f t="shared" si="19"/>
        <v>0.1048951048951049</v>
      </c>
      <c r="AP289" s="39">
        <f t="shared" si="19"/>
        <v>0.1134020618556701</v>
      </c>
      <c r="AQ289" s="39">
        <f t="shared" si="19"/>
        <v>0.11475409836065574</v>
      </c>
      <c r="AR289" s="39">
        <f t="shared" si="19"/>
        <v>0.44099378881987578</v>
      </c>
      <c r="AS289" s="39">
        <f t="shared" si="19"/>
        <v>0.5</v>
      </c>
      <c r="AT289" s="39">
        <f t="shared" si="19"/>
        <v>0.47770700636942676</v>
      </c>
      <c r="AU289" s="39">
        <f t="shared" si="19"/>
        <v>0.45945945945945948</v>
      </c>
      <c r="AV289" s="39">
        <f t="shared" si="20"/>
        <v>0.45714285714285713</v>
      </c>
      <c r="AW289" s="39">
        <f t="shared" si="20"/>
        <v>0.40972222222222221</v>
      </c>
      <c r="AX289" s="39">
        <f t="shared" si="20"/>
        <v>0.43448275862068964</v>
      </c>
      <c r="AY289" s="39">
        <f t="shared" si="20"/>
        <v>0.4589041095890411</v>
      </c>
    </row>
    <row r="290" spans="1:51" x14ac:dyDescent="0.3">
      <c r="A290" s="3">
        <v>1576</v>
      </c>
      <c r="B290" s="6" t="s">
        <v>284</v>
      </c>
      <c r="C290" s="42">
        <v>35</v>
      </c>
      <c r="D290" s="42">
        <v>43</v>
      </c>
      <c r="E290" s="42">
        <v>45</v>
      </c>
      <c r="F290" s="42">
        <v>43</v>
      </c>
      <c r="G290" s="42">
        <v>41</v>
      </c>
      <c r="H290" s="42">
        <v>64</v>
      </c>
      <c r="I290" s="42">
        <v>79</v>
      </c>
      <c r="J290" s="42">
        <v>80</v>
      </c>
      <c r="K290" s="42">
        <v>88</v>
      </c>
      <c r="L290" s="42">
        <v>98</v>
      </c>
      <c r="M290" s="42">
        <v>94</v>
      </c>
      <c r="N290" s="42">
        <v>105</v>
      </c>
      <c r="O290" s="42">
        <v>99</v>
      </c>
      <c r="P290" s="42">
        <v>97</v>
      </c>
      <c r="Q290" s="42">
        <v>113</v>
      </c>
      <c r="R290" s="42">
        <v>126</v>
      </c>
      <c r="S290" s="10">
        <v>388</v>
      </c>
      <c r="T290" s="10">
        <v>414</v>
      </c>
      <c r="U290" s="10">
        <v>426</v>
      </c>
      <c r="V290" s="10">
        <v>439</v>
      </c>
      <c r="W290" s="10">
        <v>463</v>
      </c>
      <c r="X290" s="10">
        <v>496</v>
      </c>
      <c r="Y290" s="10">
        <v>514</v>
      </c>
      <c r="Z290" s="10">
        <v>524</v>
      </c>
      <c r="AA290" s="10">
        <v>242</v>
      </c>
      <c r="AB290" s="10">
        <v>236</v>
      </c>
      <c r="AC290" s="10">
        <v>237</v>
      </c>
      <c r="AD290" s="10">
        <v>240</v>
      </c>
      <c r="AE290" s="10">
        <v>233</v>
      </c>
      <c r="AF290" s="10">
        <v>220</v>
      </c>
      <c r="AG290" s="10">
        <v>225</v>
      </c>
      <c r="AH290" s="10">
        <v>223</v>
      </c>
      <c r="AJ290" s="39">
        <f t="shared" si="17"/>
        <v>9.0206185567010308E-2</v>
      </c>
      <c r="AK290" s="39">
        <f t="shared" si="17"/>
        <v>0.10386473429951691</v>
      </c>
      <c r="AL290" s="39">
        <f t="shared" si="17"/>
        <v>0.10563380281690141</v>
      </c>
      <c r="AM290" s="39">
        <f t="shared" si="17"/>
        <v>9.7949886104783598E-2</v>
      </c>
      <c r="AN290" s="39">
        <f t="shared" si="17"/>
        <v>8.8552915766738655E-2</v>
      </c>
      <c r="AO290" s="39">
        <f t="shared" si="19"/>
        <v>0.12903225806451613</v>
      </c>
      <c r="AP290" s="39">
        <f t="shared" si="19"/>
        <v>0.15369649805447472</v>
      </c>
      <c r="AQ290" s="39">
        <f t="shared" si="19"/>
        <v>0.15267175572519084</v>
      </c>
      <c r="AR290" s="39">
        <f t="shared" si="19"/>
        <v>0.36363636363636365</v>
      </c>
      <c r="AS290" s="39">
        <f t="shared" si="19"/>
        <v>0.4152542372881356</v>
      </c>
      <c r="AT290" s="39">
        <f t="shared" si="19"/>
        <v>0.39662447257383965</v>
      </c>
      <c r="AU290" s="39">
        <f t="shared" si="19"/>
        <v>0.4375</v>
      </c>
      <c r="AV290" s="39">
        <f t="shared" si="20"/>
        <v>0.42489270386266093</v>
      </c>
      <c r="AW290" s="39">
        <f t="shared" si="20"/>
        <v>0.44090909090909092</v>
      </c>
      <c r="AX290" s="39">
        <f t="shared" si="20"/>
        <v>0.50222222222222224</v>
      </c>
      <c r="AY290" s="39">
        <f t="shared" si="20"/>
        <v>0.56502242152466364</v>
      </c>
    </row>
    <row r="291" spans="1:51" x14ac:dyDescent="0.3">
      <c r="A291" s="3">
        <v>1804</v>
      </c>
      <c r="B291" s="4" t="s">
        <v>285</v>
      </c>
      <c r="C291" s="42">
        <v>257</v>
      </c>
      <c r="D291" s="42">
        <v>255</v>
      </c>
      <c r="E291" s="42">
        <v>279</v>
      </c>
      <c r="F291" s="42">
        <v>257</v>
      </c>
      <c r="G291" s="42">
        <v>221</v>
      </c>
      <c r="H291" s="42">
        <v>296</v>
      </c>
      <c r="I291" s="42">
        <v>289</v>
      </c>
      <c r="J291" s="42">
        <v>299</v>
      </c>
      <c r="K291" s="42">
        <v>574</v>
      </c>
      <c r="L291" s="42">
        <v>553</v>
      </c>
      <c r="M291" s="42">
        <v>578</v>
      </c>
      <c r="N291" s="42">
        <v>519</v>
      </c>
      <c r="O291" s="42">
        <v>479</v>
      </c>
      <c r="P291" s="42">
        <v>484</v>
      </c>
      <c r="Q291" s="42">
        <v>496</v>
      </c>
      <c r="R291" s="42">
        <v>479</v>
      </c>
      <c r="S291" s="10">
        <v>12528</v>
      </c>
      <c r="T291" s="10">
        <v>13058</v>
      </c>
      <c r="U291" s="10">
        <v>13695</v>
      </c>
      <c r="V291" s="10">
        <v>14562</v>
      </c>
      <c r="W291" s="10">
        <v>15293</v>
      </c>
      <c r="X291" s="10">
        <v>16056</v>
      </c>
      <c r="Y291" s="10">
        <v>16782</v>
      </c>
      <c r="Z291" s="10">
        <v>17426</v>
      </c>
      <c r="AA291" s="10">
        <v>6482</v>
      </c>
      <c r="AB291" s="10">
        <v>6490</v>
      </c>
      <c r="AC291" s="10">
        <v>6509</v>
      </c>
      <c r="AD291" s="10">
        <v>6513</v>
      </c>
      <c r="AE291" s="10">
        <v>6556</v>
      </c>
      <c r="AF291" s="10">
        <v>6552</v>
      </c>
      <c r="AG291" s="10">
        <v>6544</v>
      </c>
      <c r="AH291" s="10">
        <v>6518</v>
      </c>
      <c r="AJ291" s="39">
        <f t="shared" si="17"/>
        <v>2.0514048531289911E-2</v>
      </c>
      <c r="AK291" s="39">
        <f t="shared" si="17"/>
        <v>1.9528258538826775E-2</v>
      </c>
      <c r="AL291" s="39">
        <f t="shared" si="17"/>
        <v>2.0372398685651699E-2</v>
      </c>
      <c r="AM291" s="39">
        <f t="shared" si="17"/>
        <v>1.7648674632605412E-2</v>
      </c>
      <c r="AN291" s="39">
        <f t="shared" si="17"/>
        <v>1.4451056038710521E-2</v>
      </c>
      <c r="AO291" s="39">
        <f t="shared" si="19"/>
        <v>1.8435475834578975E-2</v>
      </c>
      <c r="AP291" s="39">
        <f t="shared" si="19"/>
        <v>1.7220831843641999E-2</v>
      </c>
      <c r="AQ291" s="39">
        <f t="shared" si="19"/>
        <v>1.7158269252840582E-2</v>
      </c>
      <c r="AR291" s="39">
        <f t="shared" si="19"/>
        <v>8.8552915766738655E-2</v>
      </c>
      <c r="AS291" s="39">
        <f t="shared" si="19"/>
        <v>8.5208012326656396E-2</v>
      </c>
      <c r="AT291" s="39">
        <f t="shared" si="19"/>
        <v>8.8800122906744508E-2</v>
      </c>
      <c r="AU291" s="39">
        <f t="shared" si="19"/>
        <v>7.9686780285582681E-2</v>
      </c>
      <c r="AV291" s="39">
        <f t="shared" si="20"/>
        <v>7.3062843197071389E-2</v>
      </c>
      <c r="AW291" s="39">
        <f t="shared" si="20"/>
        <v>7.3870573870573872E-2</v>
      </c>
      <c r="AX291" s="39">
        <f t="shared" si="20"/>
        <v>7.5794621026894868E-2</v>
      </c>
      <c r="AY291" s="39">
        <f t="shared" si="20"/>
        <v>7.3488800245474079E-2</v>
      </c>
    </row>
    <row r="292" spans="1:51" x14ac:dyDescent="0.3">
      <c r="A292" s="3">
        <v>1805</v>
      </c>
      <c r="B292" s="4" t="s">
        <v>286</v>
      </c>
      <c r="C292" s="42">
        <v>165</v>
      </c>
      <c r="D292" s="42">
        <v>147</v>
      </c>
      <c r="E292" s="42">
        <v>139</v>
      </c>
      <c r="F292" s="42">
        <v>129</v>
      </c>
      <c r="G292" s="42">
        <v>147</v>
      </c>
      <c r="H292" s="42">
        <v>156</v>
      </c>
      <c r="I292" s="42">
        <v>162</v>
      </c>
      <c r="J292" s="42">
        <v>163</v>
      </c>
      <c r="K292" s="42">
        <v>393</v>
      </c>
      <c r="L292" s="42">
        <v>396</v>
      </c>
      <c r="M292" s="42">
        <v>374</v>
      </c>
      <c r="N292" s="42">
        <v>381</v>
      </c>
      <c r="O292" s="42">
        <v>355</v>
      </c>
      <c r="P292" s="42">
        <v>360</v>
      </c>
      <c r="Q292" s="42">
        <v>367</v>
      </c>
      <c r="R292" s="42">
        <v>383</v>
      </c>
      <c r="S292" s="10">
        <v>2200</v>
      </c>
      <c r="T292" s="10">
        <v>2237</v>
      </c>
      <c r="U292" s="10">
        <v>2331</v>
      </c>
      <c r="V292" s="10">
        <v>2452</v>
      </c>
      <c r="W292" s="10">
        <v>2554</v>
      </c>
      <c r="X292" s="10">
        <v>2648</v>
      </c>
      <c r="Y292" s="10">
        <v>2749</v>
      </c>
      <c r="Z292" s="10">
        <v>2850</v>
      </c>
      <c r="AA292" s="10">
        <v>1190</v>
      </c>
      <c r="AB292" s="10">
        <v>1178</v>
      </c>
      <c r="AC292" s="10">
        <v>1172</v>
      </c>
      <c r="AD292" s="10">
        <v>1168</v>
      </c>
      <c r="AE292" s="10">
        <v>1168</v>
      </c>
      <c r="AF292" s="10">
        <v>1174</v>
      </c>
      <c r="AG292" s="10">
        <v>1170</v>
      </c>
      <c r="AH292" s="10">
        <v>1186</v>
      </c>
      <c r="AJ292" s="39">
        <f t="shared" ref="AJ292:AU326" si="21">+C292/S292</f>
        <v>7.4999999999999997E-2</v>
      </c>
      <c r="AK292" s="39">
        <f t="shared" si="21"/>
        <v>6.5713008493518105E-2</v>
      </c>
      <c r="AL292" s="39">
        <f t="shared" si="21"/>
        <v>5.9631059631059628E-2</v>
      </c>
      <c r="AM292" s="39">
        <f t="shared" si="21"/>
        <v>5.2610114192495921E-2</v>
      </c>
      <c r="AN292" s="39">
        <f t="shared" si="21"/>
        <v>5.7556773688332029E-2</v>
      </c>
      <c r="AO292" s="39">
        <f t="shared" si="19"/>
        <v>5.8912386706948643E-2</v>
      </c>
      <c r="AP292" s="39">
        <f t="shared" si="19"/>
        <v>5.8930520189159695E-2</v>
      </c>
      <c r="AQ292" s="39">
        <f t="shared" si="19"/>
        <v>5.7192982456140351E-2</v>
      </c>
      <c r="AR292" s="39">
        <f t="shared" si="19"/>
        <v>0.33025210084033613</v>
      </c>
      <c r="AS292" s="39">
        <f t="shared" si="19"/>
        <v>0.33616298811544992</v>
      </c>
      <c r="AT292" s="39">
        <f t="shared" si="19"/>
        <v>0.3191126279863481</v>
      </c>
      <c r="AU292" s="39">
        <f t="shared" si="19"/>
        <v>0.3261986301369863</v>
      </c>
      <c r="AV292" s="39">
        <f t="shared" si="20"/>
        <v>0.30393835616438358</v>
      </c>
      <c r="AW292" s="39">
        <f t="shared" si="20"/>
        <v>0.30664395229982966</v>
      </c>
      <c r="AX292" s="39">
        <f t="shared" si="20"/>
        <v>0.31367521367521367</v>
      </c>
      <c r="AY292" s="39">
        <f t="shared" si="20"/>
        <v>0.32293423271500843</v>
      </c>
    </row>
    <row r="293" spans="1:51" x14ac:dyDescent="0.3">
      <c r="A293" s="3">
        <v>1811</v>
      </c>
      <c r="B293" s="4" t="s">
        <v>287</v>
      </c>
      <c r="C293" s="42">
        <v>25</v>
      </c>
      <c r="D293" s="42">
        <v>17</v>
      </c>
      <c r="E293" s="42">
        <v>17</v>
      </c>
      <c r="F293" s="42">
        <v>13</v>
      </c>
      <c r="G293" s="42">
        <v>21</v>
      </c>
      <c r="H293" s="42">
        <v>18</v>
      </c>
      <c r="I293" s="42">
        <v>20</v>
      </c>
      <c r="J293" s="42">
        <v>23</v>
      </c>
      <c r="K293" s="42">
        <v>45</v>
      </c>
      <c r="L293" s="42">
        <v>45</v>
      </c>
      <c r="M293" s="42">
        <v>45</v>
      </c>
      <c r="N293" s="42">
        <v>42</v>
      </c>
      <c r="O293" s="42">
        <v>39</v>
      </c>
      <c r="P293" s="42">
        <v>36</v>
      </c>
      <c r="Q293" s="42">
        <v>37</v>
      </c>
      <c r="R293" s="42">
        <v>29</v>
      </c>
      <c r="S293" s="10">
        <v>1102</v>
      </c>
      <c r="T293" s="10">
        <v>1140</v>
      </c>
      <c r="U293" s="10">
        <v>1215</v>
      </c>
      <c r="V293" s="10">
        <v>1280</v>
      </c>
      <c r="W293" s="10">
        <v>1323</v>
      </c>
      <c r="X293" s="10">
        <v>1389</v>
      </c>
      <c r="Y293" s="10">
        <v>1434</v>
      </c>
      <c r="Z293" s="10">
        <v>1541</v>
      </c>
      <c r="AA293" s="10">
        <v>634</v>
      </c>
      <c r="AB293" s="10">
        <v>633</v>
      </c>
      <c r="AC293" s="10">
        <v>634</v>
      </c>
      <c r="AD293" s="10">
        <v>639</v>
      </c>
      <c r="AE293" s="10">
        <v>628</v>
      </c>
      <c r="AF293" s="10">
        <v>627</v>
      </c>
      <c r="AG293" s="10">
        <v>618</v>
      </c>
      <c r="AH293" s="10">
        <v>609</v>
      </c>
      <c r="AJ293" s="39">
        <f t="shared" si="21"/>
        <v>2.2686025408348458E-2</v>
      </c>
      <c r="AK293" s="39">
        <f t="shared" si="21"/>
        <v>1.4912280701754385E-2</v>
      </c>
      <c r="AL293" s="39">
        <f t="shared" si="21"/>
        <v>1.3991769547325103E-2</v>
      </c>
      <c r="AM293" s="39">
        <f t="shared" si="21"/>
        <v>1.015625E-2</v>
      </c>
      <c r="AN293" s="39">
        <f t="shared" si="21"/>
        <v>1.5873015873015872E-2</v>
      </c>
      <c r="AO293" s="39">
        <f t="shared" si="19"/>
        <v>1.2958963282937365E-2</v>
      </c>
      <c r="AP293" s="39">
        <f t="shared" si="19"/>
        <v>1.3947001394700139E-2</v>
      </c>
      <c r="AQ293" s="39">
        <f t="shared" si="19"/>
        <v>1.4925373134328358E-2</v>
      </c>
      <c r="AR293" s="39">
        <f t="shared" si="19"/>
        <v>7.0977917981072558E-2</v>
      </c>
      <c r="AS293" s="39">
        <f t="shared" si="19"/>
        <v>7.1090047393364927E-2</v>
      </c>
      <c r="AT293" s="39">
        <f t="shared" si="19"/>
        <v>7.0977917981072558E-2</v>
      </c>
      <c r="AU293" s="39">
        <f t="shared" si="19"/>
        <v>6.5727699530516437E-2</v>
      </c>
      <c r="AV293" s="39">
        <f t="shared" si="20"/>
        <v>6.2101910828025478E-2</v>
      </c>
      <c r="AW293" s="39">
        <f t="shared" si="20"/>
        <v>5.7416267942583733E-2</v>
      </c>
      <c r="AX293" s="39">
        <f t="shared" si="20"/>
        <v>5.9870550161812294E-2</v>
      </c>
      <c r="AY293" s="39">
        <f t="shared" si="20"/>
        <v>4.7619047619047616E-2</v>
      </c>
    </row>
    <row r="294" spans="1:51" x14ac:dyDescent="0.3">
      <c r="A294" s="3">
        <v>1812</v>
      </c>
      <c r="B294" s="4" t="s">
        <v>288</v>
      </c>
      <c r="C294" s="42">
        <v>20</v>
      </c>
      <c r="D294" s="42">
        <v>24</v>
      </c>
      <c r="E294" s="42">
        <v>23</v>
      </c>
      <c r="F294" s="42">
        <v>20</v>
      </c>
      <c r="G294" s="42">
        <v>33</v>
      </c>
      <c r="H294" s="42">
        <v>25</v>
      </c>
      <c r="I294" s="42">
        <v>25</v>
      </c>
      <c r="J294" s="42">
        <v>20</v>
      </c>
      <c r="K294" s="42">
        <v>48</v>
      </c>
      <c r="L294" s="42">
        <v>45</v>
      </c>
      <c r="M294" s="42">
        <v>46</v>
      </c>
      <c r="N294" s="42">
        <v>45</v>
      </c>
      <c r="O294" s="42">
        <v>39</v>
      </c>
      <c r="P294" s="42">
        <v>35</v>
      </c>
      <c r="Q294" s="42">
        <v>36</v>
      </c>
      <c r="R294" s="42">
        <v>38</v>
      </c>
      <c r="S294" s="10">
        <v>470</v>
      </c>
      <c r="T294" s="10">
        <v>492</v>
      </c>
      <c r="U294" s="10">
        <v>492</v>
      </c>
      <c r="V294" s="10">
        <v>529</v>
      </c>
      <c r="W294" s="10">
        <v>538</v>
      </c>
      <c r="X294" s="10">
        <v>553</v>
      </c>
      <c r="Y294" s="10">
        <v>571</v>
      </c>
      <c r="Z294" s="10">
        <v>570</v>
      </c>
      <c r="AA294" s="10">
        <v>222</v>
      </c>
      <c r="AB294" s="10">
        <v>217</v>
      </c>
      <c r="AC294" s="10">
        <v>222</v>
      </c>
      <c r="AD294" s="10">
        <v>217</v>
      </c>
      <c r="AE294" s="10">
        <v>234</v>
      </c>
      <c r="AF294" s="10">
        <v>235</v>
      </c>
      <c r="AG294" s="10">
        <v>227</v>
      </c>
      <c r="AH294" s="10">
        <v>238</v>
      </c>
      <c r="AJ294" s="39">
        <f t="shared" si="21"/>
        <v>4.2553191489361701E-2</v>
      </c>
      <c r="AK294" s="39">
        <f t="shared" si="21"/>
        <v>4.878048780487805E-2</v>
      </c>
      <c r="AL294" s="39">
        <f t="shared" si="21"/>
        <v>4.6747967479674794E-2</v>
      </c>
      <c r="AM294" s="39">
        <f t="shared" si="21"/>
        <v>3.780718336483932E-2</v>
      </c>
      <c r="AN294" s="39">
        <f t="shared" si="21"/>
        <v>6.1338289962825282E-2</v>
      </c>
      <c r="AO294" s="39">
        <f t="shared" si="19"/>
        <v>4.5207956600361664E-2</v>
      </c>
      <c r="AP294" s="39">
        <f t="shared" si="19"/>
        <v>4.3782837127845885E-2</v>
      </c>
      <c r="AQ294" s="39">
        <f t="shared" si="19"/>
        <v>3.5087719298245612E-2</v>
      </c>
      <c r="AR294" s="39">
        <f t="shared" si="19"/>
        <v>0.21621621621621623</v>
      </c>
      <c r="AS294" s="39">
        <f t="shared" si="19"/>
        <v>0.20737327188940091</v>
      </c>
      <c r="AT294" s="39">
        <f t="shared" si="19"/>
        <v>0.2072072072072072</v>
      </c>
      <c r="AU294" s="39">
        <f t="shared" si="19"/>
        <v>0.20737327188940091</v>
      </c>
      <c r="AV294" s="39">
        <f t="shared" si="20"/>
        <v>0.16666666666666666</v>
      </c>
      <c r="AW294" s="39">
        <f t="shared" si="20"/>
        <v>0.14893617021276595</v>
      </c>
      <c r="AX294" s="39">
        <f t="shared" si="20"/>
        <v>0.15859030837004406</v>
      </c>
      <c r="AY294" s="39">
        <f t="shared" si="20"/>
        <v>0.15966386554621848</v>
      </c>
    </row>
    <row r="295" spans="1:51" x14ac:dyDescent="0.3">
      <c r="A295" s="3">
        <v>1813</v>
      </c>
      <c r="B295" s="4" t="s">
        <v>289</v>
      </c>
      <c r="C295" s="42">
        <v>84</v>
      </c>
      <c r="D295" s="42">
        <v>92</v>
      </c>
      <c r="E295" s="42">
        <v>94</v>
      </c>
      <c r="F295" s="42">
        <v>87</v>
      </c>
      <c r="G295" s="42">
        <v>90</v>
      </c>
      <c r="H295" s="42">
        <v>87</v>
      </c>
      <c r="I295" s="42">
        <v>84</v>
      </c>
      <c r="J295" s="42">
        <v>91</v>
      </c>
      <c r="K295" s="42">
        <v>132</v>
      </c>
      <c r="L295" s="42">
        <v>141</v>
      </c>
      <c r="M295" s="42">
        <v>140</v>
      </c>
      <c r="N295" s="42">
        <v>132</v>
      </c>
      <c r="O295" s="42">
        <v>127</v>
      </c>
      <c r="P295" s="42">
        <v>130</v>
      </c>
      <c r="Q295" s="42">
        <v>136</v>
      </c>
      <c r="R295" s="42">
        <v>147</v>
      </c>
      <c r="S295" s="10">
        <v>119</v>
      </c>
      <c r="T295" s="10">
        <v>121</v>
      </c>
      <c r="U295" s="10">
        <v>128</v>
      </c>
      <c r="V295" s="10">
        <v>126</v>
      </c>
      <c r="W295" s="10">
        <v>126</v>
      </c>
      <c r="X295" s="10">
        <v>126</v>
      </c>
      <c r="Y295" s="10">
        <v>132</v>
      </c>
      <c r="Z295" s="10">
        <v>131</v>
      </c>
      <c r="AA295" s="10">
        <v>67</v>
      </c>
      <c r="AB295" s="10">
        <v>63</v>
      </c>
      <c r="AC295" s="10">
        <v>66</v>
      </c>
      <c r="AD295" s="10">
        <v>63</v>
      </c>
      <c r="AE295" s="10">
        <v>72</v>
      </c>
      <c r="AF295" s="10">
        <v>73</v>
      </c>
      <c r="AG295" s="10">
        <v>73</v>
      </c>
      <c r="AH295" s="10">
        <v>75</v>
      </c>
      <c r="AJ295" s="39">
        <f t="shared" si="21"/>
        <v>0.70588235294117652</v>
      </c>
      <c r="AK295" s="39">
        <f t="shared" si="21"/>
        <v>0.76033057851239672</v>
      </c>
      <c r="AL295" s="39">
        <f t="shared" si="21"/>
        <v>0.734375</v>
      </c>
      <c r="AM295" s="39">
        <f t="shared" si="21"/>
        <v>0.69047619047619047</v>
      </c>
      <c r="AN295" s="39">
        <f t="shared" si="21"/>
        <v>0.7142857142857143</v>
      </c>
      <c r="AO295" s="39">
        <f t="shared" si="19"/>
        <v>0.69047619047619047</v>
      </c>
      <c r="AP295" s="39">
        <f t="shared" si="19"/>
        <v>0.63636363636363635</v>
      </c>
      <c r="AQ295" s="39">
        <f t="shared" si="19"/>
        <v>0.69465648854961837</v>
      </c>
      <c r="AR295" s="39">
        <f t="shared" si="19"/>
        <v>1.9701492537313432</v>
      </c>
      <c r="AS295" s="39">
        <f t="shared" si="19"/>
        <v>2.2380952380952381</v>
      </c>
      <c r="AT295" s="39">
        <f t="shared" si="19"/>
        <v>2.1212121212121211</v>
      </c>
      <c r="AU295" s="39">
        <f t="shared" si="19"/>
        <v>2.0952380952380953</v>
      </c>
      <c r="AV295" s="39">
        <f t="shared" si="20"/>
        <v>1.7638888888888888</v>
      </c>
      <c r="AW295" s="39">
        <f t="shared" si="20"/>
        <v>1.7808219178082192</v>
      </c>
      <c r="AX295" s="39">
        <f t="shared" si="20"/>
        <v>1.8630136986301369</v>
      </c>
      <c r="AY295" s="39">
        <f t="shared" si="20"/>
        <v>1.96</v>
      </c>
    </row>
    <row r="296" spans="1:51" x14ac:dyDescent="0.3">
      <c r="A296" s="3">
        <v>1815</v>
      </c>
      <c r="B296" s="4" t="s">
        <v>290</v>
      </c>
      <c r="C296" s="42">
        <v>8</v>
      </c>
      <c r="D296" s="42">
        <v>18</v>
      </c>
      <c r="E296" s="42">
        <v>16</v>
      </c>
      <c r="F296" s="42">
        <v>15</v>
      </c>
      <c r="G296" s="42">
        <v>15</v>
      </c>
      <c r="H296" s="42">
        <v>23</v>
      </c>
      <c r="I296" s="42">
        <v>25</v>
      </c>
      <c r="J296" s="42">
        <v>22</v>
      </c>
      <c r="K296" s="42">
        <v>10</v>
      </c>
      <c r="L296" s="42">
        <v>20</v>
      </c>
      <c r="M296" s="42">
        <v>24</v>
      </c>
      <c r="N296" s="42">
        <v>28</v>
      </c>
      <c r="O296" s="42">
        <v>30</v>
      </c>
      <c r="P296" s="42">
        <v>34</v>
      </c>
      <c r="Q296" s="42">
        <v>36</v>
      </c>
      <c r="R296" s="42">
        <v>28</v>
      </c>
      <c r="S296" s="10">
        <v>465</v>
      </c>
      <c r="T296" s="10">
        <v>478</v>
      </c>
      <c r="U296" s="10">
        <v>503</v>
      </c>
      <c r="V296" s="10">
        <v>536</v>
      </c>
      <c r="W296" s="10">
        <v>555</v>
      </c>
      <c r="X296" s="10">
        <v>591</v>
      </c>
      <c r="Y296" s="10">
        <v>618</v>
      </c>
      <c r="Z296" s="10">
        <v>640</v>
      </c>
      <c r="AA296" s="10">
        <v>223</v>
      </c>
      <c r="AB296" s="10">
        <v>226</v>
      </c>
      <c r="AC296" s="10">
        <v>230</v>
      </c>
      <c r="AD296" s="10">
        <v>223</v>
      </c>
      <c r="AE296" s="10">
        <v>231</v>
      </c>
      <c r="AF296" s="10">
        <v>228</v>
      </c>
      <c r="AG296" s="10">
        <v>223</v>
      </c>
      <c r="AH296" s="10">
        <v>220</v>
      </c>
      <c r="AJ296" s="39">
        <f t="shared" si="21"/>
        <v>1.7204301075268817E-2</v>
      </c>
      <c r="AK296" s="39">
        <f t="shared" si="21"/>
        <v>3.7656903765690378E-2</v>
      </c>
      <c r="AL296" s="39">
        <f t="shared" si="21"/>
        <v>3.1809145129224649E-2</v>
      </c>
      <c r="AM296" s="39">
        <f t="shared" si="21"/>
        <v>2.7985074626865673E-2</v>
      </c>
      <c r="AN296" s="39">
        <f t="shared" si="21"/>
        <v>2.7027027027027029E-2</v>
      </c>
      <c r="AO296" s="39">
        <f t="shared" si="19"/>
        <v>3.8917089678510999E-2</v>
      </c>
      <c r="AP296" s="39">
        <f t="shared" si="19"/>
        <v>4.0453074433656956E-2</v>
      </c>
      <c r="AQ296" s="39">
        <f t="shared" si="19"/>
        <v>3.4375000000000003E-2</v>
      </c>
      <c r="AR296" s="39">
        <f t="shared" si="19"/>
        <v>4.4843049327354258E-2</v>
      </c>
      <c r="AS296" s="39">
        <f t="shared" si="19"/>
        <v>8.8495575221238937E-2</v>
      </c>
      <c r="AT296" s="39">
        <f t="shared" si="19"/>
        <v>0.10434782608695652</v>
      </c>
      <c r="AU296" s="39">
        <f t="shared" si="19"/>
        <v>0.12556053811659193</v>
      </c>
      <c r="AV296" s="39">
        <f t="shared" si="20"/>
        <v>0.12987012987012986</v>
      </c>
      <c r="AW296" s="39">
        <f t="shared" si="20"/>
        <v>0.14912280701754385</v>
      </c>
      <c r="AX296" s="39">
        <f t="shared" si="20"/>
        <v>0.16143497757847533</v>
      </c>
      <c r="AY296" s="39">
        <f t="shared" si="20"/>
        <v>0.12727272727272726</v>
      </c>
    </row>
    <row r="297" spans="1:51" x14ac:dyDescent="0.3">
      <c r="A297" s="3">
        <v>1816</v>
      </c>
      <c r="B297" s="4" t="s">
        <v>291</v>
      </c>
      <c r="C297" s="42">
        <v>7</v>
      </c>
      <c r="D297" s="42">
        <v>7</v>
      </c>
      <c r="E297" s="42" t="s">
        <v>473</v>
      </c>
      <c r="F297" s="42" t="s">
        <v>473</v>
      </c>
      <c r="G297" s="42">
        <v>6</v>
      </c>
      <c r="H297" s="42">
        <v>6</v>
      </c>
      <c r="I297" s="42" t="s">
        <v>473</v>
      </c>
      <c r="J297" s="42" t="s">
        <v>473</v>
      </c>
      <c r="K297" s="42">
        <v>11</v>
      </c>
      <c r="L297" s="42">
        <v>9</v>
      </c>
      <c r="M297" s="42" t="s">
        <v>473</v>
      </c>
      <c r="N297" s="42" t="s">
        <v>473</v>
      </c>
      <c r="O297" s="42">
        <v>8</v>
      </c>
      <c r="P297" s="42">
        <v>6</v>
      </c>
      <c r="Q297" s="42" t="s">
        <v>473</v>
      </c>
      <c r="R297" s="42" t="s">
        <v>473</v>
      </c>
      <c r="S297" s="10">
        <v>440</v>
      </c>
      <c r="T297" s="10">
        <v>439</v>
      </c>
      <c r="U297" s="10">
        <v>432</v>
      </c>
      <c r="V297" s="10">
        <v>438</v>
      </c>
      <c r="W297" s="10">
        <v>446</v>
      </c>
      <c r="X297" s="10">
        <v>476</v>
      </c>
      <c r="Y297" s="10">
        <v>484</v>
      </c>
      <c r="Z297" s="10">
        <v>491</v>
      </c>
      <c r="AA297" s="10">
        <v>270</v>
      </c>
      <c r="AB297" s="10">
        <v>262</v>
      </c>
      <c r="AC297" s="10">
        <v>267</v>
      </c>
      <c r="AD297" s="10">
        <v>264</v>
      </c>
      <c r="AE297" s="10">
        <v>269</v>
      </c>
      <c r="AF297" s="10">
        <v>256</v>
      </c>
      <c r="AG297" s="10">
        <v>258</v>
      </c>
      <c r="AH297" s="10">
        <v>248</v>
      </c>
      <c r="AJ297" s="39">
        <f t="shared" si="21"/>
        <v>1.5909090909090907E-2</v>
      </c>
      <c r="AK297" s="39">
        <f t="shared" si="21"/>
        <v>1.5945330296127564E-2</v>
      </c>
      <c r="AL297" s="39" t="e">
        <f t="shared" si="21"/>
        <v>#VALUE!</v>
      </c>
      <c r="AM297" s="39" t="e">
        <f t="shared" si="21"/>
        <v>#VALUE!</v>
      </c>
      <c r="AN297" s="39">
        <f t="shared" si="21"/>
        <v>1.3452914798206279E-2</v>
      </c>
      <c r="AO297" s="39">
        <f t="shared" si="19"/>
        <v>1.2605042016806723E-2</v>
      </c>
      <c r="AP297" s="39" t="e">
        <f t="shared" si="19"/>
        <v>#VALUE!</v>
      </c>
      <c r="AQ297" s="39" t="e">
        <f t="shared" si="19"/>
        <v>#VALUE!</v>
      </c>
      <c r="AR297" s="39">
        <f t="shared" si="19"/>
        <v>4.0740740740740744E-2</v>
      </c>
      <c r="AS297" s="39">
        <f t="shared" si="19"/>
        <v>3.4351145038167941E-2</v>
      </c>
      <c r="AT297" s="39" t="e">
        <f t="shared" si="19"/>
        <v>#VALUE!</v>
      </c>
      <c r="AU297" s="39" t="e">
        <f t="shared" si="19"/>
        <v>#VALUE!</v>
      </c>
      <c r="AV297" s="39">
        <f t="shared" si="20"/>
        <v>2.9739776951672861E-2</v>
      </c>
      <c r="AW297" s="39">
        <f t="shared" si="20"/>
        <v>2.34375E-2</v>
      </c>
      <c r="AX297" s="39" t="e">
        <f t="shared" si="20"/>
        <v>#VALUE!</v>
      </c>
      <c r="AY297" s="39" t="e">
        <f t="shared" si="20"/>
        <v>#VALUE!</v>
      </c>
    </row>
    <row r="298" spans="1:51" x14ac:dyDescent="0.3">
      <c r="A298" s="3">
        <v>1818</v>
      </c>
      <c r="B298" s="4" t="s">
        <v>255</v>
      </c>
      <c r="C298" s="42">
        <v>20</v>
      </c>
      <c r="D298" s="42">
        <v>17</v>
      </c>
      <c r="E298" s="42">
        <v>24</v>
      </c>
      <c r="F298" s="42">
        <v>19</v>
      </c>
      <c r="G298" s="42">
        <v>17</v>
      </c>
      <c r="H298" s="42">
        <v>18</v>
      </c>
      <c r="I298" s="42">
        <v>15</v>
      </c>
      <c r="J298" s="42">
        <v>18</v>
      </c>
      <c r="K298" s="42">
        <v>45</v>
      </c>
      <c r="L298" s="42">
        <v>39</v>
      </c>
      <c r="M298" s="42">
        <v>37</v>
      </c>
      <c r="N298" s="42">
        <v>46</v>
      </c>
      <c r="O298" s="42">
        <v>46</v>
      </c>
      <c r="P298" s="42">
        <v>43</v>
      </c>
      <c r="Q298" s="42">
        <v>43</v>
      </c>
      <c r="R298" s="42">
        <v>37</v>
      </c>
      <c r="S298" s="10">
        <v>539</v>
      </c>
      <c r="T298" s="10">
        <v>568</v>
      </c>
      <c r="U298" s="10">
        <v>586</v>
      </c>
      <c r="V298" s="10">
        <v>601</v>
      </c>
      <c r="W298" s="10">
        <v>615</v>
      </c>
      <c r="X298" s="10">
        <v>616</v>
      </c>
      <c r="Y298" s="10">
        <v>615</v>
      </c>
      <c r="Z298" s="10">
        <v>604</v>
      </c>
      <c r="AA298" s="10">
        <v>230</v>
      </c>
      <c r="AB298" s="10">
        <v>233</v>
      </c>
      <c r="AC298" s="10">
        <v>248</v>
      </c>
      <c r="AD298" s="10">
        <v>258</v>
      </c>
      <c r="AE298" s="10">
        <v>249</v>
      </c>
      <c r="AF298" s="10">
        <v>259</v>
      </c>
      <c r="AG298" s="10">
        <v>277</v>
      </c>
      <c r="AH298" s="10">
        <v>283</v>
      </c>
      <c r="AJ298" s="39">
        <f t="shared" si="21"/>
        <v>3.7105751391465679E-2</v>
      </c>
      <c r="AK298" s="39">
        <f t="shared" si="21"/>
        <v>2.9929577464788731E-2</v>
      </c>
      <c r="AL298" s="39">
        <f t="shared" si="21"/>
        <v>4.0955631399317405E-2</v>
      </c>
      <c r="AM298" s="39">
        <f t="shared" si="21"/>
        <v>3.1613976705490848E-2</v>
      </c>
      <c r="AN298" s="39">
        <f t="shared" si="21"/>
        <v>2.7642276422764227E-2</v>
      </c>
      <c r="AO298" s="39">
        <f t="shared" si="19"/>
        <v>2.922077922077922E-2</v>
      </c>
      <c r="AP298" s="39">
        <f t="shared" si="19"/>
        <v>2.4390243902439025E-2</v>
      </c>
      <c r="AQ298" s="39">
        <f t="shared" si="19"/>
        <v>2.9801324503311258E-2</v>
      </c>
      <c r="AR298" s="39">
        <f t="shared" si="19"/>
        <v>0.19565217391304349</v>
      </c>
      <c r="AS298" s="39">
        <f t="shared" si="19"/>
        <v>0.16738197424892703</v>
      </c>
      <c r="AT298" s="39">
        <f t="shared" si="19"/>
        <v>0.14919354838709678</v>
      </c>
      <c r="AU298" s="39">
        <f t="shared" si="19"/>
        <v>0.17829457364341086</v>
      </c>
      <c r="AV298" s="39">
        <f t="shared" si="20"/>
        <v>0.18473895582329317</v>
      </c>
      <c r="AW298" s="39">
        <f t="shared" si="20"/>
        <v>0.16602316602316602</v>
      </c>
      <c r="AX298" s="39">
        <f t="shared" si="20"/>
        <v>0.1552346570397112</v>
      </c>
      <c r="AY298" s="39">
        <f t="shared" si="20"/>
        <v>0.13074204946996468</v>
      </c>
    </row>
    <row r="299" spans="1:51" x14ac:dyDescent="0.3">
      <c r="A299" s="3">
        <v>1820</v>
      </c>
      <c r="B299" s="4" t="s">
        <v>292</v>
      </c>
      <c r="C299" s="42">
        <v>60</v>
      </c>
      <c r="D299" s="42">
        <v>59</v>
      </c>
      <c r="E299" s="42">
        <v>62</v>
      </c>
      <c r="F299" s="42">
        <v>52</v>
      </c>
      <c r="G299" s="42">
        <v>52</v>
      </c>
      <c r="H299" s="42">
        <v>57</v>
      </c>
      <c r="I299" s="42">
        <v>60</v>
      </c>
      <c r="J299" s="42">
        <v>55</v>
      </c>
      <c r="K299" s="42">
        <v>72</v>
      </c>
      <c r="L299" s="42">
        <v>82</v>
      </c>
      <c r="M299" s="42">
        <v>86</v>
      </c>
      <c r="N299" s="42">
        <v>90</v>
      </c>
      <c r="O299" s="42">
        <v>89</v>
      </c>
      <c r="P299" s="42">
        <v>91</v>
      </c>
      <c r="Q299" s="42">
        <v>94</v>
      </c>
      <c r="R299" s="42">
        <v>101</v>
      </c>
      <c r="S299" s="10">
        <v>205</v>
      </c>
      <c r="T299" s="10">
        <v>199</v>
      </c>
      <c r="U299" s="10">
        <v>215</v>
      </c>
      <c r="V299" s="10">
        <v>231</v>
      </c>
      <c r="W299" s="10">
        <v>242</v>
      </c>
      <c r="X299" s="10">
        <v>243</v>
      </c>
      <c r="Y299" s="10">
        <v>243</v>
      </c>
      <c r="Z299" s="10">
        <v>236</v>
      </c>
      <c r="AA299" s="10">
        <v>140</v>
      </c>
      <c r="AB299" s="10">
        <v>140</v>
      </c>
      <c r="AC299" s="10">
        <v>140</v>
      </c>
      <c r="AD299" s="10">
        <v>144</v>
      </c>
      <c r="AE299" s="10">
        <v>147</v>
      </c>
      <c r="AF299" s="10">
        <v>152</v>
      </c>
      <c r="AG299" s="10">
        <v>149</v>
      </c>
      <c r="AH299" s="10">
        <v>147</v>
      </c>
      <c r="AJ299" s="39">
        <f t="shared" si="21"/>
        <v>0.29268292682926828</v>
      </c>
      <c r="AK299" s="39">
        <f t="shared" si="21"/>
        <v>0.29648241206030151</v>
      </c>
      <c r="AL299" s="39">
        <f t="shared" si="21"/>
        <v>0.28837209302325584</v>
      </c>
      <c r="AM299" s="39">
        <f t="shared" si="21"/>
        <v>0.22510822510822512</v>
      </c>
      <c r="AN299" s="39">
        <f t="shared" si="21"/>
        <v>0.21487603305785125</v>
      </c>
      <c r="AO299" s="39">
        <f t="shared" si="19"/>
        <v>0.23456790123456789</v>
      </c>
      <c r="AP299" s="39">
        <f t="shared" si="19"/>
        <v>0.24691358024691357</v>
      </c>
      <c r="AQ299" s="39">
        <f t="shared" si="19"/>
        <v>0.23305084745762711</v>
      </c>
      <c r="AR299" s="39">
        <f t="shared" si="19"/>
        <v>0.51428571428571423</v>
      </c>
      <c r="AS299" s="39">
        <f t="shared" si="19"/>
        <v>0.58571428571428574</v>
      </c>
      <c r="AT299" s="39">
        <f t="shared" si="19"/>
        <v>0.61428571428571432</v>
      </c>
      <c r="AU299" s="39">
        <f t="shared" si="19"/>
        <v>0.625</v>
      </c>
      <c r="AV299" s="39">
        <f t="shared" si="20"/>
        <v>0.60544217687074831</v>
      </c>
      <c r="AW299" s="39">
        <f t="shared" si="20"/>
        <v>0.59868421052631582</v>
      </c>
      <c r="AX299" s="39">
        <f t="shared" si="20"/>
        <v>0.63087248322147649</v>
      </c>
      <c r="AY299" s="39">
        <f t="shared" si="20"/>
        <v>0.68707482993197277</v>
      </c>
    </row>
    <row r="300" spans="1:51" x14ac:dyDescent="0.3">
      <c r="A300" s="3">
        <v>1822</v>
      </c>
      <c r="B300" s="4" t="s">
        <v>293</v>
      </c>
      <c r="C300" s="42">
        <v>19</v>
      </c>
      <c r="D300" s="42">
        <v>17</v>
      </c>
      <c r="E300" s="42">
        <v>27</v>
      </c>
      <c r="F300" s="42">
        <v>26</v>
      </c>
      <c r="G300" s="42">
        <v>21</v>
      </c>
      <c r="H300" s="42">
        <v>23</v>
      </c>
      <c r="I300" s="42">
        <v>22</v>
      </c>
      <c r="J300" s="42">
        <v>20</v>
      </c>
      <c r="K300" s="42">
        <v>53</v>
      </c>
      <c r="L300" s="42">
        <v>46</v>
      </c>
      <c r="M300" s="42">
        <v>53</v>
      </c>
      <c r="N300" s="42">
        <v>56</v>
      </c>
      <c r="O300" s="42">
        <v>53</v>
      </c>
      <c r="P300" s="42">
        <v>50</v>
      </c>
      <c r="Q300" s="42">
        <v>46</v>
      </c>
      <c r="R300" s="42">
        <v>52</v>
      </c>
      <c r="S300" s="10">
        <v>558</v>
      </c>
      <c r="T300" s="10">
        <v>578</v>
      </c>
      <c r="U300" s="10">
        <v>603</v>
      </c>
      <c r="V300" s="10">
        <v>616</v>
      </c>
      <c r="W300" s="10">
        <v>624</v>
      </c>
      <c r="X300" s="10">
        <v>626</v>
      </c>
      <c r="Y300" s="10">
        <v>636</v>
      </c>
      <c r="Z300" s="10">
        <v>678</v>
      </c>
      <c r="AA300" s="10">
        <v>258</v>
      </c>
      <c r="AB300" s="10">
        <v>253</v>
      </c>
      <c r="AC300" s="10">
        <v>251</v>
      </c>
      <c r="AD300" s="10">
        <v>256</v>
      </c>
      <c r="AE300" s="10">
        <v>258</v>
      </c>
      <c r="AF300" s="10">
        <v>247</v>
      </c>
      <c r="AG300" s="10">
        <v>247</v>
      </c>
      <c r="AH300" s="10">
        <v>246</v>
      </c>
      <c r="AJ300" s="39">
        <f t="shared" si="21"/>
        <v>3.4050179211469536E-2</v>
      </c>
      <c r="AK300" s="39">
        <f t="shared" si="21"/>
        <v>2.9411764705882353E-2</v>
      </c>
      <c r="AL300" s="39">
        <f t="shared" si="21"/>
        <v>4.4776119402985072E-2</v>
      </c>
      <c r="AM300" s="39">
        <f t="shared" si="21"/>
        <v>4.2207792207792208E-2</v>
      </c>
      <c r="AN300" s="39">
        <f t="shared" si="21"/>
        <v>3.3653846153846152E-2</v>
      </c>
      <c r="AO300" s="39">
        <f t="shared" si="19"/>
        <v>3.6741214057507986E-2</v>
      </c>
      <c r="AP300" s="39">
        <f t="shared" si="19"/>
        <v>3.4591194968553458E-2</v>
      </c>
      <c r="AQ300" s="39">
        <f t="shared" si="19"/>
        <v>2.9498525073746312E-2</v>
      </c>
      <c r="AR300" s="39">
        <f t="shared" si="19"/>
        <v>0.20542635658914729</v>
      </c>
      <c r="AS300" s="39">
        <f t="shared" si="19"/>
        <v>0.18181818181818182</v>
      </c>
      <c r="AT300" s="39">
        <f t="shared" si="19"/>
        <v>0.21115537848605578</v>
      </c>
      <c r="AU300" s="39">
        <f t="shared" si="19"/>
        <v>0.21875</v>
      </c>
      <c r="AV300" s="39">
        <f t="shared" si="20"/>
        <v>0.20542635658914729</v>
      </c>
      <c r="AW300" s="39">
        <f t="shared" si="20"/>
        <v>0.20242914979757085</v>
      </c>
      <c r="AX300" s="39">
        <f t="shared" si="20"/>
        <v>0.18623481781376519</v>
      </c>
      <c r="AY300" s="39">
        <f t="shared" si="20"/>
        <v>0.21138211382113822</v>
      </c>
    </row>
    <row r="301" spans="1:51" x14ac:dyDescent="0.3">
      <c r="A301" s="3">
        <v>1824</v>
      </c>
      <c r="B301" s="4" t="s">
        <v>294</v>
      </c>
      <c r="C301" s="42">
        <v>116</v>
      </c>
      <c r="D301" s="42">
        <v>119</v>
      </c>
      <c r="E301" s="42">
        <v>120</v>
      </c>
      <c r="F301" s="42">
        <v>115</v>
      </c>
      <c r="G301" s="42">
        <v>114</v>
      </c>
      <c r="H301" s="42">
        <v>109</v>
      </c>
      <c r="I301" s="42">
        <v>97</v>
      </c>
      <c r="J301" s="42">
        <v>99</v>
      </c>
      <c r="K301" s="42">
        <v>221</v>
      </c>
      <c r="L301" s="42">
        <v>247</v>
      </c>
      <c r="M301" s="42">
        <v>244</v>
      </c>
      <c r="N301" s="42">
        <v>247</v>
      </c>
      <c r="O301" s="42">
        <v>237</v>
      </c>
      <c r="P301" s="42">
        <v>253</v>
      </c>
      <c r="Q301" s="42">
        <v>254</v>
      </c>
      <c r="R301" s="42">
        <v>239</v>
      </c>
      <c r="S301" s="10">
        <v>423</v>
      </c>
      <c r="T301" s="10">
        <v>420</v>
      </c>
      <c r="U301" s="10">
        <v>435</v>
      </c>
      <c r="V301" s="10">
        <v>434</v>
      </c>
      <c r="W301" s="10">
        <v>423</v>
      </c>
      <c r="X301" s="10">
        <v>440</v>
      </c>
      <c r="Y301" s="10">
        <v>467</v>
      </c>
      <c r="Z301" s="10">
        <v>457</v>
      </c>
      <c r="AA301" s="10">
        <v>219</v>
      </c>
      <c r="AB301" s="10">
        <v>229</v>
      </c>
      <c r="AC301" s="10">
        <v>223</v>
      </c>
      <c r="AD301" s="10">
        <v>243</v>
      </c>
      <c r="AE301" s="10">
        <v>244</v>
      </c>
      <c r="AF301" s="10">
        <v>235</v>
      </c>
      <c r="AG301" s="10">
        <v>228</v>
      </c>
      <c r="AH301" s="10">
        <v>226</v>
      </c>
      <c r="AJ301" s="39">
        <f t="shared" si="21"/>
        <v>0.27423167848699764</v>
      </c>
      <c r="AK301" s="39">
        <f t="shared" si="21"/>
        <v>0.28333333333333333</v>
      </c>
      <c r="AL301" s="39">
        <f t="shared" si="21"/>
        <v>0.27586206896551724</v>
      </c>
      <c r="AM301" s="39">
        <f t="shared" si="21"/>
        <v>0.26497695852534564</v>
      </c>
      <c r="AN301" s="39">
        <f t="shared" si="21"/>
        <v>0.26950354609929078</v>
      </c>
      <c r="AO301" s="39">
        <f t="shared" si="19"/>
        <v>0.24772727272727274</v>
      </c>
      <c r="AP301" s="39">
        <f t="shared" si="19"/>
        <v>0.20770877944325483</v>
      </c>
      <c r="AQ301" s="39">
        <f t="shared" si="19"/>
        <v>0.21663019693654267</v>
      </c>
      <c r="AR301" s="39">
        <f t="shared" si="19"/>
        <v>1.0091324200913243</v>
      </c>
      <c r="AS301" s="39">
        <f t="shared" si="19"/>
        <v>1.0786026200873362</v>
      </c>
      <c r="AT301" s="39">
        <f t="shared" si="19"/>
        <v>1.094170403587444</v>
      </c>
      <c r="AU301" s="39">
        <f t="shared" si="19"/>
        <v>1.0164609053497942</v>
      </c>
      <c r="AV301" s="39">
        <f t="shared" si="20"/>
        <v>0.97131147540983609</v>
      </c>
      <c r="AW301" s="39">
        <f t="shared" si="20"/>
        <v>1.0765957446808512</v>
      </c>
      <c r="AX301" s="39">
        <f t="shared" si="20"/>
        <v>1.1140350877192982</v>
      </c>
      <c r="AY301" s="39">
        <f t="shared" si="20"/>
        <v>1.0575221238938053</v>
      </c>
    </row>
    <row r="302" spans="1:51" x14ac:dyDescent="0.3">
      <c r="A302" s="3">
        <v>1825</v>
      </c>
      <c r="B302" s="4" t="s">
        <v>295</v>
      </c>
      <c r="C302" s="42">
        <v>18</v>
      </c>
      <c r="D302" s="42">
        <v>23</v>
      </c>
      <c r="E302" s="42">
        <v>22</v>
      </c>
      <c r="F302" s="42">
        <v>21</v>
      </c>
      <c r="G302" s="42">
        <v>17</v>
      </c>
      <c r="H302" s="42">
        <v>27</v>
      </c>
      <c r="I302" s="42">
        <v>18</v>
      </c>
      <c r="J302" s="42">
        <v>16</v>
      </c>
      <c r="K302" s="42">
        <v>37</v>
      </c>
      <c r="L302" s="42">
        <v>31</v>
      </c>
      <c r="M302" s="42">
        <v>28</v>
      </c>
      <c r="N302" s="42">
        <v>27</v>
      </c>
      <c r="O302" s="42">
        <v>34</v>
      </c>
      <c r="P302" s="42">
        <v>34</v>
      </c>
      <c r="Q302" s="42">
        <v>30</v>
      </c>
      <c r="R302" s="42">
        <v>31</v>
      </c>
      <c r="S302" s="10">
        <v>130</v>
      </c>
      <c r="T302" s="10">
        <v>142</v>
      </c>
      <c r="U302" s="10">
        <v>141</v>
      </c>
      <c r="V302" s="10">
        <v>136</v>
      </c>
      <c r="W302" s="10">
        <v>144</v>
      </c>
      <c r="X302" s="10">
        <v>154</v>
      </c>
      <c r="Y302" s="10">
        <v>154</v>
      </c>
      <c r="Z302" s="10">
        <v>163</v>
      </c>
      <c r="AA302" s="10">
        <v>80</v>
      </c>
      <c r="AB302" s="10">
        <v>73</v>
      </c>
      <c r="AC302" s="10">
        <v>81</v>
      </c>
      <c r="AD302" s="10">
        <v>74</v>
      </c>
      <c r="AE302" s="10">
        <v>70</v>
      </c>
      <c r="AF302" s="10">
        <v>66</v>
      </c>
      <c r="AG302" s="10">
        <v>61</v>
      </c>
      <c r="AH302" s="10">
        <v>56</v>
      </c>
      <c r="AJ302" s="39">
        <f t="shared" si="21"/>
        <v>0.13846153846153847</v>
      </c>
      <c r="AK302" s="39">
        <f t="shared" si="21"/>
        <v>0.1619718309859155</v>
      </c>
      <c r="AL302" s="39">
        <f t="shared" si="21"/>
        <v>0.15602836879432624</v>
      </c>
      <c r="AM302" s="39">
        <f t="shared" si="21"/>
        <v>0.15441176470588236</v>
      </c>
      <c r="AN302" s="39">
        <f t="shared" si="21"/>
        <v>0.11805555555555555</v>
      </c>
      <c r="AO302" s="39">
        <f t="shared" si="19"/>
        <v>0.17532467532467533</v>
      </c>
      <c r="AP302" s="39">
        <f t="shared" si="19"/>
        <v>0.11688311688311688</v>
      </c>
      <c r="AQ302" s="39">
        <f t="shared" si="19"/>
        <v>9.815950920245399E-2</v>
      </c>
      <c r="AR302" s="39">
        <f t="shared" si="19"/>
        <v>0.46250000000000002</v>
      </c>
      <c r="AS302" s="39">
        <f t="shared" si="19"/>
        <v>0.42465753424657532</v>
      </c>
      <c r="AT302" s="39">
        <f t="shared" si="19"/>
        <v>0.34567901234567899</v>
      </c>
      <c r="AU302" s="39">
        <f t="shared" si="19"/>
        <v>0.36486486486486486</v>
      </c>
      <c r="AV302" s="39">
        <f t="shared" si="20"/>
        <v>0.48571428571428571</v>
      </c>
      <c r="AW302" s="39">
        <f t="shared" si="20"/>
        <v>0.51515151515151514</v>
      </c>
      <c r="AX302" s="39">
        <f t="shared" si="20"/>
        <v>0.49180327868852458</v>
      </c>
      <c r="AY302" s="39">
        <f t="shared" si="20"/>
        <v>0.5535714285714286</v>
      </c>
    </row>
    <row r="303" spans="1:51" x14ac:dyDescent="0.3">
      <c r="A303" s="3">
        <v>1826</v>
      </c>
      <c r="B303" s="4" t="s">
        <v>296</v>
      </c>
      <c r="C303" s="42">
        <v>12</v>
      </c>
      <c r="D303" s="42">
        <v>13</v>
      </c>
      <c r="E303" s="42">
        <v>18</v>
      </c>
      <c r="F303" s="42">
        <v>19</v>
      </c>
      <c r="G303" s="42">
        <v>21</v>
      </c>
      <c r="H303" s="42">
        <v>24</v>
      </c>
      <c r="I303" s="42">
        <v>31</v>
      </c>
      <c r="J303" s="42">
        <v>28</v>
      </c>
      <c r="K303" s="42">
        <v>25</v>
      </c>
      <c r="L303" s="42">
        <v>25</v>
      </c>
      <c r="M303" s="42">
        <v>32</v>
      </c>
      <c r="N303" s="42">
        <v>33</v>
      </c>
      <c r="O303" s="42">
        <v>38</v>
      </c>
      <c r="P303" s="42">
        <v>37</v>
      </c>
      <c r="Q303" s="42">
        <v>34</v>
      </c>
      <c r="R303" s="42">
        <v>36</v>
      </c>
      <c r="S303" s="10">
        <v>138</v>
      </c>
      <c r="T303" s="10">
        <v>139</v>
      </c>
      <c r="U303" s="10">
        <v>144</v>
      </c>
      <c r="V303" s="10">
        <v>153</v>
      </c>
      <c r="W303" s="10">
        <v>151</v>
      </c>
      <c r="X303" s="10">
        <v>167</v>
      </c>
      <c r="Y303" s="10">
        <v>172</v>
      </c>
      <c r="Z303" s="10">
        <v>176</v>
      </c>
      <c r="AA303" s="10">
        <v>86</v>
      </c>
      <c r="AB303" s="10">
        <v>88</v>
      </c>
      <c r="AC303" s="10">
        <v>82</v>
      </c>
      <c r="AD303" s="10">
        <v>84</v>
      </c>
      <c r="AE303" s="10">
        <v>86</v>
      </c>
      <c r="AF303" s="10">
        <v>80</v>
      </c>
      <c r="AG303" s="10">
        <v>77</v>
      </c>
      <c r="AH303" s="10">
        <v>76</v>
      </c>
      <c r="AJ303" s="39">
        <f t="shared" si="21"/>
        <v>8.6956521739130432E-2</v>
      </c>
      <c r="AK303" s="39">
        <f t="shared" si="21"/>
        <v>9.3525179856115109E-2</v>
      </c>
      <c r="AL303" s="39">
        <f t="shared" si="21"/>
        <v>0.125</v>
      </c>
      <c r="AM303" s="39">
        <f t="shared" si="21"/>
        <v>0.12418300653594772</v>
      </c>
      <c r="AN303" s="39">
        <f t="shared" si="21"/>
        <v>0.13907284768211919</v>
      </c>
      <c r="AO303" s="39">
        <f t="shared" si="19"/>
        <v>0.1437125748502994</v>
      </c>
      <c r="AP303" s="39">
        <f t="shared" si="19"/>
        <v>0.18023255813953487</v>
      </c>
      <c r="AQ303" s="39">
        <f t="shared" si="19"/>
        <v>0.15909090909090909</v>
      </c>
      <c r="AR303" s="39">
        <f t="shared" si="19"/>
        <v>0.29069767441860467</v>
      </c>
      <c r="AS303" s="39">
        <f t="shared" si="19"/>
        <v>0.28409090909090912</v>
      </c>
      <c r="AT303" s="39">
        <f t="shared" si="19"/>
        <v>0.3902439024390244</v>
      </c>
      <c r="AU303" s="39">
        <f t="shared" si="19"/>
        <v>0.39285714285714285</v>
      </c>
      <c r="AV303" s="39">
        <f t="shared" si="20"/>
        <v>0.44186046511627908</v>
      </c>
      <c r="AW303" s="39">
        <f t="shared" si="20"/>
        <v>0.46250000000000002</v>
      </c>
      <c r="AX303" s="39">
        <f t="shared" si="20"/>
        <v>0.44155844155844154</v>
      </c>
      <c r="AY303" s="39">
        <f t="shared" si="20"/>
        <v>0.47368421052631576</v>
      </c>
    </row>
    <row r="304" spans="1:51" x14ac:dyDescent="0.3">
      <c r="A304" s="3">
        <v>1827</v>
      </c>
      <c r="B304" s="4" t="s">
        <v>297</v>
      </c>
      <c r="C304" s="42">
        <v>12</v>
      </c>
      <c r="D304" s="42">
        <v>14</v>
      </c>
      <c r="E304" s="42">
        <v>15</v>
      </c>
      <c r="F304" s="42">
        <v>15</v>
      </c>
      <c r="G304" s="42">
        <v>18</v>
      </c>
      <c r="H304" s="42">
        <v>26</v>
      </c>
      <c r="I304" s="42">
        <v>30</v>
      </c>
      <c r="J304" s="42">
        <v>20</v>
      </c>
      <c r="K304" s="42">
        <v>29</v>
      </c>
      <c r="L304" s="42">
        <v>28</v>
      </c>
      <c r="M304" s="42">
        <v>29</v>
      </c>
      <c r="N304" s="42">
        <v>31</v>
      </c>
      <c r="O304" s="42">
        <v>33</v>
      </c>
      <c r="P304" s="42">
        <v>30</v>
      </c>
      <c r="Q304" s="42">
        <v>29</v>
      </c>
      <c r="R304" s="42">
        <v>23</v>
      </c>
      <c r="S304" s="10">
        <v>691</v>
      </c>
      <c r="T304" s="10">
        <v>712</v>
      </c>
      <c r="U304" s="10">
        <v>756</v>
      </c>
      <c r="V304" s="10">
        <v>798</v>
      </c>
      <c r="W304" s="10">
        <v>846</v>
      </c>
      <c r="X304" s="10">
        <v>878</v>
      </c>
      <c r="Y304" s="10">
        <v>908</v>
      </c>
      <c r="Z304" s="10">
        <v>942</v>
      </c>
      <c r="AA304" s="10">
        <v>357</v>
      </c>
      <c r="AB304" s="10">
        <v>367</v>
      </c>
      <c r="AC304" s="10">
        <v>356</v>
      </c>
      <c r="AD304" s="10">
        <v>348</v>
      </c>
      <c r="AE304" s="10">
        <v>355</v>
      </c>
      <c r="AF304" s="10">
        <v>361</v>
      </c>
      <c r="AG304" s="10">
        <v>373</v>
      </c>
      <c r="AH304" s="10">
        <v>371</v>
      </c>
      <c r="AJ304" s="39">
        <f t="shared" si="21"/>
        <v>1.7366136034732273E-2</v>
      </c>
      <c r="AK304" s="39">
        <f t="shared" si="21"/>
        <v>1.9662921348314606E-2</v>
      </c>
      <c r="AL304" s="39">
        <f t="shared" si="21"/>
        <v>1.984126984126984E-2</v>
      </c>
      <c r="AM304" s="39">
        <f t="shared" si="21"/>
        <v>1.8796992481203006E-2</v>
      </c>
      <c r="AN304" s="39">
        <f t="shared" si="21"/>
        <v>2.1276595744680851E-2</v>
      </c>
      <c r="AO304" s="39">
        <f t="shared" si="19"/>
        <v>2.9612756264236904E-2</v>
      </c>
      <c r="AP304" s="39">
        <f t="shared" si="19"/>
        <v>3.3039647577092511E-2</v>
      </c>
      <c r="AQ304" s="39">
        <f t="shared" si="19"/>
        <v>2.1231422505307854E-2</v>
      </c>
      <c r="AR304" s="39">
        <f t="shared" si="19"/>
        <v>8.1232492997198882E-2</v>
      </c>
      <c r="AS304" s="39">
        <f t="shared" si="19"/>
        <v>7.6294277929155316E-2</v>
      </c>
      <c r="AT304" s="39">
        <f t="shared" si="19"/>
        <v>8.1460674157303375E-2</v>
      </c>
      <c r="AU304" s="39">
        <f t="shared" si="19"/>
        <v>8.9080459770114945E-2</v>
      </c>
      <c r="AV304" s="39">
        <f t="shared" si="20"/>
        <v>9.295774647887324E-2</v>
      </c>
      <c r="AW304" s="39">
        <f t="shared" si="20"/>
        <v>8.3102493074792241E-2</v>
      </c>
      <c r="AX304" s="39">
        <f t="shared" si="20"/>
        <v>7.7747989276139406E-2</v>
      </c>
      <c r="AY304" s="39">
        <f t="shared" si="20"/>
        <v>6.1994609164420483E-2</v>
      </c>
    </row>
    <row r="305" spans="1:51" x14ac:dyDescent="0.3">
      <c r="A305" s="3">
        <v>1828</v>
      </c>
      <c r="B305" s="4" t="s">
        <v>298</v>
      </c>
      <c r="C305" s="42">
        <v>17</v>
      </c>
      <c r="D305" s="42">
        <v>19</v>
      </c>
      <c r="E305" s="42">
        <v>20</v>
      </c>
      <c r="F305" s="42">
        <v>22</v>
      </c>
      <c r="G305" s="42">
        <v>19</v>
      </c>
      <c r="H305" s="42">
        <v>21</v>
      </c>
      <c r="I305" s="42">
        <v>19</v>
      </c>
      <c r="J305" s="42">
        <v>21</v>
      </c>
      <c r="K305" s="42">
        <v>48</v>
      </c>
      <c r="L305" s="42">
        <v>41</v>
      </c>
      <c r="M305" s="42">
        <v>39</v>
      </c>
      <c r="N305" s="42">
        <v>40</v>
      </c>
      <c r="O305" s="42">
        <v>33</v>
      </c>
      <c r="P305" s="42">
        <v>29</v>
      </c>
      <c r="Q305" s="42">
        <v>30</v>
      </c>
      <c r="R305" s="42">
        <v>29</v>
      </c>
      <c r="S305" s="10">
        <v>326</v>
      </c>
      <c r="T305" s="10">
        <v>325</v>
      </c>
      <c r="U305" s="10">
        <v>327</v>
      </c>
      <c r="V305" s="10">
        <v>348</v>
      </c>
      <c r="W305" s="10">
        <v>366</v>
      </c>
      <c r="X305" s="10">
        <v>375</v>
      </c>
      <c r="Y305" s="10">
        <v>399</v>
      </c>
      <c r="Z305" s="10">
        <v>425</v>
      </c>
      <c r="AA305" s="10">
        <v>190</v>
      </c>
      <c r="AB305" s="10">
        <v>181</v>
      </c>
      <c r="AC305" s="10">
        <v>178</v>
      </c>
      <c r="AD305" s="10">
        <v>171</v>
      </c>
      <c r="AE305" s="10">
        <v>170</v>
      </c>
      <c r="AF305" s="10">
        <v>177</v>
      </c>
      <c r="AG305" s="10">
        <v>165</v>
      </c>
      <c r="AH305" s="10">
        <v>151</v>
      </c>
      <c r="AJ305" s="39">
        <f t="shared" si="21"/>
        <v>5.2147239263803678E-2</v>
      </c>
      <c r="AK305" s="39">
        <f t="shared" si="21"/>
        <v>5.8461538461538461E-2</v>
      </c>
      <c r="AL305" s="39">
        <f t="shared" si="21"/>
        <v>6.1162079510703363E-2</v>
      </c>
      <c r="AM305" s="39">
        <f t="shared" si="21"/>
        <v>6.3218390804597707E-2</v>
      </c>
      <c r="AN305" s="39">
        <f t="shared" si="21"/>
        <v>5.1912568306010931E-2</v>
      </c>
      <c r="AO305" s="39">
        <f t="shared" si="19"/>
        <v>5.6000000000000001E-2</v>
      </c>
      <c r="AP305" s="39">
        <f t="shared" si="19"/>
        <v>4.7619047619047616E-2</v>
      </c>
      <c r="AQ305" s="39">
        <f t="shared" si="19"/>
        <v>4.9411764705882349E-2</v>
      </c>
      <c r="AR305" s="39">
        <f t="shared" si="19"/>
        <v>0.25263157894736843</v>
      </c>
      <c r="AS305" s="39">
        <f t="shared" si="19"/>
        <v>0.22651933701657459</v>
      </c>
      <c r="AT305" s="39">
        <f t="shared" si="19"/>
        <v>0.21910112359550563</v>
      </c>
      <c r="AU305" s="39">
        <f t="shared" si="19"/>
        <v>0.23391812865497075</v>
      </c>
      <c r="AV305" s="39">
        <f t="shared" si="20"/>
        <v>0.19411764705882353</v>
      </c>
      <c r="AW305" s="39">
        <f t="shared" si="20"/>
        <v>0.16384180790960451</v>
      </c>
      <c r="AX305" s="39">
        <f t="shared" si="20"/>
        <v>0.18181818181818182</v>
      </c>
      <c r="AY305" s="39">
        <f t="shared" si="20"/>
        <v>0.19205298013245034</v>
      </c>
    </row>
    <row r="306" spans="1:51" x14ac:dyDescent="0.3">
      <c r="A306" s="3">
        <v>1832</v>
      </c>
      <c r="B306" s="4" t="s">
        <v>299</v>
      </c>
      <c r="C306" s="42">
        <v>55</v>
      </c>
      <c r="D306" s="42">
        <v>50</v>
      </c>
      <c r="E306" s="42">
        <v>52</v>
      </c>
      <c r="F306" s="42">
        <v>53</v>
      </c>
      <c r="G306" s="42">
        <v>50</v>
      </c>
      <c r="H306" s="42">
        <v>55</v>
      </c>
      <c r="I306" s="42">
        <v>58</v>
      </c>
      <c r="J306" s="42">
        <v>56</v>
      </c>
      <c r="K306" s="42">
        <v>151</v>
      </c>
      <c r="L306" s="42">
        <v>152</v>
      </c>
      <c r="M306" s="42">
        <v>142</v>
      </c>
      <c r="N306" s="42">
        <v>128</v>
      </c>
      <c r="O306" s="42">
        <v>115</v>
      </c>
      <c r="P306" s="42">
        <v>113</v>
      </c>
      <c r="Q306" s="42">
        <v>115</v>
      </c>
      <c r="R306" s="42">
        <v>109</v>
      </c>
      <c r="S306" s="10">
        <v>426</v>
      </c>
      <c r="T306" s="10">
        <v>427</v>
      </c>
      <c r="U306" s="10">
        <v>415</v>
      </c>
      <c r="V306" s="10">
        <v>430</v>
      </c>
      <c r="W306" s="10">
        <v>462</v>
      </c>
      <c r="X306" s="10">
        <v>491</v>
      </c>
      <c r="Y306" s="10">
        <v>515</v>
      </c>
      <c r="Z306" s="10">
        <v>538</v>
      </c>
      <c r="AA306" s="10">
        <v>326</v>
      </c>
      <c r="AB306" s="10">
        <v>323</v>
      </c>
      <c r="AC306" s="10">
        <v>314</v>
      </c>
      <c r="AD306" s="10">
        <v>307</v>
      </c>
      <c r="AE306" s="10">
        <v>299</v>
      </c>
      <c r="AF306" s="10">
        <v>281</v>
      </c>
      <c r="AG306" s="10">
        <v>274</v>
      </c>
      <c r="AH306" s="10">
        <v>261</v>
      </c>
      <c r="AJ306" s="39">
        <f t="shared" si="21"/>
        <v>0.12910798122065728</v>
      </c>
      <c r="AK306" s="39">
        <f t="shared" si="21"/>
        <v>0.117096018735363</v>
      </c>
      <c r="AL306" s="39">
        <f t="shared" si="21"/>
        <v>0.12530120481927712</v>
      </c>
      <c r="AM306" s="39">
        <f t="shared" si="21"/>
        <v>0.12325581395348838</v>
      </c>
      <c r="AN306" s="39">
        <f t="shared" si="21"/>
        <v>0.10822510822510822</v>
      </c>
      <c r="AO306" s="39">
        <f t="shared" si="19"/>
        <v>0.11201629327902241</v>
      </c>
      <c r="AP306" s="39">
        <f t="shared" si="19"/>
        <v>0.11262135922330097</v>
      </c>
      <c r="AQ306" s="39">
        <f t="shared" si="19"/>
        <v>0.10408921933085502</v>
      </c>
      <c r="AR306" s="39">
        <f t="shared" si="19"/>
        <v>0.46319018404907975</v>
      </c>
      <c r="AS306" s="39">
        <f t="shared" si="19"/>
        <v>0.47058823529411764</v>
      </c>
      <c r="AT306" s="39">
        <f t="shared" si="19"/>
        <v>0.45222929936305734</v>
      </c>
      <c r="AU306" s="39">
        <f t="shared" si="19"/>
        <v>0.41693811074918569</v>
      </c>
      <c r="AV306" s="39">
        <f t="shared" si="20"/>
        <v>0.38461538461538464</v>
      </c>
      <c r="AW306" s="39">
        <f t="shared" si="20"/>
        <v>0.40213523131672596</v>
      </c>
      <c r="AX306" s="39">
        <f t="shared" si="20"/>
        <v>0.41970802919708028</v>
      </c>
      <c r="AY306" s="39">
        <f t="shared" si="20"/>
        <v>0.41762452107279696</v>
      </c>
    </row>
    <row r="307" spans="1:51" x14ac:dyDescent="0.3">
      <c r="A307" s="3">
        <v>1833</v>
      </c>
      <c r="B307" s="4" t="s">
        <v>300</v>
      </c>
      <c r="C307" s="42">
        <v>225</v>
      </c>
      <c r="D307" s="42">
        <v>249</v>
      </c>
      <c r="E307" s="42">
        <v>223</v>
      </c>
      <c r="F307" s="42">
        <v>231</v>
      </c>
      <c r="G307" s="42">
        <v>210</v>
      </c>
      <c r="H307" s="42">
        <v>221</v>
      </c>
      <c r="I307" s="42">
        <v>206</v>
      </c>
      <c r="J307" s="42">
        <v>201</v>
      </c>
      <c r="K307" s="42">
        <v>449</v>
      </c>
      <c r="L307" s="42">
        <v>471</v>
      </c>
      <c r="M307" s="42">
        <v>432</v>
      </c>
      <c r="N307" s="42">
        <v>426</v>
      </c>
      <c r="O307" s="42">
        <v>445</v>
      </c>
      <c r="P307" s="42">
        <v>427</v>
      </c>
      <c r="Q307" s="42">
        <v>413</v>
      </c>
      <c r="R307" s="42">
        <v>368</v>
      </c>
      <c r="S307" s="10">
        <v>1028</v>
      </c>
      <c r="T307" s="10">
        <v>1052</v>
      </c>
      <c r="U307" s="10">
        <v>1103</v>
      </c>
      <c r="V307" s="10">
        <v>1150</v>
      </c>
      <c r="W307" s="10">
        <v>1221</v>
      </c>
      <c r="X307" s="10">
        <v>1292</v>
      </c>
      <c r="Y307" s="10">
        <v>1347</v>
      </c>
      <c r="Z307" s="10">
        <v>1435</v>
      </c>
      <c r="AA307" s="10">
        <v>530</v>
      </c>
      <c r="AB307" s="10">
        <v>528</v>
      </c>
      <c r="AC307" s="10">
        <v>544</v>
      </c>
      <c r="AD307" s="10">
        <v>568</v>
      </c>
      <c r="AE307" s="10">
        <v>560</v>
      </c>
      <c r="AF307" s="10">
        <v>558</v>
      </c>
      <c r="AG307" s="10">
        <v>537</v>
      </c>
      <c r="AH307" s="10">
        <v>523</v>
      </c>
      <c r="AJ307" s="39">
        <f t="shared" si="21"/>
        <v>0.2188715953307393</v>
      </c>
      <c r="AK307" s="39">
        <f t="shared" si="21"/>
        <v>0.23669201520912547</v>
      </c>
      <c r="AL307" s="39">
        <f t="shared" si="21"/>
        <v>0.20217588395285585</v>
      </c>
      <c r="AM307" s="39">
        <f t="shared" si="21"/>
        <v>0.2008695652173913</v>
      </c>
      <c r="AN307" s="39">
        <f t="shared" si="21"/>
        <v>0.171990171990172</v>
      </c>
      <c r="AO307" s="39">
        <f t="shared" si="19"/>
        <v>0.17105263157894737</v>
      </c>
      <c r="AP307" s="39">
        <f t="shared" si="19"/>
        <v>0.15293244246473645</v>
      </c>
      <c r="AQ307" s="39">
        <f t="shared" si="19"/>
        <v>0.14006968641114984</v>
      </c>
      <c r="AR307" s="39">
        <f t="shared" si="19"/>
        <v>0.84716981132075475</v>
      </c>
      <c r="AS307" s="39">
        <f t="shared" si="19"/>
        <v>0.89204545454545459</v>
      </c>
      <c r="AT307" s="39">
        <f t="shared" si="19"/>
        <v>0.79411764705882348</v>
      </c>
      <c r="AU307" s="39">
        <f t="shared" si="19"/>
        <v>0.75</v>
      </c>
      <c r="AV307" s="39">
        <f t="shared" si="20"/>
        <v>0.7946428571428571</v>
      </c>
      <c r="AW307" s="39">
        <f t="shared" si="20"/>
        <v>0.76523297491039421</v>
      </c>
      <c r="AX307" s="39">
        <f t="shared" si="20"/>
        <v>0.76908752327746743</v>
      </c>
      <c r="AY307" s="39">
        <f t="shared" si="20"/>
        <v>0.70363288718929251</v>
      </c>
    </row>
    <row r="308" spans="1:51" x14ac:dyDescent="0.3">
      <c r="A308" s="3">
        <v>1834</v>
      </c>
      <c r="B308" s="4" t="s">
        <v>301</v>
      </c>
      <c r="C308" s="42">
        <v>21</v>
      </c>
      <c r="D308" s="42">
        <v>21</v>
      </c>
      <c r="E308" s="42">
        <v>18</v>
      </c>
      <c r="F308" s="42">
        <v>24</v>
      </c>
      <c r="G308" s="42">
        <v>29</v>
      </c>
      <c r="H308" s="42">
        <v>29</v>
      </c>
      <c r="I308" s="42">
        <v>20</v>
      </c>
      <c r="J308" s="42">
        <v>21</v>
      </c>
      <c r="K308" s="42">
        <v>47</v>
      </c>
      <c r="L308" s="42">
        <v>51</v>
      </c>
      <c r="M308" s="42">
        <v>49</v>
      </c>
      <c r="N308" s="42">
        <v>45</v>
      </c>
      <c r="O308" s="42">
        <v>43</v>
      </c>
      <c r="P308" s="42">
        <v>49</v>
      </c>
      <c r="Q308" s="42">
        <v>49</v>
      </c>
      <c r="R308" s="42">
        <v>47</v>
      </c>
      <c r="S308" s="10">
        <v>627</v>
      </c>
      <c r="T308" s="10">
        <v>665</v>
      </c>
      <c r="U308" s="10">
        <v>680</v>
      </c>
      <c r="V308" s="10">
        <v>708</v>
      </c>
      <c r="W308" s="10">
        <v>732</v>
      </c>
      <c r="X308" s="10">
        <v>772</v>
      </c>
      <c r="Y308" s="10">
        <v>804</v>
      </c>
      <c r="Z308" s="10">
        <v>842</v>
      </c>
      <c r="AA308" s="10">
        <v>336</v>
      </c>
      <c r="AB308" s="10">
        <v>331</v>
      </c>
      <c r="AC308" s="10">
        <v>324</v>
      </c>
      <c r="AD308" s="10">
        <v>338</v>
      </c>
      <c r="AE308" s="10">
        <v>337</v>
      </c>
      <c r="AF308" s="10">
        <v>344</v>
      </c>
      <c r="AG308" s="10">
        <v>347</v>
      </c>
      <c r="AH308" s="10">
        <v>342</v>
      </c>
      <c r="AJ308" s="39">
        <f t="shared" si="21"/>
        <v>3.3492822966507178E-2</v>
      </c>
      <c r="AK308" s="39">
        <f t="shared" si="21"/>
        <v>3.1578947368421054E-2</v>
      </c>
      <c r="AL308" s="39">
        <f t="shared" si="21"/>
        <v>2.6470588235294117E-2</v>
      </c>
      <c r="AM308" s="39">
        <f t="shared" si="21"/>
        <v>3.3898305084745763E-2</v>
      </c>
      <c r="AN308" s="39">
        <f t="shared" si="21"/>
        <v>3.9617486338797817E-2</v>
      </c>
      <c r="AO308" s="39">
        <f t="shared" si="19"/>
        <v>3.756476683937824E-2</v>
      </c>
      <c r="AP308" s="39">
        <f t="shared" si="19"/>
        <v>2.4875621890547265E-2</v>
      </c>
      <c r="AQ308" s="39">
        <f t="shared" si="19"/>
        <v>2.4940617577197149E-2</v>
      </c>
      <c r="AR308" s="39">
        <f t="shared" si="19"/>
        <v>0.13988095238095238</v>
      </c>
      <c r="AS308" s="39">
        <f t="shared" si="19"/>
        <v>0.15407854984894259</v>
      </c>
      <c r="AT308" s="39">
        <f t="shared" si="19"/>
        <v>0.15123456790123457</v>
      </c>
      <c r="AU308" s="39">
        <f t="shared" si="19"/>
        <v>0.13313609467455623</v>
      </c>
      <c r="AV308" s="39">
        <f t="shared" si="20"/>
        <v>0.12759643916913946</v>
      </c>
      <c r="AW308" s="39">
        <f t="shared" si="20"/>
        <v>0.14244186046511628</v>
      </c>
      <c r="AX308" s="39">
        <f t="shared" si="20"/>
        <v>0.14121037463976946</v>
      </c>
      <c r="AY308" s="39">
        <f t="shared" si="20"/>
        <v>0.13742690058479531</v>
      </c>
    </row>
    <row r="309" spans="1:51" x14ac:dyDescent="0.3">
      <c r="A309" s="3">
        <v>1835</v>
      </c>
      <c r="B309" s="4" t="s">
        <v>302</v>
      </c>
      <c r="C309" s="42">
        <v>8</v>
      </c>
      <c r="D309" s="42">
        <v>11</v>
      </c>
      <c r="E309" s="42" t="s">
        <v>473</v>
      </c>
      <c r="F309" s="42">
        <v>6</v>
      </c>
      <c r="G309" s="42" t="s">
        <v>473</v>
      </c>
      <c r="H309" s="42">
        <v>5</v>
      </c>
      <c r="I309" s="42" t="s">
        <v>473</v>
      </c>
      <c r="J309" s="42" t="s">
        <v>473</v>
      </c>
      <c r="K309" s="42">
        <v>5</v>
      </c>
      <c r="L309" s="42">
        <v>10</v>
      </c>
      <c r="M309" s="42" t="s">
        <v>473</v>
      </c>
      <c r="N309" s="42">
        <v>10</v>
      </c>
      <c r="O309" s="42" t="s">
        <v>473</v>
      </c>
      <c r="P309" s="42">
        <v>8</v>
      </c>
      <c r="Q309" s="42">
        <v>9</v>
      </c>
      <c r="R309" s="42">
        <v>9</v>
      </c>
      <c r="S309" s="10">
        <v>290</v>
      </c>
      <c r="T309" s="10">
        <v>303</v>
      </c>
      <c r="U309" s="10">
        <v>317</v>
      </c>
      <c r="V309" s="10">
        <v>325</v>
      </c>
      <c r="W309" s="10">
        <v>347</v>
      </c>
      <c r="X309" s="10">
        <v>354</v>
      </c>
      <c r="Y309" s="10">
        <v>338</v>
      </c>
      <c r="Z309" s="10">
        <v>345</v>
      </c>
      <c r="AA309" s="10">
        <v>140</v>
      </c>
      <c r="AB309" s="10">
        <v>130</v>
      </c>
      <c r="AC309" s="10">
        <v>129</v>
      </c>
      <c r="AD309" s="10">
        <v>126</v>
      </c>
      <c r="AE309" s="10">
        <v>107</v>
      </c>
      <c r="AF309" s="10">
        <v>107</v>
      </c>
      <c r="AG309" s="10">
        <v>113</v>
      </c>
      <c r="AH309" s="10">
        <v>108</v>
      </c>
      <c r="AJ309" s="39">
        <f t="shared" si="21"/>
        <v>2.7586206896551724E-2</v>
      </c>
      <c r="AK309" s="39">
        <f t="shared" si="21"/>
        <v>3.6303630363036306E-2</v>
      </c>
      <c r="AL309" s="39" t="e">
        <f t="shared" si="21"/>
        <v>#VALUE!</v>
      </c>
      <c r="AM309" s="39">
        <f t="shared" si="21"/>
        <v>1.8461538461538463E-2</v>
      </c>
      <c r="AN309" s="39" t="e">
        <f t="shared" si="21"/>
        <v>#VALUE!</v>
      </c>
      <c r="AO309" s="39">
        <f t="shared" si="19"/>
        <v>1.4124293785310734E-2</v>
      </c>
      <c r="AP309" s="39" t="e">
        <f t="shared" si="19"/>
        <v>#VALUE!</v>
      </c>
      <c r="AQ309" s="39" t="e">
        <f t="shared" si="19"/>
        <v>#VALUE!</v>
      </c>
      <c r="AR309" s="39">
        <f t="shared" si="19"/>
        <v>3.5714285714285712E-2</v>
      </c>
      <c r="AS309" s="39">
        <f t="shared" si="19"/>
        <v>7.6923076923076927E-2</v>
      </c>
      <c r="AT309" s="39" t="e">
        <f t="shared" si="19"/>
        <v>#VALUE!</v>
      </c>
      <c r="AU309" s="39">
        <f t="shared" si="19"/>
        <v>7.9365079365079361E-2</v>
      </c>
      <c r="AV309" s="39" t="e">
        <f t="shared" si="20"/>
        <v>#VALUE!</v>
      </c>
      <c r="AW309" s="39">
        <f t="shared" si="20"/>
        <v>7.476635514018691E-2</v>
      </c>
      <c r="AX309" s="39">
        <f t="shared" si="20"/>
        <v>7.9646017699115043E-2</v>
      </c>
      <c r="AY309" s="39">
        <f t="shared" si="20"/>
        <v>8.3333333333333329E-2</v>
      </c>
    </row>
    <row r="310" spans="1:51" x14ac:dyDescent="0.3">
      <c r="A310" s="3">
        <v>1836</v>
      </c>
      <c r="B310" s="4" t="s">
        <v>303</v>
      </c>
      <c r="C310" s="42">
        <v>15</v>
      </c>
      <c r="D310" s="42">
        <v>19</v>
      </c>
      <c r="E310" s="42">
        <v>19</v>
      </c>
      <c r="F310" s="42">
        <v>18</v>
      </c>
      <c r="G310" s="42">
        <v>15</v>
      </c>
      <c r="H310" s="42">
        <v>14</v>
      </c>
      <c r="I310" s="42">
        <v>16</v>
      </c>
      <c r="J310" s="42">
        <v>19</v>
      </c>
      <c r="K310" s="42">
        <v>33</v>
      </c>
      <c r="L310" s="42">
        <v>38</v>
      </c>
      <c r="M310" s="42">
        <v>31</v>
      </c>
      <c r="N310" s="42">
        <v>33</v>
      </c>
      <c r="O310" s="42">
        <v>33</v>
      </c>
      <c r="P310" s="42">
        <v>33</v>
      </c>
      <c r="Q310" s="42">
        <v>39</v>
      </c>
      <c r="R310" s="42">
        <v>37</v>
      </c>
      <c r="S310" s="10">
        <v>606</v>
      </c>
      <c r="T310" s="10">
        <v>625</v>
      </c>
      <c r="U310" s="10">
        <v>643</v>
      </c>
      <c r="V310" s="10">
        <v>685</v>
      </c>
      <c r="W310" s="10">
        <v>683</v>
      </c>
      <c r="X310" s="10">
        <v>715</v>
      </c>
      <c r="Y310" s="10">
        <v>737</v>
      </c>
      <c r="Z310" s="10">
        <v>754</v>
      </c>
      <c r="AA310" s="10">
        <v>361</v>
      </c>
      <c r="AB310" s="10">
        <v>361</v>
      </c>
      <c r="AC310" s="10">
        <v>368</v>
      </c>
      <c r="AD310" s="10">
        <v>354</v>
      </c>
      <c r="AE310" s="10">
        <v>358</v>
      </c>
      <c r="AF310" s="10">
        <v>337</v>
      </c>
      <c r="AG310" s="10">
        <v>338</v>
      </c>
      <c r="AH310" s="10">
        <v>337</v>
      </c>
      <c r="AJ310" s="39">
        <f t="shared" si="21"/>
        <v>2.4752475247524754E-2</v>
      </c>
      <c r="AK310" s="39">
        <f t="shared" si="21"/>
        <v>3.04E-2</v>
      </c>
      <c r="AL310" s="39">
        <f t="shared" si="21"/>
        <v>2.9548989113530325E-2</v>
      </c>
      <c r="AM310" s="39">
        <f t="shared" si="21"/>
        <v>2.6277372262773723E-2</v>
      </c>
      <c r="AN310" s="39">
        <f t="shared" si="21"/>
        <v>2.1961932650073207E-2</v>
      </c>
      <c r="AO310" s="39">
        <f t="shared" si="19"/>
        <v>1.9580419580419582E-2</v>
      </c>
      <c r="AP310" s="39">
        <f t="shared" si="19"/>
        <v>2.1709633649932156E-2</v>
      </c>
      <c r="AQ310" s="39">
        <f t="shared" si="19"/>
        <v>2.5198938992042442E-2</v>
      </c>
      <c r="AR310" s="39">
        <f t="shared" si="19"/>
        <v>9.141274238227147E-2</v>
      </c>
      <c r="AS310" s="39">
        <f t="shared" si="19"/>
        <v>0.10526315789473684</v>
      </c>
      <c r="AT310" s="39">
        <f t="shared" si="19"/>
        <v>8.4239130434782608E-2</v>
      </c>
      <c r="AU310" s="39">
        <f t="shared" si="19"/>
        <v>9.3220338983050849E-2</v>
      </c>
      <c r="AV310" s="39">
        <f t="shared" si="20"/>
        <v>9.217877094972067E-2</v>
      </c>
      <c r="AW310" s="39">
        <f t="shared" si="20"/>
        <v>9.7922848664688422E-2</v>
      </c>
      <c r="AX310" s="39">
        <f t="shared" si="20"/>
        <v>0.11538461538461539</v>
      </c>
      <c r="AY310" s="39">
        <f t="shared" si="20"/>
        <v>0.10979228486646884</v>
      </c>
    </row>
    <row r="311" spans="1:51" x14ac:dyDescent="0.3">
      <c r="A311" s="3">
        <v>1837</v>
      </c>
      <c r="B311" s="4" t="s">
        <v>304</v>
      </c>
      <c r="C311" s="42">
        <v>76</v>
      </c>
      <c r="D311" s="42">
        <v>74</v>
      </c>
      <c r="E311" s="42">
        <v>71</v>
      </c>
      <c r="F311" s="42">
        <v>60</v>
      </c>
      <c r="G311" s="42">
        <v>66</v>
      </c>
      <c r="H311" s="42">
        <v>85</v>
      </c>
      <c r="I311" s="42">
        <v>68</v>
      </c>
      <c r="J311" s="42">
        <v>90</v>
      </c>
      <c r="K311" s="42">
        <v>167</v>
      </c>
      <c r="L311" s="42">
        <v>177</v>
      </c>
      <c r="M311" s="42">
        <v>174</v>
      </c>
      <c r="N311" s="42">
        <v>151</v>
      </c>
      <c r="O311" s="42">
        <v>138</v>
      </c>
      <c r="P311" s="42">
        <v>148</v>
      </c>
      <c r="Q311" s="42">
        <v>136</v>
      </c>
      <c r="R311" s="42">
        <v>136</v>
      </c>
      <c r="S311" s="10">
        <v>1277</v>
      </c>
      <c r="T311" s="10">
        <v>1347</v>
      </c>
      <c r="U311" s="10">
        <v>1408</v>
      </c>
      <c r="V311" s="10">
        <v>1467</v>
      </c>
      <c r="W311" s="10">
        <v>1510</v>
      </c>
      <c r="X311" s="10">
        <v>1610</v>
      </c>
      <c r="Y311" s="10">
        <v>1671</v>
      </c>
      <c r="Z311" s="10">
        <v>1753</v>
      </c>
      <c r="AA311" s="10">
        <v>563</v>
      </c>
      <c r="AB311" s="10">
        <v>581</v>
      </c>
      <c r="AC311" s="10">
        <v>603</v>
      </c>
      <c r="AD311" s="10">
        <v>635</v>
      </c>
      <c r="AE311" s="10">
        <v>658</v>
      </c>
      <c r="AF311" s="10">
        <v>650</v>
      </c>
      <c r="AG311" s="10">
        <v>652</v>
      </c>
      <c r="AH311" s="10">
        <v>656</v>
      </c>
      <c r="AJ311" s="39">
        <f t="shared" si="21"/>
        <v>5.951448707909162E-2</v>
      </c>
      <c r="AK311" s="39">
        <f t="shared" si="21"/>
        <v>5.4936896807720861E-2</v>
      </c>
      <c r="AL311" s="39">
        <f t="shared" si="21"/>
        <v>5.042613636363636E-2</v>
      </c>
      <c r="AM311" s="39">
        <f t="shared" si="21"/>
        <v>4.0899795501022497E-2</v>
      </c>
      <c r="AN311" s="39">
        <f t="shared" si="21"/>
        <v>4.3708609271523181E-2</v>
      </c>
      <c r="AO311" s="39">
        <f t="shared" si="19"/>
        <v>5.2795031055900624E-2</v>
      </c>
      <c r="AP311" s="39">
        <f t="shared" si="19"/>
        <v>4.0694195092758824E-2</v>
      </c>
      <c r="AQ311" s="39">
        <f t="shared" si="19"/>
        <v>5.1340559041642898E-2</v>
      </c>
      <c r="AR311" s="39">
        <f t="shared" si="19"/>
        <v>0.2966252220248668</v>
      </c>
      <c r="AS311" s="39">
        <f t="shared" si="19"/>
        <v>0.30464716006884679</v>
      </c>
      <c r="AT311" s="39">
        <f t="shared" si="19"/>
        <v>0.28855721393034828</v>
      </c>
      <c r="AU311" s="39">
        <f t="shared" si="19"/>
        <v>0.23779527559055119</v>
      </c>
      <c r="AV311" s="39">
        <f t="shared" si="20"/>
        <v>0.20972644376899696</v>
      </c>
      <c r="AW311" s="39">
        <f t="shared" si="20"/>
        <v>0.22769230769230769</v>
      </c>
      <c r="AX311" s="39">
        <f t="shared" si="20"/>
        <v>0.20858895705521471</v>
      </c>
      <c r="AY311" s="39">
        <f t="shared" si="20"/>
        <v>0.2073170731707317</v>
      </c>
    </row>
    <row r="312" spans="1:51" x14ac:dyDescent="0.3">
      <c r="A312" s="3">
        <v>1838</v>
      </c>
      <c r="B312" s="4" t="s">
        <v>305</v>
      </c>
      <c r="C312" s="42">
        <v>35</v>
      </c>
      <c r="D312" s="42">
        <v>36</v>
      </c>
      <c r="E312" s="42">
        <v>43</v>
      </c>
      <c r="F312" s="42">
        <v>34</v>
      </c>
      <c r="G312" s="42">
        <v>29</v>
      </c>
      <c r="H312" s="42">
        <v>31</v>
      </c>
      <c r="I312" s="42">
        <v>28</v>
      </c>
      <c r="J312" s="42">
        <v>40</v>
      </c>
      <c r="K312" s="42">
        <v>71</v>
      </c>
      <c r="L312" s="42">
        <v>61</v>
      </c>
      <c r="M312" s="42">
        <v>63</v>
      </c>
      <c r="N312" s="42">
        <v>72</v>
      </c>
      <c r="O312" s="42">
        <v>70</v>
      </c>
      <c r="P312" s="42">
        <v>67</v>
      </c>
      <c r="Q312" s="42">
        <v>60</v>
      </c>
      <c r="R312" s="42">
        <v>57</v>
      </c>
      <c r="S312" s="10">
        <v>504</v>
      </c>
      <c r="T312" s="10">
        <v>529</v>
      </c>
      <c r="U312" s="10">
        <v>571</v>
      </c>
      <c r="V312" s="10">
        <v>615</v>
      </c>
      <c r="W312" s="10">
        <v>661</v>
      </c>
      <c r="X312" s="10">
        <v>681</v>
      </c>
      <c r="Y312" s="10">
        <v>721</v>
      </c>
      <c r="Z312" s="10">
        <v>756</v>
      </c>
      <c r="AA312" s="10">
        <v>263</v>
      </c>
      <c r="AB312" s="10">
        <v>252</v>
      </c>
      <c r="AC312" s="10">
        <v>249</v>
      </c>
      <c r="AD312" s="10">
        <v>261</v>
      </c>
      <c r="AE312" s="10">
        <v>262</v>
      </c>
      <c r="AF312" s="10">
        <v>264</v>
      </c>
      <c r="AG312" s="10">
        <v>258</v>
      </c>
      <c r="AH312" s="10">
        <v>254</v>
      </c>
      <c r="AJ312" s="39">
        <f t="shared" si="21"/>
        <v>6.9444444444444448E-2</v>
      </c>
      <c r="AK312" s="39">
        <f t="shared" si="21"/>
        <v>6.8052930056710773E-2</v>
      </c>
      <c r="AL312" s="39">
        <f t="shared" si="21"/>
        <v>7.5306479859894915E-2</v>
      </c>
      <c r="AM312" s="39">
        <f t="shared" si="21"/>
        <v>5.5284552845528454E-2</v>
      </c>
      <c r="AN312" s="39">
        <f t="shared" si="21"/>
        <v>4.3872919818456882E-2</v>
      </c>
      <c r="AO312" s="39">
        <f t="shared" si="19"/>
        <v>4.552129221732746E-2</v>
      </c>
      <c r="AP312" s="39">
        <f t="shared" si="19"/>
        <v>3.8834951456310676E-2</v>
      </c>
      <c r="AQ312" s="39">
        <f t="shared" si="19"/>
        <v>5.2910052910052907E-2</v>
      </c>
      <c r="AR312" s="39">
        <f t="shared" si="19"/>
        <v>0.26996197718631176</v>
      </c>
      <c r="AS312" s="39">
        <f t="shared" si="19"/>
        <v>0.24206349206349206</v>
      </c>
      <c r="AT312" s="39">
        <f t="shared" si="19"/>
        <v>0.25301204819277107</v>
      </c>
      <c r="AU312" s="39">
        <f t="shared" si="19"/>
        <v>0.27586206896551724</v>
      </c>
      <c r="AV312" s="39">
        <f t="shared" si="20"/>
        <v>0.26717557251908397</v>
      </c>
      <c r="AW312" s="39">
        <f t="shared" si="20"/>
        <v>0.25378787878787878</v>
      </c>
      <c r="AX312" s="39">
        <f t="shared" si="20"/>
        <v>0.23255813953488372</v>
      </c>
      <c r="AY312" s="39">
        <f t="shared" si="20"/>
        <v>0.22440944881889763</v>
      </c>
    </row>
    <row r="313" spans="1:51" x14ac:dyDescent="0.3">
      <c r="A313" s="3">
        <v>1839</v>
      </c>
      <c r="B313" s="4" t="s">
        <v>306</v>
      </c>
      <c r="C313" s="42">
        <v>18</v>
      </c>
      <c r="D313" s="42">
        <v>13</v>
      </c>
      <c r="E313" s="42">
        <v>13</v>
      </c>
      <c r="F313" s="42">
        <v>15</v>
      </c>
      <c r="G313" s="42">
        <v>14</v>
      </c>
      <c r="H313" s="42">
        <v>15</v>
      </c>
      <c r="I313" s="42">
        <v>19</v>
      </c>
      <c r="J313" s="42">
        <v>24</v>
      </c>
      <c r="K313" s="42">
        <v>29</v>
      </c>
      <c r="L313" s="42">
        <v>28</v>
      </c>
      <c r="M313" s="42">
        <v>28</v>
      </c>
      <c r="N313" s="42">
        <v>36</v>
      </c>
      <c r="O313" s="42">
        <v>34</v>
      </c>
      <c r="P313" s="42">
        <v>26</v>
      </c>
      <c r="Q313" s="42">
        <v>24</v>
      </c>
      <c r="R313" s="42">
        <v>26</v>
      </c>
      <c r="S313" s="10">
        <v>381</v>
      </c>
      <c r="T313" s="10">
        <v>421</v>
      </c>
      <c r="U313" s="10">
        <v>453</v>
      </c>
      <c r="V313" s="10">
        <v>471</v>
      </c>
      <c r="W313" s="10">
        <v>504</v>
      </c>
      <c r="X313" s="10">
        <v>518</v>
      </c>
      <c r="Y313" s="10">
        <v>535</v>
      </c>
      <c r="Z313" s="10">
        <v>537</v>
      </c>
      <c r="AA313" s="10">
        <v>120</v>
      </c>
      <c r="AB313" s="10">
        <v>127</v>
      </c>
      <c r="AC313" s="10">
        <v>133</v>
      </c>
      <c r="AD313" s="10">
        <v>131</v>
      </c>
      <c r="AE313" s="10">
        <v>133</v>
      </c>
      <c r="AF313" s="10">
        <v>137</v>
      </c>
      <c r="AG313" s="10">
        <v>145</v>
      </c>
      <c r="AH313" s="10">
        <v>149</v>
      </c>
      <c r="AJ313" s="39">
        <f t="shared" si="21"/>
        <v>4.7244094488188976E-2</v>
      </c>
      <c r="AK313" s="39">
        <f t="shared" si="21"/>
        <v>3.0878859857482184E-2</v>
      </c>
      <c r="AL313" s="39">
        <f t="shared" si="21"/>
        <v>2.8697571743929361E-2</v>
      </c>
      <c r="AM313" s="39">
        <f t="shared" si="21"/>
        <v>3.1847133757961783E-2</v>
      </c>
      <c r="AN313" s="39">
        <f t="shared" si="21"/>
        <v>2.7777777777777776E-2</v>
      </c>
      <c r="AO313" s="39">
        <f t="shared" si="19"/>
        <v>2.8957528957528959E-2</v>
      </c>
      <c r="AP313" s="39">
        <f t="shared" si="19"/>
        <v>3.5514018691588788E-2</v>
      </c>
      <c r="AQ313" s="39">
        <f t="shared" si="19"/>
        <v>4.4692737430167599E-2</v>
      </c>
      <c r="AR313" s="39">
        <f t="shared" si="19"/>
        <v>0.24166666666666667</v>
      </c>
      <c r="AS313" s="39">
        <f t="shared" si="19"/>
        <v>0.22047244094488189</v>
      </c>
      <c r="AT313" s="39">
        <f t="shared" si="19"/>
        <v>0.21052631578947367</v>
      </c>
      <c r="AU313" s="39">
        <f t="shared" si="19"/>
        <v>0.27480916030534353</v>
      </c>
      <c r="AV313" s="39">
        <f t="shared" si="20"/>
        <v>0.25563909774436089</v>
      </c>
      <c r="AW313" s="39">
        <f t="shared" si="20"/>
        <v>0.18978102189781021</v>
      </c>
      <c r="AX313" s="39">
        <f t="shared" si="20"/>
        <v>0.16551724137931034</v>
      </c>
      <c r="AY313" s="39">
        <f t="shared" si="20"/>
        <v>0.17449664429530201</v>
      </c>
    </row>
    <row r="314" spans="1:51" x14ac:dyDescent="0.3">
      <c r="A314" s="3">
        <v>1840</v>
      </c>
      <c r="B314" s="4" t="s">
        <v>307</v>
      </c>
      <c r="C314" s="42">
        <v>56</v>
      </c>
      <c r="D314" s="42">
        <v>53</v>
      </c>
      <c r="E314" s="42">
        <v>49</v>
      </c>
      <c r="F314" s="42">
        <v>45</v>
      </c>
      <c r="G314" s="42">
        <v>58</v>
      </c>
      <c r="H314" s="42">
        <v>50</v>
      </c>
      <c r="I314" s="42">
        <v>72</v>
      </c>
      <c r="J314" s="42">
        <v>56</v>
      </c>
      <c r="K314" s="42">
        <v>93</v>
      </c>
      <c r="L314" s="42">
        <v>101</v>
      </c>
      <c r="M314" s="42">
        <v>103</v>
      </c>
      <c r="N314" s="42">
        <v>91</v>
      </c>
      <c r="O314" s="42">
        <v>88</v>
      </c>
      <c r="P314" s="42">
        <v>84</v>
      </c>
      <c r="Q314" s="42">
        <v>74</v>
      </c>
      <c r="R314" s="42">
        <v>80</v>
      </c>
      <c r="S314" s="10">
        <v>874</v>
      </c>
      <c r="T314" s="10">
        <v>915</v>
      </c>
      <c r="U314" s="10">
        <v>1003</v>
      </c>
      <c r="V314" s="10">
        <v>1098</v>
      </c>
      <c r="W314" s="10">
        <v>1151</v>
      </c>
      <c r="X314" s="10">
        <v>1185</v>
      </c>
      <c r="Y314" s="10">
        <v>1218</v>
      </c>
      <c r="Z314" s="10">
        <v>1239</v>
      </c>
      <c r="AA314" s="10">
        <v>355</v>
      </c>
      <c r="AB314" s="10">
        <v>355</v>
      </c>
      <c r="AC314" s="10">
        <v>359</v>
      </c>
      <c r="AD314" s="10">
        <v>355</v>
      </c>
      <c r="AE314" s="10">
        <v>365</v>
      </c>
      <c r="AF314" s="10">
        <v>379</v>
      </c>
      <c r="AG314" s="10">
        <v>390</v>
      </c>
      <c r="AH314" s="10">
        <v>409</v>
      </c>
      <c r="AJ314" s="39">
        <f t="shared" si="21"/>
        <v>6.4073226544622428E-2</v>
      </c>
      <c r="AK314" s="39">
        <f t="shared" si="21"/>
        <v>5.7923497267759562E-2</v>
      </c>
      <c r="AL314" s="39">
        <f t="shared" si="21"/>
        <v>4.8853439680957129E-2</v>
      </c>
      <c r="AM314" s="39">
        <f t="shared" si="21"/>
        <v>4.0983606557377046E-2</v>
      </c>
      <c r="AN314" s="39">
        <f t="shared" si="21"/>
        <v>5.0390964378801043E-2</v>
      </c>
      <c r="AO314" s="39">
        <f t="shared" si="19"/>
        <v>4.2194092827004218E-2</v>
      </c>
      <c r="AP314" s="39">
        <f t="shared" si="19"/>
        <v>5.9113300492610835E-2</v>
      </c>
      <c r="AQ314" s="39">
        <f t="shared" si="19"/>
        <v>4.519774011299435E-2</v>
      </c>
      <c r="AR314" s="39">
        <f t="shared" si="19"/>
        <v>0.26197183098591548</v>
      </c>
      <c r="AS314" s="39">
        <f t="shared" si="19"/>
        <v>0.28450704225352114</v>
      </c>
      <c r="AT314" s="39">
        <f t="shared" si="19"/>
        <v>0.28690807799442897</v>
      </c>
      <c r="AU314" s="39">
        <f t="shared" si="19"/>
        <v>0.25633802816901408</v>
      </c>
      <c r="AV314" s="39">
        <f t="shared" si="20"/>
        <v>0.24109589041095891</v>
      </c>
      <c r="AW314" s="39">
        <f t="shared" si="20"/>
        <v>0.22163588390501318</v>
      </c>
      <c r="AX314" s="39">
        <f t="shared" si="20"/>
        <v>0.18974358974358974</v>
      </c>
      <c r="AY314" s="39">
        <f t="shared" si="20"/>
        <v>0.19559902200488999</v>
      </c>
    </row>
    <row r="315" spans="1:51" x14ac:dyDescent="0.3">
      <c r="A315" s="3">
        <v>1841</v>
      </c>
      <c r="B315" s="4" t="s">
        <v>308</v>
      </c>
      <c r="C315" s="42">
        <v>60</v>
      </c>
      <c r="D315" s="42">
        <v>67</v>
      </c>
      <c r="E315" s="42">
        <v>68</v>
      </c>
      <c r="F315" s="42">
        <v>75</v>
      </c>
      <c r="G315" s="42">
        <v>72</v>
      </c>
      <c r="H315" s="42">
        <v>75</v>
      </c>
      <c r="I315" s="42">
        <v>84</v>
      </c>
      <c r="J315" s="42">
        <v>81</v>
      </c>
      <c r="K315" s="42">
        <v>208</v>
      </c>
      <c r="L315" s="42">
        <v>204</v>
      </c>
      <c r="M315" s="42">
        <v>187</v>
      </c>
      <c r="N315" s="42">
        <v>195</v>
      </c>
      <c r="O315" s="42">
        <v>177</v>
      </c>
      <c r="P315" s="42">
        <v>171</v>
      </c>
      <c r="Q315" s="42">
        <v>170</v>
      </c>
      <c r="R315" s="42">
        <v>167</v>
      </c>
      <c r="S315" s="10">
        <v>440</v>
      </c>
      <c r="T315" s="10">
        <v>448</v>
      </c>
      <c r="U315" s="10">
        <v>455</v>
      </c>
      <c r="V315" s="10">
        <v>467</v>
      </c>
      <c r="W315" s="10">
        <v>505</v>
      </c>
      <c r="X315" s="10">
        <v>521</v>
      </c>
      <c r="Y315" s="10">
        <v>538</v>
      </c>
      <c r="Z315" s="10">
        <v>557</v>
      </c>
      <c r="AA315" s="10">
        <v>287</v>
      </c>
      <c r="AB315" s="10">
        <v>287</v>
      </c>
      <c r="AC315" s="10">
        <v>278</v>
      </c>
      <c r="AD315" s="10">
        <v>271</v>
      </c>
      <c r="AE315" s="10">
        <v>261</v>
      </c>
      <c r="AF315" s="10">
        <v>263</v>
      </c>
      <c r="AG315" s="10">
        <v>263</v>
      </c>
      <c r="AH315" s="10">
        <v>258</v>
      </c>
      <c r="AJ315" s="39">
        <f t="shared" si="21"/>
        <v>0.13636363636363635</v>
      </c>
      <c r="AK315" s="39">
        <f t="shared" si="21"/>
        <v>0.14955357142857142</v>
      </c>
      <c r="AL315" s="39">
        <f t="shared" si="21"/>
        <v>0.14945054945054945</v>
      </c>
      <c r="AM315" s="39">
        <f t="shared" si="21"/>
        <v>0.16059957173447537</v>
      </c>
      <c r="AN315" s="39">
        <f t="shared" si="21"/>
        <v>0.14257425742574256</v>
      </c>
      <c r="AO315" s="39">
        <f t="shared" si="21"/>
        <v>0.14395393474088292</v>
      </c>
      <c r="AP315" s="39">
        <f t="shared" si="21"/>
        <v>0.15613382899628253</v>
      </c>
      <c r="AQ315" s="39">
        <f t="shared" si="21"/>
        <v>0.14542190305206462</v>
      </c>
      <c r="AR315" s="39">
        <f t="shared" si="21"/>
        <v>0.72473867595818819</v>
      </c>
      <c r="AS315" s="39">
        <f t="shared" si="21"/>
        <v>0.71080139372822304</v>
      </c>
      <c r="AT315" s="39">
        <f t="shared" si="21"/>
        <v>0.67266187050359716</v>
      </c>
      <c r="AU315" s="39">
        <f t="shared" si="21"/>
        <v>0.71955719557195574</v>
      </c>
      <c r="AV315" s="39">
        <f t="shared" si="20"/>
        <v>0.67816091954022983</v>
      </c>
      <c r="AW315" s="39">
        <f t="shared" si="20"/>
        <v>0.65019011406844107</v>
      </c>
      <c r="AX315" s="39">
        <f t="shared" si="20"/>
        <v>0.64638783269961975</v>
      </c>
      <c r="AY315" s="39">
        <f t="shared" si="20"/>
        <v>0.6472868217054264</v>
      </c>
    </row>
    <row r="316" spans="1:51" x14ac:dyDescent="0.3">
      <c r="A316" s="3">
        <v>1845</v>
      </c>
      <c r="B316" s="4" t="s">
        <v>309</v>
      </c>
      <c r="C316" s="42">
        <v>21</v>
      </c>
      <c r="D316" s="42">
        <v>19</v>
      </c>
      <c r="E316" s="42">
        <v>24</v>
      </c>
      <c r="F316" s="42">
        <v>28</v>
      </c>
      <c r="G316" s="42">
        <v>23</v>
      </c>
      <c r="H316" s="42">
        <v>22</v>
      </c>
      <c r="I316" s="42">
        <v>21</v>
      </c>
      <c r="J316" s="42">
        <v>18</v>
      </c>
      <c r="K316" s="42">
        <v>53</v>
      </c>
      <c r="L316" s="42">
        <v>48</v>
      </c>
      <c r="M316" s="42">
        <v>41</v>
      </c>
      <c r="N316" s="42">
        <v>46</v>
      </c>
      <c r="O316" s="42">
        <v>40</v>
      </c>
      <c r="P316" s="42">
        <v>39</v>
      </c>
      <c r="Q316" s="42">
        <v>34</v>
      </c>
      <c r="R316" s="42">
        <v>34</v>
      </c>
      <c r="S316" s="10">
        <v>121</v>
      </c>
      <c r="T316" s="10">
        <v>126</v>
      </c>
      <c r="U316" s="10">
        <v>125</v>
      </c>
      <c r="V316" s="10">
        <v>127</v>
      </c>
      <c r="W316" s="10">
        <v>129</v>
      </c>
      <c r="X316" s="10">
        <v>130</v>
      </c>
      <c r="Y316" s="10">
        <v>124</v>
      </c>
      <c r="Z316" s="10">
        <v>111</v>
      </c>
      <c r="AA316" s="10">
        <v>68</v>
      </c>
      <c r="AB316" s="10">
        <v>67</v>
      </c>
      <c r="AC316" s="10">
        <v>67</v>
      </c>
      <c r="AD316" s="10">
        <v>70</v>
      </c>
      <c r="AE316" s="10">
        <v>66</v>
      </c>
      <c r="AF316" s="10">
        <v>68</v>
      </c>
      <c r="AG316" s="10">
        <v>66</v>
      </c>
      <c r="AH316" s="10">
        <v>71</v>
      </c>
      <c r="AJ316" s="39">
        <f t="shared" si="21"/>
        <v>0.17355371900826447</v>
      </c>
      <c r="AK316" s="39">
        <f t="shared" si="21"/>
        <v>0.15079365079365079</v>
      </c>
      <c r="AL316" s="39">
        <f t="shared" si="21"/>
        <v>0.192</v>
      </c>
      <c r="AM316" s="39">
        <f t="shared" si="21"/>
        <v>0.22047244094488189</v>
      </c>
      <c r="AN316" s="39">
        <f t="shared" si="21"/>
        <v>0.17829457364341086</v>
      </c>
      <c r="AO316" s="39">
        <f t="shared" si="21"/>
        <v>0.16923076923076924</v>
      </c>
      <c r="AP316" s="39">
        <f t="shared" si="21"/>
        <v>0.16935483870967741</v>
      </c>
      <c r="AQ316" s="39">
        <f t="shared" si="21"/>
        <v>0.16216216216216217</v>
      </c>
      <c r="AR316" s="39">
        <f t="shared" si="21"/>
        <v>0.77941176470588236</v>
      </c>
      <c r="AS316" s="39">
        <f t="shared" si="21"/>
        <v>0.71641791044776115</v>
      </c>
      <c r="AT316" s="39">
        <f t="shared" si="21"/>
        <v>0.61194029850746268</v>
      </c>
      <c r="AU316" s="39">
        <f t="shared" si="21"/>
        <v>0.65714285714285714</v>
      </c>
      <c r="AV316" s="39">
        <f t="shared" si="20"/>
        <v>0.60606060606060608</v>
      </c>
      <c r="AW316" s="39">
        <f t="shared" si="20"/>
        <v>0.57352941176470584</v>
      </c>
      <c r="AX316" s="39">
        <f t="shared" si="20"/>
        <v>0.51515151515151514</v>
      </c>
      <c r="AY316" s="39">
        <f t="shared" si="20"/>
        <v>0.47887323943661969</v>
      </c>
    </row>
    <row r="317" spans="1:51" x14ac:dyDescent="0.3">
      <c r="A317" s="3">
        <v>1848</v>
      </c>
      <c r="B317" s="4" t="s">
        <v>310</v>
      </c>
      <c r="C317" s="42">
        <v>43</v>
      </c>
      <c r="D317" s="42">
        <v>41</v>
      </c>
      <c r="E317" s="42">
        <v>42</v>
      </c>
      <c r="F317" s="42">
        <v>41</v>
      </c>
      <c r="G317" s="42">
        <v>29</v>
      </c>
      <c r="H317" s="42">
        <v>39</v>
      </c>
      <c r="I317" s="42">
        <v>31</v>
      </c>
      <c r="J317" s="42">
        <v>31</v>
      </c>
      <c r="K317" s="42">
        <v>69</v>
      </c>
      <c r="L317" s="42">
        <v>72</v>
      </c>
      <c r="M317" s="42">
        <v>65</v>
      </c>
      <c r="N317" s="42">
        <v>58</v>
      </c>
      <c r="O317" s="42">
        <v>67</v>
      </c>
      <c r="P317" s="42">
        <v>67</v>
      </c>
      <c r="Q317" s="42">
        <v>64</v>
      </c>
      <c r="R317" s="42">
        <v>62</v>
      </c>
      <c r="S317" s="10">
        <v>269</v>
      </c>
      <c r="T317" s="10">
        <v>277</v>
      </c>
      <c r="U317" s="10">
        <v>269</v>
      </c>
      <c r="V317" s="10">
        <v>278</v>
      </c>
      <c r="W317" s="10">
        <v>301</v>
      </c>
      <c r="X317" s="10">
        <v>323</v>
      </c>
      <c r="Y317" s="10">
        <v>336</v>
      </c>
      <c r="Z317" s="10">
        <v>363</v>
      </c>
      <c r="AA317" s="10">
        <v>199</v>
      </c>
      <c r="AB317" s="10">
        <v>188</v>
      </c>
      <c r="AC317" s="10">
        <v>190</v>
      </c>
      <c r="AD317" s="10">
        <v>185</v>
      </c>
      <c r="AE317" s="10">
        <v>180</v>
      </c>
      <c r="AF317" s="10">
        <v>175</v>
      </c>
      <c r="AG317" s="10">
        <v>166</v>
      </c>
      <c r="AH317" s="10">
        <v>152</v>
      </c>
      <c r="AJ317" s="39">
        <f t="shared" si="21"/>
        <v>0.15985130111524162</v>
      </c>
      <c r="AK317" s="39">
        <f t="shared" si="21"/>
        <v>0.14801444043321299</v>
      </c>
      <c r="AL317" s="39">
        <f t="shared" si="21"/>
        <v>0.15613382899628253</v>
      </c>
      <c r="AM317" s="39">
        <f t="shared" si="21"/>
        <v>0.14748201438848921</v>
      </c>
      <c r="AN317" s="39">
        <f t="shared" si="21"/>
        <v>9.634551495016612E-2</v>
      </c>
      <c r="AO317" s="39">
        <f t="shared" si="21"/>
        <v>0.12074303405572756</v>
      </c>
      <c r="AP317" s="39">
        <f t="shared" si="21"/>
        <v>9.2261904761904767E-2</v>
      </c>
      <c r="AQ317" s="39">
        <f t="shared" si="21"/>
        <v>8.5399449035812675E-2</v>
      </c>
      <c r="AR317" s="39">
        <f t="shared" si="21"/>
        <v>0.34673366834170855</v>
      </c>
      <c r="AS317" s="39">
        <f t="shared" si="21"/>
        <v>0.38297872340425532</v>
      </c>
      <c r="AT317" s="39">
        <f t="shared" si="21"/>
        <v>0.34210526315789475</v>
      </c>
      <c r="AU317" s="39">
        <f t="shared" si="21"/>
        <v>0.31351351351351353</v>
      </c>
      <c r="AV317" s="39">
        <f t="shared" si="20"/>
        <v>0.37222222222222223</v>
      </c>
      <c r="AW317" s="39">
        <f t="shared" si="20"/>
        <v>0.38285714285714284</v>
      </c>
      <c r="AX317" s="39">
        <f t="shared" si="20"/>
        <v>0.38554216867469882</v>
      </c>
      <c r="AY317" s="39">
        <f t="shared" si="20"/>
        <v>0.40789473684210525</v>
      </c>
    </row>
    <row r="318" spans="1:51" x14ac:dyDescent="0.3">
      <c r="A318" s="3">
        <v>1849</v>
      </c>
      <c r="B318" s="4" t="s">
        <v>311</v>
      </c>
      <c r="C318" s="42">
        <v>21</v>
      </c>
      <c r="D318" s="42">
        <v>21</v>
      </c>
      <c r="E318" s="42">
        <v>27</v>
      </c>
      <c r="F318" s="42">
        <v>23</v>
      </c>
      <c r="G318" s="42">
        <v>23</v>
      </c>
      <c r="H318" s="42">
        <v>32</v>
      </c>
      <c r="I318" s="42">
        <v>36</v>
      </c>
      <c r="J318" s="42">
        <v>36</v>
      </c>
      <c r="K318" s="42">
        <v>46</v>
      </c>
      <c r="L318" s="42">
        <v>39</v>
      </c>
      <c r="M318" s="42">
        <v>44</v>
      </c>
      <c r="N318" s="42">
        <v>43</v>
      </c>
      <c r="O318" s="42">
        <v>40</v>
      </c>
      <c r="P318" s="42">
        <v>45</v>
      </c>
      <c r="Q318" s="42">
        <v>44</v>
      </c>
      <c r="R318" s="42">
        <v>46</v>
      </c>
      <c r="S318" s="10">
        <v>1922</v>
      </c>
      <c r="T318" s="10">
        <v>2034</v>
      </c>
      <c r="U318" s="10">
        <v>2153</v>
      </c>
      <c r="V318" s="10">
        <v>2256</v>
      </c>
      <c r="W318" s="10">
        <v>2351</v>
      </c>
      <c r="X318" s="10">
        <v>2492</v>
      </c>
      <c r="Y318" s="10">
        <v>2626</v>
      </c>
      <c r="Z318" s="10">
        <v>2727</v>
      </c>
      <c r="AA318" s="10">
        <v>865</v>
      </c>
      <c r="AB318" s="10">
        <v>866</v>
      </c>
      <c r="AC318" s="10">
        <v>901</v>
      </c>
      <c r="AD318" s="10">
        <v>910</v>
      </c>
      <c r="AE318" s="10">
        <v>919</v>
      </c>
      <c r="AF318" s="10">
        <v>939</v>
      </c>
      <c r="AG318" s="10">
        <v>954</v>
      </c>
      <c r="AH318" s="10">
        <v>979</v>
      </c>
      <c r="AJ318" s="39">
        <f t="shared" si="21"/>
        <v>1.0926118626430802E-2</v>
      </c>
      <c r="AK318" s="39">
        <f t="shared" si="21"/>
        <v>1.0324483775811209E-2</v>
      </c>
      <c r="AL318" s="39">
        <f t="shared" si="21"/>
        <v>1.2540640966093822E-2</v>
      </c>
      <c r="AM318" s="39">
        <f t="shared" si="21"/>
        <v>1.0195035460992909E-2</v>
      </c>
      <c r="AN318" s="39">
        <f t="shared" si="21"/>
        <v>9.7830710336027221E-3</v>
      </c>
      <c r="AO318" s="39">
        <f t="shared" si="21"/>
        <v>1.2841091492776886E-2</v>
      </c>
      <c r="AP318" s="39">
        <f t="shared" si="21"/>
        <v>1.3709063214013708E-2</v>
      </c>
      <c r="AQ318" s="39">
        <f t="shared" si="21"/>
        <v>1.3201320132013201E-2</v>
      </c>
      <c r="AR318" s="39">
        <f t="shared" si="21"/>
        <v>5.3179190751445088E-2</v>
      </c>
      <c r="AS318" s="39">
        <f t="shared" si="21"/>
        <v>4.5034642032332567E-2</v>
      </c>
      <c r="AT318" s="39">
        <f t="shared" si="21"/>
        <v>4.8834628190899003E-2</v>
      </c>
      <c r="AU318" s="39">
        <f t="shared" si="21"/>
        <v>4.7252747252747251E-2</v>
      </c>
      <c r="AV318" s="39">
        <f t="shared" si="20"/>
        <v>4.3525571273122961E-2</v>
      </c>
      <c r="AW318" s="39">
        <f t="shared" si="20"/>
        <v>4.7923322683706068E-2</v>
      </c>
      <c r="AX318" s="39">
        <f t="shared" si="20"/>
        <v>4.6121593291404611E-2</v>
      </c>
      <c r="AY318" s="39">
        <f t="shared" si="20"/>
        <v>4.6986721144024517E-2</v>
      </c>
    </row>
    <row r="319" spans="1:51" x14ac:dyDescent="0.3">
      <c r="A319" s="3">
        <v>1850</v>
      </c>
      <c r="B319" s="4" t="s">
        <v>312</v>
      </c>
      <c r="C319" s="42">
        <v>34</v>
      </c>
      <c r="D319" s="42">
        <v>37</v>
      </c>
      <c r="E319" s="42">
        <v>43</v>
      </c>
      <c r="F319" s="42">
        <v>37</v>
      </c>
      <c r="G319" s="42">
        <v>35</v>
      </c>
      <c r="H319" s="42">
        <v>27</v>
      </c>
      <c r="I319" s="42">
        <v>33</v>
      </c>
      <c r="J319" s="42">
        <v>42</v>
      </c>
      <c r="K319" s="42">
        <v>52</v>
      </c>
      <c r="L319" s="42">
        <v>55</v>
      </c>
      <c r="M319" s="42">
        <v>51</v>
      </c>
      <c r="N319" s="42">
        <v>52</v>
      </c>
      <c r="O319" s="42">
        <v>50</v>
      </c>
      <c r="P319" s="42">
        <v>49</v>
      </c>
      <c r="Q319" s="42">
        <v>50</v>
      </c>
      <c r="R319" s="42">
        <v>48</v>
      </c>
      <c r="S319" s="10">
        <v>287</v>
      </c>
      <c r="T319" s="10">
        <v>291</v>
      </c>
      <c r="U319" s="10">
        <v>300</v>
      </c>
      <c r="V319" s="10">
        <v>334</v>
      </c>
      <c r="W319" s="10">
        <v>343</v>
      </c>
      <c r="X319" s="10">
        <v>342</v>
      </c>
      <c r="Y319" s="10">
        <v>352</v>
      </c>
      <c r="Z319" s="10">
        <v>362</v>
      </c>
      <c r="AA319" s="10">
        <v>136</v>
      </c>
      <c r="AB319" s="10">
        <v>141</v>
      </c>
      <c r="AC319" s="10">
        <v>149</v>
      </c>
      <c r="AD319" s="10">
        <v>146</v>
      </c>
      <c r="AE319" s="10">
        <v>149</v>
      </c>
      <c r="AF319" s="10">
        <v>153</v>
      </c>
      <c r="AG319" s="10">
        <v>151</v>
      </c>
      <c r="AH319" s="10">
        <v>150</v>
      </c>
      <c r="AJ319" s="39">
        <f t="shared" si="21"/>
        <v>0.11846689895470383</v>
      </c>
      <c r="AK319" s="39">
        <f t="shared" si="21"/>
        <v>0.12714776632302405</v>
      </c>
      <c r="AL319" s="39">
        <f t="shared" si="21"/>
        <v>0.14333333333333334</v>
      </c>
      <c r="AM319" s="39">
        <f t="shared" si="21"/>
        <v>0.11077844311377245</v>
      </c>
      <c r="AN319" s="39">
        <f t="shared" si="21"/>
        <v>0.10204081632653061</v>
      </c>
      <c r="AO319" s="39">
        <f t="shared" si="21"/>
        <v>7.8947368421052627E-2</v>
      </c>
      <c r="AP319" s="39">
        <f t="shared" si="21"/>
        <v>9.375E-2</v>
      </c>
      <c r="AQ319" s="39">
        <f t="shared" si="21"/>
        <v>0.11602209944751381</v>
      </c>
      <c r="AR319" s="39">
        <f t="shared" si="21"/>
        <v>0.38235294117647056</v>
      </c>
      <c r="AS319" s="39">
        <f t="shared" si="21"/>
        <v>0.39007092198581561</v>
      </c>
      <c r="AT319" s="39">
        <f t="shared" si="21"/>
        <v>0.34228187919463088</v>
      </c>
      <c r="AU319" s="39">
        <f t="shared" si="21"/>
        <v>0.35616438356164382</v>
      </c>
      <c r="AV319" s="39">
        <f t="shared" si="20"/>
        <v>0.33557046979865773</v>
      </c>
      <c r="AW319" s="39">
        <f t="shared" si="20"/>
        <v>0.3202614379084967</v>
      </c>
      <c r="AX319" s="39">
        <f t="shared" si="20"/>
        <v>0.33112582781456956</v>
      </c>
      <c r="AY319" s="39">
        <f t="shared" si="20"/>
        <v>0.32</v>
      </c>
    </row>
    <row r="320" spans="1:51" x14ac:dyDescent="0.3">
      <c r="A320" s="3">
        <v>1851</v>
      </c>
      <c r="B320" s="4" t="s">
        <v>313</v>
      </c>
      <c r="C320" s="42">
        <v>23</v>
      </c>
      <c r="D320" s="42">
        <v>25</v>
      </c>
      <c r="E320" s="42">
        <v>20</v>
      </c>
      <c r="F320" s="42">
        <v>19</v>
      </c>
      <c r="G320" s="42">
        <v>24</v>
      </c>
      <c r="H320" s="42">
        <v>20</v>
      </c>
      <c r="I320" s="42">
        <v>16</v>
      </c>
      <c r="J320" s="42">
        <v>26</v>
      </c>
      <c r="K320" s="42">
        <v>79</v>
      </c>
      <c r="L320" s="42">
        <v>69</v>
      </c>
      <c r="M320" s="42">
        <v>73</v>
      </c>
      <c r="N320" s="42">
        <v>60</v>
      </c>
      <c r="O320" s="42">
        <v>66</v>
      </c>
      <c r="P320" s="42">
        <v>54</v>
      </c>
      <c r="Q320" s="42">
        <v>48</v>
      </c>
      <c r="R320" s="42">
        <v>45</v>
      </c>
      <c r="S320" s="10">
        <v>1700</v>
      </c>
      <c r="T320" s="10">
        <v>1771</v>
      </c>
      <c r="U320" s="10">
        <v>1873</v>
      </c>
      <c r="V320" s="10">
        <v>1958</v>
      </c>
      <c r="W320" s="10">
        <v>2029</v>
      </c>
      <c r="X320" s="10">
        <v>2082</v>
      </c>
      <c r="Y320" s="10">
        <v>2176</v>
      </c>
      <c r="Z320" s="10">
        <v>2236</v>
      </c>
      <c r="AA320" s="10">
        <v>798</v>
      </c>
      <c r="AB320" s="10">
        <v>802</v>
      </c>
      <c r="AC320" s="10">
        <v>793</v>
      </c>
      <c r="AD320" s="10">
        <v>808</v>
      </c>
      <c r="AE320" s="10">
        <v>826</v>
      </c>
      <c r="AF320" s="10">
        <v>846</v>
      </c>
      <c r="AG320" s="10">
        <v>867</v>
      </c>
      <c r="AH320" s="10">
        <v>893</v>
      </c>
      <c r="AJ320" s="39">
        <f t="shared" si="21"/>
        <v>1.3529411764705882E-2</v>
      </c>
      <c r="AK320" s="39">
        <f t="shared" si="21"/>
        <v>1.4116318464144552E-2</v>
      </c>
      <c r="AL320" s="39">
        <f t="shared" si="21"/>
        <v>1.0678056593699947E-2</v>
      </c>
      <c r="AM320" s="39">
        <f t="shared" si="21"/>
        <v>9.7037793667007158E-3</v>
      </c>
      <c r="AN320" s="39">
        <f t="shared" si="21"/>
        <v>1.1828486939379004E-2</v>
      </c>
      <c r="AO320" s="39">
        <f t="shared" si="21"/>
        <v>9.6061479346781949E-3</v>
      </c>
      <c r="AP320" s="39">
        <f t="shared" si="21"/>
        <v>7.3529411764705881E-3</v>
      </c>
      <c r="AQ320" s="39">
        <f t="shared" si="21"/>
        <v>1.1627906976744186E-2</v>
      </c>
      <c r="AR320" s="39">
        <f t="shared" si="21"/>
        <v>9.8997493734335834E-2</v>
      </c>
      <c r="AS320" s="39">
        <f t="shared" si="21"/>
        <v>8.6034912718204487E-2</v>
      </c>
      <c r="AT320" s="39">
        <f t="shared" si="21"/>
        <v>9.205548549810845E-2</v>
      </c>
      <c r="AU320" s="39">
        <f t="shared" si="21"/>
        <v>7.4257425742574254E-2</v>
      </c>
      <c r="AV320" s="39">
        <f t="shared" si="20"/>
        <v>7.990314769975787E-2</v>
      </c>
      <c r="AW320" s="39">
        <f t="shared" si="20"/>
        <v>6.3829787234042548E-2</v>
      </c>
      <c r="AX320" s="39">
        <f t="shared" si="20"/>
        <v>5.536332179930796E-2</v>
      </c>
      <c r="AY320" s="39">
        <f t="shared" si="20"/>
        <v>5.0391937290033592E-2</v>
      </c>
    </row>
    <row r="321" spans="1:51" x14ac:dyDescent="0.3">
      <c r="A321" s="3">
        <v>1852</v>
      </c>
      <c r="B321" s="4" t="s">
        <v>314</v>
      </c>
      <c r="C321" s="42">
        <v>11</v>
      </c>
      <c r="D321" s="42">
        <v>16</v>
      </c>
      <c r="E321" s="42">
        <v>14</v>
      </c>
      <c r="F321" s="42">
        <v>18</v>
      </c>
      <c r="G321" s="42">
        <v>19</v>
      </c>
      <c r="H321" s="42">
        <v>19</v>
      </c>
      <c r="I321" s="42">
        <v>17</v>
      </c>
      <c r="J321" s="42">
        <v>15</v>
      </c>
      <c r="K321" s="42">
        <v>44</v>
      </c>
      <c r="L321" s="42">
        <v>44</v>
      </c>
      <c r="M321" s="42">
        <v>42</v>
      </c>
      <c r="N321" s="42">
        <v>42</v>
      </c>
      <c r="O321" s="42">
        <v>39</v>
      </c>
      <c r="P321" s="42">
        <v>42</v>
      </c>
      <c r="Q321" s="42">
        <v>48</v>
      </c>
      <c r="R321" s="42">
        <v>39</v>
      </c>
      <c r="S321" s="10">
        <v>1194</v>
      </c>
      <c r="T321" s="10">
        <v>1305</v>
      </c>
      <c r="U321" s="10">
        <v>1390</v>
      </c>
      <c r="V321" s="10">
        <v>1523</v>
      </c>
      <c r="W321" s="10">
        <v>1637</v>
      </c>
      <c r="X321" s="10">
        <v>1711</v>
      </c>
      <c r="Y321" s="10">
        <v>1818</v>
      </c>
      <c r="Z321" s="10">
        <v>1897</v>
      </c>
      <c r="AA321" s="10">
        <v>647</v>
      </c>
      <c r="AB321" s="10">
        <v>634</v>
      </c>
      <c r="AC321" s="10">
        <v>616</v>
      </c>
      <c r="AD321" s="10">
        <v>610</v>
      </c>
      <c r="AE321" s="10">
        <v>598</v>
      </c>
      <c r="AF321" s="10">
        <v>589</v>
      </c>
      <c r="AG321" s="10">
        <v>603</v>
      </c>
      <c r="AH321" s="10">
        <v>620</v>
      </c>
      <c r="AJ321" s="39">
        <f t="shared" si="21"/>
        <v>9.212730318257957E-3</v>
      </c>
      <c r="AK321" s="39">
        <f t="shared" si="21"/>
        <v>1.2260536398467433E-2</v>
      </c>
      <c r="AL321" s="39">
        <f t="shared" si="21"/>
        <v>1.0071942446043165E-2</v>
      </c>
      <c r="AM321" s="39">
        <f t="shared" si="21"/>
        <v>1.1818778726198293E-2</v>
      </c>
      <c r="AN321" s="39">
        <f t="shared" si="21"/>
        <v>1.1606597434331093E-2</v>
      </c>
      <c r="AO321" s="39">
        <f t="shared" si="21"/>
        <v>1.1104617182933957E-2</v>
      </c>
      <c r="AP321" s="39">
        <f t="shared" si="21"/>
        <v>9.3509350935093508E-3</v>
      </c>
      <c r="AQ321" s="39">
        <f t="shared" si="21"/>
        <v>7.9072219293621505E-3</v>
      </c>
      <c r="AR321" s="39">
        <f t="shared" si="21"/>
        <v>6.8006182380216385E-2</v>
      </c>
      <c r="AS321" s="39">
        <f t="shared" si="21"/>
        <v>6.9400630914826497E-2</v>
      </c>
      <c r="AT321" s="39">
        <f t="shared" si="21"/>
        <v>6.8181818181818177E-2</v>
      </c>
      <c r="AU321" s="39">
        <f t="shared" si="21"/>
        <v>6.8852459016393447E-2</v>
      </c>
      <c r="AV321" s="39">
        <f t="shared" si="20"/>
        <v>6.5217391304347824E-2</v>
      </c>
      <c r="AW321" s="39">
        <f t="shared" si="20"/>
        <v>7.1307300509337868E-2</v>
      </c>
      <c r="AX321" s="39">
        <f t="shared" si="20"/>
        <v>7.9601990049751242E-2</v>
      </c>
      <c r="AY321" s="39">
        <f t="shared" si="20"/>
        <v>6.2903225806451607E-2</v>
      </c>
    </row>
    <row r="322" spans="1:51" x14ac:dyDescent="0.3">
      <c r="A322" s="3">
        <v>1853</v>
      </c>
      <c r="B322" s="4" t="s">
        <v>315</v>
      </c>
      <c r="C322" s="42">
        <v>22</v>
      </c>
      <c r="D322" s="42">
        <v>22</v>
      </c>
      <c r="E322" s="42">
        <v>22</v>
      </c>
      <c r="F322" s="42">
        <v>22</v>
      </c>
      <c r="G322" s="42">
        <v>20</v>
      </c>
      <c r="H322" s="42">
        <v>21</v>
      </c>
      <c r="I322" s="42">
        <v>20</v>
      </c>
      <c r="J322" s="42">
        <v>18</v>
      </c>
      <c r="K322" s="42">
        <v>37</v>
      </c>
      <c r="L322" s="42">
        <v>39</v>
      </c>
      <c r="M322" s="42">
        <v>40</v>
      </c>
      <c r="N322" s="42">
        <v>44</v>
      </c>
      <c r="O322" s="42">
        <v>39</v>
      </c>
      <c r="P322" s="42">
        <v>35</v>
      </c>
      <c r="Q322" s="42">
        <v>30</v>
      </c>
      <c r="R322" s="42">
        <v>32</v>
      </c>
      <c r="S322" s="10">
        <v>311</v>
      </c>
      <c r="T322" s="10">
        <v>311</v>
      </c>
      <c r="U322" s="10">
        <v>320</v>
      </c>
      <c r="V322" s="10">
        <v>323</v>
      </c>
      <c r="W322" s="10">
        <v>322</v>
      </c>
      <c r="X322" s="10">
        <v>322</v>
      </c>
      <c r="Y322" s="10">
        <v>329</v>
      </c>
      <c r="Z322" s="10">
        <v>318</v>
      </c>
      <c r="AA322" s="10">
        <v>209</v>
      </c>
      <c r="AB322" s="10">
        <v>203</v>
      </c>
      <c r="AC322" s="10">
        <v>197</v>
      </c>
      <c r="AD322" s="10">
        <v>192</v>
      </c>
      <c r="AE322" s="10">
        <v>205</v>
      </c>
      <c r="AF322" s="10">
        <v>209</v>
      </c>
      <c r="AG322" s="10">
        <v>200</v>
      </c>
      <c r="AH322" s="10">
        <v>205</v>
      </c>
      <c r="AJ322" s="39">
        <f t="shared" si="21"/>
        <v>7.0739549839228297E-2</v>
      </c>
      <c r="AK322" s="39">
        <f t="shared" si="21"/>
        <v>7.0739549839228297E-2</v>
      </c>
      <c r="AL322" s="39">
        <f t="shared" si="21"/>
        <v>6.8750000000000006E-2</v>
      </c>
      <c r="AM322" s="39">
        <f t="shared" si="21"/>
        <v>6.8111455108359129E-2</v>
      </c>
      <c r="AN322" s="39">
        <f t="shared" si="21"/>
        <v>6.2111801242236024E-2</v>
      </c>
      <c r="AO322" s="39">
        <f t="shared" si="21"/>
        <v>6.5217391304347824E-2</v>
      </c>
      <c r="AP322" s="39">
        <f t="shared" si="21"/>
        <v>6.0790273556231005E-2</v>
      </c>
      <c r="AQ322" s="39">
        <f t="shared" si="21"/>
        <v>5.6603773584905662E-2</v>
      </c>
      <c r="AR322" s="39">
        <f t="shared" si="21"/>
        <v>0.17703349282296652</v>
      </c>
      <c r="AS322" s="39">
        <f t="shared" si="21"/>
        <v>0.19211822660098521</v>
      </c>
      <c r="AT322" s="39">
        <f t="shared" si="21"/>
        <v>0.20304568527918782</v>
      </c>
      <c r="AU322" s="39">
        <f t="shared" si="21"/>
        <v>0.22916666666666666</v>
      </c>
      <c r="AV322" s="39">
        <f t="shared" si="20"/>
        <v>0.19024390243902439</v>
      </c>
      <c r="AW322" s="39">
        <f t="shared" si="20"/>
        <v>0.1674641148325359</v>
      </c>
      <c r="AX322" s="39">
        <f t="shared" si="20"/>
        <v>0.15</v>
      </c>
      <c r="AY322" s="39">
        <f t="shared" si="20"/>
        <v>0.15609756097560976</v>
      </c>
    </row>
    <row r="323" spans="1:51" x14ac:dyDescent="0.3">
      <c r="A323" s="3">
        <v>1854</v>
      </c>
      <c r="B323" s="4" t="s">
        <v>316</v>
      </c>
      <c r="C323" s="42">
        <v>30</v>
      </c>
      <c r="D323" s="42">
        <v>30</v>
      </c>
      <c r="E323" s="42">
        <v>26</v>
      </c>
      <c r="F323" s="42">
        <v>33</v>
      </c>
      <c r="G323" s="42">
        <v>34</v>
      </c>
      <c r="H323" s="42">
        <v>30</v>
      </c>
      <c r="I323" s="42">
        <v>31</v>
      </c>
      <c r="J323" s="42">
        <v>34</v>
      </c>
      <c r="K323" s="42">
        <v>73</v>
      </c>
      <c r="L323" s="42">
        <v>65</v>
      </c>
      <c r="M323" s="42">
        <v>58</v>
      </c>
      <c r="N323" s="42">
        <v>57</v>
      </c>
      <c r="O323" s="42">
        <v>55</v>
      </c>
      <c r="P323" s="42">
        <v>60</v>
      </c>
      <c r="Q323" s="42">
        <v>62</v>
      </c>
      <c r="R323" s="42">
        <v>58</v>
      </c>
      <c r="S323" s="10">
        <v>197</v>
      </c>
      <c r="T323" s="10">
        <v>197</v>
      </c>
      <c r="U323" s="10">
        <v>201</v>
      </c>
      <c r="V323" s="10">
        <v>207</v>
      </c>
      <c r="W323" s="10">
        <v>206</v>
      </c>
      <c r="X323" s="10">
        <v>203</v>
      </c>
      <c r="Y323" s="10">
        <v>212</v>
      </c>
      <c r="Z323" s="10">
        <v>221</v>
      </c>
      <c r="AA323" s="10">
        <v>122</v>
      </c>
      <c r="AB323" s="10">
        <v>125</v>
      </c>
      <c r="AC323" s="10">
        <v>124</v>
      </c>
      <c r="AD323" s="10">
        <v>116</v>
      </c>
      <c r="AE323" s="10">
        <v>114</v>
      </c>
      <c r="AF323" s="10">
        <v>119</v>
      </c>
      <c r="AG323" s="10">
        <v>120</v>
      </c>
      <c r="AH323" s="10">
        <v>120</v>
      </c>
      <c r="AJ323" s="39">
        <f t="shared" si="21"/>
        <v>0.15228426395939088</v>
      </c>
      <c r="AK323" s="39">
        <f t="shared" si="21"/>
        <v>0.15228426395939088</v>
      </c>
      <c r="AL323" s="39">
        <f t="shared" si="21"/>
        <v>0.12935323383084577</v>
      </c>
      <c r="AM323" s="39">
        <f t="shared" si="21"/>
        <v>0.15942028985507245</v>
      </c>
      <c r="AN323" s="39">
        <f t="shared" si="21"/>
        <v>0.1650485436893204</v>
      </c>
      <c r="AO323" s="39">
        <f t="shared" si="21"/>
        <v>0.14778325123152711</v>
      </c>
      <c r="AP323" s="39">
        <f t="shared" si="21"/>
        <v>0.14622641509433962</v>
      </c>
      <c r="AQ323" s="39">
        <f t="shared" si="21"/>
        <v>0.15384615384615385</v>
      </c>
      <c r="AR323" s="39">
        <f t="shared" si="21"/>
        <v>0.59836065573770492</v>
      </c>
      <c r="AS323" s="39">
        <f t="shared" si="21"/>
        <v>0.52</v>
      </c>
      <c r="AT323" s="39">
        <f t="shared" si="21"/>
        <v>0.46774193548387094</v>
      </c>
      <c r="AU323" s="39">
        <f t="shared" si="21"/>
        <v>0.49137931034482757</v>
      </c>
      <c r="AV323" s="39">
        <f t="shared" si="20"/>
        <v>0.48245614035087719</v>
      </c>
      <c r="AW323" s="39">
        <f t="shared" si="20"/>
        <v>0.50420168067226889</v>
      </c>
      <c r="AX323" s="39">
        <f t="shared" si="20"/>
        <v>0.51666666666666672</v>
      </c>
      <c r="AY323" s="39">
        <f t="shared" si="20"/>
        <v>0.48333333333333334</v>
      </c>
    </row>
    <row r="324" spans="1:51" x14ac:dyDescent="0.3">
      <c r="A324" s="3">
        <v>1856</v>
      </c>
      <c r="B324" s="4" t="s">
        <v>317</v>
      </c>
      <c r="C324" s="42">
        <v>9</v>
      </c>
      <c r="D324" s="42">
        <v>11</v>
      </c>
      <c r="E324" s="42">
        <v>13</v>
      </c>
      <c r="F324" s="42">
        <v>10</v>
      </c>
      <c r="G324" s="42">
        <v>13</v>
      </c>
      <c r="H324" s="42">
        <v>13</v>
      </c>
      <c r="I324" s="42" t="s">
        <v>473</v>
      </c>
      <c r="J324" s="42">
        <v>10</v>
      </c>
      <c r="K324" s="42">
        <v>16</v>
      </c>
      <c r="L324" s="42">
        <v>14</v>
      </c>
      <c r="M324" s="42">
        <v>12</v>
      </c>
      <c r="N324" s="42">
        <v>16</v>
      </c>
      <c r="O324" s="42">
        <v>13</v>
      </c>
      <c r="P324" s="42">
        <v>16</v>
      </c>
      <c r="Q324" s="42">
        <v>16</v>
      </c>
      <c r="R324" s="42">
        <v>18</v>
      </c>
      <c r="S324" s="10">
        <v>267</v>
      </c>
      <c r="T324" s="10">
        <v>270</v>
      </c>
      <c r="U324" s="10">
        <v>282</v>
      </c>
      <c r="V324" s="10">
        <v>293</v>
      </c>
      <c r="W324" s="10">
        <v>304</v>
      </c>
      <c r="X324" s="10">
        <v>308</v>
      </c>
      <c r="Y324" s="10">
        <v>313</v>
      </c>
      <c r="Z324" s="10">
        <v>318</v>
      </c>
      <c r="AA324" s="10">
        <v>158</v>
      </c>
      <c r="AB324" s="10">
        <v>147</v>
      </c>
      <c r="AC324" s="10">
        <v>145</v>
      </c>
      <c r="AD324" s="10">
        <v>138</v>
      </c>
      <c r="AE324" s="10">
        <v>136</v>
      </c>
      <c r="AF324" s="10">
        <v>136</v>
      </c>
      <c r="AG324" s="10">
        <v>135</v>
      </c>
      <c r="AH324" s="10">
        <v>133</v>
      </c>
      <c r="AJ324" s="39">
        <f t="shared" si="21"/>
        <v>3.3707865168539325E-2</v>
      </c>
      <c r="AK324" s="39">
        <f t="shared" si="21"/>
        <v>4.0740740740740744E-2</v>
      </c>
      <c r="AL324" s="39">
        <f t="shared" si="21"/>
        <v>4.6099290780141841E-2</v>
      </c>
      <c r="AM324" s="39">
        <f t="shared" si="21"/>
        <v>3.4129692832764506E-2</v>
      </c>
      <c r="AN324" s="39">
        <f t="shared" si="21"/>
        <v>4.2763157894736843E-2</v>
      </c>
      <c r="AO324" s="39">
        <f t="shared" si="21"/>
        <v>4.2207792207792208E-2</v>
      </c>
      <c r="AP324" s="39" t="e">
        <f t="shared" si="21"/>
        <v>#VALUE!</v>
      </c>
      <c r="AQ324" s="39">
        <f t="shared" si="21"/>
        <v>3.1446540880503145E-2</v>
      </c>
      <c r="AR324" s="39">
        <f t="shared" si="21"/>
        <v>0.10126582278481013</v>
      </c>
      <c r="AS324" s="39">
        <f t="shared" si="21"/>
        <v>9.5238095238095233E-2</v>
      </c>
      <c r="AT324" s="39">
        <f t="shared" si="21"/>
        <v>8.2758620689655171E-2</v>
      </c>
      <c r="AU324" s="39">
        <f t="shared" si="21"/>
        <v>0.11594202898550725</v>
      </c>
      <c r="AV324" s="39">
        <f t="shared" si="20"/>
        <v>9.5588235294117641E-2</v>
      </c>
      <c r="AW324" s="39">
        <f t="shared" si="20"/>
        <v>0.11764705882352941</v>
      </c>
      <c r="AX324" s="39">
        <f t="shared" si="20"/>
        <v>0.11851851851851852</v>
      </c>
      <c r="AY324" s="39">
        <f t="shared" si="20"/>
        <v>0.13533834586466165</v>
      </c>
    </row>
    <row r="325" spans="1:51" x14ac:dyDescent="0.3">
      <c r="A325" s="3">
        <v>1857</v>
      </c>
      <c r="B325" s="4" t="s">
        <v>318</v>
      </c>
      <c r="C325" s="42" t="s">
        <v>473</v>
      </c>
      <c r="D325" s="42">
        <v>5</v>
      </c>
      <c r="E325" s="42" t="s">
        <v>473</v>
      </c>
      <c r="F325" s="42" t="s">
        <v>473</v>
      </c>
      <c r="G325" s="42" t="s">
        <v>473</v>
      </c>
      <c r="H325" s="42">
        <v>6</v>
      </c>
      <c r="I325" s="42">
        <v>9</v>
      </c>
      <c r="J325" s="42">
        <v>5</v>
      </c>
      <c r="K325" s="42" t="s">
        <v>473</v>
      </c>
      <c r="L325" s="42">
        <v>11</v>
      </c>
      <c r="M325" s="42" t="s">
        <v>473</v>
      </c>
      <c r="N325" s="42" t="s">
        <v>473</v>
      </c>
      <c r="O325" s="42" t="s">
        <v>473</v>
      </c>
      <c r="P325" s="42">
        <v>9</v>
      </c>
      <c r="Q325" s="42">
        <v>9</v>
      </c>
      <c r="R325" s="42">
        <v>9</v>
      </c>
      <c r="S325" s="10">
        <v>167</v>
      </c>
      <c r="T325" s="10">
        <v>168</v>
      </c>
      <c r="U325" s="10">
        <v>183</v>
      </c>
      <c r="V325" s="10">
        <v>188</v>
      </c>
      <c r="W325" s="10">
        <v>188</v>
      </c>
      <c r="X325" s="10">
        <v>201</v>
      </c>
      <c r="Y325" s="10">
        <v>208</v>
      </c>
      <c r="Z325" s="10">
        <v>216</v>
      </c>
      <c r="AA325" s="10">
        <v>98</v>
      </c>
      <c r="AB325" s="10">
        <v>98</v>
      </c>
      <c r="AC325" s="10">
        <v>92</v>
      </c>
      <c r="AD325" s="10">
        <v>93</v>
      </c>
      <c r="AE325" s="10">
        <v>99</v>
      </c>
      <c r="AF325" s="10">
        <v>96</v>
      </c>
      <c r="AG325" s="10">
        <v>93</v>
      </c>
      <c r="AH325" s="10">
        <v>87</v>
      </c>
      <c r="AJ325" s="39" t="e">
        <f t="shared" si="21"/>
        <v>#VALUE!</v>
      </c>
      <c r="AK325" s="39">
        <f t="shared" si="21"/>
        <v>2.976190476190476E-2</v>
      </c>
      <c r="AL325" s="39" t="e">
        <f t="shared" si="21"/>
        <v>#VALUE!</v>
      </c>
      <c r="AM325" s="39" t="e">
        <f t="shared" si="21"/>
        <v>#VALUE!</v>
      </c>
      <c r="AN325" s="39" t="e">
        <f t="shared" si="21"/>
        <v>#VALUE!</v>
      </c>
      <c r="AO325" s="39">
        <f t="shared" si="21"/>
        <v>2.9850746268656716E-2</v>
      </c>
      <c r="AP325" s="39">
        <f t="shared" si="21"/>
        <v>4.3269230769230768E-2</v>
      </c>
      <c r="AQ325" s="39">
        <f t="shared" si="21"/>
        <v>2.3148148148148147E-2</v>
      </c>
      <c r="AR325" s="39" t="e">
        <f t="shared" si="21"/>
        <v>#VALUE!</v>
      </c>
      <c r="AS325" s="39">
        <f t="shared" si="21"/>
        <v>0.11224489795918367</v>
      </c>
      <c r="AT325" s="39" t="e">
        <f t="shared" si="21"/>
        <v>#VALUE!</v>
      </c>
      <c r="AU325" s="39" t="e">
        <f t="shared" si="21"/>
        <v>#VALUE!</v>
      </c>
      <c r="AV325" s="39" t="e">
        <f t="shared" si="20"/>
        <v>#VALUE!</v>
      </c>
      <c r="AW325" s="39">
        <f t="shared" si="20"/>
        <v>9.375E-2</v>
      </c>
      <c r="AX325" s="39">
        <f t="shared" si="20"/>
        <v>9.6774193548387094E-2</v>
      </c>
      <c r="AY325" s="39">
        <f t="shared" si="20"/>
        <v>0.10344827586206896</v>
      </c>
    </row>
    <row r="326" spans="1:51" x14ac:dyDescent="0.3">
      <c r="A326" s="3">
        <v>1859</v>
      </c>
      <c r="B326" s="4" t="s">
        <v>319</v>
      </c>
      <c r="C326" s="42">
        <v>9</v>
      </c>
      <c r="D326" s="42">
        <v>17</v>
      </c>
      <c r="E326" s="42">
        <v>21</v>
      </c>
      <c r="F326" s="42">
        <v>16</v>
      </c>
      <c r="G326" s="42">
        <v>20</v>
      </c>
      <c r="H326" s="42">
        <v>20</v>
      </c>
      <c r="I326" s="42">
        <v>18</v>
      </c>
      <c r="J326" s="42">
        <v>14</v>
      </c>
      <c r="K326" s="42">
        <v>27</v>
      </c>
      <c r="L326" s="42">
        <v>33</v>
      </c>
      <c r="M326" s="42">
        <v>25</v>
      </c>
      <c r="N326" s="42">
        <v>23</v>
      </c>
      <c r="O326" s="42">
        <v>22</v>
      </c>
      <c r="P326" s="42">
        <v>24</v>
      </c>
      <c r="Q326" s="42">
        <v>32</v>
      </c>
      <c r="R326" s="42">
        <v>30</v>
      </c>
      <c r="S326" s="10">
        <v>64</v>
      </c>
      <c r="T326" s="10">
        <v>70</v>
      </c>
      <c r="U326" s="10">
        <v>66</v>
      </c>
      <c r="V326" s="10">
        <v>71</v>
      </c>
      <c r="W326" s="10">
        <v>76</v>
      </c>
      <c r="X326" s="10">
        <v>75</v>
      </c>
      <c r="Y326" s="10">
        <v>84</v>
      </c>
      <c r="Z326" s="10">
        <v>79</v>
      </c>
      <c r="AA326" s="10">
        <v>32</v>
      </c>
      <c r="AB326" s="10">
        <v>32</v>
      </c>
      <c r="AC326" s="10">
        <v>37</v>
      </c>
      <c r="AD326" s="10">
        <v>33</v>
      </c>
      <c r="AE326" s="10">
        <v>32</v>
      </c>
      <c r="AF326" s="10">
        <v>31</v>
      </c>
      <c r="AG326" s="10">
        <v>33</v>
      </c>
      <c r="AH326" s="10">
        <v>34</v>
      </c>
      <c r="AJ326" s="39">
        <f t="shared" si="21"/>
        <v>0.140625</v>
      </c>
      <c r="AK326" s="39">
        <f t="shared" si="21"/>
        <v>0.24285714285714285</v>
      </c>
      <c r="AL326" s="39">
        <f t="shared" si="21"/>
        <v>0.31818181818181818</v>
      </c>
      <c r="AM326" s="39">
        <f t="shared" si="21"/>
        <v>0.22535211267605634</v>
      </c>
      <c r="AN326" s="39">
        <f t="shared" si="21"/>
        <v>0.26315789473684209</v>
      </c>
      <c r="AO326" s="39">
        <f t="shared" si="21"/>
        <v>0.26666666666666666</v>
      </c>
      <c r="AP326" s="39">
        <f t="shared" si="21"/>
        <v>0.21428571428571427</v>
      </c>
      <c r="AQ326" s="39">
        <f t="shared" si="21"/>
        <v>0.17721518987341772</v>
      </c>
      <c r="AR326" s="39">
        <f t="shared" ref="AR326:AX372" si="22">+K326/AA326</f>
        <v>0.84375</v>
      </c>
      <c r="AS326" s="39">
        <f t="shared" si="22"/>
        <v>1.03125</v>
      </c>
      <c r="AT326" s="39">
        <f t="shared" si="22"/>
        <v>0.67567567567567566</v>
      </c>
      <c r="AU326" s="39">
        <f t="shared" si="22"/>
        <v>0.69696969696969702</v>
      </c>
      <c r="AV326" s="39">
        <f t="shared" si="20"/>
        <v>0.6875</v>
      </c>
      <c r="AW326" s="39">
        <f t="shared" si="20"/>
        <v>0.77419354838709675</v>
      </c>
      <c r="AX326" s="39">
        <f t="shared" si="20"/>
        <v>0.96969696969696972</v>
      </c>
      <c r="AY326" s="39">
        <f t="shared" si="20"/>
        <v>0.88235294117647056</v>
      </c>
    </row>
    <row r="327" spans="1:51" x14ac:dyDescent="0.3">
      <c r="A327" s="3">
        <v>1860</v>
      </c>
      <c r="B327" s="4" t="s">
        <v>320</v>
      </c>
      <c r="C327" s="42">
        <v>97</v>
      </c>
      <c r="D327" s="42">
        <v>107</v>
      </c>
      <c r="E327" s="42">
        <v>98</v>
      </c>
      <c r="F327" s="42">
        <v>103</v>
      </c>
      <c r="G327" s="42">
        <v>105</v>
      </c>
      <c r="H327" s="42">
        <v>103</v>
      </c>
      <c r="I327" s="42">
        <v>116</v>
      </c>
      <c r="J327" s="42">
        <v>113</v>
      </c>
      <c r="K327" s="42">
        <v>191</v>
      </c>
      <c r="L327" s="42">
        <v>208</v>
      </c>
      <c r="M327" s="42">
        <v>205</v>
      </c>
      <c r="N327" s="42">
        <v>197</v>
      </c>
      <c r="O327" s="42">
        <v>216</v>
      </c>
      <c r="P327" s="42">
        <v>202</v>
      </c>
      <c r="Q327" s="42">
        <v>203</v>
      </c>
      <c r="R327" s="42">
        <v>210</v>
      </c>
      <c r="S327" s="10">
        <v>134</v>
      </c>
      <c r="T327" s="10">
        <v>134</v>
      </c>
      <c r="U327" s="10">
        <v>145</v>
      </c>
      <c r="V327" s="10">
        <v>155</v>
      </c>
      <c r="W327" s="10">
        <v>152</v>
      </c>
      <c r="X327" s="10">
        <v>147</v>
      </c>
      <c r="Y327" s="10">
        <v>145</v>
      </c>
      <c r="Z327" s="10">
        <v>140</v>
      </c>
      <c r="AA327" s="10">
        <v>64</v>
      </c>
      <c r="AB327" s="10">
        <v>68</v>
      </c>
      <c r="AC327" s="10">
        <v>63</v>
      </c>
      <c r="AD327" s="10">
        <v>64</v>
      </c>
      <c r="AE327" s="10">
        <v>59</v>
      </c>
      <c r="AF327" s="10">
        <v>67</v>
      </c>
      <c r="AG327" s="10">
        <v>68</v>
      </c>
      <c r="AH327" s="10">
        <v>71</v>
      </c>
      <c r="AJ327" s="39">
        <f t="shared" ref="AJ327:AQ358" si="23">+C327/S327</f>
        <v>0.72388059701492535</v>
      </c>
      <c r="AK327" s="39">
        <f t="shared" si="23"/>
        <v>0.79850746268656714</v>
      </c>
      <c r="AL327" s="39">
        <f t="shared" si="23"/>
        <v>0.67586206896551726</v>
      </c>
      <c r="AM327" s="39">
        <f t="shared" si="23"/>
        <v>0.6645161290322581</v>
      </c>
      <c r="AN327" s="39">
        <f t="shared" si="23"/>
        <v>0.69078947368421051</v>
      </c>
      <c r="AO327" s="39">
        <f t="shared" si="23"/>
        <v>0.70068027210884354</v>
      </c>
      <c r="AP327" s="39">
        <f t="shared" si="23"/>
        <v>0.8</v>
      </c>
      <c r="AQ327" s="39">
        <f t="shared" si="23"/>
        <v>0.80714285714285716</v>
      </c>
      <c r="AR327" s="39">
        <f t="shared" si="22"/>
        <v>2.984375</v>
      </c>
      <c r="AS327" s="39">
        <f t="shared" si="22"/>
        <v>3.0588235294117645</v>
      </c>
      <c r="AT327" s="39">
        <f t="shared" si="22"/>
        <v>3.253968253968254</v>
      </c>
      <c r="AU327" s="39">
        <f t="shared" si="22"/>
        <v>3.078125</v>
      </c>
      <c r="AV327" s="39">
        <f t="shared" si="20"/>
        <v>3.6610169491525424</v>
      </c>
      <c r="AW327" s="39">
        <f t="shared" si="20"/>
        <v>3.0149253731343282</v>
      </c>
      <c r="AX327" s="39">
        <f t="shared" si="20"/>
        <v>2.9852941176470589</v>
      </c>
      <c r="AY327" s="39">
        <f t="shared" si="20"/>
        <v>2.9577464788732395</v>
      </c>
    </row>
    <row r="328" spans="1:51" x14ac:dyDescent="0.3">
      <c r="A328" s="3">
        <v>1865</v>
      </c>
      <c r="B328" s="4" t="s">
        <v>321</v>
      </c>
      <c r="C328" s="42">
        <v>83</v>
      </c>
      <c r="D328" s="42">
        <v>71</v>
      </c>
      <c r="E328" s="42">
        <v>82</v>
      </c>
      <c r="F328" s="42">
        <v>80</v>
      </c>
      <c r="G328" s="42">
        <v>79</v>
      </c>
      <c r="H328" s="42">
        <v>72</v>
      </c>
      <c r="I328" s="42">
        <v>67</v>
      </c>
      <c r="J328" s="42">
        <v>73</v>
      </c>
      <c r="K328" s="42">
        <v>184</v>
      </c>
      <c r="L328" s="42">
        <v>182</v>
      </c>
      <c r="M328" s="42">
        <v>166</v>
      </c>
      <c r="N328" s="42">
        <v>170</v>
      </c>
      <c r="O328" s="42">
        <v>165</v>
      </c>
      <c r="P328" s="42">
        <v>147</v>
      </c>
      <c r="Q328" s="42">
        <v>140</v>
      </c>
      <c r="R328" s="42">
        <v>132</v>
      </c>
      <c r="S328" s="10">
        <v>262</v>
      </c>
      <c r="T328" s="10">
        <v>276</v>
      </c>
      <c r="U328" s="10">
        <v>280</v>
      </c>
      <c r="V328" s="10">
        <v>285</v>
      </c>
      <c r="W328" s="10">
        <v>283</v>
      </c>
      <c r="X328" s="10">
        <v>294</v>
      </c>
      <c r="Y328" s="10">
        <v>295</v>
      </c>
      <c r="Z328" s="10">
        <v>314</v>
      </c>
      <c r="AA328" s="10">
        <v>171</v>
      </c>
      <c r="AB328" s="10">
        <v>178</v>
      </c>
      <c r="AC328" s="10">
        <v>176</v>
      </c>
      <c r="AD328" s="10">
        <v>178</v>
      </c>
      <c r="AE328" s="10">
        <v>173</v>
      </c>
      <c r="AF328" s="10">
        <v>174</v>
      </c>
      <c r="AG328" s="10">
        <v>176</v>
      </c>
      <c r="AH328" s="10">
        <v>183</v>
      </c>
      <c r="AJ328" s="39">
        <f t="shared" si="23"/>
        <v>0.31679389312977096</v>
      </c>
      <c r="AK328" s="39">
        <f t="shared" si="23"/>
        <v>0.25724637681159418</v>
      </c>
      <c r="AL328" s="39">
        <f t="shared" si="23"/>
        <v>0.29285714285714287</v>
      </c>
      <c r="AM328" s="39">
        <f t="shared" si="23"/>
        <v>0.2807017543859649</v>
      </c>
      <c r="AN328" s="39">
        <f t="shared" si="23"/>
        <v>0.27915194346289751</v>
      </c>
      <c r="AO328" s="39">
        <f t="shared" si="23"/>
        <v>0.24489795918367346</v>
      </c>
      <c r="AP328" s="39">
        <f t="shared" si="23"/>
        <v>0.22711864406779661</v>
      </c>
      <c r="AQ328" s="39">
        <f t="shared" si="23"/>
        <v>0.23248407643312102</v>
      </c>
      <c r="AR328" s="39">
        <f t="shared" si="22"/>
        <v>1.0760233918128654</v>
      </c>
      <c r="AS328" s="39">
        <f t="shared" si="22"/>
        <v>1.0224719101123596</v>
      </c>
      <c r="AT328" s="39">
        <f t="shared" si="22"/>
        <v>0.94318181818181823</v>
      </c>
      <c r="AU328" s="39">
        <f t="shared" si="22"/>
        <v>0.9550561797752809</v>
      </c>
      <c r="AV328" s="39">
        <f t="shared" si="20"/>
        <v>0.95375722543352603</v>
      </c>
      <c r="AW328" s="39">
        <f t="shared" si="20"/>
        <v>0.84482758620689657</v>
      </c>
      <c r="AX328" s="39">
        <f t="shared" si="20"/>
        <v>0.79545454545454541</v>
      </c>
      <c r="AY328" s="39">
        <f t="shared" si="20"/>
        <v>0.72131147540983609</v>
      </c>
    </row>
    <row r="329" spans="1:51" x14ac:dyDescent="0.3">
      <c r="A329" s="3">
        <v>1866</v>
      </c>
      <c r="B329" s="4" t="s">
        <v>322</v>
      </c>
      <c r="C329" s="42">
        <v>82</v>
      </c>
      <c r="D329" s="42">
        <v>71</v>
      </c>
      <c r="E329" s="42">
        <v>87</v>
      </c>
      <c r="F329" s="42">
        <v>75</v>
      </c>
      <c r="G329" s="42">
        <v>79</v>
      </c>
      <c r="H329" s="42">
        <v>70</v>
      </c>
      <c r="I329" s="42">
        <v>71</v>
      </c>
      <c r="J329" s="42">
        <v>76</v>
      </c>
      <c r="K329" s="42">
        <v>169</v>
      </c>
      <c r="L329" s="42">
        <v>160</v>
      </c>
      <c r="M329" s="42">
        <v>164</v>
      </c>
      <c r="N329" s="42">
        <v>164</v>
      </c>
      <c r="O329" s="42">
        <v>149</v>
      </c>
      <c r="P329" s="42">
        <v>136</v>
      </c>
      <c r="Q329" s="42">
        <v>139</v>
      </c>
      <c r="R329" s="42">
        <v>145</v>
      </c>
      <c r="S329" s="10">
        <v>151</v>
      </c>
      <c r="T329" s="10">
        <v>155</v>
      </c>
      <c r="U329" s="10">
        <v>161</v>
      </c>
      <c r="V329" s="10">
        <v>165</v>
      </c>
      <c r="W329" s="10">
        <v>169</v>
      </c>
      <c r="X329" s="10">
        <v>183</v>
      </c>
      <c r="Y329" s="10">
        <v>184</v>
      </c>
      <c r="Z329" s="10">
        <v>197</v>
      </c>
      <c r="AA329" s="10">
        <v>76</v>
      </c>
      <c r="AB329" s="10">
        <v>68</v>
      </c>
      <c r="AC329" s="10">
        <v>69</v>
      </c>
      <c r="AD329" s="10">
        <v>72</v>
      </c>
      <c r="AE329" s="10">
        <v>78</v>
      </c>
      <c r="AF329" s="10">
        <v>74</v>
      </c>
      <c r="AG329" s="10">
        <v>79</v>
      </c>
      <c r="AH329" s="10">
        <v>83</v>
      </c>
      <c r="AJ329" s="39">
        <f t="shared" si="23"/>
        <v>0.54304635761589404</v>
      </c>
      <c r="AK329" s="39">
        <f t="shared" si="23"/>
        <v>0.45806451612903226</v>
      </c>
      <c r="AL329" s="39">
        <f t="shared" si="23"/>
        <v>0.54037267080745344</v>
      </c>
      <c r="AM329" s="39">
        <f t="shared" si="23"/>
        <v>0.45454545454545453</v>
      </c>
      <c r="AN329" s="39">
        <f t="shared" si="23"/>
        <v>0.46745562130177515</v>
      </c>
      <c r="AO329" s="39">
        <f t="shared" si="23"/>
        <v>0.38251366120218577</v>
      </c>
      <c r="AP329" s="39">
        <f t="shared" si="23"/>
        <v>0.3858695652173913</v>
      </c>
      <c r="AQ329" s="39">
        <f t="shared" si="23"/>
        <v>0.38578680203045684</v>
      </c>
      <c r="AR329" s="39">
        <f t="shared" si="22"/>
        <v>2.2236842105263159</v>
      </c>
      <c r="AS329" s="39">
        <f t="shared" si="22"/>
        <v>2.3529411764705883</v>
      </c>
      <c r="AT329" s="39">
        <f t="shared" si="22"/>
        <v>2.3768115942028984</v>
      </c>
      <c r="AU329" s="39">
        <f t="shared" si="22"/>
        <v>2.2777777777777777</v>
      </c>
      <c r="AV329" s="39">
        <f t="shared" si="20"/>
        <v>1.9102564102564104</v>
      </c>
      <c r="AW329" s="39">
        <f t="shared" si="20"/>
        <v>1.8378378378378379</v>
      </c>
      <c r="AX329" s="39">
        <f t="shared" si="20"/>
        <v>1.759493670886076</v>
      </c>
      <c r="AY329" s="39">
        <f t="shared" si="20"/>
        <v>1.7469879518072289</v>
      </c>
    </row>
    <row r="330" spans="1:51" x14ac:dyDescent="0.3">
      <c r="A330" s="3">
        <v>1867</v>
      </c>
      <c r="B330" s="4" t="s">
        <v>127</v>
      </c>
      <c r="C330" s="42">
        <v>40</v>
      </c>
      <c r="D330" s="42">
        <v>42</v>
      </c>
      <c r="E330" s="42">
        <v>41</v>
      </c>
      <c r="F330" s="42">
        <v>31</v>
      </c>
      <c r="G330" s="42">
        <v>30</v>
      </c>
      <c r="H330" s="42">
        <v>35</v>
      </c>
      <c r="I330" s="42">
        <v>35</v>
      </c>
      <c r="J330" s="42">
        <v>37</v>
      </c>
      <c r="K330" s="42">
        <v>115</v>
      </c>
      <c r="L330" s="42">
        <v>111</v>
      </c>
      <c r="M330" s="42">
        <v>105</v>
      </c>
      <c r="N330" s="42">
        <v>103</v>
      </c>
      <c r="O330" s="42">
        <v>105</v>
      </c>
      <c r="P330" s="42">
        <v>102</v>
      </c>
      <c r="Q330" s="42">
        <v>99</v>
      </c>
      <c r="R330" s="42">
        <v>93</v>
      </c>
      <c r="S330" s="10">
        <v>345</v>
      </c>
      <c r="T330" s="10">
        <v>346</v>
      </c>
      <c r="U330" s="10">
        <v>367</v>
      </c>
      <c r="V330" s="10">
        <v>384</v>
      </c>
      <c r="W330" s="10">
        <v>385</v>
      </c>
      <c r="X330" s="10">
        <v>407</v>
      </c>
      <c r="Y330" s="10">
        <v>422</v>
      </c>
      <c r="Z330" s="10">
        <v>427</v>
      </c>
      <c r="AA330" s="10">
        <v>191</v>
      </c>
      <c r="AB330" s="10">
        <v>196</v>
      </c>
      <c r="AC330" s="10">
        <v>193</v>
      </c>
      <c r="AD330" s="10">
        <v>175</v>
      </c>
      <c r="AE330" s="10">
        <v>181</v>
      </c>
      <c r="AF330" s="10">
        <v>181</v>
      </c>
      <c r="AG330" s="10">
        <v>184</v>
      </c>
      <c r="AH330" s="10">
        <v>194</v>
      </c>
      <c r="AJ330" s="39">
        <f t="shared" si="23"/>
        <v>0.11594202898550725</v>
      </c>
      <c r="AK330" s="39">
        <f t="shared" si="23"/>
        <v>0.12138728323699421</v>
      </c>
      <c r="AL330" s="39">
        <f t="shared" si="23"/>
        <v>0.11171662125340599</v>
      </c>
      <c r="AM330" s="39">
        <f t="shared" si="23"/>
        <v>8.0729166666666671E-2</v>
      </c>
      <c r="AN330" s="39">
        <f t="shared" si="23"/>
        <v>7.792207792207792E-2</v>
      </c>
      <c r="AO330" s="39">
        <f t="shared" si="23"/>
        <v>8.5995085995085999E-2</v>
      </c>
      <c r="AP330" s="39">
        <f t="shared" si="23"/>
        <v>8.2938388625592413E-2</v>
      </c>
      <c r="AQ330" s="39">
        <f t="shared" si="23"/>
        <v>8.6651053864168617E-2</v>
      </c>
      <c r="AR330" s="39">
        <f t="shared" si="22"/>
        <v>0.60209424083769636</v>
      </c>
      <c r="AS330" s="39">
        <f t="shared" si="22"/>
        <v>0.56632653061224492</v>
      </c>
      <c r="AT330" s="39">
        <f t="shared" si="22"/>
        <v>0.54404145077720212</v>
      </c>
      <c r="AU330" s="39">
        <f t="shared" si="22"/>
        <v>0.58857142857142852</v>
      </c>
      <c r="AV330" s="39">
        <f t="shared" si="20"/>
        <v>0.58011049723756902</v>
      </c>
      <c r="AW330" s="39">
        <f t="shared" si="20"/>
        <v>0.56353591160220995</v>
      </c>
      <c r="AX330" s="39">
        <f t="shared" si="20"/>
        <v>0.53804347826086951</v>
      </c>
      <c r="AY330" s="39">
        <f t="shared" si="20"/>
        <v>0.47938144329896909</v>
      </c>
    </row>
    <row r="331" spans="1:51" x14ac:dyDescent="0.3">
      <c r="A331" s="3">
        <v>1868</v>
      </c>
      <c r="B331" s="4" t="s">
        <v>323</v>
      </c>
      <c r="C331" s="42">
        <v>56</v>
      </c>
      <c r="D331" s="42">
        <v>58</v>
      </c>
      <c r="E331" s="42">
        <v>50</v>
      </c>
      <c r="F331" s="42">
        <v>42</v>
      </c>
      <c r="G331" s="42">
        <v>45</v>
      </c>
      <c r="H331" s="42">
        <v>56</v>
      </c>
      <c r="I331" s="42">
        <v>51</v>
      </c>
      <c r="J331" s="42">
        <v>52</v>
      </c>
      <c r="K331" s="42">
        <v>65</v>
      </c>
      <c r="L331" s="42">
        <v>78</v>
      </c>
      <c r="M331" s="42">
        <v>78</v>
      </c>
      <c r="N331" s="42">
        <v>74</v>
      </c>
      <c r="O331" s="42">
        <v>80</v>
      </c>
      <c r="P331" s="42">
        <v>77</v>
      </c>
      <c r="Q331" s="42">
        <v>83</v>
      </c>
      <c r="R331" s="42">
        <v>80</v>
      </c>
      <c r="S331" s="10">
        <v>90</v>
      </c>
      <c r="T331" s="10">
        <v>84</v>
      </c>
      <c r="U331" s="10">
        <v>93</v>
      </c>
      <c r="V331" s="10">
        <v>95</v>
      </c>
      <c r="W331" s="10">
        <v>95</v>
      </c>
      <c r="X331" s="10">
        <v>102</v>
      </c>
      <c r="Y331" s="10">
        <v>107</v>
      </c>
      <c r="Z331" s="10">
        <v>112</v>
      </c>
      <c r="AA331" s="10">
        <v>49</v>
      </c>
      <c r="AB331" s="10">
        <v>47</v>
      </c>
      <c r="AC331" s="10">
        <v>44</v>
      </c>
      <c r="AD331" s="10">
        <v>44</v>
      </c>
      <c r="AE331" s="10">
        <v>54</v>
      </c>
      <c r="AF331" s="10">
        <v>53</v>
      </c>
      <c r="AG331" s="10">
        <v>54</v>
      </c>
      <c r="AH331" s="10">
        <v>52</v>
      </c>
      <c r="AJ331" s="39">
        <f t="shared" si="23"/>
        <v>0.62222222222222223</v>
      </c>
      <c r="AK331" s="39">
        <f t="shared" si="23"/>
        <v>0.69047619047619047</v>
      </c>
      <c r="AL331" s="39">
        <f t="shared" si="23"/>
        <v>0.5376344086021505</v>
      </c>
      <c r="AM331" s="39">
        <f t="shared" si="23"/>
        <v>0.44210526315789472</v>
      </c>
      <c r="AN331" s="39">
        <f t="shared" si="23"/>
        <v>0.47368421052631576</v>
      </c>
      <c r="AO331" s="39">
        <f t="shared" si="23"/>
        <v>0.5490196078431373</v>
      </c>
      <c r="AP331" s="39">
        <f t="shared" si="23"/>
        <v>0.47663551401869159</v>
      </c>
      <c r="AQ331" s="39">
        <f t="shared" si="23"/>
        <v>0.4642857142857143</v>
      </c>
      <c r="AR331" s="39">
        <f t="shared" si="22"/>
        <v>1.3265306122448979</v>
      </c>
      <c r="AS331" s="39">
        <f t="shared" si="22"/>
        <v>1.6595744680851063</v>
      </c>
      <c r="AT331" s="39">
        <f t="shared" si="22"/>
        <v>1.7727272727272727</v>
      </c>
      <c r="AU331" s="39">
        <f t="shared" si="22"/>
        <v>1.6818181818181819</v>
      </c>
      <c r="AV331" s="39">
        <f t="shared" si="20"/>
        <v>1.4814814814814814</v>
      </c>
      <c r="AW331" s="39">
        <f t="shared" si="20"/>
        <v>1.4528301886792452</v>
      </c>
      <c r="AX331" s="39">
        <f t="shared" si="20"/>
        <v>1.537037037037037</v>
      </c>
      <c r="AY331" s="39">
        <f t="shared" si="20"/>
        <v>1.5384615384615385</v>
      </c>
    </row>
    <row r="332" spans="1:51" x14ac:dyDescent="0.3">
      <c r="A332" s="3">
        <v>1870</v>
      </c>
      <c r="B332" s="4" t="s">
        <v>324</v>
      </c>
      <c r="C332" s="42">
        <v>82</v>
      </c>
      <c r="D332" s="42">
        <v>86</v>
      </c>
      <c r="E332" s="42">
        <v>94</v>
      </c>
      <c r="F332" s="42">
        <v>117</v>
      </c>
      <c r="G332" s="42">
        <v>116</v>
      </c>
      <c r="H332" s="42">
        <v>108</v>
      </c>
      <c r="I332" s="42">
        <v>115</v>
      </c>
      <c r="J332" s="42">
        <v>88</v>
      </c>
      <c r="K332" s="42">
        <v>198</v>
      </c>
      <c r="L332" s="42">
        <v>204</v>
      </c>
      <c r="M332" s="42">
        <v>188</v>
      </c>
      <c r="N332" s="42">
        <v>180</v>
      </c>
      <c r="O332" s="42">
        <v>182</v>
      </c>
      <c r="P332" s="42">
        <v>162</v>
      </c>
      <c r="Q332" s="42">
        <v>162</v>
      </c>
      <c r="R332" s="42">
        <v>159</v>
      </c>
      <c r="S332" s="10">
        <v>141</v>
      </c>
      <c r="T332" s="10">
        <v>143</v>
      </c>
      <c r="U332" s="10">
        <v>151</v>
      </c>
      <c r="V332" s="10">
        <v>163</v>
      </c>
      <c r="W332" s="10">
        <v>162</v>
      </c>
      <c r="X332" s="10">
        <v>164</v>
      </c>
      <c r="Y332" s="10">
        <v>162</v>
      </c>
      <c r="Z332" s="10">
        <v>167</v>
      </c>
      <c r="AA332" s="10">
        <v>74</v>
      </c>
      <c r="AB332" s="10">
        <v>73</v>
      </c>
      <c r="AC332" s="10">
        <v>71</v>
      </c>
      <c r="AD332" s="10">
        <v>60</v>
      </c>
      <c r="AE332" s="10">
        <v>58</v>
      </c>
      <c r="AF332" s="10">
        <v>60</v>
      </c>
      <c r="AG332" s="10">
        <v>58</v>
      </c>
      <c r="AH332" s="10">
        <v>61</v>
      </c>
      <c r="AJ332" s="39">
        <f t="shared" si="23"/>
        <v>0.58156028368794321</v>
      </c>
      <c r="AK332" s="39">
        <f t="shared" si="23"/>
        <v>0.60139860139860135</v>
      </c>
      <c r="AL332" s="39">
        <f t="shared" si="23"/>
        <v>0.62251655629139069</v>
      </c>
      <c r="AM332" s="39">
        <f t="shared" si="23"/>
        <v>0.71779141104294475</v>
      </c>
      <c r="AN332" s="39">
        <f t="shared" si="23"/>
        <v>0.71604938271604934</v>
      </c>
      <c r="AO332" s="39">
        <f t="shared" si="23"/>
        <v>0.65853658536585369</v>
      </c>
      <c r="AP332" s="39">
        <f t="shared" si="23"/>
        <v>0.70987654320987659</v>
      </c>
      <c r="AQ332" s="39">
        <f t="shared" si="23"/>
        <v>0.52694610778443118</v>
      </c>
      <c r="AR332" s="39">
        <f t="shared" si="22"/>
        <v>2.6756756756756759</v>
      </c>
      <c r="AS332" s="39">
        <f t="shared" si="22"/>
        <v>2.7945205479452055</v>
      </c>
      <c r="AT332" s="39">
        <f t="shared" si="22"/>
        <v>2.647887323943662</v>
      </c>
      <c r="AU332" s="39">
        <f t="shared" si="22"/>
        <v>3</v>
      </c>
      <c r="AV332" s="39">
        <f t="shared" si="20"/>
        <v>3.1379310344827585</v>
      </c>
      <c r="AW332" s="39">
        <f t="shared" si="20"/>
        <v>2.7</v>
      </c>
      <c r="AX332" s="39">
        <f t="shared" si="20"/>
        <v>2.7931034482758621</v>
      </c>
      <c r="AY332" s="39">
        <f t="shared" si="20"/>
        <v>2.6065573770491803</v>
      </c>
    </row>
    <row r="333" spans="1:51" x14ac:dyDescent="0.3">
      <c r="A333" s="3">
        <v>1871</v>
      </c>
      <c r="B333" s="4" t="s">
        <v>325</v>
      </c>
      <c r="C333" s="42">
        <v>44</v>
      </c>
      <c r="D333" s="42">
        <v>44</v>
      </c>
      <c r="E333" s="42">
        <v>41</v>
      </c>
      <c r="F333" s="42">
        <v>54</v>
      </c>
      <c r="G333" s="42">
        <v>55</v>
      </c>
      <c r="H333" s="42">
        <v>66</v>
      </c>
      <c r="I333" s="42">
        <v>62</v>
      </c>
      <c r="J333" s="42">
        <v>67</v>
      </c>
      <c r="K333" s="42">
        <v>132</v>
      </c>
      <c r="L333" s="42">
        <v>140</v>
      </c>
      <c r="M333" s="42">
        <v>127</v>
      </c>
      <c r="N333" s="42">
        <v>125</v>
      </c>
      <c r="O333" s="42">
        <v>130</v>
      </c>
      <c r="P333" s="42">
        <v>122</v>
      </c>
      <c r="Q333" s="42">
        <v>128</v>
      </c>
      <c r="R333" s="42">
        <v>145</v>
      </c>
      <c r="S333" s="10">
        <v>413</v>
      </c>
      <c r="T333" s="10">
        <v>410</v>
      </c>
      <c r="U333" s="10">
        <v>407</v>
      </c>
      <c r="V333" s="10">
        <v>424</v>
      </c>
      <c r="W333" s="10">
        <v>432</v>
      </c>
      <c r="X333" s="10">
        <v>438</v>
      </c>
      <c r="Y333" s="10">
        <v>446</v>
      </c>
      <c r="Z333" s="10">
        <v>461</v>
      </c>
      <c r="AA333" s="10">
        <v>171</v>
      </c>
      <c r="AB333" s="10">
        <v>192</v>
      </c>
      <c r="AC333" s="10">
        <v>203</v>
      </c>
      <c r="AD333" s="10">
        <v>196</v>
      </c>
      <c r="AE333" s="10">
        <v>202</v>
      </c>
      <c r="AF333" s="10">
        <v>205</v>
      </c>
      <c r="AG333" s="10">
        <v>215</v>
      </c>
      <c r="AH333" s="10">
        <v>220</v>
      </c>
      <c r="AJ333" s="39">
        <f t="shared" si="23"/>
        <v>0.10653753026634383</v>
      </c>
      <c r="AK333" s="39">
        <f t="shared" si="23"/>
        <v>0.10731707317073171</v>
      </c>
      <c r="AL333" s="39">
        <f t="shared" si="23"/>
        <v>0.10073710073710074</v>
      </c>
      <c r="AM333" s="39">
        <f t="shared" si="23"/>
        <v>0.12735849056603774</v>
      </c>
      <c r="AN333" s="39">
        <f t="shared" si="23"/>
        <v>0.12731481481481483</v>
      </c>
      <c r="AO333" s="39">
        <f t="shared" si="23"/>
        <v>0.15068493150684931</v>
      </c>
      <c r="AP333" s="39">
        <f t="shared" si="23"/>
        <v>0.13901345291479822</v>
      </c>
      <c r="AQ333" s="39">
        <f t="shared" si="23"/>
        <v>0.14533622559652928</v>
      </c>
      <c r="AR333" s="39">
        <f t="shared" si="22"/>
        <v>0.77192982456140347</v>
      </c>
      <c r="AS333" s="39">
        <f t="shared" si="22"/>
        <v>0.72916666666666663</v>
      </c>
      <c r="AT333" s="39">
        <f t="shared" si="22"/>
        <v>0.62561576354679804</v>
      </c>
      <c r="AU333" s="39">
        <f t="shared" si="22"/>
        <v>0.63775510204081631</v>
      </c>
      <c r="AV333" s="39">
        <f t="shared" si="20"/>
        <v>0.64356435643564358</v>
      </c>
      <c r="AW333" s="39">
        <f t="shared" si="20"/>
        <v>0.59512195121951217</v>
      </c>
      <c r="AX333" s="39">
        <f t="shared" si="20"/>
        <v>0.59534883720930232</v>
      </c>
      <c r="AY333" s="39">
        <f t="shared" si="20"/>
        <v>0.65909090909090906</v>
      </c>
    </row>
    <row r="334" spans="1:51" x14ac:dyDescent="0.3">
      <c r="A334" s="3">
        <v>1874</v>
      </c>
      <c r="B334" s="4" t="s">
        <v>326</v>
      </c>
      <c r="C334" s="42">
        <v>22</v>
      </c>
      <c r="D334" s="42">
        <v>24</v>
      </c>
      <c r="E334" s="42">
        <v>20</v>
      </c>
      <c r="F334" s="42">
        <v>18</v>
      </c>
      <c r="G334" s="42">
        <v>19</v>
      </c>
      <c r="H334" s="42">
        <v>21</v>
      </c>
      <c r="I334" s="42">
        <v>17</v>
      </c>
      <c r="J334" s="42">
        <v>15</v>
      </c>
      <c r="K334" s="42">
        <v>25</v>
      </c>
      <c r="L334" s="42">
        <v>29</v>
      </c>
      <c r="M334" s="42">
        <v>30</v>
      </c>
      <c r="N334" s="42">
        <v>34</v>
      </c>
      <c r="O334" s="42">
        <v>25</v>
      </c>
      <c r="P334" s="42">
        <v>25</v>
      </c>
      <c r="Q334" s="42">
        <v>27</v>
      </c>
      <c r="R334" s="42">
        <v>40</v>
      </c>
      <c r="S334" s="10">
        <v>532</v>
      </c>
      <c r="T334" s="10">
        <v>543</v>
      </c>
      <c r="U334" s="10">
        <v>565</v>
      </c>
      <c r="V334" s="10">
        <v>597</v>
      </c>
      <c r="W334" s="10">
        <v>605</v>
      </c>
      <c r="X334" s="10">
        <v>642</v>
      </c>
      <c r="Y334" s="10">
        <v>664</v>
      </c>
      <c r="Z334" s="10">
        <v>653</v>
      </c>
      <c r="AA334" s="10">
        <v>298</v>
      </c>
      <c r="AB334" s="10">
        <v>316</v>
      </c>
      <c r="AC334" s="10">
        <v>308</v>
      </c>
      <c r="AD334" s="10">
        <v>289</v>
      </c>
      <c r="AE334" s="10">
        <v>285</v>
      </c>
      <c r="AF334" s="10">
        <v>285</v>
      </c>
      <c r="AG334" s="10">
        <v>266</v>
      </c>
      <c r="AH334" s="10">
        <v>255</v>
      </c>
      <c r="AJ334" s="39">
        <f t="shared" si="23"/>
        <v>4.1353383458646614E-2</v>
      </c>
      <c r="AK334" s="39">
        <f t="shared" si="23"/>
        <v>4.4198895027624308E-2</v>
      </c>
      <c r="AL334" s="39">
        <f t="shared" si="23"/>
        <v>3.5398230088495575E-2</v>
      </c>
      <c r="AM334" s="39">
        <f t="shared" si="23"/>
        <v>3.015075376884422E-2</v>
      </c>
      <c r="AN334" s="39">
        <f t="shared" si="23"/>
        <v>3.1404958677685953E-2</v>
      </c>
      <c r="AO334" s="39">
        <f t="shared" si="23"/>
        <v>3.2710280373831772E-2</v>
      </c>
      <c r="AP334" s="39">
        <f t="shared" si="23"/>
        <v>2.5602409638554216E-2</v>
      </c>
      <c r="AQ334" s="39">
        <f t="shared" si="23"/>
        <v>2.2970903522205207E-2</v>
      </c>
      <c r="AR334" s="39">
        <f t="shared" si="22"/>
        <v>8.3892617449664433E-2</v>
      </c>
      <c r="AS334" s="39">
        <f t="shared" si="22"/>
        <v>9.1772151898734181E-2</v>
      </c>
      <c r="AT334" s="39">
        <f t="shared" si="22"/>
        <v>9.7402597402597407E-2</v>
      </c>
      <c r="AU334" s="39">
        <f t="shared" si="22"/>
        <v>0.11764705882352941</v>
      </c>
      <c r="AV334" s="39">
        <f t="shared" si="20"/>
        <v>8.771929824561403E-2</v>
      </c>
      <c r="AW334" s="39">
        <f t="shared" si="20"/>
        <v>8.771929824561403E-2</v>
      </c>
      <c r="AX334" s="39">
        <f t="shared" si="20"/>
        <v>0.10150375939849623</v>
      </c>
      <c r="AY334" s="39">
        <f t="shared" si="20"/>
        <v>0.15686274509803921</v>
      </c>
    </row>
    <row r="335" spans="1:51" x14ac:dyDescent="0.3">
      <c r="A335" s="3">
        <v>1902</v>
      </c>
      <c r="B335" s="4" t="s">
        <v>327</v>
      </c>
      <c r="C335" s="42">
        <v>349</v>
      </c>
      <c r="D335" s="42">
        <v>373</v>
      </c>
      <c r="E335" s="42">
        <v>375</v>
      </c>
      <c r="F335" s="42">
        <v>400</v>
      </c>
      <c r="G335" s="42">
        <v>340</v>
      </c>
      <c r="H335" s="42">
        <v>354</v>
      </c>
      <c r="I335" s="42">
        <v>379</v>
      </c>
      <c r="J335" s="42">
        <v>446</v>
      </c>
      <c r="K335" s="42">
        <v>720</v>
      </c>
      <c r="L335" s="42">
        <v>698</v>
      </c>
      <c r="M335" s="42">
        <v>729</v>
      </c>
      <c r="N335" s="42">
        <v>722</v>
      </c>
      <c r="O335" s="42">
        <v>694</v>
      </c>
      <c r="P335" s="42">
        <v>676</v>
      </c>
      <c r="Q335" s="42">
        <v>631</v>
      </c>
      <c r="R335" s="42">
        <v>687</v>
      </c>
      <c r="S335" s="10">
        <v>94</v>
      </c>
      <c r="T335" s="10">
        <v>96</v>
      </c>
      <c r="U335" s="10">
        <v>104</v>
      </c>
      <c r="V335" s="10">
        <v>109</v>
      </c>
      <c r="W335" s="10">
        <v>117</v>
      </c>
      <c r="X335" s="10">
        <v>116</v>
      </c>
      <c r="Y335" s="10">
        <v>109</v>
      </c>
      <c r="Z335" s="10">
        <v>110</v>
      </c>
      <c r="AA335" s="10">
        <v>43</v>
      </c>
      <c r="AB335" s="10">
        <v>44</v>
      </c>
      <c r="AC335" s="10">
        <v>41</v>
      </c>
      <c r="AD335" s="10">
        <v>41</v>
      </c>
      <c r="AE335" s="10">
        <v>41</v>
      </c>
      <c r="AF335" s="10">
        <v>42</v>
      </c>
      <c r="AG335" s="10">
        <v>44</v>
      </c>
      <c r="AH335" s="10">
        <v>46</v>
      </c>
      <c r="AJ335" s="39">
        <f t="shared" si="23"/>
        <v>3.7127659574468086</v>
      </c>
      <c r="AK335" s="39">
        <f t="shared" si="23"/>
        <v>3.8854166666666665</v>
      </c>
      <c r="AL335" s="39">
        <f t="shared" si="23"/>
        <v>3.6057692307692308</v>
      </c>
      <c r="AM335" s="39">
        <f t="shared" si="23"/>
        <v>3.669724770642202</v>
      </c>
      <c r="AN335" s="39">
        <f t="shared" si="23"/>
        <v>2.9059829059829059</v>
      </c>
      <c r="AO335" s="39">
        <f t="shared" si="23"/>
        <v>3.0517241379310347</v>
      </c>
      <c r="AP335" s="39">
        <f t="shared" si="23"/>
        <v>3.477064220183486</v>
      </c>
      <c r="AQ335" s="39">
        <f t="shared" si="23"/>
        <v>4.0545454545454547</v>
      </c>
      <c r="AR335" s="39">
        <f t="shared" si="22"/>
        <v>16.744186046511629</v>
      </c>
      <c r="AS335" s="39">
        <f t="shared" si="22"/>
        <v>15.863636363636363</v>
      </c>
      <c r="AT335" s="39">
        <f t="shared" si="22"/>
        <v>17.780487804878049</v>
      </c>
      <c r="AU335" s="39">
        <f t="shared" si="22"/>
        <v>17.609756097560975</v>
      </c>
      <c r="AV335" s="39">
        <f t="shared" si="20"/>
        <v>16.926829268292682</v>
      </c>
      <c r="AW335" s="39">
        <f t="shared" si="20"/>
        <v>16.095238095238095</v>
      </c>
      <c r="AX335" s="39">
        <f t="shared" si="20"/>
        <v>14.340909090909092</v>
      </c>
      <c r="AY335" s="39">
        <f t="shared" si="20"/>
        <v>14.934782608695652</v>
      </c>
    </row>
    <row r="336" spans="1:51" x14ac:dyDescent="0.3">
      <c r="A336" s="3">
        <v>1903</v>
      </c>
      <c r="B336" s="4" t="s">
        <v>328</v>
      </c>
      <c r="C336" s="42">
        <v>188</v>
      </c>
      <c r="D336" s="42">
        <v>200</v>
      </c>
      <c r="E336" s="42">
        <v>180</v>
      </c>
      <c r="F336" s="42">
        <v>198</v>
      </c>
      <c r="G336" s="42">
        <v>180</v>
      </c>
      <c r="H336" s="42">
        <v>224</v>
      </c>
      <c r="I336" s="42">
        <v>237</v>
      </c>
      <c r="J336" s="42">
        <v>250</v>
      </c>
      <c r="K336" s="42">
        <v>471</v>
      </c>
      <c r="L336" s="42">
        <v>472</v>
      </c>
      <c r="M336" s="42">
        <v>444</v>
      </c>
      <c r="N336" s="42">
        <v>460</v>
      </c>
      <c r="O336" s="42">
        <v>478</v>
      </c>
      <c r="P336" s="42">
        <v>470</v>
      </c>
      <c r="Q336" s="42">
        <v>442</v>
      </c>
      <c r="R336" s="42">
        <v>437</v>
      </c>
      <c r="S336" s="10">
        <v>629</v>
      </c>
      <c r="T336" s="10">
        <v>675</v>
      </c>
      <c r="U336" s="10">
        <v>692</v>
      </c>
      <c r="V336" s="10">
        <v>746</v>
      </c>
      <c r="W336" s="10">
        <v>782</v>
      </c>
      <c r="X336" s="10">
        <v>829</v>
      </c>
      <c r="Y336" s="10">
        <v>846</v>
      </c>
      <c r="Z336" s="10">
        <v>897</v>
      </c>
      <c r="AA336" s="10">
        <v>328</v>
      </c>
      <c r="AB336" s="10">
        <v>315</v>
      </c>
      <c r="AC336" s="10">
        <v>311</v>
      </c>
      <c r="AD336" s="10">
        <v>311</v>
      </c>
      <c r="AE336" s="10">
        <v>309</v>
      </c>
      <c r="AF336" s="10">
        <v>310</v>
      </c>
      <c r="AG336" s="10">
        <v>328</v>
      </c>
      <c r="AH336" s="10">
        <v>327</v>
      </c>
      <c r="AJ336" s="39">
        <f t="shared" si="23"/>
        <v>0.2988871224165342</v>
      </c>
      <c r="AK336" s="39">
        <f t="shared" si="23"/>
        <v>0.29629629629629628</v>
      </c>
      <c r="AL336" s="39">
        <f t="shared" si="23"/>
        <v>0.26011560693641617</v>
      </c>
      <c r="AM336" s="39">
        <f t="shared" si="23"/>
        <v>0.26541554959785524</v>
      </c>
      <c r="AN336" s="39">
        <f t="shared" si="23"/>
        <v>0.23017902813299232</v>
      </c>
      <c r="AO336" s="39">
        <f t="shared" si="23"/>
        <v>0.27020506634499397</v>
      </c>
      <c r="AP336" s="39">
        <f t="shared" si="23"/>
        <v>0.28014184397163122</v>
      </c>
      <c r="AQ336" s="39">
        <f t="shared" si="23"/>
        <v>0.27870680044593088</v>
      </c>
      <c r="AR336" s="39">
        <f t="shared" si="22"/>
        <v>1.4359756097560976</v>
      </c>
      <c r="AS336" s="39">
        <f t="shared" si="22"/>
        <v>1.4984126984126984</v>
      </c>
      <c r="AT336" s="39">
        <f t="shared" si="22"/>
        <v>1.427652733118971</v>
      </c>
      <c r="AU336" s="39">
        <f t="shared" si="22"/>
        <v>1.4790996784565917</v>
      </c>
      <c r="AV336" s="39">
        <f t="shared" si="20"/>
        <v>1.5469255663430421</v>
      </c>
      <c r="AW336" s="39">
        <f t="shared" si="20"/>
        <v>1.5161290322580645</v>
      </c>
      <c r="AX336" s="39">
        <f t="shared" si="20"/>
        <v>1.3475609756097562</v>
      </c>
      <c r="AY336" s="39">
        <f t="shared" si="20"/>
        <v>1.3363914373088686</v>
      </c>
    </row>
    <row r="337" spans="1:51" x14ac:dyDescent="0.3">
      <c r="A337" s="3">
        <v>1911</v>
      </c>
      <c r="B337" s="4" t="s">
        <v>329</v>
      </c>
      <c r="C337" s="42">
        <v>48</v>
      </c>
      <c r="D337" s="42">
        <v>45</v>
      </c>
      <c r="E337" s="42">
        <v>51</v>
      </c>
      <c r="F337" s="42">
        <v>46</v>
      </c>
      <c r="G337" s="42">
        <v>51</v>
      </c>
      <c r="H337" s="42">
        <v>53</v>
      </c>
      <c r="I337" s="42">
        <v>60</v>
      </c>
      <c r="J337" s="42">
        <v>62</v>
      </c>
      <c r="K337" s="42">
        <v>67</v>
      </c>
      <c r="L337" s="42">
        <v>62</v>
      </c>
      <c r="M337" s="42">
        <v>56</v>
      </c>
      <c r="N337" s="42">
        <v>63</v>
      </c>
      <c r="O337" s="42">
        <v>65</v>
      </c>
      <c r="P337" s="42">
        <v>71</v>
      </c>
      <c r="Q337" s="42">
        <v>63</v>
      </c>
      <c r="R337" s="42">
        <v>58</v>
      </c>
      <c r="S337" s="10">
        <v>992</v>
      </c>
      <c r="T337" s="10">
        <v>1053</v>
      </c>
      <c r="U337" s="10">
        <v>1115</v>
      </c>
      <c r="V337" s="10">
        <v>1174</v>
      </c>
      <c r="W337" s="10">
        <v>1248</v>
      </c>
      <c r="X337" s="10">
        <v>1302</v>
      </c>
      <c r="Y337" s="10">
        <v>1353</v>
      </c>
      <c r="Z337" s="10">
        <v>1389</v>
      </c>
      <c r="AA337" s="10">
        <v>606</v>
      </c>
      <c r="AB337" s="10">
        <v>588</v>
      </c>
      <c r="AC337" s="10">
        <v>580</v>
      </c>
      <c r="AD337" s="10">
        <v>572</v>
      </c>
      <c r="AE337" s="10">
        <v>556</v>
      </c>
      <c r="AF337" s="10">
        <v>557</v>
      </c>
      <c r="AG337" s="10">
        <v>555</v>
      </c>
      <c r="AH337" s="10">
        <v>554</v>
      </c>
      <c r="AJ337" s="39">
        <f t="shared" si="23"/>
        <v>4.8387096774193547E-2</v>
      </c>
      <c r="AK337" s="39">
        <f t="shared" si="23"/>
        <v>4.2735042735042736E-2</v>
      </c>
      <c r="AL337" s="39">
        <f t="shared" si="23"/>
        <v>4.5739910313901344E-2</v>
      </c>
      <c r="AM337" s="39">
        <f t="shared" si="23"/>
        <v>3.9182282793867124E-2</v>
      </c>
      <c r="AN337" s="39">
        <f t="shared" si="23"/>
        <v>4.0865384615384616E-2</v>
      </c>
      <c r="AO337" s="39">
        <f t="shared" si="23"/>
        <v>4.0706605222734255E-2</v>
      </c>
      <c r="AP337" s="39">
        <f t="shared" si="23"/>
        <v>4.4345898004434593E-2</v>
      </c>
      <c r="AQ337" s="39">
        <f t="shared" si="23"/>
        <v>4.4636429085673147E-2</v>
      </c>
      <c r="AR337" s="39">
        <f t="shared" si="22"/>
        <v>0.11056105610561057</v>
      </c>
      <c r="AS337" s="39">
        <f t="shared" si="22"/>
        <v>0.10544217687074831</v>
      </c>
      <c r="AT337" s="39">
        <f t="shared" si="22"/>
        <v>9.6551724137931033E-2</v>
      </c>
      <c r="AU337" s="39">
        <f t="shared" si="22"/>
        <v>0.11013986013986014</v>
      </c>
      <c r="AV337" s="39">
        <f t="shared" si="20"/>
        <v>0.11690647482014388</v>
      </c>
      <c r="AW337" s="39">
        <f t="shared" si="20"/>
        <v>0.12746858168761221</v>
      </c>
      <c r="AX337" s="39">
        <f t="shared" si="20"/>
        <v>0.11351351351351352</v>
      </c>
      <c r="AY337" s="39">
        <f t="shared" si="20"/>
        <v>0.10469314079422383</v>
      </c>
    </row>
    <row r="338" spans="1:51" x14ac:dyDescent="0.3">
      <c r="A338" s="3">
        <v>1913</v>
      </c>
      <c r="B338" s="4" t="s">
        <v>330</v>
      </c>
      <c r="C338" s="42">
        <v>42</v>
      </c>
      <c r="D338" s="42">
        <v>39</v>
      </c>
      <c r="E338" s="42">
        <v>34</v>
      </c>
      <c r="F338" s="42">
        <v>39</v>
      </c>
      <c r="G338" s="42">
        <v>40</v>
      </c>
      <c r="H338" s="42">
        <v>43</v>
      </c>
      <c r="I338" s="42">
        <v>44</v>
      </c>
      <c r="J338" s="42">
        <v>57</v>
      </c>
      <c r="K338" s="42">
        <v>66</v>
      </c>
      <c r="L338" s="42">
        <v>62</v>
      </c>
      <c r="M338" s="42">
        <v>72</v>
      </c>
      <c r="N338" s="42">
        <v>68</v>
      </c>
      <c r="O338" s="42">
        <v>74</v>
      </c>
      <c r="P338" s="42">
        <v>69</v>
      </c>
      <c r="Q338" s="42">
        <v>70</v>
      </c>
      <c r="R338" s="42">
        <v>70</v>
      </c>
      <c r="S338" s="10">
        <v>244</v>
      </c>
      <c r="T338" s="10">
        <v>241</v>
      </c>
      <c r="U338" s="10">
        <v>250</v>
      </c>
      <c r="V338" s="10">
        <v>253</v>
      </c>
      <c r="W338" s="10">
        <v>259</v>
      </c>
      <c r="X338" s="10">
        <v>274</v>
      </c>
      <c r="Y338" s="10">
        <v>282</v>
      </c>
      <c r="Z338" s="10">
        <v>291</v>
      </c>
      <c r="AA338" s="10">
        <v>174</v>
      </c>
      <c r="AB338" s="10">
        <v>166</v>
      </c>
      <c r="AC338" s="10">
        <v>158</v>
      </c>
      <c r="AD338" s="10">
        <v>161</v>
      </c>
      <c r="AE338" s="10">
        <v>155</v>
      </c>
      <c r="AF338" s="10">
        <v>143</v>
      </c>
      <c r="AG338" s="10">
        <v>146</v>
      </c>
      <c r="AH338" s="10">
        <v>149</v>
      </c>
      <c r="AJ338" s="39">
        <f t="shared" si="23"/>
        <v>0.1721311475409836</v>
      </c>
      <c r="AK338" s="39">
        <f t="shared" si="23"/>
        <v>0.16182572614107885</v>
      </c>
      <c r="AL338" s="39">
        <f t="shared" si="23"/>
        <v>0.13600000000000001</v>
      </c>
      <c r="AM338" s="39">
        <f t="shared" si="23"/>
        <v>0.1541501976284585</v>
      </c>
      <c r="AN338" s="39">
        <f t="shared" si="23"/>
        <v>0.15444015444015444</v>
      </c>
      <c r="AO338" s="39">
        <f t="shared" si="23"/>
        <v>0.15693430656934307</v>
      </c>
      <c r="AP338" s="39">
        <f t="shared" si="23"/>
        <v>0.15602836879432624</v>
      </c>
      <c r="AQ338" s="39">
        <f t="shared" si="23"/>
        <v>0.19587628865979381</v>
      </c>
      <c r="AR338" s="39">
        <f t="shared" si="22"/>
        <v>0.37931034482758619</v>
      </c>
      <c r="AS338" s="39">
        <f t="shared" si="22"/>
        <v>0.37349397590361444</v>
      </c>
      <c r="AT338" s="39">
        <f t="shared" si="22"/>
        <v>0.45569620253164556</v>
      </c>
      <c r="AU338" s="39">
        <f t="shared" si="22"/>
        <v>0.42236024844720499</v>
      </c>
      <c r="AV338" s="39">
        <f t="shared" si="20"/>
        <v>0.47741935483870968</v>
      </c>
      <c r="AW338" s="39">
        <f t="shared" si="20"/>
        <v>0.4825174825174825</v>
      </c>
      <c r="AX338" s="39">
        <f t="shared" si="20"/>
        <v>0.47945205479452052</v>
      </c>
      <c r="AY338" s="39">
        <f t="shared" si="20"/>
        <v>0.46979865771812079</v>
      </c>
    </row>
    <row r="339" spans="1:51" x14ac:dyDescent="0.3">
      <c r="A339" s="3">
        <v>1917</v>
      </c>
      <c r="B339" s="4" t="s">
        <v>331</v>
      </c>
      <c r="C339" s="42">
        <v>25</v>
      </c>
      <c r="D339" s="42">
        <v>25</v>
      </c>
      <c r="E339" s="42">
        <v>29</v>
      </c>
      <c r="F339" s="42">
        <v>22</v>
      </c>
      <c r="G339" s="42">
        <v>20</v>
      </c>
      <c r="H339" s="42">
        <v>24</v>
      </c>
      <c r="I339" s="42">
        <v>24</v>
      </c>
      <c r="J339" s="42">
        <v>23</v>
      </c>
      <c r="K339" s="42">
        <v>51</v>
      </c>
      <c r="L339" s="42">
        <v>57</v>
      </c>
      <c r="M339" s="42">
        <v>54</v>
      </c>
      <c r="N339" s="42">
        <v>54</v>
      </c>
      <c r="O339" s="42">
        <v>56</v>
      </c>
      <c r="P339" s="42">
        <v>56</v>
      </c>
      <c r="Q339" s="42">
        <v>61</v>
      </c>
      <c r="R339" s="42">
        <v>59</v>
      </c>
      <c r="S339" s="10">
        <v>3722</v>
      </c>
      <c r="T339" s="10">
        <v>3910</v>
      </c>
      <c r="U339" s="10">
        <v>4069</v>
      </c>
      <c r="V339" s="10">
        <v>4282</v>
      </c>
      <c r="W339" s="10">
        <v>4499</v>
      </c>
      <c r="X339" s="10">
        <v>4694</v>
      </c>
      <c r="Y339" s="10">
        <v>4887</v>
      </c>
      <c r="Z339" s="10">
        <v>5078</v>
      </c>
      <c r="AA339" s="10">
        <v>1614</v>
      </c>
      <c r="AB339" s="10">
        <v>1639</v>
      </c>
      <c r="AC339" s="10">
        <v>1701</v>
      </c>
      <c r="AD339" s="10">
        <v>1690</v>
      </c>
      <c r="AE339" s="10">
        <v>1756</v>
      </c>
      <c r="AF339" s="10">
        <v>1750</v>
      </c>
      <c r="AG339" s="10">
        <v>1792</v>
      </c>
      <c r="AH339" s="10">
        <v>1825</v>
      </c>
      <c r="AJ339" s="39">
        <f t="shared" si="23"/>
        <v>6.7168189145620635E-3</v>
      </c>
      <c r="AK339" s="39">
        <f t="shared" si="23"/>
        <v>6.3938618925831201E-3</v>
      </c>
      <c r="AL339" s="39">
        <f t="shared" si="23"/>
        <v>7.1270582452691075E-3</v>
      </c>
      <c r="AM339" s="39">
        <f t="shared" si="23"/>
        <v>5.137786081270434E-3</v>
      </c>
      <c r="AN339" s="39">
        <f t="shared" si="23"/>
        <v>4.4454323182929537E-3</v>
      </c>
      <c r="AO339" s="39">
        <f t="shared" si="23"/>
        <v>5.1129100979974435E-3</v>
      </c>
      <c r="AP339" s="39">
        <f t="shared" si="23"/>
        <v>4.9109883364027006E-3</v>
      </c>
      <c r="AQ339" s="39">
        <f t="shared" si="23"/>
        <v>4.5293422607325723E-3</v>
      </c>
      <c r="AR339" s="39">
        <f t="shared" si="22"/>
        <v>3.1598513011152414E-2</v>
      </c>
      <c r="AS339" s="39">
        <f t="shared" si="22"/>
        <v>3.4777303233679072E-2</v>
      </c>
      <c r="AT339" s="39">
        <f t="shared" si="22"/>
        <v>3.1746031746031744E-2</v>
      </c>
      <c r="AU339" s="39">
        <f t="shared" si="22"/>
        <v>3.1952662721893489E-2</v>
      </c>
      <c r="AV339" s="39">
        <f t="shared" si="20"/>
        <v>3.1890660592255128E-2</v>
      </c>
      <c r="AW339" s="39">
        <f t="shared" si="20"/>
        <v>3.2000000000000001E-2</v>
      </c>
      <c r="AX339" s="39">
        <f t="shared" si="20"/>
        <v>3.4040178571428568E-2</v>
      </c>
      <c r="AY339" s="39">
        <f t="shared" si="20"/>
        <v>3.2328767123287673E-2</v>
      </c>
    </row>
    <row r="340" spans="1:51" x14ac:dyDescent="0.3">
      <c r="A340" s="3">
        <v>1919</v>
      </c>
      <c r="B340" s="4" t="s">
        <v>332</v>
      </c>
      <c r="C340" s="42">
        <v>19</v>
      </c>
      <c r="D340" s="42">
        <v>16</v>
      </c>
      <c r="E340" s="42">
        <v>17</v>
      </c>
      <c r="F340" s="42">
        <v>16</v>
      </c>
      <c r="G340" s="42">
        <v>15</v>
      </c>
      <c r="H340" s="42">
        <v>14</v>
      </c>
      <c r="I340" s="42">
        <v>12</v>
      </c>
      <c r="J340" s="42">
        <v>14</v>
      </c>
      <c r="K340" s="42">
        <v>33</v>
      </c>
      <c r="L340" s="42">
        <v>32</v>
      </c>
      <c r="M340" s="42">
        <v>32</v>
      </c>
      <c r="N340" s="42">
        <v>33</v>
      </c>
      <c r="O340" s="42">
        <v>42</v>
      </c>
      <c r="P340" s="42">
        <v>37</v>
      </c>
      <c r="Q340" s="42">
        <v>36</v>
      </c>
      <c r="R340" s="42">
        <v>31</v>
      </c>
      <c r="S340" s="10">
        <v>1812</v>
      </c>
      <c r="T340" s="10">
        <v>1804</v>
      </c>
      <c r="U340" s="10">
        <v>1820</v>
      </c>
      <c r="V340" s="10">
        <v>1910</v>
      </c>
      <c r="W340" s="10">
        <v>1997</v>
      </c>
      <c r="X340" s="10">
        <v>2051</v>
      </c>
      <c r="Y340" s="10">
        <v>2133</v>
      </c>
      <c r="Z340" s="10">
        <v>2184</v>
      </c>
      <c r="AA340" s="10">
        <v>1032</v>
      </c>
      <c r="AB340" s="10">
        <v>1054</v>
      </c>
      <c r="AC340" s="10">
        <v>1072</v>
      </c>
      <c r="AD340" s="10">
        <v>1064</v>
      </c>
      <c r="AE340" s="10">
        <v>1043</v>
      </c>
      <c r="AF340" s="10">
        <v>1046</v>
      </c>
      <c r="AG340" s="10">
        <v>1028</v>
      </c>
      <c r="AH340" s="10">
        <v>1031</v>
      </c>
      <c r="AJ340" s="39">
        <f t="shared" si="23"/>
        <v>1.0485651214128035E-2</v>
      </c>
      <c r="AK340" s="39">
        <f t="shared" si="23"/>
        <v>8.869179600886918E-3</v>
      </c>
      <c r="AL340" s="39">
        <f t="shared" si="23"/>
        <v>9.3406593406593404E-3</v>
      </c>
      <c r="AM340" s="39">
        <f t="shared" si="23"/>
        <v>8.3769633507853412E-3</v>
      </c>
      <c r="AN340" s="39">
        <f t="shared" si="23"/>
        <v>7.5112669003505259E-3</v>
      </c>
      <c r="AO340" s="39">
        <f t="shared" si="23"/>
        <v>6.8259385665529011E-3</v>
      </c>
      <c r="AP340" s="39">
        <f t="shared" si="23"/>
        <v>5.6258790436005627E-3</v>
      </c>
      <c r="AQ340" s="39">
        <f t="shared" si="23"/>
        <v>6.41025641025641E-3</v>
      </c>
      <c r="AR340" s="39">
        <f t="shared" si="22"/>
        <v>3.1976744186046513E-2</v>
      </c>
      <c r="AS340" s="39">
        <f t="shared" si="22"/>
        <v>3.0360531309297913E-2</v>
      </c>
      <c r="AT340" s="39">
        <f t="shared" si="22"/>
        <v>2.9850746268656716E-2</v>
      </c>
      <c r="AU340" s="39">
        <f t="shared" si="22"/>
        <v>3.1015037593984961E-2</v>
      </c>
      <c r="AV340" s="39">
        <f t="shared" si="20"/>
        <v>4.0268456375838924E-2</v>
      </c>
      <c r="AW340" s="39">
        <f t="shared" si="20"/>
        <v>3.5372848948374759E-2</v>
      </c>
      <c r="AX340" s="39">
        <f t="shared" si="20"/>
        <v>3.5019455252918288E-2</v>
      </c>
      <c r="AY340" s="39">
        <f t="shared" si="20"/>
        <v>3.0067895247332686E-2</v>
      </c>
    </row>
    <row r="341" spans="1:51" x14ac:dyDescent="0.3">
      <c r="A341" s="3">
        <v>1920</v>
      </c>
      <c r="B341" s="4" t="s">
        <v>333</v>
      </c>
      <c r="C341" s="42">
        <v>7</v>
      </c>
      <c r="D341" s="42">
        <v>7</v>
      </c>
      <c r="E341" s="42">
        <v>7</v>
      </c>
      <c r="F341" s="42">
        <v>7</v>
      </c>
      <c r="G341" s="42">
        <v>11</v>
      </c>
      <c r="H341" s="42">
        <v>11</v>
      </c>
      <c r="I341" s="42">
        <v>8</v>
      </c>
      <c r="J341" s="42">
        <v>8</v>
      </c>
      <c r="K341" s="42">
        <v>27</v>
      </c>
      <c r="L341" s="42">
        <v>25</v>
      </c>
      <c r="M341" s="42">
        <v>23</v>
      </c>
      <c r="N341" s="42">
        <v>25</v>
      </c>
      <c r="O341" s="42">
        <v>25</v>
      </c>
      <c r="P341" s="42">
        <v>26</v>
      </c>
      <c r="Q341" s="42">
        <v>32</v>
      </c>
      <c r="R341" s="42">
        <v>29</v>
      </c>
      <c r="S341" s="10">
        <v>203</v>
      </c>
      <c r="T341" s="10">
        <v>206</v>
      </c>
      <c r="U341" s="10">
        <v>223</v>
      </c>
      <c r="V341" s="10">
        <v>220</v>
      </c>
      <c r="W341" s="10">
        <v>227</v>
      </c>
      <c r="X341" s="10">
        <v>239</v>
      </c>
      <c r="Y341" s="10">
        <v>249</v>
      </c>
      <c r="Z341" s="10">
        <v>253</v>
      </c>
      <c r="AA341" s="10">
        <v>124</v>
      </c>
      <c r="AB341" s="10">
        <v>123</v>
      </c>
      <c r="AC341" s="10">
        <v>120</v>
      </c>
      <c r="AD341" s="10">
        <v>110</v>
      </c>
      <c r="AE341" s="10">
        <v>106</v>
      </c>
      <c r="AF341" s="10">
        <v>103</v>
      </c>
      <c r="AG341" s="10">
        <v>103</v>
      </c>
      <c r="AH341" s="10">
        <v>99</v>
      </c>
      <c r="AJ341" s="39">
        <f t="shared" si="23"/>
        <v>3.4482758620689655E-2</v>
      </c>
      <c r="AK341" s="39">
        <f t="shared" si="23"/>
        <v>3.3980582524271843E-2</v>
      </c>
      <c r="AL341" s="39">
        <f t="shared" si="23"/>
        <v>3.1390134529147982E-2</v>
      </c>
      <c r="AM341" s="39">
        <f t="shared" si="23"/>
        <v>3.1818181818181815E-2</v>
      </c>
      <c r="AN341" s="39">
        <f t="shared" si="23"/>
        <v>4.8458149779735685E-2</v>
      </c>
      <c r="AO341" s="39">
        <f t="shared" si="23"/>
        <v>4.6025104602510462E-2</v>
      </c>
      <c r="AP341" s="39">
        <f t="shared" si="23"/>
        <v>3.2128514056224897E-2</v>
      </c>
      <c r="AQ341" s="39">
        <f t="shared" si="23"/>
        <v>3.1620553359683792E-2</v>
      </c>
      <c r="AR341" s="39">
        <f t="shared" si="22"/>
        <v>0.21774193548387097</v>
      </c>
      <c r="AS341" s="39">
        <f t="shared" si="22"/>
        <v>0.2032520325203252</v>
      </c>
      <c r="AT341" s="39">
        <f t="shared" si="22"/>
        <v>0.19166666666666668</v>
      </c>
      <c r="AU341" s="39">
        <f t="shared" si="22"/>
        <v>0.22727272727272727</v>
      </c>
      <c r="AV341" s="39">
        <f t="shared" si="20"/>
        <v>0.23584905660377359</v>
      </c>
      <c r="AW341" s="39">
        <f t="shared" si="20"/>
        <v>0.25242718446601942</v>
      </c>
      <c r="AX341" s="39">
        <f t="shared" si="20"/>
        <v>0.31067961165048541</v>
      </c>
      <c r="AY341" s="39">
        <f t="shared" si="20"/>
        <v>0.29292929292929293</v>
      </c>
    </row>
    <row r="342" spans="1:51" x14ac:dyDescent="0.3">
      <c r="A342" s="3">
        <v>1922</v>
      </c>
      <c r="B342" s="4" t="s">
        <v>334</v>
      </c>
      <c r="C342" s="42">
        <v>31</v>
      </c>
      <c r="D342" s="42">
        <v>30</v>
      </c>
      <c r="E342" s="42">
        <v>23</v>
      </c>
      <c r="F342" s="42">
        <v>22</v>
      </c>
      <c r="G342" s="42">
        <v>23</v>
      </c>
      <c r="H342" s="42">
        <v>19</v>
      </c>
      <c r="I342" s="42">
        <v>31</v>
      </c>
      <c r="J342" s="42">
        <v>34</v>
      </c>
      <c r="K342" s="42">
        <v>59</v>
      </c>
      <c r="L342" s="42">
        <v>65</v>
      </c>
      <c r="M342" s="42">
        <v>75</v>
      </c>
      <c r="N342" s="42">
        <v>77</v>
      </c>
      <c r="O342" s="42">
        <v>79</v>
      </c>
      <c r="P342" s="42">
        <v>68</v>
      </c>
      <c r="Q342" s="42">
        <v>74</v>
      </c>
      <c r="R342" s="42">
        <v>61</v>
      </c>
      <c r="S342" s="10">
        <v>216</v>
      </c>
      <c r="T342" s="10">
        <v>213</v>
      </c>
      <c r="U342" s="10">
        <v>223</v>
      </c>
      <c r="V342" s="10">
        <v>246</v>
      </c>
      <c r="W342" s="10">
        <v>255</v>
      </c>
      <c r="X342" s="10">
        <v>265</v>
      </c>
      <c r="Y342" s="10">
        <v>279</v>
      </c>
      <c r="Z342" s="10">
        <v>276</v>
      </c>
      <c r="AA342" s="10">
        <v>125</v>
      </c>
      <c r="AB342" s="10">
        <v>129</v>
      </c>
      <c r="AC342" s="10">
        <v>114</v>
      </c>
      <c r="AD342" s="10">
        <v>113</v>
      </c>
      <c r="AE342" s="10">
        <v>121</v>
      </c>
      <c r="AF342" s="10">
        <v>109</v>
      </c>
      <c r="AG342" s="10">
        <v>117</v>
      </c>
      <c r="AH342" s="10">
        <v>122</v>
      </c>
      <c r="AJ342" s="39">
        <f t="shared" si="23"/>
        <v>0.14351851851851852</v>
      </c>
      <c r="AK342" s="39">
        <f t="shared" si="23"/>
        <v>0.14084507042253522</v>
      </c>
      <c r="AL342" s="39">
        <f t="shared" si="23"/>
        <v>0.1031390134529148</v>
      </c>
      <c r="AM342" s="39">
        <f t="shared" si="23"/>
        <v>8.943089430894309E-2</v>
      </c>
      <c r="AN342" s="39">
        <f t="shared" si="23"/>
        <v>9.0196078431372548E-2</v>
      </c>
      <c r="AO342" s="39">
        <f t="shared" si="23"/>
        <v>7.1698113207547168E-2</v>
      </c>
      <c r="AP342" s="39">
        <f t="shared" si="23"/>
        <v>0.1111111111111111</v>
      </c>
      <c r="AQ342" s="39">
        <f t="shared" si="23"/>
        <v>0.12318840579710146</v>
      </c>
      <c r="AR342" s="39">
        <f t="shared" si="22"/>
        <v>0.47199999999999998</v>
      </c>
      <c r="AS342" s="39">
        <f t="shared" si="22"/>
        <v>0.50387596899224807</v>
      </c>
      <c r="AT342" s="39">
        <f t="shared" si="22"/>
        <v>0.65789473684210531</v>
      </c>
      <c r="AU342" s="39">
        <f t="shared" si="22"/>
        <v>0.68141592920353977</v>
      </c>
      <c r="AV342" s="39">
        <f t="shared" si="20"/>
        <v>0.65289256198347112</v>
      </c>
      <c r="AW342" s="39">
        <f t="shared" si="20"/>
        <v>0.62385321100917435</v>
      </c>
      <c r="AX342" s="39">
        <f t="shared" si="20"/>
        <v>0.63247863247863245</v>
      </c>
      <c r="AY342" s="39">
        <f t="shared" si="20"/>
        <v>0.5</v>
      </c>
    </row>
    <row r="343" spans="1:51" x14ac:dyDescent="0.3">
      <c r="A343" s="3">
        <v>1923</v>
      </c>
      <c r="B343" s="4" t="s">
        <v>335</v>
      </c>
      <c r="C343" s="42">
        <v>18</v>
      </c>
      <c r="D343" s="42">
        <v>18</v>
      </c>
      <c r="E343" s="42">
        <v>20</v>
      </c>
      <c r="F343" s="42">
        <v>27</v>
      </c>
      <c r="G343" s="42">
        <v>25</v>
      </c>
      <c r="H343" s="42">
        <v>20</v>
      </c>
      <c r="I343" s="42">
        <v>20</v>
      </c>
      <c r="J343" s="42">
        <v>24</v>
      </c>
      <c r="K343" s="42">
        <v>33</v>
      </c>
      <c r="L343" s="42">
        <v>34</v>
      </c>
      <c r="M343" s="42">
        <v>31</v>
      </c>
      <c r="N343" s="42">
        <v>33</v>
      </c>
      <c r="O343" s="42">
        <v>32</v>
      </c>
      <c r="P343" s="42">
        <v>33</v>
      </c>
      <c r="Q343" s="42">
        <v>31</v>
      </c>
      <c r="R343" s="42">
        <v>30</v>
      </c>
      <c r="S343" s="10">
        <v>683</v>
      </c>
      <c r="T343" s="10">
        <v>717</v>
      </c>
      <c r="U343" s="10">
        <v>765</v>
      </c>
      <c r="V343" s="10">
        <v>782</v>
      </c>
      <c r="W343" s="10">
        <v>808</v>
      </c>
      <c r="X343" s="10">
        <v>824</v>
      </c>
      <c r="Y343" s="10">
        <v>848</v>
      </c>
      <c r="Z343" s="10">
        <v>877</v>
      </c>
      <c r="AA343" s="10">
        <v>345</v>
      </c>
      <c r="AB343" s="10">
        <v>367</v>
      </c>
      <c r="AC343" s="10">
        <v>361</v>
      </c>
      <c r="AD343" s="10">
        <v>364</v>
      </c>
      <c r="AE343" s="10">
        <v>354</v>
      </c>
      <c r="AF343" s="10">
        <v>358</v>
      </c>
      <c r="AG343" s="10">
        <v>361</v>
      </c>
      <c r="AH343" s="10">
        <v>358</v>
      </c>
      <c r="AJ343" s="39">
        <f t="shared" si="23"/>
        <v>2.6354319180087848E-2</v>
      </c>
      <c r="AK343" s="39">
        <f t="shared" si="23"/>
        <v>2.5104602510460251E-2</v>
      </c>
      <c r="AL343" s="39">
        <f t="shared" si="23"/>
        <v>2.6143790849673203E-2</v>
      </c>
      <c r="AM343" s="39">
        <f t="shared" si="23"/>
        <v>3.4526854219948847E-2</v>
      </c>
      <c r="AN343" s="39">
        <f t="shared" si="23"/>
        <v>3.094059405940594E-2</v>
      </c>
      <c r="AO343" s="39">
        <f t="shared" si="23"/>
        <v>2.4271844660194174E-2</v>
      </c>
      <c r="AP343" s="39">
        <f t="shared" si="23"/>
        <v>2.358490566037736E-2</v>
      </c>
      <c r="AQ343" s="39">
        <f t="shared" si="23"/>
        <v>2.7366020524515394E-2</v>
      </c>
      <c r="AR343" s="39">
        <f t="shared" si="22"/>
        <v>9.5652173913043481E-2</v>
      </c>
      <c r="AS343" s="39">
        <f t="shared" si="22"/>
        <v>9.264305177111716E-2</v>
      </c>
      <c r="AT343" s="39">
        <f t="shared" si="22"/>
        <v>8.5872576177285317E-2</v>
      </c>
      <c r="AU343" s="39">
        <f t="shared" si="22"/>
        <v>9.0659340659340656E-2</v>
      </c>
      <c r="AV343" s="39">
        <f t="shared" si="20"/>
        <v>9.03954802259887E-2</v>
      </c>
      <c r="AW343" s="39">
        <f t="shared" si="20"/>
        <v>9.217877094972067E-2</v>
      </c>
      <c r="AX343" s="39">
        <f t="shared" si="20"/>
        <v>8.5872576177285317E-2</v>
      </c>
      <c r="AY343" s="39">
        <f t="shared" si="20"/>
        <v>8.3798882681564241E-2</v>
      </c>
    </row>
    <row r="344" spans="1:51" x14ac:dyDescent="0.3">
      <c r="A344" s="3">
        <v>1924</v>
      </c>
      <c r="B344" s="4" t="s">
        <v>336</v>
      </c>
      <c r="C344" s="42">
        <v>65</v>
      </c>
      <c r="D344" s="42">
        <v>69</v>
      </c>
      <c r="E344" s="42">
        <v>71</v>
      </c>
      <c r="F344" s="42">
        <v>64</v>
      </c>
      <c r="G344" s="42">
        <v>55</v>
      </c>
      <c r="H344" s="42">
        <v>64</v>
      </c>
      <c r="I344" s="42">
        <v>68</v>
      </c>
      <c r="J344" s="42">
        <v>55</v>
      </c>
      <c r="K344" s="42">
        <v>114</v>
      </c>
      <c r="L344" s="42">
        <v>112</v>
      </c>
      <c r="M344" s="42">
        <v>117</v>
      </c>
      <c r="N344" s="42">
        <v>126</v>
      </c>
      <c r="O344" s="42">
        <v>135</v>
      </c>
      <c r="P344" s="42">
        <v>139</v>
      </c>
      <c r="Q344" s="42">
        <v>132</v>
      </c>
      <c r="R344" s="42">
        <v>136</v>
      </c>
      <c r="S344" s="10">
        <v>165</v>
      </c>
      <c r="T344" s="10">
        <v>159</v>
      </c>
      <c r="U344" s="10">
        <v>163</v>
      </c>
      <c r="V344" s="10">
        <v>171</v>
      </c>
      <c r="W344" s="10">
        <v>183</v>
      </c>
      <c r="X344" s="10">
        <v>198</v>
      </c>
      <c r="Y344" s="10">
        <v>205</v>
      </c>
      <c r="Z344" s="10">
        <v>208</v>
      </c>
      <c r="AA344" s="10">
        <v>78</v>
      </c>
      <c r="AB344" s="10">
        <v>67</v>
      </c>
      <c r="AC344" s="10">
        <v>71</v>
      </c>
      <c r="AD344" s="10">
        <v>73</v>
      </c>
      <c r="AE344" s="10">
        <v>73</v>
      </c>
      <c r="AF344" s="10">
        <v>75</v>
      </c>
      <c r="AG344" s="10">
        <v>75</v>
      </c>
      <c r="AH344" s="10">
        <v>74</v>
      </c>
      <c r="AJ344" s="39">
        <f t="shared" si="23"/>
        <v>0.39393939393939392</v>
      </c>
      <c r="AK344" s="39">
        <f t="shared" si="23"/>
        <v>0.43396226415094341</v>
      </c>
      <c r="AL344" s="39">
        <f t="shared" si="23"/>
        <v>0.43558282208588955</v>
      </c>
      <c r="AM344" s="39">
        <f t="shared" si="23"/>
        <v>0.3742690058479532</v>
      </c>
      <c r="AN344" s="39">
        <f t="shared" si="23"/>
        <v>0.30054644808743169</v>
      </c>
      <c r="AO344" s="39">
        <f t="shared" si="23"/>
        <v>0.32323232323232326</v>
      </c>
      <c r="AP344" s="39">
        <f t="shared" si="23"/>
        <v>0.33170731707317075</v>
      </c>
      <c r="AQ344" s="39">
        <f t="shared" si="23"/>
        <v>0.26442307692307693</v>
      </c>
      <c r="AR344" s="39">
        <f t="shared" si="22"/>
        <v>1.4615384615384615</v>
      </c>
      <c r="AS344" s="39">
        <f t="shared" si="22"/>
        <v>1.6716417910447761</v>
      </c>
      <c r="AT344" s="39">
        <f t="shared" si="22"/>
        <v>1.647887323943662</v>
      </c>
      <c r="AU344" s="39">
        <f t="shared" si="22"/>
        <v>1.726027397260274</v>
      </c>
      <c r="AV344" s="39">
        <f t="shared" si="20"/>
        <v>1.8493150684931507</v>
      </c>
      <c r="AW344" s="39">
        <f t="shared" si="20"/>
        <v>1.8533333333333333</v>
      </c>
      <c r="AX344" s="39">
        <f t="shared" si="20"/>
        <v>1.76</v>
      </c>
      <c r="AY344" s="39">
        <f t="shared" si="20"/>
        <v>1.8378378378378379</v>
      </c>
    </row>
    <row r="345" spans="1:51" x14ac:dyDescent="0.3">
      <c r="A345" s="3">
        <v>1925</v>
      </c>
      <c r="B345" s="4" t="s">
        <v>337</v>
      </c>
      <c r="C345" s="42">
        <v>25</v>
      </c>
      <c r="D345" s="42">
        <v>16</v>
      </c>
      <c r="E345" s="42">
        <v>22</v>
      </c>
      <c r="F345" s="42">
        <v>23</v>
      </c>
      <c r="G345" s="42">
        <v>23</v>
      </c>
      <c r="H345" s="42">
        <v>25</v>
      </c>
      <c r="I345" s="42">
        <v>24</v>
      </c>
      <c r="J345" s="42">
        <v>20</v>
      </c>
      <c r="K345" s="42">
        <v>59</v>
      </c>
      <c r="L345" s="42">
        <v>38</v>
      </c>
      <c r="M345" s="42">
        <v>47</v>
      </c>
      <c r="N345" s="42">
        <v>52</v>
      </c>
      <c r="O345" s="42">
        <v>47</v>
      </c>
      <c r="P345" s="42">
        <v>41</v>
      </c>
      <c r="Q345" s="42">
        <v>40</v>
      </c>
      <c r="R345" s="42">
        <v>40</v>
      </c>
      <c r="S345" s="10">
        <v>55</v>
      </c>
      <c r="T345" s="10">
        <v>52</v>
      </c>
      <c r="U345" s="10">
        <v>56</v>
      </c>
      <c r="V345" s="10">
        <v>70</v>
      </c>
      <c r="W345" s="10">
        <v>83</v>
      </c>
      <c r="X345" s="10">
        <v>85</v>
      </c>
      <c r="Y345" s="10">
        <v>86</v>
      </c>
      <c r="Z345" s="10">
        <v>89</v>
      </c>
      <c r="AA345" s="10">
        <v>31</v>
      </c>
      <c r="AB345" s="10">
        <v>33</v>
      </c>
      <c r="AC345" s="10">
        <v>33</v>
      </c>
      <c r="AD345" s="10">
        <v>30</v>
      </c>
      <c r="AE345" s="10">
        <v>25</v>
      </c>
      <c r="AF345" s="10">
        <v>22</v>
      </c>
      <c r="AG345" s="10">
        <v>21</v>
      </c>
      <c r="AH345" s="10">
        <v>22</v>
      </c>
      <c r="AJ345" s="39">
        <f t="shared" si="23"/>
        <v>0.45454545454545453</v>
      </c>
      <c r="AK345" s="39">
        <f t="shared" si="23"/>
        <v>0.30769230769230771</v>
      </c>
      <c r="AL345" s="39">
        <f t="shared" si="23"/>
        <v>0.39285714285714285</v>
      </c>
      <c r="AM345" s="39">
        <f t="shared" si="23"/>
        <v>0.32857142857142857</v>
      </c>
      <c r="AN345" s="39">
        <f t="shared" si="23"/>
        <v>0.27710843373493976</v>
      </c>
      <c r="AO345" s="39">
        <f t="shared" si="23"/>
        <v>0.29411764705882354</v>
      </c>
      <c r="AP345" s="39">
        <f t="shared" si="23"/>
        <v>0.27906976744186046</v>
      </c>
      <c r="AQ345" s="39">
        <f t="shared" si="23"/>
        <v>0.2247191011235955</v>
      </c>
      <c r="AR345" s="39">
        <f t="shared" si="22"/>
        <v>1.903225806451613</v>
      </c>
      <c r="AS345" s="39">
        <f t="shared" si="22"/>
        <v>1.1515151515151516</v>
      </c>
      <c r="AT345" s="39">
        <f t="shared" si="22"/>
        <v>1.4242424242424243</v>
      </c>
      <c r="AU345" s="39">
        <f t="shared" si="22"/>
        <v>1.7333333333333334</v>
      </c>
      <c r="AV345" s="39">
        <f t="shared" si="20"/>
        <v>1.88</v>
      </c>
      <c r="AW345" s="39">
        <f t="shared" si="20"/>
        <v>1.8636363636363635</v>
      </c>
      <c r="AX345" s="39">
        <f t="shared" si="20"/>
        <v>1.9047619047619047</v>
      </c>
      <c r="AY345" s="39">
        <f t="shared" si="20"/>
        <v>1.8181818181818181</v>
      </c>
    </row>
    <row r="346" spans="1:51" x14ac:dyDescent="0.3">
      <c r="A346" s="3">
        <v>1926</v>
      </c>
      <c r="B346" s="4" t="s">
        <v>338</v>
      </c>
      <c r="C346" s="42">
        <v>15</v>
      </c>
      <c r="D346" s="42">
        <v>18</v>
      </c>
      <c r="E346" s="42">
        <v>24</v>
      </c>
      <c r="F346" s="42">
        <v>23</v>
      </c>
      <c r="G346" s="42">
        <v>18</v>
      </c>
      <c r="H346" s="42">
        <v>20</v>
      </c>
      <c r="I346" s="42">
        <v>11</v>
      </c>
      <c r="J346" s="42">
        <v>12</v>
      </c>
      <c r="K346" s="42">
        <v>23</v>
      </c>
      <c r="L346" s="42">
        <v>28</v>
      </c>
      <c r="M346" s="42">
        <v>30</v>
      </c>
      <c r="N346" s="42">
        <v>29</v>
      </c>
      <c r="O346" s="42">
        <v>27</v>
      </c>
      <c r="P346" s="42">
        <v>24</v>
      </c>
      <c r="Q346" s="42">
        <v>24</v>
      </c>
      <c r="R346" s="42">
        <v>26</v>
      </c>
      <c r="S346" s="10">
        <v>203</v>
      </c>
      <c r="T346" s="10">
        <v>214</v>
      </c>
      <c r="U346" s="10">
        <v>227</v>
      </c>
      <c r="V346" s="10">
        <v>232</v>
      </c>
      <c r="W346" s="10">
        <v>231</v>
      </c>
      <c r="X346" s="10">
        <v>239</v>
      </c>
      <c r="Y346" s="10">
        <v>243</v>
      </c>
      <c r="Z346" s="10">
        <v>254</v>
      </c>
      <c r="AA346" s="10">
        <v>98</v>
      </c>
      <c r="AB346" s="10">
        <v>90</v>
      </c>
      <c r="AC346" s="10">
        <v>85</v>
      </c>
      <c r="AD346" s="10">
        <v>87</v>
      </c>
      <c r="AE346" s="10">
        <v>86</v>
      </c>
      <c r="AF346" s="10">
        <v>86</v>
      </c>
      <c r="AG346" s="10">
        <v>86</v>
      </c>
      <c r="AH346" s="10">
        <v>82</v>
      </c>
      <c r="AJ346" s="39">
        <f t="shared" si="23"/>
        <v>7.3891625615763554E-2</v>
      </c>
      <c r="AK346" s="39">
        <f t="shared" si="23"/>
        <v>8.4112149532710276E-2</v>
      </c>
      <c r="AL346" s="39">
        <f t="shared" si="23"/>
        <v>0.10572687224669604</v>
      </c>
      <c r="AM346" s="39">
        <f t="shared" si="23"/>
        <v>9.9137931034482762E-2</v>
      </c>
      <c r="AN346" s="39">
        <f t="shared" si="23"/>
        <v>7.792207792207792E-2</v>
      </c>
      <c r="AO346" s="39">
        <f t="shared" si="23"/>
        <v>8.3682008368200833E-2</v>
      </c>
      <c r="AP346" s="39">
        <f t="shared" si="23"/>
        <v>4.5267489711934158E-2</v>
      </c>
      <c r="AQ346" s="39">
        <f t="shared" si="23"/>
        <v>4.7244094488188976E-2</v>
      </c>
      <c r="AR346" s="39">
        <f t="shared" si="22"/>
        <v>0.23469387755102042</v>
      </c>
      <c r="AS346" s="39">
        <f t="shared" si="22"/>
        <v>0.31111111111111112</v>
      </c>
      <c r="AT346" s="39">
        <f t="shared" si="22"/>
        <v>0.35294117647058826</v>
      </c>
      <c r="AU346" s="39">
        <f t="shared" si="22"/>
        <v>0.33333333333333331</v>
      </c>
      <c r="AV346" s="39">
        <f t="shared" si="20"/>
        <v>0.31395348837209303</v>
      </c>
      <c r="AW346" s="39">
        <f t="shared" si="20"/>
        <v>0.27906976744186046</v>
      </c>
      <c r="AX346" s="39">
        <f t="shared" si="20"/>
        <v>0.27906976744186046</v>
      </c>
      <c r="AY346" s="39">
        <f t="shared" si="20"/>
        <v>0.31707317073170732</v>
      </c>
    </row>
    <row r="347" spans="1:51" x14ac:dyDescent="0.3">
      <c r="A347" s="3">
        <v>1927</v>
      </c>
      <c r="B347" s="4" t="s">
        <v>339</v>
      </c>
      <c r="C347" s="42">
        <v>29</v>
      </c>
      <c r="D347" s="42">
        <v>26</v>
      </c>
      <c r="E347" s="42">
        <v>31</v>
      </c>
      <c r="F347" s="42">
        <v>25</v>
      </c>
      <c r="G347" s="42">
        <v>24</v>
      </c>
      <c r="H347" s="42">
        <v>20</v>
      </c>
      <c r="I347" s="42">
        <v>15</v>
      </c>
      <c r="J347" s="42">
        <v>21</v>
      </c>
      <c r="K347" s="42">
        <v>49</v>
      </c>
      <c r="L347" s="42">
        <v>47</v>
      </c>
      <c r="M347" s="42">
        <v>46</v>
      </c>
      <c r="N347" s="42">
        <v>43</v>
      </c>
      <c r="O347" s="42">
        <v>52</v>
      </c>
      <c r="P347" s="42">
        <v>56</v>
      </c>
      <c r="Q347" s="42">
        <v>47</v>
      </c>
      <c r="R347" s="42">
        <v>45</v>
      </c>
      <c r="S347" s="10">
        <v>733</v>
      </c>
      <c r="T347" s="10">
        <v>768</v>
      </c>
      <c r="U347" s="10">
        <v>786</v>
      </c>
      <c r="V347" s="10">
        <v>813</v>
      </c>
      <c r="W347" s="10">
        <v>850</v>
      </c>
      <c r="X347" s="10">
        <v>901</v>
      </c>
      <c r="Y347" s="10">
        <v>937</v>
      </c>
      <c r="Z347" s="10">
        <v>978</v>
      </c>
      <c r="AA347" s="10">
        <v>256</v>
      </c>
      <c r="AB347" s="10">
        <v>258</v>
      </c>
      <c r="AC347" s="10">
        <v>275</v>
      </c>
      <c r="AD347" s="10">
        <v>294</v>
      </c>
      <c r="AE347" s="10">
        <v>296</v>
      </c>
      <c r="AF347" s="10">
        <v>307</v>
      </c>
      <c r="AG347" s="10">
        <v>310</v>
      </c>
      <c r="AH347" s="10">
        <v>308</v>
      </c>
      <c r="AJ347" s="39">
        <f t="shared" si="23"/>
        <v>3.9563437926330151E-2</v>
      </c>
      <c r="AK347" s="39">
        <f t="shared" si="23"/>
        <v>3.3854166666666664E-2</v>
      </c>
      <c r="AL347" s="39">
        <f t="shared" si="23"/>
        <v>3.9440203562340966E-2</v>
      </c>
      <c r="AM347" s="39">
        <f t="shared" si="23"/>
        <v>3.0750307503075031E-2</v>
      </c>
      <c r="AN347" s="39">
        <f t="shared" si="23"/>
        <v>2.823529411764706E-2</v>
      </c>
      <c r="AO347" s="39">
        <f t="shared" si="23"/>
        <v>2.2197558268590455E-2</v>
      </c>
      <c r="AP347" s="39">
        <f t="shared" si="23"/>
        <v>1.6008537886872998E-2</v>
      </c>
      <c r="AQ347" s="39">
        <f t="shared" si="23"/>
        <v>2.1472392638036811E-2</v>
      </c>
      <c r="AR347" s="39">
        <f t="shared" si="22"/>
        <v>0.19140625</v>
      </c>
      <c r="AS347" s="39">
        <f t="shared" si="22"/>
        <v>0.18217054263565891</v>
      </c>
      <c r="AT347" s="39">
        <f t="shared" si="22"/>
        <v>0.16727272727272727</v>
      </c>
      <c r="AU347" s="39">
        <f t="shared" si="22"/>
        <v>0.14625850340136054</v>
      </c>
      <c r="AV347" s="39">
        <f t="shared" si="20"/>
        <v>0.17567567567567569</v>
      </c>
      <c r="AW347" s="39">
        <f t="shared" si="20"/>
        <v>0.18241042345276873</v>
      </c>
      <c r="AX347" s="39">
        <f t="shared" si="20"/>
        <v>0.15161290322580645</v>
      </c>
      <c r="AY347" s="39">
        <f t="shared" si="20"/>
        <v>0.1461038961038961</v>
      </c>
    </row>
    <row r="348" spans="1:51" x14ac:dyDescent="0.3">
      <c r="A348" s="3">
        <v>1928</v>
      </c>
      <c r="B348" s="4" t="s">
        <v>340</v>
      </c>
      <c r="C348" s="42">
        <v>10</v>
      </c>
      <c r="D348" s="42">
        <v>9</v>
      </c>
      <c r="E348" s="42" t="s">
        <v>473</v>
      </c>
      <c r="F348" s="42">
        <v>11</v>
      </c>
      <c r="G348" s="42">
        <v>13</v>
      </c>
      <c r="H348" s="42">
        <v>12</v>
      </c>
      <c r="I348" s="42">
        <v>16</v>
      </c>
      <c r="J348" s="42">
        <v>12</v>
      </c>
      <c r="K348" s="42">
        <v>22</v>
      </c>
      <c r="L348" s="42">
        <v>19</v>
      </c>
      <c r="M348" s="42" t="s">
        <v>473</v>
      </c>
      <c r="N348" s="42">
        <v>19</v>
      </c>
      <c r="O348" s="42">
        <v>16</v>
      </c>
      <c r="P348" s="42">
        <v>15</v>
      </c>
      <c r="Q348" s="42">
        <v>16</v>
      </c>
      <c r="R348" s="42">
        <v>12</v>
      </c>
      <c r="S348" s="10">
        <v>196</v>
      </c>
      <c r="T348" s="10">
        <v>198</v>
      </c>
      <c r="U348" s="10">
        <v>210</v>
      </c>
      <c r="V348" s="10">
        <v>211</v>
      </c>
      <c r="W348" s="10">
        <v>224</v>
      </c>
      <c r="X348" s="10">
        <v>238</v>
      </c>
      <c r="Y348" s="10">
        <v>249</v>
      </c>
      <c r="Z348" s="10">
        <v>250</v>
      </c>
      <c r="AA348" s="10">
        <v>141</v>
      </c>
      <c r="AB348" s="10">
        <v>137</v>
      </c>
      <c r="AC348" s="10">
        <v>134</v>
      </c>
      <c r="AD348" s="10">
        <v>128</v>
      </c>
      <c r="AE348" s="10">
        <v>125</v>
      </c>
      <c r="AF348" s="10">
        <v>120</v>
      </c>
      <c r="AG348" s="10">
        <v>116</v>
      </c>
      <c r="AH348" s="10">
        <v>118</v>
      </c>
      <c r="AJ348" s="39">
        <f t="shared" si="23"/>
        <v>5.1020408163265307E-2</v>
      </c>
      <c r="AK348" s="39">
        <f t="shared" si="23"/>
        <v>4.5454545454545456E-2</v>
      </c>
      <c r="AL348" s="39" t="e">
        <f t="shared" si="23"/>
        <v>#VALUE!</v>
      </c>
      <c r="AM348" s="39">
        <f t="shared" si="23"/>
        <v>5.2132701421800945E-2</v>
      </c>
      <c r="AN348" s="39">
        <f t="shared" si="23"/>
        <v>5.8035714285714288E-2</v>
      </c>
      <c r="AO348" s="39">
        <f t="shared" si="23"/>
        <v>5.0420168067226892E-2</v>
      </c>
      <c r="AP348" s="39">
        <f t="shared" si="23"/>
        <v>6.4257028112449793E-2</v>
      </c>
      <c r="AQ348" s="39">
        <f t="shared" si="23"/>
        <v>4.8000000000000001E-2</v>
      </c>
      <c r="AR348" s="39">
        <f t="shared" si="22"/>
        <v>0.15602836879432624</v>
      </c>
      <c r="AS348" s="39">
        <f t="shared" si="22"/>
        <v>0.13868613138686131</v>
      </c>
      <c r="AT348" s="39" t="e">
        <f t="shared" si="22"/>
        <v>#VALUE!</v>
      </c>
      <c r="AU348" s="39">
        <f t="shared" si="22"/>
        <v>0.1484375</v>
      </c>
      <c r="AV348" s="39">
        <f t="shared" si="20"/>
        <v>0.128</v>
      </c>
      <c r="AW348" s="39">
        <f t="shared" si="20"/>
        <v>0.125</v>
      </c>
      <c r="AX348" s="39">
        <f t="shared" si="20"/>
        <v>0.13793103448275862</v>
      </c>
      <c r="AY348" s="39">
        <f t="shared" ref="AY348:AY411" si="24">+R348/AH348</f>
        <v>0.10169491525423729</v>
      </c>
    </row>
    <row r="349" spans="1:51" x14ac:dyDescent="0.3">
      <c r="A349" s="3">
        <v>1929</v>
      </c>
      <c r="B349" s="4" t="s">
        <v>341</v>
      </c>
      <c r="C349" s="42">
        <v>15</v>
      </c>
      <c r="D349" s="42">
        <v>17</v>
      </c>
      <c r="E349" s="42">
        <v>17</v>
      </c>
      <c r="F349" s="42">
        <v>14</v>
      </c>
      <c r="G349" s="42">
        <v>12</v>
      </c>
      <c r="H349" s="42">
        <v>12</v>
      </c>
      <c r="I349" s="42">
        <v>9</v>
      </c>
      <c r="J349" s="42">
        <v>15</v>
      </c>
      <c r="K349" s="42">
        <v>20</v>
      </c>
      <c r="L349" s="42">
        <v>22</v>
      </c>
      <c r="M349" s="42">
        <v>22</v>
      </c>
      <c r="N349" s="42">
        <v>17</v>
      </c>
      <c r="O349" s="42">
        <v>16</v>
      </c>
      <c r="P349" s="42">
        <v>17</v>
      </c>
      <c r="Q349" s="42">
        <v>14</v>
      </c>
      <c r="R349" s="42">
        <v>21</v>
      </c>
      <c r="S349" s="10">
        <v>1440</v>
      </c>
      <c r="T349" s="10">
        <v>1466</v>
      </c>
      <c r="U349" s="10">
        <v>1501</v>
      </c>
      <c r="V349" s="10">
        <v>1543</v>
      </c>
      <c r="W349" s="10">
        <v>1587</v>
      </c>
      <c r="X349" s="10">
        <v>1655</v>
      </c>
      <c r="Y349" s="10">
        <v>1740</v>
      </c>
      <c r="Z349" s="10">
        <v>1771</v>
      </c>
      <c r="AA349" s="10">
        <v>684</v>
      </c>
      <c r="AB349" s="10">
        <v>703</v>
      </c>
      <c r="AC349" s="10">
        <v>695</v>
      </c>
      <c r="AD349" s="10">
        <v>714</v>
      </c>
      <c r="AE349" s="10">
        <v>721</v>
      </c>
      <c r="AF349" s="10">
        <v>721</v>
      </c>
      <c r="AG349" s="10">
        <v>721</v>
      </c>
      <c r="AH349" s="10">
        <v>752</v>
      </c>
      <c r="AJ349" s="39">
        <f t="shared" si="23"/>
        <v>1.0416666666666666E-2</v>
      </c>
      <c r="AK349" s="39">
        <f t="shared" si="23"/>
        <v>1.1596180081855388E-2</v>
      </c>
      <c r="AL349" s="39">
        <f t="shared" si="23"/>
        <v>1.1325782811459028E-2</v>
      </c>
      <c r="AM349" s="39">
        <f t="shared" si="23"/>
        <v>9.0732339598185354E-3</v>
      </c>
      <c r="AN349" s="39">
        <f t="shared" si="23"/>
        <v>7.5614366729678641E-3</v>
      </c>
      <c r="AO349" s="39">
        <f t="shared" si="23"/>
        <v>7.2507552870090634E-3</v>
      </c>
      <c r="AP349" s="39">
        <f t="shared" si="23"/>
        <v>5.1724137931034482E-3</v>
      </c>
      <c r="AQ349" s="39">
        <f t="shared" si="23"/>
        <v>8.4697910784867301E-3</v>
      </c>
      <c r="AR349" s="39">
        <f t="shared" si="22"/>
        <v>2.9239766081871343E-2</v>
      </c>
      <c r="AS349" s="39">
        <f t="shared" si="22"/>
        <v>3.1294452347083924E-2</v>
      </c>
      <c r="AT349" s="39">
        <f t="shared" si="22"/>
        <v>3.1654676258992806E-2</v>
      </c>
      <c r="AU349" s="39">
        <f t="shared" si="22"/>
        <v>2.3809523809523808E-2</v>
      </c>
      <c r="AV349" s="39">
        <f t="shared" si="22"/>
        <v>2.2191400832177532E-2</v>
      </c>
      <c r="AW349" s="39">
        <f t="shared" si="22"/>
        <v>2.3578363384188627E-2</v>
      </c>
      <c r="AX349" s="39">
        <f t="shared" si="22"/>
        <v>1.9417475728155338E-2</v>
      </c>
      <c r="AY349" s="39">
        <f t="shared" si="24"/>
        <v>2.7925531914893616E-2</v>
      </c>
    </row>
    <row r="350" spans="1:51" x14ac:dyDescent="0.3">
      <c r="A350" s="3">
        <v>1931</v>
      </c>
      <c r="B350" s="4" t="s">
        <v>342</v>
      </c>
      <c r="C350" s="42">
        <v>103</v>
      </c>
      <c r="D350" s="42">
        <v>82</v>
      </c>
      <c r="E350" s="42">
        <v>98</v>
      </c>
      <c r="F350" s="42">
        <v>97</v>
      </c>
      <c r="G350" s="42">
        <v>90</v>
      </c>
      <c r="H350" s="42">
        <v>93</v>
      </c>
      <c r="I350" s="42">
        <v>90</v>
      </c>
      <c r="J350" s="42">
        <v>101</v>
      </c>
      <c r="K350" s="42">
        <v>198</v>
      </c>
      <c r="L350" s="42">
        <v>170</v>
      </c>
      <c r="M350" s="42">
        <v>177</v>
      </c>
      <c r="N350" s="42">
        <v>167</v>
      </c>
      <c r="O350" s="42">
        <v>162</v>
      </c>
      <c r="P350" s="42">
        <v>162</v>
      </c>
      <c r="Q350" s="42">
        <v>165</v>
      </c>
      <c r="R350" s="42">
        <v>160</v>
      </c>
      <c r="S350" s="10">
        <v>201</v>
      </c>
      <c r="T350" s="10">
        <v>205</v>
      </c>
      <c r="U350" s="10">
        <v>204</v>
      </c>
      <c r="V350" s="10">
        <v>218</v>
      </c>
      <c r="W350" s="10">
        <v>223</v>
      </c>
      <c r="X350" s="10">
        <v>221</v>
      </c>
      <c r="Y350" s="10">
        <v>217</v>
      </c>
      <c r="Z350" s="10">
        <v>221</v>
      </c>
      <c r="AA350" s="10">
        <v>89</v>
      </c>
      <c r="AB350" s="10">
        <v>92</v>
      </c>
      <c r="AC350" s="10">
        <v>88</v>
      </c>
      <c r="AD350" s="10">
        <v>87</v>
      </c>
      <c r="AE350" s="10">
        <v>95</v>
      </c>
      <c r="AF350" s="10">
        <v>95</v>
      </c>
      <c r="AG350" s="10">
        <v>102</v>
      </c>
      <c r="AH350" s="10">
        <v>100</v>
      </c>
      <c r="AJ350" s="39">
        <f t="shared" si="23"/>
        <v>0.51243781094527363</v>
      </c>
      <c r="AK350" s="39">
        <f t="shared" si="23"/>
        <v>0.4</v>
      </c>
      <c r="AL350" s="39">
        <f t="shared" si="23"/>
        <v>0.48039215686274511</v>
      </c>
      <c r="AM350" s="39">
        <f t="shared" si="23"/>
        <v>0.44495412844036697</v>
      </c>
      <c r="AN350" s="39">
        <f t="shared" si="23"/>
        <v>0.40358744394618834</v>
      </c>
      <c r="AO350" s="39">
        <f t="shared" si="23"/>
        <v>0.42081447963800905</v>
      </c>
      <c r="AP350" s="39">
        <f t="shared" si="23"/>
        <v>0.41474654377880182</v>
      </c>
      <c r="AQ350" s="39">
        <f t="shared" si="23"/>
        <v>0.45701357466063347</v>
      </c>
      <c r="AR350" s="39">
        <f t="shared" si="22"/>
        <v>2.2247191011235956</v>
      </c>
      <c r="AS350" s="39">
        <f t="shared" si="22"/>
        <v>1.8478260869565217</v>
      </c>
      <c r="AT350" s="39">
        <f t="shared" si="22"/>
        <v>2.0113636363636362</v>
      </c>
      <c r="AU350" s="39">
        <f t="shared" si="22"/>
        <v>1.9195402298850575</v>
      </c>
      <c r="AV350" s="39">
        <f t="shared" si="22"/>
        <v>1.7052631578947368</v>
      </c>
      <c r="AW350" s="39">
        <f t="shared" si="22"/>
        <v>1.7052631578947368</v>
      </c>
      <c r="AX350" s="39">
        <f t="shared" si="22"/>
        <v>1.6176470588235294</v>
      </c>
      <c r="AY350" s="39">
        <f t="shared" si="24"/>
        <v>1.6</v>
      </c>
    </row>
    <row r="351" spans="1:51" x14ac:dyDescent="0.3">
      <c r="A351" s="3">
        <v>1933</v>
      </c>
      <c r="B351" s="4" t="s">
        <v>343</v>
      </c>
      <c r="C351" s="42">
        <v>80</v>
      </c>
      <c r="D351" s="42">
        <v>75</v>
      </c>
      <c r="E351" s="42">
        <v>66</v>
      </c>
      <c r="F351" s="42">
        <v>81</v>
      </c>
      <c r="G351" s="42">
        <v>70</v>
      </c>
      <c r="H351" s="42">
        <v>70</v>
      </c>
      <c r="I351" s="42">
        <v>70</v>
      </c>
      <c r="J351" s="42">
        <v>70</v>
      </c>
      <c r="K351" s="42">
        <v>108</v>
      </c>
      <c r="L351" s="42">
        <v>117</v>
      </c>
      <c r="M351" s="42">
        <v>94</v>
      </c>
      <c r="N351" s="42">
        <v>110</v>
      </c>
      <c r="O351" s="42">
        <v>127</v>
      </c>
      <c r="P351" s="42">
        <v>119</v>
      </c>
      <c r="Q351" s="42">
        <v>117</v>
      </c>
      <c r="R351" s="42">
        <v>121</v>
      </c>
      <c r="S351" s="10">
        <v>189</v>
      </c>
      <c r="T351" s="10">
        <v>187</v>
      </c>
      <c r="U351" s="10">
        <v>196</v>
      </c>
      <c r="V351" s="10">
        <v>220</v>
      </c>
      <c r="W351" s="10">
        <v>227</v>
      </c>
      <c r="X351" s="10">
        <v>238</v>
      </c>
      <c r="Y351" s="10">
        <v>237</v>
      </c>
      <c r="Z351" s="10">
        <v>236</v>
      </c>
      <c r="AA351" s="10">
        <v>97</v>
      </c>
      <c r="AB351" s="10">
        <v>93</v>
      </c>
      <c r="AC351" s="10">
        <v>94</v>
      </c>
      <c r="AD351" s="10">
        <v>92</v>
      </c>
      <c r="AE351" s="10">
        <v>97</v>
      </c>
      <c r="AF351" s="10">
        <v>97</v>
      </c>
      <c r="AG351" s="10">
        <v>98</v>
      </c>
      <c r="AH351" s="10">
        <v>101</v>
      </c>
      <c r="AJ351" s="39">
        <f t="shared" si="23"/>
        <v>0.42328042328042326</v>
      </c>
      <c r="AK351" s="39">
        <f t="shared" si="23"/>
        <v>0.40106951871657753</v>
      </c>
      <c r="AL351" s="39">
        <f t="shared" si="23"/>
        <v>0.33673469387755101</v>
      </c>
      <c r="AM351" s="39">
        <f t="shared" si="23"/>
        <v>0.36818181818181817</v>
      </c>
      <c r="AN351" s="39">
        <f t="shared" si="23"/>
        <v>0.30837004405286345</v>
      </c>
      <c r="AO351" s="39">
        <f t="shared" si="23"/>
        <v>0.29411764705882354</v>
      </c>
      <c r="AP351" s="39">
        <f t="shared" si="23"/>
        <v>0.29535864978902954</v>
      </c>
      <c r="AQ351" s="39">
        <f t="shared" si="23"/>
        <v>0.29661016949152541</v>
      </c>
      <c r="AR351" s="39">
        <f t="shared" si="22"/>
        <v>1.1134020618556701</v>
      </c>
      <c r="AS351" s="39">
        <f t="shared" si="22"/>
        <v>1.2580645161290323</v>
      </c>
      <c r="AT351" s="39">
        <f t="shared" si="22"/>
        <v>1</v>
      </c>
      <c r="AU351" s="39">
        <f t="shared" si="22"/>
        <v>1.1956521739130435</v>
      </c>
      <c r="AV351" s="39">
        <f t="shared" si="22"/>
        <v>1.3092783505154639</v>
      </c>
      <c r="AW351" s="39">
        <f t="shared" si="22"/>
        <v>1.2268041237113403</v>
      </c>
      <c r="AX351" s="39">
        <f t="shared" si="22"/>
        <v>1.1938775510204083</v>
      </c>
      <c r="AY351" s="39">
        <f t="shared" si="24"/>
        <v>1.198019801980198</v>
      </c>
    </row>
    <row r="352" spans="1:51" x14ac:dyDescent="0.3">
      <c r="A352" s="3">
        <v>1936</v>
      </c>
      <c r="B352" s="4" t="s">
        <v>344</v>
      </c>
      <c r="C352" s="42">
        <v>26</v>
      </c>
      <c r="D352" s="42">
        <v>30</v>
      </c>
      <c r="E352" s="42">
        <v>40</v>
      </c>
      <c r="F352" s="42">
        <v>43</v>
      </c>
      <c r="G352" s="42">
        <v>42</v>
      </c>
      <c r="H352" s="42">
        <v>38</v>
      </c>
      <c r="I352" s="42">
        <v>33</v>
      </c>
      <c r="J352" s="42">
        <v>32</v>
      </c>
      <c r="K352" s="42">
        <v>66</v>
      </c>
      <c r="L352" s="42">
        <v>66</v>
      </c>
      <c r="M352" s="42">
        <v>69</v>
      </c>
      <c r="N352" s="42">
        <v>61</v>
      </c>
      <c r="O352" s="42">
        <v>65</v>
      </c>
      <c r="P352" s="42">
        <v>69</v>
      </c>
      <c r="Q352" s="42">
        <v>70</v>
      </c>
      <c r="R352" s="42">
        <v>64</v>
      </c>
      <c r="S352" s="10">
        <v>157</v>
      </c>
      <c r="T352" s="10">
        <v>161</v>
      </c>
      <c r="U352" s="10">
        <v>175</v>
      </c>
      <c r="V352" s="10">
        <v>182</v>
      </c>
      <c r="W352" s="10">
        <v>199</v>
      </c>
      <c r="X352" s="10">
        <v>199</v>
      </c>
      <c r="Y352" s="10">
        <v>207</v>
      </c>
      <c r="Z352" s="10">
        <v>209</v>
      </c>
      <c r="AA352" s="10">
        <v>92</v>
      </c>
      <c r="AB352" s="10">
        <v>86</v>
      </c>
      <c r="AC352" s="10">
        <v>84</v>
      </c>
      <c r="AD352" s="10">
        <v>88</v>
      </c>
      <c r="AE352" s="10">
        <v>81</v>
      </c>
      <c r="AF352" s="10">
        <v>82</v>
      </c>
      <c r="AG352" s="10">
        <v>77</v>
      </c>
      <c r="AH352" s="10">
        <v>71</v>
      </c>
      <c r="AJ352" s="39">
        <f t="shared" si="23"/>
        <v>0.16560509554140126</v>
      </c>
      <c r="AK352" s="39">
        <f t="shared" si="23"/>
        <v>0.18633540372670807</v>
      </c>
      <c r="AL352" s="39">
        <f t="shared" si="23"/>
        <v>0.22857142857142856</v>
      </c>
      <c r="AM352" s="39">
        <f t="shared" si="23"/>
        <v>0.23626373626373626</v>
      </c>
      <c r="AN352" s="39">
        <f t="shared" si="23"/>
        <v>0.21105527638190955</v>
      </c>
      <c r="AO352" s="39">
        <f t="shared" si="23"/>
        <v>0.19095477386934673</v>
      </c>
      <c r="AP352" s="39">
        <f t="shared" si="23"/>
        <v>0.15942028985507245</v>
      </c>
      <c r="AQ352" s="39">
        <f t="shared" si="23"/>
        <v>0.15311004784688995</v>
      </c>
      <c r="AR352" s="39">
        <f t="shared" si="22"/>
        <v>0.71739130434782605</v>
      </c>
      <c r="AS352" s="39">
        <f t="shared" si="22"/>
        <v>0.76744186046511631</v>
      </c>
      <c r="AT352" s="39">
        <f t="shared" si="22"/>
        <v>0.8214285714285714</v>
      </c>
      <c r="AU352" s="39">
        <f t="shared" si="22"/>
        <v>0.69318181818181823</v>
      </c>
      <c r="AV352" s="39">
        <f t="shared" si="22"/>
        <v>0.80246913580246915</v>
      </c>
      <c r="AW352" s="39">
        <f t="shared" si="22"/>
        <v>0.84146341463414631</v>
      </c>
      <c r="AX352" s="39">
        <f t="shared" si="22"/>
        <v>0.90909090909090906</v>
      </c>
      <c r="AY352" s="39">
        <f t="shared" si="24"/>
        <v>0.90140845070422537</v>
      </c>
    </row>
    <row r="353" spans="1:51" x14ac:dyDescent="0.3">
      <c r="A353" s="3">
        <v>1938</v>
      </c>
      <c r="B353" s="4" t="s">
        <v>345</v>
      </c>
      <c r="C353" s="42">
        <v>40</v>
      </c>
      <c r="D353" s="42">
        <v>35</v>
      </c>
      <c r="E353" s="42">
        <v>38</v>
      </c>
      <c r="F353" s="42">
        <v>39</v>
      </c>
      <c r="G353" s="42">
        <v>34</v>
      </c>
      <c r="H353" s="42">
        <v>25</v>
      </c>
      <c r="I353" s="42">
        <v>24</v>
      </c>
      <c r="J353" s="42">
        <v>32</v>
      </c>
      <c r="K353" s="42">
        <v>83</v>
      </c>
      <c r="L353" s="42">
        <v>82</v>
      </c>
      <c r="M353" s="42">
        <v>85</v>
      </c>
      <c r="N353" s="42">
        <v>83</v>
      </c>
      <c r="O353" s="42">
        <v>76</v>
      </c>
      <c r="P353" s="42">
        <v>70</v>
      </c>
      <c r="Q353" s="42">
        <v>80</v>
      </c>
      <c r="R353" s="42">
        <v>82</v>
      </c>
      <c r="S353" s="10">
        <v>175</v>
      </c>
      <c r="T353" s="10">
        <v>179</v>
      </c>
      <c r="U353" s="10">
        <v>187</v>
      </c>
      <c r="V353" s="10">
        <v>192</v>
      </c>
      <c r="W353" s="10">
        <v>192</v>
      </c>
      <c r="X353" s="10">
        <v>203</v>
      </c>
      <c r="Y353" s="10">
        <v>208</v>
      </c>
      <c r="Z353" s="10">
        <v>211</v>
      </c>
      <c r="AA353" s="10">
        <v>107</v>
      </c>
      <c r="AB353" s="10">
        <v>97</v>
      </c>
      <c r="AC353" s="10">
        <v>94</v>
      </c>
      <c r="AD353" s="10">
        <v>94</v>
      </c>
      <c r="AE353" s="10">
        <v>95</v>
      </c>
      <c r="AF353" s="10">
        <v>87</v>
      </c>
      <c r="AG353" s="10">
        <v>88</v>
      </c>
      <c r="AH353" s="10">
        <v>92</v>
      </c>
      <c r="AJ353" s="39">
        <f t="shared" si="23"/>
        <v>0.22857142857142856</v>
      </c>
      <c r="AK353" s="39">
        <f t="shared" si="23"/>
        <v>0.19553072625698323</v>
      </c>
      <c r="AL353" s="39">
        <f t="shared" si="23"/>
        <v>0.20320855614973263</v>
      </c>
      <c r="AM353" s="39">
        <f t="shared" si="23"/>
        <v>0.203125</v>
      </c>
      <c r="AN353" s="39">
        <f t="shared" si="23"/>
        <v>0.17708333333333334</v>
      </c>
      <c r="AO353" s="39">
        <f t="shared" si="23"/>
        <v>0.12315270935960591</v>
      </c>
      <c r="AP353" s="39">
        <f t="shared" si="23"/>
        <v>0.11538461538461539</v>
      </c>
      <c r="AQ353" s="39">
        <f t="shared" si="23"/>
        <v>0.15165876777251186</v>
      </c>
      <c r="AR353" s="39">
        <f t="shared" si="22"/>
        <v>0.77570093457943923</v>
      </c>
      <c r="AS353" s="39">
        <f t="shared" si="22"/>
        <v>0.84536082474226804</v>
      </c>
      <c r="AT353" s="39">
        <f t="shared" si="22"/>
        <v>0.9042553191489362</v>
      </c>
      <c r="AU353" s="39">
        <f t="shared" si="22"/>
        <v>0.88297872340425532</v>
      </c>
      <c r="AV353" s="39">
        <f t="shared" si="22"/>
        <v>0.8</v>
      </c>
      <c r="AW353" s="39">
        <f t="shared" si="22"/>
        <v>0.8045977011494253</v>
      </c>
      <c r="AX353" s="39">
        <f t="shared" si="22"/>
        <v>0.90909090909090906</v>
      </c>
      <c r="AY353" s="39">
        <f t="shared" si="24"/>
        <v>0.89130434782608692</v>
      </c>
    </row>
    <row r="354" spans="1:51" x14ac:dyDescent="0.3">
      <c r="A354" s="3">
        <v>1939</v>
      </c>
      <c r="B354" s="4" t="s">
        <v>346</v>
      </c>
      <c r="C354" s="42">
        <v>24</v>
      </c>
      <c r="D354" s="42">
        <v>22</v>
      </c>
      <c r="E354" s="42">
        <v>27</v>
      </c>
      <c r="F354" s="42">
        <v>24</v>
      </c>
      <c r="G354" s="42">
        <v>20</v>
      </c>
      <c r="H354" s="42">
        <v>18</v>
      </c>
      <c r="I354" s="42">
        <v>23</v>
      </c>
      <c r="J354" s="42">
        <v>29</v>
      </c>
      <c r="K354" s="42">
        <v>23</v>
      </c>
      <c r="L354" s="42">
        <v>23</v>
      </c>
      <c r="M354" s="42">
        <v>25</v>
      </c>
      <c r="N354" s="42">
        <v>27</v>
      </c>
      <c r="O354" s="42">
        <v>18</v>
      </c>
      <c r="P354" s="42">
        <v>23</v>
      </c>
      <c r="Q354" s="42">
        <v>26</v>
      </c>
      <c r="R354" s="42">
        <v>29</v>
      </c>
      <c r="S354" s="10">
        <v>524</v>
      </c>
      <c r="T354" s="10">
        <v>525</v>
      </c>
      <c r="U354" s="10">
        <v>567</v>
      </c>
      <c r="V354" s="10">
        <v>589</v>
      </c>
      <c r="W354" s="10">
        <v>601</v>
      </c>
      <c r="X354" s="10">
        <v>637</v>
      </c>
      <c r="Y354" s="10">
        <v>642</v>
      </c>
      <c r="Z354" s="10">
        <v>648</v>
      </c>
      <c r="AA354" s="10">
        <v>286</v>
      </c>
      <c r="AB354" s="10">
        <v>306</v>
      </c>
      <c r="AC354" s="10">
        <v>287</v>
      </c>
      <c r="AD354" s="10">
        <v>284</v>
      </c>
      <c r="AE354" s="10">
        <v>285</v>
      </c>
      <c r="AF354" s="10">
        <v>283</v>
      </c>
      <c r="AG354" s="10">
        <v>295</v>
      </c>
      <c r="AH354" s="10">
        <v>293</v>
      </c>
      <c r="AJ354" s="39">
        <f t="shared" si="23"/>
        <v>4.5801526717557252E-2</v>
      </c>
      <c r="AK354" s="39">
        <f t="shared" si="23"/>
        <v>4.1904761904761903E-2</v>
      </c>
      <c r="AL354" s="39">
        <f t="shared" si="23"/>
        <v>4.7619047619047616E-2</v>
      </c>
      <c r="AM354" s="39">
        <f t="shared" si="23"/>
        <v>4.074702886247878E-2</v>
      </c>
      <c r="AN354" s="39">
        <f t="shared" si="23"/>
        <v>3.3277870216306155E-2</v>
      </c>
      <c r="AO354" s="39">
        <f t="shared" si="23"/>
        <v>2.8257456828885402E-2</v>
      </c>
      <c r="AP354" s="39">
        <f t="shared" si="23"/>
        <v>3.5825545171339561E-2</v>
      </c>
      <c r="AQ354" s="39">
        <f t="shared" si="23"/>
        <v>4.4753086419753084E-2</v>
      </c>
      <c r="AR354" s="39">
        <f t="shared" si="22"/>
        <v>8.0419580419580416E-2</v>
      </c>
      <c r="AS354" s="39">
        <f t="shared" si="22"/>
        <v>7.5163398692810454E-2</v>
      </c>
      <c r="AT354" s="39">
        <f t="shared" si="22"/>
        <v>8.7108013937282236E-2</v>
      </c>
      <c r="AU354" s="39">
        <f t="shared" si="22"/>
        <v>9.5070422535211266E-2</v>
      </c>
      <c r="AV354" s="39">
        <f t="shared" si="22"/>
        <v>6.3157894736842107E-2</v>
      </c>
      <c r="AW354" s="39">
        <f t="shared" si="22"/>
        <v>8.1272084805653705E-2</v>
      </c>
      <c r="AX354" s="39">
        <f t="shared" si="22"/>
        <v>8.8135593220338981E-2</v>
      </c>
      <c r="AY354" s="39">
        <f t="shared" si="24"/>
        <v>9.8976109215017066E-2</v>
      </c>
    </row>
    <row r="355" spans="1:51" x14ac:dyDescent="0.3">
      <c r="A355" s="3">
        <v>1940</v>
      </c>
      <c r="B355" s="4" t="s">
        <v>347</v>
      </c>
      <c r="C355" s="42">
        <v>33</v>
      </c>
      <c r="D355" s="42">
        <v>29</v>
      </c>
      <c r="E355" s="42">
        <v>34</v>
      </c>
      <c r="F355" s="42">
        <v>37</v>
      </c>
      <c r="G355" s="42">
        <v>40</v>
      </c>
      <c r="H355" s="42">
        <v>33</v>
      </c>
      <c r="I355" s="42">
        <v>36</v>
      </c>
      <c r="J355" s="42">
        <v>35</v>
      </c>
      <c r="K355" s="42">
        <v>46</v>
      </c>
      <c r="L355" s="42">
        <v>49</v>
      </c>
      <c r="M355" s="42">
        <v>46</v>
      </c>
      <c r="N355" s="42">
        <v>41</v>
      </c>
      <c r="O355" s="42">
        <v>50</v>
      </c>
      <c r="P355" s="42">
        <v>51</v>
      </c>
      <c r="Q355" s="42">
        <v>47</v>
      </c>
      <c r="R355" s="42">
        <v>48</v>
      </c>
      <c r="S355" s="10">
        <v>2461</v>
      </c>
      <c r="T355" s="10">
        <v>2561</v>
      </c>
      <c r="U355" s="10">
        <v>2594</v>
      </c>
      <c r="V355" s="10">
        <v>2733</v>
      </c>
      <c r="W355" s="10">
        <v>2880</v>
      </c>
      <c r="X355" s="10">
        <v>2960</v>
      </c>
      <c r="Y355" s="10">
        <v>3041</v>
      </c>
      <c r="Z355" s="10">
        <v>3096</v>
      </c>
      <c r="AA355" s="10">
        <v>1279</v>
      </c>
      <c r="AB355" s="10">
        <v>1285</v>
      </c>
      <c r="AC355" s="10">
        <v>1287</v>
      </c>
      <c r="AD355" s="10">
        <v>1269</v>
      </c>
      <c r="AE355" s="10">
        <v>1270</v>
      </c>
      <c r="AF355" s="10">
        <v>1264</v>
      </c>
      <c r="AG355" s="10">
        <v>1292</v>
      </c>
      <c r="AH355" s="10">
        <v>1306</v>
      </c>
      <c r="AJ355" s="39">
        <f t="shared" si="23"/>
        <v>1.3409183258837871E-2</v>
      </c>
      <c r="AK355" s="39">
        <f t="shared" si="23"/>
        <v>1.1323701679031628E-2</v>
      </c>
      <c r="AL355" s="39">
        <f t="shared" si="23"/>
        <v>1.3107170393215111E-2</v>
      </c>
      <c r="AM355" s="39">
        <f t="shared" si="23"/>
        <v>1.353823637028906E-2</v>
      </c>
      <c r="AN355" s="39">
        <f t="shared" si="23"/>
        <v>1.3888888888888888E-2</v>
      </c>
      <c r="AO355" s="39">
        <f t="shared" si="23"/>
        <v>1.1148648648648649E-2</v>
      </c>
      <c r="AP355" s="39">
        <f t="shared" si="23"/>
        <v>1.1838211114764879E-2</v>
      </c>
      <c r="AQ355" s="39">
        <f t="shared" si="23"/>
        <v>1.1304909560723515E-2</v>
      </c>
      <c r="AR355" s="39">
        <f t="shared" si="22"/>
        <v>3.5965598123534011E-2</v>
      </c>
      <c r="AS355" s="39">
        <f t="shared" si="22"/>
        <v>3.8132295719844361E-2</v>
      </c>
      <c r="AT355" s="39">
        <f t="shared" si="22"/>
        <v>3.5742035742035744E-2</v>
      </c>
      <c r="AU355" s="39">
        <f t="shared" si="22"/>
        <v>3.2308904649330179E-2</v>
      </c>
      <c r="AV355" s="39">
        <f t="shared" si="22"/>
        <v>3.937007874015748E-2</v>
      </c>
      <c r="AW355" s="39">
        <f t="shared" si="22"/>
        <v>4.0348101265822785E-2</v>
      </c>
      <c r="AX355" s="39">
        <f t="shared" si="22"/>
        <v>3.637770897832817E-2</v>
      </c>
      <c r="AY355" s="39">
        <f t="shared" si="24"/>
        <v>3.6753445635528334E-2</v>
      </c>
    </row>
    <row r="356" spans="1:51" x14ac:dyDescent="0.3">
      <c r="A356" s="3">
        <v>1941</v>
      </c>
      <c r="B356" s="4" t="s">
        <v>348</v>
      </c>
      <c r="C356" s="42">
        <v>41</v>
      </c>
      <c r="D356" s="42">
        <v>45</v>
      </c>
      <c r="E356" s="42">
        <v>45</v>
      </c>
      <c r="F356" s="42">
        <v>52</v>
      </c>
      <c r="G356" s="42">
        <v>64</v>
      </c>
      <c r="H356" s="42">
        <v>67</v>
      </c>
      <c r="I356" s="42">
        <v>63</v>
      </c>
      <c r="J356" s="42">
        <v>68</v>
      </c>
      <c r="K356" s="42">
        <v>54</v>
      </c>
      <c r="L356" s="42">
        <v>52</v>
      </c>
      <c r="M356" s="42">
        <v>61</v>
      </c>
      <c r="N356" s="42">
        <v>63</v>
      </c>
      <c r="O356" s="42">
        <v>62</v>
      </c>
      <c r="P356" s="42">
        <v>69</v>
      </c>
      <c r="Q356" s="42">
        <v>70</v>
      </c>
      <c r="R356" s="42">
        <v>62</v>
      </c>
      <c r="S356" s="10">
        <v>259</v>
      </c>
      <c r="T356" s="10">
        <v>261</v>
      </c>
      <c r="U356" s="10">
        <v>272</v>
      </c>
      <c r="V356" s="10">
        <v>271</v>
      </c>
      <c r="W356" s="10">
        <v>276</v>
      </c>
      <c r="X356" s="10">
        <v>291</v>
      </c>
      <c r="Y356" s="10">
        <v>289</v>
      </c>
      <c r="Z356" s="10">
        <v>287</v>
      </c>
      <c r="AA356" s="10">
        <v>108</v>
      </c>
      <c r="AB356" s="10">
        <v>114</v>
      </c>
      <c r="AC356" s="10">
        <v>114</v>
      </c>
      <c r="AD356" s="10">
        <v>111</v>
      </c>
      <c r="AE356" s="10">
        <v>108</v>
      </c>
      <c r="AF356" s="10">
        <v>109</v>
      </c>
      <c r="AG356" s="10">
        <v>115</v>
      </c>
      <c r="AH356" s="10">
        <v>120</v>
      </c>
      <c r="AJ356" s="39">
        <f t="shared" si="23"/>
        <v>0.15830115830115829</v>
      </c>
      <c r="AK356" s="39">
        <f t="shared" si="23"/>
        <v>0.17241379310344829</v>
      </c>
      <c r="AL356" s="39">
        <f t="shared" si="23"/>
        <v>0.16544117647058823</v>
      </c>
      <c r="AM356" s="39">
        <f t="shared" si="23"/>
        <v>0.1918819188191882</v>
      </c>
      <c r="AN356" s="39">
        <f t="shared" si="23"/>
        <v>0.2318840579710145</v>
      </c>
      <c r="AO356" s="39">
        <f t="shared" si="23"/>
        <v>0.23024054982817868</v>
      </c>
      <c r="AP356" s="39">
        <f t="shared" si="23"/>
        <v>0.2179930795847751</v>
      </c>
      <c r="AQ356" s="39">
        <f t="shared" si="23"/>
        <v>0.23693379790940766</v>
      </c>
      <c r="AR356" s="39">
        <f t="shared" si="22"/>
        <v>0.5</v>
      </c>
      <c r="AS356" s="39">
        <f t="shared" si="22"/>
        <v>0.45614035087719296</v>
      </c>
      <c r="AT356" s="39">
        <f t="shared" si="22"/>
        <v>0.53508771929824561</v>
      </c>
      <c r="AU356" s="39">
        <f t="shared" si="22"/>
        <v>0.56756756756756754</v>
      </c>
      <c r="AV356" s="39">
        <f t="shared" si="22"/>
        <v>0.57407407407407407</v>
      </c>
      <c r="AW356" s="39">
        <f t="shared" si="22"/>
        <v>0.6330275229357798</v>
      </c>
      <c r="AX356" s="39">
        <f t="shared" si="22"/>
        <v>0.60869565217391308</v>
      </c>
      <c r="AY356" s="39">
        <f t="shared" si="24"/>
        <v>0.51666666666666672</v>
      </c>
    </row>
    <row r="357" spans="1:51" x14ac:dyDescent="0.3">
      <c r="A357" s="3">
        <v>1942</v>
      </c>
      <c r="B357" s="4" t="s">
        <v>349</v>
      </c>
      <c r="C357" s="42">
        <v>39</v>
      </c>
      <c r="D357" s="42">
        <v>46</v>
      </c>
      <c r="E357" s="42">
        <v>49</v>
      </c>
      <c r="F357" s="42">
        <v>52</v>
      </c>
      <c r="G357" s="42">
        <v>53</v>
      </c>
      <c r="H357" s="42">
        <v>49</v>
      </c>
      <c r="I357" s="42">
        <v>56</v>
      </c>
      <c r="J357" s="42">
        <v>63</v>
      </c>
      <c r="K357" s="42">
        <v>93</v>
      </c>
      <c r="L357" s="42">
        <v>100</v>
      </c>
      <c r="M357" s="42">
        <v>101</v>
      </c>
      <c r="N357" s="42">
        <v>85</v>
      </c>
      <c r="O357" s="42">
        <v>77</v>
      </c>
      <c r="P357" s="42">
        <v>76</v>
      </c>
      <c r="Q357" s="42">
        <v>75</v>
      </c>
      <c r="R357" s="42">
        <v>77</v>
      </c>
      <c r="S357" s="10">
        <v>51</v>
      </c>
      <c r="T357" s="10">
        <v>50</v>
      </c>
      <c r="U357" s="10">
        <v>46</v>
      </c>
      <c r="V357" s="10">
        <v>46</v>
      </c>
      <c r="W357" s="10">
        <v>49</v>
      </c>
      <c r="X357" s="10">
        <v>51</v>
      </c>
      <c r="Y357" s="10">
        <v>44</v>
      </c>
      <c r="Z357" s="10">
        <v>51</v>
      </c>
      <c r="AA357" s="10">
        <v>23</v>
      </c>
      <c r="AB357" s="10">
        <v>25</v>
      </c>
      <c r="AC357" s="10">
        <v>28</v>
      </c>
      <c r="AD357" s="10">
        <v>25</v>
      </c>
      <c r="AE357" s="10">
        <v>23</v>
      </c>
      <c r="AF357" s="10">
        <v>24</v>
      </c>
      <c r="AG357" s="10">
        <v>25</v>
      </c>
      <c r="AH357" s="10">
        <v>21</v>
      </c>
      <c r="AJ357" s="39">
        <f t="shared" si="23"/>
        <v>0.76470588235294112</v>
      </c>
      <c r="AK357" s="39">
        <f t="shared" si="23"/>
        <v>0.92</v>
      </c>
      <c r="AL357" s="39">
        <f t="shared" si="23"/>
        <v>1.0652173913043479</v>
      </c>
      <c r="AM357" s="39">
        <f t="shared" si="23"/>
        <v>1.1304347826086956</v>
      </c>
      <c r="AN357" s="39">
        <f t="shared" si="23"/>
        <v>1.0816326530612246</v>
      </c>
      <c r="AO357" s="39">
        <f t="shared" si="23"/>
        <v>0.96078431372549022</v>
      </c>
      <c r="AP357" s="39">
        <f t="shared" si="23"/>
        <v>1.2727272727272727</v>
      </c>
      <c r="AQ357" s="39">
        <f t="shared" si="23"/>
        <v>1.2352941176470589</v>
      </c>
      <c r="AR357" s="39">
        <f t="shared" si="22"/>
        <v>4.0434782608695654</v>
      </c>
      <c r="AS357" s="39">
        <f t="shared" si="22"/>
        <v>4</v>
      </c>
      <c r="AT357" s="39">
        <f t="shared" si="22"/>
        <v>3.6071428571428572</v>
      </c>
      <c r="AU357" s="39">
        <f t="shared" si="22"/>
        <v>3.4</v>
      </c>
      <c r="AV357" s="39">
        <f t="shared" si="22"/>
        <v>3.347826086956522</v>
      </c>
      <c r="AW357" s="39">
        <f t="shared" si="22"/>
        <v>3.1666666666666665</v>
      </c>
      <c r="AX357" s="39">
        <f t="shared" si="22"/>
        <v>3</v>
      </c>
      <c r="AY357" s="39">
        <f t="shared" si="24"/>
        <v>3.6666666666666665</v>
      </c>
    </row>
    <row r="358" spans="1:51" x14ac:dyDescent="0.3">
      <c r="A358" s="3">
        <v>1943</v>
      </c>
      <c r="B358" s="4" t="s">
        <v>350</v>
      </c>
      <c r="C358" s="42">
        <v>35</v>
      </c>
      <c r="D358" s="42">
        <v>28</v>
      </c>
      <c r="E358" s="42">
        <v>26</v>
      </c>
      <c r="F358" s="42">
        <v>26</v>
      </c>
      <c r="G358" s="42">
        <v>24</v>
      </c>
      <c r="H358" s="42">
        <v>20</v>
      </c>
      <c r="I358" s="42">
        <v>24</v>
      </c>
      <c r="J358" s="42">
        <v>19</v>
      </c>
      <c r="K358" s="42">
        <v>27</v>
      </c>
      <c r="L358" s="42">
        <v>35</v>
      </c>
      <c r="M358" s="42">
        <v>30</v>
      </c>
      <c r="N358" s="42">
        <v>31</v>
      </c>
      <c r="O358" s="42">
        <v>33</v>
      </c>
      <c r="P358" s="42">
        <v>34</v>
      </c>
      <c r="Q358" s="42">
        <v>30</v>
      </c>
      <c r="R358" s="42">
        <v>34</v>
      </c>
      <c r="S358" s="10">
        <v>137</v>
      </c>
      <c r="T358" s="10">
        <v>139</v>
      </c>
      <c r="U358" s="10">
        <v>149</v>
      </c>
      <c r="V358" s="10">
        <v>148</v>
      </c>
      <c r="W358" s="10">
        <v>159</v>
      </c>
      <c r="X358" s="10">
        <v>164</v>
      </c>
      <c r="Y358" s="10">
        <v>165</v>
      </c>
      <c r="Z358" s="10">
        <v>173</v>
      </c>
      <c r="AA358" s="10">
        <v>78</v>
      </c>
      <c r="AB358" s="10">
        <v>79</v>
      </c>
      <c r="AC358" s="10">
        <v>75</v>
      </c>
      <c r="AD358" s="10">
        <v>70</v>
      </c>
      <c r="AE358" s="10">
        <v>67</v>
      </c>
      <c r="AF358" s="10">
        <v>69</v>
      </c>
      <c r="AG358" s="10">
        <v>73</v>
      </c>
      <c r="AH358" s="10">
        <v>70</v>
      </c>
      <c r="AJ358" s="39">
        <f t="shared" si="23"/>
        <v>0.25547445255474455</v>
      </c>
      <c r="AK358" s="39">
        <f t="shared" si="23"/>
        <v>0.20143884892086331</v>
      </c>
      <c r="AL358" s="39">
        <f t="shared" si="23"/>
        <v>0.17449664429530201</v>
      </c>
      <c r="AM358" s="39">
        <f t="shared" si="23"/>
        <v>0.17567567567567569</v>
      </c>
      <c r="AN358" s="39">
        <f t="shared" si="23"/>
        <v>0.15094339622641509</v>
      </c>
      <c r="AO358" s="39">
        <f t="shared" si="23"/>
        <v>0.12195121951219512</v>
      </c>
      <c r="AP358" s="39">
        <f t="shared" si="23"/>
        <v>0.14545454545454545</v>
      </c>
      <c r="AQ358" s="39">
        <f t="shared" ref="AQ358:AS421" si="25">+J358/Z358</f>
        <v>0.10982658959537572</v>
      </c>
      <c r="AR358" s="39">
        <f t="shared" si="22"/>
        <v>0.34615384615384615</v>
      </c>
      <c r="AS358" s="39">
        <f t="shared" si="22"/>
        <v>0.44303797468354428</v>
      </c>
      <c r="AT358" s="39">
        <f t="shared" si="22"/>
        <v>0.4</v>
      </c>
      <c r="AU358" s="39">
        <f t="shared" si="22"/>
        <v>0.44285714285714284</v>
      </c>
      <c r="AV358" s="39">
        <f t="shared" si="22"/>
        <v>0.4925373134328358</v>
      </c>
      <c r="AW358" s="39">
        <f t="shared" si="22"/>
        <v>0.49275362318840582</v>
      </c>
      <c r="AX358" s="39">
        <f t="shared" si="22"/>
        <v>0.41095890410958902</v>
      </c>
      <c r="AY358" s="39">
        <f t="shared" si="24"/>
        <v>0.48571428571428571</v>
      </c>
    </row>
    <row r="359" spans="1:51" x14ac:dyDescent="0.3">
      <c r="A359" s="3">
        <v>2002</v>
      </c>
      <c r="B359" s="4" t="s">
        <v>351</v>
      </c>
      <c r="C359" s="42">
        <v>32</v>
      </c>
      <c r="D359" s="42">
        <v>36</v>
      </c>
      <c r="E359" s="42">
        <v>31</v>
      </c>
      <c r="F359" s="42">
        <v>33</v>
      </c>
      <c r="G359" s="42">
        <v>34</v>
      </c>
      <c r="H359" s="42">
        <v>36</v>
      </c>
      <c r="I359" s="42">
        <v>37</v>
      </c>
      <c r="J359" s="42">
        <v>29</v>
      </c>
      <c r="K359" s="42">
        <v>45</v>
      </c>
      <c r="L359" s="42">
        <v>37</v>
      </c>
      <c r="M359" s="42">
        <v>38</v>
      </c>
      <c r="N359" s="42">
        <v>41</v>
      </c>
      <c r="O359" s="42">
        <v>45</v>
      </c>
      <c r="P359" s="42">
        <v>44</v>
      </c>
      <c r="Q359" s="42">
        <v>35</v>
      </c>
      <c r="R359" s="42">
        <v>41</v>
      </c>
      <c r="S359" s="10">
        <v>639</v>
      </c>
      <c r="T359" s="10">
        <v>655</v>
      </c>
      <c r="U359" s="10">
        <v>661</v>
      </c>
      <c r="V359" s="10">
        <v>696</v>
      </c>
      <c r="W359" s="10">
        <v>740</v>
      </c>
      <c r="X359" s="10">
        <v>772</v>
      </c>
      <c r="Y359" s="10">
        <v>769</v>
      </c>
      <c r="Z359" s="10">
        <v>795</v>
      </c>
      <c r="AA359" s="10">
        <v>422</v>
      </c>
      <c r="AB359" s="10">
        <v>426</v>
      </c>
      <c r="AC359" s="10">
        <v>427</v>
      </c>
      <c r="AD359" s="10">
        <v>411</v>
      </c>
      <c r="AE359" s="10">
        <v>397</v>
      </c>
      <c r="AF359" s="10">
        <v>391</v>
      </c>
      <c r="AG359" s="10">
        <v>390</v>
      </c>
      <c r="AH359" s="10">
        <v>380</v>
      </c>
      <c r="AJ359" s="39">
        <f t="shared" ref="AJ359:AP395" si="26">+C359/S359</f>
        <v>5.0078247261345854E-2</v>
      </c>
      <c r="AK359" s="39">
        <f t="shared" si="26"/>
        <v>5.4961832061068701E-2</v>
      </c>
      <c r="AL359" s="39">
        <f t="shared" si="26"/>
        <v>4.6898638426626324E-2</v>
      </c>
      <c r="AM359" s="39">
        <f t="shared" si="26"/>
        <v>4.7413793103448273E-2</v>
      </c>
      <c r="AN359" s="39">
        <f t="shared" si="26"/>
        <v>4.5945945945945948E-2</v>
      </c>
      <c r="AO359" s="39">
        <f t="shared" si="26"/>
        <v>4.6632124352331605E-2</v>
      </c>
      <c r="AP359" s="39">
        <f t="shared" si="26"/>
        <v>4.8114434330299091E-2</v>
      </c>
      <c r="AQ359" s="39">
        <f t="shared" si="25"/>
        <v>3.6477987421383647E-2</v>
      </c>
      <c r="AR359" s="39">
        <f t="shared" si="22"/>
        <v>0.1066350710900474</v>
      </c>
      <c r="AS359" s="39">
        <f t="shared" si="22"/>
        <v>8.6854460093896718E-2</v>
      </c>
      <c r="AT359" s="39">
        <f t="shared" si="22"/>
        <v>8.899297423887588E-2</v>
      </c>
      <c r="AU359" s="39">
        <f t="shared" si="22"/>
        <v>9.9756690997566913E-2</v>
      </c>
      <c r="AV359" s="39">
        <f t="shared" si="22"/>
        <v>0.11335012594458438</v>
      </c>
      <c r="AW359" s="39">
        <f t="shared" si="22"/>
        <v>0.11253196930946291</v>
      </c>
      <c r="AX359" s="39">
        <f t="shared" si="22"/>
        <v>8.9743589743589744E-2</v>
      </c>
      <c r="AY359" s="39">
        <f t="shared" si="24"/>
        <v>0.10789473684210527</v>
      </c>
    </row>
    <row r="360" spans="1:51" x14ac:dyDescent="0.3">
      <c r="A360" s="3">
        <v>2003</v>
      </c>
      <c r="B360" s="4" t="s">
        <v>352</v>
      </c>
      <c r="C360" s="42">
        <v>62</v>
      </c>
      <c r="D360" s="42">
        <v>65</v>
      </c>
      <c r="E360" s="42">
        <v>65</v>
      </c>
      <c r="F360" s="42">
        <v>54</v>
      </c>
      <c r="G360" s="42">
        <v>49</v>
      </c>
      <c r="H360" s="42">
        <v>78</v>
      </c>
      <c r="I360" s="42">
        <v>83</v>
      </c>
      <c r="J360" s="42">
        <v>100</v>
      </c>
      <c r="K360" s="42">
        <v>94</v>
      </c>
      <c r="L360" s="42">
        <v>95</v>
      </c>
      <c r="M360" s="42">
        <v>92</v>
      </c>
      <c r="N360" s="42">
        <v>100</v>
      </c>
      <c r="O360" s="42">
        <v>93</v>
      </c>
      <c r="P360" s="42">
        <v>95</v>
      </c>
      <c r="Q360" s="42">
        <v>91</v>
      </c>
      <c r="R360" s="42">
        <v>106</v>
      </c>
      <c r="S360" s="10">
        <v>248</v>
      </c>
      <c r="T360" s="10">
        <v>251</v>
      </c>
      <c r="U360" s="10">
        <v>260</v>
      </c>
      <c r="V360" s="10">
        <v>261</v>
      </c>
      <c r="W360" s="10">
        <v>276</v>
      </c>
      <c r="X360" s="10">
        <v>289</v>
      </c>
      <c r="Y360" s="10">
        <v>292</v>
      </c>
      <c r="Z360" s="10">
        <v>306</v>
      </c>
      <c r="AA360" s="10">
        <v>161</v>
      </c>
      <c r="AB360" s="10">
        <v>151</v>
      </c>
      <c r="AC360" s="10">
        <v>148</v>
      </c>
      <c r="AD360" s="10">
        <v>153</v>
      </c>
      <c r="AE360" s="10">
        <v>154</v>
      </c>
      <c r="AF360" s="10">
        <v>149</v>
      </c>
      <c r="AG360" s="10">
        <v>145</v>
      </c>
      <c r="AH360" s="10">
        <v>132</v>
      </c>
      <c r="AJ360" s="39">
        <f t="shared" si="26"/>
        <v>0.25</v>
      </c>
      <c r="AK360" s="39">
        <f t="shared" si="26"/>
        <v>0.25896414342629481</v>
      </c>
      <c r="AL360" s="39">
        <f t="shared" si="26"/>
        <v>0.25</v>
      </c>
      <c r="AM360" s="39">
        <f t="shared" si="26"/>
        <v>0.20689655172413793</v>
      </c>
      <c r="AN360" s="39">
        <f t="shared" si="26"/>
        <v>0.17753623188405798</v>
      </c>
      <c r="AO360" s="39">
        <f t="shared" si="26"/>
        <v>0.26989619377162632</v>
      </c>
      <c r="AP360" s="39">
        <f t="shared" si="26"/>
        <v>0.28424657534246578</v>
      </c>
      <c r="AQ360" s="39">
        <f t="shared" si="25"/>
        <v>0.32679738562091504</v>
      </c>
      <c r="AR360" s="39">
        <f t="shared" si="22"/>
        <v>0.58385093167701863</v>
      </c>
      <c r="AS360" s="39">
        <f t="shared" si="22"/>
        <v>0.62913907284768211</v>
      </c>
      <c r="AT360" s="39">
        <f t="shared" si="22"/>
        <v>0.6216216216216216</v>
      </c>
      <c r="AU360" s="39">
        <f t="shared" si="22"/>
        <v>0.65359477124183007</v>
      </c>
      <c r="AV360" s="39">
        <f t="shared" si="22"/>
        <v>0.60389610389610393</v>
      </c>
      <c r="AW360" s="39">
        <f t="shared" si="22"/>
        <v>0.63758389261744963</v>
      </c>
      <c r="AX360" s="39">
        <f t="shared" si="22"/>
        <v>0.62758620689655176</v>
      </c>
      <c r="AY360" s="39">
        <f t="shared" si="24"/>
        <v>0.80303030303030298</v>
      </c>
    </row>
    <row r="361" spans="1:51" x14ac:dyDescent="0.3">
      <c r="A361" s="3">
        <v>2004</v>
      </c>
      <c r="B361" s="4" t="s">
        <v>353</v>
      </c>
      <c r="C361" s="42">
        <v>53</v>
      </c>
      <c r="D361" s="42">
        <v>47</v>
      </c>
      <c r="E361" s="42">
        <v>56</v>
      </c>
      <c r="F361" s="42">
        <v>64</v>
      </c>
      <c r="G361" s="42">
        <v>75</v>
      </c>
      <c r="H361" s="42">
        <v>96</v>
      </c>
      <c r="I361" s="42">
        <v>87</v>
      </c>
      <c r="J361" s="42">
        <v>96</v>
      </c>
      <c r="K361" s="42">
        <v>116</v>
      </c>
      <c r="L361" s="42">
        <v>104</v>
      </c>
      <c r="M361" s="42">
        <v>112</v>
      </c>
      <c r="N361" s="42">
        <v>107</v>
      </c>
      <c r="O361" s="42">
        <v>113</v>
      </c>
      <c r="P361" s="42">
        <v>119</v>
      </c>
      <c r="Q361" s="42">
        <v>123</v>
      </c>
      <c r="R361" s="42">
        <v>131</v>
      </c>
      <c r="S361" s="10">
        <v>174</v>
      </c>
      <c r="T361" s="10">
        <v>174</v>
      </c>
      <c r="U361" s="10">
        <v>175</v>
      </c>
      <c r="V361" s="10">
        <v>176</v>
      </c>
      <c r="W361" s="10">
        <v>174</v>
      </c>
      <c r="X361" s="10">
        <v>186</v>
      </c>
      <c r="Y361" s="10">
        <v>182</v>
      </c>
      <c r="Z361" s="10">
        <v>187</v>
      </c>
      <c r="AA361" s="10">
        <v>79</v>
      </c>
      <c r="AB361" s="10">
        <v>80</v>
      </c>
      <c r="AC361" s="10">
        <v>76</v>
      </c>
      <c r="AD361" s="10">
        <v>80</v>
      </c>
      <c r="AE361" s="10">
        <v>83</v>
      </c>
      <c r="AF361" s="10">
        <v>81</v>
      </c>
      <c r="AG361" s="10">
        <v>82</v>
      </c>
      <c r="AH361" s="10">
        <v>83</v>
      </c>
      <c r="AJ361" s="39">
        <f t="shared" si="26"/>
        <v>0.3045977011494253</v>
      </c>
      <c r="AK361" s="39">
        <f t="shared" si="26"/>
        <v>0.27011494252873564</v>
      </c>
      <c r="AL361" s="39">
        <f t="shared" si="26"/>
        <v>0.32</v>
      </c>
      <c r="AM361" s="39">
        <f t="shared" si="26"/>
        <v>0.36363636363636365</v>
      </c>
      <c r="AN361" s="39">
        <f t="shared" si="26"/>
        <v>0.43103448275862066</v>
      </c>
      <c r="AO361" s="39">
        <f t="shared" si="26"/>
        <v>0.5161290322580645</v>
      </c>
      <c r="AP361" s="39">
        <f t="shared" si="26"/>
        <v>0.47802197802197804</v>
      </c>
      <c r="AQ361" s="39">
        <f t="shared" si="25"/>
        <v>0.5133689839572193</v>
      </c>
      <c r="AR361" s="39">
        <f t="shared" si="22"/>
        <v>1.4683544303797469</v>
      </c>
      <c r="AS361" s="39">
        <f t="shared" si="22"/>
        <v>1.3</v>
      </c>
      <c r="AT361" s="39">
        <f t="shared" si="22"/>
        <v>1.4736842105263157</v>
      </c>
      <c r="AU361" s="39">
        <f t="shared" si="22"/>
        <v>1.3374999999999999</v>
      </c>
      <c r="AV361" s="39">
        <f t="shared" si="22"/>
        <v>1.3614457831325302</v>
      </c>
      <c r="AW361" s="39">
        <f t="shared" si="22"/>
        <v>1.4691358024691359</v>
      </c>
      <c r="AX361" s="39">
        <f t="shared" si="22"/>
        <v>1.5</v>
      </c>
      <c r="AY361" s="39">
        <f t="shared" si="24"/>
        <v>1.5783132530120483</v>
      </c>
    </row>
    <row r="362" spans="1:51" x14ac:dyDescent="0.3">
      <c r="A362" s="3">
        <v>2011</v>
      </c>
      <c r="B362" s="4" t="s">
        <v>354</v>
      </c>
      <c r="C362" s="42">
        <v>33</v>
      </c>
      <c r="D362" s="42">
        <v>31</v>
      </c>
      <c r="E362" s="42">
        <v>33</v>
      </c>
      <c r="F362" s="42">
        <v>31</v>
      </c>
      <c r="G362" s="42">
        <v>38</v>
      </c>
      <c r="H362" s="42">
        <v>30</v>
      </c>
      <c r="I362" s="42">
        <v>45</v>
      </c>
      <c r="J362" s="42">
        <v>49</v>
      </c>
      <c r="K362" s="42">
        <v>40</v>
      </c>
      <c r="L362" s="42">
        <v>35</v>
      </c>
      <c r="M362" s="42">
        <v>46</v>
      </c>
      <c r="N362" s="42">
        <v>47</v>
      </c>
      <c r="O362" s="42">
        <v>48</v>
      </c>
      <c r="P362" s="42">
        <v>37</v>
      </c>
      <c r="Q362" s="42">
        <v>46</v>
      </c>
      <c r="R362" s="42">
        <v>44</v>
      </c>
      <c r="S362" s="10">
        <v>498</v>
      </c>
      <c r="T362" s="10">
        <v>533</v>
      </c>
      <c r="U362" s="10">
        <v>554</v>
      </c>
      <c r="V362" s="10">
        <v>571</v>
      </c>
      <c r="W362" s="10">
        <v>618</v>
      </c>
      <c r="X362" s="10">
        <v>655</v>
      </c>
      <c r="Y362" s="10">
        <v>688</v>
      </c>
      <c r="Z362" s="10">
        <v>696</v>
      </c>
      <c r="AA362" s="10">
        <v>246</v>
      </c>
      <c r="AB362" s="10">
        <v>250</v>
      </c>
      <c r="AC362" s="10">
        <v>255</v>
      </c>
      <c r="AD362" s="10">
        <v>244</v>
      </c>
      <c r="AE362" s="10">
        <v>235</v>
      </c>
      <c r="AF362" s="10">
        <v>245</v>
      </c>
      <c r="AG362" s="10">
        <v>244</v>
      </c>
      <c r="AH362" s="10">
        <v>258</v>
      </c>
      <c r="AJ362" s="39">
        <f t="shared" si="26"/>
        <v>6.6265060240963861E-2</v>
      </c>
      <c r="AK362" s="39">
        <f t="shared" si="26"/>
        <v>5.8161350844277676E-2</v>
      </c>
      <c r="AL362" s="39">
        <f t="shared" si="26"/>
        <v>5.9566787003610108E-2</v>
      </c>
      <c r="AM362" s="39">
        <f t="shared" si="26"/>
        <v>5.4290718038528897E-2</v>
      </c>
      <c r="AN362" s="39">
        <f t="shared" si="26"/>
        <v>6.1488673139158574E-2</v>
      </c>
      <c r="AO362" s="39">
        <f t="shared" si="26"/>
        <v>4.5801526717557252E-2</v>
      </c>
      <c r="AP362" s="39">
        <f t="shared" si="26"/>
        <v>6.5406976744186052E-2</v>
      </c>
      <c r="AQ362" s="39">
        <f t="shared" si="25"/>
        <v>7.040229885057471E-2</v>
      </c>
      <c r="AR362" s="39">
        <f t="shared" si="22"/>
        <v>0.16260162601626016</v>
      </c>
      <c r="AS362" s="39">
        <f t="shared" si="22"/>
        <v>0.14000000000000001</v>
      </c>
      <c r="AT362" s="39">
        <f t="shared" si="22"/>
        <v>0.1803921568627451</v>
      </c>
      <c r="AU362" s="39">
        <f t="shared" si="22"/>
        <v>0.19262295081967212</v>
      </c>
      <c r="AV362" s="39">
        <f t="shared" si="22"/>
        <v>0.20425531914893616</v>
      </c>
      <c r="AW362" s="39">
        <f t="shared" si="22"/>
        <v>0.15102040816326531</v>
      </c>
      <c r="AX362" s="39">
        <f t="shared" si="22"/>
        <v>0.18852459016393441</v>
      </c>
      <c r="AY362" s="39">
        <f t="shared" si="24"/>
        <v>0.17054263565891473</v>
      </c>
    </row>
    <row r="363" spans="1:51" x14ac:dyDescent="0.3">
      <c r="A363" s="3">
        <v>2012</v>
      </c>
      <c r="B363" s="4" t="s">
        <v>355</v>
      </c>
      <c r="C363" s="42">
        <v>127</v>
      </c>
      <c r="D363" s="42">
        <v>131</v>
      </c>
      <c r="E363" s="42">
        <v>107</v>
      </c>
      <c r="F363" s="42">
        <v>111</v>
      </c>
      <c r="G363" s="42">
        <v>129</v>
      </c>
      <c r="H363" s="42">
        <v>128</v>
      </c>
      <c r="I363" s="42">
        <v>145</v>
      </c>
      <c r="J363" s="42">
        <v>143</v>
      </c>
      <c r="K363" s="42">
        <v>170</v>
      </c>
      <c r="L363" s="42">
        <v>174</v>
      </c>
      <c r="M363" s="42">
        <v>191</v>
      </c>
      <c r="N363" s="42">
        <v>189</v>
      </c>
      <c r="O363" s="42">
        <v>203</v>
      </c>
      <c r="P363" s="42">
        <v>207</v>
      </c>
      <c r="Q363" s="42">
        <v>211</v>
      </c>
      <c r="R363" s="42">
        <v>209</v>
      </c>
      <c r="S363" s="10">
        <v>979</v>
      </c>
      <c r="T363" s="10">
        <v>1010</v>
      </c>
      <c r="U363" s="10">
        <v>1057</v>
      </c>
      <c r="V363" s="10">
        <v>1142</v>
      </c>
      <c r="W363" s="10">
        <v>1211</v>
      </c>
      <c r="X363" s="10">
        <v>1264</v>
      </c>
      <c r="Y363" s="10">
        <v>1321</v>
      </c>
      <c r="Z363" s="10">
        <v>1355</v>
      </c>
      <c r="AA363" s="10">
        <v>503</v>
      </c>
      <c r="AB363" s="10">
        <v>511</v>
      </c>
      <c r="AC363" s="10">
        <v>508</v>
      </c>
      <c r="AD363" s="10">
        <v>492</v>
      </c>
      <c r="AE363" s="10">
        <v>487</v>
      </c>
      <c r="AF363" s="10">
        <v>487</v>
      </c>
      <c r="AG363" s="10">
        <v>485</v>
      </c>
      <c r="AH363" s="10">
        <v>488</v>
      </c>
      <c r="AJ363" s="39">
        <f t="shared" si="26"/>
        <v>0.12972420837589377</v>
      </c>
      <c r="AK363" s="39">
        <f t="shared" si="26"/>
        <v>0.12970297029702971</v>
      </c>
      <c r="AL363" s="39">
        <f t="shared" si="26"/>
        <v>0.10122989593188268</v>
      </c>
      <c r="AM363" s="39">
        <f t="shared" si="26"/>
        <v>9.7197898423817861E-2</v>
      </c>
      <c r="AN363" s="39">
        <f t="shared" si="26"/>
        <v>0.10652353426919901</v>
      </c>
      <c r="AO363" s="39">
        <f t="shared" si="26"/>
        <v>0.10126582278481013</v>
      </c>
      <c r="AP363" s="39">
        <f t="shared" si="26"/>
        <v>0.10976532929598788</v>
      </c>
      <c r="AQ363" s="39">
        <f t="shared" si="25"/>
        <v>0.10553505535055351</v>
      </c>
      <c r="AR363" s="39">
        <f t="shared" si="22"/>
        <v>0.33797216699801191</v>
      </c>
      <c r="AS363" s="39">
        <f t="shared" si="22"/>
        <v>0.3405088062622309</v>
      </c>
      <c r="AT363" s="39">
        <f t="shared" si="22"/>
        <v>0.37598425196850394</v>
      </c>
      <c r="AU363" s="39">
        <f t="shared" si="22"/>
        <v>0.38414634146341464</v>
      </c>
      <c r="AV363" s="39">
        <f t="shared" si="22"/>
        <v>0.41683778234086244</v>
      </c>
      <c r="AW363" s="39">
        <f t="shared" si="22"/>
        <v>0.42505133470225875</v>
      </c>
      <c r="AX363" s="39">
        <f t="shared" si="22"/>
        <v>0.43505154639175259</v>
      </c>
      <c r="AY363" s="39">
        <f t="shared" si="24"/>
        <v>0.42827868852459017</v>
      </c>
    </row>
    <row r="364" spans="1:51" x14ac:dyDescent="0.3">
      <c r="A364" s="3">
        <v>2014</v>
      </c>
      <c r="B364" s="4" t="s">
        <v>356</v>
      </c>
      <c r="C364" s="42">
        <v>25</v>
      </c>
      <c r="D364" s="42">
        <v>22</v>
      </c>
      <c r="E364" s="42">
        <v>18</v>
      </c>
      <c r="F364" s="42">
        <v>19</v>
      </c>
      <c r="G364" s="42">
        <v>17</v>
      </c>
      <c r="H364" s="42">
        <v>19</v>
      </c>
      <c r="I364" s="42">
        <v>16</v>
      </c>
      <c r="J364" s="42">
        <v>18</v>
      </c>
      <c r="K364" s="42">
        <v>26</v>
      </c>
      <c r="L364" s="42">
        <v>27</v>
      </c>
      <c r="M364" s="42">
        <v>35</v>
      </c>
      <c r="N364" s="42">
        <v>29</v>
      </c>
      <c r="O364" s="42">
        <v>33</v>
      </c>
      <c r="P364" s="42">
        <v>32</v>
      </c>
      <c r="Q364" s="42">
        <v>30</v>
      </c>
      <c r="R364" s="42">
        <v>24</v>
      </c>
      <c r="S364" s="10">
        <v>236</v>
      </c>
      <c r="T364" s="10">
        <v>250</v>
      </c>
      <c r="U364" s="10">
        <v>268</v>
      </c>
      <c r="V364" s="10">
        <v>287</v>
      </c>
      <c r="W364" s="10">
        <v>305</v>
      </c>
      <c r="X364" s="10">
        <v>321</v>
      </c>
      <c r="Y364" s="10">
        <v>319</v>
      </c>
      <c r="Z364" s="10">
        <v>332</v>
      </c>
      <c r="AA364" s="10">
        <v>127</v>
      </c>
      <c r="AB364" s="10">
        <v>124</v>
      </c>
      <c r="AC364" s="10">
        <v>113</v>
      </c>
      <c r="AD364" s="10">
        <v>117</v>
      </c>
      <c r="AE364" s="10">
        <v>111</v>
      </c>
      <c r="AF364" s="10">
        <v>117</v>
      </c>
      <c r="AG364" s="10">
        <v>112</v>
      </c>
      <c r="AH364" s="10">
        <v>116</v>
      </c>
      <c r="AJ364" s="39">
        <f t="shared" si="26"/>
        <v>0.1059322033898305</v>
      </c>
      <c r="AK364" s="39">
        <f t="shared" si="26"/>
        <v>8.7999999999999995E-2</v>
      </c>
      <c r="AL364" s="39">
        <f t="shared" si="26"/>
        <v>6.7164179104477612E-2</v>
      </c>
      <c r="AM364" s="39">
        <f t="shared" si="26"/>
        <v>6.6202090592334492E-2</v>
      </c>
      <c r="AN364" s="39">
        <f t="shared" si="26"/>
        <v>5.5737704918032788E-2</v>
      </c>
      <c r="AO364" s="39">
        <f t="shared" si="26"/>
        <v>5.9190031152647975E-2</v>
      </c>
      <c r="AP364" s="39">
        <f t="shared" si="26"/>
        <v>5.0156739811912224E-2</v>
      </c>
      <c r="AQ364" s="39">
        <f t="shared" si="25"/>
        <v>5.4216867469879519E-2</v>
      </c>
      <c r="AR364" s="39">
        <f t="shared" si="22"/>
        <v>0.20472440944881889</v>
      </c>
      <c r="AS364" s="39">
        <f t="shared" si="22"/>
        <v>0.21774193548387097</v>
      </c>
      <c r="AT364" s="39">
        <f t="shared" si="22"/>
        <v>0.30973451327433627</v>
      </c>
      <c r="AU364" s="39">
        <f t="shared" si="22"/>
        <v>0.24786324786324787</v>
      </c>
      <c r="AV364" s="39">
        <f t="shared" si="22"/>
        <v>0.29729729729729731</v>
      </c>
      <c r="AW364" s="39">
        <f t="shared" si="22"/>
        <v>0.27350427350427353</v>
      </c>
      <c r="AX364" s="39">
        <f t="shared" si="22"/>
        <v>0.26785714285714285</v>
      </c>
      <c r="AY364" s="39">
        <f t="shared" si="24"/>
        <v>0.20689655172413793</v>
      </c>
    </row>
    <row r="365" spans="1:51" x14ac:dyDescent="0.3">
      <c r="A365" s="3">
        <v>2015</v>
      </c>
      <c r="B365" s="4" t="s">
        <v>357</v>
      </c>
      <c r="C365" s="42">
        <v>15</v>
      </c>
      <c r="D365" s="42">
        <v>11</v>
      </c>
      <c r="E365" s="42">
        <v>10</v>
      </c>
      <c r="F365" s="42">
        <v>14</v>
      </c>
      <c r="G365" s="42">
        <v>18</v>
      </c>
      <c r="H365" s="42">
        <v>21</v>
      </c>
      <c r="I365" s="42">
        <v>15</v>
      </c>
      <c r="J365" s="42">
        <v>15</v>
      </c>
      <c r="K365" s="42">
        <v>15</v>
      </c>
      <c r="L365" s="42">
        <v>14</v>
      </c>
      <c r="M365" s="42">
        <v>16</v>
      </c>
      <c r="N365" s="42">
        <v>15</v>
      </c>
      <c r="O365" s="42">
        <v>15</v>
      </c>
      <c r="P365" s="42">
        <v>17</v>
      </c>
      <c r="Q365" s="42">
        <v>19</v>
      </c>
      <c r="R365" s="42">
        <v>17</v>
      </c>
      <c r="S365" s="10">
        <v>293</v>
      </c>
      <c r="T365" s="10">
        <v>327</v>
      </c>
      <c r="U365" s="10">
        <v>331</v>
      </c>
      <c r="V365" s="10">
        <v>360</v>
      </c>
      <c r="W365" s="10">
        <v>374</v>
      </c>
      <c r="X365" s="10">
        <v>393</v>
      </c>
      <c r="Y365" s="10">
        <v>414</v>
      </c>
      <c r="Z365" s="10">
        <v>428</v>
      </c>
      <c r="AA365" s="10">
        <v>185</v>
      </c>
      <c r="AB365" s="10">
        <v>171</v>
      </c>
      <c r="AC365" s="10">
        <v>174</v>
      </c>
      <c r="AD365" s="10">
        <v>170</v>
      </c>
      <c r="AE365" s="10">
        <v>163</v>
      </c>
      <c r="AF365" s="10">
        <v>170</v>
      </c>
      <c r="AG365" s="10">
        <v>171</v>
      </c>
      <c r="AH365" s="10">
        <v>174</v>
      </c>
      <c r="AJ365" s="39">
        <f t="shared" si="26"/>
        <v>5.1194539249146756E-2</v>
      </c>
      <c r="AK365" s="39">
        <f t="shared" si="26"/>
        <v>3.3639143730886847E-2</v>
      </c>
      <c r="AL365" s="39">
        <f t="shared" si="26"/>
        <v>3.0211480362537766E-2</v>
      </c>
      <c r="AM365" s="39">
        <f t="shared" si="26"/>
        <v>3.888888888888889E-2</v>
      </c>
      <c r="AN365" s="39">
        <f t="shared" si="26"/>
        <v>4.8128342245989303E-2</v>
      </c>
      <c r="AO365" s="39">
        <f t="shared" si="26"/>
        <v>5.3435114503816793E-2</v>
      </c>
      <c r="AP365" s="39">
        <f t="shared" si="26"/>
        <v>3.6231884057971016E-2</v>
      </c>
      <c r="AQ365" s="39">
        <f t="shared" si="25"/>
        <v>3.5046728971962614E-2</v>
      </c>
      <c r="AR365" s="39">
        <f t="shared" si="22"/>
        <v>8.1081081081081086E-2</v>
      </c>
      <c r="AS365" s="39">
        <f t="shared" si="22"/>
        <v>8.1871345029239762E-2</v>
      </c>
      <c r="AT365" s="39">
        <f t="shared" si="22"/>
        <v>9.1954022988505746E-2</v>
      </c>
      <c r="AU365" s="39">
        <f t="shared" si="22"/>
        <v>8.8235294117647065E-2</v>
      </c>
      <c r="AV365" s="39">
        <f t="shared" si="22"/>
        <v>9.202453987730061E-2</v>
      </c>
      <c r="AW365" s="39">
        <f t="shared" si="22"/>
        <v>0.1</v>
      </c>
      <c r="AX365" s="39">
        <f t="shared" si="22"/>
        <v>0.1111111111111111</v>
      </c>
      <c r="AY365" s="39">
        <f t="shared" si="24"/>
        <v>9.7701149425287362E-2</v>
      </c>
    </row>
    <row r="366" spans="1:51" x14ac:dyDescent="0.3">
      <c r="A366" s="3">
        <v>2017</v>
      </c>
      <c r="B366" s="4" t="s">
        <v>358</v>
      </c>
      <c r="C366" s="42" t="s">
        <v>473</v>
      </c>
      <c r="D366" s="42">
        <v>12</v>
      </c>
      <c r="E366" s="42">
        <v>9</v>
      </c>
      <c r="F366" s="42">
        <v>14</v>
      </c>
      <c r="G366" s="42">
        <v>19</v>
      </c>
      <c r="H366" s="42">
        <v>19</v>
      </c>
      <c r="I366" s="42">
        <v>18</v>
      </c>
      <c r="J366" s="42">
        <v>17</v>
      </c>
      <c r="K366" s="42" t="s">
        <v>473</v>
      </c>
      <c r="L366" s="42">
        <v>24</v>
      </c>
      <c r="M366" s="42">
        <v>23</v>
      </c>
      <c r="N366" s="42">
        <v>29</v>
      </c>
      <c r="O366" s="42">
        <v>25</v>
      </c>
      <c r="P366" s="42">
        <v>24</v>
      </c>
      <c r="Q366" s="42">
        <v>21</v>
      </c>
      <c r="R366" s="42">
        <v>21</v>
      </c>
      <c r="S366" s="10">
        <v>208</v>
      </c>
      <c r="T366" s="10">
        <v>214</v>
      </c>
      <c r="U366" s="10">
        <v>227</v>
      </c>
      <c r="V366" s="10">
        <v>238</v>
      </c>
      <c r="W366" s="10">
        <v>252</v>
      </c>
      <c r="X366" s="10">
        <v>267</v>
      </c>
      <c r="Y366" s="10">
        <v>287</v>
      </c>
      <c r="Z366" s="10">
        <v>305</v>
      </c>
      <c r="AA366" s="10">
        <v>130</v>
      </c>
      <c r="AB366" s="10">
        <v>131</v>
      </c>
      <c r="AC366" s="10">
        <v>126</v>
      </c>
      <c r="AD366" s="10">
        <v>125</v>
      </c>
      <c r="AE366" s="10">
        <v>119</v>
      </c>
      <c r="AF366" s="10">
        <v>113</v>
      </c>
      <c r="AG366" s="10">
        <v>115</v>
      </c>
      <c r="AH366" s="10">
        <v>109</v>
      </c>
      <c r="AJ366" s="39" t="e">
        <f t="shared" si="26"/>
        <v>#VALUE!</v>
      </c>
      <c r="AK366" s="39">
        <f t="shared" si="26"/>
        <v>5.6074766355140186E-2</v>
      </c>
      <c r="AL366" s="39">
        <f t="shared" si="26"/>
        <v>3.9647577092511016E-2</v>
      </c>
      <c r="AM366" s="39">
        <f t="shared" si="26"/>
        <v>5.8823529411764705E-2</v>
      </c>
      <c r="AN366" s="39">
        <f t="shared" si="26"/>
        <v>7.5396825396825393E-2</v>
      </c>
      <c r="AO366" s="39">
        <f t="shared" si="26"/>
        <v>7.116104868913857E-2</v>
      </c>
      <c r="AP366" s="39">
        <f t="shared" si="26"/>
        <v>6.2717770034843204E-2</v>
      </c>
      <c r="AQ366" s="39">
        <f t="shared" si="25"/>
        <v>5.5737704918032788E-2</v>
      </c>
      <c r="AR366" s="39" t="e">
        <f t="shared" si="22"/>
        <v>#VALUE!</v>
      </c>
      <c r="AS366" s="39">
        <f t="shared" si="22"/>
        <v>0.18320610687022901</v>
      </c>
      <c r="AT366" s="39">
        <f t="shared" si="22"/>
        <v>0.18253968253968253</v>
      </c>
      <c r="AU366" s="39">
        <f t="shared" si="22"/>
        <v>0.23200000000000001</v>
      </c>
      <c r="AV366" s="39">
        <f t="shared" si="22"/>
        <v>0.21008403361344538</v>
      </c>
      <c r="AW366" s="39">
        <f t="shared" si="22"/>
        <v>0.21238938053097345</v>
      </c>
      <c r="AX366" s="39">
        <f t="shared" si="22"/>
        <v>0.18260869565217391</v>
      </c>
      <c r="AY366" s="39">
        <f t="shared" si="24"/>
        <v>0.19266055045871561</v>
      </c>
    </row>
    <row r="367" spans="1:51" x14ac:dyDescent="0.3">
      <c r="A367" s="3">
        <v>2018</v>
      </c>
      <c r="B367" s="4" t="s">
        <v>359</v>
      </c>
      <c r="C367" s="42">
        <v>21</v>
      </c>
      <c r="D367" s="42">
        <v>20</v>
      </c>
      <c r="E367" s="42">
        <v>24</v>
      </c>
      <c r="F367" s="42">
        <v>21</v>
      </c>
      <c r="G367" s="42">
        <v>27</v>
      </c>
      <c r="H367" s="42">
        <v>27</v>
      </c>
      <c r="I367" s="42">
        <v>35</v>
      </c>
      <c r="J367" s="42">
        <v>38</v>
      </c>
      <c r="K367" s="42">
        <v>31</v>
      </c>
      <c r="L367" s="42">
        <v>30</v>
      </c>
      <c r="M367" s="42">
        <v>29</v>
      </c>
      <c r="N367" s="42">
        <v>30</v>
      </c>
      <c r="O367" s="42">
        <v>29</v>
      </c>
      <c r="P367" s="42">
        <v>31</v>
      </c>
      <c r="Q367" s="42">
        <v>32</v>
      </c>
      <c r="R367" s="42">
        <v>35</v>
      </c>
      <c r="S367" s="10">
        <v>244</v>
      </c>
      <c r="T367" s="10">
        <v>248</v>
      </c>
      <c r="U367" s="10">
        <v>262</v>
      </c>
      <c r="V367" s="10">
        <v>269</v>
      </c>
      <c r="W367" s="10">
        <v>297</v>
      </c>
      <c r="X367" s="10">
        <v>299</v>
      </c>
      <c r="Y367" s="10">
        <v>310</v>
      </c>
      <c r="Z367" s="10">
        <v>322</v>
      </c>
      <c r="AA367" s="10">
        <v>120</v>
      </c>
      <c r="AB367" s="10">
        <v>121</v>
      </c>
      <c r="AC367" s="10">
        <v>117</v>
      </c>
      <c r="AD367" s="10">
        <v>115</v>
      </c>
      <c r="AE367" s="10">
        <v>108</v>
      </c>
      <c r="AF367" s="10">
        <v>108</v>
      </c>
      <c r="AG367" s="10">
        <v>112</v>
      </c>
      <c r="AH367" s="10">
        <v>111</v>
      </c>
      <c r="AJ367" s="39">
        <f t="shared" si="26"/>
        <v>8.6065573770491802E-2</v>
      </c>
      <c r="AK367" s="39">
        <f t="shared" si="26"/>
        <v>8.0645161290322578E-2</v>
      </c>
      <c r="AL367" s="39">
        <f t="shared" si="26"/>
        <v>9.1603053435114504E-2</v>
      </c>
      <c r="AM367" s="39">
        <f t="shared" si="26"/>
        <v>7.8066914498141265E-2</v>
      </c>
      <c r="AN367" s="39">
        <f t="shared" si="26"/>
        <v>9.0909090909090912E-2</v>
      </c>
      <c r="AO367" s="39">
        <f t="shared" si="26"/>
        <v>9.0301003344481601E-2</v>
      </c>
      <c r="AP367" s="39">
        <f t="shared" si="26"/>
        <v>0.11290322580645161</v>
      </c>
      <c r="AQ367" s="39">
        <f t="shared" si="25"/>
        <v>0.11801242236024845</v>
      </c>
      <c r="AR367" s="39">
        <f t="shared" si="22"/>
        <v>0.25833333333333336</v>
      </c>
      <c r="AS367" s="39">
        <f t="shared" si="22"/>
        <v>0.24793388429752067</v>
      </c>
      <c r="AT367" s="39">
        <f t="shared" si="22"/>
        <v>0.24786324786324787</v>
      </c>
      <c r="AU367" s="39">
        <f t="shared" si="22"/>
        <v>0.2608695652173913</v>
      </c>
      <c r="AV367" s="39">
        <f t="shared" si="22"/>
        <v>0.26851851851851855</v>
      </c>
      <c r="AW367" s="39">
        <f t="shared" si="22"/>
        <v>0.28703703703703703</v>
      </c>
      <c r="AX367" s="39">
        <f t="shared" si="22"/>
        <v>0.2857142857142857</v>
      </c>
      <c r="AY367" s="39">
        <f t="shared" si="24"/>
        <v>0.31531531531531531</v>
      </c>
    </row>
    <row r="368" spans="1:51" x14ac:dyDescent="0.3">
      <c r="A368" s="3">
        <v>2019</v>
      </c>
      <c r="B368" s="4" t="s">
        <v>360</v>
      </c>
      <c r="C368" s="42">
        <v>58</v>
      </c>
      <c r="D368" s="42">
        <v>57</v>
      </c>
      <c r="E368" s="42">
        <v>49</v>
      </c>
      <c r="F368" s="42">
        <v>34</v>
      </c>
      <c r="G368" s="42">
        <v>40</v>
      </c>
      <c r="H368" s="42">
        <v>38</v>
      </c>
      <c r="I368" s="42">
        <v>39</v>
      </c>
      <c r="J368" s="42">
        <v>31</v>
      </c>
      <c r="K368" s="42">
        <v>57</v>
      </c>
      <c r="L368" s="42">
        <v>50</v>
      </c>
      <c r="M368" s="42">
        <v>54</v>
      </c>
      <c r="N368" s="42">
        <v>61</v>
      </c>
      <c r="O368" s="42">
        <v>61</v>
      </c>
      <c r="P368" s="42">
        <v>66</v>
      </c>
      <c r="Q368" s="42">
        <v>60</v>
      </c>
      <c r="R368" s="42">
        <v>59</v>
      </c>
      <c r="S368" s="10">
        <v>285</v>
      </c>
      <c r="T368" s="10">
        <v>299</v>
      </c>
      <c r="U368" s="10">
        <v>303</v>
      </c>
      <c r="V368" s="10">
        <v>320</v>
      </c>
      <c r="W368" s="10">
        <v>330</v>
      </c>
      <c r="X368" s="10">
        <v>351</v>
      </c>
      <c r="Y368" s="10">
        <v>354</v>
      </c>
      <c r="Z368" s="10">
        <v>365</v>
      </c>
      <c r="AA368" s="10">
        <v>171</v>
      </c>
      <c r="AB368" s="10">
        <v>176</v>
      </c>
      <c r="AC368" s="10">
        <v>176</v>
      </c>
      <c r="AD368" s="10">
        <v>160</v>
      </c>
      <c r="AE368" s="10">
        <v>155</v>
      </c>
      <c r="AF368" s="10">
        <v>144</v>
      </c>
      <c r="AG368" s="10">
        <v>146</v>
      </c>
      <c r="AH368" s="10">
        <v>148</v>
      </c>
      <c r="AJ368" s="39">
        <f t="shared" si="26"/>
        <v>0.20350877192982456</v>
      </c>
      <c r="AK368" s="39">
        <f t="shared" si="26"/>
        <v>0.19063545150501673</v>
      </c>
      <c r="AL368" s="39">
        <f t="shared" si="26"/>
        <v>0.1617161716171617</v>
      </c>
      <c r="AM368" s="39">
        <f t="shared" si="26"/>
        <v>0.10625</v>
      </c>
      <c r="AN368" s="39">
        <f t="shared" si="26"/>
        <v>0.12121212121212122</v>
      </c>
      <c r="AO368" s="39">
        <f t="shared" si="26"/>
        <v>0.10826210826210826</v>
      </c>
      <c r="AP368" s="39">
        <f t="shared" si="26"/>
        <v>0.11016949152542373</v>
      </c>
      <c r="AQ368" s="39">
        <f t="shared" si="25"/>
        <v>8.4931506849315067E-2</v>
      </c>
      <c r="AR368" s="39">
        <f t="shared" si="22"/>
        <v>0.33333333333333331</v>
      </c>
      <c r="AS368" s="39">
        <f t="shared" si="22"/>
        <v>0.28409090909090912</v>
      </c>
      <c r="AT368" s="39">
        <f t="shared" si="22"/>
        <v>0.30681818181818182</v>
      </c>
      <c r="AU368" s="39">
        <f t="shared" si="22"/>
        <v>0.38124999999999998</v>
      </c>
      <c r="AV368" s="39">
        <f t="shared" si="22"/>
        <v>0.3935483870967742</v>
      </c>
      <c r="AW368" s="39">
        <f t="shared" si="22"/>
        <v>0.45833333333333331</v>
      </c>
      <c r="AX368" s="39">
        <f t="shared" si="22"/>
        <v>0.41095890410958902</v>
      </c>
      <c r="AY368" s="39">
        <f t="shared" si="24"/>
        <v>0.39864864864864863</v>
      </c>
    </row>
    <row r="369" spans="1:51" x14ac:dyDescent="0.3">
      <c r="A369" s="3">
        <v>2020</v>
      </c>
      <c r="B369" s="4" t="s">
        <v>361</v>
      </c>
      <c r="C369" s="42">
        <v>55</v>
      </c>
      <c r="D369" s="42">
        <v>71</v>
      </c>
      <c r="E369" s="42">
        <v>69</v>
      </c>
      <c r="F369" s="42">
        <v>66</v>
      </c>
      <c r="G369" s="42">
        <v>45</v>
      </c>
      <c r="H369" s="42">
        <v>52</v>
      </c>
      <c r="I369" s="42">
        <v>51</v>
      </c>
      <c r="J369" s="42">
        <v>51</v>
      </c>
      <c r="K369" s="42">
        <v>78</v>
      </c>
      <c r="L369" s="42">
        <v>76</v>
      </c>
      <c r="M369" s="42">
        <v>73</v>
      </c>
      <c r="N369" s="42">
        <v>73</v>
      </c>
      <c r="O369" s="42">
        <v>78</v>
      </c>
      <c r="P369" s="42">
        <v>83</v>
      </c>
      <c r="Q369" s="42">
        <v>81</v>
      </c>
      <c r="R369" s="42">
        <v>83</v>
      </c>
      <c r="S369" s="10">
        <v>169</v>
      </c>
      <c r="T369" s="10">
        <v>178</v>
      </c>
      <c r="U369" s="10">
        <v>183</v>
      </c>
      <c r="V369" s="10">
        <v>197</v>
      </c>
      <c r="W369" s="10">
        <v>207</v>
      </c>
      <c r="X369" s="10">
        <v>211</v>
      </c>
      <c r="Y369" s="10">
        <v>223</v>
      </c>
      <c r="Z369" s="10">
        <v>221</v>
      </c>
      <c r="AA369" s="10">
        <v>118</v>
      </c>
      <c r="AB369" s="10">
        <v>109</v>
      </c>
      <c r="AC369" s="10">
        <v>106</v>
      </c>
      <c r="AD369" s="10">
        <v>104</v>
      </c>
      <c r="AE369" s="10">
        <v>99</v>
      </c>
      <c r="AF369" s="10">
        <v>104</v>
      </c>
      <c r="AG369" s="10">
        <v>102</v>
      </c>
      <c r="AH369" s="10">
        <v>103</v>
      </c>
      <c r="AJ369" s="39">
        <f t="shared" si="26"/>
        <v>0.32544378698224852</v>
      </c>
      <c r="AK369" s="39">
        <f t="shared" si="26"/>
        <v>0.398876404494382</v>
      </c>
      <c r="AL369" s="39">
        <f t="shared" si="26"/>
        <v>0.37704918032786883</v>
      </c>
      <c r="AM369" s="39">
        <f t="shared" si="26"/>
        <v>0.3350253807106599</v>
      </c>
      <c r="AN369" s="39">
        <f t="shared" si="26"/>
        <v>0.21739130434782608</v>
      </c>
      <c r="AO369" s="39">
        <f t="shared" si="26"/>
        <v>0.24644549763033174</v>
      </c>
      <c r="AP369" s="39">
        <f t="shared" si="26"/>
        <v>0.22869955156950672</v>
      </c>
      <c r="AQ369" s="39">
        <f t="shared" si="25"/>
        <v>0.23076923076923078</v>
      </c>
      <c r="AR369" s="39">
        <f t="shared" si="22"/>
        <v>0.66101694915254239</v>
      </c>
      <c r="AS369" s="39">
        <f t="shared" si="22"/>
        <v>0.69724770642201839</v>
      </c>
      <c r="AT369" s="39">
        <f t="shared" si="22"/>
        <v>0.68867924528301883</v>
      </c>
      <c r="AU369" s="39">
        <f t="shared" si="22"/>
        <v>0.70192307692307687</v>
      </c>
      <c r="AV369" s="39">
        <f t="shared" si="22"/>
        <v>0.78787878787878785</v>
      </c>
      <c r="AW369" s="39">
        <f t="shared" si="22"/>
        <v>0.79807692307692313</v>
      </c>
      <c r="AX369" s="39">
        <f t="shared" si="22"/>
        <v>0.79411764705882348</v>
      </c>
      <c r="AY369" s="39">
        <f t="shared" si="24"/>
        <v>0.80582524271844658</v>
      </c>
    </row>
    <row r="370" spans="1:51" x14ac:dyDescent="0.3">
      <c r="A370" s="3">
        <v>2021</v>
      </c>
      <c r="B370" s="4" t="s">
        <v>362</v>
      </c>
      <c r="C370" s="42">
        <v>34</v>
      </c>
      <c r="D370" s="42">
        <v>29</v>
      </c>
      <c r="E370" s="42">
        <v>30</v>
      </c>
      <c r="F370" s="42">
        <v>35</v>
      </c>
      <c r="G370" s="42">
        <v>36</v>
      </c>
      <c r="H370" s="42">
        <v>35</v>
      </c>
      <c r="I370" s="42">
        <v>40</v>
      </c>
      <c r="J370" s="42">
        <v>40</v>
      </c>
      <c r="K370" s="42">
        <v>43</v>
      </c>
      <c r="L370" s="42">
        <v>43</v>
      </c>
      <c r="M370" s="42">
        <v>35</v>
      </c>
      <c r="N370" s="42">
        <v>47</v>
      </c>
      <c r="O370" s="42">
        <v>55</v>
      </c>
      <c r="P370" s="42">
        <v>61</v>
      </c>
      <c r="Q370" s="42">
        <v>61</v>
      </c>
      <c r="R370" s="42">
        <v>58</v>
      </c>
      <c r="S370" s="10">
        <v>166</v>
      </c>
      <c r="T370" s="10">
        <v>176</v>
      </c>
      <c r="U370" s="10">
        <v>188</v>
      </c>
      <c r="V370" s="10">
        <v>198</v>
      </c>
      <c r="W370" s="10">
        <v>201</v>
      </c>
      <c r="X370" s="10">
        <v>222</v>
      </c>
      <c r="Y370" s="10">
        <v>232</v>
      </c>
      <c r="Z370" s="10">
        <v>245</v>
      </c>
      <c r="AA370" s="10">
        <v>96</v>
      </c>
      <c r="AB370" s="10">
        <v>95</v>
      </c>
      <c r="AC370" s="10">
        <v>99</v>
      </c>
      <c r="AD370" s="10">
        <v>96</v>
      </c>
      <c r="AE370" s="10">
        <v>97</v>
      </c>
      <c r="AF370" s="10">
        <v>100</v>
      </c>
      <c r="AG370" s="10">
        <v>100</v>
      </c>
      <c r="AH370" s="10">
        <v>98</v>
      </c>
      <c r="AJ370" s="39">
        <f t="shared" si="26"/>
        <v>0.20481927710843373</v>
      </c>
      <c r="AK370" s="39">
        <f t="shared" si="26"/>
        <v>0.16477272727272727</v>
      </c>
      <c r="AL370" s="39">
        <f t="shared" si="26"/>
        <v>0.15957446808510639</v>
      </c>
      <c r="AM370" s="39">
        <f t="shared" si="26"/>
        <v>0.17676767676767677</v>
      </c>
      <c r="AN370" s="39">
        <f t="shared" si="26"/>
        <v>0.17910447761194029</v>
      </c>
      <c r="AO370" s="39">
        <f t="shared" si="26"/>
        <v>0.15765765765765766</v>
      </c>
      <c r="AP370" s="39">
        <f t="shared" si="26"/>
        <v>0.17241379310344829</v>
      </c>
      <c r="AQ370" s="39">
        <f t="shared" si="25"/>
        <v>0.16326530612244897</v>
      </c>
      <c r="AR370" s="39">
        <f t="shared" si="22"/>
        <v>0.44791666666666669</v>
      </c>
      <c r="AS370" s="39">
        <f t="shared" si="22"/>
        <v>0.45263157894736844</v>
      </c>
      <c r="AT370" s="39">
        <f t="shared" si="22"/>
        <v>0.35353535353535354</v>
      </c>
      <c r="AU370" s="39">
        <f t="shared" si="22"/>
        <v>0.48958333333333331</v>
      </c>
      <c r="AV370" s="39">
        <f t="shared" si="22"/>
        <v>0.5670103092783505</v>
      </c>
      <c r="AW370" s="39">
        <f t="shared" si="22"/>
        <v>0.61</v>
      </c>
      <c r="AX370" s="39">
        <f t="shared" si="22"/>
        <v>0.61</v>
      </c>
      <c r="AY370" s="39">
        <f t="shared" si="24"/>
        <v>0.59183673469387754</v>
      </c>
    </row>
    <row r="371" spans="1:51" x14ac:dyDescent="0.3">
      <c r="A371" s="3">
        <v>2022</v>
      </c>
      <c r="B371" s="4" t="s">
        <v>363</v>
      </c>
      <c r="C371" s="42">
        <v>21</v>
      </c>
      <c r="D371" s="42">
        <v>41</v>
      </c>
      <c r="E371" s="42">
        <v>41</v>
      </c>
      <c r="F371" s="42">
        <v>43</v>
      </c>
      <c r="G371" s="42">
        <v>40</v>
      </c>
      <c r="H371" s="42">
        <v>43</v>
      </c>
      <c r="I371" s="42">
        <v>48</v>
      </c>
      <c r="J371" s="42">
        <v>49</v>
      </c>
      <c r="K371" s="42">
        <v>15</v>
      </c>
      <c r="L371" s="42">
        <v>34</v>
      </c>
      <c r="M371" s="42">
        <v>34</v>
      </c>
      <c r="N371" s="42">
        <v>29</v>
      </c>
      <c r="O371" s="42">
        <v>36</v>
      </c>
      <c r="P371" s="42">
        <v>34</v>
      </c>
      <c r="Q371" s="42">
        <v>37</v>
      </c>
      <c r="R371" s="42">
        <v>36</v>
      </c>
      <c r="S371" s="10">
        <v>305</v>
      </c>
      <c r="T371" s="10">
        <v>309</v>
      </c>
      <c r="U371" s="10">
        <v>314</v>
      </c>
      <c r="V371" s="10">
        <v>350</v>
      </c>
      <c r="W371" s="10">
        <v>371</v>
      </c>
      <c r="X371" s="10">
        <v>379</v>
      </c>
      <c r="Y371" s="10">
        <v>394</v>
      </c>
      <c r="Z371" s="10">
        <v>399</v>
      </c>
      <c r="AA371" s="10">
        <v>184</v>
      </c>
      <c r="AB371" s="10">
        <v>179</v>
      </c>
      <c r="AC371" s="10">
        <v>167</v>
      </c>
      <c r="AD371" s="10">
        <v>154</v>
      </c>
      <c r="AE371" s="10">
        <v>147</v>
      </c>
      <c r="AF371" s="10">
        <v>148</v>
      </c>
      <c r="AG371" s="10">
        <v>144</v>
      </c>
      <c r="AH371" s="10">
        <v>153</v>
      </c>
      <c r="AJ371" s="39">
        <f t="shared" si="26"/>
        <v>6.8852459016393447E-2</v>
      </c>
      <c r="AK371" s="39">
        <f t="shared" si="26"/>
        <v>0.13268608414239483</v>
      </c>
      <c r="AL371" s="39">
        <f t="shared" si="26"/>
        <v>0.13057324840764331</v>
      </c>
      <c r="AM371" s="39">
        <f t="shared" si="26"/>
        <v>0.12285714285714286</v>
      </c>
      <c r="AN371" s="39">
        <f t="shared" si="26"/>
        <v>0.1078167115902965</v>
      </c>
      <c r="AO371" s="39">
        <f t="shared" si="26"/>
        <v>0.11345646437994723</v>
      </c>
      <c r="AP371" s="39">
        <f t="shared" si="26"/>
        <v>0.12182741116751269</v>
      </c>
      <c r="AQ371" s="39">
        <f t="shared" si="25"/>
        <v>0.12280701754385964</v>
      </c>
      <c r="AR371" s="39">
        <f t="shared" si="22"/>
        <v>8.1521739130434784E-2</v>
      </c>
      <c r="AS371" s="39">
        <f t="shared" si="22"/>
        <v>0.18994413407821228</v>
      </c>
      <c r="AT371" s="39">
        <f t="shared" si="22"/>
        <v>0.20359281437125748</v>
      </c>
      <c r="AU371" s="39">
        <f t="shared" si="22"/>
        <v>0.18831168831168832</v>
      </c>
      <c r="AV371" s="39">
        <f t="shared" si="22"/>
        <v>0.24489795918367346</v>
      </c>
      <c r="AW371" s="39">
        <f t="shared" si="22"/>
        <v>0.22972972972972974</v>
      </c>
      <c r="AX371" s="39">
        <f t="shared" si="22"/>
        <v>0.25694444444444442</v>
      </c>
      <c r="AY371" s="39">
        <f t="shared" si="24"/>
        <v>0.23529411764705882</v>
      </c>
    </row>
    <row r="372" spans="1:51" x14ac:dyDescent="0.3">
      <c r="A372" s="3">
        <v>2023</v>
      </c>
      <c r="B372" s="4" t="s">
        <v>364</v>
      </c>
      <c r="C372" s="42">
        <v>29</v>
      </c>
      <c r="D372" s="42">
        <v>28</v>
      </c>
      <c r="E372" s="42">
        <v>29</v>
      </c>
      <c r="F372" s="42">
        <v>35</v>
      </c>
      <c r="G372" s="42">
        <v>30</v>
      </c>
      <c r="H372" s="42">
        <v>25</v>
      </c>
      <c r="I372" s="42">
        <v>23</v>
      </c>
      <c r="J372" s="42">
        <v>28</v>
      </c>
      <c r="K372" s="42">
        <v>15</v>
      </c>
      <c r="L372" s="42">
        <v>12</v>
      </c>
      <c r="M372" s="42">
        <v>18</v>
      </c>
      <c r="N372" s="42">
        <v>12</v>
      </c>
      <c r="O372" s="42">
        <v>17</v>
      </c>
      <c r="P372" s="42">
        <v>15</v>
      </c>
      <c r="Q372" s="42">
        <v>14</v>
      </c>
      <c r="R372" s="42">
        <v>11</v>
      </c>
      <c r="S372" s="10">
        <v>52</v>
      </c>
      <c r="T372" s="10">
        <v>54</v>
      </c>
      <c r="U372" s="10">
        <v>58</v>
      </c>
      <c r="V372" s="10">
        <v>59</v>
      </c>
      <c r="W372" s="10">
        <v>58</v>
      </c>
      <c r="X372" s="10">
        <v>59</v>
      </c>
      <c r="Y372" s="10">
        <v>67</v>
      </c>
      <c r="Z372" s="10">
        <v>64</v>
      </c>
      <c r="AA372" s="10">
        <v>38</v>
      </c>
      <c r="AB372" s="10">
        <v>33</v>
      </c>
      <c r="AC372" s="10">
        <v>35</v>
      </c>
      <c r="AD372" s="10">
        <v>35</v>
      </c>
      <c r="AE372" s="10">
        <v>38</v>
      </c>
      <c r="AF372" s="10">
        <v>39</v>
      </c>
      <c r="AG372" s="10">
        <v>39</v>
      </c>
      <c r="AH372" s="10">
        <v>40</v>
      </c>
      <c r="AJ372" s="39">
        <f t="shared" si="26"/>
        <v>0.55769230769230771</v>
      </c>
      <c r="AK372" s="39">
        <f t="shared" si="26"/>
        <v>0.51851851851851849</v>
      </c>
      <c r="AL372" s="39">
        <f t="shared" si="26"/>
        <v>0.5</v>
      </c>
      <c r="AM372" s="39">
        <f t="shared" si="26"/>
        <v>0.59322033898305082</v>
      </c>
      <c r="AN372" s="39">
        <f t="shared" si="26"/>
        <v>0.51724137931034486</v>
      </c>
      <c r="AO372" s="39">
        <f t="shared" si="26"/>
        <v>0.42372881355932202</v>
      </c>
      <c r="AP372" s="39">
        <f t="shared" si="26"/>
        <v>0.34328358208955223</v>
      </c>
      <c r="AQ372" s="39">
        <f t="shared" si="25"/>
        <v>0.4375</v>
      </c>
      <c r="AR372" s="39">
        <f t="shared" si="22"/>
        <v>0.39473684210526316</v>
      </c>
      <c r="AS372" s="39">
        <f t="shared" si="22"/>
        <v>0.36363636363636365</v>
      </c>
      <c r="AT372" s="39">
        <f t="shared" ref="AT372:AY421" si="27">+M372/AC372</f>
        <v>0.51428571428571423</v>
      </c>
      <c r="AU372" s="39">
        <f t="shared" si="27"/>
        <v>0.34285714285714286</v>
      </c>
      <c r="AV372" s="39">
        <f t="shared" si="27"/>
        <v>0.44736842105263158</v>
      </c>
      <c r="AW372" s="39">
        <f t="shared" si="27"/>
        <v>0.38461538461538464</v>
      </c>
      <c r="AX372" s="39">
        <f t="shared" si="27"/>
        <v>0.35897435897435898</v>
      </c>
      <c r="AY372" s="39">
        <f t="shared" si="24"/>
        <v>0.27500000000000002</v>
      </c>
    </row>
    <row r="373" spans="1:51" x14ac:dyDescent="0.3">
      <c r="A373" s="3">
        <v>2024</v>
      </c>
      <c r="B373" s="4" t="s">
        <v>365</v>
      </c>
      <c r="C373" s="42">
        <v>17</v>
      </c>
      <c r="D373" s="42">
        <v>17</v>
      </c>
      <c r="E373" s="42">
        <v>13</v>
      </c>
      <c r="F373" s="42">
        <v>18</v>
      </c>
      <c r="G373" s="42">
        <v>13</v>
      </c>
      <c r="H373" s="42">
        <v>12</v>
      </c>
      <c r="I373" s="42">
        <v>11</v>
      </c>
      <c r="J373" s="42">
        <v>16</v>
      </c>
      <c r="K373" s="42">
        <v>24</v>
      </c>
      <c r="L373" s="42">
        <v>31</v>
      </c>
      <c r="M373" s="42">
        <v>24</v>
      </c>
      <c r="N373" s="42">
        <v>22</v>
      </c>
      <c r="O373" s="42">
        <v>28</v>
      </c>
      <c r="P373" s="42">
        <v>24</v>
      </c>
      <c r="Q373" s="42">
        <v>29</v>
      </c>
      <c r="R373" s="42">
        <v>21</v>
      </c>
      <c r="S373" s="10">
        <v>83</v>
      </c>
      <c r="T373" s="10">
        <v>84</v>
      </c>
      <c r="U373" s="10">
        <v>82</v>
      </c>
      <c r="V373" s="10">
        <v>91</v>
      </c>
      <c r="W373" s="10">
        <v>96</v>
      </c>
      <c r="X373" s="10">
        <v>102</v>
      </c>
      <c r="Y373" s="10">
        <v>106</v>
      </c>
      <c r="Z373" s="10">
        <v>104</v>
      </c>
      <c r="AA373" s="10">
        <v>42</v>
      </c>
      <c r="AB373" s="10">
        <v>43</v>
      </c>
      <c r="AC373" s="10">
        <v>41</v>
      </c>
      <c r="AD373" s="10">
        <v>38</v>
      </c>
      <c r="AE373" s="10">
        <v>34</v>
      </c>
      <c r="AF373" s="10">
        <v>39</v>
      </c>
      <c r="AG373" s="10">
        <v>40</v>
      </c>
      <c r="AH373" s="10">
        <v>41</v>
      </c>
      <c r="AJ373" s="39">
        <f t="shared" si="26"/>
        <v>0.20481927710843373</v>
      </c>
      <c r="AK373" s="39">
        <f t="shared" si="26"/>
        <v>0.20238095238095238</v>
      </c>
      <c r="AL373" s="39">
        <f t="shared" si="26"/>
        <v>0.15853658536585366</v>
      </c>
      <c r="AM373" s="39">
        <f t="shared" si="26"/>
        <v>0.19780219780219779</v>
      </c>
      <c r="AN373" s="39">
        <f t="shared" si="26"/>
        <v>0.13541666666666666</v>
      </c>
      <c r="AO373" s="39">
        <f t="shared" si="26"/>
        <v>0.11764705882352941</v>
      </c>
      <c r="AP373" s="39">
        <f t="shared" si="26"/>
        <v>0.10377358490566038</v>
      </c>
      <c r="AQ373" s="39">
        <f t="shared" si="25"/>
        <v>0.15384615384615385</v>
      </c>
      <c r="AR373" s="39">
        <f t="shared" si="25"/>
        <v>0.5714285714285714</v>
      </c>
      <c r="AS373" s="39">
        <f t="shared" si="25"/>
        <v>0.72093023255813948</v>
      </c>
      <c r="AT373" s="39">
        <f t="shared" si="27"/>
        <v>0.58536585365853655</v>
      </c>
      <c r="AU373" s="39">
        <f t="shared" si="27"/>
        <v>0.57894736842105265</v>
      </c>
      <c r="AV373" s="39">
        <f t="shared" si="27"/>
        <v>0.82352941176470584</v>
      </c>
      <c r="AW373" s="39">
        <f t="shared" si="27"/>
        <v>0.61538461538461542</v>
      </c>
      <c r="AX373" s="39">
        <f t="shared" si="27"/>
        <v>0.72499999999999998</v>
      </c>
      <c r="AY373" s="39">
        <f t="shared" si="24"/>
        <v>0.51219512195121952</v>
      </c>
    </row>
    <row r="374" spans="1:51" x14ac:dyDescent="0.3">
      <c r="A374" s="3">
        <v>2025</v>
      </c>
      <c r="B374" s="4" t="s">
        <v>366</v>
      </c>
      <c r="C374" s="42">
        <v>43</v>
      </c>
      <c r="D374" s="42">
        <v>46</v>
      </c>
      <c r="E374" s="42">
        <v>35</v>
      </c>
      <c r="F374" s="42">
        <v>35</v>
      </c>
      <c r="G374" s="42">
        <v>42</v>
      </c>
      <c r="H374" s="42">
        <v>44</v>
      </c>
      <c r="I374" s="42">
        <v>48</v>
      </c>
      <c r="J374" s="42">
        <v>41</v>
      </c>
      <c r="K374" s="42">
        <v>41</v>
      </c>
      <c r="L374" s="42">
        <v>40</v>
      </c>
      <c r="M374" s="42">
        <v>46</v>
      </c>
      <c r="N374" s="42">
        <v>50</v>
      </c>
      <c r="O374" s="42">
        <v>60</v>
      </c>
      <c r="P374" s="42">
        <v>56</v>
      </c>
      <c r="Q374" s="42">
        <v>55</v>
      </c>
      <c r="R374" s="42">
        <v>52</v>
      </c>
      <c r="S374" s="10">
        <v>181</v>
      </c>
      <c r="T374" s="10">
        <v>177</v>
      </c>
      <c r="U374" s="10">
        <v>188</v>
      </c>
      <c r="V374" s="10">
        <v>192</v>
      </c>
      <c r="W374" s="10">
        <v>195</v>
      </c>
      <c r="X374" s="10">
        <v>190</v>
      </c>
      <c r="Y374" s="10">
        <v>186</v>
      </c>
      <c r="Z374" s="10">
        <v>184</v>
      </c>
      <c r="AA374" s="10">
        <v>95</v>
      </c>
      <c r="AB374" s="10">
        <v>98</v>
      </c>
      <c r="AC374" s="10">
        <v>88</v>
      </c>
      <c r="AD374" s="10">
        <v>85</v>
      </c>
      <c r="AE374" s="10">
        <v>90</v>
      </c>
      <c r="AF374" s="10">
        <v>92</v>
      </c>
      <c r="AG374" s="10">
        <v>101</v>
      </c>
      <c r="AH374" s="10">
        <v>102</v>
      </c>
      <c r="AJ374" s="39">
        <f t="shared" si="26"/>
        <v>0.23756906077348067</v>
      </c>
      <c r="AK374" s="39">
        <f t="shared" si="26"/>
        <v>0.25988700564971751</v>
      </c>
      <c r="AL374" s="39">
        <f t="shared" si="26"/>
        <v>0.18617021276595744</v>
      </c>
      <c r="AM374" s="39">
        <f t="shared" si="26"/>
        <v>0.18229166666666666</v>
      </c>
      <c r="AN374" s="39">
        <f t="shared" si="26"/>
        <v>0.2153846153846154</v>
      </c>
      <c r="AO374" s="39">
        <f t="shared" si="26"/>
        <v>0.23157894736842105</v>
      </c>
      <c r="AP374" s="39">
        <f t="shared" si="26"/>
        <v>0.25806451612903225</v>
      </c>
      <c r="AQ374" s="39">
        <f t="shared" si="25"/>
        <v>0.22282608695652173</v>
      </c>
      <c r="AR374" s="39">
        <f t="shared" si="25"/>
        <v>0.43157894736842106</v>
      </c>
      <c r="AS374" s="39">
        <f t="shared" si="25"/>
        <v>0.40816326530612246</v>
      </c>
      <c r="AT374" s="39">
        <f t="shared" si="27"/>
        <v>0.52272727272727271</v>
      </c>
      <c r="AU374" s="39">
        <f t="shared" si="27"/>
        <v>0.58823529411764708</v>
      </c>
      <c r="AV374" s="39">
        <f t="shared" si="27"/>
        <v>0.66666666666666663</v>
      </c>
      <c r="AW374" s="39">
        <f t="shared" si="27"/>
        <v>0.60869565217391308</v>
      </c>
      <c r="AX374" s="39">
        <f t="shared" si="27"/>
        <v>0.54455445544554459</v>
      </c>
      <c r="AY374" s="39">
        <f t="shared" si="24"/>
        <v>0.50980392156862742</v>
      </c>
    </row>
    <row r="375" spans="1:51" x14ac:dyDescent="0.3">
      <c r="A375" s="3">
        <v>2027</v>
      </c>
      <c r="B375" s="4" t="s">
        <v>367</v>
      </c>
      <c r="C375" s="42">
        <v>14</v>
      </c>
      <c r="D375" s="42">
        <v>23</v>
      </c>
      <c r="E375" s="42">
        <v>23</v>
      </c>
      <c r="F375" s="42">
        <v>25</v>
      </c>
      <c r="G375" s="42">
        <v>21</v>
      </c>
      <c r="H375" s="42">
        <v>20</v>
      </c>
      <c r="I375" s="42">
        <v>15</v>
      </c>
      <c r="J375" s="42">
        <v>18</v>
      </c>
      <c r="K375" s="42">
        <v>23</v>
      </c>
      <c r="L375" s="42">
        <v>26</v>
      </c>
      <c r="M375" s="42">
        <v>26</v>
      </c>
      <c r="N375" s="42">
        <v>27</v>
      </c>
      <c r="O375" s="42">
        <v>25</v>
      </c>
      <c r="P375" s="42">
        <v>11</v>
      </c>
      <c r="Q375" s="42">
        <v>12</v>
      </c>
      <c r="R375" s="42">
        <v>14</v>
      </c>
      <c r="S375" s="10">
        <v>1041</v>
      </c>
      <c r="T375" s="10">
        <v>1068</v>
      </c>
      <c r="U375" s="10">
        <v>1098</v>
      </c>
      <c r="V375" s="10">
        <v>1142</v>
      </c>
      <c r="W375" s="10">
        <v>1199</v>
      </c>
      <c r="X375" s="10">
        <v>1240</v>
      </c>
      <c r="Y375" s="10">
        <v>1270</v>
      </c>
      <c r="Z375" s="10">
        <v>1297</v>
      </c>
      <c r="AA375" s="10">
        <v>595</v>
      </c>
      <c r="AB375" s="10">
        <v>605</v>
      </c>
      <c r="AC375" s="10">
        <v>589</v>
      </c>
      <c r="AD375" s="10">
        <v>574</v>
      </c>
      <c r="AE375" s="10">
        <v>565</v>
      </c>
      <c r="AF375" s="10">
        <v>560</v>
      </c>
      <c r="AG375" s="10">
        <v>574</v>
      </c>
      <c r="AH375" s="10">
        <v>566</v>
      </c>
      <c r="AJ375" s="39">
        <f t="shared" si="26"/>
        <v>1.3448607108549471E-2</v>
      </c>
      <c r="AK375" s="39">
        <f t="shared" si="26"/>
        <v>2.153558052434457E-2</v>
      </c>
      <c r="AL375" s="39">
        <f t="shared" si="26"/>
        <v>2.0947176684881604E-2</v>
      </c>
      <c r="AM375" s="39">
        <f t="shared" si="26"/>
        <v>2.1891418563922942E-2</v>
      </c>
      <c r="AN375" s="39">
        <f t="shared" si="26"/>
        <v>1.7514595496246871E-2</v>
      </c>
      <c r="AO375" s="39">
        <f t="shared" si="26"/>
        <v>1.6129032258064516E-2</v>
      </c>
      <c r="AP375" s="39">
        <f t="shared" si="26"/>
        <v>1.1811023622047244E-2</v>
      </c>
      <c r="AQ375" s="39">
        <f t="shared" si="25"/>
        <v>1.3878180416345412E-2</v>
      </c>
      <c r="AR375" s="39">
        <f t="shared" si="25"/>
        <v>3.8655462184873951E-2</v>
      </c>
      <c r="AS375" s="39">
        <f t="shared" si="25"/>
        <v>4.2975206611570248E-2</v>
      </c>
      <c r="AT375" s="39">
        <f t="shared" si="27"/>
        <v>4.4142614601018676E-2</v>
      </c>
      <c r="AU375" s="39">
        <f t="shared" si="27"/>
        <v>4.7038327526132406E-2</v>
      </c>
      <c r="AV375" s="39">
        <f t="shared" si="27"/>
        <v>4.4247787610619468E-2</v>
      </c>
      <c r="AW375" s="39">
        <f t="shared" si="27"/>
        <v>1.9642857142857142E-2</v>
      </c>
      <c r="AX375" s="39">
        <f t="shared" si="27"/>
        <v>2.0905923344947737E-2</v>
      </c>
      <c r="AY375" s="39">
        <f t="shared" si="24"/>
        <v>2.4734982332155476E-2</v>
      </c>
    </row>
    <row r="376" spans="1:51" x14ac:dyDescent="0.3">
      <c r="A376" s="3">
        <v>2028</v>
      </c>
      <c r="B376" s="4" t="s">
        <v>368</v>
      </c>
      <c r="C376" s="42">
        <v>21</v>
      </c>
      <c r="D376" s="42">
        <v>21</v>
      </c>
      <c r="E376" s="42">
        <v>18</v>
      </c>
      <c r="F376" s="42">
        <v>16</v>
      </c>
      <c r="G376" s="42">
        <v>18</v>
      </c>
      <c r="H376" s="42">
        <v>30</v>
      </c>
      <c r="I376" s="42">
        <v>31</v>
      </c>
      <c r="J376" s="42">
        <v>29</v>
      </c>
      <c r="K376" s="42">
        <v>21</v>
      </c>
      <c r="L376" s="42">
        <v>21</v>
      </c>
      <c r="M376" s="42">
        <v>24</v>
      </c>
      <c r="N376" s="42">
        <v>29</v>
      </c>
      <c r="O376" s="42">
        <v>29</v>
      </c>
      <c r="P376" s="42">
        <v>22</v>
      </c>
      <c r="Q376" s="42">
        <v>23</v>
      </c>
      <c r="R376" s="42">
        <v>25</v>
      </c>
      <c r="S376" s="10">
        <v>860</v>
      </c>
      <c r="T376" s="10">
        <v>890</v>
      </c>
      <c r="U376" s="10">
        <v>932</v>
      </c>
      <c r="V376" s="10">
        <v>969</v>
      </c>
      <c r="W376" s="10">
        <v>998</v>
      </c>
      <c r="X376" s="10">
        <v>1065</v>
      </c>
      <c r="Y376" s="10">
        <v>1120</v>
      </c>
      <c r="Z376" s="10">
        <v>1163</v>
      </c>
      <c r="AA376" s="10">
        <v>477</v>
      </c>
      <c r="AB376" s="10">
        <v>482</v>
      </c>
      <c r="AC376" s="10">
        <v>477</v>
      </c>
      <c r="AD376" s="10">
        <v>475</v>
      </c>
      <c r="AE376" s="10">
        <v>465</v>
      </c>
      <c r="AF376" s="10">
        <v>455</v>
      </c>
      <c r="AG376" s="10">
        <v>450</v>
      </c>
      <c r="AH376" s="10">
        <v>446</v>
      </c>
      <c r="AJ376" s="39">
        <f t="shared" si="26"/>
        <v>2.441860465116279E-2</v>
      </c>
      <c r="AK376" s="39">
        <f t="shared" si="26"/>
        <v>2.359550561797753E-2</v>
      </c>
      <c r="AL376" s="39">
        <f t="shared" si="26"/>
        <v>1.9313304721030045E-2</v>
      </c>
      <c r="AM376" s="39">
        <f t="shared" si="26"/>
        <v>1.6511867905056758E-2</v>
      </c>
      <c r="AN376" s="39">
        <f t="shared" si="26"/>
        <v>1.8036072144288578E-2</v>
      </c>
      <c r="AO376" s="39">
        <f t="shared" si="26"/>
        <v>2.8169014084507043E-2</v>
      </c>
      <c r="AP376" s="39">
        <f t="shared" si="26"/>
        <v>2.7678571428571427E-2</v>
      </c>
      <c r="AQ376" s="39">
        <f t="shared" si="25"/>
        <v>2.4935511607910577E-2</v>
      </c>
      <c r="AR376" s="39">
        <f t="shared" si="25"/>
        <v>4.40251572327044E-2</v>
      </c>
      <c r="AS376" s="39">
        <f t="shared" si="25"/>
        <v>4.3568464730290454E-2</v>
      </c>
      <c r="AT376" s="39">
        <f t="shared" si="27"/>
        <v>5.0314465408805034E-2</v>
      </c>
      <c r="AU376" s="39">
        <f t="shared" si="27"/>
        <v>6.1052631578947365E-2</v>
      </c>
      <c r="AV376" s="39">
        <f t="shared" si="27"/>
        <v>6.236559139784946E-2</v>
      </c>
      <c r="AW376" s="39">
        <f t="shared" si="27"/>
        <v>4.8351648351648353E-2</v>
      </c>
      <c r="AX376" s="39">
        <f t="shared" si="27"/>
        <v>5.1111111111111114E-2</v>
      </c>
      <c r="AY376" s="39">
        <f t="shared" si="24"/>
        <v>5.6053811659192827E-2</v>
      </c>
    </row>
    <row r="377" spans="1:51" x14ac:dyDescent="0.3">
      <c r="A377" s="3">
        <v>2030</v>
      </c>
      <c r="B377" s="6" t="s">
        <v>369</v>
      </c>
      <c r="C377" s="42">
        <v>87</v>
      </c>
      <c r="D377" s="42">
        <v>85</v>
      </c>
      <c r="E377" s="42">
        <v>89</v>
      </c>
      <c r="F377" s="42">
        <v>108</v>
      </c>
      <c r="G377" s="42">
        <v>108</v>
      </c>
      <c r="H377" s="42">
        <v>117</v>
      </c>
      <c r="I377" s="42">
        <v>123</v>
      </c>
      <c r="J377" s="42">
        <v>127</v>
      </c>
      <c r="K377" s="42">
        <v>157</v>
      </c>
      <c r="L377" s="42">
        <v>158</v>
      </c>
      <c r="M377" s="42">
        <v>174</v>
      </c>
      <c r="N377" s="42">
        <v>186</v>
      </c>
      <c r="O377" s="42">
        <v>183</v>
      </c>
      <c r="P377" s="42">
        <v>170</v>
      </c>
      <c r="Q377" s="42">
        <v>180</v>
      </c>
      <c r="R377" s="42">
        <v>172</v>
      </c>
      <c r="S377" s="10">
        <v>835</v>
      </c>
      <c r="T377" s="10">
        <v>873</v>
      </c>
      <c r="U377" s="10">
        <v>934</v>
      </c>
      <c r="V377" s="10">
        <v>997</v>
      </c>
      <c r="W377" s="10">
        <v>1052</v>
      </c>
      <c r="X377" s="10">
        <v>1093</v>
      </c>
      <c r="Y377" s="10">
        <v>1107</v>
      </c>
      <c r="Z377" s="10">
        <v>1121</v>
      </c>
      <c r="AA377" s="10">
        <v>460</v>
      </c>
      <c r="AB377" s="10">
        <v>451</v>
      </c>
      <c r="AC377" s="10">
        <v>435</v>
      </c>
      <c r="AD377" s="10">
        <v>437</v>
      </c>
      <c r="AE377" s="10">
        <v>425</v>
      </c>
      <c r="AF377" s="10">
        <v>419</v>
      </c>
      <c r="AG377" s="10">
        <v>412</v>
      </c>
      <c r="AH377" s="10">
        <v>417</v>
      </c>
      <c r="AJ377" s="39">
        <f t="shared" si="26"/>
        <v>0.10419161676646707</v>
      </c>
      <c r="AK377" s="39">
        <f t="shared" si="26"/>
        <v>9.736540664375716E-2</v>
      </c>
      <c r="AL377" s="39">
        <f t="shared" si="26"/>
        <v>9.5289079229122053E-2</v>
      </c>
      <c r="AM377" s="39">
        <f t="shared" si="26"/>
        <v>0.10832497492477432</v>
      </c>
      <c r="AN377" s="39">
        <f t="shared" si="26"/>
        <v>0.10266159695817491</v>
      </c>
      <c r="AO377" s="39">
        <f t="shared" si="26"/>
        <v>0.10704483074107959</v>
      </c>
      <c r="AP377" s="39">
        <f t="shared" si="26"/>
        <v>0.1111111111111111</v>
      </c>
      <c r="AQ377" s="39">
        <f t="shared" si="25"/>
        <v>0.11329170383586083</v>
      </c>
      <c r="AR377" s="39">
        <f t="shared" si="25"/>
        <v>0.34130434782608693</v>
      </c>
      <c r="AS377" s="39">
        <f t="shared" si="25"/>
        <v>0.35033259423503327</v>
      </c>
      <c r="AT377" s="39">
        <f t="shared" si="27"/>
        <v>0.4</v>
      </c>
      <c r="AU377" s="39">
        <f t="shared" si="27"/>
        <v>0.42562929061784899</v>
      </c>
      <c r="AV377" s="39">
        <f t="shared" si="27"/>
        <v>0.43058823529411766</v>
      </c>
      <c r="AW377" s="39">
        <f t="shared" si="27"/>
        <v>0.40572792362768495</v>
      </c>
      <c r="AX377" s="39">
        <f t="shared" si="27"/>
        <v>0.43689320388349512</v>
      </c>
      <c r="AY377" s="39">
        <f t="shared" si="24"/>
        <v>0.41247002398081534</v>
      </c>
    </row>
    <row r="378" spans="1:51" x14ac:dyDescent="0.3">
      <c r="A378" s="3">
        <v>5001</v>
      </c>
      <c r="B378" s="4" t="s">
        <v>370</v>
      </c>
      <c r="C378" s="42">
        <v>751</v>
      </c>
      <c r="D378" s="42">
        <v>759</v>
      </c>
      <c r="E378" s="42">
        <v>794</v>
      </c>
      <c r="F378" s="42">
        <v>811</v>
      </c>
      <c r="G378" s="42">
        <v>861</v>
      </c>
      <c r="H378" s="42">
        <v>942</v>
      </c>
      <c r="I378" s="42">
        <v>972</v>
      </c>
      <c r="J378" s="42">
        <v>1045</v>
      </c>
      <c r="K378" s="42">
        <v>1918</v>
      </c>
      <c r="L378" s="42">
        <v>1881</v>
      </c>
      <c r="M378" s="42">
        <v>1786</v>
      </c>
      <c r="N378" s="42">
        <v>1825</v>
      </c>
      <c r="O378" s="42">
        <v>1829</v>
      </c>
      <c r="P378" s="42">
        <v>1779</v>
      </c>
      <c r="Q378" s="42">
        <v>1802</v>
      </c>
      <c r="R378" s="42">
        <v>1745</v>
      </c>
      <c r="S378" s="10">
        <v>431</v>
      </c>
      <c r="T378" s="10">
        <v>438</v>
      </c>
      <c r="U378" s="10">
        <v>449</v>
      </c>
      <c r="V378" s="10">
        <v>447</v>
      </c>
      <c r="W378" s="10">
        <v>457</v>
      </c>
      <c r="X378" s="10">
        <v>443</v>
      </c>
      <c r="Y378" s="10">
        <v>447</v>
      </c>
      <c r="Z378" s="10">
        <v>440</v>
      </c>
      <c r="AA378" s="10">
        <v>253</v>
      </c>
      <c r="AB378" s="10">
        <v>241</v>
      </c>
      <c r="AC378" s="10">
        <v>239</v>
      </c>
      <c r="AD378" s="10">
        <v>237</v>
      </c>
      <c r="AE378" s="10">
        <v>231</v>
      </c>
      <c r="AF378" s="10">
        <v>231</v>
      </c>
      <c r="AG378" s="10">
        <v>231</v>
      </c>
      <c r="AH378" s="10">
        <v>235</v>
      </c>
      <c r="AJ378" s="39">
        <f t="shared" si="26"/>
        <v>1.7424593967517401</v>
      </c>
      <c r="AK378" s="39">
        <f t="shared" si="26"/>
        <v>1.7328767123287672</v>
      </c>
      <c r="AL378" s="39">
        <f t="shared" si="26"/>
        <v>1.7683741648106903</v>
      </c>
      <c r="AM378" s="39">
        <f t="shared" si="26"/>
        <v>1.8143176733780761</v>
      </c>
      <c r="AN378" s="39">
        <f t="shared" si="26"/>
        <v>1.8840262582056893</v>
      </c>
      <c r="AO378" s="39">
        <f t="shared" si="26"/>
        <v>2.1264108352144468</v>
      </c>
      <c r="AP378" s="39">
        <f t="shared" si="26"/>
        <v>2.174496644295302</v>
      </c>
      <c r="AQ378" s="39">
        <f t="shared" si="25"/>
        <v>2.375</v>
      </c>
      <c r="AR378" s="39">
        <f t="shared" si="25"/>
        <v>7.5810276679841895</v>
      </c>
      <c r="AS378" s="39">
        <f t="shared" si="25"/>
        <v>7.804979253112033</v>
      </c>
      <c r="AT378" s="39">
        <f t="shared" si="27"/>
        <v>7.472803347280335</v>
      </c>
      <c r="AU378" s="39">
        <f t="shared" si="27"/>
        <v>7.7004219409282699</v>
      </c>
      <c r="AV378" s="39">
        <f t="shared" si="27"/>
        <v>7.9177489177489173</v>
      </c>
      <c r="AW378" s="39">
        <f t="shared" si="27"/>
        <v>7.7012987012987013</v>
      </c>
      <c r="AX378" s="39">
        <f t="shared" si="27"/>
        <v>7.8008658008658012</v>
      </c>
      <c r="AY378" s="39">
        <f t="shared" si="24"/>
        <v>7.4255319148936172</v>
      </c>
    </row>
    <row r="379" spans="1:51" x14ac:dyDescent="0.3">
      <c r="A379" s="3">
        <v>5004</v>
      </c>
      <c r="B379" s="4" t="s">
        <v>371</v>
      </c>
      <c r="C379" s="42">
        <v>186</v>
      </c>
      <c r="D379" s="42">
        <v>179</v>
      </c>
      <c r="E379" s="42">
        <v>177</v>
      </c>
      <c r="F379" s="42">
        <v>208</v>
      </c>
      <c r="G379" s="42">
        <v>201</v>
      </c>
      <c r="H379" s="42">
        <v>229</v>
      </c>
      <c r="I379" s="42">
        <v>246</v>
      </c>
      <c r="J379" s="42">
        <v>220</v>
      </c>
      <c r="K379" s="42">
        <v>466</v>
      </c>
      <c r="L379" s="42">
        <v>466</v>
      </c>
      <c r="M379" s="42">
        <v>468</v>
      </c>
      <c r="N379" s="42">
        <v>476</v>
      </c>
      <c r="O379" s="42">
        <v>449</v>
      </c>
      <c r="P379" s="42">
        <v>453</v>
      </c>
      <c r="Q379" s="42">
        <v>453</v>
      </c>
      <c r="R379" s="42">
        <v>461</v>
      </c>
      <c r="S379" s="10">
        <v>452</v>
      </c>
      <c r="T379" s="10">
        <v>474</v>
      </c>
      <c r="U379" s="10">
        <v>498</v>
      </c>
      <c r="V379" s="10">
        <v>503</v>
      </c>
      <c r="W379" s="10">
        <v>530</v>
      </c>
      <c r="X379" s="10">
        <v>545</v>
      </c>
      <c r="Y379" s="10">
        <v>551</v>
      </c>
      <c r="Z379" s="10">
        <v>568</v>
      </c>
      <c r="AA379" s="10">
        <v>224</v>
      </c>
      <c r="AB379" s="10">
        <v>215</v>
      </c>
      <c r="AC379" s="10">
        <v>205</v>
      </c>
      <c r="AD379" s="10">
        <v>210</v>
      </c>
      <c r="AE379" s="10">
        <v>216</v>
      </c>
      <c r="AF379" s="10">
        <v>221</v>
      </c>
      <c r="AG379" s="10">
        <v>238</v>
      </c>
      <c r="AH379" s="10">
        <v>244</v>
      </c>
      <c r="AJ379" s="39">
        <f t="shared" si="26"/>
        <v>0.41150442477876104</v>
      </c>
      <c r="AK379" s="39">
        <f t="shared" si="26"/>
        <v>0.37763713080168776</v>
      </c>
      <c r="AL379" s="39">
        <f t="shared" si="26"/>
        <v>0.35542168674698793</v>
      </c>
      <c r="AM379" s="39">
        <f t="shared" si="26"/>
        <v>0.41351888667992048</v>
      </c>
      <c r="AN379" s="39">
        <f t="shared" si="26"/>
        <v>0.37924528301886795</v>
      </c>
      <c r="AO379" s="39">
        <f t="shared" si="26"/>
        <v>0.42018348623853213</v>
      </c>
      <c r="AP379" s="39">
        <f t="shared" si="26"/>
        <v>0.44646098003629764</v>
      </c>
      <c r="AQ379" s="39">
        <f t="shared" si="25"/>
        <v>0.38732394366197181</v>
      </c>
      <c r="AR379" s="39">
        <f t="shared" si="25"/>
        <v>2.0803571428571428</v>
      </c>
      <c r="AS379" s="39">
        <f t="shared" si="25"/>
        <v>2.1674418604651162</v>
      </c>
      <c r="AT379" s="39">
        <f t="shared" si="27"/>
        <v>2.2829268292682925</v>
      </c>
      <c r="AU379" s="39">
        <f t="shared" si="27"/>
        <v>2.2666666666666666</v>
      </c>
      <c r="AV379" s="39">
        <f t="shared" si="27"/>
        <v>2.0787037037037037</v>
      </c>
      <c r="AW379" s="39">
        <f t="shared" si="27"/>
        <v>2.0497737556561084</v>
      </c>
      <c r="AX379" s="39">
        <f t="shared" si="27"/>
        <v>1.903361344537815</v>
      </c>
      <c r="AY379" s="39">
        <f t="shared" si="24"/>
        <v>1.889344262295082</v>
      </c>
    </row>
    <row r="380" spans="1:51" x14ac:dyDescent="0.3">
      <c r="A380" s="3">
        <v>5005</v>
      </c>
      <c r="B380" s="4" t="s">
        <v>372</v>
      </c>
      <c r="C380" s="42">
        <v>115</v>
      </c>
      <c r="D380" s="42">
        <v>108</v>
      </c>
      <c r="E380" s="42">
        <v>130</v>
      </c>
      <c r="F380" s="42">
        <v>121</v>
      </c>
      <c r="G380" s="42">
        <v>101</v>
      </c>
      <c r="H380" s="42">
        <v>120</v>
      </c>
      <c r="I380" s="42">
        <v>112</v>
      </c>
      <c r="J380" s="42">
        <v>134</v>
      </c>
      <c r="K380" s="42">
        <v>309</v>
      </c>
      <c r="L380" s="42">
        <v>319</v>
      </c>
      <c r="M380" s="42">
        <v>326</v>
      </c>
      <c r="N380" s="42">
        <v>319</v>
      </c>
      <c r="O380" s="42">
        <v>265</v>
      </c>
      <c r="P380" s="42">
        <v>269</v>
      </c>
      <c r="Q380" s="42">
        <v>268</v>
      </c>
      <c r="R380" s="42">
        <v>275</v>
      </c>
      <c r="S380" s="10">
        <v>791</v>
      </c>
      <c r="T380" s="10">
        <v>822</v>
      </c>
      <c r="U380" s="10">
        <v>898</v>
      </c>
      <c r="V380" s="10">
        <v>971</v>
      </c>
      <c r="W380" s="10">
        <v>1023</v>
      </c>
      <c r="X380" s="10">
        <v>1077</v>
      </c>
      <c r="Y380" s="10">
        <v>1118</v>
      </c>
      <c r="Z380" s="10">
        <v>1158</v>
      </c>
      <c r="AA380" s="10">
        <v>441</v>
      </c>
      <c r="AB380" s="10">
        <v>438</v>
      </c>
      <c r="AC380" s="10">
        <v>441</v>
      </c>
      <c r="AD380" s="10">
        <v>432</v>
      </c>
      <c r="AE380" s="10">
        <v>423</v>
      </c>
      <c r="AF380" s="10">
        <v>416</v>
      </c>
      <c r="AG380" s="10">
        <v>425</v>
      </c>
      <c r="AH380" s="10">
        <v>442</v>
      </c>
      <c r="AJ380" s="39">
        <f t="shared" si="26"/>
        <v>0.14538558786346398</v>
      </c>
      <c r="AK380" s="39">
        <f t="shared" si="26"/>
        <v>0.13138686131386862</v>
      </c>
      <c r="AL380" s="39">
        <f t="shared" si="26"/>
        <v>0.1447661469933185</v>
      </c>
      <c r="AM380" s="39">
        <f t="shared" si="26"/>
        <v>0.12461380020597322</v>
      </c>
      <c r="AN380" s="39">
        <f t="shared" si="26"/>
        <v>9.8729227761485822E-2</v>
      </c>
      <c r="AO380" s="39">
        <f t="shared" si="26"/>
        <v>0.11142061281337047</v>
      </c>
      <c r="AP380" s="39">
        <f t="shared" si="26"/>
        <v>0.1001788908765653</v>
      </c>
      <c r="AQ380" s="39">
        <f t="shared" si="25"/>
        <v>0.1157167530224525</v>
      </c>
      <c r="AR380" s="39">
        <f t="shared" si="25"/>
        <v>0.70068027210884354</v>
      </c>
      <c r="AS380" s="39">
        <f t="shared" si="25"/>
        <v>0.72831050228310501</v>
      </c>
      <c r="AT380" s="39">
        <f t="shared" si="27"/>
        <v>0.73922902494331066</v>
      </c>
      <c r="AU380" s="39">
        <f t="shared" si="27"/>
        <v>0.73842592592592593</v>
      </c>
      <c r="AV380" s="39">
        <f t="shared" si="27"/>
        <v>0.62647754137115841</v>
      </c>
      <c r="AW380" s="39">
        <f t="shared" si="27"/>
        <v>0.64663461538461542</v>
      </c>
      <c r="AX380" s="39">
        <f t="shared" si="27"/>
        <v>0.63058823529411767</v>
      </c>
      <c r="AY380" s="39">
        <f t="shared" si="24"/>
        <v>0.62217194570135748</v>
      </c>
    </row>
    <row r="381" spans="1:51" x14ac:dyDescent="0.3">
      <c r="A381" s="3">
        <v>5011</v>
      </c>
      <c r="B381" s="4" t="s">
        <v>373</v>
      </c>
      <c r="C381" s="42">
        <v>52</v>
      </c>
      <c r="D381" s="42">
        <v>61</v>
      </c>
      <c r="E381" s="42">
        <v>64</v>
      </c>
      <c r="F381" s="42">
        <v>76</v>
      </c>
      <c r="G381" s="42">
        <v>71</v>
      </c>
      <c r="H381" s="42">
        <v>66</v>
      </c>
      <c r="I381" s="42">
        <v>58</v>
      </c>
      <c r="J381" s="42">
        <v>65</v>
      </c>
      <c r="K381" s="42">
        <v>115</v>
      </c>
      <c r="L381" s="42">
        <v>106</v>
      </c>
      <c r="M381" s="42">
        <v>113</v>
      </c>
      <c r="N381" s="42">
        <v>114</v>
      </c>
      <c r="O381" s="42">
        <v>133</v>
      </c>
      <c r="P381" s="42">
        <v>117</v>
      </c>
      <c r="Q381" s="42">
        <v>122</v>
      </c>
      <c r="R381" s="42">
        <v>114</v>
      </c>
      <c r="S381" s="10">
        <v>593</v>
      </c>
      <c r="T381" s="10">
        <v>620</v>
      </c>
      <c r="U381" s="10">
        <v>625</v>
      </c>
      <c r="V381" s="10">
        <v>674</v>
      </c>
      <c r="W381" s="10">
        <v>706</v>
      </c>
      <c r="X381" s="10">
        <v>716</v>
      </c>
      <c r="Y381" s="10">
        <v>739</v>
      </c>
      <c r="Z381" s="10">
        <v>748</v>
      </c>
      <c r="AA381" s="10">
        <v>328</v>
      </c>
      <c r="AB381" s="10">
        <v>322</v>
      </c>
      <c r="AC381" s="10">
        <v>315</v>
      </c>
      <c r="AD381" s="10">
        <v>312</v>
      </c>
      <c r="AE381" s="10">
        <v>316</v>
      </c>
      <c r="AF381" s="10">
        <v>310</v>
      </c>
      <c r="AG381" s="10">
        <v>313</v>
      </c>
      <c r="AH381" s="10">
        <v>327</v>
      </c>
      <c r="AJ381" s="39">
        <f t="shared" si="26"/>
        <v>8.7689713322091065E-2</v>
      </c>
      <c r="AK381" s="39">
        <f t="shared" si="26"/>
        <v>9.838709677419355E-2</v>
      </c>
      <c r="AL381" s="39">
        <f t="shared" si="26"/>
        <v>0.1024</v>
      </c>
      <c r="AM381" s="39">
        <f t="shared" si="26"/>
        <v>0.11275964391691394</v>
      </c>
      <c r="AN381" s="39">
        <f t="shared" si="26"/>
        <v>0.10056657223796034</v>
      </c>
      <c r="AO381" s="39">
        <f t="shared" si="26"/>
        <v>9.217877094972067E-2</v>
      </c>
      <c r="AP381" s="39">
        <f t="shared" si="26"/>
        <v>7.8484438430311235E-2</v>
      </c>
      <c r="AQ381" s="39">
        <f t="shared" si="25"/>
        <v>8.6898395721925134E-2</v>
      </c>
      <c r="AR381" s="39">
        <f t="shared" si="25"/>
        <v>0.35060975609756095</v>
      </c>
      <c r="AS381" s="39">
        <f t="shared" si="25"/>
        <v>0.32919254658385094</v>
      </c>
      <c r="AT381" s="39">
        <f t="shared" si="27"/>
        <v>0.35873015873015873</v>
      </c>
      <c r="AU381" s="39">
        <f t="shared" si="27"/>
        <v>0.36538461538461536</v>
      </c>
      <c r="AV381" s="39">
        <f t="shared" si="27"/>
        <v>0.42088607594936711</v>
      </c>
      <c r="AW381" s="39">
        <f t="shared" si="27"/>
        <v>0.3774193548387097</v>
      </c>
      <c r="AX381" s="39">
        <f t="shared" si="27"/>
        <v>0.38977635782747605</v>
      </c>
      <c r="AY381" s="39">
        <f t="shared" si="24"/>
        <v>0.34862385321100919</v>
      </c>
    </row>
    <row r="382" spans="1:51" x14ac:dyDescent="0.3">
      <c r="A382" s="3">
        <v>5012</v>
      </c>
      <c r="B382" s="4" t="s">
        <v>374</v>
      </c>
      <c r="C382" s="42" t="s">
        <v>473</v>
      </c>
      <c r="D382" s="42">
        <v>7</v>
      </c>
      <c r="E382" s="42">
        <v>7</v>
      </c>
      <c r="F382" s="42">
        <v>9</v>
      </c>
      <c r="G382" s="42">
        <v>12</v>
      </c>
      <c r="H382" s="42">
        <v>12</v>
      </c>
      <c r="I382" s="42">
        <v>10</v>
      </c>
      <c r="J382" s="42">
        <v>12</v>
      </c>
      <c r="K382" s="42" t="s">
        <v>473</v>
      </c>
      <c r="L382" s="42">
        <v>16</v>
      </c>
      <c r="M382" s="42">
        <v>18</v>
      </c>
      <c r="N382" s="42">
        <v>17</v>
      </c>
      <c r="O382" s="42">
        <v>18</v>
      </c>
      <c r="P382" s="42">
        <v>26</v>
      </c>
      <c r="Q382" s="42">
        <v>21</v>
      </c>
      <c r="R382" s="42">
        <v>19</v>
      </c>
      <c r="S382" s="10">
        <v>163</v>
      </c>
      <c r="T382" s="10">
        <v>160</v>
      </c>
      <c r="U382" s="10">
        <v>157</v>
      </c>
      <c r="V382" s="10">
        <v>157</v>
      </c>
      <c r="W382" s="10">
        <v>163</v>
      </c>
      <c r="X382" s="10">
        <v>158</v>
      </c>
      <c r="Y382" s="10">
        <v>157</v>
      </c>
      <c r="Z382" s="10">
        <v>155</v>
      </c>
      <c r="AA382" s="10">
        <v>84</v>
      </c>
      <c r="AB382" s="10">
        <v>84</v>
      </c>
      <c r="AC382" s="10">
        <v>80</v>
      </c>
      <c r="AD382" s="10">
        <v>85</v>
      </c>
      <c r="AE382" s="10">
        <v>85</v>
      </c>
      <c r="AF382" s="10">
        <v>85</v>
      </c>
      <c r="AG382" s="10">
        <v>91</v>
      </c>
      <c r="AH382" s="10">
        <v>93</v>
      </c>
      <c r="AJ382" s="39" t="e">
        <f t="shared" si="26"/>
        <v>#VALUE!</v>
      </c>
      <c r="AK382" s="39">
        <f t="shared" si="26"/>
        <v>4.3749999999999997E-2</v>
      </c>
      <c r="AL382" s="39">
        <f t="shared" si="26"/>
        <v>4.4585987261146494E-2</v>
      </c>
      <c r="AM382" s="39">
        <f t="shared" si="26"/>
        <v>5.7324840764331211E-2</v>
      </c>
      <c r="AN382" s="39">
        <f t="shared" si="26"/>
        <v>7.3619631901840496E-2</v>
      </c>
      <c r="AO382" s="39">
        <f t="shared" si="26"/>
        <v>7.5949367088607597E-2</v>
      </c>
      <c r="AP382" s="39">
        <f t="shared" si="26"/>
        <v>6.3694267515923567E-2</v>
      </c>
      <c r="AQ382" s="39">
        <f t="shared" si="25"/>
        <v>7.7419354838709681E-2</v>
      </c>
      <c r="AR382" s="39" t="e">
        <f t="shared" si="25"/>
        <v>#VALUE!</v>
      </c>
      <c r="AS382" s="39">
        <f t="shared" si="25"/>
        <v>0.19047619047619047</v>
      </c>
      <c r="AT382" s="39">
        <f t="shared" si="27"/>
        <v>0.22500000000000001</v>
      </c>
      <c r="AU382" s="39">
        <f t="shared" si="27"/>
        <v>0.2</v>
      </c>
      <c r="AV382" s="39">
        <f t="shared" si="27"/>
        <v>0.21176470588235294</v>
      </c>
      <c r="AW382" s="39">
        <f t="shared" si="27"/>
        <v>0.30588235294117649</v>
      </c>
      <c r="AX382" s="39">
        <f t="shared" si="27"/>
        <v>0.23076923076923078</v>
      </c>
      <c r="AY382" s="39">
        <f t="shared" si="24"/>
        <v>0.20430107526881722</v>
      </c>
    </row>
    <row r="383" spans="1:51" x14ac:dyDescent="0.3">
      <c r="A383" s="3">
        <v>5013</v>
      </c>
      <c r="B383" s="4" t="s">
        <v>375</v>
      </c>
      <c r="C383" s="42">
        <v>40</v>
      </c>
      <c r="D383" s="42">
        <v>46</v>
      </c>
      <c r="E383" s="42">
        <v>36</v>
      </c>
      <c r="F383" s="42">
        <v>38</v>
      </c>
      <c r="G383" s="42">
        <v>41</v>
      </c>
      <c r="H383" s="42">
        <v>42</v>
      </c>
      <c r="I383" s="42">
        <v>37</v>
      </c>
      <c r="J383" s="42">
        <v>55</v>
      </c>
      <c r="K383" s="42">
        <v>85</v>
      </c>
      <c r="L383" s="42">
        <v>88</v>
      </c>
      <c r="M383" s="42">
        <v>89</v>
      </c>
      <c r="N383" s="42">
        <v>90</v>
      </c>
      <c r="O383" s="42">
        <v>87</v>
      </c>
      <c r="P383" s="42">
        <v>87</v>
      </c>
      <c r="Q383" s="42">
        <v>85</v>
      </c>
      <c r="R383" s="42">
        <v>85</v>
      </c>
      <c r="S383" s="10">
        <v>4361</v>
      </c>
      <c r="T383" s="10">
        <v>4613</v>
      </c>
      <c r="U383" s="10">
        <v>4882</v>
      </c>
      <c r="V383" s="10">
        <v>5204</v>
      </c>
      <c r="W383" s="10">
        <v>5523</v>
      </c>
      <c r="X383" s="10">
        <v>5851</v>
      </c>
      <c r="Y383" s="10">
        <v>6190</v>
      </c>
      <c r="Z383" s="10">
        <v>6518</v>
      </c>
      <c r="AA383" s="10">
        <v>1862</v>
      </c>
      <c r="AB383" s="10">
        <v>1895</v>
      </c>
      <c r="AC383" s="10">
        <v>1902</v>
      </c>
      <c r="AD383" s="10">
        <v>1899</v>
      </c>
      <c r="AE383" s="10">
        <v>1911</v>
      </c>
      <c r="AF383" s="10">
        <v>1933</v>
      </c>
      <c r="AG383" s="10">
        <v>1989</v>
      </c>
      <c r="AH383" s="10">
        <v>2046</v>
      </c>
      <c r="AJ383" s="39">
        <f t="shared" si="26"/>
        <v>9.1722082091263476E-3</v>
      </c>
      <c r="AK383" s="39">
        <f t="shared" si="26"/>
        <v>9.9718187730327337E-3</v>
      </c>
      <c r="AL383" s="39">
        <f t="shared" si="26"/>
        <v>7.3740270380991393E-3</v>
      </c>
      <c r="AM383" s="39">
        <f t="shared" si="26"/>
        <v>7.3020753266717911E-3</v>
      </c>
      <c r="AN383" s="39">
        <f t="shared" si="26"/>
        <v>7.4235017200796668E-3</v>
      </c>
      <c r="AO383" s="39">
        <f t="shared" si="26"/>
        <v>7.1782601264741069E-3</v>
      </c>
      <c r="AP383" s="39">
        <f t="shared" si="26"/>
        <v>5.977382875605816E-3</v>
      </c>
      <c r="AQ383" s="39">
        <f t="shared" si="25"/>
        <v>8.438171218165081E-3</v>
      </c>
      <c r="AR383" s="39">
        <f t="shared" si="25"/>
        <v>4.5649838882921588E-2</v>
      </c>
      <c r="AS383" s="39">
        <f t="shared" si="25"/>
        <v>4.6437994722955143E-2</v>
      </c>
      <c r="AT383" s="39">
        <f t="shared" si="27"/>
        <v>4.6792849631966352E-2</v>
      </c>
      <c r="AU383" s="39">
        <f t="shared" si="27"/>
        <v>4.7393364928909949E-2</v>
      </c>
      <c r="AV383" s="39">
        <f t="shared" si="27"/>
        <v>4.5525902668759811E-2</v>
      </c>
      <c r="AW383" s="39">
        <f t="shared" si="27"/>
        <v>4.5007759958613551E-2</v>
      </c>
      <c r="AX383" s="39">
        <f t="shared" si="27"/>
        <v>4.2735042735042736E-2</v>
      </c>
      <c r="AY383" s="39">
        <f t="shared" si="24"/>
        <v>4.1544477028347994E-2</v>
      </c>
    </row>
    <row r="384" spans="1:51" x14ac:dyDescent="0.3">
      <c r="A384" s="3">
        <v>5014</v>
      </c>
      <c r="B384" s="4" t="s">
        <v>376</v>
      </c>
      <c r="C384" s="42">
        <v>44</v>
      </c>
      <c r="D384" s="42">
        <v>44</v>
      </c>
      <c r="E384" s="42">
        <v>45</v>
      </c>
      <c r="F384" s="42">
        <v>43</v>
      </c>
      <c r="G384" s="42">
        <v>43</v>
      </c>
      <c r="H384" s="42">
        <v>53</v>
      </c>
      <c r="I384" s="42">
        <v>54</v>
      </c>
      <c r="J384" s="42">
        <v>51</v>
      </c>
      <c r="K384" s="42">
        <v>93</v>
      </c>
      <c r="L384" s="42">
        <v>93</v>
      </c>
      <c r="M384" s="42">
        <v>85</v>
      </c>
      <c r="N384" s="42">
        <v>86</v>
      </c>
      <c r="O384" s="42">
        <v>89</v>
      </c>
      <c r="P384" s="42">
        <v>88</v>
      </c>
      <c r="Q384" s="42">
        <v>94</v>
      </c>
      <c r="R384" s="42">
        <v>84</v>
      </c>
      <c r="S384" s="10">
        <v>2171</v>
      </c>
      <c r="T384" s="10">
        <v>2267</v>
      </c>
      <c r="U384" s="10">
        <v>2373</v>
      </c>
      <c r="V384" s="10">
        <v>2519</v>
      </c>
      <c r="W384" s="10">
        <v>2650</v>
      </c>
      <c r="X384" s="10">
        <v>2796</v>
      </c>
      <c r="Y384" s="10">
        <v>2922</v>
      </c>
      <c r="Z384" s="10">
        <v>3033</v>
      </c>
      <c r="AA384" s="10">
        <v>1092</v>
      </c>
      <c r="AB384" s="10">
        <v>1099</v>
      </c>
      <c r="AC384" s="10">
        <v>1096</v>
      </c>
      <c r="AD384" s="10">
        <v>1108</v>
      </c>
      <c r="AE384" s="10">
        <v>1122</v>
      </c>
      <c r="AF384" s="10">
        <v>1114</v>
      </c>
      <c r="AG384" s="10">
        <v>1125</v>
      </c>
      <c r="AH384" s="10">
        <v>1145</v>
      </c>
      <c r="AJ384" s="39">
        <f t="shared" si="26"/>
        <v>2.026715799170889E-2</v>
      </c>
      <c r="AK384" s="39">
        <f t="shared" si="26"/>
        <v>1.9408910454344949E-2</v>
      </c>
      <c r="AL384" s="39">
        <f t="shared" si="26"/>
        <v>1.8963337547408345E-2</v>
      </c>
      <c r="AM384" s="39">
        <f t="shared" si="26"/>
        <v>1.7070265978562923E-2</v>
      </c>
      <c r="AN384" s="39">
        <f t="shared" si="26"/>
        <v>1.6226415094339624E-2</v>
      </c>
      <c r="AO384" s="39">
        <f t="shared" si="26"/>
        <v>1.8955650929899856E-2</v>
      </c>
      <c r="AP384" s="39">
        <f t="shared" si="26"/>
        <v>1.8480492813141684E-2</v>
      </c>
      <c r="AQ384" s="39">
        <f t="shared" si="25"/>
        <v>1.6815034619188922E-2</v>
      </c>
      <c r="AR384" s="39">
        <f t="shared" si="25"/>
        <v>8.5164835164835168E-2</v>
      </c>
      <c r="AS384" s="39">
        <f t="shared" si="25"/>
        <v>8.4622383985441307E-2</v>
      </c>
      <c r="AT384" s="39">
        <f t="shared" si="27"/>
        <v>7.7554744525547448E-2</v>
      </c>
      <c r="AU384" s="39">
        <f t="shared" si="27"/>
        <v>7.7617328519855602E-2</v>
      </c>
      <c r="AV384" s="39">
        <f t="shared" si="27"/>
        <v>7.9322638146167551E-2</v>
      </c>
      <c r="AW384" s="39">
        <f t="shared" si="27"/>
        <v>7.899461400359066E-2</v>
      </c>
      <c r="AX384" s="39">
        <f t="shared" si="27"/>
        <v>8.355555555555555E-2</v>
      </c>
      <c r="AY384" s="39">
        <f t="shared" si="24"/>
        <v>7.3362445414847155E-2</v>
      </c>
    </row>
    <row r="385" spans="1:51" x14ac:dyDescent="0.3">
      <c r="A385" s="3">
        <v>5015</v>
      </c>
      <c r="B385" s="4" t="s">
        <v>377</v>
      </c>
      <c r="C385" s="42">
        <v>43</v>
      </c>
      <c r="D385" s="42">
        <v>51</v>
      </c>
      <c r="E385" s="42">
        <v>66</v>
      </c>
      <c r="F385" s="42">
        <v>64</v>
      </c>
      <c r="G385" s="42">
        <v>54</v>
      </c>
      <c r="H385" s="42">
        <v>52</v>
      </c>
      <c r="I385" s="42">
        <v>50</v>
      </c>
      <c r="J385" s="42">
        <v>47</v>
      </c>
      <c r="K385" s="42">
        <v>88</v>
      </c>
      <c r="L385" s="42">
        <v>83</v>
      </c>
      <c r="M385" s="42">
        <v>78</v>
      </c>
      <c r="N385" s="42">
        <v>85</v>
      </c>
      <c r="O385" s="42">
        <v>69</v>
      </c>
      <c r="P385" s="42">
        <v>81</v>
      </c>
      <c r="Q385" s="42">
        <v>81</v>
      </c>
      <c r="R385" s="42">
        <v>78</v>
      </c>
      <c r="S385" s="10">
        <v>300</v>
      </c>
      <c r="T385" s="10">
        <v>307</v>
      </c>
      <c r="U385" s="10">
        <v>320</v>
      </c>
      <c r="V385" s="10">
        <v>344</v>
      </c>
      <c r="W385" s="10">
        <v>373</v>
      </c>
      <c r="X385" s="10">
        <v>391</v>
      </c>
      <c r="Y385" s="10">
        <v>411</v>
      </c>
      <c r="Z385" s="10">
        <v>419</v>
      </c>
      <c r="AA385" s="10">
        <v>152</v>
      </c>
      <c r="AB385" s="10">
        <v>155</v>
      </c>
      <c r="AC385" s="10">
        <v>166</v>
      </c>
      <c r="AD385" s="10">
        <v>168</v>
      </c>
      <c r="AE385" s="10">
        <v>166</v>
      </c>
      <c r="AF385" s="10">
        <v>164</v>
      </c>
      <c r="AG385" s="10">
        <v>156</v>
      </c>
      <c r="AH385" s="10">
        <v>153</v>
      </c>
      <c r="AJ385" s="39">
        <f t="shared" si="26"/>
        <v>0.14333333333333334</v>
      </c>
      <c r="AK385" s="39">
        <f t="shared" si="26"/>
        <v>0.16612377850162866</v>
      </c>
      <c r="AL385" s="39">
        <f t="shared" si="26"/>
        <v>0.20624999999999999</v>
      </c>
      <c r="AM385" s="39">
        <f t="shared" si="26"/>
        <v>0.18604651162790697</v>
      </c>
      <c r="AN385" s="39">
        <f t="shared" si="26"/>
        <v>0.1447721179624665</v>
      </c>
      <c r="AO385" s="39">
        <f t="shared" si="26"/>
        <v>0.13299232736572891</v>
      </c>
      <c r="AP385" s="39">
        <f t="shared" si="26"/>
        <v>0.12165450121654502</v>
      </c>
      <c r="AQ385" s="39">
        <f t="shared" si="25"/>
        <v>0.11217183770883055</v>
      </c>
      <c r="AR385" s="39">
        <f t="shared" si="25"/>
        <v>0.57894736842105265</v>
      </c>
      <c r="AS385" s="39">
        <f t="shared" si="25"/>
        <v>0.53548387096774197</v>
      </c>
      <c r="AT385" s="39">
        <f t="shared" si="27"/>
        <v>0.46987951807228917</v>
      </c>
      <c r="AU385" s="39">
        <f t="shared" si="27"/>
        <v>0.50595238095238093</v>
      </c>
      <c r="AV385" s="39">
        <f t="shared" si="27"/>
        <v>0.41566265060240964</v>
      </c>
      <c r="AW385" s="39">
        <f t="shared" si="27"/>
        <v>0.49390243902439024</v>
      </c>
      <c r="AX385" s="39">
        <f t="shared" si="27"/>
        <v>0.51923076923076927</v>
      </c>
      <c r="AY385" s="39">
        <f t="shared" si="24"/>
        <v>0.50980392156862742</v>
      </c>
    </row>
    <row r="386" spans="1:51" x14ac:dyDescent="0.3">
      <c r="A386" s="3">
        <v>5016</v>
      </c>
      <c r="B386" s="4" t="s">
        <v>378</v>
      </c>
      <c r="C386" s="42">
        <v>22</v>
      </c>
      <c r="D386" s="42">
        <v>20</v>
      </c>
      <c r="E386" s="42">
        <v>18</v>
      </c>
      <c r="F386" s="42">
        <v>19</v>
      </c>
      <c r="G386" s="42">
        <v>20</v>
      </c>
      <c r="H386" s="42">
        <v>21</v>
      </c>
      <c r="I386" s="42">
        <v>18</v>
      </c>
      <c r="J386" s="42">
        <v>17</v>
      </c>
      <c r="K386" s="42">
        <v>51</v>
      </c>
      <c r="L386" s="42">
        <v>61</v>
      </c>
      <c r="M386" s="42">
        <v>64</v>
      </c>
      <c r="N386" s="42">
        <v>70</v>
      </c>
      <c r="O386" s="42">
        <v>75</v>
      </c>
      <c r="P386" s="42">
        <v>73</v>
      </c>
      <c r="Q386" s="42">
        <v>69</v>
      </c>
      <c r="R386" s="42">
        <v>63</v>
      </c>
      <c r="S386" s="10">
        <v>347</v>
      </c>
      <c r="T386" s="10">
        <v>346</v>
      </c>
      <c r="U386" s="10">
        <v>366</v>
      </c>
      <c r="V386" s="10">
        <v>382</v>
      </c>
      <c r="W386" s="10">
        <v>412</v>
      </c>
      <c r="X386" s="10">
        <v>439</v>
      </c>
      <c r="Y386" s="10">
        <v>458</v>
      </c>
      <c r="Z386" s="10">
        <v>482</v>
      </c>
      <c r="AA386" s="10">
        <v>173</v>
      </c>
      <c r="AB386" s="10">
        <v>174</v>
      </c>
      <c r="AC386" s="10">
        <v>167</v>
      </c>
      <c r="AD386" s="10">
        <v>168</v>
      </c>
      <c r="AE386" s="10">
        <v>178</v>
      </c>
      <c r="AF386" s="10">
        <v>169</v>
      </c>
      <c r="AG386" s="10">
        <v>169</v>
      </c>
      <c r="AH386" s="10">
        <v>164</v>
      </c>
      <c r="AJ386" s="39">
        <f t="shared" si="26"/>
        <v>6.3400576368876083E-2</v>
      </c>
      <c r="AK386" s="39">
        <f t="shared" si="26"/>
        <v>5.7803468208092484E-2</v>
      </c>
      <c r="AL386" s="39">
        <f t="shared" si="26"/>
        <v>4.9180327868852458E-2</v>
      </c>
      <c r="AM386" s="39">
        <f t="shared" si="26"/>
        <v>4.9738219895287955E-2</v>
      </c>
      <c r="AN386" s="39">
        <f t="shared" si="26"/>
        <v>4.8543689320388349E-2</v>
      </c>
      <c r="AO386" s="39">
        <f t="shared" si="26"/>
        <v>4.7835990888382689E-2</v>
      </c>
      <c r="AP386" s="39">
        <f t="shared" si="26"/>
        <v>3.9301310043668124E-2</v>
      </c>
      <c r="AQ386" s="39">
        <f t="shared" si="25"/>
        <v>3.5269709543568464E-2</v>
      </c>
      <c r="AR386" s="39">
        <f t="shared" si="25"/>
        <v>0.2947976878612717</v>
      </c>
      <c r="AS386" s="39">
        <f t="shared" si="25"/>
        <v>0.35057471264367818</v>
      </c>
      <c r="AT386" s="39">
        <f t="shared" si="27"/>
        <v>0.38323353293413176</v>
      </c>
      <c r="AU386" s="39">
        <f t="shared" si="27"/>
        <v>0.41666666666666669</v>
      </c>
      <c r="AV386" s="39">
        <f t="shared" si="27"/>
        <v>0.42134831460674155</v>
      </c>
      <c r="AW386" s="39">
        <f t="shared" si="27"/>
        <v>0.43195266272189348</v>
      </c>
      <c r="AX386" s="39">
        <f t="shared" si="27"/>
        <v>0.40828402366863903</v>
      </c>
      <c r="AY386" s="39">
        <f t="shared" si="24"/>
        <v>0.38414634146341464</v>
      </c>
    </row>
    <row r="387" spans="1:51" x14ac:dyDescent="0.3">
      <c r="A387" s="3">
        <v>5017</v>
      </c>
      <c r="B387" s="4" t="s">
        <v>379</v>
      </c>
      <c r="C387" s="42">
        <v>56</v>
      </c>
      <c r="D387" s="42">
        <v>52</v>
      </c>
      <c r="E387" s="42">
        <v>45</v>
      </c>
      <c r="F387" s="42">
        <v>42</v>
      </c>
      <c r="G387" s="42">
        <v>48</v>
      </c>
      <c r="H387" s="42">
        <v>53</v>
      </c>
      <c r="I387" s="42">
        <v>52</v>
      </c>
      <c r="J387" s="42">
        <v>57</v>
      </c>
      <c r="K387" s="42">
        <v>96</v>
      </c>
      <c r="L387" s="42">
        <v>102</v>
      </c>
      <c r="M387" s="42">
        <v>94</v>
      </c>
      <c r="N387" s="42">
        <v>91</v>
      </c>
      <c r="O387" s="42">
        <v>104</v>
      </c>
      <c r="P387" s="42">
        <v>100</v>
      </c>
      <c r="Q387" s="42">
        <v>95</v>
      </c>
      <c r="R387" s="42">
        <v>95</v>
      </c>
      <c r="S387" s="10">
        <v>227</v>
      </c>
      <c r="T387" s="10">
        <v>222</v>
      </c>
      <c r="U387" s="10">
        <v>234</v>
      </c>
      <c r="V387" s="10">
        <v>236</v>
      </c>
      <c r="W387" s="10">
        <v>235</v>
      </c>
      <c r="X387" s="10">
        <v>247</v>
      </c>
      <c r="Y387" s="10">
        <v>253</v>
      </c>
      <c r="Z387" s="10">
        <v>257</v>
      </c>
      <c r="AA387" s="10">
        <v>140</v>
      </c>
      <c r="AB387" s="10">
        <v>140</v>
      </c>
      <c r="AC387" s="10">
        <v>139</v>
      </c>
      <c r="AD387" s="10">
        <v>138</v>
      </c>
      <c r="AE387" s="10">
        <v>132</v>
      </c>
      <c r="AF387" s="10">
        <v>128</v>
      </c>
      <c r="AG387" s="10">
        <v>131</v>
      </c>
      <c r="AH387" s="10">
        <v>129</v>
      </c>
      <c r="AJ387" s="39">
        <f t="shared" si="26"/>
        <v>0.24669603524229075</v>
      </c>
      <c r="AK387" s="39">
        <f t="shared" si="26"/>
        <v>0.23423423423423423</v>
      </c>
      <c r="AL387" s="39">
        <f t="shared" si="26"/>
        <v>0.19230769230769232</v>
      </c>
      <c r="AM387" s="39">
        <f t="shared" si="26"/>
        <v>0.17796610169491525</v>
      </c>
      <c r="AN387" s="39">
        <f t="shared" si="26"/>
        <v>0.20425531914893616</v>
      </c>
      <c r="AO387" s="39">
        <f t="shared" si="26"/>
        <v>0.2145748987854251</v>
      </c>
      <c r="AP387" s="39">
        <f t="shared" si="26"/>
        <v>0.20553359683794467</v>
      </c>
      <c r="AQ387" s="39">
        <f t="shared" si="25"/>
        <v>0.22178988326848248</v>
      </c>
      <c r="AR387" s="39">
        <f t="shared" si="25"/>
        <v>0.68571428571428572</v>
      </c>
      <c r="AS387" s="39">
        <f t="shared" si="25"/>
        <v>0.72857142857142854</v>
      </c>
      <c r="AT387" s="39">
        <f t="shared" si="27"/>
        <v>0.67625899280575541</v>
      </c>
      <c r="AU387" s="39">
        <f t="shared" si="27"/>
        <v>0.65942028985507251</v>
      </c>
      <c r="AV387" s="39">
        <f t="shared" si="27"/>
        <v>0.78787878787878785</v>
      </c>
      <c r="AW387" s="39">
        <f t="shared" si="27"/>
        <v>0.78125</v>
      </c>
      <c r="AX387" s="39">
        <f t="shared" si="27"/>
        <v>0.72519083969465647</v>
      </c>
      <c r="AY387" s="39">
        <f t="shared" si="24"/>
        <v>0.73643410852713176</v>
      </c>
    </row>
    <row r="388" spans="1:51" x14ac:dyDescent="0.3">
      <c r="A388" s="3">
        <v>5018</v>
      </c>
      <c r="B388" s="4" t="s">
        <v>380</v>
      </c>
      <c r="C388" s="42">
        <v>40</v>
      </c>
      <c r="D388" s="42">
        <v>35</v>
      </c>
      <c r="E388" s="42">
        <v>46</v>
      </c>
      <c r="F388" s="42">
        <v>47</v>
      </c>
      <c r="G388" s="42">
        <v>34</v>
      </c>
      <c r="H388" s="42">
        <v>36</v>
      </c>
      <c r="I388" s="42">
        <v>49</v>
      </c>
      <c r="J388" s="42">
        <v>49</v>
      </c>
      <c r="K388" s="42">
        <v>83</v>
      </c>
      <c r="L388" s="42">
        <v>81</v>
      </c>
      <c r="M388" s="42">
        <v>77</v>
      </c>
      <c r="N388" s="42">
        <v>89</v>
      </c>
      <c r="O388" s="42">
        <v>93</v>
      </c>
      <c r="P388" s="42">
        <v>90</v>
      </c>
      <c r="Q388" s="42">
        <v>70</v>
      </c>
      <c r="R388" s="42">
        <v>77</v>
      </c>
      <c r="S388" s="10">
        <v>153</v>
      </c>
      <c r="T388" s="10">
        <v>167</v>
      </c>
      <c r="U388" s="10">
        <v>162</v>
      </c>
      <c r="V388" s="10">
        <v>173</v>
      </c>
      <c r="W388" s="10">
        <v>169</v>
      </c>
      <c r="X388" s="10">
        <v>167</v>
      </c>
      <c r="Y388" s="10">
        <v>162</v>
      </c>
      <c r="Z388" s="10">
        <v>168</v>
      </c>
      <c r="AA388" s="10">
        <v>86</v>
      </c>
      <c r="AB388" s="10">
        <v>88</v>
      </c>
      <c r="AC388" s="10">
        <v>97</v>
      </c>
      <c r="AD388" s="10">
        <v>91</v>
      </c>
      <c r="AE388" s="10">
        <v>95</v>
      </c>
      <c r="AF388" s="10">
        <v>100</v>
      </c>
      <c r="AG388" s="10">
        <v>92</v>
      </c>
      <c r="AH388" s="10">
        <v>84</v>
      </c>
      <c r="AJ388" s="39">
        <f t="shared" si="26"/>
        <v>0.26143790849673204</v>
      </c>
      <c r="AK388" s="39">
        <f t="shared" si="26"/>
        <v>0.20958083832335328</v>
      </c>
      <c r="AL388" s="39">
        <f t="shared" si="26"/>
        <v>0.2839506172839506</v>
      </c>
      <c r="AM388" s="39">
        <f t="shared" si="26"/>
        <v>0.27167630057803466</v>
      </c>
      <c r="AN388" s="39">
        <f t="shared" si="26"/>
        <v>0.20118343195266272</v>
      </c>
      <c r="AO388" s="39">
        <f t="shared" si="26"/>
        <v>0.21556886227544911</v>
      </c>
      <c r="AP388" s="39">
        <f t="shared" si="26"/>
        <v>0.30246913580246915</v>
      </c>
      <c r="AQ388" s="39">
        <f t="shared" si="25"/>
        <v>0.29166666666666669</v>
      </c>
      <c r="AR388" s="39">
        <f t="shared" si="25"/>
        <v>0.96511627906976749</v>
      </c>
      <c r="AS388" s="39">
        <f t="shared" si="25"/>
        <v>0.92045454545454541</v>
      </c>
      <c r="AT388" s="39">
        <f t="shared" si="27"/>
        <v>0.79381443298969068</v>
      </c>
      <c r="AU388" s="39">
        <f t="shared" si="27"/>
        <v>0.97802197802197799</v>
      </c>
      <c r="AV388" s="39">
        <f t="shared" si="27"/>
        <v>0.97894736842105268</v>
      </c>
      <c r="AW388" s="39">
        <f t="shared" si="27"/>
        <v>0.9</v>
      </c>
      <c r="AX388" s="39">
        <f t="shared" si="27"/>
        <v>0.76086956521739135</v>
      </c>
      <c r="AY388" s="39">
        <f t="shared" si="24"/>
        <v>0.91666666666666663</v>
      </c>
    </row>
    <row r="389" spans="1:51" x14ac:dyDescent="0.3">
      <c r="A389" s="3">
        <v>5019</v>
      </c>
      <c r="B389" s="4" t="s">
        <v>381</v>
      </c>
      <c r="C389" s="42">
        <v>12</v>
      </c>
      <c r="D389" s="42">
        <v>10</v>
      </c>
      <c r="E389" s="42">
        <v>6</v>
      </c>
      <c r="F389" s="42">
        <v>7</v>
      </c>
      <c r="G389" s="42">
        <v>11</v>
      </c>
      <c r="H389" s="42">
        <v>11</v>
      </c>
      <c r="I389" s="42">
        <v>9</v>
      </c>
      <c r="J389" s="42">
        <v>13</v>
      </c>
      <c r="K389" s="42">
        <v>26</v>
      </c>
      <c r="L389" s="42">
        <v>24</v>
      </c>
      <c r="M389" s="42">
        <v>30</v>
      </c>
      <c r="N389" s="42">
        <v>22</v>
      </c>
      <c r="O389" s="42">
        <v>19</v>
      </c>
      <c r="P389" s="42">
        <v>20</v>
      </c>
      <c r="Q389" s="42">
        <v>16</v>
      </c>
      <c r="R389" s="42">
        <v>16</v>
      </c>
      <c r="S389" s="10">
        <v>126</v>
      </c>
      <c r="T389" s="10">
        <v>129</v>
      </c>
      <c r="U389" s="10">
        <v>128</v>
      </c>
      <c r="V389" s="10">
        <v>136</v>
      </c>
      <c r="W389" s="10">
        <v>146</v>
      </c>
      <c r="X389" s="10">
        <v>154</v>
      </c>
      <c r="Y389" s="10">
        <v>159</v>
      </c>
      <c r="Z389" s="10">
        <v>165</v>
      </c>
      <c r="AA389" s="10">
        <v>86</v>
      </c>
      <c r="AB389" s="10">
        <v>80</v>
      </c>
      <c r="AC389" s="10">
        <v>76</v>
      </c>
      <c r="AD389" s="10">
        <v>72</v>
      </c>
      <c r="AE389" s="10">
        <v>68</v>
      </c>
      <c r="AF389" s="10">
        <v>74</v>
      </c>
      <c r="AG389" s="10">
        <v>77</v>
      </c>
      <c r="AH389" s="10">
        <v>78</v>
      </c>
      <c r="AJ389" s="39">
        <f t="shared" si="26"/>
        <v>9.5238095238095233E-2</v>
      </c>
      <c r="AK389" s="39">
        <f t="shared" si="26"/>
        <v>7.7519379844961239E-2</v>
      </c>
      <c r="AL389" s="39">
        <f t="shared" si="26"/>
        <v>4.6875E-2</v>
      </c>
      <c r="AM389" s="39">
        <f t="shared" si="26"/>
        <v>5.1470588235294115E-2</v>
      </c>
      <c r="AN389" s="39">
        <f t="shared" si="26"/>
        <v>7.5342465753424653E-2</v>
      </c>
      <c r="AO389" s="39">
        <f t="shared" si="26"/>
        <v>7.1428571428571425E-2</v>
      </c>
      <c r="AP389" s="39">
        <f t="shared" si="26"/>
        <v>5.6603773584905662E-2</v>
      </c>
      <c r="AQ389" s="39">
        <f t="shared" si="25"/>
        <v>7.8787878787878782E-2</v>
      </c>
      <c r="AR389" s="39">
        <f t="shared" si="25"/>
        <v>0.30232558139534882</v>
      </c>
      <c r="AS389" s="39">
        <f t="shared" si="25"/>
        <v>0.3</v>
      </c>
      <c r="AT389" s="39">
        <f t="shared" si="27"/>
        <v>0.39473684210526316</v>
      </c>
      <c r="AU389" s="39">
        <f t="shared" si="27"/>
        <v>0.30555555555555558</v>
      </c>
      <c r="AV389" s="39">
        <f t="shared" si="27"/>
        <v>0.27941176470588236</v>
      </c>
      <c r="AW389" s="39">
        <f t="shared" si="27"/>
        <v>0.27027027027027029</v>
      </c>
      <c r="AX389" s="39">
        <f t="shared" si="27"/>
        <v>0.20779220779220781</v>
      </c>
      <c r="AY389" s="39">
        <f t="shared" si="24"/>
        <v>0.20512820512820512</v>
      </c>
    </row>
    <row r="390" spans="1:51" x14ac:dyDescent="0.3">
      <c r="A390" s="3">
        <v>5020</v>
      </c>
      <c r="B390" s="4" t="s">
        <v>382</v>
      </c>
      <c r="C390" s="42">
        <v>16</v>
      </c>
      <c r="D390" s="42">
        <v>19</v>
      </c>
      <c r="E390" s="42">
        <v>18</v>
      </c>
      <c r="F390" s="42">
        <v>16</v>
      </c>
      <c r="G390" s="42">
        <v>16</v>
      </c>
      <c r="H390" s="42" t="s">
        <v>473</v>
      </c>
      <c r="I390" s="42">
        <v>18</v>
      </c>
      <c r="J390" s="42">
        <v>23</v>
      </c>
      <c r="K390" s="42">
        <v>40</v>
      </c>
      <c r="L390" s="42">
        <v>44</v>
      </c>
      <c r="M390" s="42">
        <v>39</v>
      </c>
      <c r="N390" s="42">
        <v>45</v>
      </c>
      <c r="O390" s="42">
        <v>39</v>
      </c>
      <c r="P390" s="42">
        <v>38</v>
      </c>
      <c r="Q390" s="42">
        <v>31</v>
      </c>
      <c r="R390" s="42">
        <v>32</v>
      </c>
      <c r="S390" s="10">
        <v>358</v>
      </c>
      <c r="T390" s="10">
        <v>382</v>
      </c>
      <c r="U390" s="10">
        <v>406</v>
      </c>
      <c r="V390" s="10">
        <v>427</v>
      </c>
      <c r="W390" s="10">
        <v>442</v>
      </c>
      <c r="X390" s="10">
        <v>459</v>
      </c>
      <c r="Y390" s="10">
        <v>491</v>
      </c>
      <c r="Z390" s="10">
        <v>508</v>
      </c>
      <c r="AA390" s="10">
        <v>200</v>
      </c>
      <c r="AB390" s="10">
        <v>195</v>
      </c>
      <c r="AC390" s="10">
        <v>203</v>
      </c>
      <c r="AD390" s="10">
        <v>194</v>
      </c>
      <c r="AE390" s="10">
        <v>195</v>
      </c>
      <c r="AF390" s="10">
        <v>183</v>
      </c>
      <c r="AG390" s="10">
        <v>184</v>
      </c>
      <c r="AH390" s="10">
        <v>174</v>
      </c>
      <c r="AJ390" s="39">
        <f t="shared" si="26"/>
        <v>4.4692737430167599E-2</v>
      </c>
      <c r="AK390" s="39">
        <f t="shared" si="26"/>
        <v>4.9738219895287955E-2</v>
      </c>
      <c r="AL390" s="39">
        <f t="shared" si="26"/>
        <v>4.4334975369458129E-2</v>
      </c>
      <c r="AM390" s="39">
        <f t="shared" si="26"/>
        <v>3.7470725995316159E-2</v>
      </c>
      <c r="AN390" s="39">
        <f t="shared" si="26"/>
        <v>3.6199095022624438E-2</v>
      </c>
      <c r="AO390" s="39" t="e">
        <f t="shared" si="26"/>
        <v>#VALUE!</v>
      </c>
      <c r="AP390" s="39">
        <f t="shared" si="26"/>
        <v>3.6659877800407331E-2</v>
      </c>
      <c r="AQ390" s="39">
        <f t="shared" si="25"/>
        <v>4.5275590551181105E-2</v>
      </c>
      <c r="AR390" s="39">
        <f t="shared" si="25"/>
        <v>0.2</v>
      </c>
      <c r="AS390" s="39">
        <f t="shared" si="25"/>
        <v>0.22564102564102564</v>
      </c>
      <c r="AT390" s="39">
        <f t="shared" si="27"/>
        <v>0.19211822660098521</v>
      </c>
      <c r="AU390" s="39">
        <f t="shared" si="27"/>
        <v>0.23195876288659795</v>
      </c>
      <c r="AV390" s="39">
        <f t="shared" si="27"/>
        <v>0.2</v>
      </c>
      <c r="AW390" s="39">
        <f t="shared" si="27"/>
        <v>0.20765027322404372</v>
      </c>
      <c r="AX390" s="39">
        <f t="shared" si="27"/>
        <v>0.16847826086956522</v>
      </c>
      <c r="AY390" s="39">
        <f t="shared" si="24"/>
        <v>0.18390804597701149</v>
      </c>
    </row>
    <row r="391" spans="1:51" x14ac:dyDescent="0.3">
      <c r="A391" s="3">
        <v>5021</v>
      </c>
      <c r="B391" s="4" t="s">
        <v>383</v>
      </c>
      <c r="C391" s="42">
        <v>48</v>
      </c>
      <c r="D391" s="42">
        <v>48</v>
      </c>
      <c r="E391" s="42">
        <v>59</v>
      </c>
      <c r="F391" s="42">
        <v>53</v>
      </c>
      <c r="G391" s="42">
        <v>53</v>
      </c>
      <c r="H391" s="42">
        <v>59</v>
      </c>
      <c r="I391" s="42">
        <v>56</v>
      </c>
      <c r="J391" s="42">
        <v>63</v>
      </c>
      <c r="K391" s="42">
        <v>145</v>
      </c>
      <c r="L391" s="42">
        <v>156</v>
      </c>
      <c r="M391" s="42">
        <v>149</v>
      </c>
      <c r="N391" s="42">
        <v>152</v>
      </c>
      <c r="O391" s="42">
        <v>152</v>
      </c>
      <c r="P391" s="42">
        <v>152</v>
      </c>
      <c r="Q391" s="42">
        <v>154</v>
      </c>
      <c r="R391" s="42">
        <v>144</v>
      </c>
      <c r="S391" s="10">
        <v>237</v>
      </c>
      <c r="T391" s="10">
        <v>257</v>
      </c>
      <c r="U391" s="10">
        <v>284</v>
      </c>
      <c r="V391" s="10">
        <v>281</v>
      </c>
      <c r="W391" s="10">
        <v>307</v>
      </c>
      <c r="X391" s="10">
        <v>321</v>
      </c>
      <c r="Y391" s="10">
        <v>331</v>
      </c>
      <c r="Z391" s="10">
        <v>338</v>
      </c>
      <c r="AA391" s="10">
        <v>90</v>
      </c>
      <c r="AB391" s="10">
        <v>94</v>
      </c>
      <c r="AC391" s="10">
        <v>86</v>
      </c>
      <c r="AD391" s="10">
        <v>92</v>
      </c>
      <c r="AE391" s="10">
        <v>91</v>
      </c>
      <c r="AF391" s="10">
        <v>94</v>
      </c>
      <c r="AG391" s="10">
        <v>94</v>
      </c>
      <c r="AH391" s="10">
        <v>95</v>
      </c>
      <c r="AJ391" s="39">
        <f t="shared" si="26"/>
        <v>0.20253164556962025</v>
      </c>
      <c r="AK391" s="39">
        <f t="shared" si="26"/>
        <v>0.1867704280155642</v>
      </c>
      <c r="AL391" s="39">
        <f t="shared" si="26"/>
        <v>0.20774647887323944</v>
      </c>
      <c r="AM391" s="39">
        <f t="shared" si="26"/>
        <v>0.18861209964412812</v>
      </c>
      <c r="AN391" s="39">
        <f t="shared" si="26"/>
        <v>0.17263843648208468</v>
      </c>
      <c r="AO391" s="39">
        <f t="shared" si="26"/>
        <v>0.18380062305295949</v>
      </c>
      <c r="AP391" s="39">
        <f t="shared" si="26"/>
        <v>0.16918429003021149</v>
      </c>
      <c r="AQ391" s="39">
        <f t="shared" si="25"/>
        <v>0.18639053254437871</v>
      </c>
      <c r="AR391" s="39">
        <f t="shared" si="25"/>
        <v>1.6111111111111112</v>
      </c>
      <c r="AS391" s="39">
        <f t="shared" si="25"/>
        <v>1.6595744680851063</v>
      </c>
      <c r="AT391" s="39">
        <f t="shared" si="27"/>
        <v>1.7325581395348837</v>
      </c>
      <c r="AU391" s="39">
        <f t="shared" si="27"/>
        <v>1.6521739130434783</v>
      </c>
      <c r="AV391" s="39">
        <f t="shared" si="27"/>
        <v>1.6703296703296704</v>
      </c>
      <c r="AW391" s="39">
        <f t="shared" si="27"/>
        <v>1.6170212765957446</v>
      </c>
      <c r="AX391" s="39">
        <f t="shared" si="27"/>
        <v>1.6382978723404256</v>
      </c>
      <c r="AY391" s="39">
        <f t="shared" si="24"/>
        <v>1.5157894736842106</v>
      </c>
    </row>
    <row r="392" spans="1:51" x14ac:dyDescent="0.3">
      <c r="A392" s="3">
        <v>5022</v>
      </c>
      <c r="B392" s="4" t="s">
        <v>384</v>
      </c>
      <c r="C392" s="42">
        <v>36</v>
      </c>
      <c r="D392" s="42">
        <v>37</v>
      </c>
      <c r="E392" s="42">
        <v>32</v>
      </c>
      <c r="F392" s="42">
        <v>33</v>
      </c>
      <c r="G392" s="42">
        <v>31</v>
      </c>
      <c r="H392" s="42">
        <v>61</v>
      </c>
      <c r="I392" s="42">
        <v>64</v>
      </c>
      <c r="J392" s="42">
        <v>71</v>
      </c>
      <c r="K392" s="42">
        <v>87</v>
      </c>
      <c r="L392" s="42">
        <v>80</v>
      </c>
      <c r="M392" s="42">
        <v>76</v>
      </c>
      <c r="N392" s="42">
        <v>76</v>
      </c>
      <c r="O392" s="42">
        <v>67</v>
      </c>
      <c r="P392" s="42">
        <v>89</v>
      </c>
      <c r="Q392" s="42">
        <v>80</v>
      </c>
      <c r="R392" s="42">
        <v>63</v>
      </c>
      <c r="S392" s="10">
        <v>654</v>
      </c>
      <c r="T392" s="10">
        <v>674</v>
      </c>
      <c r="U392" s="10">
        <v>674</v>
      </c>
      <c r="V392" s="10">
        <v>701</v>
      </c>
      <c r="W392" s="10">
        <v>710</v>
      </c>
      <c r="X392" s="10">
        <v>738</v>
      </c>
      <c r="Y392" s="10">
        <v>777</v>
      </c>
      <c r="Z392" s="10">
        <v>795</v>
      </c>
      <c r="AA392" s="10">
        <v>320</v>
      </c>
      <c r="AB392" s="10">
        <v>312</v>
      </c>
      <c r="AC392" s="10">
        <v>326</v>
      </c>
      <c r="AD392" s="10">
        <v>337</v>
      </c>
      <c r="AE392" s="10">
        <v>338</v>
      </c>
      <c r="AF392" s="10">
        <v>338</v>
      </c>
      <c r="AG392" s="10">
        <v>334</v>
      </c>
      <c r="AH392" s="10">
        <v>350</v>
      </c>
      <c r="AJ392" s="39">
        <f t="shared" si="26"/>
        <v>5.5045871559633031E-2</v>
      </c>
      <c r="AK392" s="39">
        <f t="shared" si="26"/>
        <v>5.4896142433234422E-2</v>
      </c>
      <c r="AL392" s="39">
        <f t="shared" si="26"/>
        <v>4.7477744807121663E-2</v>
      </c>
      <c r="AM392" s="39">
        <f t="shared" si="26"/>
        <v>4.7075606276747506E-2</v>
      </c>
      <c r="AN392" s="39">
        <f t="shared" si="26"/>
        <v>4.3661971830985913E-2</v>
      </c>
      <c r="AO392" s="39">
        <f t="shared" si="26"/>
        <v>8.2655826558265588E-2</v>
      </c>
      <c r="AP392" s="39">
        <f t="shared" si="26"/>
        <v>8.2368082368082365E-2</v>
      </c>
      <c r="AQ392" s="39">
        <f t="shared" si="25"/>
        <v>8.9308176100628925E-2</v>
      </c>
      <c r="AR392" s="39">
        <f t="shared" si="25"/>
        <v>0.27187499999999998</v>
      </c>
      <c r="AS392" s="39">
        <f t="shared" si="25"/>
        <v>0.25641025641025639</v>
      </c>
      <c r="AT392" s="39">
        <f t="shared" si="27"/>
        <v>0.23312883435582821</v>
      </c>
      <c r="AU392" s="39">
        <f t="shared" si="27"/>
        <v>0.22551928783382788</v>
      </c>
      <c r="AV392" s="39">
        <f t="shared" si="27"/>
        <v>0.19822485207100593</v>
      </c>
      <c r="AW392" s="39">
        <f t="shared" si="27"/>
        <v>0.26331360946745563</v>
      </c>
      <c r="AX392" s="39">
        <f t="shared" si="27"/>
        <v>0.23952095808383234</v>
      </c>
      <c r="AY392" s="39">
        <f t="shared" si="24"/>
        <v>0.18</v>
      </c>
    </row>
    <row r="393" spans="1:51" x14ac:dyDescent="0.3">
      <c r="A393" s="3">
        <v>5023</v>
      </c>
      <c r="B393" s="4" t="s">
        <v>385</v>
      </c>
      <c r="C393" s="42">
        <v>43</v>
      </c>
      <c r="D393" s="42">
        <v>39</v>
      </c>
      <c r="E393" s="42">
        <v>42</v>
      </c>
      <c r="F393" s="42">
        <v>40</v>
      </c>
      <c r="G393" s="42">
        <v>40</v>
      </c>
      <c r="H393" s="42">
        <v>33</v>
      </c>
      <c r="I393" s="42">
        <v>35</v>
      </c>
      <c r="J393" s="42">
        <v>32</v>
      </c>
      <c r="K393" s="42">
        <v>132</v>
      </c>
      <c r="L393" s="42">
        <v>117</v>
      </c>
      <c r="M393" s="42">
        <v>120</v>
      </c>
      <c r="N393" s="42">
        <v>127</v>
      </c>
      <c r="O393" s="42">
        <v>120</v>
      </c>
      <c r="P393" s="42">
        <v>127</v>
      </c>
      <c r="Q393" s="42">
        <v>117</v>
      </c>
      <c r="R393" s="42">
        <v>121</v>
      </c>
      <c r="S393" s="10">
        <v>329</v>
      </c>
      <c r="T393" s="10">
        <v>348</v>
      </c>
      <c r="U393" s="10">
        <v>362</v>
      </c>
      <c r="V393" s="10">
        <v>390</v>
      </c>
      <c r="W393" s="10">
        <v>405</v>
      </c>
      <c r="X393" s="10">
        <v>419</v>
      </c>
      <c r="Y393" s="10">
        <v>427</v>
      </c>
      <c r="Z393" s="10">
        <v>431</v>
      </c>
      <c r="AA393" s="10">
        <v>152</v>
      </c>
      <c r="AB393" s="10">
        <v>145</v>
      </c>
      <c r="AC393" s="10">
        <v>141</v>
      </c>
      <c r="AD393" s="10">
        <v>144</v>
      </c>
      <c r="AE393" s="10">
        <v>143</v>
      </c>
      <c r="AF393" s="10">
        <v>146</v>
      </c>
      <c r="AG393" s="10">
        <v>145</v>
      </c>
      <c r="AH393" s="10">
        <v>152</v>
      </c>
      <c r="AJ393" s="39">
        <f t="shared" si="26"/>
        <v>0.13069908814589665</v>
      </c>
      <c r="AK393" s="39">
        <f t="shared" si="26"/>
        <v>0.11206896551724138</v>
      </c>
      <c r="AL393" s="39">
        <f t="shared" si="26"/>
        <v>0.11602209944751381</v>
      </c>
      <c r="AM393" s="39">
        <f t="shared" si="26"/>
        <v>0.10256410256410256</v>
      </c>
      <c r="AN393" s="39">
        <f t="shared" si="26"/>
        <v>9.8765432098765427E-2</v>
      </c>
      <c r="AO393" s="39">
        <f t="shared" si="26"/>
        <v>7.8758949880668255E-2</v>
      </c>
      <c r="AP393" s="39">
        <f t="shared" si="26"/>
        <v>8.1967213114754092E-2</v>
      </c>
      <c r="AQ393" s="39">
        <f t="shared" si="25"/>
        <v>7.4245939675174011E-2</v>
      </c>
      <c r="AR393" s="39">
        <f t="shared" si="25"/>
        <v>0.86842105263157898</v>
      </c>
      <c r="AS393" s="39">
        <f t="shared" si="25"/>
        <v>0.80689655172413788</v>
      </c>
      <c r="AT393" s="39">
        <f t="shared" si="27"/>
        <v>0.85106382978723405</v>
      </c>
      <c r="AU393" s="39">
        <f t="shared" si="27"/>
        <v>0.88194444444444442</v>
      </c>
      <c r="AV393" s="39">
        <f t="shared" si="27"/>
        <v>0.83916083916083917</v>
      </c>
      <c r="AW393" s="39">
        <f t="shared" si="27"/>
        <v>0.86986301369863017</v>
      </c>
      <c r="AX393" s="39">
        <f t="shared" si="27"/>
        <v>0.80689655172413788</v>
      </c>
      <c r="AY393" s="39">
        <f t="shared" si="24"/>
        <v>0.79605263157894735</v>
      </c>
    </row>
    <row r="394" spans="1:51" x14ac:dyDescent="0.3">
      <c r="A394" s="3">
        <v>5024</v>
      </c>
      <c r="B394" s="4" t="s">
        <v>386</v>
      </c>
      <c r="C394" s="42">
        <v>59</v>
      </c>
      <c r="D394" s="42">
        <v>68</v>
      </c>
      <c r="E394" s="42">
        <v>61</v>
      </c>
      <c r="F394" s="42">
        <v>55</v>
      </c>
      <c r="G394" s="42">
        <v>62</v>
      </c>
      <c r="H394" s="42">
        <v>69</v>
      </c>
      <c r="I394" s="42">
        <v>73</v>
      </c>
      <c r="J394" s="42">
        <v>85</v>
      </c>
      <c r="K394" s="42">
        <v>129</v>
      </c>
      <c r="L394" s="42">
        <v>152</v>
      </c>
      <c r="M394" s="42">
        <v>157</v>
      </c>
      <c r="N394" s="42">
        <v>159</v>
      </c>
      <c r="O394" s="42">
        <v>152</v>
      </c>
      <c r="P394" s="42">
        <v>144</v>
      </c>
      <c r="Q394" s="42">
        <v>150</v>
      </c>
      <c r="R394" s="42">
        <v>147</v>
      </c>
      <c r="S394" s="10">
        <v>155</v>
      </c>
      <c r="T394" s="10">
        <v>165</v>
      </c>
      <c r="U394" s="10">
        <v>168</v>
      </c>
      <c r="V394" s="10">
        <v>173</v>
      </c>
      <c r="W394" s="10">
        <v>177</v>
      </c>
      <c r="X394" s="10">
        <v>178</v>
      </c>
      <c r="Y394" s="10">
        <v>173</v>
      </c>
      <c r="Z394" s="10">
        <v>193</v>
      </c>
      <c r="AA394" s="10">
        <v>98</v>
      </c>
      <c r="AB394" s="10">
        <v>91</v>
      </c>
      <c r="AC394" s="10">
        <v>88</v>
      </c>
      <c r="AD394" s="10">
        <v>84</v>
      </c>
      <c r="AE394" s="10">
        <v>78</v>
      </c>
      <c r="AF394" s="10">
        <v>78</v>
      </c>
      <c r="AG394" s="10">
        <v>81</v>
      </c>
      <c r="AH394" s="10">
        <v>76</v>
      </c>
      <c r="AJ394" s="39">
        <f t="shared" si="26"/>
        <v>0.38064516129032255</v>
      </c>
      <c r="AK394" s="39">
        <f t="shared" si="26"/>
        <v>0.41212121212121211</v>
      </c>
      <c r="AL394" s="39">
        <f t="shared" si="26"/>
        <v>0.36309523809523808</v>
      </c>
      <c r="AM394" s="39">
        <f t="shared" si="26"/>
        <v>0.31791907514450868</v>
      </c>
      <c r="AN394" s="39">
        <f t="shared" si="26"/>
        <v>0.35028248587570621</v>
      </c>
      <c r="AO394" s="39">
        <f t="shared" si="26"/>
        <v>0.38764044943820225</v>
      </c>
      <c r="AP394" s="39">
        <f t="shared" si="26"/>
        <v>0.42196531791907516</v>
      </c>
      <c r="AQ394" s="39">
        <f t="shared" si="25"/>
        <v>0.44041450777202074</v>
      </c>
      <c r="AR394" s="39">
        <f t="shared" si="25"/>
        <v>1.3163265306122449</v>
      </c>
      <c r="AS394" s="39">
        <f t="shared" si="25"/>
        <v>1.6703296703296704</v>
      </c>
      <c r="AT394" s="39">
        <f t="shared" si="27"/>
        <v>1.7840909090909092</v>
      </c>
      <c r="AU394" s="39">
        <f t="shared" si="27"/>
        <v>1.8928571428571428</v>
      </c>
      <c r="AV394" s="39">
        <f t="shared" si="27"/>
        <v>1.9487179487179487</v>
      </c>
      <c r="AW394" s="39">
        <f t="shared" si="27"/>
        <v>1.8461538461538463</v>
      </c>
      <c r="AX394" s="39">
        <f t="shared" si="27"/>
        <v>1.8518518518518519</v>
      </c>
      <c r="AY394" s="39">
        <f t="shared" si="24"/>
        <v>1.9342105263157894</v>
      </c>
    </row>
    <row r="395" spans="1:51" x14ac:dyDescent="0.3">
      <c r="A395" s="3">
        <v>5025</v>
      </c>
      <c r="B395" s="4" t="s">
        <v>387</v>
      </c>
      <c r="C395" s="42">
        <v>44</v>
      </c>
      <c r="D395" s="42">
        <v>45</v>
      </c>
      <c r="E395" s="42">
        <v>44</v>
      </c>
      <c r="F395" s="42">
        <v>43</v>
      </c>
      <c r="G395" s="42">
        <v>46</v>
      </c>
      <c r="H395" s="42">
        <v>53</v>
      </c>
      <c r="I395" s="42">
        <v>53</v>
      </c>
      <c r="J395" s="42">
        <v>57</v>
      </c>
      <c r="K395" s="42">
        <v>108</v>
      </c>
      <c r="L395" s="42">
        <v>100</v>
      </c>
      <c r="M395" s="42">
        <v>102</v>
      </c>
      <c r="N395" s="42">
        <v>104</v>
      </c>
      <c r="O395" s="42">
        <v>96</v>
      </c>
      <c r="P395" s="42">
        <v>94</v>
      </c>
      <c r="Q395" s="42">
        <v>105</v>
      </c>
      <c r="R395" s="42">
        <v>121</v>
      </c>
      <c r="S395" s="10">
        <v>216</v>
      </c>
      <c r="T395" s="10">
        <v>205</v>
      </c>
      <c r="U395" s="10">
        <v>221</v>
      </c>
      <c r="V395" s="10">
        <v>226</v>
      </c>
      <c r="W395" s="10">
        <v>240</v>
      </c>
      <c r="X395" s="10">
        <v>242</v>
      </c>
      <c r="Y395" s="10">
        <v>246</v>
      </c>
      <c r="Z395" s="10">
        <v>256</v>
      </c>
      <c r="AA395" s="10">
        <v>115</v>
      </c>
      <c r="AB395" s="10">
        <v>113</v>
      </c>
      <c r="AC395" s="10">
        <v>112</v>
      </c>
      <c r="AD395" s="10">
        <v>110</v>
      </c>
      <c r="AE395" s="10">
        <v>117</v>
      </c>
      <c r="AF395" s="10">
        <v>124</v>
      </c>
      <c r="AG395" s="10">
        <v>113</v>
      </c>
      <c r="AH395" s="10">
        <v>111</v>
      </c>
      <c r="AJ395" s="39">
        <f t="shared" si="26"/>
        <v>0.20370370370370369</v>
      </c>
      <c r="AK395" s="39">
        <f t="shared" si="26"/>
        <v>0.21951219512195122</v>
      </c>
      <c r="AL395" s="39">
        <f t="shared" si="26"/>
        <v>0.19909502262443438</v>
      </c>
      <c r="AM395" s="39">
        <f t="shared" ref="AM395:AT426" si="28">+F395/V395</f>
        <v>0.19026548672566371</v>
      </c>
      <c r="AN395" s="39">
        <f t="shared" si="28"/>
        <v>0.19166666666666668</v>
      </c>
      <c r="AO395" s="39">
        <f t="shared" si="28"/>
        <v>0.21900826446280991</v>
      </c>
      <c r="AP395" s="39">
        <f t="shared" si="28"/>
        <v>0.21544715447154472</v>
      </c>
      <c r="AQ395" s="39">
        <f t="shared" si="25"/>
        <v>0.22265625</v>
      </c>
      <c r="AR395" s="39">
        <f t="shared" si="25"/>
        <v>0.93913043478260871</v>
      </c>
      <c r="AS395" s="39">
        <f t="shared" si="25"/>
        <v>0.88495575221238942</v>
      </c>
      <c r="AT395" s="39">
        <f t="shared" si="27"/>
        <v>0.9107142857142857</v>
      </c>
      <c r="AU395" s="39">
        <f t="shared" si="27"/>
        <v>0.94545454545454544</v>
      </c>
      <c r="AV395" s="39">
        <f t="shared" si="27"/>
        <v>0.82051282051282048</v>
      </c>
      <c r="AW395" s="39">
        <f t="shared" si="27"/>
        <v>0.75806451612903225</v>
      </c>
      <c r="AX395" s="39">
        <f t="shared" si="27"/>
        <v>0.92920353982300885</v>
      </c>
      <c r="AY395" s="39">
        <f t="shared" si="24"/>
        <v>1.0900900900900901</v>
      </c>
    </row>
    <row r="396" spans="1:51" x14ac:dyDescent="0.3">
      <c r="A396" s="3">
        <v>5026</v>
      </c>
      <c r="B396" s="4" t="s">
        <v>388</v>
      </c>
      <c r="C396" s="42">
        <v>33</v>
      </c>
      <c r="D396" s="42">
        <v>35</v>
      </c>
      <c r="E396" s="42">
        <v>30</v>
      </c>
      <c r="F396" s="42">
        <v>24</v>
      </c>
      <c r="G396" s="42">
        <v>24</v>
      </c>
      <c r="H396" s="42">
        <v>16</v>
      </c>
      <c r="I396" s="42">
        <v>15</v>
      </c>
      <c r="J396" s="42">
        <v>25</v>
      </c>
      <c r="K396" s="42">
        <v>68</v>
      </c>
      <c r="L396" s="42">
        <v>61</v>
      </c>
      <c r="M396" s="42">
        <v>63</v>
      </c>
      <c r="N396" s="42">
        <v>54</v>
      </c>
      <c r="O396" s="42">
        <v>47</v>
      </c>
      <c r="P396" s="42">
        <v>42</v>
      </c>
      <c r="Q396" s="42">
        <v>45</v>
      </c>
      <c r="R396" s="42">
        <v>38</v>
      </c>
      <c r="S396" s="10">
        <v>122</v>
      </c>
      <c r="T396" s="10">
        <v>132</v>
      </c>
      <c r="U396" s="10">
        <v>140</v>
      </c>
      <c r="V396" s="10">
        <v>138</v>
      </c>
      <c r="W396" s="10">
        <v>143</v>
      </c>
      <c r="X396" s="10">
        <v>147</v>
      </c>
      <c r="Y396" s="10">
        <v>154</v>
      </c>
      <c r="Z396" s="10">
        <v>146</v>
      </c>
      <c r="AA396" s="10">
        <v>74</v>
      </c>
      <c r="AB396" s="10">
        <v>73</v>
      </c>
      <c r="AC396" s="10">
        <v>69</v>
      </c>
      <c r="AD396" s="10">
        <v>71</v>
      </c>
      <c r="AE396" s="10">
        <v>64</v>
      </c>
      <c r="AF396" s="10">
        <v>69</v>
      </c>
      <c r="AG396" s="10">
        <v>67</v>
      </c>
      <c r="AH396" s="10">
        <v>74</v>
      </c>
      <c r="AJ396" s="39">
        <f t="shared" ref="AJ396:AL426" si="29">+C396/S396</f>
        <v>0.27049180327868855</v>
      </c>
      <c r="AK396" s="39">
        <f t="shared" si="29"/>
        <v>0.26515151515151514</v>
      </c>
      <c r="AL396" s="39">
        <f t="shared" si="29"/>
        <v>0.21428571428571427</v>
      </c>
      <c r="AM396" s="39">
        <f t="shared" si="28"/>
        <v>0.17391304347826086</v>
      </c>
      <c r="AN396" s="39">
        <f t="shared" si="28"/>
        <v>0.16783216783216784</v>
      </c>
      <c r="AO396" s="39">
        <f t="shared" si="28"/>
        <v>0.10884353741496598</v>
      </c>
      <c r="AP396" s="39">
        <f t="shared" si="28"/>
        <v>9.7402597402597407E-2</v>
      </c>
      <c r="AQ396" s="39">
        <f t="shared" si="25"/>
        <v>0.17123287671232876</v>
      </c>
      <c r="AR396" s="39">
        <f t="shared" si="25"/>
        <v>0.91891891891891897</v>
      </c>
      <c r="AS396" s="39">
        <f t="shared" si="25"/>
        <v>0.83561643835616439</v>
      </c>
      <c r="AT396" s="39">
        <f t="shared" si="27"/>
        <v>0.91304347826086951</v>
      </c>
      <c r="AU396" s="39">
        <f t="shared" si="27"/>
        <v>0.76056338028169013</v>
      </c>
      <c r="AV396" s="39">
        <f t="shared" si="27"/>
        <v>0.734375</v>
      </c>
      <c r="AW396" s="39">
        <f t="shared" si="27"/>
        <v>0.60869565217391308</v>
      </c>
      <c r="AX396" s="39">
        <f t="shared" si="27"/>
        <v>0.67164179104477617</v>
      </c>
      <c r="AY396" s="39">
        <f t="shared" si="24"/>
        <v>0.51351351351351349</v>
      </c>
    </row>
    <row r="397" spans="1:51" x14ac:dyDescent="0.3">
      <c r="A397" s="3">
        <v>5027</v>
      </c>
      <c r="B397" s="4" t="s">
        <v>389</v>
      </c>
      <c r="C397" s="42">
        <v>66</v>
      </c>
      <c r="D397" s="42">
        <v>73</v>
      </c>
      <c r="E397" s="42">
        <v>67</v>
      </c>
      <c r="F397" s="42">
        <v>66</v>
      </c>
      <c r="G397" s="42">
        <v>69</v>
      </c>
      <c r="H397" s="42">
        <v>74</v>
      </c>
      <c r="I397" s="42">
        <v>81</v>
      </c>
      <c r="J397" s="42">
        <v>93</v>
      </c>
      <c r="K397" s="42">
        <v>172</v>
      </c>
      <c r="L397" s="42">
        <v>178</v>
      </c>
      <c r="M397" s="42">
        <v>178</v>
      </c>
      <c r="N397" s="42">
        <v>168</v>
      </c>
      <c r="O397" s="42">
        <v>176</v>
      </c>
      <c r="P397" s="42">
        <v>162</v>
      </c>
      <c r="Q397" s="42">
        <v>153</v>
      </c>
      <c r="R397" s="42">
        <v>146</v>
      </c>
      <c r="S397" s="10">
        <v>114</v>
      </c>
      <c r="T397" s="10">
        <v>112</v>
      </c>
      <c r="U397" s="10">
        <v>116</v>
      </c>
      <c r="V397" s="10">
        <v>120</v>
      </c>
      <c r="W397" s="10">
        <v>127</v>
      </c>
      <c r="X397" s="10">
        <v>130</v>
      </c>
      <c r="Y397" s="10">
        <v>128</v>
      </c>
      <c r="Z397" s="10">
        <v>128</v>
      </c>
      <c r="AA397" s="10">
        <v>64</v>
      </c>
      <c r="AB397" s="10">
        <v>68</v>
      </c>
      <c r="AC397" s="10">
        <v>67</v>
      </c>
      <c r="AD397" s="10">
        <v>62</v>
      </c>
      <c r="AE397" s="10">
        <v>55</v>
      </c>
      <c r="AF397" s="10">
        <v>55</v>
      </c>
      <c r="AG397" s="10">
        <v>57</v>
      </c>
      <c r="AH397" s="10">
        <v>59</v>
      </c>
      <c r="AJ397" s="39">
        <f t="shared" si="29"/>
        <v>0.57894736842105265</v>
      </c>
      <c r="AK397" s="39">
        <f t="shared" si="29"/>
        <v>0.6517857142857143</v>
      </c>
      <c r="AL397" s="39">
        <f t="shared" si="29"/>
        <v>0.57758620689655171</v>
      </c>
      <c r="AM397" s="39">
        <f t="shared" si="28"/>
        <v>0.55000000000000004</v>
      </c>
      <c r="AN397" s="39">
        <f t="shared" si="28"/>
        <v>0.54330708661417326</v>
      </c>
      <c r="AO397" s="39">
        <f t="shared" si="28"/>
        <v>0.56923076923076921</v>
      </c>
      <c r="AP397" s="39">
        <f t="shared" si="28"/>
        <v>0.6328125</v>
      </c>
      <c r="AQ397" s="39">
        <f t="shared" si="25"/>
        <v>0.7265625</v>
      </c>
      <c r="AR397" s="39">
        <f t="shared" si="25"/>
        <v>2.6875</v>
      </c>
      <c r="AS397" s="39">
        <f t="shared" si="25"/>
        <v>2.6176470588235294</v>
      </c>
      <c r="AT397" s="39">
        <f t="shared" si="27"/>
        <v>2.6567164179104479</v>
      </c>
      <c r="AU397" s="39">
        <f t="shared" si="27"/>
        <v>2.7096774193548385</v>
      </c>
      <c r="AV397" s="39">
        <f t="shared" si="27"/>
        <v>3.2</v>
      </c>
      <c r="AW397" s="39">
        <f t="shared" si="27"/>
        <v>2.9454545454545453</v>
      </c>
      <c r="AX397" s="39">
        <f t="shared" si="27"/>
        <v>2.6842105263157894</v>
      </c>
      <c r="AY397" s="39">
        <f t="shared" si="24"/>
        <v>2.4745762711864407</v>
      </c>
    </row>
    <row r="398" spans="1:51" x14ac:dyDescent="0.3">
      <c r="A398" s="3">
        <v>5028</v>
      </c>
      <c r="B398" s="4" t="s">
        <v>390</v>
      </c>
      <c r="C398" s="42">
        <v>82</v>
      </c>
      <c r="D398" s="42">
        <v>85</v>
      </c>
      <c r="E398" s="42">
        <v>103</v>
      </c>
      <c r="F398" s="42">
        <v>103</v>
      </c>
      <c r="G398" s="42">
        <v>88</v>
      </c>
      <c r="H398" s="42">
        <v>104</v>
      </c>
      <c r="I398" s="42">
        <v>119</v>
      </c>
      <c r="J398" s="42">
        <v>134</v>
      </c>
      <c r="K398" s="42">
        <v>177</v>
      </c>
      <c r="L398" s="42">
        <v>199</v>
      </c>
      <c r="M398" s="42">
        <v>202</v>
      </c>
      <c r="N398" s="42">
        <v>208</v>
      </c>
      <c r="O398" s="42">
        <v>207</v>
      </c>
      <c r="P398" s="42">
        <v>218</v>
      </c>
      <c r="Q398" s="42">
        <v>221</v>
      </c>
      <c r="R398" s="42">
        <v>237</v>
      </c>
      <c r="S398" s="10">
        <v>1065</v>
      </c>
      <c r="T398" s="10">
        <v>1095</v>
      </c>
      <c r="U398" s="10">
        <v>1140</v>
      </c>
      <c r="V398" s="10">
        <v>1185</v>
      </c>
      <c r="W398" s="10">
        <v>1239</v>
      </c>
      <c r="X398" s="10">
        <v>1259</v>
      </c>
      <c r="Y398" s="10">
        <v>1300</v>
      </c>
      <c r="Z398" s="10">
        <v>1345</v>
      </c>
      <c r="AA398" s="10">
        <v>525</v>
      </c>
      <c r="AB398" s="10">
        <v>521</v>
      </c>
      <c r="AC398" s="10">
        <v>535</v>
      </c>
      <c r="AD398" s="10">
        <v>519</v>
      </c>
      <c r="AE398" s="10">
        <v>514</v>
      </c>
      <c r="AF398" s="10">
        <v>502</v>
      </c>
      <c r="AG398" s="10">
        <v>503</v>
      </c>
      <c r="AH398" s="10">
        <v>509</v>
      </c>
      <c r="AJ398" s="39">
        <f t="shared" si="29"/>
        <v>7.6995305164319253E-2</v>
      </c>
      <c r="AK398" s="39">
        <f t="shared" si="29"/>
        <v>7.7625570776255703E-2</v>
      </c>
      <c r="AL398" s="39">
        <f t="shared" si="29"/>
        <v>9.0350877192982459E-2</v>
      </c>
      <c r="AM398" s="39">
        <f t="shared" si="28"/>
        <v>8.6919831223628688E-2</v>
      </c>
      <c r="AN398" s="39">
        <f t="shared" si="28"/>
        <v>7.1025020177562556E-2</v>
      </c>
      <c r="AO398" s="39">
        <f t="shared" si="28"/>
        <v>8.2605242255758535E-2</v>
      </c>
      <c r="AP398" s="39">
        <f t="shared" si="28"/>
        <v>9.1538461538461541E-2</v>
      </c>
      <c r="AQ398" s="39">
        <f t="shared" si="25"/>
        <v>9.9628252788104082E-2</v>
      </c>
      <c r="AR398" s="39">
        <f t="shared" si="25"/>
        <v>0.33714285714285713</v>
      </c>
      <c r="AS398" s="39">
        <f t="shared" si="25"/>
        <v>0.38195777351247601</v>
      </c>
      <c r="AT398" s="39">
        <f t="shared" si="27"/>
        <v>0.3775700934579439</v>
      </c>
      <c r="AU398" s="39">
        <f t="shared" si="27"/>
        <v>0.40077071290944122</v>
      </c>
      <c r="AV398" s="39">
        <f t="shared" si="27"/>
        <v>0.40272373540856032</v>
      </c>
      <c r="AW398" s="39">
        <f t="shared" si="27"/>
        <v>0.43426294820717132</v>
      </c>
      <c r="AX398" s="39">
        <f t="shared" si="27"/>
        <v>0.43936381709741551</v>
      </c>
      <c r="AY398" s="39">
        <f t="shared" si="24"/>
        <v>0.46561886051080548</v>
      </c>
    </row>
    <row r="399" spans="1:51" x14ac:dyDescent="0.3">
      <c r="A399" s="3">
        <v>5029</v>
      </c>
      <c r="B399" s="4" t="s">
        <v>391</v>
      </c>
      <c r="C399" s="42">
        <v>27</v>
      </c>
      <c r="D399" s="42">
        <v>41</v>
      </c>
      <c r="E399" s="42">
        <v>34</v>
      </c>
      <c r="F399" s="42">
        <v>34</v>
      </c>
      <c r="G399" s="42">
        <v>31</v>
      </c>
      <c r="H399" s="42">
        <v>44</v>
      </c>
      <c r="I399" s="42">
        <v>45</v>
      </c>
      <c r="J399" s="42">
        <v>62</v>
      </c>
      <c r="K399" s="42">
        <v>79</v>
      </c>
      <c r="L399" s="42">
        <v>74</v>
      </c>
      <c r="M399" s="42">
        <v>72</v>
      </c>
      <c r="N399" s="42">
        <v>85</v>
      </c>
      <c r="O399" s="42">
        <v>90</v>
      </c>
      <c r="P399" s="42">
        <v>97</v>
      </c>
      <c r="Q399" s="42">
        <v>96</v>
      </c>
      <c r="R399" s="42">
        <v>94</v>
      </c>
      <c r="S399" s="10">
        <v>745</v>
      </c>
      <c r="T399" s="10">
        <v>746</v>
      </c>
      <c r="U399" s="10">
        <v>753</v>
      </c>
      <c r="V399" s="10">
        <v>792</v>
      </c>
      <c r="W399" s="10">
        <v>817</v>
      </c>
      <c r="X399" s="10">
        <v>838</v>
      </c>
      <c r="Y399" s="10">
        <v>850</v>
      </c>
      <c r="Z399" s="10">
        <v>844</v>
      </c>
      <c r="AA399" s="10">
        <v>303</v>
      </c>
      <c r="AB399" s="10">
        <v>321</v>
      </c>
      <c r="AC399" s="10">
        <v>332</v>
      </c>
      <c r="AD399" s="10">
        <v>318</v>
      </c>
      <c r="AE399" s="10">
        <v>337</v>
      </c>
      <c r="AF399" s="10">
        <v>344</v>
      </c>
      <c r="AG399" s="10">
        <v>353</v>
      </c>
      <c r="AH399" s="10">
        <v>362</v>
      </c>
      <c r="AJ399" s="39">
        <f t="shared" si="29"/>
        <v>3.6241610738255034E-2</v>
      </c>
      <c r="AK399" s="39">
        <f t="shared" si="29"/>
        <v>5.4959785522788206E-2</v>
      </c>
      <c r="AL399" s="39">
        <f t="shared" si="29"/>
        <v>4.5152722443559098E-2</v>
      </c>
      <c r="AM399" s="39">
        <f t="shared" si="28"/>
        <v>4.2929292929292928E-2</v>
      </c>
      <c r="AN399" s="39">
        <f t="shared" si="28"/>
        <v>3.7943696450428395E-2</v>
      </c>
      <c r="AO399" s="39">
        <f t="shared" si="28"/>
        <v>5.2505966587112173E-2</v>
      </c>
      <c r="AP399" s="39">
        <f t="shared" si="28"/>
        <v>5.2941176470588235E-2</v>
      </c>
      <c r="AQ399" s="39">
        <f t="shared" si="25"/>
        <v>7.3459715639810422E-2</v>
      </c>
      <c r="AR399" s="39">
        <f t="shared" si="25"/>
        <v>0.26072607260726072</v>
      </c>
      <c r="AS399" s="39">
        <f t="shared" si="25"/>
        <v>0.23052959501557632</v>
      </c>
      <c r="AT399" s="39">
        <f t="shared" si="27"/>
        <v>0.21686746987951808</v>
      </c>
      <c r="AU399" s="39">
        <f t="shared" si="27"/>
        <v>0.26729559748427673</v>
      </c>
      <c r="AV399" s="39">
        <f t="shared" si="27"/>
        <v>0.26706231454005935</v>
      </c>
      <c r="AW399" s="39">
        <f t="shared" si="27"/>
        <v>0.28197674418604651</v>
      </c>
      <c r="AX399" s="39">
        <f t="shared" si="27"/>
        <v>0.2719546742209632</v>
      </c>
      <c r="AY399" s="39">
        <f t="shared" si="24"/>
        <v>0.25966850828729282</v>
      </c>
    </row>
    <row r="400" spans="1:51" x14ac:dyDescent="0.3">
      <c r="A400" s="3">
        <v>5030</v>
      </c>
      <c r="B400" s="4" t="s">
        <v>392</v>
      </c>
      <c r="C400" s="42">
        <v>25</v>
      </c>
      <c r="D400" s="42">
        <v>26</v>
      </c>
      <c r="E400" s="42">
        <v>28</v>
      </c>
      <c r="F400" s="42">
        <v>27</v>
      </c>
      <c r="G400" s="42">
        <v>23</v>
      </c>
      <c r="H400" s="42">
        <v>28</v>
      </c>
      <c r="I400" s="42">
        <v>24</v>
      </c>
      <c r="J400" s="42">
        <v>32</v>
      </c>
      <c r="K400" s="42">
        <v>38</v>
      </c>
      <c r="L400" s="42">
        <v>40</v>
      </c>
      <c r="M400" s="42">
        <v>41</v>
      </c>
      <c r="N400" s="42">
        <v>37</v>
      </c>
      <c r="O400" s="42">
        <v>39</v>
      </c>
      <c r="P400" s="42">
        <v>36</v>
      </c>
      <c r="Q400" s="42">
        <v>39</v>
      </c>
      <c r="R400" s="42">
        <v>38</v>
      </c>
      <c r="S400" s="10">
        <v>307</v>
      </c>
      <c r="T400" s="10">
        <v>322</v>
      </c>
      <c r="U400" s="10">
        <v>335</v>
      </c>
      <c r="V400" s="10">
        <v>345</v>
      </c>
      <c r="W400" s="10">
        <v>352</v>
      </c>
      <c r="X400" s="10">
        <v>374</v>
      </c>
      <c r="Y400" s="10">
        <v>372</v>
      </c>
      <c r="Z400" s="10">
        <v>385</v>
      </c>
      <c r="AA400" s="10">
        <v>136</v>
      </c>
      <c r="AB400" s="10">
        <v>140</v>
      </c>
      <c r="AC400" s="10">
        <v>138</v>
      </c>
      <c r="AD400" s="10">
        <v>142</v>
      </c>
      <c r="AE400" s="10">
        <v>140</v>
      </c>
      <c r="AF400" s="10">
        <v>142</v>
      </c>
      <c r="AG400" s="10">
        <v>152</v>
      </c>
      <c r="AH400" s="10">
        <v>155</v>
      </c>
      <c r="AJ400" s="39">
        <f t="shared" si="29"/>
        <v>8.143322475570032E-2</v>
      </c>
      <c r="AK400" s="39">
        <f t="shared" si="29"/>
        <v>8.0745341614906832E-2</v>
      </c>
      <c r="AL400" s="39">
        <f t="shared" si="29"/>
        <v>8.3582089552238809E-2</v>
      </c>
      <c r="AM400" s="39">
        <f t="shared" si="28"/>
        <v>7.8260869565217397E-2</v>
      </c>
      <c r="AN400" s="39">
        <f t="shared" si="28"/>
        <v>6.5340909090909088E-2</v>
      </c>
      <c r="AO400" s="39">
        <f t="shared" si="28"/>
        <v>7.4866310160427801E-2</v>
      </c>
      <c r="AP400" s="39">
        <f t="shared" si="28"/>
        <v>6.4516129032258063E-2</v>
      </c>
      <c r="AQ400" s="39">
        <f t="shared" si="25"/>
        <v>8.3116883116883117E-2</v>
      </c>
      <c r="AR400" s="39">
        <f t="shared" si="25"/>
        <v>0.27941176470588236</v>
      </c>
      <c r="AS400" s="39">
        <f t="shared" si="25"/>
        <v>0.2857142857142857</v>
      </c>
      <c r="AT400" s="39">
        <f t="shared" si="27"/>
        <v>0.29710144927536231</v>
      </c>
      <c r="AU400" s="39">
        <f t="shared" si="27"/>
        <v>0.26056338028169013</v>
      </c>
      <c r="AV400" s="39">
        <f t="shared" si="27"/>
        <v>0.27857142857142858</v>
      </c>
      <c r="AW400" s="39">
        <f t="shared" si="27"/>
        <v>0.25352112676056338</v>
      </c>
      <c r="AX400" s="39">
        <f t="shared" si="27"/>
        <v>0.25657894736842107</v>
      </c>
      <c r="AY400" s="39">
        <f t="shared" si="24"/>
        <v>0.24516129032258063</v>
      </c>
    </row>
    <row r="401" spans="1:51" x14ac:dyDescent="0.3">
      <c r="A401" s="3">
        <v>5031</v>
      </c>
      <c r="B401" s="4" t="s">
        <v>393</v>
      </c>
      <c r="C401" s="42">
        <v>52</v>
      </c>
      <c r="D401" s="42">
        <v>51</v>
      </c>
      <c r="E401" s="42">
        <v>65</v>
      </c>
      <c r="F401" s="42">
        <v>66</v>
      </c>
      <c r="G401" s="42">
        <v>72</v>
      </c>
      <c r="H401" s="42">
        <v>90</v>
      </c>
      <c r="I401" s="42">
        <v>98</v>
      </c>
      <c r="J401" s="42">
        <v>70</v>
      </c>
      <c r="K401" s="42">
        <v>117</v>
      </c>
      <c r="L401" s="42">
        <v>116</v>
      </c>
      <c r="M401" s="42">
        <v>110</v>
      </c>
      <c r="N401" s="42">
        <v>104</v>
      </c>
      <c r="O401" s="42">
        <v>108</v>
      </c>
      <c r="P401" s="42">
        <v>147</v>
      </c>
      <c r="Q401" s="42">
        <v>144</v>
      </c>
      <c r="R401" s="42">
        <v>143</v>
      </c>
      <c r="S401" s="10">
        <v>373</v>
      </c>
      <c r="T401" s="10">
        <v>388</v>
      </c>
      <c r="U401" s="10">
        <v>407</v>
      </c>
      <c r="V401" s="10">
        <v>422</v>
      </c>
      <c r="W401" s="10">
        <v>434</v>
      </c>
      <c r="X401" s="10">
        <v>453</v>
      </c>
      <c r="Y401" s="10">
        <v>462</v>
      </c>
      <c r="Z401" s="10">
        <v>496</v>
      </c>
      <c r="AA401" s="10">
        <v>188</v>
      </c>
      <c r="AB401" s="10">
        <v>190</v>
      </c>
      <c r="AC401" s="10">
        <v>194</v>
      </c>
      <c r="AD401" s="10">
        <v>196</v>
      </c>
      <c r="AE401" s="10">
        <v>196</v>
      </c>
      <c r="AF401" s="10">
        <v>202</v>
      </c>
      <c r="AG401" s="10">
        <v>204</v>
      </c>
      <c r="AH401" s="10">
        <v>199</v>
      </c>
      <c r="AJ401" s="39">
        <f t="shared" si="29"/>
        <v>0.13941018766756033</v>
      </c>
      <c r="AK401" s="39">
        <f t="shared" si="29"/>
        <v>0.13144329896907217</v>
      </c>
      <c r="AL401" s="39">
        <f t="shared" si="29"/>
        <v>0.15970515970515969</v>
      </c>
      <c r="AM401" s="39">
        <f t="shared" si="28"/>
        <v>0.15639810426540285</v>
      </c>
      <c r="AN401" s="39">
        <f t="shared" si="28"/>
        <v>0.16589861751152074</v>
      </c>
      <c r="AO401" s="39">
        <f t="shared" si="28"/>
        <v>0.19867549668874171</v>
      </c>
      <c r="AP401" s="39">
        <f t="shared" si="28"/>
        <v>0.21212121212121213</v>
      </c>
      <c r="AQ401" s="39">
        <f t="shared" si="25"/>
        <v>0.14112903225806453</v>
      </c>
      <c r="AR401" s="39">
        <f t="shared" si="25"/>
        <v>0.62234042553191493</v>
      </c>
      <c r="AS401" s="39">
        <f t="shared" si="25"/>
        <v>0.61052631578947369</v>
      </c>
      <c r="AT401" s="39">
        <f t="shared" si="27"/>
        <v>0.5670103092783505</v>
      </c>
      <c r="AU401" s="39">
        <f t="shared" si="27"/>
        <v>0.53061224489795922</v>
      </c>
      <c r="AV401" s="39">
        <f t="shared" si="27"/>
        <v>0.55102040816326525</v>
      </c>
      <c r="AW401" s="39">
        <f t="shared" si="27"/>
        <v>0.7277227722772277</v>
      </c>
      <c r="AX401" s="39">
        <f t="shared" si="27"/>
        <v>0.70588235294117652</v>
      </c>
      <c r="AY401" s="39">
        <f t="shared" si="24"/>
        <v>0.71859296482412061</v>
      </c>
    </row>
    <row r="402" spans="1:51" x14ac:dyDescent="0.3">
      <c r="A402" s="3">
        <v>5032</v>
      </c>
      <c r="B402" s="4" t="s">
        <v>394</v>
      </c>
      <c r="C402" s="42">
        <v>48</v>
      </c>
      <c r="D402" s="42">
        <v>49</v>
      </c>
      <c r="E402" s="42">
        <v>40</v>
      </c>
      <c r="F402" s="42">
        <v>43</v>
      </c>
      <c r="G402" s="42">
        <v>45</v>
      </c>
      <c r="H402" s="42">
        <v>32</v>
      </c>
      <c r="I402" s="42">
        <v>35</v>
      </c>
      <c r="J402" s="42">
        <v>42</v>
      </c>
      <c r="K402" s="42">
        <v>120</v>
      </c>
      <c r="L402" s="42">
        <v>115</v>
      </c>
      <c r="M402" s="42">
        <v>114</v>
      </c>
      <c r="N402" s="42">
        <v>111</v>
      </c>
      <c r="O402" s="42">
        <v>100</v>
      </c>
      <c r="P402" s="42">
        <v>104</v>
      </c>
      <c r="Q402" s="42">
        <v>101</v>
      </c>
      <c r="R402" s="42">
        <v>104</v>
      </c>
      <c r="S402" s="10">
        <v>180</v>
      </c>
      <c r="T402" s="10">
        <v>187</v>
      </c>
      <c r="U402" s="10">
        <v>207</v>
      </c>
      <c r="V402" s="10">
        <v>214</v>
      </c>
      <c r="W402" s="10">
        <v>236</v>
      </c>
      <c r="X402" s="10">
        <v>252</v>
      </c>
      <c r="Y402" s="10">
        <v>276</v>
      </c>
      <c r="Z402" s="10">
        <v>298</v>
      </c>
      <c r="AA402" s="10">
        <v>72</v>
      </c>
      <c r="AB402" s="10">
        <v>69</v>
      </c>
      <c r="AC402" s="10">
        <v>73</v>
      </c>
      <c r="AD402" s="10">
        <v>74</v>
      </c>
      <c r="AE402" s="10">
        <v>71</v>
      </c>
      <c r="AF402" s="10">
        <v>75</v>
      </c>
      <c r="AG402" s="10">
        <v>76</v>
      </c>
      <c r="AH402" s="10">
        <v>82</v>
      </c>
      <c r="AJ402" s="39">
        <f t="shared" si="29"/>
        <v>0.26666666666666666</v>
      </c>
      <c r="AK402" s="39">
        <f t="shared" si="29"/>
        <v>0.26203208556149732</v>
      </c>
      <c r="AL402" s="39">
        <f t="shared" si="29"/>
        <v>0.19323671497584541</v>
      </c>
      <c r="AM402" s="39">
        <f t="shared" si="28"/>
        <v>0.20093457943925233</v>
      </c>
      <c r="AN402" s="39">
        <f t="shared" si="28"/>
        <v>0.19067796610169491</v>
      </c>
      <c r="AO402" s="39">
        <f t="shared" si="28"/>
        <v>0.12698412698412698</v>
      </c>
      <c r="AP402" s="39">
        <f t="shared" si="28"/>
        <v>0.12681159420289856</v>
      </c>
      <c r="AQ402" s="39">
        <f t="shared" si="25"/>
        <v>0.14093959731543623</v>
      </c>
      <c r="AR402" s="39">
        <f t="shared" si="25"/>
        <v>1.6666666666666667</v>
      </c>
      <c r="AS402" s="39">
        <f t="shared" si="25"/>
        <v>1.6666666666666667</v>
      </c>
      <c r="AT402" s="39">
        <f t="shared" si="27"/>
        <v>1.5616438356164384</v>
      </c>
      <c r="AU402" s="39">
        <f t="shared" si="27"/>
        <v>1.5</v>
      </c>
      <c r="AV402" s="39">
        <f t="shared" si="27"/>
        <v>1.408450704225352</v>
      </c>
      <c r="AW402" s="39">
        <f t="shared" si="27"/>
        <v>1.3866666666666667</v>
      </c>
      <c r="AX402" s="39">
        <f t="shared" si="27"/>
        <v>1.3289473684210527</v>
      </c>
      <c r="AY402" s="39">
        <f t="shared" si="24"/>
        <v>1.2682926829268293</v>
      </c>
    </row>
    <row r="403" spans="1:51" x14ac:dyDescent="0.3">
      <c r="A403" s="3">
        <v>5033</v>
      </c>
      <c r="B403" s="4" t="s">
        <v>395</v>
      </c>
      <c r="C403" s="42">
        <v>8</v>
      </c>
      <c r="D403" s="42">
        <v>14</v>
      </c>
      <c r="E403" s="42">
        <v>11</v>
      </c>
      <c r="F403" s="42">
        <v>10</v>
      </c>
      <c r="G403" s="42">
        <v>11</v>
      </c>
      <c r="H403" s="42">
        <v>11</v>
      </c>
      <c r="I403" s="42">
        <v>5</v>
      </c>
      <c r="J403" s="42" t="s">
        <v>473</v>
      </c>
      <c r="K403" s="42">
        <v>29</v>
      </c>
      <c r="L403" s="42">
        <v>26</v>
      </c>
      <c r="M403" s="42">
        <v>25</v>
      </c>
      <c r="N403" s="42">
        <v>25</v>
      </c>
      <c r="O403" s="42">
        <v>26</v>
      </c>
      <c r="P403" s="42">
        <v>26</v>
      </c>
      <c r="Q403" s="42">
        <v>25</v>
      </c>
      <c r="R403" s="42">
        <v>25</v>
      </c>
      <c r="S403" s="10">
        <v>300</v>
      </c>
      <c r="T403" s="10">
        <v>296</v>
      </c>
      <c r="U403" s="10">
        <v>315</v>
      </c>
      <c r="V403" s="10">
        <v>331</v>
      </c>
      <c r="W403" s="10">
        <v>340</v>
      </c>
      <c r="X403" s="10">
        <v>335</v>
      </c>
      <c r="Y403" s="10">
        <v>344</v>
      </c>
      <c r="Z403" s="10">
        <v>351</v>
      </c>
      <c r="AA403" s="10">
        <v>117</v>
      </c>
      <c r="AB403" s="10">
        <v>122</v>
      </c>
      <c r="AC403" s="10">
        <v>123</v>
      </c>
      <c r="AD403" s="10">
        <v>129</v>
      </c>
      <c r="AE403" s="10">
        <v>128</v>
      </c>
      <c r="AF403" s="10">
        <v>140</v>
      </c>
      <c r="AG403" s="10">
        <v>138</v>
      </c>
      <c r="AH403" s="10">
        <v>150</v>
      </c>
      <c r="AJ403" s="39">
        <f t="shared" si="29"/>
        <v>2.6666666666666668E-2</v>
      </c>
      <c r="AK403" s="39">
        <f t="shared" si="29"/>
        <v>4.72972972972973E-2</v>
      </c>
      <c r="AL403" s="39">
        <f t="shared" si="29"/>
        <v>3.4920634920634921E-2</v>
      </c>
      <c r="AM403" s="39">
        <f t="shared" si="28"/>
        <v>3.0211480362537766E-2</v>
      </c>
      <c r="AN403" s="39">
        <f t="shared" si="28"/>
        <v>3.2352941176470591E-2</v>
      </c>
      <c r="AO403" s="39">
        <f t="shared" si="28"/>
        <v>3.2835820895522387E-2</v>
      </c>
      <c r="AP403" s="39">
        <f t="shared" si="28"/>
        <v>1.4534883720930232E-2</v>
      </c>
      <c r="AQ403" s="39" t="e">
        <f t="shared" si="25"/>
        <v>#VALUE!</v>
      </c>
      <c r="AR403" s="39">
        <f t="shared" si="25"/>
        <v>0.24786324786324787</v>
      </c>
      <c r="AS403" s="39">
        <f t="shared" si="25"/>
        <v>0.21311475409836064</v>
      </c>
      <c r="AT403" s="39">
        <f t="shared" si="27"/>
        <v>0.2032520325203252</v>
      </c>
      <c r="AU403" s="39">
        <f t="shared" si="27"/>
        <v>0.19379844961240311</v>
      </c>
      <c r="AV403" s="39">
        <f t="shared" si="27"/>
        <v>0.203125</v>
      </c>
      <c r="AW403" s="39">
        <f t="shared" si="27"/>
        <v>0.18571428571428572</v>
      </c>
      <c r="AX403" s="39">
        <f t="shared" si="27"/>
        <v>0.18115942028985507</v>
      </c>
      <c r="AY403" s="39">
        <f t="shared" si="24"/>
        <v>0.16666666666666666</v>
      </c>
    </row>
    <row r="404" spans="1:51" x14ac:dyDescent="0.3">
      <c r="A404" s="3">
        <v>5034</v>
      </c>
      <c r="B404" s="4" t="s">
        <v>396</v>
      </c>
      <c r="C404" s="42">
        <v>19</v>
      </c>
      <c r="D404" s="42">
        <v>25</v>
      </c>
      <c r="E404" s="42">
        <v>24</v>
      </c>
      <c r="F404" s="42">
        <v>17</v>
      </c>
      <c r="G404" s="42">
        <v>14</v>
      </c>
      <c r="H404" s="42">
        <v>16</v>
      </c>
      <c r="I404" s="42">
        <v>22</v>
      </c>
      <c r="J404" s="42">
        <v>32</v>
      </c>
      <c r="K404" s="42">
        <v>70</v>
      </c>
      <c r="L404" s="42">
        <v>79</v>
      </c>
      <c r="M404" s="42">
        <v>81</v>
      </c>
      <c r="N404" s="42">
        <v>70</v>
      </c>
      <c r="O404" s="42">
        <v>75</v>
      </c>
      <c r="P404" s="42">
        <v>66</v>
      </c>
      <c r="Q404" s="42">
        <v>69</v>
      </c>
      <c r="R404" s="42">
        <v>58</v>
      </c>
      <c r="S404" s="10">
        <v>310</v>
      </c>
      <c r="T404" s="10">
        <v>338</v>
      </c>
      <c r="U404" s="10">
        <v>360</v>
      </c>
      <c r="V404" s="10">
        <v>380</v>
      </c>
      <c r="W404" s="10">
        <v>399</v>
      </c>
      <c r="X404" s="10">
        <v>409</v>
      </c>
      <c r="Y404" s="10">
        <v>425</v>
      </c>
      <c r="Z404" s="10">
        <v>424</v>
      </c>
      <c r="AA404" s="10">
        <v>128</v>
      </c>
      <c r="AB404" s="10">
        <v>127</v>
      </c>
      <c r="AC404" s="10">
        <v>127</v>
      </c>
      <c r="AD404" s="10">
        <v>129</v>
      </c>
      <c r="AE404" s="10">
        <v>137</v>
      </c>
      <c r="AF404" s="10">
        <v>138</v>
      </c>
      <c r="AG404" s="10">
        <v>140</v>
      </c>
      <c r="AH404" s="10">
        <v>142</v>
      </c>
      <c r="AJ404" s="39">
        <f t="shared" si="29"/>
        <v>6.1290322580645158E-2</v>
      </c>
      <c r="AK404" s="39">
        <f t="shared" si="29"/>
        <v>7.3964497041420121E-2</v>
      </c>
      <c r="AL404" s="39">
        <f t="shared" si="29"/>
        <v>6.6666666666666666E-2</v>
      </c>
      <c r="AM404" s="39">
        <f t="shared" si="28"/>
        <v>4.4736842105263158E-2</v>
      </c>
      <c r="AN404" s="39">
        <f t="shared" si="28"/>
        <v>3.5087719298245612E-2</v>
      </c>
      <c r="AO404" s="39">
        <f t="shared" si="28"/>
        <v>3.9119804400977995E-2</v>
      </c>
      <c r="AP404" s="39">
        <f t="shared" si="28"/>
        <v>5.1764705882352942E-2</v>
      </c>
      <c r="AQ404" s="39">
        <f t="shared" si="25"/>
        <v>7.5471698113207544E-2</v>
      </c>
      <c r="AR404" s="39">
        <f t="shared" si="25"/>
        <v>0.546875</v>
      </c>
      <c r="AS404" s="39">
        <f t="shared" si="25"/>
        <v>0.62204724409448819</v>
      </c>
      <c r="AT404" s="39">
        <f t="shared" si="27"/>
        <v>0.63779527559055116</v>
      </c>
      <c r="AU404" s="39">
        <f t="shared" si="27"/>
        <v>0.54263565891472865</v>
      </c>
      <c r="AV404" s="39">
        <f t="shared" si="27"/>
        <v>0.54744525547445255</v>
      </c>
      <c r="AW404" s="39">
        <f t="shared" si="27"/>
        <v>0.47826086956521741</v>
      </c>
      <c r="AX404" s="39">
        <f t="shared" si="27"/>
        <v>0.49285714285714288</v>
      </c>
      <c r="AY404" s="39">
        <f t="shared" si="24"/>
        <v>0.40845070422535212</v>
      </c>
    </row>
    <row r="405" spans="1:51" x14ac:dyDescent="0.3">
      <c r="A405" s="3">
        <v>5035</v>
      </c>
      <c r="B405" s="4" t="s">
        <v>397</v>
      </c>
      <c r="C405" s="42">
        <v>124</v>
      </c>
      <c r="D405" s="42">
        <v>126</v>
      </c>
      <c r="E405" s="42">
        <v>146</v>
      </c>
      <c r="F405" s="42">
        <v>160</v>
      </c>
      <c r="G405" s="42">
        <v>177</v>
      </c>
      <c r="H405" s="42">
        <v>181</v>
      </c>
      <c r="I405" s="42">
        <v>167</v>
      </c>
      <c r="J405" s="42">
        <v>177</v>
      </c>
      <c r="K405" s="42">
        <v>322</v>
      </c>
      <c r="L405" s="42">
        <v>331</v>
      </c>
      <c r="M405" s="42">
        <v>356</v>
      </c>
      <c r="N405" s="42">
        <v>344</v>
      </c>
      <c r="O405" s="42">
        <v>341</v>
      </c>
      <c r="P405" s="42">
        <v>346</v>
      </c>
      <c r="Q405" s="42">
        <v>357</v>
      </c>
      <c r="R405" s="42">
        <v>339</v>
      </c>
      <c r="S405" s="10">
        <v>473</v>
      </c>
      <c r="T405" s="10">
        <v>482</v>
      </c>
      <c r="U405" s="10">
        <v>488</v>
      </c>
      <c r="V405" s="10">
        <v>547</v>
      </c>
      <c r="W405" s="10">
        <v>581</v>
      </c>
      <c r="X405" s="10">
        <v>593</v>
      </c>
      <c r="Y405" s="10">
        <v>618</v>
      </c>
      <c r="Z405" s="10">
        <v>645</v>
      </c>
      <c r="AA405" s="10">
        <v>248</v>
      </c>
      <c r="AB405" s="10">
        <v>266</v>
      </c>
      <c r="AC405" s="10">
        <v>272</v>
      </c>
      <c r="AD405" s="10">
        <v>249</v>
      </c>
      <c r="AE405" s="10">
        <v>240</v>
      </c>
      <c r="AF405" s="10">
        <v>242</v>
      </c>
      <c r="AG405" s="10">
        <v>237</v>
      </c>
      <c r="AH405" s="10">
        <v>233</v>
      </c>
      <c r="AJ405" s="39">
        <f t="shared" si="29"/>
        <v>0.26215644820295986</v>
      </c>
      <c r="AK405" s="39">
        <f t="shared" si="29"/>
        <v>0.26141078838174275</v>
      </c>
      <c r="AL405" s="39">
        <f t="shared" si="29"/>
        <v>0.29918032786885246</v>
      </c>
      <c r="AM405" s="39">
        <f t="shared" si="28"/>
        <v>0.29250457038391225</v>
      </c>
      <c r="AN405" s="39">
        <f t="shared" si="28"/>
        <v>0.30464716006884679</v>
      </c>
      <c r="AO405" s="39">
        <f t="shared" si="28"/>
        <v>0.30522765598650925</v>
      </c>
      <c r="AP405" s="39">
        <f t="shared" si="28"/>
        <v>0.27022653721682849</v>
      </c>
      <c r="AQ405" s="39">
        <f t="shared" si="25"/>
        <v>0.2744186046511628</v>
      </c>
      <c r="AR405" s="39">
        <f t="shared" si="25"/>
        <v>1.2983870967741935</v>
      </c>
      <c r="AS405" s="39">
        <f t="shared" si="25"/>
        <v>1.244360902255639</v>
      </c>
      <c r="AT405" s="39">
        <f t="shared" si="27"/>
        <v>1.3088235294117647</v>
      </c>
      <c r="AU405" s="39">
        <f t="shared" si="27"/>
        <v>1.3815261044176708</v>
      </c>
      <c r="AV405" s="39">
        <f t="shared" si="27"/>
        <v>1.4208333333333334</v>
      </c>
      <c r="AW405" s="39">
        <f t="shared" si="27"/>
        <v>1.4297520661157024</v>
      </c>
      <c r="AX405" s="39">
        <f t="shared" si="27"/>
        <v>1.5063291139240507</v>
      </c>
      <c r="AY405" s="39">
        <f t="shared" si="24"/>
        <v>1.4549356223175967</v>
      </c>
    </row>
    <row r="406" spans="1:51" x14ac:dyDescent="0.3">
      <c r="A406" s="3">
        <v>5036</v>
      </c>
      <c r="B406" s="4" t="s">
        <v>398</v>
      </c>
      <c r="C406" s="42">
        <v>15</v>
      </c>
      <c r="D406" s="42">
        <v>13</v>
      </c>
      <c r="E406" s="42">
        <v>13</v>
      </c>
      <c r="F406" s="42">
        <v>16</v>
      </c>
      <c r="G406" s="42">
        <v>22</v>
      </c>
      <c r="H406" s="42">
        <v>26</v>
      </c>
      <c r="I406" s="42">
        <v>34</v>
      </c>
      <c r="J406" s="42">
        <v>36</v>
      </c>
      <c r="K406" s="42">
        <v>47</v>
      </c>
      <c r="L406" s="42">
        <v>47</v>
      </c>
      <c r="M406" s="42">
        <v>49</v>
      </c>
      <c r="N406" s="42">
        <v>54</v>
      </c>
      <c r="O406" s="42">
        <v>51</v>
      </c>
      <c r="P406" s="42">
        <v>45</v>
      </c>
      <c r="Q406" s="42">
        <v>44</v>
      </c>
      <c r="R406" s="42">
        <v>51</v>
      </c>
      <c r="S406" s="10">
        <v>204</v>
      </c>
      <c r="T406" s="10">
        <v>204</v>
      </c>
      <c r="U406" s="10">
        <v>196</v>
      </c>
      <c r="V406" s="10">
        <v>199</v>
      </c>
      <c r="W406" s="10">
        <v>205</v>
      </c>
      <c r="X406" s="10">
        <v>206</v>
      </c>
      <c r="Y406" s="10">
        <v>205</v>
      </c>
      <c r="Z406" s="10">
        <v>198</v>
      </c>
      <c r="AA406" s="10">
        <v>66</v>
      </c>
      <c r="AB406" s="10">
        <v>69</v>
      </c>
      <c r="AC406" s="10">
        <v>72</v>
      </c>
      <c r="AD406" s="10">
        <v>71</v>
      </c>
      <c r="AE406" s="10">
        <v>73</v>
      </c>
      <c r="AF406" s="10">
        <v>80</v>
      </c>
      <c r="AG406" s="10">
        <v>82</v>
      </c>
      <c r="AH406" s="10">
        <v>91</v>
      </c>
      <c r="AJ406" s="39">
        <f t="shared" si="29"/>
        <v>7.3529411764705885E-2</v>
      </c>
      <c r="AK406" s="39">
        <f t="shared" si="29"/>
        <v>6.3725490196078427E-2</v>
      </c>
      <c r="AL406" s="39">
        <f t="shared" si="29"/>
        <v>6.6326530612244902E-2</v>
      </c>
      <c r="AM406" s="39">
        <f t="shared" si="28"/>
        <v>8.0402010050251257E-2</v>
      </c>
      <c r="AN406" s="39">
        <f t="shared" si="28"/>
        <v>0.10731707317073171</v>
      </c>
      <c r="AO406" s="39">
        <f t="shared" si="28"/>
        <v>0.12621359223300971</v>
      </c>
      <c r="AP406" s="39">
        <f t="shared" si="28"/>
        <v>0.16585365853658537</v>
      </c>
      <c r="AQ406" s="39">
        <f t="shared" si="25"/>
        <v>0.18181818181818182</v>
      </c>
      <c r="AR406" s="39">
        <f t="shared" si="25"/>
        <v>0.71212121212121215</v>
      </c>
      <c r="AS406" s="39">
        <f t="shared" si="25"/>
        <v>0.6811594202898551</v>
      </c>
      <c r="AT406" s="39">
        <f t="shared" si="27"/>
        <v>0.68055555555555558</v>
      </c>
      <c r="AU406" s="39">
        <f t="shared" si="27"/>
        <v>0.76056338028169013</v>
      </c>
      <c r="AV406" s="39">
        <f t="shared" si="27"/>
        <v>0.69863013698630139</v>
      </c>
      <c r="AW406" s="39">
        <f t="shared" si="27"/>
        <v>0.5625</v>
      </c>
      <c r="AX406" s="39">
        <f t="shared" si="27"/>
        <v>0.53658536585365857</v>
      </c>
      <c r="AY406" s="39">
        <f t="shared" si="24"/>
        <v>0.56043956043956045</v>
      </c>
    </row>
    <row r="407" spans="1:51" x14ac:dyDescent="0.3">
      <c r="A407" s="3">
        <v>5037</v>
      </c>
      <c r="B407" s="4" t="s">
        <v>399</v>
      </c>
      <c r="C407" s="42">
        <v>120</v>
      </c>
      <c r="D407" s="42">
        <v>136</v>
      </c>
      <c r="E407" s="42">
        <v>121</v>
      </c>
      <c r="F407" s="42">
        <v>134</v>
      </c>
      <c r="G407" s="42">
        <v>131</v>
      </c>
      <c r="H407" s="42">
        <v>130</v>
      </c>
      <c r="I407" s="42">
        <v>125</v>
      </c>
      <c r="J407" s="42">
        <v>135</v>
      </c>
      <c r="K407" s="42">
        <v>278</v>
      </c>
      <c r="L407" s="42">
        <v>294</v>
      </c>
      <c r="M407" s="42">
        <v>298</v>
      </c>
      <c r="N407" s="42">
        <v>290</v>
      </c>
      <c r="O407" s="42">
        <v>291</v>
      </c>
      <c r="P407" s="42">
        <v>294</v>
      </c>
      <c r="Q407" s="42">
        <v>290</v>
      </c>
      <c r="R407" s="42">
        <v>330</v>
      </c>
      <c r="S407" s="10">
        <v>241</v>
      </c>
      <c r="T407" s="10">
        <v>253</v>
      </c>
      <c r="U407" s="10">
        <v>244</v>
      </c>
      <c r="V407" s="10">
        <v>254</v>
      </c>
      <c r="W407" s="10">
        <v>272</v>
      </c>
      <c r="X407" s="10">
        <v>290</v>
      </c>
      <c r="Y407" s="10">
        <v>289</v>
      </c>
      <c r="Z407" s="10">
        <v>297</v>
      </c>
      <c r="AA407" s="10">
        <v>120</v>
      </c>
      <c r="AB407" s="10">
        <v>114</v>
      </c>
      <c r="AC407" s="10">
        <v>125</v>
      </c>
      <c r="AD407" s="10">
        <v>126</v>
      </c>
      <c r="AE407" s="10">
        <v>128</v>
      </c>
      <c r="AF407" s="10">
        <v>126</v>
      </c>
      <c r="AG407" s="10">
        <v>120</v>
      </c>
      <c r="AH407" s="10">
        <v>112</v>
      </c>
      <c r="AJ407" s="39">
        <f t="shared" si="29"/>
        <v>0.49792531120331951</v>
      </c>
      <c r="AK407" s="39">
        <f t="shared" si="29"/>
        <v>0.53754940711462451</v>
      </c>
      <c r="AL407" s="39">
        <f t="shared" si="29"/>
        <v>0.49590163934426229</v>
      </c>
      <c r="AM407" s="39">
        <f t="shared" si="28"/>
        <v>0.52755905511811019</v>
      </c>
      <c r="AN407" s="39">
        <f t="shared" si="28"/>
        <v>0.48161764705882354</v>
      </c>
      <c r="AO407" s="39">
        <f t="shared" si="28"/>
        <v>0.44827586206896552</v>
      </c>
      <c r="AP407" s="39">
        <f t="shared" si="28"/>
        <v>0.43252595155709345</v>
      </c>
      <c r="AQ407" s="39">
        <f t="shared" si="25"/>
        <v>0.45454545454545453</v>
      </c>
      <c r="AR407" s="39">
        <f t="shared" si="25"/>
        <v>2.3166666666666669</v>
      </c>
      <c r="AS407" s="39">
        <f t="shared" si="25"/>
        <v>2.5789473684210527</v>
      </c>
      <c r="AT407" s="39">
        <f t="shared" si="27"/>
        <v>2.3839999999999999</v>
      </c>
      <c r="AU407" s="39">
        <f t="shared" si="27"/>
        <v>2.3015873015873014</v>
      </c>
      <c r="AV407" s="39">
        <f t="shared" si="27"/>
        <v>2.2734375</v>
      </c>
      <c r="AW407" s="39">
        <f t="shared" si="27"/>
        <v>2.3333333333333335</v>
      </c>
      <c r="AX407" s="39">
        <f t="shared" si="27"/>
        <v>2.4166666666666665</v>
      </c>
      <c r="AY407" s="39">
        <f t="shared" si="24"/>
        <v>2.9464285714285716</v>
      </c>
    </row>
    <row r="408" spans="1:51" x14ac:dyDescent="0.3">
      <c r="A408" s="3">
        <v>5038</v>
      </c>
      <c r="B408" s="4" t="s">
        <v>400</v>
      </c>
      <c r="C408" s="42">
        <v>100</v>
      </c>
      <c r="D408" s="42">
        <v>107</v>
      </c>
      <c r="E408" s="42">
        <v>95</v>
      </c>
      <c r="F408" s="42">
        <v>108</v>
      </c>
      <c r="G408" s="42">
        <v>128</v>
      </c>
      <c r="H408" s="42">
        <v>97</v>
      </c>
      <c r="I408" s="42">
        <v>102</v>
      </c>
      <c r="J408" s="42">
        <v>102</v>
      </c>
      <c r="K408" s="42">
        <v>263</v>
      </c>
      <c r="L408" s="42">
        <v>239</v>
      </c>
      <c r="M408" s="42">
        <v>217</v>
      </c>
      <c r="N408" s="42">
        <v>233</v>
      </c>
      <c r="O408" s="42">
        <v>229</v>
      </c>
      <c r="P408" s="42">
        <v>185</v>
      </c>
      <c r="Q408" s="42">
        <v>212</v>
      </c>
      <c r="R408" s="42">
        <v>211</v>
      </c>
      <c r="S408" s="10">
        <v>537</v>
      </c>
      <c r="T408" s="10">
        <v>557</v>
      </c>
      <c r="U408" s="10">
        <v>574</v>
      </c>
      <c r="V408" s="10">
        <v>613</v>
      </c>
      <c r="W408" s="10">
        <v>655</v>
      </c>
      <c r="X408" s="10">
        <v>681</v>
      </c>
      <c r="Y408" s="10">
        <v>708</v>
      </c>
      <c r="Z408" s="10">
        <v>726</v>
      </c>
      <c r="AA408" s="10">
        <v>197</v>
      </c>
      <c r="AB408" s="10">
        <v>211</v>
      </c>
      <c r="AC408" s="10">
        <v>213</v>
      </c>
      <c r="AD408" s="10">
        <v>209</v>
      </c>
      <c r="AE408" s="10">
        <v>209</v>
      </c>
      <c r="AF408" s="10">
        <v>216</v>
      </c>
      <c r="AG408" s="10">
        <v>224</v>
      </c>
      <c r="AH408" s="10">
        <v>237</v>
      </c>
      <c r="AJ408" s="39">
        <f t="shared" si="29"/>
        <v>0.18621973929236499</v>
      </c>
      <c r="AK408" s="39">
        <f t="shared" si="29"/>
        <v>0.19210053859964094</v>
      </c>
      <c r="AL408" s="39">
        <f t="shared" si="29"/>
        <v>0.16550522648083624</v>
      </c>
      <c r="AM408" s="39">
        <f t="shared" si="28"/>
        <v>0.17618270799347471</v>
      </c>
      <c r="AN408" s="39">
        <f t="shared" si="28"/>
        <v>0.19541984732824427</v>
      </c>
      <c r="AO408" s="39">
        <f t="shared" si="28"/>
        <v>0.14243759177679882</v>
      </c>
      <c r="AP408" s="39">
        <f t="shared" si="28"/>
        <v>0.1440677966101695</v>
      </c>
      <c r="AQ408" s="39">
        <f t="shared" si="25"/>
        <v>0.14049586776859505</v>
      </c>
      <c r="AR408" s="39">
        <f t="shared" si="25"/>
        <v>1.3350253807106598</v>
      </c>
      <c r="AS408" s="39">
        <f t="shared" si="25"/>
        <v>1.1327014218009479</v>
      </c>
      <c r="AT408" s="39">
        <f t="shared" si="27"/>
        <v>1.0187793427230047</v>
      </c>
      <c r="AU408" s="39">
        <f t="shared" si="27"/>
        <v>1.1148325358851674</v>
      </c>
      <c r="AV408" s="39">
        <f t="shared" si="27"/>
        <v>1.0956937799043063</v>
      </c>
      <c r="AW408" s="39">
        <f t="shared" si="27"/>
        <v>0.85648148148148151</v>
      </c>
      <c r="AX408" s="39">
        <f t="shared" si="27"/>
        <v>0.9464285714285714</v>
      </c>
      <c r="AY408" s="39">
        <f t="shared" si="24"/>
        <v>0.89029535864978904</v>
      </c>
    </row>
    <row r="409" spans="1:51" x14ac:dyDescent="0.3">
      <c r="A409" s="3">
        <v>5039</v>
      </c>
      <c r="B409" s="4" t="s">
        <v>401</v>
      </c>
      <c r="C409" s="42">
        <v>29</v>
      </c>
      <c r="D409" s="42">
        <v>32</v>
      </c>
      <c r="E409" s="42">
        <v>34</v>
      </c>
      <c r="F409" s="42">
        <v>29</v>
      </c>
      <c r="G409" s="42">
        <v>27</v>
      </c>
      <c r="H409" s="42">
        <v>34</v>
      </c>
      <c r="I409" s="42">
        <v>24</v>
      </c>
      <c r="J409" s="42">
        <v>20</v>
      </c>
      <c r="K409" s="42">
        <v>64</v>
      </c>
      <c r="L409" s="42">
        <v>69</v>
      </c>
      <c r="M409" s="42">
        <v>61</v>
      </c>
      <c r="N409" s="42">
        <v>61</v>
      </c>
      <c r="O409" s="42">
        <v>69</v>
      </c>
      <c r="P409" s="42">
        <v>66</v>
      </c>
      <c r="Q409" s="42">
        <v>80</v>
      </c>
      <c r="R409" s="42">
        <v>80</v>
      </c>
      <c r="S409" s="10">
        <v>763</v>
      </c>
      <c r="T409" s="10">
        <v>792</v>
      </c>
      <c r="U409" s="10">
        <v>825</v>
      </c>
      <c r="V409" s="10">
        <v>832</v>
      </c>
      <c r="W409" s="10">
        <v>898</v>
      </c>
      <c r="X409" s="10">
        <v>965</v>
      </c>
      <c r="Y409" s="10">
        <v>997</v>
      </c>
      <c r="Z409" s="10">
        <v>1020</v>
      </c>
      <c r="AA409" s="10">
        <v>357</v>
      </c>
      <c r="AB409" s="10">
        <v>357</v>
      </c>
      <c r="AC409" s="10">
        <v>358</v>
      </c>
      <c r="AD409" s="10">
        <v>347</v>
      </c>
      <c r="AE409" s="10">
        <v>346</v>
      </c>
      <c r="AF409" s="10">
        <v>339</v>
      </c>
      <c r="AG409" s="10">
        <v>344</v>
      </c>
      <c r="AH409" s="10">
        <v>350</v>
      </c>
      <c r="AJ409" s="39">
        <f t="shared" si="29"/>
        <v>3.8007863695937089E-2</v>
      </c>
      <c r="AK409" s="39">
        <f t="shared" si="29"/>
        <v>4.0404040404040407E-2</v>
      </c>
      <c r="AL409" s="39">
        <f t="shared" si="29"/>
        <v>4.1212121212121214E-2</v>
      </c>
      <c r="AM409" s="39">
        <f t="shared" si="28"/>
        <v>3.4855769230769232E-2</v>
      </c>
      <c r="AN409" s="39">
        <f t="shared" si="28"/>
        <v>3.0066815144766147E-2</v>
      </c>
      <c r="AO409" s="39">
        <f t="shared" si="28"/>
        <v>3.5233160621761656E-2</v>
      </c>
      <c r="AP409" s="39">
        <f t="shared" si="28"/>
        <v>2.4072216649949848E-2</v>
      </c>
      <c r="AQ409" s="39">
        <f t="shared" si="25"/>
        <v>1.9607843137254902E-2</v>
      </c>
      <c r="AR409" s="39">
        <f t="shared" si="25"/>
        <v>0.17927170868347339</v>
      </c>
      <c r="AS409" s="39">
        <f t="shared" si="25"/>
        <v>0.19327731092436976</v>
      </c>
      <c r="AT409" s="39">
        <f t="shared" si="27"/>
        <v>0.17039106145251395</v>
      </c>
      <c r="AU409" s="39">
        <f t="shared" si="27"/>
        <v>0.17579250720461095</v>
      </c>
      <c r="AV409" s="39">
        <f t="shared" si="27"/>
        <v>0.19942196531791909</v>
      </c>
      <c r="AW409" s="39">
        <f t="shared" si="27"/>
        <v>0.19469026548672566</v>
      </c>
      <c r="AX409" s="39">
        <f t="shared" si="27"/>
        <v>0.23255813953488372</v>
      </c>
      <c r="AY409" s="39">
        <f t="shared" si="24"/>
        <v>0.22857142857142856</v>
      </c>
    </row>
    <row r="410" spans="1:51" x14ac:dyDescent="0.3">
      <c r="A410" s="3">
        <v>5040</v>
      </c>
      <c r="B410" s="4" t="s">
        <v>402</v>
      </c>
      <c r="C410" s="42">
        <v>34</v>
      </c>
      <c r="D410" s="42">
        <v>30</v>
      </c>
      <c r="E410" s="42">
        <v>27</v>
      </c>
      <c r="F410" s="42">
        <v>24</v>
      </c>
      <c r="G410" s="42">
        <v>23</v>
      </c>
      <c r="H410" s="42">
        <v>23</v>
      </c>
      <c r="I410" s="42">
        <v>22</v>
      </c>
      <c r="J410" s="42">
        <v>19</v>
      </c>
      <c r="K410" s="42">
        <v>60</v>
      </c>
      <c r="L410" s="42">
        <v>65</v>
      </c>
      <c r="M410" s="42">
        <v>60</v>
      </c>
      <c r="N410" s="42">
        <v>51</v>
      </c>
      <c r="O410" s="42">
        <v>55</v>
      </c>
      <c r="P410" s="42">
        <v>59</v>
      </c>
      <c r="Q410" s="42">
        <v>57</v>
      </c>
      <c r="R410" s="42">
        <v>52</v>
      </c>
      <c r="S410" s="10">
        <v>223</v>
      </c>
      <c r="T410" s="10">
        <v>230</v>
      </c>
      <c r="U410" s="10">
        <v>240</v>
      </c>
      <c r="V410" s="10">
        <v>256</v>
      </c>
      <c r="W410" s="10">
        <v>261</v>
      </c>
      <c r="X410" s="10">
        <v>291</v>
      </c>
      <c r="Y410" s="10">
        <v>305</v>
      </c>
      <c r="Z410" s="10">
        <v>319</v>
      </c>
      <c r="AA410" s="10">
        <v>83</v>
      </c>
      <c r="AB410" s="10">
        <v>90</v>
      </c>
      <c r="AC410" s="10">
        <v>87</v>
      </c>
      <c r="AD410" s="10">
        <v>98</v>
      </c>
      <c r="AE410" s="10">
        <v>99</v>
      </c>
      <c r="AF410" s="10">
        <v>91</v>
      </c>
      <c r="AG410" s="10">
        <v>104</v>
      </c>
      <c r="AH410" s="10">
        <v>108</v>
      </c>
      <c r="AJ410" s="39">
        <f t="shared" si="29"/>
        <v>0.15246636771300448</v>
      </c>
      <c r="AK410" s="39">
        <f t="shared" si="29"/>
        <v>0.13043478260869565</v>
      </c>
      <c r="AL410" s="39">
        <f t="shared" si="29"/>
        <v>0.1125</v>
      </c>
      <c r="AM410" s="39">
        <f t="shared" si="28"/>
        <v>9.375E-2</v>
      </c>
      <c r="AN410" s="39">
        <f t="shared" si="28"/>
        <v>8.8122605363984668E-2</v>
      </c>
      <c r="AO410" s="39">
        <f t="shared" si="28"/>
        <v>7.903780068728522E-2</v>
      </c>
      <c r="AP410" s="39">
        <f t="shared" si="28"/>
        <v>7.2131147540983612E-2</v>
      </c>
      <c r="AQ410" s="39">
        <f t="shared" si="25"/>
        <v>5.9561128526645767E-2</v>
      </c>
      <c r="AR410" s="39">
        <f t="shared" si="25"/>
        <v>0.72289156626506024</v>
      </c>
      <c r="AS410" s="39">
        <f t="shared" si="25"/>
        <v>0.72222222222222221</v>
      </c>
      <c r="AT410" s="39">
        <f t="shared" si="27"/>
        <v>0.68965517241379315</v>
      </c>
      <c r="AU410" s="39">
        <f t="shared" si="27"/>
        <v>0.52040816326530615</v>
      </c>
      <c r="AV410" s="39">
        <f t="shared" si="27"/>
        <v>0.55555555555555558</v>
      </c>
      <c r="AW410" s="39">
        <f t="shared" si="27"/>
        <v>0.64835164835164838</v>
      </c>
      <c r="AX410" s="39">
        <f t="shared" si="27"/>
        <v>0.54807692307692313</v>
      </c>
      <c r="AY410" s="39">
        <f t="shared" si="24"/>
        <v>0.48148148148148145</v>
      </c>
    </row>
    <row r="411" spans="1:51" x14ac:dyDescent="0.3">
      <c r="A411" s="3">
        <v>5041</v>
      </c>
      <c r="B411" s="4" t="s">
        <v>403</v>
      </c>
      <c r="C411" s="42">
        <v>35</v>
      </c>
      <c r="D411" s="42">
        <v>26</v>
      </c>
      <c r="E411" s="42">
        <v>30</v>
      </c>
      <c r="F411" s="42">
        <v>25</v>
      </c>
      <c r="G411" s="42">
        <v>30</v>
      </c>
      <c r="H411" s="42">
        <v>31</v>
      </c>
      <c r="I411" s="42">
        <v>36</v>
      </c>
      <c r="J411" s="42">
        <v>34</v>
      </c>
      <c r="K411" s="42">
        <v>66</v>
      </c>
      <c r="L411" s="42">
        <v>59</v>
      </c>
      <c r="M411" s="42">
        <v>54</v>
      </c>
      <c r="N411" s="42">
        <v>49</v>
      </c>
      <c r="O411" s="42">
        <v>45</v>
      </c>
      <c r="P411" s="42">
        <v>54</v>
      </c>
      <c r="Q411" s="42">
        <v>56</v>
      </c>
      <c r="R411" s="42">
        <v>52</v>
      </c>
      <c r="S411" s="10">
        <v>1305</v>
      </c>
      <c r="T411" s="10">
        <v>1354</v>
      </c>
      <c r="U411" s="10">
        <v>1412</v>
      </c>
      <c r="V411" s="10">
        <v>1476</v>
      </c>
      <c r="W411" s="10">
        <v>1548</v>
      </c>
      <c r="X411" s="10">
        <v>1682</v>
      </c>
      <c r="Y411" s="10">
        <v>1755</v>
      </c>
      <c r="Z411" s="10">
        <v>1813</v>
      </c>
      <c r="AA411" s="10">
        <v>513</v>
      </c>
      <c r="AB411" s="10">
        <v>518</v>
      </c>
      <c r="AC411" s="10">
        <v>545</v>
      </c>
      <c r="AD411" s="10">
        <v>564</v>
      </c>
      <c r="AE411" s="10">
        <v>585</v>
      </c>
      <c r="AF411" s="10">
        <v>597</v>
      </c>
      <c r="AG411" s="10">
        <v>616</v>
      </c>
      <c r="AH411" s="10">
        <v>640</v>
      </c>
      <c r="AJ411" s="39">
        <f t="shared" si="29"/>
        <v>2.681992337164751E-2</v>
      </c>
      <c r="AK411" s="39">
        <f t="shared" si="29"/>
        <v>1.9202363367799114E-2</v>
      </c>
      <c r="AL411" s="39">
        <f t="shared" si="29"/>
        <v>2.1246458923512748E-2</v>
      </c>
      <c r="AM411" s="39">
        <f t="shared" si="28"/>
        <v>1.6937669376693765E-2</v>
      </c>
      <c r="AN411" s="39">
        <f t="shared" si="28"/>
        <v>1.937984496124031E-2</v>
      </c>
      <c r="AO411" s="39">
        <f t="shared" si="28"/>
        <v>1.8430439952437573E-2</v>
      </c>
      <c r="AP411" s="39">
        <f t="shared" si="28"/>
        <v>2.0512820512820513E-2</v>
      </c>
      <c r="AQ411" s="39">
        <f t="shared" si="25"/>
        <v>1.8753447324875896E-2</v>
      </c>
      <c r="AR411" s="39">
        <f t="shared" si="25"/>
        <v>0.12865497076023391</v>
      </c>
      <c r="AS411" s="39">
        <f t="shared" si="25"/>
        <v>0.11389961389961389</v>
      </c>
      <c r="AT411" s="39">
        <f t="shared" si="27"/>
        <v>9.9082568807339455E-2</v>
      </c>
      <c r="AU411" s="39">
        <f t="shared" si="27"/>
        <v>8.6879432624113476E-2</v>
      </c>
      <c r="AV411" s="39">
        <f t="shared" si="27"/>
        <v>7.6923076923076927E-2</v>
      </c>
      <c r="AW411" s="39">
        <f t="shared" si="27"/>
        <v>9.0452261306532666E-2</v>
      </c>
      <c r="AX411" s="39">
        <f t="shared" si="27"/>
        <v>9.0909090909090912E-2</v>
      </c>
      <c r="AY411" s="39">
        <f t="shared" si="24"/>
        <v>8.1250000000000003E-2</v>
      </c>
    </row>
    <row r="412" spans="1:51" x14ac:dyDescent="0.3">
      <c r="A412" s="3">
        <v>5042</v>
      </c>
      <c r="B412" s="4" t="s">
        <v>404</v>
      </c>
      <c r="C412" s="42">
        <v>26</v>
      </c>
      <c r="D412" s="42">
        <v>30</v>
      </c>
      <c r="E412" s="42">
        <v>35</v>
      </c>
      <c r="F412" s="42">
        <v>29</v>
      </c>
      <c r="G412" s="42">
        <v>26</v>
      </c>
      <c r="H412" s="42">
        <v>27</v>
      </c>
      <c r="I412" s="42">
        <v>24</v>
      </c>
      <c r="J412" s="42">
        <v>33</v>
      </c>
      <c r="K412" s="42">
        <v>38</v>
      </c>
      <c r="L412" s="42">
        <v>41</v>
      </c>
      <c r="M412" s="42">
        <v>41</v>
      </c>
      <c r="N412" s="42">
        <v>39</v>
      </c>
      <c r="O412" s="42">
        <v>44</v>
      </c>
      <c r="P412" s="42">
        <v>38</v>
      </c>
      <c r="Q412" s="42">
        <v>31</v>
      </c>
      <c r="R412" s="42">
        <v>35</v>
      </c>
      <c r="S412" s="10">
        <v>163</v>
      </c>
      <c r="T412" s="10">
        <v>163</v>
      </c>
      <c r="U412" s="10">
        <v>164</v>
      </c>
      <c r="V412" s="10">
        <v>173</v>
      </c>
      <c r="W412" s="10">
        <v>167</v>
      </c>
      <c r="X412" s="10">
        <v>178</v>
      </c>
      <c r="Y412" s="10">
        <v>175</v>
      </c>
      <c r="Z412" s="10">
        <v>176</v>
      </c>
      <c r="AA412" s="10">
        <v>73</v>
      </c>
      <c r="AB412" s="10">
        <v>75</v>
      </c>
      <c r="AC412" s="10">
        <v>74</v>
      </c>
      <c r="AD412" s="10">
        <v>66</v>
      </c>
      <c r="AE412" s="10">
        <v>76</v>
      </c>
      <c r="AF412" s="10">
        <v>72</v>
      </c>
      <c r="AG412" s="10">
        <v>74</v>
      </c>
      <c r="AH412" s="10">
        <v>75</v>
      </c>
      <c r="AJ412" s="39">
        <f t="shared" si="29"/>
        <v>0.15950920245398773</v>
      </c>
      <c r="AK412" s="39">
        <f t="shared" si="29"/>
        <v>0.18404907975460122</v>
      </c>
      <c r="AL412" s="39">
        <f t="shared" si="29"/>
        <v>0.21341463414634146</v>
      </c>
      <c r="AM412" s="39">
        <f t="shared" si="28"/>
        <v>0.16763005780346821</v>
      </c>
      <c r="AN412" s="39">
        <f t="shared" si="28"/>
        <v>0.15568862275449102</v>
      </c>
      <c r="AO412" s="39">
        <f t="shared" si="28"/>
        <v>0.15168539325842698</v>
      </c>
      <c r="AP412" s="39">
        <f t="shared" si="28"/>
        <v>0.13714285714285715</v>
      </c>
      <c r="AQ412" s="39">
        <f t="shared" si="25"/>
        <v>0.1875</v>
      </c>
      <c r="AR412" s="39">
        <f t="shared" si="25"/>
        <v>0.52054794520547942</v>
      </c>
      <c r="AS412" s="39">
        <f t="shared" si="25"/>
        <v>0.54666666666666663</v>
      </c>
      <c r="AT412" s="39">
        <f t="shared" si="27"/>
        <v>0.55405405405405406</v>
      </c>
      <c r="AU412" s="39">
        <f t="shared" si="27"/>
        <v>0.59090909090909094</v>
      </c>
      <c r="AV412" s="39">
        <f t="shared" si="27"/>
        <v>0.57894736842105265</v>
      </c>
      <c r="AW412" s="39">
        <f t="shared" si="27"/>
        <v>0.52777777777777779</v>
      </c>
      <c r="AX412" s="39">
        <f t="shared" si="27"/>
        <v>0.41891891891891891</v>
      </c>
      <c r="AY412" s="39">
        <f t="shared" si="27"/>
        <v>0.46666666666666667</v>
      </c>
    </row>
    <row r="413" spans="1:51" x14ac:dyDescent="0.3">
      <c r="A413" s="3">
        <v>5043</v>
      </c>
      <c r="B413" s="4" t="s">
        <v>405</v>
      </c>
      <c r="C413" s="42">
        <v>6</v>
      </c>
      <c r="D413" s="42">
        <v>9</v>
      </c>
      <c r="E413" s="42" t="s">
        <v>473</v>
      </c>
      <c r="F413" s="42">
        <v>5</v>
      </c>
      <c r="G413" s="42">
        <v>9</v>
      </c>
      <c r="H413" s="42">
        <v>7</v>
      </c>
      <c r="I413" s="42">
        <v>5</v>
      </c>
      <c r="J413" s="42">
        <v>7</v>
      </c>
      <c r="K413" s="42">
        <v>13</v>
      </c>
      <c r="L413" s="42">
        <v>11</v>
      </c>
      <c r="M413" s="42" t="s">
        <v>473</v>
      </c>
      <c r="N413" s="42">
        <v>14</v>
      </c>
      <c r="O413" s="42">
        <v>14</v>
      </c>
      <c r="P413" s="42">
        <v>14</v>
      </c>
      <c r="Q413" s="42">
        <v>13</v>
      </c>
      <c r="R413" s="42">
        <v>10</v>
      </c>
      <c r="S413" s="10">
        <v>115</v>
      </c>
      <c r="T413" s="10">
        <v>110</v>
      </c>
      <c r="U413" s="10">
        <v>118</v>
      </c>
      <c r="V413" s="10">
        <v>112</v>
      </c>
      <c r="W413" s="10">
        <v>124</v>
      </c>
      <c r="X413" s="10">
        <v>133</v>
      </c>
      <c r="Y413" s="10">
        <v>130</v>
      </c>
      <c r="Z413" s="10">
        <v>128</v>
      </c>
      <c r="AA413" s="10">
        <v>52</v>
      </c>
      <c r="AB413" s="10">
        <v>52</v>
      </c>
      <c r="AC413" s="10">
        <v>56</v>
      </c>
      <c r="AD413" s="10">
        <v>56</v>
      </c>
      <c r="AE413" s="10">
        <v>59</v>
      </c>
      <c r="AF413" s="10">
        <v>58</v>
      </c>
      <c r="AG413" s="10">
        <v>53</v>
      </c>
      <c r="AH413" s="10">
        <v>52</v>
      </c>
      <c r="AJ413" s="39">
        <f t="shared" si="29"/>
        <v>5.2173913043478258E-2</v>
      </c>
      <c r="AK413" s="39">
        <f t="shared" si="29"/>
        <v>8.1818181818181818E-2</v>
      </c>
      <c r="AL413" s="39" t="e">
        <f t="shared" si="29"/>
        <v>#VALUE!</v>
      </c>
      <c r="AM413" s="39">
        <f t="shared" si="28"/>
        <v>4.4642857142857144E-2</v>
      </c>
      <c r="AN413" s="39">
        <f t="shared" si="28"/>
        <v>7.2580645161290328E-2</v>
      </c>
      <c r="AO413" s="39">
        <f t="shared" si="28"/>
        <v>5.2631578947368418E-2</v>
      </c>
      <c r="AP413" s="39">
        <f t="shared" si="28"/>
        <v>3.8461538461538464E-2</v>
      </c>
      <c r="AQ413" s="39">
        <f t="shared" si="25"/>
        <v>5.46875E-2</v>
      </c>
      <c r="AR413" s="39">
        <f t="shared" si="25"/>
        <v>0.25</v>
      </c>
      <c r="AS413" s="39">
        <f t="shared" si="25"/>
        <v>0.21153846153846154</v>
      </c>
      <c r="AT413" s="39" t="e">
        <f t="shared" si="27"/>
        <v>#VALUE!</v>
      </c>
      <c r="AU413" s="39">
        <f t="shared" si="27"/>
        <v>0.25</v>
      </c>
      <c r="AV413" s="39">
        <f t="shared" si="27"/>
        <v>0.23728813559322035</v>
      </c>
      <c r="AW413" s="39">
        <f t="shared" si="27"/>
        <v>0.2413793103448276</v>
      </c>
      <c r="AX413" s="39">
        <f t="shared" si="27"/>
        <v>0.24528301886792453</v>
      </c>
      <c r="AY413" s="39">
        <f t="shared" si="27"/>
        <v>0.19230769230769232</v>
      </c>
    </row>
    <row r="414" spans="1:51" x14ac:dyDescent="0.3">
      <c r="A414" s="3">
        <v>5044</v>
      </c>
      <c r="B414" s="4" t="s">
        <v>406</v>
      </c>
      <c r="C414" s="42">
        <v>13</v>
      </c>
      <c r="D414" s="42">
        <v>14</v>
      </c>
      <c r="E414" s="42">
        <v>17</v>
      </c>
      <c r="F414" s="42">
        <v>20</v>
      </c>
      <c r="G414" s="42">
        <v>18</v>
      </c>
      <c r="H414" s="42">
        <v>19</v>
      </c>
      <c r="I414" s="42">
        <v>23</v>
      </c>
      <c r="J414" s="42">
        <v>18</v>
      </c>
      <c r="K414" s="42">
        <v>19</v>
      </c>
      <c r="L414" s="42">
        <v>23</v>
      </c>
      <c r="M414" s="42">
        <v>23</v>
      </c>
      <c r="N414" s="42">
        <v>26</v>
      </c>
      <c r="O414" s="42">
        <v>25</v>
      </c>
      <c r="P414" s="42">
        <v>27</v>
      </c>
      <c r="Q414" s="42">
        <v>32</v>
      </c>
      <c r="R414" s="42">
        <v>32</v>
      </c>
      <c r="S414" s="10">
        <v>169</v>
      </c>
      <c r="T414" s="10">
        <v>169</v>
      </c>
      <c r="U414" s="10">
        <v>167</v>
      </c>
      <c r="V414" s="10">
        <v>187</v>
      </c>
      <c r="W414" s="10">
        <v>195</v>
      </c>
      <c r="X414" s="10">
        <v>191</v>
      </c>
      <c r="Y414" s="10">
        <v>194</v>
      </c>
      <c r="Z414" s="10">
        <v>217</v>
      </c>
      <c r="AA414" s="10">
        <v>51</v>
      </c>
      <c r="AB414" s="10">
        <v>54</v>
      </c>
      <c r="AC414" s="10">
        <v>55</v>
      </c>
      <c r="AD414" s="10">
        <v>55</v>
      </c>
      <c r="AE414" s="10">
        <v>56</v>
      </c>
      <c r="AF414" s="10">
        <v>60</v>
      </c>
      <c r="AG414" s="10">
        <v>54</v>
      </c>
      <c r="AH414" s="10">
        <v>50</v>
      </c>
      <c r="AJ414" s="39">
        <f t="shared" si="29"/>
        <v>7.6923076923076927E-2</v>
      </c>
      <c r="AK414" s="39">
        <f t="shared" si="29"/>
        <v>8.2840236686390539E-2</v>
      </c>
      <c r="AL414" s="39">
        <f t="shared" si="29"/>
        <v>0.10179640718562874</v>
      </c>
      <c r="AM414" s="39">
        <f t="shared" si="28"/>
        <v>0.10695187165775401</v>
      </c>
      <c r="AN414" s="39">
        <f t="shared" si="28"/>
        <v>9.2307692307692313E-2</v>
      </c>
      <c r="AO414" s="39">
        <f t="shared" si="28"/>
        <v>9.947643979057591E-2</v>
      </c>
      <c r="AP414" s="39">
        <f t="shared" si="28"/>
        <v>0.11855670103092783</v>
      </c>
      <c r="AQ414" s="39">
        <f t="shared" si="25"/>
        <v>8.294930875576037E-2</v>
      </c>
      <c r="AR414" s="39">
        <f t="shared" si="25"/>
        <v>0.37254901960784315</v>
      </c>
      <c r="AS414" s="39">
        <f t="shared" si="25"/>
        <v>0.42592592592592593</v>
      </c>
      <c r="AT414" s="39">
        <f t="shared" si="27"/>
        <v>0.41818181818181815</v>
      </c>
      <c r="AU414" s="39">
        <f t="shared" si="27"/>
        <v>0.47272727272727272</v>
      </c>
      <c r="AV414" s="39">
        <f t="shared" si="27"/>
        <v>0.44642857142857145</v>
      </c>
      <c r="AW414" s="39">
        <f t="shared" si="27"/>
        <v>0.45</v>
      </c>
      <c r="AX414" s="39">
        <f t="shared" si="27"/>
        <v>0.59259259259259256</v>
      </c>
      <c r="AY414" s="39">
        <f t="shared" si="27"/>
        <v>0.64</v>
      </c>
    </row>
    <row r="415" spans="1:51" x14ac:dyDescent="0.3">
      <c r="A415" s="3">
        <v>5045</v>
      </c>
      <c r="B415" s="4" t="s">
        <v>407</v>
      </c>
      <c r="C415" s="42">
        <v>39</v>
      </c>
      <c r="D415" s="42">
        <v>36</v>
      </c>
      <c r="E415" s="42">
        <v>36</v>
      </c>
      <c r="F415" s="42">
        <v>30</v>
      </c>
      <c r="G415" s="42">
        <v>33</v>
      </c>
      <c r="H415" s="42">
        <v>31</v>
      </c>
      <c r="I415" s="42">
        <v>31</v>
      </c>
      <c r="J415" s="42">
        <v>30</v>
      </c>
      <c r="K415" s="42">
        <v>67</v>
      </c>
      <c r="L415" s="42">
        <v>75</v>
      </c>
      <c r="M415" s="42">
        <v>69</v>
      </c>
      <c r="N415" s="42">
        <v>75</v>
      </c>
      <c r="O415" s="42">
        <v>72</v>
      </c>
      <c r="P415" s="42">
        <v>69</v>
      </c>
      <c r="Q415" s="42">
        <v>73</v>
      </c>
      <c r="R415" s="42">
        <v>75</v>
      </c>
      <c r="S415" s="10">
        <v>179</v>
      </c>
      <c r="T415" s="10">
        <v>178</v>
      </c>
      <c r="U415" s="10">
        <v>177</v>
      </c>
      <c r="V415" s="10">
        <v>185</v>
      </c>
      <c r="W415" s="10">
        <v>189</v>
      </c>
      <c r="X415" s="10">
        <v>189</v>
      </c>
      <c r="Y415" s="10">
        <v>203</v>
      </c>
      <c r="Z415" s="10">
        <v>211</v>
      </c>
      <c r="AA415" s="10">
        <v>63</v>
      </c>
      <c r="AB415" s="10">
        <v>73</v>
      </c>
      <c r="AC415" s="10">
        <v>76</v>
      </c>
      <c r="AD415" s="10">
        <v>75</v>
      </c>
      <c r="AE415" s="10">
        <v>77</v>
      </c>
      <c r="AF415" s="10">
        <v>77</v>
      </c>
      <c r="AG415" s="10">
        <v>80</v>
      </c>
      <c r="AH415" s="10">
        <v>80</v>
      </c>
      <c r="AJ415" s="39">
        <f t="shared" si="29"/>
        <v>0.21787709497206703</v>
      </c>
      <c r="AK415" s="39">
        <f t="shared" si="29"/>
        <v>0.20224719101123595</v>
      </c>
      <c r="AL415" s="39">
        <f t="shared" si="29"/>
        <v>0.20338983050847459</v>
      </c>
      <c r="AM415" s="39">
        <f t="shared" si="28"/>
        <v>0.16216216216216217</v>
      </c>
      <c r="AN415" s="39">
        <f t="shared" si="28"/>
        <v>0.17460317460317459</v>
      </c>
      <c r="AO415" s="39">
        <f t="shared" si="28"/>
        <v>0.16402116402116401</v>
      </c>
      <c r="AP415" s="39">
        <f t="shared" si="28"/>
        <v>0.15270935960591134</v>
      </c>
      <c r="AQ415" s="39">
        <f t="shared" si="25"/>
        <v>0.14218009478672985</v>
      </c>
      <c r="AR415" s="39">
        <f t="shared" si="25"/>
        <v>1.0634920634920635</v>
      </c>
      <c r="AS415" s="39">
        <f t="shared" si="25"/>
        <v>1.0273972602739727</v>
      </c>
      <c r="AT415" s="39">
        <f t="shared" si="27"/>
        <v>0.90789473684210531</v>
      </c>
      <c r="AU415" s="39">
        <f t="shared" si="27"/>
        <v>1</v>
      </c>
      <c r="AV415" s="39">
        <f t="shared" si="27"/>
        <v>0.93506493506493504</v>
      </c>
      <c r="AW415" s="39">
        <f t="shared" si="27"/>
        <v>0.89610389610389607</v>
      </c>
      <c r="AX415" s="39">
        <f t="shared" si="27"/>
        <v>0.91249999999999998</v>
      </c>
      <c r="AY415" s="39">
        <f t="shared" si="27"/>
        <v>0.9375</v>
      </c>
    </row>
    <row r="416" spans="1:51" x14ac:dyDescent="0.3">
      <c r="A416" s="3">
        <v>5046</v>
      </c>
      <c r="B416" s="4" t="s">
        <v>408</v>
      </c>
      <c r="C416" s="42">
        <v>26</v>
      </c>
      <c r="D416" s="42">
        <v>26</v>
      </c>
      <c r="E416" s="42">
        <v>25</v>
      </c>
      <c r="F416" s="42">
        <v>22</v>
      </c>
      <c r="G416" s="42">
        <v>17</v>
      </c>
      <c r="H416" s="42">
        <v>24</v>
      </c>
      <c r="I416" s="42">
        <v>23</v>
      </c>
      <c r="J416" s="42">
        <v>33</v>
      </c>
      <c r="K416" s="42">
        <v>34</v>
      </c>
      <c r="L416" s="42">
        <v>30</v>
      </c>
      <c r="M416" s="42">
        <v>34</v>
      </c>
      <c r="N416" s="42">
        <v>33</v>
      </c>
      <c r="O416" s="42">
        <v>39</v>
      </c>
      <c r="P416" s="42">
        <v>36</v>
      </c>
      <c r="Q416" s="42">
        <v>35</v>
      </c>
      <c r="R416" s="42">
        <v>41</v>
      </c>
      <c r="S416" s="10">
        <v>324</v>
      </c>
      <c r="T416" s="10">
        <v>326</v>
      </c>
      <c r="U416" s="10">
        <v>325</v>
      </c>
      <c r="V416" s="10">
        <v>333</v>
      </c>
      <c r="W416" s="10">
        <v>367</v>
      </c>
      <c r="X416" s="10">
        <v>378</v>
      </c>
      <c r="Y416" s="10">
        <v>401</v>
      </c>
      <c r="Z416" s="10">
        <v>431</v>
      </c>
      <c r="AA416" s="10">
        <v>138</v>
      </c>
      <c r="AB416" s="10">
        <v>142</v>
      </c>
      <c r="AC416" s="10">
        <v>150</v>
      </c>
      <c r="AD416" s="10">
        <v>155</v>
      </c>
      <c r="AE416" s="10">
        <v>163</v>
      </c>
      <c r="AF416" s="10">
        <v>160</v>
      </c>
      <c r="AG416" s="10">
        <v>167</v>
      </c>
      <c r="AH416" s="10">
        <v>163</v>
      </c>
      <c r="AJ416" s="39">
        <f t="shared" si="29"/>
        <v>8.0246913580246909E-2</v>
      </c>
      <c r="AK416" s="39">
        <f t="shared" si="29"/>
        <v>7.9754601226993863E-2</v>
      </c>
      <c r="AL416" s="39">
        <f t="shared" si="29"/>
        <v>7.6923076923076927E-2</v>
      </c>
      <c r="AM416" s="39">
        <f t="shared" si="28"/>
        <v>6.6066066066066062E-2</v>
      </c>
      <c r="AN416" s="39">
        <f t="shared" si="28"/>
        <v>4.632152588555858E-2</v>
      </c>
      <c r="AO416" s="39">
        <f t="shared" si="28"/>
        <v>6.3492063492063489E-2</v>
      </c>
      <c r="AP416" s="39">
        <f t="shared" si="28"/>
        <v>5.7356608478802994E-2</v>
      </c>
      <c r="AQ416" s="39">
        <f t="shared" si="25"/>
        <v>7.6566125290023199E-2</v>
      </c>
      <c r="AR416" s="39">
        <f t="shared" si="25"/>
        <v>0.24637681159420291</v>
      </c>
      <c r="AS416" s="39">
        <f t="shared" si="25"/>
        <v>0.21126760563380281</v>
      </c>
      <c r="AT416" s="39">
        <f t="shared" si="27"/>
        <v>0.22666666666666666</v>
      </c>
      <c r="AU416" s="39">
        <f t="shared" si="27"/>
        <v>0.2129032258064516</v>
      </c>
      <c r="AV416" s="39">
        <f t="shared" si="27"/>
        <v>0.2392638036809816</v>
      </c>
      <c r="AW416" s="39">
        <f t="shared" si="27"/>
        <v>0.22500000000000001</v>
      </c>
      <c r="AX416" s="39">
        <f t="shared" si="27"/>
        <v>0.20958083832335328</v>
      </c>
      <c r="AY416" s="39">
        <f t="shared" si="27"/>
        <v>0.25153374233128833</v>
      </c>
    </row>
    <row r="417" spans="1:51" x14ac:dyDescent="0.3">
      <c r="A417" s="3">
        <v>5047</v>
      </c>
      <c r="B417" s="4" t="s">
        <v>409</v>
      </c>
      <c r="C417" s="42">
        <v>28</v>
      </c>
      <c r="D417" s="42">
        <v>27</v>
      </c>
      <c r="E417" s="42">
        <v>39</v>
      </c>
      <c r="F417" s="42">
        <v>46</v>
      </c>
      <c r="G417" s="42">
        <v>41</v>
      </c>
      <c r="H417" s="42">
        <v>46</v>
      </c>
      <c r="I417" s="42">
        <v>46</v>
      </c>
      <c r="J417" s="42">
        <v>51</v>
      </c>
      <c r="K417" s="42">
        <v>80</v>
      </c>
      <c r="L417" s="42">
        <v>79</v>
      </c>
      <c r="M417" s="42">
        <v>72</v>
      </c>
      <c r="N417" s="42">
        <v>65</v>
      </c>
      <c r="O417" s="42">
        <v>61</v>
      </c>
      <c r="P417" s="42">
        <v>67</v>
      </c>
      <c r="Q417" s="42">
        <v>63</v>
      </c>
      <c r="R417" s="42">
        <v>69</v>
      </c>
      <c r="S417" s="10">
        <v>382</v>
      </c>
      <c r="T417" s="10">
        <v>395</v>
      </c>
      <c r="U417" s="10">
        <v>427</v>
      </c>
      <c r="V417" s="10">
        <v>447</v>
      </c>
      <c r="W417" s="10">
        <v>464</v>
      </c>
      <c r="X417" s="10">
        <v>490</v>
      </c>
      <c r="Y417" s="10">
        <v>528</v>
      </c>
      <c r="Z417" s="10">
        <v>543</v>
      </c>
      <c r="AA417" s="10">
        <v>158</v>
      </c>
      <c r="AB417" s="10">
        <v>163</v>
      </c>
      <c r="AC417" s="10">
        <v>154</v>
      </c>
      <c r="AD417" s="10">
        <v>153</v>
      </c>
      <c r="AE417" s="10">
        <v>168</v>
      </c>
      <c r="AF417" s="10">
        <v>176</v>
      </c>
      <c r="AG417" s="10">
        <v>177</v>
      </c>
      <c r="AH417" s="10">
        <v>183</v>
      </c>
      <c r="AJ417" s="39">
        <f t="shared" si="29"/>
        <v>7.3298429319371722E-2</v>
      </c>
      <c r="AK417" s="39">
        <f t="shared" si="29"/>
        <v>6.8354430379746839E-2</v>
      </c>
      <c r="AL417" s="39">
        <f t="shared" si="29"/>
        <v>9.1334894613583142E-2</v>
      </c>
      <c r="AM417" s="39">
        <f t="shared" si="28"/>
        <v>0.1029082774049217</v>
      </c>
      <c r="AN417" s="39">
        <f t="shared" si="28"/>
        <v>8.8362068965517238E-2</v>
      </c>
      <c r="AO417" s="39">
        <f t="shared" si="28"/>
        <v>9.3877551020408165E-2</v>
      </c>
      <c r="AP417" s="39">
        <f t="shared" si="28"/>
        <v>8.7121212121212127E-2</v>
      </c>
      <c r="AQ417" s="39">
        <f t="shared" si="25"/>
        <v>9.3922651933701654E-2</v>
      </c>
      <c r="AR417" s="39">
        <f t="shared" si="25"/>
        <v>0.50632911392405067</v>
      </c>
      <c r="AS417" s="39">
        <f t="shared" si="25"/>
        <v>0.48466257668711654</v>
      </c>
      <c r="AT417" s="39">
        <f t="shared" si="27"/>
        <v>0.46753246753246752</v>
      </c>
      <c r="AU417" s="39">
        <f t="shared" si="27"/>
        <v>0.42483660130718953</v>
      </c>
      <c r="AV417" s="39">
        <f t="shared" si="27"/>
        <v>0.36309523809523808</v>
      </c>
      <c r="AW417" s="39">
        <f t="shared" si="27"/>
        <v>0.38068181818181818</v>
      </c>
      <c r="AX417" s="39">
        <f t="shared" si="27"/>
        <v>0.3559322033898305</v>
      </c>
      <c r="AY417" s="39">
        <f t="shared" si="27"/>
        <v>0.37704918032786883</v>
      </c>
    </row>
    <row r="418" spans="1:51" x14ac:dyDescent="0.3">
      <c r="A418" s="3">
        <v>5048</v>
      </c>
      <c r="B418" s="4" t="s">
        <v>410</v>
      </c>
      <c r="C418" s="42">
        <v>10</v>
      </c>
      <c r="D418" s="42">
        <v>13</v>
      </c>
      <c r="E418" s="42" t="s">
        <v>473</v>
      </c>
      <c r="F418" s="42">
        <v>12</v>
      </c>
      <c r="G418" s="42">
        <v>12</v>
      </c>
      <c r="H418" s="42">
        <v>10</v>
      </c>
      <c r="I418" s="42">
        <v>9</v>
      </c>
      <c r="J418" s="42">
        <v>9</v>
      </c>
      <c r="K418" s="42">
        <v>15</v>
      </c>
      <c r="L418" s="42">
        <v>19</v>
      </c>
      <c r="M418" s="42" t="s">
        <v>473</v>
      </c>
      <c r="N418" s="42">
        <v>16</v>
      </c>
      <c r="O418" s="42">
        <v>15</v>
      </c>
      <c r="P418" s="42">
        <v>19</v>
      </c>
      <c r="Q418" s="42">
        <v>20</v>
      </c>
      <c r="R418" s="42">
        <v>14</v>
      </c>
      <c r="S418" s="10">
        <v>239</v>
      </c>
      <c r="T418" s="10">
        <v>243</v>
      </c>
      <c r="U418" s="10">
        <v>245</v>
      </c>
      <c r="V418" s="10">
        <v>256</v>
      </c>
      <c r="W418" s="10">
        <v>269</v>
      </c>
      <c r="X418" s="10">
        <v>279</v>
      </c>
      <c r="Y418" s="10">
        <v>280</v>
      </c>
      <c r="Z418" s="10">
        <v>297</v>
      </c>
      <c r="AA418" s="10">
        <v>101</v>
      </c>
      <c r="AB418" s="10">
        <v>103</v>
      </c>
      <c r="AC418" s="10">
        <v>98</v>
      </c>
      <c r="AD418" s="10">
        <v>109</v>
      </c>
      <c r="AE418" s="10">
        <v>115</v>
      </c>
      <c r="AF418" s="10">
        <v>115</v>
      </c>
      <c r="AG418" s="10">
        <v>119</v>
      </c>
      <c r="AH418" s="10">
        <v>117</v>
      </c>
      <c r="AJ418" s="39">
        <f t="shared" si="29"/>
        <v>4.1841004184100417E-2</v>
      </c>
      <c r="AK418" s="39">
        <f t="shared" si="29"/>
        <v>5.3497942386831275E-2</v>
      </c>
      <c r="AL418" s="39" t="e">
        <f t="shared" si="29"/>
        <v>#VALUE!</v>
      </c>
      <c r="AM418" s="39">
        <f t="shared" si="28"/>
        <v>4.6875E-2</v>
      </c>
      <c r="AN418" s="39">
        <f t="shared" si="28"/>
        <v>4.4609665427509292E-2</v>
      </c>
      <c r="AO418" s="39">
        <f t="shared" si="28"/>
        <v>3.5842293906810034E-2</v>
      </c>
      <c r="AP418" s="39">
        <f t="shared" si="28"/>
        <v>3.214285714285714E-2</v>
      </c>
      <c r="AQ418" s="39">
        <f t="shared" si="25"/>
        <v>3.0303030303030304E-2</v>
      </c>
      <c r="AR418" s="39">
        <f t="shared" si="25"/>
        <v>0.14851485148514851</v>
      </c>
      <c r="AS418" s="39">
        <f t="shared" si="25"/>
        <v>0.18446601941747573</v>
      </c>
      <c r="AT418" s="39" t="e">
        <f t="shared" si="27"/>
        <v>#VALUE!</v>
      </c>
      <c r="AU418" s="39">
        <f t="shared" si="27"/>
        <v>0.14678899082568808</v>
      </c>
      <c r="AV418" s="39">
        <f t="shared" si="27"/>
        <v>0.13043478260869565</v>
      </c>
      <c r="AW418" s="39">
        <f t="shared" si="27"/>
        <v>0.16521739130434782</v>
      </c>
      <c r="AX418" s="39">
        <f t="shared" si="27"/>
        <v>0.16806722689075632</v>
      </c>
      <c r="AY418" s="39">
        <f t="shared" si="27"/>
        <v>0.11965811965811966</v>
      </c>
    </row>
    <row r="419" spans="1:51" x14ac:dyDescent="0.3">
      <c r="A419" s="3">
        <v>5049</v>
      </c>
      <c r="B419" s="4" t="s">
        <v>411</v>
      </c>
      <c r="C419" s="42">
        <v>13</v>
      </c>
      <c r="D419" s="42">
        <v>11</v>
      </c>
      <c r="E419" s="42">
        <v>15</v>
      </c>
      <c r="F419" s="42">
        <v>22</v>
      </c>
      <c r="G419" s="42">
        <v>17</v>
      </c>
      <c r="H419" s="42">
        <v>20</v>
      </c>
      <c r="I419" s="42">
        <v>18</v>
      </c>
      <c r="J419" s="42">
        <v>17</v>
      </c>
      <c r="K419" s="42">
        <v>31</v>
      </c>
      <c r="L419" s="42">
        <v>26</v>
      </c>
      <c r="M419" s="42">
        <v>29</v>
      </c>
      <c r="N419" s="42">
        <v>22</v>
      </c>
      <c r="O419" s="42">
        <v>26</v>
      </c>
      <c r="P419" s="42">
        <v>26</v>
      </c>
      <c r="Q419" s="42">
        <v>22</v>
      </c>
      <c r="R419" s="42">
        <v>19</v>
      </c>
      <c r="S419" s="10">
        <v>156</v>
      </c>
      <c r="T419" s="10">
        <v>153</v>
      </c>
      <c r="U419" s="10">
        <v>154</v>
      </c>
      <c r="V419" s="10">
        <v>151</v>
      </c>
      <c r="W419" s="10">
        <v>169</v>
      </c>
      <c r="X419" s="10">
        <v>168</v>
      </c>
      <c r="Y419" s="10">
        <v>177</v>
      </c>
      <c r="Z419" s="10">
        <v>177</v>
      </c>
      <c r="AA419" s="10">
        <v>63</v>
      </c>
      <c r="AB419" s="10">
        <v>67</v>
      </c>
      <c r="AC419" s="10">
        <v>63</v>
      </c>
      <c r="AD419" s="10">
        <v>63</v>
      </c>
      <c r="AE419" s="10">
        <v>64</v>
      </c>
      <c r="AF419" s="10">
        <v>69</v>
      </c>
      <c r="AG419" s="10">
        <v>68</v>
      </c>
      <c r="AH419" s="10">
        <v>65</v>
      </c>
      <c r="AJ419" s="39">
        <f t="shared" si="29"/>
        <v>8.3333333333333329E-2</v>
      </c>
      <c r="AK419" s="39">
        <f t="shared" si="29"/>
        <v>7.1895424836601302E-2</v>
      </c>
      <c r="AL419" s="39">
        <f t="shared" si="29"/>
        <v>9.7402597402597407E-2</v>
      </c>
      <c r="AM419" s="39">
        <f t="shared" si="28"/>
        <v>0.14569536423841059</v>
      </c>
      <c r="AN419" s="39">
        <f t="shared" si="28"/>
        <v>0.10059171597633136</v>
      </c>
      <c r="AO419" s="39">
        <f t="shared" si="28"/>
        <v>0.11904761904761904</v>
      </c>
      <c r="AP419" s="39">
        <f t="shared" si="28"/>
        <v>0.10169491525423729</v>
      </c>
      <c r="AQ419" s="39">
        <f t="shared" si="25"/>
        <v>9.6045197740112997E-2</v>
      </c>
      <c r="AR419" s="39">
        <f t="shared" si="25"/>
        <v>0.49206349206349204</v>
      </c>
      <c r="AS419" s="39">
        <f t="shared" si="25"/>
        <v>0.38805970149253732</v>
      </c>
      <c r="AT419" s="39">
        <f t="shared" si="27"/>
        <v>0.46031746031746029</v>
      </c>
      <c r="AU419" s="39">
        <f t="shared" si="27"/>
        <v>0.34920634920634919</v>
      </c>
      <c r="AV419" s="39">
        <f t="shared" si="27"/>
        <v>0.40625</v>
      </c>
      <c r="AW419" s="39">
        <f t="shared" si="27"/>
        <v>0.37681159420289856</v>
      </c>
      <c r="AX419" s="39">
        <f t="shared" si="27"/>
        <v>0.3235294117647059</v>
      </c>
      <c r="AY419" s="39">
        <f t="shared" si="27"/>
        <v>0.29230769230769232</v>
      </c>
    </row>
    <row r="420" spans="1:51" x14ac:dyDescent="0.3">
      <c r="A420" s="3">
        <v>5050</v>
      </c>
      <c r="B420" s="4" t="s">
        <v>412</v>
      </c>
      <c r="C420" s="42">
        <v>40</v>
      </c>
      <c r="D420" s="42">
        <v>41</v>
      </c>
      <c r="E420" s="42">
        <v>41</v>
      </c>
      <c r="F420" s="42">
        <v>40</v>
      </c>
      <c r="G420" s="42">
        <v>52</v>
      </c>
      <c r="H420" s="42">
        <v>46</v>
      </c>
      <c r="I420" s="42">
        <v>55</v>
      </c>
      <c r="J420" s="42">
        <v>64</v>
      </c>
      <c r="K420" s="42">
        <v>81</v>
      </c>
      <c r="L420" s="42">
        <v>82</v>
      </c>
      <c r="M420" s="42">
        <v>88</v>
      </c>
      <c r="N420" s="42">
        <v>86</v>
      </c>
      <c r="O420" s="42">
        <v>78</v>
      </c>
      <c r="P420" s="42">
        <v>90</v>
      </c>
      <c r="Q420" s="42">
        <v>92</v>
      </c>
      <c r="R420" s="42">
        <v>89</v>
      </c>
      <c r="S420" s="10">
        <v>125</v>
      </c>
      <c r="T420" s="10">
        <v>131</v>
      </c>
      <c r="U420" s="10">
        <v>131</v>
      </c>
      <c r="V420" s="10">
        <v>144</v>
      </c>
      <c r="W420" s="10">
        <v>152</v>
      </c>
      <c r="X420" s="10">
        <v>161</v>
      </c>
      <c r="Y420" s="10">
        <v>166</v>
      </c>
      <c r="Z420" s="10">
        <v>161</v>
      </c>
      <c r="AA420" s="10">
        <v>42</v>
      </c>
      <c r="AB420" s="10">
        <v>37</v>
      </c>
      <c r="AC420" s="10">
        <v>39</v>
      </c>
      <c r="AD420" s="10">
        <v>35</v>
      </c>
      <c r="AE420" s="10">
        <v>34</v>
      </c>
      <c r="AF420" s="10">
        <v>38</v>
      </c>
      <c r="AG420" s="10">
        <v>38</v>
      </c>
      <c r="AH420" s="10">
        <v>42</v>
      </c>
      <c r="AJ420" s="39">
        <f t="shared" si="29"/>
        <v>0.32</v>
      </c>
      <c r="AK420" s="39">
        <f t="shared" si="29"/>
        <v>0.31297709923664124</v>
      </c>
      <c r="AL420" s="39">
        <f t="shared" si="29"/>
        <v>0.31297709923664124</v>
      </c>
      <c r="AM420" s="39">
        <f t="shared" si="28"/>
        <v>0.27777777777777779</v>
      </c>
      <c r="AN420" s="39">
        <f t="shared" si="28"/>
        <v>0.34210526315789475</v>
      </c>
      <c r="AO420" s="39">
        <f t="shared" si="28"/>
        <v>0.2857142857142857</v>
      </c>
      <c r="AP420" s="39">
        <f t="shared" si="28"/>
        <v>0.33132530120481929</v>
      </c>
      <c r="AQ420" s="39">
        <f t="shared" si="25"/>
        <v>0.39751552795031053</v>
      </c>
      <c r="AR420" s="39">
        <f t="shared" si="25"/>
        <v>1.9285714285714286</v>
      </c>
      <c r="AS420" s="39">
        <f t="shared" si="25"/>
        <v>2.2162162162162162</v>
      </c>
      <c r="AT420" s="39">
        <f t="shared" si="27"/>
        <v>2.2564102564102564</v>
      </c>
      <c r="AU420" s="39">
        <f t="shared" si="27"/>
        <v>2.4571428571428573</v>
      </c>
      <c r="AV420" s="39">
        <f t="shared" si="27"/>
        <v>2.2941176470588234</v>
      </c>
      <c r="AW420" s="39">
        <f t="shared" si="27"/>
        <v>2.3684210526315788</v>
      </c>
      <c r="AX420" s="39">
        <f t="shared" si="27"/>
        <v>2.4210526315789473</v>
      </c>
      <c r="AY420" s="39">
        <f t="shared" si="27"/>
        <v>2.1190476190476191</v>
      </c>
    </row>
    <row r="421" spans="1:51" x14ac:dyDescent="0.3">
      <c r="A421" s="3">
        <v>5051</v>
      </c>
      <c r="B421" s="4" t="s">
        <v>413</v>
      </c>
      <c r="C421" s="42">
        <v>60</v>
      </c>
      <c r="D421" s="42">
        <v>66</v>
      </c>
      <c r="E421" s="42">
        <v>64</v>
      </c>
      <c r="F421" s="42">
        <v>76</v>
      </c>
      <c r="G421" s="42">
        <v>68</v>
      </c>
      <c r="H421" s="42">
        <v>76</v>
      </c>
      <c r="I421" s="42">
        <v>73</v>
      </c>
      <c r="J421" s="42">
        <v>66</v>
      </c>
      <c r="K421" s="42">
        <v>116</v>
      </c>
      <c r="L421" s="42">
        <v>129</v>
      </c>
      <c r="M421" s="42">
        <v>123</v>
      </c>
      <c r="N421" s="42">
        <v>109</v>
      </c>
      <c r="O421" s="42">
        <v>110</v>
      </c>
      <c r="P421" s="42">
        <v>108</v>
      </c>
      <c r="Q421" s="42">
        <v>93</v>
      </c>
      <c r="R421" s="42">
        <v>103</v>
      </c>
      <c r="S421" s="10">
        <v>126</v>
      </c>
      <c r="T421" s="10">
        <v>123</v>
      </c>
      <c r="U421" s="10">
        <v>121</v>
      </c>
      <c r="V421" s="10">
        <v>132</v>
      </c>
      <c r="W421" s="10">
        <v>135</v>
      </c>
      <c r="X421" s="10">
        <v>134</v>
      </c>
      <c r="Y421" s="10">
        <v>139</v>
      </c>
      <c r="Z421" s="10">
        <v>150</v>
      </c>
      <c r="AA421" s="10">
        <v>57</v>
      </c>
      <c r="AB421" s="10">
        <v>68</v>
      </c>
      <c r="AC421" s="10">
        <v>72</v>
      </c>
      <c r="AD421" s="10">
        <v>67</v>
      </c>
      <c r="AE421" s="10">
        <v>64</v>
      </c>
      <c r="AF421" s="10">
        <v>66</v>
      </c>
      <c r="AG421" s="10">
        <v>66</v>
      </c>
      <c r="AH421" s="10">
        <v>62</v>
      </c>
      <c r="AJ421" s="39">
        <f t="shared" si="29"/>
        <v>0.47619047619047616</v>
      </c>
      <c r="AK421" s="39">
        <f t="shared" si="29"/>
        <v>0.53658536585365857</v>
      </c>
      <c r="AL421" s="39">
        <f t="shared" si="29"/>
        <v>0.52892561983471076</v>
      </c>
      <c r="AM421" s="39">
        <f t="shared" si="28"/>
        <v>0.5757575757575758</v>
      </c>
      <c r="AN421" s="39">
        <f t="shared" si="28"/>
        <v>0.50370370370370365</v>
      </c>
      <c r="AO421" s="39">
        <f t="shared" si="28"/>
        <v>0.56716417910447758</v>
      </c>
      <c r="AP421" s="39">
        <f t="shared" si="28"/>
        <v>0.52517985611510787</v>
      </c>
      <c r="AQ421" s="39">
        <f t="shared" si="25"/>
        <v>0.44</v>
      </c>
      <c r="AR421" s="39">
        <f t="shared" si="25"/>
        <v>2.0350877192982457</v>
      </c>
      <c r="AS421" s="39">
        <f t="shared" si="25"/>
        <v>1.8970588235294117</v>
      </c>
      <c r="AT421" s="39">
        <f t="shared" si="27"/>
        <v>1.7083333333333333</v>
      </c>
      <c r="AU421" s="39">
        <f t="shared" ref="AU421:AY426" si="30">+N421/AD421</f>
        <v>1.6268656716417911</v>
      </c>
      <c r="AV421" s="39">
        <f t="shared" si="30"/>
        <v>1.71875</v>
      </c>
      <c r="AW421" s="39">
        <f t="shared" si="30"/>
        <v>1.6363636363636365</v>
      </c>
      <c r="AX421" s="39">
        <f t="shared" si="30"/>
        <v>1.4090909090909092</v>
      </c>
      <c r="AY421" s="39">
        <f t="shared" si="30"/>
        <v>1.6612903225806452</v>
      </c>
    </row>
    <row r="422" spans="1:51" x14ac:dyDescent="0.3">
      <c r="A422" s="3">
        <v>5052</v>
      </c>
      <c r="B422" s="4" t="s">
        <v>414</v>
      </c>
      <c r="C422" s="42">
        <v>18</v>
      </c>
      <c r="D422" s="42">
        <v>14</v>
      </c>
      <c r="E422" s="42">
        <v>12</v>
      </c>
      <c r="F422" s="42">
        <v>12</v>
      </c>
      <c r="G422" s="42">
        <v>14</v>
      </c>
      <c r="H422" s="42" t="s">
        <v>473</v>
      </c>
      <c r="I422" s="42">
        <v>11</v>
      </c>
      <c r="J422" s="42">
        <v>10</v>
      </c>
      <c r="K422" s="42">
        <v>18</v>
      </c>
      <c r="L422" s="42">
        <v>19</v>
      </c>
      <c r="M422" s="42">
        <v>19</v>
      </c>
      <c r="N422" s="42">
        <v>15</v>
      </c>
      <c r="O422" s="42">
        <v>17</v>
      </c>
      <c r="P422" s="42">
        <v>17</v>
      </c>
      <c r="Q422" s="42">
        <v>18</v>
      </c>
      <c r="R422" s="42">
        <v>19</v>
      </c>
      <c r="S422" s="10">
        <v>339</v>
      </c>
      <c r="T422" s="10">
        <v>351</v>
      </c>
      <c r="U422" s="10">
        <v>361</v>
      </c>
      <c r="V422" s="10">
        <v>365</v>
      </c>
      <c r="W422" s="10">
        <v>370</v>
      </c>
      <c r="X422" s="10">
        <v>375</v>
      </c>
      <c r="Y422" s="10">
        <v>404</v>
      </c>
      <c r="Z422" s="10">
        <v>421</v>
      </c>
      <c r="AA422" s="10">
        <v>125</v>
      </c>
      <c r="AB422" s="10">
        <v>117</v>
      </c>
      <c r="AC422" s="10">
        <v>124</v>
      </c>
      <c r="AD422" s="10">
        <v>128</v>
      </c>
      <c r="AE422" s="10">
        <v>132</v>
      </c>
      <c r="AF422" s="10">
        <v>137</v>
      </c>
      <c r="AG422" s="10">
        <v>134</v>
      </c>
      <c r="AH422" s="10">
        <v>133</v>
      </c>
      <c r="AJ422" s="39">
        <f t="shared" si="29"/>
        <v>5.3097345132743362E-2</v>
      </c>
      <c r="AK422" s="39">
        <f t="shared" si="29"/>
        <v>3.9886039886039885E-2</v>
      </c>
      <c r="AL422" s="39">
        <f t="shared" si="29"/>
        <v>3.3240997229916899E-2</v>
      </c>
      <c r="AM422" s="39">
        <f t="shared" si="28"/>
        <v>3.287671232876712E-2</v>
      </c>
      <c r="AN422" s="39">
        <f t="shared" si="28"/>
        <v>3.783783783783784E-2</v>
      </c>
      <c r="AO422" s="39" t="e">
        <f t="shared" si="28"/>
        <v>#VALUE!</v>
      </c>
      <c r="AP422" s="39">
        <f t="shared" si="28"/>
        <v>2.7227722772277228E-2</v>
      </c>
      <c r="AQ422" s="39">
        <f t="shared" si="28"/>
        <v>2.3752969121140142E-2</v>
      </c>
      <c r="AR422" s="39">
        <f t="shared" si="28"/>
        <v>0.14399999999999999</v>
      </c>
      <c r="AS422" s="39">
        <f t="shared" si="28"/>
        <v>0.1623931623931624</v>
      </c>
      <c r="AT422" s="39">
        <f t="shared" si="28"/>
        <v>0.15322580645161291</v>
      </c>
      <c r="AU422" s="39">
        <f t="shared" si="30"/>
        <v>0.1171875</v>
      </c>
      <c r="AV422" s="39">
        <f t="shared" si="30"/>
        <v>0.12878787878787878</v>
      </c>
      <c r="AW422" s="39">
        <f t="shared" si="30"/>
        <v>0.12408759124087591</v>
      </c>
      <c r="AX422" s="39">
        <f t="shared" si="30"/>
        <v>0.13432835820895522</v>
      </c>
      <c r="AY422" s="39">
        <f t="shared" si="30"/>
        <v>0.14285714285714285</v>
      </c>
    </row>
    <row r="423" spans="1:51" x14ac:dyDescent="0.3">
      <c r="A423" s="3">
        <v>5053</v>
      </c>
      <c r="B423" s="4" t="s">
        <v>415</v>
      </c>
      <c r="C423" s="42">
        <v>44</v>
      </c>
      <c r="D423" s="42">
        <v>50</v>
      </c>
      <c r="E423" s="42">
        <v>45</v>
      </c>
      <c r="F423" s="42">
        <v>53</v>
      </c>
      <c r="G423" s="42">
        <v>47</v>
      </c>
      <c r="H423" s="42">
        <v>54</v>
      </c>
      <c r="I423" s="42">
        <v>46</v>
      </c>
      <c r="J423" s="42">
        <v>44</v>
      </c>
      <c r="K423" s="42">
        <v>123</v>
      </c>
      <c r="L423" s="42">
        <v>116</v>
      </c>
      <c r="M423" s="42">
        <v>115</v>
      </c>
      <c r="N423" s="42">
        <v>118</v>
      </c>
      <c r="O423" s="42">
        <v>112</v>
      </c>
      <c r="P423" s="42">
        <v>129</v>
      </c>
      <c r="Q423" s="42">
        <v>135</v>
      </c>
      <c r="R423" s="42">
        <v>124</v>
      </c>
      <c r="S423" s="10">
        <v>122</v>
      </c>
      <c r="T423" s="10">
        <v>124</v>
      </c>
      <c r="U423" s="10">
        <v>122</v>
      </c>
      <c r="V423" s="10">
        <v>131</v>
      </c>
      <c r="W423" s="10">
        <v>143</v>
      </c>
      <c r="X423" s="10">
        <v>149</v>
      </c>
      <c r="Y423" s="10">
        <v>151</v>
      </c>
      <c r="Z423" s="10">
        <v>163</v>
      </c>
      <c r="AA423" s="10">
        <v>57</v>
      </c>
      <c r="AB423" s="10">
        <v>54</v>
      </c>
      <c r="AC423" s="10">
        <v>56</v>
      </c>
      <c r="AD423" s="10">
        <v>54</v>
      </c>
      <c r="AE423" s="10">
        <v>55</v>
      </c>
      <c r="AF423" s="10">
        <v>47</v>
      </c>
      <c r="AG423" s="10">
        <v>52</v>
      </c>
      <c r="AH423" s="10">
        <v>57</v>
      </c>
      <c r="AJ423" s="39">
        <f t="shared" si="29"/>
        <v>0.36065573770491804</v>
      </c>
      <c r="AK423" s="39">
        <f t="shared" si="29"/>
        <v>0.40322580645161288</v>
      </c>
      <c r="AL423" s="39">
        <f t="shared" si="29"/>
        <v>0.36885245901639346</v>
      </c>
      <c r="AM423" s="39">
        <f t="shared" si="28"/>
        <v>0.40458015267175573</v>
      </c>
      <c r="AN423" s="39">
        <f t="shared" si="28"/>
        <v>0.32867132867132864</v>
      </c>
      <c r="AO423" s="39">
        <f t="shared" si="28"/>
        <v>0.36241610738255031</v>
      </c>
      <c r="AP423" s="39">
        <f t="shared" si="28"/>
        <v>0.30463576158940397</v>
      </c>
      <c r="AQ423" s="39">
        <f t="shared" si="28"/>
        <v>0.26993865030674846</v>
      </c>
      <c r="AR423" s="39">
        <f t="shared" si="28"/>
        <v>2.1578947368421053</v>
      </c>
      <c r="AS423" s="39">
        <f t="shared" si="28"/>
        <v>2.1481481481481484</v>
      </c>
      <c r="AT423" s="39">
        <f t="shared" si="28"/>
        <v>2.0535714285714284</v>
      </c>
      <c r="AU423" s="39">
        <f t="shared" si="30"/>
        <v>2.1851851851851851</v>
      </c>
      <c r="AV423" s="39">
        <f t="shared" si="30"/>
        <v>2.0363636363636362</v>
      </c>
      <c r="AW423" s="39">
        <f t="shared" si="30"/>
        <v>2.7446808510638299</v>
      </c>
      <c r="AX423" s="39">
        <f t="shared" si="30"/>
        <v>2.5961538461538463</v>
      </c>
      <c r="AY423" s="39">
        <f t="shared" si="30"/>
        <v>2.1754385964912282</v>
      </c>
    </row>
    <row r="424" spans="1:51" x14ac:dyDescent="0.3">
      <c r="A424" s="3">
        <v>5054</v>
      </c>
      <c r="B424" s="4" t="s">
        <v>416</v>
      </c>
      <c r="C424" s="42">
        <v>105</v>
      </c>
      <c r="D424" s="42">
        <v>106</v>
      </c>
      <c r="E424" s="42">
        <v>120</v>
      </c>
      <c r="F424" s="42">
        <v>122</v>
      </c>
      <c r="G424" s="42">
        <v>111</v>
      </c>
      <c r="H424" s="42">
        <v>130</v>
      </c>
      <c r="I424" s="42">
        <v>143</v>
      </c>
      <c r="J424" s="42">
        <v>165</v>
      </c>
      <c r="K424" s="42">
        <v>247</v>
      </c>
      <c r="L424" s="42">
        <v>225</v>
      </c>
      <c r="M424" s="42">
        <v>224</v>
      </c>
      <c r="N424" s="42">
        <v>214</v>
      </c>
      <c r="O424" s="42">
        <v>203</v>
      </c>
      <c r="P424" s="42">
        <v>230</v>
      </c>
      <c r="Q424" s="42">
        <v>234</v>
      </c>
      <c r="R424" s="42">
        <v>224</v>
      </c>
      <c r="S424" s="10">
        <v>185</v>
      </c>
      <c r="T424" s="10">
        <v>187</v>
      </c>
      <c r="U424" s="10">
        <v>203</v>
      </c>
      <c r="V424" s="10">
        <v>214</v>
      </c>
      <c r="W424" s="10">
        <v>229</v>
      </c>
      <c r="X424" s="10">
        <v>236</v>
      </c>
      <c r="Y424" s="10">
        <v>245</v>
      </c>
      <c r="Z424" s="10">
        <v>260</v>
      </c>
      <c r="AA424" s="10">
        <v>65</v>
      </c>
      <c r="AB424" s="10">
        <v>61</v>
      </c>
      <c r="AC424" s="10">
        <v>67</v>
      </c>
      <c r="AD424" s="10">
        <v>66</v>
      </c>
      <c r="AE424" s="10">
        <v>71</v>
      </c>
      <c r="AF424" s="10">
        <v>69</v>
      </c>
      <c r="AG424" s="10">
        <v>70</v>
      </c>
      <c r="AH424" s="10">
        <v>68</v>
      </c>
      <c r="AJ424" s="39">
        <f t="shared" si="29"/>
        <v>0.56756756756756754</v>
      </c>
      <c r="AK424" s="39">
        <f t="shared" si="29"/>
        <v>0.5668449197860963</v>
      </c>
      <c r="AL424" s="39">
        <f t="shared" si="29"/>
        <v>0.59113300492610843</v>
      </c>
      <c r="AM424" s="39">
        <f t="shared" si="28"/>
        <v>0.57009345794392519</v>
      </c>
      <c r="AN424" s="39">
        <f t="shared" si="28"/>
        <v>0.48471615720524019</v>
      </c>
      <c r="AO424" s="39">
        <f t="shared" si="28"/>
        <v>0.55084745762711862</v>
      </c>
      <c r="AP424" s="39">
        <f t="shared" si="28"/>
        <v>0.58367346938775511</v>
      </c>
      <c r="AQ424" s="39">
        <f t="shared" si="28"/>
        <v>0.63461538461538458</v>
      </c>
      <c r="AR424" s="39">
        <f t="shared" si="28"/>
        <v>3.8</v>
      </c>
      <c r="AS424" s="39">
        <f t="shared" si="28"/>
        <v>3.6885245901639343</v>
      </c>
      <c r="AT424" s="39">
        <f t="shared" si="28"/>
        <v>3.3432835820895521</v>
      </c>
      <c r="AU424" s="39">
        <f t="shared" si="30"/>
        <v>3.2424242424242422</v>
      </c>
      <c r="AV424" s="39">
        <f t="shared" si="30"/>
        <v>2.859154929577465</v>
      </c>
      <c r="AW424" s="39">
        <f t="shared" si="30"/>
        <v>3.3333333333333335</v>
      </c>
      <c r="AX424" s="39">
        <f t="shared" si="30"/>
        <v>3.342857142857143</v>
      </c>
      <c r="AY424" s="39">
        <f t="shared" si="30"/>
        <v>3.2941176470588234</v>
      </c>
    </row>
    <row r="425" spans="1:51" x14ac:dyDescent="0.3">
      <c r="A425" s="3">
        <v>5061</v>
      </c>
      <c r="B425" s="4" t="s">
        <v>417</v>
      </c>
      <c r="C425" s="42">
        <v>31</v>
      </c>
      <c r="D425" s="42">
        <v>26</v>
      </c>
      <c r="E425" s="42">
        <v>24</v>
      </c>
      <c r="F425" s="42">
        <v>18</v>
      </c>
      <c r="G425" s="42">
        <v>19</v>
      </c>
      <c r="H425" s="42">
        <v>24</v>
      </c>
      <c r="I425" s="42">
        <v>26</v>
      </c>
      <c r="J425" s="42">
        <v>30</v>
      </c>
      <c r="K425" s="42">
        <v>74</v>
      </c>
      <c r="L425" s="42">
        <v>69</v>
      </c>
      <c r="M425" s="42">
        <v>64</v>
      </c>
      <c r="N425" s="42">
        <v>64</v>
      </c>
      <c r="O425" s="42">
        <v>53</v>
      </c>
      <c r="P425" s="42">
        <v>48</v>
      </c>
      <c r="Q425" s="42">
        <v>57</v>
      </c>
      <c r="R425" s="42">
        <v>52</v>
      </c>
      <c r="S425" s="10">
        <v>847</v>
      </c>
      <c r="T425" s="10">
        <v>862</v>
      </c>
      <c r="U425" s="10">
        <v>887</v>
      </c>
      <c r="V425" s="10">
        <v>956</v>
      </c>
      <c r="W425" s="10">
        <v>1011</v>
      </c>
      <c r="X425" s="10">
        <v>1018</v>
      </c>
      <c r="Y425" s="10">
        <v>1065</v>
      </c>
      <c r="Z425" s="10">
        <v>1114</v>
      </c>
      <c r="AA425" s="10">
        <v>419</v>
      </c>
      <c r="AB425" s="10">
        <v>410</v>
      </c>
      <c r="AC425" s="10">
        <v>422</v>
      </c>
      <c r="AD425" s="10">
        <v>419</v>
      </c>
      <c r="AE425" s="10">
        <v>415</v>
      </c>
      <c r="AF425" s="10">
        <v>419</v>
      </c>
      <c r="AG425" s="10">
        <v>422</v>
      </c>
      <c r="AH425" s="10">
        <v>414</v>
      </c>
      <c r="AJ425" s="39">
        <f t="shared" si="29"/>
        <v>3.6599763872491142E-2</v>
      </c>
      <c r="AK425" s="39">
        <f t="shared" si="29"/>
        <v>3.0162412993039442E-2</v>
      </c>
      <c r="AL425" s="39">
        <f t="shared" si="29"/>
        <v>2.7057497181510709E-2</v>
      </c>
      <c r="AM425" s="39">
        <f t="shared" si="28"/>
        <v>1.8828451882845189E-2</v>
      </c>
      <c r="AN425" s="39">
        <f t="shared" si="28"/>
        <v>1.8793273986152326E-2</v>
      </c>
      <c r="AO425" s="39">
        <f t="shared" si="28"/>
        <v>2.3575638506876228E-2</v>
      </c>
      <c r="AP425" s="39">
        <f t="shared" si="28"/>
        <v>2.4413145539906103E-2</v>
      </c>
      <c r="AQ425" s="39">
        <f t="shared" si="28"/>
        <v>2.6929982046678635E-2</v>
      </c>
      <c r="AR425" s="39">
        <f t="shared" si="28"/>
        <v>0.1766109785202864</v>
      </c>
      <c r="AS425" s="39">
        <f t="shared" si="28"/>
        <v>0.16829268292682928</v>
      </c>
      <c r="AT425" s="39">
        <f t="shared" si="28"/>
        <v>0.15165876777251186</v>
      </c>
      <c r="AU425" s="39">
        <f t="shared" si="30"/>
        <v>0.15274463007159905</v>
      </c>
      <c r="AV425" s="39">
        <f t="shared" si="30"/>
        <v>0.12771084337349398</v>
      </c>
      <c r="AW425" s="39">
        <f t="shared" si="30"/>
        <v>0.11455847255369929</v>
      </c>
      <c r="AX425" s="39">
        <f t="shared" si="30"/>
        <v>0.13507109004739337</v>
      </c>
      <c r="AY425" s="39">
        <f t="shared" si="30"/>
        <v>0.12560386473429952</v>
      </c>
    </row>
    <row r="426" spans="1:51" x14ac:dyDescent="0.3">
      <c r="B426" s="8" t="s">
        <v>458</v>
      </c>
      <c r="C426" s="42">
        <v>33060</v>
      </c>
      <c r="D426" s="42">
        <v>33125</v>
      </c>
      <c r="E426" s="42">
        <v>33473</v>
      </c>
      <c r="F426" s="42">
        <v>34116</v>
      </c>
      <c r="G426" s="42">
        <v>34657</v>
      </c>
      <c r="H426" s="42">
        <v>36419</v>
      </c>
      <c r="I426" s="42">
        <v>37520</v>
      </c>
      <c r="J426" s="42">
        <v>38942</v>
      </c>
      <c r="K426" s="42">
        <v>75811</v>
      </c>
      <c r="L426" s="42">
        <v>75919</v>
      </c>
      <c r="M426" s="42">
        <v>74836</v>
      </c>
      <c r="N426" s="42">
        <v>74284</v>
      </c>
      <c r="O426" s="42">
        <v>73036</v>
      </c>
      <c r="P426" s="42">
        <v>72549</v>
      </c>
      <c r="Q426" s="42">
        <v>71897</v>
      </c>
      <c r="R426" s="42">
        <v>71256</v>
      </c>
      <c r="S426" s="10">
        <v>415884</v>
      </c>
      <c r="T426" s="10">
        <v>433018</v>
      </c>
      <c r="U426" s="10">
        <v>451627</v>
      </c>
      <c r="V426" s="10">
        <v>477962</v>
      </c>
      <c r="W426" s="10">
        <v>502304</v>
      </c>
      <c r="X426" s="10">
        <v>524671</v>
      </c>
      <c r="Y426" s="10">
        <v>545022</v>
      </c>
      <c r="Z426" s="10">
        <v>563607</v>
      </c>
      <c r="AA426" s="10">
        <v>221153</v>
      </c>
      <c r="AB426" s="10">
        <v>221583</v>
      </c>
      <c r="AC426" s="10">
        <v>221585</v>
      </c>
      <c r="AD426" s="10">
        <v>220760</v>
      </c>
      <c r="AE426" s="10">
        <v>220437</v>
      </c>
      <c r="AF426" s="10">
        <v>220025</v>
      </c>
      <c r="AG426" s="10">
        <v>220980</v>
      </c>
      <c r="AH426" s="10">
        <v>222752</v>
      </c>
      <c r="AJ426" s="39">
        <f t="shared" si="29"/>
        <v>7.9493320252762789E-2</v>
      </c>
      <c r="AK426" s="39">
        <f t="shared" si="29"/>
        <v>7.6497974680036399E-2</v>
      </c>
      <c r="AL426" s="39">
        <f t="shared" si="29"/>
        <v>7.411647222154566E-2</v>
      </c>
      <c r="AM426" s="39">
        <f t="shared" si="28"/>
        <v>7.1378059343629827E-2</v>
      </c>
      <c r="AN426" s="39">
        <f t="shared" si="28"/>
        <v>6.8996066127285469E-2</v>
      </c>
      <c r="AO426" s="39">
        <f t="shared" si="28"/>
        <v>6.941302263704302E-2</v>
      </c>
      <c r="AP426" s="39">
        <f t="shared" si="28"/>
        <v>6.8841257784089449E-2</v>
      </c>
      <c r="AQ426" s="39">
        <f t="shared" si="28"/>
        <v>6.9094244748557063E-2</v>
      </c>
      <c r="AR426" s="39">
        <f t="shared" si="28"/>
        <v>0.34279887679570253</v>
      </c>
      <c r="AS426" s="39">
        <f t="shared" si="28"/>
        <v>0.34262104944873928</v>
      </c>
      <c r="AT426" s="39">
        <f t="shared" si="28"/>
        <v>0.33773044204255703</v>
      </c>
      <c r="AU426" s="39">
        <f t="shared" si="30"/>
        <v>0.3364921181373437</v>
      </c>
      <c r="AV426" s="39">
        <f t="shared" si="30"/>
        <v>0.33132368885441194</v>
      </c>
      <c r="AW426" s="39">
        <f t="shared" si="30"/>
        <v>0.32973071241904328</v>
      </c>
      <c r="AX426" s="39">
        <f t="shared" si="30"/>
        <v>0.32535523576794279</v>
      </c>
      <c r="AY426" s="39">
        <f t="shared" si="30"/>
        <v>0.3198893837092372</v>
      </c>
    </row>
  </sheetData>
  <sheetProtection sheet="1" objects="1" scenarios="1"/>
  <mergeCells count="6">
    <mergeCell ref="AR2:AY2"/>
    <mergeCell ref="C2:J2"/>
    <mergeCell ref="K2:R2"/>
    <mergeCell ref="S2:Z2"/>
    <mergeCell ref="AA2:AH2"/>
    <mergeCell ref="AJ2:AQ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9"/>
  <sheetViews>
    <sheetView workbookViewId="0">
      <pane xSplit="2" ySplit="3" topLeftCell="C407" activePane="bottomRight" state="frozen"/>
      <selection pane="topRight" activeCell="C1" sqref="C1"/>
      <selection pane="bottomLeft" activeCell="A4" sqref="A4"/>
      <selection pane="bottomRight" activeCell="I428" sqref="I428"/>
    </sheetView>
  </sheetViews>
  <sheetFormatPr baseColWidth="10" defaultRowHeight="14.4" x14ac:dyDescent="0.3"/>
  <cols>
    <col min="21" max="21" width="1.88671875" customWidth="1"/>
    <col min="22" max="30" width="11.5546875" style="10"/>
  </cols>
  <sheetData>
    <row r="1" spans="1:30" x14ac:dyDescent="0.3"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V1" s="43"/>
      <c r="W1" s="43"/>
      <c r="X1" s="43"/>
      <c r="Y1" s="43"/>
      <c r="Z1" s="43"/>
      <c r="AA1" s="43"/>
      <c r="AB1" s="43"/>
      <c r="AC1" s="43"/>
      <c r="AD1" s="43"/>
    </row>
    <row r="2" spans="1:30" ht="14.4" customHeight="1" x14ac:dyDescent="0.3">
      <c r="A2" s="90" t="s">
        <v>0</v>
      </c>
      <c r="B2" s="90" t="s">
        <v>1</v>
      </c>
      <c r="C2" s="114" t="s">
        <v>1027</v>
      </c>
      <c r="D2" s="127"/>
      <c r="E2" s="127"/>
      <c r="F2" s="127"/>
      <c r="G2" s="127"/>
      <c r="H2" s="127"/>
      <c r="I2" s="127"/>
      <c r="J2" s="127"/>
      <c r="K2" s="127"/>
      <c r="L2" s="128" t="s">
        <v>1024</v>
      </c>
      <c r="M2" s="127"/>
      <c r="N2" s="127"/>
      <c r="O2" s="127"/>
      <c r="P2" s="127"/>
      <c r="Q2" s="127"/>
      <c r="R2" s="127"/>
      <c r="S2" s="127"/>
      <c r="T2" s="127"/>
      <c r="V2" s="129" t="s">
        <v>1025</v>
      </c>
      <c r="W2" s="127"/>
      <c r="X2" s="127"/>
      <c r="Y2" s="127"/>
      <c r="Z2" s="127"/>
      <c r="AA2" s="127"/>
      <c r="AB2" s="127"/>
      <c r="AC2" s="127"/>
      <c r="AD2" s="127"/>
    </row>
    <row r="3" spans="1:30" x14ac:dyDescent="0.3">
      <c r="A3" s="2"/>
      <c r="B3" s="2"/>
      <c r="C3" s="2" t="s">
        <v>437</v>
      </c>
      <c r="D3" s="2" t="s">
        <v>448</v>
      </c>
      <c r="E3" s="2" t="s">
        <v>438</v>
      </c>
      <c r="F3" s="2" t="s">
        <v>439</v>
      </c>
      <c r="G3" s="2" t="s">
        <v>440</v>
      </c>
      <c r="H3" s="2" t="s">
        <v>441</v>
      </c>
      <c r="I3" s="2" t="s">
        <v>442</v>
      </c>
      <c r="J3" s="2" t="s">
        <v>443</v>
      </c>
      <c r="K3" s="2" t="s">
        <v>444</v>
      </c>
      <c r="L3" s="40" t="s">
        <v>437</v>
      </c>
      <c r="M3" s="40" t="s">
        <v>448</v>
      </c>
      <c r="N3" s="40" t="s">
        <v>438</v>
      </c>
      <c r="O3" s="40" t="s">
        <v>439</v>
      </c>
      <c r="P3" s="40" t="s">
        <v>440</v>
      </c>
      <c r="Q3" s="40" t="s">
        <v>441</v>
      </c>
      <c r="R3" s="40" t="s">
        <v>442</v>
      </c>
      <c r="S3" s="40" t="s">
        <v>443</v>
      </c>
      <c r="T3" s="40" t="s">
        <v>444</v>
      </c>
      <c r="V3" s="41" t="s">
        <v>437</v>
      </c>
      <c r="W3" s="41" t="s">
        <v>448</v>
      </c>
      <c r="X3" s="41" t="s">
        <v>438</v>
      </c>
      <c r="Y3" s="41" t="s">
        <v>439</v>
      </c>
      <c r="Z3" s="41" t="s">
        <v>440</v>
      </c>
      <c r="AA3" s="41" t="s">
        <v>441</v>
      </c>
      <c r="AB3" s="41" t="s">
        <v>442</v>
      </c>
      <c r="AC3" s="41" t="s">
        <v>443</v>
      </c>
      <c r="AD3" s="41" t="s">
        <v>444</v>
      </c>
    </row>
    <row r="4" spans="1:30" x14ac:dyDescent="0.3">
      <c r="A4" s="3">
        <v>101</v>
      </c>
      <c r="B4" s="4" t="s">
        <v>2</v>
      </c>
      <c r="C4" s="42">
        <v>843.7</v>
      </c>
      <c r="D4" s="42">
        <v>930.4</v>
      </c>
      <c r="E4" s="42">
        <v>986.4</v>
      </c>
      <c r="F4" s="42">
        <v>970.9</v>
      </c>
      <c r="G4" s="42">
        <v>996.8</v>
      </c>
      <c r="H4" s="42">
        <v>962.5</v>
      </c>
      <c r="I4" s="42">
        <v>932.4</v>
      </c>
      <c r="J4" s="42">
        <v>939.9</v>
      </c>
      <c r="K4" s="42">
        <v>960.5</v>
      </c>
      <c r="L4" s="42">
        <v>1735.8</v>
      </c>
      <c r="M4" s="42">
        <v>1837.4</v>
      </c>
      <c r="N4" s="42">
        <v>1897.2</v>
      </c>
      <c r="O4" s="42">
        <v>1910.7</v>
      </c>
      <c r="P4" s="42">
        <v>1885.9</v>
      </c>
      <c r="Q4" s="42">
        <v>1854.6</v>
      </c>
      <c r="R4" s="19">
        <v>1850.6</v>
      </c>
      <c r="S4" s="19">
        <v>1843.3</v>
      </c>
      <c r="T4" s="19">
        <v>1909.9</v>
      </c>
      <c r="V4" s="39">
        <f t="shared" ref="V4:V67" si="0">+C4/L4</f>
        <v>0.48605830164765529</v>
      </c>
      <c r="W4" s="39">
        <f t="shared" ref="W4:W67" si="1">+D4/M4</f>
        <v>0.50636769347991728</v>
      </c>
      <c r="X4" s="39">
        <f t="shared" ref="X4:X67" si="2">+E4/N4</f>
        <v>0.51992409867172673</v>
      </c>
      <c r="Y4" s="39">
        <f t="shared" ref="Y4:Y67" si="3">+F4/O4</f>
        <v>0.50813837860469979</v>
      </c>
      <c r="Z4" s="39">
        <f t="shared" ref="Z4:Z67" si="4">+G4/P4</f>
        <v>0.52855400604485914</v>
      </c>
      <c r="AA4" s="39">
        <f t="shared" ref="AA4:AA67" si="5">+H4/Q4</f>
        <v>0.51897983392645319</v>
      </c>
      <c r="AB4" s="39">
        <f t="shared" ref="AB4:AB67" si="6">+I4/R4</f>
        <v>0.5038365935372312</v>
      </c>
      <c r="AC4" s="39">
        <f t="shared" ref="AC4:AC67" si="7">+J4/S4</f>
        <v>0.50990072153203492</v>
      </c>
      <c r="AD4" s="39">
        <f t="shared" ref="AD4:AD67" si="8">+K4/T4</f>
        <v>0.50290591130425677</v>
      </c>
    </row>
    <row r="5" spans="1:30" x14ac:dyDescent="0.3">
      <c r="A5" s="3">
        <v>104</v>
      </c>
      <c r="B5" s="4" t="s">
        <v>3</v>
      </c>
      <c r="C5" s="42">
        <v>825.5</v>
      </c>
      <c r="D5" s="42">
        <v>884.1</v>
      </c>
      <c r="E5" s="42">
        <v>957.5</v>
      </c>
      <c r="F5" s="42">
        <v>976.5</v>
      </c>
      <c r="G5" s="42">
        <v>909.9</v>
      </c>
      <c r="H5" s="42">
        <v>739.9</v>
      </c>
      <c r="I5" s="42">
        <v>753.5</v>
      </c>
      <c r="J5" s="42">
        <v>787.5</v>
      </c>
      <c r="K5" s="42">
        <v>798.7</v>
      </c>
      <c r="L5" s="42">
        <v>1839</v>
      </c>
      <c r="M5" s="42">
        <v>1895.8</v>
      </c>
      <c r="N5" s="42">
        <v>2055.6</v>
      </c>
      <c r="O5" s="42">
        <v>2098.1999999999998</v>
      </c>
      <c r="P5" s="42">
        <v>2015.8</v>
      </c>
      <c r="Q5" s="42">
        <v>1824.8</v>
      </c>
      <c r="R5" s="19">
        <v>1870.8</v>
      </c>
      <c r="S5" s="19">
        <v>1939.6</v>
      </c>
      <c r="T5" s="19">
        <v>1980.1</v>
      </c>
      <c r="V5" s="39">
        <f t="shared" si="0"/>
        <v>0.4488852637302882</v>
      </c>
      <c r="W5" s="39">
        <f t="shared" si="1"/>
        <v>0.46634666104019412</v>
      </c>
      <c r="X5" s="39">
        <f t="shared" si="2"/>
        <v>0.4658007394434715</v>
      </c>
      <c r="Y5" s="39">
        <f t="shared" si="3"/>
        <v>0.46539891335430372</v>
      </c>
      <c r="Z5" s="39">
        <f t="shared" si="4"/>
        <v>0.45138406587955154</v>
      </c>
      <c r="AA5" s="39">
        <f t="shared" si="5"/>
        <v>0.40546909250328805</v>
      </c>
      <c r="AB5" s="39">
        <f t="shared" si="6"/>
        <v>0.40276886893307678</v>
      </c>
      <c r="AC5" s="39">
        <f t="shared" si="7"/>
        <v>0.40601154877294288</v>
      </c>
      <c r="AD5" s="39">
        <f t="shared" si="8"/>
        <v>0.40336346649159138</v>
      </c>
    </row>
    <row r="6" spans="1:30" x14ac:dyDescent="0.3">
      <c r="A6" s="3">
        <v>105</v>
      </c>
      <c r="B6" s="4" t="s">
        <v>4</v>
      </c>
      <c r="C6" s="42">
        <v>1449.5</v>
      </c>
      <c r="D6" s="42">
        <v>1389.6</v>
      </c>
      <c r="E6" s="42">
        <v>1482.9</v>
      </c>
      <c r="F6" s="42">
        <v>1567</v>
      </c>
      <c r="G6" s="42">
        <v>1571.3</v>
      </c>
      <c r="H6" s="42">
        <v>1610.3</v>
      </c>
      <c r="I6" s="42">
        <v>1535</v>
      </c>
      <c r="J6" s="42">
        <v>1652.8</v>
      </c>
      <c r="K6" s="42">
        <v>1746.5</v>
      </c>
      <c r="L6" s="42">
        <v>3116.1</v>
      </c>
      <c r="M6" s="42">
        <v>3076.2</v>
      </c>
      <c r="N6" s="42">
        <v>3225.1</v>
      </c>
      <c r="O6" s="42">
        <v>3285.5</v>
      </c>
      <c r="P6" s="42">
        <v>3288</v>
      </c>
      <c r="Q6" s="42">
        <v>3379.4</v>
      </c>
      <c r="R6" s="19">
        <v>3260.4</v>
      </c>
      <c r="S6" s="19">
        <v>3405.3</v>
      </c>
      <c r="T6" s="19">
        <v>3544.5</v>
      </c>
      <c r="V6" s="39">
        <f t="shared" si="0"/>
        <v>0.46516478931998334</v>
      </c>
      <c r="W6" s="39">
        <f t="shared" si="1"/>
        <v>0.45172615564657692</v>
      </c>
      <c r="X6" s="39">
        <f t="shared" si="2"/>
        <v>0.45979969613345328</v>
      </c>
      <c r="Y6" s="39">
        <f t="shared" si="3"/>
        <v>0.47694414853142597</v>
      </c>
      <c r="Z6" s="39">
        <f t="shared" si="4"/>
        <v>0.47788929440389294</v>
      </c>
      <c r="AA6" s="39">
        <f t="shared" si="5"/>
        <v>0.47650470497721487</v>
      </c>
      <c r="AB6" s="39">
        <f t="shared" si="6"/>
        <v>0.47080112869586555</v>
      </c>
      <c r="AC6" s="39">
        <f t="shared" si="7"/>
        <v>0.48536105482630015</v>
      </c>
      <c r="AD6" s="39">
        <f t="shared" si="8"/>
        <v>0.49273522358583721</v>
      </c>
    </row>
    <row r="7" spans="1:30" x14ac:dyDescent="0.3">
      <c r="A7" s="3">
        <v>106</v>
      </c>
      <c r="B7" s="4" t="s">
        <v>5</v>
      </c>
      <c r="C7" s="42">
        <v>1930.3</v>
      </c>
      <c r="D7" s="42">
        <v>1943.7</v>
      </c>
      <c r="E7" s="42">
        <v>1962.9</v>
      </c>
      <c r="F7" s="42">
        <v>2022.8</v>
      </c>
      <c r="G7" s="42">
        <v>1934.9</v>
      </c>
      <c r="H7" s="42">
        <v>1763.6</v>
      </c>
      <c r="I7" s="42">
        <v>2406.9</v>
      </c>
      <c r="J7" s="42">
        <v>2531.1</v>
      </c>
      <c r="K7" s="42">
        <v>2660.2</v>
      </c>
      <c r="L7" s="42">
        <v>4520.2</v>
      </c>
      <c r="M7" s="42">
        <v>4543.2</v>
      </c>
      <c r="N7" s="42">
        <v>4564.5</v>
      </c>
      <c r="O7" s="42">
        <v>4691.8</v>
      </c>
      <c r="P7" s="42">
        <v>4636.3999999999996</v>
      </c>
      <c r="Q7" s="42">
        <v>4437.6000000000004</v>
      </c>
      <c r="R7" s="19">
        <v>5111.6000000000004</v>
      </c>
      <c r="S7" s="19">
        <v>5279.3</v>
      </c>
      <c r="T7" s="19">
        <v>5557.9</v>
      </c>
      <c r="V7" s="39">
        <f t="shared" si="0"/>
        <v>0.42703862660944208</v>
      </c>
      <c r="W7" s="39">
        <f t="shared" si="1"/>
        <v>0.42782620179609088</v>
      </c>
      <c r="X7" s="39">
        <f t="shared" si="2"/>
        <v>0.43003614853762734</v>
      </c>
      <c r="Y7" s="39">
        <f t="shared" si="3"/>
        <v>0.43113517200221663</v>
      </c>
      <c r="Z7" s="39">
        <f t="shared" si="4"/>
        <v>0.41732809938745585</v>
      </c>
      <c r="AA7" s="39">
        <f t="shared" si="5"/>
        <v>0.39742202992608611</v>
      </c>
      <c r="AB7" s="39">
        <f t="shared" si="6"/>
        <v>0.47087017763518269</v>
      </c>
      <c r="AC7" s="39">
        <f t="shared" si="7"/>
        <v>0.47943856193055895</v>
      </c>
      <c r="AD7" s="39">
        <f t="shared" si="8"/>
        <v>0.47863401644506021</v>
      </c>
    </row>
    <row r="8" spans="1:30" x14ac:dyDescent="0.3">
      <c r="A8" s="3">
        <v>111</v>
      </c>
      <c r="B8" s="4" t="s">
        <v>6</v>
      </c>
      <c r="C8" s="42">
        <v>103.2</v>
      </c>
      <c r="D8" s="42">
        <v>124.4</v>
      </c>
      <c r="E8" s="42">
        <v>133.30000000000001</v>
      </c>
      <c r="F8" s="42">
        <v>141.9</v>
      </c>
      <c r="G8" s="42">
        <v>151.5</v>
      </c>
      <c r="H8" s="42">
        <v>132.4</v>
      </c>
      <c r="I8" s="42">
        <v>162.6</v>
      </c>
      <c r="J8" s="42">
        <v>164</v>
      </c>
      <c r="K8" s="42">
        <v>169.3</v>
      </c>
      <c r="L8" s="42">
        <v>276.7</v>
      </c>
      <c r="M8" s="42">
        <v>313.89999999999998</v>
      </c>
      <c r="N8" s="42">
        <v>316.3</v>
      </c>
      <c r="O8" s="42">
        <v>324</v>
      </c>
      <c r="P8" s="42">
        <v>347.6</v>
      </c>
      <c r="Q8" s="42">
        <v>322.7</v>
      </c>
      <c r="R8" s="19">
        <v>371.6</v>
      </c>
      <c r="S8" s="19">
        <v>371.3</v>
      </c>
      <c r="T8" s="19">
        <v>375.9</v>
      </c>
      <c r="V8" s="39">
        <f t="shared" si="0"/>
        <v>0.37296711239609687</v>
      </c>
      <c r="W8" s="39">
        <f t="shared" si="1"/>
        <v>0.39630455559095257</v>
      </c>
      <c r="X8" s="39">
        <f t="shared" si="2"/>
        <v>0.42143534619032569</v>
      </c>
      <c r="Y8" s="39">
        <f t="shared" si="3"/>
        <v>0.437962962962963</v>
      </c>
      <c r="Z8" s="39">
        <f t="shared" si="4"/>
        <v>0.43584579976985038</v>
      </c>
      <c r="AA8" s="39">
        <f t="shared" si="5"/>
        <v>0.41028819336845368</v>
      </c>
      <c r="AB8" s="39">
        <f t="shared" si="6"/>
        <v>0.43756727664154998</v>
      </c>
      <c r="AC8" s="39">
        <f t="shared" si="7"/>
        <v>0.44169135469970372</v>
      </c>
      <c r="AD8" s="39">
        <f t="shared" si="8"/>
        <v>0.45038574088853423</v>
      </c>
    </row>
    <row r="9" spans="1:30" x14ac:dyDescent="0.3">
      <c r="A9" s="3">
        <v>118</v>
      </c>
      <c r="B9" s="4" t="s">
        <v>7</v>
      </c>
      <c r="C9" s="42">
        <v>51.9</v>
      </c>
      <c r="D9" s="42">
        <v>53.3</v>
      </c>
      <c r="E9" s="42">
        <v>55.9</v>
      </c>
      <c r="F9" s="42">
        <v>53.3</v>
      </c>
      <c r="G9" s="42">
        <v>56.2</v>
      </c>
      <c r="H9" s="42">
        <v>59.3</v>
      </c>
      <c r="I9" s="42">
        <v>52.5</v>
      </c>
      <c r="J9" s="42">
        <v>57.3</v>
      </c>
      <c r="K9" s="42">
        <v>46.3</v>
      </c>
      <c r="L9" s="42">
        <v>129</v>
      </c>
      <c r="M9" s="42">
        <v>124</v>
      </c>
      <c r="N9" s="42">
        <v>128.1</v>
      </c>
      <c r="O9" s="42">
        <v>118.9</v>
      </c>
      <c r="P9" s="42">
        <v>123.5</v>
      </c>
      <c r="Q9" s="42">
        <v>132.69999999999999</v>
      </c>
      <c r="R9" s="19">
        <v>126.7</v>
      </c>
      <c r="S9" s="19">
        <v>131.69999999999999</v>
      </c>
      <c r="T9" s="19">
        <v>119.2</v>
      </c>
      <c r="V9" s="39">
        <f t="shared" si="0"/>
        <v>0.40232558139534885</v>
      </c>
      <c r="W9" s="39">
        <f t="shared" si="1"/>
        <v>0.42983870967741933</v>
      </c>
      <c r="X9" s="39">
        <f t="shared" si="2"/>
        <v>0.43637782982045276</v>
      </c>
      <c r="Y9" s="39">
        <f t="shared" si="3"/>
        <v>0.44827586206896547</v>
      </c>
      <c r="Z9" s="39">
        <f t="shared" si="4"/>
        <v>0.4550607287449393</v>
      </c>
      <c r="AA9" s="39">
        <f t="shared" si="5"/>
        <v>0.44687264506405427</v>
      </c>
      <c r="AB9" s="39">
        <f t="shared" si="6"/>
        <v>0.4143646408839779</v>
      </c>
      <c r="AC9" s="39">
        <f t="shared" si="7"/>
        <v>0.43507972665148065</v>
      </c>
      <c r="AD9" s="39">
        <f t="shared" si="8"/>
        <v>0.38842281879194629</v>
      </c>
    </row>
    <row r="10" spans="1:30" x14ac:dyDescent="0.3">
      <c r="A10" s="3">
        <v>119</v>
      </c>
      <c r="B10" s="4" t="s">
        <v>8</v>
      </c>
      <c r="C10" s="42">
        <v>87.9</v>
      </c>
      <c r="D10" s="42">
        <v>88.4</v>
      </c>
      <c r="E10" s="42">
        <v>109.5</v>
      </c>
      <c r="F10" s="42">
        <v>107.1</v>
      </c>
      <c r="G10" s="42">
        <v>111.4</v>
      </c>
      <c r="H10" s="42">
        <v>114.7</v>
      </c>
      <c r="I10" s="42">
        <v>100.7</v>
      </c>
      <c r="J10" s="42">
        <v>103</v>
      </c>
      <c r="K10" s="42">
        <v>110.9</v>
      </c>
      <c r="L10" s="42">
        <v>202.3</v>
      </c>
      <c r="M10" s="42">
        <v>207.1</v>
      </c>
      <c r="N10" s="42">
        <v>238.4</v>
      </c>
      <c r="O10" s="42">
        <v>245.1</v>
      </c>
      <c r="P10" s="42">
        <v>247.2</v>
      </c>
      <c r="Q10" s="42">
        <v>248.4</v>
      </c>
      <c r="R10" s="19">
        <v>237.2</v>
      </c>
      <c r="S10" s="19">
        <v>238.2</v>
      </c>
      <c r="T10" s="19">
        <v>246.4</v>
      </c>
      <c r="V10" s="39">
        <f t="shared" si="0"/>
        <v>0.43450321304992584</v>
      </c>
      <c r="W10" s="39">
        <f t="shared" si="1"/>
        <v>0.42684693384838246</v>
      </c>
      <c r="X10" s="39">
        <f t="shared" si="2"/>
        <v>0.45931208053691275</v>
      </c>
      <c r="Y10" s="39">
        <f t="shared" si="3"/>
        <v>0.43696450428396572</v>
      </c>
      <c r="Z10" s="39">
        <f t="shared" si="4"/>
        <v>0.45064724919093857</v>
      </c>
      <c r="AA10" s="39">
        <f t="shared" si="5"/>
        <v>0.46175523349436393</v>
      </c>
      <c r="AB10" s="39">
        <f t="shared" si="6"/>
        <v>0.42453625632377745</v>
      </c>
      <c r="AC10" s="39">
        <f t="shared" si="7"/>
        <v>0.43240973971452562</v>
      </c>
      <c r="AD10" s="39">
        <f t="shared" si="8"/>
        <v>0.45008116883116883</v>
      </c>
    </row>
    <row r="11" spans="1:30" x14ac:dyDescent="0.3">
      <c r="A11" s="3">
        <v>121</v>
      </c>
      <c r="B11" s="4" t="s">
        <v>9</v>
      </c>
      <c r="C11" s="42">
        <v>25.1</v>
      </c>
      <c r="D11" s="42">
        <v>26.7</v>
      </c>
      <c r="E11" s="42">
        <v>27.8</v>
      </c>
      <c r="F11" s="42">
        <v>27.6</v>
      </c>
      <c r="G11" s="42">
        <v>26</v>
      </c>
      <c r="H11" s="42">
        <v>26.2</v>
      </c>
      <c r="I11" s="42">
        <v>24.1</v>
      </c>
      <c r="J11" s="42">
        <v>23.5</v>
      </c>
      <c r="K11" s="42">
        <v>24.5</v>
      </c>
      <c r="L11" s="42">
        <v>55.5</v>
      </c>
      <c r="M11" s="42">
        <v>56.3</v>
      </c>
      <c r="N11" s="42">
        <v>59.2</v>
      </c>
      <c r="O11" s="42">
        <v>59.1</v>
      </c>
      <c r="P11" s="42">
        <v>56.2</v>
      </c>
      <c r="Q11" s="42">
        <v>59.3</v>
      </c>
      <c r="R11" s="19">
        <v>56.6</v>
      </c>
      <c r="S11" s="19">
        <v>60.6</v>
      </c>
      <c r="T11" s="19">
        <v>60.9</v>
      </c>
      <c r="V11" s="39">
        <f t="shared" si="0"/>
        <v>0.4522522522522523</v>
      </c>
      <c r="W11" s="39">
        <f t="shared" si="1"/>
        <v>0.47424511545293074</v>
      </c>
      <c r="X11" s="39">
        <f t="shared" si="2"/>
        <v>0.46959459459459457</v>
      </c>
      <c r="Y11" s="39">
        <f t="shared" si="3"/>
        <v>0.46700507614213199</v>
      </c>
      <c r="Z11" s="39">
        <f t="shared" si="4"/>
        <v>0.46263345195729533</v>
      </c>
      <c r="AA11" s="39">
        <f t="shared" si="5"/>
        <v>0.44182124789207422</v>
      </c>
      <c r="AB11" s="39">
        <f t="shared" si="6"/>
        <v>0.4257950530035336</v>
      </c>
      <c r="AC11" s="39">
        <f t="shared" si="7"/>
        <v>0.38778877887788776</v>
      </c>
      <c r="AD11" s="39">
        <f t="shared" si="8"/>
        <v>0.40229885057471265</v>
      </c>
    </row>
    <row r="12" spans="1:30" x14ac:dyDescent="0.3">
      <c r="A12" s="3">
        <v>122</v>
      </c>
      <c r="B12" s="4" t="s">
        <v>10</v>
      </c>
      <c r="C12" s="42">
        <v>162.6</v>
      </c>
      <c r="D12" s="42">
        <v>167.2</v>
      </c>
      <c r="E12" s="42">
        <v>159.19999999999999</v>
      </c>
      <c r="F12" s="42">
        <v>140.6</v>
      </c>
      <c r="G12" s="42">
        <v>182.4</v>
      </c>
      <c r="H12" s="42">
        <v>178.7</v>
      </c>
      <c r="I12" s="42">
        <v>171.7</v>
      </c>
      <c r="J12" s="42">
        <v>181.6</v>
      </c>
      <c r="K12" s="42">
        <v>172.8</v>
      </c>
      <c r="L12" s="42">
        <v>343.5</v>
      </c>
      <c r="M12" s="42">
        <v>351.7</v>
      </c>
      <c r="N12" s="42">
        <v>338.6</v>
      </c>
      <c r="O12" s="42">
        <v>332.5</v>
      </c>
      <c r="P12" s="42">
        <v>382.5</v>
      </c>
      <c r="Q12" s="42">
        <v>387.1</v>
      </c>
      <c r="R12" s="19">
        <v>383.6</v>
      </c>
      <c r="S12" s="19">
        <v>402.2</v>
      </c>
      <c r="T12" s="19">
        <v>403.1</v>
      </c>
      <c r="V12" s="39">
        <f t="shared" si="0"/>
        <v>0.47336244541484712</v>
      </c>
      <c r="W12" s="39">
        <f t="shared" si="1"/>
        <v>0.47540517486494172</v>
      </c>
      <c r="X12" s="39">
        <f t="shared" si="2"/>
        <v>0.47017129356172466</v>
      </c>
      <c r="Y12" s="39">
        <f t="shared" si="3"/>
        <v>0.42285714285714282</v>
      </c>
      <c r="Z12" s="39">
        <f t="shared" si="4"/>
        <v>0.47686274509803922</v>
      </c>
      <c r="AA12" s="39">
        <f t="shared" si="5"/>
        <v>0.46163781968483592</v>
      </c>
      <c r="AB12" s="39">
        <f t="shared" si="6"/>
        <v>0.44760166840458804</v>
      </c>
      <c r="AC12" s="39">
        <f t="shared" si="7"/>
        <v>0.45151665837891597</v>
      </c>
      <c r="AD12" s="39">
        <f t="shared" si="8"/>
        <v>0.42867774745720666</v>
      </c>
    </row>
    <row r="13" spans="1:30" x14ac:dyDescent="0.3">
      <c r="A13" s="3">
        <v>123</v>
      </c>
      <c r="B13" s="4" t="s">
        <v>11</v>
      </c>
      <c r="C13" s="42">
        <v>112.5</v>
      </c>
      <c r="D13" s="42">
        <v>109.3</v>
      </c>
      <c r="E13" s="42">
        <v>117.8</v>
      </c>
      <c r="F13" s="42">
        <v>139.4</v>
      </c>
      <c r="G13" s="42">
        <v>149.5</v>
      </c>
      <c r="H13" s="42">
        <v>145.30000000000001</v>
      </c>
      <c r="I13" s="42">
        <v>135.5</v>
      </c>
      <c r="J13" s="42">
        <v>141.4</v>
      </c>
      <c r="K13" s="42">
        <v>148.19999999999999</v>
      </c>
      <c r="L13" s="42">
        <v>286.89999999999998</v>
      </c>
      <c r="M13" s="42">
        <v>287.89999999999998</v>
      </c>
      <c r="N13" s="42">
        <v>308.60000000000002</v>
      </c>
      <c r="O13" s="42">
        <v>330.8</v>
      </c>
      <c r="P13" s="42">
        <v>340.3</v>
      </c>
      <c r="Q13" s="42">
        <v>347.4</v>
      </c>
      <c r="R13" s="19">
        <v>340.5</v>
      </c>
      <c r="S13" s="19">
        <v>345.7</v>
      </c>
      <c r="T13" s="19">
        <v>343</v>
      </c>
      <c r="V13" s="39">
        <f t="shared" si="0"/>
        <v>0.39212269083304291</v>
      </c>
      <c r="W13" s="39">
        <f t="shared" si="1"/>
        <v>0.37964571031608202</v>
      </c>
      <c r="X13" s="39">
        <f t="shared" si="2"/>
        <v>0.38172391445236548</v>
      </c>
      <c r="Y13" s="39">
        <f t="shared" si="3"/>
        <v>0.42140266021765416</v>
      </c>
      <c r="Z13" s="39">
        <f t="shared" si="4"/>
        <v>0.43931824860417279</v>
      </c>
      <c r="AA13" s="39">
        <f t="shared" si="5"/>
        <v>0.41824985607369031</v>
      </c>
      <c r="AB13" s="39">
        <f t="shared" si="6"/>
        <v>0.39794419970631423</v>
      </c>
      <c r="AC13" s="39">
        <f t="shared" si="7"/>
        <v>0.40902516632918717</v>
      </c>
      <c r="AD13" s="39">
        <f t="shared" si="8"/>
        <v>0.43206997084548104</v>
      </c>
    </row>
    <row r="14" spans="1:30" x14ac:dyDescent="0.3">
      <c r="A14" s="3">
        <v>124</v>
      </c>
      <c r="B14" s="4" t="s">
        <v>12</v>
      </c>
      <c r="C14" s="42">
        <v>362.2</v>
      </c>
      <c r="D14" s="42">
        <v>342.6</v>
      </c>
      <c r="E14" s="42">
        <v>343.7</v>
      </c>
      <c r="F14" s="42">
        <v>339.7</v>
      </c>
      <c r="G14" s="42">
        <v>402.5</v>
      </c>
      <c r="H14" s="42">
        <v>424.8</v>
      </c>
      <c r="I14" s="42">
        <v>378.1</v>
      </c>
      <c r="J14" s="42">
        <v>402.8</v>
      </c>
      <c r="K14" s="42">
        <v>412.9</v>
      </c>
      <c r="L14" s="42">
        <v>893.3</v>
      </c>
      <c r="M14" s="42">
        <v>890.1</v>
      </c>
      <c r="N14" s="42">
        <v>891.8</v>
      </c>
      <c r="O14" s="42">
        <v>891.5</v>
      </c>
      <c r="P14" s="42">
        <v>984.3</v>
      </c>
      <c r="Q14" s="42">
        <v>1034.8</v>
      </c>
      <c r="R14" s="19">
        <v>986</v>
      </c>
      <c r="S14" s="19">
        <v>1016.8</v>
      </c>
      <c r="T14" s="19">
        <v>1029.5</v>
      </c>
      <c r="V14" s="39">
        <f t="shared" si="0"/>
        <v>0.40546289040635847</v>
      </c>
      <c r="W14" s="39">
        <f t="shared" si="1"/>
        <v>0.38490057296932928</v>
      </c>
      <c r="X14" s="39">
        <f t="shared" si="2"/>
        <v>0.38540031397174257</v>
      </c>
      <c r="Y14" s="39">
        <f t="shared" si="3"/>
        <v>0.3810431856421761</v>
      </c>
      <c r="Z14" s="39">
        <f t="shared" si="4"/>
        <v>0.40892004470181859</v>
      </c>
      <c r="AA14" s="39">
        <f t="shared" si="5"/>
        <v>0.41051410900657137</v>
      </c>
      <c r="AB14" s="39">
        <f t="shared" si="6"/>
        <v>0.38346855983772821</v>
      </c>
      <c r="AC14" s="39">
        <f t="shared" si="7"/>
        <v>0.39614476789929193</v>
      </c>
      <c r="AD14" s="39">
        <f t="shared" si="8"/>
        <v>0.40106847984458471</v>
      </c>
    </row>
    <row r="15" spans="1:30" x14ac:dyDescent="0.3">
      <c r="A15" s="3">
        <v>125</v>
      </c>
      <c r="B15" s="4" t="s">
        <v>13</v>
      </c>
      <c r="C15" s="42">
        <v>290.5</v>
      </c>
      <c r="D15" s="42">
        <v>309.3</v>
      </c>
      <c r="E15" s="42">
        <v>279.39999999999998</v>
      </c>
      <c r="F15" s="42">
        <v>259</v>
      </c>
      <c r="G15" s="42">
        <v>309.10000000000002</v>
      </c>
      <c r="H15" s="42">
        <v>316.2</v>
      </c>
      <c r="I15" s="42">
        <v>302.2</v>
      </c>
      <c r="J15" s="42">
        <v>296.39999999999998</v>
      </c>
      <c r="K15" s="42">
        <v>303.8</v>
      </c>
      <c r="L15" s="42">
        <v>694.5</v>
      </c>
      <c r="M15" s="42">
        <v>719.5</v>
      </c>
      <c r="N15" s="42">
        <v>702.8</v>
      </c>
      <c r="O15" s="42">
        <v>675.3</v>
      </c>
      <c r="P15" s="42">
        <v>740.2</v>
      </c>
      <c r="Q15" s="42">
        <v>731.7</v>
      </c>
      <c r="R15" s="19">
        <v>734.3</v>
      </c>
      <c r="S15" s="19">
        <v>723.7</v>
      </c>
      <c r="T15" s="19">
        <v>727.9</v>
      </c>
      <c r="V15" s="39">
        <f t="shared" si="0"/>
        <v>0.41828653707703384</v>
      </c>
      <c r="W15" s="39">
        <f t="shared" si="1"/>
        <v>0.42988186240444753</v>
      </c>
      <c r="X15" s="39">
        <f t="shared" si="2"/>
        <v>0.39755264655663064</v>
      </c>
      <c r="Y15" s="39">
        <f t="shared" si="3"/>
        <v>0.38353324448393311</v>
      </c>
      <c r="Z15" s="39">
        <f t="shared" si="4"/>
        <v>0.41758984058362603</v>
      </c>
      <c r="AA15" s="39">
        <f t="shared" si="5"/>
        <v>0.43214432144321441</v>
      </c>
      <c r="AB15" s="39">
        <f t="shared" si="6"/>
        <v>0.41154841345499116</v>
      </c>
      <c r="AC15" s="39">
        <f t="shared" si="7"/>
        <v>0.40956197319331211</v>
      </c>
      <c r="AD15" s="39">
        <f t="shared" si="8"/>
        <v>0.41736502266794895</v>
      </c>
    </row>
    <row r="16" spans="1:30" x14ac:dyDescent="0.3">
      <c r="A16" s="3">
        <v>127</v>
      </c>
      <c r="B16" s="4" t="s">
        <v>14</v>
      </c>
      <c r="C16" s="42">
        <v>105</v>
      </c>
      <c r="D16" s="42">
        <v>108.5</v>
      </c>
      <c r="E16" s="42">
        <v>100.6</v>
      </c>
      <c r="F16" s="42">
        <v>107.9</v>
      </c>
      <c r="G16" s="42">
        <v>116.4</v>
      </c>
      <c r="H16" s="42">
        <v>120.6</v>
      </c>
      <c r="I16" s="42">
        <v>113.4</v>
      </c>
      <c r="J16" s="42">
        <v>111.4</v>
      </c>
      <c r="K16" s="42">
        <v>112.9</v>
      </c>
      <c r="L16" s="42">
        <v>248.4</v>
      </c>
      <c r="M16" s="42">
        <v>256</v>
      </c>
      <c r="N16" s="42">
        <v>259.39999999999998</v>
      </c>
      <c r="O16" s="42">
        <v>271.10000000000002</v>
      </c>
      <c r="P16" s="42">
        <v>265.5</v>
      </c>
      <c r="Q16" s="42">
        <v>282.2</v>
      </c>
      <c r="R16" s="19">
        <v>267</v>
      </c>
      <c r="S16" s="19">
        <v>283</v>
      </c>
      <c r="T16" s="19">
        <v>283.8</v>
      </c>
      <c r="V16" s="39">
        <f t="shared" si="0"/>
        <v>0.42270531400966183</v>
      </c>
      <c r="W16" s="39">
        <f t="shared" si="1"/>
        <v>0.423828125</v>
      </c>
      <c r="X16" s="39">
        <f t="shared" si="2"/>
        <v>0.38781804163454126</v>
      </c>
      <c r="Y16" s="39">
        <f t="shared" si="3"/>
        <v>0.39800811508668388</v>
      </c>
      <c r="Z16" s="39">
        <f t="shared" si="4"/>
        <v>0.43841807909604524</v>
      </c>
      <c r="AA16" s="39">
        <f t="shared" si="5"/>
        <v>0.4273564847625797</v>
      </c>
      <c r="AB16" s="39">
        <f t="shared" si="6"/>
        <v>0.42471910112359551</v>
      </c>
      <c r="AC16" s="39">
        <f t="shared" si="7"/>
        <v>0.39363957597173149</v>
      </c>
      <c r="AD16" s="39">
        <f t="shared" si="8"/>
        <v>0.39781536293164199</v>
      </c>
    </row>
    <row r="17" spans="1:30" x14ac:dyDescent="0.3">
      <c r="A17" s="3">
        <v>128</v>
      </c>
      <c r="B17" s="4" t="s">
        <v>15</v>
      </c>
      <c r="C17" s="42">
        <v>213.5</v>
      </c>
      <c r="D17" s="42">
        <v>222.9</v>
      </c>
      <c r="E17" s="42">
        <v>255.6</v>
      </c>
      <c r="F17" s="42">
        <v>260.39999999999998</v>
      </c>
      <c r="G17" s="42">
        <v>257.2</v>
      </c>
      <c r="H17" s="42">
        <v>262.10000000000002</v>
      </c>
      <c r="I17" s="42">
        <v>242.6</v>
      </c>
      <c r="J17" s="42">
        <v>253.5</v>
      </c>
      <c r="K17" s="42">
        <v>257.60000000000002</v>
      </c>
      <c r="L17" s="42">
        <v>474.7</v>
      </c>
      <c r="M17" s="42">
        <v>499.5</v>
      </c>
      <c r="N17" s="42">
        <v>542</v>
      </c>
      <c r="O17" s="42">
        <v>557.9</v>
      </c>
      <c r="P17" s="42">
        <v>563.29999999999995</v>
      </c>
      <c r="Q17" s="42">
        <v>581</v>
      </c>
      <c r="R17" s="19">
        <v>561</v>
      </c>
      <c r="S17" s="19">
        <v>567</v>
      </c>
      <c r="T17" s="19">
        <v>568.5</v>
      </c>
      <c r="V17" s="39">
        <f t="shared" si="0"/>
        <v>0.44975774173161998</v>
      </c>
      <c r="W17" s="39">
        <f t="shared" si="1"/>
        <v>0.44624624624624626</v>
      </c>
      <c r="X17" s="39">
        <f t="shared" si="2"/>
        <v>0.47158671586715867</v>
      </c>
      <c r="Y17" s="39">
        <f t="shared" si="3"/>
        <v>0.46675031367628605</v>
      </c>
      <c r="Z17" s="39">
        <f t="shared" si="4"/>
        <v>0.45659506479673356</v>
      </c>
      <c r="AA17" s="39">
        <f t="shared" si="5"/>
        <v>0.451118760757315</v>
      </c>
      <c r="AB17" s="39">
        <f t="shared" si="6"/>
        <v>0.43244206773618538</v>
      </c>
      <c r="AC17" s="39">
        <f t="shared" si="7"/>
        <v>0.44708994708994709</v>
      </c>
      <c r="AD17" s="39">
        <f t="shared" si="8"/>
        <v>0.4531222515391381</v>
      </c>
    </row>
    <row r="18" spans="1:30" x14ac:dyDescent="0.3">
      <c r="A18" s="3">
        <v>135</v>
      </c>
      <c r="B18" s="4" t="s">
        <v>16</v>
      </c>
      <c r="C18" s="42">
        <v>164.3</v>
      </c>
      <c r="D18" s="42">
        <v>177.6</v>
      </c>
      <c r="E18" s="42">
        <v>193.5</v>
      </c>
      <c r="F18" s="42">
        <v>218.4</v>
      </c>
      <c r="G18" s="42">
        <v>224.4</v>
      </c>
      <c r="H18" s="42">
        <v>193.2</v>
      </c>
      <c r="I18" s="42">
        <v>202.3</v>
      </c>
      <c r="J18" s="42">
        <v>221.7</v>
      </c>
      <c r="K18" s="42">
        <v>219.7</v>
      </c>
      <c r="L18" s="42">
        <v>375.2</v>
      </c>
      <c r="M18" s="42">
        <v>400.8</v>
      </c>
      <c r="N18" s="42">
        <v>424.6</v>
      </c>
      <c r="O18" s="42">
        <v>431.7</v>
      </c>
      <c r="P18" s="42">
        <v>444.6</v>
      </c>
      <c r="Q18" s="42">
        <v>407.9</v>
      </c>
      <c r="R18" s="19">
        <v>432.3</v>
      </c>
      <c r="S18" s="19">
        <v>471.3</v>
      </c>
      <c r="T18" s="19">
        <v>466.1</v>
      </c>
      <c r="V18" s="39">
        <f t="shared" si="0"/>
        <v>0.43789978678038383</v>
      </c>
      <c r="W18" s="39">
        <f t="shared" si="1"/>
        <v>0.44311377245508982</v>
      </c>
      <c r="X18" s="39">
        <f t="shared" si="2"/>
        <v>0.45572303344324067</v>
      </c>
      <c r="Y18" s="39">
        <f t="shared" si="3"/>
        <v>0.50590687977762339</v>
      </c>
      <c r="Z18" s="39">
        <f t="shared" si="4"/>
        <v>0.50472334682860998</v>
      </c>
      <c r="AA18" s="39">
        <f t="shared" si="5"/>
        <v>0.47364550134836969</v>
      </c>
      <c r="AB18" s="39">
        <f t="shared" si="6"/>
        <v>0.46796206338191071</v>
      </c>
      <c r="AC18" s="39">
        <f t="shared" si="7"/>
        <v>0.47040101845957982</v>
      </c>
      <c r="AD18" s="39">
        <f t="shared" si="8"/>
        <v>0.4713580776657369</v>
      </c>
    </row>
    <row r="19" spans="1:30" x14ac:dyDescent="0.3">
      <c r="A19" s="3">
        <v>136</v>
      </c>
      <c r="B19" s="4" t="s">
        <v>17</v>
      </c>
      <c r="C19" s="42">
        <v>374.8</v>
      </c>
      <c r="D19" s="42">
        <v>413.1</v>
      </c>
      <c r="E19" s="42">
        <v>474.2</v>
      </c>
      <c r="F19" s="42">
        <v>499.1</v>
      </c>
      <c r="G19" s="42">
        <v>448.8</v>
      </c>
      <c r="H19" s="42">
        <v>431</v>
      </c>
      <c r="I19" s="42">
        <v>456.4</v>
      </c>
      <c r="J19" s="42">
        <v>442.6</v>
      </c>
      <c r="K19" s="42">
        <v>477.1</v>
      </c>
      <c r="L19" s="42">
        <v>810</v>
      </c>
      <c r="M19" s="42">
        <v>856.3</v>
      </c>
      <c r="N19" s="42">
        <v>927.6</v>
      </c>
      <c r="O19" s="42">
        <v>952.8</v>
      </c>
      <c r="P19" s="42">
        <v>889.6</v>
      </c>
      <c r="Q19" s="42">
        <v>843.6</v>
      </c>
      <c r="R19" s="19">
        <v>885.9</v>
      </c>
      <c r="S19" s="19">
        <v>891.5</v>
      </c>
      <c r="T19" s="19">
        <v>956.2</v>
      </c>
      <c r="V19" s="39">
        <f t="shared" si="0"/>
        <v>0.46271604938271604</v>
      </c>
      <c r="W19" s="39">
        <f t="shared" si="1"/>
        <v>0.48242438397757803</v>
      </c>
      <c r="X19" s="39">
        <f t="shared" si="2"/>
        <v>0.5112117291936179</v>
      </c>
      <c r="Y19" s="39">
        <f t="shared" si="3"/>
        <v>0.52382451721242662</v>
      </c>
      <c r="Z19" s="39">
        <f t="shared" si="4"/>
        <v>0.50449640287769781</v>
      </c>
      <c r="AA19" s="39">
        <f t="shared" si="5"/>
        <v>0.51090564248458981</v>
      </c>
      <c r="AB19" s="39">
        <f t="shared" si="6"/>
        <v>0.51518230048538205</v>
      </c>
      <c r="AC19" s="39">
        <f t="shared" si="7"/>
        <v>0.49646662927650032</v>
      </c>
      <c r="AD19" s="39">
        <f t="shared" si="8"/>
        <v>0.49895419368332983</v>
      </c>
    </row>
    <row r="20" spans="1:30" x14ac:dyDescent="0.3">
      <c r="A20" s="3">
        <v>137</v>
      </c>
      <c r="B20" s="4" t="s">
        <v>18</v>
      </c>
      <c r="C20" s="42">
        <v>103.1</v>
      </c>
      <c r="D20" s="42">
        <v>108</v>
      </c>
      <c r="E20" s="42">
        <v>119.7</v>
      </c>
      <c r="F20" s="42">
        <v>101.3</v>
      </c>
      <c r="G20" s="42">
        <v>123.5</v>
      </c>
      <c r="H20" s="42">
        <v>116.1</v>
      </c>
      <c r="I20" s="42">
        <v>120.2</v>
      </c>
      <c r="J20" s="42">
        <v>132.4</v>
      </c>
      <c r="K20" s="42">
        <v>139</v>
      </c>
      <c r="L20" s="42">
        <v>255.5</v>
      </c>
      <c r="M20" s="42">
        <v>279.39999999999998</v>
      </c>
      <c r="N20" s="42">
        <v>296.5</v>
      </c>
      <c r="O20" s="42">
        <v>261.8</v>
      </c>
      <c r="P20" s="42">
        <v>304.39999999999998</v>
      </c>
      <c r="Q20" s="42">
        <v>291.7</v>
      </c>
      <c r="R20" s="19">
        <v>306.7</v>
      </c>
      <c r="S20" s="19">
        <v>345.5</v>
      </c>
      <c r="T20" s="19">
        <v>364</v>
      </c>
      <c r="V20" s="39">
        <f t="shared" si="0"/>
        <v>0.40352250489236791</v>
      </c>
      <c r="W20" s="39">
        <f t="shared" si="1"/>
        <v>0.38654259126700075</v>
      </c>
      <c r="X20" s="39">
        <f t="shared" si="2"/>
        <v>0.40370994940978078</v>
      </c>
      <c r="Y20" s="39">
        <f t="shared" si="3"/>
        <v>0.38693659281894571</v>
      </c>
      <c r="Z20" s="39">
        <f t="shared" si="4"/>
        <v>0.40571616294349544</v>
      </c>
      <c r="AA20" s="39">
        <f t="shared" si="5"/>
        <v>0.39801165581076448</v>
      </c>
      <c r="AB20" s="39">
        <f t="shared" si="6"/>
        <v>0.39191392239973916</v>
      </c>
      <c r="AC20" s="39">
        <f t="shared" si="7"/>
        <v>0.38321273516642551</v>
      </c>
      <c r="AD20" s="39">
        <f t="shared" si="8"/>
        <v>0.38186813186813184</v>
      </c>
    </row>
    <row r="21" spans="1:30" x14ac:dyDescent="0.3">
      <c r="A21" s="3">
        <v>138</v>
      </c>
      <c r="B21" s="4" t="s">
        <v>19</v>
      </c>
      <c r="C21" s="42">
        <v>100.7</v>
      </c>
      <c r="D21" s="42">
        <v>95.2</v>
      </c>
      <c r="E21" s="42">
        <v>95.5</v>
      </c>
      <c r="F21" s="42">
        <v>84.4</v>
      </c>
      <c r="G21" s="42">
        <v>98.6</v>
      </c>
      <c r="H21" s="42">
        <v>141.9</v>
      </c>
      <c r="I21" s="42">
        <v>115.3</v>
      </c>
      <c r="J21" s="42">
        <v>120.2</v>
      </c>
      <c r="K21" s="42">
        <v>126.2</v>
      </c>
      <c r="L21" s="42">
        <v>269.39999999999998</v>
      </c>
      <c r="M21" s="42">
        <v>270.60000000000002</v>
      </c>
      <c r="N21" s="42">
        <v>273.60000000000002</v>
      </c>
      <c r="O21" s="42">
        <v>277.39999999999998</v>
      </c>
      <c r="P21" s="42">
        <v>261.3</v>
      </c>
      <c r="Q21" s="42">
        <v>324.60000000000002</v>
      </c>
      <c r="R21" s="19">
        <v>292.7</v>
      </c>
      <c r="S21" s="19">
        <v>312</v>
      </c>
      <c r="T21" s="19">
        <v>314.10000000000002</v>
      </c>
      <c r="V21" s="39">
        <f t="shared" si="0"/>
        <v>0.3737936154417224</v>
      </c>
      <c r="W21" s="39">
        <f t="shared" si="1"/>
        <v>0.35181079083518108</v>
      </c>
      <c r="X21" s="39">
        <f t="shared" si="2"/>
        <v>0.34904970760233917</v>
      </c>
      <c r="Y21" s="39">
        <f t="shared" si="3"/>
        <v>0.30425378514780105</v>
      </c>
      <c r="Z21" s="39">
        <f t="shared" si="4"/>
        <v>0.37734404898584001</v>
      </c>
      <c r="AA21" s="39">
        <f t="shared" si="5"/>
        <v>0.43715341959334564</v>
      </c>
      <c r="AB21" s="39">
        <f t="shared" si="6"/>
        <v>0.39391868807652886</v>
      </c>
      <c r="AC21" s="39">
        <f t="shared" si="7"/>
        <v>0.38525641025641028</v>
      </c>
      <c r="AD21" s="39">
        <f t="shared" si="8"/>
        <v>0.40178287169691179</v>
      </c>
    </row>
    <row r="22" spans="1:30" x14ac:dyDescent="0.3">
      <c r="A22" s="3">
        <v>211</v>
      </c>
      <c r="B22" s="4" t="s">
        <v>20</v>
      </c>
      <c r="C22" s="42">
        <v>238.8</v>
      </c>
      <c r="D22" s="42">
        <v>247.3</v>
      </c>
      <c r="E22" s="42">
        <v>254</v>
      </c>
      <c r="F22" s="42">
        <v>273</v>
      </c>
      <c r="G22" s="42">
        <v>276</v>
      </c>
      <c r="H22" s="42">
        <v>254.6</v>
      </c>
      <c r="I22" s="42">
        <v>295.60000000000002</v>
      </c>
      <c r="J22" s="42">
        <v>310</v>
      </c>
      <c r="K22" s="42">
        <v>320.10000000000002</v>
      </c>
      <c r="L22" s="42">
        <v>775.6</v>
      </c>
      <c r="M22" s="42">
        <v>817.3</v>
      </c>
      <c r="N22" s="42">
        <v>833.7</v>
      </c>
      <c r="O22" s="42">
        <v>857.6</v>
      </c>
      <c r="P22" s="42">
        <v>892.4</v>
      </c>
      <c r="Q22" s="42">
        <v>877.9</v>
      </c>
      <c r="R22" s="19">
        <v>944.8</v>
      </c>
      <c r="S22" s="19">
        <v>985.4</v>
      </c>
      <c r="T22" s="19">
        <v>1040.2</v>
      </c>
      <c r="V22" s="39">
        <f t="shared" si="0"/>
        <v>0.30789066529138731</v>
      </c>
      <c r="W22" s="39">
        <f t="shared" si="1"/>
        <v>0.30258167135690694</v>
      </c>
      <c r="X22" s="39">
        <f t="shared" si="2"/>
        <v>0.30466594698332733</v>
      </c>
      <c r="Y22" s="39">
        <f t="shared" si="3"/>
        <v>0.31833022388059701</v>
      </c>
      <c r="Z22" s="39">
        <f t="shared" si="4"/>
        <v>0.30927835051546393</v>
      </c>
      <c r="AA22" s="39">
        <f t="shared" si="5"/>
        <v>0.29001025173709988</v>
      </c>
      <c r="AB22" s="39">
        <f t="shared" si="6"/>
        <v>0.31287044877222697</v>
      </c>
      <c r="AC22" s="39">
        <f t="shared" si="7"/>
        <v>0.31459305865638321</v>
      </c>
      <c r="AD22" s="39">
        <f t="shared" si="8"/>
        <v>0.30772928283022499</v>
      </c>
    </row>
    <row r="23" spans="1:30" x14ac:dyDescent="0.3">
      <c r="A23" s="3">
        <v>213</v>
      </c>
      <c r="B23" s="4" t="s">
        <v>21</v>
      </c>
      <c r="C23" s="42">
        <v>602.6</v>
      </c>
      <c r="D23" s="42">
        <v>599.20000000000005</v>
      </c>
      <c r="E23" s="42">
        <v>585.29999999999995</v>
      </c>
      <c r="F23" s="42">
        <v>639.5</v>
      </c>
      <c r="G23" s="42">
        <v>660.9</v>
      </c>
      <c r="H23" s="42">
        <v>797.2</v>
      </c>
      <c r="I23" s="42">
        <v>888.3</v>
      </c>
      <c r="J23" s="42">
        <v>943.5</v>
      </c>
      <c r="K23" s="42">
        <v>911.5</v>
      </c>
      <c r="L23" s="42">
        <v>1764.9</v>
      </c>
      <c r="M23" s="42">
        <v>1747.7</v>
      </c>
      <c r="N23" s="42">
        <v>1745.8</v>
      </c>
      <c r="O23" s="42">
        <v>1837.7</v>
      </c>
      <c r="P23" s="42">
        <v>1888</v>
      </c>
      <c r="Q23" s="42">
        <v>2049.6999999999998</v>
      </c>
      <c r="R23" s="19">
        <v>2193.6</v>
      </c>
      <c r="S23" s="19">
        <v>2278.1</v>
      </c>
      <c r="T23" s="19">
        <v>2339.1999999999998</v>
      </c>
      <c r="V23" s="39">
        <f t="shared" si="0"/>
        <v>0.34143577539803954</v>
      </c>
      <c r="W23" s="39">
        <f t="shared" si="1"/>
        <v>0.34285060365051212</v>
      </c>
      <c r="X23" s="39">
        <f t="shared" si="2"/>
        <v>0.33526177110780159</v>
      </c>
      <c r="Y23" s="39">
        <f t="shared" si="3"/>
        <v>0.34798933449420472</v>
      </c>
      <c r="Z23" s="39">
        <f t="shared" si="4"/>
        <v>0.3500529661016949</v>
      </c>
      <c r="AA23" s="39">
        <f t="shared" si="5"/>
        <v>0.38893496609259898</v>
      </c>
      <c r="AB23" s="39">
        <f t="shared" si="6"/>
        <v>0.4049507658643326</v>
      </c>
      <c r="AC23" s="39">
        <f t="shared" si="7"/>
        <v>0.41416092357666479</v>
      </c>
      <c r="AD23" s="39">
        <f t="shared" si="8"/>
        <v>0.38966313269493846</v>
      </c>
    </row>
    <row r="24" spans="1:30" x14ac:dyDescent="0.3">
      <c r="A24" s="3">
        <v>214</v>
      </c>
      <c r="B24" s="4" t="s">
        <v>22</v>
      </c>
      <c r="C24" s="42">
        <v>299</v>
      </c>
      <c r="D24" s="42">
        <v>326.8</v>
      </c>
      <c r="E24" s="42">
        <v>383.4</v>
      </c>
      <c r="F24" s="42">
        <v>371.5</v>
      </c>
      <c r="G24" s="42">
        <v>421.9</v>
      </c>
      <c r="H24" s="42">
        <v>343.7</v>
      </c>
      <c r="I24" s="42">
        <v>415.6</v>
      </c>
      <c r="J24" s="42">
        <v>443.4</v>
      </c>
      <c r="K24" s="42">
        <v>448.8</v>
      </c>
      <c r="L24" s="42">
        <v>870.5</v>
      </c>
      <c r="M24" s="42">
        <v>927.3</v>
      </c>
      <c r="N24" s="42">
        <v>1031.4000000000001</v>
      </c>
      <c r="O24" s="42">
        <v>1019.7</v>
      </c>
      <c r="P24" s="42">
        <v>1122.5999999999999</v>
      </c>
      <c r="Q24" s="42">
        <v>1008.1</v>
      </c>
      <c r="R24" s="19">
        <v>1114.8</v>
      </c>
      <c r="S24" s="19">
        <v>1184.8</v>
      </c>
      <c r="T24" s="19">
        <v>1199.3</v>
      </c>
      <c r="V24" s="39">
        <f t="shared" si="0"/>
        <v>0.34348075818495116</v>
      </c>
      <c r="W24" s="39">
        <f t="shared" si="1"/>
        <v>0.35242100722527769</v>
      </c>
      <c r="X24" s="39">
        <f t="shared" si="2"/>
        <v>0.37172774869109942</v>
      </c>
      <c r="Y24" s="39">
        <f t="shared" si="3"/>
        <v>0.36432284005099536</v>
      </c>
      <c r="Z24" s="39">
        <f t="shared" si="4"/>
        <v>0.37582398004632106</v>
      </c>
      <c r="AA24" s="39">
        <f t="shared" si="5"/>
        <v>0.34093839896835632</v>
      </c>
      <c r="AB24" s="39">
        <f t="shared" si="6"/>
        <v>0.37280229637603163</v>
      </c>
      <c r="AC24" s="39">
        <f t="shared" si="7"/>
        <v>0.37424037812288996</v>
      </c>
      <c r="AD24" s="39">
        <f t="shared" si="8"/>
        <v>0.37421829400483619</v>
      </c>
    </row>
    <row r="25" spans="1:30" x14ac:dyDescent="0.3">
      <c r="A25" s="3">
        <v>215</v>
      </c>
      <c r="B25" s="4" t="s">
        <v>23</v>
      </c>
      <c r="C25" s="42">
        <v>280.89999999999998</v>
      </c>
      <c r="D25" s="42">
        <v>267.2</v>
      </c>
      <c r="E25" s="42">
        <v>306.60000000000002</v>
      </c>
      <c r="F25" s="42">
        <v>354.8</v>
      </c>
      <c r="G25" s="42">
        <v>373.5</v>
      </c>
      <c r="H25" s="42">
        <v>402.3</v>
      </c>
      <c r="I25" s="42">
        <v>355.8</v>
      </c>
      <c r="J25" s="42">
        <v>407.3</v>
      </c>
      <c r="K25" s="42">
        <v>403.8</v>
      </c>
      <c r="L25" s="42">
        <v>827.1</v>
      </c>
      <c r="M25" s="42">
        <v>779.1</v>
      </c>
      <c r="N25" s="42">
        <v>855.1</v>
      </c>
      <c r="O25" s="42">
        <v>919</v>
      </c>
      <c r="P25" s="42">
        <v>915.6</v>
      </c>
      <c r="Q25" s="42">
        <v>967.5</v>
      </c>
      <c r="R25" s="19">
        <v>917.3</v>
      </c>
      <c r="S25" s="19">
        <v>974.1</v>
      </c>
      <c r="T25" s="19">
        <v>1016.4</v>
      </c>
      <c r="V25" s="39">
        <f t="shared" si="0"/>
        <v>0.33962036029500664</v>
      </c>
      <c r="W25" s="39">
        <f t="shared" si="1"/>
        <v>0.34295982543960979</v>
      </c>
      <c r="X25" s="39">
        <f t="shared" si="2"/>
        <v>0.35855455502280437</v>
      </c>
      <c r="Y25" s="39">
        <f t="shared" si="3"/>
        <v>0.38607181719260064</v>
      </c>
      <c r="Z25" s="39">
        <f t="shared" si="4"/>
        <v>0.40792922673656618</v>
      </c>
      <c r="AA25" s="39">
        <f t="shared" si="5"/>
        <v>0.41581395348837208</v>
      </c>
      <c r="AB25" s="39">
        <f t="shared" si="6"/>
        <v>0.38787746647770632</v>
      </c>
      <c r="AC25" s="39">
        <f t="shared" si="7"/>
        <v>0.41812955548711633</v>
      </c>
      <c r="AD25" s="39">
        <f t="shared" si="8"/>
        <v>0.39728453364817001</v>
      </c>
    </row>
    <row r="26" spans="1:30" x14ac:dyDescent="0.3">
      <c r="A26" s="3">
        <v>216</v>
      </c>
      <c r="B26" s="4" t="s">
        <v>24</v>
      </c>
      <c r="C26" s="42">
        <v>286.8</v>
      </c>
      <c r="D26" s="42">
        <v>239.2</v>
      </c>
      <c r="E26" s="42">
        <v>327.10000000000002</v>
      </c>
      <c r="F26" s="42">
        <v>281.10000000000002</v>
      </c>
      <c r="G26" s="42">
        <v>280.2</v>
      </c>
      <c r="H26" s="42">
        <v>360.6</v>
      </c>
      <c r="I26" s="42">
        <v>362.3</v>
      </c>
      <c r="J26" s="42">
        <v>375.2</v>
      </c>
      <c r="K26" s="42">
        <v>372.3</v>
      </c>
      <c r="L26" s="42">
        <v>922</v>
      </c>
      <c r="M26" s="42">
        <v>873.1</v>
      </c>
      <c r="N26" s="42">
        <v>985.4</v>
      </c>
      <c r="O26" s="42">
        <v>932.9</v>
      </c>
      <c r="P26" s="42">
        <v>956.9</v>
      </c>
      <c r="Q26" s="42">
        <v>1089.8</v>
      </c>
      <c r="R26" s="19">
        <v>1074.5</v>
      </c>
      <c r="S26" s="19">
        <v>1099.0999999999999</v>
      </c>
      <c r="T26" s="19">
        <v>1164.3</v>
      </c>
      <c r="V26" s="39">
        <f t="shared" si="0"/>
        <v>0.31106290672451192</v>
      </c>
      <c r="W26" s="39">
        <f t="shared" si="1"/>
        <v>0.2739663268812278</v>
      </c>
      <c r="X26" s="39">
        <f t="shared" si="2"/>
        <v>0.33194641769839661</v>
      </c>
      <c r="Y26" s="39">
        <f t="shared" si="3"/>
        <v>0.30131846928931294</v>
      </c>
      <c r="Z26" s="39">
        <f t="shared" si="4"/>
        <v>0.29282056641237331</v>
      </c>
      <c r="AA26" s="39">
        <f t="shared" si="5"/>
        <v>0.33088640117452744</v>
      </c>
      <c r="AB26" s="39">
        <f t="shared" si="6"/>
        <v>0.33718008375988834</v>
      </c>
      <c r="AC26" s="39">
        <f t="shared" si="7"/>
        <v>0.34137021199162954</v>
      </c>
      <c r="AD26" s="39">
        <f t="shared" si="8"/>
        <v>0.31976294769389335</v>
      </c>
    </row>
    <row r="27" spans="1:30" x14ac:dyDescent="0.3">
      <c r="A27" s="3">
        <v>217</v>
      </c>
      <c r="B27" s="4" t="s">
        <v>25</v>
      </c>
      <c r="C27" s="42">
        <v>381.6</v>
      </c>
      <c r="D27" s="42">
        <v>459.7</v>
      </c>
      <c r="E27" s="42">
        <v>574.70000000000005</v>
      </c>
      <c r="F27" s="42">
        <v>614.79999999999995</v>
      </c>
      <c r="G27" s="42">
        <v>660.3</v>
      </c>
      <c r="H27" s="42">
        <v>648.6</v>
      </c>
      <c r="I27" s="42">
        <v>617.9</v>
      </c>
      <c r="J27" s="42">
        <v>684.1</v>
      </c>
      <c r="K27" s="42">
        <v>722.7</v>
      </c>
      <c r="L27" s="42">
        <v>1450.9</v>
      </c>
      <c r="M27" s="42">
        <v>1579.8</v>
      </c>
      <c r="N27" s="42">
        <v>1723.4</v>
      </c>
      <c r="O27" s="42">
        <v>1779.9</v>
      </c>
      <c r="P27" s="42">
        <v>1861.7</v>
      </c>
      <c r="Q27" s="42">
        <v>1836.5</v>
      </c>
      <c r="R27" s="19">
        <v>1754.5</v>
      </c>
      <c r="S27" s="19">
        <v>1889</v>
      </c>
      <c r="T27" s="19">
        <v>1981.2</v>
      </c>
      <c r="V27" s="39">
        <f t="shared" si="0"/>
        <v>0.26300916672410229</v>
      </c>
      <c r="W27" s="39">
        <f t="shared" si="1"/>
        <v>0.2909862007849095</v>
      </c>
      <c r="X27" s="39">
        <f t="shared" si="2"/>
        <v>0.33346872461413485</v>
      </c>
      <c r="Y27" s="39">
        <f t="shared" si="3"/>
        <v>0.34541266363278833</v>
      </c>
      <c r="Z27" s="39">
        <f t="shared" si="4"/>
        <v>0.35467583391523871</v>
      </c>
      <c r="AA27" s="39">
        <f t="shared" si="5"/>
        <v>0.35317179417369998</v>
      </c>
      <c r="AB27" s="39">
        <f t="shared" si="6"/>
        <v>0.35218010829296093</v>
      </c>
      <c r="AC27" s="39">
        <f t="shared" si="7"/>
        <v>0.3621492853361567</v>
      </c>
      <c r="AD27" s="39">
        <f t="shared" si="8"/>
        <v>0.36477892186553607</v>
      </c>
    </row>
    <row r="28" spans="1:30" x14ac:dyDescent="0.3">
      <c r="A28" s="3">
        <v>219</v>
      </c>
      <c r="B28" s="4" t="s">
        <v>26</v>
      </c>
      <c r="C28" s="42">
        <v>2909.3</v>
      </c>
      <c r="D28" s="42">
        <v>2839.6</v>
      </c>
      <c r="E28" s="42">
        <v>3230.4</v>
      </c>
      <c r="F28" s="42">
        <v>3317.6</v>
      </c>
      <c r="G28" s="42">
        <v>3370.4</v>
      </c>
      <c r="H28" s="42">
        <v>3406.2</v>
      </c>
      <c r="I28" s="42">
        <v>3348.9</v>
      </c>
      <c r="J28" s="42">
        <v>3276.3</v>
      </c>
      <c r="K28" s="42">
        <v>3390</v>
      </c>
      <c r="L28" s="42">
        <v>6964.3</v>
      </c>
      <c r="M28" s="42">
        <v>6987</v>
      </c>
      <c r="N28" s="42">
        <v>7384.6</v>
      </c>
      <c r="O28" s="42">
        <v>7371.8</v>
      </c>
      <c r="P28" s="42">
        <v>7537.1</v>
      </c>
      <c r="Q28" s="42">
        <v>7626.2</v>
      </c>
      <c r="R28" s="19">
        <v>7683.1</v>
      </c>
      <c r="S28" s="19">
        <v>7582.4</v>
      </c>
      <c r="T28" s="19">
        <v>7963.2</v>
      </c>
      <c r="V28" s="39">
        <f t="shared" si="0"/>
        <v>0.41774478411326338</v>
      </c>
      <c r="W28" s="39">
        <f t="shared" si="1"/>
        <v>0.40641190782882497</v>
      </c>
      <c r="X28" s="39">
        <f t="shared" si="2"/>
        <v>0.43745091135606534</v>
      </c>
      <c r="Y28" s="39">
        <f t="shared" si="3"/>
        <v>0.45003933910306843</v>
      </c>
      <c r="Z28" s="39">
        <f t="shared" si="4"/>
        <v>0.447174642767112</v>
      </c>
      <c r="AA28" s="39">
        <f t="shared" si="5"/>
        <v>0.44664446251081796</v>
      </c>
      <c r="AB28" s="39">
        <f t="shared" si="6"/>
        <v>0.4358787468599914</v>
      </c>
      <c r="AC28" s="39">
        <f t="shared" si="7"/>
        <v>0.43209274108461704</v>
      </c>
      <c r="AD28" s="39">
        <f t="shared" si="8"/>
        <v>0.425708257986739</v>
      </c>
    </row>
    <row r="29" spans="1:30" x14ac:dyDescent="0.3">
      <c r="A29" s="3">
        <v>220</v>
      </c>
      <c r="B29" s="4" t="s">
        <v>27</v>
      </c>
      <c r="C29" s="42">
        <v>1013.6</v>
      </c>
      <c r="D29" s="42">
        <v>1033.4000000000001</v>
      </c>
      <c r="E29" s="42">
        <v>1071</v>
      </c>
      <c r="F29" s="42">
        <v>1216.8</v>
      </c>
      <c r="G29" s="42">
        <v>1449.3</v>
      </c>
      <c r="H29" s="42">
        <v>1379.4</v>
      </c>
      <c r="I29" s="42">
        <v>1532.3</v>
      </c>
      <c r="J29" s="42">
        <v>1520.8</v>
      </c>
      <c r="K29" s="42">
        <v>1606.9</v>
      </c>
      <c r="L29" s="42">
        <v>2906.7</v>
      </c>
      <c r="M29" s="42">
        <v>3010.5</v>
      </c>
      <c r="N29" s="42">
        <v>3185.3</v>
      </c>
      <c r="O29" s="42">
        <v>3300.8</v>
      </c>
      <c r="P29" s="42">
        <v>3659.1</v>
      </c>
      <c r="Q29" s="42">
        <v>3514.5</v>
      </c>
      <c r="R29" s="19">
        <v>3594.1</v>
      </c>
      <c r="S29" s="19">
        <v>3740.3</v>
      </c>
      <c r="T29" s="19">
        <v>3872.5</v>
      </c>
      <c r="V29" s="39">
        <f t="shared" si="0"/>
        <v>0.3487115973440672</v>
      </c>
      <c r="W29" s="39">
        <f t="shared" si="1"/>
        <v>0.34326523833250294</v>
      </c>
      <c r="X29" s="39">
        <f t="shared" si="2"/>
        <v>0.33623206605343292</v>
      </c>
      <c r="Y29" s="39">
        <f t="shared" si="3"/>
        <v>0.36863790596219093</v>
      </c>
      <c r="Z29" s="39">
        <f t="shared" si="4"/>
        <v>0.39608100352545705</v>
      </c>
      <c r="AA29" s="39">
        <f t="shared" si="5"/>
        <v>0.39248826291079814</v>
      </c>
      <c r="AB29" s="39">
        <f t="shared" si="6"/>
        <v>0.42633760885896332</v>
      </c>
      <c r="AC29" s="39">
        <f t="shared" si="7"/>
        <v>0.40659840119776486</v>
      </c>
      <c r="AD29" s="39">
        <f t="shared" si="8"/>
        <v>0.41495158166559071</v>
      </c>
    </row>
    <row r="30" spans="1:30" x14ac:dyDescent="0.3">
      <c r="A30" s="3">
        <v>221</v>
      </c>
      <c r="B30" s="4" t="s">
        <v>28</v>
      </c>
      <c r="C30" s="42">
        <v>327.8</v>
      </c>
      <c r="D30" s="42">
        <v>321.5</v>
      </c>
      <c r="E30" s="42">
        <v>345.1</v>
      </c>
      <c r="F30" s="42">
        <v>363.6</v>
      </c>
      <c r="G30" s="42">
        <v>358.6</v>
      </c>
      <c r="H30" s="42">
        <v>347.2</v>
      </c>
      <c r="I30" s="42">
        <v>354.1</v>
      </c>
      <c r="J30" s="42">
        <v>380.1</v>
      </c>
      <c r="K30" s="42">
        <v>408.5</v>
      </c>
      <c r="L30" s="42">
        <v>800.7</v>
      </c>
      <c r="M30" s="42">
        <v>823.1</v>
      </c>
      <c r="N30" s="42">
        <v>856.2</v>
      </c>
      <c r="O30" s="42">
        <v>877.7</v>
      </c>
      <c r="P30" s="42">
        <v>873.5</v>
      </c>
      <c r="Q30" s="42">
        <v>859.4</v>
      </c>
      <c r="R30" s="19">
        <v>930</v>
      </c>
      <c r="S30" s="19">
        <v>977</v>
      </c>
      <c r="T30" s="19">
        <v>1034.5999999999999</v>
      </c>
      <c r="V30" s="39">
        <f t="shared" si="0"/>
        <v>0.40939178219058325</v>
      </c>
      <c r="W30" s="39">
        <f t="shared" si="1"/>
        <v>0.39059652533106548</v>
      </c>
      <c r="X30" s="39">
        <f t="shared" si="2"/>
        <v>0.40306003270263957</v>
      </c>
      <c r="Y30" s="39">
        <f t="shared" si="3"/>
        <v>0.41426455508715965</v>
      </c>
      <c r="Z30" s="39">
        <f t="shared" si="4"/>
        <v>0.41053234115626791</v>
      </c>
      <c r="AA30" s="39">
        <f t="shared" si="5"/>
        <v>0.40400279264603212</v>
      </c>
      <c r="AB30" s="39">
        <f t="shared" si="6"/>
        <v>0.38075268817204305</v>
      </c>
      <c r="AC30" s="39">
        <f t="shared" si="7"/>
        <v>0.38904810644831117</v>
      </c>
      <c r="AD30" s="39">
        <f t="shared" si="8"/>
        <v>0.39483858496037122</v>
      </c>
    </row>
    <row r="31" spans="1:30" x14ac:dyDescent="0.3">
      <c r="A31" s="3">
        <v>226</v>
      </c>
      <c r="B31" s="4" t="s">
        <v>29</v>
      </c>
      <c r="C31" s="42">
        <v>319.7</v>
      </c>
      <c r="D31" s="42">
        <v>345.4</v>
      </c>
      <c r="E31" s="42">
        <v>369.6</v>
      </c>
      <c r="F31" s="42">
        <v>383.9</v>
      </c>
      <c r="G31" s="42">
        <v>437.6</v>
      </c>
      <c r="H31" s="42">
        <v>418.6</v>
      </c>
      <c r="I31" s="42">
        <v>423.1</v>
      </c>
      <c r="J31" s="42">
        <v>417.7</v>
      </c>
      <c r="K31" s="42">
        <v>456.6</v>
      </c>
      <c r="L31" s="42">
        <v>838.6</v>
      </c>
      <c r="M31" s="42">
        <v>863.2</v>
      </c>
      <c r="N31" s="42">
        <v>908.3</v>
      </c>
      <c r="O31" s="42">
        <v>943.4</v>
      </c>
      <c r="P31" s="42">
        <v>1059.3</v>
      </c>
      <c r="Q31" s="42">
        <v>1059.3</v>
      </c>
      <c r="R31" s="19">
        <v>1055.2</v>
      </c>
      <c r="S31" s="19">
        <v>1070.7</v>
      </c>
      <c r="T31" s="19">
        <v>1094.3</v>
      </c>
      <c r="V31" s="39">
        <f t="shared" si="0"/>
        <v>0.38123062246601475</v>
      </c>
      <c r="W31" s="39">
        <f t="shared" si="1"/>
        <v>0.40013901760889709</v>
      </c>
      <c r="X31" s="39">
        <f t="shared" si="2"/>
        <v>0.40691401519321813</v>
      </c>
      <c r="Y31" s="39">
        <f t="shared" si="3"/>
        <v>0.40693237227051088</v>
      </c>
      <c r="Z31" s="39">
        <f t="shared" si="4"/>
        <v>0.41310299254224492</v>
      </c>
      <c r="AA31" s="39">
        <f t="shared" si="5"/>
        <v>0.39516661946568493</v>
      </c>
      <c r="AB31" s="39">
        <f t="shared" si="6"/>
        <v>0.40096664139499621</v>
      </c>
      <c r="AC31" s="39">
        <f t="shared" si="7"/>
        <v>0.39011861399084707</v>
      </c>
      <c r="AD31" s="39">
        <f t="shared" si="8"/>
        <v>0.41725303847208267</v>
      </c>
    </row>
    <row r="32" spans="1:30" x14ac:dyDescent="0.3">
      <c r="A32" s="3">
        <v>227</v>
      </c>
      <c r="B32" s="4" t="s">
        <v>30</v>
      </c>
      <c r="C32" s="42">
        <v>193.6</v>
      </c>
      <c r="D32" s="42">
        <v>206.4</v>
      </c>
      <c r="E32" s="42">
        <v>204.2</v>
      </c>
      <c r="F32" s="42">
        <v>225.1</v>
      </c>
      <c r="G32" s="42">
        <v>240.3</v>
      </c>
      <c r="H32" s="42">
        <v>255</v>
      </c>
      <c r="I32" s="42">
        <v>245.3</v>
      </c>
      <c r="J32" s="42">
        <v>246.1</v>
      </c>
      <c r="K32" s="42">
        <v>265.60000000000002</v>
      </c>
      <c r="L32" s="42">
        <v>563.79999999999995</v>
      </c>
      <c r="M32" s="42">
        <v>582.29999999999995</v>
      </c>
      <c r="N32" s="42">
        <v>585.79999999999995</v>
      </c>
      <c r="O32" s="42">
        <v>607.79999999999995</v>
      </c>
      <c r="P32" s="42">
        <v>646.70000000000005</v>
      </c>
      <c r="Q32" s="42">
        <v>665</v>
      </c>
      <c r="R32" s="19">
        <v>658.8</v>
      </c>
      <c r="S32" s="19">
        <v>688.4</v>
      </c>
      <c r="T32" s="19">
        <v>692.8</v>
      </c>
      <c r="V32" s="39">
        <f t="shared" si="0"/>
        <v>0.34338417878680383</v>
      </c>
      <c r="W32" s="39">
        <f t="shared" si="1"/>
        <v>0.35445646573930967</v>
      </c>
      <c r="X32" s="39">
        <f t="shared" si="2"/>
        <v>0.34858313417548653</v>
      </c>
      <c r="Y32" s="39">
        <f t="shared" si="3"/>
        <v>0.37035208950312604</v>
      </c>
      <c r="Z32" s="39">
        <f t="shared" si="4"/>
        <v>0.371578784598732</v>
      </c>
      <c r="AA32" s="39">
        <f t="shared" si="5"/>
        <v>0.38345864661654133</v>
      </c>
      <c r="AB32" s="39">
        <f t="shared" si="6"/>
        <v>0.37234365513054041</v>
      </c>
      <c r="AC32" s="39">
        <f t="shared" si="7"/>
        <v>0.35749564206856477</v>
      </c>
      <c r="AD32" s="39">
        <f t="shared" si="8"/>
        <v>0.38337182448036955</v>
      </c>
    </row>
    <row r="33" spans="1:30" x14ac:dyDescent="0.3">
      <c r="A33" s="3">
        <v>228</v>
      </c>
      <c r="B33" s="4" t="s">
        <v>31</v>
      </c>
      <c r="C33" s="42">
        <v>291.2</v>
      </c>
      <c r="D33" s="42">
        <v>334.5</v>
      </c>
      <c r="E33" s="42">
        <v>326.10000000000002</v>
      </c>
      <c r="F33" s="42">
        <v>332.1</v>
      </c>
      <c r="G33" s="42">
        <v>338.5</v>
      </c>
      <c r="H33" s="42">
        <v>364.3</v>
      </c>
      <c r="I33" s="42">
        <v>357.7</v>
      </c>
      <c r="J33" s="42">
        <v>380.6</v>
      </c>
      <c r="K33" s="42">
        <v>383.5</v>
      </c>
      <c r="L33" s="42">
        <v>810</v>
      </c>
      <c r="M33" s="42">
        <v>843.3</v>
      </c>
      <c r="N33" s="42">
        <v>859.4</v>
      </c>
      <c r="O33" s="42">
        <v>869.6</v>
      </c>
      <c r="P33" s="42">
        <v>904.3</v>
      </c>
      <c r="Q33" s="42">
        <v>959.2</v>
      </c>
      <c r="R33" s="19">
        <v>965.3</v>
      </c>
      <c r="S33" s="19">
        <v>1022.6</v>
      </c>
      <c r="T33" s="19">
        <v>1039.5</v>
      </c>
      <c r="V33" s="39">
        <f t="shared" si="0"/>
        <v>0.35950617283950614</v>
      </c>
      <c r="W33" s="39">
        <f t="shared" si="1"/>
        <v>0.39665599430807547</v>
      </c>
      <c r="X33" s="39">
        <f t="shared" si="2"/>
        <v>0.37945077961368401</v>
      </c>
      <c r="Y33" s="39">
        <f t="shared" si="3"/>
        <v>0.38189972401103955</v>
      </c>
      <c r="Z33" s="39">
        <f t="shared" si="4"/>
        <v>0.37432268052637402</v>
      </c>
      <c r="AA33" s="39">
        <f t="shared" si="5"/>
        <v>0.37979566305254375</v>
      </c>
      <c r="AB33" s="39">
        <f t="shared" si="6"/>
        <v>0.37055837563451777</v>
      </c>
      <c r="AC33" s="39">
        <f t="shared" si="7"/>
        <v>0.37218853901818894</v>
      </c>
      <c r="AD33" s="39">
        <f t="shared" si="8"/>
        <v>0.36892736892736894</v>
      </c>
    </row>
    <row r="34" spans="1:30" x14ac:dyDescent="0.3">
      <c r="A34" s="3">
        <v>229</v>
      </c>
      <c r="B34" s="4" t="s">
        <v>32</v>
      </c>
      <c r="C34" s="42">
        <v>185.4</v>
      </c>
      <c r="D34" s="42">
        <v>185.3</v>
      </c>
      <c r="E34" s="42">
        <v>192.9</v>
      </c>
      <c r="F34" s="42">
        <v>194.5</v>
      </c>
      <c r="G34" s="42">
        <v>200.1</v>
      </c>
      <c r="H34" s="42">
        <v>161.80000000000001</v>
      </c>
      <c r="I34" s="42">
        <v>212.6</v>
      </c>
      <c r="J34" s="42">
        <v>218.8</v>
      </c>
      <c r="K34" s="42">
        <v>231.4</v>
      </c>
      <c r="L34" s="42">
        <v>533.6</v>
      </c>
      <c r="M34" s="42">
        <v>554.20000000000005</v>
      </c>
      <c r="N34" s="42">
        <v>562.20000000000005</v>
      </c>
      <c r="O34" s="42">
        <v>575.1</v>
      </c>
      <c r="P34" s="42">
        <v>599</v>
      </c>
      <c r="Q34" s="42">
        <v>527.20000000000005</v>
      </c>
      <c r="R34" s="19">
        <v>600.6</v>
      </c>
      <c r="S34" s="19">
        <v>605</v>
      </c>
      <c r="T34" s="19">
        <v>626.1</v>
      </c>
      <c r="V34" s="39">
        <f t="shared" si="0"/>
        <v>0.34745127436281859</v>
      </c>
      <c r="W34" s="39">
        <f t="shared" si="1"/>
        <v>0.33435582822085891</v>
      </c>
      <c r="X34" s="39">
        <f t="shared" si="2"/>
        <v>0.34311632870864461</v>
      </c>
      <c r="Y34" s="39">
        <f t="shared" si="3"/>
        <v>0.3382020518170753</v>
      </c>
      <c r="Z34" s="39">
        <f t="shared" si="4"/>
        <v>0.33405676126878131</v>
      </c>
      <c r="AA34" s="39">
        <f t="shared" si="5"/>
        <v>0.30690440060698027</v>
      </c>
      <c r="AB34" s="39">
        <f t="shared" si="6"/>
        <v>0.35397935397935398</v>
      </c>
      <c r="AC34" s="39">
        <f t="shared" si="7"/>
        <v>0.36165289256198346</v>
      </c>
      <c r="AD34" s="39">
        <f t="shared" si="8"/>
        <v>0.36958952244050469</v>
      </c>
    </row>
    <row r="35" spans="1:30" x14ac:dyDescent="0.3">
      <c r="A35" s="3">
        <v>230</v>
      </c>
      <c r="B35" s="4" t="s">
        <v>33</v>
      </c>
      <c r="C35" s="42">
        <v>619.4</v>
      </c>
      <c r="D35" s="42">
        <v>656.6</v>
      </c>
      <c r="E35" s="42">
        <v>709.2</v>
      </c>
      <c r="F35" s="42">
        <v>696.3</v>
      </c>
      <c r="G35" s="42">
        <v>728.2</v>
      </c>
      <c r="H35" s="42">
        <v>729.4</v>
      </c>
      <c r="I35" s="42">
        <v>723.5</v>
      </c>
      <c r="J35" s="42">
        <v>734.6</v>
      </c>
      <c r="K35" s="42">
        <v>780.1</v>
      </c>
      <c r="L35" s="42">
        <v>1836.2</v>
      </c>
      <c r="M35" s="42">
        <v>1884.4</v>
      </c>
      <c r="N35" s="42">
        <v>1973.4</v>
      </c>
      <c r="O35" s="42">
        <v>2040.3</v>
      </c>
      <c r="P35" s="42">
        <v>2060</v>
      </c>
      <c r="Q35" s="42">
        <v>2045.6</v>
      </c>
      <c r="R35" s="19">
        <v>2092.5</v>
      </c>
      <c r="S35" s="19">
        <v>2120</v>
      </c>
      <c r="T35" s="19">
        <v>2213.6</v>
      </c>
      <c r="V35" s="39">
        <f t="shared" si="0"/>
        <v>0.33732708855244525</v>
      </c>
      <c r="W35" s="39">
        <f t="shared" si="1"/>
        <v>0.34843982169390786</v>
      </c>
      <c r="X35" s="39">
        <f t="shared" si="2"/>
        <v>0.3593797506840985</v>
      </c>
      <c r="Y35" s="39">
        <f t="shared" si="3"/>
        <v>0.34127334215556532</v>
      </c>
      <c r="Z35" s="39">
        <f t="shared" si="4"/>
        <v>0.35349514563106799</v>
      </c>
      <c r="AA35" s="39">
        <f t="shared" si="5"/>
        <v>0.35657019945248336</v>
      </c>
      <c r="AB35" s="39">
        <f t="shared" si="6"/>
        <v>0.34575866188769416</v>
      </c>
      <c r="AC35" s="39">
        <f t="shared" si="7"/>
        <v>0.34650943396226414</v>
      </c>
      <c r="AD35" s="39">
        <f t="shared" si="8"/>
        <v>0.35241235995663178</v>
      </c>
    </row>
    <row r="36" spans="1:30" x14ac:dyDescent="0.3">
      <c r="A36" s="3">
        <v>231</v>
      </c>
      <c r="B36" s="4" t="s">
        <v>34</v>
      </c>
      <c r="C36" s="42">
        <v>988</v>
      </c>
      <c r="D36" s="42">
        <v>1000.8</v>
      </c>
      <c r="E36" s="42">
        <v>1040.0999999999999</v>
      </c>
      <c r="F36" s="42">
        <v>1056.4000000000001</v>
      </c>
      <c r="G36" s="42">
        <v>1144.5</v>
      </c>
      <c r="H36" s="42">
        <v>1212.4000000000001</v>
      </c>
      <c r="I36" s="42">
        <v>1230.5</v>
      </c>
      <c r="J36" s="42">
        <v>1320.9</v>
      </c>
      <c r="K36" s="42">
        <v>1400.7</v>
      </c>
      <c r="L36" s="42">
        <v>2674.9</v>
      </c>
      <c r="M36" s="42">
        <v>2699.3</v>
      </c>
      <c r="N36" s="42">
        <v>2808.3</v>
      </c>
      <c r="O36" s="42">
        <v>2875.9</v>
      </c>
      <c r="P36" s="42">
        <v>3015</v>
      </c>
      <c r="Q36" s="42">
        <v>3131.1</v>
      </c>
      <c r="R36" s="19">
        <v>3145.2</v>
      </c>
      <c r="S36" s="19">
        <v>3268.2</v>
      </c>
      <c r="T36" s="19">
        <v>3435.6</v>
      </c>
      <c r="V36" s="39">
        <f t="shared" si="0"/>
        <v>0.36935960222812064</v>
      </c>
      <c r="W36" s="39">
        <f t="shared" si="1"/>
        <v>0.37076279035305443</v>
      </c>
      <c r="X36" s="39">
        <f t="shared" si="2"/>
        <v>0.37036641384467467</v>
      </c>
      <c r="Y36" s="39">
        <f t="shared" si="3"/>
        <v>0.36732848847317362</v>
      </c>
      <c r="Z36" s="39">
        <f t="shared" si="4"/>
        <v>0.37960199004975126</v>
      </c>
      <c r="AA36" s="39">
        <f t="shared" si="5"/>
        <v>0.3872121618600492</v>
      </c>
      <c r="AB36" s="39">
        <f t="shared" si="6"/>
        <v>0.39123108228411552</v>
      </c>
      <c r="AC36" s="39">
        <f t="shared" si="7"/>
        <v>0.40416743161373236</v>
      </c>
      <c r="AD36" s="39">
        <f t="shared" si="8"/>
        <v>0.40770171149144258</v>
      </c>
    </row>
    <row r="37" spans="1:30" x14ac:dyDescent="0.3">
      <c r="A37" s="3">
        <v>233</v>
      </c>
      <c r="B37" s="4" t="s">
        <v>35</v>
      </c>
      <c r="C37" s="42">
        <v>355.2</v>
      </c>
      <c r="D37" s="42">
        <v>364.8</v>
      </c>
      <c r="E37" s="42">
        <v>382.3</v>
      </c>
      <c r="F37" s="42">
        <v>389.6</v>
      </c>
      <c r="G37" s="42">
        <v>441.5</v>
      </c>
      <c r="H37" s="42">
        <v>455.6</v>
      </c>
      <c r="I37" s="42">
        <v>488.6</v>
      </c>
      <c r="J37" s="42">
        <v>483.5</v>
      </c>
      <c r="K37" s="42">
        <v>499.2</v>
      </c>
      <c r="L37" s="42">
        <v>981.3</v>
      </c>
      <c r="M37" s="42">
        <v>1025.8</v>
      </c>
      <c r="N37" s="42">
        <v>1071</v>
      </c>
      <c r="O37" s="42">
        <v>1121.0999999999999</v>
      </c>
      <c r="P37" s="42">
        <v>1147.5</v>
      </c>
      <c r="Q37" s="42">
        <v>1163.7</v>
      </c>
      <c r="R37" s="19">
        <v>1209.5</v>
      </c>
      <c r="S37" s="19">
        <v>1235.5</v>
      </c>
      <c r="T37" s="19">
        <v>1265.5999999999999</v>
      </c>
      <c r="V37" s="39">
        <f t="shared" si="0"/>
        <v>0.36196881687557325</v>
      </c>
      <c r="W37" s="39">
        <f t="shared" si="1"/>
        <v>0.35562487814388771</v>
      </c>
      <c r="X37" s="39">
        <f t="shared" si="2"/>
        <v>0.3569561157796452</v>
      </c>
      <c r="Y37" s="39">
        <f t="shared" si="3"/>
        <v>0.34751583266434755</v>
      </c>
      <c r="Z37" s="39">
        <f t="shared" si="4"/>
        <v>0.38474945533769062</v>
      </c>
      <c r="AA37" s="39">
        <f t="shared" si="5"/>
        <v>0.39150983930566297</v>
      </c>
      <c r="AB37" s="39">
        <f t="shared" si="6"/>
        <v>0.40396858205870195</v>
      </c>
      <c r="AC37" s="39">
        <f t="shared" si="7"/>
        <v>0.3913395386483205</v>
      </c>
      <c r="AD37" s="39">
        <f t="shared" si="8"/>
        <v>0.39443742098609358</v>
      </c>
    </row>
    <row r="38" spans="1:30" x14ac:dyDescent="0.3">
      <c r="A38" s="3">
        <v>234</v>
      </c>
      <c r="B38" s="4" t="s">
        <v>36</v>
      </c>
      <c r="C38" s="42">
        <v>106.6</v>
      </c>
      <c r="D38" s="42">
        <v>113.8</v>
      </c>
      <c r="E38" s="42">
        <v>121.1</v>
      </c>
      <c r="F38" s="42">
        <v>122.7</v>
      </c>
      <c r="G38" s="42">
        <v>132.80000000000001</v>
      </c>
      <c r="H38" s="42">
        <v>141.4</v>
      </c>
      <c r="I38" s="42">
        <v>158.30000000000001</v>
      </c>
      <c r="J38" s="42">
        <v>170.3</v>
      </c>
      <c r="K38" s="42">
        <v>164.3</v>
      </c>
      <c r="L38" s="42">
        <v>294.10000000000002</v>
      </c>
      <c r="M38" s="42">
        <v>307</v>
      </c>
      <c r="N38" s="42">
        <v>338.9</v>
      </c>
      <c r="O38" s="42">
        <v>347.3</v>
      </c>
      <c r="P38" s="42">
        <v>360.1</v>
      </c>
      <c r="Q38" s="42">
        <v>360.6</v>
      </c>
      <c r="R38" s="19">
        <v>376.8</v>
      </c>
      <c r="S38" s="19">
        <v>387.4</v>
      </c>
      <c r="T38" s="19">
        <v>404</v>
      </c>
      <c r="V38" s="39">
        <f t="shared" si="0"/>
        <v>0.36246174770486222</v>
      </c>
      <c r="W38" s="39">
        <f t="shared" si="1"/>
        <v>0.37068403908794789</v>
      </c>
      <c r="X38" s="39">
        <f t="shared" si="2"/>
        <v>0.35733254647388613</v>
      </c>
      <c r="Y38" s="39">
        <f t="shared" si="3"/>
        <v>0.35329686150302331</v>
      </c>
      <c r="Z38" s="39">
        <f t="shared" si="4"/>
        <v>0.36878644820883089</v>
      </c>
      <c r="AA38" s="39">
        <f t="shared" si="5"/>
        <v>0.39212423738214086</v>
      </c>
      <c r="AB38" s="39">
        <f t="shared" si="6"/>
        <v>0.42011677282377918</v>
      </c>
      <c r="AC38" s="39">
        <f t="shared" si="7"/>
        <v>0.43959731543624164</v>
      </c>
      <c r="AD38" s="39">
        <f t="shared" si="8"/>
        <v>0.40668316831683171</v>
      </c>
    </row>
    <row r="39" spans="1:30" x14ac:dyDescent="0.3">
      <c r="A39" s="3">
        <v>235</v>
      </c>
      <c r="B39" s="4" t="s">
        <v>37</v>
      </c>
      <c r="C39" s="42">
        <v>540.6</v>
      </c>
      <c r="D39" s="42">
        <v>560.6</v>
      </c>
      <c r="E39" s="42">
        <v>600.9</v>
      </c>
      <c r="F39" s="42">
        <v>603.20000000000005</v>
      </c>
      <c r="G39" s="42">
        <v>608.1</v>
      </c>
      <c r="H39" s="42">
        <v>557.9</v>
      </c>
      <c r="I39" s="42">
        <v>664.6</v>
      </c>
      <c r="J39" s="42">
        <v>739.9</v>
      </c>
      <c r="K39" s="42">
        <v>757.4</v>
      </c>
      <c r="L39" s="42">
        <v>1439.8</v>
      </c>
      <c r="M39" s="42">
        <v>1474.2</v>
      </c>
      <c r="N39" s="42">
        <v>1529.5</v>
      </c>
      <c r="O39" s="42">
        <v>1584.3</v>
      </c>
      <c r="P39" s="42">
        <v>1607.9</v>
      </c>
      <c r="Q39" s="42">
        <v>1570.2</v>
      </c>
      <c r="R39" s="19">
        <v>1714.8</v>
      </c>
      <c r="S39" s="19">
        <v>1873.2</v>
      </c>
      <c r="T39" s="19">
        <v>1958.9</v>
      </c>
      <c r="V39" s="39">
        <f t="shared" si="0"/>
        <v>0.37546881511321017</v>
      </c>
      <c r="W39" s="39">
        <f t="shared" si="1"/>
        <v>0.38027404694071359</v>
      </c>
      <c r="X39" s="39">
        <f t="shared" si="2"/>
        <v>0.39287348806799605</v>
      </c>
      <c r="Y39" s="39">
        <f t="shared" si="3"/>
        <v>0.38073597172252732</v>
      </c>
      <c r="Z39" s="39">
        <f t="shared" si="4"/>
        <v>0.37819516139063375</v>
      </c>
      <c r="AA39" s="39">
        <f t="shared" si="5"/>
        <v>0.35530505668067758</v>
      </c>
      <c r="AB39" s="39">
        <f t="shared" si="6"/>
        <v>0.38756706321436907</v>
      </c>
      <c r="AC39" s="39">
        <f t="shared" si="7"/>
        <v>0.39499252615844543</v>
      </c>
      <c r="AD39" s="39">
        <f t="shared" si="8"/>
        <v>0.38664556638930009</v>
      </c>
    </row>
    <row r="40" spans="1:30" x14ac:dyDescent="0.3">
      <c r="A40" s="3">
        <v>236</v>
      </c>
      <c r="B40" s="4" t="s">
        <v>38</v>
      </c>
      <c r="C40" s="42">
        <v>403</v>
      </c>
      <c r="D40" s="42">
        <v>424.4</v>
      </c>
      <c r="E40" s="42">
        <v>461.9</v>
      </c>
      <c r="F40" s="42">
        <v>489.5</v>
      </c>
      <c r="G40" s="42">
        <v>518</v>
      </c>
      <c r="H40" s="42">
        <v>553.5</v>
      </c>
      <c r="I40" s="42">
        <v>469.7</v>
      </c>
      <c r="J40" s="42">
        <v>546</v>
      </c>
      <c r="K40" s="42">
        <v>584.6</v>
      </c>
      <c r="L40" s="42">
        <v>978.6</v>
      </c>
      <c r="M40" s="42">
        <v>965.8</v>
      </c>
      <c r="N40" s="42">
        <v>1010.4</v>
      </c>
      <c r="O40" s="42">
        <v>1045.5</v>
      </c>
      <c r="P40" s="42">
        <v>1108.4000000000001</v>
      </c>
      <c r="Q40" s="42">
        <v>1133.8</v>
      </c>
      <c r="R40" s="19">
        <v>1066.5999999999999</v>
      </c>
      <c r="S40" s="19">
        <v>1161.0999999999999</v>
      </c>
      <c r="T40" s="19">
        <v>1220.3</v>
      </c>
      <c r="V40" s="39">
        <f t="shared" si="0"/>
        <v>0.41181279378704272</v>
      </c>
      <c r="W40" s="39">
        <f t="shared" si="1"/>
        <v>0.43942845309587908</v>
      </c>
      <c r="X40" s="39">
        <f t="shared" si="2"/>
        <v>0.4571456848772763</v>
      </c>
      <c r="Y40" s="39">
        <f t="shared" si="3"/>
        <v>0.46819703491152559</v>
      </c>
      <c r="Z40" s="39">
        <f t="shared" si="4"/>
        <v>0.46734031035727169</v>
      </c>
      <c r="AA40" s="39">
        <f t="shared" si="5"/>
        <v>0.4881813370964897</v>
      </c>
      <c r="AB40" s="39">
        <f t="shared" si="6"/>
        <v>0.44037127320457531</v>
      </c>
      <c r="AC40" s="39">
        <f t="shared" si="7"/>
        <v>0.47024373438980283</v>
      </c>
      <c r="AD40" s="39">
        <f t="shared" si="8"/>
        <v>0.47906252560845697</v>
      </c>
    </row>
    <row r="41" spans="1:30" x14ac:dyDescent="0.3">
      <c r="A41" s="3">
        <v>237</v>
      </c>
      <c r="B41" s="4" t="s">
        <v>39</v>
      </c>
      <c r="C41" s="42">
        <v>403.1</v>
      </c>
      <c r="D41" s="42">
        <v>426.3</v>
      </c>
      <c r="E41" s="42">
        <v>436.1</v>
      </c>
      <c r="F41" s="42">
        <v>454.5</v>
      </c>
      <c r="G41" s="42">
        <v>477.4</v>
      </c>
      <c r="H41" s="42">
        <v>507</v>
      </c>
      <c r="I41" s="42">
        <v>475.1</v>
      </c>
      <c r="J41" s="42">
        <v>445.6</v>
      </c>
      <c r="K41" s="42">
        <v>530.79999999999995</v>
      </c>
      <c r="L41" s="42">
        <v>1082.9000000000001</v>
      </c>
      <c r="M41" s="42">
        <v>1106.8</v>
      </c>
      <c r="N41" s="42">
        <v>1164.5</v>
      </c>
      <c r="O41" s="42">
        <v>1200.3</v>
      </c>
      <c r="P41" s="42">
        <v>1210.5</v>
      </c>
      <c r="Q41" s="42">
        <v>1216.3</v>
      </c>
      <c r="R41" s="19">
        <v>1193.2</v>
      </c>
      <c r="S41" s="19">
        <v>1244.2</v>
      </c>
      <c r="T41" s="19">
        <v>1340.3</v>
      </c>
      <c r="V41" s="39">
        <f t="shared" si="0"/>
        <v>0.37224120417397727</v>
      </c>
      <c r="W41" s="39">
        <f t="shared" si="1"/>
        <v>0.38516443801951572</v>
      </c>
      <c r="X41" s="39">
        <f t="shared" si="2"/>
        <v>0.37449549162730789</v>
      </c>
      <c r="Y41" s="39">
        <f t="shared" si="3"/>
        <v>0.37865533616595853</v>
      </c>
      <c r="Z41" s="39">
        <f t="shared" si="4"/>
        <v>0.39438248657579511</v>
      </c>
      <c r="AA41" s="39">
        <f t="shared" si="5"/>
        <v>0.41683795116336431</v>
      </c>
      <c r="AB41" s="39">
        <f t="shared" si="6"/>
        <v>0.3981729802212538</v>
      </c>
      <c r="AC41" s="39">
        <f t="shared" si="7"/>
        <v>0.35814177784922041</v>
      </c>
      <c r="AD41" s="39">
        <f t="shared" si="8"/>
        <v>0.39603073938670447</v>
      </c>
    </row>
    <row r="42" spans="1:30" x14ac:dyDescent="0.3">
      <c r="A42" s="3">
        <v>238</v>
      </c>
      <c r="B42" s="4" t="s">
        <v>40</v>
      </c>
      <c r="C42" s="42">
        <v>219.4</v>
      </c>
      <c r="D42" s="42">
        <v>216.3</v>
      </c>
      <c r="E42" s="42">
        <v>226.8</v>
      </c>
      <c r="F42" s="42">
        <v>231.3</v>
      </c>
      <c r="G42" s="42">
        <v>244.8</v>
      </c>
      <c r="H42" s="42">
        <v>260.10000000000002</v>
      </c>
      <c r="I42" s="42">
        <v>260.5</v>
      </c>
      <c r="J42" s="42">
        <v>256.39999999999998</v>
      </c>
      <c r="K42" s="42">
        <v>254.3</v>
      </c>
      <c r="L42" s="42">
        <v>604.9</v>
      </c>
      <c r="M42" s="42">
        <v>596.9</v>
      </c>
      <c r="N42" s="42">
        <v>627.1</v>
      </c>
      <c r="O42" s="42">
        <v>636.4</v>
      </c>
      <c r="P42" s="42">
        <v>667.7</v>
      </c>
      <c r="Q42" s="42">
        <v>699.5</v>
      </c>
      <c r="R42" s="19">
        <v>700.4</v>
      </c>
      <c r="S42" s="19">
        <v>695.6</v>
      </c>
      <c r="T42" s="19">
        <v>718.5</v>
      </c>
      <c r="V42" s="39">
        <f t="shared" si="0"/>
        <v>0.36270457926930072</v>
      </c>
      <c r="W42" s="39">
        <f t="shared" si="1"/>
        <v>0.36237225665940698</v>
      </c>
      <c r="X42" s="39">
        <f t="shared" si="2"/>
        <v>0.36166480625099667</v>
      </c>
      <c r="Y42" s="39">
        <f t="shared" si="3"/>
        <v>0.36345065996228793</v>
      </c>
      <c r="Z42" s="39">
        <f t="shared" si="4"/>
        <v>0.36663172083270928</v>
      </c>
      <c r="AA42" s="39">
        <f t="shared" si="5"/>
        <v>0.37183702644746253</v>
      </c>
      <c r="AB42" s="39">
        <f t="shared" si="6"/>
        <v>0.37193032552826955</v>
      </c>
      <c r="AC42" s="39">
        <f t="shared" si="7"/>
        <v>0.36860264519838981</v>
      </c>
      <c r="AD42" s="39">
        <f t="shared" si="8"/>
        <v>0.35393180236604038</v>
      </c>
    </row>
    <row r="43" spans="1:30" x14ac:dyDescent="0.3">
      <c r="A43" s="3">
        <v>239</v>
      </c>
      <c r="B43" s="4" t="s">
        <v>41</v>
      </c>
      <c r="C43" s="42">
        <v>80</v>
      </c>
      <c r="D43" s="42">
        <v>66.8</v>
      </c>
      <c r="E43" s="42">
        <v>80.900000000000006</v>
      </c>
      <c r="F43" s="42">
        <v>80.3</v>
      </c>
      <c r="G43" s="42">
        <v>78.2</v>
      </c>
      <c r="H43" s="42">
        <v>86.3</v>
      </c>
      <c r="I43" s="42">
        <v>82.2</v>
      </c>
      <c r="J43" s="42">
        <v>80.900000000000006</v>
      </c>
      <c r="K43" s="42">
        <v>77.3</v>
      </c>
      <c r="L43" s="42">
        <v>187</v>
      </c>
      <c r="M43" s="42">
        <v>160.1</v>
      </c>
      <c r="N43" s="42">
        <v>181.1</v>
      </c>
      <c r="O43" s="42">
        <v>178.4</v>
      </c>
      <c r="P43" s="42">
        <v>171.4</v>
      </c>
      <c r="Q43" s="42">
        <v>174.4</v>
      </c>
      <c r="R43" s="19">
        <v>170.3</v>
      </c>
      <c r="S43" s="19">
        <v>171.7</v>
      </c>
      <c r="T43" s="19">
        <v>171.1</v>
      </c>
      <c r="V43" s="39">
        <f t="shared" si="0"/>
        <v>0.42780748663101603</v>
      </c>
      <c r="W43" s="39">
        <f t="shared" si="1"/>
        <v>0.41723922548407244</v>
      </c>
      <c r="X43" s="39">
        <f t="shared" si="2"/>
        <v>0.4467145223633352</v>
      </c>
      <c r="Y43" s="39">
        <f t="shared" si="3"/>
        <v>0.45011210762331838</v>
      </c>
      <c r="Z43" s="39">
        <f t="shared" si="4"/>
        <v>0.45624270711785297</v>
      </c>
      <c r="AA43" s="39">
        <f t="shared" si="5"/>
        <v>0.49483944954128439</v>
      </c>
      <c r="AB43" s="39">
        <f t="shared" si="6"/>
        <v>0.48267762771579564</v>
      </c>
      <c r="AC43" s="39">
        <f t="shared" si="7"/>
        <v>0.47117064647641244</v>
      </c>
      <c r="AD43" s="39">
        <f t="shared" si="8"/>
        <v>0.45178258328462889</v>
      </c>
    </row>
    <row r="44" spans="1:30" x14ac:dyDescent="0.3">
      <c r="A44" s="3">
        <v>301</v>
      </c>
      <c r="B44" s="5" t="s">
        <v>42</v>
      </c>
      <c r="C44" s="42">
        <v>10167.299999999999</v>
      </c>
      <c r="D44" s="42">
        <v>10492.5</v>
      </c>
      <c r="E44" s="42">
        <v>11266.2</v>
      </c>
      <c r="F44" s="42">
        <v>10688.7</v>
      </c>
      <c r="G44" s="42">
        <v>10866.4</v>
      </c>
      <c r="H44" s="42">
        <v>10915.3</v>
      </c>
      <c r="I44" s="42">
        <v>10822.4</v>
      </c>
      <c r="J44" s="42">
        <v>11046.4</v>
      </c>
      <c r="K44" s="42">
        <v>11349.1</v>
      </c>
      <c r="L44" s="42">
        <v>31229.9</v>
      </c>
      <c r="M44" s="42">
        <v>32949.800000000003</v>
      </c>
      <c r="N44" s="42">
        <v>34504.6</v>
      </c>
      <c r="O44" s="42">
        <v>32804.5</v>
      </c>
      <c r="P44" s="42">
        <v>34176.800000000003</v>
      </c>
      <c r="Q44" s="42">
        <v>34282.300000000003</v>
      </c>
      <c r="R44" s="19">
        <v>34799</v>
      </c>
      <c r="S44" s="19">
        <v>35338.699999999997</v>
      </c>
      <c r="T44" s="19">
        <v>36333.199999999997</v>
      </c>
      <c r="V44" s="39">
        <f t="shared" si="0"/>
        <v>0.32556300212296546</v>
      </c>
      <c r="W44" s="39">
        <f t="shared" si="1"/>
        <v>0.31843895865832261</v>
      </c>
      <c r="X44" s="39">
        <f t="shared" si="2"/>
        <v>0.32651298667424056</v>
      </c>
      <c r="Y44" s="39">
        <f t="shared" si="3"/>
        <v>0.32583029767257543</v>
      </c>
      <c r="Z44" s="39">
        <f t="shared" si="4"/>
        <v>0.31794667727815357</v>
      </c>
      <c r="AA44" s="39">
        <f t="shared" si="5"/>
        <v>0.31839462346458663</v>
      </c>
      <c r="AB44" s="39">
        <f t="shared" si="6"/>
        <v>0.31099744245524297</v>
      </c>
      <c r="AC44" s="39">
        <f t="shared" si="7"/>
        <v>0.31258648450565529</v>
      </c>
      <c r="AD44" s="39">
        <f t="shared" si="8"/>
        <v>0.31236169674017156</v>
      </c>
    </row>
    <row r="45" spans="1:30" x14ac:dyDescent="0.3">
      <c r="A45" s="3">
        <v>402</v>
      </c>
      <c r="B45" s="4" t="s">
        <v>43</v>
      </c>
      <c r="C45" s="42">
        <v>417</v>
      </c>
      <c r="D45" s="42">
        <v>437.6</v>
      </c>
      <c r="E45" s="42">
        <v>453.2</v>
      </c>
      <c r="F45" s="42">
        <v>480.8</v>
      </c>
      <c r="G45" s="42">
        <v>477.8</v>
      </c>
      <c r="H45" s="42">
        <v>517.1</v>
      </c>
      <c r="I45" s="42">
        <v>504.2</v>
      </c>
      <c r="J45" s="42">
        <v>557.20000000000005</v>
      </c>
      <c r="K45" s="42">
        <v>573.1</v>
      </c>
      <c r="L45" s="42">
        <v>995.2</v>
      </c>
      <c r="M45" s="42">
        <v>1047.5999999999999</v>
      </c>
      <c r="N45" s="42">
        <v>1040.8</v>
      </c>
      <c r="O45" s="42">
        <v>1069.2</v>
      </c>
      <c r="P45" s="42">
        <v>1049.5</v>
      </c>
      <c r="Q45" s="42">
        <v>1099.0999999999999</v>
      </c>
      <c r="R45" s="19">
        <v>1076.7</v>
      </c>
      <c r="S45" s="19">
        <v>1152.8</v>
      </c>
      <c r="T45" s="19">
        <v>1165.2</v>
      </c>
      <c r="V45" s="39">
        <f t="shared" si="0"/>
        <v>0.41901125401929257</v>
      </c>
      <c r="W45" s="39">
        <f t="shared" si="1"/>
        <v>0.41771668575792292</v>
      </c>
      <c r="X45" s="39">
        <f t="shared" si="2"/>
        <v>0.43543428132205997</v>
      </c>
      <c r="Y45" s="39">
        <f t="shared" si="3"/>
        <v>0.4496820052375608</v>
      </c>
      <c r="Z45" s="39">
        <f t="shared" si="4"/>
        <v>0.45526441162458314</v>
      </c>
      <c r="AA45" s="39">
        <f t="shared" si="5"/>
        <v>0.47047584387225916</v>
      </c>
      <c r="AB45" s="39">
        <f t="shared" si="6"/>
        <v>0.46828271570539609</v>
      </c>
      <c r="AC45" s="39">
        <f t="shared" si="7"/>
        <v>0.48334489937543379</v>
      </c>
      <c r="AD45" s="39">
        <f t="shared" si="8"/>
        <v>0.49184689323721248</v>
      </c>
    </row>
    <row r="46" spans="1:30" x14ac:dyDescent="0.3">
      <c r="A46" s="3">
        <v>403</v>
      </c>
      <c r="B46" s="4" t="s">
        <v>44</v>
      </c>
      <c r="C46" s="42">
        <v>874.7</v>
      </c>
      <c r="D46" s="42">
        <v>944.3</v>
      </c>
      <c r="E46" s="42">
        <v>1005.2</v>
      </c>
      <c r="F46" s="42">
        <v>1035.9000000000001</v>
      </c>
      <c r="G46" s="42">
        <v>1086.0999999999999</v>
      </c>
      <c r="H46" s="42">
        <v>1112.5999999999999</v>
      </c>
      <c r="I46" s="42">
        <v>1064.5</v>
      </c>
      <c r="J46" s="42">
        <v>1083.8</v>
      </c>
      <c r="K46" s="42">
        <v>1155.2</v>
      </c>
      <c r="L46" s="42">
        <v>1938.1</v>
      </c>
      <c r="M46" s="42">
        <v>2094</v>
      </c>
      <c r="N46" s="42">
        <v>2148.8000000000002</v>
      </c>
      <c r="O46" s="42">
        <v>2220.8000000000002</v>
      </c>
      <c r="P46" s="42">
        <v>2297.1</v>
      </c>
      <c r="Q46" s="42">
        <v>2336.6</v>
      </c>
      <c r="R46" s="19">
        <v>2292.5</v>
      </c>
      <c r="S46" s="19">
        <v>2289.8000000000002</v>
      </c>
      <c r="T46" s="19">
        <v>2420.6</v>
      </c>
      <c r="V46" s="39">
        <f t="shared" si="0"/>
        <v>0.45131830142923485</v>
      </c>
      <c r="W46" s="39">
        <f t="shared" si="1"/>
        <v>0.45095510983763132</v>
      </c>
      <c r="X46" s="39">
        <f t="shared" si="2"/>
        <v>0.46779597915115412</v>
      </c>
      <c r="Y46" s="39">
        <f t="shared" si="3"/>
        <v>0.46645353025936598</v>
      </c>
      <c r="Z46" s="39">
        <f t="shared" si="4"/>
        <v>0.47281354751643373</v>
      </c>
      <c r="AA46" s="39">
        <f t="shared" si="5"/>
        <v>0.47616194470598305</v>
      </c>
      <c r="AB46" s="39">
        <f t="shared" si="6"/>
        <v>0.46434023991275902</v>
      </c>
      <c r="AC46" s="39">
        <f t="shared" si="7"/>
        <v>0.47331644685125335</v>
      </c>
      <c r="AD46" s="39">
        <f t="shared" si="8"/>
        <v>0.47723704866562011</v>
      </c>
    </row>
    <row r="47" spans="1:30" x14ac:dyDescent="0.3">
      <c r="A47" s="3">
        <v>412</v>
      </c>
      <c r="B47" s="4" t="s">
        <v>45</v>
      </c>
      <c r="C47" s="42">
        <v>893.6</v>
      </c>
      <c r="D47" s="42">
        <v>920.3</v>
      </c>
      <c r="E47" s="42">
        <v>931.8</v>
      </c>
      <c r="F47" s="42">
        <v>940</v>
      </c>
      <c r="G47" s="42">
        <v>974.9</v>
      </c>
      <c r="H47" s="42">
        <v>1012.3</v>
      </c>
      <c r="I47" s="42">
        <v>1056</v>
      </c>
      <c r="J47" s="42">
        <v>1087.7</v>
      </c>
      <c r="K47" s="42">
        <v>1110.0999999999999</v>
      </c>
      <c r="L47" s="42">
        <v>2073.4</v>
      </c>
      <c r="M47" s="42">
        <v>2119.6</v>
      </c>
      <c r="N47" s="42">
        <v>2148.6999999999998</v>
      </c>
      <c r="O47" s="42">
        <v>2152.6999999999998</v>
      </c>
      <c r="P47" s="42">
        <v>2209.3000000000002</v>
      </c>
      <c r="Q47" s="42">
        <v>2262.1</v>
      </c>
      <c r="R47" s="19">
        <v>2355.9</v>
      </c>
      <c r="S47" s="19">
        <v>2407.6</v>
      </c>
      <c r="T47" s="19">
        <v>2436.4</v>
      </c>
      <c r="V47" s="39">
        <f t="shared" si="0"/>
        <v>0.43098292659400017</v>
      </c>
      <c r="W47" s="39">
        <f t="shared" si="1"/>
        <v>0.43418569541422908</v>
      </c>
      <c r="X47" s="39">
        <f t="shared" si="2"/>
        <v>0.43365756038534931</v>
      </c>
      <c r="Y47" s="39">
        <f t="shared" si="3"/>
        <v>0.4366609374274168</v>
      </c>
      <c r="Z47" s="39">
        <f t="shared" si="4"/>
        <v>0.44127099081156923</v>
      </c>
      <c r="AA47" s="39">
        <f t="shared" si="5"/>
        <v>0.44750453118783429</v>
      </c>
      <c r="AB47" s="39">
        <f t="shared" si="6"/>
        <v>0.44823634279893032</v>
      </c>
      <c r="AC47" s="39">
        <f t="shared" si="7"/>
        <v>0.45177770393753119</v>
      </c>
      <c r="AD47" s="39">
        <f t="shared" si="8"/>
        <v>0.45563125923493675</v>
      </c>
    </row>
    <row r="48" spans="1:30" x14ac:dyDescent="0.3">
      <c r="A48" s="3">
        <v>415</v>
      </c>
      <c r="B48" s="4" t="s">
        <v>46</v>
      </c>
      <c r="C48" s="42">
        <v>200.5</v>
      </c>
      <c r="D48" s="42">
        <v>205.8</v>
      </c>
      <c r="E48" s="42">
        <v>205</v>
      </c>
      <c r="F48" s="42">
        <v>221.6</v>
      </c>
      <c r="G48" s="42">
        <v>232.7</v>
      </c>
      <c r="H48" s="42">
        <v>231.6</v>
      </c>
      <c r="I48" s="42">
        <v>231.4</v>
      </c>
      <c r="J48" s="42">
        <v>252</v>
      </c>
      <c r="K48" s="42">
        <v>256.2</v>
      </c>
      <c r="L48" s="42">
        <v>428.9</v>
      </c>
      <c r="M48" s="42">
        <v>449.4</v>
      </c>
      <c r="N48" s="42">
        <v>454.5</v>
      </c>
      <c r="O48" s="42">
        <v>478.4</v>
      </c>
      <c r="P48" s="42">
        <v>487</v>
      </c>
      <c r="Q48" s="42">
        <v>478.5</v>
      </c>
      <c r="R48" s="19">
        <v>475.4</v>
      </c>
      <c r="S48" s="19">
        <v>510.7</v>
      </c>
      <c r="T48" s="19">
        <v>526.20000000000005</v>
      </c>
      <c r="V48" s="39">
        <f t="shared" si="0"/>
        <v>0.46747493588249012</v>
      </c>
      <c r="W48" s="39">
        <f t="shared" si="1"/>
        <v>0.45794392523364491</v>
      </c>
      <c r="X48" s="39">
        <f t="shared" si="2"/>
        <v>0.45104510451045104</v>
      </c>
      <c r="Y48" s="39">
        <f t="shared" si="3"/>
        <v>0.46321070234113715</v>
      </c>
      <c r="Z48" s="39">
        <f t="shared" si="4"/>
        <v>0.47782340862422995</v>
      </c>
      <c r="AA48" s="39">
        <f t="shared" si="5"/>
        <v>0.48401253918495296</v>
      </c>
      <c r="AB48" s="39">
        <f t="shared" si="6"/>
        <v>0.48674800168279347</v>
      </c>
      <c r="AC48" s="39">
        <f t="shared" si="7"/>
        <v>0.49344037595457219</v>
      </c>
      <c r="AD48" s="39">
        <f t="shared" si="8"/>
        <v>0.48688711516533634</v>
      </c>
    </row>
    <row r="49" spans="1:30" x14ac:dyDescent="0.3">
      <c r="A49" s="3">
        <v>417</v>
      </c>
      <c r="B49" s="4" t="s">
        <v>47</v>
      </c>
      <c r="C49" s="42">
        <v>606.29999999999995</v>
      </c>
      <c r="D49" s="42">
        <v>627</v>
      </c>
      <c r="E49" s="42">
        <v>667.3</v>
      </c>
      <c r="F49" s="42">
        <v>669.4</v>
      </c>
      <c r="G49" s="42">
        <v>680.7</v>
      </c>
      <c r="H49" s="42">
        <v>655.8</v>
      </c>
      <c r="I49" s="42">
        <v>666.7</v>
      </c>
      <c r="J49" s="42">
        <v>672.1</v>
      </c>
      <c r="K49" s="42">
        <v>713.8</v>
      </c>
      <c r="L49" s="42">
        <v>1289.9000000000001</v>
      </c>
      <c r="M49" s="42">
        <v>1300.5999999999999</v>
      </c>
      <c r="N49" s="42">
        <v>1355.6</v>
      </c>
      <c r="O49" s="42">
        <v>1325.4</v>
      </c>
      <c r="P49" s="42">
        <v>1342.9</v>
      </c>
      <c r="Q49" s="42">
        <v>1350.6</v>
      </c>
      <c r="R49" s="19">
        <v>1367.6</v>
      </c>
      <c r="S49" s="19">
        <v>1421.5</v>
      </c>
      <c r="T49" s="19">
        <v>1493</v>
      </c>
      <c r="V49" s="39">
        <f t="shared" si="0"/>
        <v>0.47003643693309555</v>
      </c>
      <c r="W49" s="39">
        <f t="shared" si="1"/>
        <v>0.48208519145009998</v>
      </c>
      <c r="X49" s="39">
        <f t="shared" si="2"/>
        <v>0.49225435231631748</v>
      </c>
      <c r="Y49" s="39">
        <f t="shared" si="3"/>
        <v>0.50505507771238867</v>
      </c>
      <c r="Z49" s="39">
        <f t="shared" si="4"/>
        <v>0.50688807804006253</v>
      </c>
      <c r="AA49" s="39">
        <f t="shared" si="5"/>
        <v>0.48556197245668592</v>
      </c>
      <c r="AB49" s="39">
        <f t="shared" si="6"/>
        <v>0.48749634396022234</v>
      </c>
      <c r="AC49" s="39">
        <f t="shared" si="7"/>
        <v>0.47281041153710868</v>
      </c>
      <c r="AD49" s="39">
        <f t="shared" si="8"/>
        <v>0.47809778968519756</v>
      </c>
    </row>
    <row r="50" spans="1:30" x14ac:dyDescent="0.3">
      <c r="A50" s="3">
        <v>418</v>
      </c>
      <c r="B50" s="4" t="s">
        <v>48</v>
      </c>
      <c r="C50" s="42">
        <v>181.9</v>
      </c>
      <c r="D50" s="42">
        <v>196.2</v>
      </c>
      <c r="E50" s="42">
        <v>180</v>
      </c>
      <c r="F50" s="42">
        <v>177.4</v>
      </c>
      <c r="G50" s="42">
        <v>175.5</v>
      </c>
      <c r="H50" s="42">
        <v>174.3</v>
      </c>
      <c r="I50" s="42">
        <v>171.7</v>
      </c>
      <c r="J50" s="42">
        <v>175.1</v>
      </c>
      <c r="K50" s="42">
        <v>178.6</v>
      </c>
      <c r="L50" s="42">
        <v>405.3</v>
      </c>
      <c r="M50" s="42">
        <v>427.3</v>
      </c>
      <c r="N50" s="42">
        <v>396.2</v>
      </c>
      <c r="O50" s="42">
        <v>395.2</v>
      </c>
      <c r="P50" s="42">
        <v>397.3</v>
      </c>
      <c r="Q50" s="42">
        <v>407.1</v>
      </c>
      <c r="R50" s="19">
        <v>407.5</v>
      </c>
      <c r="S50" s="19">
        <v>423.1</v>
      </c>
      <c r="T50" s="19">
        <v>428.8</v>
      </c>
      <c r="V50" s="39">
        <f t="shared" si="0"/>
        <v>0.44880335553910683</v>
      </c>
      <c r="W50" s="39">
        <f t="shared" si="1"/>
        <v>0.45916218113737417</v>
      </c>
      <c r="X50" s="39">
        <f t="shared" si="2"/>
        <v>0.45431600201918226</v>
      </c>
      <c r="Y50" s="39">
        <f t="shared" si="3"/>
        <v>0.44888663967611336</v>
      </c>
      <c r="Z50" s="39">
        <f t="shared" si="4"/>
        <v>0.44173168890007547</v>
      </c>
      <c r="AA50" s="39">
        <f t="shared" si="5"/>
        <v>0.42815033161385407</v>
      </c>
      <c r="AB50" s="39">
        <f t="shared" si="6"/>
        <v>0.42134969325153371</v>
      </c>
      <c r="AC50" s="39">
        <f t="shared" si="7"/>
        <v>0.41385015362798389</v>
      </c>
      <c r="AD50" s="39">
        <f t="shared" si="8"/>
        <v>0.41651119402985071</v>
      </c>
    </row>
    <row r="51" spans="1:30" x14ac:dyDescent="0.3">
      <c r="A51" s="3">
        <v>419</v>
      </c>
      <c r="B51" s="4" t="s">
        <v>49</v>
      </c>
      <c r="C51" s="42">
        <v>218.7</v>
      </c>
      <c r="D51" s="42">
        <v>198.9</v>
      </c>
      <c r="E51" s="42">
        <v>192.1</v>
      </c>
      <c r="F51" s="42">
        <v>193.5</v>
      </c>
      <c r="G51" s="42">
        <v>216.1</v>
      </c>
      <c r="H51" s="42">
        <v>243.7</v>
      </c>
      <c r="I51" s="42">
        <v>232.1</v>
      </c>
      <c r="J51" s="42">
        <v>237.2</v>
      </c>
      <c r="K51" s="42">
        <v>252.6</v>
      </c>
      <c r="L51" s="42">
        <v>539.29999999999995</v>
      </c>
      <c r="M51" s="42">
        <v>510.3</v>
      </c>
      <c r="N51" s="42">
        <v>488.2</v>
      </c>
      <c r="O51" s="42">
        <v>461.4</v>
      </c>
      <c r="P51" s="42">
        <v>503.1</v>
      </c>
      <c r="Q51" s="42">
        <v>538.20000000000005</v>
      </c>
      <c r="R51" s="19">
        <v>516.70000000000005</v>
      </c>
      <c r="S51" s="19">
        <v>531.70000000000005</v>
      </c>
      <c r="T51" s="19">
        <v>544.20000000000005</v>
      </c>
      <c r="V51" s="39">
        <f t="shared" si="0"/>
        <v>0.40552568143890227</v>
      </c>
      <c r="W51" s="39">
        <f t="shared" si="1"/>
        <v>0.38977072310405642</v>
      </c>
      <c r="X51" s="39">
        <f t="shared" si="2"/>
        <v>0.39348627611634573</v>
      </c>
      <c r="Y51" s="39">
        <f t="shared" si="3"/>
        <v>0.41937581274382318</v>
      </c>
      <c r="Z51" s="39">
        <f t="shared" si="4"/>
        <v>0.42953687139733648</v>
      </c>
      <c r="AA51" s="39">
        <f t="shared" si="5"/>
        <v>0.45280564845782229</v>
      </c>
      <c r="AB51" s="39">
        <f t="shared" si="6"/>
        <v>0.44919682601122501</v>
      </c>
      <c r="AC51" s="39">
        <f t="shared" si="7"/>
        <v>0.44611623095730668</v>
      </c>
      <c r="AD51" s="39">
        <f t="shared" si="8"/>
        <v>0.46416758544652698</v>
      </c>
    </row>
    <row r="52" spans="1:30" x14ac:dyDescent="0.3">
      <c r="A52" s="3">
        <v>420</v>
      </c>
      <c r="B52" s="4" t="s">
        <v>50</v>
      </c>
      <c r="C52" s="42">
        <v>224.1</v>
      </c>
      <c r="D52" s="42">
        <v>233.8</v>
      </c>
      <c r="E52" s="42">
        <v>243.3</v>
      </c>
      <c r="F52" s="42">
        <v>262.2</v>
      </c>
      <c r="G52" s="42">
        <v>278.8</v>
      </c>
      <c r="H52" s="42">
        <v>264</v>
      </c>
      <c r="I52" s="42">
        <v>286.5</v>
      </c>
      <c r="J52" s="42">
        <v>285.8</v>
      </c>
      <c r="K52" s="42">
        <v>323.8</v>
      </c>
      <c r="L52" s="42">
        <v>456.7</v>
      </c>
      <c r="M52" s="42">
        <v>468.2</v>
      </c>
      <c r="N52" s="42">
        <v>481</v>
      </c>
      <c r="O52" s="42">
        <v>502.9</v>
      </c>
      <c r="P52" s="42">
        <v>519</v>
      </c>
      <c r="Q52" s="42">
        <v>490.3</v>
      </c>
      <c r="R52" s="19">
        <v>514.5</v>
      </c>
      <c r="S52" s="19">
        <v>517.79999999999995</v>
      </c>
      <c r="T52" s="19">
        <v>557.5</v>
      </c>
      <c r="V52" s="39">
        <f t="shared" si="0"/>
        <v>0.49069410991898399</v>
      </c>
      <c r="W52" s="39">
        <f t="shared" si="1"/>
        <v>0.49935924818453659</v>
      </c>
      <c r="X52" s="39">
        <f t="shared" si="2"/>
        <v>0.50582120582120582</v>
      </c>
      <c r="Y52" s="39">
        <f t="shared" si="3"/>
        <v>0.52137601908928222</v>
      </c>
      <c r="Z52" s="39">
        <f t="shared" si="4"/>
        <v>0.53718689788053953</v>
      </c>
      <c r="AA52" s="39">
        <f t="shared" si="5"/>
        <v>0.53844584947991025</v>
      </c>
      <c r="AB52" s="39">
        <f t="shared" si="6"/>
        <v>0.5568513119533528</v>
      </c>
      <c r="AC52" s="39">
        <f t="shared" si="7"/>
        <v>0.55195056006179999</v>
      </c>
      <c r="AD52" s="39">
        <f t="shared" si="8"/>
        <v>0.58080717488789235</v>
      </c>
    </row>
    <row r="53" spans="1:30" x14ac:dyDescent="0.3">
      <c r="A53" s="3">
        <v>423</v>
      </c>
      <c r="B53" s="4" t="s">
        <v>51</v>
      </c>
      <c r="C53" s="42">
        <v>204.7</v>
      </c>
      <c r="D53" s="42">
        <v>216.9</v>
      </c>
      <c r="E53" s="42">
        <v>226.7</v>
      </c>
      <c r="F53" s="42">
        <v>223.5</v>
      </c>
      <c r="G53" s="42">
        <v>233.2</v>
      </c>
      <c r="H53" s="42">
        <v>227.9</v>
      </c>
      <c r="I53" s="42">
        <v>190.3</v>
      </c>
      <c r="J53" s="42">
        <v>200.5</v>
      </c>
      <c r="K53" s="42">
        <v>200.5</v>
      </c>
      <c r="L53" s="42">
        <v>393.9</v>
      </c>
      <c r="M53" s="42">
        <v>412.1</v>
      </c>
      <c r="N53" s="42">
        <v>418.3</v>
      </c>
      <c r="O53" s="42">
        <v>413.5</v>
      </c>
      <c r="P53" s="42">
        <v>425.7</v>
      </c>
      <c r="Q53" s="42">
        <v>421.7</v>
      </c>
      <c r="R53" s="19">
        <v>377.9</v>
      </c>
      <c r="S53" s="19">
        <v>387.6</v>
      </c>
      <c r="T53" s="19">
        <v>383.9</v>
      </c>
      <c r="V53" s="39">
        <f t="shared" si="0"/>
        <v>0.51967504442751966</v>
      </c>
      <c r="W53" s="39">
        <f t="shared" si="1"/>
        <v>0.52632856102887648</v>
      </c>
      <c r="X53" s="39">
        <f t="shared" si="2"/>
        <v>0.54195553430552235</v>
      </c>
      <c r="Y53" s="39">
        <f t="shared" si="3"/>
        <v>0.54050785973397819</v>
      </c>
      <c r="Z53" s="39">
        <f t="shared" si="4"/>
        <v>0.54780361757105944</v>
      </c>
      <c r="AA53" s="39">
        <f t="shared" si="5"/>
        <v>0.54043158643585487</v>
      </c>
      <c r="AB53" s="39">
        <f t="shared" si="6"/>
        <v>0.50357237364382113</v>
      </c>
      <c r="AC53" s="39">
        <f t="shared" si="7"/>
        <v>0.51728586171310631</v>
      </c>
      <c r="AD53" s="39">
        <f t="shared" si="8"/>
        <v>0.52227142485022149</v>
      </c>
    </row>
    <row r="54" spans="1:30" x14ac:dyDescent="0.3">
      <c r="A54" s="3">
        <v>425</v>
      </c>
      <c r="B54" s="4" t="s">
        <v>52</v>
      </c>
      <c r="C54" s="42">
        <v>339.7</v>
      </c>
      <c r="D54" s="42">
        <v>337.3</v>
      </c>
      <c r="E54" s="42">
        <v>357.7</v>
      </c>
      <c r="F54" s="42">
        <v>367.9</v>
      </c>
      <c r="G54" s="42">
        <v>375.9</v>
      </c>
      <c r="H54" s="42">
        <v>364.6</v>
      </c>
      <c r="I54" s="42">
        <v>335.2</v>
      </c>
      <c r="J54" s="42">
        <v>353.7</v>
      </c>
      <c r="K54" s="42">
        <v>362.9</v>
      </c>
      <c r="L54" s="42">
        <v>603.29999999999995</v>
      </c>
      <c r="M54" s="42">
        <v>596.6</v>
      </c>
      <c r="N54" s="42">
        <v>613.70000000000005</v>
      </c>
      <c r="O54" s="42">
        <v>637.5</v>
      </c>
      <c r="P54" s="42">
        <v>644.9</v>
      </c>
      <c r="Q54" s="42">
        <v>632.70000000000005</v>
      </c>
      <c r="R54" s="19">
        <v>597.70000000000005</v>
      </c>
      <c r="S54" s="19">
        <v>600.20000000000005</v>
      </c>
      <c r="T54" s="19">
        <v>623.6</v>
      </c>
      <c r="V54" s="39">
        <f t="shared" si="0"/>
        <v>0.56306978286093157</v>
      </c>
      <c r="W54" s="39">
        <f t="shared" si="1"/>
        <v>0.56537043245055318</v>
      </c>
      <c r="X54" s="39">
        <f t="shared" si="2"/>
        <v>0.58285807397751344</v>
      </c>
      <c r="Y54" s="39">
        <f t="shared" si="3"/>
        <v>0.57709803921568625</v>
      </c>
      <c r="Z54" s="39">
        <f t="shared" si="4"/>
        <v>0.58288106683206697</v>
      </c>
      <c r="AA54" s="39">
        <f t="shared" si="5"/>
        <v>0.57626047099731315</v>
      </c>
      <c r="AB54" s="39">
        <f t="shared" si="6"/>
        <v>0.5608164631085828</v>
      </c>
      <c r="AC54" s="39">
        <f t="shared" si="7"/>
        <v>0.58930356547817386</v>
      </c>
      <c r="AD54" s="39">
        <f t="shared" si="8"/>
        <v>0.58194355355997429</v>
      </c>
    </row>
    <row r="55" spans="1:30" x14ac:dyDescent="0.3">
      <c r="A55" s="3">
        <v>426</v>
      </c>
      <c r="B55" s="4" t="s">
        <v>18</v>
      </c>
      <c r="C55" s="42">
        <v>140.80000000000001</v>
      </c>
      <c r="D55" s="42">
        <v>145.9</v>
      </c>
      <c r="E55" s="42">
        <v>133.4</v>
      </c>
      <c r="F55" s="42">
        <v>149.19999999999999</v>
      </c>
      <c r="G55" s="42">
        <v>146.6</v>
      </c>
      <c r="H55" s="42">
        <v>126.9</v>
      </c>
      <c r="I55" s="42">
        <v>163.19999999999999</v>
      </c>
      <c r="J55" s="42">
        <v>161.80000000000001</v>
      </c>
      <c r="K55" s="42">
        <v>174.8</v>
      </c>
      <c r="L55" s="42">
        <v>292.60000000000002</v>
      </c>
      <c r="M55" s="42">
        <v>302.5</v>
      </c>
      <c r="N55" s="42">
        <v>281.10000000000002</v>
      </c>
      <c r="O55" s="42">
        <v>297.89999999999998</v>
      </c>
      <c r="P55" s="42">
        <v>291</v>
      </c>
      <c r="Q55" s="42">
        <v>264.89999999999998</v>
      </c>
      <c r="R55" s="19">
        <v>322.2</v>
      </c>
      <c r="S55" s="19">
        <v>325.60000000000002</v>
      </c>
      <c r="T55" s="19">
        <v>337.4</v>
      </c>
      <c r="V55" s="39">
        <f t="shared" si="0"/>
        <v>0.48120300751879702</v>
      </c>
      <c r="W55" s="39">
        <f t="shared" si="1"/>
        <v>0.48231404958677687</v>
      </c>
      <c r="X55" s="39">
        <f t="shared" si="2"/>
        <v>0.47456421202419063</v>
      </c>
      <c r="Y55" s="39">
        <f t="shared" si="3"/>
        <v>0.5008392077878483</v>
      </c>
      <c r="Z55" s="39">
        <f t="shared" si="4"/>
        <v>0.50378006872852232</v>
      </c>
      <c r="AA55" s="39">
        <f t="shared" si="5"/>
        <v>0.47904869762174412</v>
      </c>
      <c r="AB55" s="39">
        <f t="shared" si="6"/>
        <v>0.5065176908752328</v>
      </c>
      <c r="AC55" s="39">
        <f t="shared" si="7"/>
        <v>0.49692874692874694</v>
      </c>
      <c r="AD55" s="39">
        <f t="shared" si="8"/>
        <v>0.51807943094250153</v>
      </c>
    </row>
    <row r="56" spans="1:30" x14ac:dyDescent="0.3">
      <c r="A56" s="3">
        <v>427</v>
      </c>
      <c r="B56" s="4" t="s">
        <v>53</v>
      </c>
      <c r="C56" s="42">
        <v>592.70000000000005</v>
      </c>
      <c r="D56" s="42">
        <v>577.9</v>
      </c>
      <c r="E56" s="42">
        <v>530.6</v>
      </c>
      <c r="F56" s="42">
        <v>645.5</v>
      </c>
      <c r="G56" s="42">
        <v>631.20000000000005</v>
      </c>
      <c r="H56" s="42">
        <v>669.3</v>
      </c>
      <c r="I56" s="42">
        <v>610.6</v>
      </c>
      <c r="J56" s="42">
        <v>620.9</v>
      </c>
      <c r="K56" s="42">
        <v>656.6</v>
      </c>
      <c r="L56" s="42">
        <v>1321.2</v>
      </c>
      <c r="M56" s="42">
        <v>1330</v>
      </c>
      <c r="N56" s="42">
        <v>1292.7</v>
      </c>
      <c r="O56" s="42">
        <v>1487.1</v>
      </c>
      <c r="P56" s="42">
        <v>1448.1</v>
      </c>
      <c r="Q56" s="42">
        <v>1486.2</v>
      </c>
      <c r="R56" s="19">
        <v>1444.8</v>
      </c>
      <c r="S56" s="19">
        <v>1454.7</v>
      </c>
      <c r="T56" s="19">
        <v>1526.4</v>
      </c>
      <c r="V56" s="39">
        <f t="shared" si="0"/>
        <v>0.4486073266727218</v>
      </c>
      <c r="W56" s="39">
        <f t="shared" si="1"/>
        <v>0.43451127819548868</v>
      </c>
      <c r="X56" s="39">
        <f t="shared" si="2"/>
        <v>0.41045872979036124</v>
      </c>
      <c r="Y56" s="39">
        <f t="shared" si="3"/>
        <v>0.43406630354381015</v>
      </c>
      <c r="Z56" s="39">
        <f t="shared" si="4"/>
        <v>0.43588149989641606</v>
      </c>
      <c r="AA56" s="39">
        <f t="shared" si="5"/>
        <v>0.4503431570448122</v>
      </c>
      <c r="AB56" s="39">
        <f t="shared" si="6"/>
        <v>0.42261904761904767</v>
      </c>
      <c r="AC56" s="39">
        <f t="shared" si="7"/>
        <v>0.42682340001374852</v>
      </c>
      <c r="AD56" s="39">
        <f t="shared" si="8"/>
        <v>0.43016247379454925</v>
      </c>
    </row>
    <row r="57" spans="1:30" x14ac:dyDescent="0.3">
      <c r="A57" s="3">
        <v>428</v>
      </c>
      <c r="B57" s="4" t="s">
        <v>54</v>
      </c>
      <c r="C57" s="42">
        <v>309.8</v>
      </c>
      <c r="D57" s="42">
        <v>295.2</v>
      </c>
      <c r="E57" s="42">
        <v>293</v>
      </c>
      <c r="F57" s="42">
        <v>283.89999999999998</v>
      </c>
      <c r="G57" s="42">
        <v>293.39999999999998</v>
      </c>
      <c r="H57" s="42">
        <v>322.2</v>
      </c>
      <c r="I57" s="42">
        <v>322.8</v>
      </c>
      <c r="J57" s="42">
        <v>367.6</v>
      </c>
      <c r="K57" s="42">
        <v>368.6</v>
      </c>
      <c r="L57" s="42">
        <v>617.1</v>
      </c>
      <c r="M57" s="42">
        <v>607.5</v>
      </c>
      <c r="N57" s="42">
        <v>599.79999999999995</v>
      </c>
      <c r="O57" s="42">
        <v>574</v>
      </c>
      <c r="P57" s="42">
        <v>586.6</v>
      </c>
      <c r="Q57" s="42">
        <v>634.5</v>
      </c>
      <c r="R57" s="19">
        <v>648.9</v>
      </c>
      <c r="S57" s="19">
        <v>685.4</v>
      </c>
      <c r="T57" s="19">
        <v>682.6</v>
      </c>
      <c r="V57" s="39">
        <f t="shared" si="0"/>
        <v>0.50202560362988169</v>
      </c>
      <c r="W57" s="39">
        <f t="shared" si="1"/>
        <v>0.48592592592592593</v>
      </c>
      <c r="X57" s="39">
        <f t="shared" si="2"/>
        <v>0.48849616538846286</v>
      </c>
      <c r="Y57" s="39">
        <f t="shared" si="3"/>
        <v>0.49459930313588846</v>
      </c>
      <c r="Z57" s="39">
        <f t="shared" si="4"/>
        <v>0.50017047391749059</v>
      </c>
      <c r="AA57" s="39">
        <f t="shared" si="5"/>
        <v>0.50780141843971627</v>
      </c>
      <c r="AB57" s="39">
        <f t="shared" si="6"/>
        <v>0.49745723532131303</v>
      </c>
      <c r="AC57" s="39">
        <f t="shared" si="7"/>
        <v>0.53632915086081123</v>
      </c>
      <c r="AD57" s="39">
        <f t="shared" si="8"/>
        <v>0.53999414005273949</v>
      </c>
    </row>
    <row r="58" spans="1:30" x14ac:dyDescent="0.3">
      <c r="A58" s="3">
        <v>429</v>
      </c>
      <c r="B58" s="4" t="s">
        <v>55</v>
      </c>
      <c r="C58" s="42">
        <v>154.19999999999999</v>
      </c>
      <c r="D58" s="42">
        <v>161.1</v>
      </c>
      <c r="E58" s="42">
        <v>186.6</v>
      </c>
      <c r="F58" s="42">
        <v>183.9</v>
      </c>
      <c r="G58" s="42">
        <v>186.4</v>
      </c>
      <c r="H58" s="42">
        <v>152.9</v>
      </c>
      <c r="I58" s="42">
        <v>183.3</v>
      </c>
      <c r="J58" s="42">
        <v>186.9</v>
      </c>
      <c r="K58" s="42">
        <v>182.5</v>
      </c>
      <c r="L58" s="42">
        <v>344.4</v>
      </c>
      <c r="M58" s="42">
        <v>359.4</v>
      </c>
      <c r="N58" s="42">
        <v>384.9</v>
      </c>
      <c r="O58" s="42">
        <v>390.1</v>
      </c>
      <c r="P58" s="42">
        <v>390.3</v>
      </c>
      <c r="Q58" s="42">
        <v>354.6</v>
      </c>
      <c r="R58" s="19">
        <v>385.7</v>
      </c>
      <c r="S58" s="19">
        <v>387</v>
      </c>
      <c r="T58" s="19">
        <v>392.4</v>
      </c>
      <c r="V58" s="39">
        <f t="shared" si="0"/>
        <v>0.44773519163763065</v>
      </c>
      <c r="W58" s="39">
        <f t="shared" si="1"/>
        <v>0.44824707846410683</v>
      </c>
      <c r="X58" s="39">
        <f t="shared" si="2"/>
        <v>0.48480124707716293</v>
      </c>
      <c r="Y58" s="39">
        <f t="shared" si="3"/>
        <v>0.47141758523455524</v>
      </c>
      <c r="Z58" s="39">
        <f t="shared" si="4"/>
        <v>0.47758134768127081</v>
      </c>
      <c r="AA58" s="39">
        <f t="shared" si="5"/>
        <v>0.431190073322053</v>
      </c>
      <c r="AB58" s="39">
        <f t="shared" si="6"/>
        <v>0.47523982369717399</v>
      </c>
      <c r="AC58" s="39">
        <f t="shared" si="7"/>
        <v>0.48294573643410854</v>
      </c>
      <c r="AD58" s="39">
        <f t="shared" si="8"/>
        <v>0.46508664627930685</v>
      </c>
    </row>
    <row r="59" spans="1:30" x14ac:dyDescent="0.3">
      <c r="A59" s="3">
        <v>430</v>
      </c>
      <c r="B59" s="4" t="s">
        <v>56</v>
      </c>
      <c r="C59" s="42">
        <v>115.4</v>
      </c>
      <c r="D59" s="42">
        <v>113.8</v>
      </c>
      <c r="E59" s="42">
        <v>118.2</v>
      </c>
      <c r="F59" s="42">
        <v>120.9</v>
      </c>
      <c r="G59" s="42">
        <v>115</v>
      </c>
      <c r="H59" s="42">
        <v>99.4</v>
      </c>
      <c r="I59" s="42">
        <v>126</v>
      </c>
      <c r="J59" s="42">
        <v>112.7</v>
      </c>
      <c r="K59" s="42">
        <v>118.1</v>
      </c>
      <c r="L59" s="42">
        <v>247.3</v>
      </c>
      <c r="M59" s="42">
        <v>241.7</v>
      </c>
      <c r="N59" s="42">
        <v>255.9</v>
      </c>
      <c r="O59" s="42">
        <v>252.5</v>
      </c>
      <c r="P59" s="42">
        <v>236.3</v>
      </c>
      <c r="Q59" s="42">
        <v>222.4</v>
      </c>
      <c r="R59" s="19">
        <v>250.7</v>
      </c>
      <c r="S59" s="19">
        <v>244.5</v>
      </c>
      <c r="T59" s="19">
        <v>244.4</v>
      </c>
      <c r="V59" s="39">
        <f t="shared" si="0"/>
        <v>0.46663970885564093</v>
      </c>
      <c r="W59" s="39">
        <f t="shared" si="1"/>
        <v>0.47083160943318164</v>
      </c>
      <c r="X59" s="39">
        <f t="shared" si="2"/>
        <v>0.46189917936694019</v>
      </c>
      <c r="Y59" s="39">
        <f t="shared" si="3"/>
        <v>0.47881188118811885</v>
      </c>
      <c r="Z59" s="39">
        <f t="shared" si="4"/>
        <v>0.48666948793906051</v>
      </c>
      <c r="AA59" s="39">
        <f t="shared" si="5"/>
        <v>0.44694244604316546</v>
      </c>
      <c r="AB59" s="39">
        <f t="shared" si="6"/>
        <v>0.50259274032708423</v>
      </c>
      <c r="AC59" s="39">
        <f t="shared" si="7"/>
        <v>0.46094069529652354</v>
      </c>
      <c r="AD59" s="39">
        <f t="shared" si="8"/>
        <v>0.48322422258592468</v>
      </c>
    </row>
    <row r="60" spans="1:30" x14ac:dyDescent="0.3">
      <c r="A60" s="3">
        <v>432</v>
      </c>
      <c r="B60" s="4" t="s">
        <v>57</v>
      </c>
      <c r="C60" s="42">
        <v>86</v>
      </c>
      <c r="D60" s="42">
        <v>86.9</v>
      </c>
      <c r="E60" s="42">
        <v>83.7</v>
      </c>
      <c r="F60" s="42">
        <v>82.8</v>
      </c>
      <c r="G60" s="42">
        <v>89.9</v>
      </c>
      <c r="H60" s="42">
        <v>77.2</v>
      </c>
      <c r="I60" s="42">
        <v>87</v>
      </c>
      <c r="J60" s="42">
        <v>84</v>
      </c>
      <c r="K60" s="42">
        <v>83.7</v>
      </c>
      <c r="L60" s="42">
        <v>196.7</v>
      </c>
      <c r="M60" s="42">
        <v>188.5</v>
      </c>
      <c r="N60" s="42">
        <v>190.2</v>
      </c>
      <c r="O60" s="42">
        <v>186.8</v>
      </c>
      <c r="P60" s="42">
        <v>197.7</v>
      </c>
      <c r="Q60" s="42">
        <v>180.6</v>
      </c>
      <c r="R60" s="19">
        <v>191.8</v>
      </c>
      <c r="S60" s="19">
        <v>183.6</v>
      </c>
      <c r="T60" s="19">
        <v>187.5</v>
      </c>
      <c r="V60" s="39">
        <f t="shared" si="0"/>
        <v>0.43721403152008137</v>
      </c>
      <c r="W60" s="39">
        <f t="shared" si="1"/>
        <v>0.46100795755968171</v>
      </c>
      <c r="X60" s="39">
        <f t="shared" si="2"/>
        <v>0.44006309148264988</v>
      </c>
      <c r="Y60" s="39">
        <f t="shared" si="3"/>
        <v>0.44325481798715199</v>
      </c>
      <c r="Z60" s="39">
        <f t="shared" si="4"/>
        <v>0.45472938796155798</v>
      </c>
      <c r="AA60" s="39">
        <f t="shared" si="5"/>
        <v>0.4274640088593577</v>
      </c>
      <c r="AB60" s="39">
        <f t="shared" si="6"/>
        <v>0.45359749739311778</v>
      </c>
      <c r="AC60" s="39">
        <f t="shared" si="7"/>
        <v>0.45751633986928109</v>
      </c>
      <c r="AD60" s="39">
        <f t="shared" si="8"/>
        <v>0.44640000000000002</v>
      </c>
    </row>
    <row r="61" spans="1:30" x14ac:dyDescent="0.3">
      <c r="A61" s="3">
        <v>434</v>
      </c>
      <c r="B61" s="4" t="s">
        <v>58</v>
      </c>
      <c r="C61" s="42">
        <v>61.9</v>
      </c>
      <c r="D61" s="42">
        <v>63.2</v>
      </c>
      <c r="E61" s="42">
        <v>70.900000000000006</v>
      </c>
      <c r="F61" s="42">
        <v>67.099999999999994</v>
      </c>
      <c r="G61" s="42">
        <v>72.5</v>
      </c>
      <c r="H61" s="42">
        <v>57.2</v>
      </c>
      <c r="I61" s="42">
        <v>87</v>
      </c>
      <c r="J61" s="42">
        <v>88.3</v>
      </c>
      <c r="K61" s="42">
        <v>87.8</v>
      </c>
      <c r="L61" s="42">
        <v>168.2</v>
      </c>
      <c r="M61" s="42">
        <v>173.3</v>
      </c>
      <c r="N61" s="42">
        <v>182.3</v>
      </c>
      <c r="O61" s="42">
        <v>169.7</v>
      </c>
      <c r="P61" s="42">
        <v>173.6</v>
      </c>
      <c r="Q61" s="42">
        <v>153.69999999999999</v>
      </c>
      <c r="R61" s="19">
        <v>188.9</v>
      </c>
      <c r="S61" s="19">
        <v>186.2</v>
      </c>
      <c r="T61" s="19">
        <v>197.4</v>
      </c>
      <c r="V61" s="39">
        <f t="shared" si="0"/>
        <v>0.36801426872770515</v>
      </c>
      <c r="W61" s="39">
        <f t="shared" si="1"/>
        <v>0.36468551644547026</v>
      </c>
      <c r="X61" s="39">
        <f t="shared" si="2"/>
        <v>0.38891936368623148</v>
      </c>
      <c r="Y61" s="39">
        <f t="shared" si="3"/>
        <v>0.39540365350618739</v>
      </c>
      <c r="Z61" s="39">
        <f t="shared" si="4"/>
        <v>0.41762672811059909</v>
      </c>
      <c r="AA61" s="39">
        <f t="shared" si="5"/>
        <v>0.37215354586857519</v>
      </c>
      <c r="AB61" s="39">
        <f t="shared" si="6"/>
        <v>0.46056114346214927</v>
      </c>
      <c r="AC61" s="39">
        <f t="shared" si="7"/>
        <v>0.47422126745435017</v>
      </c>
      <c r="AD61" s="39">
        <f t="shared" si="8"/>
        <v>0.44478216818642347</v>
      </c>
    </row>
    <row r="62" spans="1:30" x14ac:dyDescent="0.3">
      <c r="A62" s="3">
        <v>436</v>
      </c>
      <c r="B62" s="4" t="s">
        <v>59</v>
      </c>
      <c r="C62" s="42">
        <v>49.7</v>
      </c>
      <c r="D62" s="42">
        <v>52.3</v>
      </c>
      <c r="E62" s="42">
        <v>53.1</v>
      </c>
      <c r="F62" s="42">
        <v>56.7</v>
      </c>
      <c r="G62" s="42">
        <v>56.9</v>
      </c>
      <c r="H62" s="42">
        <v>60.2</v>
      </c>
      <c r="I62" s="42">
        <v>53.2</v>
      </c>
      <c r="J62" s="42">
        <v>49.1</v>
      </c>
      <c r="K62" s="42">
        <v>50</v>
      </c>
      <c r="L62" s="42">
        <v>142.5</v>
      </c>
      <c r="M62" s="42">
        <v>148.19999999999999</v>
      </c>
      <c r="N62" s="42">
        <v>155</v>
      </c>
      <c r="O62" s="42">
        <v>156</v>
      </c>
      <c r="P62" s="42">
        <v>158.4</v>
      </c>
      <c r="Q62" s="42">
        <v>162.1</v>
      </c>
      <c r="R62" s="19">
        <v>150</v>
      </c>
      <c r="S62" s="19">
        <v>149</v>
      </c>
      <c r="T62" s="19">
        <v>152</v>
      </c>
      <c r="V62" s="39">
        <f t="shared" si="0"/>
        <v>0.3487719298245614</v>
      </c>
      <c r="W62" s="39">
        <f t="shared" si="1"/>
        <v>0.35290148448043185</v>
      </c>
      <c r="X62" s="39">
        <f t="shared" si="2"/>
        <v>0.34258064516129033</v>
      </c>
      <c r="Y62" s="39">
        <f t="shared" si="3"/>
        <v>0.3634615384615385</v>
      </c>
      <c r="Z62" s="39">
        <f t="shared" si="4"/>
        <v>0.35921717171717171</v>
      </c>
      <c r="AA62" s="39">
        <f t="shared" si="5"/>
        <v>0.37137569401603954</v>
      </c>
      <c r="AB62" s="39">
        <f t="shared" si="6"/>
        <v>0.35466666666666669</v>
      </c>
      <c r="AC62" s="39">
        <f t="shared" si="7"/>
        <v>0.32953020134228189</v>
      </c>
      <c r="AD62" s="39">
        <f t="shared" si="8"/>
        <v>0.32894736842105265</v>
      </c>
    </row>
    <row r="63" spans="1:30" x14ac:dyDescent="0.3">
      <c r="A63" s="3">
        <v>437</v>
      </c>
      <c r="B63" s="4" t="s">
        <v>60</v>
      </c>
      <c r="C63" s="42">
        <v>217.6</v>
      </c>
      <c r="D63" s="42">
        <v>247.6</v>
      </c>
      <c r="E63" s="42">
        <v>243.4</v>
      </c>
      <c r="F63" s="42">
        <v>261</v>
      </c>
      <c r="G63" s="42">
        <v>261.3</v>
      </c>
      <c r="H63" s="42">
        <v>239.1</v>
      </c>
      <c r="I63" s="42">
        <v>237.9</v>
      </c>
      <c r="J63" s="42">
        <v>264.89999999999998</v>
      </c>
      <c r="K63" s="42">
        <v>262.60000000000002</v>
      </c>
      <c r="L63" s="42">
        <v>504.1</v>
      </c>
      <c r="M63" s="42">
        <v>538.5</v>
      </c>
      <c r="N63" s="42">
        <v>538.5</v>
      </c>
      <c r="O63" s="42">
        <v>569.79999999999995</v>
      </c>
      <c r="P63" s="42">
        <v>567.1</v>
      </c>
      <c r="Q63" s="42">
        <v>560.9</v>
      </c>
      <c r="R63" s="19">
        <v>551.70000000000005</v>
      </c>
      <c r="S63" s="19">
        <v>583.20000000000005</v>
      </c>
      <c r="T63" s="19">
        <v>580.29999999999995</v>
      </c>
      <c r="V63" s="39">
        <f t="shared" si="0"/>
        <v>0.43166038484427688</v>
      </c>
      <c r="W63" s="39">
        <f t="shared" si="1"/>
        <v>0.45979572887650882</v>
      </c>
      <c r="X63" s="39">
        <f t="shared" si="2"/>
        <v>0.45199628597957292</v>
      </c>
      <c r="Y63" s="39">
        <f t="shared" si="3"/>
        <v>0.45805545805545811</v>
      </c>
      <c r="Z63" s="39">
        <f t="shared" si="4"/>
        <v>0.46076529712572739</v>
      </c>
      <c r="AA63" s="39">
        <f t="shared" si="5"/>
        <v>0.42627919415225529</v>
      </c>
      <c r="AB63" s="39">
        <f t="shared" si="6"/>
        <v>0.43121261555193036</v>
      </c>
      <c r="AC63" s="39">
        <f t="shared" si="7"/>
        <v>0.45421810699588472</v>
      </c>
      <c r="AD63" s="39">
        <f t="shared" si="8"/>
        <v>0.45252455626400145</v>
      </c>
    </row>
    <row r="64" spans="1:30" x14ac:dyDescent="0.3">
      <c r="A64" s="3">
        <v>438</v>
      </c>
      <c r="B64" s="4" t="s">
        <v>61</v>
      </c>
      <c r="C64" s="42">
        <v>79.8</v>
      </c>
      <c r="D64" s="42">
        <v>82.2</v>
      </c>
      <c r="E64" s="42">
        <v>86.5</v>
      </c>
      <c r="F64" s="42">
        <v>82.1</v>
      </c>
      <c r="G64" s="42">
        <v>89.3</v>
      </c>
      <c r="H64" s="42">
        <v>77.2</v>
      </c>
      <c r="I64" s="42">
        <v>99.7</v>
      </c>
      <c r="J64" s="42">
        <v>111.7</v>
      </c>
      <c r="K64" s="42">
        <v>111.5</v>
      </c>
      <c r="L64" s="42">
        <v>199.6</v>
      </c>
      <c r="M64" s="42">
        <v>207</v>
      </c>
      <c r="N64" s="42">
        <v>212.7</v>
      </c>
      <c r="O64" s="42">
        <v>212.5</v>
      </c>
      <c r="P64" s="42">
        <v>225.6</v>
      </c>
      <c r="Q64" s="42">
        <v>201.1</v>
      </c>
      <c r="R64" s="19">
        <v>225.6</v>
      </c>
      <c r="S64" s="19">
        <v>242.6</v>
      </c>
      <c r="T64" s="19">
        <v>242.6</v>
      </c>
      <c r="V64" s="39">
        <f t="shared" si="0"/>
        <v>0.3997995991983968</v>
      </c>
      <c r="W64" s="39">
        <f t="shared" si="1"/>
        <v>0.39710144927536234</v>
      </c>
      <c r="X64" s="39">
        <f t="shared" si="2"/>
        <v>0.40667606958157032</v>
      </c>
      <c r="Y64" s="39">
        <f t="shared" si="3"/>
        <v>0.38635294117647057</v>
      </c>
      <c r="Z64" s="39">
        <f t="shared" si="4"/>
        <v>0.39583333333333331</v>
      </c>
      <c r="AA64" s="39">
        <f t="shared" si="5"/>
        <v>0.38388861263053209</v>
      </c>
      <c r="AB64" s="39">
        <f t="shared" si="6"/>
        <v>0.44193262411347523</v>
      </c>
      <c r="AC64" s="39">
        <f t="shared" si="7"/>
        <v>0.46042868920032981</v>
      </c>
      <c r="AD64" s="39">
        <f t="shared" si="8"/>
        <v>0.45960428689200333</v>
      </c>
    </row>
    <row r="65" spans="1:30" x14ac:dyDescent="0.3">
      <c r="A65" s="3">
        <v>439</v>
      </c>
      <c r="B65" s="4" t="s">
        <v>62</v>
      </c>
      <c r="C65" s="42">
        <v>60.8</v>
      </c>
      <c r="D65" s="42">
        <v>62.8</v>
      </c>
      <c r="E65" s="42">
        <v>59.1</v>
      </c>
      <c r="F65" s="42">
        <v>63.8</v>
      </c>
      <c r="G65" s="42">
        <v>63.4</v>
      </c>
      <c r="H65" s="42">
        <v>68.8</v>
      </c>
      <c r="I65" s="42">
        <v>68</v>
      </c>
      <c r="J65" s="42">
        <v>66.2</v>
      </c>
      <c r="K65" s="42">
        <v>70.2</v>
      </c>
      <c r="L65" s="42">
        <v>148.19999999999999</v>
      </c>
      <c r="M65" s="42">
        <v>154.1</v>
      </c>
      <c r="N65" s="42">
        <v>147.30000000000001</v>
      </c>
      <c r="O65" s="42">
        <v>150.4</v>
      </c>
      <c r="P65" s="42">
        <v>149.1</v>
      </c>
      <c r="Q65" s="42">
        <v>159.4</v>
      </c>
      <c r="R65" s="19">
        <v>164</v>
      </c>
      <c r="S65" s="19">
        <v>158.30000000000001</v>
      </c>
      <c r="T65" s="19">
        <v>161.9</v>
      </c>
      <c r="V65" s="39">
        <f t="shared" si="0"/>
        <v>0.41025641025641024</v>
      </c>
      <c r="W65" s="39">
        <f t="shared" si="1"/>
        <v>0.40752757949383517</v>
      </c>
      <c r="X65" s="39">
        <f t="shared" si="2"/>
        <v>0.40122199592668023</v>
      </c>
      <c r="Y65" s="39">
        <f t="shared" si="3"/>
        <v>0.42420212765957444</v>
      </c>
      <c r="Z65" s="39">
        <f t="shared" si="4"/>
        <v>0.42521797451374915</v>
      </c>
      <c r="AA65" s="39">
        <f t="shared" si="5"/>
        <v>0.43161856963613549</v>
      </c>
      <c r="AB65" s="39">
        <f t="shared" si="6"/>
        <v>0.41463414634146339</v>
      </c>
      <c r="AC65" s="39">
        <f t="shared" si="7"/>
        <v>0.41819330385344283</v>
      </c>
      <c r="AD65" s="39">
        <f t="shared" si="8"/>
        <v>0.43360098826436072</v>
      </c>
    </row>
    <row r="66" spans="1:30" x14ac:dyDescent="0.3">
      <c r="A66" s="3">
        <v>441</v>
      </c>
      <c r="B66" s="4" t="s">
        <v>63</v>
      </c>
      <c r="C66" s="42">
        <v>88.2</v>
      </c>
      <c r="D66" s="42">
        <v>93.1</v>
      </c>
      <c r="E66" s="42">
        <v>95.6</v>
      </c>
      <c r="F66" s="42">
        <v>105.9</v>
      </c>
      <c r="G66" s="42">
        <v>106.1</v>
      </c>
      <c r="H66" s="42">
        <v>108</v>
      </c>
      <c r="I66" s="42">
        <v>100.9</v>
      </c>
      <c r="J66" s="42">
        <v>103.8</v>
      </c>
      <c r="K66" s="42">
        <v>103.7</v>
      </c>
      <c r="L66" s="42">
        <v>186.1</v>
      </c>
      <c r="M66" s="42">
        <v>192.4</v>
      </c>
      <c r="N66" s="42">
        <v>195.1</v>
      </c>
      <c r="O66" s="42">
        <v>207</v>
      </c>
      <c r="P66" s="42">
        <v>207.9</v>
      </c>
      <c r="Q66" s="42">
        <v>206.7</v>
      </c>
      <c r="R66" s="19">
        <v>208.5</v>
      </c>
      <c r="S66" s="19">
        <v>211.7</v>
      </c>
      <c r="T66" s="19">
        <v>205.8</v>
      </c>
      <c r="V66" s="39">
        <f t="shared" si="0"/>
        <v>0.47393874261149921</v>
      </c>
      <c r="W66" s="39">
        <f t="shared" si="1"/>
        <v>0.48388773388773382</v>
      </c>
      <c r="X66" s="39">
        <f t="shared" si="2"/>
        <v>0.49000512557662734</v>
      </c>
      <c r="Y66" s="39">
        <f t="shared" si="3"/>
        <v>0.51159420289855073</v>
      </c>
      <c r="Z66" s="39">
        <f t="shared" si="4"/>
        <v>0.51034151034151032</v>
      </c>
      <c r="AA66" s="39">
        <f t="shared" si="5"/>
        <v>0.52249637155297535</v>
      </c>
      <c r="AB66" s="39">
        <f t="shared" si="6"/>
        <v>0.48393285371702638</v>
      </c>
      <c r="AC66" s="39">
        <f t="shared" si="7"/>
        <v>0.49031648559282004</v>
      </c>
      <c r="AD66" s="39">
        <f t="shared" si="8"/>
        <v>0.50388726919339166</v>
      </c>
    </row>
    <row r="67" spans="1:30" x14ac:dyDescent="0.3">
      <c r="A67" s="3">
        <v>501</v>
      </c>
      <c r="B67" s="4" t="s">
        <v>64</v>
      </c>
      <c r="C67" s="42">
        <v>657.5</v>
      </c>
      <c r="D67" s="42">
        <v>754.5</v>
      </c>
      <c r="E67" s="42">
        <v>756.2</v>
      </c>
      <c r="F67" s="42">
        <v>764.6</v>
      </c>
      <c r="G67" s="42">
        <v>798.4</v>
      </c>
      <c r="H67" s="42">
        <v>832.3</v>
      </c>
      <c r="I67" s="42">
        <v>908.2</v>
      </c>
      <c r="J67" s="42">
        <v>925.8</v>
      </c>
      <c r="K67" s="42">
        <v>936.9</v>
      </c>
      <c r="L67" s="42">
        <v>1623.2</v>
      </c>
      <c r="M67" s="42">
        <v>1769.2</v>
      </c>
      <c r="N67" s="42">
        <v>1779.4</v>
      </c>
      <c r="O67" s="42">
        <v>1781.9</v>
      </c>
      <c r="P67" s="42">
        <v>1834.2</v>
      </c>
      <c r="Q67" s="42">
        <v>1822.1</v>
      </c>
      <c r="R67" s="19">
        <v>1927.6</v>
      </c>
      <c r="S67" s="19">
        <v>1972.6</v>
      </c>
      <c r="T67" s="19">
        <v>2043.5</v>
      </c>
      <c r="V67" s="39">
        <f t="shared" si="0"/>
        <v>0.40506407097092162</v>
      </c>
      <c r="W67" s="39">
        <f t="shared" si="1"/>
        <v>0.42646393850327829</v>
      </c>
      <c r="X67" s="39">
        <f t="shared" si="2"/>
        <v>0.42497471057659886</v>
      </c>
      <c r="Y67" s="39">
        <f t="shared" si="3"/>
        <v>0.42909254166900501</v>
      </c>
      <c r="Z67" s="39">
        <f t="shared" si="4"/>
        <v>0.43528513793479445</v>
      </c>
      <c r="AA67" s="39">
        <f t="shared" si="5"/>
        <v>0.4567806377257011</v>
      </c>
      <c r="AB67" s="39">
        <f t="shared" si="6"/>
        <v>0.47115584146088407</v>
      </c>
      <c r="AC67" s="39">
        <f t="shared" si="7"/>
        <v>0.46932981851363681</v>
      </c>
      <c r="AD67" s="39">
        <f t="shared" si="8"/>
        <v>0.45847810129679473</v>
      </c>
    </row>
    <row r="68" spans="1:30" x14ac:dyDescent="0.3">
      <c r="A68" s="3">
        <v>502</v>
      </c>
      <c r="B68" s="4" t="s">
        <v>65</v>
      </c>
      <c r="C68" s="42">
        <v>782.8</v>
      </c>
      <c r="D68" s="42">
        <v>801.9</v>
      </c>
      <c r="E68" s="42">
        <v>798.5</v>
      </c>
      <c r="F68" s="42">
        <v>842.5</v>
      </c>
      <c r="G68" s="42">
        <v>883</v>
      </c>
      <c r="H68" s="42">
        <v>904.4</v>
      </c>
      <c r="I68" s="42">
        <v>881.7</v>
      </c>
      <c r="J68" s="42">
        <v>941.7</v>
      </c>
      <c r="K68" s="42">
        <v>947.9</v>
      </c>
      <c r="L68" s="42">
        <v>1822.2</v>
      </c>
      <c r="M68" s="42">
        <v>1871.1</v>
      </c>
      <c r="N68" s="42">
        <v>1871.9</v>
      </c>
      <c r="O68" s="42">
        <v>1909.8</v>
      </c>
      <c r="P68" s="42">
        <v>1969.4</v>
      </c>
      <c r="Q68" s="42">
        <v>1998.9</v>
      </c>
      <c r="R68" s="19">
        <v>1978.7</v>
      </c>
      <c r="S68" s="19">
        <v>2081.6</v>
      </c>
      <c r="T68" s="19">
        <v>2076.5</v>
      </c>
      <c r="V68" s="39">
        <f t="shared" ref="V68:V131" si="9">+C68/L68</f>
        <v>0.42959060476347272</v>
      </c>
      <c r="W68" s="39">
        <f t="shared" ref="W68:W131" si="10">+D68/M68</f>
        <v>0.4285714285714286</v>
      </c>
      <c r="X68" s="39">
        <f t="shared" ref="X68:X131" si="11">+E68/N68</f>
        <v>0.42657193226133872</v>
      </c>
      <c r="Y68" s="39">
        <f t="shared" ref="Y68:Y131" si="12">+F68/O68</f>
        <v>0.44114566970363389</v>
      </c>
      <c r="Z68" s="39">
        <f t="shared" ref="Z68:Z131" si="13">+G68/P68</f>
        <v>0.4483599065705291</v>
      </c>
      <c r="AA68" s="39">
        <f t="shared" ref="AA68:AA131" si="14">+H68/Q68</f>
        <v>0.45244884686577613</v>
      </c>
      <c r="AB68" s="39">
        <f t="shared" ref="AB68:AB131" si="15">+I68/R68</f>
        <v>0.44559559306615454</v>
      </c>
      <c r="AC68" s="39">
        <f t="shared" ref="AC68:AC131" si="16">+J68/S68</f>
        <v>0.45239239046887014</v>
      </c>
      <c r="AD68" s="39">
        <f t="shared" ref="AD68:AD131" si="17">+K68/T68</f>
        <v>0.45648928485432216</v>
      </c>
    </row>
    <row r="69" spans="1:30" x14ac:dyDescent="0.3">
      <c r="A69" s="3">
        <v>511</v>
      </c>
      <c r="B69" s="4" t="s">
        <v>66</v>
      </c>
      <c r="C69" s="42">
        <v>104.7</v>
      </c>
      <c r="D69" s="42">
        <v>102.2</v>
      </c>
      <c r="E69" s="42">
        <v>104.8</v>
      </c>
      <c r="F69" s="42">
        <v>107.4</v>
      </c>
      <c r="G69" s="42">
        <v>109.3</v>
      </c>
      <c r="H69" s="42">
        <v>106.6</v>
      </c>
      <c r="I69" s="42">
        <v>114.5</v>
      </c>
      <c r="J69" s="42">
        <v>132.80000000000001</v>
      </c>
      <c r="K69" s="42">
        <v>118.8</v>
      </c>
      <c r="L69" s="42">
        <v>243.8</v>
      </c>
      <c r="M69" s="42">
        <v>237.9</v>
      </c>
      <c r="N69" s="42">
        <v>241.2</v>
      </c>
      <c r="O69" s="42">
        <v>249.8</v>
      </c>
      <c r="P69" s="42">
        <v>263.89999999999998</v>
      </c>
      <c r="Q69" s="42">
        <v>249.3</v>
      </c>
      <c r="R69" s="19">
        <v>260.5</v>
      </c>
      <c r="S69" s="19">
        <v>282</v>
      </c>
      <c r="T69" s="19">
        <v>274.10000000000002</v>
      </c>
      <c r="V69" s="39">
        <f t="shared" si="9"/>
        <v>0.42945036915504509</v>
      </c>
      <c r="W69" s="39">
        <f t="shared" si="10"/>
        <v>0.42959226565783942</v>
      </c>
      <c r="X69" s="39">
        <f t="shared" si="11"/>
        <v>0.43449419568822556</v>
      </c>
      <c r="Y69" s="39">
        <f t="shared" si="12"/>
        <v>0.42994395516413131</v>
      </c>
      <c r="Z69" s="39">
        <f t="shared" si="13"/>
        <v>0.41417203486169007</v>
      </c>
      <c r="AA69" s="39">
        <f t="shared" si="14"/>
        <v>0.4275972723626153</v>
      </c>
      <c r="AB69" s="39">
        <f t="shared" si="15"/>
        <v>0.43953934740882916</v>
      </c>
      <c r="AC69" s="39">
        <f t="shared" si="16"/>
        <v>0.47092198581560285</v>
      </c>
      <c r="AD69" s="39">
        <f t="shared" si="17"/>
        <v>0.43341846041590654</v>
      </c>
    </row>
    <row r="70" spans="1:30" x14ac:dyDescent="0.3">
      <c r="A70" s="3">
        <v>512</v>
      </c>
      <c r="B70" s="4" t="s">
        <v>67</v>
      </c>
      <c r="C70" s="42">
        <v>111.2</v>
      </c>
      <c r="D70" s="42">
        <v>95.3</v>
      </c>
      <c r="E70" s="42">
        <v>99.7</v>
      </c>
      <c r="F70" s="42">
        <v>101.6</v>
      </c>
      <c r="G70" s="42">
        <v>96.3</v>
      </c>
      <c r="H70" s="42">
        <v>96.6</v>
      </c>
      <c r="I70" s="42">
        <v>93.9</v>
      </c>
      <c r="J70" s="42">
        <v>90</v>
      </c>
      <c r="K70" s="42">
        <v>92.3</v>
      </c>
      <c r="L70" s="42">
        <v>236.9</v>
      </c>
      <c r="M70" s="42">
        <v>215.4</v>
      </c>
      <c r="N70" s="42">
        <v>228</v>
      </c>
      <c r="O70" s="42">
        <v>228.1</v>
      </c>
      <c r="P70" s="42">
        <v>218.1</v>
      </c>
      <c r="Q70" s="42">
        <v>213.1</v>
      </c>
      <c r="R70" s="19">
        <v>208.9</v>
      </c>
      <c r="S70" s="19">
        <v>215.5</v>
      </c>
      <c r="T70" s="19">
        <v>216.9</v>
      </c>
      <c r="V70" s="39">
        <f t="shared" si="9"/>
        <v>0.46939636977627691</v>
      </c>
      <c r="W70" s="39">
        <f t="shared" si="10"/>
        <v>0.44243268337975855</v>
      </c>
      <c r="X70" s="39">
        <f t="shared" si="11"/>
        <v>0.43728070175438599</v>
      </c>
      <c r="Y70" s="39">
        <f t="shared" si="12"/>
        <v>0.44541867601928975</v>
      </c>
      <c r="Z70" s="39">
        <f t="shared" si="13"/>
        <v>0.44154057771664373</v>
      </c>
      <c r="AA70" s="39">
        <f t="shared" si="14"/>
        <v>0.45330830595964333</v>
      </c>
      <c r="AB70" s="39">
        <f t="shared" si="15"/>
        <v>0.44949736716132122</v>
      </c>
      <c r="AC70" s="39">
        <f t="shared" si="16"/>
        <v>0.41763341067285381</v>
      </c>
      <c r="AD70" s="39">
        <f t="shared" si="17"/>
        <v>0.42554172429691101</v>
      </c>
    </row>
    <row r="71" spans="1:30" x14ac:dyDescent="0.3">
      <c r="A71" s="3">
        <v>513</v>
      </c>
      <c r="B71" s="4" t="s">
        <v>68</v>
      </c>
      <c r="C71" s="42">
        <v>69.3</v>
      </c>
      <c r="D71" s="42">
        <v>77.8</v>
      </c>
      <c r="E71" s="42">
        <v>88.2</v>
      </c>
      <c r="F71" s="42">
        <v>100.5</v>
      </c>
      <c r="G71" s="42">
        <v>98.2</v>
      </c>
      <c r="H71" s="42">
        <v>98.2</v>
      </c>
      <c r="I71" s="42">
        <v>99.1</v>
      </c>
      <c r="J71" s="42">
        <v>100.9</v>
      </c>
      <c r="K71" s="42">
        <v>109.8</v>
      </c>
      <c r="L71" s="42">
        <v>192.5</v>
      </c>
      <c r="M71" s="42">
        <v>217.9</v>
      </c>
      <c r="N71" s="42">
        <v>224.7</v>
      </c>
      <c r="O71" s="42">
        <v>215</v>
      </c>
      <c r="P71" s="42">
        <v>217.1</v>
      </c>
      <c r="Q71" s="42">
        <v>222.9</v>
      </c>
      <c r="R71" s="19">
        <v>252.1</v>
      </c>
      <c r="S71" s="19">
        <v>249.1</v>
      </c>
      <c r="T71" s="19">
        <v>244.4</v>
      </c>
      <c r="V71" s="39">
        <f t="shared" si="9"/>
        <v>0.36</v>
      </c>
      <c r="W71" s="39">
        <f t="shared" si="10"/>
        <v>0.35704451583295088</v>
      </c>
      <c r="X71" s="39">
        <f t="shared" si="11"/>
        <v>0.39252336448598135</v>
      </c>
      <c r="Y71" s="39">
        <f t="shared" si="12"/>
        <v>0.46744186046511627</v>
      </c>
      <c r="Z71" s="39">
        <f t="shared" si="13"/>
        <v>0.45232611699677572</v>
      </c>
      <c r="AA71" s="39">
        <f t="shared" si="14"/>
        <v>0.44055630327501122</v>
      </c>
      <c r="AB71" s="39">
        <f t="shared" si="15"/>
        <v>0.3930979769932566</v>
      </c>
      <c r="AC71" s="39">
        <f t="shared" si="16"/>
        <v>0.40505820955439586</v>
      </c>
      <c r="AD71" s="39">
        <f t="shared" si="17"/>
        <v>0.4492635024549918</v>
      </c>
    </row>
    <row r="72" spans="1:30" x14ac:dyDescent="0.3">
      <c r="A72" s="3">
        <v>514</v>
      </c>
      <c r="B72" s="4" t="s">
        <v>69</v>
      </c>
      <c r="C72" s="42">
        <v>112.6</v>
      </c>
      <c r="D72" s="42">
        <v>112.2</v>
      </c>
      <c r="E72" s="42">
        <v>111.8</v>
      </c>
      <c r="F72" s="42">
        <v>108.2</v>
      </c>
      <c r="G72" s="42">
        <v>109.8</v>
      </c>
      <c r="H72" s="42">
        <v>106.2</v>
      </c>
      <c r="I72" s="42">
        <v>102.6</v>
      </c>
      <c r="J72" s="42">
        <v>105.8</v>
      </c>
      <c r="K72" s="42">
        <v>101.3</v>
      </c>
      <c r="L72" s="42">
        <v>231.4</v>
      </c>
      <c r="M72" s="42">
        <v>226.3</v>
      </c>
      <c r="N72" s="42">
        <v>231.8</v>
      </c>
      <c r="O72" s="42">
        <v>224.6</v>
      </c>
      <c r="P72" s="42">
        <v>232.8</v>
      </c>
      <c r="Q72" s="42">
        <v>237.5</v>
      </c>
      <c r="R72" s="19">
        <v>231</v>
      </c>
      <c r="S72" s="19">
        <v>237.2</v>
      </c>
      <c r="T72" s="19">
        <v>237.3</v>
      </c>
      <c r="V72" s="39">
        <f t="shared" si="9"/>
        <v>0.48660328435609329</v>
      </c>
      <c r="W72" s="39">
        <f t="shared" si="10"/>
        <v>0.49580203269995582</v>
      </c>
      <c r="X72" s="39">
        <f t="shared" si="11"/>
        <v>0.48231233822260566</v>
      </c>
      <c r="Y72" s="39">
        <f t="shared" si="12"/>
        <v>0.48174532502226181</v>
      </c>
      <c r="Z72" s="39">
        <f t="shared" si="13"/>
        <v>0.47164948453608246</v>
      </c>
      <c r="AA72" s="39">
        <f t="shared" si="14"/>
        <v>0.44715789473684214</v>
      </c>
      <c r="AB72" s="39">
        <f t="shared" si="15"/>
        <v>0.44415584415584414</v>
      </c>
      <c r="AC72" s="39">
        <f t="shared" si="16"/>
        <v>0.44603709949409781</v>
      </c>
      <c r="AD72" s="39">
        <f t="shared" si="17"/>
        <v>0.42688579856721448</v>
      </c>
    </row>
    <row r="73" spans="1:30" x14ac:dyDescent="0.3">
      <c r="A73" s="3">
        <v>515</v>
      </c>
      <c r="B73" s="4" t="s">
        <v>70</v>
      </c>
      <c r="C73" s="42">
        <v>149.5</v>
      </c>
      <c r="D73" s="42">
        <v>156.6</v>
      </c>
      <c r="E73" s="42">
        <v>151.19999999999999</v>
      </c>
      <c r="F73" s="42">
        <v>147.9</v>
      </c>
      <c r="G73" s="42">
        <v>155.9</v>
      </c>
      <c r="H73" s="42">
        <v>148.5</v>
      </c>
      <c r="I73" s="42">
        <v>156.6</v>
      </c>
      <c r="J73" s="42">
        <v>153.30000000000001</v>
      </c>
      <c r="K73" s="42">
        <v>174.4</v>
      </c>
      <c r="L73" s="42">
        <v>345.2</v>
      </c>
      <c r="M73" s="42">
        <v>358.3</v>
      </c>
      <c r="N73" s="42">
        <v>342.5</v>
      </c>
      <c r="O73" s="42">
        <v>330.9</v>
      </c>
      <c r="P73" s="42">
        <v>324.7</v>
      </c>
      <c r="Q73" s="42">
        <v>323.2</v>
      </c>
      <c r="R73" s="19">
        <v>347.5</v>
      </c>
      <c r="S73" s="19">
        <v>349.5</v>
      </c>
      <c r="T73" s="19">
        <v>375.8</v>
      </c>
      <c r="V73" s="39">
        <f t="shared" si="9"/>
        <v>0.43308227114716108</v>
      </c>
      <c r="W73" s="39">
        <f t="shared" si="10"/>
        <v>0.43706391292213226</v>
      </c>
      <c r="X73" s="39">
        <f t="shared" si="11"/>
        <v>0.44145985401459853</v>
      </c>
      <c r="Y73" s="39">
        <f t="shared" si="12"/>
        <v>0.44696282864913878</v>
      </c>
      <c r="Z73" s="39">
        <f t="shared" si="13"/>
        <v>0.48013550970126273</v>
      </c>
      <c r="AA73" s="39">
        <f t="shared" si="14"/>
        <v>0.45946782178217821</v>
      </c>
      <c r="AB73" s="39">
        <f t="shared" si="15"/>
        <v>0.45064748201438848</v>
      </c>
      <c r="AC73" s="39">
        <f t="shared" si="16"/>
        <v>0.43862660944206011</v>
      </c>
      <c r="AD73" s="39">
        <f t="shared" si="17"/>
        <v>0.46407663650878128</v>
      </c>
    </row>
    <row r="74" spans="1:30" x14ac:dyDescent="0.3">
      <c r="A74" s="3">
        <v>516</v>
      </c>
      <c r="B74" s="4" t="s">
        <v>71</v>
      </c>
      <c r="C74" s="42">
        <v>202.9</v>
      </c>
      <c r="D74" s="42">
        <v>206.6</v>
      </c>
      <c r="E74" s="42">
        <v>205.7</v>
      </c>
      <c r="F74" s="42">
        <v>212.5</v>
      </c>
      <c r="G74" s="42">
        <v>217.7</v>
      </c>
      <c r="H74" s="42">
        <v>224.2</v>
      </c>
      <c r="I74" s="42">
        <v>231.6</v>
      </c>
      <c r="J74" s="42">
        <v>225.2</v>
      </c>
      <c r="K74" s="42">
        <v>206.8</v>
      </c>
      <c r="L74" s="42">
        <v>450.2</v>
      </c>
      <c r="M74" s="42">
        <v>461.5</v>
      </c>
      <c r="N74" s="42">
        <v>446.2</v>
      </c>
      <c r="O74" s="42">
        <v>471.7</v>
      </c>
      <c r="P74" s="42">
        <v>474.3</v>
      </c>
      <c r="Q74" s="42">
        <v>480.3</v>
      </c>
      <c r="R74" s="19">
        <v>501.7</v>
      </c>
      <c r="S74" s="19">
        <v>496.5</v>
      </c>
      <c r="T74" s="19">
        <v>492</v>
      </c>
      <c r="V74" s="39">
        <f t="shared" si="9"/>
        <v>0.45068858285206576</v>
      </c>
      <c r="W74" s="39">
        <f t="shared" si="10"/>
        <v>0.447670639219935</v>
      </c>
      <c r="X74" s="39">
        <f t="shared" si="11"/>
        <v>0.46100403406544149</v>
      </c>
      <c r="Y74" s="39">
        <f t="shared" si="12"/>
        <v>0.45049819800720797</v>
      </c>
      <c r="Z74" s="39">
        <f t="shared" si="13"/>
        <v>0.45899219903014965</v>
      </c>
      <c r="AA74" s="39">
        <f t="shared" si="14"/>
        <v>0.46679158859046427</v>
      </c>
      <c r="AB74" s="39">
        <f t="shared" si="15"/>
        <v>0.46163045644807654</v>
      </c>
      <c r="AC74" s="39">
        <f t="shared" si="16"/>
        <v>0.4535750251762336</v>
      </c>
      <c r="AD74" s="39">
        <f t="shared" si="17"/>
        <v>0.42032520325203254</v>
      </c>
    </row>
    <row r="75" spans="1:30" x14ac:dyDescent="0.3">
      <c r="A75" s="3">
        <v>517</v>
      </c>
      <c r="B75" s="4" t="s">
        <v>72</v>
      </c>
      <c r="C75" s="42">
        <v>210.6</v>
      </c>
      <c r="D75" s="42">
        <v>227.3</v>
      </c>
      <c r="E75" s="42">
        <v>215.5</v>
      </c>
      <c r="F75" s="42">
        <v>279.7</v>
      </c>
      <c r="G75" s="42">
        <v>278.5</v>
      </c>
      <c r="H75" s="42">
        <v>285.39999999999998</v>
      </c>
      <c r="I75" s="42">
        <v>270.7</v>
      </c>
      <c r="J75" s="42">
        <v>290.2</v>
      </c>
      <c r="K75" s="42">
        <v>280.7</v>
      </c>
      <c r="L75" s="42">
        <v>464.4</v>
      </c>
      <c r="M75" s="42">
        <v>500.6</v>
      </c>
      <c r="N75" s="42">
        <v>473.9</v>
      </c>
      <c r="O75" s="42">
        <v>577.6</v>
      </c>
      <c r="P75" s="42">
        <v>563.9</v>
      </c>
      <c r="Q75" s="42">
        <v>572.4</v>
      </c>
      <c r="R75" s="19">
        <v>551</v>
      </c>
      <c r="S75" s="19">
        <v>575.29999999999995</v>
      </c>
      <c r="T75" s="19">
        <v>587.9</v>
      </c>
      <c r="V75" s="39">
        <f t="shared" si="9"/>
        <v>0.45348837209302328</v>
      </c>
      <c r="W75" s="39">
        <f t="shared" si="10"/>
        <v>0.45405513383939272</v>
      </c>
      <c r="X75" s="39">
        <f t="shared" si="11"/>
        <v>0.45473728634733068</v>
      </c>
      <c r="Y75" s="39">
        <f t="shared" si="12"/>
        <v>0.48424515235457061</v>
      </c>
      <c r="Z75" s="39">
        <f t="shared" si="13"/>
        <v>0.49388189395282855</v>
      </c>
      <c r="AA75" s="39">
        <f t="shared" si="14"/>
        <v>0.49860237596086648</v>
      </c>
      <c r="AB75" s="39">
        <f t="shared" si="15"/>
        <v>0.49128856624319417</v>
      </c>
      <c r="AC75" s="39">
        <f t="shared" si="16"/>
        <v>0.50443247001564406</v>
      </c>
      <c r="AD75" s="39">
        <f t="shared" si="17"/>
        <v>0.47746215342745363</v>
      </c>
    </row>
    <row r="76" spans="1:30" x14ac:dyDescent="0.3">
      <c r="A76" s="3">
        <v>519</v>
      </c>
      <c r="B76" s="4" t="s">
        <v>73</v>
      </c>
      <c r="C76" s="42">
        <v>106.5</v>
      </c>
      <c r="D76" s="42">
        <v>109.2</v>
      </c>
      <c r="E76" s="42">
        <v>111</v>
      </c>
      <c r="F76" s="42">
        <v>112.4</v>
      </c>
      <c r="G76" s="42">
        <v>112.4</v>
      </c>
      <c r="H76" s="42">
        <v>120.7</v>
      </c>
      <c r="I76" s="42">
        <v>122.5</v>
      </c>
      <c r="J76" s="42">
        <v>126</v>
      </c>
      <c r="K76" s="42">
        <v>121.8</v>
      </c>
      <c r="L76" s="42">
        <v>285.10000000000002</v>
      </c>
      <c r="M76" s="42">
        <v>294</v>
      </c>
      <c r="N76" s="42">
        <v>309.39999999999998</v>
      </c>
      <c r="O76" s="42">
        <v>310.39999999999998</v>
      </c>
      <c r="P76" s="42">
        <v>301.60000000000002</v>
      </c>
      <c r="Q76" s="42">
        <v>312.2</v>
      </c>
      <c r="R76" s="19">
        <v>304.10000000000002</v>
      </c>
      <c r="S76" s="19">
        <v>315.89999999999998</v>
      </c>
      <c r="T76" s="19">
        <v>335.5</v>
      </c>
      <c r="V76" s="39">
        <f t="shared" si="9"/>
        <v>0.37355313924938616</v>
      </c>
      <c r="W76" s="39">
        <f t="shared" si="10"/>
        <v>0.37142857142857144</v>
      </c>
      <c r="X76" s="39">
        <f t="shared" si="11"/>
        <v>0.35875888817065288</v>
      </c>
      <c r="Y76" s="39">
        <f t="shared" si="12"/>
        <v>0.36211340206185572</v>
      </c>
      <c r="Z76" s="39">
        <f t="shared" si="13"/>
        <v>0.37267904509283817</v>
      </c>
      <c r="AA76" s="39">
        <f t="shared" si="14"/>
        <v>0.3866111467008328</v>
      </c>
      <c r="AB76" s="39">
        <f t="shared" si="15"/>
        <v>0.40282801709963822</v>
      </c>
      <c r="AC76" s="39">
        <f t="shared" si="16"/>
        <v>0.39886039886039887</v>
      </c>
      <c r="AD76" s="39">
        <f t="shared" si="17"/>
        <v>0.36304023845007449</v>
      </c>
    </row>
    <row r="77" spans="1:30" x14ac:dyDescent="0.3">
      <c r="A77" s="3">
        <v>520</v>
      </c>
      <c r="B77" s="4" t="s">
        <v>74</v>
      </c>
      <c r="C77" s="42">
        <v>169.7</v>
      </c>
      <c r="D77" s="42">
        <v>169.5</v>
      </c>
      <c r="E77" s="42">
        <v>167.1</v>
      </c>
      <c r="F77" s="42">
        <v>163.69999999999999</v>
      </c>
      <c r="G77" s="42">
        <v>173</v>
      </c>
      <c r="H77" s="42">
        <v>174.3</v>
      </c>
      <c r="I77" s="42">
        <v>155.30000000000001</v>
      </c>
      <c r="J77" s="42">
        <v>159.30000000000001</v>
      </c>
      <c r="K77" s="42">
        <v>177.5</v>
      </c>
      <c r="L77" s="42">
        <v>377</v>
      </c>
      <c r="M77" s="42">
        <v>367.7</v>
      </c>
      <c r="N77" s="42">
        <v>366.3</v>
      </c>
      <c r="O77" s="42">
        <v>366.3</v>
      </c>
      <c r="P77" s="42">
        <v>378.6</v>
      </c>
      <c r="Q77" s="42">
        <v>378.2</v>
      </c>
      <c r="R77" s="19">
        <v>351</v>
      </c>
      <c r="S77" s="19">
        <v>355.9</v>
      </c>
      <c r="T77" s="19">
        <v>375.1</v>
      </c>
      <c r="V77" s="39">
        <f t="shared" si="9"/>
        <v>0.45013262599469495</v>
      </c>
      <c r="W77" s="39">
        <f t="shared" si="10"/>
        <v>0.46097361979874901</v>
      </c>
      <c r="X77" s="39">
        <f t="shared" si="11"/>
        <v>0.45618345618345613</v>
      </c>
      <c r="Y77" s="39">
        <f t="shared" si="12"/>
        <v>0.44690144690144684</v>
      </c>
      <c r="Z77" s="39">
        <f t="shared" si="13"/>
        <v>0.45694664553618591</v>
      </c>
      <c r="AA77" s="39">
        <f t="shared" si="14"/>
        <v>0.46086726599682715</v>
      </c>
      <c r="AB77" s="39">
        <f t="shared" si="15"/>
        <v>0.44245014245014247</v>
      </c>
      <c r="AC77" s="39">
        <f t="shared" si="16"/>
        <v>0.44759763978645695</v>
      </c>
      <c r="AD77" s="39">
        <f t="shared" si="17"/>
        <v>0.47320714476139691</v>
      </c>
    </row>
    <row r="78" spans="1:30" x14ac:dyDescent="0.3">
      <c r="A78" s="3">
        <v>521</v>
      </c>
      <c r="B78" s="4" t="s">
        <v>75</v>
      </c>
      <c r="C78" s="42">
        <v>129.69999999999999</v>
      </c>
      <c r="D78" s="42">
        <v>142.4</v>
      </c>
      <c r="E78" s="42">
        <v>148.9</v>
      </c>
      <c r="F78" s="42">
        <v>155.4</v>
      </c>
      <c r="G78" s="42">
        <v>149</v>
      </c>
      <c r="H78" s="42">
        <v>129.5</v>
      </c>
      <c r="I78" s="42">
        <v>168.4</v>
      </c>
      <c r="J78" s="42">
        <v>176.4</v>
      </c>
      <c r="K78" s="42">
        <v>180.7</v>
      </c>
      <c r="L78" s="42">
        <v>336.6</v>
      </c>
      <c r="M78" s="42">
        <v>359.6</v>
      </c>
      <c r="N78" s="42">
        <v>367.6</v>
      </c>
      <c r="O78" s="42">
        <v>369.4</v>
      </c>
      <c r="P78" s="42">
        <v>370.1</v>
      </c>
      <c r="Q78" s="42">
        <v>341.4</v>
      </c>
      <c r="R78" s="19">
        <v>373.2</v>
      </c>
      <c r="S78" s="19">
        <v>379.5</v>
      </c>
      <c r="T78" s="19">
        <v>397.8</v>
      </c>
      <c r="V78" s="39">
        <f t="shared" si="9"/>
        <v>0.38532382650029701</v>
      </c>
      <c r="W78" s="39">
        <f t="shared" si="10"/>
        <v>0.39599555061179087</v>
      </c>
      <c r="X78" s="39">
        <f t="shared" si="11"/>
        <v>0.40505984766050052</v>
      </c>
      <c r="Y78" s="39">
        <f t="shared" si="12"/>
        <v>0.42068218733080676</v>
      </c>
      <c r="Z78" s="39">
        <f t="shared" si="13"/>
        <v>0.40259389354228586</v>
      </c>
      <c r="AA78" s="39">
        <f t="shared" si="14"/>
        <v>0.37932044522554192</v>
      </c>
      <c r="AB78" s="39">
        <f t="shared" si="15"/>
        <v>0.4512325830653805</v>
      </c>
      <c r="AC78" s="39">
        <f t="shared" si="16"/>
        <v>0.46482213438735182</v>
      </c>
      <c r="AD78" s="39">
        <f t="shared" si="17"/>
        <v>0.45424836601307184</v>
      </c>
    </row>
    <row r="79" spans="1:30" x14ac:dyDescent="0.3">
      <c r="A79" s="3">
        <v>522</v>
      </c>
      <c r="B79" s="4" t="s">
        <v>76</v>
      </c>
      <c r="C79" s="42">
        <v>192.6</v>
      </c>
      <c r="D79" s="42">
        <v>188.4</v>
      </c>
      <c r="E79" s="42">
        <v>184.4</v>
      </c>
      <c r="F79" s="42">
        <v>189.1</v>
      </c>
      <c r="G79" s="42">
        <v>198.2</v>
      </c>
      <c r="H79" s="42">
        <v>203.7</v>
      </c>
      <c r="I79" s="42">
        <v>193.4</v>
      </c>
      <c r="J79" s="42">
        <v>196.3</v>
      </c>
      <c r="K79" s="42">
        <v>206.9</v>
      </c>
      <c r="L79" s="42">
        <v>456.1</v>
      </c>
      <c r="M79" s="42">
        <v>427.7</v>
      </c>
      <c r="N79" s="42">
        <v>431</v>
      </c>
      <c r="O79" s="42">
        <v>445.7</v>
      </c>
      <c r="P79" s="42">
        <v>462.7</v>
      </c>
      <c r="Q79" s="42">
        <v>466</v>
      </c>
      <c r="R79" s="19">
        <v>457.3</v>
      </c>
      <c r="S79" s="19">
        <v>461</v>
      </c>
      <c r="T79" s="19">
        <v>470.9</v>
      </c>
      <c r="V79" s="39">
        <f t="shared" si="9"/>
        <v>0.42227581670686248</v>
      </c>
      <c r="W79" s="39">
        <f t="shared" si="10"/>
        <v>0.44049567453822774</v>
      </c>
      <c r="X79" s="39">
        <f t="shared" si="11"/>
        <v>0.42784222737819028</v>
      </c>
      <c r="Y79" s="39">
        <f t="shared" si="12"/>
        <v>0.42427641911599728</v>
      </c>
      <c r="Z79" s="39">
        <f t="shared" si="13"/>
        <v>0.42835530581370218</v>
      </c>
      <c r="AA79" s="39">
        <f t="shared" si="14"/>
        <v>0.43712446351931328</v>
      </c>
      <c r="AB79" s="39">
        <f t="shared" si="15"/>
        <v>0.42291712223923028</v>
      </c>
      <c r="AC79" s="39">
        <f t="shared" si="16"/>
        <v>0.4258134490238612</v>
      </c>
      <c r="AD79" s="39">
        <f t="shared" si="17"/>
        <v>0.43937141643661076</v>
      </c>
    </row>
    <row r="80" spans="1:30" x14ac:dyDescent="0.3">
      <c r="A80" s="3">
        <v>528</v>
      </c>
      <c r="B80" s="4" t="s">
        <v>77</v>
      </c>
      <c r="C80" s="42">
        <v>456.5</v>
      </c>
      <c r="D80" s="42">
        <v>470.5</v>
      </c>
      <c r="E80" s="42">
        <v>492</v>
      </c>
      <c r="F80" s="42">
        <v>487.8</v>
      </c>
      <c r="G80" s="42">
        <v>494.5</v>
      </c>
      <c r="H80" s="42">
        <v>469.1</v>
      </c>
      <c r="I80" s="42">
        <v>487</v>
      </c>
      <c r="J80" s="42">
        <v>512.70000000000005</v>
      </c>
      <c r="K80" s="42">
        <v>505.5</v>
      </c>
      <c r="L80" s="42">
        <v>987.2</v>
      </c>
      <c r="M80" s="42">
        <v>1019.9</v>
      </c>
      <c r="N80" s="42">
        <v>1030.5999999999999</v>
      </c>
      <c r="O80" s="42">
        <v>1017.1</v>
      </c>
      <c r="P80" s="42">
        <v>1024</v>
      </c>
      <c r="Q80" s="42">
        <v>997.2</v>
      </c>
      <c r="R80" s="19">
        <v>1029.4000000000001</v>
      </c>
      <c r="S80" s="19">
        <v>1074.3</v>
      </c>
      <c r="T80" s="19">
        <v>1099.2</v>
      </c>
      <c r="V80" s="39">
        <f t="shared" si="9"/>
        <v>0.46241896272285249</v>
      </c>
      <c r="W80" s="39">
        <f t="shared" si="10"/>
        <v>0.4613197372291401</v>
      </c>
      <c r="X80" s="39">
        <f t="shared" si="11"/>
        <v>0.47739181059576952</v>
      </c>
      <c r="Y80" s="39">
        <f t="shared" si="12"/>
        <v>0.47959885950250714</v>
      </c>
      <c r="Z80" s="39">
        <f t="shared" si="13"/>
        <v>0.48291015625</v>
      </c>
      <c r="AA80" s="39">
        <f t="shared" si="14"/>
        <v>0.47041716807059769</v>
      </c>
      <c r="AB80" s="39">
        <f t="shared" si="15"/>
        <v>0.47309112104138329</v>
      </c>
      <c r="AC80" s="39">
        <f t="shared" si="16"/>
        <v>0.47724099413571636</v>
      </c>
      <c r="AD80" s="39">
        <f t="shared" si="17"/>
        <v>0.45987991266375544</v>
      </c>
    </row>
    <row r="81" spans="1:30" x14ac:dyDescent="0.3">
      <c r="A81" s="3">
        <v>529</v>
      </c>
      <c r="B81" s="4" t="s">
        <v>78</v>
      </c>
      <c r="C81" s="42">
        <v>358.4</v>
      </c>
      <c r="D81" s="42">
        <v>353.5</v>
      </c>
      <c r="E81" s="42">
        <v>358.6</v>
      </c>
      <c r="F81" s="42">
        <v>356.3</v>
      </c>
      <c r="G81" s="42">
        <v>377</v>
      </c>
      <c r="H81" s="42">
        <v>398.7</v>
      </c>
      <c r="I81" s="42">
        <v>399.1</v>
      </c>
      <c r="J81" s="42">
        <v>418.6</v>
      </c>
      <c r="K81" s="42">
        <v>425.4</v>
      </c>
      <c r="L81" s="42">
        <v>797.1</v>
      </c>
      <c r="M81" s="42">
        <v>799.9</v>
      </c>
      <c r="N81" s="42">
        <v>810.6</v>
      </c>
      <c r="O81" s="42">
        <v>815.9</v>
      </c>
      <c r="P81" s="42">
        <v>850</v>
      </c>
      <c r="Q81" s="42">
        <v>887.6</v>
      </c>
      <c r="R81" s="19">
        <v>896.3</v>
      </c>
      <c r="S81" s="19">
        <v>903.4</v>
      </c>
      <c r="T81" s="19">
        <v>920.6</v>
      </c>
      <c r="V81" s="39">
        <f t="shared" si="9"/>
        <v>0.44962990841801526</v>
      </c>
      <c r="W81" s="39">
        <f t="shared" si="10"/>
        <v>0.44193024128016001</v>
      </c>
      <c r="X81" s="39">
        <f t="shared" si="11"/>
        <v>0.44238835430545276</v>
      </c>
      <c r="Y81" s="39">
        <f t="shared" si="12"/>
        <v>0.43669567348939825</v>
      </c>
      <c r="Z81" s="39">
        <f t="shared" si="13"/>
        <v>0.44352941176470589</v>
      </c>
      <c r="AA81" s="39">
        <f t="shared" si="14"/>
        <v>0.44918882379450198</v>
      </c>
      <c r="AB81" s="39">
        <f t="shared" si="15"/>
        <v>0.44527501952471277</v>
      </c>
      <c r="AC81" s="39">
        <f t="shared" si="16"/>
        <v>0.46336063759132173</v>
      </c>
      <c r="AD81" s="39">
        <f t="shared" si="17"/>
        <v>0.46208994134260262</v>
      </c>
    </row>
    <row r="82" spans="1:30" x14ac:dyDescent="0.3">
      <c r="A82" s="3">
        <v>532</v>
      </c>
      <c r="B82" s="4" t="s">
        <v>79</v>
      </c>
      <c r="C82" s="42">
        <v>156</v>
      </c>
      <c r="D82" s="42">
        <v>159.1</v>
      </c>
      <c r="E82" s="42">
        <v>158.80000000000001</v>
      </c>
      <c r="F82" s="42">
        <v>159</v>
      </c>
      <c r="G82" s="42">
        <v>163.4</v>
      </c>
      <c r="H82" s="42">
        <v>160.5</v>
      </c>
      <c r="I82" s="42">
        <v>157.19999999999999</v>
      </c>
      <c r="J82" s="42">
        <v>159.9</v>
      </c>
      <c r="K82" s="42">
        <v>181.2</v>
      </c>
      <c r="L82" s="42">
        <v>366.4</v>
      </c>
      <c r="M82" s="42">
        <v>380.9</v>
      </c>
      <c r="N82" s="42">
        <v>395</v>
      </c>
      <c r="O82" s="42">
        <v>401</v>
      </c>
      <c r="P82" s="42">
        <v>396.4</v>
      </c>
      <c r="Q82" s="42">
        <v>395.6</v>
      </c>
      <c r="R82" s="19">
        <v>397</v>
      </c>
      <c r="S82" s="19">
        <v>416.9</v>
      </c>
      <c r="T82" s="19">
        <v>443.2</v>
      </c>
      <c r="V82" s="39">
        <f t="shared" si="9"/>
        <v>0.42576419213973804</v>
      </c>
      <c r="W82" s="39">
        <f t="shared" si="10"/>
        <v>0.41769493305329486</v>
      </c>
      <c r="X82" s="39">
        <f t="shared" si="11"/>
        <v>0.40202531645569622</v>
      </c>
      <c r="Y82" s="39">
        <f t="shared" si="12"/>
        <v>0.39650872817955113</v>
      </c>
      <c r="Z82" s="39">
        <f t="shared" si="13"/>
        <v>0.41220988900100913</v>
      </c>
      <c r="AA82" s="39">
        <f t="shared" si="14"/>
        <v>0.4057128412537917</v>
      </c>
      <c r="AB82" s="39">
        <f t="shared" si="15"/>
        <v>0.39596977329974808</v>
      </c>
      <c r="AC82" s="39">
        <f t="shared" si="16"/>
        <v>0.38354521467977937</v>
      </c>
      <c r="AD82" s="39">
        <f t="shared" si="17"/>
        <v>0.40884476534296027</v>
      </c>
    </row>
    <row r="83" spans="1:30" x14ac:dyDescent="0.3">
      <c r="A83" s="3">
        <v>533</v>
      </c>
      <c r="B83" s="4" t="s">
        <v>80</v>
      </c>
      <c r="C83" s="42">
        <v>189.8</v>
      </c>
      <c r="D83" s="42">
        <v>184.6</v>
      </c>
      <c r="E83" s="42">
        <v>194.8</v>
      </c>
      <c r="F83" s="42">
        <v>212.2</v>
      </c>
      <c r="G83" s="42">
        <v>215.4</v>
      </c>
      <c r="H83" s="42">
        <v>210.2</v>
      </c>
      <c r="I83" s="42">
        <v>210.7</v>
      </c>
      <c r="J83" s="42">
        <v>208.9</v>
      </c>
      <c r="K83" s="42">
        <v>233.9</v>
      </c>
      <c r="L83" s="42">
        <v>530.6</v>
      </c>
      <c r="M83" s="42">
        <v>550</v>
      </c>
      <c r="N83" s="42">
        <v>565.4</v>
      </c>
      <c r="O83" s="42">
        <v>613.29999999999995</v>
      </c>
      <c r="P83" s="42">
        <v>619.5</v>
      </c>
      <c r="Q83" s="42">
        <v>602.6</v>
      </c>
      <c r="R83" s="19">
        <v>581.70000000000005</v>
      </c>
      <c r="S83" s="19">
        <v>596.9</v>
      </c>
      <c r="T83" s="19">
        <v>622.29999999999995</v>
      </c>
      <c r="V83" s="39">
        <f t="shared" si="9"/>
        <v>0.35770825480588014</v>
      </c>
      <c r="W83" s="39">
        <f t="shared" si="10"/>
        <v>0.33563636363636362</v>
      </c>
      <c r="X83" s="39">
        <f t="shared" si="11"/>
        <v>0.34453484258931732</v>
      </c>
      <c r="Y83" s="39">
        <f t="shared" si="12"/>
        <v>0.34599706505788358</v>
      </c>
      <c r="Z83" s="39">
        <f t="shared" si="13"/>
        <v>0.34769975786924939</v>
      </c>
      <c r="AA83" s="39">
        <f t="shared" si="14"/>
        <v>0.34882177231994688</v>
      </c>
      <c r="AB83" s="39">
        <f t="shared" si="15"/>
        <v>0.36221419975932606</v>
      </c>
      <c r="AC83" s="39">
        <f t="shared" si="16"/>
        <v>0.34997487016250628</v>
      </c>
      <c r="AD83" s="39">
        <f t="shared" si="17"/>
        <v>0.3758637313192994</v>
      </c>
    </row>
    <row r="84" spans="1:30" x14ac:dyDescent="0.3">
      <c r="A84" s="3">
        <v>534</v>
      </c>
      <c r="B84" s="4" t="s">
        <v>81</v>
      </c>
      <c r="C84" s="42">
        <v>390.8</v>
      </c>
      <c r="D84" s="42">
        <v>405.3</v>
      </c>
      <c r="E84" s="42">
        <v>428.8</v>
      </c>
      <c r="F84" s="42">
        <v>421.5</v>
      </c>
      <c r="G84" s="42">
        <v>428.2</v>
      </c>
      <c r="H84" s="42">
        <v>442.9</v>
      </c>
      <c r="I84" s="42">
        <v>451</v>
      </c>
      <c r="J84" s="42">
        <v>437.2</v>
      </c>
      <c r="K84" s="42">
        <v>432.4</v>
      </c>
      <c r="L84" s="42">
        <v>911.7</v>
      </c>
      <c r="M84" s="42">
        <v>911.5</v>
      </c>
      <c r="N84" s="42">
        <v>951.7</v>
      </c>
      <c r="O84" s="42">
        <v>936.2</v>
      </c>
      <c r="P84" s="42">
        <v>932.9</v>
      </c>
      <c r="Q84" s="42">
        <v>950.3</v>
      </c>
      <c r="R84" s="19">
        <v>970.9</v>
      </c>
      <c r="S84" s="19">
        <v>948.6</v>
      </c>
      <c r="T84" s="19">
        <v>953.1</v>
      </c>
      <c r="V84" s="39">
        <f t="shared" si="9"/>
        <v>0.42864977514533287</v>
      </c>
      <c r="W84" s="39">
        <f t="shared" si="10"/>
        <v>0.4446516730663741</v>
      </c>
      <c r="X84" s="39">
        <f t="shared" si="11"/>
        <v>0.45056215193863614</v>
      </c>
      <c r="Y84" s="39">
        <f t="shared" si="12"/>
        <v>0.45022431104464855</v>
      </c>
      <c r="Z84" s="39">
        <f t="shared" si="13"/>
        <v>0.45899882088112337</v>
      </c>
      <c r="AA84" s="39">
        <f t="shared" si="14"/>
        <v>0.4660633484162896</v>
      </c>
      <c r="AB84" s="39">
        <f t="shared" si="15"/>
        <v>0.46451745802863326</v>
      </c>
      <c r="AC84" s="39">
        <f t="shared" si="16"/>
        <v>0.46088973223698076</v>
      </c>
      <c r="AD84" s="39">
        <f t="shared" si="17"/>
        <v>0.45367747350750182</v>
      </c>
    </row>
    <row r="85" spans="1:30" x14ac:dyDescent="0.3">
      <c r="A85" s="3">
        <v>536</v>
      </c>
      <c r="B85" s="4" t="s">
        <v>82</v>
      </c>
      <c r="C85" s="42">
        <v>301.2</v>
      </c>
      <c r="D85" s="42">
        <v>309.10000000000002</v>
      </c>
      <c r="E85" s="42">
        <v>310.39999999999998</v>
      </c>
      <c r="F85" s="42">
        <v>296.8</v>
      </c>
      <c r="G85" s="42">
        <v>296.8</v>
      </c>
      <c r="H85" s="42">
        <v>286.2</v>
      </c>
      <c r="I85" s="42">
        <v>263.7</v>
      </c>
      <c r="J85" s="42">
        <v>260.5</v>
      </c>
      <c r="K85" s="42">
        <v>268.10000000000002</v>
      </c>
      <c r="L85" s="42">
        <v>566.4</v>
      </c>
      <c r="M85" s="42">
        <v>577.79999999999995</v>
      </c>
      <c r="N85" s="42">
        <v>575.70000000000005</v>
      </c>
      <c r="O85" s="42">
        <v>546.79999999999995</v>
      </c>
      <c r="P85" s="42">
        <v>546.79999999999995</v>
      </c>
      <c r="Q85" s="42">
        <v>533.29999999999995</v>
      </c>
      <c r="R85" s="19">
        <v>508.6</v>
      </c>
      <c r="S85" s="19">
        <v>504</v>
      </c>
      <c r="T85" s="19">
        <v>528.20000000000005</v>
      </c>
      <c r="V85" s="39">
        <f t="shared" si="9"/>
        <v>0.53177966101694918</v>
      </c>
      <c r="W85" s="39">
        <f t="shared" si="10"/>
        <v>0.53496019383869864</v>
      </c>
      <c r="X85" s="39">
        <f t="shared" si="11"/>
        <v>0.5391697064443286</v>
      </c>
      <c r="Y85" s="39">
        <f t="shared" si="12"/>
        <v>0.54279444038039504</v>
      </c>
      <c r="Z85" s="39">
        <f t="shared" si="13"/>
        <v>0.54279444038039504</v>
      </c>
      <c r="AA85" s="39">
        <f t="shared" si="14"/>
        <v>0.5366585411588225</v>
      </c>
      <c r="AB85" s="39">
        <f t="shared" si="15"/>
        <v>0.51848210774675574</v>
      </c>
      <c r="AC85" s="39">
        <f t="shared" si="16"/>
        <v>0.51686507936507942</v>
      </c>
      <c r="AD85" s="39">
        <f t="shared" si="17"/>
        <v>0.50757288905717535</v>
      </c>
    </row>
    <row r="86" spans="1:30" x14ac:dyDescent="0.3">
      <c r="A86" s="3">
        <v>538</v>
      </c>
      <c r="B86" s="4" t="s">
        <v>83</v>
      </c>
      <c r="C86" s="42">
        <v>208.4</v>
      </c>
      <c r="D86" s="42">
        <v>230.4</v>
      </c>
      <c r="E86" s="42">
        <v>252.5</v>
      </c>
      <c r="F86" s="42">
        <v>251.3</v>
      </c>
      <c r="G86" s="42">
        <v>257.3</v>
      </c>
      <c r="H86" s="42">
        <v>256</v>
      </c>
      <c r="I86" s="42">
        <v>253.7</v>
      </c>
      <c r="J86" s="42">
        <v>263.5</v>
      </c>
      <c r="K86" s="42">
        <v>255</v>
      </c>
      <c r="L86" s="42">
        <v>522.70000000000005</v>
      </c>
      <c r="M86" s="42">
        <v>559.9</v>
      </c>
      <c r="N86" s="42">
        <v>583.9</v>
      </c>
      <c r="O86" s="42">
        <v>594.20000000000005</v>
      </c>
      <c r="P86" s="42">
        <v>612.29999999999995</v>
      </c>
      <c r="Q86" s="42">
        <v>599.1</v>
      </c>
      <c r="R86" s="19">
        <v>604.5</v>
      </c>
      <c r="S86" s="19">
        <v>596</v>
      </c>
      <c r="T86" s="19">
        <v>593.29999999999995</v>
      </c>
      <c r="V86" s="39">
        <f t="shared" si="9"/>
        <v>0.39869906255978571</v>
      </c>
      <c r="W86" s="39">
        <f t="shared" si="10"/>
        <v>0.41150205393820327</v>
      </c>
      <c r="X86" s="39">
        <f t="shared" si="11"/>
        <v>0.43243706114060626</v>
      </c>
      <c r="Y86" s="39">
        <f t="shared" si="12"/>
        <v>0.4229215752271962</v>
      </c>
      <c r="Z86" s="39">
        <f t="shared" si="13"/>
        <v>0.42021884697043937</v>
      </c>
      <c r="AA86" s="39">
        <f t="shared" si="14"/>
        <v>0.42730762810882988</v>
      </c>
      <c r="AB86" s="39">
        <f t="shared" si="15"/>
        <v>0.41968569065343259</v>
      </c>
      <c r="AC86" s="39">
        <f t="shared" si="16"/>
        <v>0.44211409395973156</v>
      </c>
      <c r="AD86" s="39">
        <f t="shared" si="17"/>
        <v>0.42979942693409745</v>
      </c>
    </row>
    <row r="87" spans="1:30" x14ac:dyDescent="0.3">
      <c r="A87" s="3">
        <v>540</v>
      </c>
      <c r="B87" s="4" t="s">
        <v>84</v>
      </c>
      <c r="C87" s="42">
        <v>154.9</v>
      </c>
      <c r="D87" s="42">
        <v>153.30000000000001</v>
      </c>
      <c r="E87" s="42">
        <v>158.19999999999999</v>
      </c>
      <c r="F87" s="42">
        <v>156.80000000000001</v>
      </c>
      <c r="G87" s="42">
        <v>160</v>
      </c>
      <c r="H87" s="42">
        <v>142.1</v>
      </c>
      <c r="I87" s="42">
        <v>147.5</v>
      </c>
      <c r="J87" s="42">
        <v>150.9</v>
      </c>
      <c r="K87" s="42">
        <v>156.4</v>
      </c>
      <c r="L87" s="42">
        <v>300.89999999999998</v>
      </c>
      <c r="M87" s="42">
        <v>307.8</v>
      </c>
      <c r="N87" s="42">
        <v>307.5</v>
      </c>
      <c r="O87" s="42">
        <v>311.60000000000002</v>
      </c>
      <c r="P87" s="42">
        <v>321.5</v>
      </c>
      <c r="Q87" s="42">
        <v>296.2</v>
      </c>
      <c r="R87" s="19">
        <v>298.89999999999998</v>
      </c>
      <c r="S87" s="19">
        <v>310.3</v>
      </c>
      <c r="T87" s="19">
        <v>317.3</v>
      </c>
      <c r="V87" s="39">
        <f t="shared" si="9"/>
        <v>0.51478896643403127</v>
      </c>
      <c r="W87" s="39">
        <f t="shared" si="10"/>
        <v>0.49805068226120858</v>
      </c>
      <c r="X87" s="39">
        <f t="shared" si="11"/>
        <v>0.51447154471544709</v>
      </c>
      <c r="Y87" s="39">
        <f t="shared" si="12"/>
        <v>0.503209242618742</v>
      </c>
      <c r="Z87" s="39">
        <f t="shared" si="13"/>
        <v>0.49766718506998447</v>
      </c>
      <c r="AA87" s="39">
        <f t="shared" si="14"/>
        <v>0.47974341661039838</v>
      </c>
      <c r="AB87" s="39">
        <f t="shared" si="15"/>
        <v>0.49347607895617268</v>
      </c>
      <c r="AC87" s="39">
        <f t="shared" si="16"/>
        <v>0.48630357718337092</v>
      </c>
      <c r="AD87" s="39">
        <f t="shared" si="17"/>
        <v>0.49290891900409706</v>
      </c>
    </row>
    <row r="88" spans="1:30" x14ac:dyDescent="0.3">
      <c r="A88" s="3">
        <v>541</v>
      </c>
      <c r="B88" s="4" t="s">
        <v>85</v>
      </c>
      <c r="C88" s="42">
        <v>46.8</v>
      </c>
      <c r="D88" s="42">
        <v>52.1</v>
      </c>
      <c r="E88" s="42">
        <v>52.1</v>
      </c>
      <c r="F88" s="42">
        <v>52</v>
      </c>
      <c r="G88" s="42">
        <v>53.9</v>
      </c>
      <c r="H88" s="42">
        <v>53.4</v>
      </c>
      <c r="I88" s="42">
        <v>72.2</v>
      </c>
      <c r="J88" s="42">
        <v>67.5</v>
      </c>
      <c r="K88" s="42">
        <v>71.7</v>
      </c>
      <c r="L88" s="42">
        <v>131.9</v>
      </c>
      <c r="M88" s="42">
        <v>146.80000000000001</v>
      </c>
      <c r="N88" s="42">
        <v>150.1</v>
      </c>
      <c r="O88" s="42">
        <v>143.6</v>
      </c>
      <c r="P88" s="42">
        <v>143.6</v>
      </c>
      <c r="Q88" s="42">
        <v>140.5</v>
      </c>
      <c r="R88" s="19">
        <v>159.30000000000001</v>
      </c>
      <c r="S88" s="19">
        <v>149.19999999999999</v>
      </c>
      <c r="T88" s="19">
        <v>158.69999999999999</v>
      </c>
      <c r="V88" s="39">
        <f t="shared" si="9"/>
        <v>0.35481425322213794</v>
      </c>
      <c r="W88" s="39">
        <f t="shared" si="10"/>
        <v>0.35490463215258855</v>
      </c>
      <c r="X88" s="39">
        <f t="shared" si="11"/>
        <v>0.34710193204530315</v>
      </c>
      <c r="Y88" s="39">
        <f t="shared" si="12"/>
        <v>0.36211699164345407</v>
      </c>
      <c r="Z88" s="39">
        <f t="shared" si="13"/>
        <v>0.37534818941504178</v>
      </c>
      <c r="AA88" s="39">
        <f t="shared" si="14"/>
        <v>0.38007117437722421</v>
      </c>
      <c r="AB88" s="39">
        <f t="shared" si="15"/>
        <v>0.45323289391086002</v>
      </c>
      <c r="AC88" s="39">
        <f t="shared" si="16"/>
        <v>0.4524128686327078</v>
      </c>
      <c r="AD88" s="39">
        <f t="shared" si="17"/>
        <v>0.45179584120982991</v>
      </c>
    </row>
    <row r="89" spans="1:30" x14ac:dyDescent="0.3">
      <c r="A89" s="3">
        <v>542</v>
      </c>
      <c r="B89" s="4" t="s">
        <v>86</v>
      </c>
      <c r="C89" s="42">
        <v>240.7</v>
      </c>
      <c r="D89" s="42">
        <v>254</v>
      </c>
      <c r="E89" s="42">
        <v>234.3</v>
      </c>
      <c r="F89" s="42">
        <v>253.4</v>
      </c>
      <c r="G89" s="42">
        <v>261.89999999999998</v>
      </c>
      <c r="H89" s="42">
        <v>252.9</v>
      </c>
      <c r="I89" s="42">
        <v>287.39999999999998</v>
      </c>
      <c r="J89" s="42">
        <v>291.2</v>
      </c>
      <c r="K89" s="42">
        <v>307.89999999999998</v>
      </c>
      <c r="L89" s="42">
        <v>558.4</v>
      </c>
      <c r="M89" s="42">
        <v>536.5</v>
      </c>
      <c r="N89" s="42">
        <v>536.9</v>
      </c>
      <c r="O89" s="42">
        <v>537.4</v>
      </c>
      <c r="P89" s="42">
        <v>550.79999999999995</v>
      </c>
      <c r="Q89" s="42">
        <v>552</v>
      </c>
      <c r="R89" s="19">
        <v>617.9</v>
      </c>
      <c r="S89" s="19">
        <v>611.5</v>
      </c>
      <c r="T89" s="19">
        <v>639.9</v>
      </c>
      <c r="V89" s="39">
        <f t="shared" si="9"/>
        <v>0.43105300859598855</v>
      </c>
      <c r="W89" s="39">
        <f t="shared" si="10"/>
        <v>0.47343895619757687</v>
      </c>
      <c r="X89" s="39">
        <f t="shared" si="11"/>
        <v>0.43639411436021608</v>
      </c>
      <c r="Y89" s="39">
        <f t="shared" si="12"/>
        <v>0.47152958689988839</v>
      </c>
      <c r="Z89" s="39">
        <f t="shared" si="13"/>
        <v>0.47549019607843135</v>
      </c>
      <c r="AA89" s="39">
        <f t="shared" si="14"/>
        <v>0.45815217391304347</v>
      </c>
      <c r="AB89" s="39">
        <f t="shared" si="15"/>
        <v>0.46512380644117168</v>
      </c>
      <c r="AC89" s="39">
        <f t="shared" si="16"/>
        <v>0.47620605069501226</v>
      </c>
      <c r="AD89" s="39">
        <f t="shared" si="17"/>
        <v>0.48116893264572586</v>
      </c>
    </row>
    <row r="90" spans="1:30" x14ac:dyDescent="0.3">
      <c r="A90" s="3">
        <v>543</v>
      </c>
      <c r="B90" s="4" t="s">
        <v>87</v>
      </c>
      <c r="C90" s="42">
        <v>51.5</v>
      </c>
      <c r="D90" s="42">
        <v>56.8</v>
      </c>
      <c r="E90" s="42">
        <v>60.8</v>
      </c>
      <c r="F90" s="42">
        <v>62.9</v>
      </c>
      <c r="G90" s="42">
        <v>66.599999999999994</v>
      </c>
      <c r="H90" s="42">
        <v>71.3</v>
      </c>
      <c r="I90" s="42">
        <v>72.2</v>
      </c>
      <c r="J90" s="42">
        <v>60.7</v>
      </c>
      <c r="K90" s="42">
        <v>64.8</v>
      </c>
      <c r="L90" s="42">
        <v>194.4</v>
      </c>
      <c r="M90" s="42">
        <v>199</v>
      </c>
      <c r="N90" s="42">
        <v>202.5</v>
      </c>
      <c r="O90" s="42">
        <v>208.2</v>
      </c>
      <c r="P90" s="42">
        <v>207.3</v>
      </c>
      <c r="Q90" s="42">
        <v>207</v>
      </c>
      <c r="R90" s="19">
        <v>204.3</v>
      </c>
      <c r="S90" s="19">
        <v>191</v>
      </c>
      <c r="T90" s="19">
        <v>189.2</v>
      </c>
      <c r="V90" s="39">
        <f t="shared" si="9"/>
        <v>0.264917695473251</v>
      </c>
      <c r="W90" s="39">
        <f t="shared" si="10"/>
        <v>0.28542713567839195</v>
      </c>
      <c r="X90" s="39">
        <f t="shared" si="11"/>
        <v>0.30024691358024691</v>
      </c>
      <c r="Y90" s="39">
        <f t="shared" si="12"/>
        <v>0.30211335254562921</v>
      </c>
      <c r="Z90" s="39">
        <f t="shared" si="13"/>
        <v>0.321273516642547</v>
      </c>
      <c r="AA90" s="39">
        <f t="shared" si="14"/>
        <v>0.34444444444444444</v>
      </c>
      <c r="AB90" s="39">
        <f t="shared" si="15"/>
        <v>0.35340186000978951</v>
      </c>
      <c r="AC90" s="39">
        <f t="shared" si="16"/>
        <v>0.31780104712041884</v>
      </c>
      <c r="AD90" s="39">
        <f t="shared" si="17"/>
        <v>0.34249471458773784</v>
      </c>
    </row>
    <row r="91" spans="1:30" x14ac:dyDescent="0.3">
      <c r="A91" s="3">
        <v>544</v>
      </c>
      <c r="B91" s="4" t="s">
        <v>88</v>
      </c>
      <c r="C91" s="42">
        <v>106.5</v>
      </c>
      <c r="D91" s="42">
        <v>88.6</v>
      </c>
      <c r="E91" s="42">
        <v>106.1</v>
      </c>
      <c r="F91" s="42">
        <v>111</v>
      </c>
      <c r="G91" s="42">
        <v>111.4</v>
      </c>
      <c r="H91" s="42">
        <v>113.4</v>
      </c>
      <c r="I91" s="42">
        <v>100.3</v>
      </c>
      <c r="J91" s="42">
        <v>101.2</v>
      </c>
      <c r="K91" s="42">
        <v>101.4</v>
      </c>
      <c r="L91" s="42">
        <v>254.9</v>
      </c>
      <c r="M91" s="42">
        <v>234.6</v>
      </c>
      <c r="N91" s="42">
        <v>259.2</v>
      </c>
      <c r="O91" s="42">
        <v>262.39999999999998</v>
      </c>
      <c r="P91" s="42">
        <v>271.3</v>
      </c>
      <c r="Q91" s="42">
        <v>271.3</v>
      </c>
      <c r="R91" s="19">
        <v>258.7</v>
      </c>
      <c r="S91" s="19">
        <v>263.39999999999998</v>
      </c>
      <c r="T91" s="19">
        <v>260.3</v>
      </c>
      <c r="V91" s="39">
        <f t="shared" si="9"/>
        <v>0.41781090623774025</v>
      </c>
      <c r="W91" s="39">
        <f t="shared" si="10"/>
        <v>0.37766410912190962</v>
      </c>
      <c r="X91" s="39">
        <f t="shared" si="11"/>
        <v>0.40933641975308643</v>
      </c>
      <c r="Y91" s="39">
        <f t="shared" si="12"/>
        <v>0.42301829268292684</v>
      </c>
      <c r="Z91" s="39">
        <f t="shared" si="13"/>
        <v>0.41061555473645411</v>
      </c>
      <c r="AA91" s="39">
        <f t="shared" si="14"/>
        <v>0.41798746774788059</v>
      </c>
      <c r="AB91" s="39">
        <f t="shared" si="15"/>
        <v>0.38770776961731734</v>
      </c>
      <c r="AC91" s="39">
        <f t="shared" si="16"/>
        <v>0.38420652999240701</v>
      </c>
      <c r="AD91" s="39">
        <f t="shared" si="17"/>
        <v>0.3895505186323473</v>
      </c>
    </row>
    <row r="92" spans="1:30" x14ac:dyDescent="0.3">
      <c r="A92" s="3">
        <v>545</v>
      </c>
      <c r="B92" s="4" t="s">
        <v>89</v>
      </c>
      <c r="C92" s="42">
        <v>99.6</v>
      </c>
      <c r="D92" s="42">
        <v>92.1</v>
      </c>
      <c r="E92" s="42">
        <v>97.2</v>
      </c>
      <c r="F92" s="42">
        <v>98.4</v>
      </c>
      <c r="G92" s="42">
        <v>98.3</v>
      </c>
      <c r="H92" s="42">
        <v>89.6</v>
      </c>
      <c r="I92" s="42">
        <v>85.8</v>
      </c>
      <c r="J92" s="42">
        <v>82.6</v>
      </c>
      <c r="K92" s="42">
        <v>98.5</v>
      </c>
      <c r="L92" s="42">
        <v>215.7</v>
      </c>
      <c r="M92" s="42">
        <v>201.4</v>
      </c>
      <c r="N92" s="42">
        <v>211.4</v>
      </c>
      <c r="O92" s="42">
        <v>218.9</v>
      </c>
      <c r="P92" s="42">
        <v>213.8</v>
      </c>
      <c r="Q92" s="42">
        <v>212.7</v>
      </c>
      <c r="R92" s="19">
        <v>210.8</v>
      </c>
      <c r="S92" s="19">
        <v>211.4</v>
      </c>
      <c r="T92" s="19">
        <v>216.5</v>
      </c>
      <c r="V92" s="39">
        <f t="shared" si="9"/>
        <v>0.46175243393602228</v>
      </c>
      <c r="W92" s="39">
        <f t="shared" si="10"/>
        <v>0.45729890764647463</v>
      </c>
      <c r="X92" s="39">
        <f t="shared" si="11"/>
        <v>0.45979186376537368</v>
      </c>
      <c r="Y92" s="39">
        <f t="shared" si="12"/>
        <v>0.44952032891731386</v>
      </c>
      <c r="Z92" s="39">
        <f t="shared" si="13"/>
        <v>0.45977549111318988</v>
      </c>
      <c r="AA92" s="39">
        <f t="shared" si="14"/>
        <v>0.42125058768218149</v>
      </c>
      <c r="AB92" s="39">
        <f t="shared" si="15"/>
        <v>0.40702087286527511</v>
      </c>
      <c r="AC92" s="39">
        <f t="shared" si="16"/>
        <v>0.39072847682119199</v>
      </c>
      <c r="AD92" s="39">
        <f t="shared" si="17"/>
        <v>0.45496535796766746</v>
      </c>
    </row>
    <row r="93" spans="1:30" x14ac:dyDescent="0.3">
      <c r="A93" s="3">
        <v>602</v>
      </c>
      <c r="B93" s="4" t="s">
        <v>90</v>
      </c>
      <c r="C93" s="42">
        <v>1677</v>
      </c>
      <c r="D93" s="42">
        <v>1704.4</v>
      </c>
      <c r="E93" s="42">
        <v>1821.3</v>
      </c>
      <c r="F93" s="42">
        <v>1786</v>
      </c>
      <c r="G93" s="42">
        <v>1851.5</v>
      </c>
      <c r="H93" s="42">
        <v>1848.1</v>
      </c>
      <c r="I93" s="42">
        <v>1686.6</v>
      </c>
      <c r="J93" s="42">
        <v>1819.5</v>
      </c>
      <c r="K93" s="42">
        <v>1965.1</v>
      </c>
      <c r="L93" s="42">
        <v>3596</v>
      </c>
      <c r="M93" s="42">
        <v>3663.8</v>
      </c>
      <c r="N93" s="42">
        <v>3811.9</v>
      </c>
      <c r="O93" s="42">
        <v>3782.5</v>
      </c>
      <c r="P93" s="42">
        <v>3807.3</v>
      </c>
      <c r="Q93" s="42">
        <v>3834.2</v>
      </c>
      <c r="R93" s="19">
        <v>3742.6</v>
      </c>
      <c r="S93" s="19">
        <v>3891</v>
      </c>
      <c r="T93" s="19">
        <v>4101.6000000000004</v>
      </c>
      <c r="V93" s="39">
        <f t="shared" si="9"/>
        <v>0.46635150166852057</v>
      </c>
      <c r="W93" s="39">
        <f t="shared" si="10"/>
        <v>0.46520006550575904</v>
      </c>
      <c r="X93" s="39">
        <f t="shared" si="11"/>
        <v>0.47779322647498618</v>
      </c>
      <c r="Y93" s="39">
        <f t="shared" si="12"/>
        <v>0.47217448777263715</v>
      </c>
      <c r="Z93" s="39">
        <f t="shared" si="13"/>
        <v>0.48630262915977202</v>
      </c>
      <c r="AA93" s="39">
        <f t="shared" si="14"/>
        <v>0.48200406864534973</v>
      </c>
      <c r="AB93" s="39">
        <f t="shared" si="15"/>
        <v>0.45064928124833004</v>
      </c>
      <c r="AC93" s="39">
        <f t="shared" si="16"/>
        <v>0.46761757902852735</v>
      </c>
      <c r="AD93" s="39">
        <f t="shared" si="17"/>
        <v>0.47910571484298803</v>
      </c>
    </row>
    <row r="94" spans="1:30" x14ac:dyDescent="0.3">
      <c r="A94" s="3">
        <v>604</v>
      </c>
      <c r="B94" s="4" t="s">
        <v>91</v>
      </c>
      <c r="C94" s="42">
        <v>699.8</v>
      </c>
      <c r="D94" s="42">
        <v>735.9</v>
      </c>
      <c r="E94" s="42">
        <v>739.7</v>
      </c>
      <c r="F94" s="42">
        <v>758.5</v>
      </c>
      <c r="G94" s="42">
        <v>798.5</v>
      </c>
      <c r="H94" s="42">
        <v>790.5</v>
      </c>
      <c r="I94" s="42">
        <v>844</v>
      </c>
      <c r="J94" s="42">
        <v>875.6</v>
      </c>
      <c r="K94" s="42">
        <v>868.1</v>
      </c>
      <c r="L94" s="42">
        <v>1548.1</v>
      </c>
      <c r="M94" s="42">
        <v>1605.6</v>
      </c>
      <c r="N94" s="42">
        <v>1622.8</v>
      </c>
      <c r="O94" s="42">
        <v>1643.5</v>
      </c>
      <c r="P94" s="42">
        <v>1715.7</v>
      </c>
      <c r="Q94" s="42">
        <v>1695.2</v>
      </c>
      <c r="R94" s="19">
        <v>1775</v>
      </c>
      <c r="S94" s="19">
        <v>1817.3</v>
      </c>
      <c r="T94" s="19">
        <v>1872.5</v>
      </c>
      <c r="V94" s="39">
        <f t="shared" si="9"/>
        <v>0.45203798204250373</v>
      </c>
      <c r="W94" s="39">
        <f t="shared" si="10"/>
        <v>0.45833333333333337</v>
      </c>
      <c r="X94" s="39">
        <f t="shared" si="11"/>
        <v>0.45581710623613514</v>
      </c>
      <c r="Y94" s="39">
        <f t="shared" si="12"/>
        <v>0.46151505932461212</v>
      </c>
      <c r="Z94" s="39">
        <f t="shared" si="13"/>
        <v>0.46540770530978609</v>
      </c>
      <c r="AA94" s="39">
        <f t="shared" si="14"/>
        <v>0.46631665880132139</v>
      </c>
      <c r="AB94" s="39">
        <f t="shared" si="15"/>
        <v>0.47549295774647887</v>
      </c>
      <c r="AC94" s="39">
        <f t="shared" si="16"/>
        <v>0.48181367963462279</v>
      </c>
      <c r="AD94" s="39">
        <f t="shared" si="17"/>
        <v>0.46360480640854473</v>
      </c>
    </row>
    <row r="95" spans="1:30" x14ac:dyDescent="0.3">
      <c r="A95" s="3">
        <v>605</v>
      </c>
      <c r="B95" s="4" t="s">
        <v>92</v>
      </c>
      <c r="C95" s="42">
        <v>858.9</v>
      </c>
      <c r="D95" s="42">
        <v>789.1</v>
      </c>
      <c r="E95" s="42">
        <v>787.2</v>
      </c>
      <c r="F95" s="42">
        <v>783.2</v>
      </c>
      <c r="G95" s="42">
        <v>814.6</v>
      </c>
      <c r="H95" s="42">
        <v>869</v>
      </c>
      <c r="I95" s="42">
        <v>870.5</v>
      </c>
      <c r="J95" s="42">
        <v>927.8</v>
      </c>
      <c r="K95" s="42">
        <v>965</v>
      </c>
      <c r="L95" s="42">
        <v>1797.4</v>
      </c>
      <c r="M95" s="42">
        <v>1727.3</v>
      </c>
      <c r="N95" s="42">
        <v>1746.9</v>
      </c>
      <c r="O95" s="42">
        <v>1729.9</v>
      </c>
      <c r="P95" s="42">
        <v>1785.5</v>
      </c>
      <c r="Q95" s="42">
        <v>1808</v>
      </c>
      <c r="R95" s="19">
        <v>1794.8</v>
      </c>
      <c r="S95" s="19">
        <v>1880.7</v>
      </c>
      <c r="T95" s="19">
        <v>1962.6</v>
      </c>
      <c r="V95" s="39">
        <f t="shared" si="9"/>
        <v>0.4778569044174919</v>
      </c>
      <c r="W95" s="39">
        <f t="shared" si="10"/>
        <v>0.45684015515544496</v>
      </c>
      <c r="X95" s="39">
        <f t="shared" si="11"/>
        <v>0.45062682466082776</v>
      </c>
      <c r="Y95" s="39">
        <f t="shared" si="12"/>
        <v>0.45274293311752123</v>
      </c>
      <c r="Z95" s="39">
        <f t="shared" si="13"/>
        <v>0.45623074768972277</v>
      </c>
      <c r="AA95" s="39">
        <f t="shared" si="14"/>
        <v>0.48064159292035397</v>
      </c>
      <c r="AB95" s="39">
        <f t="shared" si="15"/>
        <v>0.48501225763316247</v>
      </c>
      <c r="AC95" s="39">
        <f t="shared" si="16"/>
        <v>0.49332695273036631</v>
      </c>
      <c r="AD95" s="39">
        <f t="shared" si="17"/>
        <v>0.49169469071639665</v>
      </c>
    </row>
    <row r="96" spans="1:30" x14ac:dyDescent="0.3">
      <c r="A96" s="3">
        <v>612</v>
      </c>
      <c r="B96" s="4" t="s">
        <v>93</v>
      </c>
      <c r="C96" s="42">
        <v>175.8</v>
      </c>
      <c r="D96" s="42">
        <v>169.5</v>
      </c>
      <c r="E96" s="42">
        <v>168.1</v>
      </c>
      <c r="F96" s="42">
        <v>169.8</v>
      </c>
      <c r="G96" s="42">
        <v>140.4</v>
      </c>
      <c r="H96" s="42">
        <v>199.4</v>
      </c>
      <c r="I96" s="42">
        <v>177.5</v>
      </c>
      <c r="J96" s="42">
        <v>179.1</v>
      </c>
      <c r="K96" s="42">
        <v>177.6</v>
      </c>
      <c r="L96" s="42">
        <v>458.2</v>
      </c>
      <c r="M96" s="42">
        <v>443.6</v>
      </c>
      <c r="N96" s="42">
        <v>457.7</v>
      </c>
      <c r="O96" s="42">
        <v>453</v>
      </c>
      <c r="P96" s="42">
        <v>472</v>
      </c>
      <c r="Q96" s="42">
        <v>513.20000000000005</v>
      </c>
      <c r="R96" s="19">
        <v>484.2</v>
      </c>
      <c r="S96" s="19">
        <v>473.2</v>
      </c>
      <c r="T96" s="19">
        <v>478.7</v>
      </c>
      <c r="V96" s="39">
        <f t="shared" si="9"/>
        <v>0.38367525098210392</v>
      </c>
      <c r="W96" s="39">
        <f t="shared" si="10"/>
        <v>0.38210099188458069</v>
      </c>
      <c r="X96" s="39">
        <f t="shared" si="11"/>
        <v>0.36727113830019664</v>
      </c>
      <c r="Y96" s="39">
        <f t="shared" si="12"/>
        <v>0.37483443708609276</v>
      </c>
      <c r="Z96" s="39">
        <f t="shared" si="13"/>
        <v>0.2974576271186441</v>
      </c>
      <c r="AA96" s="39">
        <f t="shared" si="14"/>
        <v>0.38854247856586122</v>
      </c>
      <c r="AB96" s="39">
        <f t="shared" si="15"/>
        <v>0.36658405617513423</v>
      </c>
      <c r="AC96" s="39">
        <f t="shared" si="16"/>
        <v>0.37848689771766697</v>
      </c>
      <c r="AD96" s="39">
        <f t="shared" si="17"/>
        <v>0.37100480467933988</v>
      </c>
    </row>
    <row r="97" spans="1:30" x14ac:dyDescent="0.3">
      <c r="A97" s="3">
        <v>615</v>
      </c>
      <c r="B97" s="4" t="s">
        <v>94</v>
      </c>
      <c r="C97" s="42">
        <v>40</v>
      </c>
      <c r="D97" s="42">
        <v>39.700000000000003</v>
      </c>
      <c r="E97" s="42">
        <v>42.2</v>
      </c>
      <c r="F97" s="42">
        <v>43.9</v>
      </c>
      <c r="G97" s="42">
        <v>40</v>
      </c>
      <c r="H97" s="42">
        <v>45.2</v>
      </c>
      <c r="I97" s="42">
        <v>41.4</v>
      </c>
      <c r="J97" s="42">
        <v>40.5</v>
      </c>
      <c r="K97" s="42">
        <v>36.799999999999997</v>
      </c>
      <c r="L97" s="42">
        <v>101.6</v>
      </c>
      <c r="M97" s="42">
        <v>96.6</v>
      </c>
      <c r="N97" s="42">
        <v>106</v>
      </c>
      <c r="O97" s="42">
        <v>105.9</v>
      </c>
      <c r="P97" s="42">
        <v>100.7</v>
      </c>
      <c r="Q97" s="42">
        <v>113.2</v>
      </c>
      <c r="R97" s="19">
        <v>101</v>
      </c>
      <c r="S97" s="19">
        <v>104.4</v>
      </c>
      <c r="T97" s="19">
        <v>96.5</v>
      </c>
      <c r="V97" s="39">
        <f t="shared" si="9"/>
        <v>0.39370078740157483</v>
      </c>
      <c r="W97" s="39">
        <f t="shared" si="10"/>
        <v>0.41097308488612844</v>
      </c>
      <c r="X97" s="39">
        <f t="shared" si="11"/>
        <v>0.39811320754716983</v>
      </c>
      <c r="Y97" s="39">
        <f t="shared" si="12"/>
        <v>0.41454202077431535</v>
      </c>
      <c r="Z97" s="39">
        <f t="shared" si="13"/>
        <v>0.39721946375372391</v>
      </c>
      <c r="AA97" s="39">
        <f t="shared" si="14"/>
        <v>0.39929328621908128</v>
      </c>
      <c r="AB97" s="39">
        <f t="shared" si="15"/>
        <v>0.40990099009900988</v>
      </c>
      <c r="AC97" s="39">
        <f t="shared" si="16"/>
        <v>0.38793103448275862</v>
      </c>
      <c r="AD97" s="39">
        <f t="shared" si="17"/>
        <v>0.38134715025906735</v>
      </c>
    </row>
    <row r="98" spans="1:30" x14ac:dyDescent="0.3">
      <c r="A98" s="3">
        <v>616</v>
      </c>
      <c r="B98" s="4" t="s">
        <v>38</v>
      </c>
      <c r="C98" s="42">
        <v>143.9</v>
      </c>
      <c r="D98" s="42">
        <v>148.4</v>
      </c>
      <c r="E98" s="42">
        <v>138.4</v>
      </c>
      <c r="F98" s="42">
        <v>149.4</v>
      </c>
      <c r="G98" s="42">
        <v>156.1</v>
      </c>
      <c r="H98" s="42">
        <v>147.19999999999999</v>
      </c>
      <c r="I98" s="42">
        <v>167.1</v>
      </c>
      <c r="J98" s="42">
        <v>177.5</v>
      </c>
      <c r="K98" s="42">
        <v>175</v>
      </c>
      <c r="L98" s="42">
        <v>307.8</v>
      </c>
      <c r="M98" s="42">
        <v>304.7</v>
      </c>
      <c r="N98" s="42">
        <v>298.89999999999998</v>
      </c>
      <c r="O98" s="42">
        <v>312.3</v>
      </c>
      <c r="P98" s="42">
        <v>329.4</v>
      </c>
      <c r="Q98" s="42">
        <v>312.60000000000002</v>
      </c>
      <c r="R98" s="19">
        <v>338.9</v>
      </c>
      <c r="S98" s="19">
        <v>349.4</v>
      </c>
      <c r="T98" s="19">
        <v>357.9</v>
      </c>
      <c r="V98" s="39">
        <f t="shared" si="9"/>
        <v>0.46751137102014295</v>
      </c>
      <c r="W98" s="39">
        <f t="shared" si="10"/>
        <v>0.48703642927469648</v>
      </c>
      <c r="X98" s="39">
        <f t="shared" si="11"/>
        <v>0.46303111408497832</v>
      </c>
      <c r="Y98" s="39">
        <f t="shared" si="12"/>
        <v>0.47838616714697407</v>
      </c>
      <c r="Z98" s="39">
        <f t="shared" si="13"/>
        <v>0.47389192471159686</v>
      </c>
      <c r="AA98" s="39">
        <f t="shared" si="14"/>
        <v>0.47088931541906581</v>
      </c>
      <c r="AB98" s="39">
        <f t="shared" si="15"/>
        <v>0.49306580112127474</v>
      </c>
      <c r="AC98" s="39">
        <f t="shared" si="16"/>
        <v>0.50801373783629078</v>
      </c>
      <c r="AD98" s="39">
        <f t="shared" si="17"/>
        <v>0.48896339759709417</v>
      </c>
    </row>
    <row r="99" spans="1:30" x14ac:dyDescent="0.3">
      <c r="A99" s="3">
        <v>617</v>
      </c>
      <c r="B99" s="4" t="s">
        <v>95</v>
      </c>
      <c r="C99" s="42">
        <v>152</v>
      </c>
      <c r="D99" s="42">
        <v>159.19999999999999</v>
      </c>
      <c r="E99" s="42">
        <v>159.19999999999999</v>
      </c>
      <c r="F99" s="42">
        <v>155.80000000000001</v>
      </c>
      <c r="G99" s="42">
        <v>165.3</v>
      </c>
      <c r="H99" s="42">
        <v>179.6</v>
      </c>
      <c r="I99" s="42">
        <v>168.3</v>
      </c>
      <c r="J99" s="42">
        <v>178.7</v>
      </c>
      <c r="K99" s="42">
        <v>176.9</v>
      </c>
      <c r="L99" s="42">
        <v>397.6</v>
      </c>
      <c r="M99" s="42">
        <v>417.5</v>
      </c>
      <c r="N99" s="42">
        <v>427.2</v>
      </c>
      <c r="O99" s="42">
        <v>423.4</v>
      </c>
      <c r="P99" s="42">
        <v>436.4</v>
      </c>
      <c r="Q99" s="42">
        <v>460.6</v>
      </c>
      <c r="R99" s="19">
        <v>440</v>
      </c>
      <c r="S99" s="19">
        <v>464.9</v>
      </c>
      <c r="T99" s="19">
        <v>455.4</v>
      </c>
      <c r="V99" s="39">
        <f t="shared" si="9"/>
        <v>0.38229376257545267</v>
      </c>
      <c r="W99" s="39">
        <f t="shared" si="10"/>
        <v>0.38131736526946103</v>
      </c>
      <c r="X99" s="39">
        <f t="shared" si="11"/>
        <v>0.37265917602996251</v>
      </c>
      <c r="Y99" s="39">
        <f t="shared" si="12"/>
        <v>0.36797354747283895</v>
      </c>
      <c r="Z99" s="39">
        <f t="shared" si="13"/>
        <v>0.37878093492208986</v>
      </c>
      <c r="AA99" s="39">
        <f t="shared" si="14"/>
        <v>0.3899261832392531</v>
      </c>
      <c r="AB99" s="39">
        <f t="shared" si="15"/>
        <v>0.38250000000000001</v>
      </c>
      <c r="AC99" s="39">
        <f t="shared" si="16"/>
        <v>0.38438373843837381</v>
      </c>
      <c r="AD99" s="39">
        <f t="shared" si="17"/>
        <v>0.3884497145366711</v>
      </c>
    </row>
    <row r="100" spans="1:30" x14ac:dyDescent="0.3">
      <c r="A100" s="3">
        <v>618</v>
      </c>
      <c r="B100" s="4" t="s">
        <v>96</v>
      </c>
      <c r="C100" s="42">
        <v>57.4</v>
      </c>
      <c r="D100" s="42">
        <v>52.7</v>
      </c>
      <c r="E100" s="42">
        <v>46.5</v>
      </c>
      <c r="F100" s="42">
        <v>63</v>
      </c>
      <c r="G100" s="42">
        <v>66.400000000000006</v>
      </c>
      <c r="H100" s="42">
        <v>67.7</v>
      </c>
      <c r="I100" s="42">
        <v>69</v>
      </c>
      <c r="J100" s="42">
        <v>69.2</v>
      </c>
      <c r="K100" s="42">
        <v>69</v>
      </c>
      <c r="L100" s="42">
        <v>190.8</v>
      </c>
      <c r="M100" s="42">
        <v>206.8</v>
      </c>
      <c r="N100" s="42">
        <v>196.6</v>
      </c>
      <c r="O100" s="42">
        <v>218.8</v>
      </c>
      <c r="P100" s="42">
        <v>222.8</v>
      </c>
      <c r="Q100" s="42">
        <v>225.6</v>
      </c>
      <c r="R100" s="19">
        <v>225.4</v>
      </c>
      <c r="S100" s="19">
        <v>223.7</v>
      </c>
      <c r="T100" s="19">
        <v>219.8</v>
      </c>
      <c r="V100" s="39">
        <f t="shared" si="9"/>
        <v>0.30083857442348005</v>
      </c>
      <c r="W100" s="39">
        <f t="shared" si="10"/>
        <v>0.25483558994197292</v>
      </c>
      <c r="X100" s="39">
        <f t="shared" si="11"/>
        <v>0.23652085452695829</v>
      </c>
      <c r="Y100" s="39">
        <f t="shared" si="12"/>
        <v>0.28793418647166358</v>
      </c>
      <c r="Z100" s="39">
        <f t="shared" si="13"/>
        <v>0.29802513464991026</v>
      </c>
      <c r="AA100" s="39">
        <f t="shared" si="14"/>
        <v>0.30008865248226951</v>
      </c>
      <c r="AB100" s="39">
        <f t="shared" si="15"/>
        <v>0.30612244897959184</v>
      </c>
      <c r="AC100" s="39">
        <f t="shared" si="16"/>
        <v>0.30934286991506482</v>
      </c>
      <c r="AD100" s="39">
        <f t="shared" si="17"/>
        <v>0.31392174704276615</v>
      </c>
    </row>
    <row r="101" spans="1:30" x14ac:dyDescent="0.3">
      <c r="A101" s="3">
        <v>619</v>
      </c>
      <c r="B101" s="4" t="s">
        <v>97</v>
      </c>
      <c r="C101" s="42">
        <v>172.1</v>
      </c>
      <c r="D101" s="42">
        <v>160.4</v>
      </c>
      <c r="E101" s="42">
        <v>203.5</v>
      </c>
      <c r="F101" s="42">
        <v>206.2</v>
      </c>
      <c r="G101" s="42">
        <v>190.7</v>
      </c>
      <c r="H101" s="42">
        <v>194.7</v>
      </c>
      <c r="I101" s="42">
        <v>195.5</v>
      </c>
      <c r="J101" s="42">
        <v>204.5</v>
      </c>
      <c r="K101" s="42">
        <v>200</v>
      </c>
      <c r="L101" s="42">
        <v>456.4</v>
      </c>
      <c r="M101" s="42">
        <v>453.1</v>
      </c>
      <c r="N101" s="42">
        <v>515.79999999999995</v>
      </c>
      <c r="O101" s="42">
        <v>521.79999999999995</v>
      </c>
      <c r="P101" s="42">
        <v>503.4</v>
      </c>
      <c r="Q101" s="42">
        <v>515.9</v>
      </c>
      <c r="R101" s="19">
        <v>514.9</v>
      </c>
      <c r="S101" s="19">
        <v>529.5</v>
      </c>
      <c r="T101" s="19">
        <v>519.70000000000005</v>
      </c>
      <c r="V101" s="39">
        <f t="shared" si="9"/>
        <v>0.37708150744960561</v>
      </c>
      <c r="W101" s="39">
        <f t="shared" si="10"/>
        <v>0.35400573824762743</v>
      </c>
      <c r="X101" s="39">
        <f t="shared" si="11"/>
        <v>0.3945327646374564</v>
      </c>
      <c r="Y101" s="39">
        <f t="shared" si="12"/>
        <v>0.39517056343426604</v>
      </c>
      <c r="Z101" s="39">
        <f t="shared" si="13"/>
        <v>0.37882399682161305</v>
      </c>
      <c r="AA101" s="39">
        <f t="shared" si="14"/>
        <v>0.37739872068230279</v>
      </c>
      <c r="AB101" s="39">
        <f t="shared" si="15"/>
        <v>0.37968537580112643</v>
      </c>
      <c r="AC101" s="39">
        <f t="shared" si="16"/>
        <v>0.3862134088762984</v>
      </c>
      <c r="AD101" s="39">
        <f t="shared" si="17"/>
        <v>0.38483740619588219</v>
      </c>
    </row>
    <row r="102" spans="1:30" x14ac:dyDescent="0.3">
      <c r="A102" s="3">
        <v>620</v>
      </c>
      <c r="B102" s="4" t="s">
        <v>98</v>
      </c>
      <c r="C102" s="42">
        <v>186</v>
      </c>
      <c r="D102" s="42">
        <v>195.7</v>
      </c>
      <c r="E102" s="42">
        <v>207.9</v>
      </c>
      <c r="F102" s="42">
        <v>201.6</v>
      </c>
      <c r="G102" s="42">
        <v>208.7</v>
      </c>
      <c r="H102" s="42">
        <v>183.7</v>
      </c>
      <c r="I102" s="42">
        <v>179.7</v>
      </c>
      <c r="J102" s="42">
        <v>191.6</v>
      </c>
      <c r="K102" s="42">
        <v>190.8</v>
      </c>
      <c r="L102" s="42">
        <v>497</v>
      </c>
      <c r="M102" s="42">
        <v>513.5</v>
      </c>
      <c r="N102" s="42">
        <v>516.4</v>
      </c>
      <c r="O102" s="42">
        <v>499.2</v>
      </c>
      <c r="P102" s="42">
        <v>504.7</v>
      </c>
      <c r="Q102" s="42">
        <v>483.4</v>
      </c>
      <c r="R102" s="19">
        <v>464.5</v>
      </c>
      <c r="S102" s="19">
        <v>466</v>
      </c>
      <c r="T102" s="19">
        <v>473.6</v>
      </c>
      <c r="V102" s="39">
        <f t="shared" si="9"/>
        <v>0.37424547283702214</v>
      </c>
      <c r="W102" s="39">
        <f t="shared" si="10"/>
        <v>0.381110029211295</v>
      </c>
      <c r="X102" s="39">
        <f t="shared" si="11"/>
        <v>0.40259488768396595</v>
      </c>
      <c r="Y102" s="39">
        <f t="shared" si="12"/>
        <v>0.40384615384615385</v>
      </c>
      <c r="Z102" s="39">
        <f t="shared" si="13"/>
        <v>0.41351297800673664</v>
      </c>
      <c r="AA102" s="39">
        <f t="shared" si="14"/>
        <v>0.38001654944145635</v>
      </c>
      <c r="AB102" s="39">
        <f t="shared" si="15"/>
        <v>0.38686759956942945</v>
      </c>
      <c r="AC102" s="39">
        <f t="shared" si="16"/>
        <v>0.41115879828326179</v>
      </c>
      <c r="AD102" s="39">
        <f t="shared" si="17"/>
        <v>0.4028716216216216</v>
      </c>
    </row>
    <row r="103" spans="1:30" x14ac:dyDescent="0.3">
      <c r="A103" s="3">
        <v>621</v>
      </c>
      <c r="B103" s="4" t="s">
        <v>99</v>
      </c>
      <c r="C103" s="42">
        <v>129.5</v>
      </c>
      <c r="D103" s="42">
        <v>123.8</v>
      </c>
      <c r="E103" s="42">
        <v>131.4</v>
      </c>
      <c r="F103" s="42">
        <v>124.9</v>
      </c>
      <c r="G103" s="42">
        <v>109.9</v>
      </c>
      <c r="H103" s="42">
        <v>129.80000000000001</v>
      </c>
      <c r="I103" s="42">
        <v>144.69999999999999</v>
      </c>
      <c r="J103" s="42">
        <v>162.30000000000001</v>
      </c>
      <c r="K103" s="42">
        <v>147</v>
      </c>
      <c r="L103" s="42">
        <v>240.6</v>
      </c>
      <c r="M103" s="42">
        <v>235.9</v>
      </c>
      <c r="N103" s="42">
        <v>237.7</v>
      </c>
      <c r="O103" s="42">
        <v>227.6</v>
      </c>
      <c r="P103" s="42">
        <v>213.7</v>
      </c>
      <c r="Q103" s="42">
        <v>244.6</v>
      </c>
      <c r="R103" s="19">
        <v>257.2</v>
      </c>
      <c r="S103" s="19">
        <v>280.8</v>
      </c>
      <c r="T103" s="19">
        <v>274.5</v>
      </c>
      <c r="V103" s="39">
        <f t="shared" si="9"/>
        <v>0.53823773898586869</v>
      </c>
      <c r="W103" s="39">
        <f t="shared" si="10"/>
        <v>0.52479864349300553</v>
      </c>
      <c r="X103" s="39">
        <f t="shared" si="11"/>
        <v>0.55279764408918808</v>
      </c>
      <c r="Y103" s="39">
        <f t="shared" si="12"/>
        <v>0.54876977152899831</v>
      </c>
      <c r="Z103" s="39">
        <f t="shared" si="13"/>
        <v>0.5142723444080487</v>
      </c>
      <c r="AA103" s="39">
        <f t="shared" si="14"/>
        <v>0.53066230580539664</v>
      </c>
      <c r="AB103" s="39">
        <f t="shared" si="15"/>
        <v>0.56259720062208396</v>
      </c>
      <c r="AC103" s="39">
        <f t="shared" si="16"/>
        <v>0.57799145299145305</v>
      </c>
      <c r="AD103" s="39">
        <f t="shared" si="17"/>
        <v>0.53551912568306015</v>
      </c>
    </row>
    <row r="104" spans="1:30" x14ac:dyDescent="0.3">
      <c r="A104" s="3">
        <v>622</v>
      </c>
      <c r="B104" s="4" t="s">
        <v>100</v>
      </c>
      <c r="C104" s="42">
        <v>53.4</v>
      </c>
      <c r="D104" s="42">
        <v>57.7</v>
      </c>
      <c r="E104" s="42">
        <v>64.5</v>
      </c>
      <c r="F104" s="42">
        <v>61.4</v>
      </c>
      <c r="G104" s="42">
        <v>63.4</v>
      </c>
      <c r="H104" s="42">
        <v>74.099999999999994</v>
      </c>
      <c r="I104" s="42">
        <v>59.2</v>
      </c>
      <c r="J104" s="42">
        <v>66.3</v>
      </c>
      <c r="K104" s="42">
        <v>75.900000000000006</v>
      </c>
      <c r="L104" s="42">
        <v>155.6</v>
      </c>
      <c r="M104" s="42">
        <v>158.1</v>
      </c>
      <c r="N104" s="42">
        <v>171.1</v>
      </c>
      <c r="O104" s="42">
        <v>168.7</v>
      </c>
      <c r="P104" s="42">
        <v>166.1</v>
      </c>
      <c r="Q104" s="42">
        <v>178.3</v>
      </c>
      <c r="R104" s="19">
        <v>170.4</v>
      </c>
      <c r="S104" s="19">
        <v>186.4</v>
      </c>
      <c r="T104" s="19">
        <v>201</v>
      </c>
      <c r="V104" s="39">
        <f t="shared" si="9"/>
        <v>0.34318766066838047</v>
      </c>
      <c r="W104" s="39">
        <f t="shared" si="10"/>
        <v>0.36495888678051869</v>
      </c>
      <c r="X104" s="39">
        <f t="shared" si="11"/>
        <v>0.37697253068381065</v>
      </c>
      <c r="Y104" s="39">
        <f t="shared" si="12"/>
        <v>0.36395969176052168</v>
      </c>
      <c r="Z104" s="39">
        <f t="shared" si="13"/>
        <v>0.38169777242624925</v>
      </c>
      <c r="AA104" s="39">
        <f t="shared" si="14"/>
        <v>0.41559169938306217</v>
      </c>
      <c r="AB104" s="39">
        <f t="shared" si="15"/>
        <v>0.34741784037558687</v>
      </c>
      <c r="AC104" s="39">
        <f t="shared" si="16"/>
        <v>0.35568669527896996</v>
      </c>
      <c r="AD104" s="39">
        <f t="shared" si="17"/>
        <v>0.37761194029850748</v>
      </c>
    </row>
    <row r="105" spans="1:30" x14ac:dyDescent="0.3">
      <c r="A105" s="3">
        <v>623</v>
      </c>
      <c r="B105" s="4" t="s">
        <v>101</v>
      </c>
      <c r="C105" s="42">
        <v>372.3</v>
      </c>
      <c r="D105" s="42">
        <v>400.3</v>
      </c>
      <c r="E105" s="42">
        <v>380.9</v>
      </c>
      <c r="F105" s="42">
        <v>401.9</v>
      </c>
      <c r="G105" s="42">
        <v>432</v>
      </c>
      <c r="H105" s="42">
        <v>378.3</v>
      </c>
      <c r="I105" s="42">
        <v>422.2</v>
      </c>
      <c r="J105" s="42">
        <v>422.6</v>
      </c>
      <c r="K105" s="42">
        <v>449.2</v>
      </c>
      <c r="L105" s="42">
        <v>862.8</v>
      </c>
      <c r="M105" s="42">
        <v>888.2</v>
      </c>
      <c r="N105" s="42">
        <v>885.7</v>
      </c>
      <c r="O105" s="42">
        <v>879.6</v>
      </c>
      <c r="P105" s="42">
        <v>951</v>
      </c>
      <c r="Q105" s="42">
        <v>885.6</v>
      </c>
      <c r="R105" s="19">
        <v>945.5</v>
      </c>
      <c r="S105" s="19">
        <v>951.8</v>
      </c>
      <c r="T105" s="19">
        <v>993.3</v>
      </c>
      <c r="V105" s="39">
        <f t="shared" si="9"/>
        <v>0.43150208623087627</v>
      </c>
      <c r="W105" s="39">
        <f t="shared" si="10"/>
        <v>0.45068678225624859</v>
      </c>
      <c r="X105" s="39">
        <f t="shared" si="11"/>
        <v>0.43005532347295922</v>
      </c>
      <c r="Y105" s="39">
        <f t="shared" si="12"/>
        <v>0.45691223283310595</v>
      </c>
      <c r="Z105" s="39">
        <f t="shared" si="13"/>
        <v>0.45425867507886436</v>
      </c>
      <c r="AA105" s="39">
        <f t="shared" si="14"/>
        <v>0.42716802168021678</v>
      </c>
      <c r="AB105" s="39">
        <f t="shared" si="15"/>
        <v>0.4465362242199894</v>
      </c>
      <c r="AC105" s="39">
        <f t="shared" si="16"/>
        <v>0.44400084051271282</v>
      </c>
      <c r="AD105" s="39">
        <f t="shared" si="17"/>
        <v>0.45222994060203364</v>
      </c>
    </row>
    <row r="106" spans="1:30" x14ac:dyDescent="0.3">
      <c r="A106" s="3">
        <v>624</v>
      </c>
      <c r="B106" s="4" t="s">
        <v>102</v>
      </c>
      <c r="C106" s="42">
        <v>351.7</v>
      </c>
      <c r="D106" s="42">
        <v>363.6</v>
      </c>
      <c r="E106" s="42">
        <v>399.5</v>
      </c>
      <c r="F106" s="42">
        <v>426.6</v>
      </c>
      <c r="G106" s="42">
        <v>449.7</v>
      </c>
      <c r="H106" s="42">
        <v>443.4</v>
      </c>
      <c r="I106" s="42">
        <v>444.2</v>
      </c>
      <c r="J106" s="42">
        <v>458.2</v>
      </c>
      <c r="K106" s="42">
        <v>455.4</v>
      </c>
      <c r="L106" s="42">
        <v>937.7</v>
      </c>
      <c r="M106" s="42">
        <v>974.3</v>
      </c>
      <c r="N106" s="42">
        <v>1024</v>
      </c>
      <c r="O106" s="42">
        <v>1038</v>
      </c>
      <c r="P106" s="42">
        <v>1082.2</v>
      </c>
      <c r="Q106" s="42">
        <v>1071.2</v>
      </c>
      <c r="R106" s="19">
        <v>1083.0999999999999</v>
      </c>
      <c r="S106" s="19">
        <v>1077.0999999999999</v>
      </c>
      <c r="T106" s="19">
        <v>1066.9000000000001</v>
      </c>
      <c r="V106" s="39">
        <f t="shared" si="9"/>
        <v>0.37506665244747783</v>
      </c>
      <c r="W106" s="39">
        <f t="shared" si="10"/>
        <v>0.37319100892948787</v>
      </c>
      <c r="X106" s="39">
        <f t="shared" si="11"/>
        <v>0.39013671875</v>
      </c>
      <c r="Y106" s="39">
        <f t="shared" si="12"/>
        <v>0.41098265895953762</v>
      </c>
      <c r="Z106" s="39">
        <f t="shared" si="13"/>
        <v>0.41554241360192196</v>
      </c>
      <c r="AA106" s="39">
        <f t="shared" si="14"/>
        <v>0.41392830470500369</v>
      </c>
      <c r="AB106" s="39">
        <f t="shared" si="15"/>
        <v>0.41011910257593948</v>
      </c>
      <c r="AC106" s="39">
        <f t="shared" si="16"/>
        <v>0.42540154117537837</v>
      </c>
      <c r="AD106" s="39">
        <f t="shared" si="17"/>
        <v>0.42684412784703341</v>
      </c>
    </row>
    <row r="107" spans="1:30" x14ac:dyDescent="0.3">
      <c r="A107" s="3">
        <v>625</v>
      </c>
      <c r="B107" s="4" t="s">
        <v>103</v>
      </c>
      <c r="C107" s="42">
        <v>493.2</v>
      </c>
      <c r="D107" s="42">
        <v>494.4</v>
      </c>
      <c r="E107" s="42">
        <v>542.1</v>
      </c>
      <c r="F107" s="42">
        <v>554.29999999999995</v>
      </c>
      <c r="G107" s="42">
        <v>597</v>
      </c>
      <c r="H107" s="42">
        <v>592.5</v>
      </c>
      <c r="I107" s="42">
        <v>487.5</v>
      </c>
      <c r="J107" s="42">
        <v>519.4</v>
      </c>
      <c r="K107" s="42">
        <v>541</v>
      </c>
      <c r="L107" s="42">
        <v>1208.7</v>
      </c>
      <c r="M107" s="42">
        <v>1229.4000000000001</v>
      </c>
      <c r="N107" s="42">
        <v>1322.9</v>
      </c>
      <c r="O107" s="42">
        <v>1350.3</v>
      </c>
      <c r="P107" s="42">
        <v>1411.3</v>
      </c>
      <c r="Q107" s="42">
        <v>1424.4</v>
      </c>
      <c r="R107" s="19">
        <v>1326</v>
      </c>
      <c r="S107" s="19">
        <v>1370.2</v>
      </c>
      <c r="T107" s="19">
        <v>1417.6</v>
      </c>
      <c r="V107" s="39">
        <f t="shared" si="9"/>
        <v>0.40804169769173487</v>
      </c>
      <c r="W107" s="39">
        <f t="shared" si="10"/>
        <v>0.40214738897022934</v>
      </c>
      <c r="X107" s="39">
        <f t="shared" si="11"/>
        <v>0.40978154055484162</v>
      </c>
      <c r="Y107" s="39">
        <f t="shared" si="12"/>
        <v>0.41050137006591125</v>
      </c>
      <c r="Z107" s="39">
        <f t="shared" si="13"/>
        <v>0.42301424218805356</v>
      </c>
      <c r="AA107" s="39">
        <f t="shared" si="14"/>
        <v>0.41596461668070767</v>
      </c>
      <c r="AB107" s="39">
        <f t="shared" si="15"/>
        <v>0.36764705882352944</v>
      </c>
      <c r="AC107" s="39">
        <f t="shared" si="16"/>
        <v>0.37906874908772437</v>
      </c>
      <c r="AD107" s="39">
        <f t="shared" si="17"/>
        <v>0.38163092550790068</v>
      </c>
    </row>
    <row r="108" spans="1:30" x14ac:dyDescent="0.3">
      <c r="A108" s="3">
        <v>626</v>
      </c>
      <c r="B108" s="4" t="s">
        <v>104</v>
      </c>
      <c r="C108" s="42">
        <v>513</v>
      </c>
      <c r="D108" s="42">
        <v>466.5</v>
      </c>
      <c r="E108" s="42">
        <v>484</v>
      </c>
      <c r="F108" s="42">
        <v>510.2</v>
      </c>
      <c r="G108" s="42">
        <v>535.9</v>
      </c>
      <c r="H108" s="42">
        <v>527.1</v>
      </c>
      <c r="I108" s="42">
        <v>502.8</v>
      </c>
      <c r="J108" s="42">
        <v>567.70000000000005</v>
      </c>
      <c r="K108" s="42">
        <v>614.70000000000005</v>
      </c>
      <c r="L108" s="42">
        <v>1261.3</v>
      </c>
      <c r="M108" s="42">
        <v>1202.7</v>
      </c>
      <c r="N108" s="42">
        <v>1204.5999999999999</v>
      </c>
      <c r="O108" s="42">
        <v>1246.2</v>
      </c>
      <c r="P108" s="42">
        <v>1307.2</v>
      </c>
      <c r="Q108" s="42">
        <v>1297.0999999999999</v>
      </c>
      <c r="R108" s="19">
        <v>1241.4000000000001</v>
      </c>
      <c r="S108" s="19">
        <v>1320.4</v>
      </c>
      <c r="T108" s="19">
        <v>1380.8</v>
      </c>
      <c r="V108" s="39">
        <f t="shared" si="9"/>
        <v>0.40672322207246492</v>
      </c>
      <c r="W108" s="39">
        <f t="shared" si="10"/>
        <v>0.38787727612871037</v>
      </c>
      <c r="X108" s="39">
        <f t="shared" si="11"/>
        <v>0.40179312634899556</v>
      </c>
      <c r="Y108" s="39">
        <f t="shared" si="12"/>
        <v>0.40940458995345846</v>
      </c>
      <c r="Z108" s="39">
        <f t="shared" si="13"/>
        <v>0.40996022031823742</v>
      </c>
      <c r="AA108" s="39">
        <f t="shared" si="14"/>
        <v>0.40636805180787916</v>
      </c>
      <c r="AB108" s="39">
        <f t="shared" si="15"/>
        <v>0.40502658289028515</v>
      </c>
      <c r="AC108" s="39">
        <f t="shared" si="16"/>
        <v>0.42994547106937292</v>
      </c>
      <c r="AD108" s="39">
        <f t="shared" si="17"/>
        <v>0.44517670915411361</v>
      </c>
    </row>
    <row r="109" spans="1:30" x14ac:dyDescent="0.3">
      <c r="A109" s="3">
        <v>627</v>
      </c>
      <c r="B109" s="4" t="s">
        <v>105</v>
      </c>
      <c r="C109" s="42">
        <v>381.4</v>
      </c>
      <c r="D109" s="42">
        <v>328.9</v>
      </c>
      <c r="E109" s="42">
        <v>345.8</v>
      </c>
      <c r="F109" s="42">
        <v>371.3</v>
      </c>
      <c r="G109" s="42">
        <v>405.6</v>
      </c>
      <c r="H109" s="42">
        <v>371</v>
      </c>
      <c r="I109" s="42">
        <v>376.5</v>
      </c>
      <c r="J109" s="42">
        <v>514.29999999999995</v>
      </c>
      <c r="K109" s="42">
        <v>563.79999999999995</v>
      </c>
      <c r="L109" s="42">
        <v>914.5</v>
      </c>
      <c r="M109" s="42">
        <v>854.9</v>
      </c>
      <c r="N109" s="42">
        <v>860.6</v>
      </c>
      <c r="O109" s="42">
        <v>893.4</v>
      </c>
      <c r="P109" s="42">
        <v>940.4</v>
      </c>
      <c r="Q109" s="42">
        <v>909</v>
      </c>
      <c r="R109" s="19">
        <v>934.2</v>
      </c>
      <c r="S109" s="19">
        <v>1108</v>
      </c>
      <c r="T109" s="19">
        <v>1192.4000000000001</v>
      </c>
      <c r="V109" s="39">
        <f t="shared" si="9"/>
        <v>0.41705850191361399</v>
      </c>
      <c r="W109" s="39">
        <f t="shared" si="10"/>
        <v>0.38472335945724645</v>
      </c>
      <c r="X109" s="39">
        <f t="shared" si="11"/>
        <v>0.40181268882175225</v>
      </c>
      <c r="Y109" s="39">
        <f t="shared" si="12"/>
        <v>0.41560331318558319</v>
      </c>
      <c r="Z109" s="39">
        <f t="shared" si="13"/>
        <v>0.43130582730752876</v>
      </c>
      <c r="AA109" s="39">
        <f t="shared" si="14"/>
        <v>0.40814081408140812</v>
      </c>
      <c r="AB109" s="39">
        <f t="shared" si="15"/>
        <v>0.40301862556197815</v>
      </c>
      <c r="AC109" s="39">
        <f t="shared" si="16"/>
        <v>0.46416967509025264</v>
      </c>
      <c r="AD109" s="39">
        <f t="shared" si="17"/>
        <v>0.4728279100972827</v>
      </c>
    </row>
    <row r="110" spans="1:30" x14ac:dyDescent="0.3">
      <c r="A110" s="3">
        <v>628</v>
      </c>
      <c r="B110" s="4" t="s">
        <v>106</v>
      </c>
      <c r="C110" s="42">
        <v>219.4</v>
      </c>
      <c r="D110" s="42">
        <v>232.2</v>
      </c>
      <c r="E110" s="42">
        <v>251.6</v>
      </c>
      <c r="F110" s="42">
        <v>252.4</v>
      </c>
      <c r="G110" s="42">
        <v>239.5</v>
      </c>
      <c r="H110" s="42">
        <v>245.6</v>
      </c>
      <c r="I110" s="42">
        <v>248.8</v>
      </c>
      <c r="J110" s="42">
        <v>248.6</v>
      </c>
      <c r="K110" s="42">
        <v>266.8</v>
      </c>
      <c r="L110" s="42">
        <v>516</v>
      </c>
      <c r="M110" s="42">
        <v>521.70000000000005</v>
      </c>
      <c r="N110" s="42">
        <v>553.20000000000005</v>
      </c>
      <c r="O110" s="42">
        <v>553.29999999999995</v>
      </c>
      <c r="P110" s="42">
        <v>537.1</v>
      </c>
      <c r="Q110" s="42">
        <v>530.4</v>
      </c>
      <c r="R110" s="19">
        <v>536.20000000000005</v>
      </c>
      <c r="S110" s="19">
        <v>555.6</v>
      </c>
      <c r="T110" s="19">
        <v>577</v>
      </c>
      <c r="V110" s="39">
        <f t="shared" si="9"/>
        <v>0.42519379844961241</v>
      </c>
      <c r="W110" s="39">
        <f t="shared" si="10"/>
        <v>0.44508338125359398</v>
      </c>
      <c r="X110" s="39">
        <f t="shared" si="11"/>
        <v>0.45480838756326819</v>
      </c>
      <c r="Y110" s="39">
        <f t="shared" si="12"/>
        <v>0.45617205855774451</v>
      </c>
      <c r="Z110" s="39">
        <f t="shared" si="13"/>
        <v>0.44591323775833175</v>
      </c>
      <c r="AA110" s="39">
        <f t="shared" si="14"/>
        <v>0.46304675716440424</v>
      </c>
      <c r="AB110" s="39">
        <f t="shared" si="15"/>
        <v>0.464005967922417</v>
      </c>
      <c r="AC110" s="39">
        <f t="shared" si="16"/>
        <v>0.44744420446364286</v>
      </c>
      <c r="AD110" s="39">
        <f t="shared" si="17"/>
        <v>0.46239168110918544</v>
      </c>
    </row>
    <row r="111" spans="1:30" x14ac:dyDescent="0.3">
      <c r="A111" s="3">
        <v>631</v>
      </c>
      <c r="B111" s="4" t="s">
        <v>107</v>
      </c>
      <c r="C111" s="42">
        <v>69</v>
      </c>
      <c r="D111" s="42">
        <v>73.7</v>
      </c>
      <c r="E111" s="42">
        <v>78.8</v>
      </c>
      <c r="F111" s="42">
        <v>85.3</v>
      </c>
      <c r="G111" s="42">
        <v>88.4</v>
      </c>
      <c r="H111" s="42">
        <v>73.3</v>
      </c>
      <c r="I111" s="42">
        <v>77.2</v>
      </c>
      <c r="J111" s="42">
        <v>78.3</v>
      </c>
      <c r="K111" s="42">
        <v>80.5</v>
      </c>
      <c r="L111" s="42">
        <v>170.2</v>
      </c>
      <c r="M111" s="42">
        <v>177.2</v>
      </c>
      <c r="N111" s="42">
        <v>189.7</v>
      </c>
      <c r="O111" s="42">
        <v>200.4</v>
      </c>
      <c r="P111" s="42">
        <v>211.1</v>
      </c>
      <c r="Q111" s="42">
        <v>187.3</v>
      </c>
      <c r="R111" s="19">
        <v>202.4</v>
      </c>
      <c r="S111" s="19">
        <v>203.8</v>
      </c>
      <c r="T111" s="19">
        <v>216.9</v>
      </c>
      <c r="V111" s="39">
        <f t="shared" si="9"/>
        <v>0.40540540540540543</v>
      </c>
      <c r="W111" s="39">
        <f t="shared" si="10"/>
        <v>0.41591422121896165</v>
      </c>
      <c r="X111" s="39">
        <f t="shared" si="11"/>
        <v>0.415392725355825</v>
      </c>
      <c r="Y111" s="39">
        <f t="shared" si="12"/>
        <v>0.42564870259481036</v>
      </c>
      <c r="Z111" s="39">
        <f t="shared" si="13"/>
        <v>0.41875888204642353</v>
      </c>
      <c r="AA111" s="39">
        <f t="shared" si="14"/>
        <v>0.39135077415910302</v>
      </c>
      <c r="AB111" s="39">
        <f t="shared" si="15"/>
        <v>0.38142292490118579</v>
      </c>
      <c r="AC111" s="39">
        <f t="shared" si="16"/>
        <v>0.38420019627085372</v>
      </c>
      <c r="AD111" s="39">
        <f t="shared" si="17"/>
        <v>0.3711387736284002</v>
      </c>
    </row>
    <row r="112" spans="1:30" x14ac:dyDescent="0.3">
      <c r="A112" s="3">
        <v>632</v>
      </c>
      <c r="B112" s="4" t="s">
        <v>108</v>
      </c>
      <c r="C112" s="42">
        <v>59.6</v>
      </c>
      <c r="D112" s="42">
        <v>66</v>
      </c>
      <c r="E112" s="42">
        <v>67.5</v>
      </c>
      <c r="F112" s="42">
        <v>70.900000000000006</v>
      </c>
      <c r="G112" s="42">
        <v>69.400000000000006</v>
      </c>
      <c r="H112" s="42">
        <v>62.2</v>
      </c>
      <c r="I112" s="42">
        <v>66.099999999999994</v>
      </c>
      <c r="J112" s="42">
        <v>72</v>
      </c>
      <c r="K112" s="42">
        <v>73.3</v>
      </c>
      <c r="L112" s="42">
        <v>152.9</v>
      </c>
      <c r="M112" s="42">
        <v>160.30000000000001</v>
      </c>
      <c r="N112" s="42">
        <v>161.9</v>
      </c>
      <c r="O112" s="42">
        <v>161.1</v>
      </c>
      <c r="P112" s="42">
        <v>173.2</v>
      </c>
      <c r="Q112" s="42">
        <v>149.5</v>
      </c>
      <c r="R112" s="19">
        <v>162.4</v>
      </c>
      <c r="S112" s="19">
        <v>165.5</v>
      </c>
      <c r="T112" s="19">
        <v>165.7</v>
      </c>
      <c r="V112" s="39">
        <f t="shared" si="9"/>
        <v>0.38979725310660562</v>
      </c>
      <c r="W112" s="39">
        <f t="shared" si="10"/>
        <v>0.41172800998128506</v>
      </c>
      <c r="X112" s="39">
        <f t="shared" si="11"/>
        <v>0.4169240271772699</v>
      </c>
      <c r="Y112" s="39">
        <f t="shared" si="12"/>
        <v>0.4400993171942893</v>
      </c>
      <c r="Z112" s="39">
        <f t="shared" si="13"/>
        <v>0.40069284064665134</v>
      </c>
      <c r="AA112" s="39">
        <f t="shared" si="14"/>
        <v>0.41605351170568566</v>
      </c>
      <c r="AB112" s="39">
        <f t="shared" si="15"/>
        <v>0.4070197044334975</v>
      </c>
      <c r="AC112" s="39">
        <f t="shared" si="16"/>
        <v>0.43504531722054379</v>
      </c>
      <c r="AD112" s="39">
        <f t="shared" si="17"/>
        <v>0.44236572118286061</v>
      </c>
    </row>
    <row r="113" spans="1:30" x14ac:dyDescent="0.3">
      <c r="A113" s="3">
        <v>633</v>
      </c>
      <c r="B113" s="4" t="s">
        <v>109</v>
      </c>
      <c r="C113" s="42">
        <v>117.4</v>
      </c>
      <c r="D113" s="42">
        <v>107.8</v>
      </c>
      <c r="E113" s="42">
        <v>108.1</v>
      </c>
      <c r="F113" s="42">
        <v>112.2</v>
      </c>
      <c r="G113" s="42">
        <v>127.4</v>
      </c>
      <c r="H113" s="42">
        <v>110.6</v>
      </c>
      <c r="I113" s="42">
        <v>131.4</v>
      </c>
      <c r="J113" s="42">
        <v>137.69999999999999</v>
      </c>
      <c r="K113" s="42">
        <v>142.1</v>
      </c>
      <c r="L113" s="42">
        <v>268.7</v>
      </c>
      <c r="M113" s="42">
        <v>263.89999999999998</v>
      </c>
      <c r="N113" s="42">
        <v>271.8</v>
      </c>
      <c r="O113" s="42">
        <v>278.39999999999998</v>
      </c>
      <c r="P113" s="42">
        <v>297</v>
      </c>
      <c r="Q113" s="42">
        <v>271.39999999999998</v>
      </c>
      <c r="R113" s="19">
        <v>291.8</v>
      </c>
      <c r="S113" s="19">
        <v>298.5</v>
      </c>
      <c r="T113" s="19">
        <v>307.7</v>
      </c>
      <c r="V113" s="39">
        <f t="shared" si="9"/>
        <v>0.43691849646445852</v>
      </c>
      <c r="W113" s="39">
        <f t="shared" si="10"/>
        <v>0.40848806366047746</v>
      </c>
      <c r="X113" s="39">
        <f t="shared" si="11"/>
        <v>0.39771891096394402</v>
      </c>
      <c r="Y113" s="39">
        <f t="shared" si="12"/>
        <v>0.40301724137931039</v>
      </c>
      <c r="Z113" s="39">
        <f t="shared" si="13"/>
        <v>0.42895622895622898</v>
      </c>
      <c r="AA113" s="39">
        <f t="shared" si="14"/>
        <v>0.40751658069270452</v>
      </c>
      <c r="AB113" s="39">
        <f t="shared" si="15"/>
        <v>0.45030843043180263</v>
      </c>
      <c r="AC113" s="39">
        <f t="shared" si="16"/>
        <v>0.46130653266331656</v>
      </c>
      <c r="AD113" s="39">
        <f t="shared" si="17"/>
        <v>0.46181345466363338</v>
      </c>
    </row>
    <row r="114" spans="1:30" x14ac:dyDescent="0.3">
      <c r="A114" s="3">
        <v>701</v>
      </c>
      <c r="B114" s="6" t="s">
        <v>110</v>
      </c>
      <c r="C114" s="42">
        <v>752.5</v>
      </c>
      <c r="D114" s="42">
        <v>749.9</v>
      </c>
      <c r="E114" s="42">
        <v>755.9</v>
      </c>
      <c r="F114" s="42">
        <v>754.6</v>
      </c>
      <c r="G114" s="42">
        <v>773.3</v>
      </c>
      <c r="H114" s="42">
        <v>821.1</v>
      </c>
      <c r="I114" s="42">
        <v>781.1</v>
      </c>
      <c r="J114" s="42">
        <v>804.6</v>
      </c>
      <c r="K114" s="42">
        <v>860.3</v>
      </c>
      <c r="L114" s="42">
        <v>1696.7</v>
      </c>
      <c r="M114" s="42">
        <v>1674.1</v>
      </c>
      <c r="N114" s="42">
        <v>1714.3</v>
      </c>
      <c r="O114" s="42">
        <v>1761.1</v>
      </c>
      <c r="P114" s="42">
        <v>1796.6</v>
      </c>
      <c r="Q114" s="42">
        <v>1860.2</v>
      </c>
      <c r="R114" s="19">
        <v>1835.6</v>
      </c>
      <c r="S114" s="19">
        <v>1857.5</v>
      </c>
      <c r="T114" s="19">
        <v>1955</v>
      </c>
      <c r="V114" s="39">
        <f t="shared" si="9"/>
        <v>0.44350798609064651</v>
      </c>
      <c r="W114" s="39">
        <f t="shared" si="10"/>
        <v>0.44794217788662566</v>
      </c>
      <c r="X114" s="39">
        <f t="shared" si="11"/>
        <v>0.44093799218339846</v>
      </c>
      <c r="Y114" s="39">
        <f t="shared" si="12"/>
        <v>0.42848219862585885</v>
      </c>
      <c r="Z114" s="39">
        <f t="shared" si="13"/>
        <v>0.4304241344762329</v>
      </c>
      <c r="AA114" s="39">
        <f t="shared" si="14"/>
        <v>0.441404150091388</v>
      </c>
      <c r="AB114" s="39">
        <f t="shared" si="15"/>
        <v>0.42552843756809766</v>
      </c>
      <c r="AC114" s="39">
        <f t="shared" si="16"/>
        <v>0.43316285329744281</v>
      </c>
      <c r="AD114" s="39">
        <f t="shared" si="17"/>
        <v>0.44005115089514063</v>
      </c>
    </row>
    <row r="115" spans="1:30" x14ac:dyDescent="0.3">
      <c r="A115" s="3">
        <v>704</v>
      </c>
      <c r="B115" s="4" t="s">
        <v>111</v>
      </c>
      <c r="C115" s="42">
        <v>1031</v>
      </c>
      <c r="D115" s="42">
        <v>1154.2</v>
      </c>
      <c r="E115" s="42">
        <v>1185.5</v>
      </c>
      <c r="F115" s="42">
        <v>1173.4000000000001</v>
      </c>
      <c r="G115" s="42">
        <v>1215.7</v>
      </c>
      <c r="H115" s="42">
        <v>1224.3</v>
      </c>
      <c r="I115" s="42">
        <v>1233.8</v>
      </c>
      <c r="J115" s="42">
        <v>1314.2</v>
      </c>
      <c r="K115" s="42">
        <v>1355.3</v>
      </c>
      <c r="L115" s="42">
        <v>2498.1999999999998</v>
      </c>
      <c r="M115" s="42">
        <v>2718.2</v>
      </c>
      <c r="N115" s="42">
        <v>2790.4</v>
      </c>
      <c r="O115" s="42">
        <v>2705.1</v>
      </c>
      <c r="P115" s="42">
        <v>2690.2</v>
      </c>
      <c r="Q115" s="42">
        <v>2741.3</v>
      </c>
      <c r="R115" s="19">
        <v>2748.2</v>
      </c>
      <c r="S115" s="19">
        <v>2898.3</v>
      </c>
      <c r="T115" s="19">
        <v>3058.5</v>
      </c>
      <c r="V115" s="39">
        <f t="shared" si="9"/>
        <v>0.41269714194219842</v>
      </c>
      <c r="W115" s="39">
        <f t="shared" si="10"/>
        <v>0.42461923331616513</v>
      </c>
      <c r="X115" s="39">
        <f t="shared" si="11"/>
        <v>0.42484948394495409</v>
      </c>
      <c r="Y115" s="39">
        <f t="shared" si="12"/>
        <v>0.43377324313334076</v>
      </c>
      <c r="Z115" s="39">
        <f t="shared" si="13"/>
        <v>0.4518994870269869</v>
      </c>
      <c r="AA115" s="39">
        <f t="shared" si="14"/>
        <v>0.44661292087695614</v>
      </c>
      <c r="AB115" s="39">
        <f t="shared" si="15"/>
        <v>0.44894840259078672</v>
      </c>
      <c r="AC115" s="39">
        <f t="shared" si="16"/>
        <v>0.4534382224062381</v>
      </c>
      <c r="AD115" s="39">
        <f t="shared" si="17"/>
        <v>0.44312571521987904</v>
      </c>
    </row>
    <row r="116" spans="1:30" x14ac:dyDescent="0.3">
      <c r="A116" s="7">
        <v>710</v>
      </c>
      <c r="B116" s="8" t="s">
        <v>112</v>
      </c>
      <c r="C116" s="42">
        <v>1275.3</v>
      </c>
      <c r="D116" s="42">
        <v>1426.1</v>
      </c>
      <c r="E116" s="42">
        <v>1606</v>
      </c>
      <c r="F116" s="42">
        <v>1705.5</v>
      </c>
      <c r="G116" s="42">
        <v>1622.6000000000001</v>
      </c>
      <c r="H116" s="42">
        <v>1687.2000000000003</v>
      </c>
      <c r="I116" s="42">
        <v>1758.8000000000002</v>
      </c>
      <c r="J116" s="42">
        <v>1826.3</v>
      </c>
      <c r="K116" s="42">
        <v>1965.9</v>
      </c>
      <c r="L116" s="42">
        <f>2254.7+338.9+655.6</f>
        <v>3249.2</v>
      </c>
      <c r="M116" s="42">
        <f>2397.8+343.6+698</f>
        <v>3439.4</v>
      </c>
      <c r="N116" s="42">
        <f>2586.4+342.2+711.9</f>
        <v>3640.5</v>
      </c>
      <c r="O116" s="42">
        <f>2595.1+363.7+725.6</f>
        <v>3684.3999999999996</v>
      </c>
      <c r="P116" s="42">
        <f>2535.1+374.8+746.6</f>
        <v>3656.5</v>
      </c>
      <c r="Q116" s="42">
        <f>2635.8+397.4+768.6</f>
        <v>3801.8</v>
      </c>
      <c r="R116" s="19">
        <v>3914.5</v>
      </c>
      <c r="S116" s="19">
        <v>3999.3</v>
      </c>
      <c r="T116" s="19">
        <v>4020.1</v>
      </c>
      <c r="V116" s="39">
        <f t="shared" si="9"/>
        <v>0.39249661455127416</v>
      </c>
      <c r="W116" s="39">
        <f t="shared" si="10"/>
        <v>0.41463627376868056</v>
      </c>
      <c r="X116" s="39">
        <f t="shared" si="11"/>
        <v>0.4411481939294053</v>
      </c>
      <c r="Y116" s="39">
        <f t="shared" si="12"/>
        <v>0.46289762240799048</v>
      </c>
      <c r="Z116" s="39">
        <f t="shared" si="13"/>
        <v>0.44375769178175856</v>
      </c>
      <c r="AA116" s="39">
        <f t="shared" si="14"/>
        <v>0.44378978378662742</v>
      </c>
      <c r="AB116" s="39">
        <f t="shared" si="15"/>
        <v>0.44930387022608254</v>
      </c>
      <c r="AC116" s="39">
        <f t="shared" si="16"/>
        <v>0.45665491461005675</v>
      </c>
      <c r="AD116" s="39">
        <f t="shared" si="17"/>
        <v>0.4890176861272108</v>
      </c>
    </row>
    <row r="117" spans="1:30" x14ac:dyDescent="0.3">
      <c r="A117" s="3">
        <v>711</v>
      </c>
      <c r="B117" s="4" t="s">
        <v>113</v>
      </c>
      <c r="C117" s="42">
        <v>147.9</v>
      </c>
      <c r="D117" s="42">
        <v>154.5</v>
      </c>
      <c r="E117" s="42">
        <v>165</v>
      </c>
      <c r="F117" s="42">
        <v>176.4</v>
      </c>
      <c r="G117" s="42">
        <v>155.19999999999999</v>
      </c>
      <c r="H117" s="42">
        <v>148.4</v>
      </c>
      <c r="I117" s="42">
        <v>139.5</v>
      </c>
      <c r="J117" s="42">
        <v>142.4</v>
      </c>
      <c r="K117" s="42">
        <v>127.8</v>
      </c>
      <c r="L117" s="42">
        <v>402.2</v>
      </c>
      <c r="M117" s="42">
        <v>412.8</v>
      </c>
      <c r="N117" s="42">
        <v>434.4</v>
      </c>
      <c r="O117" s="42">
        <v>432.4</v>
      </c>
      <c r="P117" s="42">
        <v>402.7</v>
      </c>
      <c r="Q117" s="42">
        <v>368.5</v>
      </c>
      <c r="R117" s="19">
        <v>369</v>
      </c>
      <c r="S117" s="19">
        <v>381.9</v>
      </c>
      <c r="T117" s="19">
        <v>392.6</v>
      </c>
      <c r="V117" s="39">
        <f t="shared" si="9"/>
        <v>0.36772749875683741</v>
      </c>
      <c r="W117" s="39">
        <f t="shared" si="10"/>
        <v>0.37427325581395349</v>
      </c>
      <c r="X117" s="39">
        <f t="shared" si="11"/>
        <v>0.37983425414364641</v>
      </c>
      <c r="Y117" s="39">
        <f t="shared" si="12"/>
        <v>0.40795559666975029</v>
      </c>
      <c r="Z117" s="39">
        <f t="shared" si="13"/>
        <v>0.38539855972187731</v>
      </c>
      <c r="AA117" s="39">
        <f t="shared" si="14"/>
        <v>0.40271370420624153</v>
      </c>
      <c r="AB117" s="39">
        <f t="shared" si="15"/>
        <v>0.37804878048780488</v>
      </c>
      <c r="AC117" s="39">
        <f t="shared" si="16"/>
        <v>0.37287247970672954</v>
      </c>
      <c r="AD117" s="39">
        <f t="shared" si="17"/>
        <v>0.32552215995924605</v>
      </c>
    </row>
    <row r="118" spans="1:30" x14ac:dyDescent="0.3">
      <c r="A118" s="3">
        <v>712</v>
      </c>
      <c r="B118" s="4" t="s">
        <v>114</v>
      </c>
      <c r="C118" s="42">
        <v>1238.5</v>
      </c>
      <c r="D118" s="42">
        <v>1167.8999999999999</v>
      </c>
      <c r="E118" s="42">
        <v>1325.4</v>
      </c>
      <c r="F118" s="42">
        <v>1176.3000000000002</v>
      </c>
      <c r="G118" s="42">
        <v>1206.7</v>
      </c>
      <c r="H118" s="42">
        <v>1256.2</v>
      </c>
      <c r="I118" s="42">
        <v>1341.1000000000001</v>
      </c>
      <c r="J118" s="42">
        <v>1406.8</v>
      </c>
      <c r="K118" s="42">
        <v>1564</v>
      </c>
      <c r="L118" s="42">
        <v>2799.7</v>
      </c>
      <c r="M118" s="42">
        <v>2711</v>
      </c>
      <c r="N118" s="42">
        <v>2862.7999999999997</v>
      </c>
      <c r="O118" s="42">
        <v>2694.8999999999996</v>
      </c>
      <c r="P118" s="42">
        <v>2745.5</v>
      </c>
      <c r="Q118" s="42">
        <v>2875.6</v>
      </c>
      <c r="R118" s="19">
        <v>2892.7999999999997</v>
      </c>
      <c r="S118" s="19">
        <v>2937.8999999999996</v>
      </c>
      <c r="T118" s="19">
        <v>3183.5</v>
      </c>
      <c r="V118" s="39">
        <f t="shared" si="9"/>
        <v>0.4423688252312748</v>
      </c>
      <c r="W118" s="39">
        <f t="shared" si="10"/>
        <v>0.4308004426410918</v>
      </c>
      <c r="X118" s="39">
        <f t="shared" si="11"/>
        <v>0.46297331284057575</v>
      </c>
      <c r="Y118" s="39">
        <f t="shared" si="12"/>
        <v>0.43649114994990551</v>
      </c>
      <c r="Z118" s="39">
        <f t="shared" si="13"/>
        <v>0.43951921325805865</v>
      </c>
      <c r="AA118" s="39">
        <f t="shared" si="14"/>
        <v>0.4368479621644179</v>
      </c>
      <c r="AB118" s="39">
        <f t="shared" si="15"/>
        <v>0.46359928097345143</v>
      </c>
      <c r="AC118" s="39">
        <f t="shared" si="16"/>
        <v>0.47884543381326805</v>
      </c>
      <c r="AD118" s="39">
        <f t="shared" si="17"/>
        <v>0.49128317889115752</v>
      </c>
    </row>
    <row r="119" spans="1:30" x14ac:dyDescent="0.3">
      <c r="A119" s="3">
        <v>713</v>
      </c>
      <c r="B119" s="4" t="s">
        <v>115</v>
      </c>
      <c r="C119" s="42">
        <v>202.1</v>
      </c>
      <c r="D119" s="42">
        <v>206.7</v>
      </c>
      <c r="E119" s="42">
        <v>219.2</v>
      </c>
      <c r="F119" s="42">
        <v>242.1</v>
      </c>
      <c r="G119" s="42">
        <v>234</v>
      </c>
      <c r="H119" s="42">
        <v>176.1</v>
      </c>
      <c r="I119" s="42">
        <v>214.5</v>
      </c>
      <c r="J119" s="42">
        <v>234.7</v>
      </c>
      <c r="K119" s="42">
        <v>262.8</v>
      </c>
      <c r="L119" s="42">
        <v>523.6</v>
      </c>
      <c r="M119" s="42">
        <v>543.20000000000005</v>
      </c>
      <c r="N119" s="42">
        <v>561.1</v>
      </c>
      <c r="O119" s="42">
        <v>581.1</v>
      </c>
      <c r="P119" s="42">
        <v>558</v>
      </c>
      <c r="Q119" s="42">
        <v>490.5</v>
      </c>
      <c r="R119" s="19">
        <v>548.1</v>
      </c>
      <c r="S119" s="19">
        <v>568.79999999999995</v>
      </c>
      <c r="T119" s="19">
        <v>607.1</v>
      </c>
      <c r="V119" s="39">
        <f t="shared" si="9"/>
        <v>0.3859816653934301</v>
      </c>
      <c r="W119" s="39">
        <f t="shared" si="10"/>
        <v>0.38052282768777607</v>
      </c>
      <c r="X119" s="39">
        <f t="shared" si="11"/>
        <v>0.39066120121190517</v>
      </c>
      <c r="Y119" s="39">
        <f t="shared" si="12"/>
        <v>0.41662364481156428</v>
      </c>
      <c r="Z119" s="39">
        <f t="shared" si="13"/>
        <v>0.41935483870967744</v>
      </c>
      <c r="AA119" s="39">
        <f t="shared" si="14"/>
        <v>0.35902140672782873</v>
      </c>
      <c r="AB119" s="39">
        <f t="shared" si="15"/>
        <v>0.39135194307608101</v>
      </c>
      <c r="AC119" s="39">
        <f t="shared" si="16"/>
        <v>0.41262306610407878</v>
      </c>
      <c r="AD119" s="39">
        <f t="shared" si="17"/>
        <v>0.43287761489046284</v>
      </c>
    </row>
    <row r="120" spans="1:30" x14ac:dyDescent="0.3">
      <c r="A120" s="3">
        <v>715</v>
      </c>
      <c r="B120" s="4" t="s">
        <v>116</v>
      </c>
      <c r="C120" s="42">
        <v>355.7</v>
      </c>
      <c r="D120" s="42">
        <v>351.5</v>
      </c>
      <c r="E120" s="42">
        <v>365.29999999999995</v>
      </c>
      <c r="F120" s="42">
        <v>362.4</v>
      </c>
      <c r="G120" s="42">
        <v>377.29999999999995</v>
      </c>
      <c r="H120" s="42">
        <v>368.20000000000005</v>
      </c>
      <c r="I120" s="42">
        <v>382.5</v>
      </c>
      <c r="J120" s="42">
        <v>407.4</v>
      </c>
      <c r="K120" s="42">
        <v>410.5</v>
      </c>
      <c r="L120" s="42">
        <v>803.1</v>
      </c>
      <c r="M120" s="42">
        <v>793.3</v>
      </c>
      <c r="N120" s="42">
        <v>821</v>
      </c>
      <c r="O120" s="42">
        <v>779.80000000000007</v>
      </c>
      <c r="P120" s="42">
        <v>801.09999999999991</v>
      </c>
      <c r="Q120" s="42">
        <v>807.9</v>
      </c>
      <c r="R120" s="19">
        <v>851.1</v>
      </c>
      <c r="S120" s="19">
        <v>869.7</v>
      </c>
      <c r="T120" s="19">
        <v>903.5</v>
      </c>
      <c r="V120" s="39">
        <f t="shared" si="9"/>
        <v>0.44290872867637898</v>
      </c>
      <c r="W120" s="39">
        <f t="shared" si="10"/>
        <v>0.44308584394302286</v>
      </c>
      <c r="X120" s="39">
        <f t="shared" si="11"/>
        <v>0.4449451887941534</v>
      </c>
      <c r="Y120" s="39">
        <f t="shared" si="12"/>
        <v>0.46473454731982555</v>
      </c>
      <c r="Z120" s="39">
        <f t="shared" si="13"/>
        <v>0.47097740606665833</v>
      </c>
      <c r="AA120" s="39">
        <f t="shared" si="14"/>
        <v>0.4557494739447952</v>
      </c>
      <c r="AB120" s="39">
        <f t="shared" si="15"/>
        <v>0.44941839971801195</v>
      </c>
      <c r="AC120" s="39">
        <f t="shared" si="16"/>
        <v>0.46843739220420827</v>
      </c>
      <c r="AD120" s="39">
        <f t="shared" si="17"/>
        <v>0.45434421693414501</v>
      </c>
    </row>
    <row r="121" spans="1:30" x14ac:dyDescent="0.3">
      <c r="A121" s="3">
        <v>716</v>
      </c>
      <c r="B121" s="6" t="s">
        <v>117</v>
      </c>
      <c r="C121" s="42">
        <v>194.7</v>
      </c>
      <c r="D121" s="42">
        <v>197.1</v>
      </c>
      <c r="E121" s="42">
        <v>211.5</v>
      </c>
      <c r="F121" s="42">
        <v>220.6</v>
      </c>
      <c r="G121" s="42">
        <v>224.3</v>
      </c>
      <c r="H121" s="42">
        <v>239.8</v>
      </c>
      <c r="I121" s="42">
        <v>238.4</v>
      </c>
      <c r="J121" s="42">
        <v>258</v>
      </c>
      <c r="K121" s="42">
        <v>284.5</v>
      </c>
      <c r="L121" s="42">
        <v>558.4</v>
      </c>
      <c r="M121" s="42">
        <v>571.5</v>
      </c>
      <c r="N121" s="42">
        <v>579.1</v>
      </c>
      <c r="O121" s="42">
        <v>603.4</v>
      </c>
      <c r="P121" s="42">
        <v>604.6</v>
      </c>
      <c r="Q121" s="42">
        <v>608.29999999999995</v>
      </c>
      <c r="R121" s="19">
        <v>614.29999999999995</v>
      </c>
      <c r="S121" s="19">
        <v>628.4</v>
      </c>
      <c r="T121" s="19">
        <v>674</v>
      </c>
      <c r="V121" s="39">
        <f t="shared" si="9"/>
        <v>0.34867478510028654</v>
      </c>
      <c r="W121" s="39">
        <f t="shared" si="10"/>
        <v>0.34488188976377954</v>
      </c>
      <c r="X121" s="39">
        <f t="shared" si="11"/>
        <v>0.36522189604558797</v>
      </c>
      <c r="Y121" s="39">
        <f t="shared" si="12"/>
        <v>0.36559496188266488</v>
      </c>
      <c r="Z121" s="39">
        <f t="shared" si="13"/>
        <v>0.37098908369169697</v>
      </c>
      <c r="AA121" s="39">
        <f t="shared" si="14"/>
        <v>0.39421338155515373</v>
      </c>
      <c r="AB121" s="39">
        <f t="shared" si="15"/>
        <v>0.38808399804655708</v>
      </c>
      <c r="AC121" s="39">
        <f t="shared" si="16"/>
        <v>0.41056651814131129</v>
      </c>
      <c r="AD121" s="39">
        <f t="shared" si="17"/>
        <v>0.42210682492581603</v>
      </c>
    </row>
    <row r="122" spans="1:30" x14ac:dyDescent="0.3">
      <c r="A122" s="3">
        <v>729</v>
      </c>
      <c r="B122" s="4" t="s">
        <v>118</v>
      </c>
      <c r="C122" s="42">
        <v>676.5</v>
      </c>
      <c r="D122" s="42">
        <v>693.3</v>
      </c>
      <c r="E122" s="42">
        <v>697.9</v>
      </c>
      <c r="F122" s="42">
        <v>703.8</v>
      </c>
      <c r="G122" s="42">
        <v>738.3</v>
      </c>
      <c r="H122" s="42">
        <v>769.1</v>
      </c>
      <c r="I122" s="42">
        <v>755.30000000000007</v>
      </c>
      <c r="J122" s="42">
        <v>778.7</v>
      </c>
      <c r="K122" s="42">
        <v>860.2</v>
      </c>
      <c r="L122" s="42">
        <v>1567.3</v>
      </c>
      <c r="M122" s="42">
        <v>1583.1000000000001</v>
      </c>
      <c r="N122" s="42">
        <v>1599.3999999999999</v>
      </c>
      <c r="O122" s="42">
        <v>1619.6000000000001</v>
      </c>
      <c r="P122" s="42">
        <v>1655.6999999999998</v>
      </c>
      <c r="Q122" s="42">
        <v>1694.3000000000002</v>
      </c>
      <c r="R122" s="19">
        <v>1669.6</v>
      </c>
      <c r="S122" s="19">
        <v>1728</v>
      </c>
      <c r="T122" s="19">
        <v>1811.2</v>
      </c>
      <c r="V122" s="39">
        <f t="shared" si="9"/>
        <v>0.43163402028967013</v>
      </c>
      <c r="W122" s="39">
        <f t="shared" si="10"/>
        <v>0.43793822247489095</v>
      </c>
      <c r="X122" s="39">
        <f t="shared" si="11"/>
        <v>0.43635113167437789</v>
      </c>
      <c r="Y122" s="39">
        <f t="shared" si="12"/>
        <v>0.43455174117065937</v>
      </c>
      <c r="Z122" s="39">
        <f t="shared" si="13"/>
        <v>0.44591411487588334</v>
      </c>
      <c r="AA122" s="39">
        <f t="shared" si="14"/>
        <v>0.45393377796139994</v>
      </c>
      <c r="AB122" s="39">
        <f t="shared" si="15"/>
        <v>0.4523838045040729</v>
      </c>
      <c r="AC122" s="39">
        <f t="shared" si="16"/>
        <v>0.45063657407407409</v>
      </c>
      <c r="AD122" s="39">
        <f t="shared" si="17"/>
        <v>0.47493374558303886</v>
      </c>
    </row>
    <row r="123" spans="1:30" x14ac:dyDescent="0.3">
      <c r="A123" s="3">
        <v>805</v>
      </c>
      <c r="B123" s="4" t="s">
        <v>119</v>
      </c>
      <c r="C123" s="42">
        <v>1088.0999999999999</v>
      </c>
      <c r="D123" s="42">
        <v>1084.2</v>
      </c>
      <c r="E123" s="42">
        <v>1130</v>
      </c>
      <c r="F123" s="42">
        <v>1113.0999999999999</v>
      </c>
      <c r="G123" s="42">
        <v>1154.0999999999999</v>
      </c>
      <c r="H123" s="42">
        <v>1189.0999999999999</v>
      </c>
      <c r="I123" s="42">
        <v>1210.3</v>
      </c>
      <c r="J123" s="42">
        <v>1231.5999999999999</v>
      </c>
      <c r="K123" s="42">
        <v>1290.4000000000001</v>
      </c>
      <c r="L123" s="42">
        <v>2360.9</v>
      </c>
      <c r="M123" s="42">
        <v>2331.3000000000002</v>
      </c>
      <c r="N123" s="42">
        <v>2382</v>
      </c>
      <c r="O123" s="42">
        <v>2341.9</v>
      </c>
      <c r="P123" s="42">
        <v>2390.4</v>
      </c>
      <c r="Q123" s="42">
        <v>2372.3000000000002</v>
      </c>
      <c r="R123" s="19">
        <v>2445.4</v>
      </c>
      <c r="S123" s="19">
        <v>2466.6999999999998</v>
      </c>
      <c r="T123" s="19">
        <v>2511.3000000000002</v>
      </c>
      <c r="V123" s="39">
        <f t="shared" si="9"/>
        <v>0.46088356135372099</v>
      </c>
      <c r="W123" s="39">
        <f t="shared" si="10"/>
        <v>0.46506241153004757</v>
      </c>
      <c r="X123" s="39">
        <f t="shared" si="11"/>
        <v>0.47439126784214947</v>
      </c>
      <c r="Y123" s="39">
        <f t="shared" si="12"/>
        <v>0.47529783509116524</v>
      </c>
      <c r="Z123" s="39">
        <f t="shared" si="13"/>
        <v>0.48280622489959835</v>
      </c>
      <c r="AA123" s="39">
        <f t="shared" si="14"/>
        <v>0.50124351894785646</v>
      </c>
      <c r="AB123" s="39">
        <f t="shared" si="15"/>
        <v>0.49492925492761919</v>
      </c>
      <c r="AC123" s="39">
        <f t="shared" si="16"/>
        <v>0.49929055012770096</v>
      </c>
      <c r="AD123" s="39">
        <f t="shared" si="17"/>
        <v>0.51383745470473463</v>
      </c>
    </row>
    <row r="124" spans="1:30" x14ac:dyDescent="0.3">
      <c r="A124" s="3">
        <v>806</v>
      </c>
      <c r="B124" s="4" t="s">
        <v>120</v>
      </c>
      <c r="C124" s="42">
        <v>1529.7</v>
      </c>
      <c r="D124" s="42">
        <v>1575.4</v>
      </c>
      <c r="E124" s="42">
        <v>1628</v>
      </c>
      <c r="F124" s="42">
        <v>1596.5</v>
      </c>
      <c r="G124" s="42">
        <v>1559.4</v>
      </c>
      <c r="H124" s="42">
        <v>1554.4</v>
      </c>
      <c r="I124" s="42">
        <v>1483.9</v>
      </c>
      <c r="J124" s="42">
        <v>1515</v>
      </c>
      <c r="K124" s="42">
        <v>1584.2</v>
      </c>
      <c r="L124" s="42">
        <v>3515.9</v>
      </c>
      <c r="M124" s="42">
        <v>3547.1</v>
      </c>
      <c r="N124" s="42">
        <v>3578</v>
      </c>
      <c r="O124" s="42">
        <v>3470.7</v>
      </c>
      <c r="P124" s="42">
        <v>3429.6</v>
      </c>
      <c r="Q124" s="42">
        <v>3374.1</v>
      </c>
      <c r="R124" s="19">
        <v>3372.2</v>
      </c>
      <c r="S124" s="19">
        <v>3452.3</v>
      </c>
      <c r="T124" s="19">
        <v>3529</v>
      </c>
      <c r="V124" s="39">
        <f t="shared" si="9"/>
        <v>0.43508063369265337</v>
      </c>
      <c r="W124" s="39">
        <f t="shared" si="10"/>
        <v>0.4441374644075442</v>
      </c>
      <c r="X124" s="39">
        <f t="shared" si="11"/>
        <v>0.45500279485746226</v>
      </c>
      <c r="Y124" s="39">
        <f t="shared" si="12"/>
        <v>0.45999366122107932</v>
      </c>
      <c r="Z124" s="39">
        <f t="shared" si="13"/>
        <v>0.45468859342197343</v>
      </c>
      <c r="AA124" s="39">
        <f t="shared" si="14"/>
        <v>0.46068581251296647</v>
      </c>
      <c r="AB124" s="39">
        <f t="shared" si="15"/>
        <v>0.44003914358578972</v>
      </c>
      <c r="AC124" s="39">
        <f t="shared" si="16"/>
        <v>0.43883787619847636</v>
      </c>
      <c r="AD124" s="39">
        <f t="shared" si="17"/>
        <v>0.44890903938792859</v>
      </c>
    </row>
    <row r="125" spans="1:30" x14ac:dyDescent="0.3">
      <c r="A125" s="3">
        <v>807</v>
      </c>
      <c r="B125" s="4" t="s">
        <v>121</v>
      </c>
      <c r="C125" s="42">
        <v>463.3</v>
      </c>
      <c r="D125" s="42">
        <v>457.5</v>
      </c>
      <c r="E125" s="42">
        <v>467</v>
      </c>
      <c r="F125" s="42">
        <v>505.9</v>
      </c>
      <c r="G125" s="42">
        <v>499.8</v>
      </c>
      <c r="H125" s="42">
        <v>520.5</v>
      </c>
      <c r="I125" s="42">
        <v>500.3</v>
      </c>
      <c r="J125" s="42">
        <v>522.70000000000005</v>
      </c>
      <c r="K125" s="42">
        <v>527.5</v>
      </c>
      <c r="L125" s="42">
        <v>908.9</v>
      </c>
      <c r="M125" s="42">
        <v>912.3</v>
      </c>
      <c r="N125" s="42">
        <v>935</v>
      </c>
      <c r="O125" s="42">
        <v>980.7</v>
      </c>
      <c r="P125" s="42">
        <v>977.5</v>
      </c>
      <c r="Q125" s="42">
        <v>989.3</v>
      </c>
      <c r="R125" s="19">
        <v>989.2</v>
      </c>
      <c r="S125" s="19">
        <v>1030.8</v>
      </c>
      <c r="T125" s="19">
        <v>1040.4000000000001</v>
      </c>
      <c r="V125" s="39">
        <f t="shared" si="9"/>
        <v>0.50973704477940374</v>
      </c>
      <c r="W125" s="39">
        <f t="shared" si="10"/>
        <v>0.5014797763893456</v>
      </c>
      <c r="X125" s="39">
        <f t="shared" si="11"/>
        <v>0.49946524064171122</v>
      </c>
      <c r="Y125" s="39">
        <f t="shared" si="12"/>
        <v>0.51585602120934027</v>
      </c>
      <c r="Z125" s="39">
        <f t="shared" si="13"/>
        <v>0.51130434782608691</v>
      </c>
      <c r="AA125" s="39">
        <f t="shared" si="14"/>
        <v>0.5261295865763671</v>
      </c>
      <c r="AB125" s="39">
        <f t="shared" si="15"/>
        <v>0.50576223210675297</v>
      </c>
      <c r="AC125" s="39">
        <f t="shared" si="16"/>
        <v>0.50708187815289107</v>
      </c>
      <c r="AD125" s="39">
        <f t="shared" si="17"/>
        <v>0.50701653210303721</v>
      </c>
    </row>
    <row r="126" spans="1:30" x14ac:dyDescent="0.3">
      <c r="A126" s="3">
        <v>811</v>
      </c>
      <c r="B126" s="4" t="s">
        <v>122</v>
      </c>
      <c r="C126" s="42">
        <v>45</v>
      </c>
      <c r="D126" s="42">
        <v>49.7</v>
      </c>
      <c r="E126" s="42">
        <v>44</v>
      </c>
      <c r="F126" s="42">
        <v>52.7</v>
      </c>
      <c r="G126" s="42">
        <v>50.8</v>
      </c>
      <c r="H126" s="42">
        <v>46.2</v>
      </c>
      <c r="I126" s="42">
        <v>52</v>
      </c>
      <c r="J126" s="42">
        <v>51.9</v>
      </c>
      <c r="K126" s="42">
        <v>58.2</v>
      </c>
      <c r="L126" s="42">
        <v>157.4</v>
      </c>
      <c r="M126" s="42">
        <v>161.6</v>
      </c>
      <c r="N126" s="42">
        <v>151</v>
      </c>
      <c r="O126" s="42">
        <v>171.7</v>
      </c>
      <c r="P126" s="42">
        <v>168.7</v>
      </c>
      <c r="Q126" s="42">
        <v>155.9</v>
      </c>
      <c r="R126" s="19">
        <v>167</v>
      </c>
      <c r="S126" s="19">
        <v>170.2</v>
      </c>
      <c r="T126" s="19">
        <v>175.7</v>
      </c>
      <c r="V126" s="39">
        <f t="shared" si="9"/>
        <v>0.28589580686149935</v>
      </c>
      <c r="W126" s="39">
        <f t="shared" si="10"/>
        <v>0.3075495049504951</v>
      </c>
      <c r="X126" s="39">
        <f t="shared" si="11"/>
        <v>0.29139072847682118</v>
      </c>
      <c r="Y126" s="39">
        <f t="shared" si="12"/>
        <v>0.30693069306930698</v>
      </c>
      <c r="Z126" s="39">
        <f t="shared" si="13"/>
        <v>0.30112625963248368</v>
      </c>
      <c r="AA126" s="39">
        <f t="shared" si="14"/>
        <v>0.29634381013470174</v>
      </c>
      <c r="AB126" s="39">
        <f t="shared" si="15"/>
        <v>0.31137724550898205</v>
      </c>
      <c r="AC126" s="39">
        <f t="shared" si="16"/>
        <v>0.30493537015276145</v>
      </c>
      <c r="AD126" s="39">
        <f t="shared" si="17"/>
        <v>0.33124644280022769</v>
      </c>
    </row>
    <row r="127" spans="1:30" x14ac:dyDescent="0.3">
      <c r="A127" s="3">
        <v>814</v>
      </c>
      <c r="B127" s="4" t="s">
        <v>123</v>
      </c>
      <c r="C127" s="42">
        <v>372.7</v>
      </c>
      <c r="D127" s="42">
        <v>384.1</v>
      </c>
      <c r="E127" s="42">
        <v>431</v>
      </c>
      <c r="F127" s="42">
        <v>459.9</v>
      </c>
      <c r="G127" s="42">
        <v>459.1</v>
      </c>
      <c r="H127" s="42">
        <v>455.4</v>
      </c>
      <c r="I127" s="42">
        <v>465.4</v>
      </c>
      <c r="J127" s="42">
        <v>468.8</v>
      </c>
      <c r="K127" s="42">
        <v>483.3</v>
      </c>
      <c r="L127" s="42">
        <v>930.8</v>
      </c>
      <c r="M127" s="42">
        <v>934.7</v>
      </c>
      <c r="N127" s="42">
        <v>986</v>
      </c>
      <c r="O127" s="42">
        <v>1004.1</v>
      </c>
      <c r="P127" s="42">
        <v>1001.7</v>
      </c>
      <c r="Q127" s="42">
        <v>993.7</v>
      </c>
      <c r="R127" s="19">
        <v>1013</v>
      </c>
      <c r="S127" s="19">
        <v>1016.7</v>
      </c>
      <c r="T127" s="19">
        <v>1026.5</v>
      </c>
      <c r="V127" s="39">
        <f t="shared" si="9"/>
        <v>0.40040825096691018</v>
      </c>
      <c r="W127" s="39">
        <f t="shared" si="10"/>
        <v>0.41093398951535254</v>
      </c>
      <c r="X127" s="39">
        <f t="shared" si="11"/>
        <v>0.43711967545638947</v>
      </c>
      <c r="Y127" s="39">
        <f t="shared" si="12"/>
        <v>0.45802210935165816</v>
      </c>
      <c r="Z127" s="39">
        <f t="shared" si="13"/>
        <v>0.45832085454726962</v>
      </c>
      <c r="AA127" s="39">
        <f t="shared" si="14"/>
        <v>0.45828720941934181</v>
      </c>
      <c r="AB127" s="39">
        <f t="shared" si="15"/>
        <v>0.45942744323790718</v>
      </c>
      <c r="AC127" s="39">
        <f t="shared" si="16"/>
        <v>0.46109963607750565</v>
      </c>
      <c r="AD127" s="39">
        <f t="shared" si="17"/>
        <v>0.47082318558207503</v>
      </c>
    </row>
    <row r="128" spans="1:30" x14ac:dyDescent="0.3">
      <c r="A128" s="3">
        <v>815</v>
      </c>
      <c r="B128" s="4" t="s">
        <v>124</v>
      </c>
      <c r="C128" s="42">
        <v>317.89999999999998</v>
      </c>
      <c r="D128" s="42">
        <v>326.39999999999998</v>
      </c>
      <c r="E128" s="42">
        <v>327</v>
      </c>
      <c r="F128" s="42">
        <v>312.89999999999998</v>
      </c>
      <c r="G128" s="42">
        <v>311.60000000000002</v>
      </c>
      <c r="H128" s="42">
        <v>323.10000000000002</v>
      </c>
      <c r="I128" s="42">
        <v>331.8</v>
      </c>
      <c r="J128" s="42">
        <v>351.7</v>
      </c>
      <c r="K128" s="42">
        <v>357.4</v>
      </c>
      <c r="L128" s="42">
        <v>804.2</v>
      </c>
      <c r="M128" s="42">
        <v>838</v>
      </c>
      <c r="N128" s="42">
        <v>825</v>
      </c>
      <c r="O128" s="42">
        <v>793.5</v>
      </c>
      <c r="P128" s="42">
        <v>800.1</v>
      </c>
      <c r="Q128" s="42">
        <v>804.2</v>
      </c>
      <c r="R128" s="19">
        <v>823.8</v>
      </c>
      <c r="S128" s="19">
        <v>850.5</v>
      </c>
      <c r="T128" s="19">
        <v>883.9</v>
      </c>
      <c r="V128" s="39">
        <f t="shared" si="9"/>
        <v>0.3952996766973389</v>
      </c>
      <c r="W128" s="39">
        <f t="shared" si="10"/>
        <v>0.38949880668257753</v>
      </c>
      <c r="X128" s="39">
        <f t="shared" si="11"/>
        <v>0.39636363636363636</v>
      </c>
      <c r="Y128" s="39">
        <f t="shared" si="12"/>
        <v>0.39432892249527407</v>
      </c>
      <c r="Z128" s="39">
        <f t="shared" si="13"/>
        <v>0.3894513185851769</v>
      </c>
      <c r="AA128" s="39">
        <f t="shared" si="14"/>
        <v>0.40176572991793086</v>
      </c>
      <c r="AB128" s="39">
        <f t="shared" si="15"/>
        <v>0.40276766205389664</v>
      </c>
      <c r="AC128" s="39">
        <f t="shared" si="16"/>
        <v>0.41352145796590239</v>
      </c>
      <c r="AD128" s="39">
        <f t="shared" si="17"/>
        <v>0.40434438284873853</v>
      </c>
    </row>
    <row r="129" spans="1:30" x14ac:dyDescent="0.3">
      <c r="A129" s="3">
        <v>817</v>
      </c>
      <c r="B129" s="4" t="s">
        <v>125</v>
      </c>
      <c r="C129" s="42">
        <v>146.69999999999999</v>
      </c>
      <c r="D129" s="42">
        <v>137.9</v>
      </c>
      <c r="E129" s="42">
        <v>149</v>
      </c>
      <c r="F129" s="42">
        <v>150</v>
      </c>
      <c r="G129" s="42">
        <v>157.69999999999999</v>
      </c>
      <c r="H129" s="42">
        <v>136.5</v>
      </c>
      <c r="I129" s="42">
        <v>150.6</v>
      </c>
      <c r="J129" s="42">
        <v>153.4</v>
      </c>
      <c r="K129" s="42">
        <v>144.1</v>
      </c>
      <c r="L129" s="42">
        <v>325.39999999999998</v>
      </c>
      <c r="M129" s="42">
        <v>311.39999999999998</v>
      </c>
      <c r="N129" s="42">
        <v>329</v>
      </c>
      <c r="O129" s="42">
        <v>342</v>
      </c>
      <c r="P129" s="42">
        <v>353.8</v>
      </c>
      <c r="Q129" s="42">
        <v>345.7</v>
      </c>
      <c r="R129" s="19">
        <v>357</v>
      </c>
      <c r="S129" s="19">
        <v>370</v>
      </c>
      <c r="T129" s="19">
        <v>361.2</v>
      </c>
      <c r="V129" s="39">
        <f t="shared" si="9"/>
        <v>0.45082974800245851</v>
      </c>
      <c r="W129" s="39">
        <f t="shared" si="10"/>
        <v>0.44283879254977526</v>
      </c>
      <c r="X129" s="39">
        <f t="shared" si="11"/>
        <v>0.45288753799392095</v>
      </c>
      <c r="Y129" s="39">
        <f t="shared" si="12"/>
        <v>0.43859649122807015</v>
      </c>
      <c r="Z129" s="39">
        <f t="shared" si="13"/>
        <v>0.44573205200678345</v>
      </c>
      <c r="AA129" s="39">
        <f t="shared" si="14"/>
        <v>0.39485102690193813</v>
      </c>
      <c r="AB129" s="39">
        <f t="shared" si="15"/>
        <v>0.42184873949579832</v>
      </c>
      <c r="AC129" s="39">
        <f t="shared" si="16"/>
        <v>0.41459459459459463</v>
      </c>
      <c r="AD129" s="39">
        <f t="shared" si="17"/>
        <v>0.39894795127353266</v>
      </c>
    </row>
    <row r="130" spans="1:30" x14ac:dyDescent="0.3">
      <c r="A130" s="3">
        <v>819</v>
      </c>
      <c r="B130" s="4" t="s">
        <v>126</v>
      </c>
      <c r="C130" s="42">
        <v>274.5</v>
      </c>
      <c r="D130" s="42">
        <v>282.89999999999998</v>
      </c>
      <c r="E130" s="42">
        <v>281</v>
      </c>
      <c r="F130" s="42">
        <v>294.39999999999998</v>
      </c>
      <c r="G130" s="42">
        <v>292.39999999999998</v>
      </c>
      <c r="H130" s="42">
        <v>296.7</v>
      </c>
      <c r="I130" s="42">
        <v>279.2</v>
      </c>
      <c r="J130" s="42">
        <v>288.60000000000002</v>
      </c>
      <c r="K130" s="42">
        <v>288.39999999999998</v>
      </c>
      <c r="L130" s="42">
        <v>579.79999999999995</v>
      </c>
      <c r="M130" s="42">
        <v>590.29999999999995</v>
      </c>
      <c r="N130" s="42">
        <v>597</v>
      </c>
      <c r="O130" s="42">
        <v>618.79999999999995</v>
      </c>
      <c r="P130" s="42">
        <v>604.1</v>
      </c>
      <c r="Q130" s="42">
        <v>618.9</v>
      </c>
      <c r="R130" s="19">
        <v>629.20000000000005</v>
      </c>
      <c r="S130" s="19">
        <v>598.20000000000005</v>
      </c>
      <c r="T130" s="19">
        <v>604.9</v>
      </c>
      <c r="V130" s="39">
        <f t="shared" si="9"/>
        <v>0.47343911693687485</v>
      </c>
      <c r="W130" s="39">
        <f t="shared" si="10"/>
        <v>0.4792478400813146</v>
      </c>
      <c r="X130" s="39">
        <f t="shared" si="11"/>
        <v>0.47068676716917923</v>
      </c>
      <c r="Y130" s="39">
        <f t="shared" si="12"/>
        <v>0.47575953458306397</v>
      </c>
      <c r="Z130" s="39">
        <f t="shared" si="13"/>
        <v>0.48402582353914908</v>
      </c>
      <c r="AA130" s="39">
        <f t="shared" si="14"/>
        <v>0.47939893359185654</v>
      </c>
      <c r="AB130" s="39">
        <f t="shared" si="15"/>
        <v>0.44373808010171639</v>
      </c>
      <c r="AC130" s="39">
        <f t="shared" si="16"/>
        <v>0.48244734202607825</v>
      </c>
      <c r="AD130" s="39">
        <f t="shared" si="17"/>
        <v>0.47677302033393948</v>
      </c>
    </row>
    <row r="131" spans="1:30" x14ac:dyDescent="0.3">
      <c r="A131" s="3">
        <v>821</v>
      </c>
      <c r="B131" s="4" t="s">
        <v>127</v>
      </c>
      <c r="C131" s="42">
        <v>157.1</v>
      </c>
      <c r="D131" s="42">
        <v>173.5</v>
      </c>
      <c r="E131" s="42">
        <v>194</v>
      </c>
      <c r="F131" s="42">
        <v>206.3</v>
      </c>
      <c r="G131" s="42">
        <v>185.6</v>
      </c>
      <c r="H131" s="42">
        <v>205.8</v>
      </c>
      <c r="I131" s="42">
        <v>216</v>
      </c>
      <c r="J131" s="42">
        <v>273.3</v>
      </c>
      <c r="K131" s="42">
        <v>258.3</v>
      </c>
      <c r="L131" s="42">
        <v>354.8</v>
      </c>
      <c r="M131" s="42">
        <v>381</v>
      </c>
      <c r="N131" s="42">
        <v>412</v>
      </c>
      <c r="O131" s="42">
        <v>426.2</v>
      </c>
      <c r="P131" s="42">
        <v>411.1</v>
      </c>
      <c r="Q131" s="42">
        <v>431.4</v>
      </c>
      <c r="R131" s="19">
        <v>442.8</v>
      </c>
      <c r="S131" s="19">
        <v>508.1</v>
      </c>
      <c r="T131" s="19">
        <v>506.3</v>
      </c>
      <c r="V131" s="39">
        <f t="shared" si="9"/>
        <v>0.44278466741826378</v>
      </c>
      <c r="W131" s="39">
        <f t="shared" si="10"/>
        <v>0.45538057742782151</v>
      </c>
      <c r="X131" s="39">
        <f t="shared" si="11"/>
        <v>0.470873786407767</v>
      </c>
      <c r="Y131" s="39">
        <f t="shared" si="12"/>
        <v>0.48404504927264197</v>
      </c>
      <c r="Z131" s="39">
        <f t="shared" si="13"/>
        <v>0.45147166139625389</v>
      </c>
      <c r="AA131" s="39">
        <f t="shared" si="14"/>
        <v>0.47705146036161339</v>
      </c>
      <c r="AB131" s="39">
        <f t="shared" si="15"/>
        <v>0.48780487804878048</v>
      </c>
      <c r="AC131" s="39">
        <f t="shared" si="16"/>
        <v>0.53788624286557762</v>
      </c>
      <c r="AD131" s="39">
        <f t="shared" si="17"/>
        <v>0.51017183488050566</v>
      </c>
    </row>
    <row r="132" spans="1:30" x14ac:dyDescent="0.3">
      <c r="A132" s="3">
        <v>822</v>
      </c>
      <c r="B132" s="4" t="s">
        <v>128</v>
      </c>
      <c r="C132" s="42">
        <v>143.69999999999999</v>
      </c>
      <c r="D132" s="42">
        <v>155.80000000000001</v>
      </c>
      <c r="E132" s="42">
        <v>155</v>
      </c>
      <c r="F132" s="42">
        <v>144.1</v>
      </c>
      <c r="G132" s="42">
        <v>140.4</v>
      </c>
      <c r="H132" s="42">
        <v>124.5</v>
      </c>
      <c r="I132" s="42">
        <v>164.3</v>
      </c>
      <c r="J132" s="42">
        <v>170.9</v>
      </c>
      <c r="K132" s="42">
        <v>180.7</v>
      </c>
      <c r="L132" s="42">
        <v>349.3</v>
      </c>
      <c r="M132" s="42">
        <v>358.1</v>
      </c>
      <c r="N132" s="42">
        <v>353</v>
      </c>
      <c r="O132" s="42">
        <v>332.7</v>
      </c>
      <c r="P132" s="42">
        <v>274.3</v>
      </c>
      <c r="Q132" s="42">
        <v>253.1</v>
      </c>
      <c r="R132" s="19">
        <v>297.10000000000002</v>
      </c>
      <c r="S132" s="19">
        <v>305.7</v>
      </c>
      <c r="T132" s="19">
        <v>332.1</v>
      </c>
      <c r="V132" s="39">
        <f t="shared" ref="V132:V195" si="18">+C132/L132</f>
        <v>0.41139421700543938</v>
      </c>
      <c r="W132" s="39">
        <f t="shared" ref="W132:W195" si="19">+D132/M132</f>
        <v>0.43507400167550964</v>
      </c>
      <c r="X132" s="39">
        <f t="shared" ref="X132:X195" si="20">+E132/N132</f>
        <v>0.43909348441926344</v>
      </c>
      <c r="Y132" s="39">
        <f t="shared" ref="Y132:Y195" si="21">+F132/O132</f>
        <v>0.43312293357379023</v>
      </c>
      <c r="Z132" s="39">
        <f t="shared" ref="Z132:Z195" si="22">+G132/P132</f>
        <v>0.51184834123222744</v>
      </c>
      <c r="AA132" s="39">
        <f t="shared" ref="AA132:AA195" si="23">+H132/Q132</f>
        <v>0.49190043461082578</v>
      </c>
      <c r="AB132" s="39">
        <f t="shared" ref="AB132:AB195" si="24">+I132/R132</f>
        <v>0.55301245371928642</v>
      </c>
      <c r="AC132" s="39">
        <f t="shared" ref="AC132:AC195" si="25">+J132/S132</f>
        <v>0.55904481517827942</v>
      </c>
      <c r="AD132" s="39">
        <f t="shared" ref="AD132:AD195" si="26">+K132/T132</f>
        <v>0.54411321890996678</v>
      </c>
    </row>
    <row r="133" spans="1:30" x14ac:dyDescent="0.3">
      <c r="A133" s="3">
        <v>826</v>
      </c>
      <c r="B133" s="4" t="s">
        <v>129</v>
      </c>
      <c r="C133" s="42">
        <v>265.8</v>
      </c>
      <c r="D133" s="42">
        <v>273.2</v>
      </c>
      <c r="E133" s="42">
        <v>277</v>
      </c>
      <c r="F133" s="42">
        <v>275.39999999999998</v>
      </c>
      <c r="G133" s="42">
        <v>279.2</v>
      </c>
      <c r="H133" s="42">
        <v>275.7</v>
      </c>
      <c r="I133" s="42">
        <v>289</v>
      </c>
      <c r="J133" s="42">
        <v>291</v>
      </c>
      <c r="K133" s="42">
        <v>289.10000000000002</v>
      </c>
      <c r="L133" s="42">
        <v>608.4</v>
      </c>
      <c r="M133" s="42">
        <v>604.1</v>
      </c>
      <c r="N133" s="42">
        <v>621</v>
      </c>
      <c r="O133" s="42">
        <v>607.4</v>
      </c>
      <c r="P133" s="42">
        <v>622.29999999999995</v>
      </c>
      <c r="Q133" s="42">
        <v>613.29999999999995</v>
      </c>
      <c r="R133" s="19">
        <v>635.9</v>
      </c>
      <c r="S133" s="19">
        <v>618.1</v>
      </c>
      <c r="T133" s="19">
        <v>629.4</v>
      </c>
      <c r="V133" s="39">
        <f t="shared" si="18"/>
        <v>0.43688362919132151</v>
      </c>
      <c r="W133" s="39">
        <f t="shared" si="19"/>
        <v>0.45224300612481372</v>
      </c>
      <c r="X133" s="39">
        <f t="shared" si="20"/>
        <v>0.44605475040257647</v>
      </c>
      <c r="Y133" s="39">
        <f t="shared" si="21"/>
        <v>0.45340796838985842</v>
      </c>
      <c r="Z133" s="39">
        <f t="shared" si="22"/>
        <v>0.44865820343885587</v>
      </c>
      <c r="AA133" s="39">
        <f t="shared" si="23"/>
        <v>0.44953530083156695</v>
      </c>
      <c r="AB133" s="39">
        <f t="shared" si="24"/>
        <v>0.45447397389526656</v>
      </c>
      <c r="AC133" s="39">
        <f t="shared" si="25"/>
        <v>0.47079760556544248</v>
      </c>
      <c r="AD133" s="39">
        <f t="shared" si="26"/>
        <v>0.45932634254845889</v>
      </c>
    </row>
    <row r="134" spans="1:30" x14ac:dyDescent="0.3">
      <c r="A134" s="3">
        <v>827</v>
      </c>
      <c r="B134" s="4" t="s">
        <v>130</v>
      </c>
      <c r="C134" s="42">
        <v>65.3</v>
      </c>
      <c r="D134" s="42">
        <v>65.599999999999994</v>
      </c>
      <c r="E134" s="42">
        <v>66</v>
      </c>
      <c r="F134" s="42">
        <v>68.5</v>
      </c>
      <c r="G134" s="42">
        <v>64.900000000000006</v>
      </c>
      <c r="H134" s="42">
        <v>62.1</v>
      </c>
      <c r="I134" s="42">
        <v>70.599999999999994</v>
      </c>
      <c r="J134" s="42">
        <v>68.2</v>
      </c>
      <c r="K134" s="42">
        <v>66.3</v>
      </c>
      <c r="L134" s="42">
        <v>153.69999999999999</v>
      </c>
      <c r="M134" s="42">
        <v>149.6</v>
      </c>
      <c r="N134" s="42">
        <v>156</v>
      </c>
      <c r="O134" s="42">
        <v>158.80000000000001</v>
      </c>
      <c r="P134" s="42">
        <v>152.9</v>
      </c>
      <c r="Q134" s="42">
        <v>149.1</v>
      </c>
      <c r="R134" s="19">
        <v>164.1</v>
      </c>
      <c r="S134" s="19">
        <v>165.3</v>
      </c>
      <c r="T134" s="19">
        <v>170.2</v>
      </c>
      <c r="V134" s="39">
        <f t="shared" si="18"/>
        <v>0.42485361093038387</v>
      </c>
      <c r="W134" s="39">
        <f t="shared" si="19"/>
        <v>0.43850267379679142</v>
      </c>
      <c r="X134" s="39">
        <f t="shared" si="20"/>
        <v>0.42307692307692307</v>
      </c>
      <c r="Y134" s="39">
        <f t="shared" si="21"/>
        <v>0.43136020151133497</v>
      </c>
      <c r="Z134" s="39">
        <f t="shared" si="22"/>
        <v>0.42446043165467628</v>
      </c>
      <c r="AA134" s="39">
        <f t="shared" si="23"/>
        <v>0.4164989939637827</v>
      </c>
      <c r="AB134" s="39">
        <f t="shared" si="24"/>
        <v>0.43022547227300423</v>
      </c>
      <c r="AC134" s="39">
        <f t="shared" si="25"/>
        <v>0.41258318209316391</v>
      </c>
      <c r="AD134" s="39">
        <f t="shared" si="26"/>
        <v>0.38954171562867218</v>
      </c>
    </row>
    <row r="135" spans="1:30" x14ac:dyDescent="0.3">
      <c r="A135" s="3">
        <v>828</v>
      </c>
      <c r="B135" s="4" t="s">
        <v>131</v>
      </c>
      <c r="C135" s="42">
        <v>98.4</v>
      </c>
      <c r="D135" s="42">
        <v>99.8</v>
      </c>
      <c r="E135" s="42">
        <v>99</v>
      </c>
      <c r="F135" s="42">
        <v>109.1</v>
      </c>
      <c r="G135" s="42">
        <v>114.8</v>
      </c>
      <c r="H135" s="42">
        <v>111.2</v>
      </c>
      <c r="I135" s="42">
        <v>112.3</v>
      </c>
      <c r="J135" s="42">
        <v>128.4</v>
      </c>
      <c r="K135" s="42">
        <v>132.4</v>
      </c>
      <c r="L135" s="42">
        <v>232.6</v>
      </c>
      <c r="M135" s="42">
        <v>236.7</v>
      </c>
      <c r="N135" s="42">
        <v>236</v>
      </c>
      <c r="O135" s="42">
        <v>250.5</v>
      </c>
      <c r="P135" s="42">
        <v>260.2</v>
      </c>
      <c r="Q135" s="42">
        <v>253.9</v>
      </c>
      <c r="R135" s="19">
        <v>261.3</v>
      </c>
      <c r="S135" s="19">
        <v>277.89999999999998</v>
      </c>
      <c r="T135" s="19">
        <v>284.5</v>
      </c>
      <c r="V135" s="39">
        <f t="shared" si="18"/>
        <v>0.42304385210662082</v>
      </c>
      <c r="W135" s="39">
        <f t="shared" si="19"/>
        <v>0.42163075623151669</v>
      </c>
      <c r="X135" s="39">
        <f t="shared" si="20"/>
        <v>0.41949152542372881</v>
      </c>
      <c r="Y135" s="39">
        <f t="shared" si="21"/>
        <v>0.43552894211576842</v>
      </c>
      <c r="Z135" s="39">
        <f t="shared" si="22"/>
        <v>0.44119907763259031</v>
      </c>
      <c r="AA135" s="39">
        <f t="shared" si="23"/>
        <v>0.43796770382040173</v>
      </c>
      <c r="AB135" s="39">
        <f t="shared" si="24"/>
        <v>0.42977420589360887</v>
      </c>
      <c r="AC135" s="39">
        <f t="shared" si="25"/>
        <v>0.46203670385030593</v>
      </c>
      <c r="AD135" s="39">
        <f t="shared" si="26"/>
        <v>0.46537785588752201</v>
      </c>
    </row>
    <row r="136" spans="1:30" x14ac:dyDescent="0.3">
      <c r="A136" s="3">
        <v>829</v>
      </c>
      <c r="B136" s="4" t="s">
        <v>132</v>
      </c>
      <c r="C136" s="42">
        <v>98.9</v>
      </c>
      <c r="D136" s="42">
        <v>104.9</v>
      </c>
      <c r="E136" s="42">
        <v>109</v>
      </c>
      <c r="F136" s="42">
        <v>107.8</v>
      </c>
      <c r="G136" s="42">
        <v>112.4</v>
      </c>
      <c r="H136" s="42">
        <v>110.6</v>
      </c>
      <c r="I136" s="42">
        <v>112.9</v>
      </c>
      <c r="J136" s="42">
        <v>114.2</v>
      </c>
      <c r="K136" s="42">
        <v>115.8</v>
      </c>
      <c r="L136" s="42">
        <v>208.3</v>
      </c>
      <c r="M136" s="42">
        <v>218.6</v>
      </c>
      <c r="N136" s="42">
        <v>224</v>
      </c>
      <c r="O136" s="42">
        <v>223.6</v>
      </c>
      <c r="P136" s="42">
        <v>230.2</v>
      </c>
      <c r="Q136" s="42">
        <v>231.8</v>
      </c>
      <c r="R136" s="19">
        <v>224.2</v>
      </c>
      <c r="S136" s="19">
        <v>225.4</v>
      </c>
      <c r="T136" s="19">
        <v>229.2</v>
      </c>
      <c r="V136" s="39">
        <f t="shared" si="18"/>
        <v>0.47479596735477675</v>
      </c>
      <c r="W136" s="39">
        <f t="shared" si="19"/>
        <v>0.47987191216834407</v>
      </c>
      <c r="X136" s="39">
        <f t="shared" si="20"/>
        <v>0.48660714285714285</v>
      </c>
      <c r="Y136" s="39">
        <f t="shared" si="21"/>
        <v>0.48211091234347048</v>
      </c>
      <c r="Z136" s="39">
        <f t="shared" si="22"/>
        <v>0.48827106863596875</v>
      </c>
      <c r="AA136" s="39">
        <f t="shared" si="23"/>
        <v>0.47713546160483172</v>
      </c>
      <c r="AB136" s="39">
        <f t="shared" si="24"/>
        <v>0.5035682426404996</v>
      </c>
      <c r="AC136" s="39">
        <f t="shared" si="25"/>
        <v>0.50665483584738247</v>
      </c>
      <c r="AD136" s="39">
        <f t="shared" si="26"/>
        <v>0.5052356020942409</v>
      </c>
    </row>
    <row r="137" spans="1:30" x14ac:dyDescent="0.3">
      <c r="A137" s="3">
        <v>830</v>
      </c>
      <c r="B137" s="4" t="s">
        <v>133</v>
      </c>
      <c r="C137" s="42">
        <v>75.5</v>
      </c>
      <c r="D137" s="42">
        <v>72.400000000000006</v>
      </c>
      <c r="E137" s="42">
        <v>74</v>
      </c>
      <c r="F137" s="42">
        <v>75.3</v>
      </c>
      <c r="G137" s="42">
        <v>83.4</v>
      </c>
      <c r="H137" s="42">
        <v>80</v>
      </c>
      <c r="I137" s="42">
        <v>75</v>
      </c>
      <c r="J137" s="42">
        <v>79.900000000000006</v>
      </c>
      <c r="K137" s="42">
        <v>78.5</v>
      </c>
      <c r="L137" s="42">
        <v>159.5</v>
      </c>
      <c r="M137" s="42">
        <v>157.30000000000001</v>
      </c>
      <c r="N137" s="42">
        <v>161</v>
      </c>
      <c r="O137" s="42">
        <v>168.9</v>
      </c>
      <c r="P137" s="42">
        <v>179.8</v>
      </c>
      <c r="Q137" s="42">
        <v>175</v>
      </c>
      <c r="R137" s="19">
        <v>170.1</v>
      </c>
      <c r="S137" s="19">
        <v>186.3</v>
      </c>
      <c r="T137" s="19">
        <v>188.4</v>
      </c>
      <c r="V137" s="39">
        <f t="shared" si="18"/>
        <v>0.47335423197492166</v>
      </c>
      <c r="W137" s="39">
        <f t="shared" si="19"/>
        <v>0.46026700572155116</v>
      </c>
      <c r="X137" s="39">
        <f t="shared" si="20"/>
        <v>0.45962732919254656</v>
      </c>
      <c r="Y137" s="39">
        <f t="shared" si="21"/>
        <v>0.44582593250444047</v>
      </c>
      <c r="Z137" s="39">
        <f t="shared" si="22"/>
        <v>0.4638487208008899</v>
      </c>
      <c r="AA137" s="39">
        <f t="shared" si="23"/>
        <v>0.45714285714285713</v>
      </c>
      <c r="AB137" s="39">
        <f t="shared" si="24"/>
        <v>0.44091710758377428</v>
      </c>
      <c r="AC137" s="39">
        <f t="shared" si="25"/>
        <v>0.42887815351583469</v>
      </c>
      <c r="AD137" s="39">
        <f t="shared" si="26"/>
        <v>0.41666666666666663</v>
      </c>
    </row>
    <row r="138" spans="1:30" x14ac:dyDescent="0.3">
      <c r="A138" s="3">
        <v>831</v>
      </c>
      <c r="B138" s="4" t="s">
        <v>134</v>
      </c>
      <c r="C138" s="42">
        <v>57.1</v>
      </c>
      <c r="D138" s="42">
        <v>59.3</v>
      </c>
      <c r="E138" s="42">
        <v>54</v>
      </c>
      <c r="F138" s="42">
        <v>59.4</v>
      </c>
      <c r="G138" s="42">
        <v>61.8</v>
      </c>
      <c r="H138" s="42">
        <v>57.6</v>
      </c>
      <c r="I138" s="42">
        <v>69.2</v>
      </c>
      <c r="J138" s="42">
        <v>65.7</v>
      </c>
      <c r="K138" s="42">
        <v>67.2</v>
      </c>
      <c r="L138" s="42">
        <v>156.5</v>
      </c>
      <c r="M138" s="42">
        <v>154.4</v>
      </c>
      <c r="N138" s="42">
        <v>140</v>
      </c>
      <c r="O138" s="42">
        <v>150.4</v>
      </c>
      <c r="P138" s="42">
        <v>152.1</v>
      </c>
      <c r="Q138" s="42">
        <v>143.80000000000001</v>
      </c>
      <c r="R138" s="19">
        <v>161.30000000000001</v>
      </c>
      <c r="S138" s="19">
        <v>155</v>
      </c>
      <c r="T138" s="19">
        <v>155.69999999999999</v>
      </c>
      <c r="V138" s="39">
        <f t="shared" si="18"/>
        <v>0.36485623003194889</v>
      </c>
      <c r="W138" s="39">
        <f t="shared" si="19"/>
        <v>0.38406735751295334</v>
      </c>
      <c r="X138" s="39">
        <f t="shared" si="20"/>
        <v>0.38571428571428573</v>
      </c>
      <c r="Y138" s="39">
        <f t="shared" si="21"/>
        <v>0.39494680851063829</v>
      </c>
      <c r="Z138" s="39">
        <f t="shared" si="22"/>
        <v>0.40631163708086787</v>
      </c>
      <c r="AA138" s="39">
        <f t="shared" si="23"/>
        <v>0.40055632823365783</v>
      </c>
      <c r="AB138" s="39">
        <f t="shared" si="24"/>
        <v>0.42901425914445129</v>
      </c>
      <c r="AC138" s="39">
        <f t="shared" si="25"/>
        <v>0.4238709677419355</v>
      </c>
      <c r="AD138" s="39">
        <f t="shared" si="26"/>
        <v>0.4315992292870906</v>
      </c>
    </row>
    <row r="139" spans="1:30" x14ac:dyDescent="0.3">
      <c r="A139" s="3">
        <v>833</v>
      </c>
      <c r="B139" s="4" t="s">
        <v>135</v>
      </c>
      <c r="C139" s="42">
        <v>105.4</v>
      </c>
      <c r="D139" s="42">
        <v>108.7</v>
      </c>
      <c r="E139" s="42">
        <v>96</v>
      </c>
      <c r="F139" s="42">
        <v>101.7</v>
      </c>
      <c r="G139" s="42">
        <v>103.5</v>
      </c>
      <c r="H139" s="42">
        <v>99.2</v>
      </c>
      <c r="I139" s="42">
        <v>108.5</v>
      </c>
      <c r="J139" s="42">
        <v>106.7</v>
      </c>
      <c r="K139" s="42">
        <v>104.6</v>
      </c>
      <c r="L139" s="42">
        <v>286.89999999999998</v>
      </c>
      <c r="M139" s="42">
        <v>273.39999999999998</v>
      </c>
      <c r="N139" s="42">
        <v>270</v>
      </c>
      <c r="O139" s="42">
        <v>279.10000000000002</v>
      </c>
      <c r="P139" s="42">
        <v>281.10000000000002</v>
      </c>
      <c r="Q139" s="42">
        <v>266.10000000000002</v>
      </c>
      <c r="R139" s="19">
        <v>272.89999999999998</v>
      </c>
      <c r="S139" s="19">
        <v>256.7</v>
      </c>
      <c r="T139" s="19">
        <v>268.60000000000002</v>
      </c>
      <c r="V139" s="39">
        <f t="shared" si="18"/>
        <v>0.36737539212269088</v>
      </c>
      <c r="W139" s="39">
        <f t="shared" si="19"/>
        <v>0.39758595464520852</v>
      </c>
      <c r="X139" s="39">
        <f t="shared" si="20"/>
        <v>0.35555555555555557</v>
      </c>
      <c r="Y139" s="39">
        <f t="shared" si="21"/>
        <v>0.36438552490146897</v>
      </c>
      <c r="Z139" s="39">
        <f t="shared" si="22"/>
        <v>0.36819637139807893</v>
      </c>
      <c r="AA139" s="39">
        <f t="shared" si="23"/>
        <v>0.3727921833897031</v>
      </c>
      <c r="AB139" s="39">
        <f t="shared" si="24"/>
        <v>0.39758153169659222</v>
      </c>
      <c r="AC139" s="39">
        <f t="shared" si="25"/>
        <v>0.41566030385664204</v>
      </c>
      <c r="AD139" s="39">
        <f t="shared" si="26"/>
        <v>0.38942665673864479</v>
      </c>
    </row>
    <row r="140" spans="1:30" x14ac:dyDescent="0.3">
      <c r="A140" s="3">
        <v>834</v>
      </c>
      <c r="B140" s="4" t="s">
        <v>136</v>
      </c>
      <c r="C140" s="42">
        <v>161.30000000000001</v>
      </c>
      <c r="D140" s="42">
        <v>181.9</v>
      </c>
      <c r="E140" s="42">
        <v>150</v>
      </c>
      <c r="F140" s="42">
        <v>161</v>
      </c>
      <c r="G140" s="42">
        <v>169.8</v>
      </c>
      <c r="H140" s="42">
        <v>147.30000000000001</v>
      </c>
      <c r="I140" s="42">
        <v>183.4</v>
      </c>
      <c r="J140" s="42">
        <v>187.8</v>
      </c>
      <c r="K140" s="42">
        <v>179.1</v>
      </c>
      <c r="L140" s="42">
        <v>421.5</v>
      </c>
      <c r="M140" s="42">
        <v>444.3</v>
      </c>
      <c r="N140" s="42">
        <v>391</v>
      </c>
      <c r="O140" s="42">
        <v>403.5</v>
      </c>
      <c r="P140" s="42">
        <v>418.8</v>
      </c>
      <c r="Q140" s="42">
        <v>395.7</v>
      </c>
      <c r="R140" s="19">
        <v>447.7</v>
      </c>
      <c r="S140" s="19">
        <v>450.2</v>
      </c>
      <c r="T140" s="19">
        <v>451</v>
      </c>
      <c r="V140" s="39">
        <f t="shared" si="18"/>
        <v>0.38268090154211154</v>
      </c>
      <c r="W140" s="39">
        <f t="shared" si="19"/>
        <v>0.40940805761872606</v>
      </c>
      <c r="X140" s="39">
        <f t="shared" si="20"/>
        <v>0.38363171355498721</v>
      </c>
      <c r="Y140" s="39">
        <f t="shared" si="21"/>
        <v>0.39900867410161089</v>
      </c>
      <c r="Z140" s="39">
        <f t="shared" si="22"/>
        <v>0.40544412607449859</v>
      </c>
      <c r="AA140" s="39">
        <f t="shared" si="23"/>
        <v>0.37225170583775591</v>
      </c>
      <c r="AB140" s="39">
        <f t="shared" si="24"/>
        <v>0.40964931874022786</v>
      </c>
      <c r="AC140" s="39">
        <f t="shared" si="25"/>
        <v>0.41714793425144386</v>
      </c>
      <c r="AD140" s="39">
        <f t="shared" si="26"/>
        <v>0.39711751662971173</v>
      </c>
    </row>
    <row r="141" spans="1:30" x14ac:dyDescent="0.3">
      <c r="A141" s="3">
        <v>901</v>
      </c>
      <c r="B141" s="4" t="s">
        <v>137</v>
      </c>
      <c r="C141" s="42">
        <v>240.9</v>
      </c>
      <c r="D141" s="42">
        <v>249.1</v>
      </c>
      <c r="E141" s="42">
        <v>249</v>
      </c>
      <c r="F141" s="42">
        <v>257.2</v>
      </c>
      <c r="G141" s="42">
        <v>260</v>
      </c>
      <c r="H141" s="42">
        <v>228.9</v>
      </c>
      <c r="I141" s="42">
        <v>273</v>
      </c>
      <c r="J141" s="42">
        <v>298.39999999999998</v>
      </c>
      <c r="K141" s="42">
        <v>278</v>
      </c>
      <c r="L141" s="42">
        <v>503.4</v>
      </c>
      <c r="M141" s="42">
        <v>500.6</v>
      </c>
      <c r="N141" s="42">
        <v>516</v>
      </c>
      <c r="O141" s="42">
        <v>511.4</v>
      </c>
      <c r="P141" s="42">
        <v>512.5</v>
      </c>
      <c r="Q141" s="42">
        <v>478.2</v>
      </c>
      <c r="R141" s="19">
        <v>520.9</v>
      </c>
      <c r="S141" s="19">
        <v>556.20000000000005</v>
      </c>
      <c r="T141" s="19">
        <v>541.6</v>
      </c>
      <c r="V141" s="39">
        <f t="shared" si="18"/>
        <v>0.47854588796185937</v>
      </c>
      <c r="W141" s="39">
        <f t="shared" si="19"/>
        <v>0.49760287654814217</v>
      </c>
      <c r="X141" s="39">
        <f t="shared" si="20"/>
        <v>0.48255813953488375</v>
      </c>
      <c r="Y141" s="39">
        <f t="shared" si="21"/>
        <v>0.50293312475557295</v>
      </c>
      <c r="Z141" s="39">
        <f t="shared" si="22"/>
        <v>0.50731707317073171</v>
      </c>
      <c r="AA141" s="39">
        <f t="shared" si="23"/>
        <v>0.47867001254705149</v>
      </c>
      <c r="AB141" s="39">
        <f t="shared" si="24"/>
        <v>0.52409291610673836</v>
      </c>
      <c r="AC141" s="39">
        <f t="shared" si="25"/>
        <v>0.53649766271125487</v>
      </c>
      <c r="AD141" s="39">
        <f t="shared" si="26"/>
        <v>0.5132939438700147</v>
      </c>
    </row>
    <row r="142" spans="1:30" x14ac:dyDescent="0.3">
      <c r="A142" s="3">
        <v>904</v>
      </c>
      <c r="B142" s="4" t="s">
        <v>138</v>
      </c>
      <c r="C142" s="42">
        <v>368.1</v>
      </c>
      <c r="D142" s="42">
        <v>419.5</v>
      </c>
      <c r="E142" s="42">
        <v>511</v>
      </c>
      <c r="F142" s="42">
        <v>524.5</v>
      </c>
      <c r="G142" s="42">
        <v>474.5</v>
      </c>
      <c r="H142" s="42">
        <v>559</v>
      </c>
      <c r="I142" s="42">
        <v>586.79999999999995</v>
      </c>
      <c r="J142" s="42">
        <v>630.20000000000005</v>
      </c>
      <c r="K142" s="42">
        <v>648.1</v>
      </c>
      <c r="L142" s="42">
        <v>1035.0999999999999</v>
      </c>
      <c r="M142" s="42">
        <v>1132.5999999999999</v>
      </c>
      <c r="N142" s="42">
        <v>1252</v>
      </c>
      <c r="O142" s="42">
        <v>1313.2</v>
      </c>
      <c r="P142" s="42">
        <v>1239.5</v>
      </c>
      <c r="Q142" s="42">
        <v>1371.4</v>
      </c>
      <c r="R142" s="19">
        <v>1457.8</v>
      </c>
      <c r="S142" s="19">
        <v>1504.7</v>
      </c>
      <c r="T142" s="19">
        <v>1561.8</v>
      </c>
      <c r="V142" s="39">
        <f t="shared" si="18"/>
        <v>0.35561781470389342</v>
      </c>
      <c r="W142" s="39">
        <f t="shared" si="19"/>
        <v>0.37038672081935375</v>
      </c>
      <c r="X142" s="39">
        <f t="shared" si="20"/>
        <v>0.40814696485623003</v>
      </c>
      <c r="Y142" s="39">
        <f t="shared" si="21"/>
        <v>0.39940603106914407</v>
      </c>
      <c r="Z142" s="39">
        <f t="shared" si="22"/>
        <v>0.3828156514723679</v>
      </c>
      <c r="AA142" s="39">
        <f t="shared" si="23"/>
        <v>0.40761265859705409</v>
      </c>
      <c r="AB142" s="39">
        <f t="shared" si="24"/>
        <v>0.40252435176293044</v>
      </c>
      <c r="AC142" s="39">
        <f t="shared" si="25"/>
        <v>0.41882102744733168</v>
      </c>
      <c r="AD142" s="39">
        <f t="shared" si="26"/>
        <v>0.41496990651812016</v>
      </c>
    </row>
    <row r="143" spans="1:30" x14ac:dyDescent="0.3">
      <c r="A143" s="3">
        <v>906</v>
      </c>
      <c r="B143" s="4" t="s">
        <v>139</v>
      </c>
      <c r="C143" s="42">
        <v>1007.6</v>
      </c>
      <c r="D143" s="42">
        <v>1025.5</v>
      </c>
      <c r="E143" s="42">
        <v>960</v>
      </c>
      <c r="F143" s="42">
        <v>1133.5999999999999</v>
      </c>
      <c r="G143" s="42">
        <v>1137.3</v>
      </c>
      <c r="H143" s="42">
        <v>1121.2</v>
      </c>
      <c r="I143" s="42">
        <v>1150.3</v>
      </c>
      <c r="J143" s="42">
        <v>1165</v>
      </c>
      <c r="K143" s="42">
        <v>1255.5999999999999</v>
      </c>
      <c r="L143" s="42">
        <v>2437.1</v>
      </c>
      <c r="M143" s="42">
        <v>2434.5</v>
      </c>
      <c r="N143" s="42">
        <v>2423</v>
      </c>
      <c r="O143" s="42">
        <v>2653.5</v>
      </c>
      <c r="P143" s="42">
        <v>2609.4</v>
      </c>
      <c r="Q143" s="42">
        <v>2662.4</v>
      </c>
      <c r="R143" s="19">
        <v>2607.6</v>
      </c>
      <c r="S143" s="19">
        <v>2692.1</v>
      </c>
      <c r="T143" s="19">
        <v>2897.7</v>
      </c>
      <c r="V143" s="39">
        <f t="shared" si="18"/>
        <v>0.4134422059004555</v>
      </c>
      <c r="W143" s="39">
        <f t="shared" si="19"/>
        <v>0.421236393509961</v>
      </c>
      <c r="X143" s="39">
        <f t="shared" si="20"/>
        <v>0.39620305406520839</v>
      </c>
      <c r="Y143" s="39">
        <f t="shared" si="21"/>
        <v>0.42720934614659878</v>
      </c>
      <c r="Z143" s="39">
        <f t="shared" si="22"/>
        <v>0.43584732122326969</v>
      </c>
      <c r="AA143" s="39">
        <f t="shared" si="23"/>
        <v>0.42112379807692307</v>
      </c>
      <c r="AB143" s="39">
        <f t="shared" si="24"/>
        <v>0.44113360944930202</v>
      </c>
      <c r="AC143" s="39">
        <f t="shared" si="25"/>
        <v>0.43274766910590245</v>
      </c>
      <c r="AD143" s="39">
        <f t="shared" si="26"/>
        <v>0.4333091762432274</v>
      </c>
    </row>
    <row r="144" spans="1:30" x14ac:dyDescent="0.3">
      <c r="A144" s="3">
        <v>911</v>
      </c>
      <c r="B144" s="4" t="s">
        <v>140</v>
      </c>
      <c r="C144" s="42">
        <v>84.9</v>
      </c>
      <c r="D144" s="42">
        <v>102.3</v>
      </c>
      <c r="E144" s="42">
        <v>104</v>
      </c>
      <c r="F144" s="42">
        <v>102.9</v>
      </c>
      <c r="G144" s="42">
        <v>94.5</v>
      </c>
      <c r="H144" s="42">
        <v>76.8</v>
      </c>
      <c r="I144" s="42">
        <v>98</v>
      </c>
      <c r="J144" s="42">
        <v>115.3</v>
      </c>
      <c r="K144" s="42">
        <v>119</v>
      </c>
      <c r="L144" s="42">
        <v>199.8</v>
      </c>
      <c r="M144" s="42">
        <v>218.4</v>
      </c>
      <c r="N144" s="42">
        <v>220</v>
      </c>
      <c r="O144" s="42">
        <v>223</v>
      </c>
      <c r="P144" s="42">
        <v>206.6</v>
      </c>
      <c r="Q144" s="42">
        <v>183.1</v>
      </c>
      <c r="R144" s="19">
        <v>201.5</v>
      </c>
      <c r="S144" s="19">
        <v>218.8</v>
      </c>
      <c r="T144" s="19">
        <v>226.4</v>
      </c>
      <c r="V144" s="39">
        <f t="shared" si="18"/>
        <v>0.42492492492492495</v>
      </c>
      <c r="W144" s="39">
        <f t="shared" si="19"/>
        <v>0.46840659340659341</v>
      </c>
      <c r="X144" s="39">
        <f t="shared" si="20"/>
        <v>0.47272727272727272</v>
      </c>
      <c r="Y144" s="39">
        <f t="shared" si="21"/>
        <v>0.46143497757847535</v>
      </c>
      <c r="Z144" s="39">
        <f t="shared" si="22"/>
        <v>0.45740561471442404</v>
      </c>
      <c r="AA144" s="39">
        <f t="shared" si="23"/>
        <v>0.41944292736209721</v>
      </c>
      <c r="AB144" s="39">
        <f t="shared" si="24"/>
        <v>0.48635235732009924</v>
      </c>
      <c r="AC144" s="39">
        <f t="shared" si="25"/>
        <v>0.52696526508226682</v>
      </c>
      <c r="AD144" s="39">
        <f t="shared" si="26"/>
        <v>0.52561837455830385</v>
      </c>
    </row>
    <row r="145" spans="1:30" x14ac:dyDescent="0.3">
      <c r="A145" s="3">
        <v>912</v>
      </c>
      <c r="B145" s="6" t="s">
        <v>141</v>
      </c>
      <c r="C145" s="42">
        <v>68.3</v>
      </c>
      <c r="D145" s="42">
        <v>70.8</v>
      </c>
      <c r="E145" s="42">
        <v>65</v>
      </c>
      <c r="F145" s="42">
        <v>69.5</v>
      </c>
      <c r="G145" s="42">
        <v>70.5</v>
      </c>
      <c r="H145" s="42">
        <v>57.4</v>
      </c>
      <c r="I145" s="42">
        <v>73.5</v>
      </c>
      <c r="J145" s="42">
        <v>80.400000000000006</v>
      </c>
      <c r="K145" s="42">
        <v>81.7</v>
      </c>
      <c r="L145" s="42">
        <v>154.6</v>
      </c>
      <c r="M145" s="42">
        <v>160.80000000000001</v>
      </c>
      <c r="N145" s="42">
        <v>154</v>
      </c>
      <c r="O145" s="42">
        <v>161.69999999999999</v>
      </c>
      <c r="P145" s="42">
        <v>156.5</v>
      </c>
      <c r="Q145" s="42">
        <v>141.19999999999999</v>
      </c>
      <c r="R145" s="19">
        <v>172</v>
      </c>
      <c r="S145" s="19">
        <v>178.7</v>
      </c>
      <c r="T145" s="19">
        <v>178.9</v>
      </c>
      <c r="V145" s="39">
        <f t="shared" si="18"/>
        <v>0.44178525226390686</v>
      </c>
      <c r="W145" s="39">
        <f t="shared" si="19"/>
        <v>0.44029850746268651</v>
      </c>
      <c r="X145" s="39">
        <f t="shared" si="20"/>
        <v>0.42207792207792205</v>
      </c>
      <c r="Y145" s="39">
        <f t="shared" si="21"/>
        <v>0.42980828695114415</v>
      </c>
      <c r="Z145" s="39">
        <f t="shared" si="22"/>
        <v>0.45047923322683708</v>
      </c>
      <c r="AA145" s="39">
        <f t="shared" si="23"/>
        <v>0.40651558073654392</v>
      </c>
      <c r="AB145" s="39">
        <f t="shared" si="24"/>
        <v>0.42732558139534882</v>
      </c>
      <c r="AC145" s="39">
        <f t="shared" si="25"/>
        <v>0.4499160604364858</v>
      </c>
      <c r="AD145" s="39">
        <f t="shared" si="26"/>
        <v>0.45667970933482394</v>
      </c>
    </row>
    <row r="146" spans="1:30" x14ac:dyDescent="0.3">
      <c r="A146" s="3">
        <v>914</v>
      </c>
      <c r="B146" s="4" t="s">
        <v>142</v>
      </c>
      <c r="C146" s="42">
        <v>163.6</v>
      </c>
      <c r="D146" s="42">
        <v>160.80000000000001</v>
      </c>
      <c r="E146" s="42">
        <v>167</v>
      </c>
      <c r="F146" s="42">
        <v>181.1</v>
      </c>
      <c r="G146" s="42">
        <v>191.9</v>
      </c>
      <c r="H146" s="42">
        <v>173.1</v>
      </c>
      <c r="I146" s="42">
        <v>177.6</v>
      </c>
      <c r="J146" s="42">
        <v>168.8</v>
      </c>
      <c r="K146" s="42">
        <v>180.1</v>
      </c>
      <c r="L146" s="42">
        <v>384.1</v>
      </c>
      <c r="M146" s="42">
        <v>405.8</v>
      </c>
      <c r="N146" s="42">
        <v>453</v>
      </c>
      <c r="O146" s="42">
        <v>422.3</v>
      </c>
      <c r="P146" s="42">
        <v>451.1</v>
      </c>
      <c r="Q146" s="42">
        <v>433.6</v>
      </c>
      <c r="R146" s="19">
        <v>447.9</v>
      </c>
      <c r="S146" s="19">
        <v>445</v>
      </c>
      <c r="T146" s="19">
        <v>452.1</v>
      </c>
      <c r="V146" s="39">
        <f t="shared" si="18"/>
        <v>0.42593074720124963</v>
      </c>
      <c r="W146" s="39">
        <f t="shared" si="19"/>
        <v>0.39625431246919668</v>
      </c>
      <c r="X146" s="39">
        <f t="shared" si="20"/>
        <v>0.36865342163355408</v>
      </c>
      <c r="Y146" s="39">
        <f t="shared" si="21"/>
        <v>0.42884205541084536</v>
      </c>
      <c r="Z146" s="39">
        <f t="shared" si="22"/>
        <v>0.42540456661494125</v>
      </c>
      <c r="AA146" s="39">
        <f t="shared" si="23"/>
        <v>0.39921586715867158</v>
      </c>
      <c r="AB146" s="39">
        <f t="shared" si="24"/>
        <v>0.39651707970529138</v>
      </c>
      <c r="AC146" s="39">
        <f t="shared" si="25"/>
        <v>0.37932584269662922</v>
      </c>
      <c r="AD146" s="39">
        <f t="shared" si="26"/>
        <v>0.3983631939836319</v>
      </c>
    </row>
    <row r="147" spans="1:30" x14ac:dyDescent="0.3">
      <c r="A147" s="3">
        <v>919</v>
      </c>
      <c r="B147" s="4" t="s">
        <v>143</v>
      </c>
      <c r="C147" s="42">
        <v>115.5</v>
      </c>
      <c r="D147" s="42">
        <v>122.2</v>
      </c>
      <c r="E147" s="42">
        <v>132</v>
      </c>
      <c r="F147" s="42">
        <v>130.69999999999999</v>
      </c>
      <c r="G147" s="42">
        <v>124.2</v>
      </c>
      <c r="H147" s="42">
        <v>124.6</v>
      </c>
      <c r="I147" s="42">
        <v>123.3</v>
      </c>
      <c r="J147" s="42">
        <v>134.5</v>
      </c>
      <c r="K147" s="42">
        <v>156.5</v>
      </c>
      <c r="L147" s="42">
        <v>307</v>
      </c>
      <c r="M147" s="42">
        <v>315.60000000000002</v>
      </c>
      <c r="N147" s="42">
        <v>339</v>
      </c>
      <c r="O147" s="42">
        <v>349.4</v>
      </c>
      <c r="P147" s="42">
        <v>359.3</v>
      </c>
      <c r="Q147" s="42">
        <v>359.6</v>
      </c>
      <c r="R147" s="19">
        <v>369.6</v>
      </c>
      <c r="S147" s="19">
        <v>390.7</v>
      </c>
      <c r="T147" s="19">
        <v>426.4</v>
      </c>
      <c r="V147" s="39">
        <f t="shared" si="18"/>
        <v>0.37622149837133551</v>
      </c>
      <c r="W147" s="39">
        <f t="shared" si="19"/>
        <v>0.38719898605830161</v>
      </c>
      <c r="X147" s="39">
        <f t="shared" si="20"/>
        <v>0.38938053097345132</v>
      </c>
      <c r="Y147" s="39">
        <f t="shared" si="21"/>
        <v>0.3740698340011448</v>
      </c>
      <c r="Z147" s="39">
        <f t="shared" si="22"/>
        <v>0.34567214027275256</v>
      </c>
      <c r="AA147" s="39">
        <f t="shared" si="23"/>
        <v>0.346496106785317</v>
      </c>
      <c r="AB147" s="39">
        <f t="shared" si="24"/>
        <v>0.33360389610389607</v>
      </c>
      <c r="AC147" s="39">
        <f t="shared" si="25"/>
        <v>0.34425390325057592</v>
      </c>
      <c r="AD147" s="39">
        <f t="shared" si="26"/>
        <v>0.36702626641651032</v>
      </c>
    </row>
    <row r="148" spans="1:30" x14ac:dyDescent="0.3">
      <c r="A148" s="3">
        <v>926</v>
      </c>
      <c r="B148" s="4" t="s">
        <v>144</v>
      </c>
      <c r="C148" s="42">
        <v>219.5</v>
      </c>
      <c r="D148" s="42">
        <v>236.7</v>
      </c>
      <c r="E148" s="42">
        <v>278</v>
      </c>
      <c r="F148" s="42">
        <v>284.3</v>
      </c>
      <c r="G148" s="42">
        <v>311.60000000000002</v>
      </c>
      <c r="H148" s="42">
        <v>323.8</v>
      </c>
      <c r="I148" s="42">
        <v>304.60000000000002</v>
      </c>
      <c r="J148" s="42">
        <v>320</v>
      </c>
      <c r="K148" s="42">
        <v>340.9</v>
      </c>
      <c r="L148" s="42">
        <v>561.20000000000005</v>
      </c>
      <c r="M148" s="42">
        <v>607.79999999999995</v>
      </c>
      <c r="N148" s="42">
        <v>683</v>
      </c>
      <c r="O148" s="42">
        <v>692.1</v>
      </c>
      <c r="P148" s="42">
        <v>723.1</v>
      </c>
      <c r="Q148" s="42">
        <v>724.3</v>
      </c>
      <c r="R148" s="19">
        <v>690.9</v>
      </c>
      <c r="S148" s="19">
        <v>721.1</v>
      </c>
      <c r="T148" s="19">
        <v>764.7</v>
      </c>
      <c r="V148" s="39">
        <f t="shared" si="18"/>
        <v>0.39112615823235919</v>
      </c>
      <c r="W148" s="39">
        <f t="shared" si="19"/>
        <v>0.38943731490621913</v>
      </c>
      <c r="X148" s="39">
        <f t="shared" si="20"/>
        <v>0.40702781844802344</v>
      </c>
      <c r="Y148" s="39">
        <f t="shared" si="21"/>
        <v>0.41077878919231325</v>
      </c>
      <c r="Z148" s="39">
        <f t="shared" si="22"/>
        <v>0.43092241736965842</v>
      </c>
      <c r="AA148" s="39">
        <f t="shared" si="23"/>
        <v>0.44705232638409503</v>
      </c>
      <c r="AB148" s="39">
        <f t="shared" si="24"/>
        <v>0.44087422202923726</v>
      </c>
      <c r="AC148" s="39">
        <f t="shared" si="25"/>
        <v>0.44376646789626956</v>
      </c>
      <c r="AD148" s="39">
        <f t="shared" si="26"/>
        <v>0.44579573689028373</v>
      </c>
    </row>
    <row r="149" spans="1:30" x14ac:dyDescent="0.3">
      <c r="A149" s="3">
        <v>928</v>
      </c>
      <c r="B149" s="4" t="s">
        <v>145</v>
      </c>
      <c r="C149" s="42">
        <v>109.2</v>
      </c>
      <c r="D149" s="42">
        <v>127.2</v>
      </c>
      <c r="E149" s="42">
        <v>131</v>
      </c>
      <c r="F149" s="42">
        <v>131.6</v>
      </c>
      <c r="G149" s="42">
        <v>129.6</v>
      </c>
      <c r="H149" s="42">
        <v>153</v>
      </c>
      <c r="I149" s="42">
        <v>126.7</v>
      </c>
      <c r="J149" s="42">
        <v>126.4</v>
      </c>
      <c r="K149" s="42">
        <v>132</v>
      </c>
      <c r="L149" s="42">
        <v>314.5</v>
      </c>
      <c r="M149" s="42">
        <v>350.6</v>
      </c>
      <c r="N149" s="42">
        <v>369</v>
      </c>
      <c r="O149" s="42">
        <v>373.7</v>
      </c>
      <c r="P149" s="42">
        <v>346.3</v>
      </c>
      <c r="Q149" s="42">
        <v>397.7</v>
      </c>
      <c r="R149" s="19">
        <v>352.1</v>
      </c>
      <c r="S149" s="19">
        <v>349.6</v>
      </c>
      <c r="T149" s="19">
        <v>359.2</v>
      </c>
      <c r="V149" s="39">
        <f t="shared" si="18"/>
        <v>0.34721780604133545</v>
      </c>
      <c r="W149" s="39">
        <f t="shared" si="19"/>
        <v>0.36280661722760982</v>
      </c>
      <c r="X149" s="39">
        <f t="shared" si="20"/>
        <v>0.35501355013550134</v>
      </c>
      <c r="Y149" s="39">
        <f t="shared" si="21"/>
        <v>0.35215413433235215</v>
      </c>
      <c r="Z149" s="39">
        <f t="shared" si="22"/>
        <v>0.3742419867167196</v>
      </c>
      <c r="AA149" s="39">
        <f t="shared" si="23"/>
        <v>0.38471209454362587</v>
      </c>
      <c r="AB149" s="39">
        <f t="shared" si="24"/>
        <v>0.35984095427435386</v>
      </c>
      <c r="AC149" s="39">
        <f t="shared" si="25"/>
        <v>0.36155606407322655</v>
      </c>
      <c r="AD149" s="39">
        <f t="shared" si="26"/>
        <v>0.36748329621380849</v>
      </c>
    </row>
    <row r="150" spans="1:30" x14ac:dyDescent="0.3">
      <c r="A150" s="3">
        <v>929</v>
      </c>
      <c r="B150" s="4" t="s">
        <v>146</v>
      </c>
      <c r="C150" s="42">
        <v>77</v>
      </c>
      <c r="D150" s="42">
        <v>71.400000000000006</v>
      </c>
      <c r="E150" s="42">
        <v>80</v>
      </c>
      <c r="F150" s="42">
        <v>70</v>
      </c>
      <c r="G150" s="42">
        <v>76</v>
      </c>
      <c r="H150" s="42">
        <v>62.1</v>
      </c>
      <c r="I150" s="42">
        <v>72.400000000000006</v>
      </c>
      <c r="J150" s="42">
        <v>66.8</v>
      </c>
      <c r="K150" s="42">
        <v>70.8</v>
      </c>
      <c r="L150" s="42">
        <v>172.2</v>
      </c>
      <c r="M150" s="42">
        <v>165</v>
      </c>
      <c r="N150" s="42">
        <v>168</v>
      </c>
      <c r="O150" s="42">
        <v>155.9</v>
      </c>
      <c r="P150" s="42">
        <v>160.5</v>
      </c>
      <c r="Q150" s="42">
        <v>147.80000000000001</v>
      </c>
      <c r="R150" s="19">
        <v>159</v>
      </c>
      <c r="S150" s="19">
        <v>165.3</v>
      </c>
      <c r="T150" s="19">
        <v>178.6</v>
      </c>
      <c r="V150" s="39">
        <f t="shared" si="18"/>
        <v>0.44715447154471549</v>
      </c>
      <c r="W150" s="39">
        <f t="shared" si="19"/>
        <v>0.43272727272727274</v>
      </c>
      <c r="X150" s="39">
        <f t="shared" si="20"/>
        <v>0.47619047619047616</v>
      </c>
      <c r="Y150" s="39">
        <f t="shared" si="21"/>
        <v>0.44900577293136623</v>
      </c>
      <c r="Z150" s="39">
        <f t="shared" si="22"/>
        <v>0.4735202492211838</v>
      </c>
      <c r="AA150" s="39">
        <f t="shared" si="23"/>
        <v>0.42016238159675234</v>
      </c>
      <c r="AB150" s="39">
        <f t="shared" si="24"/>
        <v>0.45534591194968554</v>
      </c>
      <c r="AC150" s="39">
        <f t="shared" si="25"/>
        <v>0.40411373260738048</v>
      </c>
      <c r="AD150" s="39">
        <f t="shared" si="26"/>
        <v>0.3964165733482643</v>
      </c>
    </row>
    <row r="151" spans="1:30" x14ac:dyDescent="0.3">
      <c r="A151" s="3">
        <v>935</v>
      </c>
      <c r="B151" s="4" t="s">
        <v>147</v>
      </c>
      <c r="C151" s="42">
        <v>33.5</v>
      </c>
      <c r="D151" s="42">
        <v>36</v>
      </c>
      <c r="E151" s="42">
        <v>34</v>
      </c>
      <c r="F151" s="42">
        <v>37.1</v>
      </c>
      <c r="G151" s="42">
        <v>34.299999999999997</v>
      </c>
      <c r="H151" s="42">
        <v>33.700000000000003</v>
      </c>
      <c r="I151" s="42">
        <v>36.700000000000003</v>
      </c>
      <c r="J151" s="42">
        <v>42</v>
      </c>
      <c r="K151" s="42">
        <v>42.9</v>
      </c>
      <c r="L151" s="42">
        <v>122.1</v>
      </c>
      <c r="M151" s="42">
        <v>133.4</v>
      </c>
      <c r="N151" s="42">
        <v>132</v>
      </c>
      <c r="O151" s="42">
        <v>130.6</v>
      </c>
      <c r="P151" s="42">
        <v>140.80000000000001</v>
      </c>
      <c r="Q151" s="42">
        <v>136.5</v>
      </c>
      <c r="R151" s="19">
        <v>144.30000000000001</v>
      </c>
      <c r="S151" s="19">
        <v>148.5</v>
      </c>
      <c r="T151" s="19">
        <v>144.69999999999999</v>
      </c>
      <c r="V151" s="39">
        <f t="shared" si="18"/>
        <v>0.27436527436527436</v>
      </c>
      <c r="W151" s="39">
        <f t="shared" si="19"/>
        <v>0.26986506746626687</v>
      </c>
      <c r="X151" s="39">
        <f t="shared" si="20"/>
        <v>0.25757575757575757</v>
      </c>
      <c r="Y151" s="39">
        <f t="shared" si="21"/>
        <v>0.28407350689127109</v>
      </c>
      <c r="Z151" s="39">
        <f t="shared" si="22"/>
        <v>0.2436079545454545</v>
      </c>
      <c r="AA151" s="39">
        <f t="shared" si="23"/>
        <v>0.2468864468864469</v>
      </c>
      <c r="AB151" s="39">
        <f t="shared" si="24"/>
        <v>0.25433125433125431</v>
      </c>
      <c r="AC151" s="39">
        <f t="shared" si="25"/>
        <v>0.28282828282828282</v>
      </c>
      <c r="AD151" s="39">
        <f t="shared" si="26"/>
        <v>0.29647546648237733</v>
      </c>
    </row>
    <row r="152" spans="1:30" x14ac:dyDescent="0.3">
      <c r="A152" s="3">
        <v>937</v>
      </c>
      <c r="B152" s="6" t="s">
        <v>148</v>
      </c>
      <c r="C152" s="42">
        <v>97.7</v>
      </c>
      <c r="D152" s="42">
        <v>105.9</v>
      </c>
      <c r="E152" s="42">
        <v>105</v>
      </c>
      <c r="F152" s="42">
        <v>112</v>
      </c>
      <c r="G152" s="42">
        <v>111.9</v>
      </c>
      <c r="H152" s="42">
        <v>119.1</v>
      </c>
      <c r="I152" s="42">
        <v>106.4</v>
      </c>
      <c r="J152" s="42">
        <v>116.2</v>
      </c>
      <c r="K152" s="42">
        <v>116.4</v>
      </c>
      <c r="L152" s="42">
        <v>256.10000000000002</v>
      </c>
      <c r="M152" s="42">
        <v>275.7</v>
      </c>
      <c r="N152" s="42">
        <v>261</v>
      </c>
      <c r="O152" s="42">
        <v>276.8</v>
      </c>
      <c r="P152" s="42">
        <v>287.39999999999998</v>
      </c>
      <c r="Q152" s="42">
        <v>281.89999999999998</v>
      </c>
      <c r="R152" s="19">
        <v>276.2</v>
      </c>
      <c r="S152" s="19">
        <v>299.39999999999998</v>
      </c>
      <c r="T152" s="19">
        <v>301.2</v>
      </c>
      <c r="V152" s="39">
        <f t="shared" si="18"/>
        <v>0.38149160484185862</v>
      </c>
      <c r="W152" s="39">
        <f t="shared" si="19"/>
        <v>0.38411316648531013</v>
      </c>
      <c r="X152" s="39">
        <f t="shared" si="20"/>
        <v>0.40229885057471265</v>
      </c>
      <c r="Y152" s="39">
        <f t="shared" si="21"/>
        <v>0.40462427745664736</v>
      </c>
      <c r="Z152" s="39">
        <f t="shared" si="22"/>
        <v>0.38935281837160757</v>
      </c>
      <c r="AA152" s="39">
        <f t="shared" si="23"/>
        <v>0.42249024476764813</v>
      </c>
      <c r="AB152" s="39">
        <f t="shared" si="24"/>
        <v>0.38522809558291099</v>
      </c>
      <c r="AC152" s="39">
        <f t="shared" si="25"/>
        <v>0.38810955243820977</v>
      </c>
      <c r="AD152" s="39">
        <f t="shared" si="26"/>
        <v>0.38645418326693232</v>
      </c>
    </row>
    <row r="153" spans="1:30" x14ac:dyDescent="0.3">
      <c r="A153" s="3">
        <v>938</v>
      </c>
      <c r="B153" s="4" t="s">
        <v>149</v>
      </c>
      <c r="C153" s="42">
        <v>62.3</v>
      </c>
      <c r="D153" s="42">
        <v>63</v>
      </c>
      <c r="E153" s="42">
        <v>61</v>
      </c>
      <c r="F153" s="42">
        <v>68.8</v>
      </c>
      <c r="G153" s="42">
        <v>65.8</v>
      </c>
      <c r="H153" s="42">
        <v>52.7</v>
      </c>
      <c r="I153" s="42">
        <v>61</v>
      </c>
      <c r="J153" s="42">
        <v>57.9</v>
      </c>
      <c r="K153" s="42">
        <v>66.900000000000006</v>
      </c>
      <c r="L153" s="42">
        <v>148</v>
      </c>
      <c r="M153" s="42">
        <v>149</v>
      </c>
      <c r="N153" s="42">
        <v>142</v>
      </c>
      <c r="O153" s="42">
        <v>151.1</v>
      </c>
      <c r="P153" s="42">
        <v>147.5</v>
      </c>
      <c r="Q153" s="42">
        <v>126.6</v>
      </c>
      <c r="R153" s="19">
        <v>136</v>
      </c>
      <c r="S153" s="19">
        <v>137.19999999999999</v>
      </c>
      <c r="T153" s="19">
        <v>141.5</v>
      </c>
      <c r="V153" s="39">
        <f t="shared" si="18"/>
        <v>0.42094594594594592</v>
      </c>
      <c r="W153" s="39">
        <f t="shared" si="19"/>
        <v>0.42281879194630873</v>
      </c>
      <c r="X153" s="39">
        <f t="shared" si="20"/>
        <v>0.42957746478873238</v>
      </c>
      <c r="Y153" s="39">
        <f t="shared" si="21"/>
        <v>0.45532759761747188</v>
      </c>
      <c r="Z153" s="39">
        <f t="shared" si="22"/>
        <v>0.4461016949152542</v>
      </c>
      <c r="AA153" s="39">
        <f t="shared" si="23"/>
        <v>0.41627172195892581</v>
      </c>
      <c r="AB153" s="39">
        <f t="shared" si="24"/>
        <v>0.4485294117647059</v>
      </c>
      <c r="AC153" s="39">
        <f t="shared" si="25"/>
        <v>0.42201166180758021</v>
      </c>
      <c r="AD153" s="39">
        <f t="shared" si="26"/>
        <v>0.47279151943462899</v>
      </c>
    </row>
    <row r="154" spans="1:30" x14ac:dyDescent="0.3">
      <c r="A154" s="3">
        <v>940</v>
      </c>
      <c r="B154" s="4" t="s">
        <v>150</v>
      </c>
      <c r="C154" s="42">
        <v>67.900000000000006</v>
      </c>
      <c r="D154" s="42">
        <v>73.7</v>
      </c>
      <c r="E154" s="42">
        <v>77</v>
      </c>
      <c r="F154" s="42">
        <v>85.9</v>
      </c>
      <c r="G154" s="42">
        <v>68.8</v>
      </c>
      <c r="H154" s="42">
        <v>57</v>
      </c>
      <c r="I154" s="42">
        <v>55.5</v>
      </c>
      <c r="J154" s="42">
        <v>51.8</v>
      </c>
      <c r="K154" s="42">
        <v>51.6</v>
      </c>
      <c r="L154" s="42">
        <v>188.6</v>
      </c>
      <c r="M154" s="42">
        <v>180.6</v>
      </c>
      <c r="N154" s="42">
        <v>184</v>
      </c>
      <c r="O154" s="42">
        <v>193.1</v>
      </c>
      <c r="P154" s="42">
        <v>178.2</v>
      </c>
      <c r="Q154" s="42">
        <v>154.69999999999999</v>
      </c>
      <c r="R154" s="19">
        <v>155.19999999999999</v>
      </c>
      <c r="S154" s="19">
        <v>144.6</v>
      </c>
      <c r="T154" s="19">
        <v>158.5</v>
      </c>
      <c r="V154" s="39">
        <f t="shared" si="18"/>
        <v>0.36002120890774131</v>
      </c>
      <c r="W154" s="39">
        <f t="shared" si="19"/>
        <v>0.40808416389811741</v>
      </c>
      <c r="X154" s="39">
        <f t="shared" si="20"/>
        <v>0.41847826086956524</v>
      </c>
      <c r="Y154" s="39">
        <f t="shared" si="21"/>
        <v>0.44484722941481103</v>
      </c>
      <c r="Z154" s="39">
        <f t="shared" si="22"/>
        <v>0.38608305274971944</v>
      </c>
      <c r="AA154" s="39">
        <f t="shared" si="23"/>
        <v>0.3684550743374273</v>
      </c>
      <c r="AB154" s="39">
        <f t="shared" si="24"/>
        <v>0.35760309278350516</v>
      </c>
      <c r="AC154" s="39">
        <f t="shared" si="25"/>
        <v>0.35822959889349931</v>
      </c>
      <c r="AD154" s="39">
        <f t="shared" si="26"/>
        <v>0.32555205047318614</v>
      </c>
    </row>
    <row r="155" spans="1:30" x14ac:dyDescent="0.3">
      <c r="A155" s="3">
        <v>941</v>
      </c>
      <c r="B155" s="4" t="s">
        <v>151</v>
      </c>
      <c r="C155" s="42">
        <v>45.3</v>
      </c>
      <c r="D155" s="42">
        <v>38.5</v>
      </c>
      <c r="E155" s="42">
        <v>42</v>
      </c>
      <c r="F155" s="42">
        <v>41.1</v>
      </c>
      <c r="G155" s="42">
        <v>55.2</v>
      </c>
      <c r="H155" s="42">
        <v>51.7</v>
      </c>
      <c r="I155" s="42">
        <v>56</v>
      </c>
      <c r="J155" s="42">
        <v>52.2</v>
      </c>
      <c r="K155" s="42">
        <v>54.9</v>
      </c>
      <c r="L155" s="42">
        <v>166.3</v>
      </c>
      <c r="M155" s="42">
        <v>162.5</v>
      </c>
      <c r="N155" s="42">
        <v>165</v>
      </c>
      <c r="O155" s="42">
        <v>168.5</v>
      </c>
      <c r="P155" s="42">
        <v>189</v>
      </c>
      <c r="Q155" s="42">
        <v>177.8</v>
      </c>
      <c r="R155" s="19">
        <v>187.6</v>
      </c>
      <c r="S155" s="19">
        <v>177.6</v>
      </c>
      <c r="T155" s="19">
        <v>183.5</v>
      </c>
      <c r="V155" s="39">
        <f t="shared" si="18"/>
        <v>0.2723992784125075</v>
      </c>
      <c r="W155" s="39">
        <f t="shared" si="19"/>
        <v>0.23692307692307693</v>
      </c>
      <c r="X155" s="39">
        <f t="shared" si="20"/>
        <v>0.25454545454545452</v>
      </c>
      <c r="Y155" s="39">
        <f t="shared" si="21"/>
        <v>0.24391691394658754</v>
      </c>
      <c r="Z155" s="39">
        <f t="shared" si="22"/>
        <v>0.29206349206349208</v>
      </c>
      <c r="AA155" s="39">
        <f t="shared" si="23"/>
        <v>0.29077615298087739</v>
      </c>
      <c r="AB155" s="39">
        <f t="shared" si="24"/>
        <v>0.29850746268656719</v>
      </c>
      <c r="AC155" s="39">
        <f t="shared" si="25"/>
        <v>0.29391891891891897</v>
      </c>
      <c r="AD155" s="39">
        <f t="shared" si="26"/>
        <v>0.29918256130790188</v>
      </c>
    </row>
    <row r="156" spans="1:30" x14ac:dyDescent="0.3">
      <c r="A156" s="3">
        <v>1001</v>
      </c>
      <c r="B156" s="4" t="s">
        <v>152</v>
      </c>
      <c r="C156" s="42">
        <v>2186.5</v>
      </c>
      <c r="D156" s="42">
        <v>2241.1</v>
      </c>
      <c r="E156" s="42">
        <v>2180</v>
      </c>
      <c r="F156" s="42">
        <v>2182.4</v>
      </c>
      <c r="G156" s="42">
        <v>2212.6</v>
      </c>
      <c r="H156" s="42">
        <v>2209.1</v>
      </c>
      <c r="I156" s="42">
        <v>2248.3000000000002</v>
      </c>
      <c r="J156" s="42">
        <v>2426</v>
      </c>
      <c r="K156" s="42">
        <v>2502.8000000000002</v>
      </c>
      <c r="L156" s="42">
        <v>5346.8</v>
      </c>
      <c r="M156" s="42">
        <v>5360</v>
      </c>
      <c r="N156" s="42">
        <v>5323</v>
      </c>
      <c r="O156" s="42">
        <v>5352.3</v>
      </c>
      <c r="P156" s="42">
        <v>5284.3</v>
      </c>
      <c r="Q156" s="42">
        <v>5446.5</v>
      </c>
      <c r="R156" s="19">
        <v>5570.7</v>
      </c>
      <c r="S156" s="19">
        <v>5833.7</v>
      </c>
      <c r="T156" s="19">
        <v>6097.3</v>
      </c>
      <c r="V156" s="39">
        <f t="shared" si="18"/>
        <v>0.40893618613002169</v>
      </c>
      <c r="W156" s="39">
        <f t="shared" si="19"/>
        <v>0.41811567164179103</v>
      </c>
      <c r="X156" s="39">
        <f t="shared" si="20"/>
        <v>0.4095434905128687</v>
      </c>
      <c r="Y156" s="39">
        <f t="shared" si="21"/>
        <v>0.40774993927844105</v>
      </c>
      <c r="Z156" s="39">
        <f t="shared" si="22"/>
        <v>0.41871203376038452</v>
      </c>
      <c r="AA156" s="39">
        <f t="shared" si="23"/>
        <v>0.40559992655834021</v>
      </c>
      <c r="AB156" s="39">
        <f t="shared" si="24"/>
        <v>0.40359380329222544</v>
      </c>
      <c r="AC156" s="39">
        <f t="shared" si="25"/>
        <v>0.41585957454102884</v>
      </c>
      <c r="AD156" s="39">
        <f t="shared" si="26"/>
        <v>0.41047676840568781</v>
      </c>
    </row>
    <row r="157" spans="1:30" x14ac:dyDescent="0.3">
      <c r="A157" s="3">
        <v>1002</v>
      </c>
      <c r="B157" s="4" t="s">
        <v>153</v>
      </c>
      <c r="C157" s="42">
        <v>432.1</v>
      </c>
      <c r="D157" s="42">
        <v>430.7</v>
      </c>
      <c r="E157" s="42">
        <v>461</v>
      </c>
      <c r="F157" s="42">
        <v>459.6</v>
      </c>
      <c r="G157" s="42">
        <v>438.9</v>
      </c>
      <c r="H157" s="42">
        <v>471.2</v>
      </c>
      <c r="I157" s="42">
        <v>458.1</v>
      </c>
      <c r="J157" s="42">
        <v>530.70000000000005</v>
      </c>
      <c r="K157" s="42">
        <v>528.1</v>
      </c>
      <c r="L157" s="42">
        <v>909.8</v>
      </c>
      <c r="M157" s="42">
        <v>917.9</v>
      </c>
      <c r="N157" s="42">
        <v>955</v>
      </c>
      <c r="O157" s="42">
        <v>961.7</v>
      </c>
      <c r="P157" s="42">
        <v>947.6</v>
      </c>
      <c r="Q157" s="42">
        <v>990.5</v>
      </c>
      <c r="R157" s="19">
        <v>980.8</v>
      </c>
      <c r="S157" s="19">
        <v>1067.7</v>
      </c>
      <c r="T157" s="19">
        <v>1061.5</v>
      </c>
      <c r="V157" s="39">
        <f t="shared" si="18"/>
        <v>0.47493954715322051</v>
      </c>
      <c r="W157" s="39">
        <f t="shared" si="19"/>
        <v>0.46922322693103824</v>
      </c>
      <c r="X157" s="39">
        <f t="shared" si="20"/>
        <v>0.48272251308900521</v>
      </c>
      <c r="Y157" s="39">
        <f t="shared" si="21"/>
        <v>0.47790371217635436</v>
      </c>
      <c r="Z157" s="39">
        <f t="shared" si="22"/>
        <v>0.46317011397214009</v>
      </c>
      <c r="AA157" s="39">
        <f t="shared" si="23"/>
        <v>0.47571933366986369</v>
      </c>
      <c r="AB157" s="39">
        <f t="shared" si="24"/>
        <v>0.46706769983686791</v>
      </c>
      <c r="AC157" s="39">
        <f t="shared" si="25"/>
        <v>0.49704973307108741</v>
      </c>
      <c r="AD157" s="39">
        <f t="shared" si="26"/>
        <v>0.4975035327366934</v>
      </c>
    </row>
    <row r="158" spans="1:30" x14ac:dyDescent="0.3">
      <c r="A158" s="3">
        <v>1003</v>
      </c>
      <c r="B158" s="4" t="s">
        <v>154</v>
      </c>
      <c r="C158" s="42">
        <v>279.60000000000002</v>
      </c>
      <c r="D158" s="42">
        <v>326.5</v>
      </c>
      <c r="E158" s="42">
        <v>320</v>
      </c>
      <c r="F158" s="42">
        <v>328.1</v>
      </c>
      <c r="G158" s="42">
        <v>337.6</v>
      </c>
      <c r="H158" s="42">
        <v>347.5</v>
      </c>
      <c r="I158" s="42">
        <v>330.3</v>
      </c>
      <c r="J158" s="42">
        <v>335.5</v>
      </c>
      <c r="K158" s="42">
        <v>354.4</v>
      </c>
      <c r="L158" s="42">
        <v>619.1</v>
      </c>
      <c r="M158" s="42">
        <v>671.4</v>
      </c>
      <c r="N158" s="42">
        <v>671</v>
      </c>
      <c r="O158" s="42">
        <v>686.2</v>
      </c>
      <c r="P158" s="42">
        <v>700.7</v>
      </c>
      <c r="Q158" s="42">
        <v>714.5</v>
      </c>
      <c r="R158" s="19">
        <v>718.4</v>
      </c>
      <c r="S158" s="19">
        <v>736.3</v>
      </c>
      <c r="T158" s="19">
        <v>763.7</v>
      </c>
      <c r="V158" s="39">
        <f t="shared" si="18"/>
        <v>0.45162332418026169</v>
      </c>
      <c r="W158" s="39">
        <f t="shared" si="19"/>
        <v>0.48629728924635091</v>
      </c>
      <c r="X158" s="39">
        <f t="shared" si="20"/>
        <v>0.47690014903129657</v>
      </c>
      <c r="Y158" s="39">
        <f t="shared" si="21"/>
        <v>0.47814048382395802</v>
      </c>
      <c r="Z158" s="39">
        <f t="shared" si="22"/>
        <v>0.48180391037533893</v>
      </c>
      <c r="AA158" s="39">
        <f t="shared" si="23"/>
        <v>0.48635409377186845</v>
      </c>
      <c r="AB158" s="39">
        <f t="shared" si="24"/>
        <v>0.45977171492204905</v>
      </c>
      <c r="AC158" s="39">
        <f t="shared" si="25"/>
        <v>0.45565666168681246</v>
      </c>
      <c r="AD158" s="39">
        <f t="shared" si="26"/>
        <v>0.46405656671467849</v>
      </c>
    </row>
    <row r="159" spans="1:30" x14ac:dyDescent="0.3">
      <c r="A159" s="3">
        <v>1004</v>
      </c>
      <c r="B159" s="4" t="s">
        <v>155</v>
      </c>
      <c r="C159" s="42">
        <v>293.3</v>
      </c>
      <c r="D159" s="42">
        <v>286.3</v>
      </c>
      <c r="E159" s="42">
        <v>317</v>
      </c>
      <c r="F159" s="42">
        <v>323.10000000000002</v>
      </c>
      <c r="G159" s="42">
        <v>345.5</v>
      </c>
      <c r="H159" s="42">
        <v>328.3</v>
      </c>
      <c r="I159" s="42">
        <v>355.7</v>
      </c>
      <c r="J159" s="42">
        <v>353.9</v>
      </c>
      <c r="K159" s="42">
        <v>374.3</v>
      </c>
      <c r="L159" s="42">
        <v>690.8</v>
      </c>
      <c r="M159" s="42">
        <v>682.4</v>
      </c>
      <c r="N159" s="42">
        <v>705</v>
      </c>
      <c r="O159" s="42">
        <v>714.4</v>
      </c>
      <c r="P159" s="42">
        <v>732.7</v>
      </c>
      <c r="Q159" s="42">
        <v>732.1</v>
      </c>
      <c r="R159" s="19">
        <v>755.1</v>
      </c>
      <c r="S159" s="19">
        <v>761.9</v>
      </c>
      <c r="T159" s="19">
        <v>800.7</v>
      </c>
      <c r="V159" s="39">
        <f t="shared" si="18"/>
        <v>0.42458019687319054</v>
      </c>
      <c r="W159" s="39">
        <f t="shared" si="19"/>
        <v>0.41954865181711609</v>
      </c>
      <c r="X159" s="39">
        <f t="shared" si="20"/>
        <v>0.44964539007092197</v>
      </c>
      <c r="Y159" s="39">
        <f t="shared" si="21"/>
        <v>0.45226763717805157</v>
      </c>
      <c r="Z159" s="39">
        <f t="shared" si="22"/>
        <v>0.47154360584140848</v>
      </c>
      <c r="AA159" s="39">
        <f t="shared" si="23"/>
        <v>0.44843600601010791</v>
      </c>
      <c r="AB159" s="39">
        <f t="shared" si="24"/>
        <v>0.4710634353065819</v>
      </c>
      <c r="AC159" s="39">
        <f t="shared" si="25"/>
        <v>0.46449665310408189</v>
      </c>
      <c r="AD159" s="39">
        <f t="shared" si="26"/>
        <v>0.46746596727863121</v>
      </c>
    </row>
    <row r="160" spans="1:30" x14ac:dyDescent="0.3">
      <c r="A160" s="3">
        <v>1014</v>
      </c>
      <c r="B160" s="4" t="s">
        <v>156</v>
      </c>
      <c r="C160" s="42">
        <v>270.60000000000002</v>
      </c>
      <c r="D160" s="42">
        <v>315.8</v>
      </c>
      <c r="E160" s="42">
        <v>326</v>
      </c>
      <c r="F160" s="42">
        <v>344.3</v>
      </c>
      <c r="G160" s="42">
        <v>372.8</v>
      </c>
      <c r="H160" s="42">
        <v>382.4</v>
      </c>
      <c r="I160" s="42">
        <v>404.7</v>
      </c>
      <c r="J160" s="42">
        <v>427.7</v>
      </c>
      <c r="K160" s="42">
        <v>430</v>
      </c>
      <c r="L160" s="42">
        <v>708.6</v>
      </c>
      <c r="M160" s="42">
        <v>797.8</v>
      </c>
      <c r="N160" s="42">
        <v>814</v>
      </c>
      <c r="O160" s="42">
        <v>872.6</v>
      </c>
      <c r="P160" s="42">
        <v>905.8</v>
      </c>
      <c r="Q160" s="42">
        <v>916.8</v>
      </c>
      <c r="R160" s="19">
        <v>945.8</v>
      </c>
      <c r="S160" s="19">
        <v>1010.4</v>
      </c>
      <c r="T160" s="19">
        <v>1038</v>
      </c>
      <c r="V160" s="39">
        <f t="shared" si="18"/>
        <v>0.3818797629127858</v>
      </c>
      <c r="W160" s="39">
        <f t="shared" si="19"/>
        <v>0.39583855602908002</v>
      </c>
      <c r="X160" s="39">
        <f t="shared" si="20"/>
        <v>0.40049140049140047</v>
      </c>
      <c r="Y160" s="39">
        <f t="shared" si="21"/>
        <v>0.39456795782718312</v>
      </c>
      <c r="Z160" s="39">
        <f t="shared" si="22"/>
        <v>0.41156988297637453</v>
      </c>
      <c r="AA160" s="39">
        <f t="shared" si="23"/>
        <v>0.41710296684118675</v>
      </c>
      <c r="AB160" s="39">
        <f t="shared" si="24"/>
        <v>0.42789173186720236</v>
      </c>
      <c r="AC160" s="39">
        <f t="shared" si="25"/>
        <v>0.4232977038796516</v>
      </c>
      <c r="AD160" s="39">
        <f t="shared" si="26"/>
        <v>0.41425818882466281</v>
      </c>
    </row>
    <row r="161" spans="1:30" x14ac:dyDescent="0.3">
      <c r="A161" s="3">
        <v>1017</v>
      </c>
      <c r="B161" s="4" t="s">
        <v>157</v>
      </c>
      <c r="C161" s="42">
        <v>130.1</v>
      </c>
      <c r="D161" s="42">
        <v>157.9</v>
      </c>
      <c r="E161" s="42">
        <v>160</v>
      </c>
      <c r="F161" s="42">
        <v>147.30000000000001</v>
      </c>
      <c r="G161" s="42">
        <v>166.6</v>
      </c>
      <c r="H161" s="42">
        <v>172.9</v>
      </c>
      <c r="I161" s="42">
        <v>198.6</v>
      </c>
      <c r="J161" s="42">
        <v>180.5</v>
      </c>
      <c r="K161" s="42">
        <v>185.7</v>
      </c>
      <c r="L161" s="42">
        <v>390.4</v>
      </c>
      <c r="M161" s="42">
        <v>442.1</v>
      </c>
      <c r="N161" s="42">
        <v>448</v>
      </c>
      <c r="O161" s="42">
        <v>423.7</v>
      </c>
      <c r="P161" s="42">
        <v>458.4</v>
      </c>
      <c r="Q161" s="42">
        <v>482.1</v>
      </c>
      <c r="R161" s="19">
        <v>530.79999999999995</v>
      </c>
      <c r="S161" s="19">
        <v>523.5</v>
      </c>
      <c r="T161" s="19">
        <v>537.9</v>
      </c>
      <c r="V161" s="39">
        <f t="shared" si="18"/>
        <v>0.33324795081967212</v>
      </c>
      <c r="W161" s="39">
        <f t="shared" si="19"/>
        <v>0.35715901379778331</v>
      </c>
      <c r="X161" s="39">
        <f t="shared" si="20"/>
        <v>0.35714285714285715</v>
      </c>
      <c r="Y161" s="39">
        <f t="shared" si="21"/>
        <v>0.34765164031154122</v>
      </c>
      <c r="Z161" s="39">
        <f t="shared" si="22"/>
        <v>0.36343804537521818</v>
      </c>
      <c r="AA161" s="39">
        <f t="shared" si="23"/>
        <v>0.3586392864550923</v>
      </c>
      <c r="AB161" s="39">
        <f t="shared" si="24"/>
        <v>0.37415222305953283</v>
      </c>
      <c r="AC161" s="39">
        <f t="shared" si="25"/>
        <v>0.34479465138490928</v>
      </c>
      <c r="AD161" s="39">
        <f t="shared" si="26"/>
        <v>0.34523145566090352</v>
      </c>
    </row>
    <row r="162" spans="1:30" x14ac:dyDescent="0.3">
      <c r="A162" s="3">
        <v>1018</v>
      </c>
      <c r="B162" s="4" t="s">
        <v>158</v>
      </c>
      <c r="C162" s="42">
        <v>205.5</v>
      </c>
      <c r="D162" s="42">
        <v>218.6</v>
      </c>
      <c r="E162" s="42">
        <v>217</v>
      </c>
      <c r="F162" s="42">
        <v>224.5</v>
      </c>
      <c r="G162" s="42">
        <v>211.2</v>
      </c>
      <c r="H162" s="42">
        <v>248.8</v>
      </c>
      <c r="I162" s="42">
        <v>216.4</v>
      </c>
      <c r="J162" s="42">
        <v>242.1</v>
      </c>
      <c r="K162" s="42">
        <v>263</v>
      </c>
      <c r="L162" s="42">
        <v>576.5</v>
      </c>
      <c r="M162" s="42">
        <v>608.70000000000005</v>
      </c>
      <c r="N162" s="42">
        <v>610</v>
      </c>
      <c r="O162" s="42">
        <v>632.20000000000005</v>
      </c>
      <c r="P162" s="42">
        <v>625.29999999999995</v>
      </c>
      <c r="Q162" s="42">
        <v>666.9</v>
      </c>
      <c r="R162" s="19">
        <v>634.1</v>
      </c>
      <c r="S162" s="19">
        <v>670.6</v>
      </c>
      <c r="T162" s="19">
        <v>690.5</v>
      </c>
      <c r="V162" s="39">
        <f t="shared" si="18"/>
        <v>0.35646140503035562</v>
      </c>
      <c r="W162" s="39">
        <f t="shared" si="19"/>
        <v>0.35912600624281249</v>
      </c>
      <c r="X162" s="39">
        <f t="shared" si="20"/>
        <v>0.3557377049180328</v>
      </c>
      <c r="Y162" s="39">
        <f t="shared" si="21"/>
        <v>0.35510914267636823</v>
      </c>
      <c r="Z162" s="39">
        <f t="shared" si="22"/>
        <v>0.33775787621941467</v>
      </c>
      <c r="AA162" s="39">
        <f t="shared" si="23"/>
        <v>0.37306942570100465</v>
      </c>
      <c r="AB162" s="39">
        <f t="shared" si="24"/>
        <v>0.34127109288755714</v>
      </c>
      <c r="AC162" s="39">
        <f t="shared" si="25"/>
        <v>0.36101998210557706</v>
      </c>
      <c r="AD162" s="39">
        <f t="shared" si="26"/>
        <v>0.38088341781317886</v>
      </c>
    </row>
    <row r="163" spans="1:30" x14ac:dyDescent="0.3">
      <c r="A163" s="3">
        <v>1021</v>
      </c>
      <c r="B163" s="4" t="s">
        <v>159</v>
      </c>
      <c r="C163" s="42">
        <v>80.3</v>
      </c>
      <c r="D163" s="42">
        <v>89</v>
      </c>
      <c r="E163" s="42">
        <v>80</v>
      </c>
      <c r="F163" s="42">
        <v>82.6</v>
      </c>
      <c r="G163" s="42">
        <v>76.099999999999994</v>
      </c>
      <c r="H163" s="42">
        <v>80.099999999999994</v>
      </c>
      <c r="I163" s="42">
        <v>80.8</v>
      </c>
      <c r="J163" s="42">
        <v>86.8</v>
      </c>
      <c r="K163" s="42">
        <v>80.3</v>
      </c>
      <c r="L163" s="42">
        <v>189.7</v>
      </c>
      <c r="M163" s="42">
        <v>204.5</v>
      </c>
      <c r="N163" s="42">
        <v>195</v>
      </c>
      <c r="O163" s="42">
        <v>200.5</v>
      </c>
      <c r="P163" s="42">
        <v>199.5</v>
      </c>
      <c r="Q163" s="42">
        <v>211.8</v>
      </c>
      <c r="R163" s="19">
        <v>220.6</v>
      </c>
      <c r="S163" s="19">
        <v>225.6</v>
      </c>
      <c r="T163" s="19">
        <v>216.4</v>
      </c>
      <c r="V163" s="39">
        <f t="shared" si="18"/>
        <v>0.42329994728518716</v>
      </c>
      <c r="W163" s="39">
        <f t="shared" si="19"/>
        <v>0.4352078239608802</v>
      </c>
      <c r="X163" s="39">
        <f t="shared" si="20"/>
        <v>0.41025641025641024</v>
      </c>
      <c r="Y163" s="39">
        <f t="shared" si="21"/>
        <v>0.41197007481296755</v>
      </c>
      <c r="Z163" s="39">
        <f t="shared" si="22"/>
        <v>0.38145363408521299</v>
      </c>
      <c r="AA163" s="39">
        <f t="shared" si="23"/>
        <v>0.37818696883852687</v>
      </c>
      <c r="AB163" s="39">
        <f t="shared" si="24"/>
        <v>0.36627379873073435</v>
      </c>
      <c r="AC163" s="39">
        <f t="shared" si="25"/>
        <v>0.38475177304964536</v>
      </c>
      <c r="AD163" s="39">
        <f t="shared" si="26"/>
        <v>0.37107208872458408</v>
      </c>
    </row>
    <row r="164" spans="1:30" x14ac:dyDescent="0.3">
      <c r="A164" s="3">
        <v>1026</v>
      </c>
      <c r="B164" s="4" t="s">
        <v>160</v>
      </c>
      <c r="C164" s="42">
        <v>43.6</v>
      </c>
      <c r="D164" s="42">
        <v>44.6</v>
      </c>
      <c r="E164" s="42">
        <v>43</v>
      </c>
      <c r="F164" s="42">
        <v>43.1</v>
      </c>
      <c r="G164" s="42">
        <v>39.700000000000003</v>
      </c>
      <c r="H164" s="42">
        <v>39.9</v>
      </c>
      <c r="I164" s="42">
        <v>37.6</v>
      </c>
      <c r="J164" s="42">
        <v>39.299999999999997</v>
      </c>
      <c r="K164" s="42">
        <v>41.5</v>
      </c>
      <c r="L164" s="42">
        <v>136.80000000000001</v>
      </c>
      <c r="M164" s="42">
        <v>137.30000000000001</v>
      </c>
      <c r="N164" s="42">
        <v>140</v>
      </c>
      <c r="O164" s="42">
        <v>139.9</v>
      </c>
      <c r="P164" s="42">
        <v>135.9</v>
      </c>
      <c r="Q164" s="42">
        <v>130</v>
      </c>
      <c r="R164" s="19">
        <v>125</v>
      </c>
      <c r="S164" s="19">
        <v>129</v>
      </c>
      <c r="T164" s="19">
        <v>134.69999999999999</v>
      </c>
      <c r="V164" s="39">
        <f t="shared" si="18"/>
        <v>0.31871345029239767</v>
      </c>
      <c r="W164" s="39">
        <f t="shared" si="19"/>
        <v>0.32483612527312455</v>
      </c>
      <c r="X164" s="39">
        <f t="shared" si="20"/>
        <v>0.30714285714285716</v>
      </c>
      <c r="Y164" s="39">
        <f t="shared" si="21"/>
        <v>0.30807719799857042</v>
      </c>
      <c r="Z164" s="39">
        <f t="shared" si="22"/>
        <v>0.29212656364974249</v>
      </c>
      <c r="AA164" s="39">
        <f t="shared" si="23"/>
        <v>0.30692307692307691</v>
      </c>
      <c r="AB164" s="39">
        <f t="shared" si="24"/>
        <v>0.30080000000000001</v>
      </c>
      <c r="AC164" s="39">
        <f t="shared" si="25"/>
        <v>0.30465116279069765</v>
      </c>
      <c r="AD164" s="39">
        <f t="shared" si="26"/>
        <v>0.30809205642167781</v>
      </c>
    </row>
    <row r="165" spans="1:30" x14ac:dyDescent="0.3">
      <c r="A165" s="3">
        <v>1027</v>
      </c>
      <c r="B165" s="4" t="s">
        <v>161</v>
      </c>
      <c r="C165" s="42">
        <v>62</v>
      </c>
      <c r="D165" s="42">
        <v>60</v>
      </c>
      <c r="E165" s="42">
        <v>59</v>
      </c>
      <c r="F165" s="42">
        <v>64.400000000000006</v>
      </c>
      <c r="G165" s="42">
        <v>65.400000000000006</v>
      </c>
      <c r="H165" s="42">
        <v>60.3</v>
      </c>
      <c r="I165" s="42">
        <v>57.6</v>
      </c>
      <c r="J165" s="42">
        <v>57.6</v>
      </c>
      <c r="K165" s="42">
        <v>52.1</v>
      </c>
      <c r="L165" s="42">
        <v>166.4</v>
      </c>
      <c r="M165" s="42">
        <v>157.5</v>
      </c>
      <c r="N165" s="42">
        <v>162</v>
      </c>
      <c r="O165" s="42">
        <v>159.19999999999999</v>
      </c>
      <c r="P165" s="42">
        <v>165.9</v>
      </c>
      <c r="Q165" s="42">
        <v>164.5</v>
      </c>
      <c r="R165" s="19">
        <v>175.2</v>
      </c>
      <c r="S165" s="19">
        <v>178.7</v>
      </c>
      <c r="T165" s="19">
        <v>167.6</v>
      </c>
      <c r="V165" s="39">
        <f t="shared" si="18"/>
        <v>0.37259615384615385</v>
      </c>
      <c r="W165" s="39">
        <f t="shared" si="19"/>
        <v>0.38095238095238093</v>
      </c>
      <c r="X165" s="39">
        <f t="shared" si="20"/>
        <v>0.36419753086419754</v>
      </c>
      <c r="Y165" s="39">
        <f t="shared" si="21"/>
        <v>0.40452261306532672</v>
      </c>
      <c r="Z165" s="39">
        <f t="shared" si="22"/>
        <v>0.39421338155515373</v>
      </c>
      <c r="AA165" s="39">
        <f t="shared" si="23"/>
        <v>0.36656534954407294</v>
      </c>
      <c r="AB165" s="39">
        <f t="shared" si="24"/>
        <v>0.32876712328767127</v>
      </c>
      <c r="AC165" s="39">
        <f t="shared" si="25"/>
        <v>0.32232792389479575</v>
      </c>
      <c r="AD165" s="39">
        <f t="shared" si="26"/>
        <v>0.31085918854415279</v>
      </c>
    </row>
    <row r="166" spans="1:30" x14ac:dyDescent="0.3">
      <c r="A166" s="3">
        <v>1029</v>
      </c>
      <c r="B166" s="4" t="s">
        <v>162</v>
      </c>
      <c r="C166" s="42">
        <v>122.2</v>
      </c>
      <c r="D166" s="42">
        <v>118.3</v>
      </c>
      <c r="E166" s="42">
        <v>130</v>
      </c>
      <c r="F166" s="42">
        <v>133.19999999999999</v>
      </c>
      <c r="G166" s="42">
        <v>138.19999999999999</v>
      </c>
      <c r="H166" s="42">
        <v>161.4</v>
      </c>
      <c r="I166" s="42">
        <v>157.80000000000001</v>
      </c>
      <c r="J166" s="42">
        <v>167.7</v>
      </c>
      <c r="K166" s="42">
        <v>161.30000000000001</v>
      </c>
      <c r="L166" s="42">
        <v>313</v>
      </c>
      <c r="M166" s="42">
        <v>300.60000000000002</v>
      </c>
      <c r="N166" s="42">
        <v>316</v>
      </c>
      <c r="O166" s="42">
        <v>320.2</v>
      </c>
      <c r="P166" s="42">
        <v>332.7</v>
      </c>
      <c r="Q166" s="42">
        <v>344.1</v>
      </c>
      <c r="R166" s="19">
        <v>361.5</v>
      </c>
      <c r="S166" s="19">
        <v>406</v>
      </c>
      <c r="T166" s="19">
        <v>402.7</v>
      </c>
      <c r="V166" s="39">
        <f t="shared" si="18"/>
        <v>0.39041533546325879</v>
      </c>
      <c r="W166" s="39">
        <f t="shared" si="19"/>
        <v>0.39354624085163004</v>
      </c>
      <c r="X166" s="39">
        <f t="shared" si="20"/>
        <v>0.41139240506329117</v>
      </c>
      <c r="Y166" s="39">
        <f t="shared" si="21"/>
        <v>0.41599000624609617</v>
      </c>
      <c r="Z166" s="39">
        <f t="shared" si="22"/>
        <v>0.41538923955515478</v>
      </c>
      <c r="AA166" s="39">
        <f t="shared" si="23"/>
        <v>0.46904969485614645</v>
      </c>
      <c r="AB166" s="39">
        <f t="shared" si="24"/>
        <v>0.43651452282157682</v>
      </c>
      <c r="AC166" s="39">
        <f t="shared" si="25"/>
        <v>0.41305418719211817</v>
      </c>
      <c r="AD166" s="39">
        <f t="shared" si="26"/>
        <v>0.40054631239135835</v>
      </c>
    </row>
    <row r="167" spans="1:30" x14ac:dyDescent="0.3">
      <c r="A167" s="3">
        <v>1032</v>
      </c>
      <c r="B167" s="4" t="s">
        <v>163</v>
      </c>
      <c r="C167" s="42">
        <v>222.6</v>
      </c>
      <c r="D167" s="42">
        <v>234.3</v>
      </c>
      <c r="E167" s="42">
        <v>236</v>
      </c>
      <c r="F167" s="42">
        <v>243.7</v>
      </c>
      <c r="G167" s="42">
        <v>243.2</v>
      </c>
      <c r="H167" s="42">
        <v>251.4</v>
      </c>
      <c r="I167" s="42">
        <v>243.6</v>
      </c>
      <c r="J167" s="42">
        <v>273.5</v>
      </c>
      <c r="K167" s="42">
        <v>282.7</v>
      </c>
      <c r="L167" s="42">
        <v>502.8</v>
      </c>
      <c r="M167" s="42">
        <v>538.6</v>
      </c>
      <c r="N167" s="42">
        <v>552</v>
      </c>
      <c r="O167" s="42">
        <v>560.9</v>
      </c>
      <c r="P167" s="42">
        <v>569.20000000000005</v>
      </c>
      <c r="Q167" s="42">
        <v>576.79999999999995</v>
      </c>
      <c r="R167" s="19">
        <v>555.20000000000005</v>
      </c>
      <c r="S167" s="19">
        <v>585.79999999999995</v>
      </c>
      <c r="T167" s="19">
        <v>615.1</v>
      </c>
      <c r="V167" s="39">
        <f t="shared" si="18"/>
        <v>0.44272076372315033</v>
      </c>
      <c r="W167" s="39">
        <f t="shared" si="19"/>
        <v>0.43501670998886</v>
      </c>
      <c r="X167" s="39">
        <f t="shared" si="20"/>
        <v>0.42753623188405798</v>
      </c>
      <c r="Y167" s="39">
        <f t="shared" si="21"/>
        <v>0.43448029951863076</v>
      </c>
      <c r="Z167" s="39">
        <f t="shared" si="22"/>
        <v>0.42726633872101188</v>
      </c>
      <c r="AA167" s="39">
        <f t="shared" si="23"/>
        <v>0.43585298196948685</v>
      </c>
      <c r="AB167" s="39">
        <f t="shared" si="24"/>
        <v>0.43876080691642649</v>
      </c>
      <c r="AC167" s="39">
        <f t="shared" si="25"/>
        <v>0.46688289518607035</v>
      </c>
      <c r="AD167" s="39">
        <f t="shared" si="26"/>
        <v>0.45960006503007639</v>
      </c>
    </row>
    <row r="168" spans="1:30" x14ac:dyDescent="0.3">
      <c r="A168" s="3">
        <v>1034</v>
      </c>
      <c r="B168" s="4" t="s">
        <v>164</v>
      </c>
      <c r="C168" s="42">
        <v>60.3</v>
      </c>
      <c r="D168" s="42">
        <v>60.6</v>
      </c>
      <c r="E168" s="42">
        <v>62</v>
      </c>
      <c r="F168" s="42">
        <v>60.3</v>
      </c>
      <c r="G168" s="42">
        <v>63</v>
      </c>
      <c r="H168" s="42">
        <v>63</v>
      </c>
      <c r="I168" s="42">
        <v>59.2</v>
      </c>
      <c r="J168" s="42">
        <v>58.5</v>
      </c>
      <c r="K168" s="42">
        <v>56.8</v>
      </c>
      <c r="L168" s="42">
        <v>145.1</v>
      </c>
      <c r="M168" s="42">
        <v>146.9</v>
      </c>
      <c r="N168" s="42">
        <v>147</v>
      </c>
      <c r="O168" s="42">
        <v>145.9</v>
      </c>
      <c r="P168" s="42">
        <v>152.19999999999999</v>
      </c>
      <c r="Q168" s="42">
        <v>151.4</v>
      </c>
      <c r="R168" s="19">
        <v>144.30000000000001</v>
      </c>
      <c r="S168" s="19">
        <v>154.9</v>
      </c>
      <c r="T168" s="19">
        <v>148.30000000000001</v>
      </c>
      <c r="V168" s="39">
        <f t="shared" si="18"/>
        <v>0.41557546519641625</v>
      </c>
      <c r="W168" s="39">
        <f t="shared" si="19"/>
        <v>0.41252552756977534</v>
      </c>
      <c r="X168" s="39">
        <f t="shared" si="20"/>
        <v>0.42176870748299322</v>
      </c>
      <c r="Y168" s="39">
        <f t="shared" si="21"/>
        <v>0.41329677861549002</v>
      </c>
      <c r="Z168" s="39">
        <f t="shared" si="22"/>
        <v>0.41392904073587389</v>
      </c>
      <c r="AA168" s="39">
        <f t="shared" si="23"/>
        <v>0.41611624834874505</v>
      </c>
      <c r="AB168" s="39">
        <f t="shared" si="24"/>
        <v>0.41025641025641024</v>
      </c>
      <c r="AC168" s="39">
        <f t="shared" si="25"/>
        <v>0.37766300839251127</v>
      </c>
      <c r="AD168" s="39">
        <f t="shared" si="26"/>
        <v>0.38300741739716787</v>
      </c>
    </row>
    <row r="169" spans="1:30" x14ac:dyDescent="0.3">
      <c r="A169" s="3">
        <v>1037</v>
      </c>
      <c r="B169" s="4" t="s">
        <v>165</v>
      </c>
      <c r="C169" s="42">
        <v>214.6</v>
      </c>
      <c r="D169" s="42">
        <v>225</v>
      </c>
      <c r="E169" s="42">
        <v>225</v>
      </c>
      <c r="F169" s="42">
        <v>209.6</v>
      </c>
      <c r="G169" s="42">
        <v>229.4</v>
      </c>
      <c r="H169" s="42">
        <v>228.3</v>
      </c>
      <c r="I169" s="42">
        <v>226.5</v>
      </c>
      <c r="J169" s="42">
        <v>224.6</v>
      </c>
      <c r="K169" s="42">
        <v>237.6</v>
      </c>
      <c r="L169" s="42">
        <v>493.6</v>
      </c>
      <c r="M169" s="42">
        <v>519.20000000000005</v>
      </c>
      <c r="N169" s="42">
        <v>526</v>
      </c>
      <c r="O169" s="42">
        <v>502</v>
      </c>
      <c r="P169" s="42">
        <v>534.1</v>
      </c>
      <c r="Q169" s="42">
        <v>543.5</v>
      </c>
      <c r="R169" s="19">
        <v>574.70000000000005</v>
      </c>
      <c r="S169" s="19">
        <v>573</v>
      </c>
      <c r="T169" s="19">
        <v>581.79999999999995</v>
      </c>
      <c r="V169" s="39">
        <f t="shared" si="18"/>
        <v>0.43476499189627227</v>
      </c>
      <c r="W169" s="39">
        <f t="shared" si="19"/>
        <v>0.43335901386748843</v>
      </c>
      <c r="X169" s="39">
        <f t="shared" si="20"/>
        <v>0.42775665399239543</v>
      </c>
      <c r="Y169" s="39">
        <f t="shared" si="21"/>
        <v>0.41752988047808764</v>
      </c>
      <c r="Z169" s="39">
        <f t="shared" si="22"/>
        <v>0.42950758284965362</v>
      </c>
      <c r="AA169" s="39">
        <f t="shared" si="23"/>
        <v>0.42005519779208833</v>
      </c>
      <c r="AB169" s="39">
        <f t="shared" si="24"/>
        <v>0.3941186706107534</v>
      </c>
      <c r="AC169" s="39">
        <f t="shared" si="25"/>
        <v>0.39197207678883073</v>
      </c>
      <c r="AD169" s="39">
        <f t="shared" si="26"/>
        <v>0.40838776211756622</v>
      </c>
    </row>
    <row r="170" spans="1:30" x14ac:dyDescent="0.3">
      <c r="A170" s="3">
        <v>1046</v>
      </c>
      <c r="B170" s="4" t="s">
        <v>166</v>
      </c>
      <c r="C170" s="42">
        <v>99.6</v>
      </c>
      <c r="D170" s="42">
        <v>105.8</v>
      </c>
      <c r="E170" s="42">
        <v>104</v>
      </c>
      <c r="F170" s="42">
        <v>101</v>
      </c>
      <c r="G170" s="42">
        <v>96.2</v>
      </c>
      <c r="H170" s="42">
        <v>96.6</v>
      </c>
      <c r="I170" s="42">
        <v>112.5</v>
      </c>
      <c r="J170" s="42">
        <v>111.2</v>
      </c>
      <c r="K170" s="42">
        <v>112.2</v>
      </c>
      <c r="L170" s="42">
        <v>265.60000000000002</v>
      </c>
      <c r="M170" s="42">
        <v>276.7</v>
      </c>
      <c r="N170" s="42">
        <v>273</v>
      </c>
      <c r="O170" s="42">
        <v>274.2</v>
      </c>
      <c r="P170" s="42">
        <v>267</v>
      </c>
      <c r="Q170" s="42">
        <v>261.60000000000002</v>
      </c>
      <c r="R170" s="19">
        <v>289.10000000000002</v>
      </c>
      <c r="S170" s="19">
        <v>281.10000000000002</v>
      </c>
      <c r="T170" s="19">
        <v>288.5</v>
      </c>
      <c r="V170" s="39">
        <f t="shared" si="18"/>
        <v>0.37499999999999994</v>
      </c>
      <c r="W170" s="39">
        <f t="shared" si="19"/>
        <v>0.38236357065413806</v>
      </c>
      <c r="X170" s="39">
        <f t="shared" si="20"/>
        <v>0.38095238095238093</v>
      </c>
      <c r="Y170" s="39">
        <f t="shared" si="21"/>
        <v>0.36834427425237054</v>
      </c>
      <c r="Z170" s="39">
        <f t="shared" si="22"/>
        <v>0.3602996254681648</v>
      </c>
      <c r="AA170" s="39">
        <f t="shared" si="23"/>
        <v>0.36926605504587151</v>
      </c>
      <c r="AB170" s="39">
        <f t="shared" si="24"/>
        <v>0.38913870632998959</v>
      </c>
      <c r="AC170" s="39">
        <f t="shared" si="25"/>
        <v>0.39558875844895053</v>
      </c>
      <c r="AD170" s="39">
        <f t="shared" si="26"/>
        <v>0.38890814558058928</v>
      </c>
    </row>
    <row r="171" spans="1:30" x14ac:dyDescent="0.3">
      <c r="A171" s="3">
        <v>1101</v>
      </c>
      <c r="B171" s="4" t="s">
        <v>167</v>
      </c>
      <c r="C171" s="42">
        <v>476.3</v>
      </c>
      <c r="D171" s="42">
        <v>485.5</v>
      </c>
      <c r="E171" s="42">
        <v>459</v>
      </c>
      <c r="F171" s="42">
        <v>464.8</v>
      </c>
      <c r="G171" s="42">
        <v>469.3</v>
      </c>
      <c r="H171" s="42">
        <v>466.4</v>
      </c>
      <c r="I171" s="42">
        <v>494.3</v>
      </c>
      <c r="J171" s="42">
        <v>463.5</v>
      </c>
      <c r="K171" s="42">
        <v>459.9</v>
      </c>
      <c r="L171" s="42">
        <v>1049.5999999999999</v>
      </c>
      <c r="M171" s="42">
        <v>1061.0999999999999</v>
      </c>
      <c r="N171" s="42">
        <v>1019</v>
      </c>
      <c r="O171" s="42">
        <v>1053.7</v>
      </c>
      <c r="P171" s="42">
        <v>1098.5</v>
      </c>
      <c r="Q171" s="42">
        <v>1082.0999999999999</v>
      </c>
      <c r="R171" s="19">
        <v>1125.5</v>
      </c>
      <c r="S171" s="19">
        <v>1098.3</v>
      </c>
      <c r="T171" s="19">
        <v>1093.9000000000001</v>
      </c>
      <c r="V171" s="39">
        <f t="shared" si="18"/>
        <v>0.45379192073170738</v>
      </c>
      <c r="W171" s="39">
        <f t="shared" si="19"/>
        <v>0.45754405805296394</v>
      </c>
      <c r="X171" s="39">
        <f t="shared" si="20"/>
        <v>0.45044160942100098</v>
      </c>
      <c r="Y171" s="39">
        <f t="shared" si="21"/>
        <v>0.44111227104488943</v>
      </c>
      <c r="Z171" s="39">
        <f t="shared" si="22"/>
        <v>0.42721893491124263</v>
      </c>
      <c r="AA171" s="39">
        <f t="shared" si="23"/>
        <v>0.43101376952222531</v>
      </c>
      <c r="AB171" s="39">
        <f t="shared" si="24"/>
        <v>0.43918258551754774</v>
      </c>
      <c r="AC171" s="39">
        <f t="shared" si="25"/>
        <v>0.42201584266593828</v>
      </c>
      <c r="AD171" s="39">
        <f t="shared" si="26"/>
        <v>0.42042234207880058</v>
      </c>
    </row>
    <row r="172" spans="1:30" x14ac:dyDescent="0.3">
      <c r="A172" s="3">
        <v>1102</v>
      </c>
      <c r="B172" s="4" t="s">
        <v>168</v>
      </c>
      <c r="C172" s="42">
        <v>1381.1</v>
      </c>
      <c r="D172" s="42">
        <v>1406.9</v>
      </c>
      <c r="E172" s="42">
        <v>1451</v>
      </c>
      <c r="F172" s="42">
        <v>1513</v>
      </c>
      <c r="G172" s="42">
        <v>1521.1</v>
      </c>
      <c r="H172" s="42">
        <v>1619.9</v>
      </c>
      <c r="I172" s="42">
        <v>1737.5</v>
      </c>
      <c r="J172" s="42">
        <v>1773.4</v>
      </c>
      <c r="K172" s="42">
        <v>1893.9</v>
      </c>
      <c r="L172" s="42">
        <v>3890.2</v>
      </c>
      <c r="M172" s="42">
        <v>3945</v>
      </c>
      <c r="N172" s="42">
        <v>4098</v>
      </c>
      <c r="O172" s="42">
        <v>4244.3999999999996</v>
      </c>
      <c r="P172" s="42">
        <v>4353.6000000000004</v>
      </c>
      <c r="Q172" s="42">
        <v>4547.8999999999996</v>
      </c>
      <c r="R172" s="19">
        <v>4738.5</v>
      </c>
      <c r="S172" s="19">
        <v>4667.8</v>
      </c>
      <c r="T172" s="19">
        <v>4925.8999999999996</v>
      </c>
      <c r="V172" s="39">
        <f t="shared" si="18"/>
        <v>0.35502030743920621</v>
      </c>
      <c r="W172" s="39">
        <f t="shared" si="19"/>
        <v>0.35662864385297849</v>
      </c>
      <c r="X172" s="39">
        <f t="shared" si="20"/>
        <v>0.35407515861395805</v>
      </c>
      <c r="Y172" s="39">
        <f t="shared" si="21"/>
        <v>0.35646970125341632</v>
      </c>
      <c r="Z172" s="39">
        <f t="shared" si="22"/>
        <v>0.34938901139287021</v>
      </c>
      <c r="AA172" s="39">
        <f t="shared" si="23"/>
        <v>0.35618637173200823</v>
      </c>
      <c r="AB172" s="39">
        <f t="shared" si="24"/>
        <v>0.36667721852907037</v>
      </c>
      <c r="AC172" s="39">
        <f t="shared" si="25"/>
        <v>0.37992201893825783</v>
      </c>
      <c r="AD172" s="39">
        <f t="shared" si="26"/>
        <v>0.38447796341785262</v>
      </c>
    </row>
    <row r="173" spans="1:30" x14ac:dyDescent="0.3">
      <c r="A173" s="3">
        <v>1103</v>
      </c>
      <c r="B173" s="4" t="s">
        <v>169</v>
      </c>
      <c r="C173" s="42">
        <v>2488.8000000000002</v>
      </c>
      <c r="D173" s="42">
        <v>2611.1999999999998</v>
      </c>
      <c r="E173" s="42">
        <v>2649</v>
      </c>
      <c r="F173" s="42">
        <v>2713</v>
      </c>
      <c r="G173" s="42">
        <v>2852.3</v>
      </c>
      <c r="H173" s="42">
        <v>2956.1</v>
      </c>
      <c r="I173" s="42">
        <v>2875.7</v>
      </c>
      <c r="J173" s="42">
        <v>2948.9</v>
      </c>
      <c r="K173" s="42">
        <v>2997.2</v>
      </c>
      <c r="L173" s="42">
        <v>7337.5</v>
      </c>
      <c r="M173" s="42">
        <v>7472.6</v>
      </c>
      <c r="N173" s="42">
        <v>7618</v>
      </c>
      <c r="O173" s="42">
        <v>7824.3</v>
      </c>
      <c r="P173" s="42">
        <v>8094.9</v>
      </c>
      <c r="Q173" s="42">
        <v>8170.2</v>
      </c>
      <c r="R173" s="19">
        <v>7989.3</v>
      </c>
      <c r="S173" s="19">
        <v>8181.7</v>
      </c>
      <c r="T173" s="19">
        <v>8517.4</v>
      </c>
      <c r="V173" s="39">
        <f t="shared" si="18"/>
        <v>0.33918909710391826</v>
      </c>
      <c r="W173" s="39">
        <f t="shared" si="19"/>
        <v>0.34943660840938895</v>
      </c>
      <c r="X173" s="39">
        <f t="shared" si="20"/>
        <v>0.34772906274612758</v>
      </c>
      <c r="Y173" s="39">
        <f t="shared" si="21"/>
        <v>0.34674028347583807</v>
      </c>
      <c r="Z173" s="39">
        <f t="shared" si="22"/>
        <v>0.35235765729039276</v>
      </c>
      <c r="AA173" s="39">
        <f t="shared" si="23"/>
        <v>0.36181488825242958</v>
      </c>
      <c r="AB173" s="39">
        <f t="shared" si="24"/>
        <v>0.35994392499968703</v>
      </c>
      <c r="AC173" s="39">
        <f t="shared" si="25"/>
        <v>0.36042631726902724</v>
      </c>
      <c r="AD173" s="39">
        <f t="shared" si="26"/>
        <v>0.35189142226501047</v>
      </c>
    </row>
    <row r="174" spans="1:30" x14ac:dyDescent="0.3">
      <c r="A174" s="3">
        <v>1106</v>
      </c>
      <c r="B174" s="4" t="s">
        <v>170</v>
      </c>
      <c r="C174" s="42">
        <v>871.9</v>
      </c>
      <c r="D174" s="42">
        <v>856</v>
      </c>
      <c r="E174" s="42">
        <v>913</v>
      </c>
      <c r="F174" s="42">
        <v>937</v>
      </c>
      <c r="G174" s="42">
        <v>966.9</v>
      </c>
      <c r="H174" s="42">
        <v>960.5</v>
      </c>
      <c r="I174" s="42">
        <v>998.8</v>
      </c>
      <c r="J174" s="42">
        <v>1029.7</v>
      </c>
      <c r="K174" s="42">
        <v>1073.2</v>
      </c>
      <c r="L174" s="42">
        <v>1947.4</v>
      </c>
      <c r="M174" s="42">
        <v>1941.4</v>
      </c>
      <c r="N174" s="42">
        <v>2045</v>
      </c>
      <c r="O174" s="42">
        <v>2100.1</v>
      </c>
      <c r="P174" s="42">
        <v>2160.5</v>
      </c>
      <c r="Q174" s="42">
        <v>2172.6999999999998</v>
      </c>
      <c r="R174" s="19">
        <v>2177.4</v>
      </c>
      <c r="S174" s="19">
        <v>2257</v>
      </c>
      <c r="T174" s="19">
        <v>2308.1999999999998</v>
      </c>
      <c r="V174" s="39">
        <f t="shared" si="18"/>
        <v>0.44772517202423739</v>
      </c>
      <c r="W174" s="39">
        <f t="shared" si="19"/>
        <v>0.44091892448748327</v>
      </c>
      <c r="X174" s="39">
        <f t="shared" si="20"/>
        <v>0.44645476772616138</v>
      </c>
      <c r="Y174" s="39">
        <f t="shared" si="21"/>
        <v>0.44616923003666492</v>
      </c>
      <c r="Z174" s="39">
        <f t="shared" si="22"/>
        <v>0.44753529275630638</v>
      </c>
      <c r="AA174" s="39">
        <f t="shared" si="23"/>
        <v>0.44207667878676304</v>
      </c>
      <c r="AB174" s="39">
        <f t="shared" si="24"/>
        <v>0.45871222559015334</v>
      </c>
      <c r="AC174" s="39">
        <f t="shared" si="25"/>
        <v>0.45622507753655295</v>
      </c>
      <c r="AD174" s="39">
        <f t="shared" si="26"/>
        <v>0.46495104410363058</v>
      </c>
    </row>
    <row r="175" spans="1:30" x14ac:dyDescent="0.3">
      <c r="A175" s="3">
        <v>1111</v>
      </c>
      <c r="B175" s="4" t="s">
        <v>171</v>
      </c>
      <c r="C175" s="42">
        <v>115.9</v>
      </c>
      <c r="D175" s="42">
        <v>123.4</v>
      </c>
      <c r="E175" s="42">
        <v>122</v>
      </c>
      <c r="F175" s="42">
        <v>125.9</v>
      </c>
      <c r="G175" s="42">
        <v>112.5</v>
      </c>
      <c r="H175" s="42">
        <v>117.6</v>
      </c>
      <c r="I175" s="42">
        <v>112.7</v>
      </c>
      <c r="J175" s="42">
        <v>117.9</v>
      </c>
      <c r="K175" s="42">
        <v>115</v>
      </c>
      <c r="L175" s="42">
        <v>220.7</v>
      </c>
      <c r="M175" s="42">
        <v>224.9</v>
      </c>
      <c r="N175" s="42">
        <v>237</v>
      </c>
      <c r="O175" s="42">
        <v>226.7</v>
      </c>
      <c r="P175" s="42">
        <v>231</v>
      </c>
      <c r="Q175" s="42">
        <v>232.1</v>
      </c>
      <c r="R175" s="19">
        <v>234.3</v>
      </c>
      <c r="S175" s="19">
        <v>244.6</v>
      </c>
      <c r="T175" s="19">
        <v>241.7</v>
      </c>
      <c r="V175" s="39">
        <f t="shared" si="18"/>
        <v>0.52514725872224743</v>
      </c>
      <c r="W175" s="39">
        <f t="shared" si="19"/>
        <v>0.5486883059137394</v>
      </c>
      <c r="X175" s="39">
        <f t="shared" si="20"/>
        <v>0.51476793248945152</v>
      </c>
      <c r="Y175" s="39">
        <f t="shared" si="21"/>
        <v>0.55535950595500672</v>
      </c>
      <c r="Z175" s="39">
        <f t="shared" si="22"/>
        <v>0.48701298701298701</v>
      </c>
      <c r="AA175" s="39">
        <f t="shared" si="23"/>
        <v>0.50667815596725552</v>
      </c>
      <c r="AB175" s="39">
        <f t="shared" si="24"/>
        <v>0.48100725565514296</v>
      </c>
      <c r="AC175" s="39">
        <f t="shared" si="25"/>
        <v>0.48201144726083406</v>
      </c>
      <c r="AD175" s="39">
        <f t="shared" si="26"/>
        <v>0.47579644187008691</v>
      </c>
    </row>
    <row r="176" spans="1:30" x14ac:dyDescent="0.3">
      <c r="A176" s="3">
        <v>1112</v>
      </c>
      <c r="B176" s="4" t="s">
        <v>172</v>
      </c>
      <c r="C176" s="42">
        <v>97.4</v>
      </c>
      <c r="D176" s="42">
        <v>100.8</v>
      </c>
      <c r="E176" s="42">
        <v>104</v>
      </c>
      <c r="F176" s="42">
        <v>100.9</v>
      </c>
      <c r="G176" s="42">
        <v>104.2</v>
      </c>
      <c r="H176" s="42">
        <v>81.2</v>
      </c>
      <c r="I176" s="42">
        <v>88.8</v>
      </c>
      <c r="J176" s="42">
        <v>96.6</v>
      </c>
      <c r="K176" s="42">
        <v>104.5</v>
      </c>
      <c r="L176" s="42">
        <v>265.89999999999998</v>
      </c>
      <c r="M176" s="42">
        <v>276.10000000000002</v>
      </c>
      <c r="N176" s="42">
        <v>282</v>
      </c>
      <c r="O176" s="42">
        <v>275.5</v>
      </c>
      <c r="P176" s="42">
        <v>241</v>
      </c>
      <c r="Q176" s="42">
        <v>204.6</v>
      </c>
      <c r="R176" s="19">
        <v>224</v>
      </c>
      <c r="S176" s="19">
        <v>235.9</v>
      </c>
      <c r="T176" s="19">
        <v>257.39999999999998</v>
      </c>
      <c r="V176" s="39">
        <f t="shared" si="18"/>
        <v>0.36630312147423849</v>
      </c>
      <c r="W176" s="39">
        <f t="shared" si="19"/>
        <v>0.36508511408909811</v>
      </c>
      <c r="X176" s="39">
        <f t="shared" si="20"/>
        <v>0.36879432624113473</v>
      </c>
      <c r="Y176" s="39">
        <f t="shared" si="21"/>
        <v>0.3662431941923775</v>
      </c>
      <c r="Z176" s="39">
        <f t="shared" si="22"/>
        <v>0.43236514522821579</v>
      </c>
      <c r="AA176" s="39">
        <f t="shared" si="23"/>
        <v>0.39687194525904207</v>
      </c>
      <c r="AB176" s="39">
        <f t="shared" si="24"/>
        <v>0.39642857142857141</v>
      </c>
      <c r="AC176" s="39">
        <f t="shared" si="25"/>
        <v>0.40949554896142432</v>
      </c>
      <c r="AD176" s="39">
        <f t="shared" si="26"/>
        <v>0.40598290598290604</v>
      </c>
    </row>
    <row r="177" spans="1:30" x14ac:dyDescent="0.3">
      <c r="A177" s="3">
        <v>1114</v>
      </c>
      <c r="B177" s="4" t="s">
        <v>173</v>
      </c>
      <c r="C177" s="42">
        <v>54</v>
      </c>
      <c r="D177" s="42">
        <v>52.1</v>
      </c>
      <c r="E177" s="42">
        <v>58</v>
      </c>
      <c r="F177" s="42">
        <v>62.8</v>
      </c>
      <c r="G177" s="42">
        <v>66.599999999999994</v>
      </c>
      <c r="H177" s="42">
        <v>65.599999999999994</v>
      </c>
      <c r="I177" s="42">
        <v>61.4</v>
      </c>
      <c r="J177" s="42">
        <v>59.4</v>
      </c>
      <c r="K177" s="42">
        <v>61.6</v>
      </c>
      <c r="L177" s="42">
        <v>174.9</v>
      </c>
      <c r="M177" s="42">
        <v>176.5</v>
      </c>
      <c r="N177" s="42">
        <v>184</v>
      </c>
      <c r="O177" s="42">
        <v>196.1</v>
      </c>
      <c r="P177" s="42">
        <v>200.3</v>
      </c>
      <c r="Q177" s="42">
        <v>190.9</v>
      </c>
      <c r="R177" s="19">
        <v>200.6</v>
      </c>
      <c r="S177" s="19">
        <v>204.9</v>
      </c>
      <c r="T177" s="19">
        <v>200.8</v>
      </c>
      <c r="V177" s="39">
        <f t="shared" si="18"/>
        <v>0.30874785591766724</v>
      </c>
      <c r="W177" s="39">
        <f t="shared" si="19"/>
        <v>0.29518413597733711</v>
      </c>
      <c r="X177" s="39">
        <f t="shared" si="20"/>
        <v>0.31521739130434784</v>
      </c>
      <c r="Y177" s="39">
        <f t="shared" si="21"/>
        <v>0.32024477307496174</v>
      </c>
      <c r="Z177" s="39">
        <f t="shared" si="22"/>
        <v>0.33250124812780824</v>
      </c>
      <c r="AA177" s="39">
        <f t="shared" si="23"/>
        <v>0.34363541121005758</v>
      </c>
      <c r="AB177" s="39">
        <f t="shared" si="24"/>
        <v>0.30608175473579263</v>
      </c>
      <c r="AC177" s="39">
        <f t="shared" si="25"/>
        <v>0.28989751098096633</v>
      </c>
      <c r="AD177" s="39">
        <f t="shared" si="26"/>
        <v>0.30677290836653387</v>
      </c>
    </row>
    <row r="178" spans="1:30" x14ac:dyDescent="0.3">
      <c r="A178" s="3">
        <v>1119</v>
      </c>
      <c r="B178" s="4" t="s">
        <v>174</v>
      </c>
      <c r="C178" s="42">
        <v>448.7</v>
      </c>
      <c r="D178" s="42">
        <v>462</v>
      </c>
      <c r="E178" s="42">
        <v>452</v>
      </c>
      <c r="F178" s="42">
        <v>479.6</v>
      </c>
      <c r="G178" s="42">
        <v>485.4</v>
      </c>
      <c r="H178" s="42">
        <v>435.7</v>
      </c>
      <c r="I178" s="42">
        <v>490.4</v>
      </c>
      <c r="J178" s="42">
        <v>502.4</v>
      </c>
      <c r="K178" s="42">
        <v>507</v>
      </c>
      <c r="L178" s="42">
        <v>1108</v>
      </c>
      <c r="M178" s="42">
        <v>1154</v>
      </c>
      <c r="N178" s="42">
        <v>1191</v>
      </c>
      <c r="O178" s="42">
        <v>1220.4000000000001</v>
      </c>
      <c r="P178" s="42">
        <v>1254.5</v>
      </c>
      <c r="Q178" s="42">
        <v>1221.5</v>
      </c>
      <c r="R178" s="19">
        <v>1351.4</v>
      </c>
      <c r="S178" s="19">
        <v>1411.5</v>
      </c>
      <c r="T178" s="19">
        <v>1356.9</v>
      </c>
      <c r="V178" s="39">
        <f t="shared" si="18"/>
        <v>0.40496389891696749</v>
      </c>
      <c r="W178" s="39">
        <f t="shared" si="19"/>
        <v>0.40034662045060659</v>
      </c>
      <c r="X178" s="39">
        <f t="shared" si="20"/>
        <v>0.37951301427371958</v>
      </c>
      <c r="Y178" s="39">
        <f t="shared" si="21"/>
        <v>0.39298590626024255</v>
      </c>
      <c r="Z178" s="39">
        <f t="shared" si="22"/>
        <v>0.38692706257473097</v>
      </c>
      <c r="AA178" s="39">
        <f t="shared" si="23"/>
        <v>0.35669259107654522</v>
      </c>
      <c r="AB178" s="39">
        <f t="shared" si="24"/>
        <v>0.36288293621429624</v>
      </c>
      <c r="AC178" s="39">
        <f t="shared" si="25"/>
        <v>0.3559334041799504</v>
      </c>
      <c r="AD178" s="39">
        <f t="shared" si="26"/>
        <v>0.37364581030289629</v>
      </c>
    </row>
    <row r="179" spans="1:30" x14ac:dyDescent="0.3">
      <c r="A179" s="3">
        <v>1120</v>
      </c>
      <c r="B179" s="4" t="s">
        <v>175</v>
      </c>
      <c r="C179" s="42">
        <v>332.1</v>
      </c>
      <c r="D179" s="42">
        <v>342.5</v>
      </c>
      <c r="E179" s="42">
        <v>350</v>
      </c>
      <c r="F179" s="42">
        <v>400.1</v>
      </c>
      <c r="G179" s="42">
        <v>414.3</v>
      </c>
      <c r="H179" s="42">
        <v>419.4</v>
      </c>
      <c r="I179" s="42">
        <v>421.2</v>
      </c>
      <c r="J179" s="42">
        <v>461.8</v>
      </c>
      <c r="K179" s="42">
        <v>466.9</v>
      </c>
      <c r="L179" s="42">
        <v>1035.0999999999999</v>
      </c>
      <c r="M179" s="42">
        <v>1075.5999999999999</v>
      </c>
      <c r="N179" s="42">
        <v>1098</v>
      </c>
      <c r="O179" s="42">
        <v>1161.8</v>
      </c>
      <c r="P179" s="42">
        <v>1187.2</v>
      </c>
      <c r="Q179" s="42">
        <v>1196.5</v>
      </c>
      <c r="R179" s="19">
        <v>1239.5999999999999</v>
      </c>
      <c r="S179" s="19">
        <v>1277.9000000000001</v>
      </c>
      <c r="T179" s="19">
        <v>1317.1</v>
      </c>
      <c r="V179" s="39">
        <f t="shared" si="18"/>
        <v>0.32083856632209451</v>
      </c>
      <c r="W179" s="39">
        <f t="shared" si="19"/>
        <v>0.3184269245072518</v>
      </c>
      <c r="X179" s="39">
        <f t="shared" si="20"/>
        <v>0.31876138433515483</v>
      </c>
      <c r="Y179" s="39">
        <f t="shared" si="21"/>
        <v>0.34437941125839217</v>
      </c>
      <c r="Z179" s="39">
        <f t="shared" si="22"/>
        <v>0.34897237196765496</v>
      </c>
      <c r="AA179" s="39">
        <f t="shared" si="23"/>
        <v>0.35052235687421646</v>
      </c>
      <c r="AB179" s="39">
        <f t="shared" si="24"/>
        <v>0.33978702807357214</v>
      </c>
      <c r="AC179" s="39">
        <f t="shared" si="25"/>
        <v>0.36137412943109787</v>
      </c>
      <c r="AD179" s="39">
        <f t="shared" si="26"/>
        <v>0.35449092703667145</v>
      </c>
    </row>
    <row r="180" spans="1:30" x14ac:dyDescent="0.3">
      <c r="A180" s="3">
        <v>1121</v>
      </c>
      <c r="B180" s="4" t="s">
        <v>176</v>
      </c>
      <c r="C180" s="42">
        <v>349.3</v>
      </c>
      <c r="D180" s="42">
        <v>378.5</v>
      </c>
      <c r="E180" s="42">
        <v>352</v>
      </c>
      <c r="F180" s="42">
        <v>379.1</v>
      </c>
      <c r="G180" s="42">
        <v>401.6</v>
      </c>
      <c r="H180" s="42">
        <v>411.5</v>
      </c>
      <c r="I180" s="42">
        <v>430.6</v>
      </c>
      <c r="J180" s="42">
        <v>446.7</v>
      </c>
      <c r="K180" s="42">
        <v>469</v>
      </c>
      <c r="L180" s="42">
        <v>972.9</v>
      </c>
      <c r="M180" s="42">
        <v>1052.5999999999999</v>
      </c>
      <c r="N180" s="42">
        <v>1025</v>
      </c>
      <c r="O180" s="42">
        <v>1060.8</v>
      </c>
      <c r="P180" s="42">
        <v>1135.7</v>
      </c>
      <c r="Q180" s="42">
        <v>1155.4000000000001</v>
      </c>
      <c r="R180" s="19">
        <v>1199.5</v>
      </c>
      <c r="S180" s="19">
        <v>1241.7</v>
      </c>
      <c r="T180" s="19">
        <v>1238.5999999999999</v>
      </c>
      <c r="V180" s="39">
        <f t="shared" si="18"/>
        <v>0.35902970500565323</v>
      </c>
      <c r="W180" s="39">
        <f t="shared" si="19"/>
        <v>0.35958578757362725</v>
      </c>
      <c r="X180" s="39">
        <f t="shared" si="20"/>
        <v>0.34341463414634149</v>
      </c>
      <c r="Y180" s="39">
        <f t="shared" si="21"/>
        <v>0.35737179487179493</v>
      </c>
      <c r="Z180" s="39">
        <f t="shared" si="22"/>
        <v>0.35361451087435064</v>
      </c>
      <c r="AA180" s="39">
        <f t="shared" si="23"/>
        <v>0.3561537129998269</v>
      </c>
      <c r="AB180" s="39">
        <f t="shared" si="24"/>
        <v>0.35898290954564405</v>
      </c>
      <c r="AC180" s="39">
        <f t="shared" si="25"/>
        <v>0.35974873157767573</v>
      </c>
      <c r="AD180" s="39">
        <f t="shared" si="26"/>
        <v>0.37865331826255455</v>
      </c>
    </row>
    <row r="181" spans="1:30" x14ac:dyDescent="0.3">
      <c r="A181" s="3">
        <v>1122</v>
      </c>
      <c r="B181" s="4" t="s">
        <v>177</v>
      </c>
      <c r="C181" s="42">
        <v>183.5</v>
      </c>
      <c r="D181" s="42">
        <v>181.1</v>
      </c>
      <c r="E181" s="42">
        <v>191</v>
      </c>
      <c r="F181" s="42">
        <v>202.2</v>
      </c>
      <c r="G181" s="42">
        <v>196.8</v>
      </c>
      <c r="H181" s="42">
        <v>213.9</v>
      </c>
      <c r="I181" s="42">
        <v>224.1</v>
      </c>
      <c r="J181" s="42">
        <v>239.7</v>
      </c>
      <c r="K181" s="42">
        <v>239</v>
      </c>
      <c r="L181" s="42">
        <v>650.4</v>
      </c>
      <c r="M181" s="42">
        <v>642.4</v>
      </c>
      <c r="N181" s="42">
        <v>666</v>
      </c>
      <c r="O181" s="42">
        <v>690.6</v>
      </c>
      <c r="P181" s="42">
        <v>704.5</v>
      </c>
      <c r="Q181" s="42">
        <v>724.3</v>
      </c>
      <c r="R181" s="19">
        <v>785.8</v>
      </c>
      <c r="S181" s="19">
        <v>818.6</v>
      </c>
      <c r="T181" s="19">
        <v>791.2</v>
      </c>
      <c r="V181" s="39">
        <f t="shared" si="18"/>
        <v>0.28213407134071344</v>
      </c>
      <c r="W181" s="39">
        <f t="shared" si="19"/>
        <v>0.28191158156911583</v>
      </c>
      <c r="X181" s="39">
        <f t="shared" si="20"/>
        <v>0.28678678678678676</v>
      </c>
      <c r="Y181" s="39">
        <f t="shared" si="21"/>
        <v>0.29278887923544739</v>
      </c>
      <c r="Z181" s="39">
        <f t="shared" si="22"/>
        <v>0.27934705464868703</v>
      </c>
      <c r="AA181" s="39">
        <f t="shared" si="23"/>
        <v>0.2953196189424272</v>
      </c>
      <c r="AB181" s="39">
        <f t="shared" si="24"/>
        <v>0.28518707050139985</v>
      </c>
      <c r="AC181" s="39">
        <f t="shared" si="25"/>
        <v>0.29281700464207183</v>
      </c>
      <c r="AD181" s="39">
        <f t="shared" si="26"/>
        <v>0.30207280080889787</v>
      </c>
    </row>
    <row r="182" spans="1:30" x14ac:dyDescent="0.3">
      <c r="A182" s="3">
        <v>1124</v>
      </c>
      <c r="B182" s="4" t="s">
        <v>178</v>
      </c>
      <c r="C182" s="42">
        <v>429.2</v>
      </c>
      <c r="D182" s="42">
        <v>474.8</v>
      </c>
      <c r="E182" s="42">
        <v>486</v>
      </c>
      <c r="F182" s="42">
        <v>516.5</v>
      </c>
      <c r="G182" s="42">
        <v>542.4</v>
      </c>
      <c r="H182" s="42">
        <v>585</v>
      </c>
      <c r="I182" s="42">
        <v>574.1</v>
      </c>
      <c r="J182" s="42">
        <v>578.5</v>
      </c>
      <c r="K182" s="42">
        <v>584.6</v>
      </c>
      <c r="L182" s="42">
        <v>1306.3</v>
      </c>
      <c r="M182" s="42">
        <v>1409.8</v>
      </c>
      <c r="N182" s="42">
        <v>1430</v>
      </c>
      <c r="O182" s="42">
        <v>1438.4</v>
      </c>
      <c r="P182" s="42">
        <v>1494.6</v>
      </c>
      <c r="Q182" s="42">
        <v>1560.9</v>
      </c>
      <c r="R182" s="19">
        <v>1588.5</v>
      </c>
      <c r="S182" s="19">
        <v>1603.4</v>
      </c>
      <c r="T182" s="19">
        <v>1585.7</v>
      </c>
      <c r="V182" s="39">
        <f t="shared" si="18"/>
        <v>0.32856158615938147</v>
      </c>
      <c r="W182" s="39">
        <f t="shared" si="19"/>
        <v>0.33678535962547879</v>
      </c>
      <c r="X182" s="39">
        <f t="shared" si="20"/>
        <v>0.33986013986013985</v>
      </c>
      <c r="Y182" s="39">
        <f t="shared" si="21"/>
        <v>0.35907953281423804</v>
      </c>
      <c r="Z182" s="39">
        <f t="shared" si="22"/>
        <v>0.36290646326776393</v>
      </c>
      <c r="AA182" s="39">
        <f t="shared" si="23"/>
        <v>0.37478377858927542</v>
      </c>
      <c r="AB182" s="39">
        <f t="shared" si="24"/>
        <v>0.36141013534781241</v>
      </c>
      <c r="AC182" s="39">
        <f t="shared" si="25"/>
        <v>0.36079580890607454</v>
      </c>
      <c r="AD182" s="39">
        <f t="shared" si="26"/>
        <v>0.36866998801791007</v>
      </c>
    </row>
    <row r="183" spans="1:30" x14ac:dyDescent="0.3">
      <c r="A183" s="3">
        <v>1127</v>
      </c>
      <c r="B183" s="4" t="s">
        <v>179</v>
      </c>
      <c r="C183" s="42">
        <v>229.2</v>
      </c>
      <c r="D183" s="42">
        <v>247.8</v>
      </c>
      <c r="E183" s="42">
        <v>250</v>
      </c>
      <c r="F183" s="42">
        <v>250.1</v>
      </c>
      <c r="G183" s="42">
        <v>252</v>
      </c>
      <c r="H183" s="42">
        <v>265.2</v>
      </c>
      <c r="I183" s="42">
        <v>268.2</v>
      </c>
      <c r="J183" s="42">
        <v>288.60000000000002</v>
      </c>
      <c r="K183" s="42">
        <v>291.2</v>
      </c>
      <c r="L183" s="42">
        <v>696.1</v>
      </c>
      <c r="M183" s="42">
        <v>722.5</v>
      </c>
      <c r="N183" s="42">
        <v>737</v>
      </c>
      <c r="O183" s="42">
        <v>727.2</v>
      </c>
      <c r="P183" s="42">
        <v>741.9</v>
      </c>
      <c r="Q183" s="42">
        <v>747.2</v>
      </c>
      <c r="R183" s="19">
        <v>757</v>
      </c>
      <c r="S183" s="19">
        <v>786.6</v>
      </c>
      <c r="T183" s="19">
        <v>806.7</v>
      </c>
      <c r="V183" s="39">
        <f t="shared" si="18"/>
        <v>0.32926303691998271</v>
      </c>
      <c r="W183" s="39">
        <f t="shared" si="19"/>
        <v>0.3429757785467128</v>
      </c>
      <c r="X183" s="39">
        <f t="shared" si="20"/>
        <v>0.33921302578018997</v>
      </c>
      <c r="Y183" s="39">
        <f t="shared" si="21"/>
        <v>0.34392189218921887</v>
      </c>
      <c r="Z183" s="39">
        <f t="shared" si="22"/>
        <v>0.33966841892438338</v>
      </c>
      <c r="AA183" s="39">
        <f t="shared" si="23"/>
        <v>0.35492505353319054</v>
      </c>
      <c r="AB183" s="39">
        <f t="shared" si="24"/>
        <v>0.35429326287978863</v>
      </c>
      <c r="AC183" s="39">
        <f t="shared" si="25"/>
        <v>0.36689549961861179</v>
      </c>
      <c r="AD183" s="39">
        <f t="shared" si="26"/>
        <v>0.36097681913970492</v>
      </c>
    </row>
    <row r="184" spans="1:30" x14ac:dyDescent="0.3">
      <c r="A184" s="3">
        <v>1129</v>
      </c>
      <c r="B184" s="4" t="s">
        <v>180</v>
      </c>
      <c r="C184" s="42">
        <v>53.9</v>
      </c>
      <c r="D184" s="42">
        <v>56.4</v>
      </c>
      <c r="E184" s="42">
        <v>56</v>
      </c>
      <c r="F184" s="42">
        <v>65.7</v>
      </c>
      <c r="G184" s="42">
        <v>72.900000000000006</v>
      </c>
      <c r="H184" s="42">
        <v>75.900000000000006</v>
      </c>
      <c r="I184" s="42">
        <v>67.400000000000006</v>
      </c>
      <c r="J184" s="42">
        <v>69.3</v>
      </c>
      <c r="K184" s="42">
        <v>72.900000000000006</v>
      </c>
      <c r="L184" s="42">
        <v>145.30000000000001</v>
      </c>
      <c r="M184" s="42">
        <v>149.9</v>
      </c>
      <c r="N184" s="42">
        <v>153</v>
      </c>
      <c r="O184" s="42">
        <v>165.1</v>
      </c>
      <c r="P184" s="42">
        <v>183.4</v>
      </c>
      <c r="Q184" s="42">
        <v>178.8</v>
      </c>
      <c r="R184" s="19">
        <v>171.2</v>
      </c>
      <c r="S184" s="19">
        <v>177.8</v>
      </c>
      <c r="T184" s="19">
        <v>181.9</v>
      </c>
      <c r="V184" s="39">
        <f t="shared" si="18"/>
        <v>0.37095664143152096</v>
      </c>
      <c r="W184" s="39">
        <f t="shared" si="19"/>
        <v>0.37625083388925951</v>
      </c>
      <c r="X184" s="39">
        <f t="shared" si="20"/>
        <v>0.36601307189542481</v>
      </c>
      <c r="Y184" s="39">
        <f t="shared" si="21"/>
        <v>0.39794064203513024</v>
      </c>
      <c r="Z184" s="39">
        <f t="shared" si="22"/>
        <v>0.39749182115594334</v>
      </c>
      <c r="AA184" s="39">
        <f t="shared" si="23"/>
        <v>0.42449664429530204</v>
      </c>
      <c r="AB184" s="39">
        <f t="shared" si="24"/>
        <v>0.39369158878504679</v>
      </c>
      <c r="AC184" s="39">
        <f t="shared" si="25"/>
        <v>0.38976377952755903</v>
      </c>
      <c r="AD184" s="39">
        <f t="shared" si="26"/>
        <v>0.40076965365585487</v>
      </c>
    </row>
    <row r="185" spans="1:30" x14ac:dyDescent="0.3">
      <c r="A185" s="3">
        <v>1130</v>
      </c>
      <c r="B185" s="4" t="s">
        <v>181</v>
      </c>
      <c r="C185" s="42">
        <v>279.89999999999998</v>
      </c>
      <c r="D185" s="42">
        <v>278.89999999999998</v>
      </c>
      <c r="E185" s="42">
        <v>280</v>
      </c>
      <c r="F185" s="42">
        <v>279.2</v>
      </c>
      <c r="G185" s="42">
        <v>272.60000000000002</v>
      </c>
      <c r="H185" s="42">
        <v>311.89999999999998</v>
      </c>
      <c r="I185" s="42">
        <v>300</v>
      </c>
      <c r="J185" s="42">
        <v>318.7</v>
      </c>
      <c r="K185" s="42">
        <v>335</v>
      </c>
      <c r="L185" s="42">
        <v>725.4</v>
      </c>
      <c r="M185" s="42">
        <v>708.2</v>
      </c>
      <c r="N185" s="42">
        <v>676</v>
      </c>
      <c r="O185" s="42">
        <v>703.1</v>
      </c>
      <c r="P185" s="42">
        <v>707.5</v>
      </c>
      <c r="Q185" s="42">
        <v>765.9</v>
      </c>
      <c r="R185" s="19">
        <v>760</v>
      </c>
      <c r="S185" s="19">
        <v>809.3</v>
      </c>
      <c r="T185" s="19">
        <v>853</v>
      </c>
      <c r="V185" s="39">
        <f t="shared" si="18"/>
        <v>0.38585607940446648</v>
      </c>
      <c r="W185" s="39">
        <f t="shared" si="19"/>
        <v>0.3938153064106184</v>
      </c>
      <c r="X185" s="39">
        <f t="shared" si="20"/>
        <v>0.41420118343195267</v>
      </c>
      <c r="Y185" s="39">
        <f t="shared" si="21"/>
        <v>0.39709856350448014</v>
      </c>
      <c r="Z185" s="39">
        <f t="shared" si="22"/>
        <v>0.3853003533568905</v>
      </c>
      <c r="AA185" s="39">
        <f t="shared" si="23"/>
        <v>0.40723332027679854</v>
      </c>
      <c r="AB185" s="39">
        <f t="shared" si="24"/>
        <v>0.39473684210526316</v>
      </c>
      <c r="AC185" s="39">
        <f t="shared" si="25"/>
        <v>0.3937971086123811</v>
      </c>
      <c r="AD185" s="39">
        <f t="shared" si="26"/>
        <v>0.39273153575615477</v>
      </c>
    </row>
    <row r="186" spans="1:30" x14ac:dyDescent="0.3">
      <c r="A186" s="3">
        <v>1133</v>
      </c>
      <c r="B186" s="4" t="s">
        <v>182</v>
      </c>
      <c r="C186" s="42">
        <v>96.7</v>
      </c>
      <c r="D186" s="42">
        <v>105</v>
      </c>
      <c r="E186" s="42">
        <v>100</v>
      </c>
      <c r="F186" s="42">
        <v>93.5</v>
      </c>
      <c r="G186" s="42">
        <v>89.9</v>
      </c>
      <c r="H186" s="42">
        <v>83.5</v>
      </c>
      <c r="I186" s="42">
        <v>88.4</v>
      </c>
      <c r="J186" s="42">
        <v>84.5</v>
      </c>
      <c r="K186" s="42">
        <v>85</v>
      </c>
      <c r="L186" s="42">
        <v>301</v>
      </c>
      <c r="M186" s="42">
        <v>323.8</v>
      </c>
      <c r="N186" s="42">
        <v>313</v>
      </c>
      <c r="O186" s="42">
        <v>301.3</v>
      </c>
      <c r="P186" s="42">
        <v>280.89999999999998</v>
      </c>
      <c r="Q186" s="42">
        <v>287.5</v>
      </c>
      <c r="R186" s="19">
        <v>284.10000000000002</v>
      </c>
      <c r="S186" s="19">
        <v>274.8</v>
      </c>
      <c r="T186" s="19">
        <v>266.39999999999998</v>
      </c>
      <c r="V186" s="39">
        <f t="shared" si="18"/>
        <v>0.32126245847176083</v>
      </c>
      <c r="W186" s="39">
        <f t="shared" si="19"/>
        <v>0.3242742433600988</v>
      </c>
      <c r="X186" s="39">
        <f t="shared" si="20"/>
        <v>0.31948881789137379</v>
      </c>
      <c r="Y186" s="39">
        <f t="shared" si="21"/>
        <v>0.31032193826750748</v>
      </c>
      <c r="Z186" s="39">
        <f t="shared" si="22"/>
        <v>0.32004271982912075</v>
      </c>
      <c r="AA186" s="39">
        <f t="shared" si="23"/>
        <v>0.29043478260869565</v>
      </c>
      <c r="AB186" s="39">
        <f t="shared" si="24"/>
        <v>0.31115804294262583</v>
      </c>
      <c r="AC186" s="39">
        <f t="shared" si="25"/>
        <v>0.30749636098981076</v>
      </c>
      <c r="AD186" s="39">
        <f t="shared" si="26"/>
        <v>0.31906906906906912</v>
      </c>
    </row>
    <row r="187" spans="1:30" x14ac:dyDescent="0.3">
      <c r="A187" s="3">
        <v>1134</v>
      </c>
      <c r="B187" s="4" t="s">
        <v>183</v>
      </c>
      <c r="C187" s="42">
        <v>184.6</v>
      </c>
      <c r="D187" s="42">
        <v>188.4</v>
      </c>
      <c r="E187" s="42">
        <v>186</v>
      </c>
      <c r="F187" s="42">
        <v>178.3</v>
      </c>
      <c r="G187" s="42">
        <v>171.1</v>
      </c>
      <c r="H187" s="42">
        <v>199.5</v>
      </c>
      <c r="I187" s="42">
        <v>195.5</v>
      </c>
      <c r="J187" s="42">
        <v>190.2</v>
      </c>
      <c r="K187" s="42">
        <v>180.5</v>
      </c>
      <c r="L187" s="42">
        <v>438.4</v>
      </c>
      <c r="M187" s="42">
        <v>444.5</v>
      </c>
      <c r="N187" s="42">
        <v>447</v>
      </c>
      <c r="O187" s="42">
        <v>447.5</v>
      </c>
      <c r="P187" s="42">
        <v>462.2</v>
      </c>
      <c r="Q187" s="42">
        <v>465.6</v>
      </c>
      <c r="R187" s="19">
        <v>480.4</v>
      </c>
      <c r="S187" s="19">
        <v>472</v>
      </c>
      <c r="T187" s="19">
        <v>467.7</v>
      </c>
      <c r="V187" s="39">
        <f t="shared" si="18"/>
        <v>0.42107664233576642</v>
      </c>
      <c r="W187" s="39">
        <f t="shared" si="19"/>
        <v>0.42384701912260969</v>
      </c>
      <c r="X187" s="39">
        <f t="shared" si="20"/>
        <v>0.41610738255033558</v>
      </c>
      <c r="Y187" s="39">
        <f t="shared" si="21"/>
        <v>0.39843575418994415</v>
      </c>
      <c r="Z187" s="39">
        <f t="shared" si="22"/>
        <v>0.37018606663781911</v>
      </c>
      <c r="AA187" s="39">
        <f t="shared" si="23"/>
        <v>0.42847938144329895</v>
      </c>
      <c r="AB187" s="39">
        <f t="shared" si="24"/>
        <v>0.40695253955037469</v>
      </c>
      <c r="AC187" s="39">
        <f t="shared" si="25"/>
        <v>0.40296610169491526</v>
      </c>
      <c r="AD187" s="39">
        <f t="shared" si="26"/>
        <v>0.38593115244815052</v>
      </c>
    </row>
    <row r="188" spans="1:30" x14ac:dyDescent="0.3">
      <c r="A188" s="3">
        <v>1135</v>
      </c>
      <c r="B188" s="4" t="s">
        <v>184</v>
      </c>
      <c r="C188" s="42">
        <v>233.7</v>
      </c>
      <c r="D188" s="42">
        <v>224.2</v>
      </c>
      <c r="E188" s="42">
        <v>226</v>
      </c>
      <c r="F188" s="42">
        <v>212.1</v>
      </c>
      <c r="G188" s="42">
        <v>216</v>
      </c>
      <c r="H188" s="42">
        <v>246.8</v>
      </c>
      <c r="I188" s="42">
        <v>220.9</v>
      </c>
      <c r="J188" s="42">
        <v>214.2</v>
      </c>
      <c r="K188" s="42">
        <v>227.4</v>
      </c>
      <c r="L188" s="42">
        <v>457.6</v>
      </c>
      <c r="M188" s="42">
        <v>439.3</v>
      </c>
      <c r="N188" s="42">
        <v>453</v>
      </c>
      <c r="O188" s="42">
        <v>436</v>
      </c>
      <c r="P188" s="42">
        <v>429</v>
      </c>
      <c r="Q188" s="42">
        <v>465.8</v>
      </c>
      <c r="R188" s="19">
        <v>439.4</v>
      </c>
      <c r="S188" s="19">
        <v>453.2</v>
      </c>
      <c r="T188" s="19">
        <v>453.3</v>
      </c>
      <c r="V188" s="39">
        <f t="shared" si="18"/>
        <v>0.51070804195804187</v>
      </c>
      <c r="W188" s="39">
        <f t="shared" si="19"/>
        <v>0.51035738675165032</v>
      </c>
      <c r="X188" s="39">
        <f t="shared" si="20"/>
        <v>0.4988962472406181</v>
      </c>
      <c r="Y188" s="39">
        <f t="shared" si="21"/>
        <v>0.48646788990825685</v>
      </c>
      <c r="Z188" s="39">
        <f t="shared" si="22"/>
        <v>0.50349650349650354</v>
      </c>
      <c r="AA188" s="39">
        <f t="shared" si="23"/>
        <v>0.52984113353370543</v>
      </c>
      <c r="AB188" s="39">
        <f t="shared" si="24"/>
        <v>0.50273099681383704</v>
      </c>
      <c r="AC188" s="39">
        <f t="shared" si="25"/>
        <v>0.47263901147396292</v>
      </c>
      <c r="AD188" s="39">
        <f t="shared" si="26"/>
        <v>0.50165453342157507</v>
      </c>
    </row>
    <row r="189" spans="1:30" x14ac:dyDescent="0.3">
      <c r="A189" s="3">
        <v>1141</v>
      </c>
      <c r="B189" s="4" t="s">
        <v>185</v>
      </c>
      <c r="C189" s="42">
        <v>96.9</v>
      </c>
      <c r="D189" s="42">
        <v>98.6</v>
      </c>
      <c r="E189" s="42">
        <v>98</v>
      </c>
      <c r="F189" s="42">
        <v>107.4</v>
      </c>
      <c r="G189" s="42">
        <v>107.1</v>
      </c>
      <c r="H189" s="42">
        <v>98.2</v>
      </c>
      <c r="I189" s="42">
        <v>96.9</v>
      </c>
      <c r="J189" s="42">
        <v>101</v>
      </c>
      <c r="K189" s="42">
        <v>97.6</v>
      </c>
      <c r="L189" s="42">
        <v>243.3</v>
      </c>
      <c r="M189" s="42">
        <v>245.1</v>
      </c>
      <c r="N189" s="42">
        <v>245</v>
      </c>
      <c r="O189" s="42">
        <v>261.8</v>
      </c>
      <c r="P189" s="42">
        <v>274.89999999999998</v>
      </c>
      <c r="Q189" s="42">
        <v>273.10000000000002</v>
      </c>
      <c r="R189" s="19">
        <v>272</v>
      </c>
      <c r="S189" s="19">
        <v>278.2</v>
      </c>
      <c r="T189" s="19">
        <v>275.2</v>
      </c>
      <c r="V189" s="39">
        <f t="shared" si="18"/>
        <v>0.39827373612823674</v>
      </c>
      <c r="W189" s="39">
        <f t="shared" si="19"/>
        <v>0.4022847817217462</v>
      </c>
      <c r="X189" s="39">
        <f t="shared" si="20"/>
        <v>0.4</v>
      </c>
      <c r="Y189" s="39">
        <f t="shared" si="21"/>
        <v>0.41023682200152789</v>
      </c>
      <c r="Z189" s="39">
        <f t="shared" si="22"/>
        <v>0.38959621680611134</v>
      </c>
      <c r="AA189" s="39">
        <f t="shared" si="23"/>
        <v>0.35957524716221162</v>
      </c>
      <c r="AB189" s="39">
        <f t="shared" si="24"/>
        <v>0.35625000000000001</v>
      </c>
      <c r="AC189" s="39">
        <f t="shared" si="25"/>
        <v>0.36304816678648455</v>
      </c>
      <c r="AD189" s="39">
        <f t="shared" si="26"/>
        <v>0.35465116279069769</v>
      </c>
    </row>
    <row r="190" spans="1:30" x14ac:dyDescent="0.3">
      <c r="A190" s="3">
        <v>1142</v>
      </c>
      <c r="B190" s="4" t="s">
        <v>186</v>
      </c>
      <c r="C190" s="42">
        <v>99.8</v>
      </c>
      <c r="D190" s="42">
        <v>90.8</v>
      </c>
      <c r="E190" s="42">
        <v>94</v>
      </c>
      <c r="F190" s="42">
        <v>95.6</v>
      </c>
      <c r="G190" s="42">
        <v>93.8</v>
      </c>
      <c r="H190" s="42">
        <v>92.8</v>
      </c>
      <c r="I190" s="42">
        <v>88.8</v>
      </c>
      <c r="J190" s="42">
        <v>90.2</v>
      </c>
      <c r="K190" s="42">
        <v>89.2</v>
      </c>
      <c r="L190" s="42">
        <v>335.7</v>
      </c>
      <c r="M190" s="42">
        <v>335.8</v>
      </c>
      <c r="N190" s="42">
        <v>347</v>
      </c>
      <c r="O190" s="42">
        <v>331.2</v>
      </c>
      <c r="P190" s="42">
        <v>349.5</v>
      </c>
      <c r="Q190" s="42">
        <v>352</v>
      </c>
      <c r="R190" s="19">
        <v>381.2</v>
      </c>
      <c r="S190" s="19">
        <v>362.3</v>
      </c>
      <c r="T190" s="19">
        <v>383.6</v>
      </c>
      <c r="V190" s="39">
        <f t="shared" si="18"/>
        <v>0.29728924635090853</v>
      </c>
      <c r="W190" s="39">
        <f t="shared" si="19"/>
        <v>0.27039904705181655</v>
      </c>
      <c r="X190" s="39">
        <f t="shared" si="20"/>
        <v>0.27089337175792505</v>
      </c>
      <c r="Y190" s="39">
        <f t="shared" si="21"/>
        <v>0.28864734299516909</v>
      </c>
      <c r="Z190" s="39">
        <f t="shared" si="22"/>
        <v>0.26838340486409157</v>
      </c>
      <c r="AA190" s="39">
        <f t="shared" si="23"/>
        <v>0.26363636363636361</v>
      </c>
      <c r="AB190" s="39">
        <f t="shared" si="24"/>
        <v>0.23294858342077648</v>
      </c>
      <c r="AC190" s="39">
        <f t="shared" si="25"/>
        <v>0.24896494617720122</v>
      </c>
      <c r="AD190" s="39">
        <f t="shared" si="26"/>
        <v>0.23253388946819603</v>
      </c>
    </row>
    <row r="191" spans="1:30" x14ac:dyDescent="0.3">
      <c r="A191" s="3">
        <v>1144</v>
      </c>
      <c r="B191" s="4" t="s">
        <v>187</v>
      </c>
      <c r="C191" s="42">
        <v>14.7</v>
      </c>
      <c r="D191" s="42">
        <v>14</v>
      </c>
      <c r="E191" s="42">
        <v>14</v>
      </c>
      <c r="F191" s="42">
        <v>14</v>
      </c>
      <c r="G191" s="42">
        <v>13.3</v>
      </c>
      <c r="H191" s="42">
        <v>16.7</v>
      </c>
      <c r="I191" s="42">
        <v>16.5</v>
      </c>
      <c r="J191" s="42">
        <v>16.399999999999999</v>
      </c>
      <c r="K191" s="42">
        <v>16.899999999999999</v>
      </c>
      <c r="L191" s="42">
        <v>51.6</v>
      </c>
      <c r="M191" s="42">
        <v>49.9</v>
      </c>
      <c r="N191" s="42">
        <v>49</v>
      </c>
      <c r="O191" s="42">
        <v>51.4</v>
      </c>
      <c r="P191" s="42">
        <v>54.8</v>
      </c>
      <c r="Q191" s="42">
        <v>55.9</v>
      </c>
      <c r="R191" s="19">
        <v>54.2</v>
      </c>
      <c r="S191" s="19">
        <v>55</v>
      </c>
      <c r="T191" s="19">
        <v>57.6</v>
      </c>
      <c r="V191" s="39">
        <f t="shared" si="18"/>
        <v>0.28488372093023251</v>
      </c>
      <c r="W191" s="39">
        <f t="shared" si="19"/>
        <v>0.28056112224448898</v>
      </c>
      <c r="X191" s="39">
        <f t="shared" si="20"/>
        <v>0.2857142857142857</v>
      </c>
      <c r="Y191" s="39">
        <f t="shared" si="21"/>
        <v>0.27237354085603116</v>
      </c>
      <c r="Z191" s="39">
        <f t="shared" si="22"/>
        <v>0.24270072992700734</v>
      </c>
      <c r="AA191" s="39">
        <f t="shared" si="23"/>
        <v>0.29874776386404295</v>
      </c>
      <c r="AB191" s="39">
        <f t="shared" si="24"/>
        <v>0.30442804428044279</v>
      </c>
      <c r="AC191" s="39">
        <f t="shared" si="25"/>
        <v>0.29818181818181816</v>
      </c>
      <c r="AD191" s="39">
        <f t="shared" si="26"/>
        <v>0.29340277777777773</v>
      </c>
    </row>
    <row r="192" spans="1:30" x14ac:dyDescent="0.3">
      <c r="A192" s="3">
        <v>1145</v>
      </c>
      <c r="B192" s="4" t="s">
        <v>188</v>
      </c>
      <c r="C192" s="42">
        <v>28.8</v>
      </c>
      <c r="D192" s="42">
        <v>26.9</v>
      </c>
      <c r="E192" s="42">
        <v>24</v>
      </c>
      <c r="F192" s="42">
        <v>24.6</v>
      </c>
      <c r="G192" s="42">
        <v>27.8</v>
      </c>
      <c r="H192" s="42">
        <v>31.1</v>
      </c>
      <c r="I192" s="42">
        <v>33</v>
      </c>
      <c r="J192" s="42">
        <v>31</v>
      </c>
      <c r="K192" s="42">
        <v>30.5</v>
      </c>
      <c r="L192" s="42">
        <v>89.5</v>
      </c>
      <c r="M192" s="42">
        <v>89.8</v>
      </c>
      <c r="N192" s="42">
        <v>90</v>
      </c>
      <c r="O192" s="42">
        <v>89.7</v>
      </c>
      <c r="P192" s="42">
        <v>94</v>
      </c>
      <c r="Q192" s="42">
        <v>87.4</v>
      </c>
      <c r="R192" s="19">
        <v>86.7</v>
      </c>
      <c r="S192" s="19">
        <v>86.6</v>
      </c>
      <c r="T192" s="19">
        <v>89.8</v>
      </c>
      <c r="V192" s="39">
        <f t="shared" si="18"/>
        <v>0.3217877094972067</v>
      </c>
      <c r="W192" s="39">
        <f t="shared" si="19"/>
        <v>0.29955456570155903</v>
      </c>
      <c r="X192" s="39">
        <f t="shared" si="20"/>
        <v>0.26666666666666666</v>
      </c>
      <c r="Y192" s="39">
        <f t="shared" si="21"/>
        <v>0.27424749163879597</v>
      </c>
      <c r="Z192" s="39">
        <f t="shared" si="22"/>
        <v>0.29574468085106381</v>
      </c>
      <c r="AA192" s="39">
        <f t="shared" si="23"/>
        <v>0.35583524027459956</v>
      </c>
      <c r="AB192" s="39">
        <f t="shared" si="24"/>
        <v>0.38062283737024222</v>
      </c>
      <c r="AC192" s="39">
        <f t="shared" si="25"/>
        <v>0.35796766743648961</v>
      </c>
      <c r="AD192" s="39">
        <f t="shared" si="26"/>
        <v>0.33964365256124723</v>
      </c>
    </row>
    <row r="193" spans="1:30" x14ac:dyDescent="0.3">
      <c r="A193" s="3">
        <v>1146</v>
      </c>
      <c r="B193" s="4" t="s">
        <v>189</v>
      </c>
      <c r="C193" s="42">
        <v>324.2</v>
      </c>
      <c r="D193" s="42">
        <v>331.6</v>
      </c>
      <c r="E193" s="42">
        <v>340</v>
      </c>
      <c r="F193" s="42">
        <v>345</v>
      </c>
      <c r="G193" s="42">
        <v>345.2</v>
      </c>
      <c r="H193" s="42">
        <v>346.9</v>
      </c>
      <c r="I193" s="42">
        <v>362.4</v>
      </c>
      <c r="J193" s="42">
        <v>361</v>
      </c>
      <c r="K193" s="42">
        <v>369.3</v>
      </c>
      <c r="L193" s="42">
        <v>867.1</v>
      </c>
      <c r="M193" s="42">
        <v>890.4</v>
      </c>
      <c r="N193" s="42">
        <v>920</v>
      </c>
      <c r="O193" s="42">
        <v>912.8</v>
      </c>
      <c r="P193" s="42">
        <v>930</v>
      </c>
      <c r="Q193" s="42">
        <v>929.7</v>
      </c>
      <c r="R193" s="19">
        <v>966.9</v>
      </c>
      <c r="S193" s="19">
        <v>960.9</v>
      </c>
      <c r="T193" s="19">
        <v>962.4</v>
      </c>
      <c r="V193" s="39">
        <f t="shared" si="18"/>
        <v>0.3738899780878791</v>
      </c>
      <c r="W193" s="39">
        <f t="shared" si="19"/>
        <v>0.37241689128481587</v>
      </c>
      <c r="X193" s="39">
        <f t="shared" si="20"/>
        <v>0.36956521739130432</v>
      </c>
      <c r="Y193" s="39">
        <f t="shared" si="21"/>
        <v>0.37795793163891328</v>
      </c>
      <c r="Z193" s="39">
        <f t="shared" si="22"/>
        <v>0.37118279569892471</v>
      </c>
      <c r="AA193" s="39">
        <f t="shared" si="23"/>
        <v>0.37313111756480583</v>
      </c>
      <c r="AB193" s="39">
        <f t="shared" si="24"/>
        <v>0.3748060812907229</v>
      </c>
      <c r="AC193" s="39">
        <f t="shared" si="25"/>
        <v>0.3756894577999792</v>
      </c>
      <c r="AD193" s="39">
        <f t="shared" si="26"/>
        <v>0.38372817955112221</v>
      </c>
    </row>
    <row r="194" spans="1:30" x14ac:dyDescent="0.3">
      <c r="A194" s="3">
        <v>1149</v>
      </c>
      <c r="B194" s="4" t="s">
        <v>190</v>
      </c>
      <c r="C194" s="42">
        <v>1043.0999999999999</v>
      </c>
      <c r="D194" s="42">
        <v>987</v>
      </c>
      <c r="E194" s="42">
        <v>1002</v>
      </c>
      <c r="F194" s="42">
        <v>1015.1</v>
      </c>
      <c r="G194" s="42">
        <v>1033.8</v>
      </c>
      <c r="H194" s="42">
        <v>1102.8</v>
      </c>
      <c r="I194" s="42">
        <v>1111.7</v>
      </c>
      <c r="J194" s="42">
        <v>1156</v>
      </c>
      <c r="K194" s="42">
        <v>1147.7</v>
      </c>
      <c r="L194" s="42">
        <v>2475.3000000000002</v>
      </c>
      <c r="M194" s="42">
        <v>2399.9</v>
      </c>
      <c r="N194" s="42">
        <v>2408</v>
      </c>
      <c r="O194" s="42">
        <v>2422.8000000000002</v>
      </c>
      <c r="P194" s="42">
        <v>2423.6999999999998</v>
      </c>
      <c r="Q194" s="42">
        <v>2523</v>
      </c>
      <c r="R194" s="19">
        <v>2530.1</v>
      </c>
      <c r="S194" s="19">
        <v>2594.6</v>
      </c>
      <c r="T194" s="19">
        <v>2628.6</v>
      </c>
      <c r="V194" s="39">
        <f t="shared" si="18"/>
        <v>0.42140346624651548</v>
      </c>
      <c r="W194" s="39">
        <f t="shared" si="19"/>
        <v>0.41126713613067212</v>
      </c>
      <c r="X194" s="39">
        <f t="shared" si="20"/>
        <v>0.41611295681063121</v>
      </c>
      <c r="Y194" s="39">
        <f t="shared" si="21"/>
        <v>0.41897804193495125</v>
      </c>
      <c r="Z194" s="39">
        <f t="shared" si="22"/>
        <v>0.42653793786359701</v>
      </c>
      <c r="AA194" s="39">
        <f t="shared" si="23"/>
        <v>0.43709869203329366</v>
      </c>
      <c r="AB194" s="39">
        <f t="shared" si="24"/>
        <v>0.43938974744081266</v>
      </c>
      <c r="AC194" s="39">
        <f t="shared" si="25"/>
        <v>0.44554073845679487</v>
      </c>
      <c r="AD194" s="39">
        <f t="shared" si="26"/>
        <v>0.43662025412767258</v>
      </c>
    </row>
    <row r="195" spans="1:30" x14ac:dyDescent="0.3">
      <c r="A195" s="3">
        <v>1151</v>
      </c>
      <c r="B195" s="4" t="s">
        <v>191</v>
      </c>
      <c r="C195" s="42">
        <v>10.6</v>
      </c>
      <c r="D195" s="42">
        <v>8.9</v>
      </c>
      <c r="E195" s="42">
        <v>9</v>
      </c>
      <c r="F195" s="42">
        <v>10</v>
      </c>
      <c r="G195" s="42">
        <v>10</v>
      </c>
      <c r="H195" s="42">
        <v>9.6999999999999993</v>
      </c>
      <c r="I195" s="42">
        <v>10.6</v>
      </c>
      <c r="J195" s="42">
        <v>11.2</v>
      </c>
      <c r="K195" s="42">
        <v>11.6</v>
      </c>
      <c r="L195" s="42">
        <v>32.9</v>
      </c>
      <c r="M195" s="42">
        <v>35.1</v>
      </c>
      <c r="N195" s="42">
        <v>33</v>
      </c>
      <c r="O195" s="42">
        <v>31.9</v>
      </c>
      <c r="P195" s="42">
        <v>36.299999999999997</v>
      </c>
      <c r="Q195" s="42">
        <v>33.299999999999997</v>
      </c>
      <c r="R195" s="19">
        <v>33.1</v>
      </c>
      <c r="S195" s="19">
        <v>34.9</v>
      </c>
      <c r="T195" s="19">
        <v>35.6</v>
      </c>
      <c r="V195" s="39">
        <f t="shared" si="18"/>
        <v>0.32218844984802431</v>
      </c>
      <c r="W195" s="39">
        <f t="shared" si="19"/>
        <v>0.25356125356125359</v>
      </c>
      <c r="X195" s="39">
        <f t="shared" si="20"/>
        <v>0.27272727272727271</v>
      </c>
      <c r="Y195" s="39">
        <f t="shared" si="21"/>
        <v>0.31347962382445144</v>
      </c>
      <c r="Z195" s="39">
        <f t="shared" si="22"/>
        <v>0.27548209366391185</v>
      </c>
      <c r="AA195" s="39">
        <f t="shared" si="23"/>
        <v>0.29129129129129128</v>
      </c>
      <c r="AB195" s="39">
        <f t="shared" si="24"/>
        <v>0.3202416918429003</v>
      </c>
      <c r="AC195" s="39">
        <f t="shared" si="25"/>
        <v>0.32091690544412604</v>
      </c>
      <c r="AD195" s="39">
        <f t="shared" si="26"/>
        <v>0.32584269662921345</v>
      </c>
    </row>
    <row r="196" spans="1:30" x14ac:dyDescent="0.3">
      <c r="A196" s="3">
        <v>1160</v>
      </c>
      <c r="B196" s="6" t="s">
        <v>192</v>
      </c>
      <c r="C196" s="42">
        <v>238.1</v>
      </c>
      <c r="D196" s="42">
        <v>236.6</v>
      </c>
      <c r="E196" s="42">
        <v>245</v>
      </c>
      <c r="F196" s="42">
        <v>257.3</v>
      </c>
      <c r="G196" s="42">
        <v>299.8</v>
      </c>
      <c r="H196" s="42">
        <v>321.8</v>
      </c>
      <c r="I196" s="42">
        <v>284.89999999999998</v>
      </c>
      <c r="J196" s="42">
        <v>286</v>
      </c>
      <c r="K196" s="42">
        <v>293.2</v>
      </c>
      <c r="L196" s="42">
        <v>584.6</v>
      </c>
      <c r="M196" s="42">
        <v>613.9</v>
      </c>
      <c r="N196" s="42">
        <v>617</v>
      </c>
      <c r="O196" s="42">
        <v>624.5</v>
      </c>
      <c r="P196" s="42">
        <v>704.6</v>
      </c>
      <c r="Q196" s="42">
        <v>750.9</v>
      </c>
      <c r="R196" s="19">
        <v>716.1</v>
      </c>
      <c r="S196" s="19">
        <v>707.4</v>
      </c>
      <c r="T196" s="19">
        <v>721</v>
      </c>
      <c r="V196" s="39">
        <f t="shared" ref="V196:V259" si="27">+C196/L196</f>
        <v>0.40728703386931231</v>
      </c>
      <c r="W196" s="39">
        <f t="shared" ref="W196:W259" si="28">+D196/M196</f>
        <v>0.38540478905359177</v>
      </c>
      <c r="X196" s="39">
        <f t="shared" ref="X196:X259" si="29">+E196/N196</f>
        <v>0.39708265802269044</v>
      </c>
      <c r="Y196" s="39">
        <f t="shared" ref="Y196:Y259" si="30">+F196/O196</f>
        <v>0.41200960768614892</v>
      </c>
      <c r="Z196" s="39">
        <f t="shared" ref="Z196:Z259" si="31">+G196/P196</f>
        <v>0.42548963951177976</v>
      </c>
      <c r="AA196" s="39">
        <f t="shared" ref="AA196:AA259" si="32">+H196/Q196</f>
        <v>0.42855240378212817</v>
      </c>
      <c r="AB196" s="39">
        <f t="shared" ref="AB196:AB259" si="33">+I196/R196</f>
        <v>0.39784946236559138</v>
      </c>
      <c r="AC196" s="39">
        <f t="shared" ref="AC196:AC259" si="34">+J196/S196</f>
        <v>0.40429742719819056</v>
      </c>
      <c r="AD196" s="39">
        <f t="shared" ref="AD196:AD259" si="35">+K196/T196</f>
        <v>0.40665742024965323</v>
      </c>
    </row>
    <row r="197" spans="1:30" x14ac:dyDescent="0.3">
      <c r="A197" s="3">
        <v>1201</v>
      </c>
      <c r="B197" s="4" t="s">
        <v>193</v>
      </c>
      <c r="C197" s="42">
        <v>5933.4</v>
      </c>
      <c r="D197" s="42">
        <v>6115.4</v>
      </c>
      <c r="E197" s="42">
        <v>5820</v>
      </c>
      <c r="F197" s="42">
        <v>5600.7</v>
      </c>
      <c r="G197" s="42">
        <v>5768.3</v>
      </c>
      <c r="H197" s="42">
        <v>6325.6</v>
      </c>
      <c r="I197" s="42">
        <v>6128</v>
      </c>
      <c r="J197" s="42">
        <v>6408.4</v>
      </c>
      <c r="K197" s="42">
        <v>6666.2</v>
      </c>
      <c r="L197" s="42">
        <v>13528.5</v>
      </c>
      <c r="M197" s="42">
        <v>13716.1</v>
      </c>
      <c r="N197" s="42">
        <v>13478</v>
      </c>
      <c r="O197" s="42">
        <v>13094.4</v>
      </c>
      <c r="P197" s="42">
        <v>13418.4</v>
      </c>
      <c r="Q197" s="42">
        <v>14415.3</v>
      </c>
      <c r="R197" s="19">
        <v>14125.2</v>
      </c>
      <c r="S197" s="19">
        <v>14525.5</v>
      </c>
      <c r="T197" s="19">
        <v>15093.9</v>
      </c>
      <c r="V197" s="39">
        <f t="shared" si="27"/>
        <v>0.4385852090032154</v>
      </c>
      <c r="W197" s="39">
        <f t="shared" si="28"/>
        <v>0.44585560035286997</v>
      </c>
      <c r="X197" s="39">
        <f t="shared" si="29"/>
        <v>0.43181480931889005</v>
      </c>
      <c r="Y197" s="39">
        <f t="shared" si="30"/>
        <v>0.42771719208211145</v>
      </c>
      <c r="Z197" s="39">
        <f t="shared" si="31"/>
        <v>0.42987986645203602</v>
      </c>
      <c r="AA197" s="39">
        <f t="shared" si="32"/>
        <v>0.43881154051597959</v>
      </c>
      <c r="AB197" s="39">
        <f t="shared" si="33"/>
        <v>0.43383456517429841</v>
      </c>
      <c r="AC197" s="39">
        <f t="shared" si="34"/>
        <v>0.44118274758183879</v>
      </c>
      <c r="AD197" s="39">
        <f t="shared" si="35"/>
        <v>0.44164861301585406</v>
      </c>
    </row>
    <row r="198" spans="1:30" x14ac:dyDescent="0.3">
      <c r="A198" s="3">
        <v>1211</v>
      </c>
      <c r="B198" s="4" t="s">
        <v>194</v>
      </c>
      <c r="C198" s="42">
        <v>114.2</v>
      </c>
      <c r="D198" s="42">
        <v>113.4</v>
      </c>
      <c r="E198" s="42">
        <v>107</v>
      </c>
      <c r="F198" s="42">
        <v>114.3</v>
      </c>
      <c r="G198" s="42">
        <v>128.80000000000001</v>
      </c>
      <c r="H198" s="42">
        <v>123.2</v>
      </c>
      <c r="I198" s="42">
        <v>118.2</v>
      </c>
      <c r="J198" s="42">
        <v>124.4</v>
      </c>
      <c r="K198" s="42">
        <v>109.1</v>
      </c>
      <c r="L198" s="42">
        <v>272.89999999999998</v>
      </c>
      <c r="M198" s="42">
        <v>277.8</v>
      </c>
      <c r="N198" s="42">
        <v>277</v>
      </c>
      <c r="O198" s="42">
        <v>289.39999999999998</v>
      </c>
      <c r="P198" s="42">
        <v>312.39999999999998</v>
      </c>
      <c r="Q198" s="42">
        <v>317.60000000000002</v>
      </c>
      <c r="R198" s="19">
        <v>316.5</v>
      </c>
      <c r="S198" s="19">
        <v>327.39999999999998</v>
      </c>
      <c r="T198" s="19">
        <v>309.3</v>
      </c>
      <c r="V198" s="39">
        <f t="shared" si="27"/>
        <v>0.41846830340784175</v>
      </c>
      <c r="W198" s="39">
        <f t="shared" si="28"/>
        <v>0.40820734341252701</v>
      </c>
      <c r="X198" s="39">
        <f t="shared" si="29"/>
        <v>0.38628158844765342</v>
      </c>
      <c r="Y198" s="39">
        <f t="shared" si="30"/>
        <v>0.39495507947477543</v>
      </c>
      <c r="Z198" s="39">
        <f t="shared" si="31"/>
        <v>0.41229193341869402</v>
      </c>
      <c r="AA198" s="39">
        <f t="shared" si="32"/>
        <v>0.38790931989924432</v>
      </c>
      <c r="AB198" s="39">
        <f t="shared" si="33"/>
        <v>0.37345971563981045</v>
      </c>
      <c r="AC198" s="39">
        <f t="shared" si="34"/>
        <v>0.37996334758704953</v>
      </c>
      <c r="AD198" s="39">
        <f t="shared" si="35"/>
        <v>0.35273197542838663</v>
      </c>
    </row>
    <row r="199" spans="1:30" x14ac:dyDescent="0.3">
      <c r="A199" s="3">
        <v>1216</v>
      </c>
      <c r="B199" s="4" t="s">
        <v>195</v>
      </c>
      <c r="C199" s="42">
        <v>137.5</v>
      </c>
      <c r="D199" s="42">
        <v>140.4</v>
      </c>
      <c r="E199" s="42">
        <v>148</v>
      </c>
      <c r="F199" s="42">
        <v>158.80000000000001</v>
      </c>
      <c r="G199" s="42">
        <v>153.30000000000001</v>
      </c>
      <c r="H199" s="42">
        <v>153.80000000000001</v>
      </c>
      <c r="I199" s="42">
        <v>159.9</v>
      </c>
      <c r="J199" s="42">
        <v>169.9</v>
      </c>
      <c r="K199" s="42">
        <v>176.2</v>
      </c>
      <c r="L199" s="42">
        <v>353</v>
      </c>
      <c r="M199" s="42">
        <v>351.8</v>
      </c>
      <c r="N199" s="42">
        <v>369</v>
      </c>
      <c r="O199" s="42">
        <v>375.5</v>
      </c>
      <c r="P199" s="42">
        <v>365.1</v>
      </c>
      <c r="Q199" s="42">
        <v>362.4</v>
      </c>
      <c r="R199" s="19">
        <v>405.9</v>
      </c>
      <c r="S199" s="19">
        <v>413.3</v>
      </c>
      <c r="T199" s="19">
        <v>417</v>
      </c>
      <c r="V199" s="39">
        <f t="shared" si="27"/>
        <v>0.3895184135977337</v>
      </c>
      <c r="W199" s="39">
        <f t="shared" si="28"/>
        <v>0.39909039226833426</v>
      </c>
      <c r="X199" s="39">
        <f t="shared" si="29"/>
        <v>0.40108401084010842</v>
      </c>
      <c r="Y199" s="39">
        <f t="shared" si="30"/>
        <v>0.42290279627163785</v>
      </c>
      <c r="Z199" s="39">
        <f t="shared" si="31"/>
        <v>0.41988496302382911</v>
      </c>
      <c r="AA199" s="39">
        <f t="shared" si="32"/>
        <v>0.42439293598234001</v>
      </c>
      <c r="AB199" s="39">
        <f t="shared" si="33"/>
        <v>0.39393939393939398</v>
      </c>
      <c r="AC199" s="39">
        <f t="shared" si="34"/>
        <v>0.4110815388337769</v>
      </c>
      <c r="AD199" s="39">
        <f t="shared" si="35"/>
        <v>0.42254196642685848</v>
      </c>
    </row>
    <row r="200" spans="1:30" x14ac:dyDescent="0.3">
      <c r="A200" s="3">
        <v>1219</v>
      </c>
      <c r="B200" s="4" t="s">
        <v>196</v>
      </c>
      <c r="C200" s="42">
        <v>315.2</v>
      </c>
      <c r="D200" s="42">
        <v>323.5</v>
      </c>
      <c r="E200" s="42">
        <v>343</v>
      </c>
      <c r="F200" s="42">
        <v>327.3</v>
      </c>
      <c r="G200" s="42">
        <v>333.3</v>
      </c>
      <c r="H200" s="42">
        <v>373.5</v>
      </c>
      <c r="I200" s="42">
        <v>345.3</v>
      </c>
      <c r="J200" s="42">
        <v>366.5</v>
      </c>
      <c r="K200" s="42">
        <v>397.7</v>
      </c>
      <c r="L200" s="42">
        <v>631.20000000000005</v>
      </c>
      <c r="M200" s="42">
        <v>662.2</v>
      </c>
      <c r="N200" s="42">
        <v>707</v>
      </c>
      <c r="O200" s="42">
        <v>698.7</v>
      </c>
      <c r="P200" s="42">
        <v>710.7</v>
      </c>
      <c r="Q200" s="42">
        <v>758.7</v>
      </c>
      <c r="R200" s="19">
        <v>713.9</v>
      </c>
      <c r="S200" s="19">
        <v>742.9</v>
      </c>
      <c r="T200" s="19">
        <v>788.2</v>
      </c>
      <c r="V200" s="39">
        <f t="shared" si="27"/>
        <v>0.49936628643852971</v>
      </c>
      <c r="W200" s="39">
        <f t="shared" si="28"/>
        <v>0.48852310480217453</v>
      </c>
      <c r="X200" s="39">
        <f t="shared" si="29"/>
        <v>0.48514851485148514</v>
      </c>
      <c r="Y200" s="39">
        <f t="shared" si="30"/>
        <v>0.46844139115500211</v>
      </c>
      <c r="Z200" s="39">
        <f t="shared" si="31"/>
        <v>0.4689742507387083</v>
      </c>
      <c r="AA200" s="39">
        <f t="shared" si="32"/>
        <v>0.49228944246737838</v>
      </c>
      <c r="AB200" s="39">
        <f t="shared" si="33"/>
        <v>0.48368118784143438</v>
      </c>
      <c r="AC200" s="39">
        <f t="shared" si="34"/>
        <v>0.49333692286983444</v>
      </c>
      <c r="AD200" s="39">
        <f t="shared" si="35"/>
        <v>0.50456736868815022</v>
      </c>
    </row>
    <row r="201" spans="1:30" x14ac:dyDescent="0.3">
      <c r="A201" s="3">
        <v>1221</v>
      </c>
      <c r="B201" s="4" t="s">
        <v>197</v>
      </c>
      <c r="C201" s="42">
        <v>471.8</v>
      </c>
      <c r="D201" s="42">
        <v>451.5</v>
      </c>
      <c r="E201" s="42">
        <v>461</v>
      </c>
      <c r="F201" s="42">
        <v>484.8</v>
      </c>
      <c r="G201" s="42">
        <v>468.4</v>
      </c>
      <c r="H201" s="42">
        <v>497.8</v>
      </c>
      <c r="I201" s="42">
        <v>521.20000000000005</v>
      </c>
      <c r="J201" s="42">
        <v>549.6</v>
      </c>
      <c r="K201" s="42">
        <v>569.6</v>
      </c>
      <c r="L201" s="42">
        <v>1146.2</v>
      </c>
      <c r="M201" s="42">
        <v>1119.5</v>
      </c>
      <c r="N201" s="42">
        <v>1136</v>
      </c>
      <c r="O201" s="42">
        <v>1136</v>
      </c>
      <c r="P201" s="42">
        <v>1123.9000000000001</v>
      </c>
      <c r="Q201" s="42">
        <v>1155</v>
      </c>
      <c r="R201" s="19">
        <v>1136.4000000000001</v>
      </c>
      <c r="S201" s="19">
        <v>1204.7</v>
      </c>
      <c r="T201" s="19">
        <v>1255.5</v>
      </c>
      <c r="V201" s="39">
        <f t="shared" si="27"/>
        <v>0.41162100854999129</v>
      </c>
      <c r="W201" s="39">
        <f t="shared" si="28"/>
        <v>0.40330504689593566</v>
      </c>
      <c r="X201" s="39">
        <f t="shared" si="29"/>
        <v>0.40580985915492956</v>
      </c>
      <c r="Y201" s="39">
        <f t="shared" si="30"/>
        <v>0.42676056338028168</v>
      </c>
      <c r="Z201" s="39">
        <f t="shared" si="31"/>
        <v>0.41676305721149565</v>
      </c>
      <c r="AA201" s="39">
        <f t="shared" si="32"/>
        <v>0.43099567099567099</v>
      </c>
      <c r="AB201" s="39">
        <f t="shared" si="33"/>
        <v>0.45864132347764874</v>
      </c>
      <c r="AC201" s="39">
        <f t="shared" si="34"/>
        <v>0.45621316510334525</v>
      </c>
      <c r="AD201" s="39">
        <f t="shared" si="35"/>
        <v>0.45368379131819991</v>
      </c>
    </row>
    <row r="202" spans="1:30" x14ac:dyDescent="0.3">
      <c r="A202" s="3">
        <v>1222</v>
      </c>
      <c r="B202" s="4" t="s">
        <v>198</v>
      </c>
      <c r="C202" s="42">
        <v>99.5</v>
      </c>
      <c r="D202" s="42">
        <v>100.1</v>
      </c>
      <c r="E202" s="42">
        <v>101</v>
      </c>
      <c r="F202" s="42">
        <v>112.4</v>
      </c>
      <c r="G202" s="42">
        <v>115.6</v>
      </c>
      <c r="H202" s="42">
        <v>122.8</v>
      </c>
      <c r="I202" s="42">
        <v>119.5</v>
      </c>
      <c r="J202" s="42">
        <v>118.1</v>
      </c>
      <c r="K202" s="42">
        <v>132.9</v>
      </c>
      <c r="L202" s="42">
        <v>218.2</v>
      </c>
      <c r="M202" s="42">
        <v>222</v>
      </c>
      <c r="N202" s="42">
        <v>225</v>
      </c>
      <c r="O202" s="42">
        <v>231.8</v>
      </c>
      <c r="P202" s="42">
        <v>241.7</v>
      </c>
      <c r="Q202" s="42">
        <v>250.3</v>
      </c>
      <c r="R202" s="19">
        <v>239</v>
      </c>
      <c r="S202" s="19">
        <v>238.8</v>
      </c>
      <c r="T202" s="19">
        <v>256.8</v>
      </c>
      <c r="V202" s="39">
        <f t="shared" si="27"/>
        <v>0.45600366636113659</v>
      </c>
      <c r="W202" s="39">
        <f t="shared" si="28"/>
        <v>0.4509009009009009</v>
      </c>
      <c r="X202" s="39">
        <f t="shared" si="29"/>
        <v>0.44888888888888889</v>
      </c>
      <c r="Y202" s="39">
        <f t="shared" si="30"/>
        <v>0.48490077653149266</v>
      </c>
      <c r="Z202" s="39">
        <f t="shared" si="31"/>
        <v>0.47827885808853954</v>
      </c>
      <c r="AA202" s="39">
        <f t="shared" si="32"/>
        <v>0.49061126648022368</v>
      </c>
      <c r="AB202" s="39">
        <f t="shared" si="33"/>
        <v>0.5</v>
      </c>
      <c r="AC202" s="39">
        <f t="shared" si="34"/>
        <v>0.49455611390284754</v>
      </c>
      <c r="AD202" s="39">
        <f t="shared" si="35"/>
        <v>0.51752336448598135</v>
      </c>
    </row>
    <row r="203" spans="1:30" x14ac:dyDescent="0.3">
      <c r="A203" s="3">
        <v>1223</v>
      </c>
      <c r="B203" s="4" t="s">
        <v>199</v>
      </c>
      <c r="C203" s="42">
        <v>110.1</v>
      </c>
      <c r="D203" s="42">
        <v>111</v>
      </c>
      <c r="E203" s="42">
        <v>110</v>
      </c>
      <c r="F203" s="42">
        <v>115.6</v>
      </c>
      <c r="G203" s="42">
        <v>107.7</v>
      </c>
      <c r="H203" s="42">
        <v>106.8</v>
      </c>
      <c r="I203" s="42">
        <v>107.1</v>
      </c>
      <c r="J203" s="42">
        <v>102.4</v>
      </c>
      <c r="K203" s="42">
        <v>105.6</v>
      </c>
      <c r="L203" s="42">
        <v>241.5</v>
      </c>
      <c r="M203" s="42">
        <v>249.9</v>
      </c>
      <c r="N203" s="42">
        <v>248</v>
      </c>
      <c r="O203" s="42">
        <v>245.1</v>
      </c>
      <c r="P203" s="42">
        <v>231.5</v>
      </c>
      <c r="Q203" s="42">
        <v>227</v>
      </c>
      <c r="R203" s="19">
        <v>237</v>
      </c>
      <c r="S203" s="19">
        <v>229.2</v>
      </c>
      <c r="T203" s="19">
        <v>243.7</v>
      </c>
      <c r="V203" s="39">
        <f t="shared" si="27"/>
        <v>0.45590062111801238</v>
      </c>
      <c r="W203" s="39">
        <f t="shared" si="28"/>
        <v>0.44417767106842737</v>
      </c>
      <c r="X203" s="39">
        <f t="shared" si="29"/>
        <v>0.44354838709677419</v>
      </c>
      <c r="Y203" s="39">
        <f t="shared" si="30"/>
        <v>0.47164422684618523</v>
      </c>
      <c r="Z203" s="39">
        <f t="shared" si="31"/>
        <v>0.46522678185745142</v>
      </c>
      <c r="AA203" s="39">
        <f t="shared" si="32"/>
        <v>0.47048458149779737</v>
      </c>
      <c r="AB203" s="39">
        <f t="shared" si="33"/>
        <v>0.45189873417721516</v>
      </c>
      <c r="AC203" s="39">
        <f t="shared" si="34"/>
        <v>0.44677137870855155</v>
      </c>
      <c r="AD203" s="39">
        <f t="shared" si="35"/>
        <v>0.43331965531391053</v>
      </c>
    </row>
    <row r="204" spans="1:30" x14ac:dyDescent="0.3">
      <c r="A204" s="3">
        <v>1224</v>
      </c>
      <c r="B204" s="4" t="s">
        <v>200</v>
      </c>
      <c r="C204" s="42">
        <v>458.2</v>
      </c>
      <c r="D204" s="42">
        <v>520.20000000000005</v>
      </c>
      <c r="E204" s="42">
        <v>530</v>
      </c>
      <c r="F204" s="42">
        <v>500.1</v>
      </c>
      <c r="G204" s="42">
        <v>522.29999999999995</v>
      </c>
      <c r="H204" s="42">
        <v>510.8</v>
      </c>
      <c r="I204" s="42">
        <v>523.79999999999995</v>
      </c>
      <c r="J204" s="42">
        <v>575.70000000000005</v>
      </c>
      <c r="K204" s="42">
        <v>557.5</v>
      </c>
      <c r="L204" s="42">
        <v>1084.7</v>
      </c>
      <c r="M204" s="42">
        <v>1134.7</v>
      </c>
      <c r="N204" s="42">
        <v>1168</v>
      </c>
      <c r="O204" s="42">
        <v>1077.8</v>
      </c>
      <c r="P204" s="42">
        <v>1126.4000000000001</v>
      </c>
      <c r="Q204" s="42">
        <v>1105.5999999999999</v>
      </c>
      <c r="R204" s="19">
        <v>1143.2</v>
      </c>
      <c r="S204" s="19">
        <v>1181.2</v>
      </c>
      <c r="T204" s="19">
        <v>1165.2</v>
      </c>
      <c r="V204" s="39">
        <f t="shared" si="27"/>
        <v>0.42242094588365442</v>
      </c>
      <c r="W204" s="39">
        <f t="shared" si="28"/>
        <v>0.45844716665197854</v>
      </c>
      <c r="X204" s="39">
        <f t="shared" si="29"/>
        <v>0.45376712328767121</v>
      </c>
      <c r="Y204" s="39">
        <f t="shared" si="30"/>
        <v>0.46400074225273708</v>
      </c>
      <c r="Z204" s="39">
        <f t="shared" si="31"/>
        <v>0.46368963068181812</v>
      </c>
      <c r="AA204" s="39">
        <f t="shared" si="32"/>
        <v>0.46201157742402321</v>
      </c>
      <c r="AB204" s="39">
        <f t="shared" si="33"/>
        <v>0.45818754373687887</v>
      </c>
      <c r="AC204" s="39">
        <f t="shared" si="34"/>
        <v>0.48738570944801901</v>
      </c>
      <c r="AD204" s="39">
        <f t="shared" si="35"/>
        <v>0.47845863371095088</v>
      </c>
    </row>
    <row r="205" spans="1:30" x14ac:dyDescent="0.3">
      <c r="A205" s="3">
        <v>1227</v>
      </c>
      <c r="B205" s="4" t="s">
        <v>201</v>
      </c>
      <c r="C205" s="42">
        <v>53.1</v>
      </c>
      <c r="D205" s="42">
        <v>46.7</v>
      </c>
      <c r="E205" s="42">
        <v>54</v>
      </c>
      <c r="F205" s="42">
        <v>57.4</v>
      </c>
      <c r="G205" s="42">
        <v>69</v>
      </c>
      <c r="H205" s="42">
        <v>51.6</v>
      </c>
      <c r="I205" s="42">
        <v>60.4</v>
      </c>
      <c r="J205" s="42">
        <v>57.1</v>
      </c>
      <c r="K205" s="42">
        <v>57.1</v>
      </c>
      <c r="L205" s="42">
        <v>110.6</v>
      </c>
      <c r="M205" s="42">
        <v>107.8</v>
      </c>
      <c r="N205" s="42">
        <v>116</v>
      </c>
      <c r="O205" s="42">
        <v>116.6</v>
      </c>
      <c r="P205" s="42">
        <v>133.4</v>
      </c>
      <c r="Q205" s="42">
        <v>110.1</v>
      </c>
      <c r="R205" s="19">
        <v>125.4</v>
      </c>
      <c r="S205" s="19">
        <v>128.6</v>
      </c>
      <c r="T205" s="19">
        <v>135.4</v>
      </c>
      <c r="V205" s="39">
        <f t="shared" si="27"/>
        <v>0.48010849909584091</v>
      </c>
      <c r="W205" s="39">
        <f t="shared" si="28"/>
        <v>0.43320964749536184</v>
      </c>
      <c r="X205" s="39">
        <f t="shared" si="29"/>
        <v>0.46551724137931033</v>
      </c>
      <c r="Y205" s="39">
        <f t="shared" si="30"/>
        <v>0.49228130360205835</v>
      </c>
      <c r="Z205" s="39">
        <f t="shared" si="31"/>
        <v>0.51724137931034475</v>
      </c>
      <c r="AA205" s="39">
        <f t="shared" si="32"/>
        <v>0.46866485013623982</v>
      </c>
      <c r="AB205" s="39">
        <f t="shared" si="33"/>
        <v>0.48165869218500795</v>
      </c>
      <c r="AC205" s="39">
        <f t="shared" si="34"/>
        <v>0.44401244167962678</v>
      </c>
      <c r="AD205" s="39">
        <f t="shared" si="35"/>
        <v>0.42171344165435748</v>
      </c>
    </row>
    <row r="206" spans="1:30" x14ac:dyDescent="0.3">
      <c r="A206" s="3">
        <v>1228</v>
      </c>
      <c r="B206" s="4" t="s">
        <v>202</v>
      </c>
      <c r="C206" s="42">
        <v>330</v>
      </c>
      <c r="D206" s="42">
        <v>340.8</v>
      </c>
      <c r="E206" s="42">
        <v>336</v>
      </c>
      <c r="F206" s="42">
        <v>373.5</v>
      </c>
      <c r="G206" s="42">
        <v>360</v>
      </c>
      <c r="H206" s="42">
        <v>366.4</v>
      </c>
      <c r="I206" s="42">
        <v>321.89999999999998</v>
      </c>
      <c r="J206" s="42">
        <v>329.1</v>
      </c>
      <c r="K206" s="42">
        <v>341.3</v>
      </c>
      <c r="L206" s="42">
        <v>729</v>
      </c>
      <c r="M206" s="42">
        <v>738</v>
      </c>
      <c r="N206" s="42">
        <v>729</v>
      </c>
      <c r="O206" s="42">
        <v>778.7</v>
      </c>
      <c r="P206" s="42">
        <v>741.1</v>
      </c>
      <c r="Q206" s="42">
        <v>742.8</v>
      </c>
      <c r="R206" s="19">
        <v>691.3</v>
      </c>
      <c r="S206" s="19">
        <v>704.2</v>
      </c>
      <c r="T206" s="19">
        <v>720.5</v>
      </c>
      <c r="V206" s="39">
        <f t="shared" si="27"/>
        <v>0.45267489711934156</v>
      </c>
      <c r="W206" s="39">
        <f t="shared" si="28"/>
        <v>0.46178861788617886</v>
      </c>
      <c r="X206" s="39">
        <f t="shared" si="29"/>
        <v>0.46090534979423869</v>
      </c>
      <c r="Y206" s="39">
        <f t="shared" si="30"/>
        <v>0.4796455631180172</v>
      </c>
      <c r="Z206" s="39">
        <f t="shared" si="31"/>
        <v>0.48576440426393197</v>
      </c>
      <c r="AA206" s="39">
        <f t="shared" si="32"/>
        <v>0.49326871297792135</v>
      </c>
      <c r="AB206" s="39">
        <f t="shared" si="33"/>
        <v>0.46564443801533345</v>
      </c>
      <c r="AC206" s="39">
        <f t="shared" si="34"/>
        <v>0.46733882419767114</v>
      </c>
      <c r="AD206" s="39">
        <f t="shared" si="35"/>
        <v>0.4736988202637058</v>
      </c>
    </row>
    <row r="207" spans="1:30" x14ac:dyDescent="0.3">
      <c r="A207" s="3">
        <v>1231</v>
      </c>
      <c r="B207" s="4" t="s">
        <v>203</v>
      </c>
      <c r="C207" s="42">
        <v>122.1</v>
      </c>
      <c r="D207" s="42">
        <v>130</v>
      </c>
      <c r="E207" s="42">
        <v>128</v>
      </c>
      <c r="F207" s="42">
        <v>131.1</v>
      </c>
      <c r="G207" s="42">
        <v>136.4</v>
      </c>
      <c r="H207" s="42">
        <v>146.9</v>
      </c>
      <c r="I207" s="42">
        <v>148</v>
      </c>
      <c r="J207" s="42">
        <v>142.4</v>
      </c>
      <c r="K207" s="42">
        <v>147.6</v>
      </c>
      <c r="L207" s="42">
        <v>315.10000000000002</v>
      </c>
      <c r="M207" s="42">
        <v>327.10000000000002</v>
      </c>
      <c r="N207" s="42">
        <v>334</v>
      </c>
      <c r="O207" s="42">
        <v>331.5</v>
      </c>
      <c r="P207" s="42">
        <v>332.7</v>
      </c>
      <c r="Q207" s="42">
        <v>336.3</v>
      </c>
      <c r="R207" s="19">
        <v>344.4</v>
      </c>
      <c r="S207" s="19">
        <v>347.3</v>
      </c>
      <c r="T207" s="19">
        <v>366.9</v>
      </c>
      <c r="V207" s="39">
        <f t="shared" si="27"/>
        <v>0.38749603300539509</v>
      </c>
      <c r="W207" s="39">
        <f t="shared" si="28"/>
        <v>0.39743197798838276</v>
      </c>
      <c r="X207" s="39">
        <f t="shared" si="29"/>
        <v>0.38323353293413176</v>
      </c>
      <c r="Y207" s="39">
        <f t="shared" si="30"/>
        <v>0.39547511312217193</v>
      </c>
      <c r="Z207" s="39">
        <f t="shared" si="31"/>
        <v>0.40997896002404571</v>
      </c>
      <c r="AA207" s="39">
        <f t="shared" si="32"/>
        <v>0.43681236990782041</v>
      </c>
      <c r="AB207" s="39">
        <f t="shared" si="33"/>
        <v>0.42973286875725902</v>
      </c>
      <c r="AC207" s="39">
        <f t="shared" si="34"/>
        <v>0.41002015548517134</v>
      </c>
      <c r="AD207" s="39">
        <f t="shared" si="35"/>
        <v>0.40228945216680295</v>
      </c>
    </row>
    <row r="208" spans="1:30" x14ac:dyDescent="0.3">
      <c r="A208" s="3">
        <v>1232</v>
      </c>
      <c r="B208" s="4" t="s">
        <v>204</v>
      </c>
      <c r="C208" s="42">
        <v>44.1</v>
      </c>
      <c r="D208" s="42">
        <v>55.8</v>
      </c>
      <c r="E208" s="42">
        <v>42</v>
      </c>
      <c r="F208" s="42">
        <v>50.3</v>
      </c>
      <c r="G208" s="42">
        <v>46.8</v>
      </c>
      <c r="H208" s="42">
        <v>52.6</v>
      </c>
      <c r="I208" s="42">
        <v>46.9</v>
      </c>
      <c r="J208" s="42">
        <v>40.1</v>
      </c>
      <c r="K208" s="42">
        <v>44.4</v>
      </c>
      <c r="L208" s="42">
        <v>141.30000000000001</v>
      </c>
      <c r="M208" s="42">
        <v>146.80000000000001</v>
      </c>
      <c r="N208" s="42">
        <v>124</v>
      </c>
      <c r="O208" s="42">
        <v>141.5</v>
      </c>
      <c r="P208" s="42">
        <v>145.69999999999999</v>
      </c>
      <c r="Q208" s="42">
        <v>150.1</v>
      </c>
      <c r="R208" s="19">
        <v>137.1</v>
      </c>
      <c r="S208" s="19">
        <v>130.80000000000001</v>
      </c>
      <c r="T208" s="19">
        <v>135.69999999999999</v>
      </c>
      <c r="V208" s="39">
        <f t="shared" si="27"/>
        <v>0.31210191082802546</v>
      </c>
      <c r="W208" s="39">
        <f t="shared" si="28"/>
        <v>0.38010899182561303</v>
      </c>
      <c r="X208" s="39">
        <f t="shared" si="29"/>
        <v>0.33870967741935482</v>
      </c>
      <c r="Y208" s="39">
        <f t="shared" si="30"/>
        <v>0.35547703180212015</v>
      </c>
      <c r="Z208" s="39">
        <f t="shared" si="31"/>
        <v>0.32120796156485931</v>
      </c>
      <c r="AA208" s="39">
        <f t="shared" si="32"/>
        <v>0.35043304463690877</v>
      </c>
      <c r="AB208" s="39">
        <f t="shared" si="33"/>
        <v>0.34208606856309265</v>
      </c>
      <c r="AC208" s="39">
        <f t="shared" si="34"/>
        <v>0.30657492354740057</v>
      </c>
      <c r="AD208" s="39">
        <f t="shared" si="35"/>
        <v>0.32719233603537218</v>
      </c>
    </row>
    <row r="209" spans="1:30" x14ac:dyDescent="0.3">
      <c r="A209" s="3">
        <v>1233</v>
      </c>
      <c r="B209" s="4" t="s">
        <v>205</v>
      </c>
      <c r="C209" s="42">
        <v>52.7</v>
      </c>
      <c r="D209" s="42">
        <v>43</v>
      </c>
      <c r="E209" s="42">
        <v>41</v>
      </c>
      <c r="F209" s="42">
        <v>46.1</v>
      </c>
      <c r="G209" s="42">
        <v>43.8</v>
      </c>
      <c r="H209" s="42">
        <v>45.1</v>
      </c>
      <c r="I209" s="42">
        <v>38.5</v>
      </c>
      <c r="J209" s="42">
        <v>40.700000000000003</v>
      </c>
      <c r="K209" s="42">
        <v>43.1</v>
      </c>
      <c r="L209" s="42">
        <v>135</v>
      </c>
      <c r="M209" s="42">
        <v>120.1</v>
      </c>
      <c r="N209" s="42">
        <v>117</v>
      </c>
      <c r="O209" s="42">
        <v>121.4</v>
      </c>
      <c r="P209" s="42">
        <v>124.3</v>
      </c>
      <c r="Q209" s="42">
        <v>127.8</v>
      </c>
      <c r="R209" s="19">
        <v>115.3</v>
      </c>
      <c r="S209" s="19">
        <v>118.4</v>
      </c>
      <c r="T209" s="19">
        <v>124.2</v>
      </c>
      <c r="V209" s="39">
        <f t="shared" si="27"/>
        <v>0.39037037037037037</v>
      </c>
      <c r="W209" s="39">
        <f t="shared" si="28"/>
        <v>0.35803497085761865</v>
      </c>
      <c r="X209" s="39">
        <f t="shared" si="29"/>
        <v>0.3504273504273504</v>
      </c>
      <c r="Y209" s="39">
        <f t="shared" si="30"/>
        <v>0.37973640856672158</v>
      </c>
      <c r="Z209" s="39">
        <f t="shared" si="31"/>
        <v>0.35237329042638776</v>
      </c>
      <c r="AA209" s="39">
        <f t="shared" si="32"/>
        <v>0.3528951486697966</v>
      </c>
      <c r="AB209" s="39">
        <f t="shared" si="33"/>
        <v>0.33391153512575888</v>
      </c>
      <c r="AC209" s="39">
        <f t="shared" si="34"/>
        <v>0.34375</v>
      </c>
      <c r="AD209" s="39">
        <f t="shared" si="35"/>
        <v>0.3470209339774557</v>
      </c>
    </row>
    <row r="210" spans="1:30" x14ac:dyDescent="0.3">
      <c r="A210" s="3">
        <v>1234</v>
      </c>
      <c r="B210" s="4" t="s">
        <v>206</v>
      </c>
      <c r="C210" s="42">
        <v>35.9</v>
      </c>
      <c r="D210" s="42">
        <v>39.700000000000003</v>
      </c>
      <c r="E210" s="42">
        <v>41</v>
      </c>
      <c r="F210" s="42">
        <v>39</v>
      </c>
      <c r="G210" s="42">
        <v>33.700000000000003</v>
      </c>
      <c r="H210" s="42">
        <v>32.4</v>
      </c>
      <c r="I210" s="42">
        <v>37.299999999999997</v>
      </c>
      <c r="J210" s="42">
        <v>32.4</v>
      </c>
      <c r="K210" s="42">
        <v>31.7</v>
      </c>
      <c r="L210" s="42">
        <v>87.7</v>
      </c>
      <c r="M210" s="42">
        <v>94.6</v>
      </c>
      <c r="N210" s="42">
        <v>100</v>
      </c>
      <c r="O210" s="42">
        <v>91.5</v>
      </c>
      <c r="P210" s="42">
        <v>85.9</v>
      </c>
      <c r="Q210" s="42">
        <v>86.6</v>
      </c>
      <c r="R210" s="19">
        <v>96.8</v>
      </c>
      <c r="S210" s="19">
        <v>88.8</v>
      </c>
      <c r="T210" s="19">
        <v>87.6</v>
      </c>
      <c r="V210" s="39">
        <f t="shared" si="27"/>
        <v>0.40935005701254273</v>
      </c>
      <c r="W210" s="39">
        <f t="shared" si="28"/>
        <v>0.41966173361522202</v>
      </c>
      <c r="X210" s="39">
        <f t="shared" si="29"/>
        <v>0.41</v>
      </c>
      <c r="Y210" s="39">
        <f t="shared" si="30"/>
        <v>0.42622950819672129</v>
      </c>
      <c r="Z210" s="39">
        <f t="shared" si="31"/>
        <v>0.3923166472642608</v>
      </c>
      <c r="AA210" s="39">
        <f t="shared" si="32"/>
        <v>0.37413394919168591</v>
      </c>
      <c r="AB210" s="39">
        <f t="shared" si="33"/>
        <v>0.38533057851239666</v>
      </c>
      <c r="AC210" s="39">
        <f t="shared" si="34"/>
        <v>0.36486486486486486</v>
      </c>
      <c r="AD210" s="39">
        <f t="shared" si="35"/>
        <v>0.36187214611872148</v>
      </c>
    </row>
    <row r="211" spans="1:30" x14ac:dyDescent="0.3">
      <c r="A211" s="3">
        <v>1235</v>
      </c>
      <c r="B211" s="4" t="s">
        <v>207</v>
      </c>
      <c r="C211" s="42">
        <v>410</v>
      </c>
      <c r="D211" s="42">
        <v>451.8</v>
      </c>
      <c r="E211" s="42">
        <v>465</v>
      </c>
      <c r="F211" s="42">
        <v>448.9</v>
      </c>
      <c r="G211" s="42">
        <v>425.3</v>
      </c>
      <c r="H211" s="42">
        <v>442</v>
      </c>
      <c r="I211" s="42">
        <v>476</v>
      </c>
      <c r="J211" s="42">
        <v>497.4</v>
      </c>
      <c r="K211" s="42">
        <v>529.29999999999995</v>
      </c>
      <c r="L211" s="42">
        <v>954.3</v>
      </c>
      <c r="M211" s="42">
        <v>1049.7</v>
      </c>
      <c r="N211" s="42">
        <v>1059</v>
      </c>
      <c r="O211" s="42">
        <v>1030.3</v>
      </c>
      <c r="P211" s="42">
        <v>1011.3</v>
      </c>
      <c r="Q211" s="42">
        <v>1031</v>
      </c>
      <c r="R211" s="19">
        <v>1093.0999999999999</v>
      </c>
      <c r="S211" s="19">
        <v>1130.5999999999999</v>
      </c>
      <c r="T211" s="19">
        <v>1192.2</v>
      </c>
      <c r="V211" s="39">
        <f t="shared" si="27"/>
        <v>0.42963428691187261</v>
      </c>
      <c r="W211" s="39">
        <f t="shared" si="28"/>
        <v>0.43040868819662759</v>
      </c>
      <c r="X211" s="39">
        <f t="shared" si="29"/>
        <v>0.43909348441926344</v>
      </c>
      <c r="Y211" s="39">
        <f t="shared" si="30"/>
        <v>0.43569834028923615</v>
      </c>
      <c r="Z211" s="39">
        <f t="shared" si="31"/>
        <v>0.42054780974982697</v>
      </c>
      <c r="AA211" s="39">
        <f t="shared" si="32"/>
        <v>0.42870999030067897</v>
      </c>
      <c r="AB211" s="39">
        <f t="shared" si="33"/>
        <v>0.43545878693623641</v>
      </c>
      <c r="AC211" s="39">
        <f t="shared" si="34"/>
        <v>0.43994339288873169</v>
      </c>
      <c r="AD211" s="39">
        <f t="shared" si="35"/>
        <v>0.44396913269585636</v>
      </c>
    </row>
    <row r="212" spans="1:30" x14ac:dyDescent="0.3">
      <c r="A212" s="3">
        <v>1238</v>
      </c>
      <c r="B212" s="4" t="s">
        <v>208</v>
      </c>
      <c r="C212" s="42">
        <v>269.3</v>
      </c>
      <c r="D212" s="42">
        <v>270.60000000000002</v>
      </c>
      <c r="E212" s="42">
        <v>282</v>
      </c>
      <c r="F212" s="42">
        <v>281.60000000000002</v>
      </c>
      <c r="G212" s="42">
        <v>277.8</v>
      </c>
      <c r="H212" s="42">
        <v>325</v>
      </c>
      <c r="I212" s="42">
        <v>281.3</v>
      </c>
      <c r="J212" s="42">
        <v>286.89999999999998</v>
      </c>
      <c r="K212" s="42">
        <v>296.3</v>
      </c>
      <c r="L212" s="42">
        <v>689.3</v>
      </c>
      <c r="M212" s="42">
        <v>678.3</v>
      </c>
      <c r="N212" s="42">
        <v>703</v>
      </c>
      <c r="O212" s="42">
        <v>694.6</v>
      </c>
      <c r="P212" s="42">
        <v>681.3</v>
      </c>
      <c r="Q212" s="42">
        <v>736</v>
      </c>
      <c r="R212" s="19">
        <v>703</v>
      </c>
      <c r="S212" s="19">
        <v>706.8</v>
      </c>
      <c r="T212" s="19">
        <v>707.3</v>
      </c>
      <c r="V212" s="39">
        <f t="shared" si="27"/>
        <v>0.39068620339474835</v>
      </c>
      <c r="W212" s="39">
        <f t="shared" si="28"/>
        <v>0.39893852277753211</v>
      </c>
      <c r="X212" s="39">
        <f t="shared" si="29"/>
        <v>0.40113798008534851</v>
      </c>
      <c r="Y212" s="39">
        <f t="shared" si="30"/>
        <v>0.40541318744601212</v>
      </c>
      <c r="Z212" s="39">
        <f t="shared" si="31"/>
        <v>0.40774988991633648</v>
      </c>
      <c r="AA212" s="39">
        <f t="shared" si="32"/>
        <v>0.44157608695652173</v>
      </c>
      <c r="AB212" s="39">
        <f t="shared" si="33"/>
        <v>0.40014224751066857</v>
      </c>
      <c r="AC212" s="39">
        <f t="shared" si="34"/>
        <v>0.40591397849462363</v>
      </c>
      <c r="AD212" s="39">
        <f t="shared" si="35"/>
        <v>0.41891700834158069</v>
      </c>
    </row>
    <row r="213" spans="1:30" x14ac:dyDescent="0.3">
      <c r="A213" s="3">
        <v>1241</v>
      </c>
      <c r="B213" s="4" t="s">
        <v>209</v>
      </c>
      <c r="C213" s="42">
        <v>143.5</v>
      </c>
      <c r="D213" s="42">
        <v>142.1</v>
      </c>
      <c r="E213" s="42">
        <v>152</v>
      </c>
      <c r="F213" s="42">
        <v>145.4</v>
      </c>
      <c r="G213" s="42">
        <v>147.80000000000001</v>
      </c>
      <c r="H213" s="42">
        <v>143.6</v>
      </c>
      <c r="I213" s="42">
        <v>144.4</v>
      </c>
      <c r="J213" s="42">
        <v>153.4</v>
      </c>
      <c r="K213" s="42">
        <v>162.19999999999999</v>
      </c>
      <c r="L213" s="42">
        <v>331.3</v>
      </c>
      <c r="M213" s="42">
        <v>327.7</v>
      </c>
      <c r="N213" s="42">
        <v>347</v>
      </c>
      <c r="O213" s="42">
        <v>332.8</v>
      </c>
      <c r="P213" s="42">
        <v>331.2</v>
      </c>
      <c r="Q213" s="42">
        <v>330.8</v>
      </c>
      <c r="R213" s="19">
        <v>343.7</v>
      </c>
      <c r="S213" s="19">
        <v>340.8</v>
      </c>
      <c r="T213" s="19">
        <v>354.3</v>
      </c>
      <c r="V213" s="39">
        <f t="shared" si="27"/>
        <v>0.43314216722004223</v>
      </c>
      <c r="W213" s="39">
        <f t="shared" si="28"/>
        <v>0.4336283185840708</v>
      </c>
      <c r="X213" s="39">
        <f t="shared" si="29"/>
        <v>0.43804034582132567</v>
      </c>
      <c r="Y213" s="39">
        <f t="shared" si="30"/>
        <v>0.43689903846153849</v>
      </c>
      <c r="Z213" s="39">
        <f t="shared" si="31"/>
        <v>0.44625603864734303</v>
      </c>
      <c r="AA213" s="39">
        <f t="shared" si="32"/>
        <v>0.43409915356710999</v>
      </c>
      <c r="AB213" s="39">
        <f t="shared" si="33"/>
        <v>0.42013383764911261</v>
      </c>
      <c r="AC213" s="39">
        <f t="shared" si="34"/>
        <v>0.45011737089201875</v>
      </c>
      <c r="AD213" s="39">
        <f t="shared" si="35"/>
        <v>0.45780412080158056</v>
      </c>
    </row>
    <row r="214" spans="1:30" x14ac:dyDescent="0.3">
      <c r="A214" s="3">
        <v>1242</v>
      </c>
      <c r="B214" s="4" t="s">
        <v>210</v>
      </c>
      <c r="C214" s="42">
        <v>82</v>
      </c>
      <c r="D214" s="42">
        <v>81.099999999999994</v>
      </c>
      <c r="E214" s="42">
        <v>83</v>
      </c>
      <c r="F214" s="42">
        <v>80.099999999999994</v>
      </c>
      <c r="G214" s="42">
        <v>80.900000000000006</v>
      </c>
      <c r="H214" s="42">
        <v>77.7</v>
      </c>
      <c r="I214" s="42">
        <v>81.7</v>
      </c>
      <c r="J214" s="42">
        <v>75.400000000000006</v>
      </c>
      <c r="K214" s="42">
        <v>72.400000000000006</v>
      </c>
      <c r="L214" s="42">
        <v>189.5</v>
      </c>
      <c r="M214" s="42">
        <v>191</v>
      </c>
      <c r="N214" s="42">
        <v>208</v>
      </c>
      <c r="O214" s="42">
        <v>195.5</v>
      </c>
      <c r="P214" s="42">
        <v>201.1</v>
      </c>
      <c r="Q214" s="42">
        <v>198.2</v>
      </c>
      <c r="R214" s="19">
        <v>201.2</v>
      </c>
      <c r="S214" s="19">
        <v>188</v>
      </c>
      <c r="T214" s="19">
        <v>190</v>
      </c>
      <c r="V214" s="39">
        <f t="shared" si="27"/>
        <v>0.43271767810026385</v>
      </c>
      <c r="W214" s="39">
        <f t="shared" si="28"/>
        <v>0.42460732984293192</v>
      </c>
      <c r="X214" s="39">
        <f t="shared" si="29"/>
        <v>0.39903846153846156</v>
      </c>
      <c r="Y214" s="39">
        <f t="shared" si="30"/>
        <v>0.4097186700767263</v>
      </c>
      <c r="Z214" s="39">
        <f t="shared" si="31"/>
        <v>0.40228741919443067</v>
      </c>
      <c r="AA214" s="39">
        <f t="shared" si="32"/>
        <v>0.39202825428859739</v>
      </c>
      <c r="AB214" s="39">
        <f t="shared" si="33"/>
        <v>0.4060636182902585</v>
      </c>
      <c r="AC214" s="39">
        <f t="shared" si="34"/>
        <v>0.40106382978723409</v>
      </c>
      <c r="AD214" s="39">
        <f t="shared" si="35"/>
        <v>0.38105263157894742</v>
      </c>
    </row>
    <row r="215" spans="1:30" x14ac:dyDescent="0.3">
      <c r="A215" s="3">
        <v>1243</v>
      </c>
      <c r="B215" s="4" t="s">
        <v>63</v>
      </c>
      <c r="C215" s="42">
        <v>355.2</v>
      </c>
      <c r="D215" s="42">
        <v>384.3</v>
      </c>
      <c r="E215" s="42">
        <v>422</v>
      </c>
      <c r="F215" s="42">
        <v>381.1</v>
      </c>
      <c r="G215" s="42">
        <v>427.4</v>
      </c>
      <c r="H215" s="42">
        <v>427.3</v>
      </c>
      <c r="I215" s="42">
        <v>439.6</v>
      </c>
      <c r="J215" s="42">
        <v>469.1</v>
      </c>
      <c r="K215" s="42">
        <v>502.8</v>
      </c>
      <c r="L215" s="42">
        <v>856.2</v>
      </c>
      <c r="M215" s="42">
        <v>888.9</v>
      </c>
      <c r="N215" s="42">
        <v>967</v>
      </c>
      <c r="O215" s="42">
        <v>912.7</v>
      </c>
      <c r="P215" s="42">
        <v>963.4</v>
      </c>
      <c r="Q215" s="42">
        <v>981.1</v>
      </c>
      <c r="R215" s="19">
        <v>1004.1</v>
      </c>
      <c r="S215" s="19">
        <v>1076.4000000000001</v>
      </c>
      <c r="T215" s="19">
        <v>1128.0999999999999</v>
      </c>
      <c r="V215" s="39">
        <f t="shared" si="27"/>
        <v>0.41485634197617377</v>
      </c>
      <c r="W215" s="39">
        <f t="shared" si="28"/>
        <v>0.43233209584880189</v>
      </c>
      <c r="X215" s="39">
        <f t="shared" si="29"/>
        <v>0.4364012409513961</v>
      </c>
      <c r="Y215" s="39">
        <f t="shared" si="30"/>
        <v>0.41755231730031772</v>
      </c>
      <c r="Z215" s="39">
        <f t="shared" si="31"/>
        <v>0.44363711853850946</v>
      </c>
      <c r="AA215" s="39">
        <f t="shared" si="32"/>
        <v>0.43553154622362655</v>
      </c>
      <c r="AB215" s="39">
        <f t="shared" si="33"/>
        <v>0.43780499950204166</v>
      </c>
      <c r="AC215" s="39">
        <f t="shared" si="34"/>
        <v>0.43580453363062055</v>
      </c>
      <c r="AD215" s="39">
        <f t="shared" si="35"/>
        <v>0.44570516798156196</v>
      </c>
    </row>
    <row r="216" spans="1:30" x14ac:dyDescent="0.3">
      <c r="A216" s="3">
        <v>1244</v>
      </c>
      <c r="B216" s="4" t="s">
        <v>211</v>
      </c>
      <c r="C216" s="42">
        <v>156.80000000000001</v>
      </c>
      <c r="D216" s="42">
        <v>130</v>
      </c>
      <c r="E216" s="42">
        <v>127</v>
      </c>
      <c r="F216" s="42">
        <v>144.9</v>
      </c>
      <c r="G216" s="42">
        <v>42.2</v>
      </c>
      <c r="H216" s="42">
        <v>54.6</v>
      </c>
      <c r="I216" s="42">
        <v>48.6</v>
      </c>
      <c r="J216" s="42">
        <v>41.5</v>
      </c>
      <c r="K216" s="42">
        <v>51.2</v>
      </c>
      <c r="L216" s="42">
        <v>321.10000000000002</v>
      </c>
      <c r="M216" s="42">
        <v>287.60000000000002</v>
      </c>
      <c r="N216" s="42">
        <v>273</v>
      </c>
      <c r="O216" s="42">
        <v>290.5</v>
      </c>
      <c r="P216" s="42">
        <v>191.8</v>
      </c>
      <c r="Q216" s="42">
        <v>211.2</v>
      </c>
      <c r="R216" s="19">
        <v>231</v>
      </c>
      <c r="S216" s="19">
        <v>233.1</v>
      </c>
      <c r="T216" s="19">
        <v>242</v>
      </c>
      <c r="V216" s="39">
        <f t="shared" si="27"/>
        <v>0.48832139520398632</v>
      </c>
      <c r="W216" s="39">
        <f t="shared" si="28"/>
        <v>0.45201668984700971</v>
      </c>
      <c r="X216" s="39">
        <f t="shared" si="29"/>
        <v>0.46520146520146521</v>
      </c>
      <c r="Y216" s="39">
        <f t="shared" si="30"/>
        <v>0.49879518072289158</v>
      </c>
      <c r="Z216" s="39">
        <f t="shared" si="31"/>
        <v>0.22002085505735142</v>
      </c>
      <c r="AA216" s="39">
        <f t="shared" si="32"/>
        <v>0.25852272727272729</v>
      </c>
      <c r="AB216" s="39">
        <f t="shared" si="33"/>
        <v>0.2103896103896104</v>
      </c>
      <c r="AC216" s="39">
        <f t="shared" si="34"/>
        <v>0.17803517803517804</v>
      </c>
      <c r="AD216" s="39">
        <f t="shared" si="35"/>
        <v>0.21157024793388432</v>
      </c>
    </row>
    <row r="217" spans="1:30" x14ac:dyDescent="0.3">
      <c r="A217" s="3">
        <v>1245</v>
      </c>
      <c r="B217" s="4" t="s">
        <v>212</v>
      </c>
      <c r="C217" s="42">
        <v>121.2</v>
      </c>
      <c r="D217" s="42">
        <v>141.4</v>
      </c>
      <c r="E217" s="42">
        <v>141</v>
      </c>
      <c r="F217" s="42">
        <v>134.1</v>
      </c>
      <c r="G217" s="42">
        <v>139.6</v>
      </c>
      <c r="H217" s="42">
        <v>122.1</v>
      </c>
      <c r="I217" s="42">
        <v>130.6</v>
      </c>
      <c r="J217" s="42">
        <v>143.6</v>
      </c>
      <c r="K217" s="42">
        <v>158.19999999999999</v>
      </c>
      <c r="L217" s="42">
        <v>413.8</v>
      </c>
      <c r="M217" s="42">
        <v>446.6</v>
      </c>
      <c r="N217" s="42">
        <v>451</v>
      </c>
      <c r="O217" s="42">
        <v>443.7</v>
      </c>
      <c r="P217" s="42">
        <v>445.6</v>
      </c>
      <c r="Q217" s="42">
        <v>438.7</v>
      </c>
      <c r="R217" s="19">
        <v>470.6</v>
      </c>
      <c r="S217" s="19">
        <v>492.5</v>
      </c>
      <c r="T217" s="19">
        <v>520.9</v>
      </c>
      <c r="V217" s="39">
        <f t="shared" si="27"/>
        <v>0.29289511841469307</v>
      </c>
      <c r="W217" s="39">
        <f t="shared" si="28"/>
        <v>0.31661442006269591</v>
      </c>
      <c r="X217" s="39">
        <f t="shared" si="29"/>
        <v>0.31263858093126384</v>
      </c>
      <c r="Y217" s="39">
        <f t="shared" si="30"/>
        <v>0.30223123732251522</v>
      </c>
      <c r="Z217" s="39">
        <f t="shared" si="31"/>
        <v>0.31328545780969475</v>
      </c>
      <c r="AA217" s="39">
        <f t="shared" si="32"/>
        <v>0.2783223159334397</v>
      </c>
      <c r="AB217" s="39">
        <f t="shared" si="33"/>
        <v>0.27751806204844875</v>
      </c>
      <c r="AC217" s="39">
        <f t="shared" si="34"/>
        <v>0.2915736040609137</v>
      </c>
      <c r="AD217" s="39">
        <f t="shared" si="35"/>
        <v>0.30370512574390479</v>
      </c>
    </row>
    <row r="218" spans="1:30" x14ac:dyDescent="0.3">
      <c r="A218" s="3">
        <v>1246</v>
      </c>
      <c r="B218" s="4" t="s">
        <v>213</v>
      </c>
      <c r="C218" s="42">
        <v>329.6</v>
      </c>
      <c r="D218" s="42">
        <v>352</v>
      </c>
      <c r="E218" s="42">
        <v>377</v>
      </c>
      <c r="F218" s="42">
        <v>404.1</v>
      </c>
      <c r="G218" s="42">
        <v>397</v>
      </c>
      <c r="H218" s="42">
        <v>416.7</v>
      </c>
      <c r="I218" s="42">
        <v>446.3</v>
      </c>
      <c r="J218" s="42">
        <v>481.2</v>
      </c>
      <c r="K218" s="42">
        <v>512.5</v>
      </c>
      <c r="L218" s="42">
        <v>1236.8</v>
      </c>
      <c r="M218" s="42">
        <v>1299.8</v>
      </c>
      <c r="N218" s="42">
        <v>1341</v>
      </c>
      <c r="O218" s="42">
        <v>1375.9</v>
      </c>
      <c r="P218" s="42">
        <v>1347.2</v>
      </c>
      <c r="Q218" s="42">
        <v>1356.4</v>
      </c>
      <c r="R218" s="19">
        <v>1372.2</v>
      </c>
      <c r="S218" s="19">
        <v>1499.3</v>
      </c>
      <c r="T218" s="19">
        <v>1557.6</v>
      </c>
      <c r="V218" s="39">
        <f t="shared" si="27"/>
        <v>0.26649417852522644</v>
      </c>
      <c r="W218" s="39">
        <f t="shared" si="28"/>
        <v>0.27081089398368979</v>
      </c>
      <c r="X218" s="39">
        <f t="shared" si="29"/>
        <v>0.28113348247576436</v>
      </c>
      <c r="Y218" s="39">
        <f t="shared" si="30"/>
        <v>0.29369866996147975</v>
      </c>
      <c r="Z218" s="39">
        <f t="shared" si="31"/>
        <v>0.29468527315914489</v>
      </c>
      <c r="AA218" s="39">
        <f t="shared" si="32"/>
        <v>0.30721026245945143</v>
      </c>
      <c r="AB218" s="39">
        <f t="shared" si="33"/>
        <v>0.32524413350823494</v>
      </c>
      <c r="AC218" s="39">
        <f t="shared" si="34"/>
        <v>0.32094977656239576</v>
      </c>
      <c r="AD218" s="39">
        <f t="shared" si="35"/>
        <v>0.32903184386235235</v>
      </c>
    </row>
    <row r="219" spans="1:30" x14ac:dyDescent="0.3">
      <c r="A219" s="3">
        <v>1247</v>
      </c>
      <c r="B219" s="4" t="s">
        <v>214</v>
      </c>
      <c r="C219" s="42">
        <v>515.20000000000005</v>
      </c>
      <c r="D219" s="42">
        <v>511.3</v>
      </c>
      <c r="E219" s="42">
        <v>520</v>
      </c>
      <c r="F219" s="42">
        <v>556.9</v>
      </c>
      <c r="G219" s="42">
        <v>571.4</v>
      </c>
      <c r="H219" s="42">
        <v>607.4</v>
      </c>
      <c r="I219" s="42">
        <v>543.29999999999995</v>
      </c>
      <c r="J219" s="42">
        <v>575.70000000000005</v>
      </c>
      <c r="K219" s="42">
        <v>641.20000000000005</v>
      </c>
      <c r="L219" s="42">
        <v>1455.2</v>
      </c>
      <c r="M219" s="42">
        <v>1461.4</v>
      </c>
      <c r="N219" s="42">
        <v>1471</v>
      </c>
      <c r="O219" s="42">
        <v>1483.3</v>
      </c>
      <c r="P219" s="42">
        <v>1535.5</v>
      </c>
      <c r="Q219" s="42">
        <v>1555.7</v>
      </c>
      <c r="R219" s="19">
        <v>1522.4</v>
      </c>
      <c r="S219" s="19">
        <v>1566.9</v>
      </c>
      <c r="T219" s="19">
        <v>1722</v>
      </c>
      <c r="V219" s="39">
        <f t="shared" si="27"/>
        <v>0.35404068169323805</v>
      </c>
      <c r="W219" s="39">
        <f t="shared" si="28"/>
        <v>0.34986998768304362</v>
      </c>
      <c r="X219" s="39">
        <f t="shared" si="29"/>
        <v>0.35350101971447995</v>
      </c>
      <c r="Y219" s="39">
        <f t="shared" si="30"/>
        <v>0.37544663925032024</v>
      </c>
      <c r="Z219" s="39">
        <f t="shared" si="31"/>
        <v>0.37212634321068055</v>
      </c>
      <c r="AA219" s="39">
        <f t="shared" si="32"/>
        <v>0.39043517387671145</v>
      </c>
      <c r="AB219" s="39">
        <f t="shared" si="33"/>
        <v>0.35687073042564366</v>
      </c>
      <c r="AC219" s="39">
        <f t="shared" si="34"/>
        <v>0.36741336396706875</v>
      </c>
      <c r="AD219" s="39">
        <f t="shared" si="35"/>
        <v>0.37235772357723579</v>
      </c>
    </row>
    <row r="220" spans="1:30" x14ac:dyDescent="0.3">
      <c r="A220" s="3">
        <v>1251</v>
      </c>
      <c r="B220" s="4" t="s">
        <v>215</v>
      </c>
      <c r="C220" s="42">
        <v>194.1</v>
      </c>
      <c r="D220" s="42">
        <v>186.5</v>
      </c>
      <c r="E220" s="42">
        <v>182</v>
      </c>
      <c r="F220" s="42">
        <v>178.1</v>
      </c>
      <c r="G220" s="42">
        <v>185.1</v>
      </c>
      <c r="H220" s="42">
        <v>177</v>
      </c>
      <c r="I220" s="42">
        <v>148.80000000000001</v>
      </c>
      <c r="J220" s="42">
        <v>154.5</v>
      </c>
      <c r="K220" s="42">
        <v>144.30000000000001</v>
      </c>
      <c r="L220" s="42">
        <v>414</v>
      </c>
      <c r="M220" s="42">
        <v>415.7</v>
      </c>
      <c r="N220" s="42">
        <v>393</v>
      </c>
      <c r="O220" s="42">
        <v>391.7</v>
      </c>
      <c r="P220" s="42">
        <v>392.5</v>
      </c>
      <c r="Q220" s="42">
        <v>380.6</v>
      </c>
      <c r="R220" s="19">
        <v>341</v>
      </c>
      <c r="S220" s="19">
        <v>353.8</v>
      </c>
      <c r="T220" s="19">
        <v>352.5</v>
      </c>
      <c r="V220" s="39">
        <f t="shared" si="27"/>
        <v>0.46884057971014492</v>
      </c>
      <c r="W220" s="39">
        <f t="shared" si="28"/>
        <v>0.44864084676449362</v>
      </c>
      <c r="X220" s="39">
        <f t="shared" si="29"/>
        <v>0.46310432569974552</v>
      </c>
      <c r="Y220" s="39">
        <f t="shared" si="30"/>
        <v>0.4546847076844524</v>
      </c>
      <c r="Z220" s="39">
        <f t="shared" si="31"/>
        <v>0.47159235668789806</v>
      </c>
      <c r="AA220" s="39">
        <f t="shared" si="32"/>
        <v>0.46505517603783497</v>
      </c>
      <c r="AB220" s="39">
        <f t="shared" si="33"/>
        <v>0.4363636363636364</v>
      </c>
      <c r="AC220" s="39">
        <f t="shared" si="34"/>
        <v>0.43668739400791406</v>
      </c>
      <c r="AD220" s="39">
        <f t="shared" si="35"/>
        <v>0.4093617021276596</v>
      </c>
    </row>
    <row r="221" spans="1:30" x14ac:dyDescent="0.3">
      <c r="A221" s="3">
        <v>1252</v>
      </c>
      <c r="B221" s="4" t="s">
        <v>216</v>
      </c>
      <c r="C221" s="42">
        <v>24.5</v>
      </c>
      <c r="D221" s="42">
        <v>25.5</v>
      </c>
      <c r="E221" s="42">
        <v>26</v>
      </c>
      <c r="F221" s="42">
        <v>25.9</v>
      </c>
      <c r="G221" s="42">
        <v>23.3</v>
      </c>
      <c r="H221" s="42">
        <v>24.5</v>
      </c>
      <c r="I221" s="42">
        <v>30.4</v>
      </c>
      <c r="J221" s="42">
        <v>23.8</v>
      </c>
      <c r="K221" s="42">
        <v>26.4</v>
      </c>
      <c r="L221" s="42">
        <v>75.400000000000006</v>
      </c>
      <c r="M221" s="42">
        <v>78</v>
      </c>
      <c r="N221" s="42">
        <v>76</v>
      </c>
      <c r="O221" s="42">
        <v>75.099999999999994</v>
      </c>
      <c r="P221" s="42">
        <v>74.5</v>
      </c>
      <c r="Q221" s="42">
        <v>74.900000000000006</v>
      </c>
      <c r="R221" s="19">
        <v>79.8</v>
      </c>
      <c r="S221" s="19">
        <v>76.3</v>
      </c>
      <c r="T221" s="19">
        <v>79</v>
      </c>
      <c r="V221" s="39">
        <f t="shared" si="27"/>
        <v>0.32493368700265252</v>
      </c>
      <c r="W221" s="39">
        <f t="shared" si="28"/>
        <v>0.32692307692307693</v>
      </c>
      <c r="X221" s="39">
        <f t="shared" si="29"/>
        <v>0.34210526315789475</v>
      </c>
      <c r="Y221" s="39">
        <f t="shared" si="30"/>
        <v>0.34487350199733691</v>
      </c>
      <c r="Z221" s="39">
        <f t="shared" si="31"/>
        <v>0.31275167785234903</v>
      </c>
      <c r="AA221" s="39">
        <f t="shared" si="32"/>
        <v>0.32710280373831774</v>
      </c>
      <c r="AB221" s="39">
        <f t="shared" si="33"/>
        <v>0.38095238095238093</v>
      </c>
      <c r="AC221" s="39">
        <f t="shared" si="34"/>
        <v>0.31192660550458717</v>
      </c>
      <c r="AD221" s="39">
        <f t="shared" si="35"/>
        <v>0.33417721518987342</v>
      </c>
    </row>
    <row r="222" spans="1:30" x14ac:dyDescent="0.3">
      <c r="A222" s="3">
        <v>1253</v>
      </c>
      <c r="B222" s="4" t="s">
        <v>217</v>
      </c>
      <c r="C222" s="42">
        <v>211</v>
      </c>
      <c r="D222" s="42">
        <v>229.3</v>
      </c>
      <c r="E222" s="42">
        <v>230</v>
      </c>
      <c r="F222" s="42">
        <v>240.1</v>
      </c>
      <c r="G222" s="42">
        <v>217.5</v>
      </c>
      <c r="H222" s="42">
        <v>237.7</v>
      </c>
      <c r="I222" s="42">
        <v>256.89999999999998</v>
      </c>
      <c r="J222" s="42">
        <v>254</v>
      </c>
      <c r="K222" s="42">
        <v>267.39999999999998</v>
      </c>
      <c r="L222" s="42">
        <v>493.4</v>
      </c>
      <c r="M222" s="42">
        <v>520.4</v>
      </c>
      <c r="N222" s="42">
        <v>546</v>
      </c>
      <c r="O222" s="42">
        <v>556.6</v>
      </c>
      <c r="P222" s="42">
        <v>513.79999999999995</v>
      </c>
      <c r="Q222" s="42">
        <v>530.29999999999995</v>
      </c>
      <c r="R222" s="19">
        <v>587.29999999999995</v>
      </c>
      <c r="S222" s="19">
        <v>603.5</v>
      </c>
      <c r="T222" s="19">
        <v>623.70000000000005</v>
      </c>
      <c r="V222" s="39">
        <f t="shared" si="27"/>
        <v>0.42764491284961492</v>
      </c>
      <c r="W222" s="39">
        <f t="shared" si="28"/>
        <v>0.4406225980015373</v>
      </c>
      <c r="X222" s="39">
        <f t="shared" si="29"/>
        <v>0.42124542124542125</v>
      </c>
      <c r="Y222" s="39">
        <f t="shared" si="30"/>
        <v>0.43136902623068629</v>
      </c>
      <c r="Z222" s="39">
        <f t="shared" si="31"/>
        <v>0.42331646555079799</v>
      </c>
      <c r="AA222" s="39">
        <f t="shared" si="32"/>
        <v>0.44823684706769756</v>
      </c>
      <c r="AB222" s="39">
        <f t="shared" si="33"/>
        <v>0.43742550655542312</v>
      </c>
      <c r="AC222" s="39">
        <f t="shared" si="34"/>
        <v>0.42087821043910523</v>
      </c>
      <c r="AD222" s="39">
        <f t="shared" si="35"/>
        <v>0.42873176206509533</v>
      </c>
    </row>
    <row r="223" spans="1:30" x14ac:dyDescent="0.3">
      <c r="A223" s="3">
        <v>1256</v>
      </c>
      <c r="B223" s="4" t="s">
        <v>218</v>
      </c>
      <c r="C223" s="42">
        <v>134.80000000000001</v>
      </c>
      <c r="D223" s="42">
        <v>143.69999999999999</v>
      </c>
      <c r="E223" s="42">
        <v>156</v>
      </c>
      <c r="F223" s="42">
        <v>156.4</v>
      </c>
      <c r="G223" s="42">
        <v>156.69999999999999</v>
      </c>
      <c r="H223" s="42">
        <v>166.5</v>
      </c>
      <c r="I223" s="42">
        <v>196.3</v>
      </c>
      <c r="J223" s="42">
        <v>203</v>
      </c>
      <c r="K223" s="42">
        <v>212.1</v>
      </c>
      <c r="L223" s="42">
        <v>374</v>
      </c>
      <c r="M223" s="42">
        <v>389.5</v>
      </c>
      <c r="N223" s="42">
        <v>415</v>
      </c>
      <c r="O223" s="42">
        <v>409.8</v>
      </c>
      <c r="P223" s="42">
        <v>401.2</v>
      </c>
      <c r="Q223" s="42">
        <v>402.9</v>
      </c>
      <c r="R223" s="19">
        <v>450.5</v>
      </c>
      <c r="S223" s="19">
        <v>473.9</v>
      </c>
      <c r="T223" s="19">
        <v>498.9</v>
      </c>
      <c r="V223" s="39">
        <f t="shared" si="27"/>
        <v>0.36042780748663106</v>
      </c>
      <c r="W223" s="39">
        <f t="shared" si="28"/>
        <v>0.36893453145057764</v>
      </c>
      <c r="X223" s="39">
        <f t="shared" si="29"/>
        <v>0.37590361445783133</v>
      </c>
      <c r="Y223" s="39">
        <f t="shared" si="30"/>
        <v>0.3816495851634944</v>
      </c>
      <c r="Z223" s="39">
        <f t="shared" si="31"/>
        <v>0.39057826520438682</v>
      </c>
      <c r="AA223" s="39">
        <f t="shared" si="32"/>
        <v>0.41325390915860016</v>
      </c>
      <c r="AB223" s="39">
        <f t="shared" si="33"/>
        <v>0.43573806881243066</v>
      </c>
      <c r="AC223" s="39">
        <f t="shared" si="34"/>
        <v>0.42836041358936489</v>
      </c>
      <c r="AD223" s="39">
        <f t="shared" si="35"/>
        <v>0.42513529765484065</v>
      </c>
    </row>
    <row r="224" spans="1:30" x14ac:dyDescent="0.3">
      <c r="A224" s="3">
        <v>1259</v>
      </c>
      <c r="B224" s="4" t="s">
        <v>219</v>
      </c>
      <c r="C224" s="42">
        <v>148.69999999999999</v>
      </c>
      <c r="D224" s="42">
        <v>167.5</v>
      </c>
      <c r="E224" s="42">
        <v>159</v>
      </c>
      <c r="F224" s="42">
        <v>162.30000000000001</v>
      </c>
      <c r="G224" s="42">
        <v>172.2</v>
      </c>
      <c r="H224" s="42">
        <v>159.9</v>
      </c>
      <c r="I224" s="42">
        <v>160.9</v>
      </c>
      <c r="J224" s="42">
        <v>187.1</v>
      </c>
      <c r="K224" s="42">
        <v>191.9</v>
      </c>
      <c r="L224" s="42">
        <v>412.5</v>
      </c>
      <c r="M224" s="42">
        <v>426.8</v>
      </c>
      <c r="N224" s="42">
        <v>414</v>
      </c>
      <c r="O224" s="42">
        <v>421.9</v>
      </c>
      <c r="P224" s="42">
        <v>416.1</v>
      </c>
      <c r="Q224" s="42">
        <v>400.2</v>
      </c>
      <c r="R224" s="19">
        <v>379.7</v>
      </c>
      <c r="S224" s="19">
        <v>457.9</v>
      </c>
      <c r="T224" s="19">
        <v>454.3</v>
      </c>
      <c r="V224" s="39">
        <f t="shared" si="27"/>
        <v>0.36048484848484846</v>
      </c>
      <c r="W224" s="39">
        <f t="shared" si="28"/>
        <v>0.39245548266166824</v>
      </c>
      <c r="X224" s="39">
        <f t="shared" si="29"/>
        <v>0.38405797101449274</v>
      </c>
      <c r="Y224" s="39">
        <f t="shared" si="30"/>
        <v>0.38468831476653242</v>
      </c>
      <c r="Z224" s="39">
        <f t="shared" si="31"/>
        <v>0.4138428262436914</v>
      </c>
      <c r="AA224" s="39">
        <f t="shared" si="32"/>
        <v>0.39955022488755626</v>
      </c>
      <c r="AB224" s="39">
        <f t="shared" si="33"/>
        <v>0.42375559652357125</v>
      </c>
      <c r="AC224" s="39">
        <f t="shared" si="34"/>
        <v>0.4086044987988644</v>
      </c>
      <c r="AD224" s="39">
        <f t="shared" si="35"/>
        <v>0.42240810037420207</v>
      </c>
    </row>
    <row r="225" spans="1:30" x14ac:dyDescent="0.3">
      <c r="A225" s="3">
        <v>1260</v>
      </c>
      <c r="B225" s="4" t="s">
        <v>220</v>
      </c>
      <c r="C225" s="42">
        <v>169.2</v>
      </c>
      <c r="D225" s="42">
        <v>166.5</v>
      </c>
      <c r="E225" s="42">
        <v>169</v>
      </c>
      <c r="F225" s="42">
        <v>174.9</v>
      </c>
      <c r="G225" s="42">
        <v>175.5</v>
      </c>
      <c r="H225" s="42">
        <v>151.69999999999999</v>
      </c>
      <c r="I225" s="42">
        <v>196.2</v>
      </c>
      <c r="J225" s="42">
        <v>198.1</v>
      </c>
      <c r="K225" s="42">
        <v>191.2</v>
      </c>
      <c r="L225" s="42">
        <v>370.9</v>
      </c>
      <c r="M225" s="42">
        <v>371.5</v>
      </c>
      <c r="N225" s="42">
        <v>399</v>
      </c>
      <c r="O225" s="42">
        <v>388.5</v>
      </c>
      <c r="P225" s="42">
        <v>408.2</v>
      </c>
      <c r="Q225" s="42">
        <v>357.8</v>
      </c>
      <c r="R225" s="19">
        <v>433.3</v>
      </c>
      <c r="S225" s="19">
        <v>445.4</v>
      </c>
      <c r="T225" s="19">
        <v>445.5</v>
      </c>
      <c r="V225" s="39">
        <f t="shared" si="27"/>
        <v>0.45618765165812886</v>
      </c>
      <c r="W225" s="39">
        <f t="shared" si="28"/>
        <v>0.44818304172274565</v>
      </c>
      <c r="X225" s="39">
        <f t="shared" si="29"/>
        <v>0.42355889724310775</v>
      </c>
      <c r="Y225" s="39">
        <f t="shared" si="30"/>
        <v>0.45019305019305023</v>
      </c>
      <c r="Z225" s="39">
        <f t="shared" si="31"/>
        <v>0.42993630573248409</v>
      </c>
      <c r="AA225" s="39">
        <f t="shared" si="32"/>
        <v>0.4239798770262716</v>
      </c>
      <c r="AB225" s="39">
        <f t="shared" si="33"/>
        <v>0.45280406185091154</v>
      </c>
      <c r="AC225" s="39">
        <f t="shared" si="34"/>
        <v>0.44476874719353393</v>
      </c>
      <c r="AD225" s="39">
        <f t="shared" si="35"/>
        <v>0.42918069584736251</v>
      </c>
    </row>
    <row r="226" spans="1:30" x14ac:dyDescent="0.3">
      <c r="A226" s="3">
        <v>1263</v>
      </c>
      <c r="B226" s="4" t="s">
        <v>221</v>
      </c>
      <c r="C226" s="42">
        <v>482.9</v>
      </c>
      <c r="D226" s="42">
        <v>503.4</v>
      </c>
      <c r="E226" s="42">
        <v>530</v>
      </c>
      <c r="F226" s="42">
        <v>525.4</v>
      </c>
      <c r="G226" s="42">
        <v>556.1</v>
      </c>
      <c r="H226" s="42">
        <v>540.70000000000005</v>
      </c>
      <c r="I226" s="42">
        <v>546</v>
      </c>
      <c r="J226" s="42">
        <v>537.79999999999995</v>
      </c>
      <c r="K226" s="42">
        <v>563.1</v>
      </c>
      <c r="L226" s="42">
        <v>1097.2</v>
      </c>
      <c r="M226" s="42">
        <v>1120.0999999999999</v>
      </c>
      <c r="N226" s="42">
        <v>1129</v>
      </c>
      <c r="O226" s="42">
        <v>1122.8</v>
      </c>
      <c r="P226" s="42">
        <v>1173.5999999999999</v>
      </c>
      <c r="Q226" s="42">
        <v>1138.9000000000001</v>
      </c>
      <c r="R226" s="19">
        <v>1185.5999999999999</v>
      </c>
      <c r="S226" s="19">
        <v>1203.3</v>
      </c>
      <c r="T226" s="19">
        <v>1229.3</v>
      </c>
      <c r="V226" s="39">
        <f t="shared" si="27"/>
        <v>0.4401203062340503</v>
      </c>
      <c r="W226" s="39">
        <f t="shared" si="28"/>
        <v>0.44942415855727169</v>
      </c>
      <c r="X226" s="39">
        <f t="shared" si="29"/>
        <v>0.46944198405668736</v>
      </c>
      <c r="Y226" s="39">
        <f t="shared" si="30"/>
        <v>0.46793729960812253</v>
      </c>
      <c r="Z226" s="39">
        <f t="shared" si="31"/>
        <v>0.47384117246080443</v>
      </c>
      <c r="AA226" s="39">
        <f t="shared" si="32"/>
        <v>0.47475634384054788</v>
      </c>
      <c r="AB226" s="39">
        <f t="shared" si="33"/>
        <v>0.46052631578947373</v>
      </c>
      <c r="AC226" s="39">
        <f t="shared" si="34"/>
        <v>0.44693758829884483</v>
      </c>
      <c r="AD226" s="39">
        <f t="shared" si="35"/>
        <v>0.45806556576913693</v>
      </c>
    </row>
    <row r="227" spans="1:30" x14ac:dyDescent="0.3">
      <c r="A227" s="3">
        <v>1264</v>
      </c>
      <c r="B227" s="4" t="s">
        <v>222</v>
      </c>
      <c r="C227" s="42">
        <v>100.3</v>
      </c>
      <c r="D227" s="42">
        <v>105.4</v>
      </c>
      <c r="E227" s="42">
        <v>109</v>
      </c>
      <c r="F227" s="42">
        <v>106.4</v>
      </c>
      <c r="G227" s="42">
        <v>112.4</v>
      </c>
      <c r="H227" s="42">
        <v>109.4</v>
      </c>
      <c r="I227" s="42">
        <v>94.8</v>
      </c>
      <c r="J227" s="42">
        <v>98.2</v>
      </c>
      <c r="K227" s="42">
        <v>99.2</v>
      </c>
      <c r="L227" s="42">
        <v>248.7</v>
      </c>
      <c r="M227" s="42">
        <v>262.2</v>
      </c>
      <c r="N227" s="42">
        <v>270</v>
      </c>
      <c r="O227" s="42">
        <v>267.10000000000002</v>
      </c>
      <c r="P227" s="42">
        <v>280.89999999999998</v>
      </c>
      <c r="Q227" s="42">
        <v>290</v>
      </c>
      <c r="R227" s="19">
        <v>262.3</v>
      </c>
      <c r="S227" s="19">
        <v>260.2</v>
      </c>
      <c r="T227" s="19">
        <v>263.2</v>
      </c>
      <c r="V227" s="39">
        <f t="shared" si="27"/>
        <v>0.40329714515480497</v>
      </c>
      <c r="W227" s="39">
        <f t="shared" si="28"/>
        <v>0.4019832189168574</v>
      </c>
      <c r="X227" s="39">
        <f t="shared" si="29"/>
        <v>0.40370370370370373</v>
      </c>
      <c r="Y227" s="39">
        <f t="shared" si="30"/>
        <v>0.39835267690003745</v>
      </c>
      <c r="Z227" s="39">
        <f t="shared" si="31"/>
        <v>0.40014239943040231</v>
      </c>
      <c r="AA227" s="39">
        <f t="shared" si="32"/>
        <v>0.37724137931034485</v>
      </c>
      <c r="AB227" s="39">
        <f t="shared" si="33"/>
        <v>0.36141822340831109</v>
      </c>
      <c r="AC227" s="39">
        <f t="shared" si="34"/>
        <v>0.37740199846272099</v>
      </c>
      <c r="AD227" s="39">
        <f t="shared" si="35"/>
        <v>0.37689969604863227</v>
      </c>
    </row>
    <row r="228" spans="1:30" x14ac:dyDescent="0.3">
      <c r="A228" s="3">
        <v>1265</v>
      </c>
      <c r="B228" s="4" t="s">
        <v>223</v>
      </c>
      <c r="C228" s="42">
        <v>28.5</v>
      </c>
      <c r="D228" s="42">
        <v>26.9</v>
      </c>
      <c r="E228" s="42">
        <v>27</v>
      </c>
      <c r="F228" s="42">
        <v>29.8</v>
      </c>
      <c r="G228" s="42">
        <v>26.9</v>
      </c>
      <c r="H228" s="42">
        <v>27.5</v>
      </c>
      <c r="I228" s="42">
        <v>32.1</v>
      </c>
      <c r="J228" s="42">
        <v>27.4</v>
      </c>
      <c r="K228" s="42">
        <v>26.6</v>
      </c>
      <c r="L228" s="42">
        <v>66</v>
      </c>
      <c r="M228" s="42">
        <v>62.6</v>
      </c>
      <c r="N228" s="42">
        <v>65</v>
      </c>
      <c r="O228" s="42">
        <v>70.099999999999994</v>
      </c>
      <c r="P228" s="42">
        <v>68.599999999999994</v>
      </c>
      <c r="Q228" s="42">
        <v>69.099999999999994</v>
      </c>
      <c r="R228" s="19">
        <v>70.599999999999994</v>
      </c>
      <c r="S228" s="19">
        <v>72.400000000000006</v>
      </c>
      <c r="T228" s="19">
        <v>76.599999999999994</v>
      </c>
      <c r="V228" s="39">
        <f t="shared" si="27"/>
        <v>0.43181818181818182</v>
      </c>
      <c r="W228" s="39">
        <f t="shared" si="28"/>
        <v>0.42971246006389774</v>
      </c>
      <c r="X228" s="39">
        <f t="shared" si="29"/>
        <v>0.41538461538461541</v>
      </c>
      <c r="Y228" s="39">
        <f t="shared" si="30"/>
        <v>0.42510699001426538</v>
      </c>
      <c r="Z228" s="39">
        <f t="shared" si="31"/>
        <v>0.39212827988338195</v>
      </c>
      <c r="AA228" s="39">
        <f t="shared" si="32"/>
        <v>0.39797395079594794</v>
      </c>
      <c r="AB228" s="39">
        <f t="shared" si="33"/>
        <v>0.45467422096317284</v>
      </c>
      <c r="AC228" s="39">
        <f t="shared" si="34"/>
        <v>0.37845303867403313</v>
      </c>
      <c r="AD228" s="39">
        <f t="shared" si="35"/>
        <v>0.34725848563968675</v>
      </c>
    </row>
    <row r="229" spans="1:30" x14ac:dyDescent="0.3">
      <c r="A229" s="3">
        <v>1266</v>
      </c>
      <c r="B229" s="4" t="s">
        <v>224</v>
      </c>
      <c r="C229" s="42">
        <v>76.7</v>
      </c>
      <c r="D229" s="42">
        <v>79</v>
      </c>
      <c r="E229" s="42">
        <v>76</v>
      </c>
      <c r="F229" s="42">
        <v>76.3</v>
      </c>
      <c r="G229" s="42">
        <v>79</v>
      </c>
      <c r="H229" s="42">
        <v>82</v>
      </c>
      <c r="I229" s="42">
        <v>89.7</v>
      </c>
      <c r="J229" s="42">
        <v>91.8</v>
      </c>
      <c r="K229" s="42">
        <v>88.7</v>
      </c>
      <c r="L229" s="42">
        <v>190.5</v>
      </c>
      <c r="M229" s="42">
        <v>195</v>
      </c>
      <c r="N229" s="42">
        <v>187</v>
      </c>
      <c r="O229" s="42">
        <v>200.7</v>
      </c>
      <c r="P229" s="42">
        <v>212</v>
      </c>
      <c r="Q229" s="42">
        <v>206.3</v>
      </c>
      <c r="R229" s="19">
        <v>213.8</v>
      </c>
      <c r="S229" s="19">
        <v>229.8</v>
      </c>
      <c r="T229" s="19">
        <v>226.5</v>
      </c>
      <c r="V229" s="39">
        <f t="shared" si="27"/>
        <v>0.40262467191601053</v>
      </c>
      <c r="W229" s="39">
        <f t="shared" si="28"/>
        <v>0.40512820512820513</v>
      </c>
      <c r="X229" s="39">
        <f t="shared" si="29"/>
        <v>0.40641711229946526</v>
      </c>
      <c r="Y229" s="39">
        <f t="shared" si="30"/>
        <v>0.38016940707523666</v>
      </c>
      <c r="Z229" s="39">
        <f t="shared" si="31"/>
        <v>0.37264150943396224</v>
      </c>
      <c r="AA229" s="39">
        <f t="shared" si="32"/>
        <v>0.39747939893359185</v>
      </c>
      <c r="AB229" s="39">
        <f t="shared" si="33"/>
        <v>0.41955098222637977</v>
      </c>
      <c r="AC229" s="39">
        <f t="shared" si="34"/>
        <v>0.39947780678851169</v>
      </c>
      <c r="AD229" s="39">
        <f t="shared" si="35"/>
        <v>0.39161147902869758</v>
      </c>
    </row>
    <row r="230" spans="1:30" x14ac:dyDescent="0.3">
      <c r="A230" s="3">
        <v>1401</v>
      </c>
      <c r="B230" s="4" t="s">
        <v>225</v>
      </c>
      <c r="C230" s="42">
        <v>358.7</v>
      </c>
      <c r="D230" s="42">
        <v>345</v>
      </c>
      <c r="E230" s="42">
        <v>394</v>
      </c>
      <c r="F230" s="42">
        <v>367</v>
      </c>
      <c r="G230" s="42">
        <v>369.2</v>
      </c>
      <c r="H230" s="42">
        <v>382.1</v>
      </c>
      <c r="I230" s="42">
        <v>363</v>
      </c>
      <c r="J230" s="42">
        <v>373.7</v>
      </c>
      <c r="K230" s="42">
        <v>419</v>
      </c>
      <c r="L230" s="42">
        <v>926.5</v>
      </c>
      <c r="M230" s="42">
        <v>855</v>
      </c>
      <c r="N230" s="42">
        <v>937</v>
      </c>
      <c r="O230" s="42">
        <v>924.8</v>
      </c>
      <c r="P230" s="42">
        <v>922.4</v>
      </c>
      <c r="Q230" s="42">
        <v>999</v>
      </c>
      <c r="R230" s="19">
        <v>1006.7</v>
      </c>
      <c r="S230" s="19">
        <v>1052.8</v>
      </c>
      <c r="T230" s="19">
        <v>1130.7</v>
      </c>
      <c r="V230" s="39">
        <f t="shared" si="27"/>
        <v>0.38715596330275226</v>
      </c>
      <c r="W230" s="39">
        <f t="shared" si="28"/>
        <v>0.40350877192982454</v>
      </c>
      <c r="X230" s="39">
        <f t="shared" si="29"/>
        <v>0.42049092849519742</v>
      </c>
      <c r="Y230" s="39">
        <f t="shared" si="30"/>
        <v>0.39684256055363326</v>
      </c>
      <c r="Z230" s="39">
        <f t="shared" si="31"/>
        <v>0.40026019080659148</v>
      </c>
      <c r="AA230" s="39">
        <f t="shared" si="32"/>
        <v>0.38248248248248251</v>
      </c>
      <c r="AB230" s="39">
        <f t="shared" si="33"/>
        <v>0.36058408661964836</v>
      </c>
      <c r="AC230" s="39">
        <f t="shared" si="34"/>
        <v>0.35495820668693012</v>
      </c>
      <c r="AD230" s="39">
        <f t="shared" si="35"/>
        <v>0.37056690545679666</v>
      </c>
    </row>
    <row r="231" spans="1:30" x14ac:dyDescent="0.3">
      <c r="A231" s="3">
        <v>1411</v>
      </c>
      <c r="B231" s="4" t="s">
        <v>226</v>
      </c>
      <c r="C231" s="42">
        <v>108.7</v>
      </c>
      <c r="D231" s="42">
        <v>108.7</v>
      </c>
      <c r="E231" s="42">
        <v>110</v>
      </c>
      <c r="F231" s="42">
        <v>108</v>
      </c>
      <c r="G231" s="42">
        <v>120.1</v>
      </c>
      <c r="H231" s="42">
        <v>121.4</v>
      </c>
      <c r="I231" s="42">
        <v>120.4</v>
      </c>
      <c r="J231" s="42">
        <v>129</v>
      </c>
      <c r="K231" s="42">
        <v>127.7</v>
      </c>
      <c r="L231" s="42">
        <v>222.4</v>
      </c>
      <c r="M231" s="42">
        <v>228.2</v>
      </c>
      <c r="N231" s="42">
        <v>236</v>
      </c>
      <c r="O231" s="42">
        <v>233.3</v>
      </c>
      <c r="P231" s="42">
        <v>247.8</v>
      </c>
      <c r="Q231" s="42">
        <v>251.5</v>
      </c>
      <c r="R231" s="19">
        <v>262.5</v>
      </c>
      <c r="S231" s="19">
        <v>268.39999999999998</v>
      </c>
      <c r="T231" s="19">
        <v>268.60000000000002</v>
      </c>
      <c r="V231" s="39">
        <f t="shared" si="27"/>
        <v>0.48875899280575541</v>
      </c>
      <c r="W231" s="39">
        <f t="shared" si="28"/>
        <v>0.47633654688869415</v>
      </c>
      <c r="X231" s="39">
        <f t="shared" si="29"/>
        <v>0.46610169491525422</v>
      </c>
      <c r="Y231" s="39">
        <f t="shared" si="30"/>
        <v>0.46292327475353617</v>
      </c>
      <c r="Z231" s="39">
        <f t="shared" si="31"/>
        <v>0.48466505246166258</v>
      </c>
      <c r="AA231" s="39">
        <f t="shared" si="32"/>
        <v>0.48270377733598413</v>
      </c>
      <c r="AB231" s="39">
        <f t="shared" si="33"/>
        <v>0.45866666666666667</v>
      </c>
      <c r="AC231" s="39">
        <f t="shared" si="34"/>
        <v>0.48062593144560362</v>
      </c>
      <c r="AD231" s="39">
        <f t="shared" si="35"/>
        <v>0.47542814594192107</v>
      </c>
    </row>
    <row r="232" spans="1:30" x14ac:dyDescent="0.3">
      <c r="A232" s="3">
        <v>1412</v>
      </c>
      <c r="B232" s="4" t="s">
        <v>227</v>
      </c>
      <c r="C232" s="42">
        <v>36.1</v>
      </c>
      <c r="D232" s="42">
        <v>36.299999999999997</v>
      </c>
      <c r="E232" s="42">
        <v>37</v>
      </c>
      <c r="F232" s="42">
        <v>36.6</v>
      </c>
      <c r="G232" s="42">
        <v>35.700000000000003</v>
      </c>
      <c r="H232" s="42">
        <v>34.4</v>
      </c>
      <c r="I232" s="42">
        <v>31.7</v>
      </c>
      <c r="J232" s="42">
        <v>36</v>
      </c>
      <c r="K232" s="42">
        <v>39.299999999999997</v>
      </c>
      <c r="L232" s="42">
        <v>89.1</v>
      </c>
      <c r="M232" s="42">
        <v>87.7</v>
      </c>
      <c r="N232" s="42">
        <v>95</v>
      </c>
      <c r="O232" s="42">
        <v>91.9</v>
      </c>
      <c r="P232" s="42">
        <v>83.9</v>
      </c>
      <c r="Q232" s="42">
        <v>89.4</v>
      </c>
      <c r="R232" s="19">
        <v>87</v>
      </c>
      <c r="S232" s="19">
        <v>93.5</v>
      </c>
      <c r="T232" s="19">
        <v>99.9</v>
      </c>
      <c r="V232" s="39">
        <f t="shared" si="27"/>
        <v>0.40516273849607187</v>
      </c>
      <c r="W232" s="39">
        <f t="shared" si="28"/>
        <v>0.41391106043329529</v>
      </c>
      <c r="X232" s="39">
        <f t="shared" si="29"/>
        <v>0.38947368421052631</v>
      </c>
      <c r="Y232" s="39">
        <f t="shared" si="30"/>
        <v>0.3982589771490751</v>
      </c>
      <c r="Z232" s="39">
        <f t="shared" si="31"/>
        <v>0.42550655542312277</v>
      </c>
      <c r="AA232" s="39">
        <f t="shared" si="32"/>
        <v>0.38478747203579416</v>
      </c>
      <c r="AB232" s="39">
        <f t="shared" si="33"/>
        <v>0.36436781609195401</v>
      </c>
      <c r="AC232" s="39">
        <f t="shared" si="34"/>
        <v>0.38502673796791442</v>
      </c>
      <c r="AD232" s="39">
        <f t="shared" si="35"/>
        <v>0.39339339339339335</v>
      </c>
    </row>
    <row r="233" spans="1:30" x14ac:dyDescent="0.3">
      <c r="A233" s="3">
        <v>1413</v>
      </c>
      <c r="B233" s="4" t="s">
        <v>228</v>
      </c>
      <c r="C233" s="42">
        <v>61.5</v>
      </c>
      <c r="D233" s="42">
        <v>62.7</v>
      </c>
      <c r="E233" s="42">
        <v>67</v>
      </c>
      <c r="F233" s="42">
        <v>70.8</v>
      </c>
      <c r="G233" s="42">
        <v>77.599999999999994</v>
      </c>
      <c r="H233" s="42">
        <v>72.099999999999994</v>
      </c>
      <c r="I233" s="42">
        <v>68.599999999999994</v>
      </c>
      <c r="J233" s="42">
        <v>68.8</v>
      </c>
      <c r="K233" s="42">
        <v>72.599999999999994</v>
      </c>
      <c r="L233" s="42">
        <v>160</v>
      </c>
      <c r="M233" s="42">
        <v>153.80000000000001</v>
      </c>
      <c r="N233" s="42">
        <v>151</v>
      </c>
      <c r="O233" s="42">
        <v>151.5</v>
      </c>
      <c r="P233" s="42">
        <v>153.30000000000001</v>
      </c>
      <c r="Q233" s="42">
        <v>149.30000000000001</v>
      </c>
      <c r="R233" s="19">
        <v>158</v>
      </c>
      <c r="S233" s="19">
        <v>158</v>
      </c>
      <c r="T233" s="19">
        <v>152.69999999999999</v>
      </c>
      <c r="V233" s="39">
        <f t="shared" si="27"/>
        <v>0.38437500000000002</v>
      </c>
      <c r="W233" s="39">
        <f t="shared" si="28"/>
        <v>0.40767230169050717</v>
      </c>
      <c r="X233" s="39">
        <f t="shared" si="29"/>
        <v>0.44370860927152317</v>
      </c>
      <c r="Y233" s="39">
        <f t="shared" si="30"/>
        <v>0.4673267326732673</v>
      </c>
      <c r="Z233" s="39">
        <f t="shared" si="31"/>
        <v>0.50619699934768425</v>
      </c>
      <c r="AA233" s="39">
        <f t="shared" si="32"/>
        <v>0.48292029470864023</v>
      </c>
      <c r="AB233" s="39">
        <f t="shared" si="33"/>
        <v>0.4341772151898734</v>
      </c>
      <c r="AC233" s="39">
        <f t="shared" si="34"/>
        <v>0.43544303797468353</v>
      </c>
      <c r="AD233" s="39">
        <f t="shared" si="35"/>
        <v>0.47544204322200395</v>
      </c>
    </row>
    <row r="234" spans="1:30" x14ac:dyDescent="0.3">
      <c r="A234" s="3">
        <v>1416</v>
      </c>
      <c r="B234" s="4" t="s">
        <v>229</v>
      </c>
      <c r="C234" s="42">
        <v>168.2</v>
      </c>
      <c r="D234" s="42">
        <v>163.4</v>
      </c>
      <c r="E234" s="42">
        <v>177</v>
      </c>
      <c r="F234" s="42">
        <v>199.3</v>
      </c>
      <c r="G234" s="42">
        <v>186.6</v>
      </c>
      <c r="H234" s="42">
        <v>174.5</v>
      </c>
      <c r="I234" s="42">
        <v>173</v>
      </c>
      <c r="J234" s="42">
        <v>172.6</v>
      </c>
      <c r="K234" s="42">
        <v>175.5</v>
      </c>
      <c r="L234" s="42">
        <v>428.5</v>
      </c>
      <c r="M234" s="42">
        <v>400.1</v>
      </c>
      <c r="N234" s="42">
        <v>413</v>
      </c>
      <c r="O234" s="42">
        <v>448.2</v>
      </c>
      <c r="P234" s="42">
        <v>441.6</v>
      </c>
      <c r="Q234" s="42">
        <v>424</v>
      </c>
      <c r="R234" s="19">
        <v>425.8</v>
      </c>
      <c r="S234" s="19">
        <v>437.2</v>
      </c>
      <c r="T234" s="19">
        <v>433.2</v>
      </c>
      <c r="V234" s="39">
        <f t="shared" si="27"/>
        <v>0.3925320886814469</v>
      </c>
      <c r="W234" s="39">
        <f t="shared" si="28"/>
        <v>0.4083979005248688</v>
      </c>
      <c r="X234" s="39">
        <f t="shared" si="29"/>
        <v>0.42857142857142855</v>
      </c>
      <c r="Y234" s="39">
        <f t="shared" si="30"/>
        <v>0.44466755912539047</v>
      </c>
      <c r="Z234" s="39">
        <f t="shared" si="31"/>
        <v>0.42255434782608692</v>
      </c>
      <c r="AA234" s="39">
        <f t="shared" si="32"/>
        <v>0.41155660377358488</v>
      </c>
      <c r="AB234" s="39">
        <f t="shared" si="33"/>
        <v>0.40629403475810238</v>
      </c>
      <c r="AC234" s="39">
        <f t="shared" si="34"/>
        <v>0.3947849954254346</v>
      </c>
      <c r="AD234" s="39">
        <f t="shared" si="35"/>
        <v>0.40512465373961221</v>
      </c>
    </row>
    <row r="235" spans="1:30" x14ac:dyDescent="0.3">
      <c r="A235" s="3">
        <v>1417</v>
      </c>
      <c r="B235" s="4" t="s">
        <v>230</v>
      </c>
      <c r="C235" s="42">
        <v>130</v>
      </c>
      <c r="D235" s="42">
        <v>133.80000000000001</v>
      </c>
      <c r="E235" s="42">
        <v>130</v>
      </c>
      <c r="F235" s="42">
        <v>135.30000000000001</v>
      </c>
      <c r="G235" s="42">
        <v>150</v>
      </c>
      <c r="H235" s="42">
        <v>138.5</v>
      </c>
      <c r="I235" s="42">
        <v>135.9</v>
      </c>
      <c r="J235" s="42">
        <v>137.5</v>
      </c>
      <c r="K235" s="42">
        <v>155.5</v>
      </c>
      <c r="L235" s="42">
        <v>276.7</v>
      </c>
      <c r="M235" s="42">
        <v>283.39999999999998</v>
      </c>
      <c r="N235" s="42">
        <v>275</v>
      </c>
      <c r="O235" s="42">
        <v>274.8</v>
      </c>
      <c r="P235" s="42">
        <v>293.5</v>
      </c>
      <c r="Q235" s="42">
        <v>281.60000000000002</v>
      </c>
      <c r="R235" s="19">
        <v>287.60000000000002</v>
      </c>
      <c r="S235" s="19">
        <v>294.39999999999998</v>
      </c>
      <c r="T235" s="19">
        <v>318.2</v>
      </c>
      <c r="V235" s="39">
        <f t="shared" si="27"/>
        <v>0.46982291290206002</v>
      </c>
      <c r="W235" s="39">
        <f t="shared" si="28"/>
        <v>0.47212420606916028</v>
      </c>
      <c r="X235" s="39">
        <f t="shared" si="29"/>
        <v>0.47272727272727272</v>
      </c>
      <c r="Y235" s="39">
        <f t="shared" si="30"/>
        <v>0.4923580786026201</v>
      </c>
      <c r="Z235" s="39">
        <f t="shared" si="31"/>
        <v>0.51107325383304936</v>
      </c>
      <c r="AA235" s="39">
        <f t="shared" si="32"/>
        <v>0.4918323863636363</v>
      </c>
      <c r="AB235" s="39">
        <f t="shared" si="33"/>
        <v>0.47253129346314321</v>
      </c>
      <c r="AC235" s="39">
        <f t="shared" si="34"/>
        <v>0.46705163043478265</v>
      </c>
      <c r="AD235" s="39">
        <f t="shared" si="35"/>
        <v>0.48868636077938404</v>
      </c>
    </row>
    <row r="236" spans="1:30" x14ac:dyDescent="0.3">
      <c r="A236" s="3">
        <v>1418</v>
      </c>
      <c r="B236" s="4" t="s">
        <v>231</v>
      </c>
      <c r="C236" s="42">
        <v>101.9</v>
      </c>
      <c r="D236" s="42">
        <v>106</v>
      </c>
      <c r="E236" s="42">
        <v>96</v>
      </c>
      <c r="F236" s="42">
        <v>88.8</v>
      </c>
      <c r="G236" s="42">
        <v>92.6</v>
      </c>
      <c r="H236" s="42">
        <v>102</v>
      </c>
      <c r="I236" s="42">
        <v>97</v>
      </c>
      <c r="J236" s="42">
        <v>98.9</v>
      </c>
      <c r="K236" s="42">
        <v>97.7</v>
      </c>
      <c r="L236" s="42">
        <v>203</v>
      </c>
      <c r="M236" s="42">
        <v>196.1</v>
      </c>
      <c r="N236" s="42">
        <v>181</v>
      </c>
      <c r="O236" s="42">
        <v>173.2</v>
      </c>
      <c r="P236" s="42">
        <v>169.4</v>
      </c>
      <c r="Q236" s="42">
        <v>184.7</v>
      </c>
      <c r="R236" s="19">
        <v>170.5</v>
      </c>
      <c r="S236" s="19">
        <v>182.7</v>
      </c>
      <c r="T236" s="19">
        <v>178.2</v>
      </c>
      <c r="V236" s="39">
        <f t="shared" si="27"/>
        <v>0.50197044334975371</v>
      </c>
      <c r="W236" s="39">
        <f t="shared" si="28"/>
        <v>0.54054054054054057</v>
      </c>
      <c r="X236" s="39">
        <f t="shared" si="29"/>
        <v>0.53038674033149169</v>
      </c>
      <c r="Y236" s="39">
        <f t="shared" si="30"/>
        <v>0.51270207852193994</v>
      </c>
      <c r="Z236" s="39">
        <f t="shared" si="31"/>
        <v>0.5466351829988193</v>
      </c>
      <c r="AA236" s="39">
        <f t="shared" si="32"/>
        <v>0.55224688684353007</v>
      </c>
      <c r="AB236" s="39">
        <f t="shared" si="33"/>
        <v>0.56891495601173026</v>
      </c>
      <c r="AC236" s="39">
        <f t="shared" si="34"/>
        <v>0.54132457580733451</v>
      </c>
      <c r="AD236" s="39">
        <f t="shared" si="35"/>
        <v>0.54826038159371493</v>
      </c>
    </row>
    <row r="237" spans="1:30" x14ac:dyDescent="0.3">
      <c r="A237" s="3">
        <v>1419</v>
      </c>
      <c r="B237" s="4" t="s">
        <v>232</v>
      </c>
      <c r="C237" s="42">
        <v>66.400000000000006</v>
      </c>
      <c r="D237" s="42">
        <v>62.1</v>
      </c>
      <c r="E237" s="42">
        <v>65</v>
      </c>
      <c r="F237" s="42">
        <v>71.599999999999994</v>
      </c>
      <c r="G237" s="42">
        <v>76.400000000000006</v>
      </c>
      <c r="H237" s="42">
        <v>74.900000000000006</v>
      </c>
      <c r="I237" s="42">
        <v>84.2</v>
      </c>
      <c r="J237" s="42">
        <v>86.8</v>
      </c>
      <c r="K237" s="42">
        <v>86.3</v>
      </c>
      <c r="L237" s="42">
        <v>176.1</v>
      </c>
      <c r="M237" s="42">
        <v>172.7</v>
      </c>
      <c r="N237" s="42">
        <v>181</v>
      </c>
      <c r="O237" s="42">
        <v>191.5</v>
      </c>
      <c r="P237" s="42">
        <v>193.8</v>
      </c>
      <c r="Q237" s="42">
        <v>188.9</v>
      </c>
      <c r="R237" s="19">
        <v>205.8</v>
      </c>
      <c r="S237" s="19">
        <v>206.6</v>
      </c>
      <c r="T237" s="19">
        <v>215.9</v>
      </c>
      <c r="V237" s="39">
        <f t="shared" si="27"/>
        <v>0.37705848949460541</v>
      </c>
      <c r="W237" s="39">
        <f t="shared" si="28"/>
        <v>0.35958309206716854</v>
      </c>
      <c r="X237" s="39">
        <f t="shared" si="29"/>
        <v>0.35911602209944754</v>
      </c>
      <c r="Y237" s="39">
        <f t="shared" si="30"/>
        <v>0.37389033942558741</v>
      </c>
      <c r="Z237" s="39">
        <f t="shared" si="31"/>
        <v>0.39422084623323012</v>
      </c>
      <c r="AA237" s="39">
        <f t="shared" si="32"/>
        <v>0.39650608787718372</v>
      </c>
      <c r="AB237" s="39">
        <f t="shared" si="33"/>
        <v>0.40913508260447035</v>
      </c>
      <c r="AC237" s="39">
        <f t="shared" si="34"/>
        <v>0.42013552758954503</v>
      </c>
      <c r="AD237" s="39">
        <f t="shared" si="35"/>
        <v>0.39972209356183414</v>
      </c>
    </row>
    <row r="238" spans="1:30" x14ac:dyDescent="0.3">
      <c r="A238" s="3">
        <v>1420</v>
      </c>
      <c r="B238" s="4" t="s">
        <v>233</v>
      </c>
      <c r="C238" s="42">
        <v>208.9</v>
      </c>
      <c r="D238" s="42">
        <v>219.8</v>
      </c>
      <c r="E238" s="42">
        <v>219</v>
      </c>
      <c r="F238" s="42">
        <v>213.7</v>
      </c>
      <c r="G238" s="42">
        <v>194.1</v>
      </c>
      <c r="H238" s="42">
        <v>209</v>
      </c>
      <c r="I238" s="42">
        <v>242.7</v>
      </c>
      <c r="J238" s="42">
        <v>262.5</v>
      </c>
      <c r="K238" s="42">
        <v>284.3</v>
      </c>
      <c r="L238" s="42">
        <v>481.8</v>
      </c>
      <c r="M238" s="42">
        <v>502.3</v>
      </c>
      <c r="N238" s="42">
        <v>513</v>
      </c>
      <c r="O238" s="42">
        <v>500.8</v>
      </c>
      <c r="P238" s="42">
        <v>475.6</v>
      </c>
      <c r="Q238" s="42">
        <v>504.1</v>
      </c>
      <c r="R238" s="19">
        <v>552.1</v>
      </c>
      <c r="S238" s="19">
        <v>589</v>
      </c>
      <c r="T238" s="19">
        <v>640.9</v>
      </c>
      <c r="V238" s="39">
        <f t="shared" si="27"/>
        <v>0.43358239933582399</v>
      </c>
      <c r="W238" s="39">
        <f t="shared" si="28"/>
        <v>0.43758709934302209</v>
      </c>
      <c r="X238" s="39">
        <f t="shared" si="29"/>
        <v>0.42690058479532161</v>
      </c>
      <c r="Y238" s="39">
        <f t="shared" si="30"/>
        <v>0.42671725239616609</v>
      </c>
      <c r="Z238" s="39">
        <f t="shared" si="31"/>
        <v>0.40811606391925986</v>
      </c>
      <c r="AA238" s="39">
        <f t="shared" si="32"/>
        <v>0.41460027772267405</v>
      </c>
      <c r="AB238" s="39">
        <f t="shared" si="33"/>
        <v>0.43959427639920301</v>
      </c>
      <c r="AC238" s="39">
        <f t="shared" si="34"/>
        <v>0.44567062818336162</v>
      </c>
      <c r="AD238" s="39">
        <f t="shared" si="35"/>
        <v>0.44359494460914345</v>
      </c>
    </row>
    <row r="239" spans="1:30" x14ac:dyDescent="0.3">
      <c r="A239" s="3">
        <v>1421</v>
      </c>
      <c r="B239" s="4" t="s">
        <v>234</v>
      </c>
      <c r="C239" s="42">
        <v>80.099999999999994</v>
      </c>
      <c r="D239" s="42">
        <v>91.7</v>
      </c>
      <c r="E239" s="42">
        <v>86</v>
      </c>
      <c r="F239" s="42">
        <v>91.2</v>
      </c>
      <c r="G239" s="42">
        <v>92.5</v>
      </c>
      <c r="H239" s="42">
        <v>94.4</v>
      </c>
      <c r="I239" s="42">
        <v>84.5</v>
      </c>
      <c r="J239" s="42">
        <v>94.9</v>
      </c>
      <c r="K239" s="42">
        <v>93.1</v>
      </c>
      <c r="L239" s="42">
        <v>215.7</v>
      </c>
      <c r="M239" s="42">
        <v>227.4</v>
      </c>
      <c r="N239" s="42">
        <v>220</v>
      </c>
      <c r="O239" s="42">
        <v>215.5</v>
      </c>
      <c r="P239" s="42">
        <v>215.2</v>
      </c>
      <c r="Q239" s="42">
        <v>218.4</v>
      </c>
      <c r="R239" s="19">
        <v>197</v>
      </c>
      <c r="S239" s="19">
        <v>219.6</v>
      </c>
      <c r="T239" s="19">
        <v>221.8</v>
      </c>
      <c r="V239" s="39">
        <f t="shared" si="27"/>
        <v>0.3713490959666203</v>
      </c>
      <c r="W239" s="39">
        <f t="shared" si="28"/>
        <v>0.40325417766051014</v>
      </c>
      <c r="X239" s="39">
        <f t="shared" si="29"/>
        <v>0.39090909090909093</v>
      </c>
      <c r="Y239" s="39">
        <f t="shared" si="30"/>
        <v>0.42320185614849187</v>
      </c>
      <c r="Z239" s="39">
        <f t="shared" si="31"/>
        <v>0.42983271375464688</v>
      </c>
      <c r="AA239" s="39">
        <f t="shared" si="32"/>
        <v>0.43223443223443225</v>
      </c>
      <c r="AB239" s="39">
        <f t="shared" si="33"/>
        <v>0.42893401015228427</v>
      </c>
      <c r="AC239" s="39">
        <f t="shared" si="34"/>
        <v>0.43214936247723135</v>
      </c>
      <c r="AD239" s="39">
        <f t="shared" si="35"/>
        <v>0.41974752028854817</v>
      </c>
    </row>
    <row r="240" spans="1:30" x14ac:dyDescent="0.3">
      <c r="A240" s="3">
        <v>1422</v>
      </c>
      <c r="B240" s="4" t="s">
        <v>235</v>
      </c>
      <c r="C240" s="42">
        <v>102.1</v>
      </c>
      <c r="D240" s="42">
        <v>104.3</v>
      </c>
      <c r="E240" s="42">
        <v>106</v>
      </c>
      <c r="F240" s="42">
        <v>115.5</v>
      </c>
      <c r="G240" s="42">
        <v>112.7</v>
      </c>
      <c r="H240" s="42">
        <v>122.2</v>
      </c>
      <c r="I240" s="42">
        <v>123.1</v>
      </c>
      <c r="J240" s="42">
        <v>118.3</v>
      </c>
      <c r="K240" s="42">
        <v>115.3</v>
      </c>
      <c r="L240" s="42">
        <v>245.6</v>
      </c>
      <c r="M240" s="42">
        <v>246.3</v>
      </c>
      <c r="N240" s="42">
        <v>247</v>
      </c>
      <c r="O240" s="42">
        <v>242.5</v>
      </c>
      <c r="P240" s="42">
        <v>241.3</v>
      </c>
      <c r="Q240" s="42">
        <v>239.8</v>
      </c>
      <c r="R240" s="19">
        <v>251.7</v>
      </c>
      <c r="S240" s="19">
        <v>236.2</v>
      </c>
      <c r="T240" s="19">
        <v>234.3</v>
      </c>
      <c r="V240" s="39">
        <f t="shared" si="27"/>
        <v>0.41571661237785013</v>
      </c>
      <c r="W240" s="39">
        <f t="shared" si="28"/>
        <v>0.42346731628095813</v>
      </c>
      <c r="X240" s="39">
        <f t="shared" si="29"/>
        <v>0.4291497975708502</v>
      </c>
      <c r="Y240" s="39">
        <f t="shared" si="30"/>
        <v>0.47628865979381441</v>
      </c>
      <c r="Z240" s="39">
        <f t="shared" si="31"/>
        <v>0.46705346042271029</v>
      </c>
      <c r="AA240" s="39">
        <f t="shared" si="32"/>
        <v>0.50959132610508751</v>
      </c>
      <c r="AB240" s="39">
        <f t="shared" si="33"/>
        <v>0.48907429479539133</v>
      </c>
      <c r="AC240" s="39">
        <f t="shared" si="34"/>
        <v>0.50084674005080443</v>
      </c>
      <c r="AD240" s="39">
        <f t="shared" si="35"/>
        <v>0.49210413999146391</v>
      </c>
    </row>
    <row r="241" spans="1:30" x14ac:dyDescent="0.3">
      <c r="A241" s="3">
        <v>1424</v>
      </c>
      <c r="B241" s="4" t="s">
        <v>236</v>
      </c>
      <c r="C241" s="42">
        <v>230.9</v>
      </c>
      <c r="D241" s="42">
        <v>229.4</v>
      </c>
      <c r="E241" s="42">
        <v>230</v>
      </c>
      <c r="F241" s="42">
        <v>237.3</v>
      </c>
      <c r="G241" s="42">
        <v>224.4</v>
      </c>
      <c r="H241" s="42">
        <v>225.4</v>
      </c>
      <c r="I241" s="42">
        <v>231.1</v>
      </c>
      <c r="J241" s="42">
        <v>230</v>
      </c>
      <c r="K241" s="42">
        <v>232.9</v>
      </c>
      <c r="L241" s="42">
        <v>531.6</v>
      </c>
      <c r="M241" s="42">
        <v>521.1</v>
      </c>
      <c r="N241" s="42">
        <v>525</v>
      </c>
      <c r="O241" s="42">
        <v>512.79999999999995</v>
      </c>
      <c r="P241" s="42">
        <v>487.7</v>
      </c>
      <c r="Q241" s="42">
        <v>489.1</v>
      </c>
      <c r="R241" s="19">
        <v>517</v>
      </c>
      <c r="S241" s="19">
        <v>523.4</v>
      </c>
      <c r="T241" s="19">
        <v>520.29999999999995</v>
      </c>
      <c r="V241" s="39">
        <f t="shared" si="27"/>
        <v>0.43434913468773512</v>
      </c>
      <c r="W241" s="39">
        <f t="shared" si="28"/>
        <v>0.44022260602571484</v>
      </c>
      <c r="X241" s="39">
        <f t="shared" si="29"/>
        <v>0.43809523809523809</v>
      </c>
      <c r="Y241" s="39">
        <f t="shared" si="30"/>
        <v>0.46275351014040567</v>
      </c>
      <c r="Z241" s="39">
        <f t="shared" si="31"/>
        <v>0.46011892556899736</v>
      </c>
      <c r="AA241" s="39">
        <f t="shared" si="32"/>
        <v>0.46084645266816598</v>
      </c>
      <c r="AB241" s="39">
        <f t="shared" si="33"/>
        <v>0.44700193423597678</v>
      </c>
      <c r="AC241" s="39">
        <f t="shared" si="34"/>
        <v>0.43943446694688576</v>
      </c>
      <c r="AD241" s="39">
        <f t="shared" si="35"/>
        <v>0.44762636940226797</v>
      </c>
    </row>
    <row r="242" spans="1:30" x14ac:dyDescent="0.3">
      <c r="A242" s="3">
        <v>1426</v>
      </c>
      <c r="B242" s="4" t="s">
        <v>237</v>
      </c>
      <c r="C242" s="42">
        <v>202.7</v>
      </c>
      <c r="D242" s="42">
        <v>208.3</v>
      </c>
      <c r="E242" s="42">
        <v>183</v>
      </c>
      <c r="F242" s="42">
        <v>224.7</v>
      </c>
      <c r="G242" s="42">
        <v>219.7</v>
      </c>
      <c r="H242" s="42">
        <v>223.6</v>
      </c>
      <c r="I242" s="42">
        <v>207.1</v>
      </c>
      <c r="J242" s="42">
        <v>210.1</v>
      </c>
      <c r="K242" s="42">
        <v>215.2</v>
      </c>
      <c r="L242" s="42">
        <v>469.5</v>
      </c>
      <c r="M242" s="42">
        <v>478.8</v>
      </c>
      <c r="N242" s="42">
        <v>459</v>
      </c>
      <c r="O242" s="42">
        <v>512.29999999999995</v>
      </c>
      <c r="P242" s="42">
        <v>509.2</v>
      </c>
      <c r="Q242" s="42">
        <v>517.4</v>
      </c>
      <c r="R242" s="19">
        <v>535.20000000000005</v>
      </c>
      <c r="S242" s="19">
        <v>532.6</v>
      </c>
      <c r="T242" s="19">
        <v>536.6</v>
      </c>
      <c r="V242" s="39">
        <f t="shared" si="27"/>
        <v>0.43173588924387646</v>
      </c>
      <c r="W242" s="39">
        <f t="shared" si="28"/>
        <v>0.43504594820384296</v>
      </c>
      <c r="X242" s="39">
        <f t="shared" si="29"/>
        <v>0.39869281045751637</v>
      </c>
      <c r="Y242" s="39">
        <f t="shared" si="30"/>
        <v>0.43861018934218232</v>
      </c>
      <c r="Z242" s="39">
        <f t="shared" si="31"/>
        <v>0.43146111547525529</v>
      </c>
      <c r="AA242" s="39">
        <f t="shared" si="32"/>
        <v>0.43216080402010049</v>
      </c>
      <c r="AB242" s="39">
        <f t="shared" si="33"/>
        <v>0.38695814648729443</v>
      </c>
      <c r="AC242" s="39">
        <f t="shared" si="34"/>
        <v>0.39447990987607956</v>
      </c>
      <c r="AD242" s="39">
        <f t="shared" si="35"/>
        <v>0.40104360790160265</v>
      </c>
    </row>
    <row r="243" spans="1:30" x14ac:dyDescent="0.3">
      <c r="A243" s="3">
        <v>1428</v>
      </c>
      <c r="B243" s="4" t="s">
        <v>238</v>
      </c>
      <c r="C243" s="42">
        <v>140</v>
      </c>
      <c r="D243" s="42">
        <v>121</v>
      </c>
      <c r="E243" s="42">
        <v>115</v>
      </c>
      <c r="F243" s="42">
        <v>116.9</v>
      </c>
      <c r="G243" s="42">
        <v>120.8</v>
      </c>
      <c r="H243" s="42">
        <v>104.9</v>
      </c>
      <c r="I243" s="42">
        <v>118.4</v>
      </c>
      <c r="J243" s="42">
        <v>125.7</v>
      </c>
      <c r="K243" s="42">
        <v>129.5</v>
      </c>
      <c r="L243" s="42">
        <v>293.5</v>
      </c>
      <c r="M243" s="42">
        <v>254</v>
      </c>
      <c r="N243" s="42">
        <v>252</v>
      </c>
      <c r="O243" s="42">
        <v>257.7</v>
      </c>
      <c r="P243" s="42">
        <v>254.6</v>
      </c>
      <c r="Q243" s="42">
        <v>231.9</v>
      </c>
      <c r="R243" s="19">
        <v>265.2</v>
      </c>
      <c r="S243" s="19">
        <v>287.5</v>
      </c>
      <c r="T243" s="19">
        <v>311.3</v>
      </c>
      <c r="V243" s="39">
        <f t="shared" si="27"/>
        <v>0.47700170357751276</v>
      </c>
      <c r="W243" s="39">
        <f t="shared" si="28"/>
        <v>0.4763779527559055</v>
      </c>
      <c r="X243" s="39">
        <f t="shared" si="29"/>
        <v>0.45634920634920634</v>
      </c>
      <c r="Y243" s="39">
        <f t="shared" si="30"/>
        <v>0.453628249902988</v>
      </c>
      <c r="Z243" s="39">
        <f t="shared" si="31"/>
        <v>0.47446975648075412</v>
      </c>
      <c r="AA243" s="39">
        <f t="shared" si="32"/>
        <v>0.45235015092712377</v>
      </c>
      <c r="AB243" s="39">
        <f t="shared" si="33"/>
        <v>0.44645550527903471</v>
      </c>
      <c r="AC243" s="39">
        <f t="shared" si="34"/>
        <v>0.43721739130434784</v>
      </c>
      <c r="AD243" s="39">
        <f t="shared" si="35"/>
        <v>0.41599743013170576</v>
      </c>
    </row>
    <row r="244" spans="1:30" x14ac:dyDescent="0.3">
      <c r="A244" s="3">
        <v>1429</v>
      </c>
      <c r="B244" s="4" t="s">
        <v>239</v>
      </c>
      <c r="C244" s="42">
        <v>118.7</v>
      </c>
      <c r="D244" s="42">
        <v>118.2</v>
      </c>
      <c r="E244" s="42">
        <v>117</v>
      </c>
      <c r="F244" s="42">
        <v>127.9</v>
      </c>
      <c r="G244" s="42">
        <v>126.8</v>
      </c>
      <c r="H244" s="42">
        <v>104.8</v>
      </c>
      <c r="I244" s="42">
        <v>123.7</v>
      </c>
      <c r="J244" s="42">
        <v>122</v>
      </c>
      <c r="K244" s="42">
        <v>124.3</v>
      </c>
      <c r="L244" s="42">
        <v>257.10000000000002</v>
      </c>
      <c r="M244" s="42">
        <v>239.5</v>
      </c>
      <c r="N244" s="42">
        <v>238</v>
      </c>
      <c r="O244" s="42">
        <v>259</v>
      </c>
      <c r="P244" s="42">
        <v>259.7</v>
      </c>
      <c r="Q244" s="42">
        <v>233.3</v>
      </c>
      <c r="R244" s="19">
        <v>272.3</v>
      </c>
      <c r="S244" s="19">
        <v>270.89999999999998</v>
      </c>
      <c r="T244" s="19">
        <v>281.60000000000002</v>
      </c>
      <c r="V244" s="39">
        <f t="shared" si="27"/>
        <v>0.46168805912096456</v>
      </c>
      <c r="W244" s="39">
        <f t="shared" si="28"/>
        <v>0.49352818371607515</v>
      </c>
      <c r="X244" s="39">
        <f t="shared" si="29"/>
        <v>0.49159663865546216</v>
      </c>
      <c r="Y244" s="39">
        <f t="shared" si="30"/>
        <v>0.49382239382239385</v>
      </c>
      <c r="Z244" s="39">
        <f t="shared" si="31"/>
        <v>0.48825567963034272</v>
      </c>
      <c r="AA244" s="39">
        <f t="shared" si="32"/>
        <v>0.44920702957565362</v>
      </c>
      <c r="AB244" s="39">
        <f t="shared" si="33"/>
        <v>0.45427836944546457</v>
      </c>
      <c r="AC244" s="39">
        <f t="shared" si="34"/>
        <v>0.45035068290882246</v>
      </c>
      <c r="AD244" s="39">
        <f t="shared" si="35"/>
        <v>0.44140624999999994</v>
      </c>
    </row>
    <row r="245" spans="1:30" x14ac:dyDescent="0.3">
      <c r="A245" s="3">
        <v>1430</v>
      </c>
      <c r="B245" s="4" t="s">
        <v>240</v>
      </c>
      <c r="C245" s="42">
        <v>96.1</v>
      </c>
      <c r="D245" s="42">
        <v>94</v>
      </c>
      <c r="E245" s="42">
        <v>107</v>
      </c>
      <c r="F245" s="42">
        <v>101.3</v>
      </c>
      <c r="G245" s="42">
        <v>107.5</v>
      </c>
      <c r="H245" s="42">
        <v>111.7</v>
      </c>
      <c r="I245" s="42">
        <v>109.8</v>
      </c>
      <c r="J245" s="42">
        <v>103.1</v>
      </c>
      <c r="K245" s="42">
        <v>105</v>
      </c>
      <c r="L245" s="42">
        <v>216</v>
      </c>
      <c r="M245" s="42">
        <v>197.3</v>
      </c>
      <c r="N245" s="42">
        <v>216</v>
      </c>
      <c r="O245" s="42">
        <v>213.7</v>
      </c>
      <c r="P245" s="42">
        <v>216.3</v>
      </c>
      <c r="Q245" s="42">
        <v>224.9</v>
      </c>
      <c r="R245" s="19">
        <v>228.1</v>
      </c>
      <c r="S245" s="19">
        <v>221</v>
      </c>
      <c r="T245" s="19">
        <v>230.9</v>
      </c>
      <c r="V245" s="39">
        <f t="shared" si="27"/>
        <v>0.44490740740740736</v>
      </c>
      <c r="W245" s="39">
        <f t="shared" si="28"/>
        <v>0.47643182970096298</v>
      </c>
      <c r="X245" s="39">
        <f t="shared" si="29"/>
        <v>0.49537037037037035</v>
      </c>
      <c r="Y245" s="39">
        <f t="shared" si="30"/>
        <v>0.4740290126345344</v>
      </c>
      <c r="Z245" s="39">
        <f t="shared" si="31"/>
        <v>0.49699491447064259</v>
      </c>
      <c r="AA245" s="39">
        <f t="shared" si="32"/>
        <v>0.49666518452645619</v>
      </c>
      <c r="AB245" s="39">
        <f t="shared" si="33"/>
        <v>0.48136782113108284</v>
      </c>
      <c r="AC245" s="39">
        <f t="shared" si="34"/>
        <v>0.46651583710407235</v>
      </c>
      <c r="AD245" s="39">
        <f t="shared" si="35"/>
        <v>0.45474231268947596</v>
      </c>
    </row>
    <row r="246" spans="1:30" x14ac:dyDescent="0.3">
      <c r="A246" s="3">
        <v>1431</v>
      </c>
      <c r="B246" s="4" t="s">
        <v>241</v>
      </c>
      <c r="C246" s="42">
        <v>107.4</v>
      </c>
      <c r="D246" s="42">
        <v>120.3</v>
      </c>
      <c r="E246" s="42">
        <v>120</v>
      </c>
      <c r="F246" s="42">
        <v>130.5</v>
      </c>
      <c r="G246" s="42">
        <v>131.30000000000001</v>
      </c>
      <c r="H246" s="42">
        <v>110</v>
      </c>
      <c r="I246" s="42">
        <v>126.8</v>
      </c>
      <c r="J246" s="42">
        <v>120</v>
      </c>
      <c r="K246" s="42">
        <v>123.1</v>
      </c>
      <c r="L246" s="42">
        <v>257.8</v>
      </c>
      <c r="M246" s="42">
        <v>258.3</v>
      </c>
      <c r="N246" s="42">
        <v>261</v>
      </c>
      <c r="O246" s="42">
        <v>272.60000000000002</v>
      </c>
      <c r="P246" s="42">
        <v>282.39999999999998</v>
      </c>
      <c r="Q246" s="42">
        <v>251.3</v>
      </c>
      <c r="R246" s="19">
        <v>284.8</v>
      </c>
      <c r="S246" s="19">
        <v>276.7</v>
      </c>
      <c r="T246" s="19">
        <v>266.5</v>
      </c>
      <c r="V246" s="39">
        <f t="shared" si="27"/>
        <v>0.41660201706749417</v>
      </c>
      <c r="W246" s="39">
        <f t="shared" si="28"/>
        <v>0.46573751451800227</v>
      </c>
      <c r="X246" s="39">
        <f t="shared" si="29"/>
        <v>0.45977011494252873</v>
      </c>
      <c r="Y246" s="39">
        <f t="shared" si="30"/>
        <v>0.47872340425531912</v>
      </c>
      <c r="Z246" s="39">
        <f t="shared" si="31"/>
        <v>0.46494334277620403</v>
      </c>
      <c r="AA246" s="39">
        <f t="shared" si="32"/>
        <v>0.43772383605252685</v>
      </c>
      <c r="AB246" s="39">
        <f t="shared" si="33"/>
        <v>0.44522471910112354</v>
      </c>
      <c r="AC246" s="39">
        <f t="shared" si="34"/>
        <v>0.4336826888326708</v>
      </c>
      <c r="AD246" s="39">
        <f t="shared" si="35"/>
        <v>0.46191369606003752</v>
      </c>
    </row>
    <row r="247" spans="1:30" x14ac:dyDescent="0.3">
      <c r="A247" s="3">
        <v>1432</v>
      </c>
      <c r="B247" s="4" t="s">
        <v>242</v>
      </c>
      <c r="C247" s="42">
        <v>277.8</v>
      </c>
      <c r="D247" s="42">
        <v>294.7</v>
      </c>
      <c r="E247" s="42">
        <v>310</v>
      </c>
      <c r="F247" s="42">
        <v>307.5</v>
      </c>
      <c r="G247" s="42">
        <v>328.1</v>
      </c>
      <c r="H247" s="42">
        <v>318.39999999999998</v>
      </c>
      <c r="I247" s="42">
        <v>365.7</v>
      </c>
      <c r="J247" s="42">
        <v>341.9</v>
      </c>
      <c r="K247" s="42">
        <v>343.4</v>
      </c>
      <c r="L247" s="42">
        <v>912.4</v>
      </c>
      <c r="M247" s="42">
        <v>902.2</v>
      </c>
      <c r="N247" s="42">
        <v>928</v>
      </c>
      <c r="O247" s="42">
        <v>935.1</v>
      </c>
      <c r="P247" s="42">
        <v>971.1</v>
      </c>
      <c r="Q247" s="42">
        <v>951.6</v>
      </c>
      <c r="R247" s="19">
        <v>1020.6</v>
      </c>
      <c r="S247" s="19">
        <v>981.2</v>
      </c>
      <c r="T247" s="19">
        <v>1014.9</v>
      </c>
      <c r="V247" s="39">
        <f t="shared" si="27"/>
        <v>0.30447172292854013</v>
      </c>
      <c r="W247" s="39">
        <f t="shared" si="28"/>
        <v>0.32664597650188426</v>
      </c>
      <c r="X247" s="39">
        <f t="shared" si="29"/>
        <v>0.33405172413793105</v>
      </c>
      <c r="Y247" s="39">
        <f t="shared" si="30"/>
        <v>0.32884183509785048</v>
      </c>
      <c r="Z247" s="39">
        <f t="shared" si="31"/>
        <v>0.33786427762331378</v>
      </c>
      <c r="AA247" s="39">
        <f t="shared" si="32"/>
        <v>0.33459436738125259</v>
      </c>
      <c r="AB247" s="39">
        <f t="shared" si="33"/>
        <v>0.35831863609641385</v>
      </c>
      <c r="AC247" s="39">
        <f t="shared" si="34"/>
        <v>0.34845087647778228</v>
      </c>
      <c r="AD247" s="39">
        <f t="shared" si="35"/>
        <v>0.33835845896147404</v>
      </c>
    </row>
    <row r="248" spans="1:30" x14ac:dyDescent="0.3">
      <c r="A248" s="3">
        <v>1433</v>
      </c>
      <c r="B248" s="4" t="s">
        <v>243</v>
      </c>
      <c r="C248" s="42">
        <v>95.4</v>
      </c>
      <c r="D248" s="42">
        <v>110.4</v>
      </c>
      <c r="E248" s="42">
        <v>99</v>
      </c>
      <c r="F248" s="42">
        <v>109</v>
      </c>
      <c r="G248" s="42">
        <v>106.7</v>
      </c>
      <c r="H248" s="42">
        <v>102.4</v>
      </c>
      <c r="I248" s="42">
        <v>106.4</v>
      </c>
      <c r="J248" s="42">
        <v>109</v>
      </c>
      <c r="K248" s="42">
        <v>116.9</v>
      </c>
      <c r="L248" s="42">
        <v>224.3</v>
      </c>
      <c r="M248" s="42">
        <v>228</v>
      </c>
      <c r="N248" s="42">
        <v>213</v>
      </c>
      <c r="O248" s="42">
        <v>216.6</v>
      </c>
      <c r="P248" s="42">
        <v>214.7</v>
      </c>
      <c r="Q248" s="42">
        <v>211.4</v>
      </c>
      <c r="R248" s="19">
        <v>213.8</v>
      </c>
      <c r="S248" s="19">
        <v>224.4</v>
      </c>
      <c r="T248" s="19">
        <v>230.3</v>
      </c>
      <c r="V248" s="39">
        <f t="shared" si="27"/>
        <v>0.42532322781988408</v>
      </c>
      <c r="W248" s="39">
        <f t="shared" si="28"/>
        <v>0.48421052631578948</v>
      </c>
      <c r="X248" s="39">
        <f t="shared" si="29"/>
        <v>0.46478873239436619</v>
      </c>
      <c r="Y248" s="39">
        <f t="shared" si="30"/>
        <v>0.50323176361957522</v>
      </c>
      <c r="Z248" s="39">
        <f t="shared" si="31"/>
        <v>0.49697251979506291</v>
      </c>
      <c r="AA248" s="39">
        <f t="shared" si="32"/>
        <v>0.48438978240302744</v>
      </c>
      <c r="AB248" s="39">
        <f t="shared" si="33"/>
        <v>0.49766136576239478</v>
      </c>
      <c r="AC248" s="39">
        <f t="shared" si="34"/>
        <v>0.48573975044563278</v>
      </c>
      <c r="AD248" s="39">
        <f t="shared" si="35"/>
        <v>0.50759878419452886</v>
      </c>
    </row>
    <row r="249" spans="1:30" x14ac:dyDescent="0.3">
      <c r="A249" s="3">
        <v>1438</v>
      </c>
      <c r="B249" s="4" t="s">
        <v>244</v>
      </c>
      <c r="C249" s="42">
        <v>138.30000000000001</v>
      </c>
      <c r="D249" s="42">
        <v>143.6</v>
      </c>
      <c r="E249" s="42">
        <v>164</v>
      </c>
      <c r="F249" s="42">
        <v>171.1</v>
      </c>
      <c r="G249" s="42">
        <v>174.9</v>
      </c>
      <c r="H249" s="42">
        <v>176.9</v>
      </c>
      <c r="I249" s="42">
        <v>193.3</v>
      </c>
      <c r="J249" s="42">
        <v>213</v>
      </c>
      <c r="K249" s="42">
        <v>216.5</v>
      </c>
      <c r="L249" s="42">
        <v>348.5</v>
      </c>
      <c r="M249" s="42">
        <v>358.5</v>
      </c>
      <c r="N249" s="42">
        <v>389</v>
      </c>
      <c r="O249" s="42">
        <v>399.7</v>
      </c>
      <c r="P249" s="42">
        <v>400</v>
      </c>
      <c r="Q249" s="42">
        <v>392.2</v>
      </c>
      <c r="R249" s="19">
        <v>429.7</v>
      </c>
      <c r="S249" s="19">
        <v>456.8</v>
      </c>
      <c r="T249" s="19">
        <v>447.7</v>
      </c>
      <c r="V249" s="39">
        <f t="shared" si="27"/>
        <v>0.39684361549497849</v>
      </c>
      <c r="W249" s="39">
        <f t="shared" si="28"/>
        <v>0.40055788005578796</v>
      </c>
      <c r="X249" s="39">
        <f t="shared" si="29"/>
        <v>0.42159383033419023</v>
      </c>
      <c r="Y249" s="39">
        <f t="shared" si="30"/>
        <v>0.42807105328996747</v>
      </c>
      <c r="Z249" s="39">
        <f t="shared" si="31"/>
        <v>0.43725000000000003</v>
      </c>
      <c r="AA249" s="39">
        <f t="shared" si="32"/>
        <v>0.45104538500764918</v>
      </c>
      <c r="AB249" s="39">
        <f t="shared" si="33"/>
        <v>0.44984873167326045</v>
      </c>
      <c r="AC249" s="39">
        <f t="shared" si="34"/>
        <v>0.46628721541155865</v>
      </c>
      <c r="AD249" s="39">
        <f t="shared" si="35"/>
        <v>0.48358275631002906</v>
      </c>
    </row>
    <row r="250" spans="1:30" x14ac:dyDescent="0.3">
      <c r="A250" s="3">
        <v>1439</v>
      </c>
      <c r="B250" s="4" t="s">
        <v>245</v>
      </c>
      <c r="C250" s="42">
        <v>203.1</v>
      </c>
      <c r="D250" s="42">
        <v>194.7</v>
      </c>
      <c r="E250" s="42">
        <v>195</v>
      </c>
      <c r="F250" s="42">
        <v>206.6</v>
      </c>
      <c r="G250" s="42">
        <v>189.6</v>
      </c>
      <c r="H250" s="42">
        <v>198.8</v>
      </c>
      <c r="I250" s="42">
        <v>197.7</v>
      </c>
      <c r="J250" s="42">
        <v>201.6</v>
      </c>
      <c r="K250" s="42">
        <v>208.5</v>
      </c>
      <c r="L250" s="42">
        <v>429.9</v>
      </c>
      <c r="M250" s="42">
        <v>422.6</v>
      </c>
      <c r="N250" s="42">
        <v>440</v>
      </c>
      <c r="O250" s="42">
        <v>447.3</v>
      </c>
      <c r="P250" s="42">
        <v>442.8</v>
      </c>
      <c r="Q250" s="42">
        <v>448.2</v>
      </c>
      <c r="R250" s="19">
        <v>460.6</v>
      </c>
      <c r="S250" s="19">
        <v>482.8</v>
      </c>
      <c r="T250" s="19">
        <v>493.9</v>
      </c>
      <c r="V250" s="39">
        <f t="shared" si="27"/>
        <v>0.47243545010467553</v>
      </c>
      <c r="W250" s="39">
        <f t="shared" si="28"/>
        <v>0.46071935636535727</v>
      </c>
      <c r="X250" s="39">
        <f t="shared" si="29"/>
        <v>0.44318181818181818</v>
      </c>
      <c r="Y250" s="39">
        <f t="shared" si="30"/>
        <v>0.46188240554437737</v>
      </c>
      <c r="Z250" s="39">
        <f t="shared" si="31"/>
        <v>0.42818428184281843</v>
      </c>
      <c r="AA250" s="39">
        <f t="shared" si="32"/>
        <v>0.44355198572066046</v>
      </c>
      <c r="AB250" s="39">
        <f t="shared" si="33"/>
        <v>0.42922275293095957</v>
      </c>
      <c r="AC250" s="39">
        <f t="shared" si="34"/>
        <v>0.41756420878210437</v>
      </c>
      <c r="AD250" s="39">
        <f t="shared" si="35"/>
        <v>0.422150232840656</v>
      </c>
    </row>
    <row r="251" spans="1:30" x14ac:dyDescent="0.3">
      <c r="A251" s="3">
        <v>1441</v>
      </c>
      <c r="B251" s="4" t="s">
        <v>246</v>
      </c>
      <c r="C251" s="42">
        <v>86.6</v>
      </c>
      <c r="D251" s="42">
        <v>100.5</v>
      </c>
      <c r="E251" s="42">
        <v>111</v>
      </c>
      <c r="F251" s="42">
        <v>107.5</v>
      </c>
      <c r="G251" s="42">
        <v>107.8</v>
      </c>
      <c r="H251" s="42">
        <v>105.3</v>
      </c>
      <c r="I251" s="42">
        <v>130.6</v>
      </c>
      <c r="J251" s="42">
        <v>126.6</v>
      </c>
      <c r="K251" s="42">
        <v>135.19999999999999</v>
      </c>
      <c r="L251" s="42">
        <v>220.9</v>
      </c>
      <c r="M251" s="42">
        <v>245.5</v>
      </c>
      <c r="N251" s="42">
        <v>262</v>
      </c>
      <c r="O251" s="42">
        <v>260.5</v>
      </c>
      <c r="P251" s="42">
        <v>247.5</v>
      </c>
      <c r="Q251" s="42">
        <v>239.1</v>
      </c>
      <c r="R251" s="19">
        <v>256.3</v>
      </c>
      <c r="S251" s="19">
        <v>264.3</v>
      </c>
      <c r="T251" s="19">
        <v>272.39999999999998</v>
      </c>
      <c r="V251" s="39">
        <f t="shared" si="27"/>
        <v>0.39203259393390671</v>
      </c>
      <c r="W251" s="39">
        <f t="shared" si="28"/>
        <v>0.40936863543788188</v>
      </c>
      <c r="X251" s="39">
        <f t="shared" si="29"/>
        <v>0.42366412213740456</v>
      </c>
      <c r="Y251" s="39">
        <f t="shared" si="30"/>
        <v>0.41266794625719772</v>
      </c>
      <c r="Z251" s="39">
        <f t="shared" si="31"/>
        <v>0.43555555555555553</v>
      </c>
      <c r="AA251" s="39">
        <f t="shared" si="32"/>
        <v>0.44040150564617314</v>
      </c>
      <c r="AB251" s="39">
        <f t="shared" si="33"/>
        <v>0.50955911041747948</v>
      </c>
      <c r="AC251" s="39">
        <f t="shared" si="34"/>
        <v>0.47900113507377973</v>
      </c>
      <c r="AD251" s="39">
        <f t="shared" si="35"/>
        <v>0.49632892804698975</v>
      </c>
    </row>
    <row r="252" spans="1:30" x14ac:dyDescent="0.3">
      <c r="A252" s="3">
        <v>1443</v>
      </c>
      <c r="B252" s="4" t="s">
        <v>247</v>
      </c>
      <c r="C252" s="42">
        <v>159.69999999999999</v>
      </c>
      <c r="D252" s="42">
        <v>159.19999999999999</v>
      </c>
      <c r="E252" s="42">
        <v>156</v>
      </c>
      <c r="F252" s="42">
        <v>184.2</v>
      </c>
      <c r="G252" s="42">
        <v>185.4</v>
      </c>
      <c r="H252" s="42">
        <v>180.1</v>
      </c>
      <c r="I252" s="42">
        <v>175.7</v>
      </c>
      <c r="J252" s="42">
        <v>212.8</v>
      </c>
      <c r="K252" s="42">
        <v>246</v>
      </c>
      <c r="L252" s="42">
        <v>391.4</v>
      </c>
      <c r="M252" s="42">
        <v>402.3</v>
      </c>
      <c r="N252" s="42">
        <v>410</v>
      </c>
      <c r="O252" s="42">
        <v>440.9</v>
      </c>
      <c r="P252" s="42">
        <v>439.4</v>
      </c>
      <c r="Q252" s="42">
        <v>429.7</v>
      </c>
      <c r="R252" s="19">
        <v>432.3</v>
      </c>
      <c r="S252" s="19">
        <v>475.8</v>
      </c>
      <c r="T252" s="19">
        <v>533.20000000000005</v>
      </c>
      <c r="V252" s="39">
        <f t="shared" si="27"/>
        <v>0.40802248339294839</v>
      </c>
      <c r="W252" s="39">
        <f t="shared" si="28"/>
        <v>0.39572458364404667</v>
      </c>
      <c r="X252" s="39">
        <f t="shared" si="29"/>
        <v>0.38048780487804879</v>
      </c>
      <c r="Y252" s="39">
        <f t="shared" si="30"/>
        <v>0.41778180993422542</v>
      </c>
      <c r="Z252" s="39">
        <f t="shared" si="31"/>
        <v>0.42193900773782433</v>
      </c>
      <c r="AA252" s="39">
        <f t="shared" si="32"/>
        <v>0.41912962531999071</v>
      </c>
      <c r="AB252" s="39">
        <f t="shared" si="33"/>
        <v>0.40643071940781861</v>
      </c>
      <c r="AC252" s="39">
        <f t="shared" si="34"/>
        <v>0.44724674232870953</v>
      </c>
      <c r="AD252" s="39">
        <f t="shared" si="35"/>
        <v>0.4613653413353338</v>
      </c>
    </row>
    <row r="253" spans="1:30" x14ac:dyDescent="0.3">
      <c r="A253" s="3">
        <v>1444</v>
      </c>
      <c r="B253" s="4" t="s">
        <v>248</v>
      </c>
      <c r="C253" s="42">
        <v>37.1</v>
      </c>
      <c r="D253" s="42">
        <v>40.700000000000003</v>
      </c>
      <c r="E253" s="42">
        <v>43</v>
      </c>
      <c r="F253" s="42">
        <v>50.2</v>
      </c>
      <c r="G253" s="42">
        <v>51.1</v>
      </c>
      <c r="H253" s="42">
        <v>7.2</v>
      </c>
      <c r="I253" s="42">
        <v>49</v>
      </c>
      <c r="J253" s="42">
        <v>54.6</v>
      </c>
      <c r="K253" s="42">
        <v>56.1</v>
      </c>
      <c r="L253" s="42">
        <v>93</v>
      </c>
      <c r="M253" s="42">
        <v>104.5</v>
      </c>
      <c r="N253" s="42">
        <v>110</v>
      </c>
      <c r="O253" s="42">
        <v>119</v>
      </c>
      <c r="P253" s="42">
        <v>111.3</v>
      </c>
      <c r="Q253" s="42">
        <v>25</v>
      </c>
      <c r="R253" s="19">
        <v>105.3</v>
      </c>
      <c r="S253" s="19">
        <v>109.2</v>
      </c>
      <c r="T253" s="19">
        <v>112.7</v>
      </c>
      <c r="V253" s="39">
        <f t="shared" si="27"/>
        <v>0.3989247311827957</v>
      </c>
      <c r="W253" s="39">
        <f t="shared" si="28"/>
        <v>0.38947368421052636</v>
      </c>
      <c r="X253" s="39">
        <f t="shared" si="29"/>
        <v>0.39090909090909093</v>
      </c>
      <c r="Y253" s="39">
        <f t="shared" si="30"/>
        <v>0.42184873949579832</v>
      </c>
      <c r="Z253" s="39">
        <f t="shared" si="31"/>
        <v>0.45911949685534592</v>
      </c>
      <c r="AA253" s="39">
        <f t="shared" si="32"/>
        <v>0.28800000000000003</v>
      </c>
      <c r="AB253" s="39">
        <f t="shared" si="33"/>
        <v>0.46533713200379867</v>
      </c>
      <c r="AC253" s="39">
        <f t="shared" si="34"/>
        <v>0.5</v>
      </c>
      <c r="AD253" s="39">
        <f t="shared" si="35"/>
        <v>0.49778172138420584</v>
      </c>
    </row>
    <row r="254" spans="1:30" x14ac:dyDescent="0.3">
      <c r="A254" s="3">
        <v>1445</v>
      </c>
      <c r="B254" s="4" t="s">
        <v>249</v>
      </c>
      <c r="C254" s="42">
        <v>222</v>
      </c>
      <c r="D254" s="42">
        <v>227.5</v>
      </c>
      <c r="E254" s="42">
        <v>223</v>
      </c>
      <c r="F254" s="42">
        <v>224.1</v>
      </c>
      <c r="G254" s="42">
        <v>246.2</v>
      </c>
      <c r="H254" s="42">
        <v>226.8</v>
      </c>
      <c r="I254" s="42">
        <v>215.1</v>
      </c>
      <c r="J254" s="42">
        <v>221.8</v>
      </c>
      <c r="K254" s="42">
        <v>237.6</v>
      </c>
      <c r="L254" s="42">
        <v>470.8</v>
      </c>
      <c r="M254" s="42">
        <v>468.5</v>
      </c>
      <c r="N254" s="42">
        <v>469</v>
      </c>
      <c r="O254" s="42">
        <v>476.9</v>
      </c>
      <c r="P254" s="42">
        <v>508.2</v>
      </c>
      <c r="Q254" s="42">
        <v>497.2</v>
      </c>
      <c r="R254" s="19">
        <v>504.6</v>
      </c>
      <c r="S254" s="19">
        <v>508.5</v>
      </c>
      <c r="T254" s="19">
        <v>540.20000000000005</v>
      </c>
      <c r="V254" s="39">
        <f t="shared" si="27"/>
        <v>0.4715378079864061</v>
      </c>
      <c r="W254" s="39">
        <f t="shared" si="28"/>
        <v>0.48559231590181429</v>
      </c>
      <c r="X254" s="39">
        <f t="shared" si="29"/>
        <v>0.47547974413646055</v>
      </c>
      <c r="Y254" s="39">
        <f t="shared" si="30"/>
        <v>0.46990983434682326</v>
      </c>
      <c r="Z254" s="39">
        <f t="shared" si="31"/>
        <v>0.48445493900039355</v>
      </c>
      <c r="AA254" s="39">
        <f t="shared" si="32"/>
        <v>0.45615446500402257</v>
      </c>
      <c r="AB254" s="39">
        <f t="shared" si="33"/>
        <v>0.42627824019024968</v>
      </c>
      <c r="AC254" s="39">
        <f t="shared" si="34"/>
        <v>0.43618485742379548</v>
      </c>
      <c r="AD254" s="39">
        <f t="shared" si="35"/>
        <v>0.43983709737134391</v>
      </c>
    </row>
    <row r="255" spans="1:30" x14ac:dyDescent="0.3">
      <c r="A255" s="3">
        <v>1449</v>
      </c>
      <c r="B255" s="4" t="s">
        <v>250</v>
      </c>
      <c r="C255" s="42">
        <v>233.3</v>
      </c>
      <c r="D255" s="42">
        <v>235.7</v>
      </c>
      <c r="E255" s="42">
        <v>226</v>
      </c>
      <c r="F255" s="42">
        <v>238.3</v>
      </c>
      <c r="G255" s="42">
        <v>247.7</v>
      </c>
      <c r="H255" s="42">
        <v>233.6</v>
      </c>
      <c r="I255" s="42">
        <v>274.8</v>
      </c>
      <c r="J255" s="42">
        <v>283.3</v>
      </c>
      <c r="K255" s="42">
        <v>283.5</v>
      </c>
      <c r="L255" s="42">
        <v>581.70000000000005</v>
      </c>
      <c r="M255" s="42">
        <v>573.79999999999995</v>
      </c>
      <c r="N255" s="42">
        <v>562</v>
      </c>
      <c r="O255" s="42">
        <v>600.1</v>
      </c>
      <c r="P255" s="42">
        <v>587.20000000000005</v>
      </c>
      <c r="Q255" s="42">
        <v>560.79999999999995</v>
      </c>
      <c r="R255" s="19">
        <v>638.1</v>
      </c>
      <c r="S255" s="19">
        <v>650.5</v>
      </c>
      <c r="T255" s="19">
        <v>645.9</v>
      </c>
      <c r="V255" s="39">
        <f t="shared" si="27"/>
        <v>0.4010658414990545</v>
      </c>
      <c r="W255" s="39">
        <f t="shared" si="28"/>
        <v>0.41077030324154756</v>
      </c>
      <c r="X255" s="39">
        <f t="shared" si="29"/>
        <v>0.40213523131672596</v>
      </c>
      <c r="Y255" s="39">
        <f t="shared" si="30"/>
        <v>0.39710048325279118</v>
      </c>
      <c r="Z255" s="39">
        <f t="shared" si="31"/>
        <v>0.42183242506811985</v>
      </c>
      <c r="AA255" s="39">
        <f t="shared" si="32"/>
        <v>0.41654778887303856</v>
      </c>
      <c r="AB255" s="39">
        <f t="shared" si="33"/>
        <v>0.4306535025858016</v>
      </c>
      <c r="AC255" s="39">
        <f t="shared" si="34"/>
        <v>0.43551114527286705</v>
      </c>
      <c r="AD255" s="39">
        <f t="shared" si="35"/>
        <v>0.43892243381328383</v>
      </c>
    </row>
    <row r="256" spans="1:30" x14ac:dyDescent="0.3">
      <c r="A256" s="3">
        <v>1502</v>
      </c>
      <c r="B256" s="4" t="s">
        <v>251</v>
      </c>
      <c r="C256" s="42">
        <v>689</v>
      </c>
      <c r="D256" s="42">
        <v>761.2</v>
      </c>
      <c r="E256" s="42">
        <v>782</v>
      </c>
      <c r="F256" s="42">
        <v>900</v>
      </c>
      <c r="G256" s="42">
        <v>943</v>
      </c>
      <c r="H256" s="42">
        <v>973.6</v>
      </c>
      <c r="I256" s="42">
        <v>892.2</v>
      </c>
      <c r="J256" s="42">
        <v>878.9</v>
      </c>
      <c r="K256" s="42">
        <v>945.6</v>
      </c>
      <c r="L256" s="42">
        <v>1710.5</v>
      </c>
      <c r="M256" s="42">
        <v>1883.4</v>
      </c>
      <c r="N256" s="42">
        <v>1936</v>
      </c>
      <c r="O256" s="42">
        <v>2001.1</v>
      </c>
      <c r="P256" s="42">
        <v>2021.7</v>
      </c>
      <c r="Q256" s="42">
        <v>2107.5</v>
      </c>
      <c r="R256" s="19">
        <v>1984.4</v>
      </c>
      <c r="S256" s="19">
        <v>2052</v>
      </c>
      <c r="T256" s="19">
        <v>2134.1</v>
      </c>
      <c r="V256" s="39">
        <f t="shared" si="27"/>
        <v>0.40280619701841569</v>
      </c>
      <c r="W256" s="39">
        <f t="shared" si="28"/>
        <v>0.40416268450674314</v>
      </c>
      <c r="X256" s="39">
        <f t="shared" si="29"/>
        <v>0.40392561983471076</v>
      </c>
      <c r="Y256" s="39">
        <f t="shared" si="30"/>
        <v>0.44975263605017241</v>
      </c>
      <c r="Z256" s="39">
        <f t="shared" si="31"/>
        <v>0.46643913538111487</v>
      </c>
      <c r="AA256" s="39">
        <f t="shared" si="32"/>
        <v>0.46196915776986952</v>
      </c>
      <c r="AB256" s="39">
        <f t="shared" si="33"/>
        <v>0.44960693408586977</v>
      </c>
      <c r="AC256" s="39">
        <f t="shared" si="34"/>
        <v>0.42831384015594542</v>
      </c>
      <c r="AD256" s="39">
        <f t="shared" si="35"/>
        <v>0.44309076425659533</v>
      </c>
    </row>
    <row r="257" spans="1:30" x14ac:dyDescent="0.3">
      <c r="A257" s="3">
        <v>1504</v>
      </c>
      <c r="B257" s="4" t="s">
        <v>252</v>
      </c>
      <c r="C257" s="42">
        <v>1123</v>
      </c>
      <c r="D257" s="42">
        <v>1209</v>
      </c>
      <c r="E257" s="42">
        <v>1263</v>
      </c>
      <c r="F257" s="42">
        <v>1284.0999999999999</v>
      </c>
      <c r="G257" s="42">
        <v>1323</v>
      </c>
      <c r="H257" s="42">
        <v>1379.2</v>
      </c>
      <c r="I257" s="42">
        <v>1325.3</v>
      </c>
      <c r="J257" s="42">
        <v>1374.6</v>
      </c>
      <c r="K257" s="42">
        <v>1447.1</v>
      </c>
      <c r="L257" s="42">
        <v>2598.4</v>
      </c>
      <c r="M257" s="42">
        <v>2731.7</v>
      </c>
      <c r="N257" s="42">
        <v>2834</v>
      </c>
      <c r="O257" s="42">
        <v>2868.7</v>
      </c>
      <c r="P257" s="42">
        <v>2926.4</v>
      </c>
      <c r="Q257" s="42">
        <v>2978</v>
      </c>
      <c r="R257" s="19">
        <v>2892.8</v>
      </c>
      <c r="S257" s="19">
        <v>3036.4</v>
      </c>
      <c r="T257" s="19">
        <v>3176.2</v>
      </c>
      <c r="V257" s="39">
        <f t="shared" si="27"/>
        <v>0.43218903940886699</v>
      </c>
      <c r="W257" s="39">
        <f t="shared" si="28"/>
        <v>0.44258154262913207</v>
      </c>
      <c r="X257" s="39">
        <f t="shared" si="29"/>
        <v>0.44565984474241355</v>
      </c>
      <c r="Y257" s="39">
        <f t="shared" si="30"/>
        <v>0.44762435946596019</v>
      </c>
      <c r="Z257" s="39">
        <f t="shared" si="31"/>
        <v>0.45209130672498632</v>
      </c>
      <c r="AA257" s="39">
        <f t="shared" si="32"/>
        <v>0.46312961719274681</v>
      </c>
      <c r="AB257" s="39">
        <f t="shared" si="33"/>
        <v>0.45813744469026546</v>
      </c>
      <c r="AC257" s="39">
        <f t="shared" si="34"/>
        <v>0.45270715320774596</v>
      </c>
      <c r="AD257" s="39">
        <f t="shared" si="35"/>
        <v>0.45560732951325483</v>
      </c>
    </row>
    <row r="258" spans="1:30" x14ac:dyDescent="0.3">
      <c r="A258" s="7">
        <v>1505</v>
      </c>
      <c r="B258" s="91" t="s">
        <v>253</v>
      </c>
      <c r="C258" s="42">
        <v>677.3</v>
      </c>
      <c r="D258" s="42">
        <v>692</v>
      </c>
      <c r="E258" s="42">
        <v>725</v>
      </c>
      <c r="F258" s="42">
        <v>740.8</v>
      </c>
      <c r="G258" s="42">
        <v>783.4</v>
      </c>
      <c r="H258" s="42">
        <v>823.6</v>
      </c>
      <c r="I258" s="42">
        <v>759</v>
      </c>
      <c r="J258" s="42">
        <v>769.9</v>
      </c>
      <c r="K258" s="42">
        <v>836.5</v>
      </c>
      <c r="L258" s="42">
        <v>1548.5</v>
      </c>
      <c r="M258" s="42">
        <v>1576.1</v>
      </c>
      <c r="N258" s="42">
        <v>1665</v>
      </c>
      <c r="O258" s="42">
        <v>1697.1</v>
      </c>
      <c r="P258" s="42">
        <v>1765.8</v>
      </c>
      <c r="Q258" s="42">
        <v>1783.7</v>
      </c>
      <c r="R258" s="19">
        <v>1690.6</v>
      </c>
      <c r="S258" s="19">
        <v>1790</v>
      </c>
      <c r="T258" s="19">
        <v>1870</v>
      </c>
      <c r="V258" s="39">
        <f t="shared" si="27"/>
        <v>0.43739102357119791</v>
      </c>
      <c r="W258" s="39">
        <f t="shared" si="28"/>
        <v>0.43905843537846584</v>
      </c>
      <c r="X258" s="39">
        <f t="shared" si="29"/>
        <v>0.43543543543543545</v>
      </c>
      <c r="Y258" s="39">
        <f t="shared" si="30"/>
        <v>0.43650933946143422</v>
      </c>
      <c r="Z258" s="39">
        <f t="shared" si="31"/>
        <v>0.4436516026730094</v>
      </c>
      <c r="AA258" s="39">
        <f t="shared" si="32"/>
        <v>0.46173683915456637</v>
      </c>
      <c r="AB258" s="39">
        <f t="shared" si="33"/>
        <v>0.44895303442564771</v>
      </c>
      <c r="AC258" s="39">
        <f t="shared" si="34"/>
        <v>0.43011173184357543</v>
      </c>
      <c r="AD258" s="39">
        <f t="shared" si="35"/>
        <v>0.44732620320855615</v>
      </c>
    </row>
    <row r="259" spans="1:30" x14ac:dyDescent="0.3">
      <c r="A259" s="3">
        <v>1511</v>
      </c>
      <c r="B259" s="4" t="s">
        <v>254</v>
      </c>
      <c r="C259" s="42">
        <v>123.1</v>
      </c>
      <c r="D259" s="42">
        <v>133.19999999999999</v>
      </c>
      <c r="E259" s="42">
        <v>134</v>
      </c>
      <c r="F259" s="42">
        <v>133.6</v>
      </c>
      <c r="G259" s="42">
        <v>136.1</v>
      </c>
      <c r="H259" s="42">
        <v>142.69999999999999</v>
      </c>
      <c r="I259" s="42">
        <v>160.30000000000001</v>
      </c>
      <c r="J259" s="42">
        <v>178.5</v>
      </c>
      <c r="K259" s="42">
        <v>170.7</v>
      </c>
      <c r="L259" s="42">
        <v>276.7</v>
      </c>
      <c r="M259" s="42">
        <v>285.8</v>
      </c>
      <c r="N259" s="42">
        <v>282</v>
      </c>
      <c r="O259" s="42">
        <v>276</v>
      </c>
      <c r="P259" s="42">
        <v>274.5</v>
      </c>
      <c r="Q259" s="42">
        <v>277.39999999999998</v>
      </c>
      <c r="R259" s="19">
        <v>287.10000000000002</v>
      </c>
      <c r="S259" s="19">
        <v>315.89999999999998</v>
      </c>
      <c r="T259" s="19">
        <v>303.8</v>
      </c>
      <c r="V259" s="39">
        <f t="shared" si="27"/>
        <v>0.44488615829418143</v>
      </c>
      <c r="W259" s="39">
        <f t="shared" si="28"/>
        <v>0.46606018194541632</v>
      </c>
      <c r="X259" s="39">
        <f t="shared" si="29"/>
        <v>0.47517730496453903</v>
      </c>
      <c r="Y259" s="39">
        <f t="shared" si="30"/>
        <v>0.48405797101449272</v>
      </c>
      <c r="Z259" s="39">
        <f t="shared" si="31"/>
        <v>0.49581056466302365</v>
      </c>
      <c r="AA259" s="39">
        <f t="shared" si="32"/>
        <v>0.5144196106705119</v>
      </c>
      <c r="AB259" s="39">
        <f t="shared" si="33"/>
        <v>0.55834204110066177</v>
      </c>
      <c r="AC259" s="39">
        <f t="shared" si="34"/>
        <v>0.5650522317188984</v>
      </c>
      <c r="AD259" s="39">
        <f t="shared" si="35"/>
        <v>0.56188281764318626</v>
      </c>
    </row>
    <row r="260" spans="1:30" x14ac:dyDescent="0.3">
      <c r="A260" s="3">
        <v>1514</v>
      </c>
      <c r="B260" s="4" t="s">
        <v>115</v>
      </c>
      <c r="C260" s="42">
        <v>104</v>
      </c>
      <c r="D260" s="42">
        <v>104.6</v>
      </c>
      <c r="E260" s="42">
        <v>113</v>
      </c>
      <c r="F260" s="42">
        <v>126.5</v>
      </c>
      <c r="G260" s="42">
        <v>124.3</v>
      </c>
      <c r="H260" s="42">
        <v>129.1</v>
      </c>
      <c r="I260" s="42">
        <v>130.69999999999999</v>
      </c>
      <c r="J260" s="42">
        <v>125.9</v>
      </c>
      <c r="K260" s="42">
        <v>122.7</v>
      </c>
      <c r="L260" s="42">
        <v>219.3</v>
      </c>
      <c r="M260" s="42">
        <v>220.9</v>
      </c>
      <c r="N260" s="42">
        <v>230</v>
      </c>
      <c r="O260" s="42">
        <v>248.4</v>
      </c>
      <c r="P260" s="42">
        <v>242</v>
      </c>
      <c r="Q260" s="42">
        <v>247.3</v>
      </c>
      <c r="R260" s="19">
        <v>245.1</v>
      </c>
      <c r="S260" s="19">
        <v>239.8</v>
      </c>
      <c r="T260" s="19">
        <v>261.3</v>
      </c>
      <c r="V260" s="39">
        <f t="shared" ref="V260:V323" si="36">+C260/L260</f>
        <v>0.47423620611035111</v>
      </c>
      <c r="W260" s="39">
        <f t="shared" ref="W260:W323" si="37">+D260/M260</f>
        <v>0.47351742870076952</v>
      </c>
      <c r="X260" s="39">
        <f t="shared" ref="X260:X323" si="38">+E260/N260</f>
        <v>0.49130434782608695</v>
      </c>
      <c r="Y260" s="39">
        <f t="shared" ref="Y260:Y323" si="39">+F260/O260</f>
        <v>0.5092592592592593</v>
      </c>
      <c r="Z260" s="39">
        <f t="shared" ref="Z260:Z323" si="40">+G260/P260</f>
        <v>0.51363636363636367</v>
      </c>
      <c r="AA260" s="39">
        <f t="shared" ref="AA260:AA323" si="41">+H260/Q260</f>
        <v>0.52203801051354626</v>
      </c>
      <c r="AB260" s="39">
        <f t="shared" ref="AB260:AB323" si="42">+I260/R260</f>
        <v>0.53325173398612813</v>
      </c>
      <c r="AC260" s="39">
        <f t="shared" ref="AC260:AC323" si="43">+J260/S260</f>
        <v>0.52502085070892412</v>
      </c>
      <c r="AD260" s="39">
        <f t="shared" ref="AD260:AD323" si="44">+K260/T260</f>
        <v>0.46957520091848448</v>
      </c>
    </row>
    <row r="261" spans="1:30" x14ac:dyDescent="0.3">
      <c r="A261" s="3">
        <v>1515</v>
      </c>
      <c r="B261" s="4" t="s">
        <v>255</v>
      </c>
      <c r="C261" s="42">
        <v>231.1</v>
      </c>
      <c r="D261" s="42">
        <v>226.3</v>
      </c>
      <c r="E261" s="42">
        <v>241</v>
      </c>
      <c r="F261" s="42">
        <v>200.1</v>
      </c>
      <c r="G261" s="42">
        <v>252.4</v>
      </c>
      <c r="H261" s="42">
        <v>248.2</v>
      </c>
      <c r="I261" s="42">
        <v>271</v>
      </c>
      <c r="J261" s="42">
        <v>255.8</v>
      </c>
      <c r="K261" s="42">
        <v>269</v>
      </c>
      <c r="L261" s="42">
        <v>541.29999999999995</v>
      </c>
      <c r="M261" s="42">
        <v>528.9</v>
      </c>
      <c r="N261" s="42">
        <v>555</v>
      </c>
      <c r="O261" s="42">
        <v>496.4</v>
      </c>
      <c r="P261" s="42">
        <v>567.1</v>
      </c>
      <c r="Q261" s="42">
        <v>549.4</v>
      </c>
      <c r="R261" s="19">
        <v>572.9</v>
      </c>
      <c r="S261" s="19">
        <v>576.5</v>
      </c>
      <c r="T261" s="19">
        <v>589.79999999999995</v>
      </c>
      <c r="V261" s="39">
        <f t="shared" si="36"/>
        <v>0.42693515610567156</v>
      </c>
      <c r="W261" s="39">
        <f t="shared" si="37"/>
        <v>0.4278691624125544</v>
      </c>
      <c r="X261" s="39">
        <f t="shared" si="38"/>
        <v>0.43423423423423424</v>
      </c>
      <c r="Y261" s="39">
        <f t="shared" si="39"/>
        <v>0.40310233682514102</v>
      </c>
      <c r="Z261" s="39">
        <f t="shared" si="40"/>
        <v>0.44507141597601835</v>
      </c>
      <c r="AA261" s="39">
        <f t="shared" si="41"/>
        <v>0.45176556243174371</v>
      </c>
      <c r="AB261" s="39">
        <f t="shared" si="42"/>
        <v>0.47303194274742538</v>
      </c>
      <c r="AC261" s="39">
        <f t="shared" si="43"/>
        <v>0.44371205550737208</v>
      </c>
      <c r="AD261" s="39">
        <f t="shared" si="44"/>
        <v>0.45608680908782639</v>
      </c>
    </row>
    <row r="262" spans="1:30" x14ac:dyDescent="0.3">
      <c r="A262" s="3">
        <v>1516</v>
      </c>
      <c r="B262" s="4" t="s">
        <v>256</v>
      </c>
      <c r="C262" s="42">
        <v>162.19999999999999</v>
      </c>
      <c r="D262" s="42">
        <v>165.3</v>
      </c>
      <c r="E262" s="42">
        <v>181</v>
      </c>
      <c r="F262" s="42">
        <v>174.9</v>
      </c>
      <c r="G262" s="42">
        <v>164.5</v>
      </c>
      <c r="H262" s="42">
        <v>199.4</v>
      </c>
      <c r="I262" s="42">
        <v>169.1</v>
      </c>
      <c r="J262" s="42">
        <v>176.2</v>
      </c>
      <c r="K262" s="42">
        <v>178.3</v>
      </c>
      <c r="L262" s="42">
        <v>458.8</v>
      </c>
      <c r="M262" s="42">
        <v>457.6</v>
      </c>
      <c r="N262" s="42">
        <v>487</v>
      </c>
      <c r="O262" s="42">
        <v>483.9</v>
      </c>
      <c r="P262" s="42">
        <v>481</v>
      </c>
      <c r="Q262" s="42">
        <v>515.9</v>
      </c>
      <c r="R262" s="19">
        <v>504.6</v>
      </c>
      <c r="S262" s="19">
        <v>508</v>
      </c>
      <c r="T262" s="19">
        <v>522.9</v>
      </c>
      <c r="V262" s="39">
        <f t="shared" si="36"/>
        <v>0.35353095030514381</v>
      </c>
      <c r="W262" s="39">
        <f t="shared" si="37"/>
        <v>0.3612325174825175</v>
      </c>
      <c r="X262" s="39">
        <f t="shared" si="38"/>
        <v>0.37166324435318276</v>
      </c>
      <c r="Y262" s="39">
        <f t="shared" si="39"/>
        <v>0.36143831370117796</v>
      </c>
      <c r="Z262" s="39">
        <f t="shared" si="40"/>
        <v>0.34199584199584199</v>
      </c>
      <c r="AA262" s="39">
        <f t="shared" si="41"/>
        <v>0.38650901337468502</v>
      </c>
      <c r="AB262" s="39">
        <f t="shared" si="42"/>
        <v>0.33511692429647244</v>
      </c>
      <c r="AC262" s="39">
        <f t="shared" si="43"/>
        <v>0.34685039370078735</v>
      </c>
      <c r="AD262" s="39">
        <f t="shared" si="44"/>
        <v>0.34098297953719642</v>
      </c>
    </row>
    <row r="263" spans="1:30" x14ac:dyDescent="0.3">
      <c r="A263" s="3">
        <v>1517</v>
      </c>
      <c r="B263" s="4" t="s">
        <v>257</v>
      </c>
      <c r="C263" s="42">
        <v>99.2</v>
      </c>
      <c r="D263" s="42">
        <v>102.2</v>
      </c>
      <c r="E263" s="42">
        <v>100</v>
      </c>
      <c r="F263" s="42">
        <v>104.9</v>
      </c>
      <c r="G263" s="42">
        <v>108.9</v>
      </c>
      <c r="H263" s="42">
        <v>105</v>
      </c>
      <c r="I263" s="42">
        <v>114.8</v>
      </c>
      <c r="J263" s="42">
        <v>123.5</v>
      </c>
      <c r="K263" s="42">
        <v>135.80000000000001</v>
      </c>
      <c r="L263" s="42">
        <v>298.89999999999998</v>
      </c>
      <c r="M263" s="42">
        <v>303.3</v>
      </c>
      <c r="N263" s="42">
        <v>302</v>
      </c>
      <c r="O263" s="42">
        <v>314.89999999999998</v>
      </c>
      <c r="P263" s="42">
        <v>311.2</v>
      </c>
      <c r="Q263" s="42">
        <v>302.7</v>
      </c>
      <c r="R263" s="19">
        <v>327.9</v>
      </c>
      <c r="S263" s="19">
        <v>349</v>
      </c>
      <c r="T263" s="19">
        <v>355.6</v>
      </c>
      <c r="V263" s="39">
        <f t="shared" si="36"/>
        <v>0.33188357310137173</v>
      </c>
      <c r="W263" s="39">
        <f t="shared" si="37"/>
        <v>0.33696010550609956</v>
      </c>
      <c r="X263" s="39">
        <f t="shared" si="38"/>
        <v>0.33112582781456956</v>
      </c>
      <c r="Y263" s="39">
        <f t="shared" si="39"/>
        <v>0.33312162591298827</v>
      </c>
      <c r="Z263" s="39">
        <f t="shared" si="40"/>
        <v>0.34993573264781497</v>
      </c>
      <c r="AA263" s="39">
        <f t="shared" si="41"/>
        <v>0.3468780971258672</v>
      </c>
      <c r="AB263" s="39">
        <f t="shared" si="42"/>
        <v>0.35010673985971336</v>
      </c>
      <c r="AC263" s="39">
        <f t="shared" si="43"/>
        <v>0.35386819484240689</v>
      </c>
      <c r="AD263" s="39">
        <f t="shared" si="44"/>
        <v>0.38188976377952755</v>
      </c>
    </row>
    <row r="264" spans="1:30" x14ac:dyDescent="0.3">
      <c r="A264" s="3">
        <v>1519</v>
      </c>
      <c r="B264" s="4" t="s">
        <v>258</v>
      </c>
      <c r="C264" s="42">
        <v>264.7</v>
      </c>
      <c r="D264" s="42">
        <v>268.60000000000002</v>
      </c>
      <c r="E264" s="42">
        <v>266</v>
      </c>
      <c r="F264" s="42">
        <v>291.89999999999998</v>
      </c>
      <c r="G264" s="42">
        <v>284.8</v>
      </c>
      <c r="H264" s="42">
        <v>269.7</v>
      </c>
      <c r="I264" s="42">
        <v>376.9</v>
      </c>
      <c r="J264" s="42">
        <v>372.1</v>
      </c>
      <c r="K264" s="42">
        <v>374.8</v>
      </c>
      <c r="L264" s="42">
        <v>620</v>
      </c>
      <c r="M264" s="42">
        <v>635.6</v>
      </c>
      <c r="N264" s="42">
        <v>644</v>
      </c>
      <c r="O264" s="42">
        <v>678.2</v>
      </c>
      <c r="P264" s="42">
        <v>651.9</v>
      </c>
      <c r="Q264" s="42">
        <v>607.4</v>
      </c>
      <c r="R264" s="19">
        <v>772.6</v>
      </c>
      <c r="S264" s="19">
        <v>771.4</v>
      </c>
      <c r="T264" s="19">
        <v>786.6</v>
      </c>
      <c r="V264" s="39">
        <f t="shared" si="36"/>
        <v>0.42693548387096775</v>
      </c>
      <c r="W264" s="39">
        <f t="shared" si="37"/>
        <v>0.42259282567652612</v>
      </c>
      <c r="X264" s="39">
        <f t="shared" si="38"/>
        <v>0.41304347826086957</v>
      </c>
      <c r="Y264" s="39">
        <f t="shared" si="39"/>
        <v>0.43040401061633732</v>
      </c>
      <c r="Z264" s="39">
        <f t="shared" si="40"/>
        <v>0.43687682159840469</v>
      </c>
      <c r="AA264" s="39">
        <f t="shared" si="41"/>
        <v>0.44402370760619031</v>
      </c>
      <c r="AB264" s="39">
        <f t="shared" si="42"/>
        <v>0.48783329018897226</v>
      </c>
      <c r="AC264" s="39">
        <f t="shared" si="43"/>
        <v>0.48236971739694068</v>
      </c>
      <c r="AD264" s="39">
        <f t="shared" si="44"/>
        <v>0.47648105771675564</v>
      </c>
    </row>
    <row r="265" spans="1:30" x14ac:dyDescent="0.3">
      <c r="A265" s="3">
        <v>1520</v>
      </c>
      <c r="B265" s="4" t="s">
        <v>259</v>
      </c>
      <c r="C265" s="42">
        <v>282.3</v>
      </c>
      <c r="D265" s="42">
        <v>280.89999999999998</v>
      </c>
      <c r="E265" s="42">
        <v>299</v>
      </c>
      <c r="F265" s="42">
        <v>304.60000000000002</v>
      </c>
      <c r="G265" s="42">
        <v>308.2</v>
      </c>
      <c r="H265" s="42">
        <v>338.7</v>
      </c>
      <c r="I265" s="42">
        <v>277.39999999999998</v>
      </c>
      <c r="J265" s="42">
        <v>321.3</v>
      </c>
      <c r="K265" s="42">
        <v>324.60000000000002</v>
      </c>
      <c r="L265" s="42">
        <v>672.7</v>
      </c>
      <c r="M265" s="42">
        <v>685.3</v>
      </c>
      <c r="N265" s="42">
        <v>736</v>
      </c>
      <c r="O265" s="42">
        <v>730.6</v>
      </c>
      <c r="P265" s="42">
        <v>735.6</v>
      </c>
      <c r="Q265" s="42">
        <v>771.6</v>
      </c>
      <c r="R265" s="19">
        <v>722.7</v>
      </c>
      <c r="S265" s="19">
        <v>796.6</v>
      </c>
      <c r="T265" s="19">
        <v>792.4</v>
      </c>
      <c r="V265" s="39">
        <f t="shared" si="36"/>
        <v>0.41965214806005646</v>
      </c>
      <c r="W265" s="39">
        <f t="shared" si="37"/>
        <v>0.40989347730920767</v>
      </c>
      <c r="X265" s="39">
        <f t="shared" si="38"/>
        <v>0.40625</v>
      </c>
      <c r="Y265" s="39">
        <f t="shared" si="39"/>
        <v>0.41691760197098277</v>
      </c>
      <c r="Z265" s="39">
        <f t="shared" si="40"/>
        <v>0.41897770527460576</v>
      </c>
      <c r="AA265" s="39">
        <f t="shared" si="41"/>
        <v>0.43895800933125967</v>
      </c>
      <c r="AB265" s="39">
        <f t="shared" si="42"/>
        <v>0.38383838383838376</v>
      </c>
      <c r="AC265" s="39">
        <f t="shared" si="43"/>
        <v>0.4033391915641476</v>
      </c>
      <c r="AD265" s="39">
        <f t="shared" si="44"/>
        <v>0.4096415951539627</v>
      </c>
    </row>
    <row r="266" spans="1:30" x14ac:dyDescent="0.3">
      <c r="A266" s="3">
        <v>1523</v>
      </c>
      <c r="B266" s="4" t="s">
        <v>260</v>
      </c>
      <c r="C266" s="42">
        <v>92.4</v>
      </c>
      <c r="D266" s="42">
        <v>85</v>
      </c>
      <c r="E266" s="42">
        <v>79</v>
      </c>
      <c r="F266" s="42">
        <v>78.900000000000006</v>
      </c>
      <c r="G266" s="42">
        <v>88.2</v>
      </c>
      <c r="H266" s="42">
        <v>95.4</v>
      </c>
      <c r="I266" s="42">
        <v>86.6</v>
      </c>
      <c r="J266" s="42">
        <v>83.6</v>
      </c>
      <c r="K266" s="42">
        <v>90.1</v>
      </c>
      <c r="L266" s="42">
        <v>215</v>
      </c>
      <c r="M266" s="42">
        <v>205.5</v>
      </c>
      <c r="N266" s="42">
        <v>210</v>
      </c>
      <c r="O266" s="42">
        <v>200.8</v>
      </c>
      <c r="P266" s="42">
        <v>205.7</v>
      </c>
      <c r="Q266" s="42">
        <v>217.6</v>
      </c>
      <c r="R266" s="19">
        <v>192.7</v>
      </c>
      <c r="S266" s="19">
        <v>183</v>
      </c>
      <c r="T266" s="19">
        <v>191.4</v>
      </c>
      <c r="V266" s="39">
        <f t="shared" si="36"/>
        <v>0.42976744186046512</v>
      </c>
      <c r="W266" s="39">
        <f t="shared" si="37"/>
        <v>0.41362530413625304</v>
      </c>
      <c r="X266" s="39">
        <f t="shared" si="38"/>
        <v>0.37619047619047619</v>
      </c>
      <c r="Y266" s="39">
        <f t="shared" si="39"/>
        <v>0.39292828685258963</v>
      </c>
      <c r="Z266" s="39">
        <f t="shared" si="40"/>
        <v>0.42877977637335929</v>
      </c>
      <c r="AA266" s="39">
        <f t="shared" si="41"/>
        <v>0.43841911764705888</v>
      </c>
      <c r="AB266" s="39">
        <f t="shared" si="42"/>
        <v>0.44940321743642969</v>
      </c>
      <c r="AC266" s="39">
        <f t="shared" si="43"/>
        <v>0.45683060109289614</v>
      </c>
      <c r="AD266" s="39">
        <f t="shared" si="44"/>
        <v>0.47074190177638447</v>
      </c>
    </row>
    <row r="267" spans="1:30" x14ac:dyDescent="0.3">
      <c r="A267" s="3">
        <v>1524</v>
      </c>
      <c r="B267" s="4" t="s">
        <v>261</v>
      </c>
      <c r="C267" s="42">
        <v>104.4</v>
      </c>
      <c r="D267" s="42">
        <v>87</v>
      </c>
      <c r="E267" s="42">
        <v>93</v>
      </c>
      <c r="F267" s="42">
        <v>86</v>
      </c>
      <c r="G267" s="42">
        <v>93.2</v>
      </c>
      <c r="H267" s="42">
        <v>91.5</v>
      </c>
      <c r="I267" s="42">
        <v>80.8</v>
      </c>
      <c r="J267" s="42">
        <v>80.7</v>
      </c>
      <c r="K267" s="42">
        <v>82.5</v>
      </c>
      <c r="L267" s="42">
        <v>213.1</v>
      </c>
      <c r="M267" s="42">
        <v>192.3</v>
      </c>
      <c r="N267" s="42">
        <v>205</v>
      </c>
      <c r="O267" s="42">
        <v>195.6</v>
      </c>
      <c r="P267" s="42">
        <v>201.5</v>
      </c>
      <c r="Q267" s="42">
        <v>197.5</v>
      </c>
      <c r="R267" s="19">
        <v>183.5</v>
      </c>
      <c r="S267" s="19">
        <v>180.7</v>
      </c>
      <c r="T267" s="19">
        <v>181.4</v>
      </c>
      <c r="V267" s="39">
        <f t="shared" si="36"/>
        <v>0.48991083998122953</v>
      </c>
      <c r="W267" s="39">
        <f t="shared" si="37"/>
        <v>0.4524180967238689</v>
      </c>
      <c r="X267" s="39">
        <f t="shared" si="38"/>
        <v>0.45365853658536587</v>
      </c>
      <c r="Y267" s="39">
        <f t="shared" si="39"/>
        <v>0.43967280163599182</v>
      </c>
      <c r="Z267" s="39">
        <f t="shared" si="40"/>
        <v>0.46253101736972707</v>
      </c>
      <c r="AA267" s="39">
        <f t="shared" si="41"/>
        <v>0.46329113924050636</v>
      </c>
      <c r="AB267" s="39">
        <f t="shared" si="42"/>
        <v>0.44032697547683924</v>
      </c>
      <c r="AC267" s="39">
        <f t="shared" si="43"/>
        <v>0.44659656889872723</v>
      </c>
      <c r="AD267" s="39">
        <f t="shared" si="44"/>
        <v>0.45479603087100329</v>
      </c>
    </row>
    <row r="268" spans="1:30" x14ac:dyDescent="0.3">
      <c r="A268" s="3">
        <v>1525</v>
      </c>
      <c r="B268" s="4" t="s">
        <v>262</v>
      </c>
      <c r="C268" s="42">
        <v>149.5</v>
      </c>
      <c r="D268" s="42">
        <v>157.5</v>
      </c>
      <c r="E268" s="42">
        <v>150</v>
      </c>
      <c r="F268" s="42">
        <v>155.5</v>
      </c>
      <c r="G268" s="42">
        <v>163.30000000000001</v>
      </c>
      <c r="H268" s="42">
        <v>167.8</v>
      </c>
      <c r="I268" s="42">
        <v>173.5</v>
      </c>
      <c r="J268" s="42">
        <v>175.4</v>
      </c>
      <c r="K268" s="42">
        <v>194.4</v>
      </c>
      <c r="L268" s="42">
        <v>351.2</v>
      </c>
      <c r="M268" s="42">
        <v>366.6</v>
      </c>
      <c r="N268" s="42">
        <v>342</v>
      </c>
      <c r="O268" s="42">
        <v>339.1</v>
      </c>
      <c r="P268" s="42">
        <v>347.1</v>
      </c>
      <c r="Q268" s="42">
        <v>343.9</v>
      </c>
      <c r="R268" s="19">
        <v>351.4</v>
      </c>
      <c r="S268" s="19">
        <v>358.7</v>
      </c>
      <c r="T268" s="19">
        <v>389.9</v>
      </c>
      <c r="V268" s="39">
        <f t="shared" si="36"/>
        <v>0.4256833712984055</v>
      </c>
      <c r="W268" s="39">
        <f t="shared" si="37"/>
        <v>0.42962356792144024</v>
      </c>
      <c r="X268" s="39">
        <f t="shared" si="38"/>
        <v>0.43859649122807015</v>
      </c>
      <c r="Y268" s="39">
        <f t="shared" si="39"/>
        <v>0.4585667944559127</v>
      </c>
      <c r="Z268" s="39">
        <f t="shared" si="40"/>
        <v>0.47046960530106596</v>
      </c>
      <c r="AA268" s="39">
        <f t="shared" si="41"/>
        <v>0.4879325385286421</v>
      </c>
      <c r="AB268" s="39">
        <f t="shared" si="42"/>
        <v>0.49373932840068302</v>
      </c>
      <c r="AC268" s="39">
        <f t="shared" si="43"/>
        <v>0.488988012266518</v>
      </c>
      <c r="AD268" s="39">
        <f t="shared" si="44"/>
        <v>0.49858938189279306</v>
      </c>
    </row>
    <row r="269" spans="1:30" x14ac:dyDescent="0.3">
      <c r="A269" s="3">
        <v>1526</v>
      </c>
      <c r="B269" s="4" t="s">
        <v>263</v>
      </c>
      <c r="C269" s="42">
        <v>38.6</v>
      </c>
      <c r="D269" s="42">
        <v>39.1</v>
      </c>
      <c r="E269" s="42">
        <v>41</v>
      </c>
      <c r="F269" s="42">
        <v>38.299999999999997</v>
      </c>
      <c r="G269" s="42">
        <v>41.5</v>
      </c>
      <c r="H269" s="42">
        <v>43.9</v>
      </c>
      <c r="I269" s="42">
        <v>48.7</v>
      </c>
      <c r="J269" s="42">
        <v>48.2</v>
      </c>
      <c r="K269" s="42">
        <v>49.8</v>
      </c>
      <c r="L269" s="42">
        <v>100.2</v>
      </c>
      <c r="M269" s="42">
        <v>103.4</v>
      </c>
      <c r="N269" s="42">
        <v>105</v>
      </c>
      <c r="O269" s="42">
        <v>106.4</v>
      </c>
      <c r="P269" s="42">
        <v>100.8</v>
      </c>
      <c r="Q269" s="42">
        <v>104.8</v>
      </c>
      <c r="R269" s="19">
        <v>109.5</v>
      </c>
      <c r="S269" s="19">
        <v>104.8</v>
      </c>
      <c r="T269" s="19">
        <v>106.7</v>
      </c>
      <c r="V269" s="39">
        <f t="shared" si="36"/>
        <v>0.38522954091816369</v>
      </c>
      <c r="W269" s="39">
        <f t="shared" si="37"/>
        <v>0.3781431334622824</v>
      </c>
      <c r="X269" s="39">
        <f t="shared" si="38"/>
        <v>0.39047619047619048</v>
      </c>
      <c r="Y269" s="39">
        <f t="shared" si="39"/>
        <v>0.35996240601503754</v>
      </c>
      <c r="Z269" s="39">
        <f t="shared" si="40"/>
        <v>0.41170634920634924</v>
      </c>
      <c r="AA269" s="39">
        <f t="shared" si="41"/>
        <v>0.41889312977099236</v>
      </c>
      <c r="AB269" s="39">
        <f t="shared" si="42"/>
        <v>0.44474885844748863</v>
      </c>
      <c r="AC269" s="39">
        <f t="shared" si="43"/>
        <v>0.45992366412213742</v>
      </c>
      <c r="AD269" s="39">
        <f t="shared" si="44"/>
        <v>0.46672914714151825</v>
      </c>
    </row>
    <row r="270" spans="1:30" x14ac:dyDescent="0.3">
      <c r="A270" s="3">
        <v>1528</v>
      </c>
      <c r="B270" s="4" t="s">
        <v>264</v>
      </c>
      <c r="C270" s="42">
        <v>181.3</v>
      </c>
      <c r="D270" s="42">
        <v>182.6</v>
      </c>
      <c r="E270" s="42">
        <v>197</v>
      </c>
      <c r="F270" s="42">
        <v>191.2</v>
      </c>
      <c r="G270" s="42">
        <v>197.5</v>
      </c>
      <c r="H270" s="42">
        <v>183.8</v>
      </c>
      <c r="I270" s="42">
        <v>188.5</v>
      </c>
      <c r="J270" s="42">
        <v>201.4</v>
      </c>
      <c r="K270" s="42">
        <v>207.9</v>
      </c>
      <c r="L270" s="42">
        <v>458.5</v>
      </c>
      <c r="M270" s="42">
        <v>447.7</v>
      </c>
      <c r="N270" s="42">
        <v>473</v>
      </c>
      <c r="O270" s="42">
        <v>465.2</v>
      </c>
      <c r="P270" s="42">
        <v>475.9</v>
      </c>
      <c r="Q270" s="42">
        <v>459.5</v>
      </c>
      <c r="R270" s="19">
        <v>452.4</v>
      </c>
      <c r="S270" s="19">
        <v>481.8</v>
      </c>
      <c r="T270" s="19">
        <v>491.1</v>
      </c>
      <c r="V270" s="39">
        <f t="shared" si="36"/>
        <v>0.39541984732824431</v>
      </c>
      <c r="W270" s="39">
        <f t="shared" si="37"/>
        <v>0.40786240786240785</v>
      </c>
      <c r="X270" s="39">
        <f t="shared" si="38"/>
        <v>0.41649048625792812</v>
      </c>
      <c r="Y270" s="39">
        <f t="shared" si="39"/>
        <v>0.411006018916595</v>
      </c>
      <c r="Z270" s="39">
        <f t="shared" si="40"/>
        <v>0.41500315192267284</v>
      </c>
      <c r="AA270" s="39">
        <f t="shared" si="41"/>
        <v>0.4</v>
      </c>
      <c r="AB270" s="39">
        <f t="shared" si="42"/>
        <v>0.41666666666666669</v>
      </c>
      <c r="AC270" s="39">
        <f t="shared" si="43"/>
        <v>0.41801577418015773</v>
      </c>
      <c r="AD270" s="39">
        <f t="shared" si="44"/>
        <v>0.42333536957849727</v>
      </c>
    </row>
    <row r="271" spans="1:30" x14ac:dyDescent="0.3">
      <c r="A271" s="3">
        <v>1529</v>
      </c>
      <c r="B271" s="4" t="s">
        <v>265</v>
      </c>
      <c r="C271" s="42">
        <v>144.69999999999999</v>
      </c>
      <c r="D271" s="42">
        <v>142.30000000000001</v>
      </c>
      <c r="E271" s="42">
        <v>140</v>
      </c>
      <c r="F271" s="42">
        <v>140.80000000000001</v>
      </c>
      <c r="G271" s="42">
        <v>153.19999999999999</v>
      </c>
      <c r="H271" s="42">
        <v>151.9</v>
      </c>
      <c r="I271" s="42">
        <v>136.1</v>
      </c>
      <c r="J271" s="42">
        <v>143.19999999999999</v>
      </c>
      <c r="K271" s="42">
        <v>154.9</v>
      </c>
      <c r="L271" s="42">
        <v>302</v>
      </c>
      <c r="M271" s="42">
        <v>316.5</v>
      </c>
      <c r="N271" s="42">
        <v>318</v>
      </c>
      <c r="O271" s="42">
        <v>315.5</v>
      </c>
      <c r="P271" s="42">
        <v>330</v>
      </c>
      <c r="Q271" s="42">
        <v>322.5</v>
      </c>
      <c r="R271" s="19">
        <v>293.89999999999998</v>
      </c>
      <c r="S271" s="19">
        <v>319.5</v>
      </c>
      <c r="T271" s="19">
        <v>338.1</v>
      </c>
      <c r="V271" s="39">
        <f t="shared" si="36"/>
        <v>0.47913907284768209</v>
      </c>
      <c r="W271" s="39">
        <f t="shared" si="37"/>
        <v>0.44960505529225914</v>
      </c>
      <c r="X271" s="39">
        <f t="shared" si="38"/>
        <v>0.44025157232704404</v>
      </c>
      <c r="Y271" s="39">
        <f t="shared" si="39"/>
        <v>0.44627575277337561</v>
      </c>
      <c r="Z271" s="39">
        <f t="shared" si="40"/>
        <v>0.46424242424242423</v>
      </c>
      <c r="AA271" s="39">
        <f t="shared" si="41"/>
        <v>0.4710077519379845</v>
      </c>
      <c r="AB271" s="39">
        <f t="shared" si="42"/>
        <v>0.46308268118407625</v>
      </c>
      <c r="AC271" s="39">
        <f t="shared" si="43"/>
        <v>0.44820031298904534</v>
      </c>
      <c r="AD271" s="39">
        <f t="shared" si="44"/>
        <v>0.45814847678201714</v>
      </c>
    </row>
    <row r="272" spans="1:30" x14ac:dyDescent="0.3">
      <c r="A272" s="3">
        <v>1531</v>
      </c>
      <c r="B272" s="4" t="s">
        <v>266</v>
      </c>
      <c r="C272" s="42">
        <v>197.3</v>
      </c>
      <c r="D272" s="42">
        <v>203.9</v>
      </c>
      <c r="E272" s="42">
        <v>192</v>
      </c>
      <c r="F272" s="42">
        <v>218.2</v>
      </c>
      <c r="G272" s="42">
        <v>228.8</v>
      </c>
      <c r="H272" s="42">
        <v>283.39999999999998</v>
      </c>
      <c r="I272" s="42">
        <v>243.7</v>
      </c>
      <c r="J272" s="42">
        <v>253.5</v>
      </c>
      <c r="K272" s="42">
        <v>277.7</v>
      </c>
      <c r="L272" s="42">
        <v>460</v>
      </c>
      <c r="M272" s="42">
        <v>470.2</v>
      </c>
      <c r="N272" s="42">
        <v>465</v>
      </c>
      <c r="O272" s="42">
        <v>495.3</v>
      </c>
      <c r="P272" s="42">
        <v>518.29999999999995</v>
      </c>
      <c r="Q272" s="42">
        <v>584.9</v>
      </c>
      <c r="R272" s="19">
        <v>551.79999999999995</v>
      </c>
      <c r="S272" s="19">
        <v>584</v>
      </c>
      <c r="T272" s="19">
        <v>622.6</v>
      </c>
      <c r="V272" s="39">
        <f t="shared" si="36"/>
        <v>0.42891304347826087</v>
      </c>
      <c r="W272" s="39">
        <f t="shared" si="37"/>
        <v>0.4336452573373033</v>
      </c>
      <c r="X272" s="39">
        <f t="shared" si="38"/>
        <v>0.41290322580645161</v>
      </c>
      <c r="Y272" s="39">
        <f t="shared" si="39"/>
        <v>0.44054108621037752</v>
      </c>
      <c r="Z272" s="39">
        <f t="shared" si="40"/>
        <v>0.44144317962569946</v>
      </c>
      <c r="AA272" s="39">
        <f t="shared" si="41"/>
        <v>0.48452726961873821</v>
      </c>
      <c r="AB272" s="39">
        <f t="shared" si="42"/>
        <v>0.44164552374048571</v>
      </c>
      <c r="AC272" s="39">
        <f t="shared" si="43"/>
        <v>0.43407534246575341</v>
      </c>
      <c r="AD272" s="39">
        <f t="shared" si="44"/>
        <v>0.44603276582075163</v>
      </c>
    </row>
    <row r="273" spans="1:30" x14ac:dyDescent="0.3">
      <c r="A273" s="3">
        <v>1532</v>
      </c>
      <c r="B273" s="4" t="s">
        <v>267</v>
      </c>
      <c r="C273" s="42">
        <v>192.1</v>
      </c>
      <c r="D273" s="42">
        <v>213.5</v>
      </c>
      <c r="E273" s="42">
        <v>209</v>
      </c>
      <c r="F273" s="42">
        <v>198.7</v>
      </c>
      <c r="G273" s="42">
        <v>201.5</v>
      </c>
      <c r="H273" s="42">
        <v>212</v>
      </c>
      <c r="I273" s="42">
        <v>209.6</v>
      </c>
      <c r="J273" s="42">
        <v>208.5</v>
      </c>
      <c r="K273" s="42">
        <v>234.3</v>
      </c>
      <c r="L273" s="42">
        <v>444.8</v>
      </c>
      <c r="M273" s="42">
        <v>480.4</v>
      </c>
      <c r="N273" s="42">
        <v>479</v>
      </c>
      <c r="O273" s="42">
        <v>471</v>
      </c>
      <c r="P273" s="42">
        <v>479.1</v>
      </c>
      <c r="Q273" s="42">
        <v>506</v>
      </c>
      <c r="R273" s="19">
        <v>504.7</v>
      </c>
      <c r="S273" s="19">
        <v>509.8</v>
      </c>
      <c r="T273" s="19">
        <v>544.79999999999995</v>
      </c>
      <c r="V273" s="39">
        <f t="shared" si="36"/>
        <v>0.43187949640287765</v>
      </c>
      <c r="W273" s="39">
        <f t="shared" si="37"/>
        <v>0.44442131557035808</v>
      </c>
      <c r="X273" s="39">
        <f t="shared" si="38"/>
        <v>0.43632567849686849</v>
      </c>
      <c r="Y273" s="39">
        <f t="shared" si="39"/>
        <v>0.42186836518046705</v>
      </c>
      <c r="Z273" s="39">
        <f t="shared" si="40"/>
        <v>0.42058025464412441</v>
      </c>
      <c r="AA273" s="39">
        <f t="shared" si="41"/>
        <v>0.4189723320158103</v>
      </c>
      <c r="AB273" s="39">
        <f t="shared" si="42"/>
        <v>0.41529621557360807</v>
      </c>
      <c r="AC273" s="39">
        <f t="shared" si="43"/>
        <v>0.40898391526088662</v>
      </c>
      <c r="AD273" s="39">
        <f t="shared" si="44"/>
        <v>0.43006607929515422</v>
      </c>
    </row>
    <row r="274" spans="1:30" x14ac:dyDescent="0.3">
      <c r="A274" s="3">
        <v>1534</v>
      </c>
      <c r="B274" s="4" t="s">
        <v>268</v>
      </c>
      <c r="C274" s="42">
        <v>283.60000000000002</v>
      </c>
      <c r="D274" s="42">
        <v>262.60000000000002</v>
      </c>
      <c r="E274" s="42">
        <v>275</v>
      </c>
      <c r="F274" s="42">
        <v>263.39999999999998</v>
      </c>
      <c r="G274" s="42">
        <v>271.2</v>
      </c>
      <c r="H274" s="42">
        <v>275.10000000000002</v>
      </c>
      <c r="I274" s="42">
        <v>261.39999999999998</v>
      </c>
      <c r="J274" s="42">
        <v>266.60000000000002</v>
      </c>
      <c r="K274" s="42">
        <v>280.2</v>
      </c>
      <c r="L274" s="42">
        <v>608.29999999999995</v>
      </c>
      <c r="M274" s="42">
        <v>589.4</v>
      </c>
      <c r="N274" s="42">
        <v>599</v>
      </c>
      <c r="O274" s="42">
        <v>557</v>
      </c>
      <c r="P274" s="42">
        <v>572.20000000000005</v>
      </c>
      <c r="Q274" s="42">
        <v>588.6</v>
      </c>
      <c r="R274" s="19">
        <v>567.9</v>
      </c>
      <c r="S274" s="19">
        <v>587.1</v>
      </c>
      <c r="T274" s="19">
        <v>599.6</v>
      </c>
      <c r="V274" s="39">
        <f t="shared" si="36"/>
        <v>0.46621732697682072</v>
      </c>
      <c r="W274" s="39">
        <f t="shared" si="37"/>
        <v>0.44553783508652872</v>
      </c>
      <c r="X274" s="39">
        <f t="shared" si="38"/>
        <v>0.45909849749582637</v>
      </c>
      <c r="Y274" s="39">
        <f t="shared" si="39"/>
        <v>0.47289048473967682</v>
      </c>
      <c r="Z274" s="39">
        <f t="shared" si="40"/>
        <v>0.47396015379238021</v>
      </c>
      <c r="AA274" s="39">
        <f t="shared" si="41"/>
        <v>0.46738022426095821</v>
      </c>
      <c r="AB274" s="39">
        <f t="shared" si="42"/>
        <v>0.46029230498327167</v>
      </c>
      <c r="AC274" s="39">
        <f t="shared" si="43"/>
        <v>0.454096406063703</v>
      </c>
      <c r="AD274" s="39">
        <f t="shared" si="44"/>
        <v>0.46731154102735151</v>
      </c>
    </row>
    <row r="275" spans="1:30" x14ac:dyDescent="0.3">
      <c r="A275" s="3">
        <v>1535</v>
      </c>
      <c r="B275" s="4" t="s">
        <v>269</v>
      </c>
      <c r="C275" s="42">
        <v>357.5</v>
      </c>
      <c r="D275" s="42">
        <v>347</v>
      </c>
      <c r="E275" s="42">
        <v>341</v>
      </c>
      <c r="F275" s="42">
        <v>379.3</v>
      </c>
      <c r="G275" s="42">
        <v>373.3</v>
      </c>
      <c r="H275" s="42">
        <v>297.89999999999998</v>
      </c>
      <c r="I275" s="42">
        <v>398.2</v>
      </c>
      <c r="J275" s="42">
        <v>397.7</v>
      </c>
      <c r="K275" s="42">
        <v>401.2</v>
      </c>
      <c r="L275" s="42">
        <v>601.6</v>
      </c>
      <c r="M275" s="42">
        <v>592.6</v>
      </c>
      <c r="N275" s="42">
        <v>583</v>
      </c>
      <c r="O275" s="42">
        <v>628.20000000000005</v>
      </c>
      <c r="P275" s="42">
        <v>634.5</v>
      </c>
      <c r="Q275" s="42">
        <v>552.79999999999995</v>
      </c>
      <c r="R275" s="19">
        <v>678.1</v>
      </c>
      <c r="S275" s="19">
        <v>667.6</v>
      </c>
      <c r="T275" s="19">
        <v>688.6</v>
      </c>
      <c r="V275" s="39">
        <f t="shared" si="36"/>
        <v>0.59424867021276595</v>
      </c>
      <c r="W275" s="39">
        <f t="shared" si="37"/>
        <v>0.58555518056024303</v>
      </c>
      <c r="X275" s="39">
        <f t="shared" si="38"/>
        <v>0.58490566037735847</v>
      </c>
      <c r="Y275" s="39">
        <f t="shared" si="39"/>
        <v>0.60378860235593756</v>
      </c>
      <c r="Z275" s="39">
        <f t="shared" si="40"/>
        <v>0.58833727344365649</v>
      </c>
      <c r="AA275" s="39">
        <f t="shared" si="41"/>
        <v>0.53889290882778584</v>
      </c>
      <c r="AB275" s="39">
        <f t="shared" si="42"/>
        <v>0.58722902226810203</v>
      </c>
      <c r="AC275" s="39">
        <f t="shared" si="43"/>
        <v>0.59571599760335525</v>
      </c>
      <c r="AD275" s="39">
        <f t="shared" si="44"/>
        <v>0.58263142608190532</v>
      </c>
    </row>
    <row r="276" spans="1:30" x14ac:dyDescent="0.3">
      <c r="A276" s="3">
        <v>1539</v>
      </c>
      <c r="B276" s="4" t="s">
        <v>270</v>
      </c>
      <c r="C276" s="42">
        <v>202.1</v>
      </c>
      <c r="D276" s="42">
        <v>204.9</v>
      </c>
      <c r="E276" s="42">
        <v>245</v>
      </c>
      <c r="F276" s="42">
        <v>270.5</v>
      </c>
      <c r="G276" s="42">
        <v>281.7</v>
      </c>
      <c r="H276" s="42">
        <v>263.89999999999998</v>
      </c>
      <c r="I276" s="42">
        <v>287.60000000000002</v>
      </c>
      <c r="J276" s="42">
        <v>287.8</v>
      </c>
      <c r="K276" s="42">
        <v>298.39999999999998</v>
      </c>
      <c r="L276" s="42">
        <v>498.8</v>
      </c>
      <c r="M276" s="42">
        <v>507.6</v>
      </c>
      <c r="N276" s="42">
        <v>565</v>
      </c>
      <c r="O276" s="42">
        <v>581.20000000000005</v>
      </c>
      <c r="P276" s="42">
        <v>597.6</v>
      </c>
      <c r="Q276" s="42">
        <v>571.70000000000005</v>
      </c>
      <c r="R276" s="19">
        <v>597.29999999999995</v>
      </c>
      <c r="S276" s="19">
        <v>595.4</v>
      </c>
      <c r="T276" s="19">
        <v>621.5</v>
      </c>
      <c r="V276" s="39">
        <f t="shared" si="36"/>
        <v>0.40517241379310343</v>
      </c>
      <c r="W276" s="39">
        <f t="shared" si="37"/>
        <v>0.40366430260047281</v>
      </c>
      <c r="X276" s="39">
        <f t="shared" si="38"/>
        <v>0.4336283185840708</v>
      </c>
      <c r="Y276" s="39">
        <f t="shared" si="39"/>
        <v>0.46541637990364759</v>
      </c>
      <c r="Z276" s="39">
        <f t="shared" si="40"/>
        <v>0.47138554216867468</v>
      </c>
      <c r="AA276" s="39">
        <f t="shared" si="41"/>
        <v>0.46160573727479437</v>
      </c>
      <c r="AB276" s="39">
        <f t="shared" si="42"/>
        <v>0.48150008371002856</v>
      </c>
      <c r="AC276" s="39">
        <f t="shared" si="43"/>
        <v>0.48337252267383274</v>
      </c>
      <c r="AD276" s="39">
        <f t="shared" si="44"/>
        <v>0.4801287208366854</v>
      </c>
    </row>
    <row r="277" spans="1:30" x14ac:dyDescent="0.3">
      <c r="A277" s="3">
        <v>1543</v>
      </c>
      <c r="B277" s="4" t="s">
        <v>271</v>
      </c>
      <c r="C277" s="42">
        <v>119.4</v>
      </c>
      <c r="D277" s="42">
        <v>116.7</v>
      </c>
      <c r="E277" s="42">
        <v>132</v>
      </c>
      <c r="F277" s="42">
        <v>138.80000000000001</v>
      </c>
      <c r="G277" s="42">
        <v>139.19999999999999</v>
      </c>
      <c r="H277" s="42">
        <v>130.1</v>
      </c>
      <c r="I277" s="42">
        <v>129.1</v>
      </c>
      <c r="J277" s="42">
        <v>140.6</v>
      </c>
      <c r="K277" s="42">
        <v>151.5</v>
      </c>
      <c r="L277" s="42">
        <v>257.10000000000002</v>
      </c>
      <c r="M277" s="42">
        <v>252</v>
      </c>
      <c r="N277" s="42">
        <v>275</v>
      </c>
      <c r="O277" s="42">
        <v>281.39999999999998</v>
      </c>
      <c r="P277" s="42">
        <v>271.10000000000002</v>
      </c>
      <c r="Q277" s="42">
        <v>250.4</v>
      </c>
      <c r="R277" s="19">
        <v>260.2</v>
      </c>
      <c r="S277" s="19">
        <v>273.3</v>
      </c>
      <c r="T277" s="19">
        <v>298.7</v>
      </c>
      <c r="V277" s="39">
        <f t="shared" si="36"/>
        <v>0.4644107351225204</v>
      </c>
      <c r="W277" s="39">
        <f t="shared" si="37"/>
        <v>0.46309523809523812</v>
      </c>
      <c r="X277" s="39">
        <f t="shared" si="38"/>
        <v>0.48</v>
      </c>
      <c r="Y277" s="39">
        <f t="shared" si="39"/>
        <v>0.49324804548685153</v>
      </c>
      <c r="Z277" s="39">
        <f t="shared" si="40"/>
        <v>0.51346366654371067</v>
      </c>
      <c r="AA277" s="39">
        <f t="shared" si="41"/>
        <v>0.51956869009584661</v>
      </c>
      <c r="AB277" s="39">
        <f t="shared" si="42"/>
        <v>0.49615680245964644</v>
      </c>
      <c r="AC277" s="39">
        <f t="shared" si="43"/>
        <v>0.51445298207098422</v>
      </c>
      <c r="AD277" s="39">
        <f t="shared" si="44"/>
        <v>0.50719785738198864</v>
      </c>
    </row>
    <row r="278" spans="1:30" x14ac:dyDescent="0.3">
      <c r="A278" s="3">
        <v>1545</v>
      </c>
      <c r="B278" s="4" t="s">
        <v>272</v>
      </c>
      <c r="C278" s="42">
        <v>78.599999999999994</v>
      </c>
      <c r="D278" s="42">
        <v>80.2</v>
      </c>
      <c r="E278" s="42">
        <v>82</v>
      </c>
      <c r="F278" s="42">
        <v>79.900000000000006</v>
      </c>
      <c r="G278" s="42">
        <v>84.8</v>
      </c>
      <c r="H278" s="42">
        <v>87</v>
      </c>
      <c r="I278" s="42">
        <v>83.3</v>
      </c>
      <c r="J278" s="42">
        <v>83.7</v>
      </c>
      <c r="K278" s="42">
        <v>83.7</v>
      </c>
      <c r="L278" s="42">
        <v>176.8</v>
      </c>
      <c r="M278" s="42">
        <v>179.4</v>
      </c>
      <c r="N278" s="42">
        <v>188</v>
      </c>
      <c r="O278" s="42">
        <v>171.1</v>
      </c>
      <c r="P278" s="42">
        <v>178.9</v>
      </c>
      <c r="Q278" s="42">
        <v>186.6</v>
      </c>
      <c r="R278" s="19">
        <v>187.8</v>
      </c>
      <c r="S278" s="19">
        <v>197.6</v>
      </c>
      <c r="T278" s="19">
        <v>190.1</v>
      </c>
      <c r="V278" s="39">
        <f t="shared" si="36"/>
        <v>0.44457013574660625</v>
      </c>
      <c r="W278" s="39">
        <f t="shared" si="37"/>
        <v>0.44704570791527315</v>
      </c>
      <c r="X278" s="39">
        <f t="shared" si="38"/>
        <v>0.43617021276595747</v>
      </c>
      <c r="Y278" s="39">
        <f t="shared" si="39"/>
        <v>0.46697837521917013</v>
      </c>
      <c r="Z278" s="39">
        <f t="shared" si="40"/>
        <v>0.47400782560089433</v>
      </c>
      <c r="AA278" s="39">
        <f t="shared" si="41"/>
        <v>0.4662379421221865</v>
      </c>
      <c r="AB278" s="39">
        <f t="shared" si="42"/>
        <v>0.44355697550585726</v>
      </c>
      <c r="AC278" s="39">
        <f t="shared" si="43"/>
        <v>0.42358299595141702</v>
      </c>
      <c r="AD278" s="39">
        <f t="shared" si="44"/>
        <v>0.44029458179905318</v>
      </c>
    </row>
    <row r="279" spans="1:30" x14ac:dyDescent="0.3">
      <c r="A279" s="3">
        <v>1546</v>
      </c>
      <c r="B279" s="4" t="s">
        <v>273</v>
      </c>
      <c r="C279" s="42">
        <v>63.1</v>
      </c>
      <c r="D279" s="42">
        <v>60.9</v>
      </c>
      <c r="E279" s="42">
        <v>61</v>
      </c>
      <c r="F279" s="42">
        <v>59.7</v>
      </c>
      <c r="G279" s="42">
        <v>58.1</v>
      </c>
      <c r="H279" s="42">
        <v>52.8</v>
      </c>
      <c r="I279" s="42">
        <v>49.7</v>
      </c>
      <c r="J279" s="42">
        <v>46.9</v>
      </c>
      <c r="K279" s="42">
        <v>46.2</v>
      </c>
      <c r="L279" s="42">
        <v>145</v>
      </c>
      <c r="M279" s="42">
        <v>139.6</v>
      </c>
      <c r="N279" s="42">
        <v>135</v>
      </c>
      <c r="O279" s="42">
        <v>141.80000000000001</v>
      </c>
      <c r="P279" s="42">
        <v>133.9</v>
      </c>
      <c r="Q279" s="42">
        <v>126.5</v>
      </c>
      <c r="R279" s="19">
        <v>126.2</v>
      </c>
      <c r="S279" s="19">
        <v>124.3</v>
      </c>
      <c r="T279" s="19">
        <v>127.6</v>
      </c>
      <c r="V279" s="39">
        <f t="shared" si="36"/>
        <v>0.43517241379310345</v>
      </c>
      <c r="W279" s="39">
        <f t="shared" si="37"/>
        <v>0.4362464183381089</v>
      </c>
      <c r="X279" s="39">
        <f t="shared" si="38"/>
        <v>0.45185185185185184</v>
      </c>
      <c r="Y279" s="39">
        <f t="shared" si="39"/>
        <v>0.42101551480959098</v>
      </c>
      <c r="Z279" s="39">
        <f t="shared" si="40"/>
        <v>0.43390589992531742</v>
      </c>
      <c r="AA279" s="39">
        <f t="shared" si="41"/>
        <v>0.41739130434782606</v>
      </c>
      <c r="AB279" s="39">
        <f t="shared" si="42"/>
        <v>0.39381933438985739</v>
      </c>
      <c r="AC279" s="39">
        <f t="shared" si="43"/>
        <v>0.37731295253419145</v>
      </c>
      <c r="AD279" s="39">
        <f t="shared" si="44"/>
        <v>0.36206896551724144</v>
      </c>
    </row>
    <row r="280" spans="1:30" x14ac:dyDescent="0.3">
      <c r="A280" s="3">
        <v>1547</v>
      </c>
      <c r="B280" s="4" t="s">
        <v>274</v>
      </c>
      <c r="C280" s="42">
        <v>112.5</v>
      </c>
      <c r="D280" s="42">
        <v>102.1</v>
      </c>
      <c r="E280" s="42">
        <v>118</v>
      </c>
      <c r="F280" s="42">
        <v>114.5</v>
      </c>
      <c r="G280" s="42">
        <v>102.6</v>
      </c>
      <c r="H280" s="42">
        <v>136.19999999999999</v>
      </c>
      <c r="I280" s="42">
        <v>113.3</v>
      </c>
      <c r="J280" s="42">
        <v>140.30000000000001</v>
      </c>
      <c r="K280" s="42">
        <v>160</v>
      </c>
      <c r="L280" s="42">
        <v>316.2</v>
      </c>
      <c r="M280" s="42">
        <v>297.3</v>
      </c>
      <c r="N280" s="42">
        <v>324</v>
      </c>
      <c r="O280" s="42">
        <v>326.89999999999998</v>
      </c>
      <c r="P280" s="42">
        <v>297.2</v>
      </c>
      <c r="Q280" s="42">
        <v>347.3</v>
      </c>
      <c r="R280" s="19">
        <v>321</v>
      </c>
      <c r="S280" s="19">
        <v>352</v>
      </c>
      <c r="T280" s="19">
        <v>387.5</v>
      </c>
      <c r="V280" s="39">
        <f t="shared" si="36"/>
        <v>0.3557874762808349</v>
      </c>
      <c r="W280" s="39">
        <f t="shared" si="37"/>
        <v>0.34342415068953913</v>
      </c>
      <c r="X280" s="39">
        <f t="shared" si="38"/>
        <v>0.36419753086419754</v>
      </c>
      <c r="Y280" s="39">
        <f t="shared" si="39"/>
        <v>0.35026001835423681</v>
      </c>
      <c r="Z280" s="39">
        <f t="shared" si="40"/>
        <v>0.3452220726783311</v>
      </c>
      <c r="AA280" s="39">
        <f t="shared" si="41"/>
        <v>0.39216815433342928</v>
      </c>
      <c r="AB280" s="39">
        <f t="shared" si="42"/>
        <v>0.35295950155763239</v>
      </c>
      <c r="AC280" s="39">
        <f t="shared" si="43"/>
        <v>0.39857954545454549</v>
      </c>
      <c r="AD280" s="39">
        <f t="shared" si="44"/>
        <v>0.41290322580645161</v>
      </c>
    </row>
    <row r="281" spans="1:30" x14ac:dyDescent="0.3">
      <c r="A281" s="3">
        <v>1548</v>
      </c>
      <c r="B281" s="4" t="s">
        <v>275</v>
      </c>
      <c r="C281" s="42">
        <v>294.5</v>
      </c>
      <c r="D281" s="42">
        <v>291.2</v>
      </c>
      <c r="E281" s="42">
        <v>294</v>
      </c>
      <c r="F281" s="42">
        <v>304</v>
      </c>
      <c r="G281" s="42">
        <v>320.89999999999998</v>
      </c>
      <c r="H281" s="42">
        <v>311.39999999999998</v>
      </c>
      <c r="I281" s="42">
        <v>295.89999999999998</v>
      </c>
      <c r="J281" s="42">
        <v>303.89999999999998</v>
      </c>
      <c r="K281" s="42">
        <v>293</v>
      </c>
      <c r="L281" s="42">
        <v>601.9</v>
      </c>
      <c r="M281" s="42">
        <v>609.4</v>
      </c>
      <c r="N281" s="42">
        <v>631</v>
      </c>
      <c r="O281" s="42">
        <v>641.6</v>
      </c>
      <c r="P281" s="42">
        <v>649.6</v>
      </c>
      <c r="Q281" s="42">
        <v>648.1</v>
      </c>
      <c r="R281" s="19">
        <v>644</v>
      </c>
      <c r="S281" s="19">
        <v>654.79999999999995</v>
      </c>
      <c r="T281" s="19">
        <v>669.3</v>
      </c>
      <c r="V281" s="39">
        <f t="shared" si="36"/>
        <v>0.48928393420834027</v>
      </c>
      <c r="W281" s="39">
        <f t="shared" si="37"/>
        <v>0.4778470626846078</v>
      </c>
      <c r="X281" s="39">
        <f t="shared" si="38"/>
        <v>0.46592709984152142</v>
      </c>
      <c r="Y281" s="39">
        <f t="shared" si="39"/>
        <v>0.47381546134663338</v>
      </c>
      <c r="Z281" s="39">
        <f t="shared" si="40"/>
        <v>0.49399630541871914</v>
      </c>
      <c r="AA281" s="39">
        <f t="shared" si="41"/>
        <v>0.48048140719024834</v>
      </c>
      <c r="AB281" s="39">
        <f t="shared" si="42"/>
        <v>0.45947204968944094</v>
      </c>
      <c r="AC281" s="39">
        <f t="shared" si="43"/>
        <v>0.46411117898594989</v>
      </c>
      <c r="AD281" s="39">
        <f t="shared" si="44"/>
        <v>0.43777080531899004</v>
      </c>
    </row>
    <row r="282" spans="1:30" x14ac:dyDescent="0.3">
      <c r="A282" s="3">
        <v>1551</v>
      </c>
      <c r="B282" s="4" t="s">
        <v>276</v>
      </c>
      <c r="C282" s="42">
        <v>97</v>
      </c>
      <c r="D282" s="42">
        <v>95.4</v>
      </c>
      <c r="E282" s="42">
        <v>98</v>
      </c>
      <c r="F282" s="42">
        <v>97.4</v>
      </c>
      <c r="G282" s="42">
        <v>90.2</v>
      </c>
      <c r="H282" s="42">
        <v>97.9</v>
      </c>
      <c r="I282" s="42">
        <v>98.6</v>
      </c>
      <c r="J282" s="42">
        <v>101.3</v>
      </c>
      <c r="K282" s="42">
        <v>111.8</v>
      </c>
      <c r="L282" s="42">
        <v>262.60000000000002</v>
      </c>
      <c r="M282" s="42">
        <v>260.60000000000002</v>
      </c>
      <c r="N282" s="42">
        <v>269</v>
      </c>
      <c r="O282" s="42">
        <v>269.89999999999998</v>
      </c>
      <c r="P282" s="42">
        <v>272.7</v>
      </c>
      <c r="Q282" s="42">
        <v>281.60000000000002</v>
      </c>
      <c r="R282" s="19">
        <v>280.5</v>
      </c>
      <c r="S282" s="19">
        <v>286.8</v>
      </c>
      <c r="T282" s="19">
        <v>308.89999999999998</v>
      </c>
      <c r="V282" s="39">
        <f t="shared" si="36"/>
        <v>0.36938309215536935</v>
      </c>
      <c r="W282" s="39">
        <f t="shared" si="37"/>
        <v>0.36607828089025324</v>
      </c>
      <c r="X282" s="39">
        <f t="shared" si="38"/>
        <v>0.36431226765799257</v>
      </c>
      <c r="Y282" s="39">
        <f t="shared" si="39"/>
        <v>0.36087439792515752</v>
      </c>
      <c r="Z282" s="39">
        <f t="shared" si="40"/>
        <v>0.33076640997433077</v>
      </c>
      <c r="AA282" s="39">
        <f t="shared" si="41"/>
        <v>0.34765625</v>
      </c>
      <c r="AB282" s="39">
        <f t="shared" si="42"/>
        <v>0.3515151515151515</v>
      </c>
      <c r="AC282" s="39">
        <f t="shared" si="43"/>
        <v>0.35320781032078102</v>
      </c>
      <c r="AD282" s="39">
        <f t="shared" si="44"/>
        <v>0.3619294269990288</v>
      </c>
    </row>
    <row r="283" spans="1:30" x14ac:dyDescent="0.3">
      <c r="A283" s="3">
        <v>1554</v>
      </c>
      <c r="B283" s="4" t="s">
        <v>277</v>
      </c>
      <c r="C283" s="42">
        <v>143.80000000000001</v>
      </c>
      <c r="D283" s="42">
        <v>150.1</v>
      </c>
      <c r="E283" s="42">
        <v>148</v>
      </c>
      <c r="F283" s="42">
        <v>150.4</v>
      </c>
      <c r="G283" s="42">
        <v>154.19999999999999</v>
      </c>
      <c r="H283" s="42">
        <v>146</v>
      </c>
      <c r="I283" s="42">
        <v>148.30000000000001</v>
      </c>
      <c r="J283" s="42">
        <v>149.6</v>
      </c>
      <c r="K283" s="42">
        <v>149.5</v>
      </c>
      <c r="L283" s="42">
        <v>340</v>
      </c>
      <c r="M283" s="42">
        <v>338.6</v>
      </c>
      <c r="N283" s="42">
        <v>337</v>
      </c>
      <c r="O283" s="42">
        <v>341.6</v>
      </c>
      <c r="P283" s="42">
        <v>354.1</v>
      </c>
      <c r="Q283" s="42">
        <v>343.7</v>
      </c>
      <c r="R283" s="19">
        <v>350.8</v>
      </c>
      <c r="S283" s="19">
        <v>360.7</v>
      </c>
      <c r="T283" s="19">
        <v>351.1</v>
      </c>
      <c r="V283" s="39">
        <f t="shared" si="36"/>
        <v>0.42294117647058826</v>
      </c>
      <c r="W283" s="39">
        <f t="shared" si="37"/>
        <v>0.44329592439456583</v>
      </c>
      <c r="X283" s="39">
        <f t="shared" si="38"/>
        <v>0.43916913946587538</v>
      </c>
      <c r="Y283" s="39">
        <f t="shared" si="39"/>
        <v>0.44028103044496486</v>
      </c>
      <c r="Z283" s="39">
        <f t="shared" si="40"/>
        <v>0.43547020615645293</v>
      </c>
      <c r="AA283" s="39">
        <f t="shared" si="41"/>
        <v>0.42478906022694213</v>
      </c>
      <c r="AB283" s="39">
        <f t="shared" si="42"/>
        <v>0.42274800456100342</v>
      </c>
      <c r="AC283" s="39">
        <f t="shared" si="43"/>
        <v>0.4147490989742168</v>
      </c>
      <c r="AD283" s="39">
        <f t="shared" si="44"/>
        <v>0.42580461407006548</v>
      </c>
    </row>
    <row r="284" spans="1:30" x14ac:dyDescent="0.3">
      <c r="A284" s="3">
        <v>1557</v>
      </c>
      <c r="B284" s="4" t="s">
        <v>278</v>
      </c>
      <c r="C284" s="42">
        <v>78.5</v>
      </c>
      <c r="D284" s="42">
        <v>104</v>
      </c>
      <c r="E284" s="42">
        <v>110</v>
      </c>
      <c r="F284" s="42">
        <v>95.9</v>
      </c>
      <c r="G284" s="42">
        <v>92.1</v>
      </c>
      <c r="H284" s="42">
        <v>94.2</v>
      </c>
      <c r="I284" s="42">
        <v>96</v>
      </c>
      <c r="J284" s="42">
        <v>94.3</v>
      </c>
      <c r="K284" s="42">
        <v>91.9</v>
      </c>
      <c r="L284" s="42">
        <v>203.8</v>
      </c>
      <c r="M284" s="42">
        <v>218</v>
      </c>
      <c r="N284" s="42">
        <v>232</v>
      </c>
      <c r="O284" s="42">
        <v>209.3</v>
      </c>
      <c r="P284" s="42">
        <v>198.3</v>
      </c>
      <c r="Q284" s="42">
        <v>198.9</v>
      </c>
      <c r="R284" s="19">
        <v>209.9</v>
      </c>
      <c r="S284" s="19">
        <v>211.4</v>
      </c>
      <c r="T284" s="19">
        <v>213.1</v>
      </c>
      <c r="V284" s="39">
        <f t="shared" si="36"/>
        <v>0.38518155053974484</v>
      </c>
      <c r="W284" s="39">
        <f t="shared" si="37"/>
        <v>0.47706422018348627</v>
      </c>
      <c r="X284" s="39">
        <f t="shared" si="38"/>
        <v>0.47413793103448276</v>
      </c>
      <c r="Y284" s="39">
        <f t="shared" si="39"/>
        <v>0.4581939799331104</v>
      </c>
      <c r="Z284" s="39">
        <f t="shared" si="40"/>
        <v>0.46444780635400901</v>
      </c>
      <c r="AA284" s="39">
        <f t="shared" si="41"/>
        <v>0.473604826546003</v>
      </c>
      <c r="AB284" s="39">
        <f t="shared" si="42"/>
        <v>0.45736064792758457</v>
      </c>
      <c r="AC284" s="39">
        <f t="shared" si="43"/>
        <v>0.44607379375591294</v>
      </c>
      <c r="AD284" s="39">
        <f t="shared" si="44"/>
        <v>0.43125293289535432</v>
      </c>
    </row>
    <row r="285" spans="1:30" x14ac:dyDescent="0.3">
      <c r="A285" s="3">
        <v>1560</v>
      </c>
      <c r="B285" s="4" t="s">
        <v>279</v>
      </c>
      <c r="C285" s="42">
        <v>125.9</v>
      </c>
      <c r="D285" s="42">
        <v>125.7</v>
      </c>
      <c r="E285" s="42">
        <v>110</v>
      </c>
      <c r="F285" s="42">
        <v>112.7</v>
      </c>
      <c r="G285" s="42">
        <v>106.6</v>
      </c>
      <c r="H285" s="42">
        <v>101.2</v>
      </c>
      <c r="I285" s="42">
        <v>97.8</v>
      </c>
      <c r="J285" s="42">
        <v>109.7</v>
      </c>
      <c r="K285" s="42">
        <v>107.6</v>
      </c>
      <c r="L285" s="42">
        <v>274.3</v>
      </c>
      <c r="M285" s="42">
        <v>268.8</v>
      </c>
      <c r="N285" s="42">
        <v>258</v>
      </c>
      <c r="O285" s="42">
        <v>271.39999999999998</v>
      </c>
      <c r="P285" s="42">
        <v>261.10000000000002</v>
      </c>
      <c r="Q285" s="42">
        <v>256.7</v>
      </c>
      <c r="R285" s="19">
        <v>269.7</v>
      </c>
      <c r="S285" s="19">
        <v>276.2</v>
      </c>
      <c r="T285" s="19">
        <v>272.60000000000002</v>
      </c>
      <c r="V285" s="39">
        <f t="shared" si="36"/>
        <v>0.45898651111921257</v>
      </c>
      <c r="W285" s="39">
        <f t="shared" si="37"/>
        <v>0.46763392857142855</v>
      </c>
      <c r="X285" s="39">
        <f t="shared" si="38"/>
        <v>0.4263565891472868</v>
      </c>
      <c r="Y285" s="39">
        <f t="shared" si="39"/>
        <v>0.41525423728813565</v>
      </c>
      <c r="Z285" s="39">
        <f t="shared" si="40"/>
        <v>0.40827269245499803</v>
      </c>
      <c r="AA285" s="39">
        <f t="shared" si="41"/>
        <v>0.39423451499805223</v>
      </c>
      <c r="AB285" s="39">
        <f t="shared" si="42"/>
        <v>0.36262513904338156</v>
      </c>
      <c r="AC285" s="39">
        <f t="shared" si="43"/>
        <v>0.39717595944967415</v>
      </c>
      <c r="AD285" s="39">
        <f t="shared" si="44"/>
        <v>0.39471753484959643</v>
      </c>
    </row>
    <row r="286" spans="1:30" x14ac:dyDescent="0.3">
      <c r="A286" s="3">
        <v>1563</v>
      </c>
      <c r="B286" s="4" t="s">
        <v>280</v>
      </c>
      <c r="C286" s="42">
        <v>332.8</v>
      </c>
      <c r="D286" s="42">
        <v>333.4</v>
      </c>
      <c r="E286" s="42">
        <v>320</v>
      </c>
      <c r="F286" s="42">
        <v>336.6</v>
      </c>
      <c r="G286" s="42">
        <v>311.10000000000002</v>
      </c>
      <c r="H286" s="42">
        <v>293.8</v>
      </c>
      <c r="I286" s="42">
        <v>363.6</v>
      </c>
      <c r="J286" s="42">
        <v>378.5</v>
      </c>
      <c r="K286" s="42">
        <v>382.6</v>
      </c>
      <c r="L286" s="42">
        <v>728.5</v>
      </c>
      <c r="M286" s="42">
        <v>734.5</v>
      </c>
      <c r="N286" s="42">
        <v>704</v>
      </c>
      <c r="O286" s="42">
        <v>723.4</v>
      </c>
      <c r="P286" s="42">
        <v>693.7</v>
      </c>
      <c r="Q286" s="42">
        <v>659.1</v>
      </c>
      <c r="R286" s="19">
        <v>768.2</v>
      </c>
      <c r="S286" s="19">
        <v>786.8</v>
      </c>
      <c r="T286" s="19">
        <v>790.2</v>
      </c>
      <c r="V286" s="39">
        <f t="shared" si="36"/>
        <v>0.45682910089224438</v>
      </c>
      <c r="W286" s="39">
        <f t="shared" si="37"/>
        <v>0.45391422736555476</v>
      </c>
      <c r="X286" s="39">
        <f t="shared" si="38"/>
        <v>0.45454545454545453</v>
      </c>
      <c r="Y286" s="39">
        <f t="shared" si="39"/>
        <v>0.46530273707492403</v>
      </c>
      <c r="Z286" s="39">
        <f t="shared" si="40"/>
        <v>0.4484647542165201</v>
      </c>
      <c r="AA286" s="39">
        <f t="shared" si="41"/>
        <v>0.44575936883629191</v>
      </c>
      <c r="AB286" s="39">
        <f t="shared" si="42"/>
        <v>0.47331424108305131</v>
      </c>
      <c r="AC286" s="39">
        <f t="shared" si="43"/>
        <v>0.48106253177427555</v>
      </c>
      <c r="AD286" s="39">
        <f t="shared" si="44"/>
        <v>0.4841812199443179</v>
      </c>
    </row>
    <row r="287" spans="1:30" x14ac:dyDescent="0.3">
      <c r="A287" s="3">
        <v>1566</v>
      </c>
      <c r="B287" s="4" t="s">
        <v>281</v>
      </c>
      <c r="C287" s="42">
        <v>260.2</v>
      </c>
      <c r="D287" s="42">
        <v>253.6</v>
      </c>
      <c r="E287" s="42">
        <v>257</v>
      </c>
      <c r="F287" s="42">
        <v>277.39999999999998</v>
      </c>
      <c r="G287" s="42">
        <v>273.7</v>
      </c>
      <c r="H287" s="42">
        <v>265.7</v>
      </c>
      <c r="I287" s="42">
        <v>292</v>
      </c>
      <c r="J287" s="42">
        <v>300.89999999999998</v>
      </c>
      <c r="K287" s="42">
        <v>288.5</v>
      </c>
      <c r="L287" s="42">
        <v>541.20000000000005</v>
      </c>
      <c r="M287" s="42">
        <v>525.6</v>
      </c>
      <c r="N287" s="42">
        <v>515</v>
      </c>
      <c r="O287" s="42">
        <v>545.9</v>
      </c>
      <c r="P287" s="42">
        <v>554.70000000000005</v>
      </c>
      <c r="Q287" s="42">
        <v>539.70000000000005</v>
      </c>
      <c r="R287" s="19">
        <v>604.4</v>
      </c>
      <c r="S287" s="19">
        <v>629.79999999999995</v>
      </c>
      <c r="T287" s="19">
        <v>611.79999999999995</v>
      </c>
      <c r="V287" s="39">
        <f t="shared" si="36"/>
        <v>0.48078344419807828</v>
      </c>
      <c r="W287" s="39">
        <f t="shared" si="37"/>
        <v>0.48249619482496192</v>
      </c>
      <c r="X287" s="39">
        <f t="shared" si="38"/>
        <v>0.49902912621359224</v>
      </c>
      <c r="Y287" s="39">
        <f t="shared" si="39"/>
        <v>0.50815167613115952</v>
      </c>
      <c r="Z287" s="39">
        <f t="shared" si="40"/>
        <v>0.49341986659455556</v>
      </c>
      <c r="AA287" s="39">
        <f t="shared" si="41"/>
        <v>0.4923105428942004</v>
      </c>
      <c r="AB287" s="39">
        <f t="shared" si="42"/>
        <v>0.48312375909993382</v>
      </c>
      <c r="AC287" s="39">
        <f t="shared" si="43"/>
        <v>0.47777072086376626</v>
      </c>
      <c r="AD287" s="39">
        <f t="shared" si="44"/>
        <v>0.47155933311539722</v>
      </c>
    </row>
    <row r="288" spans="1:30" x14ac:dyDescent="0.3">
      <c r="A288" s="3">
        <v>1571</v>
      </c>
      <c r="B288" s="4" t="s">
        <v>282</v>
      </c>
      <c r="C288" s="42">
        <v>70.900000000000006</v>
      </c>
      <c r="D288" s="42">
        <v>73.400000000000006</v>
      </c>
      <c r="E288" s="42">
        <v>73</v>
      </c>
      <c r="F288" s="42">
        <v>73.7</v>
      </c>
      <c r="G288" s="42">
        <v>76.400000000000006</v>
      </c>
      <c r="H288" s="42">
        <v>72.400000000000006</v>
      </c>
      <c r="I288" s="42">
        <v>65.099999999999994</v>
      </c>
      <c r="J288" s="42">
        <v>75.3</v>
      </c>
      <c r="K288" s="42">
        <v>75</v>
      </c>
      <c r="L288" s="42">
        <v>163.4</v>
      </c>
      <c r="M288" s="42">
        <v>162.19999999999999</v>
      </c>
      <c r="N288" s="42">
        <v>159</v>
      </c>
      <c r="O288" s="42">
        <v>150.1</v>
      </c>
      <c r="P288" s="42">
        <v>156</v>
      </c>
      <c r="Q288" s="42">
        <v>149.6</v>
      </c>
      <c r="R288" s="19">
        <v>144.69999999999999</v>
      </c>
      <c r="S288" s="19">
        <v>161</v>
      </c>
      <c r="T288" s="19">
        <v>168.3</v>
      </c>
      <c r="V288" s="39">
        <f t="shared" si="36"/>
        <v>0.43390452876376989</v>
      </c>
      <c r="W288" s="39">
        <f t="shared" si="37"/>
        <v>0.45252774352651054</v>
      </c>
      <c r="X288" s="39">
        <f t="shared" si="38"/>
        <v>0.45911949685534592</v>
      </c>
      <c r="Y288" s="39">
        <f t="shared" si="39"/>
        <v>0.49100599600266492</v>
      </c>
      <c r="Z288" s="39">
        <f t="shared" si="40"/>
        <v>0.48974358974358978</v>
      </c>
      <c r="AA288" s="39">
        <f t="shared" si="41"/>
        <v>0.48395721925133695</v>
      </c>
      <c r="AB288" s="39">
        <f t="shared" si="42"/>
        <v>0.44989633724948169</v>
      </c>
      <c r="AC288" s="39">
        <f t="shared" si="43"/>
        <v>0.46770186335403724</v>
      </c>
      <c r="AD288" s="39">
        <f t="shared" si="44"/>
        <v>0.44563279857397503</v>
      </c>
    </row>
    <row r="289" spans="1:30" x14ac:dyDescent="0.3">
      <c r="A289" s="3">
        <v>1573</v>
      </c>
      <c r="B289" s="4" t="s">
        <v>283</v>
      </c>
      <c r="C289" s="42">
        <v>85.8</v>
      </c>
      <c r="D289" s="42">
        <v>88.4</v>
      </c>
      <c r="E289" s="42">
        <v>95</v>
      </c>
      <c r="F289" s="42">
        <v>103</v>
      </c>
      <c r="G289" s="42">
        <v>105.9</v>
      </c>
      <c r="H289" s="42">
        <v>105.4</v>
      </c>
      <c r="I289" s="42">
        <v>99.1</v>
      </c>
      <c r="J289" s="42">
        <v>96.7</v>
      </c>
      <c r="K289" s="42">
        <v>108.9</v>
      </c>
      <c r="L289" s="42">
        <v>210.1</v>
      </c>
      <c r="M289" s="42">
        <v>213.5</v>
      </c>
      <c r="N289" s="42">
        <v>218</v>
      </c>
      <c r="O289" s="42">
        <v>225.8</v>
      </c>
      <c r="P289" s="42">
        <v>231</v>
      </c>
      <c r="Q289" s="42">
        <v>229.9</v>
      </c>
      <c r="R289" s="19">
        <v>229.8</v>
      </c>
      <c r="S289" s="19">
        <v>227.1</v>
      </c>
      <c r="T289" s="19">
        <v>236.2</v>
      </c>
      <c r="V289" s="39">
        <f t="shared" si="36"/>
        <v>0.40837696335078533</v>
      </c>
      <c r="W289" s="39">
        <f t="shared" si="37"/>
        <v>0.4140515222482436</v>
      </c>
      <c r="X289" s="39">
        <f t="shared" si="38"/>
        <v>0.43577981651376146</v>
      </c>
      <c r="Y289" s="39">
        <f t="shared" si="39"/>
        <v>0.4561558901682905</v>
      </c>
      <c r="Z289" s="39">
        <f t="shared" si="40"/>
        <v>0.45844155844155848</v>
      </c>
      <c r="AA289" s="39">
        <f t="shared" si="41"/>
        <v>0.45846020008699434</v>
      </c>
      <c r="AB289" s="39">
        <f t="shared" si="42"/>
        <v>0.4312445604873803</v>
      </c>
      <c r="AC289" s="39">
        <f t="shared" si="43"/>
        <v>0.42580361074416556</v>
      </c>
      <c r="AD289" s="39">
        <f t="shared" si="44"/>
        <v>0.4610499576629975</v>
      </c>
    </row>
    <row r="290" spans="1:30" x14ac:dyDescent="0.3">
      <c r="A290" s="3">
        <v>1576</v>
      </c>
      <c r="B290" s="6" t="s">
        <v>284</v>
      </c>
      <c r="C290" s="42">
        <v>132.5</v>
      </c>
      <c r="D290" s="42">
        <v>134.69999999999999</v>
      </c>
      <c r="E290" s="42">
        <v>134</v>
      </c>
      <c r="F290" s="42">
        <v>135.19999999999999</v>
      </c>
      <c r="G290" s="42">
        <v>139.1</v>
      </c>
      <c r="H290" s="42">
        <v>142.9</v>
      </c>
      <c r="I290" s="42">
        <v>139.4</v>
      </c>
      <c r="J290" s="42">
        <v>138.19999999999999</v>
      </c>
      <c r="K290" s="42">
        <v>147.69999999999999</v>
      </c>
      <c r="L290" s="42">
        <v>312.3</v>
      </c>
      <c r="M290" s="42">
        <v>319.89999999999998</v>
      </c>
      <c r="N290" s="42">
        <v>330</v>
      </c>
      <c r="O290" s="42">
        <v>331.6</v>
      </c>
      <c r="P290" s="42">
        <v>341.5</v>
      </c>
      <c r="Q290" s="42">
        <v>352.2</v>
      </c>
      <c r="R290" s="19">
        <v>364.4</v>
      </c>
      <c r="S290" s="19">
        <v>371</v>
      </c>
      <c r="T290" s="19">
        <v>377.8</v>
      </c>
      <c r="V290" s="39">
        <f t="shared" si="36"/>
        <v>0.42427153378162025</v>
      </c>
      <c r="W290" s="39">
        <f t="shared" si="37"/>
        <v>0.42106908408877775</v>
      </c>
      <c r="X290" s="39">
        <f t="shared" si="38"/>
        <v>0.40606060606060607</v>
      </c>
      <c r="Y290" s="39">
        <f t="shared" si="39"/>
        <v>0.40772014475271406</v>
      </c>
      <c r="Z290" s="39">
        <f t="shared" si="40"/>
        <v>0.40732064421669106</v>
      </c>
      <c r="AA290" s="39">
        <f t="shared" si="41"/>
        <v>0.4057353776263487</v>
      </c>
      <c r="AB290" s="39">
        <f t="shared" si="42"/>
        <v>0.38254665203073551</v>
      </c>
      <c r="AC290" s="39">
        <f t="shared" si="43"/>
        <v>0.37250673854447436</v>
      </c>
      <c r="AD290" s="39">
        <f t="shared" si="44"/>
        <v>0.39094759131815771</v>
      </c>
    </row>
    <row r="291" spans="1:30" x14ac:dyDescent="0.3">
      <c r="A291" s="3">
        <v>1804</v>
      </c>
      <c r="B291" s="4" t="s">
        <v>285</v>
      </c>
      <c r="C291" s="42">
        <v>1199.2</v>
      </c>
      <c r="D291" s="42">
        <v>1235.8</v>
      </c>
      <c r="E291" s="42">
        <v>1248</v>
      </c>
      <c r="F291" s="42">
        <v>1300.2</v>
      </c>
      <c r="G291" s="42">
        <v>1316.3</v>
      </c>
      <c r="H291" s="42">
        <v>1368.6</v>
      </c>
      <c r="I291" s="42">
        <v>1285.0999999999999</v>
      </c>
      <c r="J291" s="42">
        <v>1343.8</v>
      </c>
      <c r="K291" s="42">
        <v>1418.2</v>
      </c>
      <c r="L291" s="42">
        <v>3068</v>
      </c>
      <c r="M291" s="42">
        <v>3109.9</v>
      </c>
      <c r="N291" s="42">
        <v>3147</v>
      </c>
      <c r="O291" s="42">
        <v>3182.6</v>
      </c>
      <c r="P291" s="42">
        <v>3234.3</v>
      </c>
      <c r="Q291" s="42">
        <v>3233.3</v>
      </c>
      <c r="R291" s="19">
        <v>3232.9</v>
      </c>
      <c r="S291" s="19">
        <v>3393.9</v>
      </c>
      <c r="T291" s="19">
        <v>3515.3</v>
      </c>
      <c r="V291" s="39">
        <f t="shared" si="36"/>
        <v>0.39087353324641461</v>
      </c>
      <c r="W291" s="39">
        <f t="shared" si="37"/>
        <v>0.39737612141869511</v>
      </c>
      <c r="X291" s="39">
        <f t="shared" si="38"/>
        <v>0.39656816015252622</v>
      </c>
      <c r="Y291" s="39">
        <f t="shared" si="39"/>
        <v>0.4085339030980959</v>
      </c>
      <c r="Z291" s="39">
        <f t="shared" si="40"/>
        <v>0.40698141792659925</v>
      </c>
      <c r="AA291" s="39">
        <f t="shared" si="41"/>
        <v>0.42328271425478609</v>
      </c>
      <c r="AB291" s="39">
        <f t="shared" si="42"/>
        <v>0.39750688236567783</v>
      </c>
      <c r="AC291" s="39">
        <f t="shared" si="43"/>
        <v>0.39594566722649455</v>
      </c>
      <c r="AD291" s="39">
        <f t="shared" si="44"/>
        <v>0.40343640656558472</v>
      </c>
    </row>
    <row r="292" spans="1:30" x14ac:dyDescent="0.3">
      <c r="A292" s="3">
        <v>1805</v>
      </c>
      <c r="B292" s="4" t="s">
        <v>286</v>
      </c>
      <c r="C292" s="42">
        <v>666.6</v>
      </c>
      <c r="D292" s="42">
        <v>693.8</v>
      </c>
      <c r="E292" s="42">
        <v>741</v>
      </c>
      <c r="F292" s="42">
        <v>756.5</v>
      </c>
      <c r="G292" s="42">
        <v>784.8</v>
      </c>
      <c r="H292" s="42">
        <v>810.3</v>
      </c>
      <c r="I292" s="42">
        <v>720.2</v>
      </c>
      <c r="J292" s="42">
        <v>711.1</v>
      </c>
      <c r="K292" s="42">
        <v>763.3</v>
      </c>
      <c r="L292" s="42">
        <v>1463.2</v>
      </c>
      <c r="M292" s="42">
        <v>1484.9</v>
      </c>
      <c r="N292" s="42">
        <v>1532</v>
      </c>
      <c r="O292" s="42">
        <v>1540.3</v>
      </c>
      <c r="P292" s="42">
        <v>1555.7</v>
      </c>
      <c r="Q292" s="42">
        <v>1571.5</v>
      </c>
      <c r="R292" s="19">
        <v>1416.1</v>
      </c>
      <c r="S292" s="19">
        <v>1409.3</v>
      </c>
      <c r="T292" s="19">
        <v>1459.2</v>
      </c>
      <c r="V292" s="39">
        <f t="shared" si="36"/>
        <v>0.45557681793329691</v>
      </c>
      <c r="W292" s="39">
        <f t="shared" si="37"/>
        <v>0.467236850966395</v>
      </c>
      <c r="X292" s="39">
        <f t="shared" si="38"/>
        <v>0.48368146214099217</v>
      </c>
      <c r="Y292" s="39">
        <f t="shared" si="39"/>
        <v>0.49113808998247094</v>
      </c>
      <c r="Z292" s="39">
        <f t="shared" si="40"/>
        <v>0.50446744230892837</v>
      </c>
      <c r="AA292" s="39">
        <f t="shared" si="41"/>
        <v>0.51562201718103717</v>
      </c>
      <c r="AB292" s="39">
        <f t="shared" si="42"/>
        <v>0.50857990254925511</v>
      </c>
      <c r="AC292" s="39">
        <f t="shared" si="43"/>
        <v>0.50457674022564392</v>
      </c>
      <c r="AD292" s="39">
        <f t="shared" si="44"/>
        <v>0.52309484649122806</v>
      </c>
    </row>
    <row r="293" spans="1:30" x14ac:dyDescent="0.3">
      <c r="A293" s="3">
        <v>1811</v>
      </c>
      <c r="B293" s="4" t="s">
        <v>287</v>
      </c>
      <c r="C293" s="42">
        <v>99.7</v>
      </c>
      <c r="D293" s="42">
        <v>97.5</v>
      </c>
      <c r="E293" s="42">
        <v>99</v>
      </c>
      <c r="F293" s="42">
        <v>102.7</v>
      </c>
      <c r="G293" s="42">
        <v>93.6</v>
      </c>
      <c r="H293" s="42">
        <v>91.4</v>
      </c>
      <c r="I293" s="42">
        <v>86.5</v>
      </c>
      <c r="J293" s="42">
        <v>85.9</v>
      </c>
      <c r="K293" s="42">
        <v>87.1</v>
      </c>
      <c r="L293" s="42">
        <v>177.5</v>
      </c>
      <c r="M293" s="42">
        <v>177.9</v>
      </c>
      <c r="N293" s="42">
        <v>178</v>
      </c>
      <c r="O293" s="42">
        <v>186</v>
      </c>
      <c r="P293" s="42">
        <v>180.1</v>
      </c>
      <c r="Q293" s="42">
        <v>177.4</v>
      </c>
      <c r="R293" s="19">
        <v>172.1</v>
      </c>
      <c r="S293" s="19">
        <v>170.4</v>
      </c>
      <c r="T293" s="19">
        <v>171.4</v>
      </c>
      <c r="V293" s="39">
        <f t="shared" si="36"/>
        <v>0.56169014084507041</v>
      </c>
      <c r="W293" s="39">
        <f t="shared" si="37"/>
        <v>0.54806070826306907</v>
      </c>
      <c r="X293" s="39">
        <f t="shared" si="38"/>
        <v>0.5561797752808989</v>
      </c>
      <c r="Y293" s="39">
        <f t="shared" si="39"/>
        <v>0.55215053763440858</v>
      </c>
      <c r="Z293" s="39">
        <f t="shared" si="40"/>
        <v>0.51971127151582452</v>
      </c>
      <c r="AA293" s="39">
        <f t="shared" si="41"/>
        <v>0.51521984216459982</v>
      </c>
      <c r="AB293" s="39">
        <f t="shared" si="42"/>
        <v>0.50261475886112728</v>
      </c>
      <c r="AC293" s="39">
        <f t="shared" si="43"/>
        <v>0.50410798122065725</v>
      </c>
      <c r="AD293" s="39">
        <f t="shared" si="44"/>
        <v>0.50816802800466743</v>
      </c>
    </row>
    <row r="294" spans="1:30" x14ac:dyDescent="0.3">
      <c r="A294" s="3">
        <v>1812</v>
      </c>
      <c r="B294" s="4" t="s">
        <v>288</v>
      </c>
      <c r="C294" s="42">
        <v>71.2</v>
      </c>
      <c r="D294" s="42">
        <v>72.2</v>
      </c>
      <c r="E294" s="42">
        <v>69</v>
      </c>
      <c r="F294" s="42">
        <v>89.9</v>
      </c>
      <c r="G294" s="42">
        <v>85.9</v>
      </c>
      <c r="H294" s="42">
        <v>87.8</v>
      </c>
      <c r="I294" s="42">
        <v>99.6</v>
      </c>
      <c r="J294" s="42">
        <v>95.5</v>
      </c>
      <c r="K294" s="42">
        <v>104.6</v>
      </c>
      <c r="L294" s="42">
        <v>178.5</v>
      </c>
      <c r="M294" s="42">
        <v>180.1</v>
      </c>
      <c r="N294" s="42">
        <v>208</v>
      </c>
      <c r="O294" s="42">
        <v>200.4</v>
      </c>
      <c r="P294" s="42">
        <v>196</v>
      </c>
      <c r="Q294" s="42">
        <v>198.8</v>
      </c>
      <c r="R294" s="19">
        <v>221.2</v>
      </c>
      <c r="S294" s="19">
        <v>206.5</v>
      </c>
      <c r="T294" s="19">
        <v>222</v>
      </c>
      <c r="V294" s="39">
        <f t="shared" si="36"/>
        <v>0.39887955182072832</v>
      </c>
      <c r="W294" s="39">
        <f t="shared" si="37"/>
        <v>0.40088839533592452</v>
      </c>
      <c r="X294" s="39">
        <f t="shared" si="38"/>
        <v>0.33173076923076922</v>
      </c>
      <c r="Y294" s="39">
        <f t="shared" si="39"/>
        <v>0.44860279441117767</v>
      </c>
      <c r="Z294" s="39">
        <f t="shared" si="40"/>
        <v>0.43826530612244902</v>
      </c>
      <c r="AA294" s="39">
        <f t="shared" si="41"/>
        <v>0.44164989939637822</v>
      </c>
      <c r="AB294" s="39">
        <f t="shared" si="42"/>
        <v>0.45027124773960214</v>
      </c>
      <c r="AC294" s="39">
        <f t="shared" si="43"/>
        <v>0.46246973365617433</v>
      </c>
      <c r="AD294" s="39">
        <f t="shared" si="44"/>
        <v>0.47117117117117113</v>
      </c>
    </row>
    <row r="295" spans="1:30" x14ac:dyDescent="0.3">
      <c r="A295" s="3">
        <v>1813</v>
      </c>
      <c r="B295" s="4" t="s">
        <v>289</v>
      </c>
      <c r="C295" s="42">
        <v>256.60000000000002</v>
      </c>
      <c r="D295" s="42">
        <v>259.2</v>
      </c>
      <c r="E295" s="42">
        <v>273</v>
      </c>
      <c r="F295" s="42">
        <v>289.7</v>
      </c>
      <c r="G295" s="42">
        <v>290.60000000000002</v>
      </c>
      <c r="H295" s="42">
        <v>298.10000000000002</v>
      </c>
      <c r="I295" s="42">
        <v>293.3</v>
      </c>
      <c r="J295" s="42">
        <v>348</v>
      </c>
      <c r="K295" s="42">
        <v>328</v>
      </c>
      <c r="L295" s="42">
        <v>608.29999999999995</v>
      </c>
      <c r="M295" s="42">
        <v>616.9</v>
      </c>
      <c r="N295" s="42">
        <v>646</v>
      </c>
      <c r="O295" s="42">
        <v>675.6</v>
      </c>
      <c r="P295" s="42">
        <v>683.8</v>
      </c>
      <c r="Q295" s="42">
        <v>692.3</v>
      </c>
      <c r="R295" s="19">
        <v>684.4</v>
      </c>
      <c r="S295" s="19">
        <v>756.1</v>
      </c>
      <c r="T295" s="19">
        <v>711.3</v>
      </c>
      <c r="V295" s="39">
        <f t="shared" si="36"/>
        <v>0.42183133322373834</v>
      </c>
      <c r="W295" s="39">
        <f t="shared" si="37"/>
        <v>0.42016534284324852</v>
      </c>
      <c r="X295" s="39">
        <f t="shared" si="38"/>
        <v>0.42260061919504643</v>
      </c>
      <c r="Y295" s="39">
        <f t="shared" si="39"/>
        <v>0.42880402605091766</v>
      </c>
      <c r="Z295" s="39">
        <f t="shared" si="40"/>
        <v>0.42497806376133379</v>
      </c>
      <c r="AA295" s="39">
        <f t="shared" si="41"/>
        <v>0.43059367326303633</v>
      </c>
      <c r="AB295" s="39">
        <f t="shared" si="42"/>
        <v>0.42855055523085916</v>
      </c>
      <c r="AC295" s="39">
        <f t="shared" si="43"/>
        <v>0.46025657981748447</v>
      </c>
      <c r="AD295" s="39">
        <f t="shared" si="44"/>
        <v>0.46112751300435822</v>
      </c>
    </row>
    <row r="296" spans="1:30" x14ac:dyDescent="0.3">
      <c r="A296" s="3">
        <v>1815</v>
      </c>
      <c r="B296" s="4" t="s">
        <v>290</v>
      </c>
      <c r="C296" s="42">
        <v>66.599999999999994</v>
      </c>
      <c r="D296" s="42">
        <v>57.7</v>
      </c>
      <c r="E296" s="42">
        <v>59</v>
      </c>
      <c r="F296" s="42">
        <v>54.7</v>
      </c>
      <c r="G296" s="42">
        <v>56.5</v>
      </c>
      <c r="H296" s="42">
        <v>56.2</v>
      </c>
      <c r="I296" s="42">
        <v>49.7</v>
      </c>
      <c r="J296" s="42">
        <v>52.7</v>
      </c>
      <c r="K296" s="42">
        <v>52.8</v>
      </c>
      <c r="L296" s="42">
        <v>141</v>
      </c>
      <c r="M296" s="42">
        <v>133.9</v>
      </c>
      <c r="N296" s="42">
        <v>141</v>
      </c>
      <c r="O296" s="42">
        <v>123.1</v>
      </c>
      <c r="P296" s="42">
        <v>125.7</v>
      </c>
      <c r="Q296" s="42">
        <v>122.6</v>
      </c>
      <c r="R296" s="19">
        <v>122.1</v>
      </c>
      <c r="S296" s="19">
        <v>123.4</v>
      </c>
      <c r="T296" s="19">
        <v>125.4</v>
      </c>
      <c r="V296" s="39">
        <f t="shared" si="36"/>
        <v>0.47234042553191485</v>
      </c>
      <c r="W296" s="39">
        <f t="shared" si="37"/>
        <v>0.43091859596713966</v>
      </c>
      <c r="X296" s="39">
        <f t="shared" si="38"/>
        <v>0.41843971631205673</v>
      </c>
      <c r="Y296" s="39">
        <f t="shared" si="39"/>
        <v>0.44435418359057682</v>
      </c>
      <c r="Z296" s="39">
        <f t="shared" si="40"/>
        <v>0.44948289578361178</v>
      </c>
      <c r="AA296" s="39">
        <f t="shared" si="41"/>
        <v>0.45840130505709631</v>
      </c>
      <c r="AB296" s="39">
        <f t="shared" si="42"/>
        <v>0.40704340704340708</v>
      </c>
      <c r="AC296" s="39">
        <f t="shared" si="43"/>
        <v>0.42706645056726095</v>
      </c>
      <c r="AD296" s="39">
        <f t="shared" si="44"/>
        <v>0.42105263157894735</v>
      </c>
    </row>
    <row r="297" spans="1:30" x14ac:dyDescent="0.3">
      <c r="A297" s="3">
        <v>1816</v>
      </c>
      <c r="B297" s="4" t="s">
        <v>291</v>
      </c>
      <c r="C297" s="42">
        <v>20.2</v>
      </c>
      <c r="D297" s="42">
        <v>21.8</v>
      </c>
      <c r="E297" s="42">
        <v>25</v>
      </c>
      <c r="F297" s="42">
        <v>23</v>
      </c>
      <c r="G297" s="42">
        <v>22</v>
      </c>
      <c r="H297" s="42">
        <v>24</v>
      </c>
      <c r="I297" s="42">
        <v>23.8</v>
      </c>
      <c r="J297" s="42">
        <v>23.9</v>
      </c>
      <c r="K297" s="42">
        <v>28.7</v>
      </c>
      <c r="L297" s="42">
        <v>55.9</v>
      </c>
      <c r="M297" s="42">
        <v>51.8</v>
      </c>
      <c r="N297" s="42">
        <v>60</v>
      </c>
      <c r="O297" s="42">
        <v>60.9</v>
      </c>
      <c r="P297" s="42">
        <v>58.4</v>
      </c>
      <c r="Q297" s="42">
        <v>58</v>
      </c>
      <c r="R297" s="19">
        <v>64.099999999999994</v>
      </c>
      <c r="S297" s="19">
        <v>69.3</v>
      </c>
      <c r="T297" s="19">
        <v>76.5</v>
      </c>
      <c r="V297" s="39">
        <f t="shared" si="36"/>
        <v>0.36135957066189622</v>
      </c>
      <c r="W297" s="39">
        <f t="shared" si="37"/>
        <v>0.4208494208494209</v>
      </c>
      <c r="X297" s="39">
        <f t="shared" si="38"/>
        <v>0.41666666666666669</v>
      </c>
      <c r="Y297" s="39">
        <f t="shared" si="39"/>
        <v>0.37766830870279144</v>
      </c>
      <c r="Z297" s="39">
        <f t="shared" si="40"/>
        <v>0.37671232876712329</v>
      </c>
      <c r="AA297" s="39">
        <f t="shared" si="41"/>
        <v>0.41379310344827586</v>
      </c>
      <c r="AB297" s="39">
        <f t="shared" si="42"/>
        <v>0.37129485179407179</v>
      </c>
      <c r="AC297" s="39">
        <f t="shared" si="43"/>
        <v>0.34487734487734489</v>
      </c>
      <c r="AD297" s="39">
        <f t="shared" si="44"/>
        <v>0.37516339869281046</v>
      </c>
    </row>
    <row r="298" spans="1:30" x14ac:dyDescent="0.3">
      <c r="A298" s="3">
        <v>1818</v>
      </c>
      <c r="B298" s="4" t="s">
        <v>255</v>
      </c>
      <c r="C298" s="42">
        <v>71.5</v>
      </c>
      <c r="D298" s="42">
        <v>66.599999999999994</v>
      </c>
      <c r="E298" s="42">
        <v>65</v>
      </c>
      <c r="F298" s="42">
        <v>68</v>
      </c>
      <c r="G298" s="42">
        <v>72.900000000000006</v>
      </c>
      <c r="H298" s="42">
        <v>66.099999999999994</v>
      </c>
      <c r="I298" s="42">
        <v>66.3</v>
      </c>
      <c r="J298" s="42">
        <v>73.599999999999994</v>
      </c>
      <c r="K298" s="42">
        <v>77.8</v>
      </c>
      <c r="L298" s="42">
        <v>152.5</v>
      </c>
      <c r="M298" s="42">
        <v>152.5</v>
      </c>
      <c r="N298" s="42">
        <v>148</v>
      </c>
      <c r="O298" s="42">
        <v>143.9</v>
      </c>
      <c r="P298" s="42">
        <v>152.30000000000001</v>
      </c>
      <c r="Q298" s="42">
        <v>144.9</v>
      </c>
      <c r="R298" s="19">
        <v>140.19999999999999</v>
      </c>
      <c r="S298" s="19">
        <v>150.4</v>
      </c>
      <c r="T298" s="19">
        <v>160.6</v>
      </c>
      <c r="V298" s="39">
        <f t="shared" si="36"/>
        <v>0.46885245901639344</v>
      </c>
      <c r="W298" s="39">
        <f t="shared" si="37"/>
        <v>0.43672131147540982</v>
      </c>
      <c r="X298" s="39">
        <f t="shared" si="38"/>
        <v>0.4391891891891892</v>
      </c>
      <c r="Y298" s="39">
        <f t="shared" si="39"/>
        <v>0.47255038220986795</v>
      </c>
      <c r="Z298" s="39">
        <f t="shared" si="40"/>
        <v>0.47866053841103084</v>
      </c>
      <c r="AA298" s="39">
        <f t="shared" si="41"/>
        <v>0.45617667356797786</v>
      </c>
      <c r="AB298" s="39">
        <f t="shared" si="42"/>
        <v>0.47289586305278175</v>
      </c>
      <c r="AC298" s="39">
        <f t="shared" si="43"/>
        <v>0.4893617021276595</v>
      </c>
      <c r="AD298" s="39">
        <f t="shared" si="44"/>
        <v>0.48443337484433374</v>
      </c>
    </row>
    <row r="299" spans="1:30" x14ac:dyDescent="0.3">
      <c r="A299" s="3">
        <v>1820</v>
      </c>
      <c r="B299" s="4" t="s">
        <v>292</v>
      </c>
      <c r="C299" s="42">
        <v>205.9</v>
      </c>
      <c r="D299" s="42">
        <v>195.1</v>
      </c>
      <c r="E299" s="42">
        <v>191</v>
      </c>
      <c r="F299" s="42">
        <v>203.3</v>
      </c>
      <c r="G299" s="42">
        <v>204.7</v>
      </c>
      <c r="H299" s="42">
        <v>216</v>
      </c>
      <c r="I299" s="42">
        <v>223.2</v>
      </c>
      <c r="J299" s="42">
        <v>239.6</v>
      </c>
      <c r="K299" s="42">
        <v>267.2</v>
      </c>
      <c r="L299" s="42">
        <v>553.4</v>
      </c>
      <c r="M299" s="42">
        <v>551.6</v>
      </c>
      <c r="N299" s="42">
        <v>551</v>
      </c>
      <c r="O299" s="42">
        <v>587.70000000000005</v>
      </c>
      <c r="P299" s="42">
        <v>594.70000000000005</v>
      </c>
      <c r="Q299" s="42">
        <v>601.1</v>
      </c>
      <c r="R299" s="19">
        <v>619</v>
      </c>
      <c r="S299" s="19">
        <v>643.6</v>
      </c>
      <c r="T299" s="19">
        <v>664.9</v>
      </c>
      <c r="V299" s="39">
        <f t="shared" si="36"/>
        <v>0.37206360679436218</v>
      </c>
      <c r="W299" s="39">
        <f t="shared" si="37"/>
        <v>0.35369833212472807</v>
      </c>
      <c r="X299" s="39">
        <f t="shared" si="38"/>
        <v>0.34664246823956441</v>
      </c>
      <c r="Y299" s="39">
        <f t="shared" si="39"/>
        <v>0.34592479156031991</v>
      </c>
      <c r="Z299" s="39">
        <f t="shared" si="40"/>
        <v>0.34420716327560108</v>
      </c>
      <c r="AA299" s="39">
        <f t="shared" si="41"/>
        <v>0.35934120778572615</v>
      </c>
      <c r="AB299" s="39">
        <f t="shared" si="42"/>
        <v>0.36058158319870759</v>
      </c>
      <c r="AC299" s="39">
        <f t="shared" si="43"/>
        <v>0.37228091982597883</v>
      </c>
      <c r="AD299" s="39">
        <f t="shared" si="44"/>
        <v>0.40186494209655588</v>
      </c>
    </row>
    <row r="300" spans="1:30" x14ac:dyDescent="0.3">
      <c r="A300" s="3">
        <v>1822</v>
      </c>
      <c r="B300" s="4" t="s">
        <v>293</v>
      </c>
      <c r="C300" s="42">
        <v>71.2</v>
      </c>
      <c r="D300" s="42">
        <v>85.6</v>
      </c>
      <c r="E300" s="42">
        <v>94</v>
      </c>
      <c r="F300" s="42">
        <v>88.3</v>
      </c>
      <c r="G300" s="42">
        <v>94.8</v>
      </c>
      <c r="H300" s="42">
        <v>97.9</v>
      </c>
      <c r="I300" s="42">
        <v>100.4</v>
      </c>
      <c r="J300" s="42">
        <v>105.2</v>
      </c>
      <c r="K300" s="42">
        <v>105.8</v>
      </c>
      <c r="L300" s="42">
        <v>165.3</v>
      </c>
      <c r="M300" s="42">
        <v>185.1</v>
      </c>
      <c r="N300" s="42">
        <v>196</v>
      </c>
      <c r="O300" s="42">
        <v>195.3</v>
      </c>
      <c r="P300" s="42">
        <v>208.2</v>
      </c>
      <c r="Q300" s="42">
        <v>210.7</v>
      </c>
      <c r="R300" s="19">
        <v>224.2</v>
      </c>
      <c r="S300" s="19">
        <v>225.5</v>
      </c>
      <c r="T300" s="19">
        <v>238.1</v>
      </c>
      <c r="V300" s="39">
        <f t="shared" si="36"/>
        <v>0.43073200241984272</v>
      </c>
      <c r="W300" s="39">
        <f t="shared" si="37"/>
        <v>0.46245272825499728</v>
      </c>
      <c r="X300" s="39">
        <f t="shared" si="38"/>
        <v>0.47959183673469385</v>
      </c>
      <c r="Y300" s="39">
        <f t="shared" si="39"/>
        <v>0.4521249359959037</v>
      </c>
      <c r="Z300" s="39">
        <f t="shared" si="40"/>
        <v>0.45533141210374639</v>
      </c>
      <c r="AA300" s="39">
        <f t="shared" si="41"/>
        <v>0.46464167062173711</v>
      </c>
      <c r="AB300" s="39">
        <f t="shared" si="42"/>
        <v>0.44781445138269405</v>
      </c>
      <c r="AC300" s="39">
        <f t="shared" si="43"/>
        <v>0.46651884700665192</v>
      </c>
      <c r="AD300" s="39">
        <f t="shared" si="44"/>
        <v>0.44435111297774044</v>
      </c>
    </row>
    <row r="301" spans="1:30" x14ac:dyDescent="0.3">
      <c r="A301" s="3">
        <v>1824</v>
      </c>
      <c r="B301" s="4" t="s">
        <v>294</v>
      </c>
      <c r="C301" s="42">
        <v>453.7</v>
      </c>
      <c r="D301" s="42">
        <v>464.2</v>
      </c>
      <c r="E301" s="42">
        <v>477</v>
      </c>
      <c r="F301" s="42">
        <v>501.8</v>
      </c>
      <c r="G301" s="42">
        <v>486.6</v>
      </c>
      <c r="H301" s="42">
        <v>478</v>
      </c>
      <c r="I301" s="42">
        <v>508.5</v>
      </c>
      <c r="J301" s="42">
        <v>518.4</v>
      </c>
      <c r="K301" s="42">
        <v>556.5</v>
      </c>
      <c r="L301" s="42">
        <v>1052.4000000000001</v>
      </c>
      <c r="M301" s="42">
        <v>1072.3</v>
      </c>
      <c r="N301" s="42">
        <v>1086</v>
      </c>
      <c r="O301" s="42">
        <v>1123.5999999999999</v>
      </c>
      <c r="P301" s="42">
        <v>1097.2</v>
      </c>
      <c r="Q301" s="42">
        <v>1092.7</v>
      </c>
      <c r="R301" s="19">
        <v>1120.2</v>
      </c>
      <c r="S301" s="19">
        <v>1127.5999999999999</v>
      </c>
      <c r="T301" s="19">
        <v>1198.9000000000001</v>
      </c>
      <c r="V301" s="39">
        <f t="shared" si="36"/>
        <v>0.4311098441657164</v>
      </c>
      <c r="W301" s="39">
        <f t="shared" si="37"/>
        <v>0.43290124032453603</v>
      </c>
      <c r="X301" s="39">
        <f t="shared" si="38"/>
        <v>0.43922651933701656</v>
      </c>
      <c r="Y301" s="39">
        <f t="shared" si="39"/>
        <v>0.44660021359914565</v>
      </c>
      <c r="Z301" s="39">
        <f t="shared" si="40"/>
        <v>0.44349252643091508</v>
      </c>
      <c r="AA301" s="39">
        <f t="shared" si="41"/>
        <v>0.43744852200970075</v>
      </c>
      <c r="AB301" s="39">
        <f t="shared" si="42"/>
        <v>0.45393679700053557</v>
      </c>
      <c r="AC301" s="39">
        <f t="shared" si="43"/>
        <v>0.45973749556580351</v>
      </c>
      <c r="AD301" s="39">
        <f t="shared" si="44"/>
        <v>0.4641754942030194</v>
      </c>
    </row>
    <row r="302" spans="1:30" x14ac:dyDescent="0.3">
      <c r="A302" s="3">
        <v>1825</v>
      </c>
      <c r="B302" s="4" t="s">
        <v>295</v>
      </c>
      <c r="C302" s="42">
        <v>61</v>
      </c>
      <c r="D302" s="42">
        <v>62.2</v>
      </c>
      <c r="E302" s="42">
        <v>58</v>
      </c>
      <c r="F302" s="42">
        <v>70.7</v>
      </c>
      <c r="G302" s="42">
        <v>68.099999999999994</v>
      </c>
      <c r="H302" s="42">
        <v>67.099999999999994</v>
      </c>
      <c r="I302" s="42">
        <v>64.8</v>
      </c>
      <c r="J302" s="42">
        <v>71.599999999999994</v>
      </c>
      <c r="K302" s="42">
        <v>71</v>
      </c>
      <c r="L302" s="42">
        <v>143.19999999999999</v>
      </c>
      <c r="M302" s="42">
        <v>145.19999999999999</v>
      </c>
      <c r="N302" s="42">
        <v>143</v>
      </c>
      <c r="O302" s="42">
        <v>152.9</v>
      </c>
      <c r="P302" s="42">
        <v>144.5</v>
      </c>
      <c r="Q302" s="42">
        <v>142.4</v>
      </c>
      <c r="R302" s="19">
        <v>145.30000000000001</v>
      </c>
      <c r="S302" s="19">
        <v>155.30000000000001</v>
      </c>
      <c r="T302" s="19">
        <v>159.69999999999999</v>
      </c>
      <c r="V302" s="39">
        <f t="shared" si="36"/>
        <v>0.42597765363128492</v>
      </c>
      <c r="W302" s="39">
        <f t="shared" si="37"/>
        <v>0.42837465564738297</v>
      </c>
      <c r="X302" s="39">
        <f t="shared" si="38"/>
        <v>0.40559440559440557</v>
      </c>
      <c r="Y302" s="39">
        <f t="shared" si="39"/>
        <v>0.46239372138652712</v>
      </c>
      <c r="Z302" s="39">
        <f t="shared" si="40"/>
        <v>0.47128027681660895</v>
      </c>
      <c r="AA302" s="39">
        <f t="shared" si="41"/>
        <v>0.47120786516853924</v>
      </c>
      <c r="AB302" s="39">
        <f t="shared" si="42"/>
        <v>0.44597384721266342</v>
      </c>
      <c r="AC302" s="39">
        <f t="shared" si="43"/>
        <v>0.46104314230521565</v>
      </c>
      <c r="AD302" s="39">
        <f t="shared" si="44"/>
        <v>0.44458359423919852</v>
      </c>
    </row>
    <row r="303" spans="1:30" x14ac:dyDescent="0.3">
      <c r="A303" s="3">
        <v>1826</v>
      </c>
      <c r="B303" s="4" t="s">
        <v>296</v>
      </c>
      <c r="C303" s="42">
        <v>62.5</v>
      </c>
      <c r="D303" s="42">
        <v>75.7</v>
      </c>
      <c r="E303" s="42">
        <v>73</v>
      </c>
      <c r="F303" s="42">
        <v>75.099999999999994</v>
      </c>
      <c r="G303" s="42">
        <v>84.5</v>
      </c>
      <c r="H303" s="42">
        <v>77.7</v>
      </c>
      <c r="I303" s="42">
        <v>91.8</v>
      </c>
      <c r="J303" s="42">
        <v>87.3</v>
      </c>
      <c r="K303" s="42">
        <v>81.3</v>
      </c>
      <c r="L303" s="42">
        <v>155.80000000000001</v>
      </c>
      <c r="M303" s="42">
        <v>171</v>
      </c>
      <c r="N303" s="42">
        <v>174</v>
      </c>
      <c r="O303" s="42">
        <v>175.8</v>
      </c>
      <c r="P303" s="42">
        <v>186.5</v>
      </c>
      <c r="Q303" s="42">
        <v>174.3</v>
      </c>
      <c r="R303" s="19">
        <v>195.6</v>
      </c>
      <c r="S303" s="19">
        <v>190.8</v>
      </c>
      <c r="T303" s="19">
        <v>188.6</v>
      </c>
      <c r="V303" s="39">
        <f t="shared" si="36"/>
        <v>0.40115532734274706</v>
      </c>
      <c r="W303" s="39">
        <f t="shared" si="37"/>
        <v>0.44269005847953219</v>
      </c>
      <c r="X303" s="39">
        <f t="shared" si="38"/>
        <v>0.41954022988505746</v>
      </c>
      <c r="Y303" s="39">
        <f t="shared" si="39"/>
        <v>0.42718998862343566</v>
      </c>
      <c r="Z303" s="39">
        <f t="shared" si="40"/>
        <v>0.45308310991957107</v>
      </c>
      <c r="AA303" s="39">
        <f t="shared" si="41"/>
        <v>0.44578313253012047</v>
      </c>
      <c r="AB303" s="39">
        <f t="shared" si="42"/>
        <v>0.46932515337423314</v>
      </c>
      <c r="AC303" s="39">
        <f t="shared" si="43"/>
        <v>0.45754716981132071</v>
      </c>
      <c r="AD303" s="39">
        <f t="shared" si="44"/>
        <v>0.4310710498409332</v>
      </c>
    </row>
    <row r="304" spans="1:30" x14ac:dyDescent="0.3">
      <c r="A304" s="3">
        <v>1827</v>
      </c>
      <c r="B304" s="4" t="s">
        <v>297</v>
      </c>
      <c r="C304" s="42">
        <v>60.2</v>
      </c>
      <c r="D304" s="42">
        <v>55.1</v>
      </c>
      <c r="E304" s="42">
        <v>65</v>
      </c>
      <c r="F304" s="42">
        <v>62</v>
      </c>
      <c r="G304" s="42">
        <v>56.3</v>
      </c>
      <c r="H304" s="42">
        <v>63.3</v>
      </c>
      <c r="I304" s="42">
        <v>61.4</v>
      </c>
      <c r="J304" s="42">
        <v>58.5</v>
      </c>
      <c r="K304" s="42">
        <v>58.8</v>
      </c>
      <c r="L304" s="42">
        <v>142.80000000000001</v>
      </c>
      <c r="M304" s="42">
        <v>132.30000000000001</v>
      </c>
      <c r="N304" s="42">
        <v>148</v>
      </c>
      <c r="O304" s="42">
        <v>144</v>
      </c>
      <c r="P304" s="42">
        <v>133.30000000000001</v>
      </c>
      <c r="Q304" s="42">
        <v>139.4</v>
      </c>
      <c r="R304" s="19">
        <v>142</v>
      </c>
      <c r="S304" s="19">
        <v>138.5</v>
      </c>
      <c r="T304" s="19">
        <v>145.30000000000001</v>
      </c>
      <c r="V304" s="39">
        <f t="shared" si="36"/>
        <v>0.42156862745098039</v>
      </c>
      <c r="W304" s="39">
        <f t="shared" si="37"/>
        <v>0.41647770219198788</v>
      </c>
      <c r="X304" s="39">
        <f t="shared" si="38"/>
        <v>0.4391891891891892</v>
      </c>
      <c r="Y304" s="39">
        <f t="shared" si="39"/>
        <v>0.43055555555555558</v>
      </c>
      <c r="Z304" s="39">
        <f t="shared" si="40"/>
        <v>0.42235558889722424</v>
      </c>
      <c r="AA304" s="39">
        <f t="shared" si="41"/>
        <v>0.45408895265423238</v>
      </c>
      <c r="AB304" s="39">
        <f t="shared" si="42"/>
        <v>0.43239436619718308</v>
      </c>
      <c r="AC304" s="39">
        <f t="shared" si="43"/>
        <v>0.42238267148014441</v>
      </c>
      <c r="AD304" s="39">
        <f t="shared" si="44"/>
        <v>0.4046799724707501</v>
      </c>
    </row>
    <row r="305" spans="1:30" x14ac:dyDescent="0.3">
      <c r="A305" s="3">
        <v>1828</v>
      </c>
      <c r="B305" s="4" t="s">
        <v>298</v>
      </c>
      <c r="C305" s="42">
        <v>84</v>
      </c>
      <c r="D305" s="42">
        <v>102.5</v>
      </c>
      <c r="E305" s="42">
        <v>115</v>
      </c>
      <c r="F305" s="42">
        <v>108.2</v>
      </c>
      <c r="G305" s="42">
        <v>104.5</v>
      </c>
      <c r="H305" s="42">
        <v>123.4</v>
      </c>
      <c r="I305" s="42">
        <v>117.6</v>
      </c>
      <c r="J305" s="42">
        <v>120</v>
      </c>
      <c r="K305" s="42">
        <v>109.1</v>
      </c>
      <c r="L305" s="42">
        <v>171.6</v>
      </c>
      <c r="M305" s="42">
        <v>193</v>
      </c>
      <c r="N305" s="42">
        <v>213</v>
      </c>
      <c r="O305" s="42">
        <v>199.3</v>
      </c>
      <c r="P305" s="42">
        <v>188.9</v>
      </c>
      <c r="Q305" s="42">
        <v>226.6</v>
      </c>
      <c r="R305" s="19">
        <v>221.8</v>
      </c>
      <c r="S305" s="19">
        <v>229.7</v>
      </c>
      <c r="T305" s="19">
        <v>211.2</v>
      </c>
      <c r="V305" s="39">
        <f t="shared" si="36"/>
        <v>0.48951048951048953</v>
      </c>
      <c r="W305" s="39">
        <f t="shared" si="37"/>
        <v>0.5310880829015544</v>
      </c>
      <c r="X305" s="39">
        <f t="shared" si="38"/>
        <v>0.539906103286385</v>
      </c>
      <c r="Y305" s="39">
        <f t="shared" si="39"/>
        <v>0.54290015052684393</v>
      </c>
      <c r="Z305" s="39">
        <f t="shared" si="40"/>
        <v>0.55320275277924824</v>
      </c>
      <c r="AA305" s="39">
        <f t="shared" si="41"/>
        <v>0.54457193292144757</v>
      </c>
      <c r="AB305" s="39">
        <f t="shared" si="42"/>
        <v>0.53020739404869244</v>
      </c>
      <c r="AC305" s="39">
        <f t="shared" si="43"/>
        <v>0.52242054854157605</v>
      </c>
      <c r="AD305" s="39">
        <f t="shared" si="44"/>
        <v>0.51657196969696972</v>
      </c>
    </row>
    <row r="306" spans="1:30" x14ac:dyDescent="0.3">
      <c r="A306" s="3">
        <v>1832</v>
      </c>
      <c r="B306" s="4" t="s">
        <v>299</v>
      </c>
      <c r="C306" s="42">
        <v>217.1</v>
      </c>
      <c r="D306" s="42">
        <v>201.3</v>
      </c>
      <c r="E306" s="42">
        <v>218</v>
      </c>
      <c r="F306" s="42">
        <v>224.7</v>
      </c>
      <c r="G306" s="42">
        <v>221</v>
      </c>
      <c r="H306" s="42">
        <v>213.5</v>
      </c>
      <c r="I306" s="42">
        <v>240.8</v>
      </c>
      <c r="J306" s="42">
        <v>241.4</v>
      </c>
      <c r="K306" s="42">
        <v>242</v>
      </c>
      <c r="L306" s="42">
        <v>478.6</v>
      </c>
      <c r="M306" s="42">
        <v>460</v>
      </c>
      <c r="N306" s="42">
        <v>492</v>
      </c>
      <c r="O306" s="42">
        <v>503.3</v>
      </c>
      <c r="P306" s="42">
        <v>477.1</v>
      </c>
      <c r="Q306" s="42">
        <v>461.2</v>
      </c>
      <c r="R306" s="19">
        <v>513.5</v>
      </c>
      <c r="S306" s="19">
        <v>525.4</v>
      </c>
      <c r="T306" s="19">
        <v>521</v>
      </c>
      <c r="V306" s="39">
        <f t="shared" si="36"/>
        <v>0.45361470956957789</v>
      </c>
      <c r="W306" s="39">
        <f t="shared" si="37"/>
        <v>0.43760869565217392</v>
      </c>
      <c r="X306" s="39">
        <f t="shared" si="38"/>
        <v>0.44308943089430897</v>
      </c>
      <c r="Y306" s="39">
        <f t="shared" si="39"/>
        <v>0.44645340751043111</v>
      </c>
      <c r="Z306" s="39">
        <f t="shared" si="40"/>
        <v>0.46321525885558579</v>
      </c>
      <c r="AA306" s="39">
        <f t="shared" si="41"/>
        <v>0.46292281006071118</v>
      </c>
      <c r="AB306" s="39">
        <f t="shared" si="42"/>
        <v>0.46893865628042847</v>
      </c>
      <c r="AC306" s="39">
        <f t="shared" si="43"/>
        <v>0.45945945945945948</v>
      </c>
      <c r="AD306" s="39">
        <f t="shared" si="44"/>
        <v>0.46449136276391556</v>
      </c>
    </row>
    <row r="307" spans="1:30" x14ac:dyDescent="0.3">
      <c r="A307" s="3">
        <v>1833</v>
      </c>
      <c r="B307" s="4" t="s">
        <v>300</v>
      </c>
      <c r="C307" s="42">
        <v>756.6</v>
      </c>
      <c r="D307" s="42">
        <v>839.1</v>
      </c>
      <c r="E307" s="42">
        <v>864</v>
      </c>
      <c r="F307" s="42">
        <v>836.2</v>
      </c>
      <c r="G307" s="42">
        <v>849</v>
      </c>
      <c r="H307" s="42">
        <v>845.6</v>
      </c>
      <c r="I307" s="42">
        <v>885</v>
      </c>
      <c r="J307" s="42">
        <v>907.4</v>
      </c>
      <c r="K307" s="42">
        <v>944.3</v>
      </c>
      <c r="L307" s="42">
        <v>1791.4</v>
      </c>
      <c r="M307" s="42">
        <v>1908.8</v>
      </c>
      <c r="N307" s="42">
        <v>1931</v>
      </c>
      <c r="O307" s="42">
        <v>1909.2</v>
      </c>
      <c r="P307" s="42">
        <v>1907.3</v>
      </c>
      <c r="Q307" s="42">
        <v>1881.4</v>
      </c>
      <c r="R307" s="19">
        <v>1888</v>
      </c>
      <c r="S307" s="19">
        <v>1911.2</v>
      </c>
      <c r="T307" s="19">
        <v>1965.3</v>
      </c>
      <c r="V307" s="39">
        <f t="shared" si="36"/>
        <v>0.4223512336719884</v>
      </c>
      <c r="W307" s="39">
        <f t="shared" si="37"/>
        <v>0.43959555741827328</v>
      </c>
      <c r="X307" s="39">
        <f t="shared" si="38"/>
        <v>0.44743656136716725</v>
      </c>
      <c r="Y307" s="39">
        <f t="shared" si="39"/>
        <v>0.43798449612403101</v>
      </c>
      <c r="Z307" s="39">
        <f t="shared" si="40"/>
        <v>0.44513186179415931</v>
      </c>
      <c r="AA307" s="39">
        <f t="shared" si="41"/>
        <v>0.44945253534601892</v>
      </c>
      <c r="AB307" s="39">
        <f t="shared" si="42"/>
        <v>0.46875</v>
      </c>
      <c r="AC307" s="39">
        <f t="shared" si="43"/>
        <v>0.47478024277940556</v>
      </c>
      <c r="AD307" s="39">
        <f t="shared" si="44"/>
        <v>0.48048643972930338</v>
      </c>
    </row>
    <row r="308" spans="1:30" x14ac:dyDescent="0.3">
      <c r="A308" s="3">
        <v>1834</v>
      </c>
      <c r="B308" s="4" t="s">
        <v>301</v>
      </c>
      <c r="C308" s="42">
        <v>88.4</v>
      </c>
      <c r="D308" s="42">
        <v>94.2</v>
      </c>
      <c r="E308" s="42">
        <v>93</v>
      </c>
      <c r="F308" s="42">
        <v>83.3</v>
      </c>
      <c r="G308" s="42">
        <v>86.7</v>
      </c>
      <c r="H308" s="42">
        <v>80.8</v>
      </c>
      <c r="I308" s="42">
        <v>90.6</v>
      </c>
      <c r="J308" s="42">
        <v>80.3</v>
      </c>
      <c r="K308" s="42">
        <v>87.1</v>
      </c>
      <c r="L308" s="42">
        <v>207.2</v>
      </c>
      <c r="M308" s="42">
        <v>208.2</v>
      </c>
      <c r="N308" s="42">
        <v>207</v>
      </c>
      <c r="O308" s="42">
        <v>201.5</v>
      </c>
      <c r="P308" s="42">
        <v>200.5</v>
      </c>
      <c r="Q308" s="42">
        <v>196.9</v>
      </c>
      <c r="R308" s="19">
        <v>233.3</v>
      </c>
      <c r="S308" s="19">
        <v>208</v>
      </c>
      <c r="T308" s="19">
        <v>216.5</v>
      </c>
      <c r="V308" s="39">
        <f t="shared" si="36"/>
        <v>0.42664092664092668</v>
      </c>
      <c r="W308" s="39">
        <f t="shared" si="37"/>
        <v>0.45244956772334299</v>
      </c>
      <c r="X308" s="39">
        <f t="shared" si="38"/>
        <v>0.44927536231884058</v>
      </c>
      <c r="Y308" s="39">
        <f t="shared" si="39"/>
        <v>0.41339950372208434</v>
      </c>
      <c r="Z308" s="39">
        <f t="shared" si="40"/>
        <v>0.43241895261845387</v>
      </c>
      <c r="AA308" s="39">
        <f t="shared" si="41"/>
        <v>0.41036058913153883</v>
      </c>
      <c r="AB308" s="39">
        <f t="shared" si="42"/>
        <v>0.38834119159879976</v>
      </c>
      <c r="AC308" s="39">
        <f t="shared" si="43"/>
        <v>0.38605769230769227</v>
      </c>
      <c r="AD308" s="39">
        <f t="shared" si="44"/>
        <v>0.40230946882217089</v>
      </c>
    </row>
    <row r="309" spans="1:30" x14ac:dyDescent="0.3">
      <c r="A309" s="3">
        <v>1835</v>
      </c>
      <c r="B309" s="4" t="s">
        <v>302</v>
      </c>
      <c r="C309" s="42">
        <v>20.5</v>
      </c>
      <c r="D309" s="42">
        <v>21.8</v>
      </c>
      <c r="E309" s="42">
        <v>24</v>
      </c>
      <c r="F309" s="42">
        <v>21.1</v>
      </c>
      <c r="G309" s="42">
        <v>23.3</v>
      </c>
      <c r="H309" s="42">
        <v>19.399999999999999</v>
      </c>
      <c r="I309" s="42">
        <v>24.5</v>
      </c>
      <c r="J309" s="42">
        <v>21.9</v>
      </c>
      <c r="K309" s="42">
        <v>24.4</v>
      </c>
      <c r="L309" s="42">
        <v>59.8</v>
      </c>
      <c r="M309" s="42">
        <v>58.4</v>
      </c>
      <c r="N309" s="42">
        <v>64</v>
      </c>
      <c r="O309" s="42">
        <v>59.5</v>
      </c>
      <c r="P309" s="42">
        <v>60.7</v>
      </c>
      <c r="Q309" s="42">
        <v>53.7</v>
      </c>
      <c r="R309" s="19">
        <v>72.900000000000006</v>
      </c>
      <c r="S309" s="19">
        <v>59.5</v>
      </c>
      <c r="T309" s="19">
        <v>59.4</v>
      </c>
      <c r="V309" s="39">
        <f t="shared" si="36"/>
        <v>0.34280936454849498</v>
      </c>
      <c r="W309" s="39">
        <f t="shared" si="37"/>
        <v>0.37328767123287676</v>
      </c>
      <c r="X309" s="39">
        <f t="shared" si="38"/>
        <v>0.375</v>
      </c>
      <c r="Y309" s="39">
        <f t="shared" si="39"/>
        <v>0.35462184873949582</v>
      </c>
      <c r="Z309" s="39">
        <f t="shared" si="40"/>
        <v>0.38385502471169686</v>
      </c>
      <c r="AA309" s="39">
        <f t="shared" si="41"/>
        <v>0.36126629422718803</v>
      </c>
      <c r="AB309" s="39">
        <f t="shared" si="42"/>
        <v>0.33607681755829899</v>
      </c>
      <c r="AC309" s="39">
        <f t="shared" si="43"/>
        <v>0.36806722689075627</v>
      </c>
      <c r="AD309" s="39">
        <f t="shared" si="44"/>
        <v>0.41077441077441074</v>
      </c>
    </row>
    <row r="310" spans="1:30" x14ac:dyDescent="0.3">
      <c r="A310" s="3">
        <v>1836</v>
      </c>
      <c r="B310" s="4" t="s">
        <v>303</v>
      </c>
      <c r="C310" s="42">
        <v>51.2</v>
      </c>
      <c r="D310" s="42">
        <v>56.2</v>
      </c>
      <c r="E310" s="42">
        <v>52</v>
      </c>
      <c r="F310" s="42">
        <v>47.3</v>
      </c>
      <c r="G310" s="42">
        <v>54.1</v>
      </c>
      <c r="H310" s="42">
        <v>38.700000000000003</v>
      </c>
      <c r="I310" s="42">
        <v>57.8</v>
      </c>
      <c r="J310" s="42">
        <v>62.2</v>
      </c>
      <c r="K310" s="42">
        <v>59</v>
      </c>
      <c r="L310" s="42">
        <v>152.80000000000001</v>
      </c>
      <c r="M310" s="42">
        <v>159.80000000000001</v>
      </c>
      <c r="N310" s="42">
        <v>160</v>
      </c>
      <c r="O310" s="42">
        <v>146.9</v>
      </c>
      <c r="P310" s="42">
        <v>164.3</v>
      </c>
      <c r="Q310" s="42">
        <v>135.4</v>
      </c>
      <c r="R310" s="19">
        <v>154.1</v>
      </c>
      <c r="S310" s="19">
        <v>160.4</v>
      </c>
      <c r="T310" s="19">
        <v>159.80000000000001</v>
      </c>
      <c r="V310" s="39">
        <f t="shared" si="36"/>
        <v>0.33507853403141363</v>
      </c>
      <c r="W310" s="39">
        <f t="shared" si="37"/>
        <v>0.35168961201501875</v>
      </c>
      <c r="X310" s="39">
        <f t="shared" si="38"/>
        <v>0.32500000000000001</v>
      </c>
      <c r="Y310" s="39">
        <f t="shared" si="39"/>
        <v>0.32198774676650782</v>
      </c>
      <c r="Z310" s="39">
        <f t="shared" si="40"/>
        <v>0.32927571515520387</v>
      </c>
      <c r="AA310" s="39">
        <f t="shared" si="41"/>
        <v>0.28581979320531758</v>
      </c>
      <c r="AB310" s="39">
        <f t="shared" si="42"/>
        <v>0.37508111615833872</v>
      </c>
      <c r="AC310" s="39">
        <f t="shared" si="43"/>
        <v>0.38778054862842892</v>
      </c>
      <c r="AD310" s="39">
        <f t="shared" si="44"/>
        <v>0.36921151439299121</v>
      </c>
    </row>
    <row r="311" spans="1:30" x14ac:dyDescent="0.3">
      <c r="A311" s="3">
        <v>1837</v>
      </c>
      <c r="B311" s="4" t="s">
        <v>304</v>
      </c>
      <c r="C311" s="42">
        <v>260.2</v>
      </c>
      <c r="D311" s="42">
        <v>263.3</v>
      </c>
      <c r="E311" s="42">
        <v>266</v>
      </c>
      <c r="F311" s="42">
        <v>275</v>
      </c>
      <c r="G311" s="42">
        <v>290</v>
      </c>
      <c r="H311" s="42">
        <v>291.3</v>
      </c>
      <c r="I311" s="42">
        <v>312.2</v>
      </c>
      <c r="J311" s="42">
        <v>324.60000000000002</v>
      </c>
      <c r="K311" s="42">
        <v>353.9</v>
      </c>
      <c r="L311" s="42">
        <v>640.6</v>
      </c>
      <c r="M311" s="42">
        <v>647.79999999999995</v>
      </c>
      <c r="N311" s="42">
        <v>664</v>
      </c>
      <c r="O311" s="42">
        <v>671.2</v>
      </c>
      <c r="P311" s="42">
        <v>678.6</v>
      </c>
      <c r="Q311" s="42">
        <v>682.7</v>
      </c>
      <c r="R311" s="19">
        <v>695.6</v>
      </c>
      <c r="S311" s="19">
        <v>707</v>
      </c>
      <c r="T311" s="19">
        <v>744.4</v>
      </c>
      <c r="V311" s="39">
        <f t="shared" si="36"/>
        <v>0.4061817046518888</v>
      </c>
      <c r="W311" s="39">
        <f t="shared" si="37"/>
        <v>0.40645260882988582</v>
      </c>
      <c r="X311" s="39">
        <f t="shared" si="38"/>
        <v>0.4006024096385542</v>
      </c>
      <c r="Y311" s="39">
        <f t="shared" si="39"/>
        <v>0.40971394517282478</v>
      </c>
      <c r="Z311" s="39">
        <f t="shared" si="40"/>
        <v>0.42735042735042733</v>
      </c>
      <c r="AA311" s="39">
        <f t="shared" si="41"/>
        <v>0.42668814999267612</v>
      </c>
      <c r="AB311" s="39">
        <f t="shared" si="42"/>
        <v>0.44882116158711899</v>
      </c>
      <c r="AC311" s="39">
        <f t="shared" si="43"/>
        <v>0.45912305516265917</v>
      </c>
      <c r="AD311" s="39">
        <f t="shared" si="44"/>
        <v>0.47541644277270284</v>
      </c>
    </row>
    <row r="312" spans="1:30" x14ac:dyDescent="0.3">
      <c r="A312" s="3">
        <v>1838</v>
      </c>
      <c r="B312" s="4" t="s">
        <v>305</v>
      </c>
      <c r="C312" s="42">
        <v>98.4</v>
      </c>
      <c r="D312" s="42">
        <v>106.9</v>
      </c>
      <c r="E312" s="42">
        <v>118</v>
      </c>
      <c r="F312" s="42">
        <v>109.4</v>
      </c>
      <c r="G312" s="42">
        <v>108</v>
      </c>
      <c r="H312" s="42">
        <v>112</v>
      </c>
      <c r="I312" s="42">
        <v>105.4</v>
      </c>
      <c r="J312" s="42">
        <v>107</v>
      </c>
      <c r="K312" s="42">
        <v>115.1</v>
      </c>
      <c r="L312" s="42">
        <v>205.5</v>
      </c>
      <c r="M312" s="42">
        <v>228.1</v>
      </c>
      <c r="N312" s="42">
        <v>241</v>
      </c>
      <c r="O312" s="42">
        <v>237.3</v>
      </c>
      <c r="P312" s="42">
        <v>234.2</v>
      </c>
      <c r="Q312" s="42">
        <v>243.5</v>
      </c>
      <c r="R312" s="19">
        <v>243.3</v>
      </c>
      <c r="S312" s="19">
        <v>231.2</v>
      </c>
      <c r="T312" s="19">
        <v>239</v>
      </c>
      <c r="V312" s="39">
        <f t="shared" si="36"/>
        <v>0.47883211678832122</v>
      </c>
      <c r="W312" s="39">
        <f t="shared" si="37"/>
        <v>0.46865409907935118</v>
      </c>
      <c r="X312" s="39">
        <f t="shared" si="38"/>
        <v>0.48962655601659749</v>
      </c>
      <c r="Y312" s="39">
        <f t="shared" si="39"/>
        <v>0.46101980615254951</v>
      </c>
      <c r="Z312" s="39">
        <f t="shared" si="40"/>
        <v>0.46114432109308284</v>
      </c>
      <c r="AA312" s="39">
        <f t="shared" si="41"/>
        <v>0.45995893223819301</v>
      </c>
      <c r="AB312" s="39">
        <f t="shared" si="42"/>
        <v>0.43321002877106451</v>
      </c>
      <c r="AC312" s="39">
        <f t="shared" si="43"/>
        <v>0.46280276816609001</v>
      </c>
      <c r="AD312" s="39">
        <f t="shared" si="44"/>
        <v>0.4815899581589958</v>
      </c>
    </row>
    <row r="313" spans="1:30" x14ac:dyDescent="0.3">
      <c r="A313" s="3">
        <v>1839</v>
      </c>
      <c r="B313" s="4" t="s">
        <v>306</v>
      </c>
      <c r="C313" s="42">
        <v>55.3</v>
      </c>
      <c r="D313" s="42">
        <v>65.2</v>
      </c>
      <c r="E313" s="42">
        <v>63</v>
      </c>
      <c r="F313" s="42">
        <v>64.7</v>
      </c>
      <c r="G313" s="42">
        <v>68.599999999999994</v>
      </c>
      <c r="H313" s="42">
        <v>73.400000000000006</v>
      </c>
      <c r="I313" s="42">
        <v>66.8</v>
      </c>
      <c r="J313" s="42">
        <v>64.3</v>
      </c>
      <c r="K313" s="42">
        <v>74.2</v>
      </c>
      <c r="L313" s="42">
        <v>120.4</v>
      </c>
      <c r="M313" s="42">
        <v>131.9</v>
      </c>
      <c r="N313" s="42">
        <v>129</v>
      </c>
      <c r="O313" s="42">
        <v>127</v>
      </c>
      <c r="P313" s="42">
        <v>130.4</v>
      </c>
      <c r="Q313" s="42">
        <v>140.19999999999999</v>
      </c>
      <c r="R313" s="19">
        <v>139.4</v>
      </c>
      <c r="S313" s="19">
        <v>134.9</v>
      </c>
      <c r="T313" s="19">
        <v>144.4</v>
      </c>
      <c r="V313" s="39">
        <f t="shared" si="36"/>
        <v>0.45930232558139528</v>
      </c>
      <c r="W313" s="39">
        <f t="shared" si="37"/>
        <v>0.49431387414708111</v>
      </c>
      <c r="X313" s="39">
        <f t="shared" si="38"/>
        <v>0.48837209302325579</v>
      </c>
      <c r="Y313" s="39">
        <f t="shared" si="39"/>
        <v>0.50944881889763782</v>
      </c>
      <c r="Z313" s="39">
        <f t="shared" si="40"/>
        <v>0.5260736196319018</v>
      </c>
      <c r="AA313" s="39">
        <f t="shared" si="41"/>
        <v>0.52353780313837384</v>
      </c>
      <c r="AB313" s="39">
        <f t="shared" si="42"/>
        <v>0.479196556671449</v>
      </c>
      <c r="AC313" s="39">
        <f t="shared" si="43"/>
        <v>0.47664936990363227</v>
      </c>
      <c r="AD313" s="39">
        <f t="shared" si="44"/>
        <v>0.51385041551246535</v>
      </c>
    </row>
    <row r="314" spans="1:30" x14ac:dyDescent="0.3">
      <c r="A314" s="3">
        <v>1840</v>
      </c>
      <c r="B314" s="4" t="s">
        <v>307</v>
      </c>
      <c r="C314" s="42">
        <v>317.10000000000002</v>
      </c>
      <c r="D314" s="42">
        <v>299.2</v>
      </c>
      <c r="E314" s="42">
        <v>285</v>
      </c>
      <c r="F314" s="42">
        <v>297.89999999999998</v>
      </c>
      <c r="G314" s="42">
        <v>297.8</v>
      </c>
      <c r="H314" s="42">
        <v>282.39999999999998</v>
      </c>
      <c r="I314" s="42">
        <v>271.39999999999998</v>
      </c>
      <c r="J314" s="42">
        <v>273.39999999999998</v>
      </c>
      <c r="K314" s="42">
        <v>275.2</v>
      </c>
      <c r="L314" s="42">
        <v>548.70000000000005</v>
      </c>
      <c r="M314" s="42">
        <v>523.20000000000005</v>
      </c>
      <c r="N314" s="42">
        <v>512</v>
      </c>
      <c r="O314" s="42">
        <v>517.29999999999995</v>
      </c>
      <c r="P314" s="42">
        <v>525.79999999999995</v>
      </c>
      <c r="Q314" s="42">
        <v>505.4</v>
      </c>
      <c r="R314" s="19">
        <v>494.1</v>
      </c>
      <c r="S314" s="19">
        <v>509</v>
      </c>
      <c r="T314" s="19">
        <v>508.3</v>
      </c>
      <c r="V314" s="39">
        <f t="shared" si="36"/>
        <v>0.57791142700929465</v>
      </c>
      <c r="W314" s="39">
        <f t="shared" si="37"/>
        <v>0.57186544342507639</v>
      </c>
      <c r="X314" s="39">
        <f t="shared" si="38"/>
        <v>0.556640625</v>
      </c>
      <c r="Y314" s="39">
        <f t="shared" si="39"/>
        <v>0.57587473419679103</v>
      </c>
      <c r="Z314" s="39">
        <f t="shared" si="40"/>
        <v>0.56637504754659573</v>
      </c>
      <c r="AA314" s="39">
        <f t="shared" si="41"/>
        <v>0.5587653343886031</v>
      </c>
      <c r="AB314" s="39">
        <f t="shared" si="42"/>
        <v>0.5492815219591175</v>
      </c>
      <c r="AC314" s="39">
        <f t="shared" si="43"/>
        <v>0.53713163064833003</v>
      </c>
      <c r="AD314" s="39">
        <f t="shared" si="44"/>
        <v>0.54141255164273061</v>
      </c>
    </row>
    <row r="315" spans="1:30" x14ac:dyDescent="0.3">
      <c r="A315" s="3">
        <v>1841</v>
      </c>
      <c r="B315" s="4" t="s">
        <v>308</v>
      </c>
      <c r="C315" s="42">
        <v>289.39999999999998</v>
      </c>
      <c r="D315" s="42">
        <v>278.2</v>
      </c>
      <c r="E315" s="42">
        <v>319</v>
      </c>
      <c r="F315" s="42">
        <v>326.89999999999998</v>
      </c>
      <c r="G315" s="42">
        <v>266.3</v>
      </c>
      <c r="H315" s="42">
        <v>346.1</v>
      </c>
      <c r="I315" s="42">
        <v>341.7</v>
      </c>
      <c r="J315" s="42">
        <v>344.4</v>
      </c>
      <c r="K315" s="42">
        <v>369.7</v>
      </c>
      <c r="L315" s="42">
        <v>695.6</v>
      </c>
      <c r="M315" s="42">
        <v>682.3</v>
      </c>
      <c r="N315" s="42">
        <v>745</v>
      </c>
      <c r="O315" s="42">
        <v>755.1</v>
      </c>
      <c r="P315" s="42">
        <v>670</v>
      </c>
      <c r="Q315" s="42">
        <v>761.9</v>
      </c>
      <c r="R315" s="19">
        <v>781.9</v>
      </c>
      <c r="S315" s="19">
        <v>794</v>
      </c>
      <c r="T315" s="19">
        <v>809</v>
      </c>
      <c r="V315" s="39">
        <f t="shared" si="36"/>
        <v>0.41604370327774576</v>
      </c>
      <c r="W315" s="39">
        <f t="shared" si="37"/>
        <v>0.40773853143778399</v>
      </c>
      <c r="X315" s="39">
        <f t="shared" si="38"/>
        <v>0.42818791946308726</v>
      </c>
      <c r="Y315" s="39">
        <f t="shared" si="39"/>
        <v>0.43292279168322073</v>
      </c>
      <c r="Z315" s="39">
        <f t="shared" si="40"/>
        <v>0.39746268656716421</v>
      </c>
      <c r="AA315" s="39">
        <f t="shared" si="41"/>
        <v>0.45425908911930701</v>
      </c>
      <c r="AB315" s="39">
        <f t="shared" si="42"/>
        <v>0.43701240567847549</v>
      </c>
      <c r="AC315" s="39">
        <f t="shared" si="43"/>
        <v>0.43375314861460956</v>
      </c>
      <c r="AD315" s="39">
        <f t="shared" si="44"/>
        <v>0.45698393077873917</v>
      </c>
    </row>
    <row r="316" spans="1:30" x14ac:dyDescent="0.3">
      <c r="A316" s="3">
        <v>1845</v>
      </c>
      <c r="B316" s="4" t="s">
        <v>309</v>
      </c>
      <c r="C316" s="42">
        <v>96</v>
      </c>
      <c r="D316" s="42">
        <v>92.3</v>
      </c>
      <c r="E316" s="42">
        <v>100</v>
      </c>
      <c r="F316" s="42">
        <v>107.9</v>
      </c>
      <c r="G316" s="42">
        <v>96.9</v>
      </c>
      <c r="H316" s="42">
        <v>82</v>
      </c>
      <c r="I316" s="42">
        <v>105</v>
      </c>
      <c r="J316" s="42">
        <v>112.5</v>
      </c>
      <c r="K316" s="42">
        <v>96.1</v>
      </c>
      <c r="L316" s="42">
        <v>243.1</v>
      </c>
      <c r="M316" s="42">
        <v>242.2</v>
      </c>
      <c r="N316" s="42">
        <v>255</v>
      </c>
      <c r="O316" s="42">
        <v>261.5</v>
      </c>
      <c r="P316" s="42">
        <v>250.1</v>
      </c>
      <c r="Q316" s="42">
        <v>215.5</v>
      </c>
      <c r="R316" s="19">
        <v>246.3</v>
      </c>
      <c r="S316" s="19">
        <v>261.39999999999998</v>
      </c>
      <c r="T316" s="19">
        <v>245.6</v>
      </c>
      <c r="V316" s="39">
        <f t="shared" si="36"/>
        <v>0.39489921842863018</v>
      </c>
      <c r="W316" s="39">
        <f t="shared" si="37"/>
        <v>0.38109000825763834</v>
      </c>
      <c r="X316" s="39">
        <f t="shared" si="38"/>
        <v>0.39215686274509803</v>
      </c>
      <c r="Y316" s="39">
        <f t="shared" si="39"/>
        <v>0.41261950286806887</v>
      </c>
      <c r="Z316" s="39">
        <f t="shared" si="40"/>
        <v>0.38744502199120356</v>
      </c>
      <c r="AA316" s="39">
        <f t="shared" si="41"/>
        <v>0.38051044083526681</v>
      </c>
      <c r="AB316" s="39">
        <f t="shared" si="42"/>
        <v>0.42630937880633374</v>
      </c>
      <c r="AC316" s="39">
        <f t="shared" si="43"/>
        <v>0.4303749043611324</v>
      </c>
      <c r="AD316" s="39">
        <f t="shared" si="44"/>
        <v>0.39128664495114007</v>
      </c>
    </row>
    <row r="317" spans="1:30" x14ac:dyDescent="0.3">
      <c r="A317" s="3">
        <v>1848</v>
      </c>
      <c r="B317" s="4" t="s">
        <v>310</v>
      </c>
      <c r="C317" s="42">
        <v>122.2</v>
      </c>
      <c r="D317" s="42">
        <v>118.6</v>
      </c>
      <c r="E317" s="42">
        <v>119</v>
      </c>
      <c r="F317" s="42">
        <v>116.7</v>
      </c>
      <c r="G317" s="42">
        <v>112.8</v>
      </c>
      <c r="H317" s="42">
        <v>121</v>
      </c>
      <c r="I317" s="42">
        <v>114</v>
      </c>
      <c r="J317" s="42">
        <v>108</v>
      </c>
      <c r="K317" s="42">
        <v>119.7</v>
      </c>
      <c r="L317" s="42">
        <v>269.5</v>
      </c>
      <c r="M317" s="42">
        <v>265.89999999999998</v>
      </c>
      <c r="N317" s="42">
        <v>267</v>
      </c>
      <c r="O317" s="42">
        <v>266.7</v>
      </c>
      <c r="P317" s="42">
        <v>260.5</v>
      </c>
      <c r="Q317" s="42">
        <v>276.3</v>
      </c>
      <c r="R317" s="19">
        <v>258.2</v>
      </c>
      <c r="S317" s="19">
        <v>254</v>
      </c>
      <c r="T317" s="19">
        <v>260.39999999999998</v>
      </c>
      <c r="V317" s="39">
        <f t="shared" si="36"/>
        <v>0.45343228200371061</v>
      </c>
      <c r="W317" s="39">
        <f t="shared" si="37"/>
        <v>0.44603234298608502</v>
      </c>
      <c r="X317" s="39">
        <f t="shared" si="38"/>
        <v>0.44569288389513106</v>
      </c>
      <c r="Y317" s="39">
        <f t="shared" si="39"/>
        <v>0.43757030371203604</v>
      </c>
      <c r="Z317" s="39">
        <f t="shared" si="40"/>
        <v>0.43301343570057582</v>
      </c>
      <c r="AA317" s="39">
        <f t="shared" si="41"/>
        <v>0.43792978646398839</v>
      </c>
      <c r="AB317" s="39">
        <f t="shared" si="42"/>
        <v>0.44151820294345473</v>
      </c>
      <c r="AC317" s="39">
        <f t="shared" si="43"/>
        <v>0.42519685039370081</v>
      </c>
      <c r="AD317" s="39">
        <f t="shared" si="44"/>
        <v>0.45967741935483875</v>
      </c>
    </row>
    <row r="318" spans="1:30" x14ac:dyDescent="0.3">
      <c r="A318" s="3">
        <v>1849</v>
      </c>
      <c r="B318" s="4" t="s">
        <v>311</v>
      </c>
      <c r="C318" s="42">
        <v>97.3</v>
      </c>
      <c r="D318" s="42">
        <v>98.3</v>
      </c>
      <c r="E318" s="42">
        <v>96</v>
      </c>
      <c r="F318" s="42">
        <v>92</v>
      </c>
      <c r="G318" s="42">
        <v>102.4</v>
      </c>
      <c r="H318" s="42">
        <v>132.80000000000001</v>
      </c>
      <c r="I318" s="42">
        <v>121.4</v>
      </c>
      <c r="J318" s="42">
        <v>114.6</v>
      </c>
      <c r="K318" s="42">
        <v>108</v>
      </c>
      <c r="L318" s="42">
        <v>218.8</v>
      </c>
      <c r="M318" s="42">
        <v>236.7</v>
      </c>
      <c r="N318" s="42">
        <v>237</v>
      </c>
      <c r="O318" s="42">
        <v>228.4</v>
      </c>
      <c r="P318" s="42">
        <v>247</v>
      </c>
      <c r="Q318" s="42">
        <v>249.7</v>
      </c>
      <c r="R318" s="19">
        <v>241.9</v>
      </c>
      <c r="S318" s="19">
        <v>242.7</v>
      </c>
      <c r="T318" s="19">
        <v>232.5</v>
      </c>
      <c r="V318" s="39">
        <f t="shared" si="36"/>
        <v>0.44469835466179153</v>
      </c>
      <c r="W318" s="39">
        <f t="shared" si="37"/>
        <v>0.41529362061681452</v>
      </c>
      <c r="X318" s="39">
        <f t="shared" si="38"/>
        <v>0.4050632911392405</v>
      </c>
      <c r="Y318" s="39">
        <f t="shared" si="39"/>
        <v>0.40280210157618213</v>
      </c>
      <c r="Z318" s="39">
        <f t="shared" si="40"/>
        <v>0.41457489878542514</v>
      </c>
      <c r="AA318" s="39">
        <f t="shared" si="41"/>
        <v>0.53183820584701647</v>
      </c>
      <c r="AB318" s="39">
        <f t="shared" si="42"/>
        <v>0.50186027284001655</v>
      </c>
      <c r="AC318" s="39">
        <f t="shared" si="43"/>
        <v>0.47218788627935721</v>
      </c>
      <c r="AD318" s="39">
        <f t="shared" si="44"/>
        <v>0.46451612903225808</v>
      </c>
    </row>
    <row r="319" spans="1:30" x14ac:dyDescent="0.3">
      <c r="A319" s="3">
        <v>1850</v>
      </c>
      <c r="B319" s="4" t="s">
        <v>312</v>
      </c>
      <c r="C319" s="42">
        <v>88.7</v>
      </c>
      <c r="D319" s="42">
        <v>97.3</v>
      </c>
      <c r="E319" s="42">
        <v>99</v>
      </c>
      <c r="F319" s="42">
        <v>106.2</v>
      </c>
      <c r="G319" s="42">
        <v>111.6</v>
      </c>
      <c r="H319" s="42">
        <v>100.1</v>
      </c>
      <c r="I319" s="42">
        <v>108</v>
      </c>
      <c r="J319" s="42">
        <v>83.5</v>
      </c>
      <c r="K319" s="42">
        <v>80.8</v>
      </c>
      <c r="L319" s="42">
        <v>217</v>
      </c>
      <c r="M319" s="42">
        <v>230</v>
      </c>
      <c r="N319" s="42">
        <v>229</v>
      </c>
      <c r="O319" s="42">
        <v>240.3</v>
      </c>
      <c r="P319" s="42">
        <v>234.1</v>
      </c>
      <c r="Q319" s="42">
        <v>226.7</v>
      </c>
      <c r="R319" s="19">
        <v>240.8</v>
      </c>
      <c r="S319" s="19">
        <v>211.1</v>
      </c>
      <c r="T319" s="19">
        <v>225.7</v>
      </c>
      <c r="V319" s="39">
        <f t="shared" si="36"/>
        <v>0.40875576036866362</v>
      </c>
      <c r="W319" s="39">
        <f t="shared" si="37"/>
        <v>0.42304347826086958</v>
      </c>
      <c r="X319" s="39">
        <f t="shared" si="38"/>
        <v>0.43231441048034935</v>
      </c>
      <c r="Y319" s="39">
        <f t="shared" si="39"/>
        <v>0.44194756554307113</v>
      </c>
      <c r="Z319" s="39">
        <f t="shared" si="40"/>
        <v>0.47671935070482696</v>
      </c>
      <c r="AA319" s="39">
        <f t="shared" si="41"/>
        <v>0.44155271283634762</v>
      </c>
      <c r="AB319" s="39">
        <f t="shared" si="42"/>
        <v>0.44850498338870431</v>
      </c>
      <c r="AC319" s="39">
        <f t="shared" si="43"/>
        <v>0.39554713405968739</v>
      </c>
      <c r="AD319" s="39">
        <f t="shared" si="44"/>
        <v>0.35799734160389901</v>
      </c>
    </row>
    <row r="320" spans="1:30" x14ac:dyDescent="0.3">
      <c r="A320" s="3">
        <v>1851</v>
      </c>
      <c r="B320" s="4" t="s">
        <v>313</v>
      </c>
      <c r="C320" s="42">
        <v>108.9</v>
      </c>
      <c r="D320" s="42">
        <v>108.1</v>
      </c>
      <c r="E320" s="42">
        <v>113</v>
      </c>
      <c r="F320" s="42">
        <v>115.3</v>
      </c>
      <c r="G320" s="42">
        <v>108.1</v>
      </c>
      <c r="H320" s="42">
        <v>111.5</v>
      </c>
      <c r="I320" s="42">
        <v>123.2</v>
      </c>
      <c r="J320" s="42">
        <v>120.8</v>
      </c>
      <c r="K320" s="42">
        <v>131.5</v>
      </c>
      <c r="L320" s="42">
        <v>214.2</v>
      </c>
      <c r="M320" s="42">
        <v>219.9</v>
      </c>
      <c r="N320" s="42">
        <v>222</v>
      </c>
      <c r="O320" s="42">
        <v>219.9</v>
      </c>
      <c r="P320" s="42">
        <v>217.2</v>
      </c>
      <c r="Q320" s="42">
        <v>215.8</v>
      </c>
      <c r="R320" s="19">
        <v>240.3</v>
      </c>
      <c r="S320" s="19">
        <v>213.6</v>
      </c>
      <c r="T320" s="19">
        <v>216.3</v>
      </c>
      <c r="V320" s="39">
        <f t="shared" si="36"/>
        <v>0.5084033613445379</v>
      </c>
      <c r="W320" s="39">
        <f t="shared" si="37"/>
        <v>0.49158708503865389</v>
      </c>
      <c r="X320" s="39">
        <f t="shared" si="38"/>
        <v>0.50900900900900903</v>
      </c>
      <c r="Y320" s="39">
        <f t="shared" si="39"/>
        <v>0.52432924056389263</v>
      </c>
      <c r="Z320" s="39">
        <f t="shared" si="40"/>
        <v>0.49769797421731121</v>
      </c>
      <c r="AA320" s="39">
        <f t="shared" si="41"/>
        <v>0.51668211306765521</v>
      </c>
      <c r="AB320" s="39">
        <f t="shared" si="42"/>
        <v>0.51269246774864752</v>
      </c>
      <c r="AC320" s="39">
        <f t="shared" si="43"/>
        <v>0.56554307116104874</v>
      </c>
      <c r="AD320" s="39">
        <f t="shared" si="44"/>
        <v>0.6079519186315302</v>
      </c>
    </row>
    <row r="321" spans="1:30" x14ac:dyDescent="0.3">
      <c r="A321" s="3">
        <v>1852</v>
      </c>
      <c r="B321" s="4" t="s">
        <v>314</v>
      </c>
      <c r="C321" s="42">
        <v>53</v>
      </c>
      <c r="D321" s="42">
        <v>58.3</v>
      </c>
      <c r="E321" s="42">
        <v>51</v>
      </c>
      <c r="F321" s="42">
        <v>50.6</v>
      </c>
      <c r="G321" s="42">
        <v>53</v>
      </c>
      <c r="H321" s="42">
        <v>49.5</v>
      </c>
      <c r="I321" s="42">
        <v>42.6</v>
      </c>
      <c r="J321" s="42">
        <v>38.799999999999997</v>
      </c>
      <c r="K321" s="42">
        <v>47.4</v>
      </c>
      <c r="L321" s="42">
        <v>137.5</v>
      </c>
      <c r="M321" s="42">
        <v>139.6</v>
      </c>
      <c r="N321" s="42">
        <v>136</v>
      </c>
      <c r="O321" s="42">
        <v>133.69999999999999</v>
      </c>
      <c r="P321" s="42">
        <v>141.4</v>
      </c>
      <c r="Q321" s="42">
        <v>137.6</v>
      </c>
      <c r="R321" s="19">
        <v>131.1</v>
      </c>
      <c r="S321" s="19">
        <v>121</v>
      </c>
      <c r="T321" s="19">
        <v>127</v>
      </c>
      <c r="V321" s="39">
        <f t="shared" si="36"/>
        <v>0.38545454545454544</v>
      </c>
      <c r="W321" s="39">
        <f t="shared" si="37"/>
        <v>0.41762177650429799</v>
      </c>
      <c r="X321" s="39">
        <f t="shared" si="38"/>
        <v>0.375</v>
      </c>
      <c r="Y321" s="39">
        <f t="shared" si="39"/>
        <v>0.37845923709798057</v>
      </c>
      <c r="Z321" s="39">
        <f t="shared" si="40"/>
        <v>0.37482319660537483</v>
      </c>
      <c r="AA321" s="39">
        <f t="shared" si="41"/>
        <v>0.35973837209302328</v>
      </c>
      <c r="AB321" s="39">
        <f t="shared" si="42"/>
        <v>0.32494279176201374</v>
      </c>
      <c r="AC321" s="39">
        <f t="shared" si="43"/>
        <v>0.32066115702479336</v>
      </c>
      <c r="AD321" s="39">
        <f t="shared" si="44"/>
        <v>0.37322834645669289</v>
      </c>
    </row>
    <row r="322" spans="1:30" x14ac:dyDescent="0.3">
      <c r="A322" s="3">
        <v>1853</v>
      </c>
      <c r="B322" s="4" t="s">
        <v>315</v>
      </c>
      <c r="C322" s="42">
        <v>63.8</v>
      </c>
      <c r="D322" s="42">
        <v>65.400000000000006</v>
      </c>
      <c r="E322" s="42">
        <v>67</v>
      </c>
      <c r="F322" s="42">
        <v>66.3</v>
      </c>
      <c r="G322" s="42">
        <v>68.8</v>
      </c>
      <c r="H322" s="42">
        <v>75.599999999999994</v>
      </c>
      <c r="I322" s="42">
        <v>68.7</v>
      </c>
      <c r="J322" s="42">
        <v>77.8</v>
      </c>
      <c r="K322" s="42">
        <v>78.5</v>
      </c>
      <c r="L322" s="42">
        <v>123.1</v>
      </c>
      <c r="M322" s="42">
        <v>126</v>
      </c>
      <c r="N322" s="42">
        <v>128</v>
      </c>
      <c r="O322" s="42">
        <v>131.1</v>
      </c>
      <c r="P322" s="42">
        <v>123</v>
      </c>
      <c r="Q322" s="42">
        <v>135.5</v>
      </c>
      <c r="R322" s="19">
        <v>120.9</v>
      </c>
      <c r="S322" s="19">
        <v>133.5</v>
      </c>
      <c r="T322" s="19">
        <v>133.1</v>
      </c>
      <c r="V322" s="39">
        <f t="shared" si="36"/>
        <v>0.51827782290820468</v>
      </c>
      <c r="W322" s="39">
        <f t="shared" si="37"/>
        <v>0.51904761904761909</v>
      </c>
      <c r="X322" s="39">
        <f t="shared" si="38"/>
        <v>0.5234375</v>
      </c>
      <c r="Y322" s="39">
        <f t="shared" si="39"/>
        <v>0.50572082379862704</v>
      </c>
      <c r="Z322" s="39">
        <f t="shared" si="40"/>
        <v>0.55934959349593494</v>
      </c>
      <c r="AA322" s="39">
        <f t="shared" si="41"/>
        <v>0.55793357933579335</v>
      </c>
      <c r="AB322" s="39">
        <f t="shared" si="42"/>
        <v>0.56823821339950376</v>
      </c>
      <c r="AC322" s="39">
        <f t="shared" si="43"/>
        <v>0.5827715355805243</v>
      </c>
      <c r="AD322" s="39">
        <f t="shared" si="44"/>
        <v>0.58978211870773856</v>
      </c>
    </row>
    <row r="323" spans="1:30" x14ac:dyDescent="0.3">
      <c r="A323" s="3">
        <v>1854</v>
      </c>
      <c r="B323" s="4" t="s">
        <v>316</v>
      </c>
      <c r="C323" s="42">
        <v>103.7</v>
      </c>
      <c r="D323" s="42">
        <v>106</v>
      </c>
      <c r="E323" s="42">
        <v>116</v>
      </c>
      <c r="F323" s="42">
        <v>115.2</v>
      </c>
      <c r="G323" s="42">
        <v>117</v>
      </c>
      <c r="H323" s="42">
        <v>85.7</v>
      </c>
      <c r="I323" s="42">
        <v>105.2</v>
      </c>
      <c r="J323" s="42">
        <v>95.3</v>
      </c>
      <c r="K323" s="42">
        <v>96.7</v>
      </c>
      <c r="L323" s="42">
        <v>234.1</v>
      </c>
      <c r="M323" s="42">
        <v>247.2</v>
      </c>
      <c r="N323" s="42">
        <v>256</v>
      </c>
      <c r="O323" s="42">
        <v>252.7</v>
      </c>
      <c r="P323" s="42">
        <v>248.7</v>
      </c>
      <c r="Q323" s="42">
        <v>208.9</v>
      </c>
      <c r="R323" s="19">
        <v>236.4</v>
      </c>
      <c r="S323" s="19">
        <v>219</v>
      </c>
      <c r="T323" s="19">
        <v>224.3</v>
      </c>
      <c r="V323" s="39">
        <f t="shared" si="36"/>
        <v>0.44297308842375055</v>
      </c>
      <c r="W323" s="39">
        <f t="shared" si="37"/>
        <v>0.42880258899676377</v>
      </c>
      <c r="X323" s="39">
        <f t="shared" si="38"/>
        <v>0.453125</v>
      </c>
      <c r="Y323" s="39">
        <f t="shared" si="39"/>
        <v>0.45587653343886037</v>
      </c>
      <c r="Z323" s="39">
        <f t="shared" si="40"/>
        <v>0.47044632086851629</v>
      </c>
      <c r="AA323" s="39">
        <f t="shared" si="41"/>
        <v>0.41024413595021542</v>
      </c>
      <c r="AB323" s="39">
        <f t="shared" si="42"/>
        <v>0.44500846023688662</v>
      </c>
      <c r="AC323" s="39">
        <f t="shared" si="43"/>
        <v>0.43515981735159814</v>
      </c>
      <c r="AD323" s="39">
        <f t="shared" si="44"/>
        <v>0.4311190370040125</v>
      </c>
    </row>
    <row r="324" spans="1:30" x14ac:dyDescent="0.3">
      <c r="A324" s="3">
        <v>1856</v>
      </c>
      <c r="B324" s="4" t="s">
        <v>317</v>
      </c>
      <c r="C324" s="42">
        <v>21</v>
      </c>
      <c r="D324" s="42">
        <v>19.3</v>
      </c>
      <c r="E324" s="42">
        <v>15</v>
      </c>
      <c r="F324" s="42">
        <v>22.2</v>
      </c>
      <c r="G324" s="42">
        <v>22.8</v>
      </c>
      <c r="H324" s="42">
        <v>15.7</v>
      </c>
      <c r="I324" s="42">
        <v>23.3</v>
      </c>
      <c r="J324" s="42">
        <v>22.2</v>
      </c>
      <c r="K324" s="42">
        <v>19.8</v>
      </c>
      <c r="L324" s="42">
        <v>62.2</v>
      </c>
      <c r="M324" s="42">
        <v>53.1</v>
      </c>
      <c r="N324" s="42">
        <v>54</v>
      </c>
      <c r="O324" s="42">
        <v>58.1</v>
      </c>
      <c r="P324" s="42">
        <v>58.3</v>
      </c>
      <c r="Q324" s="42">
        <v>48.7</v>
      </c>
      <c r="R324" s="19">
        <v>60.2</v>
      </c>
      <c r="S324" s="19">
        <v>56.7</v>
      </c>
      <c r="T324" s="19">
        <v>58</v>
      </c>
      <c r="V324" s="39">
        <f t="shared" ref="V324:V387" si="45">+C324/L324</f>
        <v>0.33762057877813501</v>
      </c>
      <c r="W324" s="39">
        <f t="shared" ref="W324:W387" si="46">+D324/M324</f>
        <v>0.36346516007532959</v>
      </c>
      <c r="X324" s="39">
        <f t="shared" ref="X324:X387" si="47">+E324/N324</f>
        <v>0.27777777777777779</v>
      </c>
      <c r="Y324" s="39">
        <f t="shared" ref="Y324:Y387" si="48">+F324/O324</f>
        <v>0.38209982788296037</v>
      </c>
      <c r="Z324" s="39">
        <f t="shared" ref="Z324:Z387" si="49">+G324/P324</f>
        <v>0.39108061749571188</v>
      </c>
      <c r="AA324" s="39">
        <f t="shared" ref="AA324:AA387" si="50">+H324/Q324</f>
        <v>0.32238193018480488</v>
      </c>
      <c r="AB324" s="39">
        <f t="shared" ref="AB324:AB387" si="51">+I324/R324</f>
        <v>0.38704318936877075</v>
      </c>
      <c r="AC324" s="39">
        <f t="shared" ref="AC324:AC387" si="52">+J324/S324</f>
        <v>0.39153439153439151</v>
      </c>
      <c r="AD324" s="39">
        <f t="shared" ref="AD324:AD387" si="53">+K324/T324</f>
        <v>0.3413793103448276</v>
      </c>
    </row>
    <row r="325" spans="1:30" x14ac:dyDescent="0.3">
      <c r="A325" s="3">
        <v>1857</v>
      </c>
      <c r="B325" s="4" t="s">
        <v>318</v>
      </c>
      <c r="C325" s="42">
        <v>25</v>
      </c>
      <c r="D325" s="42">
        <v>27.7</v>
      </c>
      <c r="E325" s="42">
        <v>33</v>
      </c>
      <c r="F325" s="42">
        <v>28.6</v>
      </c>
      <c r="G325" s="42">
        <v>30.4</v>
      </c>
      <c r="H325" s="42">
        <v>35.700000000000003</v>
      </c>
      <c r="I325" s="42">
        <v>30.3</v>
      </c>
      <c r="J325" s="42">
        <v>31.2</v>
      </c>
      <c r="K325" s="42">
        <v>31.5</v>
      </c>
      <c r="L325" s="42">
        <v>61.8</v>
      </c>
      <c r="M325" s="42">
        <v>71.5</v>
      </c>
      <c r="N325" s="42">
        <v>72</v>
      </c>
      <c r="O325" s="42">
        <v>68.2</v>
      </c>
      <c r="P325" s="42">
        <v>70.2</v>
      </c>
      <c r="Q325" s="42">
        <v>76.7</v>
      </c>
      <c r="R325" s="19">
        <v>71.3</v>
      </c>
      <c r="S325" s="19">
        <v>76.2</v>
      </c>
      <c r="T325" s="19">
        <v>72.3</v>
      </c>
      <c r="V325" s="39">
        <f t="shared" si="45"/>
        <v>0.4045307443365696</v>
      </c>
      <c r="W325" s="39">
        <f t="shared" si="46"/>
        <v>0.38741258741258738</v>
      </c>
      <c r="X325" s="39">
        <f t="shared" si="47"/>
        <v>0.45833333333333331</v>
      </c>
      <c r="Y325" s="39">
        <f t="shared" si="48"/>
        <v>0.41935483870967744</v>
      </c>
      <c r="Z325" s="39">
        <f t="shared" si="49"/>
        <v>0.43304843304843299</v>
      </c>
      <c r="AA325" s="39">
        <f t="shared" si="50"/>
        <v>0.46544980443285527</v>
      </c>
      <c r="AB325" s="39">
        <f t="shared" si="51"/>
        <v>0.42496493688639553</v>
      </c>
      <c r="AC325" s="39">
        <f t="shared" si="52"/>
        <v>0.40944881889763779</v>
      </c>
      <c r="AD325" s="39">
        <f t="shared" si="53"/>
        <v>0.43568464730290457</v>
      </c>
    </row>
    <row r="326" spans="1:30" x14ac:dyDescent="0.3">
      <c r="A326" s="3">
        <v>1859</v>
      </c>
      <c r="B326" s="4" t="s">
        <v>319</v>
      </c>
      <c r="C326" s="42">
        <v>56.2</v>
      </c>
      <c r="D326" s="42">
        <v>55</v>
      </c>
      <c r="E326" s="42">
        <v>56</v>
      </c>
      <c r="F326" s="42">
        <v>66.7</v>
      </c>
      <c r="G326" s="42">
        <v>59.5</v>
      </c>
      <c r="H326" s="42">
        <v>48.4</v>
      </c>
      <c r="I326" s="42">
        <v>66.900000000000006</v>
      </c>
      <c r="J326" s="42">
        <v>68.900000000000006</v>
      </c>
      <c r="K326" s="42">
        <v>61</v>
      </c>
      <c r="L326" s="42">
        <v>123.4</v>
      </c>
      <c r="M326" s="42">
        <v>125.7</v>
      </c>
      <c r="N326" s="42">
        <v>128</v>
      </c>
      <c r="O326" s="42">
        <v>134.6</v>
      </c>
      <c r="P326" s="42">
        <v>118.5</v>
      </c>
      <c r="Q326" s="42">
        <v>104.8</v>
      </c>
      <c r="R326" s="19">
        <v>121.7</v>
      </c>
      <c r="S326" s="19">
        <v>124.6</v>
      </c>
      <c r="T326" s="19">
        <v>113.9</v>
      </c>
      <c r="V326" s="39">
        <f t="shared" si="45"/>
        <v>0.45542949756888168</v>
      </c>
      <c r="W326" s="39">
        <f t="shared" si="46"/>
        <v>0.43754972155926808</v>
      </c>
      <c r="X326" s="39">
        <f t="shared" si="47"/>
        <v>0.4375</v>
      </c>
      <c r="Y326" s="39">
        <f t="shared" si="48"/>
        <v>0.49554234769687966</v>
      </c>
      <c r="Z326" s="39">
        <f t="shared" si="49"/>
        <v>0.50210970464135019</v>
      </c>
      <c r="AA326" s="39">
        <f t="shared" si="50"/>
        <v>0.46183206106870228</v>
      </c>
      <c r="AB326" s="39">
        <f t="shared" si="51"/>
        <v>0.54971240755957274</v>
      </c>
      <c r="AC326" s="39">
        <f t="shared" si="52"/>
        <v>0.5529695024077047</v>
      </c>
      <c r="AD326" s="39">
        <f t="shared" si="53"/>
        <v>0.53555750658472345</v>
      </c>
    </row>
    <row r="327" spans="1:30" x14ac:dyDescent="0.3">
      <c r="A327" s="3">
        <v>1860</v>
      </c>
      <c r="B327" s="4" t="s">
        <v>320</v>
      </c>
      <c r="C327" s="42">
        <v>431.1</v>
      </c>
      <c r="D327" s="42">
        <v>427.4</v>
      </c>
      <c r="E327" s="42">
        <v>433</v>
      </c>
      <c r="F327" s="42">
        <v>447.8</v>
      </c>
      <c r="G327" s="42">
        <v>445.2</v>
      </c>
      <c r="H327" s="42">
        <v>465</v>
      </c>
      <c r="I327" s="42">
        <v>426.5</v>
      </c>
      <c r="J327" s="42">
        <v>443.4</v>
      </c>
      <c r="K327" s="42">
        <v>464.9</v>
      </c>
      <c r="L327" s="42">
        <v>835.2</v>
      </c>
      <c r="M327" s="42">
        <v>828.8</v>
      </c>
      <c r="N327" s="42">
        <v>842</v>
      </c>
      <c r="O327" s="42">
        <v>835.7</v>
      </c>
      <c r="P327" s="42">
        <v>817.3</v>
      </c>
      <c r="Q327" s="42">
        <v>837</v>
      </c>
      <c r="R327" s="19">
        <v>792.8</v>
      </c>
      <c r="S327" s="19">
        <v>822.9</v>
      </c>
      <c r="T327" s="19">
        <v>872.7</v>
      </c>
      <c r="V327" s="39">
        <f t="shared" si="45"/>
        <v>0.51616379310344829</v>
      </c>
      <c r="W327" s="39">
        <f t="shared" si="46"/>
        <v>0.5156853281853282</v>
      </c>
      <c r="X327" s="39">
        <f t="shared" si="47"/>
        <v>0.51425178147268413</v>
      </c>
      <c r="Y327" s="39">
        <f t="shared" si="48"/>
        <v>0.53583821945674281</v>
      </c>
      <c r="Z327" s="39">
        <f t="shared" si="49"/>
        <v>0.54472042089807904</v>
      </c>
      <c r="AA327" s="39">
        <f t="shared" si="50"/>
        <v>0.55555555555555558</v>
      </c>
      <c r="AB327" s="39">
        <f t="shared" si="51"/>
        <v>0.53796670030272453</v>
      </c>
      <c r="AC327" s="39">
        <f t="shared" si="52"/>
        <v>0.53882610280714549</v>
      </c>
      <c r="AD327" s="39">
        <f t="shared" si="53"/>
        <v>0.53271456399679151</v>
      </c>
    </row>
    <row r="328" spans="1:30" x14ac:dyDescent="0.3">
      <c r="A328" s="3">
        <v>1865</v>
      </c>
      <c r="B328" s="4" t="s">
        <v>321</v>
      </c>
      <c r="C328" s="42">
        <v>292.39999999999998</v>
      </c>
      <c r="D328" s="42">
        <v>322.39999999999998</v>
      </c>
      <c r="E328" s="42">
        <v>336</v>
      </c>
      <c r="F328" s="42">
        <v>340.9</v>
      </c>
      <c r="G328" s="42">
        <v>361</v>
      </c>
      <c r="H328" s="42">
        <v>360.4</v>
      </c>
      <c r="I328" s="42">
        <v>414.3</v>
      </c>
      <c r="J328" s="42">
        <v>372.2</v>
      </c>
      <c r="K328" s="42">
        <v>379.4</v>
      </c>
      <c r="L328" s="42">
        <v>666.6</v>
      </c>
      <c r="M328" s="42">
        <v>696.3</v>
      </c>
      <c r="N328" s="42">
        <v>717</v>
      </c>
      <c r="O328" s="42">
        <v>727.5</v>
      </c>
      <c r="P328" s="42">
        <v>749</v>
      </c>
      <c r="Q328" s="42">
        <v>738.3</v>
      </c>
      <c r="R328" s="19">
        <v>822.7</v>
      </c>
      <c r="S328" s="19">
        <v>769.6</v>
      </c>
      <c r="T328" s="19">
        <v>816.7</v>
      </c>
      <c r="V328" s="39">
        <f t="shared" si="45"/>
        <v>0.4386438643864386</v>
      </c>
      <c r="W328" s="39">
        <f t="shared" si="46"/>
        <v>0.46301881372971421</v>
      </c>
      <c r="X328" s="39">
        <f t="shared" si="47"/>
        <v>0.46861924686192469</v>
      </c>
      <c r="Y328" s="39">
        <f t="shared" si="48"/>
        <v>0.46859106529209621</v>
      </c>
      <c r="Z328" s="39">
        <f t="shared" si="49"/>
        <v>0.48197596795727637</v>
      </c>
      <c r="AA328" s="39">
        <f t="shared" si="50"/>
        <v>0.48814844913991601</v>
      </c>
      <c r="AB328" s="39">
        <f t="shared" si="51"/>
        <v>0.50358575422389695</v>
      </c>
      <c r="AC328" s="39">
        <f t="shared" si="52"/>
        <v>0.48362785862785862</v>
      </c>
      <c r="AD328" s="39">
        <f t="shared" si="53"/>
        <v>0.46455246724623478</v>
      </c>
    </row>
    <row r="329" spans="1:30" x14ac:dyDescent="0.3">
      <c r="A329" s="3">
        <v>1866</v>
      </c>
      <c r="B329" s="4" t="s">
        <v>322</v>
      </c>
      <c r="C329" s="42">
        <v>325.60000000000002</v>
      </c>
      <c r="D329" s="42">
        <v>330.1</v>
      </c>
      <c r="E329" s="42">
        <v>313</v>
      </c>
      <c r="F329" s="42">
        <v>301.7</v>
      </c>
      <c r="G329" s="42">
        <v>301.10000000000002</v>
      </c>
      <c r="H329" s="42">
        <v>321</v>
      </c>
      <c r="I329" s="42">
        <v>279.2</v>
      </c>
      <c r="J329" s="42">
        <v>279.8</v>
      </c>
      <c r="K329" s="42">
        <v>305.39999999999998</v>
      </c>
      <c r="L329" s="42">
        <v>657.4</v>
      </c>
      <c r="M329" s="42">
        <v>691.4</v>
      </c>
      <c r="N329" s="42">
        <v>686</v>
      </c>
      <c r="O329" s="42">
        <v>640.6</v>
      </c>
      <c r="P329" s="42">
        <v>619.9</v>
      </c>
      <c r="Q329" s="42">
        <v>647.4</v>
      </c>
      <c r="R329" s="19">
        <v>596.29999999999995</v>
      </c>
      <c r="S329" s="19">
        <v>595.70000000000005</v>
      </c>
      <c r="T329" s="19">
        <v>634.29999999999995</v>
      </c>
      <c r="V329" s="39">
        <f t="shared" si="45"/>
        <v>0.49528445390933989</v>
      </c>
      <c r="W329" s="39">
        <f t="shared" si="46"/>
        <v>0.47743708417703218</v>
      </c>
      <c r="X329" s="39">
        <f t="shared" si="47"/>
        <v>0.45626822157434405</v>
      </c>
      <c r="Y329" s="39">
        <f t="shared" si="48"/>
        <v>0.47096472057446143</v>
      </c>
      <c r="Z329" s="39">
        <f t="shared" si="49"/>
        <v>0.4857235037909341</v>
      </c>
      <c r="AA329" s="39">
        <f t="shared" si="50"/>
        <v>0.49582947173308622</v>
      </c>
      <c r="AB329" s="39">
        <f t="shared" si="51"/>
        <v>0.46822069428140201</v>
      </c>
      <c r="AC329" s="39">
        <f t="shared" si="52"/>
        <v>0.46969951317777403</v>
      </c>
      <c r="AD329" s="39">
        <f t="shared" si="53"/>
        <v>0.48147564244048557</v>
      </c>
    </row>
    <row r="330" spans="1:30" x14ac:dyDescent="0.3">
      <c r="A330" s="3">
        <v>1867</v>
      </c>
      <c r="B330" s="4" t="s">
        <v>127</v>
      </c>
      <c r="C330" s="42">
        <v>151.6</v>
      </c>
      <c r="D330" s="42">
        <v>159.69999999999999</v>
      </c>
      <c r="E330" s="42">
        <v>160</v>
      </c>
      <c r="F330" s="42">
        <v>163.19999999999999</v>
      </c>
      <c r="G330" s="42">
        <v>165.7</v>
      </c>
      <c r="H330" s="42">
        <v>150.6</v>
      </c>
      <c r="I330" s="42">
        <v>139.69999999999999</v>
      </c>
      <c r="J330" s="42">
        <v>153.19999999999999</v>
      </c>
      <c r="K330" s="42">
        <v>151.30000000000001</v>
      </c>
      <c r="L330" s="42">
        <v>287.3</v>
      </c>
      <c r="M330" s="42">
        <v>284.10000000000002</v>
      </c>
      <c r="N330" s="42">
        <v>285</v>
      </c>
      <c r="O330" s="42">
        <v>289.39999999999998</v>
      </c>
      <c r="P330" s="42">
        <v>286.2</v>
      </c>
      <c r="Q330" s="42">
        <v>274.89999999999998</v>
      </c>
      <c r="R330" s="19">
        <v>267.60000000000002</v>
      </c>
      <c r="S330" s="19">
        <v>291</v>
      </c>
      <c r="T330" s="19">
        <v>289.60000000000002</v>
      </c>
      <c r="V330" s="39">
        <f t="shared" si="45"/>
        <v>0.52767142359902541</v>
      </c>
      <c r="W330" s="39">
        <f t="shared" si="46"/>
        <v>0.56212601196761691</v>
      </c>
      <c r="X330" s="39">
        <f t="shared" si="47"/>
        <v>0.56140350877192979</v>
      </c>
      <c r="Y330" s="39">
        <f t="shared" si="48"/>
        <v>0.5639253628196268</v>
      </c>
      <c r="Z330" s="39">
        <f t="shared" si="49"/>
        <v>0.57896575821104124</v>
      </c>
      <c r="AA330" s="39">
        <f t="shared" si="50"/>
        <v>0.5478355765732994</v>
      </c>
      <c r="AB330" s="39">
        <f t="shared" si="51"/>
        <v>0.52204783258594911</v>
      </c>
      <c r="AC330" s="39">
        <f t="shared" si="52"/>
        <v>0.52646048109965626</v>
      </c>
      <c r="AD330" s="39">
        <f t="shared" si="53"/>
        <v>0.52244475138121549</v>
      </c>
    </row>
    <row r="331" spans="1:30" x14ac:dyDescent="0.3">
      <c r="A331" s="3">
        <v>1868</v>
      </c>
      <c r="B331" s="4" t="s">
        <v>323</v>
      </c>
      <c r="C331" s="42">
        <v>173.2</v>
      </c>
      <c r="D331" s="42">
        <v>187.9</v>
      </c>
      <c r="E331" s="42">
        <v>177</v>
      </c>
      <c r="F331" s="42">
        <v>170.4</v>
      </c>
      <c r="G331" s="42">
        <v>178.2</v>
      </c>
      <c r="H331" s="42">
        <v>165</v>
      </c>
      <c r="I331" s="42">
        <v>175.5</v>
      </c>
      <c r="J331" s="42">
        <v>175.4</v>
      </c>
      <c r="K331" s="42">
        <v>186.1</v>
      </c>
      <c r="L331" s="42">
        <v>353.6</v>
      </c>
      <c r="M331" s="42">
        <v>365.8</v>
      </c>
      <c r="N331" s="42">
        <v>355</v>
      </c>
      <c r="O331" s="42">
        <v>344.5</v>
      </c>
      <c r="P331" s="42">
        <v>354.9</v>
      </c>
      <c r="Q331" s="42">
        <v>327</v>
      </c>
      <c r="R331" s="19">
        <v>366.9</v>
      </c>
      <c r="S331" s="19">
        <v>343.6</v>
      </c>
      <c r="T331" s="19">
        <v>376.9</v>
      </c>
      <c r="V331" s="39">
        <f t="shared" si="45"/>
        <v>0.4898190045248868</v>
      </c>
      <c r="W331" s="39">
        <f t="shared" si="46"/>
        <v>0.51366867140513939</v>
      </c>
      <c r="X331" s="39">
        <f t="shared" si="47"/>
        <v>0.49859154929577465</v>
      </c>
      <c r="Y331" s="39">
        <f t="shared" si="48"/>
        <v>0.49462989840348331</v>
      </c>
      <c r="Z331" s="39">
        <f t="shared" si="49"/>
        <v>0.5021132713440406</v>
      </c>
      <c r="AA331" s="39">
        <f t="shared" si="50"/>
        <v>0.50458715596330272</v>
      </c>
      <c r="AB331" s="39">
        <f t="shared" si="51"/>
        <v>0.47833197056418647</v>
      </c>
      <c r="AC331" s="39">
        <f t="shared" si="52"/>
        <v>0.51047729918509899</v>
      </c>
      <c r="AD331" s="39">
        <f t="shared" si="53"/>
        <v>0.49376492438312553</v>
      </c>
    </row>
    <row r="332" spans="1:30" x14ac:dyDescent="0.3">
      <c r="A332" s="3">
        <v>1870</v>
      </c>
      <c r="B332" s="4" t="s">
        <v>324</v>
      </c>
      <c r="C332" s="42">
        <v>320.2</v>
      </c>
      <c r="D332" s="42">
        <v>305.5</v>
      </c>
      <c r="E332" s="42">
        <v>323</v>
      </c>
      <c r="F332" s="42">
        <v>301.39999999999998</v>
      </c>
      <c r="G332" s="42">
        <v>367.2</v>
      </c>
      <c r="H332" s="42">
        <v>319</v>
      </c>
      <c r="I332" s="42">
        <v>366.2</v>
      </c>
      <c r="J332" s="42">
        <v>368.4</v>
      </c>
      <c r="K332" s="42">
        <v>410.4</v>
      </c>
      <c r="L332" s="42">
        <v>808</v>
      </c>
      <c r="M332" s="42">
        <v>794.2</v>
      </c>
      <c r="N332" s="42">
        <v>833</v>
      </c>
      <c r="O332" s="42">
        <v>764.6</v>
      </c>
      <c r="P332" s="42">
        <v>894</v>
      </c>
      <c r="Q332" s="42">
        <v>792</v>
      </c>
      <c r="R332" s="19">
        <v>884.2</v>
      </c>
      <c r="S332" s="19">
        <v>900.5</v>
      </c>
      <c r="T332" s="19">
        <v>925.1</v>
      </c>
      <c r="V332" s="39">
        <f t="shared" si="45"/>
        <v>0.39628712871287125</v>
      </c>
      <c r="W332" s="39">
        <f t="shared" si="46"/>
        <v>0.38466381264165195</v>
      </c>
      <c r="X332" s="39">
        <f t="shared" si="47"/>
        <v>0.38775510204081631</v>
      </c>
      <c r="Y332" s="39">
        <f t="shared" si="48"/>
        <v>0.39419304211352335</v>
      </c>
      <c r="Z332" s="39">
        <f t="shared" si="49"/>
        <v>0.41073825503355704</v>
      </c>
      <c r="AA332" s="39">
        <f t="shared" si="50"/>
        <v>0.40277777777777779</v>
      </c>
      <c r="AB332" s="39">
        <f t="shared" si="51"/>
        <v>0.41415969237729017</v>
      </c>
      <c r="AC332" s="39">
        <f t="shared" si="52"/>
        <v>0.40910605219322593</v>
      </c>
      <c r="AD332" s="39">
        <f t="shared" si="53"/>
        <v>0.44362771592260292</v>
      </c>
    </row>
    <row r="333" spans="1:30" x14ac:dyDescent="0.3">
      <c r="A333" s="3">
        <v>1871</v>
      </c>
      <c r="B333" s="4" t="s">
        <v>325</v>
      </c>
      <c r="C333" s="42">
        <v>200.2</v>
      </c>
      <c r="D333" s="42">
        <v>190.9</v>
      </c>
      <c r="E333" s="42">
        <v>189</v>
      </c>
      <c r="F333" s="42">
        <v>191.9</v>
      </c>
      <c r="G333" s="42">
        <v>200.7</v>
      </c>
      <c r="H333" s="42">
        <v>200.9</v>
      </c>
      <c r="I333" s="42">
        <v>212.8</v>
      </c>
      <c r="J333" s="42">
        <v>218.5</v>
      </c>
      <c r="K333" s="42">
        <v>227.9</v>
      </c>
      <c r="L333" s="42">
        <v>431.5</v>
      </c>
      <c r="M333" s="42">
        <v>416.7</v>
      </c>
      <c r="N333" s="42">
        <v>383</v>
      </c>
      <c r="O333" s="42">
        <v>408.1</v>
      </c>
      <c r="P333" s="42">
        <v>422.5</v>
      </c>
      <c r="Q333" s="42">
        <v>425.7</v>
      </c>
      <c r="R333" s="19">
        <v>430.6</v>
      </c>
      <c r="S333" s="19">
        <v>446.8</v>
      </c>
      <c r="T333" s="19">
        <v>451.7</v>
      </c>
      <c r="V333" s="39">
        <f t="shared" si="45"/>
        <v>0.46396292004634992</v>
      </c>
      <c r="W333" s="39">
        <f t="shared" si="46"/>
        <v>0.45812335013198946</v>
      </c>
      <c r="X333" s="39">
        <f t="shared" si="47"/>
        <v>0.49347258485639689</v>
      </c>
      <c r="Y333" s="39">
        <f t="shared" si="48"/>
        <v>0.47022788532222493</v>
      </c>
      <c r="Z333" s="39">
        <f t="shared" si="49"/>
        <v>0.47502958579881654</v>
      </c>
      <c r="AA333" s="39">
        <f t="shared" si="50"/>
        <v>0.47192858820765798</v>
      </c>
      <c r="AB333" s="39">
        <f t="shared" si="51"/>
        <v>0.49419414770088249</v>
      </c>
      <c r="AC333" s="39">
        <f t="shared" si="52"/>
        <v>0.48903312444046554</v>
      </c>
      <c r="AD333" s="39">
        <f t="shared" si="53"/>
        <v>0.50453841044941339</v>
      </c>
    </row>
    <row r="334" spans="1:30" x14ac:dyDescent="0.3">
      <c r="A334" s="3">
        <v>1874</v>
      </c>
      <c r="B334" s="4" t="s">
        <v>326</v>
      </c>
      <c r="C334" s="42">
        <v>41.2</v>
      </c>
      <c r="D334" s="42">
        <v>36</v>
      </c>
      <c r="E334" s="42">
        <v>33</v>
      </c>
      <c r="F334" s="42">
        <v>45.3</v>
      </c>
      <c r="G334" s="42">
        <v>41.8</v>
      </c>
      <c r="H334" s="42">
        <v>40.299999999999997</v>
      </c>
      <c r="I334" s="42">
        <v>40.5</v>
      </c>
      <c r="J334" s="42">
        <v>43.9</v>
      </c>
      <c r="K334" s="42">
        <v>49.7</v>
      </c>
      <c r="L334" s="42">
        <v>98.8</v>
      </c>
      <c r="M334" s="42">
        <v>84.8</v>
      </c>
      <c r="N334" s="42">
        <v>78</v>
      </c>
      <c r="O334" s="42">
        <v>96.7</v>
      </c>
      <c r="P334" s="42">
        <v>82.6</v>
      </c>
      <c r="Q334" s="42">
        <v>82.6</v>
      </c>
      <c r="R334" s="19">
        <v>90.7</v>
      </c>
      <c r="S334" s="19">
        <v>91.7</v>
      </c>
      <c r="T334" s="19">
        <v>101.2</v>
      </c>
      <c r="V334" s="39">
        <f t="shared" si="45"/>
        <v>0.417004048582996</v>
      </c>
      <c r="W334" s="39">
        <f t="shared" si="46"/>
        <v>0.42452830188679247</v>
      </c>
      <c r="X334" s="39">
        <f t="shared" si="47"/>
        <v>0.42307692307692307</v>
      </c>
      <c r="Y334" s="39">
        <f t="shared" si="48"/>
        <v>0.46845915201654598</v>
      </c>
      <c r="Z334" s="39">
        <f t="shared" si="49"/>
        <v>0.50605326876513312</v>
      </c>
      <c r="AA334" s="39">
        <f t="shared" si="50"/>
        <v>0.48789346246973364</v>
      </c>
      <c r="AB334" s="39">
        <f t="shared" si="51"/>
        <v>0.44652701212789414</v>
      </c>
      <c r="AC334" s="39">
        <f t="shared" si="52"/>
        <v>0.4787350054525627</v>
      </c>
      <c r="AD334" s="39">
        <f t="shared" si="53"/>
        <v>0.49110671936758893</v>
      </c>
    </row>
    <row r="335" spans="1:30" x14ac:dyDescent="0.3">
      <c r="A335" s="3">
        <v>1902</v>
      </c>
      <c r="B335" s="4" t="s">
        <v>327</v>
      </c>
      <c r="C335" s="42">
        <v>1453</v>
      </c>
      <c r="D335" s="42">
        <v>1515.9</v>
      </c>
      <c r="E335" s="42">
        <v>1582</v>
      </c>
      <c r="F335" s="42">
        <v>1696.9</v>
      </c>
      <c r="G335" s="42">
        <v>1792.5</v>
      </c>
      <c r="H335" s="42">
        <v>1466.6</v>
      </c>
      <c r="I335" s="42">
        <v>1939.2</v>
      </c>
      <c r="J335" s="42">
        <v>2100.6999999999998</v>
      </c>
      <c r="K335" s="42">
        <v>2185</v>
      </c>
      <c r="L335" s="42">
        <v>4194.7</v>
      </c>
      <c r="M335" s="42">
        <v>4239.6000000000004</v>
      </c>
      <c r="N335" s="42">
        <v>4405</v>
      </c>
      <c r="O335" s="42">
        <v>4476.7</v>
      </c>
      <c r="P335" s="42">
        <v>4596.3</v>
      </c>
      <c r="Q335" s="42">
        <v>4082.6</v>
      </c>
      <c r="R335" s="19">
        <v>4682.8999999999996</v>
      </c>
      <c r="S335" s="19">
        <v>4910.8999999999996</v>
      </c>
      <c r="T335" s="19">
        <v>5116</v>
      </c>
      <c r="V335" s="39">
        <f t="shared" si="45"/>
        <v>0.34638949150118009</v>
      </c>
      <c r="W335" s="39">
        <f t="shared" si="46"/>
        <v>0.35755731672799318</v>
      </c>
      <c r="X335" s="39">
        <f t="shared" si="47"/>
        <v>0.3591373439273553</v>
      </c>
      <c r="Y335" s="39">
        <f t="shared" si="48"/>
        <v>0.37905153349565529</v>
      </c>
      <c r="Z335" s="39">
        <f t="shared" si="49"/>
        <v>0.38998759872071009</v>
      </c>
      <c r="AA335" s="39">
        <f t="shared" si="50"/>
        <v>0.35923186204869445</v>
      </c>
      <c r="AB335" s="39">
        <f t="shared" si="51"/>
        <v>0.41410237246150894</v>
      </c>
      <c r="AC335" s="39">
        <f t="shared" si="52"/>
        <v>0.4277627318821397</v>
      </c>
      <c r="AD335" s="39">
        <f t="shared" si="53"/>
        <v>0.42709147771696637</v>
      </c>
    </row>
    <row r="336" spans="1:30" x14ac:dyDescent="0.3">
      <c r="A336" s="3">
        <v>1903</v>
      </c>
      <c r="B336" s="4" t="s">
        <v>328</v>
      </c>
      <c r="C336" s="42">
        <v>754.3</v>
      </c>
      <c r="D336" s="42">
        <v>837.2</v>
      </c>
      <c r="E336" s="42">
        <v>854</v>
      </c>
      <c r="F336" s="42">
        <v>826.1</v>
      </c>
      <c r="G336" s="42">
        <v>810.1</v>
      </c>
      <c r="H336" s="42">
        <v>813.9</v>
      </c>
      <c r="I336" s="42">
        <v>819</v>
      </c>
      <c r="J336" s="42">
        <v>828.6</v>
      </c>
      <c r="K336" s="42">
        <v>868.4</v>
      </c>
      <c r="L336" s="42">
        <f>1713.7+70.7</f>
        <v>1784.4</v>
      </c>
      <c r="M336" s="42">
        <f>1840.6+69.9</f>
        <v>1910.5</v>
      </c>
      <c r="N336" s="42">
        <f>1872+66</f>
        <v>1938</v>
      </c>
      <c r="O336" s="42">
        <v>1855.2</v>
      </c>
      <c r="P336" s="42">
        <v>1790.2</v>
      </c>
      <c r="Q336" s="42">
        <v>1849.3</v>
      </c>
      <c r="R336" s="19">
        <v>1853.9</v>
      </c>
      <c r="S336" s="19">
        <v>1903.8</v>
      </c>
      <c r="T336" s="19">
        <v>1916.9</v>
      </c>
      <c r="V336" s="39">
        <f t="shared" si="45"/>
        <v>0.42271912127325706</v>
      </c>
      <c r="W336" s="39">
        <f t="shared" si="46"/>
        <v>0.43820989269824656</v>
      </c>
      <c r="X336" s="39">
        <f t="shared" si="47"/>
        <v>0.44066047471620229</v>
      </c>
      <c r="Y336" s="39">
        <f t="shared" si="48"/>
        <v>0.44528891763691247</v>
      </c>
      <c r="Z336" s="39">
        <f t="shared" si="49"/>
        <v>0.45251927158976651</v>
      </c>
      <c r="AA336" s="39">
        <f t="shared" si="50"/>
        <v>0.44011247499053696</v>
      </c>
      <c r="AB336" s="39">
        <f t="shared" si="51"/>
        <v>0.44177140083068123</v>
      </c>
      <c r="AC336" s="39">
        <f t="shared" si="52"/>
        <v>0.43523479357075323</v>
      </c>
      <c r="AD336" s="39">
        <f t="shared" si="53"/>
        <v>0.45302311023005892</v>
      </c>
    </row>
    <row r="337" spans="1:30" x14ac:dyDescent="0.3">
      <c r="A337" s="3">
        <v>1911</v>
      </c>
      <c r="B337" s="4" t="s">
        <v>329</v>
      </c>
      <c r="C337" s="42">
        <v>298.8</v>
      </c>
      <c r="D337" s="42">
        <v>309.10000000000002</v>
      </c>
      <c r="E337" s="42">
        <v>284</v>
      </c>
      <c r="F337" s="42">
        <v>289</v>
      </c>
      <c r="G337" s="42">
        <v>279.10000000000002</v>
      </c>
      <c r="H337" s="42">
        <v>283</v>
      </c>
      <c r="I337" s="42">
        <v>254.5</v>
      </c>
      <c r="J337" s="42">
        <v>244</v>
      </c>
      <c r="K337" s="42">
        <v>238.6</v>
      </c>
      <c r="L337" s="42">
        <v>477.9</v>
      </c>
      <c r="M337" s="42">
        <v>486.5</v>
      </c>
      <c r="N337" s="42">
        <v>472</v>
      </c>
      <c r="O337" s="42">
        <v>483.1</v>
      </c>
      <c r="P337" s="42">
        <v>465.6</v>
      </c>
      <c r="Q337" s="42">
        <v>454.5</v>
      </c>
      <c r="R337" s="19">
        <v>424.8</v>
      </c>
      <c r="S337" s="19">
        <v>417.2</v>
      </c>
      <c r="T337" s="19">
        <v>409.6</v>
      </c>
      <c r="V337" s="39">
        <f t="shared" si="45"/>
        <v>0.62523540489642193</v>
      </c>
      <c r="W337" s="39">
        <f t="shared" si="46"/>
        <v>0.63535457348406998</v>
      </c>
      <c r="X337" s="39">
        <f t="shared" si="47"/>
        <v>0.60169491525423724</v>
      </c>
      <c r="Y337" s="39">
        <f t="shared" si="48"/>
        <v>0.5982198302628855</v>
      </c>
      <c r="Z337" s="39">
        <f t="shared" si="49"/>
        <v>0.59944158075601373</v>
      </c>
      <c r="AA337" s="39">
        <f t="shared" si="50"/>
        <v>0.62266226622662268</v>
      </c>
      <c r="AB337" s="39">
        <f t="shared" si="51"/>
        <v>0.59910546139359699</v>
      </c>
      <c r="AC337" s="39">
        <f t="shared" si="52"/>
        <v>0.5848513902205178</v>
      </c>
      <c r="AD337" s="39">
        <f t="shared" si="53"/>
        <v>0.58251953125</v>
      </c>
    </row>
    <row r="338" spans="1:30" x14ac:dyDescent="0.3">
      <c r="A338" s="3">
        <v>1913</v>
      </c>
      <c r="B338" s="4" t="s">
        <v>330</v>
      </c>
      <c r="C338" s="42">
        <v>111.5</v>
      </c>
      <c r="D338" s="42">
        <v>114.9</v>
      </c>
      <c r="E338" s="42">
        <v>117</v>
      </c>
      <c r="F338" s="42">
        <v>117</v>
      </c>
      <c r="G338" s="42">
        <v>113.8</v>
      </c>
      <c r="H338" s="42">
        <v>119.4</v>
      </c>
      <c r="I338" s="42">
        <v>121.2</v>
      </c>
      <c r="J338" s="42">
        <v>128.6</v>
      </c>
      <c r="K338" s="42">
        <v>133.19999999999999</v>
      </c>
      <c r="L338" s="42">
        <v>244.9</v>
      </c>
      <c r="M338" s="42">
        <v>244.1</v>
      </c>
      <c r="N338" s="42">
        <v>252</v>
      </c>
      <c r="O338" s="42">
        <v>241.9</v>
      </c>
      <c r="P338" s="42">
        <v>250.3</v>
      </c>
      <c r="Q338" s="42">
        <v>250.4</v>
      </c>
      <c r="R338" s="19">
        <v>258.2</v>
      </c>
      <c r="S338" s="19">
        <v>276.5</v>
      </c>
      <c r="T338" s="19">
        <v>281</v>
      </c>
      <c r="V338" s="39">
        <f t="shared" si="45"/>
        <v>0.45528787260106163</v>
      </c>
      <c r="W338" s="39">
        <f t="shared" si="46"/>
        <v>0.47070872593199514</v>
      </c>
      <c r="X338" s="39">
        <f t="shared" si="47"/>
        <v>0.4642857142857143</v>
      </c>
      <c r="Y338" s="39">
        <f t="shared" si="48"/>
        <v>0.48367093840429931</v>
      </c>
      <c r="Z338" s="39">
        <f t="shared" si="49"/>
        <v>0.45465441470235712</v>
      </c>
      <c r="AA338" s="39">
        <f t="shared" si="50"/>
        <v>0.4768370607028754</v>
      </c>
      <c r="AB338" s="39">
        <f t="shared" si="51"/>
        <v>0.4694035631293571</v>
      </c>
      <c r="AC338" s="39">
        <f t="shared" si="52"/>
        <v>0.46509945750452075</v>
      </c>
      <c r="AD338" s="39">
        <f t="shared" si="53"/>
        <v>0.47402135231316722</v>
      </c>
    </row>
    <row r="339" spans="1:30" x14ac:dyDescent="0.3">
      <c r="A339" s="3">
        <v>1917</v>
      </c>
      <c r="B339" s="4" t="s">
        <v>331</v>
      </c>
      <c r="C339" s="42">
        <v>59.9</v>
      </c>
      <c r="D339" s="42">
        <v>67.599999999999994</v>
      </c>
      <c r="E339" s="42">
        <v>87</v>
      </c>
      <c r="F339" s="42">
        <v>96.6</v>
      </c>
      <c r="G339" s="42">
        <v>99.9</v>
      </c>
      <c r="H339" s="42">
        <v>92.1</v>
      </c>
      <c r="I339" s="42">
        <v>86</v>
      </c>
      <c r="J339" s="42">
        <v>85.6</v>
      </c>
      <c r="K339" s="42">
        <v>89.5</v>
      </c>
      <c r="L339" s="42">
        <v>150.1</v>
      </c>
      <c r="M339" s="42">
        <v>157.5</v>
      </c>
      <c r="N339" s="42">
        <v>176</v>
      </c>
      <c r="O339" s="42">
        <v>168.4</v>
      </c>
      <c r="P339" s="42">
        <v>172.2</v>
      </c>
      <c r="Q339" s="42">
        <v>166.1</v>
      </c>
      <c r="R339" s="19">
        <v>154</v>
      </c>
      <c r="S339" s="19">
        <v>158.80000000000001</v>
      </c>
      <c r="T339" s="19">
        <v>161.1</v>
      </c>
      <c r="V339" s="39">
        <f t="shared" si="45"/>
        <v>0.39906728847435041</v>
      </c>
      <c r="W339" s="39">
        <f t="shared" si="46"/>
        <v>0.42920634920634915</v>
      </c>
      <c r="X339" s="39">
        <f t="shared" si="47"/>
        <v>0.49431818181818182</v>
      </c>
      <c r="Y339" s="39">
        <f t="shared" si="48"/>
        <v>0.57363420427553435</v>
      </c>
      <c r="Z339" s="39">
        <f t="shared" si="49"/>
        <v>0.58013937282229977</v>
      </c>
      <c r="AA339" s="39">
        <f t="shared" si="50"/>
        <v>0.55448524984948822</v>
      </c>
      <c r="AB339" s="39">
        <f t="shared" si="51"/>
        <v>0.55844155844155841</v>
      </c>
      <c r="AC339" s="39">
        <f t="shared" si="52"/>
        <v>0.53904282115869007</v>
      </c>
      <c r="AD339" s="39">
        <f t="shared" si="53"/>
        <v>0.55555555555555558</v>
      </c>
    </row>
    <row r="340" spans="1:30" x14ac:dyDescent="0.3">
      <c r="A340" s="3">
        <v>1919</v>
      </c>
      <c r="B340" s="4" t="s">
        <v>332</v>
      </c>
      <c r="C340" s="42">
        <v>51</v>
      </c>
      <c r="D340" s="42">
        <v>57.7</v>
      </c>
      <c r="E340" s="42">
        <v>55</v>
      </c>
      <c r="F340" s="42">
        <v>55.5</v>
      </c>
      <c r="G340" s="42">
        <v>57.5</v>
      </c>
      <c r="H340" s="42">
        <v>53.2</v>
      </c>
      <c r="I340" s="42">
        <v>50.8</v>
      </c>
      <c r="J340" s="42">
        <v>64</v>
      </c>
      <c r="K340" s="42">
        <v>75.900000000000006</v>
      </c>
      <c r="L340" s="42">
        <v>120.1</v>
      </c>
      <c r="M340" s="42">
        <v>120.4</v>
      </c>
      <c r="N340" s="42">
        <v>119</v>
      </c>
      <c r="O340" s="42">
        <v>115.1</v>
      </c>
      <c r="P340" s="42">
        <v>112.8</v>
      </c>
      <c r="Q340" s="42">
        <v>103.8</v>
      </c>
      <c r="R340" s="19">
        <v>100.9</v>
      </c>
      <c r="S340" s="19">
        <v>115.1</v>
      </c>
      <c r="T340" s="19">
        <v>128.1</v>
      </c>
      <c r="V340" s="39">
        <f t="shared" si="45"/>
        <v>0.42464612822647796</v>
      </c>
      <c r="W340" s="39">
        <f t="shared" si="46"/>
        <v>0.4792358803986711</v>
      </c>
      <c r="X340" s="39">
        <f t="shared" si="47"/>
        <v>0.46218487394957986</v>
      </c>
      <c r="Y340" s="39">
        <f t="shared" si="48"/>
        <v>0.48218940052128584</v>
      </c>
      <c r="Z340" s="39">
        <f t="shared" si="49"/>
        <v>0.50975177304964536</v>
      </c>
      <c r="AA340" s="39">
        <f t="shared" si="50"/>
        <v>0.51252408477842004</v>
      </c>
      <c r="AB340" s="39">
        <f t="shared" si="51"/>
        <v>0.50346878097125858</v>
      </c>
      <c r="AC340" s="39">
        <f t="shared" si="52"/>
        <v>0.55603822762814947</v>
      </c>
      <c r="AD340" s="39">
        <f t="shared" si="53"/>
        <v>0.59250585480093687</v>
      </c>
    </row>
    <row r="341" spans="1:30" x14ac:dyDescent="0.3">
      <c r="A341" s="3">
        <v>1920</v>
      </c>
      <c r="B341" s="4" t="s">
        <v>333</v>
      </c>
      <c r="C341" s="42">
        <v>54.1</v>
      </c>
      <c r="D341" s="42">
        <v>44.1</v>
      </c>
      <c r="E341" s="42">
        <v>51</v>
      </c>
      <c r="F341" s="42">
        <v>41.4</v>
      </c>
      <c r="G341" s="42">
        <v>43.9</v>
      </c>
      <c r="H341" s="42">
        <v>47.8</v>
      </c>
      <c r="I341" s="42">
        <v>42.2</v>
      </c>
      <c r="J341" s="42">
        <v>46.9</v>
      </c>
      <c r="K341" s="42">
        <v>44.4</v>
      </c>
      <c r="L341" s="42">
        <v>123.2</v>
      </c>
      <c r="M341" s="42">
        <v>121.1</v>
      </c>
      <c r="N341" s="42">
        <v>121</v>
      </c>
      <c r="O341" s="42">
        <v>114.5</v>
      </c>
      <c r="P341" s="42">
        <v>118.2</v>
      </c>
      <c r="Q341" s="42">
        <v>130.80000000000001</v>
      </c>
      <c r="R341" s="19">
        <v>123.8</v>
      </c>
      <c r="S341" s="19">
        <v>128.30000000000001</v>
      </c>
      <c r="T341" s="19">
        <v>123.2</v>
      </c>
      <c r="V341" s="39">
        <f t="shared" si="45"/>
        <v>0.43912337662337664</v>
      </c>
      <c r="W341" s="39">
        <f t="shared" si="46"/>
        <v>0.3641618497109827</v>
      </c>
      <c r="X341" s="39">
        <f t="shared" si="47"/>
        <v>0.42148760330578511</v>
      </c>
      <c r="Y341" s="39">
        <f t="shared" si="48"/>
        <v>0.36157205240174672</v>
      </c>
      <c r="Z341" s="39">
        <f t="shared" si="49"/>
        <v>0.37140439932318103</v>
      </c>
      <c r="AA341" s="39">
        <f t="shared" si="50"/>
        <v>0.36544342507645255</v>
      </c>
      <c r="AB341" s="39">
        <f t="shared" si="51"/>
        <v>0.34087237479806143</v>
      </c>
      <c r="AC341" s="39">
        <f t="shared" si="52"/>
        <v>0.3655494933749025</v>
      </c>
      <c r="AD341" s="39">
        <f t="shared" si="53"/>
        <v>0.36038961038961037</v>
      </c>
    </row>
    <row r="342" spans="1:30" x14ac:dyDescent="0.3">
      <c r="A342" s="3">
        <v>1922</v>
      </c>
      <c r="B342" s="4" t="s">
        <v>334</v>
      </c>
      <c r="C342" s="42">
        <v>137.5</v>
      </c>
      <c r="D342" s="42">
        <v>140.69999999999999</v>
      </c>
      <c r="E342" s="42">
        <v>139</v>
      </c>
      <c r="F342" s="42">
        <v>121.5</v>
      </c>
      <c r="G342" s="42">
        <v>125</v>
      </c>
      <c r="H342" s="42">
        <v>150.30000000000001</v>
      </c>
      <c r="I342" s="42">
        <v>139.80000000000001</v>
      </c>
      <c r="J342" s="42">
        <v>139.1</v>
      </c>
      <c r="K342" s="42">
        <v>153.5</v>
      </c>
      <c r="L342" s="42">
        <v>434</v>
      </c>
      <c r="M342" s="42">
        <v>431.8</v>
      </c>
      <c r="N342" s="42">
        <v>413</v>
      </c>
      <c r="O342" s="42">
        <v>388.6</v>
      </c>
      <c r="P342" s="42">
        <v>402.1</v>
      </c>
      <c r="Q342" s="42">
        <v>431.1</v>
      </c>
      <c r="R342" s="19">
        <v>391.3</v>
      </c>
      <c r="S342" s="19">
        <v>402.4</v>
      </c>
      <c r="T342" s="19">
        <v>432.8</v>
      </c>
      <c r="V342" s="39">
        <f t="shared" si="45"/>
        <v>0.31682027649769584</v>
      </c>
      <c r="W342" s="39">
        <f t="shared" si="46"/>
        <v>0.32584529874942098</v>
      </c>
      <c r="X342" s="39">
        <f t="shared" si="47"/>
        <v>0.33656174334140437</v>
      </c>
      <c r="Y342" s="39">
        <f t="shared" si="48"/>
        <v>0.31266083376222337</v>
      </c>
      <c r="Z342" s="39">
        <f t="shared" si="49"/>
        <v>0.31086794329768713</v>
      </c>
      <c r="AA342" s="39">
        <f t="shared" si="50"/>
        <v>0.34864300626304801</v>
      </c>
      <c r="AB342" s="39">
        <f t="shared" si="51"/>
        <v>0.35727063634040379</v>
      </c>
      <c r="AC342" s="39">
        <f t="shared" si="52"/>
        <v>0.34567594433399601</v>
      </c>
      <c r="AD342" s="39">
        <f t="shared" si="53"/>
        <v>0.35466728280961179</v>
      </c>
    </row>
    <row r="343" spans="1:30" x14ac:dyDescent="0.3">
      <c r="A343" s="3">
        <v>1923</v>
      </c>
      <c r="B343" s="4" t="s">
        <v>335</v>
      </c>
      <c r="C343" s="42">
        <v>120.3</v>
      </c>
      <c r="D343" s="42">
        <v>137.19999999999999</v>
      </c>
      <c r="E343" s="42">
        <v>130</v>
      </c>
      <c r="F343" s="42">
        <v>133.30000000000001</v>
      </c>
      <c r="G343" s="42">
        <v>148.9</v>
      </c>
      <c r="H343" s="42">
        <v>167.1</v>
      </c>
      <c r="I343" s="42">
        <v>151.1</v>
      </c>
      <c r="J343" s="42">
        <v>152.80000000000001</v>
      </c>
      <c r="K343" s="42">
        <v>150.6</v>
      </c>
      <c r="L343" s="42">
        <v>234.4</v>
      </c>
      <c r="M343" s="42">
        <v>256.10000000000002</v>
      </c>
      <c r="N343" s="42">
        <v>254</v>
      </c>
      <c r="O343" s="42">
        <v>255.9</v>
      </c>
      <c r="P343" s="42">
        <v>271.89999999999998</v>
      </c>
      <c r="Q343" s="42">
        <v>291.8</v>
      </c>
      <c r="R343" s="19">
        <v>263.2</v>
      </c>
      <c r="S343" s="19">
        <v>268.7</v>
      </c>
      <c r="T343" s="19">
        <v>273.2</v>
      </c>
      <c r="V343" s="39">
        <f t="shared" si="45"/>
        <v>0.51322525597269619</v>
      </c>
      <c r="W343" s="39">
        <f t="shared" si="46"/>
        <v>0.53572823115970314</v>
      </c>
      <c r="X343" s="39">
        <f t="shared" si="47"/>
        <v>0.51181102362204722</v>
      </c>
      <c r="Y343" s="39">
        <f t="shared" si="48"/>
        <v>0.5209066041422431</v>
      </c>
      <c r="Z343" s="39">
        <f t="shared" si="49"/>
        <v>0.54762780433983094</v>
      </c>
      <c r="AA343" s="39">
        <f t="shared" si="50"/>
        <v>0.57265250171350235</v>
      </c>
      <c r="AB343" s="39">
        <f t="shared" si="51"/>
        <v>0.57408814589665658</v>
      </c>
      <c r="AC343" s="39">
        <f t="shared" si="52"/>
        <v>0.56866393747673993</v>
      </c>
      <c r="AD343" s="39">
        <f t="shared" si="53"/>
        <v>0.55124450951683746</v>
      </c>
    </row>
    <row r="344" spans="1:30" x14ac:dyDescent="0.3">
      <c r="A344" s="3">
        <v>1924</v>
      </c>
      <c r="B344" s="4" t="s">
        <v>336</v>
      </c>
      <c r="C344" s="42">
        <v>208.3</v>
      </c>
      <c r="D344" s="42">
        <v>219</v>
      </c>
      <c r="E344" s="42">
        <v>238</v>
      </c>
      <c r="F344" s="42">
        <v>237.9</v>
      </c>
      <c r="G344" s="42">
        <v>241.4</v>
      </c>
      <c r="H344" s="42">
        <v>233.2</v>
      </c>
      <c r="I344" s="42">
        <v>247.4</v>
      </c>
      <c r="J344" s="42">
        <v>240.7</v>
      </c>
      <c r="K344" s="42">
        <v>279.3</v>
      </c>
      <c r="L344" s="42">
        <v>568.70000000000005</v>
      </c>
      <c r="M344" s="42">
        <v>561.6</v>
      </c>
      <c r="N344" s="42">
        <v>591</v>
      </c>
      <c r="O344" s="42">
        <v>591.5</v>
      </c>
      <c r="P344" s="42">
        <v>600.70000000000005</v>
      </c>
      <c r="Q344" s="42">
        <v>578.70000000000005</v>
      </c>
      <c r="R344" s="19">
        <v>610.9</v>
      </c>
      <c r="S344" s="19">
        <v>600.4</v>
      </c>
      <c r="T344" s="19">
        <v>647.79999999999995</v>
      </c>
      <c r="V344" s="39">
        <f t="shared" si="45"/>
        <v>0.36627395815016706</v>
      </c>
      <c r="W344" s="39">
        <f t="shared" si="46"/>
        <v>0.38995726495726496</v>
      </c>
      <c r="X344" s="39">
        <f t="shared" si="47"/>
        <v>0.40270727580372251</v>
      </c>
      <c r="Y344" s="39">
        <f t="shared" si="48"/>
        <v>0.40219780219780221</v>
      </c>
      <c r="Z344" s="39">
        <f t="shared" si="49"/>
        <v>0.40186449142666886</v>
      </c>
      <c r="AA344" s="39">
        <f t="shared" si="50"/>
        <v>0.40297217902194571</v>
      </c>
      <c r="AB344" s="39">
        <f t="shared" si="51"/>
        <v>0.40497626452774599</v>
      </c>
      <c r="AC344" s="39">
        <f t="shared" si="52"/>
        <v>0.40089940039973349</v>
      </c>
      <c r="AD344" s="39">
        <f t="shared" si="53"/>
        <v>0.43115158999691267</v>
      </c>
    </row>
    <row r="345" spans="1:30" x14ac:dyDescent="0.3">
      <c r="A345" s="3">
        <v>1925</v>
      </c>
      <c r="B345" s="4" t="s">
        <v>337</v>
      </c>
      <c r="C345" s="42">
        <v>110.7</v>
      </c>
      <c r="D345" s="42">
        <v>87.6</v>
      </c>
      <c r="E345" s="42">
        <v>115</v>
      </c>
      <c r="F345" s="42">
        <v>125.3</v>
      </c>
      <c r="G345" s="42">
        <v>127</v>
      </c>
      <c r="H345" s="42">
        <v>109.7</v>
      </c>
      <c r="I345" s="42">
        <v>117.8</v>
      </c>
      <c r="J345" s="42">
        <v>118.4</v>
      </c>
      <c r="K345" s="42">
        <v>120.5</v>
      </c>
      <c r="L345" s="42">
        <v>259.5</v>
      </c>
      <c r="M345" s="42">
        <v>228</v>
      </c>
      <c r="N345" s="42">
        <v>270</v>
      </c>
      <c r="O345" s="42">
        <v>280.60000000000002</v>
      </c>
      <c r="P345" s="42">
        <v>286.5</v>
      </c>
      <c r="Q345" s="42">
        <v>257.5</v>
      </c>
      <c r="R345" s="19">
        <v>290.60000000000002</v>
      </c>
      <c r="S345" s="19">
        <v>296</v>
      </c>
      <c r="T345" s="19">
        <v>302.89999999999998</v>
      </c>
      <c r="V345" s="39">
        <f t="shared" si="45"/>
        <v>0.42658959537572255</v>
      </c>
      <c r="W345" s="39">
        <f t="shared" si="46"/>
        <v>0.38421052631578945</v>
      </c>
      <c r="X345" s="39">
        <f t="shared" si="47"/>
        <v>0.42592592592592593</v>
      </c>
      <c r="Y345" s="39">
        <f t="shared" si="48"/>
        <v>0.44654312188168205</v>
      </c>
      <c r="Z345" s="39">
        <f t="shared" si="49"/>
        <v>0.44328097731239091</v>
      </c>
      <c r="AA345" s="39">
        <f t="shared" si="50"/>
        <v>0.42601941747572819</v>
      </c>
      <c r="AB345" s="39">
        <f t="shared" si="51"/>
        <v>0.40536820371644866</v>
      </c>
      <c r="AC345" s="39">
        <f t="shared" si="52"/>
        <v>0.4</v>
      </c>
      <c r="AD345" s="39">
        <f t="shared" si="53"/>
        <v>0.39782106305711457</v>
      </c>
    </row>
    <row r="346" spans="1:30" x14ac:dyDescent="0.3">
      <c r="A346" s="3">
        <v>1926</v>
      </c>
      <c r="B346" s="4" t="s">
        <v>338</v>
      </c>
      <c r="C346" s="42">
        <v>58.4</v>
      </c>
      <c r="D346" s="42">
        <v>63.1</v>
      </c>
      <c r="E346" s="42">
        <v>59</v>
      </c>
      <c r="F346" s="42">
        <v>53.3</v>
      </c>
      <c r="G346" s="42">
        <v>56.2</v>
      </c>
      <c r="H346" s="42">
        <v>39.5</v>
      </c>
      <c r="I346" s="42">
        <v>59.7</v>
      </c>
      <c r="J346" s="42">
        <v>61.7</v>
      </c>
      <c r="K346" s="42">
        <v>56.6</v>
      </c>
      <c r="L346" s="42">
        <v>135.30000000000001</v>
      </c>
      <c r="M346" s="42">
        <v>137.69999999999999</v>
      </c>
      <c r="N346" s="42">
        <v>137</v>
      </c>
      <c r="O346" s="42">
        <v>132.1</v>
      </c>
      <c r="P346" s="42">
        <v>132.4</v>
      </c>
      <c r="Q346" s="42">
        <v>104.2</v>
      </c>
      <c r="R346" s="19">
        <v>118.6</v>
      </c>
      <c r="S346" s="19">
        <v>132.9</v>
      </c>
      <c r="T346" s="19">
        <v>124.2</v>
      </c>
      <c r="V346" s="39">
        <f t="shared" si="45"/>
        <v>0.43163340724316329</v>
      </c>
      <c r="W346" s="39">
        <f t="shared" si="46"/>
        <v>0.45824255628177202</v>
      </c>
      <c r="X346" s="39">
        <f t="shared" si="47"/>
        <v>0.43065693430656932</v>
      </c>
      <c r="Y346" s="39">
        <f t="shared" si="48"/>
        <v>0.40348221044663135</v>
      </c>
      <c r="Z346" s="39">
        <f t="shared" si="49"/>
        <v>0.42447129909365561</v>
      </c>
      <c r="AA346" s="39">
        <f t="shared" si="50"/>
        <v>0.37907869481765832</v>
      </c>
      <c r="AB346" s="39">
        <f t="shared" si="51"/>
        <v>0.50337268128161894</v>
      </c>
      <c r="AC346" s="39">
        <f t="shared" si="52"/>
        <v>0.46425884123401051</v>
      </c>
      <c r="AD346" s="39">
        <f t="shared" si="53"/>
        <v>0.45571658615136879</v>
      </c>
    </row>
    <row r="347" spans="1:30" x14ac:dyDescent="0.3">
      <c r="A347" s="3">
        <v>1927</v>
      </c>
      <c r="B347" s="4" t="s">
        <v>339</v>
      </c>
      <c r="C347" s="42">
        <v>62.9</v>
      </c>
      <c r="D347" s="42">
        <v>61.3</v>
      </c>
      <c r="E347" s="42">
        <v>50</v>
      </c>
      <c r="F347" s="42">
        <v>58.4</v>
      </c>
      <c r="G347" s="42">
        <v>73.400000000000006</v>
      </c>
      <c r="H347" s="42">
        <v>59.2</v>
      </c>
      <c r="I347" s="42">
        <v>70.2</v>
      </c>
      <c r="J347" s="42">
        <v>73.400000000000006</v>
      </c>
      <c r="K347" s="42">
        <v>72.2</v>
      </c>
      <c r="L347" s="42">
        <v>148.4</v>
      </c>
      <c r="M347" s="42">
        <v>144.19999999999999</v>
      </c>
      <c r="N347" s="42">
        <v>125</v>
      </c>
      <c r="O347" s="42">
        <v>133.30000000000001</v>
      </c>
      <c r="P347" s="42">
        <v>146.30000000000001</v>
      </c>
      <c r="Q347" s="42">
        <v>135.30000000000001</v>
      </c>
      <c r="R347" s="19">
        <v>163.30000000000001</v>
      </c>
      <c r="S347" s="19">
        <v>161.19999999999999</v>
      </c>
      <c r="T347" s="19">
        <v>163.6</v>
      </c>
      <c r="V347" s="39">
        <f t="shared" si="45"/>
        <v>0.42385444743935308</v>
      </c>
      <c r="W347" s="39">
        <f t="shared" si="46"/>
        <v>0.42510402219140087</v>
      </c>
      <c r="X347" s="39">
        <f t="shared" si="47"/>
        <v>0.4</v>
      </c>
      <c r="Y347" s="39">
        <f t="shared" si="48"/>
        <v>0.43810952738184539</v>
      </c>
      <c r="Z347" s="39">
        <f t="shared" si="49"/>
        <v>0.50170881749829122</v>
      </c>
      <c r="AA347" s="39">
        <f t="shared" si="50"/>
        <v>0.43754619364375458</v>
      </c>
      <c r="AB347" s="39">
        <f t="shared" si="51"/>
        <v>0.42988364972443355</v>
      </c>
      <c r="AC347" s="39">
        <f t="shared" si="52"/>
        <v>0.45533498759305219</v>
      </c>
      <c r="AD347" s="39">
        <f t="shared" si="53"/>
        <v>0.44132029339853301</v>
      </c>
    </row>
    <row r="348" spans="1:30" x14ac:dyDescent="0.3">
      <c r="A348" s="3">
        <v>1928</v>
      </c>
      <c r="B348" s="4" t="s">
        <v>340</v>
      </c>
      <c r="C348" s="42">
        <v>47.4</v>
      </c>
      <c r="D348" s="42">
        <v>49.3</v>
      </c>
      <c r="E348" s="42">
        <v>47</v>
      </c>
      <c r="F348" s="42">
        <v>57.8</v>
      </c>
      <c r="G348" s="42">
        <v>54.9</v>
      </c>
      <c r="H348" s="42">
        <v>56.7</v>
      </c>
      <c r="I348" s="42">
        <v>41.1</v>
      </c>
      <c r="J348" s="42">
        <v>38.200000000000003</v>
      </c>
      <c r="K348" s="42">
        <v>37.700000000000003</v>
      </c>
      <c r="L348" s="42">
        <v>103.1</v>
      </c>
      <c r="M348" s="42">
        <v>110</v>
      </c>
      <c r="N348" s="42">
        <v>101</v>
      </c>
      <c r="O348" s="42">
        <v>120.5</v>
      </c>
      <c r="P348" s="42">
        <v>117</v>
      </c>
      <c r="Q348" s="42">
        <v>119.4</v>
      </c>
      <c r="R348" s="19">
        <v>116.9</v>
      </c>
      <c r="S348" s="19">
        <v>102.9</v>
      </c>
      <c r="T348" s="19">
        <v>98.3</v>
      </c>
      <c r="V348" s="39">
        <f t="shared" si="45"/>
        <v>0.45974781765276435</v>
      </c>
      <c r="W348" s="39">
        <f t="shared" si="46"/>
        <v>0.44818181818181818</v>
      </c>
      <c r="X348" s="39">
        <f t="shared" si="47"/>
        <v>0.46534653465346537</v>
      </c>
      <c r="Y348" s="39">
        <f t="shared" si="48"/>
        <v>0.47966804979253108</v>
      </c>
      <c r="Z348" s="39">
        <f t="shared" si="49"/>
        <v>0.46923076923076923</v>
      </c>
      <c r="AA348" s="39">
        <f t="shared" si="50"/>
        <v>0.47487437185929648</v>
      </c>
      <c r="AB348" s="39">
        <f t="shared" si="51"/>
        <v>0.35158254918733961</v>
      </c>
      <c r="AC348" s="39">
        <f t="shared" si="52"/>
        <v>0.37123420796890183</v>
      </c>
      <c r="AD348" s="39">
        <f t="shared" si="53"/>
        <v>0.38351983723296035</v>
      </c>
    </row>
    <row r="349" spans="1:30" x14ac:dyDescent="0.3">
      <c r="A349" s="3">
        <v>1929</v>
      </c>
      <c r="B349" s="4" t="s">
        <v>341</v>
      </c>
      <c r="C349" s="42">
        <v>54.8</v>
      </c>
      <c r="D349" s="42">
        <v>40</v>
      </c>
      <c r="E349" s="42">
        <v>36</v>
      </c>
      <c r="F349" s="42">
        <v>34.1</v>
      </c>
      <c r="G349" s="42">
        <v>40.9</v>
      </c>
      <c r="H349" s="42">
        <v>35.6</v>
      </c>
      <c r="I349" s="42">
        <v>37.5</v>
      </c>
      <c r="J349" s="42">
        <v>35.299999999999997</v>
      </c>
      <c r="K349" s="42">
        <v>36.200000000000003</v>
      </c>
      <c r="L349" s="42">
        <v>113.8</v>
      </c>
      <c r="M349" s="42">
        <v>90.5</v>
      </c>
      <c r="N349" s="42">
        <v>88</v>
      </c>
      <c r="O349" s="42">
        <v>86.9</v>
      </c>
      <c r="P349" s="42">
        <v>97</v>
      </c>
      <c r="Q349" s="42">
        <v>91.5</v>
      </c>
      <c r="R349" s="19">
        <v>88.9</v>
      </c>
      <c r="S349" s="19">
        <v>90.2</v>
      </c>
      <c r="T349" s="19">
        <v>92.8</v>
      </c>
      <c r="V349" s="39">
        <f t="shared" si="45"/>
        <v>0.4815465729349736</v>
      </c>
      <c r="W349" s="39">
        <f t="shared" si="46"/>
        <v>0.44198895027624308</v>
      </c>
      <c r="X349" s="39">
        <f t="shared" si="47"/>
        <v>0.40909090909090912</v>
      </c>
      <c r="Y349" s="39">
        <f t="shared" si="48"/>
        <v>0.39240506329113922</v>
      </c>
      <c r="Z349" s="39">
        <f t="shared" si="49"/>
        <v>0.42164948453608248</v>
      </c>
      <c r="AA349" s="39">
        <f t="shared" si="50"/>
        <v>0.38907103825136613</v>
      </c>
      <c r="AB349" s="39">
        <f t="shared" si="51"/>
        <v>0.42182227221597296</v>
      </c>
      <c r="AC349" s="39">
        <f t="shared" si="52"/>
        <v>0.3913525498891352</v>
      </c>
      <c r="AD349" s="39">
        <f t="shared" si="53"/>
        <v>0.39008620689655177</v>
      </c>
    </row>
    <row r="350" spans="1:30" x14ac:dyDescent="0.3">
      <c r="A350" s="3">
        <v>1931</v>
      </c>
      <c r="B350" s="4" t="s">
        <v>342</v>
      </c>
      <c r="C350" s="42">
        <v>347.2</v>
      </c>
      <c r="D350" s="42">
        <v>358.4</v>
      </c>
      <c r="E350" s="42">
        <v>389</v>
      </c>
      <c r="F350" s="42">
        <v>401.1</v>
      </c>
      <c r="G350" s="42">
        <v>412.5</v>
      </c>
      <c r="H350" s="42">
        <v>449.3</v>
      </c>
      <c r="I350" s="42">
        <v>475.5</v>
      </c>
      <c r="J350" s="42">
        <v>496.9</v>
      </c>
      <c r="K350" s="42">
        <v>515.1</v>
      </c>
      <c r="L350" s="42">
        <v>1003.9</v>
      </c>
      <c r="M350" s="42">
        <v>1024.7</v>
      </c>
      <c r="N350" s="42">
        <v>1058</v>
      </c>
      <c r="O350" s="42">
        <v>1061</v>
      </c>
      <c r="P350" s="42">
        <v>1086.9000000000001</v>
      </c>
      <c r="Q350" s="42">
        <v>1053.4000000000001</v>
      </c>
      <c r="R350" s="19">
        <v>1102.7</v>
      </c>
      <c r="S350" s="19">
        <v>1136</v>
      </c>
      <c r="T350" s="19">
        <v>1151</v>
      </c>
      <c r="V350" s="39">
        <f t="shared" si="45"/>
        <v>0.34585118039645385</v>
      </c>
      <c r="W350" s="39">
        <f t="shared" si="46"/>
        <v>0.34976090563091633</v>
      </c>
      <c r="X350" s="39">
        <f t="shared" si="47"/>
        <v>0.3676748582230624</v>
      </c>
      <c r="Y350" s="39">
        <f t="shared" si="48"/>
        <v>0.37803958529688975</v>
      </c>
      <c r="Z350" s="39">
        <f t="shared" si="49"/>
        <v>0.37951973502622133</v>
      </c>
      <c r="AA350" s="39">
        <f t="shared" si="50"/>
        <v>0.42652363774444652</v>
      </c>
      <c r="AB350" s="39">
        <f t="shared" si="51"/>
        <v>0.43121429219189261</v>
      </c>
      <c r="AC350" s="39">
        <f t="shared" si="52"/>
        <v>0.4374119718309859</v>
      </c>
      <c r="AD350" s="39">
        <f t="shared" si="53"/>
        <v>0.44752389226759343</v>
      </c>
    </row>
    <row r="351" spans="1:30" x14ac:dyDescent="0.3">
      <c r="A351" s="3">
        <v>1933</v>
      </c>
      <c r="B351" s="4" t="s">
        <v>343</v>
      </c>
      <c r="C351" s="42">
        <v>225.4</v>
      </c>
      <c r="D351" s="42">
        <v>230.3</v>
      </c>
      <c r="E351" s="42">
        <v>237</v>
      </c>
      <c r="F351" s="42">
        <v>262.60000000000002</v>
      </c>
      <c r="G351" s="42">
        <v>262.60000000000002</v>
      </c>
      <c r="H351" s="42">
        <v>267.8</v>
      </c>
      <c r="I351" s="42">
        <v>258</v>
      </c>
      <c r="J351" s="42">
        <v>278</v>
      </c>
      <c r="K351" s="42">
        <v>268.89999999999998</v>
      </c>
      <c r="L351" s="42">
        <v>463.1</v>
      </c>
      <c r="M351" s="42">
        <v>467.5</v>
      </c>
      <c r="N351" s="42">
        <v>472</v>
      </c>
      <c r="O351" s="42">
        <v>504.6</v>
      </c>
      <c r="P351" s="42">
        <v>506.9</v>
      </c>
      <c r="Q351" s="42">
        <v>503.2</v>
      </c>
      <c r="R351" s="19">
        <v>504.4</v>
      </c>
      <c r="S351" s="19">
        <v>538.29999999999995</v>
      </c>
      <c r="T351" s="19">
        <v>530.6</v>
      </c>
      <c r="V351" s="39">
        <f t="shared" si="45"/>
        <v>0.48671993090045346</v>
      </c>
      <c r="W351" s="39">
        <f t="shared" si="46"/>
        <v>0.49262032085561502</v>
      </c>
      <c r="X351" s="39">
        <f t="shared" si="47"/>
        <v>0.5021186440677966</v>
      </c>
      <c r="Y351" s="39">
        <f t="shared" si="48"/>
        <v>0.52041220768925889</v>
      </c>
      <c r="Z351" s="39">
        <f t="shared" si="49"/>
        <v>0.51805089761294143</v>
      </c>
      <c r="AA351" s="39">
        <f t="shared" si="50"/>
        <v>0.53219395866454688</v>
      </c>
      <c r="AB351" s="39">
        <f t="shared" si="51"/>
        <v>0.5114988104678827</v>
      </c>
      <c r="AC351" s="39">
        <f t="shared" si="52"/>
        <v>0.51644064647965826</v>
      </c>
      <c r="AD351" s="39">
        <f t="shared" si="53"/>
        <v>0.5067847719562758</v>
      </c>
    </row>
    <row r="352" spans="1:30" x14ac:dyDescent="0.3">
      <c r="A352" s="3">
        <v>1936</v>
      </c>
      <c r="B352" s="4" t="s">
        <v>344</v>
      </c>
      <c r="C352" s="42">
        <v>93.9</v>
      </c>
      <c r="D352" s="42">
        <v>104.2</v>
      </c>
      <c r="E352" s="42">
        <v>119</v>
      </c>
      <c r="F352" s="42">
        <v>110.7</v>
      </c>
      <c r="G352" s="42">
        <v>109.6</v>
      </c>
      <c r="H352" s="42">
        <v>106.5</v>
      </c>
      <c r="I352" s="42">
        <v>128.5</v>
      </c>
      <c r="J352" s="42">
        <v>135.19999999999999</v>
      </c>
      <c r="K352" s="42">
        <v>141.9</v>
      </c>
      <c r="L352" s="42">
        <v>239.8</v>
      </c>
      <c r="M352" s="42">
        <v>250.4</v>
      </c>
      <c r="N352" s="42">
        <v>267</v>
      </c>
      <c r="O352" s="42">
        <v>250.7</v>
      </c>
      <c r="P352" s="42">
        <v>242.6</v>
      </c>
      <c r="Q352" s="42">
        <v>231.9</v>
      </c>
      <c r="R352" s="19">
        <v>246.2</v>
      </c>
      <c r="S352" s="19">
        <v>252.2</v>
      </c>
      <c r="T352" s="19">
        <v>253.6</v>
      </c>
      <c r="V352" s="39">
        <f t="shared" si="45"/>
        <v>0.39157631359466222</v>
      </c>
      <c r="W352" s="39">
        <f t="shared" si="46"/>
        <v>0.41613418530351437</v>
      </c>
      <c r="X352" s="39">
        <f t="shared" si="47"/>
        <v>0.44569288389513106</v>
      </c>
      <c r="Y352" s="39">
        <f t="shared" si="48"/>
        <v>0.44156362185879539</v>
      </c>
      <c r="Z352" s="39">
        <f t="shared" si="49"/>
        <v>0.45177246496290191</v>
      </c>
      <c r="AA352" s="39">
        <f t="shared" si="50"/>
        <v>0.45924967658473481</v>
      </c>
      <c r="AB352" s="39">
        <f t="shared" si="51"/>
        <v>0.52193338748984563</v>
      </c>
      <c r="AC352" s="39">
        <f t="shared" si="52"/>
        <v>0.53608247422680411</v>
      </c>
      <c r="AD352" s="39">
        <f t="shared" si="53"/>
        <v>0.55954258675078872</v>
      </c>
    </row>
    <row r="353" spans="1:30" x14ac:dyDescent="0.3">
      <c r="A353" s="3">
        <v>1938</v>
      </c>
      <c r="B353" s="4" t="s">
        <v>345</v>
      </c>
      <c r="C353" s="42">
        <v>148.1</v>
      </c>
      <c r="D353" s="42">
        <v>165</v>
      </c>
      <c r="E353" s="42">
        <v>156</v>
      </c>
      <c r="F353" s="42">
        <v>170.2</v>
      </c>
      <c r="G353" s="42">
        <v>161.4</v>
      </c>
      <c r="H353" s="42">
        <v>168.1</v>
      </c>
      <c r="I353" s="42">
        <v>139.5</v>
      </c>
      <c r="J353" s="42">
        <v>150.4</v>
      </c>
      <c r="K353" s="42">
        <v>159.4</v>
      </c>
      <c r="L353" s="42">
        <v>323.60000000000002</v>
      </c>
      <c r="M353" s="42">
        <v>346.1</v>
      </c>
      <c r="N353" s="42">
        <v>326</v>
      </c>
      <c r="O353" s="42">
        <v>342.7</v>
      </c>
      <c r="P353" s="42">
        <v>332.1</v>
      </c>
      <c r="Q353" s="42">
        <v>340.3</v>
      </c>
      <c r="R353" s="19">
        <v>304.89999999999998</v>
      </c>
      <c r="S353" s="19">
        <v>320.3</v>
      </c>
      <c r="T353" s="19">
        <v>331.5</v>
      </c>
      <c r="V353" s="39">
        <f t="shared" si="45"/>
        <v>0.45766378244746597</v>
      </c>
      <c r="W353" s="39">
        <f t="shared" si="46"/>
        <v>0.47674082635076565</v>
      </c>
      <c r="X353" s="39">
        <f t="shared" si="47"/>
        <v>0.4785276073619632</v>
      </c>
      <c r="Y353" s="39">
        <f t="shared" si="48"/>
        <v>0.49664429530201343</v>
      </c>
      <c r="Z353" s="39">
        <f t="shared" si="49"/>
        <v>0.48599819331526645</v>
      </c>
      <c r="AA353" s="39">
        <f t="shared" si="50"/>
        <v>0.49397590361445781</v>
      </c>
      <c r="AB353" s="39">
        <f t="shared" si="51"/>
        <v>0.45752705805182031</v>
      </c>
      <c r="AC353" s="39">
        <f t="shared" si="52"/>
        <v>0.46955978769903217</v>
      </c>
      <c r="AD353" s="39">
        <f t="shared" si="53"/>
        <v>0.48084464555052792</v>
      </c>
    </row>
    <row r="354" spans="1:30" x14ac:dyDescent="0.3">
      <c r="A354" s="3">
        <v>1939</v>
      </c>
      <c r="B354" s="4" t="s">
        <v>346</v>
      </c>
      <c r="C354" s="42">
        <v>104.8</v>
      </c>
      <c r="D354" s="42">
        <v>105.9</v>
      </c>
      <c r="E354" s="42">
        <v>114</v>
      </c>
      <c r="F354" s="42">
        <v>83.7</v>
      </c>
      <c r="G354" s="42">
        <v>76.5</v>
      </c>
      <c r="H354" s="42">
        <v>84.1</v>
      </c>
      <c r="I354" s="42">
        <v>83.5</v>
      </c>
      <c r="J354" s="42">
        <v>95.2</v>
      </c>
      <c r="K354" s="42">
        <v>100.7</v>
      </c>
      <c r="L354" s="42">
        <v>241</v>
      </c>
      <c r="M354" s="42">
        <v>244.7</v>
      </c>
      <c r="N354" s="42">
        <v>251</v>
      </c>
      <c r="O354" s="42">
        <v>209.4</v>
      </c>
      <c r="P354" s="42">
        <v>200.5</v>
      </c>
      <c r="Q354" s="42">
        <v>200.1</v>
      </c>
      <c r="R354" s="19">
        <v>196.4</v>
      </c>
      <c r="S354" s="19">
        <v>221.4</v>
      </c>
      <c r="T354" s="19">
        <v>233.5</v>
      </c>
      <c r="V354" s="39">
        <f t="shared" si="45"/>
        <v>0.43485477178423237</v>
      </c>
      <c r="W354" s="39">
        <f t="shared" si="46"/>
        <v>0.4327748263179404</v>
      </c>
      <c r="X354" s="39">
        <f t="shared" si="47"/>
        <v>0.4541832669322709</v>
      </c>
      <c r="Y354" s="39">
        <f t="shared" si="48"/>
        <v>0.39971346704871058</v>
      </c>
      <c r="Z354" s="39">
        <f t="shared" si="49"/>
        <v>0.38154613466334164</v>
      </c>
      <c r="AA354" s="39">
        <f t="shared" si="50"/>
        <v>0.42028985507246375</v>
      </c>
      <c r="AB354" s="39">
        <f t="shared" si="51"/>
        <v>0.42515274949083504</v>
      </c>
      <c r="AC354" s="39">
        <f t="shared" si="52"/>
        <v>0.42999096657633246</v>
      </c>
      <c r="AD354" s="39">
        <f t="shared" si="53"/>
        <v>0.43126338329764458</v>
      </c>
    </row>
    <row r="355" spans="1:30" x14ac:dyDescent="0.3">
      <c r="A355" s="3">
        <v>1940</v>
      </c>
      <c r="B355" s="4" t="s">
        <v>347</v>
      </c>
      <c r="C355" s="42">
        <v>104.2</v>
      </c>
      <c r="D355" s="42">
        <v>98.2</v>
      </c>
      <c r="E355" s="42">
        <v>97</v>
      </c>
      <c r="F355" s="42">
        <v>90.9</v>
      </c>
      <c r="G355" s="42">
        <v>89</v>
      </c>
      <c r="H355" s="42">
        <v>107.7</v>
      </c>
      <c r="I355" s="42">
        <v>112.1</v>
      </c>
      <c r="J355" s="42">
        <v>101.9</v>
      </c>
      <c r="K355" s="42">
        <v>104.2</v>
      </c>
      <c r="L355" s="42">
        <v>275.7</v>
      </c>
      <c r="M355" s="42">
        <v>262.5</v>
      </c>
      <c r="N355" s="42">
        <v>261</v>
      </c>
      <c r="O355" s="42">
        <v>245.4</v>
      </c>
      <c r="P355" s="42">
        <v>227.1</v>
      </c>
      <c r="Q355" s="42">
        <v>249</v>
      </c>
      <c r="R355" s="19">
        <v>258.39999999999998</v>
      </c>
      <c r="S355" s="19">
        <v>248.8</v>
      </c>
      <c r="T355" s="19">
        <v>254.6</v>
      </c>
      <c r="V355" s="39">
        <f t="shared" si="45"/>
        <v>0.37794704388828437</v>
      </c>
      <c r="W355" s="39">
        <f t="shared" si="46"/>
        <v>0.37409523809523809</v>
      </c>
      <c r="X355" s="39">
        <f t="shared" si="47"/>
        <v>0.37164750957854409</v>
      </c>
      <c r="Y355" s="39">
        <f t="shared" si="48"/>
        <v>0.3704156479217604</v>
      </c>
      <c r="Z355" s="39">
        <f t="shared" si="49"/>
        <v>0.39189784236019376</v>
      </c>
      <c r="AA355" s="39">
        <f t="shared" si="50"/>
        <v>0.43253012048192774</v>
      </c>
      <c r="AB355" s="39">
        <f t="shared" si="51"/>
        <v>0.43382352941176472</v>
      </c>
      <c r="AC355" s="39">
        <f t="shared" si="52"/>
        <v>0.40956591639871381</v>
      </c>
      <c r="AD355" s="39">
        <f t="shared" si="53"/>
        <v>0.40926944226237238</v>
      </c>
    </row>
    <row r="356" spans="1:30" x14ac:dyDescent="0.3">
      <c r="A356" s="3">
        <v>1941</v>
      </c>
      <c r="B356" s="4" t="s">
        <v>348</v>
      </c>
      <c r="C356" s="42">
        <v>131.6</v>
      </c>
      <c r="D356" s="42">
        <v>135</v>
      </c>
      <c r="E356" s="42">
        <v>129</v>
      </c>
      <c r="F356" s="42">
        <v>131.5</v>
      </c>
      <c r="G356" s="42">
        <v>119.3</v>
      </c>
      <c r="H356" s="42">
        <v>134.9</v>
      </c>
      <c r="I356" s="42">
        <v>117.8</v>
      </c>
      <c r="J356" s="42">
        <v>126.8</v>
      </c>
      <c r="K356" s="42">
        <v>131.1</v>
      </c>
      <c r="L356" s="42">
        <v>304.7</v>
      </c>
      <c r="M356" s="42">
        <v>304.10000000000002</v>
      </c>
      <c r="N356" s="42">
        <v>300</v>
      </c>
      <c r="O356" s="42">
        <v>284.2</v>
      </c>
      <c r="P356" s="42">
        <v>279.39999999999998</v>
      </c>
      <c r="Q356" s="42">
        <v>288.2</v>
      </c>
      <c r="R356" s="19">
        <v>277.89999999999998</v>
      </c>
      <c r="S356" s="19">
        <v>285.10000000000002</v>
      </c>
      <c r="T356" s="19">
        <v>306.3</v>
      </c>
      <c r="V356" s="39">
        <f t="shared" si="45"/>
        <v>0.43190022973416475</v>
      </c>
      <c r="W356" s="39">
        <f t="shared" si="46"/>
        <v>0.44393291680368296</v>
      </c>
      <c r="X356" s="39">
        <f t="shared" si="47"/>
        <v>0.43</v>
      </c>
      <c r="Y356" s="39">
        <f t="shared" si="48"/>
        <v>0.46270232230823366</v>
      </c>
      <c r="Z356" s="39">
        <f t="shared" si="49"/>
        <v>0.42698639942734434</v>
      </c>
      <c r="AA356" s="39">
        <f t="shared" si="50"/>
        <v>0.46807772380291468</v>
      </c>
      <c r="AB356" s="39">
        <f t="shared" si="51"/>
        <v>0.4238934868657791</v>
      </c>
      <c r="AC356" s="39">
        <f t="shared" si="52"/>
        <v>0.44475622588565411</v>
      </c>
      <c r="AD356" s="39">
        <f t="shared" si="53"/>
        <v>0.42801175318315371</v>
      </c>
    </row>
    <row r="357" spans="1:30" x14ac:dyDescent="0.3">
      <c r="A357" s="3">
        <v>1942</v>
      </c>
      <c r="B357" s="4" t="s">
        <v>349</v>
      </c>
      <c r="C357" s="42">
        <v>183.4</v>
      </c>
      <c r="D357" s="42">
        <v>202.6</v>
      </c>
      <c r="E357" s="42">
        <v>199</v>
      </c>
      <c r="F357" s="42">
        <v>217.9</v>
      </c>
      <c r="G357" s="42">
        <v>205.2</v>
      </c>
      <c r="H357" s="42">
        <v>261.89999999999998</v>
      </c>
      <c r="I357" s="42">
        <v>204.2</v>
      </c>
      <c r="J357" s="42">
        <v>210.6</v>
      </c>
      <c r="K357" s="42">
        <v>222.3</v>
      </c>
      <c r="L357" s="42">
        <v>487.3</v>
      </c>
      <c r="M357" s="42">
        <v>472.2</v>
      </c>
      <c r="N357" s="42">
        <v>481</v>
      </c>
      <c r="O357" s="42">
        <v>480.2</v>
      </c>
      <c r="P357" s="42">
        <v>462.3</v>
      </c>
      <c r="Q357" s="42">
        <v>532.70000000000005</v>
      </c>
      <c r="R357" s="19">
        <v>449.8</v>
      </c>
      <c r="S357" s="19">
        <v>457.3</v>
      </c>
      <c r="T357" s="19">
        <v>478.6</v>
      </c>
      <c r="V357" s="39">
        <f t="shared" si="45"/>
        <v>0.3763595321157398</v>
      </c>
      <c r="W357" s="39">
        <f t="shared" si="46"/>
        <v>0.42905548496399831</v>
      </c>
      <c r="X357" s="39">
        <f t="shared" si="47"/>
        <v>0.41372141372141374</v>
      </c>
      <c r="Y357" s="39">
        <f t="shared" si="48"/>
        <v>0.45376926280716373</v>
      </c>
      <c r="Z357" s="39">
        <f t="shared" si="49"/>
        <v>0.44386761842959116</v>
      </c>
      <c r="AA357" s="39">
        <f t="shared" si="50"/>
        <v>0.49164633001689501</v>
      </c>
      <c r="AB357" s="39">
        <f t="shared" si="51"/>
        <v>0.45397954646509558</v>
      </c>
      <c r="AC357" s="39">
        <f t="shared" si="52"/>
        <v>0.46052919308987533</v>
      </c>
      <c r="AD357" s="39">
        <f t="shared" si="53"/>
        <v>0.4644797325532804</v>
      </c>
    </row>
    <row r="358" spans="1:30" x14ac:dyDescent="0.3">
      <c r="A358" s="3">
        <v>1943</v>
      </c>
      <c r="B358" s="4" t="s">
        <v>350</v>
      </c>
      <c r="C358" s="42">
        <v>80.099999999999994</v>
      </c>
      <c r="D358" s="42">
        <v>80.5</v>
      </c>
      <c r="E358" s="42">
        <v>83</v>
      </c>
      <c r="F358" s="42">
        <v>76</v>
      </c>
      <c r="G358" s="42">
        <v>78.7</v>
      </c>
      <c r="H358" s="42">
        <v>79.400000000000006</v>
      </c>
      <c r="I358" s="42">
        <v>85.6</v>
      </c>
      <c r="J358" s="42">
        <v>83.9</v>
      </c>
      <c r="K358" s="42">
        <v>89.6</v>
      </c>
      <c r="L358" s="42">
        <v>185.8</v>
      </c>
      <c r="M358" s="42">
        <v>182.4</v>
      </c>
      <c r="N358" s="42">
        <v>176</v>
      </c>
      <c r="O358" s="42">
        <v>164.3</v>
      </c>
      <c r="P358" s="42">
        <v>169.7</v>
      </c>
      <c r="Q358" s="42">
        <v>170.6</v>
      </c>
      <c r="R358" s="19">
        <v>169.5</v>
      </c>
      <c r="S358" s="19">
        <v>172.8</v>
      </c>
      <c r="T358" s="19">
        <v>176.2</v>
      </c>
      <c r="V358" s="39">
        <f t="shared" si="45"/>
        <v>0.43110871905274484</v>
      </c>
      <c r="W358" s="39">
        <f t="shared" si="46"/>
        <v>0.44133771929824561</v>
      </c>
      <c r="X358" s="39">
        <f t="shared" si="47"/>
        <v>0.47159090909090912</v>
      </c>
      <c r="Y358" s="39">
        <f t="shared" si="48"/>
        <v>0.46256847230675591</v>
      </c>
      <c r="Z358" s="39">
        <f t="shared" si="49"/>
        <v>0.46375957572186216</v>
      </c>
      <c r="AA358" s="39">
        <f t="shared" si="50"/>
        <v>0.46541617819460734</v>
      </c>
      <c r="AB358" s="39">
        <f t="shared" si="51"/>
        <v>0.50501474926253687</v>
      </c>
      <c r="AC358" s="39">
        <f t="shared" si="52"/>
        <v>0.48553240740740738</v>
      </c>
      <c r="AD358" s="39">
        <f t="shared" si="53"/>
        <v>0.50851305334846764</v>
      </c>
    </row>
    <row r="359" spans="1:30" x14ac:dyDescent="0.3">
      <c r="A359" s="3">
        <v>2002</v>
      </c>
      <c r="B359" s="4" t="s">
        <v>351</v>
      </c>
      <c r="C359" s="42">
        <v>84</v>
      </c>
      <c r="D359" s="42">
        <v>75.2</v>
      </c>
      <c r="E359" s="42">
        <v>84</v>
      </c>
      <c r="F359" s="42">
        <v>78.3</v>
      </c>
      <c r="G359" s="42">
        <v>71.900000000000006</v>
      </c>
      <c r="H359" s="42">
        <v>83.2</v>
      </c>
      <c r="I359" s="42">
        <v>86.1</v>
      </c>
      <c r="J359" s="42">
        <v>97.3</v>
      </c>
      <c r="K359" s="42">
        <v>89.9</v>
      </c>
      <c r="L359" s="42">
        <v>201.8</v>
      </c>
      <c r="M359" s="42">
        <v>200.1</v>
      </c>
      <c r="N359" s="42">
        <v>206</v>
      </c>
      <c r="O359" s="42">
        <v>188.4</v>
      </c>
      <c r="P359" s="42">
        <v>191.8</v>
      </c>
      <c r="Q359" s="42">
        <v>207.6</v>
      </c>
      <c r="R359" s="19">
        <v>185.1</v>
      </c>
      <c r="S359" s="19">
        <v>204.5</v>
      </c>
      <c r="T359" s="19">
        <v>191.1</v>
      </c>
      <c r="V359" s="39">
        <f t="shared" si="45"/>
        <v>0.4162537165510406</v>
      </c>
      <c r="W359" s="39">
        <f t="shared" si="46"/>
        <v>0.37581209395302351</v>
      </c>
      <c r="X359" s="39">
        <f t="shared" si="47"/>
        <v>0.40776699029126212</v>
      </c>
      <c r="Y359" s="39">
        <f t="shared" si="48"/>
        <v>0.41560509554140124</v>
      </c>
      <c r="Z359" s="39">
        <f t="shared" si="49"/>
        <v>0.37486965589155369</v>
      </c>
      <c r="AA359" s="39">
        <f t="shared" si="50"/>
        <v>0.40077071290944127</v>
      </c>
      <c r="AB359" s="39">
        <f t="shared" si="51"/>
        <v>0.46515397082658022</v>
      </c>
      <c r="AC359" s="39">
        <f t="shared" si="52"/>
        <v>0.47579462102689485</v>
      </c>
      <c r="AD359" s="39">
        <f t="shared" si="53"/>
        <v>0.47043432757718479</v>
      </c>
    </row>
    <row r="360" spans="1:30" x14ac:dyDescent="0.3">
      <c r="A360" s="3">
        <v>2003</v>
      </c>
      <c r="B360" s="4" t="s">
        <v>352</v>
      </c>
      <c r="C360" s="42">
        <v>257.2</v>
      </c>
      <c r="D360" s="42">
        <v>265.8</v>
      </c>
      <c r="E360" s="42">
        <v>268</v>
      </c>
      <c r="F360" s="42">
        <v>281.8</v>
      </c>
      <c r="G360" s="42">
        <v>264.2</v>
      </c>
      <c r="H360" s="42">
        <v>224.7</v>
      </c>
      <c r="I360" s="42">
        <v>259.39999999999998</v>
      </c>
      <c r="J360" s="42">
        <v>266.2</v>
      </c>
      <c r="K360" s="42">
        <v>258.2</v>
      </c>
      <c r="L360" s="42">
        <v>652.70000000000005</v>
      </c>
      <c r="M360" s="42">
        <v>663.3</v>
      </c>
      <c r="N360" s="42">
        <v>675</v>
      </c>
      <c r="O360" s="42">
        <v>694.1</v>
      </c>
      <c r="P360" s="42">
        <v>675.1</v>
      </c>
      <c r="Q360" s="42">
        <v>598.79999999999995</v>
      </c>
      <c r="R360" s="19">
        <v>614.4</v>
      </c>
      <c r="S360" s="19">
        <v>638</v>
      </c>
      <c r="T360" s="19">
        <v>645.70000000000005</v>
      </c>
      <c r="V360" s="39">
        <f t="shared" si="45"/>
        <v>0.39405546192737856</v>
      </c>
      <c r="W360" s="39">
        <f t="shared" si="46"/>
        <v>0.4007236544549978</v>
      </c>
      <c r="X360" s="39">
        <f t="shared" si="47"/>
        <v>0.39703703703703702</v>
      </c>
      <c r="Y360" s="39">
        <f t="shared" si="48"/>
        <v>0.40599337271286556</v>
      </c>
      <c r="Z360" s="39">
        <f t="shared" si="49"/>
        <v>0.3913494297141164</v>
      </c>
      <c r="AA360" s="39">
        <f t="shared" si="50"/>
        <v>0.37525050100200402</v>
      </c>
      <c r="AB360" s="39">
        <f t="shared" si="51"/>
        <v>0.42220052083333331</v>
      </c>
      <c r="AC360" s="39">
        <f t="shared" si="52"/>
        <v>0.41724137931034483</v>
      </c>
      <c r="AD360" s="39">
        <f t="shared" si="53"/>
        <v>0.39987610345361618</v>
      </c>
    </row>
    <row r="361" spans="1:30" x14ac:dyDescent="0.3">
      <c r="A361" s="3">
        <v>2004</v>
      </c>
      <c r="B361" s="4" t="s">
        <v>353</v>
      </c>
      <c r="C361" s="42">
        <v>298.8</v>
      </c>
      <c r="D361" s="42">
        <v>335.9</v>
      </c>
      <c r="E361" s="42">
        <v>327</v>
      </c>
      <c r="F361" s="42">
        <v>340.1</v>
      </c>
      <c r="G361" s="42">
        <v>345.5</v>
      </c>
      <c r="H361" s="42">
        <v>356.1</v>
      </c>
      <c r="I361" s="42">
        <v>356.5</v>
      </c>
      <c r="J361" s="42">
        <v>418.2</v>
      </c>
      <c r="K361" s="42">
        <v>439.2</v>
      </c>
      <c r="L361" s="42">
        <v>972</v>
      </c>
      <c r="M361" s="42">
        <v>1029.0999999999999</v>
      </c>
      <c r="N361" s="42">
        <v>1027</v>
      </c>
      <c r="O361" s="42">
        <v>1044.5</v>
      </c>
      <c r="P361" s="42">
        <v>1057.5</v>
      </c>
      <c r="Q361" s="42">
        <v>1074.7</v>
      </c>
      <c r="R361" s="19">
        <v>1125.2</v>
      </c>
      <c r="S361" s="19">
        <v>1201.9000000000001</v>
      </c>
      <c r="T361" s="19">
        <v>1171.9000000000001</v>
      </c>
      <c r="V361" s="39">
        <f t="shared" si="45"/>
        <v>0.30740740740740741</v>
      </c>
      <c r="W361" s="39">
        <f t="shared" si="46"/>
        <v>0.32640171023224179</v>
      </c>
      <c r="X361" s="39">
        <f t="shared" si="47"/>
        <v>0.3184031158714703</v>
      </c>
      <c r="Y361" s="39">
        <f t="shared" si="48"/>
        <v>0.32561033987553856</v>
      </c>
      <c r="Z361" s="39">
        <f t="shared" si="49"/>
        <v>0.32671394799054376</v>
      </c>
      <c r="AA361" s="39">
        <f t="shared" si="50"/>
        <v>0.33134828324183496</v>
      </c>
      <c r="AB361" s="39">
        <f t="shared" si="51"/>
        <v>0.31683256309989333</v>
      </c>
      <c r="AC361" s="39">
        <f t="shared" si="52"/>
        <v>0.34794908062234792</v>
      </c>
      <c r="AD361" s="39">
        <f t="shared" si="53"/>
        <v>0.37477600477856471</v>
      </c>
    </row>
    <row r="362" spans="1:30" x14ac:dyDescent="0.3">
      <c r="A362" s="3">
        <v>2011</v>
      </c>
      <c r="B362" s="4" t="s">
        <v>354</v>
      </c>
      <c r="C362" s="42">
        <v>121.2</v>
      </c>
      <c r="D362" s="42">
        <v>130.80000000000001</v>
      </c>
      <c r="E362" s="42">
        <v>114</v>
      </c>
      <c r="F362" s="42">
        <v>139.69999999999999</v>
      </c>
      <c r="G362" s="42">
        <v>113.3</v>
      </c>
      <c r="H362" s="42">
        <v>105.2</v>
      </c>
      <c r="I362" s="42">
        <v>132</v>
      </c>
      <c r="J362" s="42">
        <v>116.7</v>
      </c>
      <c r="K362" s="42">
        <v>133.5</v>
      </c>
      <c r="L362" s="42">
        <v>296.60000000000002</v>
      </c>
      <c r="M362" s="42">
        <v>304.8</v>
      </c>
      <c r="N362" s="42">
        <v>289</v>
      </c>
      <c r="O362" s="42">
        <v>303.8</v>
      </c>
      <c r="P362" s="42">
        <v>275.10000000000002</v>
      </c>
      <c r="Q362" s="42">
        <v>262</v>
      </c>
      <c r="R362" s="19">
        <v>286.10000000000002</v>
      </c>
      <c r="S362" s="19">
        <v>283.39999999999998</v>
      </c>
      <c r="T362" s="19">
        <v>300.10000000000002</v>
      </c>
      <c r="V362" s="39">
        <f t="shared" si="45"/>
        <v>0.40863115306810516</v>
      </c>
      <c r="W362" s="39">
        <f t="shared" si="46"/>
        <v>0.42913385826771655</v>
      </c>
      <c r="X362" s="39">
        <f t="shared" si="47"/>
        <v>0.3944636678200692</v>
      </c>
      <c r="Y362" s="39">
        <f t="shared" si="48"/>
        <v>0.45984200131665565</v>
      </c>
      <c r="Z362" s="39">
        <f t="shared" si="49"/>
        <v>0.41185023627771716</v>
      </c>
      <c r="AA362" s="39">
        <f t="shared" si="50"/>
        <v>0.40152671755725194</v>
      </c>
      <c r="AB362" s="39">
        <f t="shared" si="51"/>
        <v>0.46137714085983916</v>
      </c>
      <c r="AC362" s="39">
        <f t="shared" si="52"/>
        <v>0.41178546224417789</v>
      </c>
      <c r="AD362" s="39">
        <f t="shared" si="53"/>
        <v>0.44485171609463509</v>
      </c>
    </row>
    <row r="363" spans="1:30" x14ac:dyDescent="0.3">
      <c r="A363" s="3">
        <v>2012</v>
      </c>
      <c r="B363" s="4" t="s">
        <v>355</v>
      </c>
      <c r="C363" s="42">
        <v>482.7</v>
      </c>
      <c r="D363" s="42">
        <v>525.20000000000005</v>
      </c>
      <c r="E363" s="42">
        <v>537</v>
      </c>
      <c r="F363" s="42">
        <v>575.70000000000005</v>
      </c>
      <c r="G363" s="42">
        <v>620.9</v>
      </c>
      <c r="H363" s="42">
        <v>661.1</v>
      </c>
      <c r="I363" s="42">
        <v>721.8</v>
      </c>
      <c r="J363" s="42">
        <v>711.2</v>
      </c>
      <c r="K363" s="42">
        <v>726</v>
      </c>
      <c r="L363" s="42">
        <v>1478.8</v>
      </c>
      <c r="M363" s="42">
        <v>1482.5</v>
      </c>
      <c r="N363" s="42">
        <v>1504</v>
      </c>
      <c r="O363" s="42">
        <v>1531.1</v>
      </c>
      <c r="P363" s="42">
        <v>1586.8</v>
      </c>
      <c r="Q363" s="42">
        <v>1644.1</v>
      </c>
      <c r="R363" s="19">
        <v>1791.1</v>
      </c>
      <c r="S363" s="19">
        <v>1706.8</v>
      </c>
      <c r="T363" s="19">
        <v>1729.5</v>
      </c>
      <c r="V363" s="39">
        <f t="shared" si="45"/>
        <v>0.32641330808763863</v>
      </c>
      <c r="W363" s="39">
        <f t="shared" si="46"/>
        <v>0.35426644182124795</v>
      </c>
      <c r="X363" s="39">
        <f t="shared" si="47"/>
        <v>0.35704787234042551</v>
      </c>
      <c r="Y363" s="39">
        <f t="shared" si="48"/>
        <v>0.37600418000130631</v>
      </c>
      <c r="Z363" s="39">
        <f t="shared" si="49"/>
        <v>0.39129064784471895</v>
      </c>
      <c r="AA363" s="39">
        <f t="shared" si="50"/>
        <v>0.40210449486041</v>
      </c>
      <c r="AB363" s="39">
        <f t="shared" si="51"/>
        <v>0.4029925743956228</v>
      </c>
      <c r="AC363" s="39">
        <f t="shared" si="52"/>
        <v>0.41668619639090698</v>
      </c>
      <c r="AD363" s="39">
        <f t="shared" si="53"/>
        <v>0.41977450130095401</v>
      </c>
    </row>
    <row r="364" spans="1:30" x14ac:dyDescent="0.3">
      <c r="A364" s="3">
        <v>2014</v>
      </c>
      <c r="B364" s="4" t="s">
        <v>356</v>
      </c>
      <c r="C364" s="42">
        <v>53.1</v>
      </c>
      <c r="D364" s="42">
        <v>49.7</v>
      </c>
      <c r="E364" s="42">
        <v>46</v>
      </c>
      <c r="F364" s="42">
        <v>53.8</v>
      </c>
      <c r="G364" s="42">
        <v>56.9</v>
      </c>
      <c r="H364" s="42">
        <v>55.5</v>
      </c>
      <c r="I364" s="42">
        <v>56.1</v>
      </c>
      <c r="J364" s="42">
        <v>56.9</v>
      </c>
      <c r="K364" s="42">
        <v>54.9</v>
      </c>
      <c r="L364" s="42">
        <v>129.19999999999999</v>
      </c>
      <c r="M364" s="42">
        <v>129</v>
      </c>
      <c r="N364" s="42">
        <v>127</v>
      </c>
      <c r="O364" s="42">
        <v>144.5</v>
      </c>
      <c r="P364" s="42">
        <v>131.19999999999999</v>
      </c>
      <c r="Q364" s="42">
        <v>130.30000000000001</v>
      </c>
      <c r="R364" s="19">
        <v>129.30000000000001</v>
      </c>
      <c r="S364" s="19">
        <v>129.5</v>
      </c>
      <c r="T364" s="19">
        <v>124.1</v>
      </c>
      <c r="V364" s="39">
        <f t="shared" si="45"/>
        <v>0.41099071207430343</v>
      </c>
      <c r="W364" s="39">
        <f t="shared" si="46"/>
        <v>0.38527131782945739</v>
      </c>
      <c r="X364" s="39">
        <f t="shared" si="47"/>
        <v>0.36220472440944884</v>
      </c>
      <c r="Y364" s="39">
        <f t="shared" si="48"/>
        <v>0.37231833910034601</v>
      </c>
      <c r="Z364" s="39">
        <f t="shared" si="49"/>
        <v>0.43368902439024393</v>
      </c>
      <c r="AA364" s="39">
        <f t="shared" si="50"/>
        <v>0.42594013814274745</v>
      </c>
      <c r="AB364" s="39">
        <f t="shared" si="51"/>
        <v>0.43387470997679811</v>
      </c>
      <c r="AC364" s="39">
        <f t="shared" si="52"/>
        <v>0.43938223938223936</v>
      </c>
      <c r="AD364" s="39">
        <f t="shared" si="53"/>
        <v>0.44238517324738114</v>
      </c>
    </row>
    <row r="365" spans="1:30" x14ac:dyDescent="0.3">
      <c r="A365" s="3">
        <v>2015</v>
      </c>
      <c r="B365" s="4" t="s">
        <v>357</v>
      </c>
      <c r="C365" s="42">
        <v>39.1</v>
      </c>
      <c r="D365" s="42">
        <v>39.299999999999997</v>
      </c>
      <c r="E365" s="42">
        <v>43</v>
      </c>
      <c r="F365" s="42">
        <v>47.5</v>
      </c>
      <c r="G365" s="42">
        <v>44.3</v>
      </c>
      <c r="H365" s="42">
        <v>52.8</v>
      </c>
      <c r="I365" s="42">
        <v>64.2</v>
      </c>
      <c r="J365" s="42">
        <v>64.5</v>
      </c>
      <c r="K365" s="42">
        <v>59.8</v>
      </c>
      <c r="L365" s="42">
        <v>108.4</v>
      </c>
      <c r="M365" s="42">
        <v>109.7</v>
      </c>
      <c r="N365" s="42">
        <v>112</v>
      </c>
      <c r="O365" s="42">
        <v>125.1</v>
      </c>
      <c r="P365" s="42">
        <v>120.5</v>
      </c>
      <c r="Q365" s="42">
        <v>121.7</v>
      </c>
      <c r="R365" s="19">
        <v>139.80000000000001</v>
      </c>
      <c r="S365" s="19">
        <v>131.6</v>
      </c>
      <c r="T365" s="19">
        <v>132.30000000000001</v>
      </c>
      <c r="V365" s="39">
        <f t="shared" si="45"/>
        <v>0.36070110701107011</v>
      </c>
      <c r="W365" s="39">
        <f t="shared" si="46"/>
        <v>0.35824977210574288</v>
      </c>
      <c r="X365" s="39">
        <f t="shared" si="47"/>
        <v>0.38392857142857145</v>
      </c>
      <c r="Y365" s="39">
        <f t="shared" si="48"/>
        <v>0.37969624300559557</v>
      </c>
      <c r="Z365" s="39">
        <f t="shared" si="49"/>
        <v>0.3676348547717842</v>
      </c>
      <c r="AA365" s="39">
        <f t="shared" si="50"/>
        <v>0.4338537387017255</v>
      </c>
      <c r="AB365" s="39">
        <f t="shared" si="51"/>
        <v>0.45922746781115881</v>
      </c>
      <c r="AC365" s="39">
        <f t="shared" si="52"/>
        <v>0.49012158054711247</v>
      </c>
      <c r="AD365" s="39">
        <f t="shared" si="53"/>
        <v>0.45200302343159482</v>
      </c>
    </row>
    <row r="366" spans="1:30" x14ac:dyDescent="0.3">
      <c r="A366" s="3">
        <v>2017</v>
      </c>
      <c r="B366" s="4" t="s">
        <v>358</v>
      </c>
      <c r="C366" s="42">
        <v>53.3</v>
      </c>
      <c r="D366" s="42">
        <v>54</v>
      </c>
      <c r="E366" s="42">
        <v>56</v>
      </c>
      <c r="F366" s="42">
        <v>58.7</v>
      </c>
      <c r="G366" s="42">
        <v>59.8</v>
      </c>
      <c r="H366" s="42">
        <v>57</v>
      </c>
      <c r="I366" s="42">
        <v>59.9</v>
      </c>
      <c r="J366" s="42">
        <v>68.900000000000006</v>
      </c>
      <c r="K366" s="42">
        <v>67</v>
      </c>
      <c r="L366" s="42">
        <v>127.4</v>
      </c>
      <c r="M366" s="42">
        <v>125.6</v>
      </c>
      <c r="N366" s="42">
        <v>129</v>
      </c>
      <c r="O366" s="42">
        <v>140.6</v>
      </c>
      <c r="P366" s="42">
        <v>135</v>
      </c>
      <c r="Q366" s="42">
        <v>123.7</v>
      </c>
      <c r="R366" s="19">
        <v>125.8</v>
      </c>
      <c r="S366" s="19">
        <v>148.5</v>
      </c>
      <c r="T366" s="19">
        <v>145.1</v>
      </c>
      <c r="V366" s="39">
        <f t="shared" si="45"/>
        <v>0.41836734693877548</v>
      </c>
      <c r="W366" s="39">
        <f t="shared" si="46"/>
        <v>0.42993630573248409</v>
      </c>
      <c r="X366" s="39">
        <f t="shared" si="47"/>
        <v>0.43410852713178294</v>
      </c>
      <c r="Y366" s="39">
        <f t="shared" si="48"/>
        <v>0.41749644381223333</v>
      </c>
      <c r="Z366" s="39">
        <f t="shared" si="49"/>
        <v>0.44296296296296295</v>
      </c>
      <c r="AA366" s="39">
        <f t="shared" si="50"/>
        <v>0.46079223928860147</v>
      </c>
      <c r="AB366" s="39">
        <f t="shared" si="51"/>
        <v>0.47615262321144675</v>
      </c>
      <c r="AC366" s="39">
        <f t="shared" si="52"/>
        <v>0.46397306397306404</v>
      </c>
      <c r="AD366" s="39">
        <f t="shared" si="53"/>
        <v>0.46175051688490698</v>
      </c>
    </row>
    <row r="367" spans="1:30" x14ac:dyDescent="0.3">
      <c r="A367" s="3">
        <v>2018</v>
      </c>
      <c r="B367" s="4" t="s">
        <v>359</v>
      </c>
      <c r="C367" s="42">
        <v>57.8</v>
      </c>
      <c r="D367" s="42">
        <v>63.6</v>
      </c>
      <c r="E367" s="42">
        <v>62</v>
      </c>
      <c r="F367" s="42">
        <v>61.5</v>
      </c>
      <c r="G367" s="42">
        <v>63.1</v>
      </c>
      <c r="H367" s="42">
        <v>63.2</v>
      </c>
      <c r="I367" s="42">
        <v>63.2</v>
      </c>
      <c r="J367" s="42">
        <v>61</v>
      </c>
      <c r="K367" s="42">
        <v>74.5</v>
      </c>
      <c r="L367" s="42">
        <v>139.1</v>
      </c>
      <c r="M367" s="42">
        <v>150.4</v>
      </c>
      <c r="N367" s="42">
        <v>153</v>
      </c>
      <c r="O367" s="42">
        <v>147.80000000000001</v>
      </c>
      <c r="P367" s="42">
        <v>145.4</v>
      </c>
      <c r="Q367" s="42">
        <v>142.6</v>
      </c>
      <c r="R367" s="19">
        <v>138.9</v>
      </c>
      <c r="S367" s="19">
        <v>136</v>
      </c>
      <c r="T367" s="19">
        <v>159.9</v>
      </c>
      <c r="V367" s="39">
        <f t="shared" si="45"/>
        <v>0.41552839683680803</v>
      </c>
      <c r="W367" s="39">
        <f t="shared" si="46"/>
        <v>0.4228723404255319</v>
      </c>
      <c r="X367" s="39">
        <f t="shared" si="47"/>
        <v>0.40522875816993464</v>
      </c>
      <c r="Y367" s="39">
        <f t="shared" si="48"/>
        <v>0.41610284167794315</v>
      </c>
      <c r="Z367" s="39">
        <f t="shared" si="49"/>
        <v>0.43397524071526822</v>
      </c>
      <c r="AA367" s="39">
        <f t="shared" si="50"/>
        <v>0.44319775596072936</v>
      </c>
      <c r="AB367" s="39">
        <f t="shared" si="51"/>
        <v>0.45500359971202303</v>
      </c>
      <c r="AC367" s="39">
        <f t="shared" si="52"/>
        <v>0.4485294117647059</v>
      </c>
      <c r="AD367" s="39">
        <f t="shared" si="53"/>
        <v>0.46591619762351466</v>
      </c>
    </row>
    <row r="368" spans="1:30" x14ac:dyDescent="0.3">
      <c r="A368" s="3">
        <v>2019</v>
      </c>
      <c r="B368" s="4" t="s">
        <v>360</v>
      </c>
      <c r="C368" s="42">
        <v>107.2</v>
      </c>
      <c r="D368" s="42">
        <v>128.6</v>
      </c>
      <c r="E368" s="42">
        <v>145</v>
      </c>
      <c r="F368" s="42">
        <v>122</v>
      </c>
      <c r="G368" s="42">
        <v>124.6</v>
      </c>
      <c r="H368" s="42">
        <v>110.1</v>
      </c>
      <c r="I368" s="42">
        <v>132.1</v>
      </c>
      <c r="J368" s="42">
        <v>136.5</v>
      </c>
      <c r="K368" s="42">
        <v>131.30000000000001</v>
      </c>
      <c r="L368" s="42">
        <v>271.60000000000002</v>
      </c>
      <c r="M368" s="42">
        <v>301</v>
      </c>
      <c r="N368" s="42">
        <v>318</v>
      </c>
      <c r="O368" s="42">
        <v>282.7</v>
      </c>
      <c r="P368" s="42">
        <v>285.39999999999998</v>
      </c>
      <c r="Q368" s="42">
        <v>262.10000000000002</v>
      </c>
      <c r="R368" s="19">
        <v>283</v>
      </c>
      <c r="S368" s="19">
        <v>293.89999999999998</v>
      </c>
      <c r="T368" s="19">
        <v>291.60000000000002</v>
      </c>
      <c r="V368" s="39">
        <f t="shared" si="45"/>
        <v>0.39469808541973489</v>
      </c>
      <c r="W368" s="39">
        <f t="shared" si="46"/>
        <v>0.42724252491694348</v>
      </c>
      <c r="X368" s="39">
        <f t="shared" si="47"/>
        <v>0.45597484276729561</v>
      </c>
      <c r="Y368" s="39">
        <f t="shared" si="48"/>
        <v>0.43155288291475064</v>
      </c>
      <c r="Z368" s="39">
        <f t="shared" si="49"/>
        <v>0.4365802382620883</v>
      </c>
      <c r="AA368" s="39">
        <f t="shared" si="50"/>
        <v>0.42006867607783283</v>
      </c>
      <c r="AB368" s="39">
        <f t="shared" si="51"/>
        <v>0.46678445229681975</v>
      </c>
      <c r="AC368" s="39">
        <f t="shared" si="52"/>
        <v>0.46444368832936378</v>
      </c>
      <c r="AD368" s="39">
        <f t="shared" si="53"/>
        <v>0.45027434842249658</v>
      </c>
    </row>
    <row r="369" spans="1:30" x14ac:dyDescent="0.3">
      <c r="A369" s="3">
        <v>2020</v>
      </c>
      <c r="B369" s="4" t="s">
        <v>361</v>
      </c>
      <c r="C369" s="42">
        <v>134.80000000000001</v>
      </c>
      <c r="D369" s="42">
        <v>127.4</v>
      </c>
      <c r="E369" s="42">
        <v>126</v>
      </c>
      <c r="F369" s="42">
        <v>120</v>
      </c>
      <c r="G369" s="42">
        <v>127.6</v>
      </c>
      <c r="H369" s="42">
        <v>132.30000000000001</v>
      </c>
      <c r="I369" s="42">
        <v>126.4</v>
      </c>
      <c r="J369" s="42">
        <v>144</v>
      </c>
      <c r="K369" s="42">
        <v>143.1</v>
      </c>
      <c r="L369" s="42">
        <v>340.2</v>
      </c>
      <c r="M369" s="42">
        <v>351.2</v>
      </c>
      <c r="N369" s="42">
        <v>339</v>
      </c>
      <c r="O369" s="42">
        <v>315.3</v>
      </c>
      <c r="P369" s="42">
        <v>326.3</v>
      </c>
      <c r="Q369" s="42">
        <v>332.8</v>
      </c>
      <c r="R369" s="19">
        <v>318.8</v>
      </c>
      <c r="S369" s="19">
        <v>347.8</v>
      </c>
      <c r="T369" s="19">
        <v>352.1</v>
      </c>
      <c r="V369" s="39">
        <f t="shared" si="45"/>
        <v>0.39623750734861851</v>
      </c>
      <c r="W369" s="39">
        <f t="shared" si="46"/>
        <v>0.3627562642369021</v>
      </c>
      <c r="X369" s="39">
        <f t="shared" si="47"/>
        <v>0.37168141592920356</v>
      </c>
      <c r="Y369" s="39">
        <f t="shared" si="48"/>
        <v>0.38058991436726924</v>
      </c>
      <c r="Z369" s="39">
        <f t="shared" si="49"/>
        <v>0.3910511798958014</v>
      </c>
      <c r="AA369" s="39">
        <f t="shared" si="50"/>
        <v>0.39753605769230771</v>
      </c>
      <c r="AB369" s="39">
        <f t="shared" si="51"/>
        <v>0.39648682559598497</v>
      </c>
      <c r="AC369" s="39">
        <f t="shared" si="52"/>
        <v>0.41403105232892468</v>
      </c>
      <c r="AD369" s="39">
        <f t="shared" si="53"/>
        <v>0.40641863107071852</v>
      </c>
    </row>
    <row r="370" spans="1:30" x14ac:dyDescent="0.3">
      <c r="A370" s="3">
        <v>2021</v>
      </c>
      <c r="B370" s="4" t="s">
        <v>362</v>
      </c>
      <c r="C370" s="42">
        <v>107.9</v>
      </c>
      <c r="D370" s="42">
        <v>102.1</v>
      </c>
      <c r="E370" s="42">
        <v>102</v>
      </c>
      <c r="F370" s="42">
        <v>110</v>
      </c>
      <c r="G370" s="42">
        <v>110.8</v>
      </c>
      <c r="H370" s="42">
        <v>118.7</v>
      </c>
      <c r="I370" s="42">
        <v>123</v>
      </c>
      <c r="J370" s="42">
        <v>128.1</v>
      </c>
      <c r="K370" s="42">
        <v>127.1</v>
      </c>
      <c r="L370" s="42">
        <v>286.10000000000002</v>
      </c>
      <c r="M370" s="42">
        <v>282.5</v>
      </c>
      <c r="N370" s="42">
        <v>280</v>
      </c>
      <c r="O370" s="42">
        <v>281</v>
      </c>
      <c r="P370" s="42">
        <v>269.2</v>
      </c>
      <c r="Q370" s="42">
        <v>282.8</v>
      </c>
      <c r="R370" s="19">
        <v>278.60000000000002</v>
      </c>
      <c r="S370" s="19">
        <v>282.7</v>
      </c>
      <c r="T370" s="19">
        <v>277.89999999999998</v>
      </c>
      <c r="V370" s="39">
        <f t="shared" si="45"/>
        <v>0.37714085983921702</v>
      </c>
      <c r="W370" s="39">
        <f t="shared" si="46"/>
        <v>0.36141592920353982</v>
      </c>
      <c r="X370" s="39">
        <f t="shared" si="47"/>
        <v>0.36428571428571427</v>
      </c>
      <c r="Y370" s="39">
        <f t="shared" si="48"/>
        <v>0.3914590747330961</v>
      </c>
      <c r="Z370" s="39">
        <f t="shared" si="49"/>
        <v>0.41158989598811291</v>
      </c>
      <c r="AA370" s="39">
        <f t="shared" si="50"/>
        <v>0.41973125884016971</v>
      </c>
      <c r="AB370" s="39">
        <f t="shared" si="51"/>
        <v>0.44149318018664746</v>
      </c>
      <c r="AC370" s="39">
        <f t="shared" si="52"/>
        <v>0.45313052706048818</v>
      </c>
      <c r="AD370" s="39">
        <f t="shared" si="53"/>
        <v>0.45735876214465637</v>
      </c>
    </row>
    <row r="371" spans="1:30" x14ac:dyDescent="0.3">
      <c r="A371" s="3">
        <v>2022</v>
      </c>
      <c r="B371" s="4" t="s">
        <v>363</v>
      </c>
      <c r="C371" s="42">
        <v>77.7</v>
      </c>
      <c r="D371" s="42">
        <v>78.099999999999994</v>
      </c>
      <c r="E371" s="42">
        <v>82</v>
      </c>
      <c r="F371" s="42">
        <v>58.4</v>
      </c>
      <c r="G371" s="42">
        <v>68.900000000000006</v>
      </c>
      <c r="H371" s="42">
        <v>82.3</v>
      </c>
      <c r="I371" s="42">
        <v>75.900000000000006</v>
      </c>
      <c r="J371" s="42">
        <v>79.599999999999994</v>
      </c>
      <c r="K371" s="42">
        <v>81.2</v>
      </c>
      <c r="L371" s="42">
        <v>170.7</v>
      </c>
      <c r="M371" s="42">
        <v>173.7</v>
      </c>
      <c r="N371" s="42">
        <v>173</v>
      </c>
      <c r="O371" s="42">
        <v>183.3</v>
      </c>
      <c r="P371" s="42">
        <v>177.3</v>
      </c>
      <c r="Q371" s="42">
        <v>184.9</v>
      </c>
      <c r="R371" s="19">
        <v>171.9</v>
      </c>
      <c r="S371" s="19">
        <v>172.4</v>
      </c>
      <c r="T371" s="19">
        <v>187.1</v>
      </c>
      <c r="V371" s="39">
        <f t="shared" si="45"/>
        <v>0.45518453427065031</v>
      </c>
      <c r="W371" s="39">
        <f t="shared" si="46"/>
        <v>0.44962579159470351</v>
      </c>
      <c r="X371" s="39">
        <f t="shared" si="47"/>
        <v>0.47398843930635837</v>
      </c>
      <c r="Y371" s="39">
        <f t="shared" si="48"/>
        <v>0.31860338243316966</v>
      </c>
      <c r="Z371" s="39">
        <f t="shared" si="49"/>
        <v>0.38860688099266782</v>
      </c>
      <c r="AA371" s="39">
        <f t="shared" si="50"/>
        <v>0.44510546241211463</v>
      </c>
      <c r="AB371" s="39">
        <f t="shared" si="51"/>
        <v>0.44153577661431065</v>
      </c>
      <c r="AC371" s="39">
        <f t="shared" si="52"/>
        <v>0.46171693735498837</v>
      </c>
      <c r="AD371" s="39">
        <f t="shared" si="53"/>
        <v>0.43399251737039019</v>
      </c>
    </row>
    <row r="372" spans="1:30" x14ac:dyDescent="0.3">
      <c r="A372" s="3">
        <v>2023</v>
      </c>
      <c r="B372" s="4" t="s">
        <v>364</v>
      </c>
      <c r="C372" s="42">
        <v>51.5</v>
      </c>
      <c r="D372" s="42">
        <v>59.5</v>
      </c>
      <c r="E372" s="42">
        <v>59</v>
      </c>
      <c r="F372" s="42">
        <v>51.3</v>
      </c>
      <c r="G372" s="42">
        <v>62.3</v>
      </c>
      <c r="H372" s="42">
        <v>53.7</v>
      </c>
      <c r="I372" s="42">
        <v>63</v>
      </c>
      <c r="J372" s="42">
        <v>54.8</v>
      </c>
      <c r="K372" s="42">
        <v>52.2</v>
      </c>
      <c r="L372" s="42">
        <v>128</v>
      </c>
      <c r="M372" s="42">
        <v>134.9</v>
      </c>
      <c r="N372" s="42">
        <v>135</v>
      </c>
      <c r="O372" s="42">
        <v>124.1</v>
      </c>
      <c r="P372" s="42">
        <v>137</v>
      </c>
      <c r="Q372" s="42">
        <v>125.4</v>
      </c>
      <c r="R372" s="19">
        <v>145.9</v>
      </c>
      <c r="S372" s="19">
        <v>129</v>
      </c>
      <c r="T372" s="19">
        <v>123.1</v>
      </c>
      <c r="V372" s="39">
        <f t="shared" si="45"/>
        <v>0.40234375</v>
      </c>
      <c r="W372" s="39">
        <f t="shared" si="46"/>
        <v>0.44106745737583392</v>
      </c>
      <c r="X372" s="39">
        <f t="shared" si="47"/>
        <v>0.43703703703703706</v>
      </c>
      <c r="Y372" s="39">
        <f t="shared" si="48"/>
        <v>0.41337630942788073</v>
      </c>
      <c r="Z372" s="39">
        <f t="shared" si="49"/>
        <v>0.45474452554744521</v>
      </c>
      <c r="AA372" s="39">
        <f t="shared" si="50"/>
        <v>0.42822966507177035</v>
      </c>
      <c r="AB372" s="39">
        <f t="shared" si="51"/>
        <v>0.43180260452364633</v>
      </c>
      <c r="AC372" s="39">
        <f t="shared" si="52"/>
        <v>0.42480620155038756</v>
      </c>
      <c r="AD372" s="39">
        <f t="shared" si="53"/>
        <v>0.42404549147034937</v>
      </c>
    </row>
    <row r="373" spans="1:30" x14ac:dyDescent="0.3">
      <c r="A373" s="3">
        <v>2024</v>
      </c>
      <c r="B373" s="4" t="s">
        <v>365</v>
      </c>
      <c r="C373" s="42">
        <v>49.4</v>
      </c>
      <c r="D373" s="42">
        <v>51.3</v>
      </c>
      <c r="E373" s="42">
        <v>49</v>
      </c>
      <c r="F373" s="42">
        <v>52.2</v>
      </c>
      <c r="G373" s="42">
        <v>52.4</v>
      </c>
      <c r="H373" s="42">
        <v>51.6</v>
      </c>
      <c r="I373" s="42">
        <v>42.3</v>
      </c>
      <c r="J373" s="42">
        <v>49.6</v>
      </c>
      <c r="K373" s="42">
        <v>52.5</v>
      </c>
      <c r="L373" s="42">
        <v>120.2</v>
      </c>
      <c r="M373" s="42">
        <v>121</v>
      </c>
      <c r="N373" s="42">
        <v>118</v>
      </c>
      <c r="O373" s="42">
        <v>125.8</v>
      </c>
      <c r="P373" s="42">
        <v>118</v>
      </c>
      <c r="Q373" s="42">
        <v>118.1</v>
      </c>
      <c r="R373" s="19">
        <v>100.2</v>
      </c>
      <c r="S373" s="19">
        <v>117.4</v>
      </c>
      <c r="T373" s="19">
        <v>125.7</v>
      </c>
      <c r="V373" s="39">
        <f t="shared" si="45"/>
        <v>0.410981697171381</v>
      </c>
      <c r="W373" s="39">
        <f t="shared" si="46"/>
        <v>0.4239669421487603</v>
      </c>
      <c r="X373" s="39">
        <f t="shared" si="47"/>
        <v>0.4152542372881356</v>
      </c>
      <c r="Y373" s="39">
        <f t="shared" si="48"/>
        <v>0.41494435612082675</v>
      </c>
      <c r="Z373" s="39">
        <f t="shared" si="49"/>
        <v>0.44406779661016949</v>
      </c>
      <c r="AA373" s="39">
        <f t="shared" si="50"/>
        <v>0.436917866215072</v>
      </c>
      <c r="AB373" s="39">
        <f t="shared" si="51"/>
        <v>0.42215568862275443</v>
      </c>
      <c r="AC373" s="39">
        <f t="shared" si="52"/>
        <v>0.42248722316865417</v>
      </c>
      <c r="AD373" s="39">
        <f t="shared" si="53"/>
        <v>0.41766109785202865</v>
      </c>
    </row>
    <row r="374" spans="1:30" x14ac:dyDescent="0.3">
      <c r="A374" s="3">
        <v>2025</v>
      </c>
      <c r="B374" s="4" t="s">
        <v>366</v>
      </c>
      <c r="C374" s="42">
        <v>148.9</v>
      </c>
      <c r="D374" s="42">
        <v>121.9</v>
      </c>
      <c r="E374" s="42">
        <v>146</v>
      </c>
      <c r="F374" s="42">
        <v>141.6</v>
      </c>
      <c r="G374" s="42">
        <v>134.19999999999999</v>
      </c>
      <c r="H374" s="42">
        <v>135.69999999999999</v>
      </c>
      <c r="I374" s="42">
        <v>146.1</v>
      </c>
      <c r="J374" s="42">
        <v>150</v>
      </c>
      <c r="K374" s="42">
        <v>151.5</v>
      </c>
      <c r="L374" s="42">
        <v>320.7</v>
      </c>
      <c r="M374" s="42">
        <v>301.3</v>
      </c>
      <c r="N374" s="42">
        <v>329</v>
      </c>
      <c r="O374" s="42">
        <v>316.10000000000002</v>
      </c>
      <c r="P374" s="42">
        <v>302.3</v>
      </c>
      <c r="Q374" s="42">
        <v>307.2</v>
      </c>
      <c r="R374" s="19">
        <v>310.60000000000002</v>
      </c>
      <c r="S374" s="19">
        <v>303.89999999999998</v>
      </c>
      <c r="T374" s="19">
        <v>309.8</v>
      </c>
      <c r="V374" s="39">
        <f t="shared" si="45"/>
        <v>0.46429685063922671</v>
      </c>
      <c r="W374" s="39">
        <f t="shared" si="46"/>
        <v>0.40458015267175573</v>
      </c>
      <c r="X374" s="39">
        <f t="shared" si="47"/>
        <v>0.44376899696048633</v>
      </c>
      <c r="Y374" s="39">
        <f t="shared" si="48"/>
        <v>0.44795950648528943</v>
      </c>
      <c r="Z374" s="39">
        <f t="shared" si="49"/>
        <v>0.44392987098908365</v>
      </c>
      <c r="AA374" s="39">
        <f t="shared" si="50"/>
        <v>0.44173177083333331</v>
      </c>
      <c r="AB374" s="39">
        <f t="shared" si="51"/>
        <v>0.47037990985189948</v>
      </c>
      <c r="AC374" s="39">
        <f t="shared" si="52"/>
        <v>0.49358341559723595</v>
      </c>
      <c r="AD374" s="39">
        <f t="shared" si="53"/>
        <v>0.4890251775338928</v>
      </c>
    </row>
    <row r="375" spans="1:30" x14ac:dyDescent="0.3">
      <c r="A375" s="3">
        <v>2027</v>
      </c>
      <c r="B375" s="4" t="s">
        <v>367</v>
      </c>
      <c r="C375" s="42">
        <v>55.3</v>
      </c>
      <c r="D375" s="42">
        <v>52.3</v>
      </c>
      <c r="E375" s="42">
        <v>47</v>
      </c>
      <c r="F375" s="42">
        <v>45.8</v>
      </c>
      <c r="G375" s="42">
        <v>56.2</v>
      </c>
      <c r="H375" s="42">
        <v>56.5</v>
      </c>
      <c r="I375" s="42">
        <v>65.2</v>
      </c>
      <c r="J375" s="42">
        <v>70.7</v>
      </c>
      <c r="K375" s="42">
        <v>64.900000000000006</v>
      </c>
      <c r="L375" s="42">
        <v>137.1</v>
      </c>
      <c r="M375" s="42">
        <v>133.6</v>
      </c>
      <c r="N375" s="42">
        <v>129</v>
      </c>
      <c r="O375" s="42">
        <v>118</v>
      </c>
      <c r="P375" s="42">
        <v>131.30000000000001</v>
      </c>
      <c r="Q375" s="42">
        <v>131.5</v>
      </c>
      <c r="R375" s="19">
        <v>149.19999999999999</v>
      </c>
      <c r="S375" s="19">
        <v>144</v>
      </c>
      <c r="T375" s="19">
        <v>152.6</v>
      </c>
      <c r="V375" s="39">
        <f t="shared" si="45"/>
        <v>0.40335521517140771</v>
      </c>
      <c r="W375" s="39">
        <f t="shared" si="46"/>
        <v>0.39146706586826346</v>
      </c>
      <c r="X375" s="39">
        <f t="shared" si="47"/>
        <v>0.36434108527131781</v>
      </c>
      <c r="Y375" s="39">
        <f t="shared" si="48"/>
        <v>0.38813559322033897</v>
      </c>
      <c r="Z375" s="39">
        <f t="shared" si="49"/>
        <v>0.42802741812642803</v>
      </c>
      <c r="AA375" s="39">
        <f t="shared" si="50"/>
        <v>0.42965779467680609</v>
      </c>
      <c r="AB375" s="39">
        <f t="shared" si="51"/>
        <v>0.43699731903485262</v>
      </c>
      <c r="AC375" s="39">
        <f t="shared" si="52"/>
        <v>0.49097222222222225</v>
      </c>
      <c r="AD375" s="39">
        <f t="shared" si="53"/>
        <v>0.42529488859764092</v>
      </c>
    </row>
    <row r="376" spans="1:30" x14ac:dyDescent="0.3">
      <c r="A376" s="3">
        <v>2028</v>
      </c>
      <c r="B376" s="4" t="s">
        <v>368</v>
      </c>
      <c r="C376" s="42">
        <v>84.5</v>
      </c>
      <c r="D376" s="42">
        <v>79.8</v>
      </c>
      <c r="E376" s="42">
        <v>78</v>
      </c>
      <c r="F376" s="42">
        <v>83.9</v>
      </c>
      <c r="G376" s="42">
        <v>82</v>
      </c>
      <c r="H376" s="42">
        <v>76.099999999999994</v>
      </c>
      <c r="I376" s="42">
        <v>86.5</v>
      </c>
      <c r="J376" s="42">
        <v>80.900000000000006</v>
      </c>
      <c r="K376" s="42">
        <v>81.2</v>
      </c>
      <c r="L376" s="42">
        <v>213.7</v>
      </c>
      <c r="M376" s="42">
        <v>211.6</v>
      </c>
      <c r="N376" s="42">
        <v>204</v>
      </c>
      <c r="O376" s="42">
        <v>206.4</v>
      </c>
      <c r="P376" s="42">
        <v>213.5</v>
      </c>
      <c r="Q376" s="42">
        <v>195.6</v>
      </c>
      <c r="R376" s="19">
        <v>209.4</v>
      </c>
      <c r="S376" s="19">
        <v>202.7</v>
      </c>
      <c r="T376" s="19">
        <v>214.2</v>
      </c>
      <c r="V376" s="39">
        <f t="shared" si="45"/>
        <v>0.39541413196069258</v>
      </c>
      <c r="W376" s="39">
        <f t="shared" si="46"/>
        <v>0.3771266540642722</v>
      </c>
      <c r="X376" s="39">
        <f t="shared" si="47"/>
        <v>0.38235294117647056</v>
      </c>
      <c r="Y376" s="39">
        <f t="shared" si="48"/>
        <v>0.4064922480620155</v>
      </c>
      <c r="Z376" s="39">
        <f t="shared" si="49"/>
        <v>0.38407494145199061</v>
      </c>
      <c r="AA376" s="39">
        <f t="shared" si="50"/>
        <v>0.38905930470347644</v>
      </c>
      <c r="AB376" s="39">
        <f t="shared" si="51"/>
        <v>0.41308500477554916</v>
      </c>
      <c r="AC376" s="39">
        <f t="shared" si="52"/>
        <v>0.39911198815984217</v>
      </c>
      <c r="AD376" s="39">
        <f t="shared" si="53"/>
        <v>0.37908496732026148</v>
      </c>
    </row>
    <row r="377" spans="1:30" x14ac:dyDescent="0.3">
      <c r="A377" s="3">
        <v>2030</v>
      </c>
      <c r="B377" s="6" t="s">
        <v>369</v>
      </c>
      <c r="C377" s="42">
        <v>308.5</v>
      </c>
      <c r="D377" s="42">
        <v>303.10000000000002</v>
      </c>
      <c r="E377" s="42">
        <v>307</v>
      </c>
      <c r="F377" s="42">
        <v>297.5</v>
      </c>
      <c r="G377" s="42">
        <v>289.8</v>
      </c>
      <c r="H377" s="42">
        <v>280.8</v>
      </c>
      <c r="I377" s="42">
        <v>313.10000000000002</v>
      </c>
      <c r="J377" s="42">
        <v>299.60000000000002</v>
      </c>
      <c r="K377" s="42">
        <v>273.7</v>
      </c>
      <c r="L377" s="42">
        <v>912.5</v>
      </c>
      <c r="M377" s="42">
        <v>936.3</v>
      </c>
      <c r="N377" s="42">
        <v>958</v>
      </c>
      <c r="O377" s="42">
        <v>932.2</v>
      </c>
      <c r="P377" s="42">
        <v>937.3</v>
      </c>
      <c r="Q377" s="42">
        <v>937.5</v>
      </c>
      <c r="R377" s="19">
        <v>981.6</v>
      </c>
      <c r="S377" s="19">
        <v>997.4</v>
      </c>
      <c r="T377" s="19">
        <v>956.1</v>
      </c>
      <c r="V377" s="39">
        <f t="shared" si="45"/>
        <v>0.33808219178082194</v>
      </c>
      <c r="W377" s="39">
        <f t="shared" si="46"/>
        <v>0.32372102958453491</v>
      </c>
      <c r="X377" s="39">
        <f t="shared" si="47"/>
        <v>0.32045929018789143</v>
      </c>
      <c r="Y377" s="39">
        <f t="shared" si="48"/>
        <v>0.31913752413645141</v>
      </c>
      <c r="Z377" s="39">
        <f t="shared" si="49"/>
        <v>0.30918595967139662</v>
      </c>
      <c r="AA377" s="39">
        <f t="shared" si="50"/>
        <v>0.29952000000000001</v>
      </c>
      <c r="AB377" s="39">
        <f t="shared" si="51"/>
        <v>0.31896903015484923</v>
      </c>
      <c r="AC377" s="39">
        <f t="shared" si="52"/>
        <v>0.30038099057549633</v>
      </c>
      <c r="AD377" s="39">
        <f t="shared" si="53"/>
        <v>0.28626712686957428</v>
      </c>
    </row>
    <row r="378" spans="1:30" x14ac:dyDescent="0.3">
      <c r="A378" s="3">
        <v>5001</v>
      </c>
      <c r="B378" s="4" t="s">
        <v>370</v>
      </c>
      <c r="C378" s="42">
        <v>3756.9</v>
      </c>
      <c r="D378" s="42">
        <v>3876.7</v>
      </c>
      <c r="E378" s="42">
        <v>4104</v>
      </c>
      <c r="F378" s="42">
        <v>4228.1000000000004</v>
      </c>
      <c r="G378" s="42">
        <v>4443.1000000000004</v>
      </c>
      <c r="H378" s="42">
        <v>4149.8</v>
      </c>
      <c r="I378" s="42">
        <v>4403.8</v>
      </c>
      <c r="J378" s="42">
        <v>4527.7</v>
      </c>
      <c r="K378" s="42">
        <v>4765.5</v>
      </c>
      <c r="L378" s="42">
        <v>9817.2999999999993</v>
      </c>
      <c r="M378" s="42">
        <v>9820.1</v>
      </c>
      <c r="N378" s="42">
        <v>10515</v>
      </c>
      <c r="O378" s="42">
        <v>10813.5</v>
      </c>
      <c r="P378" s="42">
        <v>11092.8</v>
      </c>
      <c r="Q378" s="42">
        <v>10454.6</v>
      </c>
      <c r="R378" s="19">
        <v>10814.7</v>
      </c>
      <c r="S378" s="19">
        <v>11172.5</v>
      </c>
      <c r="T378" s="19">
        <v>11620.4</v>
      </c>
      <c r="V378" s="39">
        <f t="shared" si="45"/>
        <v>0.38268159269860352</v>
      </c>
      <c r="W378" s="39">
        <f t="shared" si="46"/>
        <v>0.39477194733251186</v>
      </c>
      <c r="X378" s="39">
        <f t="shared" si="47"/>
        <v>0.39029957203994292</v>
      </c>
      <c r="Y378" s="39">
        <f t="shared" si="48"/>
        <v>0.39100198825542148</v>
      </c>
      <c r="Z378" s="39">
        <f t="shared" si="49"/>
        <v>0.40053908841771246</v>
      </c>
      <c r="AA378" s="39">
        <f t="shared" si="50"/>
        <v>0.3969353203374591</v>
      </c>
      <c r="AB378" s="39">
        <f t="shared" si="51"/>
        <v>0.40720500799837256</v>
      </c>
      <c r="AC378" s="39">
        <f t="shared" si="52"/>
        <v>0.40525397180577311</v>
      </c>
      <c r="AD378" s="39">
        <f t="shared" si="53"/>
        <v>0.41009775911328356</v>
      </c>
    </row>
    <row r="379" spans="1:30" x14ac:dyDescent="0.3">
      <c r="A379" s="3">
        <v>5004</v>
      </c>
      <c r="B379" s="4" t="s">
        <v>371</v>
      </c>
      <c r="C379" s="42">
        <v>522</v>
      </c>
      <c r="D379" s="42">
        <v>538.4</v>
      </c>
      <c r="E379" s="42">
        <v>577</v>
      </c>
      <c r="F379" s="42">
        <v>583.79999999999995</v>
      </c>
      <c r="G379" s="42">
        <v>597.9</v>
      </c>
      <c r="H379" s="42">
        <v>623.1</v>
      </c>
      <c r="I379" s="42">
        <v>637.9</v>
      </c>
      <c r="J379" s="42">
        <v>603.4</v>
      </c>
      <c r="K379" s="42">
        <v>669.5</v>
      </c>
      <c r="L379" s="42">
        <v>1238</v>
      </c>
      <c r="M379" s="42">
        <v>1286.4000000000001</v>
      </c>
      <c r="N379" s="42">
        <v>1305</v>
      </c>
      <c r="O379" s="42">
        <v>1296.0999999999999</v>
      </c>
      <c r="P379" s="42">
        <v>1317.7</v>
      </c>
      <c r="Q379" s="42">
        <v>1361.8</v>
      </c>
      <c r="R379" s="19">
        <v>1406.3</v>
      </c>
      <c r="S379" s="19">
        <v>1435.6</v>
      </c>
      <c r="T379" s="19">
        <v>1523.8</v>
      </c>
      <c r="V379" s="39">
        <f t="shared" si="45"/>
        <v>0.42164781906300486</v>
      </c>
      <c r="W379" s="39">
        <f t="shared" si="46"/>
        <v>0.41853233830845765</v>
      </c>
      <c r="X379" s="39">
        <f t="shared" si="47"/>
        <v>0.44214559386973179</v>
      </c>
      <c r="Y379" s="39">
        <f t="shared" si="48"/>
        <v>0.45042820770002312</v>
      </c>
      <c r="Z379" s="39">
        <f t="shared" si="49"/>
        <v>0.45374516202474002</v>
      </c>
      <c r="AA379" s="39">
        <f t="shared" si="50"/>
        <v>0.45755617564987522</v>
      </c>
      <c r="AB379" s="39">
        <f t="shared" si="51"/>
        <v>0.45360164971912109</v>
      </c>
      <c r="AC379" s="39">
        <f t="shared" si="52"/>
        <v>0.42031206464196158</v>
      </c>
      <c r="AD379" s="39">
        <f t="shared" si="53"/>
        <v>0.43936212101325633</v>
      </c>
    </row>
    <row r="380" spans="1:30" x14ac:dyDescent="0.3">
      <c r="A380" s="3">
        <v>5005</v>
      </c>
      <c r="B380" s="4" t="s">
        <v>372</v>
      </c>
      <c r="C380" s="42">
        <v>425.4</v>
      </c>
      <c r="D380" s="42">
        <v>415.1</v>
      </c>
      <c r="E380" s="42">
        <v>426</v>
      </c>
      <c r="F380" s="42">
        <v>450.1</v>
      </c>
      <c r="G380" s="42">
        <v>466.1</v>
      </c>
      <c r="H380" s="42">
        <v>454.6</v>
      </c>
      <c r="I380" s="42">
        <v>465.3</v>
      </c>
      <c r="J380" s="42">
        <v>503.9</v>
      </c>
      <c r="K380" s="42">
        <v>506.7</v>
      </c>
      <c r="L380" s="42">
        <v>1012.3</v>
      </c>
      <c r="M380" s="42">
        <v>1026.4000000000001</v>
      </c>
      <c r="N380" s="42">
        <v>1046</v>
      </c>
      <c r="O380" s="42">
        <v>1080.3</v>
      </c>
      <c r="P380" s="42">
        <v>1081.0999999999999</v>
      </c>
      <c r="Q380" s="42">
        <v>1095.9000000000001</v>
      </c>
      <c r="R380" s="19">
        <v>1103.7</v>
      </c>
      <c r="S380" s="19">
        <v>1138.0999999999999</v>
      </c>
      <c r="T380" s="19">
        <v>1150.5999999999999</v>
      </c>
      <c r="V380" s="39">
        <f t="shared" si="45"/>
        <v>0.42023115677170797</v>
      </c>
      <c r="W380" s="39">
        <f t="shared" si="46"/>
        <v>0.40442322681215898</v>
      </c>
      <c r="X380" s="39">
        <f t="shared" si="47"/>
        <v>0.40726577437858508</v>
      </c>
      <c r="Y380" s="39">
        <f t="shared" si="48"/>
        <v>0.41664352494677409</v>
      </c>
      <c r="Z380" s="39">
        <f t="shared" si="49"/>
        <v>0.43113495513828515</v>
      </c>
      <c r="AA380" s="39">
        <f t="shared" si="50"/>
        <v>0.41481887033488457</v>
      </c>
      <c r="AB380" s="39">
        <f t="shared" si="51"/>
        <v>0.42158195161728729</v>
      </c>
      <c r="AC380" s="39">
        <f t="shared" si="52"/>
        <v>0.44275546964238643</v>
      </c>
      <c r="AD380" s="39">
        <f t="shared" si="53"/>
        <v>0.44037893273074918</v>
      </c>
    </row>
    <row r="381" spans="1:30" x14ac:dyDescent="0.3">
      <c r="A381" s="3">
        <v>5011</v>
      </c>
      <c r="B381" s="4" t="s">
        <v>373</v>
      </c>
      <c r="C381" s="42">
        <v>119.3</v>
      </c>
      <c r="D381" s="42">
        <v>117</v>
      </c>
      <c r="E381" s="42">
        <v>124</v>
      </c>
      <c r="F381" s="42">
        <v>133.6</v>
      </c>
      <c r="G381" s="42">
        <v>130.69999999999999</v>
      </c>
      <c r="H381" s="42">
        <v>129.19999999999999</v>
      </c>
      <c r="I381" s="42">
        <v>116.4</v>
      </c>
      <c r="J381" s="42">
        <v>118.1</v>
      </c>
      <c r="K381" s="42">
        <v>120.2</v>
      </c>
      <c r="L381" s="42">
        <v>323.89999999999998</v>
      </c>
      <c r="M381" s="42">
        <v>315.2</v>
      </c>
      <c r="N381" s="42">
        <v>326</v>
      </c>
      <c r="O381" s="42">
        <v>338.3</v>
      </c>
      <c r="P381" s="42">
        <v>353.8</v>
      </c>
      <c r="Q381" s="42">
        <v>346.3</v>
      </c>
      <c r="R381" s="19">
        <v>330.2</v>
      </c>
      <c r="S381" s="19">
        <v>346.1</v>
      </c>
      <c r="T381" s="19">
        <v>351.1</v>
      </c>
      <c r="V381" s="39">
        <f t="shared" si="45"/>
        <v>0.36832355665328809</v>
      </c>
      <c r="W381" s="39">
        <f t="shared" si="46"/>
        <v>0.37119289340101524</v>
      </c>
      <c r="X381" s="39">
        <f t="shared" si="47"/>
        <v>0.38036809815950923</v>
      </c>
      <c r="Y381" s="39">
        <f t="shared" si="48"/>
        <v>0.39491575524682232</v>
      </c>
      <c r="Z381" s="39">
        <f t="shared" si="49"/>
        <v>0.36941775014132272</v>
      </c>
      <c r="AA381" s="39">
        <f t="shared" si="50"/>
        <v>0.37308691885648276</v>
      </c>
      <c r="AB381" s="39">
        <f t="shared" si="51"/>
        <v>0.3525136281041793</v>
      </c>
      <c r="AC381" s="39">
        <f t="shared" si="52"/>
        <v>0.34123085813348741</v>
      </c>
      <c r="AD381" s="39">
        <f t="shared" si="53"/>
        <v>0.34235260609512957</v>
      </c>
    </row>
    <row r="382" spans="1:30" x14ac:dyDescent="0.3">
      <c r="A382" s="3">
        <v>5012</v>
      </c>
      <c r="B382" s="4" t="s">
        <v>374</v>
      </c>
      <c r="C382" s="42">
        <v>40.700000000000003</v>
      </c>
      <c r="D382" s="42">
        <v>43.7</v>
      </c>
      <c r="E382" s="42">
        <v>42</v>
      </c>
      <c r="F382" s="42">
        <v>39.700000000000003</v>
      </c>
      <c r="G382" s="42">
        <v>42.1</v>
      </c>
      <c r="H382" s="42">
        <v>39.799999999999997</v>
      </c>
      <c r="I382" s="42">
        <v>42</v>
      </c>
      <c r="J382" s="42">
        <v>43</v>
      </c>
      <c r="K382" s="42">
        <v>38.5</v>
      </c>
      <c r="L382" s="42">
        <v>105.8</v>
      </c>
      <c r="M382" s="42">
        <v>106.9</v>
      </c>
      <c r="N382" s="42">
        <v>107</v>
      </c>
      <c r="O382" s="42">
        <v>101.5</v>
      </c>
      <c r="P382" s="42">
        <v>102</v>
      </c>
      <c r="Q382" s="42">
        <v>97.5</v>
      </c>
      <c r="R382" s="19">
        <v>106.4</v>
      </c>
      <c r="S382" s="19">
        <v>106.6</v>
      </c>
      <c r="T382" s="19">
        <v>107.7</v>
      </c>
      <c r="V382" s="39">
        <f t="shared" si="45"/>
        <v>0.38468809073724014</v>
      </c>
      <c r="W382" s="39">
        <f t="shared" si="46"/>
        <v>0.40879326473339572</v>
      </c>
      <c r="X382" s="39">
        <f t="shared" si="47"/>
        <v>0.3925233644859813</v>
      </c>
      <c r="Y382" s="39">
        <f t="shared" si="48"/>
        <v>0.39113300492610842</v>
      </c>
      <c r="Z382" s="39">
        <f t="shared" si="49"/>
        <v>0.41274509803921572</v>
      </c>
      <c r="AA382" s="39">
        <f t="shared" si="50"/>
        <v>0.40820512820512816</v>
      </c>
      <c r="AB382" s="39">
        <f t="shared" si="51"/>
        <v>0.39473684210526316</v>
      </c>
      <c r="AC382" s="39">
        <f t="shared" si="52"/>
        <v>0.40337711069418386</v>
      </c>
      <c r="AD382" s="39">
        <f t="shared" si="53"/>
        <v>0.35747446610956357</v>
      </c>
    </row>
    <row r="383" spans="1:30" x14ac:dyDescent="0.3">
      <c r="A383" s="3">
        <v>5013</v>
      </c>
      <c r="B383" s="4" t="s">
        <v>375</v>
      </c>
      <c r="C383" s="42">
        <v>132.9</v>
      </c>
      <c r="D383" s="42">
        <v>136.9</v>
      </c>
      <c r="E383" s="42">
        <v>136</v>
      </c>
      <c r="F383" s="42">
        <v>145.30000000000001</v>
      </c>
      <c r="G383" s="42">
        <v>141.30000000000001</v>
      </c>
      <c r="H383" s="42">
        <v>152.9</v>
      </c>
      <c r="I383" s="42">
        <v>148.30000000000001</v>
      </c>
      <c r="J383" s="42">
        <v>149.30000000000001</v>
      </c>
      <c r="K383" s="42">
        <v>161.9</v>
      </c>
      <c r="L383" s="42">
        <v>338.9</v>
      </c>
      <c r="M383" s="42">
        <v>352.4</v>
      </c>
      <c r="N383" s="42">
        <v>364</v>
      </c>
      <c r="O383" s="42">
        <v>373.7</v>
      </c>
      <c r="P383" s="42">
        <v>375.2</v>
      </c>
      <c r="Q383" s="42">
        <v>391.8</v>
      </c>
      <c r="R383" s="19">
        <v>385.3</v>
      </c>
      <c r="S383" s="19">
        <v>410.4</v>
      </c>
      <c r="T383" s="19">
        <v>416.2</v>
      </c>
      <c r="V383" s="39">
        <f t="shared" si="45"/>
        <v>0.39215107701386842</v>
      </c>
      <c r="W383" s="39">
        <f t="shared" si="46"/>
        <v>0.38847900113507383</v>
      </c>
      <c r="X383" s="39">
        <f t="shared" si="47"/>
        <v>0.37362637362637363</v>
      </c>
      <c r="Y383" s="39">
        <f t="shared" si="48"/>
        <v>0.38881455713138885</v>
      </c>
      <c r="Z383" s="39">
        <f t="shared" si="49"/>
        <v>0.37659914712153525</v>
      </c>
      <c r="AA383" s="39">
        <f t="shared" si="50"/>
        <v>0.3902501276161307</v>
      </c>
      <c r="AB383" s="39">
        <f t="shared" si="51"/>
        <v>0.38489488710096031</v>
      </c>
      <c r="AC383" s="39">
        <f t="shared" si="52"/>
        <v>0.36379142300194939</v>
      </c>
      <c r="AD383" s="39">
        <f t="shared" si="53"/>
        <v>0.38899567515617495</v>
      </c>
    </row>
    <row r="384" spans="1:30" x14ac:dyDescent="0.3">
      <c r="A384" s="3">
        <v>5014</v>
      </c>
      <c r="B384" s="4" t="s">
        <v>376</v>
      </c>
      <c r="C384" s="42">
        <v>162.4</v>
      </c>
      <c r="D384" s="42">
        <v>160.19999999999999</v>
      </c>
      <c r="E384" s="42">
        <v>169</v>
      </c>
      <c r="F384" s="42">
        <v>161.5</v>
      </c>
      <c r="G384" s="42">
        <v>161.4</v>
      </c>
      <c r="H384" s="42">
        <v>161.30000000000001</v>
      </c>
      <c r="I384" s="42">
        <v>169.1</v>
      </c>
      <c r="J384" s="42">
        <v>181.7</v>
      </c>
      <c r="K384" s="42">
        <v>189.1</v>
      </c>
      <c r="L384" s="42">
        <v>369.8</v>
      </c>
      <c r="M384" s="42">
        <v>356.8</v>
      </c>
      <c r="N384" s="42">
        <v>366</v>
      </c>
      <c r="O384" s="42">
        <v>364.3</v>
      </c>
      <c r="P384" s="42">
        <v>359.9</v>
      </c>
      <c r="Q384" s="42">
        <v>382</v>
      </c>
      <c r="R384" s="19">
        <v>402.6</v>
      </c>
      <c r="S384" s="19">
        <v>433.2</v>
      </c>
      <c r="T384" s="19">
        <v>452</v>
      </c>
      <c r="V384" s="39">
        <f t="shared" si="45"/>
        <v>0.43915630070308276</v>
      </c>
      <c r="W384" s="39">
        <f t="shared" si="46"/>
        <v>0.44899103139013447</v>
      </c>
      <c r="X384" s="39">
        <f t="shared" si="47"/>
        <v>0.46174863387978143</v>
      </c>
      <c r="Y384" s="39">
        <f t="shared" si="48"/>
        <v>0.44331594839418059</v>
      </c>
      <c r="Z384" s="39">
        <f t="shared" si="49"/>
        <v>0.44845790497360383</v>
      </c>
      <c r="AA384" s="39">
        <f t="shared" si="50"/>
        <v>0.42225130890052359</v>
      </c>
      <c r="AB384" s="39">
        <f t="shared" si="51"/>
        <v>0.42001987083954295</v>
      </c>
      <c r="AC384" s="39">
        <f t="shared" si="52"/>
        <v>0.41943674976915973</v>
      </c>
      <c r="AD384" s="39">
        <f t="shared" si="53"/>
        <v>0.41836283185840706</v>
      </c>
    </row>
    <row r="385" spans="1:30" x14ac:dyDescent="0.3">
      <c r="A385" s="3">
        <v>5015</v>
      </c>
      <c r="B385" s="4" t="s">
        <v>377</v>
      </c>
      <c r="C385" s="42">
        <v>135.4</v>
      </c>
      <c r="D385" s="42">
        <v>133</v>
      </c>
      <c r="E385" s="42">
        <v>131</v>
      </c>
      <c r="F385" s="42">
        <v>140.4</v>
      </c>
      <c r="G385" s="42">
        <v>140.4</v>
      </c>
      <c r="H385" s="42">
        <v>150.80000000000001</v>
      </c>
      <c r="I385" s="42">
        <v>153.1</v>
      </c>
      <c r="J385" s="42">
        <v>149.69999999999999</v>
      </c>
      <c r="K385" s="42">
        <v>158.19999999999999</v>
      </c>
      <c r="L385" s="42">
        <v>340.8</v>
      </c>
      <c r="M385" s="42">
        <v>349.9</v>
      </c>
      <c r="N385" s="42">
        <v>342</v>
      </c>
      <c r="O385" s="42">
        <v>344.1</v>
      </c>
      <c r="P385" s="42">
        <v>343.8</v>
      </c>
      <c r="Q385" s="42">
        <v>367.5</v>
      </c>
      <c r="R385" s="19">
        <v>362.8</v>
      </c>
      <c r="S385" s="19">
        <v>364.1</v>
      </c>
      <c r="T385" s="19">
        <v>392.1</v>
      </c>
      <c r="V385" s="39">
        <f t="shared" si="45"/>
        <v>0.39730046948356806</v>
      </c>
      <c r="W385" s="39">
        <f t="shared" si="46"/>
        <v>0.38010860245784511</v>
      </c>
      <c r="X385" s="39">
        <f t="shared" si="47"/>
        <v>0.38304093567251463</v>
      </c>
      <c r="Y385" s="39">
        <f t="shared" si="48"/>
        <v>0.40802092414995639</v>
      </c>
      <c r="Z385" s="39">
        <f t="shared" si="49"/>
        <v>0.40837696335078533</v>
      </c>
      <c r="AA385" s="39">
        <f t="shared" si="50"/>
        <v>0.41034013605442182</v>
      </c>
      <c r="AB385" s="39">
        <f t="shared" si="51"/>
        <v>0.42199558985667029</v>
      </c>
      <c r="AC385" s="39">
        <f t="shared" si="52"/>
        <v>0.41115078275199113</v>
      </c>
      <c r="AD385" s="39">
        <f t="shared" si="53"/>
        <v>0.40346850293292524</v>
      </c>
    </row>
    <row r="386" spans="1:30" x14ac:dyDescent="0.3">
      <c r="A386" s="3">
        <v>5016</v>
      </c>
      <c r="B386" s="4" t="s">
        <v>378</v>
      </c>
      <c r="C386" s="42">
        <v>77.7</v>
      </c>
      <c r="D386" s="42">
        <v>60.1</v>
      </c>
      <c r="E386" s="42">
        <v>82</v>
      </c>
      <c r="F386" s="42">
        <v>77.7</v>
      </c>
      <c r="G386" s="42">
        <v>83.8</v>
      </c>
      <c r="H386" s="42">
        <v>81.900000000000006</v>
      </c>
      <c r="I386" s="42">
        <v>73.2</v>
      </c>
      <c r="J386" s="42">
        <v>78.099999999999994</v>
      </c>
      <c r="K386" s="42">
        <v>80.7</v>
      </c>
      <c r="L386" s="42">
        <v>164.3</v>
      </c>
      <c r="M386" s="42">
        <v>146.1</v>
      </c>
      <c r="N386" s="42">
        <v>175</v>
      </c>
      <c r="O386" s="42">
        <v>166.6</v>
      </c>
      <c r="P386" s="42">
        <v>172.6</v>
      </c>
      <c r="Q386" s="42">
        <v>175.7</v>
      </c>
      <c r="R386" s="19">
        <v>173.8</v>
      </c>
      <c r="S386" s="19">
        <v>181.9</v>
      </c>
      <c r="T386" s="19">
        <v>182.5</v>
      </c>
      <c r="V386" s="39">
        <f t="shared" si="45"/>
        <v>0.47291539866098597</v>
      </c>
      <c r="W386" s="39">
        <f t="shared" si="46"/>
        <v>0.41136208076659825</v>
      </c>
      <c r="X386" s="39">
        <f t="shared" si="47"/>
        <v>0.46857142857142858</v>
      </c>
      <c r="Y386" s="39">
        <f t="shared" si="48"/>
        <v>0.46638655462184875</v>
      </c>
      <c r="Z386" s="39">
        <f t="shared" si="49"/>
        <v>0.48551564310544609</v>
      </c>
      <c r="AA386" s="39">
        <f t="shared" si="50"/>
        <v>0.46613545816733076</v>
      </c>
      <c r="AB386" s="39">
        <f t="shared" si="51"/>
        <v>0.42117376294591485</v>
      </c>
      <c r="AC386" s="39">
        <f t="shared" si="52"/>
        <v>0.42935678944474981</v>
      </c>
      <c r="AD386" s="39">
        <f t="shared" si="53"/>
        <v>0.44219178082191785</v>
      </c>
    </row>
    <row r="387" spans="1:30" x14ac:dyDescent="0.3">
      <c r="A387" s="3">
        <v>5017</v>
      </c>
      <c r="B387" s="4" t="s">
        <v>379</v>
      </c>
      <c r="C387" s="42">
        <v>152</v>
      </c>
      <c r="D387" s="42">
        <v>162.80000000000001</v>
      </c>
      <c r="E387" s="42">
        <v>162</v>
      </c>
      <c r="F387" s="42">
        <v>160.5</v>
      </c>
      <c r="G387" s="42">
        <v>159.5</v>
      </c>
      <c r="H387" s="42">
        <v>162.30000000000001</v>
      </c>
      <c r="I387" s="42">
        <v>152.19999999999999</v>
      </c>
      <c r="J387" s="42">
        <v>142.69999999999999</v>
      </c>
      <c r="K387" s="42">
        <v>162.69999999999999</v>
      </c>
      <c r="L387" s="42">
        <v>358</v>
      </c>
      <c r="M387" s="42">
        <v>371.9</v>
      </c>
      <c r="N387" s="42">
        <v>368</v>
      </c>
      <c r="O387" s="42">
        <v>379.4</v>
      </c>
      <c r="P387" s="42">
        <v>378.1</v>
      </c>
      <c r="Q387" s="42">
        <v>391.3</v>
      </c>
      <c r="R387" s="19">
        <v>369.9</v>
      </c>
      <c r="S387" s="19">
        <v>350.1</v>
      </c>
      <c r="T387" s="19">
        <v>377.4</v>
      </c>
      <c r="V387" s="39">
        <f t="shared" si="45"/>
        <v>0.42458100558659218</v>
      </c>
      <c r="W387" s="39">
        <f t="shared" si="46"/>
        <v>0.43775208389351983</v>
      </c>
      <c r="X387" s="39">
        <f t="shared" si="47"/>
        <v>0.44021739130434784</v>
      </c>
      <c r="Y387" s="39">
        <f t="shared" si="48"/>
        <v>0.42303637322087512</v>
      </c>
      <c r="Z387" s="39">
        <f t="shared" si="49"/>
        <v>0.42184607246760114</v>
      </c>
      <c r="AA387" s="39">
        <f t="shared" si="50"/>
        <v>0.41477127523639151</v>
      </c>
      <c r="AB387" s="39">
        <f t="shared" si="51"/>
        <v>0.4114625574479589</v>
      </c>
      <c r="AC387" s="39">
        <f t="shared" si="52"/>
        <v>0.40759782919165949</v>
      </c>
      <c r="AD387" s="39">
        <f t="shared" si="53"/>
        <v>0.43110757816640172</v>
      </c>
    </row>
    <row r="388" spans="1:30" x14ac:dyDescent="0.3">
      <c r="A388" s="3">
        <v>5018</v>
      </c>
      <c r="B388" s="4" t="s">
        <v>380</v>
      </c>
      <c r="C388" s="42">
        <v>111.7</v>
      </c>
      <c r="D388" s="42">
        <v>111.8</v>
      </c>
      <c r="E388" s="42">
        <v>111</v>
      </c>
      <c r="F388" s="42">
        <v>119.5</v>
      </c>
      <c r="G388" s="42">
        <v>121.1</v>
      </c>
      <c r="H388" s="42">
        <v>150</v>
      </c>
      <c r="I388" s="42">
        <v>126.1</v>
      </c>
      <c r="J388" s="42">
        <v>129.80000000000001</v>
      </c>
      <c r="K388" s="42">
        <v>136.9</v>
      </c>
      <c r="L388" s="42">
        <v>286.60000000000002</v>
      </c>
      <c r="M388" s="42">
        <v>282</v>
      </c>
      <c r="N388" s="42">
        <v>280</v>
      </c>
      <c r="O388" s="42">
        <v>289.60000000000002</v>
      </c>
      <c r="P388" s="42">
        <v>296</v>
      </c>
      <c r="Q388" s="42">
        <v>327</v>
      </c>
      <c r="R388" s="19">
        <v>300.5</v>
      </c>
      <c r="S388" s="19">
        <v>295.10000000000002</v>
      </c>
      <c r="T388" s="19">
        <v>310.3</v>
      </c>
      <c r="V388" s="39">
        <f t="shared" ref="V388:V426" si="54">+C388/L388</f>
        <v>0.38974180041870199</v>
      </c>
      <c r="W388" s="39">
        <f t="shared" ref="W388:W426" si="55">+D388/M388</f>
        <v>0.39645390070921988</v>
      </c>
      <c r="X388" s="39">
        <f t="shared" ref="X388:X426" si="56">+E388/N388</f>
        <v>0.39642857142857141</v>
      </c>
      <c r="Y388" s="39">
        <f t="shared" ref="Y388:Y426" si="57">+F388/O388</f>
        <v>0.41263812154696128</v>
      </c>
      <c r="Z388" s="39">
        <f t="shared" ref="Z388:Z426" si="58">+G388/P388</f>
        <v>0.40912162162162158</v>
      </c>
      <c r="AA388" s="39">
        <f t="shared" ref="AA388:AA426" si="59">+H388/Q388</f>
        <v>0.45871559633027525</v>
      </c>
      <c r="AB388" s="39">
        <f t="shared" ref="AB388:AB426" si="60">+I388/R388</f>
        <v>0.41963394342762061</v>
      </c>
      <c r="AC388" s="39">
        <f t="shared" ref="AC388:AC426" si="61">+J388/S388</f>
        <v>0.43985089800067773</v>
      </c>
      <c r="AD388" s="39">
        <f t="shared" ref="AD388:AD426" si="62">+K388/T388</f>
        <v>0.44118594908153402</v>
      </c>
    </row>
    <row r="389" spans="1:30" x14ac:dyDescent="0.3">
      <c r="A389" s="3">
        <v>5019</v>
      </c>
      <c r="B389" s="4" t="s">
        <v>381</v>
      </c>
      <c r="C389" s="42">
        <v>43.9</v>
      </c>
      <c r="D389" s="42">
        <v>38.6</v>
      </c>
      <c r="E389" s="42">
        <v>42</v>
      </c>
      <c r="F389" s="42">
        <v>44</v>
      </c>
      <c r="G389" s="42">
        <v>41.1</v>
      </c>
      <c r="H389" s="42">
        <v>39.799999999999997</v>
      </c>
      <c r="I389" s="42">
        <v>35.4</v>
      </c>
      <c r="J389" s="42">
        <v>36.200000000000003</v>
      </c>
      <c r="K389" s="42">
        <v>35.9</v>
      </c>
      <c r="L389" s="42">
        <v>105.2</v>
      </c>
      <c r="M389" s="42">
        <v>98.9</v>
      </c>
      <c r="N389" s="42">
        <v>102</v>
      </c>
      <c r="O389" s="42">
        <v>102</v>
      </c>
      <c r="P389" s="42">
        <v>99</v>
      </c>
      <c r="Q389" s="42">
        <v>97.6</v>
      </c>
      <c r="R389" s="19">
        <v>92.5</v>
      </c>
      <c r="S389" s="19">
        <v>94.3</v>
      </c>
      <c r="T389" s="19">
        <v>91.7</v>
      </c>
      <c r="V389" s="39">
        <f t="shared" si="54"/>
        <v>0.41730038022813687</v>
      </c>
      <c r="W389" s="39">
        <f t="shared" si="55"/>
        <v>0.39029322548028311</v>
      </c>
      <c r="X389" s="39">
        <f t="shared" si="56"/>
        <v>0.41176470588235292</v>
      </c>
      <c r="Y389" s="39">
        <f t="shared" si="57"/>
        <v>0.43137254901960786</v>
      </c>
      <c r="Z389" s="39">
        <f t="shared" si="58"/>
        <v>0.41515151515151516</v>
      </c>
      <c r="AA389" s="39">
        <f t="shared" si="59"/>
        <v>0.40778688524590162</v>
      </c>
      <c r="AB389" s="39">
        <f t="shared" si="60"/>
        <v>0.38270270270270268</v>
      </c>
      <c r="AC389" s="39">
        <f t="shared" si="61"/>
        <v>0.38388123011664904</v>
      </c>
      <c r="AD389" s="39">
        <f t="shared" si="62"/>
        <v>0.39149400218102504</v>
      </c>
    </row>
    <row r="390" spans="1:30" x14ac:dyDescent="0.3">
      <c r="A390" s="3">
        <v>5020</v>
      </c>
      <c r="B390" s="4" t="s">
        <v>382</v>
      </c>
      <c r="C390" s="42">
        <v>43.4</v>
      </c>
      <c r="D390" s="42">
        <v>46.2</v>
      </c>
      <c r="E390" s="42">
        <v>52</v>
      </c>
      <c r="F390" s="42">
        <v>44.5</v>
      </c>
      <c r="G390" s="42">
        <v>45.6</v>
      </c>
      <c r="H390" s="42">
        <v>56.4</v>
      </c>
      <c r="I390" s="42">
        <v>48.1</v>
      </c>
      <c r="J390" s="42">
        <v>43.3</v>
      </c>
      <c r="K390" s="42">
        <v>38.6</v>
      </c>
      <c r="L390" s="42">
        <v>107.6</v>
      </c>
      <c r="M390" s="42">
        <v>109.1</v>
      </c>
      <c r="N390" s="42">
        <v>108</v>
      </c>
      <c r="O390" s="42">
        <v>98.5</v>
      </c>
      <c r="P390" s="42">
        <v>100.7</v>
      </c>
      <c r="Q390" s="42">
        <v>123</v>
      </c>
      <c r="R390" s="19">
        <v>110.5</v>
      </c>
      <c r="S390" s="19">
        <v>111.6</v>
      </c>
      <c r="T390" s="19">
        <v>108.6</v>
      </c>
      <c r="V390" s="39">
        <f t="shared" si="54"/>
        <v>0.40334572490706322</v>
      </c>
      <c r="W390" s="39">
        <f t="shared" si="55"/>
        <v>0.42346471127406055</v>
      </c>
      <c r="X390" s="39">
        <f t="shared" si="56"/>
        <v>0.48148148148148145</v>
      </c>
      <c r="Y390" s="39">
        <f t="shared" si="57"/>
        <v>0.45177664974619292</v>
      </c>
      <c r="Z390" s="39">
        <f t="shared" si="58"/>
        <v>0.45283018867924529</v>
      </c>
      <c r="AA390" s="39">
        <f t="shared" si="59"/>
        <v>0.45853658536585362</v>
      </c>
      <c r="AB390" s="39">
        <f t="shared" si="60"/>
        <v>0.43529411764705883</v>
      </c>
      <c r="AC390" s="39">
        <f t="shared" si="61"/>
        <v>0.38799283154121861</v>
      </c>
      <c r="AD390" s="39">
        <f t="shared" si="62"/>
        <v>0.35543278084714552</v>
      </c>
    </row>
    <row r="391" spans="1:30" x14ac:dyDescent="0.3">
      <c r="A391" s="3">
        <v>5021</v>
      </c>
      <c r="B391" s="4" t="s">
        <v>383</v>
      </c>
      <c r="C391" s="42">
        <v>207.4</v>
      </c>
      <c r="D391" s="42">
        <v>214.3</v>
      </c>
      <c r="E391" s="42">
        <v>222</v>
      </c>
      <c r="F391" s="42">
        <v>216.9</v>
      </c>
      <c r="G391" s="42">
        <v>227.3</v>
      </c>
      <c r="H391" s="42">
        <v>241.8</v>
      </c>
      <c r="I391" s="42">
        <v>244.2</v>
      </c>
      <c r="J391" s="42">
        <v>240.5</v>
      </c>
      <c r="K391" s="42">
        <v>253.5</v>
      </c>
      <c r="L391" s="42">
        <v>477.2</v>
      </c>
      <c r="M391" s="42">
        <v>475.7</v>
      </c>
      <c r="N391" s="42">
        <v>486</v>
      </c>
      <c r="O391" s="42">
        <v>485</v>
      </c>
      <c r="P391" s="42">
        <v>490</v>
      </c>
      <c r="Q391" s="42">
        <v>498.2</v>
      </c>
      <c r="R391" s="19">
        <v>510.9</v>
      </c>
      <c r="S391" s="19">
        <v>520.79999999999995</v>
      </c>
      <c r="T391" s="19">
        <v>521.9</v>
      </c>
      <c r="V391" s="39">
        <f t="shared" si="54"/>
        <v>0.43461860854987427</v>
      </c>
      <c r="W391" s="39">
        <f t="shared" si="55"/>
        <v>0.45049400882909402</v>
      </c>
      <c r="X391" s="39">
        <f t="shared" si="56"/>
        <v>0.4567901234567901</v>
      </c>
      <c r="Y391" s="39">
        <f t="shared" si="57"/>
        <v>0.44721649484536086</v>
      </c>
      <c r="Z391" s="39">
        <f t="shared" si="58"/>
        <v>0.46387755102040817</v>
      </c>
      <c r="AA391" s="39">
        <f t="shared" si="59"/>
        <v>0.48534725010036134</v>
      </c>
      <c r="AB391" s="39">
        <f t="shared" si="60"/>
        <v>0.4779800352319436</v>
      </c>
      <c r="AC391" s="39">
        <f t="shared" si="61"/>
        <v>0.46178955453149007</v>
      </c>
      <c r="AD391" s="39">
        <f t="shared" si="62"/>
        <v>0.48572523471929491</v>
      </c>
    </row>
    <row r="392" spans="1:30" x14ac:dyDescent="0.3">
      <c r="A392" s="3">
        <v>5022</v>
      </c>
      <c r="B392" s="4" t="s">
        <v>384</v>
      </c>
      <c r="C392" s="42">
        <v>110</v>
      </c>
      <c r="D392" s="42">
        <v>109.1</v>
      </c>
      <c r="E392" s="42">
        <v>113</v>
      </c>
      <c r="F392" s="42">
        <v>116.4</v>
      </c>
      <c r="G392" s="42">
        <v>114.1</v>
      </c>
      <c r="H392" s="42">
        <v>100.5</v>
      </c>
      <c r="I392" s="42">
        <v>123.2</v>
      </c>
      <c r="J392" s="42">
        <v>118.4</v>
      </c>
      <c r="K392" s="42">
        <v>118.1</v>
      </c>
      <c r="L392" s="42">
        <v>243.4</v>
      </c>
      <c r="M392" s="42">
        <v>249.7</v>
      </c>
      <c r="N392" s="42">
        <v>255</v>
      </c>
      <c r="O392" s="42">
        <v>252.8</v>
      </c>
      <c r="P392" s="42">
        <v>258.10000000000002</v>
      </c>
      <c r="Q392" s="42">
        <v>241</v>
      </c>
      <c r="R392" s="19">
        <v>277.8</v>
      </c>
      <c r="S392" s="19">
        <v>275.60000000000002</v>
      </c>
      <c r="T392" s="19">
        <v>270.5</v>
      </c>
      <c r="V392" s="39">
        <f t="shared" si="54"/>
        <v>0.45193097781429742</v>
      </c>
      <c r="W392" s="39">
        <f t="shared" si="55"/>
        <v>0.43692430917100522</v>
      </c>
      <c r="X392" s="39">
        <f t="shared" si="56"/>
        <v>0.44313725490196076</v>
      </c>
      <c r="Y392" s="39">
        <f t="shared" si="57"/>
        <v>0.46044303797468356</v>
      </c>
      <c r="Z392" s="39">
        <f t="shared" si="58"/>
        <v>0.44207671445176283</v>
      </c>
      <c r="AA392" s="39">
        <f t="shared" si="59"/>
        <v>0.4170124481327801</v>
      </c>
      <c r="AB392" s="39">
        <f t="shared" si="60"/>
        <v>0.44348452123830095</v>
      </c>
      <c r="AC392" s="39">
        <f t="shared" si="61"/>
        <v>0.42960812772133528</v>
      </c>
      <c r="AD392" s="39">
        <f t="shared" si="62"/>
        <v>0.43659889094269866</v>
      </c>
    </row>
    <row r="393" spans="1:30" x14ac:dyDescent="0.3">
      <c r="A393" s="3">
        <v>5023</v>
      </c>
      <c r="B393" s="4" t="s">
        <v>385</v>
      </c>
      <c r="C393" s="42">
        <v>167.7</v>
      </c>
      <c r="D393" s="42">
        <v>183.7</v>
      </c>
      <c r="E393" s="42">
        <v>167</v>
      </c>
      <c r="F393" s="42">
        <v>173</v>
      </c>
      <c r="G393" s="42">
        <v>138.6</v>
      </c>
      <c r="H393" s="42">
        <v>141.9</v>
      </c>
      <c r="I393" s="42">
        <v>166.4</v>
      </c>
      <c r="J393" s="42">
        <v>172.2</v>
      </c>
      <c r="K393" s="42">
        <v>174.4</v>
      </c>
      <c r="L393" s="42">
        <v>344</v>
      </c>
      <c r="M393" s="42">
        <v>363.3</v>
      </c>
      <c r="N393" s="42">
        <v>346</v>
      </c>
      <c r="O393" s="42">
        <v>354.9</v>
      </c>
      <c r="P393" s="42">
        <v>299.60000000000002</v>
      </c>
      <c r="Q393" s="42">
        <v>294.3</v>
      </c>
      <c r="R393" s="19">
        <v>341</v>
      </c>
      <c r="S393" s="19">
        <v>347.9</v>
      </c>
      <c r="T393" s="19">
        <v>358.1</v>
      </c>
      <c r="V393" s="39">
        <f t="shared" si="54"/>
        <v>0.48749999999999999</v>
      </c>
      <c r="W393" s="39">
        <f t="shared" si="55"/>
        <v>0.50564271951555184</v>
      </c>
      <c r="X393" s="39">
        <f t="shared" si="56"/>
        <v>0.48265895953757226</v>
      </c>
      <c r="Y393" s="39">
        <f t="shared" si="57"/>
        <v>0.48746125669202595</v>
      </c>
      <c r="Z393" s="39">
        <f t="shared" si="58"/>
        <v>0.46261682242990648</v>
      </c>
      <c r="AA393" s="39">
        <f t="shared" si="59"/>
        <v>0.48216106014271154</v>
      </c>
      <c r="AB393" s="39">
        <f t="shared" si="60"/>
        <v>0.48797653958944281</v>
      </c>
      <c r="AC393" s="39">
        <f t="shared" si="61"/>
        <v>0.49496981891348091</v>
      </c>
      <c r="AD393" s="39">
        <f t="shared" si="62"/>
        <v>0.48701480033510192</v>
      </c>
    </row>
    <row r="394" spans="1:30" x14ac:dyDescent="0.3">
      <c r="A394" s="3">
        <v>5024</v>
      </c>
      <c r="B394" s="4" t="s">
        <v>386</v>
      </c>
      <c r="C394" s="42">
        <v>302.8</v>
      </c>
      <c r="D394" s="42">
        <v>328.5</v>
      </c>
      <c r="E394" s="42">
        <v>328</v>
      </c>
      <c r="F394" s="42">
        <v>345.4</v>
      </c>
      <c r="G394" s="42">
        <v>349.2</v>
      </c>
      <c r="H394" s="42">
        <v>300.8</v>
      </c>
      <c r="I394" s="42">
        <v>346.9</v>
      </c>
      <c r="J394" s="42">
        <v>371.5</v>
      </c>
      <c r="K394" s="42">
        <v>372.4</v>
      </c>
      <c r="L394" s="42">
        <v>777.6</v>
      </c>
      <c r="M394" s="42">
        <v>828.9</v>
      </c>
      <c r="N394" s="42">
        <v>844</v>
      </c>
      <c r="O394" s="42">
        <v>882</v>
      </c>
      <c r="P394" s="42">
        <v>903.1</v>
      </c>
      <c r="Q394" s="42">
        <v>834.2</v>
      </c>
      <c r="R394" s="19">
        <v>898.5</v>
      </c>
      <c r="S394" s="19">
        <v>931</v>
      </c>
      <c r="T394" s="19">
        <v>962.4</v>
      </c>
      <c r="V394" s="39">
        <f t="shared" si="54"/>
        <v>0.38940329218106995</v>
      </c>
      <c r="W394" s="39">
        <f t="shared" si="55"/>
        <v>0.39630836047774159</v>
      </c>
      <c r="X394" s="39">
        <f t="shared" si="56"/>
        <v>0.38862559241706163</v>
      </c>
      <c r="Y394" s="39">
        <f t="shared" si="57"/>
        <v>0.391609977324263</v>
      </c>
      <c r="Z394" s="39">
        <f t="shared" si="58"/>
        <v>0.38666814306278374</v>
      </c>
      <c r="AA394" s="39">
        <f t="shared" si="59"/>
        <v>0.36058499160872692</v>
      </c>
      <c r="AB394" s="39">
        <f t="shared" si="60"/>
        <v>0.38608792431830824</v>
      </c>
      <c r="AC394" s="39">
        <f t="shared" si="61"/>
        <v>0.39903329752953814</v>
      </c>
      <c r="AD394" s="39">
        <f t="shared" si="62"/>
        <v>0.38694929343308393</v>
      </c>
    </row>
    <row r="395" spans="1:30" x14ac:dyDescent="0.3">
      <c r="A395" s="3">
        <v>5025</v>
      </c>
      <c r="B395" s="4" t="s">
        <v>387</v>
      </c>
      <c r="C395" s="42">
        <v>184.1</v>
      </c>
      <c r="D395" s="42">
        <v>181</v>
      </c>
      <c r="E395" s="42">
        <v>197</v>
      </c>
      <c r="F395" s="42">
        <v>190</v>
      </c>
      <c r="G395" s="42">
        <v>188</v>
      </c>
      <c r="H395" s="42">
        <v>183.4</v>
      </c>
      <c r="I395" s="42">
        <v>170.5</v>
      </c>
      <c r="J395" s="42">
        <v>176.6</v>
      </c>
      <c r="K395" s="42">
        <v>189.3</v>
      </c>
      <c r="L395" s="42">
        <v>453.7</v>
      </c>
      <c r="M395" s="42">
        <v>449.4</v>
      </c>
      <c r="N395" s="42">
        <v>470</v>
      </c>
      <c r="O395" s="42">
        <v>460.7</v>
      </c>
      <c r="P395" s="42">
        <v>457.2</v>
      </c>
      <c r="Q395" s="42">
        <v>453</v>
      </c>
      <c r="R395" s="19">
        <v>428.2</v>
      </c>
      <c r="S395" s="19">
        <v>439.1</v>
      </c>
      <c r="T395" s="19">
        <v>481.5</v>
      </c>
      <c r="V395" s="39">
        <f t="shared" si="54"/>
        <v>0.40577474101829403</v>
      </c>
      <c r="W395" s="39">
        <f t="shared" si="55"/>
        <v>0.40275923453493551</v>
      </c>
      <c r="X395" s="39">
        <f t="shared" si="56"/>
        <v>0.41914893617021276</v>
      </c>
      <c r="Y395" s="39">
        <f t="shared" si="57"/>
        <v>0.41241588886477099</v>
      </c>
      <c r="Z395" s="39">
        <f t="shared" si="58"/>
        <v>0.41119860017497811</v>
      </c>
      <c r="AA395" s="39">
        <f t="shared" si="59"/>
        <v>0.40485651214128038</v>
      </c>
      <c r="AB395" s="39">
        <f t="shared" si="60"/>
        <v>0.39817842129845865</v>
      </c>
      <c r="AC395" s="39">
        <f t="shared" si="61"/>
        <v>0.40218629013892049</v>
      </c>
      <c r="AD395" s="39">
        <f t="shared" si="62"/>
        <v>0.3931464174454829</v>
      </c>
    </row>
    <row r="396" spans="1:30" x14ac:dyDescent="0.3">
      <c r="A396" s="3">
        <v>5026</v>
      </c>
      <c r="B396" s="4" t="s">
        <v>388</v>
      </c>
      <c r="C396" s="42">
        <v>80.599999999999994</v>
      </c>
      <c r="D396" s="42">
        <v>79.7</v>
      </c>
      <c r="E396" s="42">
        <v>82</v>
      </c>
      <c r="F396" s="42">
        <v>80.2</v>
      </c>
      <c r="G396" s="42">
        <v>84.2</v>
      </c>
      <c r="H396" s="42">
        <v>82.6</v>
      </c>
      <c r="I396" s="42">
        <v>85.7</v>
      </c>
      <c r="J396" s="42">
        <v>88.1</v>
      </c>
      <c r="K396" s="42">
        <v>85.6</v>
      </c>
      <c r="L396" s="42">
        <v>176.8</v>
      </c>
      <c r="M396" s="42">
        <v>194.6</v>
      </c>
      <c r="N396" s="42">
        <v>201</v>
      </c>
      <c r="O396" s="42">
        <v>196.4</v>
      </c>
      <c r="P396" s="42">
        <v>189.6</v>
      </c>
      <c r="Q396" s="42">
        <v>181.5</v>
      </c>
      <c r="R396" s="19">
        <v>204.6</v>
      </c>
      <c r="S396" s="19">
        <v>211</v>
      </c>
      <c r="T396" s="19">
        <v>209.8</v>
      </c>
      <c r="V396" s="39">
        <f t="shared" si="54"/>
        <v>0.45588235294117641</v>
      </c>
      <c r="W396" s="39">
        <f t="shared" si="55"/>
        <v>0.40955806783144916</v>
      </c>
      <c r="X396" s="39">
        <f t="shared" si="56"/>
        <v>0.4079601990049751</v>
      </c>
      <c r="Y396" s="39">
        <f t="shared" si="57"/>
        <v>0.40835030549898166</v>
      </c>
      <c r="Z396" s="39">
        <f t="shared" si="58"/>
        <v>0.44409282700421943</v>
      </c>
      <c r="AA396" s="39">
        <f t="shared" si="59"/>
        <v>0.45509641873278234</v>
      </c>
      <c r="AB396" s="39">
        <f t="shared" si="60"/>
        <v>0.41886608015640275</v>
      </c>
      <c r="AC396" s="39">
        <f t="shared" si="61"/>
        <v>0.41753554502369666</v>
      </c>
      <c r="AD396" s="39">
        <f t="shared" si="62"/>
        <v>0.40800762631077214</v>
      </c>
    </row>
    <row r="397" spans="1:30" x14ac:dyDescent="0.3">
      <c r="A397" s="3">
        <v>5027</v>
      </c>
      <c r="B397" s="4" t="s">
        <v>389</v>
      </c>
      <c r="C397" s="42">
        <v>207</v>
      </c>
      <c r="D397" s="42">
        <v>195.8</v>
      </c>
      <c r="E397" s="42">
        <v>185</v>
      </c>
      <c r="F397" s="42">
        <v>182.8</v>
      </c>
      <c r="G397" s="42">
        <v>220.2</v>
      </c>
      <c r="H397" s="42">
        <v>172.7</v>
      </c>
      <c r="I397" s="42">
        <v>224.8</v>
      </c>
      <c r="J397" s="42">
        <v>235.7</v>
      </c>
      <c r="K397" s="42">
        <v>254.9</v>
      </c>
      <c r="L397" s="42">
        <v>439.4</v>
      </c>
      <c r="M397" s="42">
        <v>437.3</v>
      </c>
      <c r="N397" s="42">
        <v>434</v>
      </c>
      <c r="O397" s="42">
        <v>440.1</v>
      </c>
      <c r="P397" s="42">
        <v>488</v>
      </c>
      <c r="Q397" s="42">
        <v>434.9</v>
      </c>
      <c r="R397" s="19">
        <v>505.1</v>
      </c>
      <c r="S397" s="19">
        <v>531.6</v>
      </c>
      <c r="T397" s="19">
        <v>561.29999999999995</v>
      </c>
      <c r="V397" s="39">
        <f t="shared" si="54"/>
        <v>0.47109695038689126</v>
      </c>
      <c r="W397" s="39">
        <f t="shared" si="55"/>
        <v>0.44774754173336384</v>
      </c>
      <c r="X397" s="39">
        <f t="shared" si="56"/>
        <v>0.42626728110599077</v>
      </c>
      <c r="Y397" s="39">
        <f t="shared" si="57"/>
        <v>0.41536014542149513</v>
      </c>
      <c r="Z397" s="39">
        <f t="shared" si="58"/>
        <v>0.45122950819672131</v>
      </c>
      <c r="AA397" s="39">
        <f t="shared" si="59"/>
        <v>0.39710278224879281</v>
      </c>
      <c r="AB397" s="39">
        <f t="shared" si="60"/>
        <v>0.44506038408235993</v>
      </c>
      <c r="AC397" s="39">
        <f t="shared" si="61"/>
        <v>0.44337848006019559</v>
      </c>
      <c r="AD397" s="39">
        <f t="shared" si="62"/>
        <v>0.45412435417780156</v>
      </c>
    </row>
    <row r="398" spans="1:30" x14ac:dyDescent="0.3">
      <c r="A398" s="3">
        <v>5028</v>
      </c>
      <c r="B398" s="4" t="s">
        <v>390</v>
      </c>
      <c r="C398" s="42">
        <v>350.3</v>
      </c>
      <c r="D398" s="42">
        <v>361.3</v>
      </c>
      <c r="E398" s="42">
        <v>373</v>
      </c>
      <c r="F398" s="42">
        <v>422.5</v>
      </c>
      <c r="G398" s="42">
        <v>422.2</v>
      </c>
      <c r="H398" s="42">
        <v>443.9</v>
      </c>
      <c r="I398" s="42">
        <v>423.4</v>
      </c>
      <c r="J398" s="42">
        <v>436</v>
      </c>
      <c r="K398" s="42">
        <v>461.4</v>
      </c>
      <c r="L398" s="42">
        <v>978</v>
      </c>
      <c r="M398" s="42">
        <v>1008.9</v>
      </c>
      <c r="N398" s="42">
        <v>1028</v>
      </c>
      <c r="O398" s="42">
        <v>1115.5999999999999</v>
      </c>
      <c r="P398" s="42">
        <v>1114</v>
      </c>
      <c r="Q398" s="42">
        <v>1125.5</v>
      </c>
      <c r="R398" s="19">
        <v>1165.7</v>
      </c>
      <c r="S398" s="19">
        <v>1186</v>
      </c>
      <c r="T398" s="19">
        <v>1275.8</v>
      </c>
      <c r="V398" s="39">
        <f t="shared" si="54"/>
        <v>0.3581799591002045</v>
      </c>
      <c r="W398" s="39">
        <f t="shared" si="55"/>
        <v>0.35811279611458025</v>
      </c>
      <c r="X398" s="39">
        <f t="shared" si="56"/>
        <v>0.36284046692607003</v>
      </c>
      <c r="Y398" s="39">
        <f t="shared" si="57"/>
        <v>0.37871997131588386</v>
      </c>
      <c r="Z398" s="39">
        <f t="shared" si="58"/>
        <v>0.37899461400359064</v>
      </c>
      <c r="AA398" s="39">
        <f t="shared" si="59"/>
        <v>0.39440248778320747</v>
      </c>
      <c r="AB398" s="39">
        <f t="shared" si="60"/>
        <v>0.36321523548082696</v>
      </c>
      <c r="AC398" s="39">
        <f t="shared" si="61"/>
        <v>0.36762225969645868</v>
      </c>
      <c r="AD398" s="39">
        <f t="shared" si="62"/>
        <v>0.36165543188587551</v>
      </c>
    </row>
    <row r="399" spans="1:30" x14ac:dyDescent="0.3">
      <c r="A399" s="3">
        <v>5029</v>
      </c>
      <c r="B399" s="4" t="s">
        <v>391</v>
      </c>
      <c r="C399" s="42">
        <v>165.6</v>
      </c>
      <c r="D399" s="42">
        <v>172.9</v>
      </c>
      <c r="E399" s="42">
        <v>174</v>
      </c>
      <c r="F399" s="42">
        <v>170.3</v>
      </c>
      <c r="G399" s="42">
        <v>158.4</v>
      </c>
      <c r="H399" s="42">
        <v>139.6</v>
      </c>
      <c r="I399" s="42">
        <v>148.30000000000001</v>
      </c>
      <c r="J399" s="42">
        <v>157.19999999999999</v>
      </c>
      <c r="K399" s="42">
        <v>161.6</v>
      </c>
      <c r="L399" s="42">
        <v>452.3</v>
      </c>
      <c r="M399" s="42">
        <v>451.4</v>
      </c>
      <c r="N399" s="42">
        <v>466</v>
      </c>
      <c r="O399" s="42">
        <v>486.2</v>
      </c>
      <c r="P399" s="42">
        <v>488.1</v>
      </c>
      <c r="Q399" s="42">
        <v>503.2</v>
      </c>
      <c r="R399" s="19">
        <v>562.6</v>
      </c>
      <c r="S399" s="19">
        <v>594.79999999999995</v>
      </c>
      <c r="T399" s="19">
        <v>620.9</v>
      </c>
      <c r="V399" s="39">
        <f t="shared" si="54"/>
        <v>0.36612867565774926</v>
      </c>
      <c r="W399" s="39">
        <f t="shared" si="55"/>
        <v>0.38303057155516174</v>
      </c>
      <c r="X399" s="39">
        <f t="shared" si="56"/>
        <v>0.37339055793991416</v>
      </c>
      <c r="Y399" s="39">
        <f t="shared" si="57"/>
        <v>0.3502673796791444</v>
      </c>
      <c r="Z399" s="39">
        <f t="shared" si="58"/>
        <v>0.32452366318377379</v>
      </c>
      <c r="AA399" s="39">
        <f t="shared" si="59"/>
        <v>0.27742448330683622</v>
      </c>
      <c r="AB399" s="39">
        <f t="shared" si="60"/>
        <v>0.26359758265197297</v>
      </c>
      <c r="AC399" s="39">
        <f t="shared" si="61"/>
        <v>0.26429051782111634</v>
      </c>
      <c r="AD399" s="39">
        <f t="shared" si="62"/>
        <v>0.26026735384119826</v>
      </c>
    </row>
    <row r="400" spans="1:30" x14ac:dyDescent="0.3">
      <c r="A400" s="3">
        <v>5030</v>
      </c>
      <c r="B400" s="4" t="s">
        <v>392</v>
      </c>
      <c r="C400" s="42">
        <v>138</v>
      </c>
      <c r="D400" s="42">
        <v>97.4</v>
      </c>
      <c r="E400" s="42">
        <v>144</v>
      </c>
      <c r="F400" s="42">
        <v>141</v>
      </c>
      <c r="G400" s="42">
        <v>136.4</v>
      </c>
      <c r="H400" s="42">
        <v>129.30000000000001</v>
      </c>
      <c r="I400" s="42">
        <v>133.80000000000001</v>
      </c>
      <c r="J400" s="42">
        <v>140.69999999999999</v>
      </c>
      <c r="K400" s="42">
        <v>149.4</v>
      </c>
      <c r="L400" s="42">
        <v>403.3</v>
      </c>
      <c r="M400" s="42">
        <v>365.7</v>
      </c>
      <c r="N400" s="42">
        <v>420</v>
      </c>
      <c r="O400" s="42">
        <v>409.9</v>
      </c>
      <c r="P400" s="42">
        <v>403.2</v>
      </c>
      <c r="Q400" s="42">
        <v>384.4</v>
      </c>
      <c r="R400" s="19">
        <v>404.4</v>
      </c>
      <c r="S400" s="19">
        <v>423.1</v>
      </c>
      <c r="T400" s="19">
        <v>412</v>
      </c>
      <c r="V400" s="39">
        <f t="shared" si="54"/>
        <v>0.34217703942474581</v>
      </c>
      <c r="W400" s="39">
        <f t="shared" si="55"/>
        <v>0.26633852884878317</v>
      </c>
      <c r="X400" s="39">
        <f t="shared" si="56"/>
        <v>0.34285714285714286</v>
      </c>
      <c r="Y400" s="39">
        <f t="shared" si="57"/>
        <v>0.34398633813125157</v>
      </c>
      <c r="Z400" s="39">
        <f t="shared" si="58"/>
        <v>0.33829365079365081</v>
      </c>
      <c r="AA400" s="39">
        <f t="shared" si="59"/>
        <v>0.33636836628511974</v>
      </c>
      <c r="AB400" s="39">
        <f t="shared" si="60"/>
        <v>0.33086053412462912</v>
      </c>
      <c r="AC400" s="39">
        <f t="shared" si="61"/>
        <v>0.33254549751831713</v>
      </c>
      <c r="AD400" s="39">
        <f t="shared" si="62"/>
        <v>0.36262135922330097</v>
      </c>
    </row>
    <row r="401" spans="1:30" x14ac:dyDescent="0.3">
      <c r="A401" s="3">
        <v>5031</v>
      </c>
      <c r="B401" s="4" t="s">
        <v>393</v>
      </c>
      <c r="C401" s="42">
        <v>215.8</v>
      </c>
      <c r="D401" s="42">
        <v>214.2</v>
      </c>
      <c r="E401" s="42">
        <v>229</v>
      </c>
      <c r="F401" s="42">
        <v>247.8</v>
      </c>
      <c r="G401" s="42">
        <v>258.7</v>
      </c>
      <c r="H401" s="42">
        <v>205.4</v>
      </c>
      <c r="I401" s="42">
        <v>233.3</v>
      </c>
      <c r="J401" s="42">
        <v>198.7</v>
      </c>
      <c r="K401" s="42">
        <v>202.8</v>
      </c>
      <c r="L401" s="42">
        <v>727.5</v>
      </c>
      <c r="M401" s="42">
        <v>718.5</v>
      </c>
      <c r="N401" s="42">
        <v>756</v>
      </c>
      <c r="O401" s="42">
        <v>794.2</v>
      </c>
      <c r="P401" s="42">
        <v>800.2</v>
      </c>
      <c r="Q401" s="42">
        <v>745.3</v>
      </c>
      <c r="R401" s="19">
        <v>840.6</v>
      </c>
      <c r="S401" s="19">
        <v>814.7</v>
      </c>
      <c r="T401" s="19">
        <v>821.9</v>
      </c>
      <c r="V401" s="39">
        <f t="shared" si="54"/>
        <v>0.29663230240549832</v>
      </c>
      <c r="W401" s="39">
        <f t="shared" si="55"/>
        <v>0.29812108559498957</v>
      </c>
      <c r="X401" s="39">
        <f t="shared" si="56"/>
        <v>0.30291005291005291</v>
      </c>
      <c r="Y401" s="39">
        <f t="shared" si="57"/>
        <v>0.31201208763535632</v>
      </c>
      <c r="Z401" s="39">
        <f t="shared" si="58"/>
        <v>0.32329417645588598</v>
      </c>
      <c r="AA401" s="39">
        <f t="shared" si="59"/>
        <v>0.27559372064940296</v>
      </c>
      <c r="AB401" s="39">
        <f t="shared" si="60"/>
        <v>0.27753985248631929</v>
      </c>
      <c r="AC401" s="39">
        <f t="shared" si="61"/>
        <v>0.24389345771449611</v>
      </c>
      <c r="AD401" s="39">
        <f t="shared" si="62"/>
        <v>0.24674534614916657</v>
      </c>
    </row>
    <row r="402" spans="1:30" x14ac:dyDescent="0.3">
      <c r="A402" s="3">
        <v>5032</v>
      </c>
      <c r="B402" s="4" t="s">
        <v>394</v>
      </c>
      <c r="C402" s="42">
        <v>147.19999999999999</v>
      </c>
      <c r="D402" s="42">
        <v>151.69999999999999</v>
      </c>
      <c r="E402" s="42">
        <v>144</v>
      </c>
      <c r="F402" s="42">
        <v>142.1</v>
      </c>
      <c r="G402" s="42">
        <v>156.6</v>
      </c>
      <c r="H402" s="42">
        <v>139.1</v>
      </c>
      <c r="I402" s="42">
        <v>143.6</v>
      </c>
      <c r="J402" s="42">
        <v>140.19999999999999</v>
      </c>
      <c r="K402" s="42">
        <v>140.80000000000001</v>
      </c>
      <c r="L402" s="42">
        <v>363.8</v>
      </c>
      <c r="M402" s="42">
        <v>370</v>
      </c>
      <c r="N402" s="42">
        <v>359</v>
      </c>
      <c r="O402" s="42">
        <v>350.9</v>
      </c>
      <c r="P402" s="42">
        <v>380.9</v>
      </c>
      <c r="Q402" s="42">
        <v>344.5</v>
      </c>
      <c r="R402" s="19">
        <v>348.4</v>
      </c>
      <c r="S402" s="19">
        <v>341.4</v>
      </c>
      <c r="T402" s="19">
        <v>348.1</v>
      </c>
      <c r="V402" s="39">
        <f t="shared" si="54"/>
        <v>0.40461792193512913</v>
      </c>
      <c r="W402" s="39">
        <f t="shared" si="55"/>
        <v>0.41</v>
      </c>
      <c r="X402" s="39">
        <f t="shared" si="56"/>
        <v>0.4011142061281337</v>
      </c>
      <c r="Y402" s="39">
        <f t="shared" si="57"/>
        <v>0.4049586776859504</v>
      </c>
      <c r="Z402" s="39">
        <f t="shared" si="58"/>
        <v>0.41113153058545548</v>
      </c>
      <c r="AA402" s="39">
        <f t="shared" si="59"/>
        <v>0.40377358490566034</v>
      </c>
      <c r="AB402" s="39">
        <f t="shared" si="60"/>
        <v>0.41216991963260619</v>
      </c>
      <c r="AC402" s="39">
        <f t="shared" si="61"/>
        <v>0.41066198008201521</v>
      </c>
      <c r="AD402" s="39">
        <f t="shared" si="62"/>
        <v>0.40448147084171215</v>
      </c>
    </row>
    <row r="403" spans="1:30" x14ac:dyDescent="0.3">
      <c r="A403" s="3">
        <v>5033</v>
      </c>
      <c r="B403" s="4" t="s">
        <v>395</v>
      </c>
      <c r="C403" s="42">
        <v>40.5</v>
      </c>
      <c r="D403" s="42">
        <v>39.9</v>
      </c>
      <c r="E403" s="42">
        <v>42</v>
      </c>
      <c r="F403" s="42">
        <v>38.5</v>
      </c>
      <c r="G403" s="42">
        <v>40.5</v>
      </c>
      <c r="H403" s="42">
        <v>39.200000000000003</v>
      </c>
      <c r="I403" s="42">
        <v>36.799999999999997</v>
      </c>
      <c r="J403" s="42">
        <v>36.299999999999997</v>
      </c>
      <c r="K403" s="42">
        <v>36.799999999999997</v>
      </c>
      <c r="L403" s="42">
        <v>118.4</v>
      </c>
      <c r="M403" s="42">
        <v>119.7</v>
      </c>
      <c r="N403" s="42">
        <v>125</v>
      </c>
      <c r="O403" s="42">
        <v>123.8</v>
      </c>
      <c r="P403" s="42">
        <v>127.7</v>
      </c>
      <c r="Q403" s="42">
        <v>120.9</v>
      </c>
      <c r="R403" s="19">
        <v>124.4</v>
      </c>
      <c r="S403" s="19">
        <v>115.9</v>
      </c>
      <c r="T403" s="19">
        <v>116.6</v>
      </c>
      <c r="V403" s="39">
        <f t="shared" si="54"/>
        <v>0.3420608108108108</v>
      </c>
      <c r="W403" s="39">
        <f t="shared" si="55"/>
        <v>0.33333333333333331</v>
      </c>
      <c r="X403" s="39">
        <f t="shared" si="56"/>
        <v>0.33600000000000002</v>
      </c>
      <c r="Y403" s="39">
        <f t="shared" si="57"/>
        <v>0.31098546042003233</v>
      </c>
      <c r="Z403" s="39">
        <f t="shared" si="58"/>
        <v>0.31714956930305405</v>
      </c>
      <c r="AA403" s="39">
        <f t="shared" si="59"/>
        <v>0.32423490488006618</v>
      </c>
      <c r="AB403" s="39">
        <f t="shared" si="60"/>
        <v>0.29581993569131831</v>
      </c>
      <c r="AC403" s="39">
        <f t="shared" si="61"/>
        <v>0.31320103537532351</v>
      </c>
      <c r="AD403" s="39">
        <f t="shared" si="62"/>
        <v>0.31560891938250429</v>
      </c>
    </row>
    <row r="404" spans="1:30" x14ac:dyDescent="0.3">
      <c r="A404" s="3">
        <v>5034</v>
      </c>
      <c r="B404" s="4" t="s">
        <v>396</v>
      </c>
      <c r="C404" s="42">
        <v>107.9</v>
      </c>
      <c r="D404" s="42">
        <v>107.2</v>
      </c>
      <c r="E404" s="42">
        <v>104</v>
      </c>
      <c r="F404" s="42">
        <v>104</v>
      </c>
      <c r="G404" s="42">
        <v>101.4</v>
      </c>
      <c r="H404" s="42">
        <v>95.8</v>
      </c>
      <c r="I404" s="42">
        <v>98.9</v>
      </c>
      <c r="J404" s="42">
        <v>92.5</v>
      </c>
      <c r="K404" s="42">
        <v>86.6</v>
      </c>
      <c r="L404" s="42">
        <v>257.2</v>
      </c>
      <c r="M404" s="42">
        <v>253.4</v>
      </c>
      <c r="N404" s="42">
        <v>248</v>
      </c>
      <c r="O404" s="42">
        <v>241.2</v>
      </c>
      <c r="P404" s="42">
        <v>236.7</v>
      </c>
      <c r="Q404" s="42">
        <v>230.2</v>
      </c>
      <c r="R404" s="19">
        <v>241.3</v>
      </c>
      <c r="S404" s="19">
        <v>238.8</v>
      </c>
      <c r="T404" s="19">
        <v>239.3</v>
      </c>
      <c r="V404" s="39">
        <f t="shared" si="54"/>
        <v>0.41951788491446351</v>
      </c>
      <c r="W404" s="39">
        <f t="shared" si="55"/>
        <v>0.42304656669297552</v>
      </c>
      <c r="X404" s="39">
        <f t="shared" si="56"/>
        <v>0.41935483870967744</v>
      </c>
      <c r="Y404" s="39">
        <f t="shared" si="57"/>
        <v>0.43117744610281927</v>
      </c>
      <c r="Z404" s="39">
        <f t="shared" si="58"/>
        <v>0.42839036755386567</v>
      </c>
      <c r="AA404" s="39">
        <f t="shared" si="59"/>
        <v>0.41615986099044311</v>
      </c>
      <c r="AB404" s="39">
        <f t="shared" si="60"/>
        <v>0.40986324077911312</v>
      </c>
      <c r="AC404" s="39">
        <f t="shared" si="61"/>
        <v>0.38735343383584586</v>
      </c>
      <c r="AD404" s="39">
        <f t="shared" si="62"/>
        <v>0.36188884245716668</v>
      </c>
    </row>
    <row r="405" spans="1:30" x14ac:dyDescent="0.3">
      <c r="A405" s="3">
        <v>5035</v>
      </c>
      <c r="B405" s="4" t="s">
        <v>397</v>
      </c>
      <c r="C405" s="42">
        <v>482.1</v>
      </c>
      <c r="D405" s="42">
        <v>492.5</v>
      </c>
      <c r="E405" s="42">
        <v>501</v>
      </c>
      <c r="F405" s="42">
        <v>519.9</v>
      </c>
      <c r="G405" s="42">
        <v>553.20000000000005</v>
      </c>
      <c r="H405" s="42">
        <v>572</v>
      </c>
      <c r="I405" s="42">
        <v>561</v>
      </c>
      <c r="J405" s="42">
        <v>566.4</v>
      </c>
      <c r="K405" s="42">
        <v>603.6</v>
      </c>
      <c r="L405" s="42">
        <v>1299.5999999999999</v>
      </c>
      <c r="M405" s="42">
        <v>1334.8</v>
      </c>
      <c r="N405" s="42">
        <v>1372</v>
      </c>
      <c r="O405" s="42">
        <v>1410.4</v>
      </c>
      <c r="P405" s="42">
        <v>1491.7</v>
      </c>
      <c r="Q405" s="42">
        <v>1496.6</v>
      </c>
      <c r="R405" s="19">
        <v>1500.6</v>
      </c>
      <c r="S405" s="19">
        <v>1582.1</v>
      </c>
      <c r="T405" s="19">
        <v>1602.3</v>
      </c>
      <c r="V405" s="39">
        <f t="shared" si="54"/>
        <v>0.370960295475531</v>
      </c>
      <c r="W405" s="39">
        <f t="shared" si="55"/>
        <v>0.36896913395265207</v>
      </c>
      <c r="X405" s="39">
        <f t="shared" si="56"/>
        <v>0.36516034985422741</v>
      </c>
      <c r="Y405" s="39">
        <f t="shared" si="57"/>
        <v>0.36861883153715252</v>
      </c>
      <c r="Z405" s="39">
        <f t="shared" si="58"/>
        <v>0.3708520479989274</v>
      </c>
      <c r="AA405" s="39">
        <f t="shared" si="59"/>
        <v>0.38219965254577043</v>
      </c>
      <c r="AB405" s="39">
        <f t="shared" si="60"/>
        <v>0.37385045981607357</v>
      </c>
      <c r="AC405" s="39">
        <f t="shared" si="61"/>
        <v>0.35800518298464068</v>
      </c>
      <c r="AD405" s="39">
        <f t="shared" si="62"/>
        <v>0.37670848155776077</v>
      </c>
    </row>
    <row r="406" spans="1:30" x14ac:dyDescent="0.3">
      <c r="A406" s="3">
        <v>5036</v>
      </c>
      <c r="B406" s="4" t="s">
        <v>398</v>
      </c>
      <c r="C406" s="42">
        <v>74.2</v>
      </c>
      <c r="D406" s="42">
        <v>76.5</v>
      </c>
      <c r="E406" s="42">
        <v>67</v>
      </c>
      <c r="F406" s="42">
        <v>74.2</v>
      </c>
      <c r="G406" s="42">
        <v>72.5</v>
      </c>
      <c r="H406" s="42">
        <v>75.3</v>
      </c>
      <c r="I406" s="42">
        <v>86.2</v>
      </c>
      <c r="J406" s="42">
        <v>85.7</v>
      </c>
      <c r="K406" s="42">
        <v>87</v>
      </c>
      <c r="L406" s="42">
        <v>182.8</v>
      </c>
      <c r="M406" s="42">
        <v>181.9</v>
      </c>
      <c r="N406" s="42">
        <v>180</v>
      </c>
      <c r="O406" s="42">
        <v>190.8</v>
      </c>
      <c r="P406" s="42">
        <v>191.3</v>
      </c>
      <c r="Q406" s="42">
        <v>185.6</v>
      </c>
      <c r="R406" s="19">
        <v>206.9</v>
      </c>
      <c r="S406" s="19">
        <v>215.6</v>
      </c>
      <c r="T406" s="19">
        <v>218.3</v>
      </c>
      <c r="V406" s="39">
        <f t="shared" si="54"/>
        <v>0.4059080962800875</v>
      </c>
      <c r="W406" s="39">
        <f t="shared" si="55"/>
        <v>0.42056074766355139</v>
      </c>
      <c r="X406" s="39">
        <f t="shared" si="56"/>
        <v>0.37222222222222223</v>
      </c>
      <c r="Y406" s="39">
        <f t="shared" si="57"/>
        <v>0.3888888888888889</v>
      </c>
      <c r="Z406" s="39">
        <f t="shared" si="58"/>
        <v>0.37898588604286459</v>
      </c>
      <c r="AA406" s="39">
        <f t="shared" si="59"/>
        <v>0.40571120689655171</v>
      </c>
      <c r="AB406" s="39">
        <f t="shared" si="60"/>
        <v>0.416626389560174</v>
      </c>
      <c r="AC406" s="39">
        <f t="shared" si="61"/>
        <v>0.39749536178107608</v>
      </c>
      <c r="AD406" s="39">
        <f t="shared" si="62"/>
        <v>0.39853412734768667</v>
      </c>
    </row>
    <row r="407" spans="1:30" x14ac:dyDescent="0.3">
      <c r="A407" s="3">
        <v>5037</v>
      </c>
      <c r="B407" s="4" t="s">
        <v>399</v>
      </c>
      <c r="C407" s="42">
        <v>480.2</v>
      </c>
      <c r="D407" s="42">
        <v>481.8</v>
      </c>
      <c r="E407" s="42">
        <v>495</v>
      </c>
      <c r="F407" s="42">
        <v>519.9</v>
      </c>
      <c r="G407" s="42">
        <v>599.4</v>
      </c>
      <c r="H407" s="42">
        <v>610.20000000000005</v>
      </c>
      <c r="I407" s="42">
        <v>546.5</v>
      </c>
      <c r="J407" s="42">
        <v>597.29999999999995</v>
      </c>
      <c r="K407" s="42">
        <v>629.20000000000005</v>
      </c>
      <c r="L407" s="42">
        <v>1122</v>
      </c>
      <c r="M407" s="42">
        <v>1170.3</v>
      </c>
      <c r="N407" s="42">
        <v>1227</v>
      </c>
      <c r="O407" s="42">
        <v>1247.4000000000001</v>
      </c>
      <c r="P407" s="42">
        <v>1368.4</v>
      </c>
      <c r="Q407" s="42">
        <v>1347.5</v>
      </c>
      <c r="R407" s="19">
        <v>1281.5999999999999</v>
      </c>
      <c r="S407" s="19">
        <v>1370.7</v>
      </c>
      <c r="T407" s="19">
        <v>1443.9</v>
      </c>
      <c r="V407" s="39">
        <f t="shared" si="54"/>
        <v>0.42798573975044563</v>
      </c>
      <c r="W407" s="39">
        <f t="shared" si="55"/>
        <v>0.41168931043322227</v>
      </c>
      <c r="X407" s="39">
        <f t="shared" si="56"/>
        <v>0.4034229828850856</v>
      </c>
      <c r="Y407" s="39">
        <f t="shared" si="57"/>
        <v>0.41678691678691676</v>
      </c>
      <c r="Z407" s="39">
        <f t="shared" si="58"/>
        <v>0.43802981584332062</v>
      </c>
      <c r="AA407" s="39">
        <f t="shared" si="59"/>
        <v>0.45283858998144716</v>
      </c>
      <c r="AB407" s="39">
        <f t="shared" si="60"/>
        <v>0.42642009987515611</v>
      </c>
      <c r="AC407" s="39">
        <f t="shared" si="61"/>
        <v>0.43576274896038514</v>
      </c>
      <c r="AD407" s="39">
        <f t="shared" si="62"/>
        <v>0.43576424960177296</v>
      </c>
    </row>
    <row r="408" spans="1:30" x14ac:dyDescent="0.3">
      <c r="A408" s="3">
        <v>5038</v>
      </c>
      <c r="B408" s="4" t="s">
        <v>400</v>
      </c>
      <c r="C408" s="42">
        <v>399</v>
      </c>
      <c r="D408" s="42">
        <v>396</v>
      </c>
      <c r="E408" s="42">
        <v>405</v>
      </c>
      <c r="F408" s="42">
        <v>435.2</v>
      </c>
      <c r="G408" s="42">
        <v>452.8</v>
      </c>
      <c r="H408" s="42">
        <v>425.3</v>
      </c>
      <c r="I408" s="42">
        <v>410.8</v>
      </c>
      <c r="J408" s="42">
        <v>426.5</v>
      </c>
      <c r="K408" s="42">
        <v>400.9</v>
      </c>
      <c r="L408" s="42">
        <v>970</v>
      </c>
      <c r="M408" s="42">
        <v>899.3</v>
      </c>
      <c r="N408" s="42">
        <v>891</v>
      </c>
      <c r="O408" s="42">
        <v>943.7</v>
      </c>
      <c r="P408" s="42">
        <v>972.3</v>
      </c>
      <c r="Q408" s="42">
        <v>937.9</v>
      </c>
      <c r="R408" s="19">
        <v>956.4</v>
      </c>
      <c r="S408" s="19">
        <v>993</v>
      </c>
      <c r="T408" s="19">
        <v>1011.1</v>
      </c>
      <c r="V408" s="39">
        <f t="shared" si="54"/>
        <v>0.41134020618556699</v>
      </c>
      <c r="W408" s="39">
        <f t="shared" si="55"/>
        <v>0.44034248860224623</v>
      </c>
      <c r="X408" s="39">
        <f t="shared" si="56"/>
        <v>0.45454545454545453</v>
      </c>
      <c r="Y408" s="39">
        <f t="shared" si="57"/>
        <v>0.46116350535127687</v>
      </c>
      <c r="Z408" s="39">
        <f t="shared" si="58"/>
        <v>0.46569988686619357</v>
      </c>
      <c r="AA408" s="39">
        <f t="shared" si="59"/>
        <v>0.45345985712762554</v>
      </c>
      <c r="AB408" s="39">
        <f t="shared" si="60"/>
        <v>0.42952739439565035</v>
      </c>
      <c r="AC408" s="39">
        <f t="shared" si="61"/>
        <v>0.42950654582074521</v>
      </c>
      <c r="AD408" s="39">
        <f t="shared" si="62"/>
        <v>0.396498862624864</v>
      </c>
    </row>
    <row r="409" spans="1:30" x14ac:dyDescent="0.3">
      <c r="A409" s="3">
        <v>5039</v>
      </c>
      <c r="B409" s="4" t="s">
        <v>401</v>
      </c>
      <c r="C409" s="42">
        <v>116.3</v>
      </c>
      <c r="D409" s="42">
        <v>117.6</v>
      </c>
      <c r="E409" s="42">
        <v>109</v>
      </c>
      <c r="F409" s="42">
        <v>112.6</v>
      </c>
      <c r="G409" s="42">
        <v>122.5</v>
      </c>
      <c r="H409" s="42">
        <v>124.7</v>
      </c>
      <c r="I409" s="42">
        <v>111.1</v>
      </c>
      <c r="J409" s="42">
        <v>107</v>
      </c>
      <c r="K409" s="42">
        <v>97.4</v>
      </c>
      <c r="L409" s="42">
        <v>234.2</v>
      </c>
      <c r="M409" s="42">
        <v>231.3</v>
      </c>
      <c r="N409" s="42">
        <v>224</v>
      </c>
      <c r="O409" s="42">
        <v>218.7</v>
      </c>
      <c r="P409" s="42">
        <v>228.2</v>
      </c>
      <c r="Q409" s="42">
        <v>222.4</v>
      </c>
      <c r="R409" s="19">
        <v>212</v>
      </c>
      <c r="S409" s="19">
        <v>205.1</v>
      </c>
      <c r="T409" s="19">
        <v>201.4</v>
      </c>
      <c r="V409" s="39">
        <f t="shared" si="54"/>
        <v>0.49658411614005127</v>
      </c>
      <c r="W409" s="39">
        <f t="shared" si="55"/>
        <v>0.50843060959792474</v>
      </c>
      <c r="X409" s="39">
        <f t="shared" si="56"/>
        <v>0.48660714285714285</v>
      </c>
      <c r="Y409" s="39">
        <f t="shared" si="57"/>
        <v>0.51486053955189759</v>
      </c>
      <c r="Z409" s="39">
        <f t="shared" si="58"/>
        <v>0.53680981595092025</v>
      </c>
      <c r="AA409" s="39">
        <f t="shared" si="59"/>
        <v>0.56070143884892087</v>
      </c>
      <c r="AB409" s="39">
        <f t="shared" si="60"/>
        <v>0.52405660377358487</v>
      </c>
      <c r="AC409" s="39">
        <f t="shared" si="61"/>
        <v>0.52169673330082889</v>
      </c>
      <c r="AD409" s="39">
        <f t="shared" si="62"/>
        <v>0.48361469712015892</v>
      </c>
    </row>
    <row r="410" spans="1:30" x14ac:dyDescent="0.3">
      <c r="A410" s="3">
        <v>5040</v>
      </c>
      <c r="B410" s="4" t="s">
        <v>402</v>
      </c>
      <c r="C410" s="42">
        <v>81</v>
      </c>
      <c r="D410" s="42">
        <v>82.3</v>
      </c>
      <c r="E410" s="42">
        <v>75</v>
      </c>
      <c r="F410" s="42">
        <v>88.2</v>
      </c>
      <c r="G410" s="42">
        <v>86.9</v>
      </c>
      <c r="H410" s="42">
        <v>79.099999999999994</v>
      </c>
      <c r="I410" s="42">
        <v>88.2</v>
      </c>
      <c r="J410" s="42">
        <v>92</v>
      </c>
      <c r="K410" s="42">
        <v>82.6</v>
      </c>
      <c r="L410" s="42">
        <v>169.5</v>
      </c>
      <c r="M410" s="42">
        <v>172.2</v>
      </c>
      <c r="N410" s="42">
        <v>161</v>
      </c>
      <c r="O410" s="42">
        <v>168.5</v>
      </c>
      <c r="P410" s="42">
        <v>175.7</v>
      </c>
      <c r="Q410" s="42">
        <v>160.1</v>
      </c>
      <c r="R410" s="19">
        <v>171.3</v>
      </c>
      <c r="S410" s="19">
        <v>176.6</v>
      </c>
      <c r="T410" s="19">
        <v>169.9</v>
      </c>
      <c r="V410" s="39">
        <f t="shared" si="54"/>
        <v>0.47787610619469029</v>
      </c>
      <c r="W410" s="39">
        <f t="shared" si="55"/>
        <v>0.47793263646922185</v>
      </c>
      <c r="X410" s="39">
        <f t="shared" si="56"/>
        <v>0.46583850931677018</v>
      </c>
      <c r="Y410" s="39">
        <f t="shared" si="57"/>
        <v>0.52344213649851634</v>
      </c>
      <c r="Z410" s="39">
        <f t="shared" si="58"/>
        <v>0.49459305634604445</v>
      </c>
      <c r="AA410" s="39">
        <f t="shared" si="59"/>
        <v>0.4940662086196127</v>
      </c>
      <c r="AB410" s="39">
        <f t="shared" si="60"/>
        <v>0.51488616462346759</v>
      </c>
      <c r="AC410" s="39">
        <f t="shared" si="61"/>
        <v>0.52095130237825593</v>
      </c>
      <c r="AD410" s="39">
        <f t="shared" si="62"/>
        <v>0.48616833431430251</v>
      </c>
    </row>
    <row r="411" spans="1:30" x14ac:dyDescent="0.3">
      <c r="A411" s="3">
        <v>5041</v>
      </c>
      <c r="B411" s="4" t="s">
        <v>403</v>
      </c>
      <c r="C411" s="42">
        <v>84.3</v>
      </c>
      <c r="D411" s="42">
        <v>84</v>
      </c>
      <c r="E411" s="42">
        <v>88</v>
      </c>
      <c r="F411" s="42">
        <v>95.2</v>
      </c>
      <c r="G411" s="42">
        <v>91.5</v>
      </c>
      <c r="H411" s="42">
        <v>85.1</v>
      </c>
      <c r="I411" s="42">
        <v>86.5</v>
      </c>
      <c r="J411" s="42">
        <v>89.2</v>
      </c>
      <c r="K411" s="42">
        <v>95.4</v>
      </c>
      <c r="L411" s="42">
        <v>216.9</v>
      </c>
      <c r="M411" s="42">
        <v>220.9</v>
      </c>
      <c r="N411" s="42">
        <v>234</v>
      </c>
      <c r="O411" s="42">
        <v>238.4</v>
      </c>
      <c r="P411" s="42">
        <v>225.2</v>
      </c>
      <c r="Q411" s="42">
        <v>206.6</v>
      </c>
      <c r="R411" s="19">
        <v>211.9</v>
      </c>
      <c r="S411" s="19">
        <v>232.6</v>
      </c>
      <c r="T411" s="19">
        <v>239.3</v>
      </c>
      <c r="V411" s="39">
        <f t="shared" si="54"/>
        <v>0.3886583679114799</v>
      </c>
      <c r="W411" s="39">
        <f t="shared" si="55"/>
        <v>0.38026256224535987</v>
      </c>
      <c r="X411" s="39">
        <f t="shared" si="56"/>
        <v>0.37606837606837606</v>
      </c>
      <c r="Y411" s="39">
        <f t="shared" si="57"/>
        <v>0.39932885906040266</v>
      </c>
      <c r="Z411" s="39">
        <f t="shared" si="58"/>
        <v>0.40630550621669631</v>
      </c>
      <c r="AA411" s="39">
        <f t="shared" si="59"/>
        <v>0.41190706679574057</v>
      </c>
      <c r="AB411" s="39">
        <f t="shared" si="60"/>
        <v>0.40821142048135911</v>
      </c>
      <c r="AC411" s="39">
        <f t="shared" si="61"/>
        <v>0.38349097162510748</v>
      </c>
      <c r="AD411" s="39">
        <f t="shared" si="62"/>
        <v>0.39866276640200587</v>
      </c>
    </row>
    <row r="412" spans="1:30" x14ac:dyDescent="0.3">
      <c r="A412" s="3">
        <v>5042</v>
      </c>
      <c r="B412" s="4" t="s">
        <v>404</v>
      </c>
      <c r="C412" s="42">
        <v>78.7</v>
      </c>
      <c r="D412" s="42">
        <v>80.099999999999994</v>
      </c>
      <c r="E412" s="42">
        <v>72</v>
      </c>
      <c r="F412" s="42">
        <v>80.7</v>
      </c>
      <c r="G412" s="42">
        <v>80.099999999999994</v>
      </c>
      <c r="H412" s="42">
        <v>78.3</v>
      </c>
      <c r="I412" s="42">
        <v>71.099999999999994</v>
      </c>
      <c r="J412" s="42">
        <v>72.599999999999994</v>
      </c>
      <c r="K412" s="42">
        <v>75.900000000000006</v>
      </c>
      <c r="L412" s="42">
        <v>170.4</v>
      </c>
      <c r="M412" s="42">
        <v>171</v>
      </c>
      <c r="N412" s="42">
        <v>161</v>
      </c>
      <c r="O412" s="42">
        <v>165.3</v>
      </c>
      <c r="P412" s="42">
        <v>170.2</v>
      </c>
      <c r="Q412" s="42">
        <v>168.6</v>
      </c>
      <c r="R412" s="19">
        <v>170.6</v>
      </c>
      <c r="S412" s="19">
        <v>177.3</v>
      </c>
      <c r="T412" s="19">
        <v>193.8</v>
      </c>
      <c r="V412" s="39">
        <f t="shared" si="54"/>
        <v>0.46185446009389669</v>
      </c>
      <c r="W412" s="39">
        <f t="shared" si="55"/>
        <v>0.4684210526315789</v>
      </c>
      <c r="X412" s="39">
        <f t="shared" si="56"/>
        <v>0.44720496894409939</v>
      </c>
      <c r="Y412" s="39">
        <f t="shared" si="57"/>
        <v>0.4882032667876588</v>
      </c>
      <c r="Z412" s="39">
        <f t="shared" si="58"/>
        <v>0.47062279670975321</v>
      </c>
      <c r="AA412" s="39">
        <f t="shared" si="59"/>
        <v>0.46441281138790036</v>
      </c>
      <c r="AB412" s="39">
        <f t="shared" si="60"/>
        <v>0.41676436107854631</v>
      </c>
      <c r="AC412" s="39">
        <f t="shared" si="61"/>
        <v>0.4094754653130287</v>
      </c>
      <c r="AD412" s="39">
        <f t="shared" si="62"/>
        <v>0.39164086687306504</v>
      </c>
    </row>
    <row r="413" spans="1:30" x14ac:dyDescent="0.3">
      <c r="A413" s="3">
        <v>5043</v>
      </c>
      <c r="B413" s="4" t="s">
        <v>405</v>
      </c>
      <c r="C413" s="42">
        <v>35.200000000000003</v>
      </c>
      <c r="D413" s="42">
        <v>31.3</v>
      </c>
      <c r="E413" s="42">
        <v>29</v>
      </c>
      <c r="F413" s="42">
        <v>29.3</v>
      </c>
      <c r="G413" s="42">
        <v>30.4</v>
      </c>
      <c r="H413" s="42">
        <v>21.7</v>
      </c>
      <c r="I413" s="42">
        <v>18.8</v>
      </c>
      <c r="J413" s="42">
        <v>19.600000000000001</v>
      </c>
      <c r="K413" s="42">
        <v>20.2</v>
      </c>
      <c r="L413" s="42">
        <v>77.900000000000006</v>
      </c>
      <c r="M413" s="42">
        <v>76.900000000000006</v>
      </c>
      <c r="N413" s="42">
        <v>78</v>
      </c>
      <c r="O413" s="42">
        <v>80.900000000000006</v>
      </c>
      <c r="P413" s="42">
        <v>75.7</v>
      </c>
      <c r="Q413" s="42">
        <v>74.099999999999994</v>
      </c>
      <c r="R413" s="19">
        <v>69.8</v>
      </c>
      <c r="S413" s="19">
        <v>72.400000000000006</v>
      </c>
      <c r="T413" s="19">
        <v>74.099999999999994</v>
      </c>
      <c r="V413" s="39">
        <f t="shared" si="54"/>
        <v>0.45186136071887034</v>
      </c>
      <c r="W413" s="39">
        <f t="shared" si="55"/>
        <v>0.40702210663198957</v>
      </c>
      <c r="X413" s="39">
        <f t="shared" si="56"/>
        <v>0.37179487179487181</v>
      </c>
      <c r="Y413" s="39">
        <f t="shared" si="57"/>
        <v>0.36217552533992581</v>
      </c>
      <c r="Z413" s="39">
        <f t="shared" si="58"/>
        <v>0.40158520475561421</v>
      </c>
      <c r="AA413" s="39">
        <f t="shared" si="59"/>
        <v>0.29284750337381915</v>
      </c>
      <c r="AB413" s="39">
        <f t="shared" si="60"/>
        <v>0.2693409742120344</v>
      </c>
      <c r="AC413" s="39">
        <f t="shared" si="61"/>
        <v>0.27071823204419887</v>
      </c>
      <c r="AD413" s="39">
        <f t="shared" si="62"/>
        <v>0.2726045883940621</v>
      </c>
    </row>
    <row r="414" spans="1:30" x14ac:dyDescent="0.3">
      <c r="A414" s="3">
        <v>5044</v>
      </c>
      <c r="B414" s="4" t="s">
        <v>406</v>
      </c>
      <c r="C414" s="42">
        <v>54</v>
      </c>
      <c r="D414" s="42">
        <v>52.2</v>
      </c>
      <c r="E414" s="42">
        <v>45</v>
      </c>
      <c r="F414" s="42">
        <v>46.6</v>
      </c>
      <c r="G414" s="42">
        <v>51.5</v>
      </c>
      <c r="H414" s="42">
        <v>48.7</v>
      </c>
      <c r="I414" s="42">
        <v>71</v>
      </c>
      <c r="J414" s="42">
        <v>46.7</v>
      </c>
      <c r="K414" s="42">
        <v>50.8</v>
      </c>
      <c r="L414" s="42">
        <v>124.3</v>
      </c>
      <c r="M414" s="42">
        <v>128.6</v>
      </c>
      <c r="N414" s="42">
        <v>118</v>
      </c>
      <c r="O414" s="42">
        <v>112.8</v>
      </c>
      <c r="P414" s="42">
        <v>114.7</v>
      </c>
      <c r="Q414" s="42">
        <v>107.9</v>
      </c>
      <c r="R414" s="19">
        <v>151.80000000000001</v>
      </c>
      <c r="S414" s="19">
        <v>107.6</v>
      </c>
      <c r="T414" s="19">
        <v>126.4</v>
      </c>
      <c r="V414" s="39">
        <f t="shared" si="54"/>
        <v>0.4344328238133548</v>
      </c>
      <c r="W414" s="39">
        <f t="shared" si="55"/>
        <v>0.40590979782270609</v>
      </c>
      <c r="X414" s="39">
        <f t="shared" si="56"/>
        <v>0.38135593220338981</v>
      </c>
      <c r="Y414" s="39">
        <f t="shared" si="57"/>
        <v>0.41312056737588654</v>
      </c>
      <c r="Z414" s="39">
        <f t="shared" si="58"/>
        <v>0.44899738448125542</v>
      </c>
      <c r="AA414" s="39">
        <f t="shared" si="59"/>
        <v>0.45134383688600554</v>
      </c>
      <c r="AB414" s="39">
        <f t="shared" si="60"/>
        <v>0.46772068511198944</v>
      </c>
      <c r="AC414" s="39">
        <f t="shared" si="61"/>
        <v>0.43401486988847587</v>
      </c>
      <c r="AD414" s="39">
        <f t="shared" si="62"/>
        <v>0.40189873417721517</v>
      </c>
    </row>
    <row r="415" spans="1:30" x14ac:dyDescent="0.3">
      <c r="A415" s="3">
        <v>5045</v>
      </c>
      <c r="B415" s="4" t="s">
        <v>407</v>
      </c>
      <c r="C415" s="42">
        <v>106.9</v>
      </c>
      <c r="D415" s="42">
        <v>107.2</v>
      </c>
      <c r="E415" s="42">
        <v>113</v>
      </c>
      <c r="F415" s="42">
        <v>119.4</v>
      </c>
      <c r="G415" s="42">
        <v>123.3</v>
      </c>
      <c r="H415" s="42">
        <v>113.9</v>
      </c>
      <c r="I415" s="42">
        <v>121.6</v>
      </c>
      <c r="J415" s="42">
        <v>135.5</v>
      </c>
      <c r="K415" s="42">
        <v>139.19999999999999</v>
      </c>
      <c r="L415" s="42">
        <v>256.39999999999998</v>
      </c>
      <c r="M415" s="42">
        <v>279.39999999999998</v>
      </c>
      <c r="N415" s="42">
        <v>285</v>
      </c>
      <c r="O415" s="42">
        <v>308.2</v>
      </c>
      <c r="P415" s="42">
        <v>304.10000000000002</v>
      </c>
      <c r="Q415" s="42">
        <v>265.3</v>
      </c>
      <c r="R415" s="19">
        <v>276.8</v>
      </c>
      <c r="S415" s="19">
        <v>293</v>
      </c>
      <c r="T415" s="19">
        <v>307.10000000000002</v>
      </c>
      <c r="V415" s="39">
        <f t="shared" si="54"/>
        <v>0.41692667706708275</v>
      </c>
      <c r="W415" s="39">
        <f t="shared" si="55"/>
        <v>0.38367931281317114</v>
      </c>
      <c r="X415" s="39">
        <f t="shared" si="56"/>
        <v>0.39649122807017545</v>
      </c>
      <c r="Y415" s="39">
        <f t="shared" si="57"/>
        <v>0.38741077222582743</v>
      </c>
      <c r="Z415" s="39">
        <f t="shared" si="58"/>
        <v>0.4054587306806971</v>
      </c>
      <c r="AA415" s="39">
        <f t="shared" si="59"/>
        <v>0.42932529212212589</v>
      </c>
      <c r="AB415" s="39">
        <f t="shared" si="60"/>
        <v>0.43930635838150284</v>
      </c>
      <c r="AC415" s="39">
        <f t="shared" si="61"/>
        <v>0.46245733788395904</v>
      </c>
      <c r="AD415" s="39">
        <f t="shared" si="62"/>
        <v>0.45327254965809177</v>
      </c>
    </row>
    <row r="416" spans="1:30" x14ac:dyDescent="0.3">
      <c r="A416" s="3">
        <v>5046</v>
      </c>
      <c r="B416" s="4" t="s">
        <v>408</v>
      </c>
      <c r="C416" s="42">
        <v>59.8</v>
      </c>
      <c r="D416" s="42">
        <v>62.7</v>
      </c>
      <c r="E416" s="42">
        <v>62</v>
      </c>
      <c r="F416" s="42">
        <v>60.7</v>
      </c>
      <c r="G416" s="42">
        <v>62.1</v>
      </c>
      <c r="H416" s="42">
        <v>60.6</v>
      </c>
      <c r="I416" s="42">
        <v>60.8</v>
      </c>
      <c r="J416" s="42">
        <v>64.900000000000006</v>
      </c>
      <c r="K416" s="42">
        <v>68.3</v>
      </c>
      <c r="L416" s="42">
        <v>141.80000000000001</v>
      </c>
      <c r="M416" s="42">
        <v>144.30000000000001</v>
      </c>
      <c r="N416" s="42">
        <v>146</v>
      </c>
      <c r="O416" s="42">
        <v>146.6</v>
      </c>
      <c r="P416" s="42">
        <v>141.6</v>
      </c>
      <c r="Q416" s="42">
        <v>145.9</v>
      </c>
      <c r="R416" s="19">
        <v>139.80000000000001</v>
      </c>
      <c r="S416" s="19">
        <v>145.9</v>
      </c>
      <c r="T416" s="19">
        <v>153.80000000000001</v>
      </c>
      <c r="V416" s="39">
        <f t="shared" si="54"/>
        <v>0.42172073342736244</v>
      </c>
      <c r="W416" s="39">
        <f t="shared" si="55"/>
        <v>0.43451143451143448</v>
      </c>
      <c r="X416" s="39">
        <f t="shared" si="56"/>
        <v>0.42465753424657532</v>
      </c>
      <c r="Y416" s="39">
        <f t="shared" si="57"/>
        <v>0.41405184174624832</v>
      </c>
      <c r="Z416" s="39">
        <f t="shared" si="58"/>
        <v>0.43855932203389836</v>
      </c>
      <c r="AA416" s="39">
        <f t="shared" si="59"/>
        <v>0.4153529814941741</v>
      </c>
      <c r="AB416" s="39">
        <f t="shared" si="60"/>
        <v>0.43490701001430609</v>
      </c>
      <c r="AC416" s="39">
        <f t="shared" si="61"/>
        <v>0.44482522275531189</v>
      </c>
      <c r="AD416" s="39">
        <f t="shared" si="62"/>
        <v>0.4440832249674902</v>
      </c>
    </row>
    <row r="417" spans="1:30" x14ac:dyDescent="0.3">
      <c r="A417" s="3">
        <v>5047</v>
      </c>
      <c r="B417" s="4" t="s">
        <v>409</v>
      </c>
      <c r="C417" s="42">
        <v>108.9</v>
      </c>
      <c r="D417" s="42">
        <v>109</v>
      </c>
      <c r="E417" s="42">
        <v>111</v>
      </c>
      <c r="F417" s="42">
        <v>110.5</v>
      </c>
      <c r="G417" s="42">
        <v>104.6</v>
      </c>
      <c r="H417" s="42">
        <v>106.7</v>
      </c>
      <c r="I417" s="42">
        <v>103.4</v>
      </c>
      <c r="J417" s="42">
        <v>107.9</v>
      </c>
      <c r="K417" s="42">
        <v>110.5</v>
      </c>
      <c r="L417" s="42">
        <v>283.2</v>
      </c>
      <c r="M417" s="42">
        <v>297.7</v>
      </c>
      <c r="N417" s="42">
        <v>304</v>
      </c>
      <c r="O417" s="42">
        <v>296.7</v>
      </c>
      <c r="P417" s="42">
        <v>286.60000000000002</v>
      </c>
      <c r="Q417" s="42">
        <v>282.2</v>
      </c>
      <c r="R417" s="19">
        <v>282.8</v>
      </c>
      <c r="S417" s="19">
        <v>293.3</v>
      </c>
      <c r="T417" s="19">
        <v>308.10000000000002</v>
      </c>
      <c r="V417" s="39">
        <f t="shared" si="54"/>
        <v>0.38453389830508478</v>
      </c>
      <c r="W417" s="39">
        <f t="shared" si="55"/>
        <v>0.36614040980853207</v>
      </c>
      <c r="X417" s="39">
        <f t="shared" si="56"/>
        <v>0.36513157894736842</v>
      </c>
      <c r="Y417" s="39">
        <f t="shared" si="57"/>
        <v>0.37243006403774859</v>
      </c>
      <c r="Z417" s="39">
        <f t="shared" si="58"/>
        <v>0.36496859734822046</v>
      </c>
      <c r="AA417" s="39">
        <f t="shared" si="59"/>
        <v>0.37810063784549969</v>
      </c>
      <c r="AB417" s="39">
        <f t="shared" si="60"/>
        <v>0.36562942008486565</v>
      </c>
      <c r="AC417" s="39">
        <f t="shared" si="61"/>
        <v>0.36788271394476646</v>
      </c>
      <c r="AD417" s="39">
        <f t="shared" si="62"/>
        <v>0.35864978902953581</v>
      </c>
    </row>
    <row r="418" spans="1:30" x14ac:dyDescent="0.3">
      <c r="A418" s="3">
        <v>5048</v>
      </c>
      <c r="B418" s="4" t="s">
        <v>410</v>
      </c>
      <c r="C418" s="42">
        <v>23.8</v>
      </c>
      <c r="D418" s="42">
        <v>22</v>
      </c>
      <c r="E418" s="42">
        <v>26</v>
      </c>
      <c r="F418" s="42">
        <v>27.9</v>
      </c>
      <c r="G418" s="42">
        <v>29.7</v>
      </c>
      <c r="H418" s="42">
        <v>25.8</v>
      </c>
      <c r="I418" s="42">
        <v>12.3</v>
      </c>
      <c r="J418" s="42">
        <v>2.1</v>
      </c>
      <c r="K418" s="42">
        <v>3.2</v>
      </c>
      <c r="L418" s="42">
        <v>67.599999999999994</v>
      </c>
      <c r="M418" s="42">
        <v>65.5</v>
      </c>
      <c r="N418" s="42">
        <v>75</v>
      </c>
      <c r="O418" s="42">
        <v>77</v>
      </c>
      <c r="P418" s="42">
        <v>77.400000000000006</v>
      </c>
      <c r="Q418" s="42">
        <v>76.3</v>
      </c>
      <c r="R418" s="19">
        <v>72.099999999999994</v>
      </c>
      <c r="S418" s="19">
        <v>74.7</v>
      </c>
      <c r="T418" s="19">
        <v>75.3</v>
      </c>
      <c r="V418" s="39">
        <f t="shared" si="54"/>
        <v>0.35207100591715978</v>
      </c>
      <c r="W418" s="39">
        <f t="shared" si="55"/>
        <v>0.33587786259541985</v>
      </c>
      <c r="X418" s="39">
        <f t="shared" si="56"/>
        <v>0.34666666666666668</v>
      </c>
      <c r="Y418" s="39">
        <f t="shared" si="57"/>
        <v>0.36233766233766229</v>
      </c>
      <c r="Z418" s="39">
        <f t="shared" si="58"/>
        <v>0.3837209302325581</v>
      </c>
      <c r="AA418" s="39">
        <f t="shared" si="59"/>
        <v>0.33813892529488859</v>
      </c>
      <c r="AB418" s="39">
        <f t="shared" si="60"/>
        <v>0.17059639389736481</v>
      </c>
      <c r="AC418" s="39">
        <f t="shared" si="61"/>
        <v>2.8112449799196786E-2</v>
      </c>
      <c r="AD418" s="39">
        <f t="shared" si="62"/>
        <v>4.2496679946879154E-2</v>
      </c>
    </row>
    <row r="419" spans="1:30" x14ac:dyDescent="0.3">
      <c r="A419" s="3">
        <v>5049</v>
      </c>
      <c r="B419" s="4" t="s">
        <v>411</v>
      </c>
      <c r="C419" s="42">
        <v>51.3</v>
      </c>
      <c r="D419" s="42">
        <v>48.6</v>
      </c>
      <c r="E419" s="42">
        <v>51</v>
      </c>
      <c r="F419" s="42">
        <v>47.3</v>
      </c>
      <c r="G419" s="42">
        <v>49</v>
      </c>
      <c r="H419" s="42">
        <v>48.6</v>
      </c>
      <c r="I419" s="42">
        <v>44.5</v>
      </c>
      <c r="J419" s="42">
        <v>43.3</v>
      </c>
      <c r="K419" s="42">
        <v>50.6</v>
      </c>
      <c r="L419" s="42">
        <v>111.5</v>
      </c>
      <c r="M419" s="42">
        <v>106</v>
      </c>
      <c r="N419" s="42">
        <v>107</v>
      </c>
      <c r="O419" s="42">
        <v>108.6</v>
      </c>
      <c r="P419" s="42">
        <v>109.3</v>
      </c>
      <c r="Q419" s="42">
        <v>104.5</v>
      </c>
      <c r="R419" s="19">
        <v>106.3</v>
      </c>
      <c r="S419" s="19">
        <v>100.6</v>
      </c>
      <c r="T419" s="19">
        <v>113.3</v>
      </c>
      <c r="V419" s="39">
        <f t="shared" si="54"/>
        <v>0.46008968609865469</v>
      </c>
      <c r="W419" s="39">
        <f t="shared" si="55"/>
        <v>0.45849056603773586</v>
      </c>
      <c r="X419" s="39">
        <f t="shared" si="56"/>
        <v>0.47663551401869159</v>
      </c>
      <c r="Y419" s="39">
        <f t="shared" si="57"/>
        <v>0.43554327808471455</v>
      </c>
      <c r="Z419" s="39">
        <f t="shared" si="58"/>
        <v>0.44830741079597441</v>
      </c>
      <c r="AA419" s="39">
        <f t="shared" si="59"/>
        <v>0.46507177033492825</v>
      </c>
      <c r="AB419" s="39">
        <f t="shared" si="60"/>
        <v>0.41862652869238004</v>
      </c>
      <c r="AC419" s="39">
        <f t="shared" si="61"/>
        <v>0.43041749502982107</v>
      </c>
      <c r="AD419" s="39">
        <f t="shared" si="62"/>
        <v>0.44660194174757284</v>
      </c>
    </row>
    <row r="420" spans="1:30" x14ac:dyDescent="0.3">
      <c r="A420" s="3">
        <v>5050</v>
      </c>
      <c r="B420" s="4" t="s">
        <v>412</v>
      </c>
      <c r="C420" s="42">
        <v>123.7</v>
      </c>
      <c r="D420" s="42">
        <v>133.6</v>
      </c>
      <c r="E420" s="42">
        <v>132</v>
      </c>
      <c r="F420" s="42">
        <v>148.80000000000001</v>
      </c>
      <c r="G420" s="42">
        <v>155.69999999999999</v>
      </c>
      <c r="H420" s="42">
        <v>155.5</v>
      </c>
      <c r="I420" s="42">
        <v>160.6</v>
      </c>
      <c r="J420" s="42">
        <v>162.4</v>
      </c>
      <c r="K420" s="42">
        <v>158.30000000000001</v>
      </c>
      <c r="L420" s="42">
        <v>292.10000000000002</v>
      </c>
      <c r="M420" s="42">
        <v>310.89999999999998</v>
      </c>
      <c r="N420" s="42">
        <v>321</v>
      </c>
      <c r="O420" s="42">
        <v>332.4</v>
      </c>
      <c r="P420" s="42">
        <v>357.1</v>
      </c>
      <c r="Q420" s="42">
        <v>365.7</v>
      </c>
      <c r="R420" s="19">
        <v>376.7</v>
      </c>
      <c r="S420" s="19">
        <v>381.1</v>
      </c>
      <c r="T420" s="19">
        <v>385.7</v>
      </c>
      <c r="V420" s="39">
        <f t="shared" si="54"/>
        <v>0.42348510783978088</v>
      </c>
      <c r="W420" s="39">
        <f t="shared" si="55"/>
        <v>0.42972016725635254</v>
      </c>
      <c r="X420" s="39">
        <f t="shared" si="56"/>
        <v>0.41121495327102803</v>
      </c>
      <c r="Y420" s="39">
        <f t="shared" si="57"/>
        <v>0.44765342960288818</v>
      </c>
      <c r="Z420" s="39">
        <f t="shared" si="58"/>
        <v>0.43601232147857738</v>
      </c>
      <c r="AA420" s="39">
        <f t="shared" si="59"/>
        <v>0.42521192234071647</v>
      </c>
      <c r="AB420" s="39">
        <f t="shared" si="60"/>
        <v>0.42633395274754449</v>
      </c>
      <c r="AC420" s="39">
        <f t="shared" si="61"/>
        <v>0.4261348727368145</v>
      </c>
      <c r="AD420" s="39">
        <f t="shared" si="62"/>
        <v>0.41042260824474985</v>
      </c>
    </row>
    <row r="421" spans="1:30" x14ac:dyDescent="0.3">
      <c r="A421" s="3">
        <v>5051</v>
      </c>
      <c r="B421" s="4" t="s">
        <v>413</v>
      </c>
      <c r="C421" s="42">
        <v>178.2</v>
      </c>
      <c r="D421" s="42">
        <v>175.8</v>
      </c>
      <c r="E421" s="42">
        <v>175</v>
      </c>
      <c r="F421" s="42">
        <v>180</v>
      </c>
      <c r="G421" s="42">
        <v>172.4</v>
      </c>
      <c r="H421" s="42">
        <v>173.8</v>
      </c>
      <c r="I421" s="42">
        <v>162.6</v>
      </c>
      <c r="J421" s="42">
        <v>164.9</v>
      </c>
      <c r="K421" s="42">
        <v>166</v>
      </c>
      <c r="L421" s="42">
        <v>407.9</v>
      </c>
      <c r="M421" s="42">
        <v>406.1</v>
      </c>
      <c r="N421" s="42">
        <v>422</v>
      </c>
      <c r="O421" s="42">
        <v>416.5</v>
      </c>
      <c r="P421" s="42">
        <v>416.6</v>
      </c>
      <c r="Q421" s="42">
        <v>418.2</v>
      </c>
      <c r="R421" s="19">
        <v>405.2</v>
      </c>
      <c r="S421" s="19">
        <v>425.1</v>
      </c>
      <c r="T421" s="19">
        <v>429.6</v>
      </c>
      <c r="V421" s="39">
        <f t="shared" si="54"/>
        <v>0.43687178229958323</v>
      </c>
      <c r="W421" s="39">
        <f t="shared" si="55"/>
        <v>0.43289830091110565</v>
      </c>
      <c r="X421" s="39">
        <f t="shared" si="56"/>
        <v>0.41469194312796209</v>
      </c>
      <c r="Y421" s="39">
        <f t="shared" si="57"/>
        <v>0.43217286914765907</v>
      </c>
      <c r="Z421" s="39">
        <f t="shared" si="58"/>
        <v>0.41382621219395105</v>
      </c>
      <c r="AA421" s="39">
        <f t="shared" si="59"/>
        <v>0.41559062649450029</v>
      </c>
      <c r="AB421" s="39">
        <f t="shared" si="60"/>
        <v>0.4012833168805528</v>
      </c>
      <c r="AC421" s="39">
        <f t="shared" si="61"/>
        <v>0.38790872735826865</v>
      </c>
      <c r="AD421" s="39">
        <f t="shared" si="62"/>
        <v>0.38640595903165731</v>
      </c>
    </row>
    <row r="422" spans="1:30" x14ac:dyDescent="0.3">
      <c r="A422" s="3">
        <v>5052</v>
      </c>
      <c r="B422" s="4" t="s">
        <v>414</v>
      </c>
      <c r="C422" s="42">
        <v>28.6</v>
      </c>
      <c r="D422" s="42">
        <v>26.6</v>
      </c>
      <c r="E422" s="42">
        <v>25</v>
      </c>
      <c r="F422" s="42">
        <v>35.9</v>
      </c>
      <c r="G422" s="42">
        <v>27.4</v>
      </c>
      <c r="H422" s="42">
        <v>24.8</v>
      </c>
      <c r="I422" s="42">
        <v>20.8</v>
      </c>
      <c r="J422" s="42">
        <v>25.6</v>
      </c>
      <c r="K422" s="42">
        <v>31.4</v>
      </c>
      <c r="L422" s="42">
        <v>62.7</v>
      </c>
      <c r="M422" s="42">
        <v>62.8</v>
      </c>
      <c r="N422" s="42">
        <v>67</v>
      </c>
      <c r="O422" s="42">
        <v>76.8</v>
      </c>
      <c r="P422" s="42">
        <v>63.6</v>
      </c>
      <c r="Q422" s="42">
        <v>56.4</v>
      </c>
      <c r="R422" s="19">
        <v>57.6</v>
      </c>
      <c r="S422" s="19">
        <v>73.8</v>
      </c>
      <c r="T422" s="19">
        <v>73.900000000000006</v>
      </c>
      <c r="V422" s="39">
        <f t="shared" si="54"/>
        <v>0.45614035087719296</v>
      </c>
      <c r="W422" s="39">
        <f t="shared" si="55"/>
        <v>0.42356687898089174</v>
      </c>
      <c r="X422" s="39">
        <f t="shared" si="56"/>
        <v>0.37313432835820898</v>
      </c>
      <c r="Y422" s="39">
        <f t="shared" si="57"/>
        <v>0.46744791666666669</v>
      </c>
      <c r="Z422" s="39">
        <f t="shared" si="58"/>
        <v>0.43081761006289304</v>
      </c>
      <c r="AA422" s="39">
        <f t="shared" si="59"/>
        <v>0.43971631205673761</v>
      </c>
      <c r="AB422" s="39">
        <f t="shared" si="60"/>
        <v>0.3611111111111111</v>
      </c>
      <c r="AC422" s="39">
        <f t="shared" si="61"/>
        <v>0.3468834688346884</v>
      </c>
      <c r="AD422" s="39">
        <f t="shared" si="62"/>
        <v>0.42489851150202973</v>
      </c>
    </row>
    <row r="423" spans="1:30" x14ac:dyDescent="0.3">
      <c r="A423" s="3">
        <v>5053</v>
      </c>
      <c r="B423" s="4" t="s">
        <v>415</v>
      </c>
      <c r="C423" s="42">
        <v>168.60000000000002</v>
      </c>
      <c r="D423" s="42">
        <v>178.7</v>
      </c>
      <c r="E423" s="42">
        <v>183</v>
      </c>
      <c r="F423" s="42">
        <v>194.9</v>
      </c>
      <c r="G423" s="42">
        <v>190.7</v>
      </c>
      <c r="H423" s="42">
        <v>193</v>
      </c>
      <c r="I423" s="42">
        <v>210.3</v>
      </c>
      <c r="J423" s="42">
        <v>200.6</v>
      </c>
      <c r="K423" s="42">
        <v>207.5</v>
      </c>
      <c r="L423" s="42">
        <f>79.2+370.4</f>
        <v>449.59999999999997</v>
      </c>
      <c r="M423" s="42">
        <f>77+377.7</f>
        <v>454.7</v>
      </c>
      <c r="N423" s="42">
        <v>475</v>
      </c>
      <c r="O423" s="42">
        <v>496.4</v>
      </c>
      <c r="P423" s="42">
        <v>467.5</v>
      </c>
      <c r="Q423" s="42">
        <v>462.4</v>
      </c>
      <c r="R423" s="19">
        <v>490.6</v>
      </c>
      <c r="S423" s="19">
        <v>475.6</v>
      </c>
      <c r="T423" s="19">
        <v>501.2</v>
      </c>
      <c r="V423" s="39">
        <f t="shared" si="54"/>
        <v>0.37500000000000006</v>
      </c>
      <c r="W423" s="39">
        <f t="shared" si="55"/>
        <v>0.39300637783153725</v>
      </c>
      <c r="X423" s="39">
        <f t="shared" si="56"/>
        <v>0.38526315789473686</v>
      </c>
      <c r="Y423" s="39">
        <f t="shared" si="57"/>
        <v>0.39262691377921033</v>
      </c>
      <c r="Z423" s="39">
        <f t="shared" si="58"/>
        <v>0.40791443850267378</v>
      </c>
      <c r="AA423" s="39">
        <f t="shared" si="59"/>
        <v>0.41738754325259519</v>
      </c>
      <c r="AB423" s="39">
        <f t="shared" si="60"/>
        <v>0.42865878516102729</v>
      </c>
      <c r="AC423" s="39">
        <f t="shared" si="61"/>
        <v>0.42178301093355758</v>
      </c>
      <c r="AD423" s="39">
        <f t="shared" si="62"/>
        <v>0.41400638467677575</v>
      </c>
    </row>
    <row r="424" spans="1:30" x14ac:dyDescent="0.3">
      <c r="A424" s="3">
        <v>5054</v>
      </c>
      <c r="B424" s="4" t="s">
        <v>416</v>
      </c>
      <c r="C424" s="42">
        <v>338.1</v>
      </c>
      <c r="D424" s="42">
        <v>347.5</v>
      </c>
      <c r="E424" s="42">
        <v>337</v>
      </c>
      <c r="F424" s="42">
        <v>369.79999999999995</v>
      </c>
      <c r="G424" s="42">
        <v>373.5</v>
      </c>
      <c r="H424" s="42">
        <v>411.8</v>
      </c>
      <c r="I424" s="42">
        <v>372.2</v>
      </c>
      <c r="J424" s="42">
        <v>381.29999999999995</v>
      </c>
      <c r="K424" s="42">
        <v>385.3</v>
      </c>
      <c r="L424" s="42">
        <v>778.2</v>
      </c>
      <c r="M424" s="42">
        <v>778.3</v>
      </c>
      <c r="N424" s="42">
        <v>767</v>
      </c>
      <c r="O424" s="42">
        <v>804.3</v>
      </c>
      <c r="P424" s="42">
        <v>798.5</v>
      </c>
      <c r="Q424" s="42">
        <v>834.59999999999991</v>
      </c>
      <c r="R424" s="19">
        <v>796.9</v>
      </c>
      <c r="S424" s="19">
        <v>826.1</v>
      </c>
      <c r="T424" s="19">
        <v>826.5</v>
      </c>
      <c r="V424" s="39">
        <f t="shared" si="54"/>
        <v>0.43446414803392447</v>
      </c>
      <c r="W424" s="39">
        <f t="shared" si="55"/>
        <v>0.44648593087498395</v>
      </c>
      <c r="X424" s="39">
        <f t="shared" si="56"/>
        <v>0.43937418513689702</v>
      </c>
      <c r="Y424" s="39">
        <f t="shared" si="57"/>
        <v>0.45977868954370255</v>
      </c>
      <c r="Z424" s="39">
        <f t="shared" si="58"/>
        <v>0.46775203506574825</v>
      </c>
      <c r="AA424" s="39">
        <f t="shared" si="59"/>
        <v>0.4934100167745028</v>
      </c>
      <c r="AB424" s="39">
        <f t="shared" si="60"/>
        <v>0.46705985694566443</v>
      </c>
      <c r="AC424" s="39">
        <f t="shared" si="61"/>
        <v>0.46156639632005803</v>
      </c>
      <c r="AD424" s="39">
        <f t="shared" si="62"/>
        <v>0.46618269812462193</v>
      </c>
    </row>
    <row r="425" spans="1:30" x14ac:dyDescent="0.3">
      <c r="A425" s="3">
        <v>5061</v>
      </c>
      <c r="B425" s="4" t="s">
        <v>417</v>
      </c>
      <c r="C425" s="42">
        <v>91.6</v>
      </c>
      <c r="D425" s="42">
        <v>92.4</v>
      </c>
      <c r="E425" s="42">
        <v>95</v>
      </c>
      <c r="F425" s="42">
        <v>104.9</v>
      </c>
      <c r="G425" s="42">
        <v>100.9</v>
      </c>
      <c r="H425" s="42">
        <v>129.5</v>
      </c>
      <c r="I425" s="42">
        <v>97.9</v>
      </c>
      <c r="J425" s="42">
        <v>96</v>
      </c>
      <c r="K425" s="42">
        <v>101.8</v>
      </c>
      <c r="L425" s="42">
        <v>199.3</v>
      </c>
      <c r="M425" s="42">
        <v>201</v>
      </c>
      <c r="N425" s="42">
        <v>205</v>
      </c>
      <c r="O425" s="42">
        <v>215.6</v>
      </c>
      <c r="P425" s="42">
        <v>207.3</v>
      </c>
      <c r="Q425" s="42">
        <v>241.5</v>
      </c>
      <c r="R425" s="19">
        <v>217.1</v>
      </c>
      <c r="S425" s="19">
        <v>202.5</v>
      </c>
      <c r="T425" s="19">
        <v>210.4</v>
      </c>
      <c r="V425" s="39">
        <f t="shared" si="54"/>
        <v>0.45960863020571996</v>
      </c>
      <c r="W425" s="39">
        <f t="shared" si="55"/>
        <v>0.45970149253731346</v>
      </c>
      <c r="X425" s="39">
        <f t="shared" si="56"/>
        <v>0.46341463414634149</v>
      </c>
      <c r="Y425" s="39">
        <f t="shared" si="57"/>
        <v>0.48654916512059371</v>
      </c>
      <c r="Z425" s="39">
        <f t="shared" si="58"/>
        <v>0.48673420164013509</v>
      </c>
      <c r="AA425" s="39">
        <f t="shared" si="59"/>
        <v>0.53623188405797106</v>
      </c>
      <c r="AB425" s="39">
        <f t="shared" si="60"/>
        <v>0.45094426531552284</v>
      </c>
      <c r="AC425" s="39">
        <f t="shared" si="61"/>
        <v>0.47407407407407409</v>
      </c>
      <c r="AD425" s="39">
        <f t="shared" si="62"/>
        <v>0.48384030418250951</v>
      </c>
    </row>
    <row r="426" spans="1:30" x14ac:dyDescent="0.3">
      <c r="B426" s="8" t="s">
        <v>458</v>
      </c>
      <c r="C426" s="42">
        <f t="shared" ref="C426:H426" si="63">SUM(C4:C425)</f>
        <v>127249.09999999998</v>
      </c>
      <c r="D426" s="42">
        <f t="shared" si="63"/>
        <v>130488.30000000002</v>
      </c>
      <c r="E426" s="42">
        <f t="shared" si="63"/>
        <v>134838.20000000001</v>
      </c>
      <c r="F426" s="42">
        <f t="shared" si="63"/>
        <v>137097.50000000003</v>
      </c>
      <c r="G426" s="42">
        <f t="shared" si="63"/>
        <v>140078.70000000013</v>
      </c>
      <c r="H426" s="42">
        <f t="shared" si="63"/>
        <v>140882.5999999998</v>
      </c>
      <c r="I426" s="42">
        <f>SUM(I4:I425)</f>
        <v>142886.39999999994</v>
      </c>
      <c r="J426" s="42">
        <f t="shared" ref="J426:K426" si="64">SUM(J4:J425)</f>
        <v>147661.59999999998</v>
      </c>
      <c r="K426" s="42">
        <f t="shared" si="64"/>
        <v>153156.50000000009</v>
      </c>
      <c r="L426" s="42">
        <f t="shared" ref="L426" si="65">SUM(L4:L425)</f>
        <v>316456.99999999971</v>
      </c>
      <c r="M426" s="42">
        <f t="shared" ref="M426" si="66">SUM(M4:M425)</f>
        <v>322884.60000000003</v>
      </c>
      <c r="N426" s="42">
        <f t="shared" ref="N426" si="67">SUM(N4:N425)</f>
        <v>331478.39999999997</v>
      </c>
      <c r="O426" s="42">
        <f t="shared" ref="O426" si="68">SUM(O4:O425)</f>
        <v>332895.89999999991</v>
      </c>
      <c r="P426" s="42">
        <f t="shared" ref="P426" si="69">SUM(P4:P425)</f>
        <v>338728.6</v>
      </c>
      <c r="Q426" s="42">
        <f t="shared" ref="Q426" si="70">SUM(Q4:Q425)</f>
        <v>339650.8</v>
      </c>
      <c r="R426" s="42">
        <f t="shared" ref="R426" si="71">SUM(R4:R425)</f>
        <v>345374.20000000013</v>
      </c>
      <c r="S426" s="42">
        <f t="shared" ref="S426" si="72">SUM(S4:S425)</f>
        <v>354408.49999999965</v>
      </c>
      <c r="T426" s="42">
        <f t="shared" ref="T426" si="73">SUM(T4:T425)</f>
        <v>365688.49999999971</v>
      </c>
      <c r="V426" s="39">
        <f t="shared" si="54"/>
        <v>0.40210549932534306</v>
      </c>
      <c r="W426" s="39">
        <f t="shared" si="55"/>
        <v>0.40413293170377279</v>
      </c>
      <c r="X426" s="39">
        <f t="shared" si="56"/>
        <v>0.40677823954743364</v>
      </c>
      <c r="Y426" s="39">
        <f t="shared" si="57"/>
        <v>0.41183294837815687</v>
      </c>
      <c r="Z426" s="39">
        <f t="shared" si="58"/>
        <v>0.41354258246867887</v>
      </c>
      <c r="AA426" s="39">
        <f t="shared" si="59"/>
        <v>0.41478659847113508</v>
      </c>
      <c r="AB426" s="39">
        <f t="shared" si="60"/>
        <v>0.41371474765630983</v>
      </c>
      <c r="AC426" s="39">
        <f t="shared" si="61"/>
        <v>0.41664237736961762</v>
      </c>
      <c r="AD426" s="39">
        <f t="shared" si="62"/>
        <v>0.41881683454634261</v>
      </c>
    </row>
    <row r="428" spans="1:30" x14ac:dyDescent="0.3">
      <c r="C428" s="9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</row>
    <row r="429" spans="1:30" x14ac:dyDescent="0.3">
      <c r="C429" s="93"/>
      <c r="D429" s="93"/>
      <c r="E429" s="93"/>
      <c r="F429" s="93"/>
      <c r="G429" s="93"/>
      <c r="H429" s="93"/>
      <c r="I429" s="93"/>
      <c r="J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</row>
  </sheetData>
  <sheetProtection sheet="1" objects="1" scenarios="1"/>
  <mergeCells count="3">
    <mergeCell ref="C2:K2"/>
    <mergeCell ref="L2:T2"/>
    <mergeCell ref="V2:AD2"/>
  </mergeCell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W427"/>
  <sheetViews>
    <sheetView topLeftCell="CM400" workbookViewId="0">
      <selection activeCell="CU4" sqref="CU4"/>
    </sheetView>
  </sheetViews>
  <sheetFormatPr baseColWidth="10" defaultRowHeight="14.4" x14ac:dyDescent="0.3"/>
  <sheetData>
    <row r="2" spans="1:101" x14ac:dyDescent="0.3">
      <c r="A2" s="1" t="s">
        <v>0</v>
      </c>
      <c r="B2" s="1" t="s">
        <v>1</v>
      </c>
      <c r="C2" s="1" t="s">
        <v>490</v>
      </c>
      <c r="D2" s="1" t="s">
        <v>490</v>
      </c>
      <c r="E2" s="1" t="s">
        <v>490</v>
      </c>
      <c r="F2" s="1" t="s">
        <v>490</v>
      </c>
      <c r="G2" s="1" t="s">
        <v>490</v>
      </c>
      <c r="H2" s="1" t="s">
        <v>490</v>
      </c>
      <c r="I2" s="1" t="s">
        <v>490</v>
      </c>
      <c r="J2" s="1" t="s">
        <v>490</v>
      </c>
      <c r="K2" s="1" t="s">
        <v>490</v>
      </c>
      <c r="L2" s="1" t="s">
        <v>490</v>
      </c>
      <c r="M2" s="1" t="s">
        <v>490</v>
      </c>
      <c r="N2" s="1" t="s">
        <v>490</v>
      </c>
      <c r="O2" s="1" t="s">
        <v>490</v>
      </c>
      <c r="P2" s="1" t="s">
        <v>490</v>
      </c>
      <c r="Q2" s="1" t="s">
        <v>490</v>
      </c>
      <c r="R2" s="1" t="s">
        <v>490</v>
      </c>
      <c r="S2" s="1" t="s">
        <v>490</v>
      </c>
      <c r="T2" s="1" t="s">
        <v>490</v>
      </c>
      <c r="U2" s="1" t="s">
        <v>490</v>
      </c>
      <c r="V2" s="1" t="s">
        <v>490</v>
      </c>
      <c r="W2" s="1" t="s">
        <v>490</v>
      </c>
      <c r="X2" s="1" t="s">
        <v>490</v>
      </c>
      <c r="Y2" s="1" t="s">
        <v>490</v>
      </c>
      <c r="Z2" s="1" t="s">
        <v>490</v>
      </c>
      <c r="AA2" s="1" t="s">
        <v>490</v>
      </c>
      <c r="AB2" s="1" t="s">
        <v>490</v>
      </c>
      <c r="AC2" s="1" t="s">
        <v>490</v>
      </c>
      <c r="AD2" s="1" t="s">
        <v>490</v>
      </c>
      <c r="AE2" s="1" t="s">
        <v>490</v>
      </c>
      <c r="AF2" s="1" t="s">
        <v>490</v>
      </c>
      <c r="AG2" s="1" t="s">
        <v>490</v>
      </c>
      <c r="AH2" s="1" t="s">
        <v>490</v>
      </c>
      <c r="AI2" s="1" t="s">
        <v>490</v>
      </c>
      <c r="AJ2" s="24" t="s">
        <v>495</v>
      </c>
      <c r="AK2" s="24" t="s">
        <v>495</v>
      </c>
      <c r="AL2" s="24" t="s">
        <v>495</v>
      </c>
      <c r="AM2" s="24" t="s">
        <v>495</v>
      </c>
      <c r="AN2" s="24" t="s">
        <v>495</v>
      </c>
      <c r="AO2" s="24" t="s">
        <v>495</v>
      </c>
      <c r="AP2" s="24" t="s">
        <v>495</v>
      </c>
      <c r="AQ2" s="24" t="s">
        <v>495</v>
      </c>
      <c r="AR2" s="24" t="s">
        <v>495</v>
      </c>
      <c r="AS2" s="24" t="s">
        <v>495</v>
      </c>
      <c r="AT2" s="24" t="s">
        <v>495</v>
      </c>
      <c r="AU2" s="24" t="s">
        <v>495</v>
      </c>
      <c r="AV2" s="24" t="s">
        <v>495</v>
      </c>
      <c r="AW2" s="24" t="s">
        <v>495</v>
      </c>
      <c r="AX2" s="24" t="s">
        <v>495</v>
      </c>
      <c r="AY2" s="24" t="s">
        <v>495</v>
      </c>
      <c r="AZ2" s="24" t="s">
        <v>495</v>
      </c>
      <c r="BA2" s="24" t="s">
        <v>495</v>
      </c>
      <c r="BB2" s="24" t="s">
        <v>495</v>
      </c>
      <c r="BC2" s="24" t="s">
        <v>495</v>
      </c>
      <c r="BD2" s="24" t="s">
        <v>495</v>
      </c>
      <c r="BE2" s="24" t="s">
        <v>495</v>
      </c>
      <c r="BF2" s="24" t="s">
        <v>495</v>
      </c>
      <c r="BG2" s="24" t="s">
        <v>495</v>
      </c>
      <c r="BH2" s="24" t="s">
        <v>495</v>
      </c>
      <c r="BI2" s="24" t="s">
        <v>495</v>
      </c>
      <c r="BJ2" s="24" t="s">
        <v>495</v>
      </c>
      <c r="BK2" s="24" t="s">
        <v>495</v>
      </c>
      <c r="BL2" s="24" t="s">
        <v>495</v>
      </c>
      <c r="BM2" s="24" t="s">
        <v>495</v>
      </c>
      <c r="BN2" s="24" t="s">
        <v>495</v>
      </c>
      <c r="BO2" s="24" t="s">
        <v>495</v>
      </c>
      <c r="BP2" s="24" t="s">
        <v>495</v>
      </c>
      <c r="BQ2" s="37" t="s">
        <v>498</v>
      </c>
      <c r="BR2" s="37" t="s">
        <v>498</v>
      </c>
      <c r="BS2" s="37" t="s">
        <v>498</v>
      </c>
      <c r="BT2" s="37" t="s">
        <v>498</v>
      </c>
      <c r="BU2" s="37" t="s">
        <v>498</v>
      </c>
      <c r="BV2" s="37" t="s">
        <v>498</v>
      </c>
      <c r="BW2" s="37" t="s">
        <v>498</v>
      </c>
      <c r="BX2" s="37" t="s">
        <v>498</v>
      </c>
      <c r="BY2" s="37" t="s">
        <v>498</v>
      </c>
      <c r="BZ2" s="37" t="s">
        <v>498</v>
      </c>
      <c r="CA2" s="37" t="s">
        <v>498</v>
      </c>
      <c r="CB2" s="37" t="s">
        <v>498</v>
      </c>
      <c r="CC2" s="37" t="s">
        <v>498</v>
      </c>
      <c r="CD2" s="37" t="s">
        <v>498</v>
      </c>
      <c r="CE2" s="37" t="s">
        <v>498</v>
      </c>
      <c r="CF2" s="37" t="s">
        <v>498</v>
      </c>
      <c r="CG2" s="37" t="s">
        <v>498</v>
      </c>
      <c r="CH2" s="37" t="s">
        <v>498</v>
      </c>
      <c r="CI2" s="37" t="s">
        <v>498</v>
      </c>
      <c r="CJ2" s="37" t="s">
        <v>498</v>
      </c>
      <c r="CK2" s="37" t="s">
        <v>498</v>
      </c>
      <c r="CL2" s="37" t="s">
        <v>498</v>
      </c>
      <c r="CM2" s="37" t="s">
        <v>498</v>
      </c>
      <c r="CN2" s="37" t="s">
        <v>498</v>
      </c>
      <c r="CO2" s="37" t="s">
        <v>498</v>
      </c>
      <c r="CP2" s="37" t="s">
        <v>498</v>
      </c>
      <c r="CQ2" s="37" t="s">
        <v>498</v>
      </c>
      <c r="CR2" s="37" t="s">
        <v>498</v>
      </c>
      <c r="CS2" s="37" t="s">
        <v>498</v>
      </c>
      <c r="CT2" s="37" t="s">
        <v>498</v>
      </c>
      <c r="CU2" s="37" t="s">
        <v>498</v>
      </c>
      <c r="CV2" s="37" t="s">
        <v>498</v>
      </c>
      <c r="CW2" s="37" t="s">
        <v>498</v>
      </c>
    </row>
    <row r="3" spans="1:101" x14ac:dyDescent="0.3">
      <c r="A3" s="2"/>
      <c r="B3" s="2"/>
      <c r="C3" s="2" t="s">
        <v>488</v>
      </c>
      <c r="D3" s="2" t="s">
        <v>491</v>
      </c>
      <c r="E3" s="2" t="s">
        <v>492</v>
      </c>
      <c r="F3" s="2" t="s">
        <v>418</v>
      </c>
      <c r="G3" s="2" t="s">
        <v>419</v>
      </c>
      <c r="H3" s="2" t="s">
        <v>420</v>
      </c>
      <c r="I3" s="2" t="s">
        <v>421</v>
      </c>
      <c r="J3" s="2" t="s">
        <v>422</v>
      </c>
      <c r="K3" s="2" t="s">
        <v>423</v>
      </c>
      <c r="L3" s="2" t="s">
        <v>424</v>
      </c>
      <c r="M3" s="2" t="s">
        <v>425</v>
      </c>
      <c r="N3" s="2" t="s">
        <v>426</v>
      </c>
      <c r="O3" s="2" t="s">
        <v>427</v>
      </c>
      <c r="P3" s="2" t="s">
        <v>428</v>
      </c>
      <c r="Q3" s="2" t="s">
        <v>429</v>
      </c>
      <c r="R3" s="2" t="s">
        <v>430</v>
      </c>
      <c r="S3" s="2" t="s">
        <v>431</v>
      </c>
      <c r="T3" s="2" t="s">
        <v>432</v>
      </c>
      <c r="U3" s="2" t="s">
        <v>433</v>
      </c>
      <c r="V3" s="2" t="s">
        <v>434</v>
      </c>
      <c r="W3" s="2" t="s">
        <v>435</v>
      </c>
      <c r="X3" s="2" t="s">
        <v>436</v>
      </c>
      <c r="Y3" s="2" t="s">
        <v>437</v>
      </c>
      <c r="Z3" s="2" t="s">
        <v>448</v>
      </c>
      <c r="AA3" s="2" t="s">
        <v>438</v>
      </c>
      <c r="AB3" s="2" t="s">
        <v>439</v>
      </c>
      <c r="AC3" s="2" t="s">
        <v>440</v>
      </c>
      <c r="AD3" s="2" t="s">
        <v>441</v>
      </c>
      <c r="AE3" s="2" t="s">
        <v>442</v>
      </c>
      <c r="AF3" s="2" t="s">
        <v>443</v>
      </c>
      <c r="AG3" s="2" t="s">
        <v>444</v>
      </c>
      <c r="AH3" s="2" t="s">
        <v>445</v>
      </c>
      <c r="AI3" s="2" t="s">
        <v>493</v>
      </c>
      <c r="AJ3" s="36" t="s">
        <v>488</v>
      </c>
      <c r="AK3" s="36" t="s">
        <v>491</v>
      </c>
      <c r="AL3" s="36" t="s">
        <v>492</v>
      </c>
      <c r="AM3" s="36" t="s">
        <v>418</v>
      </c>
      <c r="AN3" s="36" t="s">
        <v>419</v>
      </c>
      <c r="AO3" s="36" t="s">
        <v>420</v>
      </c>
      <c r="AP3" s="36" t="s">
        <v>421</v>
      </c>
      <c r="AQ3" s="36" t="s">
        <v>422</v>
      </c>
      <c r="AR3" s="36" t="s">
        <v>423</v>
      </c>
      <c r="AS3" s="36" t="s">
        <v>424</v>
      </c>
      <c r="AT3" s="36" t="s">
        <v>425</v>
      </c>
      <c r="AU3" s="36" t="s">
        <v>426</v>
      </c>
      <c r="AV3" s="36" t="s">
        <v>427</v>
      </c>
      <c r="AW3" s="36" t="s">
        <v>428</v>
      </c>
      <c r="AX3" s="36" t="s">
        <v>429</v>
      </c>
      <c r="AY3" s="36" t="s">
        <v>430</v>
      </c>
      <c r="AZ3" s="36" t="s">
        <v>431</v>
      </c>
      <c r="BA3" s="36" t="s">
        <v>432</v>
      </c>
      <c r="BB3" s="36" t="s">
        <v>433</v>
      </c>
      <c r="BC3" s="36" t="s">
        <v>434</v>
      </c>
      <c r="BD3" s="36" t="s">
        <v>435</v>
      </c>
      <c r="BE3" s="36" t="s">
        <v>436</v>
      </c>
      <c r="BF3" s="36" t="s">
        <v>437</v>
      </c>
      <c r="BG3" s="36" t="s">
        <v>448</v>
      </c>
      <c r="BH3" s="36" t="s">
        <v>438</v>
      </c>
      <c r="BI3" s="36" t="s">
        <v>439</v>
      </c>
      <c r="BJ3" s="36" t="s">
        <v>440</v>
      </c>
      <c r="BK3" s="36" t="s">
        <v>441</v>
      </c>
      <c r="BL3" s="36" t="s">
        <v>442</v>
      </c>
      <c r="BM3" s="36" t="s">
        <v>443</v>
      </c>
      <c r="BN3" s="36" t="s">
        <v>444</v>
      </c>
      <c r="BO3" s="36" t="s">
        <v>445</v>
      </c>
      <c r="BP3" s="36" t="s">
        <v>493</v>
      </c>
      <c r="BQ3" s="38" t="s">
        <v>488</v>
      </c>
      <c r="BR3" s="38" t="s">
        <v>491</v>
      </c>
      <c r="BS3" s="38" t="s">
        <v>492</v>
      </c>
      <c r="BT3" s="38" t="s">
        <v>418</v>
      </c>
      <c r="BU3" s="38" t="s">
        <v>419</v>
      </c>
      <c r="BV3" s="38" t="s">
        <v>420</v>
      </c>
      <c r="BW3" s="38" t="s">
        <v>421</v>
      </c>
      <c r="BX3" s="38" t="s">
        <v>422</v>
      </c>
      <c r="BY3" s="38" t="s">
        <v>423</v>
      </c>
      <c r="BZ3" s="38" t="s">
        <v>424</v>
      </c>
      <c r="CA3" s="38" t="s">
        <v>425</v>
      </c>
      <c r="CB3" s="38" t="s">
        <v>426</v>
      </c>
      <c r="CC3" s="38" t="s">
        <v>427</v>
      </c>
      <c r="CD3" s="38" t="s">
        <v>428</v>
      </c>
      <c r="CE3" s="38" t="s">
        <v>429</v>
      </c>
      <c r="CF3" s="38" t="s">
        <v>430</v>
      </c>
      <c r="CG3" s="38" t="s">
        <v>431</v>
      </c>
      <c r="CH3" s="38" t="s">
        <v>432</v>
      </c>
      <c r="CI3" s="38" t="s">
        <v>433</v>
      </c>
      <c r="CJ3" s="38" t="s">
        <v>434</v>
      </c>
      <c r="CK3" s="38" t="s">
        <v>435</v>
      </c>
      <c r="CL3" s="38" t="s">
        <v>436</v>
      </c>
      <c r="CM3" s="38" t="s">
        <v>437</v>
      </c>
      <c r="CN3" s="38" t="s">
        <v>448</v>
      </c>
      <c r="CO3" s="38" t="s">
        <v>438</v>
      </c>
      <c r="CP3" s="38" t="s">
        <v>439</v>
      </c>
      <c r="CQ3" s="38" t="s">
        <v>440</v>
      </c>
      <c r="CR3" s="38" t="s">
        <v>441</v>
      </c>
      <c r="CS3" s="38" t="s">
        <v>442</v>
      </c>
      <c r="CT3" s="38" t="s">
        <v>443</v>
      </c>
      <c r="CU3" s="38" t="s">
        <v>444</v>
      </c>
      <c r="CV3" s="38" t="s">
        <v>445</v>
      </c>
      <c r="CW3" s="38" t="s">
        <v>493</v>
      </c>
    </row>
    <row r="4" spans="1:101" x14ac:dyDescent="0.3">
      <c r="A4" s="3">
        <v>101</v>
      </c>
      <c r="B4" s="4" t="s">
        <v>2</v>
      </c>
      <c r="C4" s="35">
        <v>100</v>
      </c>
      <c r="D4" s="35">
        <v>97.964169381107496</v>
      </c>
      <c r="E4" s="35">
        <v>97.247557003257327</v>
      </c>
      <c r="F4" s="35">
        <v>96.270358306188925</v>
      </c>
      <c r="G4" s="35">
        <v>95.798045602605868</v>
      </c>
      <c r="H4" s="35">
        <v>94.690553745928341</v>
      </c>
      <c r="I4" s="35">
        <v>94.234527687296421</v>
      </c>
      <c r="J4" s="35">
        <v>94.446254071661244</v>
      </c>
      <c r="K4" s="35">
        <v>95.016286644951137</v>
      </c>
      <c r="L4" s="35">
        <v>94.739413680781766</v>
      </c>
      <c r="M4" s="35">
        <v>95.912052117263841</v>
      </c>
      <c r="N4" s="35">
        <v>97.23127035830619</v>
      </c>
      <c r="O4" s="35">
        <v>98.208469055374593</v>
      </c>
      <c r="P4" s="35">
        <v>99.869706840390876</v>
      </c>
      <c r="Q4" s="35">
        <v>102.47557003257329</v>
      </c>
      <c r="R4" s="35">
        <v>103.72964169381108</v>
      </c>
      <c r="S4" s="35">
        <v>105.35830618892508</v>
      </c>
      <c r="T4" s="35">
        <v>105.57003257328991</v>
      </c>
      <c r="U4" s="35">
        <v>106.51465798045602</v>
      </c>
      <c r="V4" s="35">
        <v>106.75895765472313</v>
      </c>
      <c r="W4" s="35">
        <v>106.79153094462541</v>
      </c>
      <c r="X4" s="35">
        <v>107.67100977198697</v>
      </c>
      <c r="Y4" s="35">
        <v>108.51791530944625</v>
      </c>
      <c r="Z4" s="35">
        <v>107.99674267100977</v>
      </c>
      <c r="AA4" s="35">
        <v>108.56677524429968</v>
      </c>
      <c r="AB4" s="35">
        <v>109.36482084690553</v>
      </c>
      <c r="AC4" s="35">
        <v>110.35830618892508</v>
      </c>
      <c r="AD4" s="35">
        <v>110.3257328990228</v>
      </c>
      <c r="AE4" s="35">
        <v>109.6742671009772</v>
      </c>
      <c r="AF4" s="35">
        <v>108.99022801302931</v>
      </c>
      <c r="AG4" s="35">
        <v>108.09446254071661</v>
      </c>
      <c r="AH4" s="35">
        <v>108.14332247557003</v>
      </c>
      <c r="AI4" s="35">
        <v>107.08469055374593</v>
      </c>
      <c r="AJ4" s="35">
        <v>100</v>
      </c>
      <c r="AK4" s="35">
        <v>100.78878748370273</v>
      </c>
      <c r="AL4" s="35">
        <v>100.59322033898304</v>
      </c>
      <c r="AM4" s="35">
        <v>100.35202086049544</v>
      </c>
      <c r="AN4" s="35">
        <v>100.63885267275097</v>
      </c>
      <c r="AO4" s="35">
        <v>100.63885267275097</v>
      </c>
      <c r="AP4" s="35">
        <v>101.34289439374186</v>
      </c>
      <c r="AQ4" s="35">
        <v>101.29726205997392</v>
      </c>
      <c r="AR4" s="35">
        <v>101.47979139504564</v>
      </c>
      <c r="AS4" s="35">
        <v>102.2490221642764</v>
      </c>
      <c r="AT4" s="35">
        <v>102.74445893089961</v>
      </c>
      <c r="AU4" s="35">
        <v>103.77444589308996</v>
      </c>
      <c r="AV4" s="35">
        <v>104.00912646675359</v>
      </c>
      <c r="AW4" s="35">
        <v>105.04563233376793</v>
      </c>
      <c r="AX4" s="35">
        <v>106.79921773142112</v>
      </c>
      <c r="AY4" s="35">
        <v>107.24250325945241</v>
      </c>
      <c r="AZ4" s="35">
        <v>108.32464146023469</v>
      </c>
      <c r="BA4" s="35">
        <v>108.58539765319426</v>
      </c>
      <c r="BB4" s="35">
        <v>109.4393741851369</v>
      </c>
      <c r="BC4" s="35">
        <v>110.54758800521512</v>
      </c>
      <c r="BD4" s="35">
        <v>111.27770534550196</v>
      </c>
      <c r="BE4" s="35">
        <v>112.34680573663624</v>
      </c>
      <c r="BF4" s="35">
        <v>113.85267275097783</v>
      </c>
      <c r="BG4" s="35">
        <v>116.30378096479791</v>
      </c>
      <c r="BH4" s="35">
        <v>118.67014341590613</v>
      </c>
      <c r="BI4" s="35">
        <v>119.98696219035202</v>
      </c>
      <c r="BJ4" s="35">
        <v>120.88005215123859</v>
      </c>
      <c r="BK4" s="35">
        <v>121.34289439374186</v>
      </c>
      <c r="BL4" s="35">
        <v>121.72750977835723</v>
      </c>
      <c r="BM4" s="35">
        <v>122.50977835723599</v>
      </c>
      <c r="BN4" s="35">
        <v>123.51368970013039</v>
      </c>
      <c r="BO4" s="35">
        <v>124.05475880052151</v>
      </c>
      <c r="BP4" s="35">
        <v>124.43285528031291</v>
      </c>
      <c r="BQ4" s="35">
        <v>100</v>
      </c>
      <c r="BR4" s="35">
        <v>101.03998151143979</v>
      </c>
      <c r="BS4" s="35">
        <v>102.58839842847239</v>
      </c>
      <c r="BT4" s="35">
        <v>104.25236884677605</v>
      </c>
      <c r="BU4" s="35">
        <v>104.73769355211464</v>
      </c>
      <c r="BV4" s="35">
        <v>105.82389646406286</v>
      </c>
      <c r="BW4" s="35">
        <v>105.4772359602496</v>
      </c>
      <c r="BX4" s="35">
        <v>105.6159001617749</v>
      </c>
      <c r="BY4" s="35">
        <v>105.19990755719898</v>
      </c>
      <c r="BZ4" s="35">
        <v>104.4372544488098</v>
      </c>
      <c r="CA4" s="35">
        <v>104.27547954703027</v>
      </c>
      <c r="CB4" s="35">
        <v>104.64525075109776</v>
      </c>
      <c r="CC4" s="35">
        <v>104.87635775363994</v>
      </c>
      <c r="CD4" s="35">
        <v>103.69771204067483</v>
      </c>
      <c r="CE4" s="35">
        <v>103.02750173330251</v>
      </c>
      <c r="CF4" s="35">
        <v>101.31730991449041</v>
      </c>
      <c r="CG4" s="35">
        <v>100.57776750635544</v>
      </c>
      <c r="CH4" s="35">
        <v>99.953778599491571</v>
      </c>
      <c r="CI4" s="35">
        <v>98.312918881442101</v>
      </c>
      <c r="CJ4" s="35">
        <v>97.27293737000231</v>
      </c>
      <c r="CK4" s="35">
        <v>97.249826669748089</v>
      </c>
      <c r="CL4" s="35">
        <v>98.151143979662578</v>
      </c>
      <c r="CM4" s="35">
        <v>98.474693783221625</v>
      </c>
      <c r="CN4" s="35">
        <v>99.468453894152987</v>
      </c>
      <c r="CO4" s="35">
        <v>100.53154610584701</v>
      </c>
      <c r="CP4" s="35">
        <v>102.19551652415068</v>
      </c>
      <c r="CQ4" s="35">
        <v>105.40790385948694</v>
      </c>
      <c r="CR4" s="35">
        <v>109.63716200600878</v>
      </c>
      <c r="CS4" s="35">
        <v>113.72775595100532</v>
      </c>
      <c r="CT4" s="35">
        <v>116.91703258608736</v>
      </c>
      <c r="CU4" s="35">
        <v>120.31430552345736</v>
      </c>
      <c r="CV4" s="35">
        <v>124.03512826438642</v>
      </c>
      <c r="CW4" s="35">
        <v>127.43240120175642</v>
      </c>
    </row>
    <row r="5" spans="1:101" x14ac:dyDescent="0.3">
      <c r="A5" s="3">
        <v>104</v>
      </c>
      <c r="B5" s="4" t="s">
        <v>3</v>
      </c>
      <c r="C5" s="35">
        <v>100</v>
      </c>
      <c r="D5" s="35">
        <v>97.763633235850676</v>
      </c>
      <c r="E5" s="35">
        <v>95.80251161190435</v>
      </c>
      <c r="F5" s="35">
        <v>93.841389987958024</v>
      </c>
      <c r="G5" s="35">
        <v>93.118871494925173</v>
      </c>
      <c r="H5" s="35">
        <v>91.777051436435571</v>
      </c>
      <c r="I5" s="35">
        <v>92.000688112850511</v>
      </c>
      <c r="J5" s="35">
        <v>91.484603474969902</v>
      </c>
      <c r="K5" s="35">
        <v>92.895234818510232</v>
      </c>
      <c r="L5" s="35">
        <v>93.875795630483395</v>
      </c>
      <c r="M5" s="35">
        <v>94.529502838465504</v>
      </c>
      <c r="N5" s="35">
        <v>96.008945467056591</v>
      </c>
      <c r="O5" s="35">
        <v>98.262515052468601</v>
      </c>
      <c r="P5" s="35">
        <v>100.67091002924479</v>
      </c>
      <c r="Q5" s="35">
        <v>103.7330122140031</v>
      </c>
      <c r="R5" s="35">
        <v>105.50490280405987</v>
      </c>
      <c r="S5" s="35">
        <v>106.62308618613453</v>
      </c>
      <c r="T5" s="35">
        <v>108.5153965250301</v>
      </c>
      <c r="U5" s="35">
        <v>110.95819714433168</v>
      </c>
      <c r="V5" s="35">
        <v>111.68071563736453</v>
      </c>
      <c r="W5" s="35">
        <v>112.60966798554963</v>
      </c>
      <c r="X5" s="35">
        <v>114.27834164803028</v>
      </c>
      <c r="Y5" s="35">
        <v>115.46533631515568</v>
      </c>
      <c r="Z5" s="35">
        <v>117.89093411319456</v>
      </c>
      <c r="AA5" s="35">
        <v>117.63289179425426</v>
      </c>
      <c r="AB5" s="35">
        <v>118.80268364011698</v>
      </c>
      <c r="AC5" s="35">
        <v>118.59624978496474</v>
      </c>
      <c r="AD5" s="35">
        <v>119.21555135042146</v>
      </c>
      <c r="AE5" s="35">
        <v>119.4391880268364</v>
      </c>
      <c r="AF5" s="35">
        <v>120.90142783416481</v>
      </c>
      <c r="AG5" s="35">
        <v>121.67555479098573</v>
      </c>
      <c r="AH5" s="35">
        <v>120.59177705143644</v>
      </c>
      <c r="AI5" s="35">
        <v>119.92086702219164</v>
      </c>
      <c r="AJ5" s="35">
        <v>100</v>
      </c>
      <c r="AK5" s="35">
        <v>100.80010493179434</v>
      </c>
      <c r="AL5" s="35">
        <v>101.16080797481636</v>
      </c>
      <c r="AM5" s="35">
        <v>100.8197796432319</v>
      </c>
      <c r="AN5" s="35">
        <v>101.57397691500525</v>
      </c>
      <c r="AO5" s="35">
        <v>102.24291710388248</v>
      </c>
      <c r="AP5" s="35">
        <v>103.35781741867785</v>
      </c>
      <c r="AQ5" s="35">
        <v>104.02675760755508</v>
      </c>
      <c r="AR5" s="35">
        <v>104.70881427072403</v>
      </c>
      <c r="AS5" s="35">
        <v>105.299055613851</v>
      </c>
      <c r="AT5" s="35">
        <v>106.00734522560336</v>
      </c>
      <c r="AU5" s="35">
        <v>107.50918153200419</v>
      </c>
      <c r="AV5" s="35">
        <v>108.99134312696746</v>
      </c>
      <c r="AW5" s="35">
        <v>110.44071353620147</v>
      </c>
      <c r="AX5" s="35">
        <v>112.74921301154249</v>
      </c>
      <c r="AY5" s="35">
        <v>113.7132738719832</v>
      </c>
      <c r="AZ5" s="35">
        <v>114.48714585519413</v>
      </c>
      <c r="BA5" s="35">
        <v>114.84784889821616</v>
      </c>
      <c r="BB5" s="35">
        <v>115.64795383001049</v>
      </c>
      <c r="BC5" s="35">
        <v>115.76600209863588</v>
      </c>
      <c r="BD5" s="35">
        <v>118.04171038824764</v>
      </c>
      <c r="BE5" s="35">
        <v>119.5828961175236</v>
      </c>
      <c r="BF5" s="35">
        <v>122.48819517313746</v>
      </c>
      <c r="BG5" s="35">
        <v>123.72770199370409</v>
      </c>
      <c r="BH5" s="35">
        <v>124.94097586568731</v>
      </c>
      <c r="BI5" s="35">
        <v>126.49527806925498</v>
      </c>
      <c r="BJ5" s="35">
        <v>127.0789611752361</v>
      </c>
      <c r="BK5" s="35">
        <v>127.53803777544596</v>
      </c>
      <c r="BL5" s="35">
        <v>129.00708289611751</v>
      </c>
      <c r="BM5" s="35">
        <v>129.82686253934943</v>
      </c>
      <c r="BN5" s="35">
        <v>130.24658971668416</v>
      </c>
      <c r="BO5" s="35">
        <v>130.29905561385101</v>
      </c>
      <c r="BP5" s="35">
        <v>130.61385099685205</v>
      </c>
      <c r="BQ5" s="35">
        <v>100</v>
      </c>
      <c r="BR5" s="35">
        <v>102.41197671194899</v>
      </c>
      <c r="BS5" s="35">
        <v>103.29914056002218</v>
      </c>
      <c r="BT5" s="35">
        <v>106.15469919600777</v>
      </c>
      <c r="BU5" s="35">
        <v>106.01607984474633</v>
      </c>
      <c r="BV5" s="35">
        <v>107.56861657887441</v>
      </c>
      <c r="BW5" s="35">
        <v>108.2617133351816</v>
      </c>
      <c r="BX5" s="35">
        <v>107.87357915164957</v>
      </c>
      <c r="BY5" s="35">
        <v>107.3745494871084</v>
      </c>
      <c r="BZ5" s="35">
        <v>106.59828112004436</v>
      </c>
      <c r="CA5" s="35">
        <v>107.15275852509011</v>
      </c>
      <c r="CB5" s="35">
        <v>107.73495980038814</v>
      </c>
      <c r="CC5" s="35">
        <v>108.42805655669531</v>
      </c>
      <c r="CD5" s="35">
        <v>109.25977266426393</v>
      </c>
      <c r="CE5" s="35">
        <v>108.70529525921819</v>
      </c>
      <c r="CF5" s="35">
        <v>107.18048239534239</v>
      </c>
      <c r="CG5" s="35">
        <v>107.54089270862212</v>
      </c>
      <c r="CH5" s="35">
        <v>108.4557804269476</v>
      </c>
      <c r="CI5" s="35">
        <v>109.67563071804824</v>
      </c>
      <c r="CJ5" s="35">
        <v>111.94898807873579</v>
      </c>
      <c r="CK5" s="35">
        <v>113.33518159135015</v>
      </c>
      <c r="CL5" s="35">
        <v>116.32935957859718</v>
      </c>
      <c r="CM5" s="35">
        <v>116.41253118935403</v>
      </c>
      <c r="CN5" s="35">
        <v>119.51760465761021</v>
      </c>
      <c r="CO5" s="35">
        <v>121.31965622400887</v>
      </c>
      <c r="CP5" s="35">
        <v>125.56140837260881</v>
      </c>
      <c r="CQ5" s="35">
        <v>130.7734959800388</v>
      </c>
      <c r="CR5" s="35">
        <v>136.70640421402828</v>
      </c>
      <c r="CS5" s="35">
        <v>143.83143886886609</v>
      </c>
      <c r="CT5" s="35">
        <v>148.54449681175493</v>
      </c>
      <c r="CU5" s="35">
        <v>151.76046576102024</v>
      </c>
      <c r="CV5" s="35">
        <v>158.30329914056003</v>
      </c>
      <c r="CW5" s="35">
        <v>161.87967840310506</v>
      </c>
    </row>
    <row r="6" spans="1:101" x14ac:dyDescent="0.3">
      <c r="A6" s="3">
        <v>105</v>
      </c>
      <c r="B6" s="4" t="s">
        <v>4</v>
      </c>
      <c r="C6" s="35">
        <v>100</v>
      </c>
      <c r="D6" s="35">
        <v>98.593843779473545</v>
      </c>
      <c r="E6" s="35">
        <v>97.7964503129555</v>
      </c>
      <c r="F6" s="35">
        <v>96.081625653776896</v>
      </c>
      <c r="G6" s="35">
        <v>94.769784789505266</v>
      </c>
      <c r="H6" s="35">
        <v>93.046386007030776</v>
      </c>
      <c r="I6" s="35">
        <v>92.317585526879881</v>
      </c>
      <c r="J6" s="35">
        <v>90.525593758038241</v>
      </c>
      <c r="K6" s="35">
        <v>89.796793277887332</v>
      </c>
      <c r="L6" s="35">
        <v>89.40238360627626</v>
      </c>
      <c r="M6" s="35">
        <v>89.702477921632507</v>
      </c>
      <c r="N6" s="35">
        <v>90.23407356597788</v>
      </c>
      <c r="O6" s="35">
        <v>91.691674526279684</v>
      </c>
      <c r="P6" s="35">
        <v>92.411900883134706</v>
      </c>
      <c r="Q6" s="35">
        <v>94.118151419017408</v>
      </c>
      <c r="R6" s="35">
        <v>95.935865557746723</v>
      </c>
      <c r="S6" s="35">
        <v>97.599245477149964</v>
      </c>
      <c r="T6" s="35">
        <v>99.202606533481955</v>
      </c>
      <c r="U6" s="35">
        <v>100.13718597273429</v>
      </c>
      <c r="V6" s="35">
        <v>101.14893252164966</v>
      </c>
      <c r="W6" s="35">
        <v>102.40075452285004</v>
      </c>
      <c r="X6" s="35">
        <v>102.75229357798165</v>
      </c>
      <c r="Y6" s="35">
        <v>104.87867615536311</v>
      </c>
      <c r="Z6" s="35">
        <v>105.89899682757438</v>
      </c>
      <c r="AA6" s="35">
        <v>106.95361399296922</v>
      </c>
      <c r="AB6" s="35">
        <v>107.13367058218297</v>
      </c>
      <c r="AC6" s="35">
        <v>107.29657892480493</v>
      </c>
      <c r="AD6" s="35">
        <v>107.3480236645803</v>
      </c>
      <c r="AE6" s="35">
        <v>106.65351967761296</v>
      </c>
      <c r="AF6" s="35">
        <v>107.28800480150905</v>
      </c>
      <c r="AG6" s="35">
        <v>107.16796707536655</v>
      </c>
      <c r="AH6" s="35">
        <v>107.70813684300781</v>
      </c>
      <c r="AI6" s="35">
        <v>107.23656006173368</v>
      </c>
      <c r="AJ6" s="35">
        <v>100</v>
      </c>
      <c r="AK6" s="35">
        <v>100.67553229115089</v>
      </c>
      <c r="AL6" s="35">
        <v>101.32277003607555</v>
      </c>
      <c r="AM6" s="35">
        <v>100.90188866096059</v>
      </c>
      <c r="AN6" s="35">
        <v>100.99738275447407</v>
      </c>
      <c r="AO6" s="35">
        <v>101.39350640164109</v>
      </c>
      <c r="AP6" s="35">
        <v>101.36874867369315</v>
      </c>
      <c r="AQ6" s="35">
        <v>101.50668458654594</v>
      </c>
      <c r="AR6" s="35">
        <v>101.86744005093018</v>
      </c>
      <c r="AS6" s="35">
        <v>102.05489141967885</v>
      </c>
      <c r="AT6" s="35">
        <v>102.01952323689609</v>
      </c>
      <c r="AU6" s="35">
        <v>102.65261370870765</v>
      </c>
      <c r="AV6" s="35">
        <v>103.50145009549409</v>
      </c>
      <c r="AW6" s="35">
        <v>104.44224375751574</v>
      </c>
      <c r="AX6" s="35">
        <v>105.83575015915682</v>
      </c>
      <c r="AY6" s="35">
        <v>107.09132064794511</v>
      </c>
      <c r="AZ6" s="35">
        <v>108.2231024969937</v>
      </c>
      <c r="BA6" s="35">
        <v>109.04364433755394</v>
      </c>
      <c r="BB6" s="35">
        <v>109.65197708141756</v>
      </c>
      <c r="BC6" s="35">
        <v>110.40531937469054</v>
      </c>
      <c r="BD6" s="35">
        <v>111.38148121949494</v>
      </c>
      <c r="BE6" s="35">
        <v>112.7785244394143</v>
      </c>
      <c r="BF6" s="35">
        <v>114.16495720449883</v>
      </c>
      <c r="BG6" s="35">
        <v>114.94659404399802</v>
      </c>
      <c r="BH6" s="35">
        <v>116.38254226497843</v>
      </c>
      <c r="BI6" s="35">
        <v>117.31626229044352</v>
      </c>
      <c r="BJ6" s="35">
        <v>117.64518639032326</v>
      </c>
      <c r="BK6" s="35">
        <v>117.89630048808093</v>
      </c>
      <c r="BL6" s="35">
        <v>117.76897503006296</v>
      </c>
      <c r="BM6" s="35">
        <v>118.41621277498763</v>
      </c>
      <c r="BN6" s="35">
        <v>119.19077597793026</v>
      </c>
      <c r="BO6" s="35">
        <v>119.85923463252458</v>
      </c>
      <c r="BP6" s="35">
        <v>121.13248921270426</v>
      </c>
      <c r="BQ6" s="35">
        <v>100</v>
      </c>
      <c r="BR6" s="35">
        <v>101.90490704053641</v>
      </c>
      <c r="BS6" s="35">
        <v>103.94696738799146</v>
      </c>
      <c r="BT6" s="35">
        <v>105.69948186528498</v>
      </c>
      <c r="BU6" s="35">
        <v>106.65955501371533</v>
      </c>
      <c r="BV6" s="35">
        <v>108.06156659555013</v>
      </c>
      <c r="BW6" s="35">
        <v>108.42730874733313</v>
      </c>
      <c r="BX6" s="35">
        <v>108.54922279792746</v>
      </c>
      <c r="BY6" s="35">
        <v>109.32642487046633</v>
      </c>
      <c r="BZ6" s="35">
        <v>108.838768668089</v>
      </c>
      <c r="CA6" s="35">
        <v>108.70161536117037</v>
      </c>
      <c r="CB6" s="35">
        <v>108.86924718073757</v>
      </c>
      <c r="CC6" s="35">
        <v>109.17403230722341</v>
      </c>
      <c r="CD6" s="35">
        <v>108.79305089911612</v>
      </c>
      <c r="CE6" s="35">
        <v>108.07680585187443</v>
      </c>
      <c r="CF6" s="35">
        <v>108.00060957025298</v>
      </c>
      <c r="CG6" s="35">
        <v>107.61962816214569</v>
      </c>
      <c r="CH6" s="35">
        <v>107.01005790917404</v>
      </c>
      <c r="CI6" s="35">
        <v>107.75678146906431</v>
      </c>
      <c r="CJ6" s="35">
        <v>108.22919841511734</v>
      </c>
      <c r="CK6" s="35">
        <v>109.08259676927766</v>
      </c>
      <c r="CL6" s="35">
        <v>109.44833892106065</v>
      </c>
      <c r="CM6" s="35">
        <v>109.90551661078939</v>
      </c>
      <c r="CN6" s="35">
        <v>111.36848521792136</v>
      </c>
      <c r="CO6" s="35">
        <v>113.15147820786346</v>
      </c>
      <c r="CP6" s="35">
        <v>116.85461749466626</v>
      </c>
      <c r="CQ6" s="35">
        <v>120.67967083206339</v>
      </c>
      <c r="CR6" s="35">
        <v>125.03809814081073</v>
      </c>
      <c r="CS6" s="35">
        <v>128.84791222188358</v>
      </c>
      <c r="CT6" s="35">
        <v>132.33770192014629</v>
      </c>
      <c r="CU6" s="35">
        <v>136.05608046327339</v>
      </c>
      <c r="CV6" s="35">
        <v>138.55531850045719</v>
      </c>
      <c r="CW6" s="35">
        <v>140.8259676927766</v>
      </c>
    </row>
    <row r="7" spans="1:101" x14ac:dyDescent="0.3">
      <c r="A7" s="3">
        <v>106</v>
      </c>
      <c r="B7" s="4" t="s">
        <v>5</v>
      </c>
      <c r="C7" s="35">
        <v>100</v>
      </c>
      <c r="D7" s="35">
        <v>98.268027658873891</v>
      </c>
      <c r="E7" s="35">
        <v>97.122160026341788</v>
      </c>
      <c r="F7" s="35">
        <v>95.587751070134999</v>
      </c>
      <c r="G7" s="35">
        <v>95.535067500823175</v>
      </c>
      <c r="H7" s="35">
        <v>94.50773789924267</v>
      </c>
      <c r="I7" s="35">
        <v>93.579189990121833</v>
      </c>
      <c r="J7" s="35">
        <v>93.282844912742831</v>
      </c>
      <c r="K7" s="35">
        <v>93.789924267369116</v>
      </c>
      <c r="L7" s="35">
        <v>94.935791899901218</v>
      </c>
      <c r="M7" s="35">
        <v>95.818241685874213</v>
      </c>
      <c r="N7" s="35">
        <v>98.037537043134677</v>
      </c>
      <c r="O7" s="35">
        <v>99.809022061244647</v>
      </c>
      <c r="P7" s="35">
        <v>100.78366809351334</v>
      </c>
      <c r="Q7" s="35">
        <v>102.59466578860717</v>
      </c>
      <c r="R7" s="35">
        <v>103.5890681593678</v>
      </c>
      <c r="S7" s="35">
        <v>106.07178136318736</v>
      </c>
      <c r="T7" s="35">
        <v>107.79716825814948</v>
      </c>
      <c r="U7" s="35">
        <v>109.16694106025683</v>
      </c>
      <c r="V7" s="35">
        <v>110.60915377016794</v>
      </c>
      <c r="W7" s="35">
        <v>111.74843595653606</v>
      </c>
      <c r="X7" s="35">
        <v>112.70991109647679</v>
      </c>
      <c r="Y7" s="35">
        <v>113.37504115903853</v>
      </c>
      <c r="Z7" s="35">
        <v>114.54066513006256</v>
      </c>
      <c r="AA7" s="35">
        <v>115.3836022390517</v>
      </c>
      <c r="AB7" s="35">
        <v>115.10042805400066</v>
      </c>
      <c r="AC7" s="35">
        <v>115.66019097793875</v>
      </c>
      <c r="AD7" s="35">
        <v>115.98287783997365</v>
      </c>
      <c r="AE7" s="35">
        <v>115.85775436285809</v>
      </c>
      <c r="AF7" s="35">
        <v>115.68653276259467</v>
      </c>
      <c r="AG7" s="35">
        <v>116.43068817912413</v>
      </c>
      <c r="AH7" s="35">
        <v>116.47678630227198</v>
      </c>
      <c r="AI7" s="35">
        <v>116.41751728679618</v>
      </c>
      <c r="AJ7" s="35">
        <v>100</v>
      </c>
      <c r="AK7" s="35">
        <v>100.83656080557707</v>
      </c>
      <c r="AL7" s="35">
        <v>101.55176865478957</v>
      </c>
      <c r="AM7" s="35">
        <v>102.09140201394268</v>
      </c>
      <c r="AN7" s="35">
        <v>102.4270591272915</v>
      </c>
      <c r="AO7" s="35">
        <v>102.80919184095016</v>
      </c>
      <c r="AP7" s="35">
        <v>103.37206300025819</v>
      </c>
      <c r="AQ7" s="35">
        <v>103.48308804544281</v>
      </c>
      <c r="AR7" s="35">
        <v>104.37903434030467</v>
      </c>
      <c r="AS7" s="35">
        <v>105.18461141234185</v>
      </c>
      <c r="AT7" s="35">
        <v>105.68809708236509</v>
      </c>
      <c r="AU7" s="35">
        <v>106.88871675703589</v>
      </c>
      <c r="AV7" s="35">
        <v>108.03253292021688</v>
      </c>
      <c r="AW7" s="35">
        <v>108.49470694552026</v>
      </c>
      <c r="AX7" s="35">
        <v>109.01368448231345</v>
      </c>
      <c r="AY7" s="35">
        <v>109.64110508649625</v>
      </c>
      <c r="AZ7" s="35">
        <v>110.88045442809192</v>
      </c>
      <c r="BA7" s="35">
        <v>111.70926930028402</v>
      </c>
      <c r="BB7" s="35">
        <v>112.35476374903176</v>
      </c>
      <c r="BC7" s="35">
        <v>112.73431448489544</v>
      </c>
      <c r="BD7" s="35">
        <v>113.32300542215337</v>
      </c>
      <c r="BE7" s="35">
        <v>114.64497805318874</v>
      </c>
      <c r="BF7" s="35">
        <v>116.56596953266202</v>
      </c>
      <c r="BG7" s="35">
        <v>118.23650916602118</v>
      </c>
      <c r="BH7" s="35">
        <v>119.94577846630519</v>
      </c>
      <c r="BI7" s="35">
        <v>121.90291763490833</v>
      </c>
      <c r="BJ7" s="35">
        <v>124.0562871159308</v>
      </c>
      <c r="BK7" s="35">
        <v>124.76633100955331</v>
      </c>
      <c r="BL7" s="35">
        <v>125.14846372321198</v>
      </c>
      <c r="BM7" s="35">
        <v>126.55047766589207</v>
      </c>
      <c r="BN7" s="35">
        <v>128.52827265685517</v>
      </c>
      <c r="BO7" s="35">
        <v>129.76504002065582</v>
      </c>
      <c r="BP7" s="35">
        <v>130.99922540666151</v>
      </c>
      <c r="BQ7" s="35">
        <v>100</v>
      </c>
      <c r="BR7" s="35">
        <v>101.9452163556967</v>
      </c>
      <c r="BS7" s="35">
        <v>102.35212385867408</v>
      </c>
      <c r="BT7" s="35">
        <v>103.14608971814212</v>
      </c>
      <c r="BU7" s="35">
        <v>103.94998015085352</v>
      </c>
      <c r="BV7" s="35">
        <v>104.57522826518459</v>
      </c>
      <c r="BW7" s="35">
        <v>104.87296546248511</v>
      </c>
      <c r="BX7" s="35">
        <v>105.19055180627232</v>
      </c>
      <c r="BY7" s="35">
        <v>104.66454942437475</v>
      </c>
      <c r="BZ7" s="35">
        <v>104.77371973005161</v>
      </c>
      <c r="CA7" s="35">
        <v>104.71417229059151</v>
      </c>
      <c r="CB7" s="35">
        <v>103.82096069868996</v>
      </c>
      <c r="CC7" s="35">
        <v>103.39420404922588</v>
      </c>
      <c r="CD7" s="35">
        <v>103.58277094084954</v>
      </c>
      <c r="CE7" s="35">
        <v>102.6498610559746</v>
      </c>
      <c r="CF7" s="35">
        <v>102.33227471218737</v>
      </c>
      <c r="CG7" s="35">
        <v>101.59785629217943</v>
      </c>
      <c r="CH7" s="35">
        <v>101.55815799920603</v>
      </c>
      <c r="CI7" s="35">
        <v>102.48114331083764</v>
      </c>
      <c r="CJ7" s="35">
        <v>102.55061532354108</v>
      </c>
      <c r="CK7" s="35">
        <v>103.5926955140929</v>
      </c>
      <c r="CL7" s="35">
        <v>103.80111155220325</v>
      </c>
      <c r="CM7" s="35">
        <v>103.19571258435887</v>
      </c>
      <c r="CN7" s="35">
        <v>103.7316395394998</v>
      </c>
      <c r="CO7" s="35">
        <v>105.23025009924574</v>
      </c>
      <c r="CP7" s="35">
        <v>108.09845176657404</v>
      </c>
      <c r="CQ7" s="35">
        <v>111.12544660579596</v>
      </c>
      <c r="CR7" s="35">
        <v>115.6907502977372</v>
      </c>
      <c r="CS7" s="35">
        <v>120.04763795156808</v>
      </c>
      <c r="CT7" s="35">
        <v>122.93568876538309</v>
      </c>
      <c r="CU7" s="35">
        <v>125.66494640730448</v>
      </c>
      <c r="CV7" s="35">
        <v>129.33703850734418</v>
      </c>
      <c r="CW7" s="35">
        <v>132.57244938467645</v>
      </c>
    </row>
    <row r="8" spans="1:101" x14ac:dyDescent="0.3">
      <c r="A8" s="3">
        <v>111</v>
      </c>
      <c r="B8" s="4" t="s">
        <v>6</v>
      </c>
      <c r="C8" s="35">
        <v>100</v>
      </c>
      <c r="D8" s="35">
        <v>103.76411543287327</v>
      </c>
      <c r="E8" s="35">
        <v>107.02634880803011</v>
      </c>
      <c r="F8" s="35">
        <v>109.15934755332496</v>
      </c>
      <c r="G8" s="35">
        <v>106.7754077791719</v>
      </c>
      <c r="H8" s="35">
        <v>108.40652446675031</v>
      </c>
      <c r="I8" s="35">
        <v>107.15181932245922</v>
      </c>
      <c r="J8" s="35">
        <v>107.52823086574655</v>
      </c>
      <c r="K8" s="35">
        <v>107.40276035131744</v>
      </c>
      <c r="L8" s="35">
        <v>108.03011292346298</v>
      </c>
      <c r="M8" s="35">
        <v>109.15934755332496</v>
      </c>
      <c r="N8" s="35">
        <v>104.89335006273525</v>
      </c>
      <c r="O8" s="35">
        <v>103.38770388958595</v>
      </c>
      <c r="P8" s="35">
        <v>101.50564617314932</v>
      </c>
      <c r="Q8" s="35">
        <v>101.00376411543287</v>
      </c>
      <c r="R8" s="35">
        <v>100.62735257214554</v>
      </c>
      <c r="S8" s="35">
        <v>101.3801756587202</v>
      </c>
      <c r="T8" s="35">
        <v>103.63864491844417</v>
      </c>
      <c r="U8" s="35">
        <v>103.51317440401506</v>
      </c>
      <c r="V8" s="35">
        <v>104.76787954830615</v>
      </c>
      <c r="W8" s="35">
        <v>104.64240903387704</v>
      </c>
      <c r="X8" s="35">
        <v>106.14805520702635</v>
      </c>
      <c r="Y8" s="35">
        <v>106.7754077791719</v>
      </c>
      <c r="Z8" s="35">
        <v>107.15181932245922</v>
      </c>
      <c r="AA8" s="35">
        <v>109.15934755332496</v>
      </c>
      <c r="AB8" s="35">
        <v>108.15558343789209</v>
      </c>
      <c r="AC8" s="35">
        <v>109.03387703889587</v>
      </c>
      <c r="AD8" s="35">
        <v>107.52823086574655</v>
      </c>
      <c r="AE8" s="35">
        <v>109.28481806775407</v>
      </c>
      <c r="AF8" s="35">
        <v>108.53199498117942</v>
      </c>
      <c r="AG8" s="35">
        <v>104.39146800501882</v>
      </c>
      <c r="AH8" s="35">
        <v>103.76411543287327</v>
      </c>
      <c r="AI8" s="35">
        <v>101.50564617314932</v>
      </c>
      <c r="AJ8" s="35">
        <v>100</v>
      </c>
      <c r="AK8" s="35">
        <v>105.15776699029126</v>
      </c>
      <c r="AL8" s="35">
        <v>109.52669902912622</v>
      </c>
      <c r="AM8" s="35">
        <v>110.13349514563107</v>
      </c>
      <c r="AN8" s="35">
        <v>112.5</v>
      </c>
      <c r="AO8" s="35">
        <v>114.50242718446601</v>
      </c>
      <c r="AP8" s="35">
        <v>115.47330097087378</v>
      </c>
      <c r="AQ8" s="35">
        <v>120.63106796116504</v>
      </c>
      <c r="AR8" s="35">
        <v>124.08980582524272</v>
      </c>
      <c r="AS8" s="35">
        <v>125.4247572815534</v>
      </c>
      <c r="AT8" s="35">
        <v>127.73058252427184</v>
      </c>
      <c r="AU8" s="35">
        <v>129.126213592233</v>
      </c>
      <c r="AV8" s="35">
        <v>131.85679611650485</v>
      </c>
      <c r="AW8" s="35">
        <v>133.98058252427185</v>
      </c>
      <c r="AX8" s="35">
        <v>134.95145631067962</v>
      </c>
      <c r="AY8" s="35">
        <v>139.98786407766991</v>
      </c>
      <c r="AZ8" s="35">
        <v>140.95873786407768</v>
      </c>
      <c r="BA8" s="35">
        <v>144.11407766990291</v>
      </c>
      <c r="BB8" s="35">
        <v>148.05825242718447</v>
      </c>
      <c r="BC8" s="35">
        <v>149.15048543689321</v>
      </c>
      <c r="BD8" s="35">
        <v>152.0631067961165</v>
      </c>
      <c r="BE8" s="35">
        <v>154.42961165048544</v>
      </c>
      <c r="BF8" s="35">
        <v>157.09951456310679</v>
      </c>
      <c r="BG8" s="35">
        <v>161.58980582524271</v>
      </c>
      <c r="BH8" s="35">
        <v>163.89563106796118</v>
      </c>
      <c r="BI8" s="35">
        <v>164.44174757281553</v>
      </c>
      <c r="BJ8" s="35">
        <v>166.26213592233009</v>
      </c>
      <c r="BK8" s="35">
        <v>168.02184466019418</v>
      </c>
      <c r="BL8" s="35">
        <v>168.75</v>
      </c>
      <c r="BM8" s="35">
        <v>169.11407766990291</v>
      </c>
      <c r="BN8" s="35">
        <v>167.53640776699029</v>
      </c>
      <c r="BO8" s="35">
        <v>164.98786407766991</v>
      </c>
      <c r="BP8" s="35">
        <v>165.47330097087379</v>
      </c>
      <c r="BQ8" s="35">
        <v>100</v>
      </c>
      <c r="BR8" s="35">
        <v>101.33843212237093</v>
      </c>
      <c r="BS8" s="35">
        <v>100</v>
      </c>
      <c r="BT8" s="35">
        <v>100.95602294455067</v>
      </c>
      <c r="BU8" s="35">
        <v>98.852772466539193</v>
      </c>
      <c r="BV8" s="35">
        <v>98.470363288718929</v>
      </c>
      <c r="BW8" s="35">
        <v>98.661567877629068</v>
      </c>
      <c r="BX8" s="35">
        <v>99.235181644359471</v>
      </c>
      <c r="BY8" s="35">
        <v>96.749521988527718</v>
      </c>
      <c r="BZ8" s="35">
        <v>95.984703632887189</v>
      </c>
      <c r="CA8" s="35">
        <v>93.116634799235186</v>
      </c>
      <c r="CB8" s="35">
        <v>94.837476099426382</v>
      </c>
      <c r="CC8" s="35">
        <v>93.690248565965589</v>
      </c>
      <c r="CD8" s="35">
        <v>91.20458891013385</v>
      </c>
      <c r="CE8" s="35">
        <v>90.822179732313572</v>
      </c>
      <c r="CF8" s="35">
        <v>91.586998087954115</v>
      </c>
      <c r="CG8" s="35">
        <v>92.925430210325047</v>
      </c>
      <c r="CH8" s="35">
        <v>94.263862332695979</v>
      </c>
      <c r="CI8" s="35">
        <v>97.131931166347997</v>
      </c>
      <c r="CJ8" s="35">
        <v>100.95602294455067</v>
      </c>
      <c r="CK8" s="35">
        <v>103.25047801147228</v>
      </c>
      <c r="CL8" s="35">
        <v>108.98661567877629</v>
      </c>
      <c r="CM8" s="35">
        <v>106.69216061185469</v>
      </c>
      <c r="CN8" s="35">
        <v>108.60420650095602</v>
      </c>
      <c r="CO8" s="35">
        <v>112.61950286806884</v>
      </c>
      <c r="CP8" s="35">
        <v>121.22370936902486</v>
      </c>
      <c r="CQ8" s="35">
        <v>129.06309751434034</v>
      </c>
      <c r="CR8" s="35">
        <v>145.31548757170171</v>
      </c>
      <c r="CS8" s="35">
        <v>158.31739961759081</v>
      </c>
      <c r="CT8" s="35">
        <v>164.24474187380497</v>
      </c>
      <c r="CU8" s="35">
        <v>176.67304015296367</v>
      </c>
      <c r="CV8" s="35">
        <v>190.05736137667304</v>
      </c>
      <c r="CW8" s="35">
        <v>203.25047801147227</v>
      </c>
    </row>
    <row r="9" spans="1:101" x14ac:dyDescent="0.3">
      <c r="A9" s="3">
        <v>118</v>
      </c>
      <c r="B9" s="4" t="s">
        <v>7</v>
      </c>
      <c r="C9" s="35">
        <v>100</v>
      </c>
      <c r="D9" s="35">
        <v>98.254364089775564</v>
      </c>
      <c r="E9" s="35">
        <v>96.758104738154614</v>
      </c>
      <c r="F9" s="35">
        <v>93.017456359102241</v>
      </c>
      <c r="G9" s="35">
        <v>94.763092269326677</v>
      </c>
      <c r="H9" s="35">
        <v>95.012468827930178</v>
      </c>
      <c r="I9" s="35">
        <v>94.51371571072319</v>
      </c>
      <c r="J9" s="35">
        <v>93.516209476309228</v>
      </c>
      <c r="K9" s="35">
        <v>95.760598503740653</v>
      </c>
      <c r="L9" s="35">
        <v>95.261845386533665</v>
      </c>
      <c r="M9" s="35">
        <v>92.019950124688279</v>
      </c>
      <c r="N9" s="35">
        <v>92.518703241895267</v>
      </c>
      <c r="O9" s="35">
        <v>89.775561097256855</v>
      </c>
      <c r="P9" s="35">
        <v>92.518703241895267</v>
      </c>
      <c r="Q9" s="35">
        <v>85.536159600997507</v>
      </c>
      <c r="R9" s="35">
        <v>87.780548628428932</v>
      </c>
      <c r="S9" s="35">
        <v>89.276807980049881</v>
      </c>
      <c r="T9" s="35">
        <v>89.02743142144638</v>
      </c>
      <c r="U9" s="35">
        <v>88.029925187032418</v>
      </c>
      <c r="V9" s="35">
        <v>91.770573566084792</v>
      </c>
      <c r="W9" s="35">
        <v>89.775561097256855</v>
      </c>
      <c r="X9" s="35">
        <v>87.780548628428932</v>
      </c>
      <c r="Y9" s="35">
        <v>86.034912718204495</v>
      </c>
      <c r="Z9" s="35">
        <v>85.037406483790519</v>
      </c>
      <c r="AA9" s="35">
        <v>87.032418952618457</v>
      </c>
      <c r="AB9" s="35">
        <v>86.284289276807982</v>
      </c>
      <c r="AC9" s="35">
        <v>81.795511221945134</v>
      </c>
      <c r="AD9" s="35">
        <v>76.807980049875312</v>
      </c>
      <c r="AE9" s="35">
        <v>75.561097256857849</v>
      </c>
      <c r="AF9" s="35">
        <v>77.306733167082299</v>
      </c>
      <c r="AG9" s="35">
        <v>75.062344139650875</v>
      </c>
      <c r="AH9" s="35">
        <v>74.812967581047388</v>
      </c>
      <c r="AI9" s="35">
        <v>71.321695760598502</v>
      </c>
      <c r="AJ9" s="35">
        <v>100</v>
      </c>
      <c r="AK9" s="35">
        <v>98.431845597104939</v>
      </c>
      <c r="AL9" s="35">
        <v>101.80940892641738</v>
      </c>
      <c r="AM9" s="35">
        <v>102.53317249698432</v>
      </c>
      <c r="AN9" s="35">
        <v>101.32689987937273</v>
      </c>
      <c r="AO9" s="35">
        <v>101.80940892641738</v>
      </c>
      <c r="AP9" s="35">
        <v>100.36188178528347</v>
      </c>
      <c r="AQ9" s="35">
        <v>99.155609167671898</v>
      </c>
      <c r="AR9" s="35">
        <v>99.396863691194213</v>
      </c>
      <c r="AS9" s="35">
        <v>99.276236429433055</v>
      </c>
      <c r="AT9" s="35">
        <v>99.396863691194213</v>
      </c>
      <c r="AU9" s="35">
        <v>99.155609167671898</v>
      </c>
      <c r="AV9" s="35">
        <v>100.36188178528347</v>
      </c>
      <c r="AW9" s="35">
        <v>98.311218335343781</v>
      </c>
      <c r="AX9" s="35">
        <v>98.673100120627268</v>
      </c>
      <c r="AY9" s="35">
        <v>101.08564535585042</v>
      </c>
      <c r="AZ9" s="35">
        <v>102.77442702050664</v>
      </c>
      <c r="BA9" s="35">
        <v>101.44752714113389</v>
      </c>
      <c r="BB9" s="35">
        <v>100.60313630880579</v>
      </c>
      <c r="BC9" s="35">
        <v>102.05066344993969</v>
      </c>
      <c r="BD9" s="35">
        <v>98.552472858866111</v>
      </c>
      <c r="BE9" s="35">
        <v>100.96501809408926</v>
      </c>
      <c r="BF9" s="35">
        <v>100.24125452352231</v>
      </c>
      <c r="BG9" s="35">
        <v>101.44752714113389</v>
      </c>
      <c r="BH9" s="35">
        <v>99.396863691194213</v>
      </c>
      <c r="BI9" s="35">
        <v>100.24125452352231</v>
      </c>
      <c r="BJ9" s="35">
        <v>101.44752714113389</v>
      </c>
      <c r="BK9" s="35">
        <v>100.60313630880579</v>
      </c>
      <c r="BL9" s="35">
        <v>101.80940892641738</v>
      </c>
      <c r="BM9" s="35">
        <v>101.08564535585042</v>
      </c>
      <c r="BN9" s="35">
        <v>100</v>
      </c>
      <c r="BO9" s="35">
        <v>99.758745476477685</v>
      </c>
      <c r="BP9" s="35">
        <v>95.898673100120632</v>
      </c>
      <c r="BQ9" s="35">
        <v>100</v>
      </c>
      <c r="BR9" s="35">
        <v>100.7168458781362</v>
      </c>
      <c r="BS9" s="35">
        <v>93.548387096774192</v>
      </c>
      <c r="BT9" s="35">
        <v>96.774193548387103</v>
      </c>
      <c r="BU9" s="35">
        <v>96.057347670250891</v>
      </c>
      <c r="BV9" s="35">
        <v>94.623655913978496</v>
      </c>
      <c r="BW9" s="35">
        <v>94.26523297491039</v>
      </c>
      <c r="BX9" s="35">
        <v>92.831541218637994</v>
      </c>
      <c r="BY9" s="35">
        <v>92.473118279569889</v>
      </c>
      <c r="BZ9" s="35">
        <v>94.982078853046602</v>
      </c>
      <c r="CA9" s="35">
        <v>97.491039426523301</v>
      </c>
      <c r="CB9" s="35">
        <v>96.057347670250891</v>
      </c>
      <c r="CC9" s="35">
        <v>95.340501792114694</v>
      </c>
      <c r="CD9" s="35">
        <v>94.982078853046602</v>
      </c>
      <c r="CE9" s="35">
        <v>92.473118279569889</v>
      </c>
      <c r="CF9" s="35">
        <v>89.964157706093189</v>
      </c>
      <c r="CG9" s="35">
        <v>88.888888888888886</v>
      </c>
      <c r="CH9" s="35">
        <v>85.663082437275989</v>
      </c>
      <c r="CI9" s="35">
        <v>85.304659498207883</v>
      </c>
      <c r="CJ9" s="35">
        <v>86.738351254480293</v>
      </c>
      <c r="CK9" s="35">
        <v>86.021505376344081</v>
      </c>
      <c r="CL9" s="35">
        <v>86.021505376344081</v>
      </c>
      <c r="CM9" s="35">
        <v>87.45519713261649</v>
      </c>
      <c r="CN9" s="35">
        <v>86.738351254480293</v>
      </c>
      <c r="CO9" s="35">
        <v>86.379928315412187</v>
      </c>
      <c r="CP9" s="35">
        <v>88.172043010752688</v>
      </c>
      <c r="CQ9" s="35">
        <v>91.756272401433691</v>
      </c>
      <c r="CR9" s="35">
        <v>95.340501792114694</v>
      </c>
      <c r="CS9" s="35">
        <v>92.831541218637994</v>
      </c>
      <c r="CT9" s="35">
        <v>91.756272401433691</v>
      </c>
      <c r="CU9" s="35">
        <v>96.057347670250891</v>
      </c>
      <c r="CV9" s="35">
        <v>97.491039426523301</v>
      </c>
      <c r="CW9" s="35">
        <v>98.924731182795696</v>
      </c>
    </row>
    <row r="10" spans="1:101" x14ac:dyDescent="0.3">
      <c r="A10" s="3">
        <v>119</v>
      </c>
      <c r="B10" s="4" t="s">
        <v>8</v>
      </c>
      <c r="C10" s="35">
        <v>100</v>
      </c>
      <c r="D10" s="35">
        <v>98.655256723716377</v>
      </c>
      <c r="E10" s="35">
        <v>96.577017114914426</v>
      </c>
      <c r="F10" s="35">
        <v>96.577017114914426</v>
      </c>
      <c r="G10" s="35">
        <v>96.332518337408317</v>
      </c>
      <c r="H10" s="35">
        <v>95.354523227383865</v>
      </c>
      <c r="I10" s="35">
        <v>92.42053789731051</v>
      </c>
      <c r="J10" s="35">
        <v>90.097799511002449</v>
      </c>
      <c r="K10" s="35">
        <v>88.141809290953546</v>
      </c>
      <c r="L10" s="35">
        <v>88.264058679706608</v>
      </c>
      <c r="M10" s="35">
        <v>86.430317848410752</v>
      </c>
      <c r="N10" s="35">
        <v>87.775061124694375</v>
      </c>
      <c r="O10" s="35">
        <v>88.875305623471888</v>
      </c>
      <c r="P10" s="35">
        <v>90.220048899755497</v>
      </c>
      <c r="Q10" s="35">
        <v>92.42053789731051</v>
      </c>
      <c r="R10" s="35">
        <v>91.198044009779949</v>
      </c>
      <c r="S10" s="35">
        <v>95.232273838630803</v>
      </c>
      <c r="T10" s="35">
        <v>98.044009779951097</v>
      </c>
      <c r="U10" s="35">
        <v>98.288508557457206</v>
      </c>
      <c r="V10" s="35">
        <v>100.97799511002445</v>
      </c>
      <c r="W10" s="35">
        <v>101.1002444987775</v>
      </c>
      <c r="X10" s="35">
        <v>95.965770171149146</v>
      </c>
      <c r="Y10" s="35">
        <v>93.154034229828852</v>
      </c>
      <c r="Z10" s="35">
        <v>93.276283618581914</v>
      </c>
      <c r="AA10" s="35">
        <v>90.953545232273839</v>
      </c>
      <c r="AB10" s="35">
        <v>93.276283618581914</v>
      </c>
      <c r="AC10" s="35">
        <v>93.03178484107579</v>
      </c>
      <c r="AD10" s="35">
        <v>92.42053789731051</v>
      </c>
      <c r="AE10" s="35">
        <v>92.42053789731051</v>
      </c>
      <c r="AF10" s="35">
        <v>90.464547677261621</v>
      </c>
      <c r="AG10" s="35">
        <v>88.997555012224936</v>
      </c>
      <c r="AH10" s="35">
        <v>86.674816625916876</v>
      </c>
      <c r="AI10" s="35">
        <v>83.863080684596582</v>
      </c>
      <c r="AJ10" s="35">
        <v>100</v>
      </c>
      <c r="AK10" s="35">
        <v>101.3882002974715</v>
      </c>
      <c r="AL10" s="35">
        <v>99.801685671789784</v>
      </c>
      <c r="AM10" s="35">
        <v>99.504214179474474</v>
      </c>
      <c r="AN10" s="35">
        <v>99.851264253842345</v>
      </c>
      <c r="AO10" s="35">
        <v>99.206742687159149</v>
      </c>
      <c r="AP10" s="35">
        <v>99.008428358948933</v>
      </c>
      <c r="AQ10" s="35">
        <v>96.926127912741691</v>
      </c>
      <c r="AR10" s="35">
        <v>97.719385225582542</v>
      </c>
      <c r="AS10" s="35">
        <v>96.182449181953402</v>
      </c>
      <c r="AT10" s="35">
        <v>94.397620228061484</v>
      </c>
      <c r="AU10" s="35">
        <v>95.637084779375314</v>
      </c>
      <c r="AV10" s="35">
        <v>96.232027764005949</v>
      </c>
      <c r="AW10" s="35">
        <v>96.182449181953402</v>
      </c>
      <c r="AX10" s="35">
        <v>98.611799702528501</v>
      </c>
      <c r="AY10" s="35">
        <v>97.917699553792758</v>
      </c>
      <c r="AZ10" s="35">
        <v>101.04115022310361</v>
      </c>
      <c r="BA10" s="35">
        <v>100.29747149231532</v>
      </c>
      <c r="BB10" s="35">
        <v>101.3882002974715</v>
      </c>
      <c r="BC10" s="35">
        <v>103.42092216162618</v>
      </c>
      <c r="BD10" s="35">
        <v>103.86712940009916</v>
      </c>
      <c r="BE10" s="35">
        <v>103.07387208725831</v>
      </c>
      <c r="BF10" s="35">
        <v>103.6192364898364</v>
      </c>
      <c r="BG10" s="35">
        <v>104.41249380267725</v>
      </c>
      <c r="BH10" s="35">
        <v>104.5612295488349</v>
      </c>
      <c r="BI10" s="35">
        <v>104.75954387704512</v>
      </c>
      <c r="BJ10" s="35">
        <v>107.43678730788299</v>
      </c>
      <c r="BK10" s="35">
        <v>106.74268715914725</v>
      </c>
      <c r="BL10" s="35">
        <v>105.05701536936044</v>
      </c>
      <c r="BM10" s="35">
        <v>104.41249380267725</v>
      </c>
      <c r="BN10" s="35">
        <v>103.47050074367873</v>
      </c>
      <c r="BO10" s="35">
        <v>103.02429350520575</v>
      </c>
      <c r="BP10" s="35">
        <v>104.06544372830938</v>
      </c>
      <c r="BQ10" s="35">
        <v>100</v>
      </c>
      <c r="BR10" s="35">
        <v>103.66666666666667</v>
      </c>
      <c r="BS10" s="35">
        <v>103.66666666666667</v>
      </c>
      <c r="BT10" s="35">
        <v>104.5</v>
      </c>
      <c r="BU10" s="35">
        <v>105.5</v>
      </c>
      <c r="BV10" s="35">
        <v>107.66666666666667</v>
      </c>
      <c r="BW10" s="35">
        <v>106.16666666666667</v>
      </c>
      <c r="BX10" s="35">
        <v>108.33333333333333</v>
      </c>
      <c r="BY10" s="35">
        <v>108.66666666666667</v>
      </c>
      <c r="BZ10" s="35">
        <v>106.5</v>
      </c>
      <c r="CA10" s="35">
        <v>105.5</v>
      </c>
      <c r="CB10" s="35">
        <v>105.33333333333333</v>
      </c>
      <c r="CC10" s="35">
        <v>103.66666666666667</v>
      </c>
      <c r="CD10" s="35">
        <v>103.66666666666667</v>
      </c>
      <c r="CE10" s="35">
        <v>101.83333333333333</v>
      </c>
      <c r="CF10" s="35">
        <v>99.666666666666671</v>
      </c>
      <c r="CG10" s="35">
        <v>98.5</v>
      </c>
      <c r="CH10" s="35">
        <v>97.333333333333329</v>
      </c>
      <c r="CI10" s="35">
        <v>98.333333333333329</v>
      </c>
      <c r="CJ10" s="35">
        <v>98.833333333333329</v>
      </c>
      <c r="CK10" s="35">
        <v>99.166666666666671</v>
      </c>
      <c r="CL10" s="35">
        <v>99.833333333333329</v>
      </c>
      <c r="CM10" s="35">
        <v>100.5</v>
      </c>
      <c r="CN10" s="35">
        <v>100.33333333333333</v>
      </c>
      <c r="CO10" s="35">
        <v>103.83333333333333</v>
      </c>
      <c r="CP10" s="35">
        <v>107</v>
      </c>
      <c r="CQ10" s="35">
        <v>109.83333333333333</v>
      </c>
      <c r="CR10" s="35">
        <v>114.5</v>
      </c>
      <c r="CS10" s="35">
        <v>123</v>
      </c>
      <c r="CT10" s="35">
        <v>127.33333333333333</v>
      </c>
      <c r="CU10" s="35">
        <v>130.33333333333334</v>
      </c>
      <c r="CV10" s="35">
        <v>130</v>
      </c>
      <c r="CW10" s="35">
        <v>134.5</v>
      </c>
    </row>
    <row r="11" spans="1:101" x14ac:dyDescent="0.3">
      <c r="A11" s="3">
        <v>121</v>
      </c>
      <c r="B11" s="4" t="s">
        <v>9</v>
      </c>
      <c r="C11" s="35">
        <v>100</v>
      </c>
      <c r="D11" s="35">
        <v>95.209580838323348</v>
      </c>
      <c r="E11" s="35">
        <v>93.41317365269461</v>
      </c>
      <c r="F11" s="35">
        <v>85.628742514970057</v>
      </c>
      <c r="G11" s="35">
        <v>88.622754491017957</v>
      </c>
      <c r="H11" s="35">
        <v>85.029940119760482</v>
      </c>
      <c r="I11" s="35">
        <v>81.437125748502993</v>
      </c>
      <c r="J11" s="35">
        <v>77.844311377245504</v>
      </c>
      <c r="K11" s="35">
        <v>81.437125748502993</v>
      </c>
      <c r="L11" s="35">
        <v>83.23353293413173</v>
      </c>
      <c r="M11" s="35">
        <v>83.23353293413173</v>
      </c>
      <c r="N11" s="35">
        <v>82.634730538922156</v>
      </c>
      <c r="O11" s="35">
        <v>87.425149700598809</v>
      </c>
      <c r="P11" s="35">
        <v>85.628742514970057</v>
      </c>
      <c r="Q11" s="35">
        <v>85.628742514970057</v>
      </c>
      <c r="R11" s="35">
        <v>85.029940119760482</v>
      </c>
      <c r="S11" s="35">
        <v>85.628742514970057</v>
      </c>
      <c r="T11" s="35">
        <v>85.628742514970057</v>
      </c>
      <c r="U11" s="35">
        <v>82.634730538922156</v>
      </c>
      <c r="V11" s="35">
        <v>81.437125748502993</v>
      </c>
      <c r="W11" s="35">
        <v>80.838323353293418</v>
      </c>
      <c r="X11" s="35">
        <v>79.640718562874255</v>
      </c>
      <c r="Y11" s="35">
        <v>84.431137724550894</v>
      </c>
      <c r="Z11" s="35">
        <v>89.221556886227546</v>
      </c>
      <c r="AA11" s="35">
        <v>88.023952095808383</v>
      </c>
      <c r="AB11" s="35">
        <v>89.221556886227546</v>
      </c>
      <c r="AC11" s="35">
        <v>91.017964071856284</v>
      </c>
      <c r="AD11" s="35">
        <v>80.838323353293418</v>
      </c>
      <c r="AE11" s="35">
        <v>82.634730538922156</v>
      </c>
      <c r="AF11" s="35">
        <v>79.041916167664667</v>
      </c>
      <c r="AG11" s="35">
        <v>81.437125748502993</v>
      </c>
      <c r="AH11" s="35">
        <v>80.23952095808383</v>
      </c>
      <c r="AI11" s="35">
        <v>77.245508982035929</v>
      </c>
      <c r="AJ11" s="35">
        <v>100</v>
      </c>
      <c r="AK11" s="35">
        <v>97.101449275362313</v>
      </c>
      <c r="AL11" s="35">
        <v>94.444444444444443</v>
      </c>
      <c r="AM11" s="35">
        <v>91.304347826086953</v>
      </c>
      <c r="AN11" s="35">
        <v>89.371980676328505</v>
      </c>
      <c r="AO11" s="35">
        <v>89.371980676328505</v>
      </c>
      <c r="AP11" s="35">
        <v>88.888888888888886</v>
      </c>
      <c r="AQ11" s="35">
        <v>86.714975845410635</v>
      </c>
      <c r="AR11" s="35">
        <v>85.748792270531396</v>
      </c>
      <c r="AS11" s="35">
        <v>85.507246376811594</v>
      </c>
      <c r="AT11" s="35">
        <v>87.19806763285024</v>
      </c>
      <c r="AU11" s="35">
        <v>88.888888888888886</v>
      </c>
      <c r="AV11" s="35">
        <v>86.473429951690818</v>
      </c>
      <c r="AW11" s="35">
        <v>88.164251207729464</v>
      </c>
      <c r="AX11" s="35">
        <v>90.096618357487927</v>
      </c>
      <c r="AY11" s="35">
        <v>85.748792270531396</v>
      </c>
      <c r="AZ11" s="35">
        <v>86.714975845410635</v>
      </c>
      <c r="BA11" s="35">
        <v>88.647342995169083</v>
      </c>
      <c r="BB11" s="35">
        <v>89.613526570048307</v>
      </c>
      <c r="BC11" s="35">
        <v>91.54589371980677</v>
      </c>
      <c r="BD11" s="35">
        <v>89.613526570048307</v>
      </c>
      <c r="BE11" s="35">
        <v>88.164251207729464</v>
      </c>
      <c r="BF11" s="35">
        <v>92.753623188405797</v>
      </c>
      <c r="BG11" s="35">
        <v>96.135265700483089</v>
      </c>
      <c r="BH11" s="35">
        <v>94.927536231884062</v>
      </c>
      <c r="BI11" s="35">
        <v>96.859903381642511</v>
      </c>
      <c r="BJ11" s="35">
        <v>95.410628019323667</v>
      </c>
      <c r="BK11" s="35">
        <v>94.927536231884062</v>
      </c>
      <c r="BL11" s="35">
        <v>95.169082125603865</v>
      </c>
      <c r="BM11" s="35">
        <v>96.135265700483089</v>
      </c>
      <c r="BN11" s="35">
        <v>98.550724637681157</v>
      </c>
      <c r="BO11" s="35">
        <v>96.859903381642511</v>
      </c>
      <c r="BP11" s="35">
        <v>93.719806763285021</v>
      </c>
      <c r="BQ11" s="35">
        <v>100</v>
      </c>
      <c r="BR11" s="35">
        <v>100</v>
      </c>
      <c r="BS11" s="35">
        <v>107.82608695652173</v>
      </c>
      <c r="BT11" s="35">
        <v>114.78260869565217</v>
      </c>
      <c r="BU11" s="35">
        <v>120</v>
      </c>
      <c r="BV11" s="35">
        <v>122.60869565217391</v>
      </c>
      <c r="BW11" s="35">
        <v>126.08695652173913</v>
      </c>
      <c r="BX11" s="35">
        <v>130.43478260869566</v>
      </c>
      <c r="BY11" s="35">
        <v>140</v>
      </c>
      <c r="BZ11" s="35">
        <v>144.34782608695653</v>
      </c>
      <c r="CA11" s="35">
        <v>137.39130434782609</v>
      </c>
      <c r="CB11" s="35">
        <v>141.7391304347826</v>
      </c>
      <c r="CC11" s="35">
        <v>143.47826086956522</v>
      </c>
      <c r="CD11" s="35">
        <v>144.34782608695653</v>
      </c>
      <c r="CE11" s="35">
        <v>143.47826086956522</v>
      </c>
      <c r="CF11" s="35">
        <v>139.13043478260869</v>
      </c>
      <c r="CG11" s="35">
        <v>135.65217391304347</v>
      </c>
      <c r="CH11" s="35">
        <v>137.39130434782609</v>
      </c>
      <c r="CI11" s="35">
        <v>137.39130434782609</v>
      </c>
      <c r="CJ11" s="35">
        <v>134.78260869565219</v>
      </c>
      <c r="CK11" s="35">
        <v>133.04347826086956</v>
      </c>
      <c r="CL11" s="35">
        <v>131.30434782608697</v>
      </c>
      <c r="CM11" s="35">
        <v>126.95652173913044</v>
      </c>
      <c r="CN11" s="35">
        <v>122.60869565217391</v>
      </c>
      <c r="CO11" s="35">
        <v>120</v>
      </c>
      <c r="CP11" s="35">
        <v>120</v>
      </c>
      <c r="CQ11" s="35">
        <v>125.21739130434783</v>
      </c>
      <c r="CR11" s="35">
        <v>125.21739130434783</v>
      </c>
      <c r="CS11" s="35">
        <v>121.73913043478261</v>
      </c>
      <c r="CT11" s="35">
        <v>123.47826086956522</v>
      </c>
      <c r="CU11" s="35">
        <v>122.60869565217391</v>
      </c>
      <c r="CV11" s="35">
        <v>127.82608695652173</v>
      </c>
      <c r="CW11" s="35">
        <v>135.65217391304347</v>
      </c>
    </row>
    <row r="12" spans="1:101" x14ac:dyDescent="0.3">
      <c r="A12" s="3">
        <v>122</v>
      </c>
      <c r="B12" s="4" t="s">
        <v>10</v>
      </c>
      <c r="C12" s="35">
        <v>100</v>
      </c>
      <c r="D12" s="35">
        <v>97.993827160493822</v>
      </c>
      <c r="E12" s="35">
        <v>97.453703703703709</v>
      </c>
      <c r="F12" s="35">
        <v>96.527777777777771</v>
      </c>
      <c r="G12" s="35">
        <v>95.524691358024697</v>
      </c>
      <c r="H12" s="35">
        <v>92.206790123456784</v>
      </c>
      <c r="I12" s="35">
        <v>90.123456790123456</v>
      </c>
      <c r="J12" s="35">
        <v>90.046296296296291</v>
      </c>
      <c r="K12" s="35">
        <v>87.422839506172835</v>
      </c>
      <c r="L12" s="35">
        <v>86.651234567901241</v>
      </c>
      <c r="M12" s="35">
        <v>86.033950617283949</v>
      </c>
      <c r="N12" s="35">
        <v>87.191358024691354</v>
      </c>
      <c r="O12" s="35">
        <v>86.651234567901241</v>
      </c>
      <c r="P12" s="35">
        <v>87.422839506172835</v>
      </c>
      <c r="Q12" s="35">
        <v>88.117283950617278</v>
      </c>
      <c r="R12" s="35">
        <v>91.43518518518519</v>
      </c>
      <c r="S12" s="35">
        <v>92.669753086419746</v>
      </c>
      <c r="T12" s="35">
        <v>88.657407407407405</v>
      </c>
      <c r="U12" s="35">
        <v>89.737654320987659</v>
      </c>
      <c r="V12" s="35">
        <v>90.895061728395063</v>
      </c>
      <c r="W12" s="35">
        <v>90.432098765432102</v>
      </c>
      <c r="X12" s="35">
        <v>91.898148148148152</v>
      </c>
      <c r="Y12" s="35">
        <v>90.123456790123456</v>
      </c>
      <c r="Z12" s="35">
        <v>90.354938271604937</v>
      </c>
      <c r="AA12" s="35">
        <v>90.354938271604937</v>
      </c>
      <c r="AB12" s="35">
        <v>92.592592592592595</v>
      </c>
      <c r="AC12" s="35">
        <v>91.743827160493822</v>
      </c>
      <c r="AD12" s="35">
        <v>93.904320987654316</v>
      </c>
      <c r="AE12" s="35">
        <v>91.28086419753086</v>
      </c>
      <c r="AF12" s="35">
        <v>90.817901234567898</v>
      </c>
      <c r="AG12" s="35">
        <v>91.28086419753086</v>
      </c>
      <c r="AH12" s="35">
        <v>87.808641975308646</v>
      </c>
      <c r="AI12" s="35">
        <v>87.731481481481481</v>
      </c>
      <c r="AJ12" s="35">
        <v>100</v>
      </c>
      <c r="AK12" s="35">
        <v>101.53452685421995</v>
      </c>
      <c r="AL12" s="35">
        <v>102.0094994519547</v>
      </c>
      <c r="AM12" s="35">
        <v>103.69017172086225</v>
      </c>
      <c r="AN12" s="35">
        <v>104.71318962367556</v>
      </c>
      <c r="AO12" s="35">
        <v>104.38436244062842</v>
      </c>
      <c r="AP12" s="35">
        <v>104.34782608695652</v>
      </c>
      <c r="AQ12" s="35">
        <v>105.69967117281695</v>
      </c>
      <c r="AR12" s="35">
        <v>107.01497990500548</v>
      </c>
      <c r="AS12" s="35">
        <v>107.63609791742785</v>
      </c>
      <c r="AT12" s="35">
        <v>106.86883449031787</v>
      </c>
      <c r="AU12" s="35">
        <v>108.03799780781878</v>
      </c>
      <c r="AV12" s="35">
        <v>109.57252466203873</v>
      </c>
      <c r="AW12" s="35">
        <v>109.75520643039825</v>
      </c>
      <c r="AX12" s="35">
        <v>110.30325173547681</v>
      </c>
      <c r="AY12" s="35">
        <v>110.77822433321154</v>
      </c>
      <c r="AZ12" s="35">
        <v>112.02046035805627</v>
      </c>
      <c r="BA12" s="35">
        <v>112.64157837047863</v>
      </c>
      <c r="BB12" s="35">
        <v>112.75118743149433</v>
      </c>
      <c r="BC12" s="35">
        <v>114.32225063938618</v>
      </c>
      <c r="BD12" s="35">
        <v>114.21264157837048</v>
      </c>
      <c r="BE12" s="35">
        <v>115.41834124954329</v>
      </c>
      <c r="BF12" s="35">
        <v>116.66057727438802</v>
      </c>
      <c r="BG12" s="35">
        <v>117.82974059188894</v>
      </c>
      <c r="BH12" s="35">
        <v>119.14504932407746</v>
      </c>
      <c r="BI12" s="35">
        <v>119.43734015345268</v>
      </c>
      <c r="BJ12" s="35">
        <v>120.82572159298502</v>
      </c>
      <c r="BK12" s="35">
        <v>121.04493971501644</v>
      </c>
      <c r="BL12" s="35">
        <v>120.6430398246255</v>
      </c>
      <c r="BM12" s="35">
        <v>119.69309462915601</v>
      </c>
      <c r="BN12" s="35">
        <v>119.91231275118743</v>
      </c>
      <c r="BO12" s="35">
        <v>120.97186700767263</v>
      </c>
      <c r="BP12" s="35">
        <v>120.6065034709536</v>
      </c>
      <c r="BQ12" s="35">
        <v>100</v>
      </c>
      <c r="BR12" s="35">
        <v>102.02312138728324</v>
      </c>
      <c r="BS12" s="35">
        <v>102.02312138728324</v>
      </c>
      <c r="BT12" s="35">
        <v>102.60115606936417</v>
      </c>
      <c r="BU12" s="35">
        <v>104.76878612716763</v>
      </c>
      <c r="BV12" s="35">
        <v>105.92485549132948</v>
      </c>
      <c r="BW12" s="35">
        <v>105.92485549132948</v>
      </c>
      <c r="BX12" s="35">
        <v>104.91329479768787</v>
      </c>
      <c r="BY12" s="35">
        <v>105.49132947976878</v>
      </c>
      <c r="BZ12" s="35">
        <v>104.47976878612717</v>
      </c>
      <c r="CA12" s="35">
        <v>105.34682080924856</v>
      </c>
      <c r="CB12" s="35">
        <v>105.34682080924856</v>
      </c>
      <c r="CC12" s="35">
        <v>106.64739884393063</v>
      </c>
      <c r="CD12" s="35">
        <v>105.63583815028902</v>
      </c>
      <c r="CE12" s="35">
        <v>106.79190751445087</v>
      </c>
      <c r="CF12" s="35">
        <v>106.21387283236994</v>
      </c>
      <c r="CG12" s="35">
        <v>104.62427745664741</v>
      </c>
      <c r="CH12" s="35">
        <v>104.1907514450867</v>
      </c>
      <c r="CI12" s="35">
        <v>103.03468208092485</v>
      </c>
      <c r="CJ12" s="35">
        <v>102.02312138728324</v>
      </c>
      <c r="CK12" s="35">
        <v>100.57803468208093</v>
      </c>
      <c r="CL12" s="35">
        <v>99.566473988439313</v>
      </c>
      <c r="CM12" s="35">
        <v>99.132947976878611</v>
      </c>
      <c r="CN12" s="35">
        <v>100.57803468208093</v>
      </c>
      <c r="CO12" s="35">
        <v>102.60115606936417</v>
      </c>
      <c r="CP12" s="35">
        <v>108.38150289017341</v>
      </c>
      <c r="CQ12" s="35">
        <v>112.28323699421965</v>
      </c>
      <c r="CR12" s="35">
        <v>120.8092485549133</v>
      </c>
      <c r="CS12" s="35">
        <v>124.42196531791907</v>
      </c>
      <c r="CT12" s="35">
        <v>128.61271676300578</v>
      </c>
      <c r="CU12" s="35">
        <v>130.34682080924856</v>
      </c>
      <c r="CV12" s="35">
        <v>128.32369942196533</v>
      </c>
      <c r="CW12" s="35">
        <v>131.35838150289018</v>
      </c>
    </row>
    <row r="13" spans="1:101" x14ac:dyDescent="0.3">
      <c r="A13" s="3">
        <v>123</v>
      </c>
      <c r="B13" s="4" t="s">
        <v>11</v>
      </c>
      <c r="C13" s="35">
        <v>100</v>
      </c>
      <c r="D13" s="35">
        <v>99.354317998385795</v>
      </c>
      <c r="E13" s="35">
        <v>98.627925746569815</v>
      </c>
      <c r="F13" s="35">
        <v>97.740112994350284</v>
      </c>
      <c r="G13" s="35">
        <v>95.399515738498792</v>
      </c>
      <c r="H13" s="35">
        <v>94.915254237288138</v>
      </c>
      <c r="I13" s="35">
        <v>94.673123486682812</v>
      </c>
      <c r="J13" s="35">
        <v>93.0589184826473</v>
      </c>
      <c r="K13" s="35">
        <v>91.444713478611789</v>
      </c>
      <c r="L13" s="35">
        <v>90.960451977401135</v>
      </c>
      <c r="M13" s="35">
        <v>92.090395480225993</v>
      </c>
      <c r="N13" s="35">
        <v>92.171105730427769</v>
      </c>
      <c r="O13" s="35">
        <v>92.574656981436647</v>
      </c>
      <c r="P13" s="35">
        <v>92.33252623083132</v>
      </c>
      <c r="Q13" s="35">
        <v>91.928974979822442</v>
      </c>
      <c r="R13" s="35">
        <v>94.350282485875709</v>
      </c>
      <c r="S13" s="35">
        <v>93.704600484261505</v>
      </c>
      <c r="T13" s="35">
        <v>93.704600484261505</v>
      </c>
      <c r="U13" s="35">
        <v>96.52945924132365</v>
      </c>
      <c r="V13" s="35">
        <v>98.789346246973366</v>
      </c>
      <c r="W13" s="35">
        <v>99.919289749798224</v>
      </c>
      <c r="X13" s="35">
        <v>102.01775625504439</v>
      </c>
      <c r="Y13" s="35">
        <v>101.12994350282486</v>
      </c>
      <c r="Z13" s="35">
        <v>101.45278450363196</v>
      </c>
      <c r="AA13" s="35">
        <v>102.82485875706215</v>
      </c>
      <c r="AB13" s="35">
        <v>104.35835351089588</v>
      </c>
      <c r="AC13" s="35">
        <v>106.53753026634382</v>
      </c>
      <c r="AD13" s="35">
        <v>109.60451977401129</v>
      </c>
      <c r="AE13" s="35">
        <v>111.78369652945923</v>
      </c>
      <c r="AF13" s="35">
        <v>113.07506053268766</v>
      </c>
      <c r="AG13" s="35">
        <v>109.68523002421307</v>
      </c>
      <c r="AH13" s="35">
        <v>109.9273607748184</v>
      </c>
      <c r="AI13" s="35">
        <v>111.13801452784503</v>
      </c>
      <c r="AJ13" s="35">
        <v>100</v>
      </c>
      <c r="AK13" s="35">
        <v>100.46728971962617</v>
      </c>
      <c r="AL13" s="35">
        <v>100.35046728971963</v>
      </c>
      <c r="AM13" s="35">
        <v>99.96105919003115</v>
      </c>
      <c r="AN13" s="35">
        <v>100.15576323987538</v>
      </c>
      <c r="AO13" s="35">
        <v>100.89563862928348</v>
      </c>
      <c r="AP13" s="35">
        <v>99.610591900311533</v>
      </c>
      <c r="AQ13" s="35">
        <v>100.11682242990655</v>
      </c>
      <c r="AR13" s="35">
        <v>100.89563862928348</v>
      </c>
      <c r="AS13" s="35">
        <v>100.7398753894081</v>
      </c>
      <c r="AT13" s="35">
        <v>100.77881619937695</v>
      </c>
      <c r="AU13" s="35">
        <v>102.88161993769471</v>
      </c>
      <c r="AV13" s="35">
        <v>105.101246105919</v>
      </c>
      <c r="AW13" s="35">
        <v>106.69781931464175</v>
      </c>
      <c r="AX13" s="35">
        <v>109.92990654205607</v>
      </c>
      <c r="AY13" s="35">
        <v>113.43457943925233</v>
      </c>
      <c r="AZ13" s="35">
        <v>114.36915887850468</v>
      </c>
      <c r="BA13" s="35">
        <v>115.07009345794393</v>
      </c>
      <c r="BB13" s="35">
        <v>117.36760124610592</v>
      </c>
      <c r="BC13" s="35">
        <v>118.2632398753894</v>
      </c>
      <c r="BD13" s="35">
        <v>120.05451713395638</v>
      </c>
      <c r="BE13" s="35">
        <v>123.40342679127725</v>
      </c>
      <c r="BF13" s="35">
        <v>126.16822429906541</v>
      </c>
      <c r="BG13" s="35">
        <v>126.83021806853583</v>
      </c>
      <c r="BH13" s="35">
        <v>128.30996884735202</v>
      </c>
      <c r="BI13" s="35">
        <v>128.89408099688472</v>
      </c>
      <c r="BJ13" s="35">
        <v>131.38629283489095</v>
      </c>
      <c r="BK13" s="35">
        <v>133.80062305295951</v>
      </c>
      <c r="BL13" s="35">
        <v>134.30685358255451</v>
      </c>
      <c r="BM13" s="35">
        <v>134.65732087227414</v>
      </c>
      <c r="BN13" s="35">
        <v>135.12461059190031</v>
      </c>
      <c r="BO13" s="35">
        <v>137.22741433021807</v>
      </c>
      <c r="BP13" s="35">
        <v>142.09501557632399</v>
      </c>
      <c r="BQ13" s="35">
        <v>100</v>
      </c>
      <c r="BR13" s="35">
        <v>104.51467268623024</v>
      </c>
      <c r="BS13" s="35">
        <v>109.0293453724605</v>
      </c>
      <c r="BT13" s="35">
        <v>114.22121896162528</v>
      </c>
      <c r="BU13" s="35">
        <v>116.47855530474041</v>
      </c>
      <c r="BV13" s="35">
        <v>119.41309255079007</v>
      </c>
      <c r="BW13" s="35">
        <v>123.7020316027088</v>
      </c>
      <c r="BX13" s="35">
        <v>127.99097065462755</v>
      </c>
      <c r="BY13" s="35">
        <v>127.76523702031602</v>
      </c>
      <c r="BZ13" s="35">
        <v>131.15124153498871</v>
      </c>
      <c r="CA13" s="35">
        <v>131.60270880361173</v>
      </c>
      <c r="CB13" s="35">
        <v>131.60270880361173</v>
      </c>
      <c r="CC13" s="35">
        <v>133.63431151241534</v>
      </c>
      <c r="CD13" s="35">
        <v>135.89164785553046</v>
      </c>
      <c r="CE13" s="35">
        <v>134.7629796839729</v>
      </c>
      <c r="CF13" s="35">
        <v>132.7313769751693</v>
      </c>
      <c r="CG13" s="35">
        <v>129.57110609480813</v>
      </c>
      <c r="CH13" s="35">
        <v>133.18284424379232</v>
      </c>
      <c r="CI13" s="35">
        <v>132.7313769751693</v>
      </c>
      <c r="CJ13" s="35">
        <v>134.31151241534988</v>
      </c>
      <c r="CK13" s="35">
        <v>141.53498871331828</v>
      </c>
      <c r="CL13" s="35">
        <v>144.46952595936796</v>
      </c>
      <c r="CM13" s="35">
        <v>147.85553047404062</v>
      </c>
      <c r="CN13" s="35">
        <v>147.4040632054176</v>
      </c>
      <c r="CO13" s="35">
        <v>157.11060948081263</v>
      </c>
      <c r="CP13" s="35">
        <v>168.17155756207674</v>
      </c>
      <c r="CQ13" s="35">
        <v>176.07223476297969</v>
      </c>
      <c r="CR13" s="35">
        <v>186.45598194130926</v>
      </c>
      <c r="CS13" s="35">
        <v>193.67945823927766</v>
      </c>
      <c r="CT13" s="35">
        <v>197.9683972911964</v>
      </c>
      <c r="CU13" s="35">
        <v>211.28668171557561</v>
      </c>
      <c r="CV13" s="35">
        <v>218.28442437923252</v>
      </c>
      <c r="CW13" s="35">
        <v>229.34537246049661</v>
      </c>
    </row>
    <row r="14" spans="1:101" x14ac:dyDescent="0.3">
      <c r="A14" s="3">
        <v>124</v>
      </c>
      <c r="B14" s="4" t="s">
        <v>12</v>
      </c>
      <c r="C14" s="35">
        <v>100</v>
      </c>
      <c r="D14" s="35">
        <v>99.677230046948353</v>
      </c>
      <c r="E14" s="35">
        <v>99.501173708920192</v>
      </c>
      <c r="F14" s="35">
        <v>97.241784037558688</v>
      </c>
      <c r="G14" s="35">
        <v>96.860328638497649</v>
      </c>
      <c r="H14" s="35">
        <v>95.627934272300465</v>
      </c>
      <c r="I14" s="35">
        <v>94.630281690140848</v>
      </c>
      <c r="J14" s="35">
        <v>93.573943661971825</v>
      </c>
      <c r="K14" s="35">
        <v>93.368544600938961</v>
      </c>
      <c r="L14" s="35">
        <v>94.77699530516432</v>
      </c>
      <c r="M14" s="35">
        <v>94.806338028169009</v>
      </c>
      <c r="N14" s="35">
        <v>94.571596244131456</v>
      </c>
      <c r="O14" s="35">
        <v>95.422535211267601</v>
      </c>
      <c r="P14" s="35">
        <v>96.214788732394368</v>
      </c>
      <c r="Q14" s="35">
        <v>97.007042253521121</v>
      </c>
      <c r="R14" s="35">
        <v>95.833333333333329</v>
      </c>
      <c r="S14" s="35">
        <v>98.562206572769952</v>
      </c>
      <c r="T14" s="35">
        <v>98.855633802816897</v>
      </c>
      <c r="U14" s="35">
        <v>100.61619718309859</v>
      </c>
      <c r="V14" s="35">
        <v>101.7018779342723</v>
      </c>
      <c r="W14" s="35">
        <v>104.25469483568075</v>
      </c>
      <c r="X14" s="35">
        <v>103.52112676056338</v>
      </c>
      <c r="Y14" s="35">
        <v>104.5774647887324</v>
      </c>
      <c r="Z14" s="35">
        <v>105.1056338028169</v>
      </c>
      <c r="AA14" s="35">
        <v>104.63615023474179</v>
      </c>
      <c r="AB14" s="35">
        <v>104.25469483568075</v>
      </c>
      <c r="AC14" s="35">
        <v>105.34037558685446</v>
      </c>
      <c r="AD14" s="35">
        <v>105.98591549295774</v>
      </c>
      <c r="AE14" s="35">
        <v>106.01525821596245</v>
      </c>
      <c r="AF14" s="35">
        <v>105.34037558685446</v>
      </c>
      <c r="AG14" s="35">
        <v>104.60680751173709</v>
      </c>
      <c r="AH14" s="35">
        <v>104.0199530516432</v>
      </c>
      <c r="AI14" s="35">
        <v>103.08098591549296</v>
      </c>
      <c r="AJ14" s="35">
        <v>100</v>
      </c>
      <c r="AK14" s="35">
        <v>101.04261696859116</v>
      </c>
      <c r="AL14" s="35">
        <v>101.32933663495373</v>
      </c>
      <c r="AM14" s="35">
        <v>100.95138798383944</v>
      </c>
      <c r="AN14" s="35">
        <v>100.93835527173205</v>
      </c>
      <c r="AO14" s="35">
        <v>100.69073374169164</v>
      </c>
      <c r="AP14" s="35">
        <v>101.4987618923498</v>
      </c>
      <c r="AQ14" s="35">
        <v>101.96793952821582</v>
      </c>
      <c r="AR14" s="35">
        <v>103.12785090577349</v>
      </c>
      <c r="AS14" s="35">
        <v>104.1053043138277</v>
      </c>
      <c r="AT14" s="35">
        <v>105.26521569138538</v>
      </c>
      <c r="AU14" s="35">
        <v>107.20708979538642</v>
      </c>
      <c r="AV14" s="35">
        <v>108.28880490029975</v>
      </c>
      <c r="AW14" s="35">
        <v>109.52691255050176</v>
      </c>
      <c r="AX14" s="35">
        <v>110.67379121595204</v>
      </c>
      <c r="AY14" s="35">
        <v>111.95099700247621</v>
      </c>
      <c r="AZ14" s="35">
        <v>113.73647856118858</v>
      </c>
      <c r="BA14" s="35">
        <v>115.35253486250488</v>
      </c>
      <c r="BB14" s="35">
        <v>115.53499283200834</v>
      </c>
      <c r="BC14" s="35">
        <v>116.16056301316304</v>
      </c>
      <c r="BD14" s="35">
        <v>116.5776098005995</v>
      </c>
      <c r="BE14" s="35">
        <v>118.66284373778183</v>
      </c>
      <c r="BF14" s="35">
        <v>120.93053564446761</v>
      </c>
      <c r="BG14" s="35">
        <v>122.32503583995829</v>
      </c>
      <c r="BH14" s="35">
        <v>122.80724618793171</v>
      </c>
      <c r="BI14" s="35">
        <v>124.14961553499283</v>
      </c>
      <c r="BJ14" s="35">
        <v>125.71354098787958</v>
      </c>
      <c r="BK14" s="35">
        <v>125.85690082106086</v>
      </c>
      <c r="BL14" s="35">
        <v>125.86993353316825</v>
      </c>
      <c r="BM14" s="35">
        <v>126.01329336634954</v>
      </c>
      <c r="BN14" s="35">
        <v>126.5606672748599</v>
      </c>
      <c r="BO14" s="35">
        <v>126.3000130327121</v>
      </c>
      <c r="BP14" s="35">
        <v>126.23484947217516</v>
      </c>
      <c r="BQ14" s="35">
        <v>100</v>
      </c>
      <c r="BR14" s="35">
        <v>101.12759643916914</v>
      </c>
      <c r="BS14" s="35">
        <v>103.0860534124629</v>
      </c>
      <c r="BT14" s="35">
        <v>107.35905044510386</v>
      </c>
      <c r="BU14" s="35">
        <v>107.47774480712167</v>
      </c>
      <c r="BV14" s="35">
        <v>109.43620178041543</v>
      </c>
      <c r="BW14" s="35">
        <v>108.24925816023739</v>
      </c>
      <c r="BX14" s="35">
        <v>107.59643916913947</v>
      </c>
      <c r="BY14" s="35">
        <v>107.65578635014836</v>
      </c>
      <c r="BZ14" s="35">
        <v>106.88427299703264</v>
      </c>
      <c r="CA14" s="35">
        <v>106.40949554896143</v>
      </c>
      <c r="CB14" s="35">
        <v>107.53709198813057</v>
      </c>
      <c r="CC14" s="35">
        <v>108.60534124629081</v>
      </c>
      <c r="CD14" s="35">
        <v>109.08011869436201</v>
      </c>
      <c r="CE14" s="35">
        <v>108.24925816023739</v>
      </c>
      <c r="CF14" s="35">
        <v>107.83382789317507</v>
      </c>
      <c r="CG14" s="35">
        <v>106.23145400593472</v>
      </c>
      <c r="CH14" s="35">
        <v>104.80712166172107</v>
      </c>
      <c r="CI14" s="35">
        <v>106.52818991097922</v>
      </c>
      <c r="CJ14" s="35">
        <v>107.12166172106825</v>
      </c>
      <c r="CK14" s="35">
        <v>108.66468842729971</v>
      </c>
      <c r="CL14" s="35">
        <v>109.13946587537092</v>
      </c>
      <c r="CM14" s="35">
        <v>110.38575667655786</v>
      </c>
      <c r="CN14" s="35">
        <v>112.52225519287833</v>
      </c>
      <c r="CO14" s="35">
        <v>113.94658753709199</v>
      </c>
      <c r="CP14" s="35">
        <v>119.70326409495549</v>
      </c>
      <c r="CQ14" s="35">
        <v>123.38278931750742</v>
      </c>
      <c r="CR14" s="35">
        <v>128.24925816023739</v>
      </c>
      <c r="CS14" s="35">
        <v>133.05637982195844</v>
      </c>
      <c r="CT14" s="35">
        <v>139.82195845697331</v>
      </c>
      <c r="CU14" s="35">
        <v>145.04451038575667</v>
      </c>
      <c r="CV14" s="35">
        <v>152.75964391691394</v>
      </c>
      <c r="CW14" s="35">
        <v>158.21958456973294</v>
      </c>
    </row>
    <row r="15" spans="1:101" x14ac:dyDescent="0.3">
      <c r="A15" s="3">
        <v>125</v>
      </c>
      <c r="B15" s="4" t="s">
        <v>13</v>
      </c>
      <c r="C15" s="35">
        <v>100</v>
      </c>
      <c r="D15" s="35">
        <v>99.913344887348359</v>
      </c>
      <c r="E15" s="35">
        <v>98.960138648180248</v>
      </c>
      <c r="F15" s="35">
        <v>97.876949740034661</v>
      </c>
      <c r="G15" s="35">
        <v>96.837088388214909</v>
      </c>
      <c r="H15" s="35">
        <v>94.71403812824957</v>
      </c>
      <c r="I15" s="35">
        <v>93.240901213171583</v>
      </c>
      <c r="J15" s="35">
        <v>92.980935875216645</v>
      </c>
      <c r="K15" s="35">
        <v>92.331022530329292</v>
      </c>
      <c r="L15" s="35">
        <v>92.894280762564989</v>
      </c>
      <c r="M15" s="35">
        <v>93.8474870017331</v>
      </c>
      <c r="N15" s="35">
        <v>96.490467937608315</v>
      </c>
      <c r="O15" s="35">
        <v>96.793760831889088</v>
      </c>
      <c r="P15" s="35">
        <v>100.77989601386481</v>
      </c>
      <c r="Q15" s="35">
        <v>103.63951473136915</v>
      </c>
      <c r="R15" s="35">
        <v>104.54939341421144</v>
      </c>
      <c r="S15" s="35">
        <v>105.24263431542461</v>
      </c>
      <c r="T15" s="35">
        <v>107.01906412478336</v>
      </c>
      <c r="U15" s="35">
        <v>109.18544194107453</v>
      </c>
      <c r="V15" s="35">
        <v>109.66204506065858</v>
      </c>
      <c r="W15" s="35">
        <v>110.57192374350086</v>
      </c>
      <c r="X15" s="35">
        <v>111.52512998266897</v>
      </c>
      <c r="Y15" s="35">
        <v>112.00173310225303</v>
      </c>
      <c r="Z15" s="35">
        <v>113.04159445407279</v>
      </c>
      <c r="AA15" s="35">
        <v>113.51819757365685</v>
      </c>
      <c r="AB15" s="35">
        <v>113.38821490467937</v>
      </c>
      <c r="AC15" s="35">
        <v>113.04159445407279</v>
      </c>
      <c r="AD15" s="35">
        <v>114.1681109185442</v>
      </c>
      <c r="AE15" s="35">
        <v>113.95147313691508</v>
      </c>
      <c r="AF15" s="35">
        <v>112.60831889081456</v>
      </c>
      <c r="AG15" s="35">
        <v>109.79202772963605</v>
      </c>
      <c r="AH15" s="35">
        <v>107.88561525129982</v>
      </c>
      <c r="AI15" s="35">
        <v>106.93240901213171</v>
      </c>
      <c r="AJ15" s="35">
        <v>100</v>
      </c>
      <c r="AK15" s="35">
        <v>100.11171104077452</v>
      </c>
      <c r="AL15" s="35">
        <v>102.01079873394154</v>
      </c>
      <c r="AM15" s="35">
        <v>102.68106497858872</v>
      </c>
      <c r="AN15" s="35">
        <v>103.48166077080619</v>
      </c>
      <c r="AO15" s="35">
        <v>103.09067212809532</v>
      </c>
      <c r="AP15" s="35">
        <v>102.47626140383541</v>
      </c>
      <c r="AQ15" s="35">
        <v>102.47626140383541</v>
      </c>
      <c r="AR15" s="35">
        <v>103.61199031837647</v>
      </c>
      <c r="AS15" s="35">
        <v>103.33271271644014</v>
      </c>
      <c r="AT15" s="35">
        <v>103.63060882517222</v>
      </c>
      <c r="AU15" s="35">
        <v>105.25041891640291</v>
      </c>
      <c r="AV15" s="35">
        <v>106.64680692608452</v>
      </c>
      <c r="AW15" s="35">
        <v>110.01675665611619</v>
      </c>
      <c r="AX15" s="35">
        <v>112.28821448519828</v>
      </c>
      <c r="AY15" s="35">
        <v>112.3254514987898</v>
      </c>
      <c r="AZ15" s="35">
        <v>113.34946937255633</v>
      </c>
      <c r="BA15" s="35">
        <v>115.56507168125117</v>
      </c>
      <c r="BB15" s="35">
        <v>116.12362688512381</v>
      </c>
      <c r="BC15" s="35">
        <v>117.25935579966486</v>
      </c>
      <c r="BD15" s="35">
        <v>118.56265127536771</v>
      </c>
      <c r="BE15" s="35">
        <v>120.81549059765406</v>
      </c>
      <c r="BF15" s="35">
        <v>123.38484453546826</v>
      </c>
      <c r="BG15" s="35">
        <v>124.72537702476261</v>
      </c>
      <c r="BH15" s="35">
        <v>126.38242412958481</v>
      </c>
      <c r="BI15" s="35">
        <v>126.86650530627443</v>
      </c>
      <c r="BJ15" s="35">
        <v>128.3746043567306</v>
      </c>
      <c r="BK15" s="35">
        <v>129.1565816421523</v>
      </c>
      <c r="BL15" s="35">
        <v>128.84006702662447</v>
      </c>
      <c r="BM15" s="35">
        <v>129.65928132563769</v>
      </c>
      <c r="BN15" s="35">
        <v>129.88270340718674</v>
      </c>
      <c r="BO15" s="35">
        <v>129.52895177806741</v>
      </c>
      <c r="BP15" s="35">
        <v>129.43585924408862</v>
      </c>
      <c r="BQ15" s="35">
        <v>100</v>
      </c>
      <c r="BR15" s="35">
        <v>101.82679296346414</v>
      </c>
      <c r="BS15" s="35">
        <v>102.3680649526387</v>
      </c>
      <c r="BT15" s="35">
        <v>101.89445196211096</v>
      </c>
      <c r="BU15" s="35">
        <v>103.31529093369419</v>
      </c>
      <c r="BV15" s="35">
        <v>104.66847090663059</v>
      </c>
      <c r="BW15" s="35">
        <v>104.26251691474967</v>
      </c>
      <c r="BX15" s="35">
        <v>101.89445196211096</v>
      </c>
      <c r="BY15" s="35">
        <v>101.3531799729364</v>
      </c>
      <c r="BZ15" s="35">
        <v>101.21786197564276</v>
      </c>
      <c r="CA15" s="35">
        <v>101.08254397834912</v>
      </c>
      <c r="CB15" s="35">
        <v>100.74424898511502</v>
      </c>
      <c r="CC15" s="35">
        <v>99.661705006765899</v>
      </c>
      <c r="CD15" s="35">
        <v>99.323410013531799</v>
      </c>
      <c r="CE15" s="35">
        <v>98.782138024357238</v>
      </c>
      <c r="CF15" s="35">
        <v>99.661705006765899</v>
      </c>
      <c r="CG15" s="35">
        <v>98.173207036535857</v>
      </c>
      <c r="CH15" s="35">
        <v>97.699594046008116</v>
      </c>
      <c r="CI15" s="35">
        <v>97.834912043301756</v>
      </c>
      <c r="CJ15" s="35">
        <v>97.293640054127195</v>
      </c>
      <c r="CK15" s="35">
        <v>97.225981055480375</v>
      </c>
      <c r="CL15" s="35">
        <v>97.834912043301756</v>
      </c>
      <c r="CM15" s="35">
        <v>100.74424898511502</v>
      </c>
      <c r="CN15" s="35">
        <v>102.3680649526387</v>
      </c>
      <c r="CO15" s="35">
        <v>103.65358592692829</v>
      </c>
      <c r="CP15" s="35">
        <v>109.4722598105548</v>
      </c>
      <c r="CQ15" s="35">
        <v>114.41136671177267</v>
      </c>
      <c r="CR15" s="35">
        <v>118.47090663058187</v>
      </c>
      <c r="CS15" s="35">
        <v>121.98917456021651</v>
      </c>
      <c r="CT15" s="35">
        <v>124.01894451962112</v>
      </c>
      <c r="CU15" s="35">
        <v>128.28146143437078</v>
      </c>
      <c r="CV15" s="35">
        <v>133.085250338295</v>
      </c>
      <c r="CW15" s="35">
        <v>135.58863328822733</v>
      </c>
    </row>
    <row r="16" spans="1:101" x14ac:dyDescent="0.3">
      <c r="A16" s="3">
        <v>127</v>
      </c>
      <c r="B16" s="4" t="s">
        <v>14</v>
      </c>
      <c r="C16" s="35">
        <v>100</v>
      </c>
      <c r="D16" s="35">
        <v>99.155227032734956</v>
      </c>
      <c r="E16" s="35">
        <v>97.148891235480463</v>
      </c>
      <c r="F16" s="35">
        <v>94.192185850052795</v>
      </c>
      <c r="G16" s="35">
        <v>91.657866948257649</v>
      </c>
      <c r="H16" s="35">
        <v>88.595564941921864</v>
      </c>
      <c r="I16" s="35">
        <v>88.912354804646256</v>
      </c>
      <c r="J16" s="35">
        <v>84.371700105596616</v>
      </c>
      <c r="K16" s="35">
        <v>84.794086589229138</v>
      </c>
      <c r="L16" s="35">
        <v>83.421330517423442</v>
      </c>
      <c r="M16" s="35">
        <v>82.154171066525876</v>
      </c>
      <c r="N16" s="35">
        <v>81.837381203801485</v>
      </c>
      <c r="O16" s="35">
        <v>83.104540654699051</v>
      </c>
      <c r="P16" s="35">
        <v>84.582893347412877</v>
      </c>
      <c r="Q16" s="35">
        <v>88.595564941921864</v>
      </c>
      <c r="R16" s="35">
        <v>90.073917634635691</v>
      </c>
      <c r="S16" s="35">
        <v>93.558606124604012</v>
      </c>
      <c r="T16" s="35">
        <v>93.24181626187962</v>
      </c>
      <c r="U16" s="35">
        <v>90.285110876451952</v>
      </c>
      <c r="V16" s="35">
        <v>90.496304118268213</v>
      </c>
      <c r="W16" s="35">
        <v>90.707497360084474</v>
      </c>
      <c r="X16" s="35">
        <v>97.993664202745506</v>
      </c>
      <c r="Y16" s="35">
        <v>96.726504751847941</v>
      </c>
      <c r="Z16" s="35">
        <v>97.571277719112985</v>
      </c>
      <c r="AA16" s="35">
        <v>99.683210137275609</v>
      </c>
      <c r="AB16" s="35">
        <v>99.89440337909187</v>
      </c>
      <c r="AC16" s="35">
        <v>98.521647307286173</v>
      </c>
      <c r="AD16" s="35">
        <v>99.472016895459348</v>
      </c>
      <c r="AE16" s="35">
        <v>100.21119324181626</v>
      </c>
      <c r="AF16" s="35">
        <v>99.683210137275609</v>
      </c>
      <c r="AG16" s="35">
        <v>100.63357972544878</v>
      </c>
      <c r="AH16" s="35">
        <v>100.10559662090813</v>
      </c>
      <c r="AI16" s="35">
        <v>96.726504751847941</v>
      </c>
      <c r="AJ16" s="35">
        <v>100</v>
      </c>
      <c r="AK16" s="35">
        <v>101.28779395296752</v>
      </c>
      <c r="AL16" s="35">
        <v>103.02351623740202</v>
      </c>
      <c r="AM16" s="35">
        <v>103.91937290033594</v>
      </c>
      <c r="AN16" s="35">
        <v>103.8073908174692</v>
      </c>
      <c r="AO16" s="35">
        <v>103.2474804031355</v>
      </c>
      <c r="AP16" s="35">
        <v>104.70324748040314</v>
      </c>
      <c r="AQ16" s="35">
        <v>103.35946248600224</v>
      </c>
      <c r="AR16" s="35">
        <v>106.60694288913774</v>
      </c>
      <c r="AS16" s="35">
        <v>106.94288913773796</v>
      </c>
      <c r="AT16" s="35">
        <v>106.27099664053752</v>
      </c>
      <c r="AU16" s="35">
        <v>106.1030235162374</v>
      </c>
      <c r="AV16" s="35">
        <v>106.494960806271</v>
      </c>
      <c r="AW16" s="35">
        <v>105.82306830907055</v>
      </c>
      <c r="AX16" s="35">
        <v>108.56662933930571</v>
      </c>
      <c r="AY16" s="35">
        <v>110.63829787234043</v>
      </c>
      <c r="AZ16" s="35">
        <v>112.31802911534155</v>
      </c>
      <c r="BA16" s="35">
        <v>112.15005599104143</v>
      </c>
      <c r="BB16" s="35">
        <v>115.34154535274357</v>
      </c>
      <c r="BC16" s="35">
        <v>118.47704367301232</v>
      </c>
      <c r="BD16" s="35">
        <v>118.53303471444569</v>
      </c>
      <c r="BE16" s="35">
        <v>120.38073908174692</v>
      </c>
      <c r="BF16" s="35">
        <v>119.87681970884658</v>
      </c>
      <c r="BG16" s="35">
        <v>122.17245240761478</v>
      </c>
      <c r="BH16" s="35">
        <v>122.73236282194848</v>
      </c>
      <c r="BI16" s="35">
        <v>124.86002239641657</v>
      </c>
      <c r="BJ16" s="35">
        <v>126.76371780515117</v>
      </c>
      <c r="BK16" s="35">
        <v>128.66741321388577</v>
      </c>
      <c r="BL16" s="35">
        <v>127.49160134378499</v>
      </c>
      <c r="BM16" s="35">
        <v>127.88353863381859</v>
      </c>
      <c r="BN16" s="35">
        <v>128.33146696528556</v>
      </c>
      <c r="BO16" s="35">
        <v>130.01119820828669</v>
      </c>
      <c r="BP16" s="35">
        <v>129.5632698768197</v>
      </c>
      <c r="BQ16" s="35">
        <v>100</v>
      </c>
      <c r="BR16" s="35">
        <v>101.22850122850123</v>
      </c>
      <c r="BS16" s="35">
        <v>100.24570024570025</v>
      </c>
      <c r="BT16" s="35">
        <v>100.24570024570025</v>
      </c>
      <c r="BU16" s="35">
        <v>99.754299754299751</v>
      </c>
      <c r="BV16" s="35">
        <v>101.71990171990171</v>
      </c>
      <c r="BW16" s="35">
        <v>101.96560196560196</v>
      </c>
      <c r="BX16" s="35">
        <v>104.17690417690417</v>
      </c>
      <c r="BY16" s="35">
        <v>108.5995085995086</v>
      </c>
      <c r="BZ16" s="35">
        <v>110.56511056511056</v>
      </c>
      <c r="CA16" s="35">
        <v>109.09090909090909</v>
      </c>
      <c r="CB16" s="35">
        <v>111.79361179361179</v>
      </c>
      <c r="CC16" s="35">
        <v>111.05651105651106</v>
      </c>
      <c r="CD16" s="35">
        <v>110.31941031941032</v>
      </c>
      <c r="CE16" s="35">
        <v>106.87960687960688</v>
      </c>
      <c r="CF16" s="35">
        <v>105.4054054054054</v>
      </c>
      <c r="CG16" s="35">
        <v>106.87960687960688</v>
      </c>
      <c r="CH16" s="35">
        <v>110.56511056511056</v>
      </c>
      <c r="CI16" s="35">
        <v>108.10810810810811</v>
      </c>
      <c r="CJ16" s="35">
        <v>104.91400491400492</v>
      </c>
      <c r="CK16" s="35">
        <v>107.37100737100737</v>
      </c>
      <c r="CL16" s="35">
        <v>109.82800982800983</v>
      </c>
      <c r="CM16" s="35">
        <v>106.87960687960688</v>
      </c>
      <c r="CN16" s="35">
        <v>106.87960687960688</v>
      </c>
      <c r="CO16" s="35">
        <v>108.10810810810811</v>
      </c>
      <c r="CP16" s="35">
        <v>111.79361179361179</v>
      </c>
      <c r="CQ16" s="35">
        <v>115.72481572481573</v>
      </c>
      <c r="CR16" s="35">
        <v>119.65601965601965</v>
      </c>
      <c r="CS16" s="35">
        <v>124.07862407862407</v>
      </c>
      <c r="CT16" s="35">
        <v>126.28992628992629</v>
      </c>
      <c r="CU16" s="35">
        <v>132.1867321867322</v>
      </c>
      <c r="CV16" s="35">
        <v>137.83783783783784</v>
      </c>
      <c r="CW16" s="35">
        <v>139.3120393120393</v>
      </c>
    </row>
    <row r="17" spans="1:101" x14ac:dyDescent="0.3">
      <c r="A17" s="3">
        <v>128</v>
      </c>
      <c r="B17" s="4" t="s">
        <v>15</v>
      </c>
      <c r="C17" s="35">
        <v>100</v>
      </c>
      <c r="D17" s="35">
        <v>98.322851153039835</v>
      </c>
      <c r="E17" s="35">
        <v>98.375262054507331</v>
      </c>
      <c r="F17" s="35">
        <v>96.383647798742132</v>
      </c>
      <c r="G17" s="35">
        <v>95.754716981132077</v>
      </c>
      <c r="H17" s="35">
        <v>92.714884696016767</v>
      </c>
      <c r="I17" s="35">
        <v>92.976939203354291</v>
      </c>
      <c r="J17" s="35">
        <v>90.828092243186589</v>
      </c>
      <c r="K17" s="35">
        <v>90.094339622641513</v>
      </c>
      <c r="L17" s="35">
        <v>88.626834381551362</v>
      </c>
      <c r="M17" s="35">
        <v>88.941299790356396</v>
      </c>
      <c r="N17" s="35">
        <v>89.622641509433961</v>
      </c>
      <c r="O17" s="35">
        <v>89.465408805031444</v>
      </c>
      <c r="P17" s="35">
        <v>89.046121593291403</v>
      </c>
      <c r="Q17" s="35">
        <v>89.465408805031444</v>
      </c>
      <c r="R17" s="35">
        <v>90.094339622641513</v>
      </c>
      <c r="S17" s="35">
        <v>89.779874213836479</v>
      </c>
      <c r="T17" s="35">
        <v>90.618448637316561</v>
      </c>
      <c r="U17" s="35">
        <v>92.505241090146754</v>
      </c>
      <c r="V17" s="35">
        <v>93.396226415094333</v>
      </c>
      <c r="W17" s="35">
        <v>94.968553459119491</v>
      </c>
      <c r="X17" s="35">
        <v>95.59748427672956</v>
      </c>
      <c r="Y17" s="35">
        <v>93.501048218029354</v>
      </c>
      <c r="Z17" s="35">
        <v>93.134171907756809</v>
      </c>
      <c r="AA17" s="35">
        <v>93.448637316561843</v>
      </c>
      <c r="AB17" s="35">
        <v>93.291404612159326</v>
      </c>
      <c r="AC17" s="35">
        <v>95.59748427672956</v>
      </c>
      <c r="AD17" s="35">
        <v>96.540880503144649</v>
      </c>
      <c r="AE17" s="35">
        <v>96.540880503144649</v>
      </c>
      <c r="AF17" s="35">
        <v>96.278825995807125</v>
      </c>
      <c r="AG17" s="35">
        <v>97.484276729559753</v>
      </c>
      <c r="AH17" s="35">
        <v>97.064989517819711</v>
      </c>
      <c r="AI17" s="35">
        <v>96.278825995807125</v>
      </c>
      <c r="AJ17" s="35">
        <v>100</v>
      </c>
      <c r="AK17" s="35">
        <v>100.14556040756914</v>
      </c>
      <c r="AL17" s="35">
        <v>102.20766618146531</v>
      </c>
      <c r="AM17" s="35">
        <v>101.33430373605046</v>
      </c>
      <c r="AN17" s="35">
        <v>101.04318292091217</v>
      </c>
      <c r="AO17" s="35">
        <v>101.52838427947599</v>
      </c>
      <c r="AP17" s="35">
        <v>101.09170305676857</v>
      </c>
      <c r="AQ17" s="35">
        <v>101.33430373605046</v>
      </c>
      <c r="AR17" s="35">
        <v>100.77632217370208</v>
      </c>
      <c r="AS17" s="35">
        <v>101.06744298884037</v>
      </c>
      <c r="AT17" s="35">
        <v>101.40708393983503</v>
      </c>
      <c r="AU17" s="35">
        <v>101.33430373605046</v>
      </c>
      <c r="AV17" s="35">
        <v>102.57156720038816</v>
      </c>
      <c r="AW17" s="35">
        <v>102.35322658903445</v>
      </c>
      <c r="AX17" s="35">
        <v>104.05143134400777</v>
      </c>
      <c r="AY17" s="35">
        <v>104.2212518195051</v>
      </c>
      <c r="AZ17" s="35">
        <v>106.38039786511402</v>
      </c>
      <c r="BA17" s="35">
        <v>106.84133915574964</v>
      </c>
      <c r="BB17" s="35">
        <v>107.42358078602621</v>
      </c>
      <c r="BC17" s="35">
        <v>108.66084425036389</v>
      </c>
      <c r="BD17" s="35">
        <v>109.4129063561378</v>
      </c>
      <c r="BE17" s="35">
        <v>111.35371179039301</v>
      </c>
      <c r="BF17" s="35">
        <v>112.34837457544882</v>
      </c>
      <c r="BG17" s="35">
        <v>112.97913634158175</v>
      </c>
      <c r="BH17" s="35">
        <v>114.07083939835032</v>
      </c>
      <c r="BI17" s="35">
        <v>115.62348374575448</v>
      </c>
      <c r="BJ17" s="35">
        <v>118.14653081028627</v>
      </c>
      <c r="BK17" s="35">
        <v>119.45657447840854</v>
      </c>
      <c r="BL17" s="35">
        <v>119.35953420669578</v>
      </c>
      <c r="BM17" s="35">
        <v>120.20863658418243</v>
      </c>
      <c r="BN17" s="35">
        <v>120.76661814653082</v>
      </c>
      <c r="BO17" s="35">
        <v>120.23289665211063</v>
      </c>
      <c r="BP17" s="35">
        <v>120.13585638039787</v>
      </c>
      <c r="BQ17" s="35">
        <v>100</v>
      </c>
      <c r="BR17" s="35">
        <v>101.08205590622183</v>
      </c>
      <c r="BS17" s="35">
        <v>103.51668169522092</v>
      </c>
      <c r="BT17" s="35">
        <v>105.13976555455365</v>
      </c>
      <c r="BU17" s="35">
        <v>105.41027953110911</v>
      </c>
      <c r="BV17" s="35">
        <v>105.68079350766456</v>
      </c>
      <c r="BW17" s="35">
        <v>106.94319206492335</v>
      </c>
      <c r="BX17" s="35">
        <v>105.32010820559063</v>
      </c>
      <c r="BY17" s="35">
        <v>105.95130748422002</v>
      </c>
      <c r="BZ17" s="35">
        <v>104.8692515779982</v>
      </c>
      <c r="CA17" s="35">
        <v>104.32822362488729</v>
      </c>
      <c r="CB17" s="35">
        <v>104.77908025247972</v>
      </c>
      <c r="CC17" s="35">
        <v>103.24616771866546</v>
      </c>
      <c r="CD17" s="35">
        <v>104.41839495040577</v>
      </c>
      <c r="CE17" s="35">
        <v>104.77908025247972</v>
      </c>
      <c r="CF17" s="35">
        <v>103.15599639314698</v>
      </c>
      <c r="CG17" s="35">
        <v>100.90171325518484</v>
      </c>
      <c r="CH17" s="35">
        <v>99.098286744815155</v>
      </c>
      <c r="CI17" s="35">
        <v>98.376916140667262</v>
      </c>
      <c r="CJ17" s="35">
        <v>99.639314697926054</v>
      </c>
      <c r="CK17" s="35">
        <v>99.729486023444551</v>
      </c>
      <c r="CL17" s="35">
        <v>99.278629395852121</v>
      </c>
      <c r="CM17" s="35">
        <v>97.475202885482418</v>
      </c>
      <c r="CN17" s="35">
        <v>97.655545536519384</v>
      </c>
      <c r="CO17" s="35">
        <v>100.6311992786294</v>
      </c>
      <c r="CP17" s="35">
        <v>103.87736699729486</v>
      </c>
      <c r="CQ17" s="35">
        <v>105.13976555455365</v>
      </c>
      <c r="CR17" s="35">
        <v>108.92696122633002</v>
      </c>
      <c r="CS17" s="35">
        <v>113.43552750225429</v>
      </c>
      <c r="CT17" s="35">
        <v>116.50135256988278</v>
      </c>
      <c r="CU17" s="35">
        <v>120.37871956717764</v>
      </c>
      <c r="CV17" s="35">
        <v>125.69882777276825</v>
      </c>
      <c r="CW17" s="35">
        <v>129.93688007213706</v>
      </c>
    </row>
    <row r="18" spans="1:101" x14ac:dyDescent="0.3">
      <c r="A18" s="3">
        <v>135</v>
      </c>
      <c r="B18" s="4" t="s">
        <v>16</v>
      </c>
      <c r="C18" s="35">
        <v>100</v>
      </c>
      <c r="D18" s="35">
        <v>99.520095980803845</v>
      </c>
      <c r="E18" s="35">
        <v>97.180563887222561</v>
      </c>
      <c r="F18" s="35">
        <v>98.080383923215351</v>
      </c>
      <c r="G18" s="35">
        <v>97.240551889622083</v>
      </c>
      <c r="H18" s="35">
        <v>94.721055788842236</v>
      </c>
      <c r="I18" s="35">
        <v>94.901019796040785</v>
      </c>
      <c r="J18" s="35">
        <v>94.361127774445109</v>
      </c>
      <c r="K18" s="35">
        <v>91.121775644871022</v>
      </c>
      <c r="L18" s="35">
        <v>90.82183563287343</v>
      </c>
      <c r="M18" s="35">
        <v>90.341931613677261</v>
      </c>
      <c r="N18" s="35">
        <v>90.341931613677261</v>
      </c>
      <c r="O18" s="35">
        <v>89.862027594481106</v>
      </c>
      <c r="P18" s="35">
        <v>91.781643671265741</v>
      </c>
      <c r="Q18" s="35">
        <v>92.681463707258544</v>
      </c>
      <c r="R18" s="35">
        <v>94.841031793641278</v>
      </c>
      <c r="S18" s="35">
        <v>94.061187762447517</v>
      </c>
      <c r="T18" s="35">
        <v>93.821235752849432</v>
      </c>
      <c r="U18" s="35">
        <v>95.620875824835039</v>
      </c>
      <c r="V18" s="35">
        <v>96.880623875224956</v>
      </c>
      <c r="W18" s="35">
        <v>97.420515896820632</v>
      </c>
      <c r="X18" s="35">
        <v>99.880023995200958</v>
      </c>
      <c r="Y18" s="35">
        <v>96.940611877624477</v>
      </c>
      <c r="Z18" s="35">
        <v>97.060587882423519</v>
      </c>
      <c r="AA18" s="35">
        <v>97.000599880023998</v>
      </c>
      <c r="AB18" s="35">
        <v>96.280743851229758</v>
      </c>
      <c r="AC18" s="35">
        <v>95.740851829634067</v>
      </c>
      <c r="AD18" s="35">
        <v>94.961007798440306</v>
      </c>
      <c r="AE18" s="35">
        <v>97.360527894421111</v>
      </c>
      <c r="AF18" s="35">
        <v>98.380323935212957</v>
      </c>
      <c r="AG18" s="35">
        <v>97.720455908818238</v>
      </c>
      <c r="AH18" s="35">
        <v>99.880023995200958</v>
      </c>
      <c r="AI18" s="35">
        <v>99.100179964007197</v>
      </c>
      <c r="AJ18" s="35">
        <v>100</v>
      </c>
      <c r="AK18" s="35">
        <v>101.71444631815626</v>
      </c>
      <c r="AL18" s="35">
        <v>102.58572231590782</v>
      </c>
      <c r="AM18" s="35">
        <v>104.30016863406408</v>
      </c>
      <c r="AN18" s="35">
        <v>104.69364811691962</v>
      </c>
      <c r="AO18" s="35">
        <v>104.07532321528949</v>
      </c>
      <c r="AP18" s="35">
        <v>106.35188308038224</v>
      </c>
      <c r="AQ18" s="35">
        <v>106.23946037099495</v>
      </c>
      <c r="AR18" s="35">
        <v>106.26756604834176</v>
      </c>
      <c r="AS18" s="35">
        <v>106.49241146711636</v>
      </c>
      <c r="AT18" s="35">
        <v>106.85778527262507</v>
      </c>
      <c r="AU18" s="35">
        <v>107.11073636874649</v>
      </c>
      <c r="AV18" s="35">
        <v>107.5885328836425</v>
      </c>
      <c r="AW18" s="35">
        <v>108.31928049465992</v>
      </c>
      <c r="AX18" s="35">
        <v>109.07813378302417</v>
      </c>
      <c r="AY18" s="35">
        <v>110.56773468240584</v>
      </c>
      <c r="AZ18" s="35">
        <v>110.11804384485666</v>
      </c>
      <c r="BA18" s="35">
        <v>109.89319842608207</v>
      </c>
      <c r="BB18" s="35">
        <v>110.59584035975267</v>
      </c>
      <c r="BC18" s="35">
        <v>111.2141652613828</v>
      </c>
      <c r="BD18" s="35">
        <v>113.77178189994379</v>
      </c>
      <c r="BE18" s="35">
        <v>116.77908937605396</v>
      </c>
      <c r="BF18" s="35">
        <v>117.5098369870714</v>
      </c>
      <c r="BG18" s="35">
        <v>119.16807195053401</v>
      </c>
      <c r="BH18" s="35">
        <v>120.60146149522204</v>
      </c>
      <c r="BI18" s="35">
        <v>121.30410342889263</v>
      </c>
      <c r="BJ18" s="35">
        <v>122.87802136031479</v>
      </c>
      <c r="BK18" s="35">
        <v>122.56885890949972</v>
      </c>
      <c r="BL18" s="35">
        <v>122.96233839235525</v>
      </c>
      <c r="BM18" s="35">
        <v>125.21079258010118</v>
      </c>
      <c r="BN18" s="35">
        <v>124.98594716132659</v>
      </c>
      <c r="BO18" s="35">
        <v>124.98594716132659</v>
      </c>
      <c r="BP18" s="35">
        <v>126.8690275435638</v>
      </c>
      <c r="BQ18" s="35">
        <v>100</v>
      </c>
      <c r="BR18" s="35">
        <v>101.09546165884194</v>
      </c>
      <c r="BS18" s="35">
        <v>103.28638497652582</v>
      </c>
      <c r="BT18" s="35">
        <v>101.56494522691706</v>
      </c>
      <c r="BU18" s="35">
        <v>102.34741784037558</v>
      </c>
      <c r="BV18" s="35">
        <v>106.10328638497653</v>
      </c>
      <c r="BW18" s="35">
        <v>107.19874804381847</v>
      </c>
      <c r="BX18" s="35">
        <v>108.13771517996869</v>
      </c>
      <c r="BY18" s="35">
        <v>108.45070422535211</v>
      </c>
      <c r="BZ18" s="35">
        <v>111.89358372456964</v>
      </c>
      <c r="CA18" s="35">
        <v>115.33646322378716</v>
      </c>
      <c r="CB18" s="35">
        <v>118.30985915492958</v>
      </c>
      <c r="CC18" s="35">
        <v>123.78716744913928</v>
      </c>
      <c r="CD18" s="35">
        <v>130.35993740219092</v>
      </c>
      <c r="CE18" s="35">
        <v>132.86384976525821</v>
      </c>
      <c r="CF18" s="35">
        <v>136.61971830985917</v>
      </c>
      <c r="CG18" s="35">
        <v>139.90610328638499</v>
      </c>
      <c r="CH18" s="35">
        <v>141.78403755868544</v>
      </c>
      <c r="CI18" s="35">
        <v>146.47887323943661</v>
      </c>
      <c r="CJ18" s="35">
        <v>152.11267605633802</v>
      </c>
      <c r="CK18" s="35">
        <v>153.67762128325509</v>
      </c>
      <c r="CL18" s="35">
        <v>157.27699530516432</v>
      </c>
      <c r="CM18" s="35">
        <v>155.39906103286384</v>
      </c>
      <c r="CN18" s="35">
        <v>160.25039123630674</v>
      </c>
      <c r="CO18" s="35">
        <v>162.44131455399062</v>
      </c>
      <c r="CP18" s="35">
        <v>166.82316118935836</v>
      </c>
      <c r="CQ18" s="35">
        <v>169.79655712050078</v>
      </c>
      <c r="CR18" s="35">
        <v>181.53364632237873</v>
      </c>
      <c r="CS18" s="35">
        <v>189.04538341158059</v>
      </c>
      <c r="CT18" s="35">
        <v>197.49608763693271</v>
      </c>
      <c r="CU18" s="35">
        <v>206.88575899843505</v>
      </c>
      <c r="CV18" s="35">
        <v>211.73708920187792</v>
      </c>
      <c r="CW18" s="35">
        <v>215.33646322378718</v>
      </c>
    </row>
    <row r="19" spans="1:101" x14ac:dyDescent="0.3">
      <c r="A19" s="3">
        <v>136</v>
      </c>
      <c r="B19" s="4" t="s">
        <v>17</v>
      </c>
      <c r="C19" s="35">
        <v>100</v>
      </c>
      <c r="D19" s="35">
        <v>102.03679369250986</v>
      </c>
      <c r="E19" s="35">
        <v>102.1681997371879</v>
      </c>
      <c r="F19" s="35">
        <v>100.65703022339028</v>
      </c>
      <c r="G19" s="35">
        <v>100.52562417871222</v>
      </c>
      <c r="H19" s="35">
        <v>99.047306176084106</v>
      </c>
      <c r="I19" s="35">
        <v>97.667542706964525</v>
      </c>
      <c r="J19" s="35">
        <v>97.371879106438897</v>
      </c>
      <c r="K19" s="35">
        <v>96.780551905387654</v>
      </c>
      <c r="L19" s="35">
        <v>98.784494086727989</v>
      </c>
      <c r="M19" s="35">
        <v>101.28120893561103</v>
      </c>
      <c r="N19" s="35">
        <v>105.02628120893561</v>
      </c>
      <c r="O19" s="35">
        <v>108.04862023653088</v>
      </c>
      <c r="P19" s="35">
        <v>109.7568988173456</v>
      </c>
      <c r="Q19" s="35">
        <v>112.12220762155059</v>
      </c>
      <c r="R19" s="35">
        <v>113.10775295663601</v>
      </c>
      <c r="S19" s="35">
        <v>117.31274638633377</v>
      </c>
      <c r="T19" s="35">
        <v>116.49145860709592</v>
      </c>
      <c r="U19" s="35">
        <v>115.73587385019711</v>
      </c>
      <c r="V19" s="35">
        <v>117.11563731931669</v>
      </c>
      <c r="W19" s="35">
        <v>118.00262812089356</v>
      </c>
      <c r="X19" s="35">
        <v>118.06833114323258</v>
      </c>
      <c r="Y19" s="35">
        <v>118.85676741130092</v>
      </c>
      <c r="Z19" s="35">
        <v>118.52825229960578</v>
      </c>
      <c r="AA19" s="35">
        <v>117.96977660972405</v>
      </c>
      <c r="AB19" s="35">
        <v>118.75821287779237</v>
      </c>
      <c r="AC19" s="35">
        <v>118.52825229960578</v>
      </c>
      <c r="AD19" s="35">
        <v>117.70696452036793</v>
      </c>
      <c r="AE19" s="35">
        <v>116.13009198423127</v>
      </c>
      <c r="AF19" s="35">
        <v>116.19579500657031</v>
      </c>
      <c r="AG19" s="35">
        <v>115.86727989487517</v>
      </c>
      <c r="AH19" s="35">
        <v>117.11563731931669</v>
      </c>
      <c r="AI19" s="35">
        <v>115.17739816031538</v>
      </c>
      <c r="AJ19" s="35">
        <v>100</v>
      </c>
      <c r="AK19" s="35">
        <v>102.60338983050848</v>
      </c>
      <c r="AL19" s="35">
        <v>104.23050847457627</v>
      </c>
      <c r="AM19" s="35">
        <v>103.09152542372881</v>
      </c>
      <c r="AN19" s="35">
        <v>103.34915254237288</v>
      </c>
      <c r="AO19" s="35">
        <v>103.68813559322034</v>
      </c>
      <c r="AP19" s="35">
        <v>104.17627118644067</v>
      </c>
      <c r="AQ19" s="35">
        <v>104.40677966101696</v>
      </c>
      <c r="AR19" s="35">
        <v>105.80338983050848</v>
      </c>
      <c r="AS19" s="35">
        <v>107.13220338983051</v>
      </c>
      <c r="AT19" s="35">
        <v>107.33559322033898</v>
      </c>
      <c r="AU19" s="35">
        <v>109.07118644067796</v>
      </c>
      <c r="AV19" s="35">
        <v>110.26440677966102</v>
      </c>
      <c r="AW19" s="35">
        <v>111.51186440677967</v>
      </c>
      <c r="AX19" s="35">
        <v>112.7593220338983</v>
      </c>
      <c r="AY19" s="35">
        <v>112.98983050847458</v>
      </c>
      <c r="AZ19" s="35">
        <v>114.4</v>
      </c>
      <c r="BA19" s="35">
        <v>114.16949152542372</v>
      </c>
      <c r="BB19" s="35">
        <v>113.07118644067796</v>
      </c>
      <c r="BC19" s="35">
        <v>113.99322033898305</v>
      </c>
      <c r="BD19" s="35">
        <v>113.22033898305085</v>
      </c>
      <c r="BE19" s="35">
        <v>113.99322033898305</v>
      </c>
      <c r="BF19" s="35">
        <v>115.76949152542373</v>
      </c>
      <c r="BG19" s="35">
        <v>118.21016949152542</v>
      </c>
      <c r="BH19" s="35">
        <v>119.57966101694915</v>
      </c>
      <c r="BI19" s="35">
        <v>121.93898305084745</v>
      </c>
      <c r="BJ19" s="35">
        <v>124.39322033898306</v>
      </c>
      <c r="BK19" s="35">
        <v>125.16610169491526</v>
      </c>
      <c r="BL19" s="35">
        <v>126.52203389830508</v>
      </c>
      <c r="BM19" s="35">
        <v>128.16271186440679</v>
      </c>
      <c r="BN19" s="35">
        <v>131.10508474576272</v>
      </c>
      <c r="BO19" s="35">
        <v>133.74915254237288</v>
      </c>
      <c r="BP19" s="35">
        <v>134.56271186440679</v>
      </c>
      <c r="BQ19" s="35">
        <v>100</v>
      </c>
      <c r="BR19" s="35">
        <v>103.23955669224212</v>
      </c>
      <c r="BS19" s="35">
        <v>109.12190963341858</v>
      </c>
      <c r="BT19" s="35">
        <v>112.87297527706735</v>
      </c>
      <c r="BU19" s="35">
        <v>117.5618073316283</v>
      </c>
      <c r="BV19" s="35">
        <v>122.33589087809037</v>
      </c>
      <c r="BW19" s="35">
        <v>126.68371696504688</v>
      </c>
      <c r="BX19" s="35">
        <v>130.00852514919012</v>
      </c>
      <c r="BY19" s="35">
        <v>132.48081841432224</v>
      </c>
      <c r="BZ19" s="35">
        <v>135.1236146632566</v>
      </c>
      <c r="CA19" s="35">
        <v>137.16965046888322</v>
      </c>
      <c r="CB19" s="35">
        <v>140.3239556692242</v>
      </c>
      <c r="CC19" s="35">
        <v>143.98976982097187</v>
      </c>
      <c r="CD19" s="35">
        <v>146.88832054560956</v>
      </c>
      <c r="CE19" s="35">
        <v>147.99658994032396</v>
      </c>
      <c r="CF19" s="35">
        <v>150.29838022165387</v>
      </c>
      <c r="CG19" s="35">
        <v>150.63938618925832</v>
      </c>
      <c r="CH19" s="35">
        <v>152.34441602728049</v>
      </c>
      <c r="CI19" s="35">
        <v>157.7152600170503</v>
      </c>
      <c r="CJ19" s="35">
        <v>161.12531969309464</v>
      </c>
      <c r="CK19" s="35">
        <v>161.72208013640238</v>
      </c>
      <c r="CL19" s="35">
        <v>163.08610400682011</v>
      </c>
      <c r="CM19" s="35">
        <v>166.15515771526</v>
      </c>
      <c r="CN19" s="35">
        <v>167.68968456947997</v>
      </c>
      <c r="CO19" s="35">
        <v>171.86700767263426</v>
      </c>
      <c r="CP19" s="35">
        <v>177.57885763000851</v>
      </c>
      <c r="CQ19" s="35">
        <v>186.27450980392157</v>
      </c>
      <c r="CR19" s="35">
        <v>194.97016197783461</v>
      </c>
      <c r="CS19" s="35">
        <v>202.55754475703324</v>
      </c>
      <c r="CT19" s="35">
        <v>210.48593350383632</v>
      </c>
      <c r="CU19" s="35">
        <v>217.47655583972718</v>
      </c>
      <c r="CV19" s="35">
        <v>226.25745950554133</v>
      </c>
      <c r="CW19" s="35">
        <v>231.45780051150896</v>
      </c>
    </row>
    <row r="20" spans="1:101" x14ac:dyDescent="0.3">
      <c r="A20" s="3">
        <v>137</v>
      </c>
      <c r="B20" s="4" t="s">
        <v>18</v>
      </c>
      <c r="C20" s="35">
        <v>100</v>
      </c>
      <c r="D20" s="35">
        <v>100.91362126245848</v>
      </c>
      <c r="E20" s="35">
        <v>99.418604651162795</v>
      </c>
      <c r="F20" s="35">
        <v>101.41196013289037</v>
      </c>
      <c r="G20" s="35">
        <v>98.006644518272424</v>
      </c>
      <c r="H20" s="35">
        <v>94.269102990033218</v>
      </c>
      <c r="I20" s="35">
        <v>94.850498338870437</v>
      </c>
      <c r="J20" s="35">
        <v>96.511627906976742</v>
      </c>
      <c r="K20" s="35">
        <v>90.033222591362133</v>
      </c>
      <c r="L20" s="35">
        <v>87.20930232558139</v>
      </c>
      <c r="M20" s="35">
        <v>87.375415282392026</v>
      </c>
      <c r="N20" s="35">
        <v>87.624584717607974</v>
      </c>
      <c r="O20" s="35">
        <v>88.870431893687709</v>
      </c>
      <c r="P20" s="35">
        <v>94.102990033222596</v>
      </c>
      <c r="Q20" s="35">
        <v>97.259136212624583</v>
      </c>
      <c r="R20" s="35">
        <v>99.169435215946848</v>
      </c>
      <c r="S20" s="35">
        <v>94.767441860465112</v>
      </c>
      <c r="T20" s="35">
        <v>93.189368770764119</v>
      </c>
      <c r="U20" s="35">
        <v>93.023255813953483</v>
      </c>
      <c r="V20" s="35">
        <v>92.607973421926914</v>
      </c>
      <c r="W20" s="35">
        <v>93.604651162790702</v>
      </c>
      <c r="X20" s="35">
        <v>94.684385382059801</v>
      </c>
      <c r="Y20" s="35">
        <v>96.926910299003325</v>
      </c>
      <c r="Z20" s="35">
        <v>96.34551495016612</v>
      </c>
      <c r="AA20" s="35">
        <v>97.342192691029894</v>
      </c>
      <c r="AB20" s="35">
        <v>100.16611295681064</v>
      </c>
      <c r="AC20" s="35">
        <v>101.82724252491694</v>
      </c>
      <c r="AD20" s="35">
        <v>105.23255813953489</v>
      </c>
      <c r="AE20" s="35">
        <v>106.89368770764119</v>
      </c>
      <c r="AF20" s="35">
        <v>109.46843853820597</v>
      </c>
      <c r="AG20" s="35">
        <v>111.62790697674419</v>
      </c>
      <c r="AH20" s="35">
        <v>114.70099667774086</v>
      </c>
      <c r="AI20" s="35">
        <v>117.02657807308969</v>
      </c>
      <c r="AJ20" s="35">
        <v>100</v>
      </c>
      <c r="AK20" s="35">
        <v>104.64480874316939</v>
      </c>
      <c r="AL20" s="35">
        <v>107.10382513661202</v>
      </c>
      <c r="AM20" s="35">
        <v>113.93442622950819</v>
      </c>
      <c r="AN20" s="35">
        <v>116.43897996357013</v>
      </c>
      <c r="AO20" s="35">
        <v>118.30601092896175</v>
      </c>
      <c r="AP20" s="35">
        <v>119.30783242258651</v>
      </c>
      <c r="AQ20" s="35">
        <v>125.50091074681238</v>
      </c>
      <c r="AR20" s="35">
        <v>116.21129326047358</v>
      </c>
      <c r="AS20" s="35">
        <v>112.47723132969034</v>
      </c>
      <c r="AT20" s="35">
        <v>112.84153005464481</v>
      </c>
      <c r="AU20" s="35">
        <v>112.61384335154827</v>
      </c>
      <c r="AV20" s="35">
        <v>112.84153005464481</v>
      </c>
      <c r="AW20" s="35">
        <v>116.30236794171221</v>
      </c>
      <c r="AX20" s="35">
        <v>117.34972677595628</v>
      </c>
      <c r="AY20" s="35">
        <v>116.8488160291439</v>
      </c>
      <c r="AZ20" s="35">
        <v>113.84335154826958</v>
      </c>
      <c r="BA20" s="35">
        <v>114.11657559198542</v>
      </c>
      <c r="BB20" s="35">
        <v>114.25318761384335</v>
      </c>
      <c r="BC20" s="35">
        <v>116.16575591985428</v>
      </c>
      <c r="BD20" s="35">
        <v>118.98907103825137</v>
      </c>
      <c r="BE20" s="35">
        <v>122.95081967213115</v>
      </c>
      <c r="BF20" s="35">
        <v>128.32422586520948</v>
      </c>
      <c r="BG20" s="35">
        <v>129.23497267759564</v>
      </c>
      <c r="BH20" s="35">
        <v>132.19489981785063</v>
      </c>
      <c r="BI20" s="35">
        <v>135.33697632058289</v>
      </c>
      <c r="BJ20" s="35">
        <v>140.1639344262295</v>
      </c>
      <c r="BK20" s="35">
        <v>142.34972677595627</v>
      </c>
      <c r="BL20" s="35">
        <v>145.90163934426229</v>
      </c>
      <c r="BM20" s="35">
        <v>147.95081967213116</v>
      </c>
      <c r="BN20" s="35">
        <v>152.64116575591984</v>
      </c>
      <c r="BO20" s="35">
        <v>155.73770491803279</v>
      </c>
      <c r="BP20" s="35">
        <v>158.37887067395263</v>
      </c>
      <c r="BQ20" s="35">
        <v>100</v>
      </c>
      <c r="BR20" s="35">
        <v>97.660818713450297</v>
      </c>
      <c r="BS20" s="35">
        <v>97.660818713450297</v>
      </c>
      <c r="BT20" s="35">
        <v>101.46198830409357</v>
      </c>
      <c r="BU20" s="35">
        <v>103.80116959064327</v>
      </c>
      <c r="BV20" s="35">
        <v>107.60233918128655</v>
      </c>
      <c r="BW20" s="35">
        <v>112.86549707602339</v>
      </c>
      <c r="BX20" s="35">
        <v>111.11111111111111</v>
      </c>
      <c r="BY20" s="35">
        <v>110.81871345029239</v>
      </c>
      <c r="BZ20" s="35">
        <v>106.43274853801169</v>
      </c>
      <c r="CA20" s="35">
        <v>108.18713450292398</v>
      </c>
      <c r="CB20" s="35">
        <v>108.18713450292398</v>
      </c>
      <c r="CC20" s="35">
        <v>112.57309941520468</v>
      </c>
      <c r="CD20" s="35">
        <v>108.7719298245614</v>
      </c>
      <c r="CE20" s="35">
        <v>106.72514619883042</v>
      </c>
      <c r="CF20" s="35">
        <v>107.01754385964912</v>
      </c>
      <c r="CG20" s="35">
        <v>105.55555555555556</v>
      </c>
      <c r="CH20" s="35">
        <v>109.64912280701755</v>
      </c>
      <c r="CI20" s="35">
        <v>114.32748538011695</v>
      </c>
      <c r="CJ20" s="35">
        <v>118.42105263157895</v>
      </c>
      <c r="CK20" s="35">
        <v>120.46783625730994</v>
      </c>
      <c r="CL20" s="35">
        <v>125.14619883040936</v>
      </c>
      <c r="CM20" s="35">
        <v>132.16374269005848</v>
      </c>
      <c r="CN20" s="35">
        <v>138.59649122807016</v>
      </c>
      <c r="CO20" s="35">
        <v>145.61403508771929</v>
      </c>
      <c r="CP20" s="35">
        <v>154.09356725146199</v>
      </c>
      <c r="CQ20" s="35">
        <v>161.69590643274853</v>
      </c>
      <c r="CR20" s="35">
        <v>171.05263157894737</v>
      </c>
      <c r="CS20" s="35">
        <v>178.07017543859649</v>
      </c>
      <c r="CT20" s="35">
        <v>180.99415204678363</v>
      </c>
      <c r="CU20" s="35">
        <v>186.84210526315789</v>
      </c>
      <c r="CV20" s="35">
        <v>195.90643274853801</v>
      </c>
      <c r="CW20" s="35">
        <v>206.43274853801171</v>
      </c>
    </row>
    <row r="21" spans="1:101" x14ac:dyDescent="0.3">
      <c r="A21" s="3">
        <v>138</v>
      </c>
      <c r="B21" s="4" t="s">
        <v>19</v>
      </c>
      <c r="C21" s="35">
        <v>100</v>
      </c>
      <c r="D21" s="35">
        <v>98.515283842794759</v>
      </c>
      <c r="E21" s="35">
        <v>98.253275109170303</v>
      </c>
      <c r="F21" s="35">
        <v>99.039301310043669</v>
      </c>
      <c r="G21" s="35">
        <v>96.943231441048042</v>
      </c>
      <c r="H21" s="35">
        <v>94.235807860262014</v>
      </c>
      <c r="I21" s="35">
        <v>92.314410480349352</v>
      </c>
      <c r="J21" s="35">
        <v>89.86899563318778</v>
      </c>
      <c r="K21" s="35">
        <v>90.13100436681222</v>
      </c>
      <c r="L21" s="35">
        <v>91.266375545851531</v>
      </c>
      <c r="M21" s="35">
        <v>92.139737991266372</v>
      </c>
      <c r="N21" s="35">
        <v>94.585152838427945</v>
      </c>
      <c r="O21" s="35">
        <v>100</v>
      </c>
      <c r="P21" s="35">
        <v>101.48471615720524</v>
      </c>
      <c r="Q21" s="35">
        <v>104.5414847161572</v>
      </c>
      <c r="R21" s="35">
        <v>104.89082969432314</v>
      </c>
      <c r="S21" s="35">
        <v>105.06550218340611</v>
      </c>
      <c r="T21" s="35">
        <v>106.55021834061135</v>
      </c>
      <c r="U21" s="35">
        <v>106.46288209606988</v>
      </c>
      <c r="V21" s="35">
        <v>106.2882096069869</v>
      </c>
      <c r="W21" s="35">
        <v>107.51091703056768</v>
      </c>
      <c r="X21" s="35">
        <v>105.50218340611353</v>
      </c>
      <c r="Y21" s="35">
        <v>104.71615720524018</v>
      </c>
      <c r="Z21" s="35">
        <v>103.93013100436681</v>
      </c>
      <c r="AA21" s="35">
        <v>103.93013100436681</v>
      </c>
      <c r="AB21" s="35">
        <v>103.31877729257641</v>
      </c>
      <c r="AC21" s="35">
        <v>101.48471615720524</v>
      </c>
      <c r="AD21" s="35">
        <v>105.93886462882097</v>
      </c>
      <c r="AE21" s="35">
        <v>108.73362445414847</v>
      </c>
      <c r="AF21" s="35">
        <v>108.5589519650655</v>
      </c>
      <c r="AG21" s="35">
        <v>111.26637554585153</v>
      </c>
      <c r="AH21" s="35">
        <v>109.51965065502183</v>
      </c>
      <c r="AI21" s="35">
        <v>109.08296943231441</v>
      </c>
      <c r="AJ21" s="35">
        <v>100</v>
      </c>
      <c r="AK21" s="35">
        <v>101.24499777678969</v>
      </c>
      <c r="AL21" s="35">
        <v>104.17963539350822</v>
      </c>
      <c r="AM21" s="35">
        <v>108.09248554913295</v>
      </c>
      <c r="AN21" s="35">
        <v>109.07069808803912</v>
      </c>
      <c r="AO21" s="35">
        <v>108.80391285015563</v>
      </c>
      <c r="AP21" s="35">
        <v>109.11516229435304</v>
      </c>
      <c r="AQ21" s="35">
        <v>111.51622943530458</v>
      </c>
      <c r="AR21" s="35">
        <v>111.20497999110715</v>
      </c>
      <c r="AS21" s="35">
        <v>112.5833703868386</v>
      </c>
      <c r="AT21" s="35">
        <v>113.38372610048911</v>
      </c>
      <c r="AU21" s="35">
        <v>116.80746998666073</v>
      </c>
      <c r="AV21" s="35">
        <v>121.20942641173855</v>
      </c>
      <c r="AW21" s="35">
        <v>123.47710093374833</v>
      </c>
      <c r="AX21" s="35">
        <v>126.9897732325478</v>
      </c>
      <c r="AY21" s="35">
        <v>126.63405958203646</v>
      </c>
      <c r="AZ21" s="35">
        <v>126.90084481991997</v>
      </c>
      <c r="BA21" s="35">
        <v>126.85638061360605</v>
      </c>
      <c r="BB21" s="35">
        <v>128.94619831036016</v>
      </c>
      <c r="BC21" s="35">
        <v>129.035126722988</v>
      </c>
      <c r="BD21" s="35">
        <v>128.99066251667406</v>
      </c>
      <c r="BE21" s="35">
        <v>131.03601600711428</v>
      </c>
      <c r="BF21" s="35">
        <v>132.77012005335706</v>
      </c>
      <c r="BG21" s="35">
        <v>135.7492218763895</v>
      </c>
      <c r="BH21" s="35">
        <v>139.39528679413073</v>
      </c>
      <c r="BI21" s="35">
        <v>140.77367718986216</v>
      </c>
      <c r="BJ21" s="35">
        <v>143.48599377501111</v>
      </c>
      <c r="BK21" s="35">
        <v>148.73277012005335</v>
      </c>
      <c r="BL21" s="35">
        <v>153.22365495775901</v>
      </c>
      <c r="BM21" s="35">
        <v>153.31258337038685</v>
      </c>
      <c r="BN21" s="35">
        <v>158.24811027123167</v>
      </c>
      <c r="BO21" s="35">
        <v>161.27167630057804</v>
      </c>
      <c r="BP21" s="35">
        <v>161.71631836371722</v>
      </c>
      <c r="BQ21" s="35">
        <v>100</v>
      </c>
      <c r="BR21" s="35">
        <v>103.8560411311054</v>
      </c>
      <c r="BS21" s="35">
        <v>106.16966580976863</v>
      </c>
      <c r="BT21" s="35">
        <v>106.68380462724936</v>
      </c>
      <c r="BU21" s="35">
        <v>109.76863753213368</v>
      </c>
      <c r="BV21" s="35">
        <v>112.08226221079691</v>
      </c>
      <c r="BW21" s="35">
        <v>108.22622107969151</v>
      </c>
      <c r="BX21" s="35">
        <v>111.5681233933162</v>
      </c>
      <c r="BY21" s="35">
        <v>111.05398457583547</v>
      </c>
      <c r="BZ21" s="35">
        <v>112.85347043701799</v>
      </c>
      <c r="CA21" s="35">
        <v>113.62467866323908</v>
      </c>
      <c r="CB21" s="35">
        <v>114.65295629820051</v>
      </c>
      <c r="CC21" s="35">
        <v>112.08226221079691</v>
      </c>
      <c r="CD21" s="35">
        <v>109.76863753213368</v>
      </c>
      <c r="CE21" s="35">
        <v>107.7120822622108</v>
      </c>
      <c r="CF21" s="35">
        <v>104.37017994858611</v>
      </c>
      <c r="CG21" s="35">
        <v>105.91259640102828</v>
      </c>
      <c r="CH21" s="35">
        <v>110.79691516709512</v>
      </c>
      <c r="CI21" s="35">
        <v>112.59640102827764</v>
      </c>
      <c r="CJ21" s="35">
        <v>114.39588688946016</v>
      </c>
      <c r="CK21" s="35">
        <v>114.65295629820051</v>
      </c>
      <c r="CL21" s="35">
        <v>120.05141388174808</v>
      </c>
      <c r="CM21" s="35">
        <v>122.36503856041131</v>
      </c>
      <c r="CN21" s="35">
        <v>128.27763496143959</v>
      </c>
      <c r="CO21" s="35">
        <v>135.47557840616966</v>
      </c>
      <c r="CP21" s="35">
        <v>144.47300771208225</v>
      </c>
      <c r="CQ21" s="35">
        <v>151.92802056555269</v>
      </c>
      <c r="CR21" s="35">
        <v>161.69665809768637</v>
      </c>
      <c r="CS21" s="35">
        <v>167.60925449871465</v>
      </c>
      <c r="CT21" s="35">
        <v>177.63496143958869</v>
      </c>
      <c r="CU21" s="35">
        <v>186.11825192802056</v>
      </c>
      <c r="CV21" s="35">
        <v>190.23136246786632</v>
      </c>
      <c r="CW21" s="35">
        <v>194.34447300771208</v>
      </c>
    </row>
    <row r="22" spans="1:101" x14ac:dyDescent="0.3">
      <c r="A22" s="3">
        <v>211</v>
      </c>
      <c r="B22" s="4" t="s">
        <v>20</v>
      </c>
      <c r="C22" s="35">
        <v>100</v>
      </c>
      <c r="D22" s="35">
        <v>97.232670607200433</v>
      </c>
      <c r="E22" s="35">
        <v>96.534121440085968</v>
      </c>
      <c r="F22" s="35">
        <v>94.975819451907583</v>
      </c>
      <c r="G22" s="35">
        <v>91.832348199892536</v>
      </c>
      <c r="H22" s="35">
        <v>90.623320795271354</v>
      </c>
      <c r="I22" s="35">
        <v>88.178398710370772</v>
      </c>
      <c r="J22" s="35">
        <v>87.775389575497044</v>
      </c>
      <c r="K22" s="35">
        <v>85.626007522837185</v>
      </c>
      <c r="L22" s="35">
        <v>84.900591080064487</v>
      </c>
      <c r="M22" s="35">
        <v>84.793121977431483</v>
      </c>
      <c r="N22" s="35">
        <v>84.470714669532512</v>
      </c>
      <c r="O22" s="35">
        <v>83.073616335303598</v>
      </c>
      <c r="P22" s="35">
        <v>84.363245566899522</v>
      </c>
      <c r="Q22" s="35">
        <v>87.560451370231064</v>
      </c>
      <c r="R22" s="35">
        <v>88.930682428801717</v>
      </c>
      <c r="S22" s="35">
        <v>90.677055346587849</v>
      </c>
      <c r="T22" s="35">
        <v>91.832348199892536</v>
      </c>
      <c r="U22" s="35">
        <v>93.175711982804941</v>
      </c>
      <c r="V22" s="35">
        <v>93.739924771628154</v>
      </c>
      <c r="W22" s="35">
        <v>95.781837721655023</v>
      </c>
      <c r="X22" s="35">
        <v>99.758194519075772</v>
      </c>
      <c r="Y22" s="35">
        <v>101.58516926383665</v>
      </c>
      <c r="Z22" s="35">
        <v>103.22407307898979</v>
      </c>
      <c r="AA22" s="35">
        <v>105.64212788823214</v>
      </c>
      <c r="AB22" s="35">
        <v>108.70499731327243</v>
      </c>
      <c r="AC22" s="35">
        <v>110.12896292315959</v>
      </c>
      <c r="AD22" s="35">
        <v>111.6335303600215</v>
      </c>
      <c r="AE22" s="35">
        <v>112.57388500806019</v>
      </c>
      <c r="AF22" s="35">
        <v>115.01880709296077</v>
      </c>
      <c r="AG22" s="35">
        <v>118.88769478774853</v>
      </c>
      <c r="AH22" s="35">
        <v>120.49973132724342</v>
      </c>
      <c r="AI22" s="35">
        <v>122.08490059108007</v>
      </c>
      <c r="AJ22" s="35">
        <v>100</v>
      </c>
      <c r="AK22" s="35">
        <v>101.2959614225437</v>
      </c>
      <c r="AL22" s="35">
        <v>102.5919228450874</v>
      </c>
      <c r="AM22" s="35">
        <v>102.833031946956</v>
      </c>
      <c r="AN22" s="35">
        <v>103.34538878842676</v>
      </c>
      <c r="AO22" s="35">
        <v>104.56600361663652</v>
      </c>
      <c r="AP22" s="35">
        <v>105.04822182037373</v>
      </c>
      <c r="AQ22" s="35">
        <v>105.86196503918023</v>
      </c>
      <c r="AR22" s="35">
        <v>107.79083785412899</v>
      </c>
      <c r="AS22" s="35">
        <v>108.19770946353225</v>
      </c>
      <c r="AT22" s="35">
        <v>108.96624472573839</v>
      </c>
      <c r="AU22" s="35">
        <v>110.98553345388788</v>
      </c>
      <c r="AV22" s="35">
        <v>112.56781193490055</v>
      </c>
      <c r="AW22" s="35">
        <v>114.64737793851718</v>
      </c>
      <c r="AX22" s="35">
        <v>119.09282700421942</v>
      </c>
      <c r="AY22" s="35">
        <v>122.34779987944545</v>
      </c>
      <c r="AZ22" s="35">
        <v>124.32188065099457</v>
      </c>
      <c r="BA22" s="35">
        <v>124.92465340566606</v>
      </c>
      <c r="BB22" s="35">
        <v>125.96443640747438</v>
      </c>
      <c r="BC22" s="35">
        <v>127.68233875828813</v>
      </c>
      <c r="BD22" s="35">
        <v>129.91259795057263</v>
      </c>
      <c r="BE22" s="35">
        <v>132.94153104279687</v>
      </c>
      <c r="BF22" s="35">
        <v>135.2622061482821</v>
      </c>
      <c r="BG22" s="35">
        <v>137.23628691983123</v>
      </c>
      <c r="BH22" s="35">
        <v>139.78300180831826</v>
      </c>
      <c r="BI22" s="35">
        <v>142.46534056660639</v>
      </c>
      <c r="BJ22" s="35">
        <v>146.29294755877035</v>
      </c>
      <c r="BK22" s="35">
        <v>148.40265220012054</v>
      </c>
      <c r="BL22" s="35">
        <v>151.35623869801086</v>
      </c>
      <c r="BM22" s="35">
        <v>154.0235081374322</v>
      </c>
      <c r="BN22" s="35">
        <v>156.72091621458711</v>
      </c>
      <c r="BO22" s="35">
        <v>158.95117540687161</v>
      </c>
      <c r="BP22" s="35">
        <v>160.8649789029536</v>
      </c>
      <c r="BQ22" s="35">
        <v>100</v>
      </c>
      <c r="BR22" s="35">
        <v>102.66821345707656</v>
      </c>
      <c r="BS22" s="35">
        <v>106.38051044083527</v>
      </c>
      <c r="BT22" s="35">
        <v>107.54060324825986</v>
      </c>
      <c r="BU22" s="35">
        <v>109.16473317865429</v>
      </c>
      <c r="BV22" s="35">
        <v>111.48491879350348</v>
      </c>
      <c r="BW22" s="35">
        <v>112.52900232018561</v>
      </c>
      <c r="BX22" s="35">
        <v>113.68909512761022</v>
      </c>
      <c r="BY22" s="35">
        <v>116.12529002320186</v>
      </c>
      <c r="BZ22" s="35">
        <v>118.5614849187935</v>
      </c>
      <c r="CA22" s="35">
        <v>121.11368909512761</v>
      </c>
      <c r="CB22" s="35">
        <v>120.64965197215777</v>
      </c>
      <c r="CC22" s="35">
        <v>120.06960556844548</v>
      </c>
      <c r="CD22" s="35">
        <v>123.78190255220417</v>
      </c>
      <c r="CE22" s="35">
        <v>125.17401392111368</v>
      </c>
      <c r="CF22" s="35">
        <v>125.98607888631091</v>
      </c>
      <c r="CG22" s="35">
        <v>127.49419953596288</v>
      </c>
      <c r="CH22" s="35">
        <v>130.62645011600929</v>
      </c>
      <c r="CI22" s="35">
        <v>134.91879350348029</v>
      </c>
      <c r="CJ22" s="35">
        <v>138.86310904872389</v>
      </c>
      <c r="CK22" s="35">
        <v>142.45939675174014</v>
      </c>
      <c r="CL22" s="35">
        <v>149.65197215777263</v>
      </c>
      <c r="CM22" s="35">
        <v>155.22041763341068</v>
      </c>
      <c r="CN22" s="35">
        <v>165.19721577726219</v>
      </c>
      <c r="CO22" s="35">
        <v>174.01392111368909</v>
      </c>
      <c r="CP22" s="35">
        <v>190.60324825986078</v>
      </c>
      <c r="CQ22" s="35">
        <v>208.58468677494199</v>
      </c>
      <c r="CR22" s="35">
        <v>225.1740139211137</v>
      </c>
      <c r="CS22" s="35">
        <v>240.8352668213457</v>
      </c>
      <c r="CT22" s="35">
        <v>258.70069605568443</v>
      </c>
      <c r="CU22" s="35">
        <v>274.12993039443154</v>
      </c>
      <c r="CV22" s="35">
        <v>284.57076566125289</v>
      </c>
      <c r="CW22" s="35">
        <v>302.20417633410671</v>
      </c>
    </row>
    <row r="23" spans="1:101" x14ac:dyDescent="0.3">
      <c r="A23" s="3">
        <v>213</v>
      </c>
      <c r="B23" s="4" t="s">
        <v>21</v>
      </c>
      <c r="C23" s="35">
        <v>100</v>
      </c>
      <c r="D23" s="35">
        <v>99.883875248838748</v>
      </c>
      <c r="E23" s="35">
        <v>99.03782349037823</v>
      </c>
      <c r="F23" s="35">
        <v>98.224950232249498</v>
      </c>
      <c r="G23" s="35">
        <v>97.89316522893165</v>
      </c>
      <c r="H23" s="35">
        <v>97.229595222295956</v>
      </c>
      <c r="I23" s="35">
        <v>99.65162574651626</v>
      </c>
      <c r="J23" s="35">
        <v>102.20637027206371</v>
      </c>
      <c r="K23" s="35">
        <v>102.77040477770404</v>
      </c>
      <c r="L23" s="35">
        <v>105.93895155938952</v>
      </c>
      <c r="M23" s="35">
        <v>109.10749834107499</v>
      </c>
      <c r="N23" s="35">
        <v>110.81619110816192</v>
      </c>
      <c r="O23" s="35">
        <v>113.55341738553417</v>
      </c>
      <c r="P23" s="35">
        <v>114.31652289316523</v>
      </c>
      <c r="Q23" s="35">
        <v>114.94691439946915</v>
      </c>
      <c r="R23" s="35">
        <v>116.821499668215</v>
      </c>
      <c r="S23" s="35">
        <v>119.54213669542136</v>
      </c>
      <c r="T23" s="35">
        <v>122.85998672859986</v>
      </c>
      <c r="U23" s="35">
        <v>123.27471798274718</v>
      </c>
      <c r="V23" s="35">
        <v>123.88852023888521</v>
      </c>
      <c r="W23" s="35">
        <v>124.81751824817518</v>
      </c>
      <c r="X23" s="35">
        <v>124.71798274717983</v>
      </c>
      <c r="Y23" s="35">
        <v>124.38619774386197</v>
      </c>
      <c r="Z23" s="35">
        <v>125.59721300597214</v>
      </c>
      <c r="AA23" s="35">
        <v>127.15660252156603</v>
      </c>
      <c r="AB23" s="35">
        <v>127.8865295288653</v>
      </c>
      <c r="AC23" s="35">
        <v>128.38420703384207</v>
      </c>
      <c r="AD23" s="35">
        <v>128.93165228931653</v>
      </c>
      <c r="AE23" s="35">
        <v>129.14731254147313</v>
      </c>
      <c r="AF23" s="35">
        <v>130.15925680159256</v>
      </c>
      <c r="AG23" s="35">
        <v>132.33244857332448</v>
      </c>
      <c r="AH23" s="35">
        <v>131.28732581287326</v>
      </c>
      <c r="AI23" s="35">
        <v>130.5076310550763</v>
      </c>
      <c r="AJ23" s="35">
        <v>100</v>
      </c>
      <c r="AK23" s="35">
        <v>101.47037931524365</v>
      </c>
      <c r="AL23" s="35">
        <v>102.57138798124734</v>
      </c>
      <c r="AM23" s="35">
        <v>103.21068333570109</v>
      </c>
      <c r="AN23" s="35">
        <v>103.26040630771416</v>
      </c>
      <c r="AO23" s="35">
        <v>104.42534450916324</v>
      </c>
      <c r="AP23" s="35">
        <v>106.49950277027988</v>
      </c>
      <c r="AQ23" s="35">
        <v>107.70706066202585</v>
      </c>
      <c r="AR23" s="35">
        <v>108.65890041199034</v>
      </c>
      <c r="AS23" s="35">
        <v>109.83094189515556</v>
      </c>
      <c r="AT23" s="35">
        <v>110.9248472794431</v>
      </c>
      <c r="AU23" s="35">
        <v>111.96192641000142</v>
      </c>
      <c r="AV23" s="35">
        <v>113.44651228867737</v>
      </c>
      <c r="AW23" s="35">
        <v>114.11422076999574</v>
      </c>
      <c r="AX23" s="35">
        <v>114.68958658900412</v>
      </c>
      <c r="AY23" s="35">
        <v>115.15129990055405</v>
      </c>
      <c r="AZ23" s="35">
        <v>116.28782497513852</v>
      </c>
      <c r="BA23" s="35">
        <v>117.55931240232988</v>
      </c>
      <c r="BB23" s="35">
        <v>118.12757493962211</v>
      </c>
      <c r="BC23" s="35">
        <v>118.61770137803666</v>
      </c>
      <c r="BD23" s="35">
        <v>119.27830657763887</v>
      </c>
      <c r="BE23" s="35">
        <v>120.30117914476489</v>
      </c>
      <c r="BF23" s="35">
        <v>121.89231424918312</v>
      </c>
      <c r="BG23" s="35">
        <v>122.92229009802529</v>
      </c>
      <c r="BH23" s="35">
        <v>125.11720414831652</v>
      </c>
      <c r="BI23" s="35">
        <v>126.58048018184401</v>
      </c>
      <c r="BJ23" s="35">
        <v>127.52521665009235</v>
      </c>
      <c r="BK23" s="35">
        <v>127.49680352322773</v>
      </c>
      <c r="BL23" s="35">
        <v>128.09347918738456</v>
      </c>
      <c r="BM23" s="35">
        <v>130.52280153430885</v>
      </c>
      <c r="BN23" s="35">
        <v>131.84401193351329</v>
      </c>
      <c r="BO23" s="35">
        <v>132.95212388123312</v>
      </c>
      <c r="BP23" s="35">
        <v>132.68219917601931</v>
      </c>
      <c r="BQ23" s="35">
        <v>100</v>
      </c>
      <c r="BR23" s="35">
        <v>103.65551425030979</v>
      </c>
      <c r="BS23" s="35">
        <v>108.85997521685255</v>
      </c>
      <c r="BT23" s="35">
        <v>114.56009913258984</v>
      </c>
      <c r="BU23" s="35">
        <v>119.51672862453532</v>
      </c>
      <c r="BV23" s="35">
        <v>121.93308550185874</v>
      </c>
      <c r="BW23" s="35">
        <v>124.8451053283767</v>
      </c>
      <c r="BX23" s="35">
        <v>128.06691449814127</v>
      </c>
      <c r="BY23" s="35">
        <v>130.29739776951672</v>
      </c>
      <c r="BZ23" s="35">
        <v>136.67905824039653</v>
      </c>
      <c r="CA23" s="35">
        <v>140.27261462205701</v>
      </c>
      <c r="CB23" s="35">
        <v>143.99008674101611</v>
      </c>
      <c r="CC23" s="35">
        <v>148.76084262701363</v>
      </c>
      <c r="CD23" s="35">
        <v>151.05328376703841</v>
      </c>
      <c r="CE23" s="35">
        <v>152.47831474597274</v>
      </c>
      <c r="CF23" s="35">
        <v>155.51425030978933</v>
      </c>
      <c r="CG23" s="35">
        <v>159.72738537794299</v>
      </c>
      <c r="CH23" s="35">
        <v>163.07311028500621</v>
      </c>
      <c r="CI23" s="35">
        <v>169.70260223048328</v>
      </c>
      <c r="CJ23" s="35">
        <v>176.14622057001239</v>
      </c>
      <c r="CK23" s="35">
        <v>181.59851301115242</v>
      </c>
      <c r="CL23" s="35">
        <v>187.42255266418834</v>
      </c>
      <c r="CM23" s="35">
        <v>188.41387856257745</v>
      </c>
      <c r="CN23" s="35">
        <v>194.98141263940519</v>
      </c>
      <c r="CO23" s="35">
        <v>204.95662949194548</v>
      </c>
      <c r="CP23" s="35">
        <v>213.19702602230484</v>
      </c>
      <c r="CQ23" s="35">
        <v>223.97769516728624</v>
      </c>
      <c r="CR23" s="35">
        <v>236.74101610904586</v>
      </c>
      <c r="CS23" s="35">
        <v>245.16728624535315</v>
      </c>
      <c r="CT23" s="35">
        <v>250.30978934324659</v>
      </c>
      <c r="CU23" s="35">
        <v>257.74473358116478</v>
      </c>
      <c r="CV23" s="35">
        <v>263.25898389095414</v>
      </c>
      <c r="CW23" s="35">
        <v>266.23296158612146</v>
      </c>
    </row>
    <row r="24" spans="1:101" x14ac:dyDescent="0.3">
      <c r="A24" s="3">
        <v>214</v>
      </c>
      <c r="B24" s="4" t="s">
        <v>22</v>
      </c>
      <c r="C24" s="35">
        <v>100</v>
      </c>
      <c r="D24" s="35">
        <v>98.300192431045545</v>
      </c>
      <c r="E24" s="35">
        <v>96.889031430404103</v>
      </c>
      <c r="F24" s="35">
        <v>95.894804361770369</v>
      </c>
      <c r="G24" s="35">
        <v>94.740218088518276</v>
      </c>
      <c r="H24" s="35">
        <v>95.028864656831303</v>
      </c>
      <c r="I24" s="35">
        <v>96.087235407312377</v>
      </c>
      <c r="J24" s="35">
        <v>97.209749839640793</v>
      </c>
      <c r="K24" s="35">
        <v>98.332264271969208</v>
      </c>
      <c r="L24" s="35">
        <v>101.09044259140475</v>
      </c>
      <c r="M24" s="35">
        <v>103.88069275176395</v>
      </c>
      <c r="N24" s="35">
        <v>108.72354073123797</v>
      </c>
      <c r="O24" s="35">
        <v>111.64207825529185</v>
      </c>
      <c r="P24" s="35">
        <v>115.13790891597178</v>
      </c>
      <c r="Q24" s="35">
        <v>120.55805003207185</v>
      </c>
      <c r="R24" s="35">
        <v>122.54650416933931</v>
      </c>
      <c r="S24" s="35">
        <v>124.56703014753047</v>
      </c>
      <c r="T24" s="35">
        <v>127.19692110327132</v>
      </c>
      <c r="U24" s="35">
        <v>127.64592687620269</v>
      </c>
      <c r="V24" s="35">
        <v>128.31943553559975</v>
      </c>
      <c r="W24" s="35">
        <v>130.82103912764592</v>
      </c>
      <c r="X24" s="35">
        <v>134.12443874278384</v>
      </c>
      <c r="Y24" s="35">
        <v>136.56189865298268</v>
      </c>
      <c r="Z24" s="35">
        <v>138.26170622193715</v>
      </c>
      <c r="AA24" s="35">
        <v>137.39576651699807</v>
      </c>
      <c r="AB24" s="35">
        <v>139.8652982681206</v>
      </c>
      <c r="AC24" s="35">
        <v>140.95574085952535</v>
      </c>
      <c r="AD24" s="35">
        <v>143.48941629249518</v>
      </c>
      <c r="AE24" s="35">
        <v>145.86273252084669</v>
      </c>
      <c r="AF24" s="35">
        <v>147.78704297626683</v>
      </c>
      <c r="AG24" s="35">
        <v>147.46632456703014</v>
      </c>
      <c r="AH24" s="35">
        <v>146.72867222578577</v>
      </c>
      <c r="AI24" s="35">
        <v>147.01731879409877</v>
      </c>
      <c r="AJ24" s="35">
        <v>100</v>
      </c>
      <c r="AK24" s="35">
        <v>102.82037239868565</v>
      </c>
      <c r="AL24" s="35">
        <v>105.03833515881709</v>
      </c>
      <c r="AM24" s="35">
        <v>106.61281489594742</v>
      </c>
      <c r="AN24" s="35">
        <v>107.05093099671413</v>
      </c>
      <c r="AO24" s="35">
        <v>106.10624315443593</v>
      </c>
      <c r="AP24" s="35">
        <v>107.8039430449069</v>
      </c>
      <c r="AQ24" s="35">
        <v>109.09090909090909</v>
      </c>
      <c r="AR24" s="35">
        <v>109.80284775465498</v>
      </c>
      <c r="AS24" s="35">
        <v>110.39156626506023</v>
      </c>
      <c r="AT24" s="35">
        <v>111.8565169769989</v>
      </c>
      <c r="AU24" s="35">
        <v>114.25246440306681</v>
      </c>
      <c r="AV24" s="35">
        <v>114.56736035049288</v>
      </c>
      <c r="AW24" s="35">
        <v>116.93592552026287</v>
      </c>
      <c r="AX24" s="35">
        <v>118.19550930996714</v>
      </c>
      <c r="AY24" s="35">
        <v>119.76998904709748</v>
      </c>
      <c r="AZ24" s="35">
        <v>121.16648411829135</v>
      </c>
      <c r="BA24" s="35">
        <v>120.98849945235487</v>
      </c>
      <c r="BB24" s="35">
        <v>122.27546549835706</v>
      </c>
      <c r="BC24" s="35">
        <v>122.53559693318729</v>
      </c>
      <c r="BD24" s="35">
        <v>125.35596933187294</v>
      </c>
      <c r="BE24" s="35">
        <v>129.31270536692224</v>
      </c>
      <c r="BF24" s="35">
        <v>135.03559693318729</v>
      </c>
      <c r="BG24" s="35">
        <v>140.3066812705367</v>
      </c>
      <c r="BH24" s="35">
        <v>144.34556407447974</v>
      </c>
      <c r="BI24" s="35">
        <v>149.27437020810515</v>
      </c>
      <c r="BJ24" s="35">
        <v>151.99890470974807</v>
      </c>
      <c r="BK24" s="35">
        <v>155.21631982475355</v>
      </c>
      <c r="BL24" s="35">
        <v>160.19989047097482</v>
      </c>
      <c r="BM24" s="35">
        <v>164.95071193866374</v>
      </c>
      <c r="BN24" s="35">
        <v>168.11336254107337</v>
      </c>
      <c r="BO24" s="35">
        <v>178.51861993428258</v>
      </c>
      <c r="BP24" s="35">
        <v>180.87349397590361</v>
      </c>
      <c r="BQ24" s="35">
        <v>100</v>
      </c>
      <c r="BR24" s="35">
        <v>104.17940876656473</v>
      </c>
      <c r="BS24" s="35">
        <v>109.27624872579001</v>
      </c>
      <c r="BT24" s="35">
        <v>116.20795107033639</v>
      </c>
      <c r="BU24" s="35">
        <v>118.45056065239551</v>
      </c>
      <c r="BV24" s="35">
        <v>121.9164118246687</v>
      </c>
      <c r="BW24" s="35">
        <v>123.95514780835882</v>
      </c>
      <c r="BX24" s="35">
        <v>123.03771661569827</v>
      </c>
      <c r="BY24" s="35">
        <v>129.25586136595311</v>
      </c>
      <c r="BZ24" s="35">
        <v>132.61977573904178</v>
      </c>
      <c r="CA24" s="35">
        <v>135.06625891946993</v>
      </c>
      <c r="CB24" s="35">
        <v>138.12436289500511</v>
      </c>
      <c r="CC24" s="35">
        <v>143.8328236493374</v>
      </c>
      <c r="CD24" s="35">
        <v>146.48318042813455</v>
      </c>
      <c r="CE24" s="35">
        <v>147.4006116207951</v>
      </c>
      <c r="CF24" s="35">
        <v>149.64322120285422</v>
      </c>
      <c r="CG24" s="35">
        <v>152.19164118246687</v>
      </c>
      <c r="CH24" s="35">
        <v>154.94393476044851</v>
      </c>
      <c r="CI24" s="35">
        <v>159.12334352701325</v>
      </c>
      <c r="CJ24" s="35">
        <v>160.95820591233436</v>
      </c>
      <c r="CK24" s="35">
        <v>166.97247706422019</v>
      </c>
      <c r="CL24" s="35">
        <v>172.98674821610601</v>
      </c>
      <c r="CM24" s="35">
        <v>177.57390417940877</v>
      </c>
      <c r="CN24" s="35">
        <v>186.23853211009174</v>
      </c>
      <c r="CO24" s="35">
        <v>194.29153924566768</v>
      </c>
      <c r="CP24" s="35">
        <v>205.91233435270132</v>
      </c>
      <c r="CQ24" s="35">
        <v>211.11111111111111</v>
      </c>
      <c r="CR24" s="35">
        <v>219.97961264016311</v>
      </c>
      <c r="CS24" s="35">
        <v>229.76554536187564</v>
      </c>
      <c r="CT24" s="35">
        <v>238.12436289500511</v>
      </c>
      <c r="CU24" s="35">
        <v>245.76962283384302</v>
      </c>
      <c r="CV24" s="35">
        <v>251.78389398572884</v>
      </c>
      <c r="CW24" s="35">
        <v>258.91946992864422</v>
      </c>
    </row>
    <row r="25" spans="1:101" x14ac:dyDescent="0.3">
      <c r="A25" s="3">
        <v>215</v>
      </c>
      <c r="B25" s="4" t="s">
        <v>23</v>
      </c>
      <c r="C25" s="35">
        <v>100</v>
      </c>
      <c r="D25" s="35">
        <v>99.536500579374277</v>
      </c>
      <c r="E25" s="35">
        <v>98.030127462340673</v>
      </c>
      <c r="F25" s="35">
        <v>97.914252607184238</v>
      </c>
      <c r="G25" s="35">
        <v>99.536500579374277</v>
      </c>
      <c r="H25" s="35">
        <v>100.34762456546929</v>
      </c>
      <c r="I25" s="35">
        <v>103.16724604094244</v>
      </c>
      <c r="J25" s="35">
        <v>103.82387022016222</v>
      </c>
      <c r="K25" s="35">
        <v>110.31286210892236</v>
      </c>
      <c r="L25" s="35">
        <v>118.84897643877945</v>
      </c>
      <c r="M25" s="35">
        <v>123.32947083816146</v>
      </c>
      <c r="N25" s="35">
        <v>127.19196601004249</v>
      </c>
      <c r="O25" s="35">
        <v>129.97296253379685</v>
      </c>
      <c r="P25" s="35">
        <v>132.0973348783314</v>
      </c>
      <c r="Q25" s="35">
        <v>134.02858246427192</v>
      </c>
      <c r="R25" s="35">
        <v>133.10158362302047</v>
      </c>
      <c r="S25" s="35">
        <v>136.11432985708768</v>
      </c>
      <c r="T25" s="35">
        <v>134.7238315952105</v>
      </c>
      <c r="U25" s="35">
        <v>137.07995365005794</v>
      </c>
      <c r="V25" s="35">
        <v>140.94244882193897</v>
      </c>
      <c r="W25" s="35">
        <v>143.83932020084976</v>
      </c>
      <c r="X25" s="35">
        <v>145.19119351100812</v>
      </c>
      <c r="Y25" s="35">
        <v>145.5001931247586</v>
      </c>
      <c r="Z25" s="35">
        <v>145.46156817303978</v>
      </c>
      <c r="AA25" s="35">
        <v>145.03669370413286</v>
      </c>
      <c r="AB25" s="35">
        <v>145.34569331788336</v>
      </c>
      <c r="AC25" s="35">
        <v>146.58169177288528</v>
      </c>
      <c r="AD25" s="35">
        <v>145.5001931247586</v>
      </c>
      <c r="AE25" s="35">
        <v>141.13557358053302</v>
      </c>
      <c r="AF25" s="35">
        <v>138.50907686365392</v>
      </c>
      <c r="AG25" s="35">
        <v>135.843955195056</v>
      </c>
      <c r="AH25" s="35">
        <v>133.48783314020858</v>
      </c>
      <c r="AI25" s="35">
        <v>131.47933565083045</v>
      </c>
      <c r="AJ25" s="35">
        <v>100</v>
      </c>
      <c r="AK25" s="35">
        <v>102.22113343132452</v>
      </c>
      <c r="AL25" s="35">
        <v>104.08296586640536</v>
      </c>
      <c r="AM25" s="35">
        <v>106.23877184386738</v>
      </c>
      <c r="AN25" s="35">
        <v>107.98628123468887</v>
      </c>
      <c r="AO25" s="35">
        <v>110.06042789482279</v>
      </c>
      <c r="AP25" s="35">
        <v>112.05291523762861</v>
      </c>
      <c r="AQ25" s="35">
        <v>114.22505307855626</v>
      </c>
      <c r="AR25" s="35">
        <v>119.15727584517393</v>
      </c>
      <c r="AS25" s="35">
        <v>122.52163971909195</v>
      </c>
      <c r="AT25" s="35">
        <v>125.93499918340683</v>
      </c>
      <c r="AU25" s="35">
        <v>129.16870814959987</v>
      </c>
      <c r="AV25" s="35">
        <v>131.63481953290869</v>
      </c>
      <c r="AW25" s="35">
        <v>133.692634329577</v>
      </c>
      <c r="AX25" s="35">
        <v>133.54564755838641</v>
      </c>
      <c r="AY25" s="35">
        <v>133.25167401600524</v>
      </c>
      <c r="AZ25" s="35">
        <v>134.11726277968316</v>
      </c>
      <c r="BA25" s="35">
        <v>134.80320104523926</v>
      </c>
      <c r="BB25" s="35">
        <v>136.07708639555773</v>
      </c>
      <c r="BC25" s="35">
        <v>137.4326310632043</v>
      </c>
      <c r="BD25" s="35">
        <v>140.19271598889432</v>
      </c>
      <c r="BE25" s="35">
        <v>143.91638085905601</v>
      </c>
      <c r="BF25" s="35">
        <v>145.92520006532746</v>
      </c>
      <c r="BG25" s="35">
        <v>147.77070063694268</v>
      </c>
      <c r="BH25" s="35">
        <v>149.37122325657359</v>
      </c>
      <c r="BI25" s="35">
        <v>152.93156949207903</v>
      </c>
      <c r="BJ25" s="35">
        <v>155.69165441776906</v>
      </c>
      <c r="BK25" s="35">
        <v>156.7042299526376</v>
      </c>
      <c r="BL25" s="35">
        <v>156.11628286787521</v>
      </c>
      <c r="BM25" s="35">
        <v>155.80597746202841</v>
      </c>
      <c r="BN25" s="35">
        <v>156.4755838641189</v>
      </c>
      <c r="BO25" s="35">
        <v>156.29593336599706</v>
      </c>
      <c r="BP25" s="35">
        <v>156.45925200065327</v>
      </c>
      <c r="BQ25" s="35">
        <v>100</v>
      </c>
      <c r="BR25" s="35">
        <v>102.33463035019456</v>
      </c>
      <c r="BS25" s="35">
        <v>101.94552529182879</v>
      </c>
      <c r="BT25" s="35">
        <v>104.37743190661479</v>
      </c>
      <c r="BU25" s="35">
        <v>107.78210116731518</v>
      </c>
      <c r="BV25" s="35">
        <v>109.72762645914396</v>
      </c>
      <c r="BW25" s="35">
        <v>110.99221789883268</v>
      </c>
      <c r="BX25" s="35">
        <v>114.88326848249027</v>
      </c>
      <c r="BY25" s="35">
        <v>116.24513618677042</v>
      </c>
      <c r="BZ25" s="35">
        <v>119.16342412451363</v>
      </c>
      <c r="CA25" s="35">
        <v>122.66536964980544</v>
      </c>
      <c r="CB25" s="35">
        <v>127.91828793774319</v>
      </c>
      <c r="CC25" s="35">
        <v>128.69649805447472</v>
      </c>
      <c r="CD25" s="35">
        <v>132.87937743190662</v>
      </c>
      <c r="CE25" s="35">
        <v>133.56031128404669</v>
      </c>
      <c r="CF25" s="35">
        <v>132.00389105058366</v>
      </c>
      <c r="CG25" s="35">
        <v>134.24124513618676</v>
      </c>
      <c r="CH25" s="35">
        <v>137.25680933852141</v>
      </c>
      <c r="CI25" s="35">
        <v>143.67704280155641</v>
      </c>
      <c r="CJ25" s="35">
        <v>147.95719844357976</v>
      </c>
      <c r="CK25" s="35">
        <v>153.89105058365757</v>
      </c>
      <c r="CL25" s="35">
        <v>162.84046692607004</v>
      </c>
      <c r="CM25" s="35">
        <v>168.57976653696497</v>
      </c>
      <c r="CN25" s="35">
        <v>175.87548638132296</v>
      </c>
      <c r="CO25" s="35">
        <v>186.08949416342412</v>
      </c>
      <c r="CP25" s="35">
        <v>197.17898832684824</v>
      </c>
      <c r="CQ25" s="35">
        <v>208.26848249027236</v>
      </c>
      <c r="CR25" s="35">
        <v>224.61089494163423</v>
      </c>
      <c r="CS25" s="35">
        <v>237.64591439688715</v>
      </c>
      <c r="CT25" s="35">
        <v>249.90272373540856</v>
      </c>
      <c r="CU25" s="35">
        <v>257.29571984435796</v>
      </c>
      <c r="CV25" s="35">
        <v>263.52140077821014</v>
      </c>
      <c r="CW25" s="35">
        <v>270.13618677042803</v>
      </c>
    </row>
    <row r="26" spans="1:101" x14ac:dyDescent="0.3">
      <c r="A26" s="3">
        <v>216</v>
      </c>
      <c r="B26" s="4" t="s">
        <v>24</v>
      </c>
      <c r="C26" s="35">
        <v>100</v>
      </c>
      <c r="D26" s="35">
        <v>102.94374817837365</v>
      </c>
      <c r="E26" s="35">
        <v>106.58700087438065</v>
      </c>
      <c r="F26" s="35">
        <v>109.58904109589041</v>
      </c>
      <c r="G26" s="35">
        <v>109.79306324686681</v>
      </c>
      <c r="H26" s="35">
        <v>109.90964733313902</v>
      </c>
      <c r="I26" s="35">
        <v>112.56193529583211</v>
      </c>
      <c r="J26" s="35">
        <v>116.00116584086273</v>
      </c>
      <c r="K26" s="35">
        <v>117.48761294083357</v>
      </c>
      <c r="L26" s="35">
        <v>119.38210434275722</v>
      </c>
      <c r="M26" s="35">
        <v>121.94695424074614</v>
      </c>
      <c r="N26" s="35">
        <v>125.61935295832119</v>
      </c>
      <c r="O26" s="35">
        <v>128.41737102885457</v>
      </c>
      <c r="P26" s="35">
        <v>131.0405129699796</v>
      </c>
      <c r="Q26" s="35">
        <v>131.97318566015738</v>
      </c>
      <c r="R26" s="35">
        <v>133.7510929758088</v>
      </c>
      <c r="S26" s="35">
        <v>135.82046050714078</v>
      </c>
      <c r="T26" s="35">
        <v>136.43252696006996</v>
      </c>
      <c r="U26" s="35">
        <v>136.34508889536579</v>
      </c>
      <c r="V26" s="35">
        <v>137.27776158554357</v>
      </c>
      <c r="W26" s="35">
        <v>138.3853104051297</v>
      </c>
      <c r="X26" s="35">
        <v>136.69484115418246</v>
      </c>
      <c r="Y26" s="35">
        <v>136.49081900320607</v>
      </c>
      <c r="Z26" s="35">
        <v>136.461672981638</v>
      </c>
      <c r="AA26" s="35">
        <v>136.60740308947828</v>
      </c>
      <c r="AB26" s="35">
        <v>138.26872631885749</v>
      </c>
      <c r="AC26" s="35">
        <v>138.15214223258525</v>
      </c>
      <c r="AD26" s="35">
        <v>138.23958029728942</v>
      </c>
      <c r="AE26" s="35">
        <v>137.71495190906441</v>
      </c>
      <c r="AF26" s="35">
        <v>138.21043427572135</v>
      </c>
      <c r="AG26" s="35">
        <v>138.56018653453805</v>
      </c>
      <c r="AH26" s="35">
        <v>141.47478869134363</v>
      </c>
      <c r="AI26" s="35">
        <v>143.10696589915477</v>
      </c>
      <c r="AJ26" s="35">
        <v>100</v>
      </c>
      <c r="AK26" s="35">
        <v>103.8691249026227</v>
      </c>
      <c r="AL26" s="35">
        <v>106.82939496234744</v>
      </c>
      <c r="AM26" s="35">
        <v>107.36172422747339</v>
      </c>
      <c r="AN26" s="35">
        <v>108.50428460140223</v>
      </c>
      <c r="AO26" s="35">
        <v>108.91976110101272</v>
      </c>
      <c r="AP26" s="35">
        <v>110.23110880290834</v>
      </c>
      <c r="AQ26" s="35">
        <v>112.217605816671</v>
      </c>
      <c r="AR26" s="35">
        <v>113.04855881589198</v>
      </c>
      <c r="AS26" s="35">
        <v>114.52869384575435</v>
      </c>
      <c r="AT26" s="35">
        <v>115.25577772007271</v>
      </c>
      <c r="AU26" s="35">
        <v>117.37211113996365</v>
      </c>
      <c r="AV26" s="35">
        <v>120.66995585562192</v>
      </c>
      <c r="AW26" s="35">
        <v>123.53934043105687</v>
      </c>
      <c r="AX26" s="35">
        <v>124.17553882108544</v>
      </c>
      <c r="AY26" s="35">
        <v>126.00623214749416</v>
      </c>
      <c r="AZ26" s="35">
        <v>127.12282524019736</v>
      </c>
      <c r="BA26" s="35">
        <v>128.23941833290056</v>
      </c>
      <c r="BB26" s="35">
        <v>129.44689690989352</v>
      </c>
      <c r="BC26" s="35">
        <v>132.23837964165151</v>
      </c>
      <c r="BD26" s="35">
        <v>134.44559854583224</v>
      </c>
      <c r="BE26" s="35">
        <v>135.73097896650222</v>
      </c>
      <c r="BF26" s="35">
        <v>138.84705271358089</v>
      </c>
      <c r="BG26" s="35">
        <v>141.04128797714878</v>
      </c>
      <c r="BH26" s="35">
        <v>142.58634121007532</v>
      </c>
      <c r="BI26" s="35">
        <v>144.31316541158139</v>
      </c>
      <c r="BJ26" s="35">
        <v>146.10490781615164</v>
      </c>
      <c r="BK26" s="35">
        <v>148.10438847052714</v>
      </c>
      <c r="BL26" s="35">
        <v>147.8576992988834</v>
      </c>
      <c r="BM26" s="35">
        <v>149.35081796935862</v>
      </c>
      <c r="BN26" s="35">
        <v>151.22046221760581</v>
      </c>
      <c r="BO26" s="35">
        <v>154.02492858997664</v>
      </c>
      <c r="BP26" s="35">
        <v>154.5312905738769</v>
      </c>
      <c r="BQ26" s="35">
        <v>100</v>
      </c>
      <c r="BR26" s="35">
        <v>107.05202312138728</v>
      </c>
      <c r="BS26" s="35">
        <v>113.41040462427746</v>
      </c>
      <c r="BT26" s="35">
        <v>119.53757225433526</v>
      </c>
      <c r="BU26" s="35">
        <v>126.93641618497109</v>
      </c>
      <c r="BV26" s="35">
        <v>131.79190751445086</v>
      </c>
      <c r="BW26" s="35">
        <v>133.64161849710982</v>
      </c>
      <c r="BX26" s="35">
        <v>141.27167630057804</v>
      </c>
      <c r="BY26" s="35">
        <v>144.39306358381504</v>
      </c>
      <c r="BZ26" s="35">
        <v>146.47398843930637</v>
      </c>
      <c r="CA26" s="35">
        <v>149.01734104046244</v>
      </c>
      <c r="CB26" s="35">
        <v>155.02890173410404</v>
      </c>
      <c r="CC26" s="35">
        <v>161.50289017341041</v>
      </c>
      <c r="CD26" s="35">
        <v>166.12716763005781</v>
      </c>
      <c r="CE26" s="35">
        <v>166.70520231213874</v>
      </c>
      <c r="CF26" s="35">
        <v>171.4450867052023</v>
      </c>
      <c r="CG26" s="35">
        <v>172.48554913294797</v>
      </c>
      <c r="CH26" s="35">
        <v>175.26011560693641</v>
      </c>
      <c r="CI26" s="35">
        <v>183.00578034682081</v>
      </c>
      <c r="CJ26" s="35">
        <v>190.28901734104045</v>
      </c>
      <c r="CK26" s="35">
        <v>195.14450867052022</v>
      </c>
      <c r="CL26" s="35">
        <v>199.30635838150289</v>
      </c>
      <c r="CM26" s="35">
        <v>202.54335260115607</v>
      </c>
      <c r="CN26" s="35">
        <v>208.43930635838151</v>
      </c>
      <c r="CO26" s="35">
        <v>213.41040462427745</v>
      </c>
      <c r="CP26" s="35">
        <v>225.4335260115607</v>
      </c>
      <c r="CQ26" s="35">
        <v>231.79190751445086</v>
      </c>
      <c r="CR26" s="35">
        <v>248.20809248554914</v>
      </c>
      <c r="CS26" s="35">
        <v>261.15606936416185</v>
      </c>
      <c r="CT26" s="35">
        <v>274.91329479768785</v>
      </c>
      <c r="CU26" s="35">
        <v>285.31791907514452</v>
      </c>
      <c r="CV26" s="35">
        <v>297.1098265895954</v>
      </c>
      <c r="CW26" s="35">
        <v>309.36416184971097</v>
      </c>
    </row>
    <row r="27" spans="1:101" x14ac:dyDescent="0.3">
      <c r="A27" s="3">
        <v>217</v>
      </c>
      <c r="B27" s="4" t="s">
        <v>25</v>
      </c>
      <c r="C27" s="35">
        <v>100</v>
      </c>
      <c r="D27" s="35">
        <v>99.514925373134332</v>
      </c>
      <c r="E27" s="35">
        <v>99.682835820895519</v>
      </c>
      <c r="F27" s="35">
        <v>101.26865671641791</v>
      </c>
      <c r="G27" s="35">
        <v>103.15298507462687</v>
      </c>
      <c r="H27" s="35">
        <v>104.75746268656717</v>
      </c>
      <c r="I27" s="35">
        <v>106.19402985074628</v>
      </c>
      <c r="J27" s="35">
        <v>106.9776119402985</v>
      </c>
      <c r="K27" s="35">
        <v>107.79850746268657</v>
      </c>
      <c r="L27" s="35">
        <v>110.07462686567165</v>
      </c>
      <c r="M27" s="35">
        <v>112.53731343283582</v>
      </c>
      <c r="N27" s="35">
        <v>113.2276119402985</v>
      </c>
      <c r="O27" s="35">
        <v>114.45895522388059</v>
      </c>
      <c r="P27" s="35">
        <v>115.54104477611941</v>
      </c>
      <c r="Q27" s="35">
        <v>115.7276119402985</v>
      </c>
      <c r="R27" s="35">
        <v>116.7723880597015</v>
      </c>
      <c r="S27" s="35">
        <v>117.51865671641791</v>
      </c>
      <c r="T27" s="35">
        <v>117.96641791044776</v>
      </c>
      <c r="U27" s="35">
        <v>120.69029850746269</v>
      </c>
      <c r="V27" s="35">
        <v>121.86567164179104</v>
      </c>
      <c r="W27" s="35">
        <v>120.8955223880597</v>
      </c>
      <c r="X27" s="35">
        <v>121.19402985074628</v>
      </c>
      <c r="Y27" s="35">
        <v>121.54850746268657</v>
      </c>
      <c r="Z27" s="35">
        <v>121.6231343283582</v>
      </c>
      <c r="AA27" s="35">
        <v>121.51119402985074</v>
      </c>
      <c r="AB27" s="35">
        <v>122.08955223880596</v>
      </c>
      <c r="AC27" s="35">
        <v>124.16044776119404</v>
      </c>
      <c r="AD27" s="35">
        <v>124.06716417910448</v>
      </c>
      <c r="AE27" s="35">
        <v>125.33582089552239</v>
      </c>
      <c r="AF27" s="35">
        <v>125.8768656716418</v>
      </c>
      <c r="AG27" s="35">
        <v>126.69776119402985</v>
      </c>
      <c r="AH27" s="35">
        <v>126.13805970149254</v>
      </c>
      <c r="AI27" s="35">
        <v>127.25746268656717</v>
      </c>
      <c r="AJ27" s="35">
        <v>100</v>
      </c>
      <c r="AK27" s="35">
        <v>102.19184539241103</v>
      </c>
      <c r="AL27" s="35">
        <v>103.27598397360359</v>
      </c>
      <c r="AM27" s="35">
        <v>104.611517008406</v>
      </c>
      <c r="AN27" s="35">
        <v>106.24558095687014</v>
      </c>
      <c r="AO27" s="35">
        <v>107.66753083510095</v>
      </c>
      <c r="AP27" s="35">
        <v>108.41385811925524</v>
      </c>
      <c r="AQ27" s="35">
        <v>110.10291460444654</v>
      </c>
      <c r="AR27" s="35">
        <v>110.64498389504281</v>
      </c>
      <c r="AS27" s="35">
        <v>110.56642312828973</v>
      </c>
      <c r="AT27" s="35">
        <v>111.53272055935265</v>
      </c>
      <c r="AU27" s="35">
        <v>112.52258622044151</v>
      </c>
      <c r="AV27" s="35">
        <v>112.71113206064891</v>
      </c>
      <c r="AW27" s="35">
        <v>112.96252651425878</v>
      </c>
      <c r="AX27" s="35">
        <v>112.66399560059706</v>
      </c>
      <c r="AY27" s="35">
        <v>113.10393589441433</v>
      </c>
      <c r="AZ27" s="35">
        <v>113.30819388797235</v>
      </c>
      <c r="BA27" s="35">
        <v>113.82669494854269</v>
      </c>
      <c r="BB27" s="35">
        <v>113.96810432869825</v>
      </c>
      <c r="BC27" s="35">
        <v>115.20150836672165</v>
      </c>
      <c r="BD27" s="35">
        <v>115.46861497368214</v>
      </c>
      <c r="BE27" s="35">
        <v>116.1835179511352</v>
      </c>
      <c r="BF27" s="35">
        <v>118.7131746405845</v>
      </c>
      <c r="BG27" s="35">
        <v>120.05656375206222</v>
      </c>
      <c r="BH27" s="35">
        <v>120.93644433969675</v>
      </c>
      <c r="BI27" s="35">
        <v>122.73548589834236</v>
      </c>
      <c r="BJ27" s="35">
        <v>124.00031424306701</v>
      </c>
      <c r="BK27" s="35">
        <v>124.99017990415587</v>
      </c>
      <c r="BL27" s="35">
        <v>125.61866603818054</v>
      </c>
      <c r="BM27" s="35">
        <v>126.14502317542619</v>
      </c>
      <c r="BN27" s="35">
        <v>126.16073532877681</v>
      </c>
      <c r="BO27" s="35">
        <v>127.01704768638542</v>
      </c>
      <c r="BP27" s="35">
        <v>127.31557860004713</v>
      </c>
      <c r="BQ27" s="35">
        <v>100</v>
      </c>
      <c r="BR27" s="35">
        <v>108.046875</v>
      </c>
      <c r="BS27" s="35">
        <v>116.328125</v>
      </c>
      <c r="BT27" s="35">
        <v>122.578125</v>
      </c>
      <c r="BU27" s="35">
        <v>127.34375</v>
      </c>
      <c r="BV27" s="35">
        <v>131.328125</v>
      </c>
      <c r="BW27" s="35">
        <v>140.078125</v>
      </c>
      <c r="BX27" s="35">
        <v>146.328125</v>
      </c>
      <c r="BY27" s="35">
        <v>153.4375</v>
      </c>
      <c r="BZ27" s="35">
        <v>159.140625</v>
      </c>
      <c r="CA27" s="35">
        <v>165.9375</v>
      </c>
      <c r="CB27" s="35">
        <v>173.359375</v>
      </c>
      <c r="CC27" s="35">
        <v>181.484375</v>
      </c>
      <c r="CD27" s="35">
        <v>186.015625</v>
      </c>
      <c r="CE27" s="35">
        <v>192.34375</v>
      </c>
      <c r="CF27" s="35">
        <v>195</v>
      </c>
      <c r="CG27" s="35">
        <v>196.953125</v>
      </c>
      <c r="CH27" s="35">
        <v>197.734375</v>
      </c>
      <c r="CI27" s="35">
        <v>203.90625</v>
      </c>
      <c r="CJ27" s="35">
        <v>211.015625</v>
      </c>
      <c r="CK27" s="35">
        <v>219.921875</v>
      </c>
      <c r="CL27" s="35">
        <v>227.8125</v>
      </c>
      <c r="CM27" s="35">
        <v>233.28125</v>
      </c>
      <c r="CN27" s="35">
        <v>240.703125</v>
      </c>
      <c r="CO27" s="35">
        <v>247.265625</v>
      </c>
      <c r="CP27" s="35">
        <v>261.953125</v>
      </c>
      <c r="CQ27" s="35">
        <v>275.3125</v>
      </c>
      <c r="CR27" s="35">
        <v>288.671875</v>
      </c>
      <c r="CS27" s="35">
        <v>302.5</v>
      </c>
      <c r="CT27" s="35">
        <v>311.5625</v>
      </c>
      <c r="CU27" s="35">
        <v>323.28125</v>
      </c>
      <c r="CV27" s="35">
        <v>331.953125</v>
      </c>
      <c r="CW27" s="35">
        <v>341.171875</v>
      </c>
    </row>
    <row r="28" spans="1:101" x14ac:dyDescent="0.3">
      <c r="A28" s="3">
        <v>219</v>
      </c>
      <c r="B28" s="4" t="s">
        <v>26</v>
      </c>
      <c r="C28" s="35">
        <v>100</v>
      </c>
      <c r="D28" s="35">
        <v>101.38182516073313</v>
      </c>
      <c r="E28" s="35">
        <v>101.94798963631129</v>
      </c>
      <c r="F28" s="35">
        <v>102.55253814413204</v>
      </c>
      <c r="G28" s="35">
        <v>104.83159005853565</v>
      </c>
      <c r="H28" s="35">
        <v>106.8947317915747</v>
      </c>
      <c r="I28" s="35">
        <v>108.87630745609826</v>
      </c>
      <c r="J28" s="35">
        <v>111.33288551962383</v>
      </c>
      <c r="K28" s="35">
        <v>114.15890989348431</v>
      </c>
      <c r="L28" s="35">
        <v>117.62786680740813</v>
      </c>
      <c r="M28" s="35">
        <v>119.81575664523558</v>
      </c>
      <c r="N28" s="35">
        <v>122.37789079742826</v>
      </c>
      <c r="O28" s="35">
        <v>124.48901257077056</v>
      </c>
      <c r="P28" s="35">
        <v>126.62412436426446</v>
      </c>
      <c r="Q28" s="35">
        <v>126.95038863832646</v>
      </c>
      <c r="R28" s="35">
        <v>127.50215910181365</v>
      </c>
      <c r="S28" s="35">
        <v>129.55570482679207</v>
      </c>
      <c r="T28" s="35">
        <v>131.52768448325497</v>
      </c>
      <c r="U28" s="35">
        <v>134.41128490547933</v>
      </c>
      <c r="V28" s="35">
        <v>136.06179829191058</v>
      </c>
      <c r="W28" s="35">
        <v>137.65953363400826</v>
      </c>
      <c r="X28" s="35">
        <v>138.10095000479799</v>
      </c>
      <c r="Y28" s="35">
        <v>139.33403704059111</v>
      </c>
      <c r="Z28" s="35">
        <v>140.33202187889839</v>
      </c>
      <c r="AA28" s="35">
        <v>141.55551290663084</v>
      </c>
      <c r="AB28" s="35">
        <v>142.21283945878514</v>
      </c>
      <c r="AC28" s="35">
        <v>144.21840514346033</v>
      </c>
      <c r="AD28" s="35">
        <v>145.82093848958834</v>
      </c>
      <c r="AE28" s="35">
        <v>147.19316764226082</v>
      </c>
      <c r="AF28" s="35">
        <v>149.03560118990501</v>
      </c>
      <c r="AG28" s="35">
        <v>149.66413971787736</v>
      </c>
      <c r="AH28" s="35">
        <v>150.81086268112466</v>
      </c>
      <c r="AI28" s="35">
        <v>150.80606467709433</v>
      </c>
      <c r="AJ28" s="35">
        <v>100</v>
      </c>
      <c r="AK28" s="35">
        <v>100.73213433073373</v>
      </c>
      <c r="AL28" s="35">
        <v>101.03630608166658</v>
      </c>
      <c r="AM28" s="35">
        <v>101.04868516455338</v>
      </c>
      <c r="AN28" s="35">
        <v>101.7383769253895</v>
      </c>
      <c r="AO28" s="35">
        <v>102.17164482642757</v>
      </c>
      <c r="AP28" s="35">
        <v>102.66327126107485</v>
      </c>
      <c r="AQ28" s="35">
        <v>103.59523935840981</v>
      </c>
      <c r="AR28" s="35">
        <v>104.6191663571896</v>
      </c>
      <c r="AS28" s="35">
        <v>105.39020637699613</v>
      </c>
      <c r="AT28" s="35">
        <v>106.29564786814508</v>
      </c>
      <c r="AU28" s="35">
        <v>107.17279431269563</v>
      </c>
      <c r="AV28" s="35">
        <v>108.23385856013581</v>
      </c>
      <c r="AW28" s="35">
        <v>108.55394627478027</v>
      </c>
      <c r="AX28" s="35">
        <v>108.07823580384459</v>
      </c>
      <c r="AY28" s="35">
        <v>108.06939360178259</v>
      </c>
      <c r="AZ28" s="35">
        <v>109.09862592179957</v>
      </c>
      <c r="BA28" s="35">
        <v>109.56726263108564</v>
      </c>
      <c r="BB28" s="35">
        <v>110.82285532388987</v>
      </c>
      <c r="BC28" s="35">
        <v>112.17394379896369</v>
      </c>
      <c r="BD28" s="35">
        <v>113.06700620722584</v>
      </c>
      <c r="BE28" s="35">
        <v>114.96807965055618</v>
      </c>
      <c r="BF28" s="35">
        <v>117.21753585512936</v>
      </c>
      <c r="BG28" s="35">
        <v>119.28307425681291</v>
      </c>
      <c r="BH28" s="35">
        <v>121.21067430632925</v>
      </c>
      <c r="BI28" s="35">
        <v>123.15772720038198</v>
      </c>
      <c r="BJ28" s="35">
        <v>125.78209277238403</v>
      </c>
      <c r="BK28" s="35">
        <v>127.48510088952553</v>
      </c>
      <c r="BL28" s="35">
        <v>129.77346278317151</v>
      </c>
      <c r="BM28" s="35">
        <v>131.19175199391657</v>
      </c>
      <c r="BN28" s="35">
        <v>133.11935204343288</v>
      </c>
      <c r="BO28" s="35">
        <v>134.58008382407556</v>
      </c>
      <c r="BP28" s="35">
        <v>136.37505084266186</v>
      </c>
      <c r="BQ28" s="35">
        <v>100</v>
      </c>
      <c r="BR28" s="35">
        <v>105.79108391608392</v>
      </c>
      <c r="BS28" s="35">
        <v>111.5930944055944</v>
      </c>
      <c r="BT28" s="35">
        <v>116.99082167832168</v>
      </c>
      <c r="BU28" s="35">
        <v>122.37762237762237</v>
      </c>
      <c r="BV28" s="35">
        <v>127.16346153846153</v>
      </c>
      <c r="BW28" s="35">
        <v>131.15166083916083</v>
      </c>
      <c r="BX28" s="35">
        <v>134.54982517482517</v>
      </c>
      <c r="BY28" s="35">
        <v>137.63111888111888</v>
      </c>
      <c r="BZ28" s="35">
        <v>141.2041083916084</v>
      </c>
      <c r="CA28" s="35">
        <v>144.43837412587413</v>
      </c>
      <c r="CB28" s="35">
        <v>147.30113636363637</v>
      </c>
      <c r="CC28" s="35">
        <v>148.86363636363637</v>
      </c>
      <c r="CD28" s="35">
        <v>149.90166083916083</v>
      </c>
      <c r="CE28" s="35">
        <v>150.41520979020979</v>
      </c>
      <c r="CF28" s="35">
        <v>150.92875874125875</v>
      </c>
      <c r="CG28" s="35">
        <v>151.16914335664336</v>
      </c>
      <c r="CH28" s="35">
        <v>152.34921328671328</v>
      </c>
      <c r="CI28" s="35">
        <v>153.07036713286712</v>
      </c>
      <c r="CJ28" s="35">
        <v>154.49082167832168</v>
      </c>
      <c r="CK28" s="35">
        <v>156.30463286713288</v>
      </c>
      <c r="CL28" s="35">
        <v>156.79632867132867</v>
      </c>
      <c r="CM28" s="35">
        <v>157.09134615384616</v>
      </c>
      <c r="CN28" s="35">
        <v>158.58828671328672</v>
      </c>
      <c r="CO28" s="35">
        <v>161.11232517482517</v>
      </c>
      <c r="CP28" s="35">
        <v>166.16040209790211</v>
      </c>
      <c r="CQ28" s="35">
        <v>169.28540209790211</v>
      </c>
      <c r="CR28" s="35">
        <v>175.99431818181819</v>
      </c>
      <c r="CS28" s="35">
        <v>181.64335664335664</v>
      </c>
      <c r="CT28" s="35">
        <v>186.85533216783216</v>
      </c>
      <c r="CU28" s="35">
        <v>191.65209790209789</v>
      </c>
      <c r="CV28" s="35">
        <v>195.81512237762237</v>
      </c>
      <c r="CW28" s="35">
        <v>199.89073426573427</v>
      </c>
    </row>
    <row r="29" spans="1:101" x14ac:dyDescent="0.3">
      <c r="A29" s="3">
        <v>220</v>
      </c>
      <c r="B29" s="4" t="s">
        <v>27</v>
      </c>
      <c r="C29" s="35">
        <v>100</v>
      </c>
      <c r="D29" s="35">
        <v>99.990544629349472</v>
      </c>
      <c r="E29" s="35">
        <v>100.38767019667171</v>
      </c>
      <c r="F29" s="35">
        <v>101.9572617246596</v>
      </c>
      <c r="G29" s="35">
        <v>102.71369137670197</v>
      </c>
      <c r="H29" s="35">
        <v>102.95953101361573</v>
      </c>
      <c r="I29" s="35">
        <v>104.23600605143722</v>
      </c>
      <c r="J29" s="35">
        <v>106.5052950075643</v>
      </c>
      <c r="K29" s="35">
        <v>108.31127080181543</v>
      </c>
      <c r="L29" s="35">
        <v>111.14788199697428</v>
      </c>
      <c r="M29" s="35">
        <v>115.15695915279879</v>
      </c>
      <c r="N29" s="35">
        <v>120.56543116490167</v>
      </c>
      <c r="O29" s="35">
        <v>122.99546142208774</v>
      </c>
      <c r="P29" s="35">
        <v>127.32602118003025</v>
      </c>
      <c r="Q29" s="35">
        <v>129.18872919818457</v>
      </c>
      <c r="R29" s="35">
        <v>130.69213313161876</v>
      </c>
      <c r="S29" s="35">
        <v>131.8267776096823</v>
      </c>
      <c r="T29" s="35">
        <v>132.86686838124055</v>
      </c>
      <c r="U29" s="35">
        <v>133.83131618759455</v>
      </c>
      <c r="V29" s="35">
        <v>136.35590015128594</v>
      </c>
      <c r="W29" s="35">
        <v>137.80257186081695</v>
      </c>
      <c r="X29" s="35">
        <v>139.03177004538577</v>
      </c>
      <c r="Y29" s="35">
        <v>139.65582450832073</v>
      </c>
      <c r="Z29" s="35">
        <v>140.71482602118002</v>
      </c>
      <c r="AA29" s="35">
        <v>140.6770045385779</v>
      </c>
      <c r="AB29" s="35">
        <v>142.12367624810892</v>
      </c>
      <c r="AC29" s="35">
        <v>143.54198184568835</v>
      </c>
      <c r="AD29" s="35">
        <v>144.59152798789714</v>
      </c>
      <c r="AE29" s="35">
        <v>146.35022692889561</v>
      </c>
      <c r="AF29" s="35">
        <v>146.22730711043872</v>
      </c>
      <c r="AG29" s="35">
        <v>146.71898638426626</v>
      </c>
      <c r="AH29" s="35">
        <v>146.5393343419062</v>
      </c>
      <c r="AI29" s="35">
        <v>146.29349470499244</v>
      </c>
      <c r="AJ29" s="35">
        <v>100</v>
      </c>
      <c r="AK29" s="35">
        <v>101.8092231888521</v>
      </c>
      <c r="AL29" s="35">
        <v>103.1911617522519</v>
      </c>
      <c r="AM29" s="35">
        <v>103.99568865963508</v>
      </c>
      <c r="AN29" s="35">
        <v>104.8541073215798</v>
      </c>
      <c r="AO29" s="35">
        <v>105.90884594657018</v>
      </c>
      <c r="AP29" s="35">
        <v>106.33997998306259</v>
      </c>
      <c r="AQ29" s="35">
        <v>108.24928785895757</v>
      </c>
      <c r="AR29" s="35">
        <v>109.46570174763261</v>
      </c>
      <c r="AS29" s="35">
        <v>111.29802140272538</v>
      </c>
      <c r="AT29" s="35">
        <v>112.31426591731466</v>
      </c>
      <c r="AU29" s="35">
        <v>114.64315959658173</v>
      </c>
      <c r="AV29" s="35">
        <v>116.18677342366618</v>
      </c>
      <c r="AW29" s="35">
        <v>117.26075910385711</v>
      </c>
      <c r="AX29" s="35">
        <v>117.52636846562476</v>
      </c>
      <c r="AY29" s="35">
        <v>117.84586958195396</v>
      </c>
      <c r="AZ29" s="35">
        <v>118.23466009700516</v>
      </c>
      <c r="BA29" s="35">
        <v>118.96219878358612</v>
      </c>
      <c r="BB29" s="35">
        <v>118.92755408422511</v>
      </c>
      <c r="BC29" s="35">
        <v>119.79367156825006</v>
      </c>
      <c r="BD29" s="35">
        <v>121.24489953037185</v>
      </c>
      <c r="BE29" s="35">
        <v>122.96558626530141</v>
      </c>
      <c r="BF29" s="35">
        <v>125.78720455770267</v>
      </c>
      <c r="BG29" s="35">
        <v>128.02756178304719</v>
      </c>
      <c r="BH29" s="35">
        <v>129.75979675109707</v>
      </c>
      <c r="BI29" s="35">
        <v>132.48133035645546</v>
      </c>
      <c r="BJ29" s="35">
        <v>134.59850642851643</v>
      </c>
      <c r="BK29" s="35">
        <v>136.37693432904766</v>
      </c>
      <c r="BL29" s="35">
        <v>139.4064208176149</v>
      </c>
      <c r="BM29" s="35">
        <v>140.60358765108938</v>
      </c>
      <c r="BN29" s="35">
        <v>141.99322503656941</v>
      </c>
      <c r="BO29" s="35">
        <v>141.99322503656941</v>
      </c>
      <c r="BP29" s="35">
        <v>143.7678035260605</v>
      </c>
      <c r="BQ29" s="35">
        <v>100</v>
      </c>
      <c r="BR29" s="35">
        <v>106.0952380952381</v>
      </c>
      <c r="BS29" s="35">
        <v>111.65079365079364</v>
      </c>
      <c r="BT29" s="35">
        <v>115.26984126984127</v>
      </c>
      <c r="BU29" s="35">
        <v>120.66666666666667</v>
      </c>
      <c r="BV29" s="35">
        <v>126.76190476190476</v>
      </c>
      <c r="BW29" s="35">
        <v>132.60317460317461</v>
      </c>
      <c r="BX29" s="35">
        <v>137.77777777777777</v>
      </c>
      <c r="BY29" s="35">
        <v>142.98412698412699</v>
      </c>
      <c r="BZ29" s="35">
        <v>148.79365079365078</v>
      </c>
      <c r="CA29" s="35">
        <v>153.84126984126985</v>
      </c>
      <c r="CB29" s="35">
        <v>160.60317460317461</v>
      </c>
      <c r="CC29" s="35">
        <v>165.26984126984127</v>
      </c>
      <c r="CD29" s="35">
        <v>170.03174603174602</v>
      </c>
      <c r="CE29" s="35">
        <v>173.55555555555554</v>
      </c>
      <c r="CF29" s="35">
        <v>176.31746031746033</v>
      </c>
      <c r="CG29" s="35">
        <v>178.82539682539684</v>
      </c>
      <c r="CH29" s="35">
        <v>180.79365079365078</v>
      </c>
      <c r="CI29" s="35">
        <v>184.4126984126984</v>
      </c>
      <c r="CJ29" s="35">
        <v>188.66666666666666</v>
      </c>
      <c r="CK29" s="35">
        <v>194.88888888888889</v>
      </c>
      <c r="CL29" s="35">
        <v>199.17460317460316</v>
      </c>
      <c r="CM29" s="35">
        <v>200.28571428571428</v>
      </c>
      <c r="CN29" s="35">
        <v>205.77777777777777</v>
      </c>
      <c r="CO29" s="35">
        <v>212.60317460317461</v>
      </c>
      <c r="CP29" s="35">
        <v>222.22222222222223</v>
      </c>
      <c r="CQ29" s="35">
        <v>230.82539682539684</v>
      </c>
      <c r="CR29" s="35">
        <v>241.84126984126985</v>
      </c>
      <c r="CS29" s="35">
        <v>250.0952380952381</v>
      </c>
      <c r="CT29" s="35">
        <v>257.61904761904759</v>
      </c>
      <c r="CU29" s="35">
        <v>265.93650793650795</v>
      </c>
      <c r="CV29" s="35">
        <v>271.14285714285717</v>
      </c>
      <c r="CW29" s="35">
        <v>276.28571428571428</v>
      </c>
    </row>
    <row r="30" spans="1:101" x14ac:dyDescent="0.3">
      <c r="A30" s="3">
        <v>221</v>
      </c>
      <c r="B30" s="4" t="s">
        <v>28</v>
      </c>
      <c r="C30" s="35">
        <v>100</v>
      </c>
      <c r="D30" s="35">
        <v>96.7570938571874</v>
      </c>
      <c r="E30" s="35">
        <v>95.977549111318993</v>
      </c>
      <c r="F30" s="35">
        <v>94.075459931400061</v>
      </c>
      <c r="G30" s="35">
        <v>92.422825070159021</v>
      </c>
      <c r="H30" s="35">
        <v>90.614281259744303</v>
      </c>
      <c r="I30" s="35">
        <v>88.992828188338009</v>
      </c>
      <c r="J30" s="35">
        <v>86.716557530402241</v>
      </c>
      <c r="K30" s="35">
        <v>86.872466479575934</v>
      </c>
      <c r="L30" s="35">
        <v>88.088556283130657</v>
      </c>
      <c r="M30" s="35">
        <v>88.11973807296539</v>
      </c>
      <c r="N30" s="35">
        <v>89.522918615528525</v>
      </c>
      <c r="O30" s="35">
        <v>90.58309946990957</v>
      </c>
      <c r="P30" s="35">
        <v>91.580916744621135</v>
      </c>
      <c r="Q30" s="35">
        <v>93.046460866853764</v>
      </c>
      <c r="R30" s="35">
        <v>96.788275647022132</v>
      </c>
      <c r="S30" s="35">
        <v>97.692547552229499</v>
      </c>
      <c r="T30" s="35">
        <v>99.095728094792648</v>
      </c>
      <c r="U30" s="35">
        <v>100.03118178983473</v>
      </c>
      <c r="V30" s="35">
        <v>100.12472715933895</v>
      </c>
      <c r="W30" s="35">
        <v>102.33863423760523</v>
      </c>
      <c r="X30" s="35">
        <v>104.95790458372311</v>
      </c>
      <c r="Y30" s="35">
        <v>106.61053944496415</v>
      </c>
      <c r="Z30" s="35">
        <v>105.79981290926099</v>
      </c>
      <c r="AA30" s="35">
        <v>107.17181166198939</v>
      </c>
      <c r="AB30" s="35">
        <v>107.54599314000623</v>
      </c>
      <c r="AC30" s="35">
        <v>109.66635484876832</v>
      </c>
      <c r="AD30" s="35">
        <v>110.82008107265357</v>
      </c>
      <c r="AE30" s="35">
        <v>111.31898971000935</v>
      </c>
      <c r="AF30" s="35">
        <v>111.91144371686934</v>
      </c>
      <c r="AG30" s="35">
        <v>113.15871531025881</v>
      </c>
      <c r="AH30" s="35">
        <v>114.03180542563143</v>
      </c>
      <c r="AI30" s="35">
        <v>113.78235110695354</v>
      </c>
      <c r="AJ30" s="35">
        <v>100</v>
      </c>
      <c r="AK30" s="35">
        <v>101.46093017021848</v>
      </c>
      <c r="AL30" s="35">
        <v>102.07746950810883</v>
      </c>
      <c r="AM30" s="35">
        <v>102.58678461332261</v>
      </c>
      <c r="AN30" s="35">
        <v>102.68060581691462</v>
      </c>
      <c r="AO30" s="35">
        <v>102.35893311888486</v>
      </c>
      <c r="AP30" s="35">
        <v>101.75579681007908</v>
      </c>
      <c r="AQ30" s="35">
        <v>101.11245141401957</v>
      </c>
      <c r="AR30" s="35">
        <v>100.72376357056694</v>
      </c>
      <c r="AS30" s="35">
        <v>100.72376357056694</v>
      </c>
      <c r="AT30" s="35">
        <v>101.01863021042756</v>
      </c>
      <c r="AU30" s="35">
        <v>101.21967564669616</v>
      </c>
      <c r="AV30" s="35">
        <v>101.72899075190993</v>
      </c>
      <c r="AW30" s="35">
        <v>102.96206942769066</v>
      </c>
      <c r="AX30" s="35">
        <v>104.11472992896394</v>
      </c>
      <c r="AY30" s="35">
        <v>106.48706607693339</v>
      </c>
      <c r="AZ30" s="35">
        <v>107.26444176383863</v>
      </c>
      <c r="BA30" s="35">
        <v>108.39029620694276</v>
      </c>
      <c r="BB30" s="35">
        <v>109.43573247553947</v>
      </c>
      <c r="BC30" s="35">
        <v>110.74922932582764</v>
      </c>
      <c r="BD30" s="35">
        <v>112.33078675780726</v>
      </c>
      <c r="BE30" s="35">
        <v>116.08363490148774</v>
      </c>
      <c r="BF30" s="35">
        <v>117.86623776973596</v>
      </c>
      <c r="BG30" s="35">
        <v>119.74266184157619</v>
      </c>
      <c r="BH30" s="35">
        <v>122.70473126926686</v>
      </c>
      <c r="BI30" s="35">
        <v>125.11727650449002</v>
      </c>
      <c r="BJ30" s="35">
        <v>127.48961265245946</v>
      </c>
      <c r="BK30" s="35">
        <v>128.61546709556359</v>
      </c>
      <c r="BL30" s="35">
        <v>129.87535182951348</v>
      </c>
      <c r="BM30" s="35">
        <v>131.00120627261762</v>
      </c>
      <c r="BN30" s="35">
        <v>132.95804851896528</v>
      </c>
      <c r="BO30" s="35">
        <v>134.7004422999598</v>
      </c>
      <c r="BP30" s="35">
        <v>135.26336952151186</v>
      </c>
      <c r="BQ30" s="35">
        <v>100</v>
      </c>
      <c r="BR30" s="35">
        <v>100.69667738478027</v>
      </c>
      <c r="BS30" s="35">
        <v>100.91103965702037</v>
      </c>
      <c r="BT30" s="35">
        <v>103.16184351554126</v>
      </c>
      <c r="BU30" s="35">
        <v>103.80493033226152</v>
      </c>
      <c r="BV30" s="35">
        <v>104.71596998928189</v>
      </c>
      <c r="BW30" s="35">
        <v>105.94855305466238</v>
      </c>
      <c r="BX30" s="35">
        <v>105.89496248660235</v>
      </c>
      <c r="BY30" s="35">
        <v>106.69882100750267</v>
      </c>
      <c r="BZ30" s="35">
        <v>107.02036441586282</v>
      </c>
      <c r="CA30" s="35">
        <v>106.37727759914254</v>
      </c>
      <c r="CB30" s="35">
        <v>105.09110396570203</v>
      </c>
      <c r="CC30" s="35">
        <v>104.34083601286174</v>
      </c>
      <c r="CD30" s="35">
        <v>104.07288317256163</v>
      </c>
      <c r="CE30" s="35">
        <v>104.44801714898178</v>
      </c>
      <c r="CF30" s="35">
        <v>104.39442658092176</v>
      </c>
      <c r="CG30" s="35">
        <v>103.48338692390139</v>
      </c>
      <c r="CH30" s="35">
        <v>103.64415862808146</v>
      </c>
      <c r="CI30" s="35">
        <v>101.92926045016077</v>
      </c>
      <c r="CJ30" s="35">
        <v>102.09003215434083</v>
      </c>
      <c r="CK30" s="35">
        <v>103.10825294748125</v>
      </c>
      <c r="CL30" s="35">
        <v>105.46623794212219</v>
      </c>
      <c r="CM30" s="35">
        <v>104.2336548767417</v>
      </c>
      <c r="CN30" s="35">
        <v>105.41264737406216</v>
      </c>
      <c r="CO30" s="35">
        <v>109.32475884244373</v>
      </c>
      <c r="CP30" s="35">
        <v>113.66559485530547</v>
      </c>
      <c r="CQ30" s="35">
        <v>119.56055734190782</v>
      </c>
      <c r="CR30" s="35">
        <v>125.93783494105037</v>
      </c>
      <c r="CS30" s="35">
        <v>132.15434083601286</v>
      </c>
      <c r="CT30" s="35">
        <v>136.70953912111469</v>
      </c>
      <c r="CU30" s="35">
        <v>140.032154340836</v>
      </c>
      <c r="CV30" s="35">
        <v>143.78349410503751</v>
      </c>
      <c r="CW30" s="35">
        <v>147.85637727759914</v>
      </c>
    </row>
    <row r="31" spans="1:101" x14ac:dyDescent="0.3">
      <c r="A31" s="3">
        <v>226</v>
      </c>
      <c r="B31" s="4" t="s">
        <v>29</v>
      </c>
      <c r="C31" s="35">
        <v>100</v>
      </c>
      <c r="D31" s="35">
        <v>103.16301703163018</v>
      </c>
      <c r="E31" s="35">
        <v>103.37156760514425</v>
      </c>
      <c r="F31" s="35">
        <v>104.06673618352451</v>
      </c>
      <c r="G31" s="35">
        <v>103.44108446298227</v>
      </c>
      <c r="H31" s="35">
        <v>102.85019117135906</v>
      </c>
      <c r="I31" s="35">
        <v>102.88494960027806</v>
      </c>
      <c r="J31" s="35">
        <v>103.30205074730623</v>
      </c>
      <c r="K31" s="35">
        <v>103.33680917622523</v>
      </c>
      <c r="L31" s="35">
        <v>104.31004518595759</v>
      </c>
      <c r="M31" s="35">
        <v>105.90893291623219</v>
      </c>
      <c r="N31" s="35">
        <v>110.2884949600278</v>
      </c>
      <c r="O31" s="35">
        <v>112.33924226624957</v>
      </c>
      <c r="P31" s="35">
        <v>114.00764685436218</v>
      </c>
      <c r="Q31" s="35">
        <v>114.98088286409454</v>
      </c>
      <c r="R31" s="35">
        <v>116.19742787625999</v>
      </c>
      <c r="S31" s="35">
        <v>118.45672575599583</v>
      </c>
      <c r="T31" s="35">
        <v>120.8202989224887</v>
      </c>
      <c r="U31" s="35">
        <v>122.66249565519638</v>
      </c>
      <c r="V31" s="35">
        <v>126.69447340980187</v>
      </c>
      <c r="W31" s="35">
        <v>129.37087243656586</v>
      </c>
      <c r="X31" s="35">
        <v>132.1863051790059</v>
      </c>
      <c r="Y31" s="35">
        <v>138.54709767118527</v>
      </c>
      <c r="Z31" s="35">
        <v>142.37052485227667</v>
      </c>
      <c r="AA31" s="35">
        <v>146.40250260688217</v>
      </c>
      <c r="AB31" s="35">
        <v>148.34897462634689</v>
      </c>
      <c r="AC31" s="35">
        <v>151.79005908932916</v>
      </c>
      <c r="AD31" s="35">
        <v>156.03058741744874</v>
      </c>
      <c r="AE31" s="35">
        <v>157.8032672923184</v>
      </c>
      <c r="AF31" s="35">
        <v>160.96628432394857</v>
      </c>
      <c r="AG31" s="35">
        <v>162.87799791449427</v>
      </c>
      <c r="AH31" s="35">
        <v>164.23357664233578</v>
      </c>
      <c r="AI31" s="35">
        <v>166.07577337504344</v>
      </c>
      <c r="AJ31" s="35">
        <v>100</v>
      </c>
      <c r="AK31" s="35">
        <v>103.47357388830663</v>
      </c>
      <c r="AL31" s="35">
        <v>105.34511154364426</v>
      </c>
      <c r="AM31" s="35">
        <v>106.48300643808953</v>
      </c>
      <c r="AN31" s="35">
        <v>106.97709237909866</v>
      </c>
      <c r="AO31" s="35">
        <v>106.99206468034137</v>
      </c>
      <c r="AP31" s="35">
        <v>106.46803413684684</v>
      </c>
      <c r="AQ31" s="35">
        <v>106.31831112441982</v>
      </c>
      <c r="AR31" s="35">
        <v>107.35139991016619</v>
      </c>
      <c r="AS31" s="35">
        <v>107.23162150022459</v>
      </c>
      <c r="AT31" s="35">
        <v>108.50426710585417</v>
      </c>
      <c r="AU31" s="35">
        <v>110.88486300344363</v>
      </c>
      <c r="AV31" s="35">
        <v>111.13939212456954</v>
      </c>
      <c r="AW31" s="35">
        <v>112.78634526126666</v>
      </c>
      <c r="AX31" s="35">
        <v>114.11888007186704</v>
      </c>
      <c r="AY31" s="35">
        <v>115.30169187004043</v>
      </c>
      <c r="AZ31" s="35">
        <v>116.75400509058242</v>
      </c>
      <c r="BA31" s="35">
        <v>118.34106902230873</v>
      </c>
      <c r="BB31" s="35">
        <v>119.47896391675401</v>
      </c>
      <c r="BC31" s="35">
        <v>123.8059589758946</v>
      </c>
      <c r="BD31" s="35">
        <v>128.59709537355891</v>
      </c>
      <c r="BE31" s="35">
        <v>134.0919299296302</v>
      </c>
      <c r="BF31" s="35">
        <v>140.90432699505914</v>
      </c>
      <c r="BG31" s="35">
        <v>144.91690372810302</v>
      </c>
      <c r="BH31" s="35">
        <v>147.04297050456654</v>
      </c>
      <c r="BI31" s="35">
        <v>151.25018715376552</v>
      </c>
      <c r="BJ31" s="35">
        <v>153.18161401407397</v>
      </c>
      <c r="BK31" s="35">
        <v>158.51175325647552</v>
      </c>
      <c r="BL31" s="35">
        <v>159.30528522233868</v>
      </c>
      <c r="BM31" s="35">
        <v>162.17996706093726</v>
      </c>
      <c r="BN31" s="35">
        <v>163.87183710136247</v>
      </c>
      <c r="BO31" s="35">
        <v>166.62674053001948</v>
      </c>
      <c r="BP31" s="35">
        <v>169.68108998353046</v>
      </c>
      <c r="BQ31" s="35">
        <v>100</v>
      </c>
      <c r="BR31" s="35">
        <v>102.59615384615384</v>
      </c>
      <c r="BS31" s="35">
        <v>106.73076923076923</v>
      </c>
      <c r="BT31" s="35">
        <v>109.51923076923077</v>
      </c>
      <c r="BU31" s="35">
        <v>112.11538461538461</v>
      </c>
      <c r="BV31" s="35">
        <v>115.57692307692308</v>
      </c>
      <c r="BW31" s="35">
        <v>119.23076923076923</v>
      </c>
      <c r="BX31" s="35">
        <v>121.25</v>
      </c>
      <c r="BY31" s="35">
        <v>122.78846153846153</v>
      </c>
      <c r="BZ31" s="35">
        <v>123.94230769230769</v>
      </c>
      <c r="CA31" s="35">
        <v>123.75</v>
      </c>
      <c r="CB31" s="35">
        <v>125</v>
      </c>
      <c r="CC31" s="35">
        <v>126.44230769230769</v>
      </c>
      <c r="CD31" s="35">
        <v>126.92307692307692</v>
      </c>
      <c r="CE31" s="35">
        <v>128.07692307692307</v>
      </c>
      <c r="CF31" s="35">
        <v>129.03846153846155</v>
      </c>
      <c r="CG31" s="35">
        <v>131.25</v>
      </c>
      <c r="CH31" s="35">
        <v>133.46153846153845</v>
      </c>
      <c r="CI31" s="35">
        <v>136.15384615384616</v>
      </c>
      <c r="CJ31" s="35">
        <v>139.71153846153845</v>
      </c>
      <c r="CK31" s="35">
        <v>143.84615384615384</v>
      </c>
      <c r="CL31" s="35">
        <v>146.15384615384616</v>
      </c>
      <c r="CM31" s="35">
        <v>148.55769230769232</v>
      </c>
      <c r="CN31" s="35">
        <v>153.26923076923077</v>
      </c>
      <c r="CO31" s="35">
        <v>158.94230769230768</v>
      </c>
      <c r="CP31" s="35">
        <v>165.48076923076923</v>
      </c>
      <c r="CQ31" s="35">
        <v>169.71153846153845</v>
      </c>
      <c r="CR31" s="35">
        <v>177.11538461538461</v>
      </c>
      <c r="CS31" s="35">
        <v>183.55769230769232</v>
      </c>
      <c r="CT31" s="35">
        <v>190.38461538461539</v>
      </c>
      <c r="CU31" s="35">
        <v>195.57692307692307</v>
      </c>
      <c r="CV31" s="35">
        <v>204.42307692307693</v>
      </c>
      <c r="CW31" s="35">
        <v>206.92307692307693</v>
      </c>
    </row>
    <row r="32" spans="1:101" x14ac:dyDescent="0.3">
      <c r="A32" s="3">
        <v>227</v>
      </c>
      <c r="B32" s="4" t="s">
        <v>30</v>
      </c>
      <c r="C32" s="35">
        <v>100</v>
      </c>
      <c r="D32" s="35">
        <v>101.0421386497508</v>
      </c>
      <c r="E32" s="35">
        <v>99.909379247847752</v>
      </c>
      <c r="F32" s="35">
        <v>100.36248300860898</v>
      </c>
      <c r="G32" s="35">
        <v>98.685999093792475</v>
      </c>
      <c r="H32" s="35">
        <v>99.909379247847752</v>
      </c>
      <c r="I32" s="35">
        <v>97.643860444041692</v>
      </c>
      <c r="J32" s="35">
        <v>97.915722700498421</v>
      </c>
      <c r="K32" s="35">
        <v>99.320344358858179</v>
      </c>
      <c r="L32" s="35">
        <v>99.139102854553698</v>
      </c>
      <c r="M32" s="35">
        <v>101.22338015405528</v>
      </c>
      <c r="N32" s="35">
        <v>104.30448572723154</v>
      </c>
      <c r="O32" s="35">
        <v>107.74807430901676</v>
      </c>
      <c r="P32" s="35">
        <v>109.78704123244223</v>
      </c>
      <c r="Q32" s="35">
        <v>111.50883552333484</v>
      </c>
      <c r="R32" s="35">
        <v>111.01042138649751</v>
      </c>
      <c r="S32" s="35">
        <v>111.01042138649751</v>
      </c>
      <c r="T32" s="35">
        <v>113.36656094245582</v>
      </c>
      <c r="U32" s="35">
        <v>113.36656094245582</v>
      </c>
      <c r="V32" s="35">
        <v>114.63525147258723</v>
      </c>
      <c r="W32" s="35">
        <v>114.63525147258723</v>
      </c>
      <c r="X32" s="35">
        <v>115.85863162664251</v>
      </c>
      <c r="Y32" s="35">
        <v>117.26325328500226</v>
      </c>
      <c r="Z32" s="35">
        <v>116.94608065246942</v>
      </c>
      <c r="AA32" s="35">
        <v>119.12097870412325</v>
      </c>
      <c r="AB32" s="35">
        <v>119.75532396918895</v>
      </c>
      <c r="AC32" s="35">
        <v>120.29904848210241</v>
      </c>
      <c r="AD32" s="35">
        <v>122.29270502945174</v>
      </c>
      <c r="AE32" s="35">
        <v>124.64884458541006</v>
      </c>
      <c r="AF32" s="35">
        <v>125.41912097870413</v>
      </c>
      <c r="AG32" s="35">
        <v>127.72995015858632</v>
      </c>
      <c r="AH32" s="35">
        <v>128.31898504757589</v>
      </c>
      <c r="AI32" s="35">
        <v>128.45491617580427</v>
      </c>
      <c r="AJ32" s="35">
        <v>100</v>
      </c>
      <c r="AK32" s="35">
        <v>103.05475504322767</v>
      </c>
      <c r="AL32" s="35">
        <v>104.99519692603266</v>
      </c>
      <c r="AM32" s="35">
        <v>106.97406340057637</v>
      </c>
      <c r="AN32" s="35">
        <v>106.58981748318924</v>
      </c>
      <c r="AO32" s="35">
        <v>104.6685878962536</v>
      </c>
      <c r="AP32" s="35">
        <v>105.14889529298752</v>
      </c>
      <c r="AQ32" s="35">
        <v>105.93659942363112</v>
      </c>
      <c r="AR32" s="35">
        <v>106.37848222862632</v>
      </c>
      <c r="AS32" s="35">
        <v>106.89721421709895</v>
      </c>
      <c r="AT32" s="35">
        <v>106.22478386167147</v>
      </c>
      <c r="AU32" s="35">
        <v>108.18443804034582</v>
      </c>
      <c r="AV32" s="35">
        <v>109.31796349663784</v>
      </c>
      <c r="AW32" s="35">
        <v>112.37271853986552</v>
      </c>
      <c r="AX32" s="35">
        <v>113.67915465898174</v>
      </c>
      <c r="AY32" s="35">
        <v>112.71853986551393</v>
      </c>
      <c r="AZ32" s="35">
        <v>113.25648414985591</v>
      </c>
      <c r="BA32" s="35">
        <v>114.50528338136407</v>
      </c>
      <c r="BB32" s="35">
        <v>115.58117195004803</v>
      </c>
      <c r="BC32" s="35">
        <v>117.82901056676273</v>
      </c>
      <c r="BD32" s="35">
        <v>118.53986551392892</v>
      </c>
      <c r="BE32" s="35">
        <v>120.51873198847262</v>
      </c>
      <c r="BF32" s="35">
        <v>122.78578290105668</v>
      </c>
      <c r="BG32" s="35">
        <v>124.61095100864553</v>
      </c>
      <c r="BH32" s="35">
        <v>126.6090297790586</v>
      </c>
      <c r="BI32" s="35">
        <v>129.01056676272813</v>
      </c>
      <c r="BJ32" s="35">
        <v>131.21998078770412</v>
      </c>
      <c r="BK32" s="35">
        <v>133.65994236311238</v>
      </c>
      <c r="BL32" s="35">
        <v>134.46685878962535</v>
      </c>
      <c r="BM32" s="35">
        <v>136.40730067243035</v>
      </c>
      <c r="BN32" s="35">
        <v>137.75216138328531</v>
      </c>
      <c r="BO32" s="35">
        <v>139.05859750240154</v>
      </c>
      <c r="BP32" s="35">
        <v>141.72910662824208</v>
      </c>
      <c r="BQ32" s="35">
        <v>100</v>
      </c>
      <c r="BR32" s="35">
        <v>101.65184243964421</v>
      </c>
      <c r="BS32" s="35">
        <v>104.06607369758576</v>
      </c>
      <c r="BT32" s="35">
        <v>105.33672172808132</v>
      </c>
      <c r="BU32" s="35">
        <v>109.40279542566709</v>
      </c>
      <c r="BV32" s="35">
        <v>113.97712833545108</v>
      </c>
      <c r="BW32" s="35">
        <v>114.99364675984752</v>
      </c>
      <c r="BX32" s="35">
        <v>114.99364675984752</v>
      </c>
      <c r="BY32" s="35">
        <v>119.56797966963151</v>
      </c>
      <c r="BZ32" s="35">
        <v>122.36340533672173</v>
      </c>
      <c r="CA32" s="35">
        <v>124.52350698856416</v>
      </c>
      <c r="CB32" s="35">
        <v>122.23634053367218</v>
      </c>
      <c r="CC32" s="35">
        <v>123.12579415501907</v>
      </c>
      <c r="CD32" s="35">
        <v>126.93773824650572</v>
      </c>
      <c r="CE32" s="35">
        <v>126.17534942820839</v>
      </c>
      <c r="CF32" s="35">
        <v>128.33545108005083</v>
      </c>
      <c r="CG32" s="35">
        <v>129.09783989834816</v>
      </c>
      <c r="CH32" s="35">
        <v>129.98729351969504</v>
      </c>
      <c r="CI32" s="35">
        <v>133.29097839898347</v>
      </c>
      <c r="CJ32" s="35">
        <v>136.0864040660737</v>
      </c>
      <c r="CK32" s="35">
        <v>139.64421855146125</v>
      </c>
      <c r="CL32" s="35">
        <v>143.96442185514613</v>
      </c>
      <c r="CM32" s="35">
        <v>147.39517153748412</v>
      </c>
      <c r="CN32" s="35">
        <v>148.79288437102923</v>
      </c>
      <c r="CO32" s="35">
        <v>154.002541296061</v>
      </c>
      <c r="CP32" s="35">
        <v>161.11817026683607</v>
      </c>
      <c r="CQ32" s="35">
        <v>168.36086404066074</v>
      </c>
      <c r="CR32" s="35">
        <v>176.87420584498093</v>
      </c>
      <c r="CS32" s="35">
        <v>184.1168996188056</v>
      </c>
      <c r="CT32" s="35">
        <v>191.35959339263025</v>
      </c>
      <c r="CU32" s="35">
        <v>198.98348157560355</v>
      </c>
      <c r="CV32" s="35">
        <v>202.41423125794154</v>
      </c>
      <c r="CW32" s="35">
        <v>207.11562897077511</v>
      </c>
    </row>
    <row r="33" spans="1:101" x14ac:dyDescent="0.3">
      <c r="A33" s="3">
        <v>228</v>
      </c>
      <c r="B33" s="4" t="s">
        <v>31</v>
      </c>
      <c r="C33" s="35">
        <v>100</v>
      </c>
      <c r="D33" s="35">
        <v>97.88023317435082</v>
      </c>
      <c r="E33" s="35">
        <v>94.780074191838892</v>
      </c>
      <c r="F33" s="35">
        <v>94.303126656067832</v>
      </c>
      <c r="G33" s="35">
        <v>94.859565447800748</v>
      </c>
      <c r="H33" s="35">
        <v>93.37572866984631</v>
      </c>
      <c r="I33" s="35">
        <v>94.064652888182295</v>
      </c>
      <c r="J33" s="35">
        <v>93.799682034976158</v>
      </c>
      <c r="K33" s="35">
        <v>92.951775304716477</v>
      </c>
      <c r="L33" s="35">
        <v>92.713301536830954</v>
      </c>
      <c r="M33" s="35">
        <v>94.329623741388446</v>
      </c>
      <c r="N33" s="35">
        <v>95.389507154213035</v>
      </c>
      <c r="O33" s="35">
        <v>94.594594594594597</v>
      </c>
      <c r="P33" s="35">
        <v>95.548489666136732</v>
      </c>
      <c r="Q33" s="35">
        <v>96.449390567037625</v>
      </c>
      <c r="R33" s="35">
        <v>96.502384737678852</v>
      </c>
      <c r="S33" s="35">
        <v>97.376788553259146</v>
      </c>
      <c r="T33" s="35">
        <v>97.562268150503442</v>
      </c>
      <c r="U33" s="35">
        <v>97.164811870694223</v>
      </c>
      <c r="V33" s="35">
        <v>97.509273979862215</v>
      </c>
      <c r="W33" s="35">
        <v>97.350291467938533</v>
      </c>
      <c r="X33" s="35">
        <v>97.774244833068366</v>
      </c>
      <c r="Y33" s="35">
        <v>98.516163222045577</v>
      </c>
      <c r="Z33" s="35">
        <v>99.867514573396932</v>
      </c>
      <c r="AA33" s="35">
        <v>103.31213566507684</v>
      </c>
      <c r="AB33" s="35">
        <v>104.21303656597775</v>
      </c>
      <c r="AC33" s="35">
        <v>106.70376258611553</v>
      </c>
      <c r="AD33" s="35">
        <v>110.70482246952835</v>
      </c>
      <c r="AE33" s="35">
        <v>112.4006359300477</v>
      </c>
      <c r="AF33" s="35">
        <v>114.89136195018548</v>
      </c>
      <c r="AG33" s="35">
        <v>117.64705882352941</v>
      </c>
      <c r="AH33" s="35">
        <v>118.60095389507154</v>
      </c>
      <c r="AI33" s="35">
        <v>120.5087440381558</v>
      </c>
      <c r="AJ33" s="35">
        <v>100</v>
      </c>
      <c r="AK33" s="35">
        <v>102.13975259110666</v>
      </c>
      <c r="AL33" s="35">
        <v>101.9391507856904</v>
      </c>
      <c r="AM33" s="35">
        <v>102.83071436531817</v>
      </c>
      <c r="AN33" s="35">
        <v>103.85601248189012</v>
      </c>
      <c r="AO33" s="35">
        <v>104.4912515323749</v>
      </c>
      <c r="AP33" s="35">
        <v>104.58040789033768</v>
      </c>
      <c r="AQ33" s="35">
        <v>104.84787696422602</v>
      </c>
      <c r="AR33" s="35">
        <v>105.07076785913296</v>
      </c>
      <c r="AS33" s="35">
        <v>105.32709238827594</v>
      </c>
      <c r="AT33" s="35">
        <v>106.04034325197816</v>
      </c>
      <c r="AU33" s="35">
        <v>106.69787139195364</v>
      </c>
      <c r="AV33" s="35">
        <v>107.32196589769308</v>
      </c>
      <c r="AW33" s="35">
        <v>108.12437311935807</v>
      </c>
      <c r="AX33" s="35">
        <v>109.14967123593001</v>
      </c>
      <c r="AY33" s="35">
        <v>108.92678034102308</v>
      </c>
      <c r="AZ33" s="35">
        <v>108.63702217764404</v>
      </c>
      <c r="BA33" s="35">
        <v>108.54786581968126</v>
      </c>
      <c r="BB33" s="35">
        <v>109.07165942271259</v>
      </c>
      <c r="BC33" s="35">
        <v>109.33912849660092</v>
      </c>
      <c r="BD33" s="35">
        <v>111.27827928229132</v>
      </c>
      <c r="BE33" s="35">
        <v>111.23370110330993</v>
      </c>
      <c r="BF33" s="35">
        <v>113.01682826256547</v>
      </c>
      <c r="BG33" s="35">
        <v>114.6996545191129</v>
      </c>
      <c r="BH33" s="35">
        <v>115.95898807533712</v>
      </c>
      <c r="BI33" s="35">
        <v>117.41892343697759</v>
      </c>
      <c r="BJ33" s="35">
        <v>118.37735428507746</v>
      </c>
      <c r="BK33" s="35">
        <v>120.04903599687952</v>
      </c>
      <c r="BL33" s="35">
        <v>122.73487128050819</v>
      </c>
      <c r="BM33" s="35">
        <v>123.38125487573832</v>
      </c>
      <c r="BN33" s="35">
        <v>124.75203387941603</v>
      </c>
      <c r="BO33" s="35">
        <v>125.36498384041012</v>
      </c>
      <c r="BP33" s="35">
        <v>127.49359188677143</v>
      </c>
      <c r="BQ33" s="35">
        <v>100</v>
      </c>
      <c r="BR33" s="35">
        <v>108.9960886571056</v>
      </c>
      <c r="BS33" s="35">
        <v>113.03780964797915</v>
      </c>
      <c r="BT33" s="35">
        <v>118.64406779661017</v>
      </c>
      <c r="BU33" s="35">
        <v>122.16427640156454</v>
      </c>
      <c r="BV33" s="35">
        <v>124.64146023468058</v>
      </c>
      <c r="BW33" s="35">
        <v>128.16166883963493</v>
      </c>
      <c r="BX33" s="35">
        <v>133.50717079530639</v>
      </c>
      <c r="BY33" s="35">
        <v>137.9400260756193</v>
      </c>
      <c r="BZ33" s="35">
        <v>139.37418513689701</v>
      </c>
      <c r="CA33" s="35">
        <v>146.15384615384616</v>
      </c>
      <c r="CB33" s="35">
        <v>146.28422425032593</v>
      </c>
      <c r="CC33" s="35">
        <v>152.93350717079531</v>
      </c>
      <c r="CD33" s="35">
        <v>154.49804432855279</v>
      </c>
      <c r="CE33" s="35">
        <v>159.71316818774446</v>
      </c>
      <c r="CF33" s="35">
        <v>158.40938722294655</v>
      </c>
      <c r="CG33" s="35">
        <v>163.75488917861799</v>
      </c>
      <c r="CH33" s="35">
        <v>169.23076923076923</v>
      </c>
      <c r="CI33" s="35">
        <v>175.09778357235984</v>
      </c>
      <c r="CJ33" s="35">
        <v>178.09647979139504</v>
      </c>
      <c r="CK33" s="35">
        <v>182.92046936114733</v>
      </c>
      <c r="CL33" s="35">
        <v>187.87483702737941</v>
      </c>
      <c r="CM33" s="35">
        <v>193.74185136897</v>
      </c>
      <c r="CN33" s="35">
        <v>199.47848761408085</v>
      </c>
      <c r="CO33" s="35">
        <v>210.6910039113429</v>
      </c>
      <c r="CP33" s="35">
        <v>221.77314211212516</v>
      </c>
      <c r="CQ33" s="35">
        <v>230.89960886571055</v>
      </c>
      <c r="CR33" s="35">
        <v>241.98174706649283</v>
      </c>
      <c r="CS33" s="35">
        <v>251.6297262059974</v>
      </c>
      <c r="CT33" s="35">
        <v>263.23337679269883</v>
      </c>
      <c r="CU33" s="35">
        <v>273.27249022164278</v>
      </c>
      <c r="CV33" s="35">
        <v>280.18252933507171</v>
      </c>
      <c r="CW33" s="35">
        <v>283.31160365058668</v>
      </c>
    </row>
    <row r="34" spans="1:101" x14ac:dyDescent="0.3">
      <c r="A34" s="3">
        <v>229</v>
      </c>
      <c r="B34" s="4" t="s">
        <v>32</v>
      </c>
      <c r="C34" s="35">
        <v>100</v>
      </c>
      <c r="D34" s="35">
        <v>99.600957701516364</v>
      </c>
      <c r="E34" s="35">
        <v>96.648044692737429</v>
      </c>
      <c r="F34" s="35">
        <v>96.288906624102154</v>
      </c>
      <c r="G34" s="35">
        <v>96.209098164405432</v>
      </c>
      <c r="H34" s="35">
        <v>92.897047086991222</v>
      </c>
      <c r="I34" s="35">
        <v>90.622505985634476</v>
      </c>
      <c r="J34" s="35">
        <v>88.946528332003197</v>
      </c>
      <c r="K34" s="35">
        <v>87.829209896248997</v>
      </c>
      <c r="L34" s="35">
        <v>88.228252194732647</v>
      </c>
      <c r="M34" s="35">
        <v>89.584996009577011</v>
      </c>
      <c r="N34" s="35">
        <v>91.221069433359929</v>
      </c>
      <c r="O34" s="35">
        <v>92.338387869114129</v>
      </c>
      <c r="P34" s="35">
        <v>93.575418994413411</v>
      </c>
      <c r="Q34" s="35">
        <v>96.328810853950515</v>
      </c>
      <c r="R34" s="35">
        <v>95.770151636073422</v>
      </c>
      <c r="S34" s="35">
        <v>97.446129289704714</v>
      </c>
      <c r="T34" s="35">
        <v>99.002394253790897</v>
      </c>
      <c r="U34" s="35">
        <v>100.51875498802873</v>
      </c>
      <c r="V34" s="35">
        <v>102.19473264166001</v>
      </c>
      <c r="W34" s="35">
        <v>105.26735833998404</v>
      </c>
      <c r="X34" s="35">
        <v>107.06304868316042</v>
      </c>
      <c r="Y34" s="35">
        <v>110.25538707102953</v>
      </c>
      <c r="Z34" s="35">
        <v>110.25538707102953</v>
      </c>
      <c r="AA34" s="35">
        <v>109.53711093375898</v>
      </c>
      <c r="AB34" s="35">
        <v>112.37031125299282</v>
      </c>
      <c r="AC34" s="35">
        <v>112.25059856344772</v>
      </c>
      <c r="AD34" s="35">
        <v>112.21069433359936</v>
      </c>
      <c r="AE34" s="35">
        <v>112.609736632083</v>
      </c>
      <c r="AF34" s="35">
        <v>111.89146049481245</v>
      </c>
      <c r="AG34" s="35">
        <v>109.25778132482043</v>
      </c>
      <c r="AH34" s="35">
        <v>108.69912210694334</v>
      </c>
      <c r="AI34" s="35">
        <v>109.77653631284916</v>
      </c>
      <c r="AJ34" s="35">
        <v>100</v>
      </c>
      <c r="AK34" s="35">
        <v>103.42906129447064</v>
      </c>
      <c r="AL34" s="35">
        <v>106.77239605657951</v>
      </c>
      <c r="AM34" s="35">
        <v>107.97256750964424</v>
      </c>
      <c r="AN34" s="35">
        <v>107.69395627946849</v>
      </c>
      <c r="AO34" s="35">
        <v>108.95842263180454</v>
      </c>
      <c r="AP34" s="35">
        <v>111.27303900557223</v>
      </c>
      <c r="AQ34" s="35">
        <v>111.63737676810973</v>
      </c>
      <c r="AR34" s="35">
        <v>113.09472781825976</v>
      </c>
      <c r="AS34" s="35">
        <v>113.75910844406344</v>
      </c>
      <c r="AT34" s="35">
        <v>115.38791255893699</v>
      </c>
      <c r="AU34" s="35">
        <v>116.67381054436348</v>
      </c>
      <c r="AV34" s="35">
        <v>117.8739819974282</v>
      </c>
      <c r="AW34" s="35">
        <v>121.00300042863266</v>
      </c>
      <c r="AX34" s="35">
        <v>124.36776682383197</v>
      </c>
      <c r="AY34" s="35">
        <v>125.43934847835405</v>
      </c>
      <c r="AZ34" s="35">
        <v>127.38962708958422</v>
      </c>
      <c r="BA34" s="35">
        <v>129.10415773681956</v>
      </c>
      <c r="BB34" s="35">
        <v>129.40420060008572</v>
      </c>
      <c r="BC34" s="35">
        <v>131.52593227603944</v>
      </c>
      <c r="BD34" s="35">
        <v>134.0334333476211</v>
      </c>
      <c r="BE34" s="35">
        <v>137.2481783111873</v>
      </c>
      <c r="BF34" s="35">
        <v>140.63437633947706</v>
      </c>
      <c r="BG34" s="35">
        <v>140.27003857693956</v>
      </c>
      <c r="BH34" s="35">
        <v>141.38448349764252</v>
      </c>
      <c r="BI34" s="35">
        <v>143.48478354050579</v>
      </c>
      <c r="BJ34" s="35">
        <v>143.74196313759109</v>
      </c>
      <c r="BK34" s="35">
        <v>143.01328761251608</v>
      </c>
      <c r="BL34" s="35">
        <v>144.74924989284185</v>
      </c>
      <c r="BM34" s="35">
        <v>145.60651521645948</v>
      </c>
      <c r="BN34" s="35">
        <v>146.48521217316758</v>
      </c>
      <c r="BO34" s="35">
        <v>146.03514787826833</v>
      </c>
      <c r="BP34" s="35">
        <v>146.07801114444922</v>
      </c>
      <c r="BQ34" s="35">
        <v>100</v>
      </c>
      <c r="BR34" s="35">
        <v>101.61579892280072</v>
      </c>
      <c r="BS34" s="35">
        <v>106.82226211849192</v>
      </c>
      <c r="BT34" s="35">
        <v>109.33572710951526</v>
      </c>
      <c r="BU34" s="35">
        <v>110.23339317773788</v>
      </c>
      <c r="BV34" s="35">
        <v>111.8491921005386</v>
      </c>
      <c r="BW34" s="35">
        <v>111.66965888689407</v>
      </c>
      <c r="BX34" s="35">
        <v>112.5673249551167</v>
      </c>
      <c r="BY34" s="35">
        <v>113.64452423698384</v>
      </c>
      <c r="BZ34" s="35">
        <v>115.97845601436266</v>
      </c>
      <c r="CA34" s="35">
        <v>118.85098743267504</v>
      </c>
      <c r="CB34" s="35">
        <v>119.03052064631957</v>
      </c>
      <c r="CC34" s="35">
        <v>124.05745062836625</v>
      </c>
      <c r="CD34" s="35">
        <v>123.6983842010772</v>
      </c>
      <c r="CE34" s="35">
        <v>128.18671454219032</v>
      </c>
      <c r="CF34" s="35">
        <v>127.82764811490125</v>
      </c>
      <c r="CG34" s="35">
        <v>130.16157989228006</v>
      </c>
      <c r="CH34" s="35">
        <v>130.70017953321366</v>
      </c>
      <c r="CI34" s="35">
        <v>132.85457809694793</v>
      </c>
      <c r="CJ34" s="35">
        <v>133.57271095152603</v>
      </c>
      <c r="CK34" s="35">
        <v>137.88150807899461</v>
      </c>
      <c r="CL34" s="35">
        <v>144.70377019748653</v>
      </c>
      <c r="CM34" s="35">
        <v>148.65350089766608</v>
      </c>
      <c r="CN34" s="35">
        <v>155.83482944344703</v>
      </c>
      <c r="CO34" s="35">
        <v>165.1705565529623</v>
      </c>
      <c r="CP34" s="35">
        <v>175.22441651705566</v>
      </c>
      <c r="CQ34" s="35">
        <v>186.7145421903052</v>
      </c>
      <c r="CR34" s="35">
        <v>204.84739676840215</v>
      </c>
      <c r="CS34" s="35">
        <v>212.5673249551167</v>
      </c>
      <c r="CT34" s="35">
        <v>228.36624775583482</v>
      </c>
      <c r="CU34" s="35">
        <v>243.08797127468583</v>
      </c>
      <c r="CV34" s="35">
        <v>252.60323159784559</v>
      </c>
      <c r="CW34" s="35">
        <v>261.93895870736088</v>
      </c>
    </row>
    <row r="35" spans="1:101" x14ac:dyDescent="0.3">
      <c r="A35" s="3">
        <v>230</v>
      </c>
      <c r="B35" s="4" t="s">
        <v>33</v>
      </c>
      <c r="C35" s="35">
        <v>100</v>
      </c>
      <c r="D35" s="35">
        <v>99.590043923865295</v>
      </c>
      <c r="E35" s="35">
        <v>100.68814055636896</v>
      </c>
      <c r="F35" s="35">
        <v>101.2298682284041</v>
      </c>
      <c r="G35" s="35">
        <v>102.24011713030747</v>
      </c>
      <c r="H35" s="35">
        <v>103.10395314787701</v>
      </c>
      <c r="I35" s="35">
        <v>103.32357247437774</v>
      </c>
      <c r="J35" s="35">
        <v>103.58711566617862</v>
      </c>
      <c r="K35" s="35">
        <v>102.63543191800879</v>
      </c>
      <c r="L35" s="35">
        <v>104.74377745241581</v>
      </c>
      <c r="M35" s="35">
        <v>106.9692532942899</v>
      </c>
      <c r="N35" s="35">
        <v>106.76427525622255</v>
      </c>
      <c r="O35" s="35">
        <v>106.88140556368961</v>
      </c>
      <c r="P35" s="35">
        <v>108.57979502196193</v>
      </c>
      <c r="Q35" s="35">
        <v>109.57540263543191</v>
      </c>
      <c r="R35" s="35">
        <v>110.74670571010249</v>
      </c>
      <c r="S35" s="35">
        <v>113.10395314787701</v>
      </c>
      <c r="T35" s="35">
        <v>114.56808199121522</v>
      </c>
      <c r="U35" s="35">
        <v>116.00292825768668</v>
      </c>
      <c r="V35" s="35">
        <v>117.24743777452416</v>
      </c>
      <c r="W35" s="35">
        <v>119.29721815519765</v>
      </c>
      <c r="X35" s="35">
        <v>121.14202049780381</v>
      </c>
      <c r="Y35" s="35">
        <v>122.1376281112738</v>
      </c>
      <c r="Z35" s="35">
        <v>121.65446559297219</v>
      </c>
      <c r="AA35" s="35">
        <v>123.54319180087847</v>
      </c>
      <c r="AB35" s="35">
        <v>123.04538799414348</v>
      </c>
      <c r="AC35" s="35">
        <v>124.33382137628111</v>
      </c>
      <c r="AD35" s="35">
        <v>124.36310395314787</v>
      </c>
      <c r="AE35" s="35">
        <v>124.14348462664715</v>
      </c>
      <c r="AF35" s="35">
        <v>127.20351390922401</v>
      </c>
      <c r="AG35" s="35">
        <v>129.32650073206443</v>
      </c>
      <c r="AH35" s="35">
        <v>132.60614934114201</v>
      </c>
      <c r="AI35" s="35">
        <v>136.92532942898976</v>
      </c>
      <c r="AJ35" s="35">
        <v>100</v>
      </c>
      <c r="AK35" s="35">
        <v>102.74340707411574</v>
      </c>
      <c r="AL35" s="35">
        <v>107.03037120359954</v>
      </c>
      <c r="AM35" s="35">
        <v>108.24896887889014</v>
      </c>
      <c r="AN35" s="35">
        <v>110.30496187976503</v>
      </c>
      <c r="AO35" s="35">
        <v>111.72353455818023</v>
      </c>
      <c r="AP35" s="35">
        <v>112.01099862517185</v>
      </c>
      <c r="AQ35" s="35">
        <v>112.92963379577553</v>
      </c>
      <c r="AR35" s="35">
        <v>113.99825021872266</v>
      </c>
      <c r="AS35" s="35">
        <v>116.28546431696039</v>
      </c>
      <c r="AT35" s="35">
        <v>118.83514560679914</v>
      </c>
      <c r="AU35" s="35">
        <v>119.17885264341957</v>
      </c>
      <c r="AV35" s="35">
        <v>120.69116360454943</v>
      </c>
      <c r="AW35" s="35">
        <v>121.41607299087615</v>
      </c>
      <c r="AX35" s="35">
        <v>121.52855893013373</v>
      </c>
      <c r="AY35" s="35">
        <v>121.94725659292588</v>
      </c>
      <c r="AZ35" s="35">
        <v>123.06586676665417</v>
      </c>
      <c r="BA35" s="35">
        <v>123.57830271216098</v>
      </c>
      <c r="BB35" s="35">
        <v>123.7095363079615</v>
      </c>
      <c r="BC35" s="35">
        <v>124.21572303462067</v>
      </c>
      <c r="BD35" s="35">
        <v>125.40307461567303</v>
      </c>
      <c r="BE35" s="35">
        <v>127.10286214223223</v>
      </c>
      <c r="BF35" s="35">
        <v>128.87764029496313</v>
      </c>
      <c r="BG35" s="35">
        <v>131.00862392200975</v>
      </c>
      <c r="BH35" s="35">
        <v>132.80839895013122</v>
      </c>
      <c r="BI35" s="35">
        <v>134.38320209973753</v>
      </c>
      <c r="BJ35" s="35">
        <v>136.37670291213598</v>
      </c>
      <c r="BK35" s="35">
        <v>137.11411073615798</v>
      </c>
      <c r="BL35" s="35">
        <v>138.26396700412448</v>
      </c>
      <c r="BM35" s="35">
        <v>143.10711161104862</v>
      </c>
      <c r="BN35" s="35">
        <v>147.13785776777902</v>
      </c>
      <c r="BO35" s="35">
        <v>152.1434820647419</v>
      </c>
      <c r="BP35" s="35">
        <v>158.23647044119485</v>
      </c>
      <c r="BQ35" s="35">
        <v>100</v>
      </c>
      <c r="BR35" s="35">
        <v>106.46214099216711</v>
      </c>
      <c r="BS35" s="35">
        <v>112.20626631853786</v>
      </c>
      <c r="BT35" s="35">
        <v>119.45169712793734</v>
      </c>
      <c r="BU35" s="35">
        <v>125.71801566579634</v>
      </c>
      <c r="BV35" s="35">
        <v>134.07310704960835</v>
      </c>
      <c r="BW35" s="35">
        <v>139.22976501305482</v>
      </c>
      <c r="BX35" s="35">
        <v>144.25587467362925</v>
      </c>
      <c r="BY35" s="35">
        <v>149.67362924281986</v>
      </c>
      <c r="BZ35" s="35">
        <v>156.00522193211489</v>
      </c>
      <c r="CA35" s="35">
        <v>161.68407310704961</v>
      </c>
      <c r="CB35" s="35">
        <v>165.92689295039165</v>
      </c>
      <c r="CC35" s="35">
        <v>169.32114882506528</v>
      </c>
      <c r="CD35" s="35">
        <v>173.62924281984334</v>
      </c>
      <c r="CE35" s="35">
        <v>177.87206266318537</v>
      </c>
      <c r="CF35" s="35">
        <v>179.89556135770235</v>
      </c>
      <c r="CG35" s="35">
        <v>182.89817232375978</v>
      </c>
      <c r="CH35" s="35">
        <v>189.03394255874673</v>
      </c>
      <c r="CI35" s="35">
        <v>192.95039164490862</v>
      </c>
      <c r="CJ35" s="35">
        <v>198.69451697127937</v>
      </c>
      <c r="CK35" s="35">
        <v>205.61357702349869</v>
      </c>
      <c r="CL35" s="35">
        <v>211.48825065274153</v>
      </c>
      <c r="CM35" s="35">
        <v>217.68929503916448</v>
      </c>
      <c r="CN35" s="35">
        <v>225.65274151436032</v>
      </c>
      <c r="CO35" s="35">
        <v>236.16187989556136</v>
      </c>
      <c r="CP35" s="35">
        <v>248.10704960835508</v>
      </c>
      <c r="CQ35" s="35">
        <v>261.42297650130547</v>
      </c>
      <c r="CR35" s="35">
        <v>278.19843342036552</v>
      </c>
      <c r="CS35" s="35">
        <v>296.01827676240208</v>
      </c>
      <c r="CT35" s="35">
        <v>312.01044386422979</v>
      </c>
      <c r="CU35" s="35">
        <v>328.19843342036552</v>
      </c>
      <c r="CV35" s="35">
        <v>343.79895561357705</v>
      </c>
      <c r="CW35" s="35">
        <v>354.63446475195821</v>
      </c>
    </row>
    <row r="36" spans="1:101" x14ac:dyDescent="0.3">
      <c r="A36" s="3">
        <v>231</v>
      </c>
      <c r="B36" s="4" t="s">
        <v>34</v>
      </c>
      <c r="C36" s="35">
        <v>100</v>
      </c>
      <c r="D36" s="35">
        <v>97.891716566866265</v>
      </c>
      <c r="E36" s="35">
        <v>95.346806387225556</v>
      </c>
      <c r="F36" s="35">
        <v>95.858283433133735</v>
      </c>
      <c r="G36" s="35">
        <v>96.656686626746506</v>
      </c>
      <c r="H36" s="35">
        <v>96.294910179640723</v>
      </c>
      <c r="I36" s="35">
        <v>96.469560878243513</v>
      </c>
      <c r="J36" s="35">
        <v>99.014471057884236</v>
      </c>
      <c r="K36" s="35">
        <v>101.64670658682634</v>
      </c>
      <c r="L36" s="35">
        <v>104.16666666666667</v>
      </c>
      <c r="M36" s="35">
        <v>106.52445109780439</v>
      </c>
      <c r="N36" s="35">
        <v>109.61826347305389</v>
      </c>
      <c r="O36" s="35">
        <v>113.77245508982035</v>
      </c>
      <c r="P36" s="35">
        <v>117.31536926147704</v>
      </c>
      <c r="Q36" s="35">
        <v>118.88722554890219</v>
      </c>
      <c r="R36" s="35">
        <v>122.25548902195609</v>
      </c>
      <c r="S36" s="35">
        <v>125.2120758483034</v>
      </c>
      <c r="T36" s="35">
        <v>129.56586826347305</v>
      </c>
      <c r="U36" s="35">
        <v>133.23353293413174</v>
      </c>
      <c r="V36" s="35">
        <v>137.58732534930141</v>
      </c>
      <c r="W36" s="35">
        <v>142.04091816367264</v>
      </c>
      <c r="X36" s="35">
        <v>146.24500998003992</v>
      </c>
      <c r="Y36" s="35">
        <v>146.74401197604791</v>
      </c>
      <c r="Z36" s="35">
        <v>149.18912175648703</v>
      </c>
      <c r="AA36" s="35">
        <v>149.81287425149699</v>
      </c>
      <c r="AB36" s="35">
        <v>151.80888223552896</v>
      </c>
      <c r="AC36" s="35">
        <v>153.0439121756487</v>
      </c>
      <c r="AD36" s="35">
        <v>154.17914171656687</v>
      </c>
      <c r="AE36" s="35">
        <v>154.91516966067863</v>
      </c>
      <c r="AF36" s="35">
        <v>156.89870259481037</v>
      </c>
      <c r="AG36" s="35">
        <v>157.14820359281438</v>
      </c>
      <c r="AH36" s="35">
        <v>157.70958083832335</v>
      </c>
      <c r="AI36" s="35">
        <v>160.00499001996008</v>
      </c>
      <c r="AJ36" s="35">
        <v>100</v>
      </c>
      <c r="AK36" s="35">
        <v>101.80731464351786</v>
      </c>
      <c r="AL36" s="35">
        <v>103.77591195863573</v>
      </c>
      <c r="AM36" s="35">
        <v>104.25501636544756</v>
      </c>
      <c r="AN36" s="35">
        <v>106.02912575304777</v>
      </c>
      <c r="AO36" s="35">
        <v>107.16284806223614</v>
      </c>
      <c r="AP36" s="35">
        <v>107.86490204449504</v>
      </c>
      <c r="AQ36" s="35">
        <v>108.45785304302453</v>
      </c>
      <c r="AR36" s="35">
        <v>109.87619183150704</v>
      </c>
      <c r="AS36" s="35">
        <v>110.47388643802476</v>
      </c>
      <c r="AT36" s="35">
        <v>111.45581329158958</v>
      </c>
      <c r="AU36" s="35">
        <v>112.68440776054267</v>
      </c>
      <c r="AV36" s="35">
        <v>115.97172809639011</v>
      </c>
      <c r="AW36" s="35">
        <v>116.80660310231963</v>
      </c>
      <c r="AX36" s="35">
        <v>118.15853137896684</v>
      </c>
      <c r="AY36" s="35">
        <v>120.84815710829658</v>
      </c>
      <c r="AZ36" s="35">
        <v>122.69816422370856</v>
      </c>
      <c r="BA36" s="35">
        <v>124.07381054029695</v>
      </c>
      <c r="BB36" s="35">
        <v>125.57753427256772</v>
      </c>
      <c r="BC36" s="35">
        <v>128.73203358474456</v>
      </c>
      <c r="BD36" s="35">
        <v>132.86371614249799</v>
      </c>
      <c r="BE36" s="35">
        <v>137.96309472985152</v>
      </c>
      <c r="BF36" s="35">
        <v>140.03605142071061</v>
      </c>
      <c r="BG36" s="35">
        <v>143.32811536454628</v>
      </c>
      <c r="BH36" s="35">
        <v>146.90479578767611</v>
      </c>
      <c r="BI36" s="35">
        <v>149.27185617380579</v>
      </c>
      <c r="BJ36" s="35">
        <v>151.71481428774726</v>
      </c>
      <c r="BK36" s="35">
        <v>152.81533134101798</v>
      </c>
      <c r="BL36" s="35">
        <v>153.93956643422987</v>
      </c>
      <c r="BM36" s="35">
        <v>156.07893363692423</v>
      </c>
      <c r="BN36" s="35">
        <v>158.62150751861867</v>
      </c>
      <c r="BO36" s="35">
        <v>161.84716095061904</v>
      </c>
      <c r="BP36" s="35">
        <v>166.97500118590199</v>
      </c>
      <c r="BQ36" s="35">
        <v>100</v>
      </c>
      <c r="BR36" s="35">
        <v>103.40816878550176</v>
      </c>
      <c r="BS36" s="35">
        <v>105.49093859886395</v>
      </c>
      <c r="BT36" s="35">
        <v>108.65566675682986</v>
      </c>
      <c r="BU36" s="35">
        <v>110.38680010819583</v>
      </c>
      <c r="BV36" s="35">
        <v>112.90235325939952</v>
      </c>
      <c r="BW36" s="35">
        <v>115.22856370029754</v>
      </c>
      <c r="BX36" s="35">
        <v>117.17608872058426</v>
      </c>
      <c r="BY36" s="35">
        <v>119.17771165810116</v>
      </c>
      <c r="BZ36" s="35">
        <v>120.42196375439545</v>
      </c>
      <c r="CA36" s="35">
        <v>121.36867730592373</v>
      </c>
      <c r="CB36" s="35">
        <v>123.34325128482553</v>
      </c>
      <c r="CC36" s="35">
        <v>124.99323776034623</v>
      </c>
      <c r="CD36" s="35">
        <v>126.39978360833108</v>
      </c>
      <c r="CE36" s="35">
        <v>127.56288882878009</v>
      </c>
      <c r="CF36" s="35">
        <v>128.69894509061402</v>
      </c>
      <c r="CG36" s="35">
        <v>129.10467946984042</v>
      </c>
      <c r="CH36" s="35">
        <v>130.29483364890453</v>
      </c>
      <c r="CI36" s="35">
        <v>133.64890451717608</v>
      </c>
      <c r="CJ36" s="35">
        <v>136.16445766837975</v>
      </c>
      <c r="CK36" s="35">
        <v>140.16770354341358</v>
      </c>
      <c r="CL36" s="35">
        <v>144.41439004598323</v>
      </c>
      <c r="CM36" s="35">
        <v>145.63159318366243</v>
      </c>
      <c r="CN36" s="35">
        <v>150.09467135515283</v>
      </c>
      <c r="CO36" s="35">
        <v>156.18068704354883</v>
      </c>
      <c r="CP36" s="35">
        <v>163.94373816608061</v>
      </c>
      <c r="CQ36" s="35">
        <v>169.89450906140112</v>
      </c>
      <c r="CR36" s="35">
        <v>178.9018122802272</v>
      </c>
      <c r="CS36" s="35">
        <v>185.42061130646471</v>
      </c>
      <c r="CT36" s="35">
        <v>190.47876656748716</v>
      </c>
      <c r="CU36" s="35">
        <v>195.83446037327562</v>
      </c>
      <c r="CV36" s="35">
        <v>200.62212604814715</v>
      </c>
      <c r="CW36" s="35">
        <v>206.27535839870166</v>
      </c>
    </row>
    <row r="37" spans="1:101" x14ac:dyDescent="0.3">
      <c r="A37" s="3">
        <v>233</v>
      </c>
      <c r="B37" s="4" t="s">
        <v>35</v>
      </c>
      <c r="C37" s="35">
        <v>100</v>
      </c>
      <c r="D37" s="35">
        <v>99.46714031971581</v>
      </c>
      <c r="E37" s="35">
        <v>99.200710479573715</v>
      </c>
      <c r="F37" s="35">
        <v>97.757548845470694</v>
      </c>
      <c r="G37" s="35">
        <v>96.047957371225579</v>
      </c>
      <c r="H37" s="35">
        <v>94.915630550621671</v>
      </c>
      <c r="I37" s="35">
        <v>94.293960923623445</v>
      </c>
      <c r="J37" s="35">
        <v>94.116341030195386</v>
      </c>
      <c r="K37" s="35">
        <v>95.670515097690938</v>
      </c>
      <c r="L37" s="35">
        <v>98.756660746003547</v>
      </c>
      <c r="M37" s="35">
        <v>102.73090586145648</v>
      </c>
      <c r="N37" s="35">
        <v>107.14920071047958</v>
      </c>
      <c r="O37" s="35">
        <v>110.43516873889875</v>
      </c>
      <c r="P37" s="35">
        <v>114.43161634103019</v>
      </c>
      <c r="Q37" s="35">
        <v>116.54085257548846</v>
      </c>
      <c r="R37" s="35">
        <v>118.76110124333925</v>
      </c>
      <c r="S37" s="35">
        <v>119.4271758436945</v>
      </c>
      <c r="T37" s="35">
        <v>121.40319715808171</v>
      </c>
      <c r="U37" s="35">
        <v>123.02397868561279</v>
      </c>
      <c r="V37" s="35">
        <v>124.1563055062167</v>
      </c>
      <c r="W37" s="35">
        <v>125.62166962699823</v>
      </c>
      <c r="X37" s="35">
        <v>127.39786856127887</v>
      </c>
      <c r="Y37" s="35">
        <v>129.01865008880995</v>
      </c>
      <c r="Z37" s="35">
        <v>130.79484902309059</v>
      </c>
      <c r="AA37" s="35">
        <v>130.48401420959146</v>
      </c>
      <c r="AB37" s="35">
        <v>129.01865008880995</v>
      </c>
      <c r="AC37" s="35">
        <v>131.26110124333925</v>
      </c>
      <c r="AD37" s="35">
        <v>133.12611012433393</v>
      </c>
      <c r="AE37" s="35">
        <v>132.61545293072825</v>
      </c>
      <c r="AF37" s="35">
        <v>133.54795737122558</v>
      </c>
      <c r="AG37" s="35">
        <v>134.4804618117229</v>
      </c>
      <c r="AH37" s="35">
        <v>136.41207815275311</v>
      </c>
      <c r="AI37" s="35">
        <v>138.34369449378332</v>
      </c>
      <c r="AJ37" s="35">
        <v>100</v>
      </c>
      <c r="AK37" s="35">
        <v>103.11995153473345</v>
      </c>
      <c r="AL37" s="35">
        <v>105.41195476575122</v>
      </c>
      <c r="AM37" s="35">
        <v>106.79523424878836</v>
      </c>
      <c r="AN37" s="35">
        <v>107.64337641357028</v>
      </c>
      <c r="AO37" s="35">
        <v>108.27948303715671</v>
      </c>
      <c r="AP37" s="35">
        <v>109.56179321486267</v>
      </c>
      <c r="AQ37" s="35">
        <v>110.54119547657513</v>
      </c>
      <c r="AR37" s="35">
        <v>111.5407915993538</v>
      </c>
      <c r="AS37" s="35">
        <v>112.45961227786754</v>
      </c>
      <c r="AT37" s="35">
        <v>115.23626817447496</v>
      </c>
      <c r="AU37" s="35">
        <v>118.09369951534734</v>
      </c>
      <c r="AV37" s="35">
        <v>119.75969305331179</v>
      </c>
      <c r="AW37" s="35">
        <v>121.41558966074314</v>
      </c>
      <c r="AX37" s="35">
        <v>123.13206785137318</v>
      </c>
      <c r="AY37" s="35">
        <v>124.32350565428109</v>
      </c>
      <c r="AZ37" s="35">
        <v>125.04038772213246</v>
      </c>
      <c r="BA37" s="35">
        <v>124.41437802907916</v>
      </c>
      <c r="BB37" s="35">
        <v>124.41437802907916</v>
      </c>
      <c r="BC37" s="35">
        <v>124.78796445880452</v>
      </c>
      <c r="BD37" s="35">
        <v>126.03998384491115</v>
      </c>
      <c r="BE37" s="35">
        <v>127.54442649434571</v>
      </c>
      <c r="BF37" s="35">
        <v>129.32148626817448</v>
      </c>
      <c r="BG37" s="35">
        <v>131.37116316639742</v>
      </c>
      <c r="BH37" s="35">
        <v>132.52221324717286</v>
      </c>
      <c r="BI37" s="35">
        <v>134.76373182552504</v>
      </c>
      <c r="BJ37" s="35">
        <v>137.70193861066235</v>
      </c>
      <c r="BK37" s="35">
        <v>139.49919224555734</v>
      </c>
      <c r="BL37" s="35">
        <v>141.83158319870759</v>
      </c>
      <c r="BM37" s="35">
        <v>141.95274636510501</v>
      </c>
      <c r="BN37" s="35">
        <v>144.29523424878838</v>
      </c>
      <c r="BO37" s="35">
        <v>145.47657512116317</v>
      </c>
      <c r="BP37" s="35">
        <v>149.58602584814216</v>
      </c>
      <c r="BQ37" s="35">
        <v>100</v>
      </c>
      <c r="BR37" s="35">
        <v>104.58624127617149</v>
      </c>
      <c r="BS37" s="35">
        <v>109.0727816550349</v>
      </c>
      <c r="BT37" s="35">
        <v>113.06081754735793</v>
      </c>
      <c r="BU37" s="35">
        <v>117.44765702891326</v>
      </c>
      <c r="BV37" s="35">
        <v>121.73479561316051</v>
      </c>
      <c r="BW37" s="35">
        <v>124.82552342971087</v>
      </c>
      <c r="BX37" s="35">
        <v>127.71684945164506</v>
      </c>
      <c r="BY37" s="35">
        <v>127.91625124626121</v>
      </c>
      <c r="BZ37" s="35">
        <v>131.20638085742772</v>
      </c>
      <c r="CA37" s="35">
        <v>133.39980059820539</v>
      </c>
      <c r="CB37" s="35">
        <v>136.5902293120638</v>
      </c>
      <c r="CC37" s="35">
        <v>141.47557328015952</v>
      </c>
      <c r="CD37" s="35">
        <v>145.56331006979062</v>
      </c>
      <c r="CE37" s="35">
        <v>149.35194416749752</v>
      </c>
      <c r="CF37" s="35">
        <v>151.84446660019941</v>
      </c>
      <c r="CG37" s="35">
        <v>153.24027916251245</v>
      </c>
      <c r="CH37" s="35">
        <v>164.50648055832502</v>
      </c>
      <c r="CI37" s="35">
        <v>170.98703888334995</v>
      </c>
      <c r="CJ37" s="35">
        <v>176.5702891326022</v>
      </c>
      <c r="CK37" s="35">
        <v>182.15353938185444</v>
      </c>
      <c r="CL37" s="35">
        <v>188.03589232303091</v>
      </c>
      <c r="CM37" s="35">
        <v>193.02093718843469</v>
      </c>
      <c r="CN37" s="35">
        <v>203.09072781655036</v>
      </c>
      <c r="CO37" s="35">
        <v>215.65304087736789</v>
      </c>
      <c r="CP37" s="35">
        <v>228.91326021934196</v>
      </c>
      <c r="CQ37" s="35">
        <v>241.37587238285144</v>
      </c>
      <c r="CR37" s="35">
        <v>256.53040877367897</v>
      </c>
      <c r="CS37" s="35">
        <v>267.79661016949154</v>
      </c>
      <c r="CT37" s="35">
        <v>277.46759720837485</v>
      </c>
      <c r="CU37" s="35">
        <v>285.6430707876371</v>
      </c>
      <c r="CV37" s="35">
        <v>298.4047856430708</v>
      </c>
      <c r="CW37" s="35">
        <v>303.38983050847457</v>
      </c>
    </row>
    <row r="38" spans="1:101" x14ac:dyDescent="0.3">
      <c r="A38" s="3">
        <v>234</v>
      </c>
      <c r="B38" s="4" t="s">
        <v>36</v>
      </c>
      <c r="C38" s="35">
        <v>100</v>
      </c>
      <c r="D38" s="35">
        <v>100.56285178236398</v>
      </c>
      <c r="E38" s="35">
        <v>102.15759849906192</v>
      </c>
      <c r="F38" s="35">
        <v>99.061913696060031</v>
      </c>
      <c r="G38" s="35">
        <v>98.030018761726083</v>
      </c>
      <c r="H38" s="35">
        <v>94.55909943714822</v>
      </c>
      <c r="I38" s="35">
        <v>92.964352720450279</v>
      </c>
      <c r="J38" s="35">
        <v>92.307692307692307</v>
      </c>
      <c r="K38" s="35">
        <v>96.15384615384616</v>
      </c>
      <c r="L38" s="35">
        <v>97.091932457786115</v>
      </c>
      <c r="M38" s="35">
        <v>103.00187617260788</v>
      </c>
      <c r="N38" s="35">
        <v>110.60037523452158</v>
      </c>
      <c r="O38" s="35">
        <v>117.07317073170732</v>
      </c>
      <c r="P38" s="35">
        <v>121.10694183864915</v>
      </c>
      <c r="Q38" s="35">
        <v>124.29643527204503</v>
      </c>
      <c r="R38" s="35">
        <v>129.73733583489681</v>
      </c>
      <c r="S38" s="35">
        <v>132.08255159474672</v>
      </c>
      <c r="T38" s="35">
        <v>133.86491557223263</v>
      </c>
      <c r="U38" s="35">
        <v>138.83677298311446</v>
      </c>
      <c r="V38" s="35">
        <v>142.2138836772983</v>
      </c>
      <c r="W38" s="35">
        <v>148.40525328330207</v>
      </c>
      <c r="X38" s="35">
        <v>148.03001876172607</v>
      </c>
      <c r="Y38" s="35">
        <v>149.71857410881802</v>
      </c>
      <c r="Z38" s="35">
        <v>154.8780487804878</v>
      </c>
      <c r="AA38" s="35">
        <v>158.06754221388368</v>
      </c>
      <c r="AB38" s="35">
        <v>158.72420262664164</v>
      </c>
      <c r="AC38" s="35">
        <v>158.81801125703564</v>
      </c>
      <c r="AD38" s="35">
        <v>155.06566604127579</v>
      </c>
      <c r="AE38" s="35">
        <v>154.69043151969981</v>
      </c>
      <c r="AF38" s="35">
        <v>153.09568480300189</v>
      </c>
      <c r="AG38" s="35">
        <v>155.15947467166978</v>
      </c>
      <c r="AH38" s="35">
        <v>158.06754221388368</v>
      </c>
      <c r="AI38" s="35">
        <v>159.47467166979362</v>
      </c>
      <c r="AJ38" s="35">
        <v>100</v>
      </c>
      <c r="AK38" s="35">
        <v>102.32770424463715</v>
      </c>
      <c r="AL38" s="35">
        <v>103.97078959379279</v>
      </c>
      <c r="AM38" s="35">
        <v>108.03286170698311</v>
      </c>
      <c r="AN38" s="35">
        <v>107.71337288909174</v>
      </c>
      <c r="AO38" s="35">
        <v>108.71748060246463</v>
      </c>
      <c r="AP38" s="35">
        <v>108.94568690095846</v>
      </c>
      <c r="AQ38" s="35">
        <v>110.63441350981287</v>
      </c>
      <c r="AR38" s="35">
        <v>114.92469192149703</v>
      </c>
      <c r="AS38" s="35">
        <v>116.75034230944775</v>
      </c>
      <c r="AT38" s="35">
        <v>121.81652213601096</v>
      </c>
      <c r="AU38" s="35">
        <v>125.37654039251484</v>
      </c>
      <c r="AV38" s="35">
        <v>128.06937471474214</v>
      </c>
      <c r="AW38" s="35">
        <v>130.16887266088543</v>
      </c>
      <c r="AX38" s="35">
        <v>133.08991328160658</v>
      </c>
      <c r="AY38" s="35">
        <v>135.28069374714741</v>
      </c>
      <c r="AZ38" s="35">
        <v>137.0150616157006</v>
      </c>
      <c r="BA38" s="35">
        <v>140.07302601551802</v>
      </c>
      <c r="BB38" s="35">
        <v>141.85303514376997</v>
      </c>
      <c r="BC38" s="35">
        <v>145.86946599726153</v>
      </c>
      <c r="BD38" s="35">
        <v>148.79050661798266</v>
      </c>
      <c r="BE38" s="35">
        <v>153.62848014605203</v>
      </c>
      <c r="BF38" s="35">
        <v>156.59516202647194</v>
      </c>
      <c r="BG38" s="35">
        <v>164.44545869465998</v>
      </c>
      <c r="BH38" s="35">
        <v>170.01369237790962</v>
      </c>
      <c r="BI38" s="35">
        <v>175.03423094477407</v>
      </c>
      <c r="BJ38" s="35">
        <v>178.04655408489273</v>
      </c>
      <c r="BK38" s="35">
        <v>178.77681424007304</v>
      </c>
      <c r="BL38" s="35">
        <v>178.91373801916933</v>
      </c>
      <c r="BM38" s="35">
        <v>178.04655408489273</v>
      </c>
      <c r="BN38" s="35">
        <v>185.25787311729803</v>
      </c>
      <c r="BO38" s="35">
        <v>189.50251026928342</v>
      </c>
      <c r="BP38" s="35">
        <v>192.37790963030579</v>
      </c>
      <c r="BQ38" s="35">
        <v>100</v>
      </c>
      <c r="BR38" s="35">
        <v>102.80373831775701</v>
      </c>
      <c r="BS38" s="35">
        <v>107.4766355140187</v>
      </c>
      <c r="BT38" s="35">
        <v>110.59190031152647</v>
      </c>
      <c r="BU38" s="35">
        <v>110.59190031152647</v>
      </c>
      <c r="BV38" s="35">
        <v>113.08411214953271</v>
      </c>
      <c r="BW38" s="35">
        <v>114.33021806853583</v>
      </c>
      <c r="BX38" s="35">
        <v>113.08411214953271</v>
      </c>
      <c r="BY38" s="35">
        <v>113.08411214953271</v>
      </c>
      <c r="BZ38" s="35">
        <v>112.46105919003115</v>
      </c>
      <c r="CA38" s="35">
        <v>117.44548286604362</v>
      </c>
      <c r="CB38" s="35">
        <v>117.75700934579439</v>
      </c>
      <c r="CC38" s="35">
        <v>123.98753894080997</v>
      </c>
      <c r="CD38" s="35">
        <v>128.03738317757009</v>
      </c>
      <c r="CE38" s="35">
        <v>129.28348909657322</v>
      </c>
      <c r="CF38" s="35">
        <v>134.26791277258567</v>
      </c>
      <c r="CG38" s="35">
        <v>145.48286604361371</v>
      </c>
      <c r="CH38" s="35">
        <v>145.79439252336448</v>
      </c>
      <c r="CI38" s="35">
        <v>148.28660436137071</v>
      </c>
      <c r="CJ38" s="35">
        <v>156.38629283489095</v>
      </c>
      <c r="CK38" s="35">
        <v>159.19003115264798</v>
      </c>
      <c r="CL38" s="35">
        <v>161.99376947040497</v>
      </c>
      <c r="CM38" s="35">
        <v>168.22429906542055</v>
      </c>
      <c r="CN38" s="35">
        <v>176.63551401869159</v>
      </c>
      <c r="CO38" s="35">
        <v>180.68535825545172</v>
      </c>
      <c r="CP38" s="35">
        <v>194.70404984423675</v>
      </c>
      <c r="CQ38" s="35">
        <v>208.72274143302181</v>
      </c>
      <c r="CR38" s="35">
        <v>224.9221183800623</v>
      </c>
      <c r="CS38" s="35">
        <v>235.82554517133957</v>
      </c>
      <c r="CT38" s="35">
        <v>246.10591900311528</v>
      </c>
      <c r="CU38" s="35">
        <v>259.50155763239877</v>
      </c>
      <c r="CV38" s="35">
        <v>270.09345794392522</v>
      </c>
      <c r="CW38" s="35">
        <v>282.86604361370718</v>
      </c>
    </row>
    <row r="39" spans="1:101" x14ac:dyDescent="0.3">
      <c r="A39" s="3">
        <v>235</v>
      </c>
      <c r="B39" s="4" t="s">
        <v>37</v>
      </c>
      <c r="C39" s="35">
        <v>100</v>
      </c>
      <c r="D39" s="35">
        <v>99.1875</v>
      </c>
      <c r="E39" s="35">
        <v>96.4375</v>
      </c>
      <c r="F39" s="35">
        <v>95.666666666666671</v>
      </c>
      <c r="G39" s="35">
        <v>93.479166666666671</v>
      </c>
      <c r="H39" s="35">
        <v>91.666666666666671</v>
      </c>
      <c r="I39" s="35">
        <v>91.4375</v>
      </c>
      <c r="J39" s="35">
        <v>93.395833333333329</v>
      </c>
      <c r="K39" s="35">
        <v>93.479166666666671</v>
      </c>
      <c r="L39" s="35">
        <v>92.8125</v>
      </c>
      <c r="M39" s="35">
        <v>94.458333333333329</v>
      </c>
      <c r="N39" s="35">
        <v>95.833333333333329</v>
      </c>
      <c r="O39" s="35">
        <v>98.5625</v>
      </c>
      <c r="P39" s="35">
        <v>103.04166666666667</v>
      </c>
      <c r="Q39" s="35">
        <v>108.10416666666667</v>
      </c>
      <c r="R39" s="35">
        <v>115.33333333333333</v>
      </c>
      <c r="S39" s="35">
        <v>122.91666666666667</v>
      </c>
      <c r="T39" s="35">
        <v>128.5</v>
      </c>
      <c r="U39" s="35">
        <v>134.79166666666666</v>
      </c>
      <c r="V39" s="35">
        <v>138.8125</v>
      </c>
      <c r="W39" s="35">
        <v>144.16666666666666</v>
      </c>
      <c r="X39" s="35">
        <v>149.77083333333334</v>
      </c>
      <c r="Y39" s="35">
        <v>156.58333333333334</v>
      </c>
      <c r="Z39" s="35">
        <v>161.83333333333334</v>
      </c>
      <c r="AA39" s="35">
        <v>168.5</v>
      </c>
      <c r="AB39" s="35">
        <v>171.89583333333334</v>
      </c>
      <c r="AC39" s="35">
        <v>175.29166666666666</v>
      </c>
      <c r="AD39" s="35">
        <v>177.54166666666666</v>
      </c>
      <c r="AE39" s="35">
        <v>180.33333333333334</v>
      </c>
      <c r="AF39" s="35">
        <v>183.91666666666666</v>
      </c>
      <c r="AG39" s="35">
        <v>187.85416666666666</v>
      </c>
      <c r="AH39" s="35">
        <v>192.58333333333334</v>
      </c>
      <c r="AI39" s="35">
        <v>199.54166666666666</v>
      </c>
      <c r="AJ39" s="35">
        <v>100</v>
      </c>
      <c r="AK39" s="35">
        <v>102.30316014997322</v>
      </c>
      <c r="AL39" s="35">
        <v>103.74040349937511</v>
      </c>
      <c r="AM39" s="35">
        <v>104.49026959471523</v>
      </c>
      <c r="AN39" s="35">
        <v>105.08837707552223</v>
      </c>
      <c r="AO39" s="35">
        <v>106.22210319585788</v>
      </c>
      <c r="AP39" s="35">
        <v>107.65934654525978</v>
      </c>
      <c r="AQ39" s="35">
        <v>108.38243170862346</v>
      </c>
      <c r="AR39" s="35">
        <v>108.09676843420817</v>
      </c>
      <c r="AS39" s="35">
        <v>108.58775218710944</v>
      </c>
      <c r="AT39" s="35">
        <v>109.26620246384574</v>
      </c>
      <c r="AU39" s="35">
        <v>111.14979467952152</v>
      </c>
      <c r="AV39" s="35">
        <v>114.05106231030173</v>
      </c>
      <c r="AW39" s="35">
        <v>116.64881271201571</v>
      </c>
      <c r="AX39" s="35">
        <v>121.2372790573112</v>
      </c>
      <c r="AY39" s="35">
        <v>126.15604356364935</v>
      </c>
      <c r="AZ39" s="35">
        <v>131.63720764149258</v>
      </c>
      <c r="BA39" s="35">
        <v>136.33279771469381</v>
      </c>
      <c r="BB39" s="35">
        <v>139.80539189430459</v>
      </c>
      <c r="BC39" s="35">
        <v>143.80467773611855</v>
      </c>
      <c r="BD39" s="35">
        <v>146.96482770933761</v>
      </c>
      <c r="BE39" s="35">
        <v>152.44599178718087</v>
      </c>
      <c r="BF39" s="35">
        <v>159.41796107837885</v>
      </c>
      <c r="BG39" s="35">
        <v>164.80092840564186</v>
      </c>
      <c r="BH39" s="35">
        <v>169.75540082128191</v>
      </c>
      <c r="BI39" s="35">
        <v>175.52222817354044</v>
      </c>
      <c r="BJ39" s="35">
        <v>179.03053026245314</v>
      </c>
      <c r="BK39" s="35">
        <v>182.16389930369576</v>
      </c>
      <c r="BL39" s="35">
        <v>186.74343867166579</v>
      </c>
      <c r="BM39" s="35">
        <v>191.33190501696126</v>
      </c>
      <c r="BN39" s="35">
        <v>196.17925370469558</v>
      </c>
      <c r="BO39" s="35">
        <v>205.5347259417961</v>
      </c>
      <c r="BP39" s="35">
        <v>215.6579182288877</v>
      </c>
      <c r="BQ39" s="35">
        <v>100</v>
      </c>
      <c r="BR39" s="35">
        <v>102.63630916716596</v>
      </c>
      <c r="BS39" s="35">
        <v>104.73337327741163</v>
      </c>
      <c r="BT39" s="35">
        <v>109.28699820251647</v>
      </c>
      <c r="BU39" s="35">
        <v>111.26423007789096</v>
      </c>
      <c r="BV39" s="35">
        <v>112.64230077890953</v>
      </c>
      <c r="BW39" s="35">
        <v>114.67944877171959</v>
      </c>
      <c r="BX39" s="35">
        <v>115.27860994607549</v>
      </c>
      <c r="BY39" s="35">
        <v>120.37147992810065</v>
      </c>
      <c r="BZ39" s="35">
        <v>119.95206710605153</v>
      </c>
      <c r="CA39" s="35">
        <v>120.1318154583583</v>
      </c>
      <c r="CB39" s="35">
        <v>123.96644697423606</v>
      </c>
      <c r="CC39" s="35">
        <v>125.584182144997</v>
      </c>
      <c r="CD39" s="35">
        <v>128.63990413421212</v>
      </c>
      <c r="CE39" s="35">
        <v>132.83403235470342</v>
      </c>
      <c r="CF39" s="35">
        <v>136.24925104853205</v>
      </c>
      <c r="CG39" s="35">
        <v>136.90832834032355</v>
      </c>
      <c r="CH39" s="35">
        <v>140.44337926902335</v>
      </c>
      <c r="CI39" s="35">
        <v>145.29658478130617</v>
      </c>
      <c r="CJ39" s="35">
        <v>149.61054523666866</v>
      </c>
      <c r="CK39" s="35">
        <v>154.76333133612943</v>
      </c>
      <c r="CL39" s="35">
        <v>159.85620131815458</v>
      </c>
      <c r="CM39" s="35">
        <v>165.60814859197123</v>
      </c>
      <c r="CN39" s="35">
        <v>171.30017974835232</v>
      </c>
      <c r="CO39" s="35">
        <v>178.37028160575196</v>
      </c>
      <c r="CP39" s="35">
        <v>187.59736369083282</v>
      </c>
      <c r="CQ39" s="35">
        <v>196.16536848412224</v>
      </c>
      <c r="CR39" s="35">
        <v>210.30557219892151</v>
      </c>
      <c r="CS39" s="35">
        <v>223.7866986219293</v>
      </c>
      <c r="CT39" s="35">
        <v>235.3505092869982</v>
      </c>
      <c r="CU39" s="35">
        <v>246.19532654284004</v>
      </c>
      <c r="CV39" s="35">
        <v>258.11863391252245</v>
      </c>
      <c r="CW39" s="35">
        <v>269.50269622528458</v>
      </c>
    </row>
    <row r="40" spans="1:101" x14ac:dyDescent="0.3">
      <c r="A40" s="3">
        <v>236</v>
      </c>
      <c r="B40" s="4" t="s">
        <v>38</v>
      </c>
      <c r="C40" s="35">
        <v>100</v>
      </c>
      <c r="D40" s="35">
        <v>99.70178926441352</v>
      </c>
      <c r="E40" s="35">
        <v>100.6958250497018</v>
      </c>
      <c r="F40" s="35">
        <v>99.975149105367791</v>
      </c>
      <c r="G40" s="35">
        <v>99.179920477137173</v>
      </c>
      <c r="H40" s="35">
        <v>98.086481113320076</v>
      </c>
      <c r="I40" s="35">
        <v>97.11729622266401</v>
      </c>
      <c r="J40" s="35">
        <v>97.340954274353876</v>
      </c>
      <c r="K40" s="35">
        <v>96.471172962226646</v>
      </c>
      <c r="L40" s="35">
        <v>96.66998011928429</v>
      </c>
      <c r="M40" s="35">
        <v>97.490059642147116</v>
      </c>
      <c r="N40" s="35">
        <v>97.862823061630223</v>
      </c>
      <c r="O40" s="35">
        <v>100.29821073558648</v>
      </c>
      <c r="P40" s="35">
        <v>101.39165009940358</v>
      </c>
      <c r="Q40" s="35">
        <v>106.75944333996024</v>
      </c>
      <c r="R40" s="35">
        <v>112.00298210735586</v>
      </c>
      <c r="S40" s="35">
        <v>115.40755467196819</v>
      </c>
      <c r="T40" s="35">
        <v>116.67495029821073</v>
      </c>
      <c r="U40" s="35">
        <v>117.59443339960238</v>
      </c>
      <c r="V40" s="35">
        <v>117.19681908548708</v>
      </c>
      <c r="W40" s="35">
        <v>117.71868787276343</v>
      </c>
      <c r="X40" s="35">
        <v>118.24055666003976</v>
      </c>
      <c r="Y40" s="35">
        <v>117.71868787276343</v>
      </c>
      <c r="Z40" s="35">
        <v>115.97912524850895</v>
      </c>
      <c r="AA40" s="35">
        <v>116.50099403578528</v>
      </c>
      <c r="AB40" s="35">
        <v>115.78031809145129</v>
      </c>
      <c r="AC40" s="35">
        <v>116.82405566600397</v>
      </c>
      <c r="AD40" s="35">
        <v>117.14711729622266</v>
      </c>
      <c r="AE40" s="35">
        <v>117.81809145129225</v>
      </c>
      <c r="AF40" s="35">
        <v>118.96123260437376</v>
      </c>
      <c r="AG40" s="35">
        <v>121.52087475149105</v>
      </c>
      <c r="AH40" s="35">
        <v>123.5089463220676</v>
      </c>
      <c r="AI40" s="35">
        <v>123.88170974155069</v>
      </c>
      <c r="AJ40" s="35">
        <v>100</v>
      </c>
      <c r="AK40" s="35">
        <v>103.00850228907782</v>
      </c>
      <c r="AL40" s="35">
        <v>104.51275343361674</v>
      </c>
      <c r="AM40" s="35">
        <v>105.38478308262481</v>
      </c>
      <c r="AN40" s="35">
        <v>104.92696751689557</v>
      </c>
      <c r="AO40" s="35">
        <v>105.07957270547199</v>
      </c>
      <c r="AP40" s="35">
        <v>104.0004360148245</v>
      </c>
      <c r="AQ40" s="35">
        <v>104.46915195116634</v>
      </c>
      <c r="AR40" s="35">
        <v>104.61085676913015</v>
      </c>
      <c r="AS40" s="35">
        <v>104.91606714628297</v>
      </c>
      <c r="AT40" s="35">
        <v>105.14497492914759</v>
      </c>
      <c r="AU40" s="35">
        <v>105.98430346631785</v>
      </c>
      <c r="AV40" s="35">
        <v>108.04447351209942</v>
      </c>
      <c r="AW40" s="35">
        <v>109.35251798561151</v>
      </c>
      <c r="AX40" s="35">
        <v>114.30128624373229</v>
      </c>
      <c r="AY40" s="35">
        <v>117.74580335731414</v>
      </c>
      <c r="AZ40" s="35">
        <v>119.62066710268149</v>
      </c>
      <c r="BA40" s="35">
        <v>120.9396119468062</v>
      </c>
      <c r="BB40" s="35">
        <v>121.49553084804883</v>
      </c>
      <c r="BC40" s="35">
        <v>121.55003270111183</v>
      </c>
      <c r="BD40" s="35">
        <v>123.21778940483976</v>
      </c>
      <c r="BE40" s="35">
        <v>125.83387835186396</v>
      </c>
      <c r="BF40" s="35">
        <v>127.29452801395247</v>
      </c>
      <c r="BG40" s="35">
        <v>129.91061696097668</v>
      </c>
      <c r="BH40" s="35">
        <v>131.55657292347939</v>
      </c>
      <c r="BI40" s="35">
        <v>135.58971005014172</v>
      </c>
      <c r="BJ40" s="35">
        <v>137.9550904730761</v>
      </c>
      <c r="BK40" s="35">
        <v>139.97165903640723</v>
      </c>
      <c r="BL40" s="35">
        <v>141.49771092217136</v>
      </c>
      <c r="BM40" s="35">
        <v>143.5251798561151</v>
      </c>
      <c r="BN40" s="35">
        <v>146.11946806191409</v>
      </c>
      <c r="BO40" s="35">
        <v>148.89906256812731</v>
      </c>
      <c r="BP40" s="35">
        <v>149.94549814693698</v>
      </c>
      <c r="BQ40" s="35">
        <v>100</v>
      </c>
      <c r="BR40" s="35">
        <v>102.32678386763185</v>
      </c>
      <c r="BS40" s="35">
        <v>103.87797311271976</v>
      </c>
      <c r="BT40" s="35">
        <v>105.37745604963806</v>
      </c>
      <c r="BU40" s="35">
        <v>106.98035160289555</v>
      </c>
      <c r="BV40" s="35">
        <v>109.87590486039296</v>
      </c>
      <c r="BW40" s="35">
        <v>112.56463288521199</v>
      </c>
      <c r="BX40" s="35">
        <v>111.32368148914168</v>
      </c>
      <c r="BY40" s="35">
        <v>111.78903826266804</v>
      </c>
      <c r="BZ40" s="35">
        <v>112.30610134436401</v>
      </c>
      <c r="CA40" s="35">
        <v>113.85729058945191</v>
      </c>
      <c r="CB40" s="35">
        <v>114.37435367114789</v>
      </c>
      <c r="CC40" s="35">
        <v>113.65046535677352</v>
      </c>
      <c r="CD40" s="35">
        <v>112.51292657704239</v>
      </c>
      <c r="CE40" s="35">
        <v>111.47880041365046</v>
      </c>
      <c r="CF40" s="35">
        <v>111.11685625646329</v>
      </c>
      <c r="CG40" s="35">
        <v>111.01344364012409</v>
      </c>
      <c r="CH40" s="35">
        <v>110.70320579110651</v>
      </c>
      <c r="CI40" s="35">
        <v>111.01344364012409</v>
      </c>
      <c r="CJ40" s="35">
        <v>111.42709410548086</v>
      </c>
      <c r="CK40" s="35">
        <v>112.61633919338159</v>
      </c>
      <c r="CL40" s="35">
        <v>114.16752843846949</v>
      </c>
      <c r="CM40" s="35">
        <v>114.47776628748707</v>
      </c>
      <c r="CN40" s="35">
        <v>115.92554291623578</v>
      </c>
      <c r="CO40" s="35">
        <v>118.51085832471561</v>
      </c>
      <c r="CP40" s="35">
        <v>122.23371251292657</v>
      </c>
      <c r="CQ40" s="35">
        <v>127.30093071354705</v>
      </c>
      <c r="CR40" s="35">
        <v>134.90175801447776</v>
      </c>
      <c r="CS40" s="35">
        <v>138.98655635987589</v>
      </c>
      <c r="CT40" s="35">
        <v>146.27714581178904</v>
      </c>
      <c r="CU40" s="35">
        <v>152.32678386763186</v>
      </c>
      <c r="CV40" s="35">
        <v>157.75594622543952</v>
      </c>
      <c r="CW40" s="35">
        <v>162.56463288521201</v>
      </c>
    </row>
    <row r="41" spans="1:101" x14ac:dyDescent="0.3">
      <c r="A41" s="3">
        <v>237</v>
      </c>
      <c r="B41" s="4" t="s">
        <v>39</v>
      </c>
      <c r="C41" s="35">
        <v>100</v>
      </c>
      <c r="D41" s="35">
        <v>100.69644572526417</v>
      </c>
      <c r="E41" s="35">
        <v>100.79250720461096</v>
      </c>
      <c r="F41" s="35">
        <v>100.86455331412104</v>
      </c>
      <c r="G41" s="35">
        <v>99.015369836695484</v>
      </c>
      <c r="H41" s="35">
        <v>97.934678194044182</v>
      </c>
      <c r="I41" s="35">
        <v>98.967339097022091</v>
      </c>
      <c r="J41" s="35">
        <v>96.97406340057637</v>
      </c>
      <c r="K41" s="35">
        <v>96.037463976945247</v>
      </c>
      <c r="L41" s="35">
        <v>95.172910662824208</v>
      </c>
      <c r="M41" s="35">
        <v>95.292987512007684</v>
      </c>
      <c r="N41" s="35">
        <v>96.829971181556189</v>
      </c>
      <c r="O41" s="35">
        <v>98.439000960614791</v>
      </c>
      <c r="P41" s="35">
        <v>101.41690682036503</v>
      </c>
      <c r="Q41" s="35">
        <v>103.07396733909702</v>
      </c>
      <c r="R41" s="35">
        <v>105.45148895292988</v>
      </c>
      <c r="S41" s="35">
        <v>104.73102785782901</v>
      </c>
      <c r="T41" s="35">
        <v>107.13256484149856</v>
      </c>
      <c r="U41" s="35">
        <v>109.65417867435158</v>
      </c>
      <c r="V41" s="35">
        <v>111.57540826128722</v>
      </c>
      <c r="W41" s="35">
        <v>115.15369836695486</v>
      </c>
      <c r="X41" s="35">
        <v>117.53121998078771</v>
      </c>
      <c r="Y41" s="35">
        <v>119.59654178674351</v>
      </c>
      <c r="Z41" s="35">
        <v>121.92603266090298</v>
      </c>
      <c r="AA41" s="35">
        <v>125.07204610951008</v>
      </c>
      <c r="AB41" s="35">
        <v>125.96061479346783</v>
      </c>
      <c r="AC41" s="35">
        <v>128.74639769452449</v>
      </c>
      <c r="AD41" s="35">
        <v>132.5168107588857</v>
      </c>
      <c r="AE41" s="35">
        <v>134.51008645533142</v>
      </c>
      <c r="AF41" s="35">
        <v>137.00768491834773</v>
      </c>
      <c r="AG41" s="35">
        <v>140.87415946205573</v>
      </c>
      <c r="AH41" s="35">
        <v>140.24975984630163</v>
      </c>
      <c r="AI41" s="35">
        <v>141.28242074927954</v>
      </c>
      <c r="AJ41" s="35">
        <v>100</v>
      </c>
      <c r="AK41" s="35">
        <v>102.5</v>
      </c>
      <c r="AL41" s="35">
        <v>104.5042194092827</v>
      </c>
      <c r="AM41" s="35">
        <v>105.91772151898734</v>
      </c>
      <c r="AN41" s="35">
        <v>106.91983122362869</v>
      </c>
      <c r="AO41" s="35">
        <v>107.38396624472574</v>
      </c>
      <c r="AP41" s="35">
        <v>108.58649789029536</v>
      </c>
      <c r="AQ41" s="35">
        <v>108.54430379746836</v>
      </c>
      <c r="AR41" s="35">
        <v>108.94514767932489</v>
      </c>
      <c r="AS41" s="35">
        <v>109.5886075949367</v>
      </c>
      <c r="AT41" s="35">
        <v>110</v>
      </c>
      <c r="AU41" s="35">
        <v>110.42194092827005</v>
      </c>
      <c r="AV41" s="35">
        <v>112.19409282700423</v>
      </c>
      <c r="AW41" s="35">
        <v>114.4831223628692</v>
      </c>
      <c r="AX41" s="35">
        <v>115.85443037974683</v>
      </c>
      <c r="AY41" s="35">
        <v>118.60759493670886</v>
      </c>
      <c r="AZ41" s="35">
        <v>119.82067510548524</v>
      </c>
      <c r="BA41" s="35">
        <v>121.82489451476793</v>
      </c>
      <c r="BB41" s="35">
        <v>123.88185654008439</v>
      </c>
      <c r="BC41" s="35">
        <v>125.9704641350211</v>
      </c>
      <c r="BD41" s="35">
        <v>128.78691983122363</v>
      </c>
      <c r="BE41" s="35">
        <v>133.56540084388186</v>
      </c>
      <c r="BF41" s="35">
        <v>136.49789029535864</v>
      </c>
      <c r="BG41" s="35">
        <v>138.91350210970464</v>
      </c>
      <c r="BH41" s="35">
        <v>141.76160337552741</v>
      </c>
      <c r="BI41" s="35">
        <v>145.8860759493671</v>
      </c>
      <c r="BJ41" s="35">
        <v>148.73417721518987</v>
      </c>
      <c r="BK41" s="35">
        <v>151.35021097046413</v>
      </c>
      <c r="BL41" s="35">
        <v>154.33544303797467</v>
      </c>
      <c r="BM41" s="35">
        <v>157.95358649789029</v>
      </c>
      <c r="BN41" s="35">
        <v>161.21308016877637</v>
      </c>
      <c r="BO41" s="35">
        <v>162.5210970464135</v>
      </c>
      <c r="BP41" s="35">
        <v>164.06118143459915</v>
      </c>
      <c r="BQ41" s="35">
        <v>100</v>
      </c>
      <c r="BR41" s="35">
        <v>100.38743004735257</v>
      </c>
      <c r="BS41" s="35">
        <v>101.4636246233319</v>
      </c>
      <c r="BT41" s="35">
        <v>102.71201033146792</v>
      </c>
      <c r="BU41" s="35">
        <v>102.84115368058545</v>
      </c>
      <c r="BV41" s="35">
        <v>104.30477830391735</v>
      </c>
      <c r="BW41" s="35">
        <v>104.26173052087817</v>
      </c>
      <c r="BX41" s="35">
        <v>104.90744726646578</v>
      </c>
      <c r="BY41" s="35">
        <v>106.28497632371933</v>
      </c>
      <c r="BZ41" s="35">
        <v>105.25182953077916</v>
      </c>
      <c r="CA41" s="35">
        <v>106.62935858803272</v>
      </c>
      <c r="CB41" s="35">
        <v>106.71545415411106</v>
      </c>
      <c r="CC41" s="35">
        <v>106.24192854068015</v>
      </c>
      <c r="CD41" s="35">
        <v>105.38097287989669</v>
      </c>
      <c r="CE41" s="35">
        <v>105.29487731381833</v>
      </c>
      <c r="CF41" s="35">
        <v>103.31467929401636</v>
      </c>
      <c r="CG41" s="35">
        <v>101.72191132156694</v>
      </c>
      <c r="CH41" s="35">
        <v>100.21523891519587</v>
      </c>
      <c r="CI41" s="35">
        <v>100.1721911321567</v>
      </c>
      <c r="CJ41" s="35">
        <v>100.51657339647008</v>
      </c>
      <c r="CK41" s="35">
        <v>100.30133448127421</v>
      </c>
      <c r="CL41" s="35">
        <v>101.59276797244942</v>
      </c>
      <c r="CM41" s="35">
        <v>103.35772707705553</v>
      </c>
      <c r="CN41" s="35">
        <v>105.16573396470082</v>
      </c>
      <c r="CO41" s="35">
        <v>106.80154972018941</v>
      </c>
      <c r="CP41" s="35">
        <v>109.59965561773569</v>
      </c>
      <c r="CQ41" s="35">
        <v>115.4111063280241</v>
      </c>
      <c r="CR41" s="35">
        <v>121.52389151958674</v>
      </c>
      <c r="CS41" s="35">
        <v>129.4016358157555</v>
      </c>
      <c r="CT41" s="35">
        <v>134.82565647869134</v>
      </c>
      <c r="CU41" s="35">
        <v>140.59405940594058</v>
      </c>
      <c r="CV41" s="35">
        <v>146.36246233318985</v>
      </c>
      <c r="CW41" s="35">
        <v>149.93542832544125</v>
      </c>
    </row>
    <row r="42" spans="1:101" x14ac:dyDescent="0.3">
      <c r="A42" s="3">
        <v>238</v>
      </c>
      <c r="B42" s="4" t="s">
        <v>40</v>
      </c>
      <c r="C42" s="35">
        <v>100</v>
      </c>
      <c r="D42" s="35">
        <v>99.23007246376811</v>
      </c>
      <c r="E42" s="35">
        <v>96.648550724637687</v>
      </c>
      <c r="F42" s="35">
        <v>95.606884057971016</v>
      </c>
      <c r="G42" s="35">
        <v>92.708333333333329</v>
      </c>
      <c r="H42" s="35">
        <v>93.29710144927536</v>
      </c>
      <c r="I42" s="35">
        <v>90.081521739130437</v>
      </c>
      <c r="J42" s="35">
        <v>90.896739130434781</v>
      </c>
      <c r="K42" s="35">
        <v>90.126811594202906</v>
      </c>
      <c r="L42" s="35">
        <v>89.039855072463766</v>
      </c>
      <c r="M42" s="35">
        <v>93.161231884057969</v>
      </c>
      <c r="N42" s="35">
        <v>97.237318840579704</v>
      </c>
      <c r="O42" s="35">
        <v>99.365942028985501</v>
      </c>
      <c r="P42" s="35">
        <v>104.98188405797102</v>
      </c>
      <c r="Q42" s="35">
        <v>110.14492753623189</v>
      </c>
      <c r="R42" s="35">
        <v>113.72282608695652</v>
      </c>
      <c r="S42" s="35">
        <v>121.01449275362319</v>
      </c>
      <c r="T42" s="35">
        <v>123.00724637681159</v>
      </c>
      <c r="U42" s="35">
        <v>126.6304347826087</v>
      </c>
      <c r="V42" s="35">
        <v>128.62318840579709</v>
      </c>
      <c r="W42" s="35">
        <v>131.29528985507247</v>
      </c>
      <c r="X42" s="35">
        <v>132.92572463768116</v>
      </c>
      <c r="Y42" s="35">
        <v>133.01630434782609</v>
      </c>
      <c r="Z42" s="35">
        <v>134.64673913043478</v>
      </c>
      <c r="AA42" s="35">
        <v>134.42028985507247</v>
      </c>
      <c r="AB42" s="35">
        <v>135.59782608695653</v>
      </c>
      <c r="AC42" s="35">
        <v>134.5108695652174</v>
      </c>
      <c r="AD42" s="35">
        <v>134.96376811594203</v>
      </c>
      <c r="AE42" s="35">
        <v>135.23550724637681</v>
      </c>
      <c r="AF42" s="35">
        <v>138.85869565217391</v>
      </c>
      <c r="AG42" s="35">
        <v>142.39130434782609</v>
      </c>
      <c r="AH42" s="35">
        <v>148.95833333333334</v>
      </c>
      <c r="AI42" s="35">
        <v>153.66847826086956</v>
      </c>
      <c r="AJ42" s="35">
        <v>100</v>
      </c>
      <c r="AK42" s="35">
        <v>101.28746306458422</v>
      </c>
      <c r="AL42" s="35">
        <v>103.01815111861545</v>
      </c>
      <c r="AM42" s="35">
        <v>102.97593921485858</v>
      </c>
      <c r="AN42" s="35">
        <v>102.93372731110173</v>
      </c>
      <c r="AO42" s="35">
        <v>104.74883917264668</v>
      </c>
      <c r="AP42" s="35">
        <v>105.02321654706627</v>
      </c>
      <c r="AQ42" s="35">
        <v>106.64837484170536</v>
      </c>
      <c r="AR42" s="35">
        <v>108.69565217391305</v>
      </c>
      <c r="AS42" s="35">
        <v>108.54791051076404</v>
      </c>
      <c r="AT42" s="35">
        <v>109.05445335584635</v>
      </c>
      <c r="AU42" s="35">
        <v>110.93288307302659</v>
      </c>
      <c r="AV42" s="35">
        <v>114.3520472773322</v>
      </c>
      <c r="AW42" s="35">
        <v>118.21443647108485</v>
      </c>
      <c r="AX42" s="35">
        <v>120.83157450401013</v>
      </c>
      <c r="AY42" s="35">
        <v>124.31405656395103</v>
      </c>
      <c r="AZ42" s="35">
        <v>127.92317433516251</v>
      </c>
      <c r="BA42" s="35">
        <v>131.02574926129168</v>
      </c>
      <c r="BB42" s="35">
        <v>133.72731110173069</v>
      </c>
      <c r="BC42" s="35">
        <v>136.04896580835796</v>
      </c>
      <c r="BD42" s="35">
        <v>138.7083157450401</v>
      </c>
      <c r="BE42" s="35">
        <v>140.16462642465174</v>
      </c>
      <c r="BF42" s="35">
        <v>143.09835373575348</v>
      </c>
      <c r="BG42" s="35">
        <v>144.49134655972983</v>
      </c>
      <c r="BH42" s="35">
        <v>148.24820599409034</v>
      </c>
      <c r="BI42" s="35">
        <v>151.30856901646266</v>
      </c>
      <c r="BJ42" s="35">
        <v>153.22921063739975</v>
      </c>
      <c r="BK42" s="35">
        <v>156.26846770789362</v>
      </c>
      <c r="BL42" s="35">
        <v>158.92781764457578</v>
      </c>
      <c r="BM42" s="35">
        <v>163.80329252849305</v>
      </c>
      <c r="BN42" s="35">
        <v>169.24862811312789</v>
      </c>
      <c r="BO42" s="35">
        <v>177.71211481637823</v>
      </c>
      <c r="BP42" s="35">
        <v>183.93837062051497</v>
      </c>
      <c r="BQ42" s="35">
        <v>100</v>
      </c>
      <c r="BR42" s="35">
        <v>105.81140350877193</v>
      </c>
      <c r="BS42" s="35">
        <v>106.25</v>
      </c>
      <c r="BT42" s="35">
        <v>109.86842105263158</v>
      </c>
      <c r="BU42" s="35">
        <v>110.6359649122807</v>
      </c>
      <c r="BV42" s="35">
        <v>113.92543859649123</v>
      </c>
      <c r="BW42" s="35">
        <v>113.59649122807018</v>
      </c>
      <c r="BX42" s="35">
        <v>112.28070175438596</v>
      </c>
      <c r="BY42" s="35">
        <v>113.26754385964912</v>
      </c>
      <c r="BZ42" s="35">
        <v>113.81578947368421</v>
      </c>
      <c r="CA42" s="35">
        <v>116.11842105263158</v>
      </c>
      <c r="CB42" s="35">
        <v>114.91228070175438</v>
      </c>
      <c r="CC42" s="35">
        <v>114.14473684210526</v>
      </c>
      <c r="CD42" s="35">
        <v>114.91228070175438</v>
      </c>
      <c r="CE42" s="35">
        <v>113.37719298245614</v>
      </c>
      <c r="CF42" s="35">
        <v>113.48684210526316</v>
      </c>
      <c r="CG42" s="35">
        <v>111.62280701754386</v>
      </c>
      <c r="CH42" s="35">
        <v>111.73245614035088</v>
      </c>
      <c r="CI42" s="35">
        <v>110.6359649122807</v>
      </c>
      <c r="CJ42" s="35">
        <v>113.48684210526316</v>
      </c>
      <c r="CK42" s="35">
        <v>116.77631578947368</v>
      </c>
      <c r="CL42" s="35">
        <v>118.53070175438596</v>
      </c>
      <c r="CM42" s="35">
        <v>118.75</v>
      </c>
      <c r="CN42" s="35">
        <v>121.49122807017544</v>
      </c>
      <c r="CO42" s="35">
        <v>124.56140350877193</v>
      </c>
      <c r="CP42" s="35">
        <v>131.46929824561403</v>
      </c>
      <c r="CQ42" s="35">
        <v>139.80263157894737</v>
      </c>
      <c r="CR42" s="35">
        <v>145.06578947368422</v>
      </c>
      <c r="CS42" s="35">
        <v>149.78070175438597</v>
      </c>
      <c r="CT42" s="35">
        <v>157.89473684210526</v>
      </c>
      <c r="CU42" s="35">
        <v>163.81578947368422</v>
      </c>
      <c r="CV42" s="35">
        <v>167.87280701754386</v>
      </c>
      <c r="CW42" s="35">
        <v>172.58771929824562</v>
      </c>
    </row>
    <row r="43" spans="1:101" x14ac:dyDescent="0.3">
      <c r="A43" s="3">
        <v>239</v>
      </c>
      <c r="B43" s="4" t="s">
        <v>41</v>
      </c>
      <c r="C43" s="35">
        <v>100</v>
      </c>
      <c r="D43" s="35">
        <v>99.113737075332352</v>
      </c>
      <c r="E43" s="35">
        <v>98.375184638109303</v>
      </c>
      <c r="F43" s="35">
        <v>96.898079763663219</v>
      </c>
      <c r="G43" s="35">
        <v>97.193500738552444</v>
      </c>
      <c r="H43" s="35">
        <v>96.454948301329395</v>
      </c>
      <c r="I43" s="35">
        <v>94.977843426883311</v>
      </c>
      <c r="J43" s="35">
        <v>93.796159527326438</v>
      </c>
      <c r="K43" s="35">
        <v>91.580502215657319</v>
      </c>
      <c r="L43" s="35">
        <v>93.205317577548001</v>
      </c>
      <c r="M43" s="35">
        <v>92.90989660265879</v>
      </c>
      <c r="N43" s="35">
        <v>96.011816838995571</v>
      </c>
      <c r="O43" s="35">
        <v>94.830132939438698</v>
      </c>
      <c r="P43" s="35">
        <v>93.796159527326438</v>
      </c>
      <c r="Q43" s="35">
        <v>92.466765140324966</v>
      </c>
      <c r="R43" s="35">
        <v>90.251107828655833</v>
      </c>
      <c r="S43" s="35">
        <v>95.125553914327924</v>
      </c>
      <c r="T43" s="35">
        <v>93.057607090103403</v>
      </c>
      <c r="U43" s="35">
        <v>89.660265878877397</v>
      </c>
      <c r="V43" s="35">
        <v>90.546528803545058</v>
      </c>
      <c r="W43" s="35">
        <v>88.774002954209749</v>
      </c>
      <c r="X43" s="35">
        <v>86.410635155096017</v>
      </c>
      <c r="Y43" s="35">
        <v>87.592319054652876</v>
      </c>
      <c r="Z43" s="35">
        <v>86.558345642540615</v>
      </c>
      <c r="AA43" s="35">
        <v>87.444608567208277</v>
      </c>
      <c r="AB43" s="35">
        <v>88.183161004431312</v>
      </c>
      <c r="AC43" s="35">
        <v>89.955686853766622</v>
      </c>
      <c r="AD43" s="35">
        <v>87.740029542097489</v>
      </c>
      <c r="AE43" s="35">
        <v>89.955686853766622</v>
      </c>
      <c r="AF43" s="35">
        <v>94.534711964549487</v>
      </c>
      <c r="AG43" s="35">
        <v>92.171344165435741</v>
      </c>
      <c r="AH43" s="35">
        <v>94.091580502215663</v>
      </c>
      <c r="AI43" s="35">
        <v>89.660265878877397</v>
      </c>
      <c r="AJ43" s="35">
        <v>100</v>
      </c>
      <c r="AK43" s="35">
        <v>100.83449235048678</v>
      </c>
      <c r="AL43" s="35">
        <v>102.64255910987482</v>
      </c>
      <c r="AM43" s="35">
        <v>101.11265646731572</v>
      </c>
      <c r="AN43" s="35">
        <v>100.27816411682893</v>
      </c>
      <c r="AO43" s="35">
        <v>102.64255910987482</v>
      </c>
      <c r="AP43" s="35">
        <v>101.39082058414465</v>
      </c>
      <c r="AQ43" s="35">
        <v>101.73852573018081</v>
      </c>
      <c r="AR43" s="35">
        <v>102.50347705146037</v>
      </c>
      <c r="AS43" s="35">
        <v>103.54659248956885</v>
      </c>
      <c r="AT43" s="35">
        <v>106.0500695410292</v>
      </c>
      <c r="AU43" s="35">
        <v>106.32823365785814</v>
      </c>
      <c r="AV43" s="35">
        <v>109.45757997218359</v>
      </c>
      <c r="AW43" s="35">
        <v>110.29207232267038</v>
      </c>
      <c r="AX43" s="35">
        <v>110.70931849791377</v>
      </c>
      <c r="AY43" s="35">
        <v>109.87482614742699</v>
      </c>
      <c r="AZ43" s="35">
        <v>111.12656467315716</v>
      </c>
      <c r="BA43" s="35">
        <v>113.00417246175243</v>
      </c>
      <c r="BB43" s="35">
        <v>109.10987482614743</v>
      </c>
      <c r="BC43" s="35">
        <v>109.17941585535466</v>
      </c>
      <c r="BD43" s="35">
        <v>108.97079276773296</v>
      </c>
      <c r="BE43" s="35">
        <v>108.13630041724618</v>
      </c>
      <c r="BF43" s="35">
        <v>110.29207232267038</v>
      </c>
      <c r="BG43" s="35">
        <v>110.08344923504868</v>
      </c>
      <c r="BH43" s="35">
        <v>110.15299026425591</v>
      </c>
      <c r="BI43" s="35">
        <v>112.51738525730181</v>
      </c>
      <c r="BJ43" s="35">
        <v>113.49095966620305</v>
      </c>
      <c r="BK43" s="35">
        <v>114.18636995827538</v>
      </c>
      <c r="BL43" s="35">
        <v>115.57719054242003</v>
      </c>
      <c r="BM43" s="35">
        <v>119.12378303198888</v>
      </c>
      <c r="BN43" s="35">
        <v>123.7134909596662</v>
      </c>
      <c r="BO43" s="35">
        <v>121.557719054242</v>
      </c>
      <c r="BP43" s="35">
        <v>118.84561891515995</v>
      </c>
      <c r="BQ43" s="35">
        <v>100</v>
      </c>
      <c r="BR43" s="35">
        <v>108.24742268041237</v>
      </c>
      <c r="BS43" s="35">
        <v>109.79381443298969</v>
      </c>
      <c r="BT43" s="35">
        <v>112.11340206185567</v>
      </c>
      <c r="BU43" s="35">
        <v>113.4020618556701</v>
      </c>
      <c r="BV43" s="35">
        <v>112.37113402061856</v>
      </c>
      <c r="BW43" s="35">
        <v>111.5979381443299</v>
      </c>
      <c r="BX43" s="35">
        <v>114.43298969072166</v>
      </c>
      <c r="BY43" s="35">
        <v>117.01030927835052</v>
      </c>
      <c r="BZ43" s="35">
        <v>115.72164948453609</v>
      </c>
      <c r="CA43" s="35">
        <v>114.43298969072166</v>
      </c>
      <c r="CB43" s="35">
        <v>111.34020618556701</v>
      </c>
      <c r="CC43" s="35">
        <v>108.24742268041237</v>
      </c>
      <c r="CD43" s="35">
        <v>110.05154639175258</v>
      </c>
      <c r="CE43" s="35">
        <v>109.27835051546391</v>
      </c>
      <c r="CF43" s="35">
        <v>111.5979381443299</v>
      </c>
      <c r="CG43" s="35">
        <v>108.76288659793815</v>
      </c>
      <c r="CH43" s="35">
        <v>109.27835051546391</v>
      </c>
      <c r="CI43" s="35">
        <v>109.79381443298969</v>
      </c>
      <c r="CJ43" s="35">
        <v>110.30927835051547</v>
      </c>
      <c r="CK43" s="35">
        <v>109.79381443298969</v>
      </c>
      <c r="CL43" s="35">
        <v>113.65979381443299</v>
      </c>
      <c r="CM43" s="35">
        <v>113.91752577319588</v>
      </c>
      <c r="CN43" s="35">
        <v>115.4639175257732</v>
      </c>
      <c r="CO43" s="35">
        <v>114.17525773195877</v>
      </c>
      <c r="CP43" s="35">
        <v>113.91752577319588</v>
      </c>
      <c r="CQ43" s="35">
        <v>114.43298969072166</v>
      </c>
      <c r="CR43" s="35">
        <v>118.29896907216495</v>
      </c>
      <c r="CS43" s="35">
        <v>123.96907216494846</v>
      </c>
      <c r="CT43" s="35">
        <v>124.74226804123711</v>
      </c>
      <c r="CU43" s="35">
        <v>130.67010309278351</v>
      </c>
      <c r="CV43" s="35">
        <v>133.50515463917526</v>
      </c>
      <c r="CW43" s="35">
        <v>141.23711340206185</v>
      </c>
    </row>
    <row r="44" spans="1:101" x14ac:dyDescent="0.3">
      <c r="A44" s="3">
        <v>301</v>
      </c>
      <c r="B44" s="5" t="s">
        <v>42</v>
      </c>
      <c r="C44" s="35">
        <v>100</v>
      </c>
      <c r="D44" s="35">
        <v>100.18275076450736</v>
      </c>
      <c r="E44" s="35">
        <v>100.92715554526737</v>
      </c>
      <c r="F44" s="35">
        <v>102.81314343498337</v>
      </c>
      <c r="G44" s="35">
        <v>105.07072454586435</v>
      </c>
      <c r="H44" s="35">
        <v>107.63167192582756</v>
      </c>
      <c r="I44" s="35">
        <v>110.65802458606952</v>
      </c>
      <c r="J44" s="35">
        <v>113.68681392317158</v>
      </c>
      <c r="K44" s="35">
        <v>116.53894418791651</v>
      </c>
      <c r="L44" s="35">
        <v>118.69540320910342</v>
      </c>
      <c r="M44" s="35">
        <v>120.63012463602139</v>
      </c>
      <c r="N44" s="35">
        <v>122.2553881017069</v>
      </c>
      <c r="O44" s="35">
        <v>123.4517964400151</v>
      </c>
      <c r="P44" s="35">
        <v>124.91623923293412</v>
      </c>
      <c r="Q44" s="35">
        <v>125.32316426857052</v>
      </c>
      <c r="R44" s="35">
        <v>126.07487907991081</v>
      </c>
      <c r="S44" s="35">
        <v>128.37875705113368</v>
      </c>
      <c r="T44" s="35">
        <v>131.34053777458303</v>
      </c>
      <c r="U44" s="35">
        <v>134.4814142472496</v>
      </c>
      <c r="V44" s="35">
        <v>137.6624958881078</v>
      </c>
      <c r="W44" s="35">
        <v>140.47563932309117</v>
      </c>
      <c r="X44" s="35">
        <v>142.90987950632928</v>
      </c>
      <c r="Y44" s="35">
        <v>146.67332691675094</v>
      </c>
      <c r="Z44" s="35">
        <v>150.16142984198152</v>
      </c>
      <c r="AA44" s="35">
        <v>152.93802312406339</v>
      </c>
      <c r="AB44" s="35">
        <v>155.54404902593842</v>
      </c>
      <c r="AC44" s="35">
        <v>157.91371727238393</v>
      </c>
      <c r="AD44" s="35">
        <v>160.0421545096797</v>
      </c>
      <c r="AE44" s="35">
        <v>162.78828933101036</v>
      </c>
      <c r="AF44" s="35">
        <v>164.92890995260663</v>
      </c>
      <c r="AG44" s="35">
        <v>167.19623777092801</v>
      </c>
      <c r="AH44" s="35">
        <v>168.37558937121554</v>
      </c>
      <c r="AI44" s="35">
        <v>168.72403416220959</v>
      </c>
      <c r="AJ44" s="35">
        <v>100</v>
      </c>
      <c r="AK44" s="35">
        <v>100.62505611691657</v>
      </c>
      <c r="AL44" s="35">
        <v>101.35060468135951</v>
      </c>
      <c r="AM44" s="35">
        <v>101.65277269368106</v>
      </c>
      <c r="AN44" s="35">
        <v>102.29820356799989</v>
      </c>
      <c r="AO44" s="35">
        <v>103.76967545428802</v>
      </c>
      <c r="AP44" s="35">
        <v>105.25703274465249</v>
      </c>
      <c r="AQ44" s="35">
        <v>106.34000290081292</v>
      </c>
      <c r="AR44" s="35">
        <v>107.90851388591517</v>
      </c>
      <c r="AS44" s="35">
        <v>109.54747318474725</v>
      </c>
      <c r="AT44" s="35">
        <v>111.5169179553413</v>
      </c>
      <c r="AU44" s="35">
        <v>113.0875009496709</v>
      </c>
      <c r="AV44" s="35">
        <v>114.23435805700788</v>
      </c>
      <c r="AW44" s="35">
        <v>115.93789497675897</v>
      </c>
      <c r="AX44" s="35">
        <v>116.77636804409235</v>
      </c>
      <c r="AY44" s="35">
        <v>118.52341715761774</v>
      </c>
      <c r="AZ44" s="35">
        <v>120.10125218424307</v>
      </c>
      <c r="BA44" s="35">
        <v>121.29542016893782</v>
      </c>
      <c r="BB44" s="35">
        <v>123.51592339091216</v>
      </c>
      <c r="BC44" s="35">
        <v>125.83553772092799</v>
      </c>
      <c r="BD44" s="35">
        <v>128.7622507545567</v>
      </c>
      <c r="BE44" s="35">
        <v>132.29951584051054</v>
      </c>
      <c r="BF44" s="35">
        <v>136.59340962931756</v>
      </c>
      <c r="BG44" s="35">
        <v>139.44863834460276</v>
      </c>
      <c r="BH44" s="35">
        <v>142.643676573173</v>
      </c>
      <c r="BI44" s="35">
        <v>146.2068417744687</v>
      </c>
      <c r="BJ44" s="35">
        <v>148.70568490265009</v>
      </c>
      <c r="BK44" s="35">
        <v>150.92618812462445</v>
      </c>
      <c r="BL44" s="35">
        <v>153.99759646929627</v>
      </c>
      <c r="BM44" s="35">
        <v>156.49920227644748</v>
      </c>
      <c r="BN44" s="35">
        <v>158.16751503933364</v>
      </c>
      <c r="BO44" s="35">
        <v>159.65590833431179</v>
      </c>
      <c r="BP44" s="35">
        <v>161.61775573773889</v>
      </c>
      <c r="BQ44" s="35">
        <v>100</v>
      </c>
      <c r="BR44" s="35">
        <v>100.53330321738694</v>
      </c>
      <c r="BS44" s="35">
        <v>100.13426692767153</v>
      </c>
      <c r="BT44" s="35">
        <v>99.90463283642022</v>
      </c>
      <c r="BU44" s="35">
        <v>99.349997490337799</v>
      </c>
      <c r="BV44" s="35">
        <v>98.639763087888369</v>
      </c>
      <c r="BW44" s="35">
        <v>97.663504492295331</v>
      </c>
      <c r="BX44" s="35">
        <v>96.038498218139836</v>
      </c>
      <c r="BY44" s="35">
        <v>94.453646539175821</v>
      </c>
      <c r="BZ44" s="35">
        <v>92.87506901571048</v>
      </c>
      <c r="CA44" s="35">
        <v>91.423229433318269</v>
      </c>
      <c r="CB44" s="35">
        <v>90.190985293379512</v>
      </c>
      <c r="CC44" s="35">
        <v>88.774280981779853</v>
      </c>
      <c r="CD44" s="35">
        <v>86.848115243688198</v>
      </c>
      <c r="CE44" s="35">
        <v>84.962104100788039</v>
      </c>
      <c r="CF44" s="35">
        <v>82.687095316970343</v>
      </c>
      <c r="CG44" s="35">
        <v>80.619133664608739</v>
      </c>
      <c r="CH44" s="35">
        <v>78.857350800582239</v>
      </c>
      <c r="CI44" s="35">
        <v>77.542287808061033</v>
      </c>
      <c r="CJ44" s="35">
        <v>76.584851678964014</v>
      </c>
      <c r="CK44" s="35">
        <v>75.859559303317766</v>
      </c>
      <c r="CL44" s="35">
        <v>75.390252472017266</v>
      </c>
      <c r="CM44" s="35">
        <v>74.72268232695879</v>
      </c>
      <c r="CN44" s="35">
        <v>75.041409426291224</v>
      </c>
      <c r="CO44" s="35">
        <v>76.094212718968024</v>
      </c>
      <c r="CP44" s="35">
        <v>78.099432816342926</v>
      </c>
      <c r="CQ44" s="35">
        <v>79.981679465943884</v>
      </c>
      <c r="CR44" s="35">
        <v>82.892887617326707</v>
      </c>
      <c r="CS44" s="35">
        <v>85.484113838277366</v>
      </c>
      <c r="CT44" s="35">
        <v>87.633639512121675</v>
      </c>
      <c r="CU44" s="35">
        <v>89.737991266375545</v>
      </c>
      <c r="CV44" s="35">
        <v>91.534909401194597</v>
      </c>
      <c r="CW44" s="35">
        <v>93.586558249259653</v>
      </c>
    </row>
    <row r="45" spans="1:101" x14ac:dyDescent="0.3">
      <c r="A45" s="3">
        <v>402</v>
      </c>
      <c r="B45" s="4" t="s">
        <v>43</v>
      </c>
      <c r="C45" s="35">
        <v>100</v>
      </c>
      <c r="D45" s="35">
        <v>95.860018298261664</v>
      </c>
      <c r="E45" s="35">
        <v>94.624885635864587</v>
      </c>
      <c r="F45" s="35">
        <v>92.749313815187563</v>
      </c>
      <c r="G45" s="35">
        <v>90.530649588289108</v>
      </c>
      <c r="H45" s="35">
        <v>89.707227813357733</v>
      </c>
      <c r="I45" s="35">
        <v>88.01463860933211</v>
      </c>
      <c r="J45" s="35">
        <v>87.374199451052149</v>
      </c>
      <c r="K45" s="35">
        <v>86.688014638609332</v>
      </c>
      <c r="L45" s="35">
        <v>85.430009149130839</v>
      </c>
      <c r="M45" s="35">
        <v>85.018298261665137</v>
      </c>
      <c r="N45" s="35">
        <v>86.047575480329371</v>
      </c>
      <c r="O45" s="35">
        <v>86.184812442817929</v>
      </c>
      <c r="P45" s="35">
        <v>87.442817932296435</v>
      </c>
      <c r="Q45" s="35">
        <v>88.243366880146382</v>
      </c>
      <c r="R45" s="35">
        <v>87.282708142726435</v>
      </c>
      <c r="S45" s="35">
        <v>87.763037511436409</v>
      </c>
      <c r="T45" s="35">
        <v>88.449222323879226</v>
      </c>
      <c r="U45" s="35">
        <v>87.282708142726435</v>
      </c>
      <c r="V45" s="35">
        <v>86.505032021957916</v>
      </c>
      <c r="W45" s="35">
        <v>86.459286367795059</v>
      </c>
      <c r="X45" s="35">
        <v>87.214089661482163</v>
      </c>
      <c r="Y45" s="35">
        <v>86.1619396157365</v>
      </c>
      <c r="Z45" s="35">
        <v>86.619396157365045</v>
      </c>
      <c r="AA45" s="35">
        <v>85.978956999085085</v>
      </c>
      <c r="AB45" s="35">
        <v>85.498627630375111</v>
      </c>
      <c r="AC45" s="35">
        <v>84.49222323879232</v>
      </c>
      <c r="AD45" s="35">
        <v>84.881061299176579</v>
      </c>
      <c r="AE45" s="35">
        <v>83.600182982616658</v>
      </c>
      <c r="AF45" s="35">
        <v>83.257090576395242</v>
      </c>
      <c r="AG45" s="35">
        <v>82.548032936870996</v>
      </c>
      <c r="AH45" s="35">
        <v>81.541628545288191</v>
      </c>
      <c r="AI45" s="35">
        <v>79.391582799634037</v>
      </c>
      <c r="AJ45" s="35">
        <v>100</v>
      </c>
      <c r="AK45" s="35">
        <v>99.990757855822551</v>
      </c>
      <c r="AL45" s="35">
        <v>100.80406654343808</v>
      </c>
      <c r="AM45" s="35">
        <v>100.82255083179298</v>
      </c>
      <c r="AN45" s="35">
        <v>101.23844731977819</v>
      </c>
      <c r="AO45" s="35">
        <v>101.47874306839186</v>
      </c>
      <c r="AP45" s="35">
        <v>101.48798521256931</v>
      </c>
      <c r="AQ45" s="35">
        <v>100.59149722735674</v>
      </c>
      <c r="AR45" s="35">
        <v>100.53604436229205</v>
      </c>
      <c r="AS45" s="35">
        <v>100.6746765249538</v>
      </c>
      <c r="AT45" s="35">
        <v>100.55452865064694</v>
      </c>
      <c r="AU45" s="35">
        <v>100.18484288354898</v>
      </c>
      <c r="AV45" s="35">
        <v>100.49907578558225</v>
      </c>
      <c r="AW45" s="35">
        <v>100.62846580406655</v>
      </c>
      <c r="AX45" s="35">
        <v>100.71164510166359</v>
      </c>
      <c r="AY45" s="35">
        <v>100.97966728280961</v>
      </c>
      <c r="AZ45" s="35">
        <v>100.70240295748614</v>
      </c>
      <c r="BA45" s="35">
        <v>100.80406654343808</v>
      </c>
      <c r="BB45" s="35">
        <v>100.43438077634011</v>
      </c>
      <c r="BC45" s="35">
        <v>99.990757855822551</v>
      </c>
      <c r="BD45" s="35">
        <v>100.19408502772643</v>
      </c>
      <c r="BE45" s="35">
        <v>100.75785582255084</v>
      </c>
      <c r="BF45" s="35">
        <v>100.6746765249538</v>
      </c>
      <c r="BG45" s="35">
        <v>100.61922365988909</v>
      </c>
      <c r="BH45" s="35">
        <v>100.87800369685768</v>
      </c>
      <c r="BI45" s="35">
        <v>100.86876155268023</v>
      </c>
      <c r="BJ45" s="35">
        <v>101.23844731977819</v>
      </c>
      <c r="BK45" s="35">
        <v>101.56192236598891</v>
      </c>
      <c r="BL45" s="35">
        <v>101.40480591497227</v>
      </c>
      <c r="BM45" s="35">
        <v>99.759704251386324</v>
      </c>
      <c r="BN45" s="35">
        <v>99.353049907578551</v>
      </c>
      <c r="BO45" s="35">
        <v>99.399260628465811</v>
      </c>
      <c r="BP45" s="35">
        <v>98.780036968576709</v>
      </c>
      <c r="BQ45" s="35">
        <v>100</v>
      </c>
      <c r="BR45" s="35">
        <v>103.6480686695279</v>
      </c>
      <c r="BS45" s="35">
        <v>106.52360515021459</v>
      </c>
      <c r="BT45" s="35">
        <v>107.98283261802575</v>
      </c>
      <c r="BU45" s="35">
        <v>109.52789699570816</v>
      </c>
      <c r="BV45" s="35">
        <v>110.55793991416309</v>
      </c>
      <c r="BW45" s="35">
        <v>110.38626609442061</v>
      </c>
      <c r="BX45" s="35">
        <v>110.21459227467811</v>
      </c>
      <c r="BY45" s="35">
        <v>111.84549356223177</v>
      </c>
      <c r="BZ45" s="35">
        <v>113.39055793991416</v>
      </c>
      <c r="CA45" s="35">
        <v>113.13304721030043</v>
      </c>
      <c r="CB45" s="35">
        <v>112.87553648068669</v>
      </c>
      <c r="CC45" s="35">
        <v>112.10300429184549</v>
      </c>
      <c r="CD45" s="35">
        <v>113.21888412017168</v>
      </c>
      <c r="CE45" s="35">
        <v>113.56223175965665</v>
      </c>
      <c r="CF45" s="35">
        <v>112.61802575107296</v>
      </c>
      <c r="CG45" s="35">
        <v>112.23175965665236</v>
      </c>
      <c r="CH45" s="35">
        <v>111.84549356223177</v>
      </c>
      <c r="CI45" s="35">
        <v>111.41630901287553</v>
      </c>
      <c r="CJ45" s="35">
        <v>112.57510729613733</v>
      </c>
      <c r="CK45" s="35">
        <v>112.23175965665236</v>
      </c>
      <c r="CL45" s="35">
        <v>113.56223175965665</v>
      </c>
      <c r="CM45" s="35">
        <v>114.4206008583691</v>
      </c>
      <c r="CN45" s="35">
        <v>116.00858369098712</v>
      </c>
      <c r="CO45" s="35">
        <v>118.54077253218884</v>
      </c>
      <c r="CP45" s="35">
        <v>123.17596566523605</v>
      </c>
      <c r="CQ45" s="35">
        <v>128.32618025751074</v>
      </c>
      <c r="CR45" s="35">
        <v>134.12017167381975</v>
      </c>
      <c r="CS45" s="35">
        <v>139.65665236051501</v>
      </c>
      <c r="CT45" s="35">
        <v>145.96566523605151</v>
      </c>
      <c r="CU45" s="35">
        <v>150.12875536480686</v>
      </c>
      <c r="CV45" s="35">
        <v>155.10729613733906</v>
      </c>
      <c r="CW45" s="35">
        <v>157.25321888412017</v>
      </c>
    </row>
    <row r="46" spans="1:101" x14ac:dyDescent="0.3">
      <c r="A46" s="3">
        <v>403</v>
      </c>
      <c r="B46" s="4" t="s">
        <v>44</v>
      </c>
      <c r="C46" s="35">
        <v>100</v>
      </c>
      <c r="D46" s="35">
        <v>99.097439675815068</v>
      </c>
      <c r="E46" s="35">
        <v>98.489592926874195</v>
      </c>
      <c r="F46" s="35">
        <v>99.926321606188992</v>
      </c>
      <c r="G46" s="35">
        <v>100.95781911954319</v>
      </c>
      <c r="H46" s="35">
        <v>103.26026892613741</v>
      </c>
      <c r="I46" s="35">
        <v>103.64708049364523</v>
      </c>
      <c r="J46" s="35">
        <v>103.7023392890035</v>
      </c>
      <c r="K46" s="35">
        <v>104.08915085651132</v>
      </c>
      <c r="L46" s="35">
        <v>104.05231165960582</v>
      </c>
      <c r="M46" s="35">
        <v>104.45754282556641</v>
      </c>
      <c r="N46" s="35">
        <v>104.88119358997974</v>
      </c>
      <c r="O46" s="35">
        <v>105.13906796831829</v>
      </c>
      <c r="P46" s="35">
        <v>105.82059311107018</v>
      </c>
      <c r="Q46" s="35">
        <v>107.31258058574323</v>
      </c>
      <c r="R46" s="35">
        <v>107.60729416098729</v>
      </c>
      <c r="S46" s="35">
        <v>109.65186958924295</v>
      </c>
      <c r="T46" s="35">
        <v>109.8360655737705</v>
      </c>
      <c r="U46" s="35">
        <v>109.89132436912875</v>
      </c>
      <c r="V46" s="35">
        <v>110.00184195984528</v>
      </c>
      <c r="W46" s="35">
        <v>110.72020629950268</v>
      </c>
      <c r="X46" s="35">
        <v>109.52293240007369</v>
      </c>
      <c r="Y46" s="35">
        <v>110.70178670104991</v>
      </c>
      <c r="Z46" s="35">
        <v>110.75704549640818</v>
      </c>
      <c r="AA46" s="35">
        <v>111.88064100202615</v>
      </c>
      <c r="AB46" s="35">
        <v>112.8200405231166</v>
      </c>
      <c r="AC46" s="35">
        <v>113.46472646896298</v>
      </c>
      <c r="AD46" s="35">
        <v>113.17001289371892</v>
      </c>
      <c r="AE46" s="35">
        <v>112.59900534168355</v>
      </c>
      <c r="AF46" s="35">
        <v>112.70952293240008</v>
      </c>
      <c r="AG46" s="35">
        <v>114.34886719469516</v>
      </c>
      <c r="AH46" s="35">
        <v>115.26984711733284</v>
      </c>
      <c r="AI46" s="35">
        <v>115.58298029102966</v>
      </c>
      <c r="AJ46" s="35">
        <v>100</v>
      </c>
      <c r="AK46" s="35">
        <v>100.395621785573</v>
      </c>
      <c r="AL46" s="35">
        <v>101.26598971383358</v>
      </c>
      <c r="AM46" s="35">
        <v>101.67479889225901</v>
      </c>
      <c r="AN46" s="35">
        <v>102.65725965976526</v>
      </c>
      <c r="AO46" s="35">
        <v>104.60899380192537</v>
      </c>
      <c r="AP46" s="35">
        <v>104.25293419490967</v>
      </c>
      <c r="AQ46" s="35">
        <v>104.91889753395753</v>
      </c>
      <c r="AR46" s="35">
        <v>105.81564024792299</v>
      </c>
      <c r="AS46" s="35">
        <v>105.88157721218515</v>
      </c>
      <c r="AT46" s="35">
        <v>105.16286430172755</v>
      </c>
      <c r="AU46" s="35">
        <v>104.89252274825267</v>
      </c>
      <c r="AV46" s="35">
        <v>105.70354740867731</v>
      </c>
      <c r="AW46" s="35">
        <v>106.09257549782409</v>
      </c>
      <c r="AX46" s="35">
        <v>107.36515890808387</v>
      </c>
      <c r="AY46" s="35">
        <v>108.15640247922985</v>
      </c>
      <c r="AZ46" s="35">
        <v>108.98061453250692</v>
      </c>
      <c r="BA46" s="35">
        <v>109.89713833575102</v>
      </c>
      <c r="BB46" s="35">
        <v>111.26862719240407</v>
      </c>
      <c r="BC46" s="35">
        <v>112.17196360279573</v>
      </c>
      <c r="BD46" s="35">
        <v>113.94566794144798</v>
      </c>
      <c r="BE46" s="35">
        <v>114.94790979823289</v>
      </c>
      <c r="BF46" s="35">
        <v>116.07543188711591</v>
      </c>
      <c r="BG46" s="35">
        <v>116.62930238691811</v>
      </c>
      <c r="BH46" s="35">
        <v>117.58538836871951</v>
      </c>
      <c r="BI46" s="35">
        <v>119.16128181458525</v>
      </c>
      <c r="BJ46" s="35">
        <v>120.09099301068179</v>
      </c>
      <c r="BK46" s="35">
        <v>120.08439931425558</v>
      </c>
      <c r="BL46" s="35">
        <v>121.08004747461428</v>
      </c>
      <c r="BM46" s="35">
        <v>121.77897929579322</v>
      </c>
      <c r="BN46" s="35">
        <v>123.10431227746274</v>
      </c>
      <c r="BO46" s="35">
        <v>124.13952261637874</v>
      </c>
      <c r="BP46" s="35">
        <v>124.86482922326256</v>
      </c>
      <c r="BQ46" s="35">
        <v>100</v>
      </c>
      <c r="BR46" s="35">
        <v>102.89453813239366</v>
      </c>
      <c r="BS46" s="35">
        <v>105.3360181223257</v>
      </c>
      <c r="BT46" s="35">
        <v>107.90334759627486</v>
      </c>
      <c r="BU46" s="35">
        <v>110.84822552227536</v>
      </c>
      <c r="BV46" s="35">
        <v>113.99446262270325</v>
      </c>
      <c r="BW46" s="35">
        <v>114.79989932041279</v>
      </c>
      <c r="BX46" s="35">
        <v>115.30329725648124</v>
      </c>
      <c r="BY46" s="35">
        <v>115.40397684369493</v>
      </c>
      <c r="BZ46" s="35">
        <v>116.36043292222502</v>
      </c>
      <c r="CA46" s="35">
        <v>116.83866096149006</v>
      </c>
      <c r="CB46" s="35">
        <v>118.52504404731941</v>
      </c>
      <c r="CC46" s="35">
        <v>117.92096652403725</v>
      </c>
      <c r="CD46" s="35">
        <v>118.55021394412283</v>
      </c>
      <c r="CE46" s="35">
        <v>118.95293229297759</v>
      </c>
      <c r="CF46" s="35">
        <v>118.47470425371256</v>
      </c>
      <c r="CG46" s="35">
        <v>116.76315127107979</v>
      </c>
      <c r="CH46" s="35">
        <v>116.15907374779763</v>
      </c>
      <c r="CI46" s="35">
        <v>115.73118550213944</v>
      </c>
      <c r="CJ46" s="35">
        <v>116.00805436697709</v>
      </c>
      <c r="CK46" s="35">
        <v>116.20941354140449</v>
      </c>
      <c r="CL46" s="35">
        <v>115.70601560533602</v>
      </c>
      <c r="CM46" s="35">
        <v>115.70601560533602</v>
      </c>
      <c r="CN46" s="35">
        <v>116.86383085829348</v>
      </c>
      <c r="CO46" s="35">
        <v>119.68285930027687</v>
      </c>
      <c r="CP46" s="35">
        <v>122.02365970299522</v>
      </c>
      <c r="CQ46" s="35">
        <v>125.34608608104706</v>
      </c>
      <c r="CR46" s="35">
        <v>129.97734709287693</v>
      </c>
      <c r="CS46" s="35">
        <v>135.1875157311855</v>
      </c>
      <c r="CT46" s="35">
        <v>139.23986911653662</v>
      </c>
      <c r="CU46" s="35">
        <v>143.97180971558018</v>
      </c>
      <c r="CV46" s="35">
        <v>147.11804681600805</v>
      </c>
      <c r="CW46" s="35">
        <v>149.30782783790588</v>
      </c>
    </row>
    <row r="47" spans="1:101" x14ac:dyDescent="0.3">
      <c r="A47" s="3">
        <v>412</v>
      </c>
      <c r="B47" s="4" t="s">
        <v>45</v>
      </c>
      <c r="C47" s="35">
        <v>100</v>
      </c>
      <c r="D47" s="35">
        <v>99.105342741935488</v>
      </c>
      <c r="E47" s="35">
        <v>97.631048387096769</v>
      </c>
      <c r="F47" s="35">
        <v>96.723790322580641</v>
      </c>
      <c r="G47" s="35">
        <v>96.358366935483872</v>
      </c>
      <c r="H47" s="35">
        <v>94.972278225806448</v>
      </c>
      <c r="I47" s="35">
        <v>93.800403225806448</v>
      </c>
      <c r="J47" s="35">
        <v>93.712197580645167</v>
      </c>
      <c r="K47" s="35">
        <v>92.779737903225808</v>
      </c>
      <c r="L47" s="35">
        <v>92.943548387096769</v>
      </c>
      <c r="M47" s="35">
        <v>93.724798387096769</v>
      </c>
      <c r="N47" s="35">
        <v>94.984879032258064</v>
      </c>
      <c r="O47" s="35">
        <v>95.640120967741936</v>
      </c>
      <c r="P47" s="35">
        <v>96.685987903225808</v>
      </c>
      <c r="Q47" s="35">
        <v>97.643649193548384</v>
      </c>
      <c r="R47" s="35">
        <v>97.895665322580641</v>
      </c>
      <c r="S47" s="35">
        <v>98.021673387096769</v>
      </c>
      <c r="T47" s="35">
        <v>97.832661290322577</v>
      </c>
      <c r="U47" s="35">
        <v>98.664314516129039</v>
      </c>
      <c r="V47" s="35">
        <v>99.080141129032256</v>
      </c>
      <c r="W47" s="35">
        <v>98.525705645161295</v>
      </c>
      <c r="X47" s="35">
        <v>98.828125</v>
      </c>
      <c r="Y47" s="35">
        <v>99.571572580645167</v>
      </c>
      <c r="Z47" s="35">
        <v>99.105342741935488</v>
      </c>
      <c r="AA47" s="35">
        <v>98.739919354838705</v>
      </c>
      <c r="AB47" s="35">
        <v>97.769657258064512</v>
      </c>
      <c r="AC47" s="35">
        <v>97.127016129032256</v>
      </c>
      <c r="AD47" s="35">
        <v>96.370967741935488</v>
      </c>
      <c r="AE47" s="35">
        <v>95.589717741935488</v>
      </c>
      <c r="AF47" s="35">
        <v>93.523185483870961</v>
      </c>
      <c r="AG47" s="35">
        <v>93.346774193548384</v>
      </c>
      <c r="AH47" s="35">
        <v>93.334173387096769</v>
      </c>
      <c r="AI47" s="35">
        <v>92.96875</v>
      </c>
      <c r="AJ47" s="35">
        <v>100</v>
      </c>
      <c r="AK47" s="35">
        <v>100.90928772461572</v>
      </c>
      <c r="AL47" s="35">
        <v>101.88893699935051</v>
      </c>
      <c r="AM47" s="35">
        <v>102.82528685862741</v>
      </c>
      <c r="AN47" s="35">
        <v>103.76163671790431</v>
      </c>
      <c r="AO47" s="35">
        <v>103.09049577830699</v>
      </c>
      <c r="AP47" s="35">
        <v>103.73457458324313</v>
      </c>
      <c r="AQ47" s="35">
        <v>103.685862740853</v>
      </c>
      <c r="AR47" s="35">
        <v>103.3448798441221</v>
      </c>
      <c r="AS47" s="35">
        <v>103.32864256332539</v>
      </c>
      <c r="AT47" s="35">
        <v>103.1662697553583</v>
      </c>
      <c r="AU47" s="35">
        <v>103.29616800173197</v>
      </c>
      <c r="AV47" s="35">
        <v>103.51807750595367</v>
      </c>
      <c r="AW47" s="35">
        <v>103.71833730244641</v>
      </c>
      <c r="AX47" s="35">
        <v>104.23793028794111</v>
      </c>
      <c r="AY47" s="35">
        <v>104.01602078371943</v>
      </c>
      <c r="AZ47" s="35">
        <v>104.76834812730029</v>
      </c>
      <c r="BA47" s="35">
        <v>104.63303745399438</v>
      </c>
      <c r="BB47" s="35">
        <v>104.77376055423252</v>
      </c>
      <c r="BC47" s="35">
        <v>105.10933102403118</v>
      </c>
      <c r="BD47" s="35">
        <v>105.44490149382983</v>
      </c>
      <c r="BE47" s="35">
        <v>106.24052825286859</v>
      </c>
      <c r="BF47" s="35">
        <v>106.95496860792379</v>
      </c>
      <c r="BG47" s="35">
        <v>107.68564624377571</v>
      </c>
      <c r="BH47" s="35">
        <v>109.2606624810565</v>
      </c>
      <c r="BI47" s="35">
        <v>110.79237930287941</v>
      </c>
      <c r="BJ47" s="35">
        <v>111.4743450963412</v>
      </c>
      <c r="BK47" s="35">
        <v>111.1928988958649</v>
      </c>
      <c r="BL47" s="35">
        <v>111.37692141156094</v>
      </c>
      <c r="BM47" s="35">
        <v>111.26326044598397</v>
      </c>
      <c r="BN47" s="35">
        <v>111.94522623944577</v>
      </c>
      <c r="BO47" s="35">
        <v>112.70296600995887</v>
      </c>
      <c r="BP47" s="35">
        <v>114.13184672006928</v>
      </c>
      <c r="BQ47" s="35">
        <v>100</v>
      </c>
      <c r="BR47" s="35">
        <v>103.6003814973772</v>
      </c>
      <c r="BS47" s="35">
        <v>105.53171196948021</v>
      </c>
      <c r="BT47" s="35">
        <v>107.43919885550787</v>
      </c>
      <c r="BU47" s="35">
        <v>109.2274678111588</v>
      </c>
      <c r="BV47" s="35">
        <v>109.99046256556986</v>
      </c>
      <c r="BW47" s="35">
        <v>111.92179303767287</v>
      </c>
      <c r="BX47" s="35">
        <v>113.30472103004291</v>
      </c>
      <c r="BY47" s="35">
        <v>113.44778254649499</v>
      </c>
      <c r="BZ47" s="35">
        <v>113.54315689079638</v>
      </c>
      <c r="CA47" s="35">
        <v>114.47305674773486</v>
      </c>
      <c r="CB47" s="35">
        <v>114.35383881735812</v>
      </c>
      <c r="CC47" s="35">
        <v>114.44921316165951</v>
      </c>
      <c r="CD47" s="35">
        <v>114.11540295660467</v>
      </c>
      <c r="CE47" s="35">
        <v>112.35097758702909</v>
      </c>
      <c r="CF47" s="35">
        <v>112.39866475917978</v>
      </c>
      <c r="CG47" s="35">
        <v>111.92179303767287</v>
      </c>
      <c r="CH47" s="35">
        <v>110.53886504530281</v>
      </c>
      <c r="CI47" s="35">
        <v>110.53886504530281</v>
      </c>
      <c r="CJ47" s="35">
        <v>110.63423938960419</v>
      </c>
      <c r="CK47" s="35">
        <v>111.4210777300906</v>
      </c>
      <c r="CL47" s="35">
        <v>111.39723414401526</v>
      </c>
      <c r="CM47" s="35">
        <v>112.99475441106343</v>
      </c>
      <c r="CN47" s="35">
        <v>113.56700047687173</v>
      </c>
      <c r="CO47" s="35">
        <v>114.90224129709108</v>
      </c>
      <c r="CP47" s="35">
        <v>118.31187410586553</v>
      </c>
      <c r="CQ47" s="35">
        <v>121.64997615641393</v>
      </c>
      <c r="CR47" s="35">
        <v>125.67954220314735</v>
      </c>
      <c r="CS47" s="35">
        <v>129.68526466380544</v>
      </c>
      <c r="CT47" s="35">
        <v>133.95326657129232</v>
      </c>
      <c r="CU47" s="35">
        <v>137.12446351931331</v>
      </c>
      <c r="CV47" s="35">
        <v>141.17787315212209</v>
      </c>
      <c r="CW47" s="35">
        <v>143.60991893180736</v>
      </c>
    </row>
    <row r="48" spans="1:101" x14ac:dyDescent="0.3">
      <c r="A48" s="3">
        <v>415</v>
      </c>
      <c r="B48" s="4" t="s">
        <v>46</v>
      </c>
      <c r="C48" s="35">
        <v>100</v>
      </c>
      <c r="D48" s="35">
        <v>100.11148272017837</v>
      </c>
      <c r="E48" s="35">
        <v>101.72798216276477</v>
      </c>
      <c r="F48" s="35">
        <v>100.61315496098105</v>
      </c>
      <c r="G48" s="35">
        <v>99.163879598662206</v>
      </c>
      <c r="H48" s="35">
        <v>97.658862876254176</v>
      </c>
      <c r="I48" s="35">
        <v>97.491638795986617</v>
      </c>
      <c r="J48" s="35">
        <v>94.314381270903013</v>
      </c>
      <c r="K48" s="35">
        <v>95.26198439241918</v>
      </c>
      <c r="L48" s="35">
        <v>95.484949832775925</v>
      </c>
      <c r="M48" s="35">
        <v>95.484949832775925</v>
      </c>
      <c r="N48" s="35">
        <v>97.380156075808245</v>
      </c>
      <c r="O48" s="35">
        <v>99.721293199554069</v>
      </c>
      <c r="P48" s="35">
        <v>99.052396878483833</v>
      </c>
      <c r="Q48" s="35">
        <v>99.888517279821627</v>
      </c>
      <c r="R48" s="35">
        <v>99.832775919732441</v>
      </c>
      <c r="S48" s="35">
        <v>101.05908584169454</v>
      </c>
      <c r="T48" s="35">
        <v>98.272017837235225</v>
      </c>
      <c r="U48" s="35">
        <v>97.770345596432549</v>
      </c>
      <c r="V48" s="35">
        <v>97.157190635451499</v>
      </c>
      <c r="W48" s="35">
        <v>96.265328874024533</v>
      </c>
      <c r="X48" s="35">
        <v>93.924191750278709</v>
      </c>
      <c r="Y48" s="35">
        <v>92.419175027870679</v>
      </c>
      <c r="Z48" s="35">
        <v>90.189520624303228</v>
      </c>
      <c r="AA48" s="35">
        <v>89.799331103678924</v>
      </c>
      <c r="AB48" s="35">
        <v>90.969899665551836</v>
      </c>
      <c r="AC48" s="35">
        <v>90.356744704570787</v>
      </c>
      <c r="AD48" s="35">
        <v>90.412486064659973</v>
      </c>
      <c r="AE48" s="35">
        <v>90.468227424749159</v>
      </c>
      <c r="AF48" s="35">
        <v>89.966555183946483</v>
      </c>
      <c r="AG48" s="35">
        <v>89.241917502787075</v>
      </c>
      <c r="AH48" s="35">
        <v>88.015607580824977</v>
      </c>
      <c r="AI48" s="35">
        <v>89.186176142697889</v>
      </c>
      <c r="AJ48" s="35">
        <v>100</v>
      </c>
      <c r="AK48" s="35">
        <v>99.707958140666832</v>
      </c>
      <c r="AL48" s="35">
        <v>100.99780968605501</v>
      </c>
      <c r="AM48" s="35">
        <v>101.38719883183256</v>
      </c>
      <c r="AN48" s="35">
        <v>101.33852518861036</v>
      </c>
      <c r="AO48" s="35">
        <v>102.16597712338769</v>
      </c>
      <c r="AP48" s="35">
        <v>102.26332440983208</v>
      </c>
      <c r="AQ48" s="35">
        <v>102.92041859333172</v>
      </c>
      <c r="AR48" s="35">
        <v>103.50450231199805</v>
      </c>
      <c r="AS48" s="35">
        <v>103.79654417133122</v>
      </c>
      <c r="AT48" s="35">
        <v>103.62618642005354</v>
      </c>
      <c r="AU48" s="35">
        <v>103.62618642005354</v>
      </c>
      <c r="AV48" s="35">
        <v>104.55098564127525</v>
      </c>
      <c r="AW48" s="35">
        <v>105.50012168410805</v>
      </c>
      <c r="AX48" s="35">
        <v>106.32757361888537</v>
      </c>
      <c r="AY48" s="35">
        <v>107.54441469944025</v>
      </c>
      <c r="AZ48" s="35">
        <v>108.20150888293989</v>
      </c>
      <c r="BA48" s="35">
        <v>108.73691895838404</v>
      </c>
      <c r="BB48" s="35">
        <v>108.93161353127282</v>
      </c>
      <c r="BC48" s="35">
        <v>109.49136042832806</v>
      </c>
      <c r="BD48" s="35">
        <v>109.34533949866147</v>
      </c>
      <c r="BE48" s="35">
        <v>109.29666585543929</v>
      </c>
      <c r="BF48" s="35">
        <v>110.02677050377221</v>
      </c>
      <c r="BG48" s="35">
        <v>110.92723290338282</v>
      </c>
      <c r="BH48" s="35">
        <v>112.70382088099294</v>
      </c>
      <c r="BI48" s="35">
        <v>114.01800924799221</v>
      </c>
      <c r="BJ48" s="35">
        <v>113.96933560477002</v>
      </c>
      <c r="BK48" s="35">
        <v>114.50474568021417</v>
      </c>
      <c r="BL48" s="35">
        <v>113.79897785349233</v>
      </c>
      <c r="BM48" s="35">
        <v>114.1640301776588</v>
      </c>
      <c r="BN48" s="35">
        <v>114.55341932343636</v>
      </c>
      <c r="BO48" s="35">
        <v>113.79897785349233</v>
      </c>
      <c r="BP48" s="35">
        <v>113.96933560477002</v>
      </c>
      <c r="BQ48" s="35">
        <v>100</v>
      </c>
      <c r="BR48" s="35">
        <v>103.91061452513966</v>
      </c>
      <c r="BS48" s="35">
        <v>103.44506517690876</v>
      </c>
      <c r="BT48" s="35">
        <v>102.04841713221602</v>
      </c>
      <c r="BU48" s="35">
        <v>102.60707635009311</v>
      </c>
      <c r="BV48" s="35">
        <v>102.04841713221602</v>
      </c>
      <c r="BW48" s="35">
        <v>103.1657355679702</v>
      </c>
      <c r="BX48" s="35">
        <v>104.46927374301676</v>
      </c>
      <c r="BY48" s="35">
        <v>104.84171322160149</v>
      </c>
      <c r="BZ48" s="35">
        <v>104.93482309124767</v>
      </c>
      <c r="CA48" s="35">
        <v>104.00372439478585</v>
      </c>
      <c r="CB48" s="35">
        <v>103.63128491620111</v>
      </c>
      <c r="CC48" s="35">
        <v>101.58286778398511</v>
      </c>
      <c r="CD48" s="35">
        <v>100.18621973929237</v>
      </c>
      <c r="CE48" s="35">
        <v>100.83798882681565</v>
      </c>
      <c r="CF48" s="35">
        <v>100.74487895716946</v>
      </c>
      <c r="CG48" s="35">
        <v>98.510242085661076</v>
      </c>
      <c r="CH48" s="35">
        <v>97.858472998137799</v>
      </c>
      <c r="CI48" s="35">
        <v>96.927374301675982</v>
      </c>
      <c r="CJ48" s="35">
        <v>97.57914338919926</v>
      </c>
      <c r="CK48" s="35">
        <v>99.813780260707631</v>
      </c>
      <c r="CL48" s="35">
        <v>100.09310986964618</v>
      </c>
      <c r="CM48" s="35">
        <v>100.18621973929237</v>
      </c>
      <c r="CN48" s="35">
        <v>102.04841713221602</v>
      </c>
      <c r="CO48" s="35">
        <v>103.44506517690876</v>
      </c>
      <c r="CP48" s="35">
        <v>108.0074487895717</v>
      </c>
      <c r="CQ48" s="35">
        <v>109.40409683426444</v>
      </c>
      <c r="CR48" s="35">
        <v>113.50093109869646</v>
      </c>
      <c r="CS48" s="35">
        <v>116.66666666666667</v>
      </c>
      <c r="CT48" s="35">
        <v>119.45996275605214</v>
      </c>
      <c r="CU48" s="35">
        <v>123.3705772811918</v>
      </c>
      <c r="CV48" s="35">
        <v>126.6294227188082</v>
      </c>
      <c r="CW48" s="35">
        <v>128.49162011173183</v>
      </c>
    </row>
    <row r="49" spans="1:101" x14ac:dyDescent="0.3">
      <c r="A49" s="3">
        <v>417</v>
      </c>
      <c r="B49" s="4" t="s">
        <v>47</v>
      </c>
      <c r="C49" s="35">
        <v>100</v>
      </c>
      <c r="D49" s="35">
        <v>99.747648543243869</v>
      </c>
      <c r="E49" s="35">
        <v>98.004129387474194</v>
      </c>
      <c r="F49" s="35">
        <v>96.994723560449643</v>
      </c>
      <c r="G49" s="35">
        <v>97.315898141775634</v>
      </c>
      <c r="H49" s="35">
        <v>96.444138563890803</v>
      </c>
      <c r="I49" s="35">
        <v>95.801789401238821</v>
      </c>
      <c r="J49" s="35">
        <v>98.440009176416609</v>
      </c>
      <c r="K49" s="35">
        <v>94.907088781830694</v>
      </c>
      <c r="L49" s="35">
        <v>94.081211286992428</v>
      </c>
      <c r="M49" s="35">
        <v>94.264739619178712</v>
      </c>
      <c r="N49" s="35">
        <v>95.34296857077311</v>
      </c>
      <c r="O49" s="35">
        <v>95.572378986005958</v>
      </c>
      <c r="P49" s="35">
        <v>97.224133975682491</v>
      </c>
      <c r="Q49" s="35">
        <v>100.04588208304656</v>
      </c>
      <c r="R49" s="35">
        <v>99.105299380591873</v>
      </c>
      <c r="S49" s="35">
        <v>99.954117916953436</v>
      </c>
      <c r="T49" s="35">
        <v>100.34411562284927</v>
      </c>
      <c r="U49" s="35">
        <v>101.00940582702455</v>
      </c>
      <c r="V49" s="35">
        <v>101.30763936682726</v>
      </c>
      <c r="W49" s="35">
        <v>102.08763477861895</v>
      </c>
      <c r="X49" s="35">
        <v>101.44528561596697</v>
      </c>
      <c r="Y49" s="35">
        <v>100.41293874741913</v>
      </c>
      <c r="Z49" s="35">
        <v>100.04588208304656</v>
      </c>
      <c r="AA49" s="35">
        <v>99.564120211057585</v>
      </c>
      <c r="AB49" s="35">
        <v>99.151181463638451</v>
      </c>
      <c r="AC49" s="35">
        <v>100.77999541179169</v>
      </c>
      <c r="AD49" s="35">
        <v>102.72998394127093</v>
      </c>
      <c r="AE49" s="35">
        <v>103.32645102087635</v>
      </c>
      <c r="AF49" s="35">
        <v>102.29410415232852</v>
      </c>
      <c r="AG49" s="35">
        <v>101.76646019729296</v>
      </c>
      <c r="AH49" s="35">
        <v>103.14292268869006</v>
      </c>
      <c r="AI49" s="35">
        <v>103.87703601743519</v>
      </c>
      <c r="AJ49" s="35">
        <v>100</v>
      </c>
      <c r="AK49" s="35">
        <v>99.871074684593424</v>
      </c>
      <c r="AL49" s="35">
        <v>99.410627129569946</v>
      </c>
      <c r="AM49" s="35">
        <v>99.318537618565244</v>
      </c>
      <c r="AN49" s="35">
        <v>99.042269085551155</v>
      </c>
      <c r="AO49" s="35">
        <v>98.72916474813519</v>
      </c>
      <c r="AP49" s="35">
        <v>98.416060410719226</v>
      </c>
      <c r="AQ49" s="35">
        <v>100.3038953863155</v>
      </c>
      <c r="AR49" s="35">
        <v>98.563403628326739</v>
      </c>
      <c r="AS49" s="35">
        <v>98.913343770144579</v>
      </c>
      <c r="AT49" s="35">
        <v>98.710746845934253</v>
      </c>
      <c r="AU49" s="35">
        <v>98.618657334929551</v>
      </c>
      <c r="AV49" s="35">
        <v>99.180403352058207</v>
      </c>
      <c r="AW49" s="35">
        <v>99.889492586794361</v>
      </c>
      <c r="AX49" s="35">
        <v>100.4236117506216</v>
      </c>
      <c r="AY49" s="35">
        <v>100.18417902200939</v>
      </c>
      <c r="AZ49" s="35">
        <v>101.2432083985634</v>
      </c>
      <c r="BA49" s="35">
        <v>102.53246155262916</v>
      </c>
      <c r="BB49" s="35">
        <v>103.54544617368082</v>
      </c>
      <c r="BC49" s="35">
        <v>104.83469932774656</v>
      </c>
      <c r="BD49" s="35">
        <v>104.9175798876508</v>
      </c>
      <c r="BE49" s="35">
        <v>106.07790772630997</v>
      </c>
      <c r="BF49" s="35">
        <v>107.80919053319826</v>
      </c>
      <c r="BG49" s="35">
        <v>109.19974214936919</v>
      </c>
      <c r="BH49" s="35">
        <v>109.57730914448844</v>
      </c>
      <c r="BI49" s="35">
        <v>109.59572704668938</v>
      </c>
      <c r="BJ49" s="35">
        <v>110.22193572152132</v>
      </c>
      <c r="BK49" s="35">
        <v>111.49277097338613</v>
      </c>
      <c r="BL49" s="35">
        <v>112.74518832305</v>
      </c>
      <c r="BM49" s="35">
        <v>113.5371581176904</v>
      </c>
      <c r="BN49" s="35">
        <v>114.46726217883783</v>
      </c>
      <c r="BO49" s="35">
        <v>116.16170918132424</v>
      </c>
      <c r="BP49" s="35">
        <v>117.81932037940878</v>
      </c>
      <c r="BQ49" s="35">
        <v>100</v>
      </c>
      <c r="BR49" s="35">
        <v>103.14029363784665</v>
      </c>
      <c r="BS49" s="35">
        <v>104.28221859706362</v>
      </c>
      <c r="BT49" s="35">
        <v>105.95432300163132</v>
      </c>
      <c r="BU49" s="35">
        <v>107.99347471451875</v>
      </c>
      <c r="BV49" s="35">
        <v>109.50244698205546</v>
      </c>
      <c r="BW49" s="35">
        <v>111.05220228384992</v>
      </c>
      <c r="BX49" s="35">
        <v>113.09135399673735</v>
      </c>
      <c r="BY49" s="35">
        <v>114.02936378466558</v>
      </c>
      <c r="BZ49" s="35">
        <v>113.58075040783034</v>
      </c>
      <c r="CA49" s="35">
        <v>115.2936378466558</v>
      </c>
      <c r="CB49" s="35">
        <v>115.00815660685154</v>
      </c>
      <c r="CC49" s="35">
        <v>115.2936378466558</v>
      </c>
      <c r="CD49" s="35">
        <v>115.94616639477977</v>
      </c>
      <c r="CE49" s="35">
        <v>116.10929853181077</v>
      </c>
      <c r="CF49" s="35">
        <v>115.45676998368678</v>
      </c>
      <c r="CG49" s="35">
        <v>113.62153344208809</v>
      </c>
      <c r="CH49" s="35">
        <v>113.3768352365416</v>
      </c>
      <c r="CI49" s="35">
        <v>113.3768352365416</v>
      </c>
      <c r="CJ49" s="35">
        <v>113.82544861337684</v>
      </c>
      <c r="CK49" s="35">
        <v>114.15171288743882</v>
      </c>
      <c r="CL49" s="35">
        <v>117.45513866231647</v>
      </c>
      <c r="CM49" s="35">
        <v>118.18923327895595</v>
      </c>
      <c r="CN49" s="35">
        <v>117.65905383360521</v>
      </c>
      <c r="CO49" s="35">
        <v>118.88254486133768</v>
      </c>
      <c r="CP49" s="35">
        <v>121.00326264274062</v>
      </c>
      <c r="CQ49" s="35">
        <v>124.18433931484502</v>
      </c>
      <c r="CR49" s="35">
        <v>128.54812398042415</v>
      </c>
      <c r="CS49" s="35">
        <v>133.1973898858075</v>
      </c>
      <c r="CT49" s="35">
        <v>135.84828711256117</v>
      </c>
      <c r="CU49" s="35">
        <v>140.74225122349102</v>
      </c>
      <c r="CV49" s="35">
        <v>144.20880913539966</v>
      </c>
      <c r="CW49" s="35">
        <v>146.57422512234911</v>
      </c>
    </row>
    <row r="50" spans="1:101" x14ac:dyDescent="0.3">
      <c r="A50" s="3">
        <v>418</v>
      </c>
      <c r="B50" s="4" t="s">
        <v>48</v>
      </c>
      <c r="C50" s="35">
        <v>100</v>
      </c>
      <c r="D50" s="35">
        <v>96.414017929910344</v>
      </c>
      <c r="E50" s="35">
        <v>95.028524857375714</v>
      </c>
      <c r="F50" s="35">
        <v>92.74653626731866</v>
      </c>
      <c r="G50" s="35">
        <v>90.872045639771798</v>
      </c>
      <c r="H50" s="35">
        <v>89.731051344743278</v>
      </c>
      <c r="I50" s="35">
        <v>85.330073349633253</v>
      </c>
      <c r="J50" s="35">
        <v>83.7000814995925</v>
      </c>
      <c r="K50" s="35">
        <v>81.092094539527309</v>
      </c>
      <c r="L50" s="35">
        <v>80.277098614506926</v>
      </c>
      <c r="M50" s="35">
        <v>81.255093724531378</v>
      </c>
      <c r="N50" s="35">
        <v>81.581092094539528</v>
      </c>
      <c r="O50" s="35">
        <v>81.092094539527309</v>
      </c>
      <c r="P50" s="35">
        <v>83.781581092094541</v>
      </c>
      <c r="Q50" s="35">
        <v>85.330073349633253</v>
      </c>
      <c r="R50" s="35">
        <v>85.900570497147513</v>
      </c>
      <c r="S50" s="35">
        <v>85.248573757131211</v>
      </c>
      <c r="T50" s="35">
        <v>87.123064384678074</v>
      </c>
      <c r="U50" s="35">
        <v>87.041564792176032</v>
      </c>
      <c r="V50" s="35">
        <v>88.019559902200484</v>
      </c>
      <c r="W50" s="35">
        <v>89.242053789731045</v>
      </c>
      <c r="X50" s="35">
        <v>89.405052974735128</v>
      </c>
      <c r="Y50" s="35">
        <v>88.834555827220868</v>
      </c>
      <c r="Z50" s="35">
        <v>86.634066829665855</v>
      </c>
      <c r="AA50" s="35">
        <v>86.471067644661773</v>
      </c>
      <c r="AB50" s="35">
        <v>87.449062754686224</v>
      </c>
      <c r="AC50" s="35">
        <v>87.693561532192334</v>
      </c>
      <c r="AD50" s="35">
        <v>87.041564792176032</v>
      </c>
      <c r="AE50" s="35">
        <v>84.27057864710676</v>
      </c>
      <c r="AF50" s="35">
        <v>83.45558272208639</v>
      </c>
      <c r="AG50" s="35">
        <v>81.907090464547679</v>
      </c>
      <c r="AH50" s="35">
        <v>79.869600651996734</v>
      </c>
      <c r="AI50" s="35">
        <v>74.816625916870422</v>
      </c>
      <c r="AJ50" s="35">
        <v>100</v>
      </c>
      <c r="AK50" s="35">
        <v>100.30826140567201</v>
      </c>
      <c r="AL50" s="35">
        <v>100.64734895191123</v>
      </c>
      <c r="AM50" s="35">
        <v>100.61652281134403</v>
      </c>
      <c r="AN50" s="35">
        <v>100.154130702836</v>
      </c>
      <c r="AO50" s="35">
        <v>100.1233045622688</v>
      </c>
      <c r="AP50" s="35">
        <v>98.674475955610362</v>
      </c>
      <c r="AQ50" s="35">
        <v>97.00986436498151</v>
      </c>
      <c r="AR50" s="35">
        <v>95.930949445129471</v>
      </c>
      <c r="AS50" s="35">
        <v>96.424167694204684</v>
      </c>
      <c r="AT50" s="35">
        <v>96.331689272503084</v>
      </c>
      <c r="AU50" s="35">
        <v>95.160295930949445</v>
      </c>
      <c r="AV50" s="35">
        <v>94.667077681874233</v>
      </c>
      <c r="AW50" s="35">
        <v>95.067817509247845</v>
      </c>
      <c r="AX50" s="35">
        <v>95.221948212083845</v>
      </c>
      <c r="AY50" s="35">
        <v>94.543773119605419</v>
      </c>
      <c r="AZ50" s="35">
        <v>94.574599260172633</v>
      </c>
      <c r="BA50" s="35">
        <v>94.605425400739833</v>
      </c>
      <c r="BB50" s="35">
        <v>95.006165228113446</v>
      </c>
      <c r="BC50" s="35">
        <v>94.143033292231806</v>
      </c>
      <c r="BD50" s="35">
        <v>93.803945745992607</v>
      </c>
      <c r="BE50" s="35">
        <v>94.451294697903819</v>
      </c>
      <c r="BF50" s="35">
        <v>95.006165228113446</v>
      </c>
      <c r="BG50" s="35">
        <v>96.547472256473483</v>
      </c>
      <c r="BH50" s="35">
        <v>96.270036991368684</v>
      </c>
      <c r="BI50" s="35">
        <v>96.331689272503084</v>
      </c>
      <c r="BJ50" s="35">
        <v>97.16399506781751</v>
      </c>
      <c r="BK50" s="35">
        <v>94.852034525277432</v>
      </c>
      <c r="BL50" s="35">
        <v>95.006165228113446</v>
      </c>
      <c r="BM50" s="35">
        <v>94.389642416769419</v>
      </c>
      <c r="BN50" s="35">
        <v>93.557336621454994</v>
      </c>
      <c r="BO50" s="35">
        <v>92.786683107274968</v>
      </c>
      <c r="BP50" s="35">
        <v>92.447595561035754</v>
      </c>
      <c r="BQ50" s="35">
        <v>100</v>
      </c>
      <c r="BR50" s="35">
        <v>105.18256772673733</v>
      </c>
      <c r="BS50" s="35">
        <v>106.47820965842168</v>
      </c>
      <c r="BT50" s="35">
        <v>109.89399293286219</v>
      </c>
      <c r="BU50" s="35">
        <v>113.3097762073027</v>
      </c>
      <c r="BV50" s="35">
        <v>112.83863368669023</v>
      </c>
      <c r="BW50" s="35">
        <v>113.3097762073027</v>
      </c>
      <c r="BX50" s="35">
        <v>116.0188457008245</v>
      </c>
      <c r="BY50" s="35">
        <v>117.6678445229682</v>
      </c>
      <c r="BZ50" s="35">
        <v>115.31213191990577</v>
      </c>
      <c r="CA50" s="35">
        <v>116.96113074204948</v>
      </c>
      <c r="CB50" s="35">
        <v>118.02120141342756</v>
      </c>
      <c r="CC50" s="35">
        <v>116.37220259128387</v>
      </c>
      <c r="CD50" s="35">
        <v>115.07656065959952</v>
      </c>
      <c r="CE50" s="35">
        <v>113.19199057714958</v>
      </c>
      <c r="CF50" s="35">
        <v>111.18963486454652</v>
      </c>
      <c r="CG50" s="35">
        <v>110.24734982332156</v>
      </c>
      <c r="CH50" s="35">
        <v>109.06949352179033</v>
      </c>
      <c r="CI50" s="35">
        <v>108.71613663133098</v>
      </c>
      <c r="CJ50" s="35">
        <v>108.00942285041225</v>
      </c>
      <c r="CK50" s="35">
        <v>108.00942285041225</v>
      </c>
      <c r="CL50" s="35">
        <v>109.54063604240282</v>
      </c>
      <c r="CM50" s="35">
        <v>109.06949352179033</v>
      </c>
      <c r="CN50" s="35">
        <v>108.71613663133098</v>
      </c>
      <c r="CO50" s="35">
        <v>109.4228504122497</v>
      </c>
      <c r="CP50" s="35">
        <v>111.0718492343934</v>
      </c>
      <c r="CQ50" s="35">
        <v>113.3097762073027</v>
      </c>
      <c r="CR50" s="35">
        <v>114.60541813898705</v>
      </c>
      <c r="CS50" s="35">
        <v>119.19905771495877</v>
      </c>
      <c r="CT50" s="35">
        <v>123.08598351001177</v>
      </c>
      <c r="CU50" s="35">
        <v>124.8527679623086</v>
      </c>
      <c r="CV50" s="35">
        <v>130.38869257950529</v>
      </c>
      <c r="CW50" s="35">
        <v>130.38869257950529</v>
      </c>
    </row>
    <row r="51" spans="1:101" x14ac:dyDescent="0.3">
      <c r="A51" s="3">
        <v>419</v>
      </c>
      <c r="B51" s="4" t="s">
        <v>49</v>
      </c>
      <c r="C51" s="35">
        <v>100</v>
      </c>
      <c r="D51" s="35">
        <v>99.712973593570609</v>
      </c>
      <c r="E51" s="35">
        <v>98.048220436280133</v>
      </c>
      <c r="F51" s="35">
        <v>94.833524684270955</v>
      </c>
      <c r="G51" s="35">
        <v>95.924225028702637</v>
      </c>
      <c r="H51" s="35">
        <v>93.226176808266359</v>
      </c>
      <c r="I51" s="35">
        <v>92.192881745120545</v>
      </c>
      <c r="J51" s="35">
        <v>90.815154994259473</v>
      </c>
      <c r="K51" s="35">
        <v>89.954075774971301</v>
      </c>
      <c r="L51" s="35">
        <v>89.322617680826639</v>
      </c>
      <c r="M51" s="35">
        <v>88.978185993111367</v>
      </c>
      <c r="N51" s="35">
        <v>89.66704936854191</v>
      </c>
      <c r="O51" s="35">
        <v>91.963260619977035</v>
      </c>
      <c r="P51" s="35">
        <v>94.144661308840412</v>
      </c>
      <c r="Q51" s="35">
        <v>95.752009184845008</v>
      </c>
      <c r="R51" s="35">
        <v>98.794489092996557</v>
      </c>
      <c r="S51" s="35">
        <v>97.646383467278994</v>
      </c>
      <c r="T51" s="35">
        <v>100.05740528128588</v>
      </c>
      <c r="U51" s="35">
        <v>101.14810562571756</v>
      </c>
      <c r="V51" s="35">
        <v>101.95177956371987</v>
      </c>
      <c r="W51" s="35">
        <v>103.9609644087256</v>
      </c>
      <c r="X51" s="35">
        <v>103.09988518943743</v>
      </c>
      <c r="Y51" s="35">
        <v>101.83696900114811</v>
      </c>
      <c r="Z51" s="35">
        <v>99.885189437428238</v>
      </c>
      <c r="AA51" s="35">
        <v>98.163030998851895</v>
      </c>
      <c r="AB51" s="35">
        <v>97.244546498277842</v>
      </c>
      <c r="AC51" s="35">
        <v>95.407577497129736</v>
      </c>
      <c r="AD51" s="35">
        <v>94.202066590126293</v>
      </c>
      <c r="AE51" s="35">
        <v>91.504018369690016</v>
      </c>
      <c r="AF51" s="35">
        <v>91.963260619977035</v>
      </c>
      <c r="AG51" s="35">
        <v>89.66704936854191</v>
      </c>
      <c r="AH51" s="35">
        <v>88.863375430539605</v>
      </c>
      <c r="AI51" s="35">
        <v>86.854190585533871</v>
      </c>
      <c r="AJ51" s="35">
        <v>100</v>
      </c>
      <c r="AK51" s="35">
        <v>99.362767410104695</v>
      </c>
      <c r="AL51" s="35">
        <v>100.06827492034593</v>
      </c>
      <c r="AM51" s="35">
        <v>99.408284023668642</v>
      </c>
      <c r="AN51" s="35">
        <v>99.522075557578518</v>
      </c>
      <c r="AO51" s="35">
        <v>99.180700955848891</v>
      </c>
      <c r="AP51" s="35">
        <v>99.772416932180249</v>
      </c>
      <c r="AQ51" s="35">
        <v>99.68138370505234</v>
      </c>
      <c r="AR51" s="35">
        <v>99.317250796540733</v>
      </c>
      <c r="AS51" s="35">
        <v>99.772416932180249</v>
      </c>
      <c r="AT51" s="35">
        <v>100</v>
      </c>
      <c r="AU51" s="35">
        <v>99.317250796540733</v>
      </c>
      <c r="AV51" s="35">
        <v>99.795175238962216</v>
      </c>
      <c r="AW51" s="35">
        <v>100.09103322712789</v>
      </c>
      <c r="AX51" s="35">
        <v>100.81929904415111</v>
      </c>
      <c r="AY51" s="35">
        <v>102.61720527992718</v>
      </c>
      <c r="AZ51" s="35">
        <v>104.73372781065089</v>
      </c>
      <c r="BA51" s="35">
        <v>104.98406918525262</v>
      </c>
      <c r="BB51" s="35">
        <v>105.62130177514793</v>
      </c>
      <c r="BC51" s="35">
        <v>106.62266727355485</v>
      </c>
      <c r="BD51" s="35">
        <v>107.73782430587164</v>
      </c>
      <c r="BE51" s="35">
        <v>109.19435593991807</v>
      </c>
      <c r="BF51" s="35">
        <v>110.03641329085116</v>
      </c>
      <c r="BG51" s="35">
        <v>110.51433773327264</v>
      </c>
      <c r="BH51" s="35">
        <v>112.15293582157487</v>
      </c>
      <c r="BI51" s="35">
        <v>113.10878470641784</v>
      </c>
      <c r="BJ51" s="35">
        <v>111.74328629949932</v>
      </c>
      <c r="BK51" s="35">
        <v>112.19845243513882</v>
      </c>
      <c r="BL51" s="35">
        <v>111.62949476558944</v>
      </c>
      <c r="BM51" s="35">
        <v>112.90395994538007</v>
      </c>
      <c r="BN51" s="35">
        <v>112.56258534365043</v>
      </c>
      <c r="BO51" s="35">
        <v>112.33500227583067</v>
      </c>
      <c r="BP51" s="35">
        <v>112.10741920801092</v>
      </c>
      <c r="BQ51" s="35">
        <v>100</v>
      </c>
      <c r="BR51" s="35">
        <v>101.51171579743009</v>
      </c>
      <c r="BS51" s="35">
        <v>102.49433106575964</v>
      </c>
      <c r="BT51" s="35">
        <v>102.64550264550265</v>
      </c>
      <c r="BU51" s="35">
        <v>104.61073318216175</v>
      </c>
      <c r="BV51" s="35">
        <v>104.15721844293273</v>
      </c>
      <c r="BW51" s="35">
        <v>103.93046107331821</v>
      </c>
      <c r="BX51" s="35">
        <v>104.23280423280423</v>
      </c>
      <c r="BY51" s="35">
        <v>103.40136054421768</v>
      </c>
      <c r="BZ51" s="35">
        <v>101.58730158730158</v>
      </c>
      <c r="CA51" s="35">
        <v>101.66288737717309</v>
      </c>
      <c r="CB51" s="35">
        <v>101.13378684807256</v>
      </c>
      <c r="CC51" s="35">
        <v>99.395313681027972</v>
      </c>
      <c r="CD51" s="35">
        <v>99.092970521541943</v>
      </c>
      <c r="CE51" s="35">
        <v>98.790627362055929</v>
      </c>
      <c r="CF51" s="35">
        <v>96.069538926681787</v>
      </c>
      <c r="CG51" s="35">
        <v>93.348450491307631</v>
      </c>
      <c r="CH51" s="35">
        <v>93.197278911564624</v>
      </c>
      <c r="CI51" s="35">
        <v>92.21466364323507</v>
      </c>
      <c r="CJ51" s="35">
        <v>91.761148904006049</v>
      </c>
      <c r="CK51" s="35">
        <v>91.383219954648524</v>
      </c>
      <c r="CL51" s="35">
        <v>90.173847316704453</v>
      </c>
      <c r="CM51" s="35">
        <v>89.644746787603935</v>
      </c>
      <c r="CN51" s="35">
        <v>90.325018896447475</v>
      </c>
      <c r="CO51" s="35">
        <v>90.173847316704453</v>
      </c>
      <c r="CP51" s="35">
        <v>90.325018896447475</v>
      </c>
      <c r="CQ51" s="35">
        <v>93.272864701436134</v>
      </c>
      <c r="CR51" s="35">
        <v>96.447467876039298</v>
      </c>
      <c r="CS51" s="35">
        <v>98.337112622826908</v>
      </c>
      <c r="CT51" s="35">
        <v>101.13378684807256</v>
      </c>
      <c r="CU51" s="35">
        <v>102.64550264550265</v>
      </c>
      <c r="CV51" s="35">
        <v>105.82010582010582</v>
      </c>
      <c r="CW51" s="35">
        <v>108.84353741496598</v>
      </c>
    </row>
    <row r="52" spans="1:101" x14ac:dyDescent="0.3">
      <c r="A52" s="3">
        <v>420</v>
      </c>
      <c r="B52" s="4" t="s">
        <v>50</v>
      </c>
      <c r="C52" s="35">
        <v>100</v>
      </c>
      <c r="D52" s="35">
        <v>97.935306262904334</v>
      </c>
      <c r="E52" s="35">
        <v>98.279421885753607</v>
      </c>
      <c r="F52" s="35">
        <v>96.627666896077088</v>
      </c>
      <c r="G52" s="35">
        <v>94.700619408121128</v>
      </c>
      <c r="H52" s="35">
        <v>94.150034411562288</v>
      </c>
      <c r="I52" s="35">
        <v>93.461803165863728</v>
      </c>
      <c r="J52" s="35">
        <v>94.081211286992428</v>
      </c>
      <c r="K52" s="35">
        <v>93.117687543014455</v>
      </c>
      <c r="L52" s="35">
        <v>93.874741913282861</v>
      </c>
      <c r="M52" s="35">
        <v>93.599449415003434</v>
      </c>
      <c r="N52" s="35">
        <v>94.356503785271855</v>
      </c>
      <c r="O52" s="35">
        <v>97.178251892635927</v>
      </c>
      <c r="P52" s="35">
        <v>99.31176875430144</v>
      </c>
      <c r="Q52" s="35">
        <v>100.48176187198899</v>
      </c>
      <c r="R52" s="35">
        <v>100.68823124569856</v>
      </c>
      <c r="S52" s="35">
        <v>100.41293874741913</v>
      </c>
      <c r="T52" s="35">
        <v>102.4776324845148</v>
      </c>
      <c r="U52" s="35">
        <v>103.92291810048177</v>
      </c>
      <c r="V52" s="35">
        <v>103.23468685478321</v>
      </c>
      <c r="W52" s="35">
        <v>100.41293874741913</v>
      </c>
      <c r="X52" s="35">
        <v>99.44941500344116</v>
      </c>
      <c r="Y52" s="35">
        <v>97.935306262904334</v>
      </c>
      <c r="Z52" s="35">
        <v>95.526496902959394</v>
      </c>
      <c r="AA52" s="35">
        <v>93.324156916724021</v>
      </c>
      <c r="AB52" s="35">
        <v>92.911218169304888</v>
      </c>
      <c r="AC52" s="35">
        <v>90.020646937370955</v>
      </c>
      <c r="AD52" s="35">
        <v>86.923606331727456</v>
      </c>
      <c r="AE52" s="35">
        <v>84.44597384721267</v>
      </c>
      <c r="AF52" s="35">
        <v>79.146593255333798</v>
      </c>
      <c r="AG52" s="35">
        <v>77.494838265657265</v>
      </c>
      <c r="AH52" s="35">
        <v>75.636613902271165</v>
      </c>
      <c r="AI52" s="35">
        <v>72.952512044046799</v>
      </c>
      <c r="AJ52" s="35">
        <v>100</v>
      </c>
      <c r="AK52" s="35">
        <v>100.60462670872765</v>
      </c>
      <c r="AL52" s="35">
        <v>101.62986330178759</v>
      </c>
      <c r="AM52" s="35">
        <v>101.44584647739222</v>
      </c>
      <c r="AN52" s="35">
        <v>101.62986330178759</v>
      </c>
      <c r="AO52" s="35">
        <v>101.41955835962145</v>
      </c>
      <c r="AP52" s="35">
        <v>101.52471083070452</v>
      </c>
      <c r="AQ52" s="35">
        <v>100.31545741324921</v>
      </c>
      <c r="AR52" s="35">
        <v>99.815983175604629</v>
      </c>
      <c r="AS52" s="35">
        <v>99.132492113564666</v>
      </c>
      <c r="AT52" s="35">
        <v>98.317560462670869</v>
      </c>
      <c r="AU52" s="35">
        <v>97.818086225026292</v>
      </c>
      <c r="AV52" s="35">
        <v>97.029442691903256</v>
      </c>
      <c r="AW52" s="35">
        <v>97.870662460567829</v>
      </c>
      <c r="AX52" s="35">
        <v>98.133543638275498</v>
      </c>
      <c r="AY52" s="35">
        <v>98.422712933753942</v>
      </c>
      <c r="AZ52" s="35">
        <v>98.974763406940056</v>
      </c>
      <c r="BA52" s="35">
        <v>98.475289169295479</v>
      </c>
      <c r="BB52" s="35">
        <v>99.737118822292331</v>
      </c>
      <c r="BC52" s="35">
        <v>99.474237644584647</v>
      </c>
      <c r="BD52" s="35">
        <v>98.869610935856997</v>
      </c>
      <c r="BE52" s="35">
        <v>99.553101997896945</v>
      </c>
      <c r="BF52" s="35">
        <v>100.84121976866456</v>
      </c>
      <c r="BG52" s="35">
        <v>99.947423764458463</v>
      </c>
      <c r="BH52" s="35">
        <v>99.868559411146165</v>
      </c>
      <c r="BI52" s="35">
        <v>99.526813880126184</v>
      </c>
      <c r="BJ52" s="35">
        <v>100.15772870662461</v>
      </c>
      <c r="BK52" s="35">
        <v>99.84227129337539</v>
      </c>
      <c r="BL52" s="35">
        <v>99.369085173501574</v>
      </c>
      <c r="BM52" s="35">
        <v>98.449001051524718</v>
      </c>
      <c r="BN52" s="35">
        <v>97.73922187171398</v>
      </c>
      <c r="BO52" s="35">
        <v>98.343848580441644</v>
      </c>
      <c r="BP52" s="35">
        <v>97.555205047318609</v>
      </c>
      <c r="BQ52" s="35">
        <v>100</v>
      </c>
      <c r="BR52" s="35">
        <v>104.30958663148637</v>
      </c>
      <c r="BS52" s="35">
        <v>106.15655233069481</v>
      </c>
      <c r="BT52" s="35">
        <v>106.15655233069481</v>
      </c>
      <c r="BU52" s="35">
        <v>106.33245382585751</v>
      </c>
      <c r="BV52" s="35">
        <v>109.49868073878628</v>
      </c>
      <c r="BW52" s="35">
        <v>108.61917326297274</v>
      </c>
      <c r="BX52" s="35">
        <v>110.55408970976254</v>
      </c>
      <c r="BY52" s="35">
        <v>110.20228671943711</v>
      </c>
      <c r="BZ52" s="35">
        <v>110.29023746701847</v>
      </c>
      <c r="CA52" s="35">
        <v>110.11433597185577</v>
      </c>
      <c r="CB52" s="35">
        <v>108.7071240105541</v>
      </c>
      <c r="CC52" s="35">
        <v>109.76253298153034</v>
      </c>
      <c r="CD52" s="35">
        <v>109.32277924362357</v>
      </c>
      <c r="CE52" s="35">
        <v>107.82761653474054</v>
      </c>
      <c r="CF52" s="35">
        <v>107.47581354441513</v>
      </c>
      <c r="CG52" s="35">
        <v>105.27704485488127</v>
      </c>
      <c r="CH52" s="35">
        <v>105.18909410729991</v>
      </c>
      <c r="CI52" s="35">
        <v>105.10114335971856</v>
      </c>
      <c r="CJ52" s="35">
        <v>102.81442392260334</v>
      </c>
      <c r="CK52" s="35">
        <v>102.46262093227793</v>
      </c>
      <c r="CL52" s="35">
        <v>102.46262093227793</v>
      </c>
      <c r="CM52" s="35">
        <v>99.824098504837295</v>
      </c>
      <c r="CN52" s="35">
        <v>100</v>
      </c>
      <c r="CO52" s="35">
        <v>100.61565523306948</v>
      </c>
      <c r="CP52" s="35">
        <v>101.31926121372031</v>
      </c>
      <c r="CQ52" s="35">
        <v>102.37467018469657</v>
      </c>
      <c r="CR52" s="35">
        <v>104.8372911169745</v>
      </c>
      <c r="CS52" s="35">
        <v>106.59630606860158</v>
      </c>
      <c r="CT52" s="35">
        <v>109.67458223394898</v>
      </c>
      <c r="CU52" s="35">
        <v>112.84080914687775</v>
      </c>
      <c r="CV52" s="35">
        <v>114.51187335092348</v>
      </c>
      <c r="CW52" s="35">
        <v>118.11785400175901</v>
      </c>
    </row>
    <row r="53" spans="1:101" x14ac:dyDescent="0.3">
      <c r="A53" s="3">
        <v>423</v>
      </c>
      <c r="B53" s="4" t="s">
        <v>51</v>
      </c>
      <c r="C53" s="35">
        <v>100</v>
      </c>
      <c r="D53" s="35">
        <v>96.54618473895583</v>
      </c>
      <c r="E53" s="35">
        <v>93.092369477911646</v>
      </c>
      <c r="F53" s="35">
        <v>90.120481927710841</v>
      </c>
      <c r="G53" s="35">
        <v>87.630522088353416</v>
      </c>
      <c r="H53" s="35">
        <v>83.614457831325296</v>
      </c>
      <c r="I53" s="35">
        <v>82.650602409638552</v>
      </c>
      <c r="J53" s="35">
        <v>84.176706827309232</v>
      </c>
      <c r="K53" s="35">
        <v>83.132530120481931</v>
      </c>
      <c r="L53" s="35">
        <v>82.650602409638552</v>
      </c>
      <c r="M53" s="35">
        <v>82.248995983935743</v>
      </c>
      <c r="N53" s="35">
        <v>81.52610441767068</v>
      </c>
      <c r="O53" s="35">
        <v>84.337349397590359</v>
      </c>
      <c r="P53" s="35">
        <v>84.578313253012041</v>
      </c>
      <c r="Q53" s="35">
        <v>87.309236947791163</v>
      </c>
      <c r="R53" s="35">
        <v>85.220883534136547</v>
      </c>
      <c r="S53" s="35">
        <v>87.068273092369481</v>
      </c>
      <c r="T53" s="35">
        <v>84.578313253012041</v>
      </c>
      <c r="U53" s="35">
        <v>84.899598393574294</v>
      </c>
      <c r="V53" s="35">
        <v>84.337349397590359</v>
      </c>
      <c r="W53" s="35">
        <v>82.00803212851406</v>
      </c>
      <c r="X53" s="35">
        <v>81.124497991967871</v>
      </c>
      <c r="Y53" s="35">
        <v>81.285140562248998</v>
      </c>
      <c r="Z53" s="35">
        <v>81.044176706827315</v>
      </c>
      <c r="AA53" s="35">
        <v>79.678714859437747</v>
      </c>
      <c r="AB53" s="35">
        <v>78.795180722891573</v>
      </c>
      <c r="AC53" s="35">
        <v>76.867469879518069</v>
      </c>
      <c r="AD53" s="35">
        <v>74.698795180722897</v>
      </c>
      <c r="AE53" s="35">
        <v>71.405622489959839</v>
      </c>
      <c r="AF53" s="35">
        <v>66.024096385542165</v>
      </c>
      <c r="AG53" s="35">
        <v>65.301204819277103</v>
      </c>
      <c r="AH53" s="35">
        <v>62.088353413654616</v>
      </c>
      <c r="AI53" s="35">
        <v>57.911646586345384</v>
      </c>
      <c r="AJ53" s="35">
        <v>100</v>
      </c>
      <c r="AK53" s="35">
        <v>98.920454545454547</v>
      </c>
      <c r="AL53" s="35">
        <v>98.380681818181813</v>
      </c>
      <c r="AM53" s="35">
        <v>97.840909090909093</v>
      </c>
      <c r="AN53" s="35">
        <v>95.028409090909093</v>
      </c>
      <c r="AO53" s="35">
        <v>94.289772727272734</v>
      </c>
      <c r="AP53" s="35">
        <v>93.267045454545453</v>
      </c>
      <c r="AQ53" s="35">
        <v>94.289772727272734</v>
      </c>
      <c r="AR53" s="35">
        <v>92.244318181818187</v>
      </c>
      <c r="AS53" s="35">
        <v>91.76136363636364</v>
      </c>
      <c r="AT53" s="35">
        <v>90.625</v>
      </c>
      <c r="AU53" s="35">
        <v>89.346590909090907</v>
      </c>
      <c r="AV53" s="35">
        <v>89.119318181818187</v>
      </c>
      <c r="AW53" s="35">
        <v>90</v>
      </c>
      <c r="AX53" s="35">
        <v>91.505681818181813</v>
      </c>
      <c r="AY53" s="35">
        <v>90.3125</v>
      </c>
      <c r="AZ53" s="35">
        <v>89.715909090909093</v>
      </c>
      <c r="BA53" s="35">
        <v>88.352272727272734</v>
      </c>
      <c r="BB53" s="35">
        <v>88.181818181818187</v>
      </c>
      <c r="BC53" s="35">
        <v>87.414772727272734</v>
      </c>
      <c r="BD53" s="35">
        <v>86.789772727272734</v>
      </c>
      <c r="BE53" s="35">
        <v>85.82386363636364</v>
      </c>
      <c r="BF53" s="35">
        <v>86.590909090909093</v>
      </c>
      <c r="BG53" s="35">
        <v>86.732954545454547</v>
      </c>
      <c r="BH53" s="35">
        <v>85.852272727272734</v>
      </c>
      <c r="BI53" s="35">
        <v>85.482954545454547</v>
      </c>
      <c r="BJ53" s="35">
        <v>85.397727272727266</v>
      </c>
      <c r="BK53" s="35">
        <v>83.465909090909093</v>
      </c>
      <c r="BL53" s="35">
        <v>81.36363636363636</v>
      </c>
      <c r="BM53" s="35">
        <v>80.085227272727266</v>
      </c>
      <c r="BN53" s="35">
        <v>79.517045454545453</v>
      </c>
      <c r="BO53" s="35">
        <v>79.090909090909093</v>
      </c>
      <c r="BP53" s="35">
        <v>77.585227272727266</v>
      </c>
      <c r="BQ53" s="35">
        <v>100</v>
      </c>
      <c r="BR53" s="35">
        <v>102.15139442231076</v>
      </c>
      <c r="BS53" s="35">
        <v>102.47011952191235</v>
      </c>
      <c r="BT53" s="35">
        <v>104.7808764940239</v>
      </c>
      <c r="BU53" s="35">
        <v>106.61354581673307</v>
      </c>
      <c r="BV53" s="35">
        <v>106.93227091633466</v>
      </c>
      <c r="BW53" s="35">
        <v>106.45418326693228</v>
      </c>
      <c r="BX53" s="35">
        <v>107.09163346613546</v>
      </c>
      <c r="BY53" s="35">
        <v>105.1792828685259</v>
      </c>
      <c r="BZ53" s="35">
        <v>103.82470119521912</v>
      </c>
      <c r="CA53" s="35">
        <v>103.10756972111554</v>
      </c>
      <c r="CB53" s="35">
        <v>101.35458167330677</v>
      </c>
      <c r="CC53" s="35">
        <v>100.63745019920319</v>
      </c>
      <c r="CD53" s="35">
        <v>97.290836653386449</v>
      </c>
      <c r="CE53" s="35">
        <v>97.051792828685265</v>
      </c>
      <c r="CF53" s="35">
        <v>93.386454183266935</v>
      </c>
      <c r="CG53" s="35">
        <v>91.872509960159363</v>
      </c>
      <c r="CH53" s="35">
        <v>91.553784860557769</v>
      </c>
      <c r="CI53" s="35">
        <v>88.764940239043824</v>
      </c>
      <c r="CJ53" s="35">
        <v>86.932270916334659</v>
      </c>
      <c r="CK53" s="35">
        <v>85.73705179282868</v>
      </c>
      <c r="CL53" s="35">
        <v>83.426294820717132</v>
      </c>
      <c r="CM53" s="35">
        <v>81.274900398406373</v>
      </c>
      <c r="CN53" s="35">
        <v>80.95617529880478</v>
      </c>
      <c r="CO53" s="35">
        <v>80.478087649402397</v>
      </c>
      <c r="CP53" s="35">
        <v>80.717131474103581</v>
      </c>
      <c r="CQ53" s="35">
        <v>82.390438247011957</v>
      </c>
      <c r="CR53" s="35">
        <v>86.055776892430274</v>
      </c>
      <c r="CS53" s="35">
        <v>87.64940239043824</v>
      </c>
      <c r="CT53" s="35">
        <v>89.402390438247011</v>
      </c>
      <c r="CU53" s="35">
        <v>92.828685258964143</v>
      </c>
      <c r="CV53" s="35">
        <v>94.26294820717132</v>
      </c>
      <c r="CW53" s="35">
        <v>95.139442231075691</v>
      </c>
    </row>
    <row r="54" spans="1:101" x14ac:dyDescent="0.3">
      <c r="A54" s="3">
        <v>425</v>
      </c>
      <c r="B54" s="4" t="s">
        <v>52</v>
      </c>
      <c r="C54" s="35">
        <v>100</v>
      </c>
      <c r="D54" s="35">
        <v>97.985153764581128</v>
      </c>
      <c r="E54" s="35">
        <v>94.856839872746548</v>
      </c>
      <c r="F54" s="35">
        <v>94.114528101802762</v>
      </c>
      <c r="G54" s="35">
        <v>94.644750795334033</v>
      </c>
      <c r="H54" s="35">
        <v>92.948038176033933</v>
      </c>
      <c r="I54" s="35">
        <v>92.523860021208904</v>
      </c>
      <c r="J54" s="35">
        <v>88.759278897136795</v>
      </c>
      <c r="K54" s="35">
        <v>84.888653234358429</v>
      </c>
      <c r="L54" s="35">
        <v>84.093319194061507</v>
      </c>
      <c r="M54" s="35">
        <v>85.206786850477201</v>
      </c>
      <c r="N54" s="35">
        <v>84.517497348886536</v>
      </c>
      <c r="O54" s="35">
        <v>85.153764581124065</v>
      </c>
      <c r="P54" s="35">
        <v>85.047720042417822</v>
      </c>
      <c r="Q54" s="35">
        <v>85.206786850477201</v>
      </c>
      <c r="R54" s="35">
        <v>85.365853658536579</v>
      </c>
      <c r="S54" s="35">
        <v>84.782608695652172</v>
      </c>
      <c r="T54" s="35">
        <v>85.312831389183458</v>
      </c>
      <c r="U54" s="35">
        <v>84.199363732767765</v>
      </c>
      <c r="V54" s="35">
        <v>82.555673382820785</v>
      </c>
      <c r="W54" s="35">
        <v>81.177094379639442</v>
      </c>
      <c r="X54" s="35">
        <v>82.078472958642635</v>
      </c>
      <c r="Y54" s="35">
        <v>80.434782608695656</v>
      </c>
      <c r="Z54" s="35">
        <v>79.056203605514312</v>
      </c>
      <c r="AA54" s="35">
        <v>77.359490986214212</v>
      </c>
      <c r="AB54" s="35">
        <v>75.980911983032868</v>
      </c>
      <c r="AC54" s="35">
        <v>75.82184517497349</v>
      </c>
      <c r="AD54" s="35">
        <v>73.966065747613996</v>
      </c>
      <c r="AE54" s="35">
        <v>72.269353128313895</v>
      </c>
      <c r="AF54" s="35">
        <v>69.936373276776251</v>
      </c>
      <c r="AG54" s="35">
        <v>68.981972428419937</v>
      </c>
      <c r="AH54" s="35">
        <v>69.088016967126194</v>
      </c>
      <c r="AI54" s="35">
        <v>67.974549310710501</v>
      </c>
      <c r="AJ54" s="35">
        <v>100</v>
      </c>
      <c r="AK54" s="35">
        <v>99.186519465427082</v>
      </c>
      <c r="AL54" s="35">
        <v>98.779779198140616</v>
      </c>
      <c r="AM54" s="35">
        <v>97.055975208212274</v>
      </c>
      <c r="AN54" s="35">
        <v>96.959132287429796</v>
      </c>
      <c r="AO54" s="35">
        <v>97.152818128994767</v>
      </c>
      <c r="AP54" s="35">
        <v>96.784815030021306</v>
      </c>
      <c r="AQ54" s="35">
        <v>95.951965911291879</v>
      </c>
      <c r="AR54" s="35">
        <v>95.177222545031952</v>
      </c>
      <c r="AS54" s="35">
        <v>94.460584931241527</v>
      </c>
      <c r="AT54" s="35">
        <v>92.988572535347672</v>
      </c>
      <c r="AU54" s="35">
        <v>93.530892891729621</v>
      </c>
      <c r="AV54" s="35">
        <v>93.259732713538639</v>
      </c>
      <c r="AW54" s="35">
        <v>93.007941119504167</v>
      </c>
      <c r="AX54" s="35">
        <v>92.155723416618244</v>
      </c>
      <c r="AY54" s="35">
        <v>91.419717218671309</v>
      </c>
      <c r="AZ54" s="35">
        <v>91.071082703854344</v>
      </c>
      <c r="BA54" s="35">
        <v>90.431919426689916</v>
      </c>
      <c r="BB54" s="35">
        <v>88.785589773387571</v>
      </c>
      <c r="BC54" s="35">
        <v>88.243269417005621</v>
      </c>
      <c r="BD54" s="35">
        <v>87.352314545806706</v>
      </c>
      <c r="BE54" s="35">
        <v>86.674414100329273</v>
      </c>
      <c r="BF54" s="35">
        <v>87.197365872554712</v>
      </c>
      <c r="BG54" s="35">
        <v>87.294208793337205</v>
      </c>
      <c r="BH54" s="35">
        <v>87.507263219058686</v>
      </c>
      <c r="BI54" s="35">
        <v>88.456323842727102</v>
      </c>
      <c r="BJ54" s="35">
        <v>88.03021499128414</v>
      </c>
      <c r="BK54" s="35">
        <v>87.139260120085225</v>
      </c>
      <c r="BL54" s="35">
        <v>87.720317644780167</v>
      </c>
      <c r="BM54" s="35">
        <v>86.015882239008334</v>
      </c>
      <c r="BN54" s="35">
        <v>83.730389308541547</v>
      </c>
      <c r="BO54" s="35">
        <v>82.723222932403644</v>
      </c>
      <c r="BP54" s="35">
        <v>81.65795080379624</v>
      </c>
      <c r="BQ54" s="35">
        <v>100</v>
      </c>
      <c r="BR54" s="35">
        <v>103.01318267419963</v>
      </c>
      <c r="BS54" s="35">
        <v>106.52856246076585</v>
      </c>
      <c r="BT54" s="35">
        <v>109.353421217828</v>
      </c>
      <c r="BU54" s="35">
        <v>109.79284369114878</v>
      </c>
      <c r="BV54" s="35">
        <v>110.04394224733208</v>
      </c>
      <c r="BW54" s="35">
        <v>111.36220966729441</v>
      </c>
      <c r="BX54" s="35">
        <v>110.73446327683615</v>
      </c>
      <c r="BY54" s="35">
        <v>110.86001255492781</v>
      </c>
      <c r="BZ54" s="35">
        <v>111.61330822347772</v>
      </c>
      <c r="CA54" s="35">
        <v>110.92278719397363</v>
      </c>
      <c r="CB54" s="35">
        <v>108.47457627118644</v>
      </c>
      <c r="CC54" s="35">
        <v>107.59573132454489</v>
      </c>
      <c r="CD54" s="35">
        <v>107.09353421217828</v>
      </c>
      <c r="CE54" s="35">
        <v>106.46578782172003</v>
      </c>
      <c r="CF54" s="35">
        <v>106.34023854362837</v>
      </c>
      <c r="CG54" s="35">
        <v>105.21029504080352</v>
      </c>
      <c r="CH54" s="35">
        <v>103.32705586942875</v>
      </c>
      <c r="CI54" s="35">
        <v>100.87884494664155</v>
      </c>
      <c r="CJ54" s="35">
        <v>100.5021971123666</v>
      </c>
      <c r="CK54" s="35">
        <v>98.116760828625232</v>
      </c>
      <c r="CL54" s="35">
        <v>97.802887633396111</v>
      </c>
      <c r="CM54" s="35">
        <v>99.874450721908346</v>
      </c>
      <c r="CN54" s="35">
        <v>101.0043942247332</v>
      </c>
      <c r="CO54" s="35">
        <v>101.69491525423729</v>
      </c>
      <c r="CP54" s="35">
        <v>100.81607030759574</v>
      </c>
      <c r="CQ54" s="35">
        <v>102.00878844946642</v>
      </c>
      <c r="CR54" s="35">
        <v>103.57815442561206</v>
      </c>
      <c r="CS54" s="35">
        <v>104.77087256748274</v>
      </c>
      <c r="CT54" s="35">
        <v>106.46578782172003</v>
      </c>
      <c r="CU54" s="35">
        <v>107.03075957313246</v>
      </c>
      <c r="CV54" s="35">
        <v>107.03075957313246</v>
      </c>
      <c r="CW54" s="35">
        <v>107.72128060263654</v>
      </c>
    </row>
    <row r="55" spans="1:101" x14ac:dyDescent="0.3">
      <c r="A55" s="3">
        <v>426</v>
      </c>
      <c r="B55" s="4" t="s">
        <v>18</v>
      </c>
      <c r="C55" s="35">
        <v>100</v>
      </c>
      <c r="D55" s="35">
        <v>97.880539499036615</v>
      </c>
      <c r="E55" s="35">
        <v>92.389210019267821</v>
      </c>
      <c r="F55" s="35">
        <v>88.631984585741804</v>
      </c>
      <c r="G55" s="35">
        <v>88.246628131021197</v>
      </c>
      <c r="H55" s="35">
        <v>86.319845857418116</v>
      </c>
      <c r="I55" s="35">
        <v>85.260115606936409</v>
      </c>
      <c r="J55" s="35">
        <v>84.778420038535643</v>
      </c>
      <c r="K55" s="35">
        <v>83.815028901734109</v>
      </c>
      <c r="L55" s="35">
        <v>80.635838150289018</v>
      </c>
      <c r="M55" s="35">
        <v>78.227360308285171</v>
      </c>
      <c r="N55" s="35">
        <v>78.420038535645475</v>
      </c>
      <c r="O55" s="35">
        <v>77.456647398843927</v>
      </c>
      <c r="P55" s="35">
        <v>77.071290944123319</v>
      </c>
      <c r="Q55" s="35">
        <v>75.818882466281309</v>
      </c>
      <c r="R55" s="35">
        <v>77.552986512524086</v>
      </c>
      <c r="S55" s="35">
        <v>75.144508670520224</v>
      </c>
      <c r="T55" s="35">
        <v>71.676300578034684</v>
      </c>
      <c r="U55" s="35">
        <v>73.795761078998069</v>
      </c>
      <c r="V55" s="35">
        <v>74.181117533718691</v>
      </c>
      <c r="W55" s="35">
        <v>73.603082851637765</v>
      </c>
      <c r="X55" s="35">
        <v>72.157996146435451</v>
      </c>
      <c r="Y55" s="35">
        <v>70.423892100192674</v>
      </c>
      <c r="Z55" s="35">
        <v>70.327552986512529</v>
      </c>
      <c r="AA55" s="35">
        <v>70.038535645472066</v>
      </c>
      <c r="AB55" s="35">
        <v>68.400770712909434</v>
      </c>
      <c r="AC55" s="35">
        <v>67.052023121387279</v>
      </c>
      <c r="AD55" s="35">
        <v>64.643545279383432</v>
      </c>
      <c r="AE55" s="35">
        <v>66.184971098265891</v>
      </c>
      <c r="AF55" s="35">
        <v>63.680154142581891</v>
      </c>
      <c r="AG55" s="35">
        <v>62.813102119460503</v>
      </c>
      <c r="AH55" s="35">
        <v>60.597302504816959</v>
      </c>
      <c r="AI55" s="35">
        <v>60.404624277456648</v>
      </c>
      <c r="AJ55" s="35">
        <v>100</v>
      </c>
      <c r="AK55" s="35">
        <v>97.49013983506633</v>
      </c>
      <c r="AL55" s="35">
        <v>97.239153818572959</v>
      </c>
      <c r="AM55" s="35">
        <v>95.518106848332735</v>
      </c>
      <c r="AN55" s="35">
        <v>95.769092864826106</v>
      </c>
      <c r="AO55" s="35">
        <v>94.048045894585869</v>
      </c>
      <c r="AP55" s="35">
        <v>94.442452491932599</v>
      </c>
      <c r="AQ55" s="35">
        <v>92.076012907852274</v>
      </c>
      <c r="AR55" s="35">
        <v>92.219433488705633</v>
      </c>
      <c r="AS55" s="35">
        <v>91.143779132305482</v>
      </c>
      <c r="AT55" s="35">
        <v>90.749372534958766</v>
      </c>
      <c r="AU55" s="35">
        <v>90.175690211545358</v>
      </c>
      <c r="AV55" s="35">
        <v>90.35496593761205</v>
      </c>
      <c r="AW55" s="35">
        <v>88.633918967371812</v>
      </c>
      <c r="AX55" s="35">
        <v>88.024381498745072</v>
      </c>
      <c r="AY55" s="35">
        <v>87.450699175331664</v>
      </c>
      <c r="AZ55" s="35">
        <v>86.554320544998205</v>
      </c>
      <c r="BA55" s="35">
        <v>85.944783076371465</v>
      </c>
      <c r="BB55" s="35">
        <v>85.622086769451414</v>
      </c>
      <c r="BC55" s="35">
        <v>85.012549300824674</v>
      </c>
      <c r="BD55" s="35">
        <v>84.295446396557907</v>
      </c>
      <c r="BE55" s="35">
        <v>84.438866977411251</v>
      </c>
      <c r="BF55" s="35">
        <v>85.944783076371465</v>
      </c>
      <c r="BG55" s="35">
        <v>86.052348512011477</v>
      </c>
      <c r="BH55" s="35">
        <v>85.980638221584798</v>
      </c>
      <c r="BI55" s="35">
        <v>85.120114736464686</v>
      </c>
      <c r="BJ55" s="35">
        <v>84.152025815704548</v>
      </c>
      <c r="BK55" s="35">
        <v>82.89709573323772</v>
      </c>
      <c r="BL55" s="35">
        <v>82.14413768375762</v>
      </c>
      <c r="BM55" s="35">
        <v>81.821441376837569</v>
      </c>
      <c r="BN55" s="35">
        <v>80.172104697024025</v>
      </c>
      <c r="BO55" s="35">
        <v>78.451057726783787</v>
      </c>
      <c r="BP55" s="35">
        <v>79.383291502330579</v>
      </c>
      <c r="BQ55" s="35">
        <v>100</v>
      </c>
      <c r="BR55" s="35">
        <v>104.31848852901484</v>
      </c>
      <c r="BS55" s="35">
        <v>104.58839406207828</v>
      </c>
      <c r="BT55" s="35">
        <v>106.34278002699055</v>
      </c>
      <c r="BU55" s="35">
        <v>110.79622132253711</v>
      </c>
      <c r="BV55" s="35">
        <v>112.41565452091768</v>
      </c>
      <c r="BW55" s="35">
        <v>112.14574898785425</v>
      </c>
      <c r="BX55" s="35">
        <v>113.09041835357625</v>
      </c>
      <c r="BY55" s="35">
        <v>110.25641025641026</v>
      </c>
      <c r="BZ55" s="35">
        <v>110.39136302294197</v>
      </c>
      <c r="CA55" s="35">
        <v>109.85155195681511</v>
      </c>
      <c r="CB55" s="35">
        <v>110.25641025641026</v>
      </c>
      <c r="CC55" s="35">
        <v>107.55735492577598</v>
      </c>
      <c r="CD55" s="35">
        <v>106.7476383265857</v>
      </c>
      <c r="CE55" s="35">
        <v>105.80296896086369</v>
      </c>
      <c r="CF55" s="35">
        <v>104.72334682860999</v>
      </c>
      <c r="CG55" s="35">
        <v>103.91363022941971</v>
      </c>
      <c r="CH55" s="35">
        <v>103.23886639676114</v>
      </c>
      <c r="CI55" s="35">
        <v>103.91363022941971</v>
      </c>
      <c r="CJ55" s="35">
        <v>103.23886639676114</v>
      </c>
      <c r="CK55" s="35">
        <v>102.83400809716599</v>
      </c>
      <c r="CL55" s="35">
        <v>103.23886639676114</v>
      </c>
      <c r="CM55" s="35">
        <v>100</v>
      </c>
      <c r="CN55" s="35">
        <v>99.865047233468289</v>
      </c>
      <c r="CO55" s="35">
        <v>102.15924426450742</v>
      </c>
      <c r="CP55" s="35">
        <v>102.56410256410257</v>
      </c>
      <c r="CQ55" s="35">
        <v>105.66801619433198</v>
      </c>
      <c r="CR55" s="35">
        <v>107.96221322537112</v>
      </c>
      <c r="CS55" s="35">
        <v>109.58164642375169</v>
      </c>
      <c r="CT55" s="35">
        <v>110.25641025641026</v>
      </c>
      <c r="CU55" s="35">
        <v>115.38461538461539</v>
      </c>
      <c r="CV55" s="35">
        <v>116.46423751686909</v>
      </c>
      <c r="CW55" s="35">
        <v>116.59919028340082</v>
      </c>
    </row>
    <row r="56" spans="1:101" x14ac:dyDescent="0.3">
      <c r="A56" s="3">
        <v>427</v>
      </c>
      <c r="B56" s="4" t="s">
        <v>53</v>
      </c>
      <c r="C56" s="35">
        <v>100</v>
      </c>
      <c r="D56" s="35">
        <v>99.884339578996062</v>
      </c>
      <c r="E56" s="35">
        <v>98.820263705759885</v>
      </c>
      <c r="F56" s="35">
        <v>97.339810316909549</v>
      </c>
      <c r="G56" s="35">
        <v>96.136941938468652</v>
      </c>
      <c r="H56" s="35">
        <v>95.766828591256072</v>
      </c>
      <c r="I56" s="35">
        <v>95.165394402035616</v>
      </c>
      <c r="J56" s="35">
        <v>93.777469349988436</v>
      </c>
      <c r="K56" s="35">
        <v>92.736525560953041</v>
      </c>
      <c r="L56" s="35">
        <v>93.82373351839</v>
      </c>
      <c r="M56" s="35">
        <v>94.587092297015957</v>
      </c>
      <c r="N56" s="35">
        <v>94.934073560027755</v>
      </c>
      <c r="O56" s="35">
        <v>94.471431876012034</v>
      </c>
      <c r="P56" s="35">
        <v>96.345130696275731</v>
      </c>
      <c r="Q56" s="35">
        <v>97.501734906315065</v>
      </c>
      <c r="R56" s="35">
        <v>99.56049040018506</v>
      </c>
      <c r="S56" s="35">
        <v>99.676150821188983</v>
      </c>
      <c r="T56" s="35">
        <v>102.54452926208651</v>
      </c>
      <c r="U56" s="35">
        <v>102.49826509368494</v>
      </c>
      <c r="V56" s="35">
        <v>103.95558639833449</v>
      </c>
      <c r="W56" s="35">
        <v>106.10687022900764</v>
      </c>
      <c r="X56" s="35">
        <v>106.63890816562572</v>
      </c>
      <c r="Y56" s="35">
        <v>107.3560027758501</v>
      </c>
      <c r="Z56" s="35">
        <v>106.61577608142494</v>
      </c>
      <c r="AA56" s="35">
        <v>105.57483229238954</v>
      </c>
      <c r="AB56" s="35">
        <v>105.6442285449919</v>
      </c>
      <c r="AC56" s="35">
        <v>106.77770067083044</v>
      </c>
      <c r="AD56" s="35">
        <v>106.70830441822808</v>
      </c>
      <c r="AE56" s="35">
        <v>105.87554938699977</v>
      </c>
      <c r="AF56" s="35">
        <v>106.87022900763358</v>
      </c>
      <c r="AG56" s="35">
        <v>106.1531343974092</v>
      </c>
      <c r="AH56" s="35">
        <v>106.10687022900764</v>
      </c>
      <c r="AI56" s="35">
        <v>105.94494563960212</v>
      </c>
      <c r="AJ56" s="35">
        <v>100</v>
      </c>
      <c r="AK56" s="35">
        <v>102.08292587522003</v>
      </c>
      <c r="AL56" s="35">
        <v>102.81635047917074</v>
      </c>
      <c r="AM56" s="35">
        <v>103.05104635243497</v>
      </c>
      <c r="AN56" s="35">
        <v>103.94093487189517</v>
      </c>
      <c r="AO56" s="35">
        <v>104.43966360258166</v>
      </c>
      <c r="AP56" s="35">
        <v>105.30999413260317</v>
      </c>
      <c r="AQ56" s="35">
        <v>105.7500488949736</v>
      </c>
      <c r="AR56" s="35">
        <v>106.32700958341482</v>
      </c>
      <c r="AS56" s="35">
        <v>106.86485429297868</v>
      </c>
      <c r="AT56" s="35">
        <v>107.07999217680423</v>
      </c>
      <c r="AU56" s="35">
        <v>107.39292000782319</v>
      </c>
      <c r="AV56" s="35">
        <v>108.08722863289654</v>
      </c>
      <c r="AW56" s="35">
        <v>108.24369254840602</v>
      </c>
      <c r="AX56" s="35">
        <v>109.94523762957168</v>
      </c>
      <c r="AY56" s="35">
        <v>111.64678271073734</v>
      </c>
      <c r="AZ56" s="35">
        <v>113.11363191863876</v>
      </c>
      <c r="BA56" s="35">
        <v>113.40700176021905</v>
      </c>
      <c r="BB56" s="35">
        <v>113.70037160179933</v>
      </c>
      <c r="BC56" s="35">
        <v>114.75650303148836</v>
      </c>
      <c r="BD56" s="35">
        <v>116.03755133972227</v>
      </c>
      <c r="BE56" s="35">
        <v>117.34793663211421</v>
      </c>
      <c r="BF56" s="35">
        <v>118.89301779777038</v>
      </c>
      <c r="BG56" s="35">
        <v>120.28163504791708</v>
      </c>
      <c r="BH56" s="35">
        <v>121.53334637199296</v>
      </c>
      <c r="BI56" s="35">
        <v>122.27654997066301</v>
      </c>
      <c r="BJ56" s="35">
        <v>122.80461568550753</v>
      </c>
      <c r="BK56" s="35">
        <v>124.11500097789947</v>
      </c>
      <c r="BL56" s="35">
        <v>125.50361822804615</v>
      </c>
      <c r="BM56" s="35">
        <v>126.27615881087424</v>
      </c>
      <c r="BN56" s="35">
        <v>126.43262272638373</v>
      </c>
      <c r="BO56" s="35">
        <v>126.30549579503227</v>
      </c>
      <c r="BP56" s="35">
        <v>126.17836886368082</v>
      </c>
      <c r="BQ56" s="35">
        <v>100</v>
      </c>
      <c r="BR56" s="35">
        <v>103.43815513626835</v>
      </c>
      <c r="BS56" s="35">
        <v>105.24109014675052</v>
      </c>
      <c r="BT56" s="35">
        <v>108.42767295597484</v>
      </c>
      <c r="BU56" s="35">
        <v>109.89517819706499</v>
      </c>
      <c r="BV56" s="35">
        <v>112.95597484276729</v>
      </c>
      <c r="BW56" s="35">
        <v>113.71069182389937</v>
      </c>
      <c r="BX56" s="35">
        <v>112.99790356394129</v>
      </c>
      <c r="BY56" s="35">
        <v>113.92033542976939</v>
      </c>
      <c r="BZ56" s="35">
        <v>114.29769392033543</v>
      </c>
      <c r="CA56" s="35">
        <v>115.84905660377359</v>
      </c>
      <c r="CB56" s="35">
        <v>117.10691823899371</v>
      </c>
      <c r="CC56" s="35">
        <v>117.06498951781971</v>
      </c>
      <c r="CD56" s="35">
        <v>117.90356394129979</v>
      </c>
      <c r="CE56" s="35">
        <v>117.9454926624738</v>
      </c>
      <c r="CF56" s="35">
        <v>117.65199161425576</v>
      </c>
      <c r="CG56" s="35">
        <v>115.80712788259959</v>
      </c>
      <c r="CH56" s="35">
        <v>116.35220125786164</v>
      </c>
      <c r="CI56" s="35">
        <v>116.81341719077568</v>
      </c>
      <c r="CJ56" s="35">
        <v>115.84905660377359</v>
      </c>
      <c r="CK56" s="35">
        <v>117.69392033542977</v>
      </c>
      <c r="CL56" s="35">
        <v>119.70649895178197</v>
      </c>
      <c r="CM56" s="35">
        <v>121.09014675052411</v>
      </c>
      <c r="CN56" s="35">
        <v>122.64150943396227</v>
      </c>
      <c r="CO56" s="35">
        <v>125.24109014675052</v>
      </c>
      <c r="CP56" s="35">
        <v>129.1823899371069</v>
      </c>
      <c r="CQ56" s="35">
        <v>132.87211740041928</v>
      </c>
      <c r="CR56" s="35">
        <v>136.60377358490567</v>
      </c>
      <c r="CS56" s="35">
        <v>141.84486373165618</v>
      </c>
      <c r="CT56" s="35">
        <v>146.62473794549265</v>
      </c>
      <c r="CU56" s="35">
        <v>149.60167714884696</v>
      </c>
      <c r="CV56" s="35">
        <v>151.78197064989519</v>
      </c>
      <c r="CW56" s="35">
        <v>155.47169811320754</v>
      </c>
    </row>
    <row r="57" spans="1:101" x14ac:dyDescent="0.3">
      <c r="A57" s="3">
        <v>428</v>
      </c>
      <c r="B57" s="4" t="s">
        <v>54</v>
      </c>
      <c r="C57" s="35">
        <v>100</v>
      </c>
      <c r="D57" s="35">
        <v>96.687607081667622</v>
      </c>
      <c r="E57" s="35">
        <v>96.630496858937747</v>
      </c>
      <c r="F57" s="35">
        <v>94.288977727013133</v>
      </c>
      <c r="G57" s="35">
        <v>92.747001713306688</v>
      </c>
      <c r="H57" s="35">
        <v>90.805254140491144</v>
      </c>
      <c r="I57" s="35">
        <v>90.91947458595088</v>
      </c>
      <c r="J57" s="35">
        <v>90.805254140491144</v>
      </c>
      <c r="K57" s="35">
        <v>90.691033695031408</v>
      </c>
      <c r="L57" s="35">
        <v>89.034837235865226</v>
      </c>
      <c r="M57" s="35">
        <v>87.264420331239293</v>
      </c>
      <c r="N57" s="35">
        <v>87.549971444888641</v>
      </c>
      <c r="O57" s="35">
        <v>86.579097658480862</v>
      </c>
      <c r="P57" s="35">
        <v>87.492861222158766</v>
      </c>
      <c r="Q57" s="35">
        <v>85.836664762992569</v>
      </c>
      <c r="R57" s="35">
        <v>86.007995431182181</v>
      </c>
      <c r="S57" s="35">
        <v>86.236436322101653</v>
      </c>
      <c r="T57" s="35">
        <v>85.4368932038835</v>
      </c>
      <c r="U57" s="35">
        <v>84.40890919474586</v>
      </c>
      <c r="V57" s="35">
        <v>81.667618503712163</v>
      </c>
      <c r="W57" s="35">
        <v>80.582524271844662</v>
      </c>
      <c r="X57" s="35">
        <v>80.696744717304398</v>
      </c>
      <c r="Y57" s="35">
        <v>79.89720159908623</v>
      </c>
      <c r="Z57" s="35">
        <v>78.869217589948605</v>
      </c>
      <c r="AA57" s="35">
        <v>79.211878926327813</v>
      </c>
      <c r="AB57" s="35">
        <v>77.89834380354084</v>
      </c>
      <c r="AC57" s="35">
        <v>74.700171330668184</v>
      </c>
      <c r="AD57" s="35">
        <v>72.587093089663043</v>
      </c>
      <c r="AE57" s="35">
        <v>69.84580239862936</v>
      </c>
      <c r="AF57" s="35">
        <v>68.360936607652775</v>
      </c>
      <c r="AG57" s="35">
        <v>68.532267275842372</v>
      </c>
      <c r="AH57" s="35">
        <v>69.33181039406054</v>
      </c>
      <c r="AI57" s="35">
        <v>69.33181039406054</v>
      </c>
      <c r="AJ57" s="35">
        <v>100</v>
      </c>
      <c r="AK57" s="35">
        <v>99.832053742802302</v>
      </c>
      <c r="AL57" s="35">
        <v>100.67178502879079</v>
      </c>
      <c r="AM57" s="35">
        <v>100.88771593090212</v>
      </c>
      <c r="AN57" s="35">
        <v>101.24760076775432</v>
      </c>
      <c r="AO57" s="35">
        <v>101.79942418426104</v>
      </c>
      <c r="AP57" s="35">
        <v>102.44721689059502</v>
      </c>
      <c r="AQ57" s="35">
        <v>101.29558541266795</v>
      </c>
      <c r="AR57" s="35">
        <v>101.60748560460652</v>
      </c>
      <c r="AS57" s="35">
        <v>100.1919385796545</v>
      </c>
      <c r="AT57" s="35">
        <v>100.40786948176583</v>
      </c>
      <c r="AU57" s="35">
        <v>99.232245681381954</v>
      </c>
      <c r="AV57" s="35">
        <v>99.04030710172745</v>
      </c>
      <c r="AW57" s="35">
        <v>99.640115163147797</v>
      </c>
      <c r="AX57" s="35">
        <v>99.784069097888676</v>
      </c>
      <c r="AY57" s="35">
        <v>100.14395393474088</v>
      </c>
      <c r="AZ57" s="35">
        <v>99.856046065259122</v>
      </c>
      <c r="BA57" s="35">
        <v>98.872360844529751</v>
      </c>
      <c r="BB57" s="35">
        <v>98.008637236084454</v>
      </c>
      <c r="BC57" s="35">
        <v>98.560460652591175</v>
      </c>
      <c r="BD57" s="35">
        <v>97.696737044145877</v>
      </c>
      <c r="BE57" s="35">
        <v>96.37715930902111</v>
      </c>
      <c r="BF57" s="35">
        <v>96.449136276391556</v>
      </c>
      <c r="BG57" s="35">
        <v>97.33685220729366</v>
      </c>
      <c r="BH57" s="35">
        <v>97.000959692898277</v>
      </c>
      <c r="BI57" s="35">
        <v>97.192898272552782</v>
      </c>
      <c r="BJ57" s="35">
        <v>96.857005758157385</v>
      </c>
      <c r="BK57" s="35">
        <v>95.585412667946258</v>
      </c>
      <c r="BL57" s="35">
        <v>94.337811900191937</v>
      </c>
      <c r="BM57" s="35">
        <v>93.258157389635315</v>
      </c>
      <c r="BN57" s="35">
        <v>93.306142034548941</v>
      </c>
      <c r="BO57" s="35">
        <v>92.442418426103643</v>
      </c>
      <c r="BP57" s="35">
        <v>93.282149712092135</v>
      </c>
      <c r="BQ57" s="35">
        <v>100</v>
      </c>
      <c r="BR57" s="35">
        <v>100.98245614035088</v>
      </c>
      <c r="BS57" s="35">
        <v>102.03508771929825</v>
      </c>
      <c r="BT57" s="35">
        <v>103.43859649122807</v>
      </c>
      <c r="BU57" s="35">
        <v>103.29824561403508</v>
      </c>
      <c r="BV57" s="35">
        <v>103.2280701754386</v>
      </c>
      <c r="BW57" s="35">
        <v>102.59649122807018</v>
      </c>
      <c r="BX57" s="35">
        <v>104</v>
      </c>
      <c r="BY57" s="35">
        <v>104.07017543859649</v>
      </c>
      <c r="BZ57" s="35">
        <v>103.71929824561404</v>
      </c>
      <c r="CA57" s="35">
        <v>101.12280701754386</v>
      </c>
      <c r="CB57" s="35">
        <v>100.7719298245614</v>
      </c>
      <c r="CC57" s="35">
        <v>98.245614035087726</v>
      </c>
      <c r="CD57" s="35">
        <v>97.122807017543863</v>
      </c>
      <c r="CE57" s="35">
        <v>96.280701754385959</v>
      </c>
      <c r="CF57" s="35">
        <v>96.070175438596493</v>
      </c>
      <c r="CG57" s="35">
        <v>94.94736842105263</v>
      </c>
      <c r="CH57" s="35">
        <v>93.89473684210526</v>
      </c>
      <c r="CI57" s="35">
        <v>92.561403508771932</v>
      </c>
      <c r="CJ57" s="35">
        <v>91.719298245614041</v>
      </c>
      <c r="CK57" s="35">
        <v>91.15789473684211</v>
      </c>
      <c r="CL57" s="35">
        <v>92</v>
      </c>
      <c r="CM57" s="35">
        <v>93.333333333333329</v>
      </c>
      <c r="CN57" s="35">
        <v>92.982456140350877</v>
      </c>
      <c r="CO57" s="35">
        <v>92.912280701754383</v>
      </c>
      <c r="CP57" s="35">
        <v>93.824561403508767</v>
      </c>
      <c r="CQ57" s="35">
        <v>94.315789473684205</v>
      </c>
      <c r="CR57" s="35">
        <v>95.859649122807014</v>
      </c>
      <c r="CS57" s="35">
        <v>99.228070175438603</v>
      </c>
      <c r="CT57" s="35">
        <v>101.12280701754386</v>
      </c>
      <c r="CU57" s="35">
        <v>102.52631578947368</v>
      </c>
      <c r="CV57" s="35">
        <v>105.26315789473684</v>
      </c>
      <c r="CW57" s="35">
        <v>105.6140350877193</v>
      </c>
    </row>
    <row r="58" spans="1:101" x14ac:dyDescent="0.3">
      <c r="A58" s="3">
        <v>429</v>
      </c>
      <c r="B58" s="4" t="s">
        <v>55</v>
      </c>
      <c r="C58" s="35">
        <v>100</v>
      </c>
      <c r="D58" s="35">
        <v>95.965417867435164</v>
      </c>
      <c r="E58" s="35">
        <v>93.179634966378487</v>
      </c>
      <c r="F58" s="35">
        <v>91.834774255523541</v>
      </c>
      <c r="G58" s="35">
        <v>88.85686839577329</v>
      </c>
      <c r="H58" s="35">
        <v>87.992315081652251</v>
      </c>
      <c r="I58" s="35">
        <v>85.398655139289147</v>
      </c>
      <c r="J58" s="35">
        <v>83.285302593659949</v>
      </c>
      <c r="K58" s="35">
        <v>82.036503362151777</v>
      </c>
      <c r="L58" s="35">
        <v>82.708933717579256</v>
      </c>
      <c r="M58" s="35">
        <v>82.132564841498564</v>
      </c>
      <c r="N58" s="35">
        <v>87.031700288184439</v>
      </c>
      <c r="O58" s="35">
        <v>88.568683957732944</v>
      </c>
      <c r="P58" s="35">
        <v>87.127761767531226</v>
      </c>
      <c r="Q58" s="35">
        <v>90.105667627281463</v>
      </c>
      <c r="R58" s="35">
        <v>91.450528338136408</v>
      </c>
      <c r="S58" s="35">
        <v>89.721421709894329</v>
      </c>
      <c r="T58" s="35">
        <v>89.721421709894329</v>
      </c>
      <c r="U58" s="35">
        <v>89.433237271853983</v>
      </c>
      <c r="V58" s="35">
        <v>88.952929875120077</v>
      </c>
      <c r="W58" s="35">
        <v>89.625360230547557</v>
      </c>
      <c r="X58" s="35">
        <v>91.738712776176754</v>
      </c>
      <c r="Y58" s="35">
        <v>90.393852065321809</v>
      </c>
      <c r="Z58" s="35">
        <v>91.738712776176754</v>
      </c>
      <c r="AA58" s="35">
        <v>91.354466858789621</v>
      </c>
      <c r="AB58" s="35">
        <v>90.682036503362156</v>
      </c>
      <c r="AC58" s="35">
        <v>90.970220941402502</v>
      </c>
      <c r="AD58" s="35">
        <v>93.467819404418833</v>
      </c>
      <c r="AE58" s="35">
        <v>91.738712776176754</v>
      </c>
      <c r="AF58" s="35">
        <v>87.319884726224785</v>
      </c>
      <c r="AG58" s="35">
        <v>88.472622478386171</v>
      </c>
      <c r="AH58" s="35">
        <v>84.726224783861667</v>
      </c>
      <c r="AI58" s="35">
        <v>79.731027857829005</v>
      </c>
      <c r="AJ58" s="35">
        <v>100</v>
      </c>
      <c r="AK58" s="35">
        <v>98.381024096385545</v>
      </c>
      <c r="AL58" s="35">
        <v>97.966867469879517</v>
      </c>
      <c r="AM58" s="35">
        <v>97.590361445783131</v>
      </c>
      <c r="AN58" s="35">
        <v>96.347891566265062</v>
      </c>
      <c r="AO58" s="35">
        <v>96.159638554216869</v>
      </c>
      <c r="AP58" s="35">
        <v>95.368975903614455</v>
      </c>
      <c r="AQ58" s="35">
        <v>94.841867469879517</v>
      </c>
      <c r="AR58" s="35">
        <v>94.540662650602414</v>
      </c>
      <c r="AS58" s="35">
        <v>94.277108433734938</v>
      </c>
      <c r="AT58" s="35">
        <v>93.900602409638552</v>
      </c>
      <c r="AU58" s="35">
        <v>98.493975903614455</v>
      </c>
      <c r="AV58" s="35">
        <v>98.983433734939766</v>
      </c>
      <c r="AW58" s="35">
        <v>97.816265060240966</v>
      </c>
      <c r="AX58" s="35">
        <v>97.55271084337349</v>
      </c>
      <c r="AY58" s="35">
        <v>97.703313253012041</v>
      </c>
      <c r="AZ58" s="35">
        <v>97.929216867469876</v>
      </c>
      <c r="BA58" s="35">
        <v>99.774096385542165</v>
      </c>
      <c r="BB58" s="35">
        <v>99.962349397590359</v>
      </c>
      <c r="BC58" s="35">
        <v>98.418674698795186</v>
      </c>
      <c r="BD58" s="35">
        <v>96.912650602409641</v>
      </c>
      <c r="BE58" s="35">
        <v>97.628012048192772</v>
      </c>
      <c r="BF58" s="35">
        <v>96.76204819277109</v>
      </c>
      <c r="BG58" s="35">
        <v>97.213855421686745</v>
      </c>
      <c r="BH58" s="35">
        <v>98.343373493975903</v>
      </c>
      <c r="BI58" s="35">
        <v>99.623493975903614</v>
      </c>
      <c r="BJ58" s="35">
        <v>101.73192771084338</v>
      </c>
      <c r="BK58" s="35">
        <v>102.22138554216868</v>
      </c>
      <c r="BL58" s="35">
        <v>102.07078313253012</v>
      </c>
      <c r="BM58" s="35">
        <v>102.52259036144578</v>
      </c>
      <c r="BN58" s="35">
        <v>105.19578313253012</v>
      </c>
      <c r="BO58" s="35">
        <v>104.70632530120481</v>
      </c>
      <c r="BP58" s="35">
        <v>103.46385542168674</v>
      </c>
      <c r="BQ58" s="35">
        <v>100</v>
      </c>
      <c r="BR58" s="35">
        <v>102.19146482122261</v>
      </c>
      <c r="BS58" s="35">
        <v>102.7681660899654</v>
      </c>
      <c r="BT58" s="35">
        <v>104.959630911188</v>
      </c>
      <c r="BU58" s="35">
        <v>108.18915801614763</v>
      </c>
      <c r="BV58" s="35">
        <v>108.65051903114187</v>
      </c>
      <c r="BW58" s="35">
        <v>109.34256055363322</v>
      </c>
      <c r="BX58" s="35">
        <v>111.07266435986159</v>
      </c>
      <c r="BY58" s="35">
        <v>111.07266435986159</v>
      </c>
      <c r="BZ58" s="35">
        <v>109.45790080738178</v>
      </c>
      <c r="CA58" s="35">
        <v>107.49711649365629</v>
      </c>
      <c r="CB58" s="35">
        <v>106.9204152249135</v>
      </c>
      <c r="CC58" s="35">
        <v>103.69088811995387</v>
      </c>
      <c r="CD58" s="35">
        <v>100.80738177623991</v>
      </c>
      <c r="CE58" s="35">
        <v>100</v>
      </c>
      <c r="CF58" s="35">
        <v>98.154555940023073</v>
      </c>
      <c r="CG58" s="35">
        <v>98.500576701268741</v>
      </c>
      <c r="CH58" s="35">
        <v>97.001153402537483</v>
      </c>
      <c r="CI58" s="35">
        <v>93.656286043829297</v>
      </c>
      <c r="CJ58" s="35">
        <v>93.194925028835058</v>
      </c>
      <c r="CK58" s="35">
        <v>89.61937716262976</v>
      </c>
      <c r="CL58" s="35">
        <v>90.080738177623985</v>
      </c>
      <c r="CM58" s="35">
        <v>88.696655132641297</v>
      </c>
      <c r="CN58" s="35">
        <v>86.274509803921575</v>
      </c>
      <c r="CO58" s="35">
        <v>86.966551326412912</v>
      </c>
      <c r="CP58" s="35">
        <v>86.159169550173004</v>
      </c>
      <c r="CQ58" s="35">
        <v>85.121107266435985</v>
      </c>
      <c r="CR58" s="35">
        <v>88.46597462514417</v>
      </c>
      <c r="CS58" s="35">
        <v>91.118800461361019</v>
      </c>
      <c r="CT58" s="35">
        <v>91.926182237600926</v>
      </c>
      <c r="CU58" s="35">
        <v>92.618223760092278</v>
      </c>
      <c r="CV58" s="35">
        <v>94.232987312572092</v>
      </c>
      <c r="CW58" s="35">
        <v>95.61707035755478</v>
      </c>
    </row>
    <row r="59" spans="1:101" x14ac:dyDescent="0.3">
      <c r="A59" s="3">
        <v>430</v>
      </c>
      <c r="B59" s="4" t="s">
        <v>56</v>
      </c>
      <c r="C59" s="35">
        <v>100</v>
      </c>
      <c r="D59" s="35">
        <v>100.89514066496163</v>
      </c>
      <c r="E59" s="35">
        <v>96.675191815856778</v>
      </c>
      <c r="F59" s="35">
        <v>94.884910485933503</v>
      </c>
      <c r="G59" s="35">
        <v>92.455242966751925</v>
      </c>
      <c r="H59" s="35">
        <v>87.340153452685428</v>
      </c>
      <c r="I59" s="35">
        <v>86.572890025575447</v>
      </c>
      <c r="J59" s="35">
        <v>86.061381074168793</v>
      </c>
      <c r="K59" s="35">
        <v>85.038363171355499</v>
      </c>
      <c r="L59" s="35">
        <v>81.969309462915604</v>
      </c>
      <c r="M59" s="35">
        <v>81.969309462915604</v>
      </c>
      <c r="N59" s="35">
        <v>80.562659846547319</v>
      </c>
      <c r="O59" s="35">
        <v>79.411764705882348</v>
      </c>
      <c r="P59" s="35">
        <v>83.503836317135551</v>
      </c>
      <c r="Q59" s="35">
        <v>80.306905370843992</v>
      </c>
      <c r="R59" s="35">
        <v>79.028132992327372</v>
      </c>
      <c r="S59" s="35">
        <v>79.283887468030684</v>
      </c>
      <c r="T59" s="35">
        <v>75.575447570332486</v>
      </c>
      <c r="U59" s="35">
        <v>77.36572890025576</v>
      </c>
      <c r="V59" s="35">
        <v>74.040920716112538</v>
      </c>
      <c r="W59" s="35">
        <v>68.54219948849105</v>
      </c>
      <c r="X59" s="35">
        <v>67.902813299232733</v>
      </c>
      <c r="Y59" s="35">
        <v>66.496163682864449</v>
      </c>
      <c r="Z59" s="35">
        <v>66.496163682864449</v>
      </c>
      <c r="AA59" s="35">
        <v>64.450127877237847</v>
      </c>
      <c r="AB59" s="35">
        <v>63.171355498721226</v>
      </c>
      <c r="AC59" s="35">
        <v>59.974424552429667</v>
      </c>
      <c r="AD59" s="35">
        <v>59.590792838874677</v>
      </c>
      <c r="AE59" s="35">
        <v>55.370843989769824</v>
      </c>
      <c r="AF59" s="35">
        <v>54.85933503836317</v>
      </c>
      <c r="AG59" s="35">
        <v>54.85933503836317</v>
      </c>
      <c r="AH59" s="35">
        <v>52.429667519181585</v>
      </c>
      <c r="AI59" s="35">
        <v>51.790281329923275</v>
      </c>
      <c r="AJ59" s="35">
        <v>100</v>
      </c>
      <c r="AK59" s="35">
        <v>99.429756350440641</v>
      </c>
      <c r="AL59" s="35">
        <v>96.26749611197512</v>
      </c>
      <c r="AM59" s="35">
        <v>96.319336443753244</v>
      </c>
      <c r="AN59" s="35">
        <v>96.26749611197512</v>
      </c>
      <c r="AO59" s="35">
        <v>96.26749611197512</v>
      </c>
      <c r="AP59" s="35">
        <v>95.800933125972008</v>
      </c>
      <c r="AQ59" s="35">
        <v>94.297563504406426</v>
      </c>
      <c r="AR59" s="35">
        <v>93.882840850181438</v>
      </c>
      <c r="AS59" s="35">
        <v>91.49818558838777</v>
      </c>
      <c r="AT59" s="35">
        <v>91.135303265940905</v>
      </c>
      <c r="AU59" s="35">
        <v>88.543286677034729</v>
      </c>
      <c r="AV59" s="35">
        <v>88.698807672369099</v>
      </c>
      <c r="AW59" s="35">
        <v>90.461378952825299</v>
      </c>
      <c r="AX59" s="35">
        <v>88.750648004147223</v>
      </c>
      <c r="AY59" s="35">
        <v>88.646967340590976</v>
      </c>
      <c r="AZ59" s="35">
        <v>87.402799377916025</v>
      </c>
      <c r="BA59" s="35">
        <v>86.469673405909802</v>
      </c>
      <c r="BB59" s="35">
        <v>86.262312078797308</v>
      </c>
      <c r="BC59" s="35">
        <v>85.795749092794196</v>
      </c>
      <c r="BD59" s="35">
        <v>83.618455158113008</v>
      </c>
      <c r="BE59" s="35">
        <v>82.944530844997402</v>
      </c>
      <c r="BF59" s="35">
        <v>83.877656817003626</v>
      </c>
      <c r="BG59" s="35">
        <v>83.514774494556761</v>
      </c>
      <c r="BH59" s="35">
        <v>83.981337480559873</v>
      </c>
      <c r="BI59" s="35">
        <v>86.158631415241061</v>
      </c>
      <c r="BJ59" s="35">
        <v>85.484707102125455</v>
      </c>
      <c r="BK59" s="35">
        <v>87.454639709694149</v>
      </c>
      <c r="BL59" s="35">
        <v>84.24053913945049</v>
      </c>
      <c r="BM59" s="35">
        <v>82.426127527216181</v>
      </c>
      <c r="BN59" s="35">
        <v>78.330741316744422</v>
      </c>
      <c r="BO59" s="35">
        <v>77.086573354069472</v>
      </c>
      <c r="BP59" s="35">
        <v>75.168481078278901</v>
      </c>
      <c r="BQ59" s="35">
        <v>100</v>
      </c>
      <c r="BR59" s="35">
        <v>100.27359781121751</v>
      </c>
      <c r="BS59" s="35">
        <v>103.28317373461012</v>
      </c>
      <c r="BT59" s="35">
        <v>105.47195622435021</v>
      </c>
      <c r="BU59" s="35">
        <v>103.55677154582763</v>
      </c>
      <c r="BV59" s="35">
        <v>100.95759233926128</v>
      </c>
      <c r="BW59" s="35">
        <v>101.77838577291382</v>
      </c>
      <c r="BX59" s="35">
        <v>100.68399452804377</v>
      </c>
      <c r="BY59" s="35">
        <v>99.452804377564973</v>
      </c>
      <c r="BZ59" s="35">
        <v>98.632010943912448</v>
      </c>
      <c r="CA59" s="35">
        <v>95.759233926128587</v>
      </c>
      <c r="CB59" s="35">
        <v>91.381668946648432</v>
      </c>
      <c r="CC59" s="35">
        <v>88.372093023255815</v>
      </c>
      <c r="CD59" s="35">
        <v>83.994528043775645</v>
      </c>
      <c r="CE59" s="35">
        <v>83.036935704514363</v>
      </c>
      <c r="CF59" s="35">
        <v>81.121751025991799</v>
      </c>
      <c r="CG59" s="35">
        <v>79.61696306429549</v>
      </c>
      <c r="CH59" s="35">
        <v>76.607387140902873</v>
      </c>
      <c r="CI59" s="35">
        <v>77.017783857729142</v>
      </c>
      <c r="CJ59" s="35">
        <v>77.017783857729142</v>
      </c>
      <c r="CK59" s="35">
        <v>76.060191518467846</v>
      </c>
      <c r="CL59" s="35">
        <v>75.102599179206564</v>
      </c>
      <c r="CM59" s="35">
        <v>75.376196990424077</v>
      </c>
      <c r="CN59" s="35">
        <v>74.965800273597807</v>
      </c>
      <c r="CO59" s="35">
        <v>74.008207934336525</v>
      </c>
      <c r="CP59" s="35">
        <v>71.409028727770178</v>
      </c>
      <c r="CQ59" s="35">
        <v>71.545827633378934</v>
      </c>
      <c r="CR59" s="35">
        <v>74.692202462380294</v>
      </c>
      <c r="CS59" s="35">
        <v>76.744186046511629</v>
      </c>
      <c r="CT59" s="35">
        <v>79.480164158686733</v>
      </c>
      <c r="CU59" s="35">
        <v>80.711354309165529</v>
      </c>
      <c r="CV59" s="35">
        <v>81.121751025991799</v>
      </c>
      <c r="CW59" s="35">
        <v>82.626538987688093</v>
      </c>
    </row>
    <row r="60" spans="1:101" x14ac:dyDescent="0.3">
      <c r="A60" s="3">
        <v>432</v>
      </c>
      <c r="B60" s="4" t="s">
        <v>57</v>
      </c>
      <c r="C60" s="35">
        <v>100</v>
      </c>
      <c r="D60" s="35">
        <v>93.542074363992171</v>
      </c>
      <c r="E60" s="35">
        <v>91.585127201565555</v>
      </c>
      <c r="F60" s="35">
        <v>92.954990215264189</v>
      </c>
      <c r="G60" s="35">
        <v>91.193737769080229</v>
      </c>
      <c r="H60" s="35">
        <v>91.193737769080229</v>
      </c>
      <c r="I60" s="35">
        <v>88.06262230919765</v>
      </c>
      <c r="J60" s="35">
        <v>88.649706457925632</v>
      </c>
      <c r="K60" s="35">
        <v>88.06262230919765</v>
      </c>
      <c r="L60" s="35">
        <v>86.692759295499016</v>
      </c>
      <c r="M60" s="35">
        <v>88.06262230919765</v>
      </c>
      <c r="N60" s="35">
        <v>88.06262230919765</v>
      </c>
      <c r="O60" s="35">
        <v>86.301369863013704</v>
      </c>
      <c r="P60" s="35">
        <v>89.432485322896284</v>
      </c>
      <c r="Q60" s="35">
        <v>94.520547945205479</v>
      </c>
      <c r="R60" s="35">
        <v>91.585127201565555</v>
      </c>
      <c r="S60" s="35">
        <v>88.06262230919765</v>
      </c>
      <c r="T60" s="35">
        <v>85.518590998043052</v>
      </c>
      <c r="U60" s="35">
        <v>84.148727984344418</v>
      </c>
      <c r="V60" s="35">
        <v>81.409001956947165</v>
      </c>
      <c r="W60" s="35">
        <v>78.669275929549897</v>
      </c>
      <c r="X60" s="35">
        <v>78.864970645792567</v>
      </c>
      <c r="Y60" s="35">
        <v>77.495107632093934</v>
      </c>
      <c r="Z60" s="35">
        <v>79.060665362035223</v>
      </c>
      <c r="AA60" s="35">
        <v>75.342465753424662</v>
      </c>
      <c r="AB60" s="35">
        <v>73.972602739726028</v>
      </c>
      <c r="AC60" s="35">
        <v>68.493150684931507</v>
      </c>
      <c r="AD60" s="35">
        <v>65.362035225048928</v>
      </c>
      <c r="AE60" s="35">
        <v>66.144814090019565</v>
      </c>
      <c r="AF60" s="35">
        <v>64.579256360078276</v>
      </c>
      <c r="AG60" s="35">
        <v>64.38356164383562</v>
      </c>
      <c r="AH60" s="35">
        <v>62.62230919765166</v>
      </c>
      <c r="AI60" s="35">
        <v>61.252446183953033</v>
      </c>
      <c r="AJ60" s="35">
        <v>100</v>
      </c>
      <c r="AK60" s="35">
        <v>95.010252904989741</v>
      </c>
      <c r="AL60" s="35">
        <v>92.071086807928907</v>
      </c>
      <c r="AM60" s="35">
        <v>90.635680109364316</v>
      </c>
      <c r="AN60" s="35">
        <v>91.250854408749149</v>
      </c>
      <c r="AO60" s="35">
        <v>89.200273410799724</v>
      </c>
      <c r="AP60" s="35">
        <v>89.883800410116194</v>
      </c>
      <c r="AQ60" s="35">
        <v>89.268626110731375</v>
      </c>
      <c r="AR60" s="35">
        <v>87.764866712235133</v>
      </c>
      <c r="AS60" s="35">
        <v>84.825700615174298</v>
      </c>
      <c r="AT60" s="35">
        <v>85.167464114832541</v>
      </c>
      <c r="AU60" s="35">
        <v>84.483937115516056</v>
      </c>
      <c r="AV60" s="35">
        <v>82.843472317156525</v>
      </c>
      <c r="AW60" s="35">
        <v>83.048530416951465</v>
      </c>
      <c r="AX60" s="35">
        <v>83.732057416267949</v>
      </c>
      <c r="AY60" s="35">
        <v>81.749829118250176</v>
      </c>
      <c r="AZ60" s="35">
        <v>82.638414217361586</v>
      </c>
      <c r="BA60" s="35">
        <v>81.613123718386873</v>
      </c>
      <c r="BB60" s="35">
        <v>81.339712918660283</v>
      </c>
      <c r="BC60" s="35">
        <v>81.613123718386873</v>
      </c>
      <c r="BD60" s="35">
        <v>80.861244019138752</v>
      </c>
      <c r="BE60" s="35">
        <v>80.041011619958994</v>
      </c>
      <c r="BF60" s="35">
        <v>79.83595352016404</v>
      </c>
      <c r="BG60" s="35">
        <v>79.6308954203691</v>
      </c>
      <c r="BH60" s="35">
        <v>79.289131920710872</v>
      </c>
      <c r="BI60" s="35">
        <v>77.990430622009569</v>
      </c>
      <c r="BJ60" s="35">
        <v>76.760082023239917</v>
      </c>
      <c r="BK60" s="35">
        <v>74.025974025974023</v>
      </c>
      <c r="BL60" s="35">
        <v>73.957621326042386</v>
      </c>
      <c r="BM60" s="35">
        <v>73.615857826384143</v>
      </c>
      <c r="BN60" s="35">
        <v>72.795625427204371</v>
      </c>
      <c r="BO60" s="35">
        <v>71.360218728639779</v>
      </c>
      <c r="BP60" s="35">
        <v>67.600820232399187</v>
      </c>
      <c r="BQ60" s="35">
        <v>100</v>
      </c>
      <c r="BR60" s="35">
        <v>101.51515151515152</v>
      </c>
      <c r="BS60" s="35">
        <v>104.6969696969697</v>
      </c>
      <c r="BT60" s="35">
        <v>105.75757575757575</v>
      </c>
      <c r="BU60" s="35">
        <v>105.3030303030303</v>
      </c>
      <c r="BV60" s="35">
        <v>104.39393939393939</v>
      </c>
      <c r="BW60" s="35">
        <v>103.78787878787878</v>
      </c>
      <c r="BX60" s="35">
        <v>102.27272727272727</v>
      </c>
      <c r="BY60" s="35">
        <v>102.72727272727273</v>
      </c>
      <c r="BZ60" s="35">
        <v>100.45454545454545</v>
      </c>
      <c r="CA60" s="35">
        <v>96.818181818181813</v>
      </c>
      <c r="CB60" s="35">
        <v>94.848484848484844</v>
      </c>
      <c r="CC60" s="35">
        <v>90.909090909090907</v>
      </c>
      <c r="CD60" s="35">
        <v>88.63636363636364</v>
      </c>
      <c r="CE60" s="35">
        <v>87.272727272727266</v>
      </c>
      <c r="CF60" s="35">
        <v>83.787878787878782</v>
      </c>
      <c r="CG60" s="35">
        <v>80.909090909090907</v>
      </c>
      <c r="CH60" s="35">
        <v>78.030303030303031</v>
      </c>
      <c r="CI60" s="35">
        <v>73.484848484848484</v>
      </c>
      <c r="CJ60" s="35">
        <v>71.515151515151516</v>
      </c>
      <c r="CK60" s="35">
        <v>71.212121212121218</v>
      </c>
      <c r="CL60" s="35">
        <v>68.939393939393938</v>
      </c>
      <c r="CM60" s="35">
        <v>68.181818181818187</v>
      </c>
      <c r="CN60" s="35">
        <v>65</v>
      </c>
      <c r="CO60" s="35">
        <v>65</v>
      </c>
      <c r="CP60" s="35">
        <v>66.666666666666671</v>
      </c>
      <c r="CQ60" s="35">
        <v>66.212121212121218</v>
      </c>
      <c r="CR60" s="35">
        <v>70.606060606060609</v>
      </c>
      <c r="CS60" s="35">
        <v>70.454545454545453</v>
      </c>
      <c r="CT60" s="35">
        <v>71.818181818181813</v>
      </c>
      <c r="CU60" s="35">
        <v>70.303030303030297</v>
      </c>
      <c r="CV60" s="35">
        <v>70.151515151515156</v>
      </c>
      <c r="CW60" s="35">
        <v>74.090909090909093</v>
      </c>
    </row>
    <row r="61" spans="1:101" x14ac:dyDescent="0.3">
      <c r="A61" s="3">
        <v>434</v>
      </c>
      <c r="B61" s="4" t="s">
        <v>58</v>
      </c>
      <c r="C61" s="35">
        <v>100</v>
      </c>
      <c r="D61" s="35">
        <v>97.066014669926645</v>
      </c>
      <c r="E61" s="35">
        <v>99.022004889975548</v>
      </c>
      <c r="F61" s="35">
        <v>100.97799511002445</v>
      </c>
      <c r="G61" s="35">
        <v>92.909535452322743</v>
      </c>
      <c r="H61" s="35">
        <v>96.577017114914426</v>
      </c>
      <c r="I61" s="35">
        <v>101.71149144254279</v>
      </c>
      <c r="J61" s="35">
        <v>105.37897310513448</v>
      </c>
      <c r="K61" s="35">
        <v>94.621026894865523</v>
      </c>
      <c r="L61" s="35">
        <v>84.352078239608801</v>
      </c>
      <c r="M61" s="35">
        <v>80.929095354523227</v>
      </c>
      <c r="N61" s="35">
        <v>84.352078239608801</v>
      </c>
      <c r="O61" s="35">
        <v>82.88508557457213</v>
      </c>
      <c r="P61" s="35">
        <v>91.931540342298291</v>
      </c>
      <c r="Q61" s="35">
        <v>87.775061124694375</v>
      </c>
      <c r="R61" s="35">
        <v>84.841075794621034</v>
      </c>
      <c r="S61" s="35">
        <v>87.775061124694375</v>
      </c>
      <c r="T61" s="35">
        <v>85.330073349633253</v>
      </c>
      <c r="U61" s="35">
        <v>85.330073349633253</v>
      </c>
      <c r="V61" s="35">
        <v>86.797066014669923</v>
      </c>
      <c r="W61" s="35">
        <v>81.418092909535446</v>
      </c>
      <c r="X61" s="35">
        <v>80.440097799511008</v>
      </c>
      <c r="Y61" s="35">
        <v>78.484107579462105</v>
      </c>
      <c r="Z61" s="35">
        <v>80.195599022004885</v>
      </c>
      <c r="AA61" s="35">
        <v>74.816625916870422</v>
      </c>
      <c r="AB61" s="35">
        <v>68.704156479217602</v>
      </c>
      <c r="AC61" s="35">
        <v>68.215158924205383</v>
      </c>
      <c r="AD61" s="35">
        <v>62.34718826405868</v>
      </c>
      <c r="AE61" s="35">
        <v>66.503667481662589</v>
      </c>
      <c r="AF61" s="35">
        <v>58.679706601466989</v>
      </c>
      <c r="AG61" s="35">
        <v>56.968215158924203</v>
      </c>
      <c r="AH61" s="35">
        <v>60.880195599022002</v>
      </c>
      <c r="AI61" s="35">
        <v>56.723716381418093</v>
      </c>
      <c r="AJ61" s="35">
        <v>100</v>
      </c>
      <c r="AK61" s="35">
        <v>102.15475024485798</v>
      </c>
      <c r="AL61" s="35">
        <v>100.9794319294809</v>
      </c>
      <c r="AM61" s="35">
        <v>97.551420176297754</v>
      </c>
      <c r="AN61" s="35">
        <v>96.47404505386875</v>
      </c>
      <c r="AO61" s="35">
        <v>98.334965719882462</v>
      </c>
      <c r="AP61" s="35">
        <v>100.29382957884427</v>
      </c>
      <c r="AQ61" s="35">
        <v>104.30950048971596</v>
      </c>
      <c r="AR61" s="35">
        <v>97.355533790401566</v>
      </c>
      <c r="AS61" s="35">
        <v>94.319294809010771</v>
      </c>
      <c r="AT61" s="35">
        <v>90.009794319294812</v>
      </c>
      <c r="AU61" s="35">
        <v>90.401567091087173</v>
      </c>
      <c r="AV61" s="35">
        <v>88.834476003917729</v>
      </c>
      <c r="AW61" s="35">
        <v>87.16944172380019</v>
      </c>
      <c r="AX61" s="35">
        <v>85.60235063663076</v>
      </c>
      <c r="AY61" s="35">
        <v>84.524975514201756</v>
      </c>
      <c r="AZ61" s="35">
        <v>83.545543584720861</v>
      </c>
      <c r="BA61" s="35">
        <v>83.839373163565128</v>
      </c>
      <c r="BB61" s="35">
        <v>83.839373163565128</v>
      </c>
      <c r="BC61" s="35">
        <v>83.349657198824687</v>
      </c>
      <c r="BD61" s="35">
        <v>80.99902056807052</v>
      </c>
      <c r="BE61" s="35">
        <v>81.586679725759055</v>
      </c>
      <c r="BF61" s="35">
        <v>81.096963761018614</v>
      </c>
      <c r="BG61" s="35">
        <v>79.627815866797263</v>
      </c>
      <c r="BH61" s="35">
        <v>80.607247796278159</v>
      </c>
      <c r="BI61" s="35">
        <v>80.411361410381971</v>
      </c>
      <c r="BJ61" s="35">
        <v>77.766895200783551</v>
      </c>
      <c r="BK61" s="35">
        <v>75.514201762977478</v>
      </c>
      <c r="BL61" s="35">
        <v>74.828599412340836</v>
      </c>
      <c r="BM61" s="35">
        <v>72.477962781586683</v>
      </c>
      <c r="BN61" s="35">
        <v>69.833496571988249</v>
      </c>
      <c r="BO61" s="35">
        <v>70.421155729676784</v>
      </c>
      <c r="BP61" s="35">
        <v>70.714985308521051</v>
      </c>
      <c r="BQ61" s="35">
        <v>100</v>
      </c>
      <c r="BR61" s="35">
        <v>102.74914089347079</v>
      </c>
      <c r="BS61" s="35">
        <v>104.81099656357388</v>
      </c>
      <c r="BT61" s="35">
        <v>107.21649484536083</v>
      </c>
      <c r="BU61" s="35">
        <v>107.21649484536083</v>
      </c>
      <c r="BV61" s="35">
        <v>105.84192439862542</v>
      </c>
      <c r="BW61" s="35">
        <v>107.90378006872852</v>
      </c>
      <c r="BX61" s="35">
        <v>109.27835051546391</v>
      </c>
      <c r="BY61" s="35">
        <v>108.93470790378007</v>
      </c>
      <c r="BZ61" s="35">
        <v>109.62199312714776</v>
      </c>
      <c r="CA61" s="35">
        <v>109.62199312714776</v>
      </c>
      <c r="CB61" s="35">
        <v>110.65292096219932</v>
      </c>
      <c r="CC61" s="35">
        <v>109.96563573883161</v>
      </c>
      <c r="CD61" s="35">
        <v>107.90378006872852</v>
      </c>
      <c r="CE61" s="35">
        <v>107.56013745704468</v>
      </c>
      <c r="CF61" s="35">
        <v>105.15463917525773</v>
      </c>
      <c r="CG61" s="35">
        <v>103.09278350515464</v>
      </c>
      <c r="CH61" s="35">
        <v>102.40549828178695</v>
      </c>
      <c r="CI61" s="35">
        <v>101.03092783505154</v>
      </c>
      <c r="CJ61" s="35">
        <v>100</v>
      </c>
      <c r="CK61" s="35">
        <v>103.09278350515464</v>
      </c>
      <c r="CL61" s="35">
        <v>101.71821305841924</v>
      </c>
      <c r="CM61" s="35">
        <v>98.62542955326461</v>
      </c>
      <c r="CN61" s="35">
        <v>100.6872852233677</v>
      </c>
      <c r="CO61" s="35">
        <v>96.219931271477662</v>
      </c>
      <c r="CP61" s="35">
        <v>98.969072164948457</v>
      </c>
      <c r="CQ61" s="35">
        <v>104.12371134020619</v>
      </c>
      <c r="CR61" s="35">
        <v>109.62199312714776</v>
      </c>
      <c r="CS61" s="35">
        <v>110.99656357388317</v>
      </c>
      <c r="CT61" s="35">
        <v>111.68384879725086</v>
      </c>
      <c r="CU61" s="35">
        <v>112.7147766323024</v>
      </c>
      <c r="CV61" s="35">
        <v>112.02749140893471</v>
      </c>
      <c r="CW61" s="35">
        <v>114.08934707903781</v>
      </c>
    </row>
    <row r="62" spans="1:101" x14ac:dyDescent="0.3">
      <c r="A62" s="3">
        <v>436</v>
      </c>
      <c r="B62" s="4" t="s">
        <v>59</v>
      </c>
      <c r="C62" s="35">
        <v>100</v>
      </c>
      <c r="D62" s="35">
        <v>99.099099099099092</v>
      </c>
      <c r="E62" s="35">
        <v>101.57657657657657</v>
      </c>
      <c r="F62" s="35">
        <v>107.88288288288288</v>
      </c>
      <c r="G62" s="35">
        <v>104.95495495495496</v>
      </c>
      <c r="H62" s="35">
        <v>104.50450450450451</v>
      </c>
      <c r="I62" s="35">
        <v>106.30630630630631</v>
      </c>
      <c r="J62" s="35">
        <v>106.98198198198199</v>
      </c>
      <c r="K62" s="35">
        <v>107.2072072072072</v>
      </c>
      <c r="L62" s="35">
        <v>107.88288288288288</v>
      </c>
      <c r="M62" s="35">
        <v>111.26126126126127</v>
      </c>
      <c r="N62" s="35">
        <v>112.16216216216216</v>
      </c>
      <c r="O62" s="35">
        <v>117.7927927927928</v>
      </c>
      <c r="P62" s="35">
        <v>115.76576576576576</v>
      </c>
      <c r="Q62" s="35">
        <v>117.11711711711712</v>
      </c>
      <c r="R62" s="35">
        <v>114.41441441441441</v>
      </c>
      <c r="S62" s="35">
        <v>114.18918918918919</v>
      </c>
      <c r="T62" s="35">
        <v>114.63963963963964</v>
      </c>
      <c r="U62" s="35">
        <v>111.48648648648648</v>
      </c>
      <c r="V62" s="35">
        <v>108.55855855855856</v>
      </c>
      <c r="W62" s="35">
        <v>104.72972972972973</v>
      </c>
      <c r="X62" s="35">
        <v>106.53153153153153</v>
      </c>
      <c r="Y62" s="35">
        <v>99.099099099099092</v>
      </c>
      <c r="Z62" s="35">
        <v>96.846846846846844</v>
      </c>
      <c r="AA62" s="35">
        <v>94.369369369369366</v>
      </c>
      <c r="AB62" s="35">
        <v>90.315315315315317</v>
      </c>
      <c r="AC62" s="35">
        <v>88.063063063063069</v>
      </c>
      <c r="AD62" s="35">
        <v>86.936936936936931</v>
      </c>
      <c r="AE62" s="35">
        <v>88.513513513513516</v>
      </c>
      <c r="AF62" s="35">
        <v>82.882882882882882</v>
      </c>
      <c r="AG62" s="35">
        <v>82.882882882882882</v>
      </c>
      <c r="AH62" s="35">
        <v>75.675675675675677</v>
      </c>
      <c r="AI62" s="35">
        <v>76.801801801801801</v>
      </c>
      <c r="AJ62" s="35">
        <v>100</v>
      </c>
      <c r="AK62" s="35">
        <v>97.815292949354514</v>
      </c>
      <c r="AL62" s="35">
        <v>99.404170804369414</v>
      </c>
      <c r="AM62" s="35">
        <v>100.29791459781529</v>
      </c>
      <c r="AN62" s="35">
        <v>100.29791459781529</v>
      </c>
      <c r="AO62" s="35">
        <v>98.907646474677264</v>
      </c>
      <c r="AP62" s="35">
        <v>98.709036742800393</v>
      </c>
      <c r="AQ62" s="35">
        <v>97.517378351539222</v>
      </c>
      <c r="AR62" s="35">
        <v>97.517378351539222</v>
      </c>
      <c r="AS62" s="35">
        <v>96.921549155908636</v>
      </c>
      <c r="AT62" s="35">
        <v>99.205561072492557</v>
      </c>
      <c r="AU62" s="35">
        <v>100.89374379344588</v>
      </c>
      <c r="AV62" s="35">
        <v>97.815292949354514</v>
      </c>
      <c r="AW62" s="35">
        <v>96.921549155908636</v>
      </c>
      <c r="AX62" s="35">
        <v>97.815292949354514</v>
      </c>
      <c r="AY62" s="35">
        <v>98.311817279046679</v>
      </c>
      <c r="AZ62" s="35">
        <v>97.715988083416093</v>
      </c>
      <c r="BA62" s="35">
        <v>96.623634558093343</v>
      </c>
      <c r="BB62" s="35">
        <v>97.4180734856008</v>
      </c>
      <c r="BC62" s="35">
        <v>96.822244289970214</v>
      </c>
      <c r="BD62" s="35">
        <v>95.233366434955315</v>
      </c>
      <c r="BE62" s="35">
        <v>93.048659384309829</v>
      </c>
      <c r="BF62" s="35">
        <v>94.736842105263165</v>
      </c>
      <c r="BG62" s="35">
        <v>94.637537239324729</v>
      </c>
      <c r="BH62" s="35">
        <v>97.517378351539222</v>
      </c>
      <c r="BI62" s="35">
        <v>98.510427010923536</v>
      </c>
      <c r="BJ62" s="35">
        <v>99.702085402184707</v>
      </c>
      <c r="BK62" s="35">
        <v>97.020854021847072</v>
      </c>
      <c r="BL62" s="35">
        <v>97.517378351539222</v>
      </c>
      <c r="BM62" s="35">
        <v>96.524329692154922</v>
      </c>
      <c r="BN62" s="35">
        <v>96.32571996027805</v>
      </c>
      <c r="BO62" s="35">
        <v>92.154915590863951</v>
      </c>
      <c r="BP62" s="35">
        <v>91.459781529294929</v>
      </c>
      <c r="BQ62" s="35">
        <v>100</v>
      </c>
      <c r="BR62" s="35">
        <v>102.21674876847291</v>
      </c>
      <c r="BS62" s="35">
        <v>101.47783251231527</v>
      </c>
      <c r="BT62" s="35">
        <v>100.73891625615764</v>
      </c>
      <c r="BU62" s="35">
        <v>98.768472906403943</v>
      </c>
      <c r="BV62" s="35">
        <v>100.49261083743842</v>
      </c>
      <c r="BW62" s="35">
        <v>100.49261083743842</v>
      </c>
      <c r="BX62" s="35">
        <v>97.783251231527089</v>
      </c>
      <c r="BY62" s="35">
        <v>92.118226600985224</v>
      </c>
      <c r="BZ62" s="35">
        <v>89.901477832512313</v>
      </c>
      <c r="CA62" s="35">
        <v>87.931034482758619</v>
      </c>
      <c r="CB62" s="35">
        <v>84.482758620689651</v>
      </c>
      <c r="CC62" s="35">
        <v>82.019704433497537</v>
      </c>
      <c r="CD62" s="35">
        <v>79.310344827586206</v>
      </c>
      <c r="CE62" s="35">
        <v>78.325123152709367</v>
      </c>
      <c r="CF62" s="35">
        <v>76.354679802955658</v>
      </c>
      <c r="CG62" s="35">
        <v>75.123152709359601</v>
      </c>
      <c r="CH62" s="35">
        <v>73.645320197044342</v>
      </c>
      <c r="CI62" s="35">
        <v>74.384236453201964</v>
      </c>
      <c r="CJ62" s="35">
        <v>73.399014778325125</v>
      </c>
      <c r="CK62" s="35">
        <v>69.70443349753694</v>
      </c>
      <c r="CL62" s="35">
        <v>70.689655172413794</v>
      </c>
      <c r="CM62" s="35">
        <v>69.950738916256157</v>
      </c>
      <c r="CN62" s="35">
        <v>70.935960591133011</v>
      </c>
      <c r="CO62" s="35">
        <v>69.70443349753694</v>
      </c>
      <c r="CP62" s="35">
        <v>70.935960591133011</v>
      </c>
      <c r="CQ62" s="35">
        <v>70.443349753694577</v>
      </c>
      <c r="CR62" s="35">
        <v>72.660098522167488</v>
      </c>
      <c r="CS62" s="35">
        <v>69.21182266009852</v>
      </c>
      <c r="CT62" s="35">
        <v>68.965517241379317</v>
      </c>
      <c r="CU62" s="35">
        <v>69.458128078817737</v>
      </c>
      <c r="CV62" s="35">
        <v>71.182266009852214</v>
      </c>
      <c r="CW62" s="35">
        <v>71.182266009852214</v>
      </c>
    </row>
    <row r="63" spans="1:101" x14ac:dyDescent="0.3">
      <c r="A63" s="3">
        <v>437</v>
      </c>
      <c r="B63" s="4" t="s">
        <v>60</v>
      </c>
      <c r="C63" s="35">
        <v>100</v>
      </c>
      <c r="D63" s="35">
        <v>97.65625</v>
      </c>
      <c r="E63" s="35">
        <v>96.164772727272734</v>
      </c>
      <c r="F63" s="35">
        <v>94.88636363636364</v>
      </c>
      <c r="G63" s="35">
        <v>96.377840909090907</v>
      </c>
      <c r="H63" s="35">
        <v>94.744318181818187</v>
      </c>
      <c r="I63" s="35">
        <v>93.39488636363636</v>
      </c>
      <c r="J63" s="35">
        <v>93.678977272727266</v>
      </c>
      <c r="K63" s="35">
        <v>93.75</v>
      </c>
      <c r="L63" s="35">
        <v>94.247159090909093</v>
      </c>
      <c r="M63" s="35">
        <v>94.318181818181813</v>
      </c>
      <c r="N63" s="35">
        <v>95.951704545454547</v>
      </c>
      <c r="O63" s="35">
        <v>94.88636363636364</v>
      </c>
      <c r="P63" s="35">
        <v>98.79261363636364</v>
      </c>
      <c r="Q63" s="35">
        <v>97.65625</v>
      </c>
      <c r="R63" s="35">
        <v>95.525568181818187</v>
      </c>
      <c r="S63" s="35">
        <v>95.028409090909093</v>
      </c>
      <c r="T63" s="35">
        <v>96.44886363636364</v>
      </c>
      <c r="U63" s="35">
        <v>94.389204545454547</v>
      </c>
      <c r="V63" s="35">
        <v>93.110795454545453</v>
      </c>
      <c r="W63" s="35">
        <v>94.53125</v>
      </c>
      <c r="X63" s="35">
        <v>94.744318181818187</v>
      </c>
      <c r="Y63" s="35">
        <v>95.383522727272734</v>
      </c>
      <c r="Z63" s="35">
        <v>97.088068181818187</v>
      </c>
      <c r="AA63" s="35">
        <v>95.383522727272734</v>
      </c>
      <c r="AB63" s="35">
        <v>96.235795454545453</v>
      </c>
      <c r="AC63" s="35">
        <v>96.09375</v>
      </c>
      <c r="AD63" s="35">
        <v>95.525568181818187</v>
      </c>
      <c r="AE63" s="35">
        <v>94.88636363636364</v>
      </c>
      <c r="AF63" s="35">
        <v>94.17613636363636</v>
      </c>
      <c r="AG63" s="35">
        <v>91.76136363636364</v>
      </c>
      <c r="AH63" s="35">
        <v>91.122159090909093</v>
      </c>
      <c r="AI63" s="35">
        <v>88.565340909090907</v>
      </c>
      <c r="AJ63" s="35">
        <v>100</v>
      </c>
      <c r="AK63" s="35">
        <v>100.83306632489587</v>
      </c>
      <c r="AL63" s="35">
        <v>101.02531239987184</v>
      </c>
      <c r="AM63" s="35">
        <v>101.2816404998398</v>
      </c>
      <c r="AN63" s="35">
        <v>101.05735341236783</v>
      </c>
      <c r="AO63" s="35">
        <v>102.56328099967959</v>
      </c>
      <c r="AP63" s="35">
        <v>102.65940403716758</v>
      </c>
      <c r="AQ63" s="35">
        <v>102.5312399871836</v>
      </c>
      <c r="AR63" s="35">
        <v>102.05062479974367</v>
      </c>
      <c r="AS63" s="35">
        <v>102.24287087471964</v>
      </c>
      <c r="AT63" s="35">
        <v>102.30695289971163</v>
      </c>
      <c r="AU63" s="35">
        <v>101.37776353732778</v>
      </c>
      <c r="AV63" s="35">
        <v>101.12143543735982</v>
      </c>
      <c r="AW63" s="35">
        <v>101.98654277475168</v>
      </c>
      <c r="AX63" s="35">
        <v>102.17878884972765</v>
      </c>
      <c r="AY63" s="35">
        <v>102.21082986222365</v>
      </c>
      <c r="AZ63" s="35">
        <v>103.1079782121115</v>
      </c>
      <c r="BA63" s="35">
        <v>103.7487984620314</v>
      </c>
      <c r="BB63" s="35">
        <v>102.69144504966357</v>
      </c>
      <c r="BC63" s="35">
        <v>102.4991989746876</v>
      </c>
      <c r="BD63" s="35">
        <v>102.14674783723166</v>
      </c>
      <c r="BE63" s="35">
        <v>102.75552707465556</v>
      </c>
      <c r="BF63" s="35">
        <v>103.1079782121115</v>
      </c>
      <c r="BG63" s="35">
        <v>105.0304389618712</v>
      </c>
      <c r="BH63" s="35">
        <v>105.31880807433515</v>
      </c>
      <c r="BI63" s="35">
        <v>107.08106376161487</v>
      </c>
      <c r="BJ63" s="35">
        <v>107.04902274911888</v>
      </c>
      <c r="BK63" s="35">
        <v>105.95962832425505</v>
      </c>
      <c r="BL63" s="35">
        <v>106.31207946171099</v>
      </c>
      <c r="BM63" s="35">
        <v>106.72861262415893</v>
      </c>
      <c r="BN63" s="35">
        <v>107.11310477411087</v>
      </c>
      <c r="BO63" s="35">
        <v>107.46555591156681</v>
      </c>
      <c r="BP63" s="35">
        <v>107.56167894905479</v>
      </c>
      <c r="BQ63" s="35">
        <v>100</v>
      </c>
      <c r="BR63" s="35">
        <v>100.23201856148492</v>
      </c>
      <c r="BS63" s="35">
        <v>101.04408352668213</v>
      </c>
      <c r="BT63" s="35">
        <v>99.651972157772619</v>
      </c>
      <c r="BU63" s="35">
        <v>102.90023201856148</v>
      </c>
      <c r="BV63" s="35">
        <v>102.20417633410673</v>
      </c>
      <c r="BW63" s="35">
        <v>101.27610208816705</v>
      </c>
      <c r="BX63" s="35">
        <v>102.43619489559164</v>
      </c>
      <c r="BY63" s="35">
        <v>101.74013921113689</v>
      </c>
      <c r="BZ63" s="35">
        <v>103.36426914153132</v>
      </c>
      <c r="CA63" s="35">
        <v>104.40835266821345</v>
      </c>
      <c r="CB63" s="35">
        <v>102.66821345707656</v>
      </c>
      <c r="CC63" s="35">
        <v>104.40835266821345</v>
      </c>
      <c r="CD63" s="35">
        <v>104.29234338747099</v>
      </c>
      <c r="CE63" s="35">
        <v>103.01624129930394</v>
      </c>
      <c r="CF63" s="35">
        <v>103.59628770301624</v>
      </c>
      <c r="CG63" s="35">
        <v>100.5800464037123</v>
      </c>
      <c r="CH63" s="35">
        <v>100.5800464037123</v>
      </c>
      <c r="CI63" s="35">
        <v>101.04408352668213</v>
      </c>
      <c r="CJ63" s="35">
        <v>99.535962877030158</v>
      </c>
      <c r="CK63" s="35">
        <v>98.83990719257541</v>
      </c>
      <c r="CL63" s="35">
        <v>99.651972157772619</v>
      </c>
      <c r="CM63" s="35">
        <v>97.331786542923439</v>
      </c>
      <c r="CN63" s="35">
        <v>98.027842227378187</v>
      </c>
      <c r="CO63" s="35">
        <v>100.34802784222738</v>
      </c>
      <c r="CP63" s="35">
        <v>100.5800464037123</v>
      </c>
      <c r="CQ63" s="35">
        <v>101.62412993039443</v>
      </c>
      <c r="CR63" s="35">
        <v>104.06032482598607</v>
      </c>
      <c r="CS63" s="35">
        <v>105.33642691415314</v>
      </c>
      <c r="CT63" s="35">
        <v>107.07656612529003</v>
      </c>
      <c r="CU63" s="35">
        <v>110.09280742459397</v>
      </c>
      <c r="CV63" s="35">
        <v>112.29698375870069</v>
      </c>
      <c r="CW63" s="35">
        <v>114.50116009280742</v>
      </c>
    </row>
    <row r="64" spans="1:101" x14ac:dyDescent="0.3">
      <c r="A64" s="3">
        <v>438</v>
      </c>
      <c r="B64" s="4" t="s">
        <v>61</v>
      </c>
      <c r="C64" s="35">
        <v>100</v>
      </c>
      <c r="D64" s="35">
        <v>100.66225165562913</v>
      </c>
      <c r="E64" s="35">
        <v>99.337748344370866</v>
      </c>
      <c r="F64" s="35">
        <v>98.675496688741717</v>
      </c>
      <c r="G64" s="35">
        <v>96.854304635761594</v>
      </c>
      <c r="H64" s="35">
        <v>96.854304635761594</v>
      </c>
      <c r="I64" s="35">
        <v>95.52980132450331</v>
      </c>
      <c r="J64" s="35">
        <v>97.185430463576154</v>
      </c>
      <c r="K64" s="35">
        <v>98.675496688741717</v>
      </c>
      <c r="L64" s="35">
        <v>100.82781456953643</v>
      </c>
      <c r="M64" s="35">
        <v>101.49006622516556</v>
      </c>
      <c r="N64" s="35">
        <v>100</v>
      </c>
      <c r="O64" s="35">
        <v>102.64900662251655</v>
      </c>
      <c r="P64" s="35">
        <v>103.64238410596026</v>
      </c>
      <c r="Q64" s="35">
        <v>103.3112582781457</v>
      </c>
      <c r="R64" s="35">
        <v>103.14569536423841</v>
      </c>
      <c r="S64" s="35">
        <v>104.13907284768212</v>
      </c>
      <c r="T64" s="35">
        <v>102.98013245033113</v>
      </c>
      <c r="U64" s="35">
        <v>101.65562913907284</v>
      </c>
      <c r="V64" s="35">
        <v>98.178807947019862</v>
      </c>
      <c r="W64" s="35">
        <v>101.49006622516556</v>
      </c>
      <c r="X64" s="35">
        <v>98.675496688741717</v>
      </c>
      <c r="Y64" s="35">
        <v>97.682119205298008</v>
      </c>
      <c r="Z64" s="35">
        <v>99.83443708609272</v>
      </c>
      <c r="AA64" s="35">
        <v>98.344370860927157</v>
      </c>
      <c r="AB64" s="35">
        <v>98.344370860927157</v>
      </c>
      <c r="AC64" s="35">
        <v>99.503311258278146</v>
      </c>
      <c r="AD64" s="35">
        <v>99.668874172185426</v>
      </c>
      <c r="AE64" s="35">
        <v>98.841059602649011</v>
      </c>
      <c r="AF64" s="35">
        <v>101.32450331125828</v>
      </c>
      <c r="AG64" s="35">
        <v>100.66225165562913</v>
      </c>
      <c r="AH64" s="35">
        <v>96.192052980132445</v>
      </c>
      <c r="AI64" s="35">
        <v>95.860927152317885</v>
      </c>
      <c r="AJ64" s="35">
        <v>100</v>
      </c>
      <c r="AK64" s="35">
        <v>98.655343241330499</v>
      </c>
      <c r="AL64" s="35">
        <v>99.433828733191788</v>
      </c>
      <c r="AM64" s="35">
        <v>99.292285916489732</v>
      </c>
      <c r="AN64" s="35">
        <v>99.716914366595901</v>
      </c>
      <c r="AO64" s="35">
        <v>98.513800424628457</v>
      </c>
      <c r="AP64" s="35">
        <v>100.35385704175513</v>
      </c>
      <c r="AQ64" s="35">
        <v>98.938428874734612</v>
      </c>
      <c r="AR64" s="35">
        <v>98.938428874734612</v>
      </c>
      <c r="AS64" s="35">
        <v>97.52300070771409</v>
      </c>
      <c r="AT64" s="35">
        <v>96.886058032554843</v>
      </c>
      <c r="AU64" s="35">
        <v>96.602972399150744</v>
      </c>
      <c r="AV64" s="35">
        <v>95.824486907289455</v>
      </c>
      <c r="AW64" s="35">
        <v>95.541401273885356</v>
      </c>
      <c r="AX64" s="35">
        <v>95.541401273885356</v>
      </c>
      <c r="AY64" s="35">
        <v>95.399858457183299</v>
      </c>
      <c r="AZ64" s="35">
        <v>96.107572540693553</v>
      </c>
      <c r="BA64" s="35">
        <v>96.673743807501765</v>
      </c>
      <c r="BB64" s="35">
        <v>98.796886058032555</v>
      </c>
      <c r="BC64" s="35">
        <v>98.655343241330499</v>
      </c>
      <c r="BD64" s="35">
        <v>99.646142958244866</v>
      </c>
      <c r="BE64" s="35">
        <v>99.363057324840767</v>
      </c>
      <c r="BF64" s="35">
        <v>98.3722576079264</v>
      </c>
      <c r="BG64" s="35">
        <v>100</v>
      </c>
      <c r="BH64" s="35">
        <v>100.84925690021231</v>
      </c>
      <c r="BI64" s="35">
        <v>100.14154281670206</v>
      </c>
      <c r="BJ64" s="35">
        <v>101.48619957537154</v>
      </c>
      <c r="BK64" s="35">
        <v>100.35385704175513</v>
      </c>
      <c r="BL64" s="35">
        <v>99.787685774946922</v>
      </c>
      <c r="BM64" s="35">
        <v>99.079971691436654</v>
      </c>
      <c r="BN64" s="35">
        <v>100.77848549186129</v>
      </c>
      <c r="BO64" s="35">
        <v>100.42462845010616</v>
      </c>
      <c r="BP64" s="35">
        <v>100.21231422505308</v>
      </c>
      <c r="BQ64" s="35">
        <v>100</v>
      </c>
      <c r="BR64" s="35">
        <v>100</v>
      </c>
      <c r="BS64" s="35">
        <v>97.959183673469383</v>
      </c>
      <c r="BT64" s="35">
        <v>98.639455782312922</v>
      </c>
      <c r="BU64" s="35">
        <v>98.86621315192744</v>
      </c>
      <c r="BV64" s="35">
        <v>103.85487528344672</v>
      </c>
      <c r="BW64" s="35">
        <v>101.13378684807256</v>
      </c>
      <c r="BX64" s="35">
        <v>100</v>
      </c>
      <c r="BY64" s="35">
        <v>99.546485260770979</v>
      </c>
      <c r="BZ64" s="35">
        <v>100.22675736961452</v>
      </c>
      <c r="CA64" s="35">
        <v>99.546485260770979</v>
      </c>
      <c r="CB64" s="35">
        <v>101.58730158730158</v>
      </c>
      <c r="CC64" s="35">
        <v>100</v>
      </c>
      <c r="CD64" s="35">
        <v>100</v>
      </c>
      <c r="CE64" s="35">
        <v>100</v>
      </c>
      <c r="CF64" s="35">
        <v>99.319727891156461</v>
      </c>
      <c r="CG64" s="35">
        <v>98.639455782312922</v>
      </c>
      <c r="CH64" s="35">
        <v>94.78458049886622</v>
      </c>
      <c r="CI64" s="35">
        <v>92.063492063492063</v>
      </c>
      <c r="CJ64" s="35">
        <v>91.836734693877546</v>
      </c>
      <c r="CK64" s="35">
        <v>92.743764172335602</v>
      </c>
      <c r="CL64" s="35">
        <v>93.650793650793645</v>
      </c>
      <c r="CM64" s="35">
        <v>95.011337868480723</v>
      </c>
      <c r="CN64" s="35">
        <v>96.371882086167801</v>
      </c>
      <c r="CO64" s="35">
        <v>97.05215419501134</v>
      </c>
      <c r="CP64" s="35">
        <v>95.691609977324262</v>
      </c>
      <c r="CQ64" s="35">
        <v>93.877551020408163</v>
      </c>
      <c r="CR64" s="35">
        <v>93.424036281179141</v>
      </c>
      <c r="CS64" s="35">
        <v>93.197278911564624</v>
      </c>
      <c r="CT64" s="35">
        <v>93.877551020408163</v>
      </c>
      <c r="CU64" s="35">
        <v>92.743764172335602</v>
      </c>
      <c r="CV64" s="35">
        <v>96.145124716553283</v>
      </c>
      <c r="CW64" s="35">
        <v>95.91836734693878</v>
      </c>
    </row>
    <row r="65" spans="1:101" x14ac:dyDescent="0.3">
      <c r="A65" s="3">
        <v>439</v>
      </c>
      <c r="B65" s="4" t="s">
        <v>62</v>
      </c>
      <c r="C65" s="35">
        <v>100</v>
      </c>
      <c r="D65" s="35">
        <v>94.038461538461533</v>
      </c>
      <c r="E65" s="35">
        <v>94.038461538461533</v>
      </c>
      <c r="F65" s="35">
        <v>93.84615384615384</v>
      </c>
      <c r="G65" s="35">
        <v>89.807692307692307</v>
      </c>
      <c r="H65" s="35">
        <v>84.42307692307692</v>
      </c>
      <c r="I65" s="35">
        <v>82.5</v>
      </c>
      <c r="J65" s="35">
        <v>82.115384615384613</v>
      </c>
      <c r="K65" s="35">
        <v>82.692307692307693</v>
      </c>
      <c r="L65" s="35">
        <v>80.57692307692308</v>
      </c>
      <c r="M65" s="35">
        <v>78.461538461538467</v>
      </c>
      <c r="N65" s="35">
        <v>79.807692307692307</v>
      </c>
      <c r="O65" s="35">
        <v>77.115384615384613</v>
      </c>
      <c r="P65" s="35">
        <v>77.115384615384613</v>
      </c>
      <c r="Q65" s="35">
        <v>81.15384615384616</v>
      </c>
      <c r="R65" s="35">
        <v>77.307692307692307</v>
      </c>
      <c r="S65" s="35">
        <v>80.57692307692308</v>
      </c>
      <c r="T65" s="35">
        <v>78.65384615384616</v>
      </c>
      <c r="U65" s="35">
        <v>74.615384615384613</v>
      </c>
      <c r="V65" s="35">
        <v>76.15384615384616</v>
      </c>
      <c r="W65" s="35">
        <v>74.807692307692307</v>
      </c>
      <c r="X65" s="35">
        <v>69.807692307692307</v>
      </c>
      <c r="Y65" s="35">
        <v>70</v>
      </c>
      <c r="Z65" s="35">
        <v>69.230769230769226</v>
      </c>
      <c r="AA65" s="35">
        <v>68.461538461538467</v>
      </c>
      <c r="AB65" s="35">
        <v>67.884615384615387</v>
      </c>
      <c r="AC65" s="35">
        <v>69.42307692307692</v>
      </c>
      <c r="AD65" s="35">
        <v>68.461538461538467</v>
      </c>
      <c r="AE65" s="35">
        <v>65.384615384615387</v>
      </c>
      <c r="AF65" s="35">
        <v>63.269230769230766</v>
      </c>
      <c r="AG65" s="35">
        <v>60.384615384615387</v>
      </c>
      <c r="AH65" s="35">
        <v>55.384615384615387</v>
      </c>
      <c r="AI65" s="35">
        <v>56.730769230769234</v>
      </c>
      <c r="AJ65" s="35">
        <v>100</v>
      </c>
      <c r="AK65" s="35">
        <v>100</v>
      </c>
      <c r="AL65" s="35">
        <v>100.89766606822262</v>
      </c>
      <c r="AM65" s="35">
        <v>101.07719928186715</v>
      </c>
      <c r="AN65" s="35">
        <v>100.35906642728905</v>
      </c>
      <c r="AO65" s="35">
        <v>98.922800718132848</v>
      </c>
      <c r="AP65" s="35">
        <v>99.10233393177738</v>
      </c>
      <c r="AQ65" s="35">
        <v>99.192100538599647</v>
      </c>
      <c r="AR65" s="35">
        <v>98.653500897666063</v>
      </c>
      <c r="AS65" s="35">
        <v>97.396768402154393</v>
      </c>
      <c r="AT65" s="35">
        <v>98.025134649910228</v>
      </c>
      <c r="AU65" s="35">
        <v>96.140035906642723</v>
      </c>
      <c r="AV65" s="35">
        <v>95.601436265709154</v>
      </c>
      <c r="AW65" s="35">
        <v>95.69120287253142</v>
      </c>
      <c r="AX65" s="35">
        <v>94.254937163375217</v>
      </c>
      <c r="AY65" s="35">
        <v>91.561938958707358</v>
      </c>
      <c r="AZ65" s="35">
        <v>91.113105924596056</v>
      </c>
      <c r="BA65" s="35">
        <v>89.946140035906637</v>
      </c>
      <c r="BB65" s="35">
        <v>90.574506283662473</v>
      </c>
      <c r="BC65" s="35">
        <v>90.035906642728904</v>
      </c>
      <c r="BD65" s="35">
        <v>88.958707360861766</v>
      </c>
      <c r="BE65" s="35">
        <v>88.509874326750449</v>
      </c>
      <c r="BF65" s="35">
        <v>88.061041292639132</v>
      </c>
      <c r="BG65" s="35">
        <v>88.689407540394967</v>
      </c>
      <c r="BH65" s="35">
        <v>88.330341113105931</v>
      </c>
      <c r="BI65" s="35">
        <v>87.163375224416512</v>
      </c>
      <c r="BJ65" s="35">
        <v>85.906642728904842</v>
      </c>
      <c r="BK65" s="35">
        <v>83.303411131059249</v>
      </c>
      <c r="BL65" s="35">
        <v>81.328545780969478</v>
      </c>
      <c r="BM65" s="35">
        <v>80.161579892280074</v>
      </c>
      <c r="BN65" s="35">
        <v>78.635547576301619</v>
      </c>
      <c r="BO65" s="35">
        <v>79.533213644524238</v>
      </c>
      <c r="BP65" s="35">
        <v>79.263913824057454</v>
      </c>
      <c r="BQ65" s="35">
        <v>100</v>
      </c>
      <c r="BR65" s="35">
        <v>98.756218905472636</v>
      </c>
      <c r="BS65" s="35">
        <v>100</v>
      </c>
      <c r="BT65" s="35">
        <v>101.49253731343283</v>
      </c>
      <c r="BU65" s="35">
        <v>100.49751243781094</v>
      </c>
      <c r="BV65" s="35">
        <v>100.74626865671642</v>
      </c>
      <c r="BW65" s="35">
        <v>97.014925373134332</v>
      </c>
      <c r="BX65" s="35">
        <v>96.019900497512438</v>
      </c>
      <c r="BY65" s="35">
        <v>96.766169154228862</v>
      </c>
      <c r="BZ65" s="35">
        <v>97.014925373134332</v>
      </c>
      <c r="CA65" s="35">
        <v>94.02985074626865</v>
      </c>
      <c r="CB65" s="35">
        <v>91.542288557213936</v>
      </c>
      <c r="CC65" s="35">
        <v>89.552238805970148</v>
      </c>
      <c r="CD65" s="35">
        <v>86.318407960199011</v>
      </c>
      <c r="CE65" s="35">
        <v>84.577114427860693</v>
      </c>
      <c r="CF65" s="35">
        <v>82.338308457711449</v>
      </c>
      <c r="CG65" s="35">
        <v>82.089552238805965</v>
      </c>
      <c r="CH65" s="35">
        <v>81.592039800995025</v>
      </c>
      <c r="CI65" s="35">
        <v>79.601990049751237</v>
      </c>
      <c r="CJ65" s="35">
        <v>80.348258706467661</v>
      </c>
      <c r="CK65" s="35">
        <v>78.358208955223887</v>
      </c>
      <c r="CL65" s="35">
        <v>80.845771144278601</v>
      </c>
      <c r="CM65" s="35">
        <v>81.094527363184085</v>
      </c>
      <c r="CN65" s="35">
        <v>79.850746268656721</v>
      </c>
      <c r="CO65" s="35">
        <v>79.601990049751237</v>
      </c>
      <c r="CP65" s="35">
        <v>78.855721393034827</v>
      </c>
      <c r="CQ65" s="35">
        <v>83.582089552238813</v>
      </c>
      <c r="CR65" s="35">
        <v>86.318407960199011</v>
      </c>
      <c r="CS65" s="35">
        <v>87.31343283582089</v>
      </c>
      <c r="CT65" s="35">
        <v>92.039800995024876</v>
      </c>
      <c r="CU65" s="35">
        <v>96.268656716417908</v>
      </c>
      <c r="CV65" s="35">
        <v>98.258706467661696</v>
      </c>
      <c r="CW65" s="35">
        <v>99.253731343283576</v>
      </c>
    </row>
    <row r="66" spans="1:101" x14ac:dyDescent="0.3">
      <c r="A66" s="3">
        <v>441</v>
      </c>
      <c r="B66" s="4" t="s">
        <v>63</v>
      </c>
      <c r="C66" s="35">
        <v>100</v>
      </c>
      <c r="D66" s="35">
        <v>97.368421052631575</v>
      </c>
      <c r="E66" s="35">
        <v>97.556390977443613</v>
      </c>
      <c r="F66" s="35">
        <v>94.548872180451127</v>
      </c>
      <c r="G66" s="35">
        <v>93.984962406015043</v>
      </c>
      <c r="H66" s="35">
        <v>97.932330827067673</v>
      </c>
      <c r="I66" s="35">
        <v>94.736842105263165</v>
      </c>
      <c r="J66" s="35">
        <v>96.05263157894737</v>
      </c>
      <c r="K66" s="35">
        <v>93.984962406015043</v>
      </c>
      <c r="L66" s="35">
        <v>97.932330827067673</v>
      </c>
      <c r="M66" s="35">
        <v>97.368421052631575</v>
      </c>
      <c r="N66" s="35">
        <v>99.060150375939855</v>
      </c>
      <c r="O66" s="35">
        <v>100</v>
      </c>
      <c r="P66" s="35">
        <v>105.45112781954887</v>
      </c>
      <c r="Q66" s="35">
        <v>106.57894736842105</v>
      </c>
      <c r="R66" s="35">
        <v>102.25563909774436</v>
      </c>
      <c r="S66" s="35">
        <v>102.63157894736842</v>
      </c>
      <c r="T66" s="35">
        <v>103.38345864661655</v>
      </c>
      <c r="U66" s="35">
        <v>100.75187969924812</v>
      </c>
      <c r="V66" s="35">
        <v>102.25563909774436</v>
      </c>
      <c r="W66" s="35">
        <v>100.37593984962406</v>
      </c>
      <c r="X66" s="35">
        <v>97.932330827067673</v>
      </c>
      <c r="Y66" s="35">
        <v>97.744360902255636</v>
      </c>
      <c r="Z66" s="35">
        <v>94.736842105263165</v>
      </c>
      <c r="AA66" s="35">
        <v>91.541353383458642</v>
      </c>
      <c r="AB66" s="35">
        <v>90.977443609022558</v>
      </c>
      <c r="AC66" s="35">
        <v>89.285714285714292</v>
      </c>
      <c r="AD66" s="35">
        <v>84.022556390977442</v>
      </c>
      <c r="AE66" s="35">
        <v>78.571428571428569</v>
      </c>
      <c r="AF66" s="35">
        <v>72.932330827067673</v>
      </c>
      <c r="AG66" s="35">
        <v>70.676691729323309</v>
      </c>
      <c r="AH66" s="35">
        <v>65.78947368421052</v>
      </c>
      <c r="AI66" s="35">
        <v>65.037593984962399</v>
      </c>
      <c r="AJ66" s="35">
        <v>100</v>
      </c>
      <c r="AK66" s="35">
        <v>100.44762757385855</v>
      </c>
      <c r="AL66" s="35">
        <v>101.43240823634736</v>
      </c>
      <c r="AM66" s="35">
        <v>103.04386750223814</v>
      </c>
      <c r="AN66" s="35">
        <v>103.49149507609668</v>
      </c>
      <c r="AO66" s="35">
        <v>103.84959713518353</v>
      </c>
      <c r="AP66" s="35">
        <v>105.55058191584601</v>
      </c>
      <c r="AQ66" s="35">
        <v>106.2667860340197</v>
      </c>
      <c r="AR66" s="35">
        <v>105.72963294538944</v>
      </c>
      <c r="AS66" s="35">
        <v>103.84959713518353</v>
      </c>
      <c r="AT66" s="35">
        <v>106.35631154879141</v>
      </c>
      <c r="AU66" s="35">
        <v>106.44583706356312</v>
      </c>
      <c r="AV66" s="35">
        <v>107.69919427036706</v>
      </c>
      <c r="AW66" s="35">
        <v>110.29543419874665</v>
      </c>
      <c r="AX66" s="35">
        <v>111.90689346463742</v>
      </c>
      <c r="AY66" s="35">
        <v>112.17547000895256</v>
      </c>
      <c r="AZ66" s="35">
        <v>111.54879140555059</v>
      </c>
      <c r="BA66" s="35">
        <v>110.74306177260519</v>
      </c>
      <c r="BB66" s="35">
        <v>108.59444941808415</v>
      </c>
      <c r="BC66" s="35">
        <v>106.98299015219338</v>
      </c>
      <c r="BD66" s="35">
        <v>107.52014324082363</v>
      </c>
      <c r="BE66" s="35">
        <v>107.34109221128021</v>
      </c>
      <c r="BF66" s="35">
        <v>107.43061772605192</v>
      </c>
      <c r="BG66" s="35">
        <v>107.2515666965085</v>
      </c>
      <c r="BH66" s="35">
        <v>109.48970456580125</v>
      </c>
      <c r="BI66" s="35">
        <v>109.04207699194271</v>
      </c>
      <c r="BJ66" s="35">
        <v>107.96777081468218</v>
      </c>
      <c r="BK66" s="35">
        <v>106.62488809310653</v>
      </c>
      <c r="BL66" s="35">
        <v>107.07251566696509</v>
      </c>
      <c r="BM66" s="35">
        <v>106.35631154879141</v>
      </c>
      <c r="BN66" s="35">
        <v>106.53536257833483</v>
      </c>
      <c r="BO66" s="35">
        <v>105.64010743061773</v>
      </c>
      <c r="BP66" s="35">
        <v>103.22291853178156</v>
      </c>
      <c r="BQ66" s="35">
        <v>100</v>
      </c>
      <c r="BR66" s="35">
        <v>99.735449735449734</v>
      </c>
      <c r="BS66" s="35">
        <v>101.05820105820106</v>
      </c>
      <c r="BT66" s="35">
        <v>99.206349206349202</v>
      </c>
      <c r="BU66" s="35">
        <v>99.470899470899468</v>
      </c>
      <c r="BV66" s="35">
        <v>98.677248677248684</v>
      </c>
      <c r="BW66" s="35">
        <v>93.386243386243393</v>
      </c>
      <c r="BX66" s="35">
        <v>91.798941798941797</v>
      </c>
      <c r="BY66" s="35">
        <v>93.650793650793645</v>
      </c>
      <c r="BZ66" s="35">
        <v>92.592592592592595</v>
      </c>
      <c r="CA66" s="35">
        <v>93.386243386243393</v>
      </c>
      <c r="CB66" s="35">
        <v>94.444444444444443</v>
      </c>
      <c r="CC66" s="35">
        <v>91.534391534391531</v>
      </c>
      <c r="CD66" s="35">
        <v>93.915343915343911</v>
      </c>
      <c r="CE66" s="35">
        <v>93.915343915343911</v>
      </c>
      <c r="CF66" s="35">
        <v>92.592592592592595</v>
      </c>
      <c r="CG66" s="35">
        <v>90.476190476190482</v>
      </c>
      <c r="CH66" s="35">
        <v>91.005291005290999</v>
      </c>
      <c r="CI66" s="35">
        <v>89.417989417989418</v>
      </c>
      <c r="CJ66" s="35">
        <v>88.888888888888886</v>
      </c>
      <c r="CK66" s="35">
        <v>86.772486772486772</v>
      </c>
      <c r="CL66" s="35">
        <v>86.507936507936506</v>
      </c>
      <c r="CM66" s="35">
        <v>86.24338624338624</v>
      </c>
      <c r="CN66" s="35">
        <v>87.56613756613757</v>
      </c>
      <c r="CO66" s="35">
        <v>88.62433862433862</v>
      </c>
      <c r="CP66" s="35">
        <v>89.417989417989418</v>
      </c>
      <c r="CQ66" s="35">
        <v>93.650793650793645</v>
      </c>
      <c r="CR66" s="35">
        <v>99.206349206349202</v>
      </c>
      <c r="CS66" s="35">
        <v>99.735449735449734</v>
      </c>
      <c r="CT66" s="35">
        <v>100.52910052910053</v>
      </c>
      <c r="CU66" s="35">
        <v>105.02645502645503</v>
      </c>
      <c r="CV66" s="35">
        <v>107.4074074074074</v>
      </c>
      <c r="CW66" s="35">
        <v>109.25925925925925</v>
      </c>
    </row>
    <row r="67" spans="1:101" x14ac:dyDescent="0.3">
      <c r="A67" s="3">
        <v>501</v>
      </c>
      <c r="B67" s="4" t="s">
        <v>64</v>
      </c>
      <c r="C67" s="35">
        <v>100</v>
      </c>
      <c r="D67" s="35">
        <v>98.94514767932489</v>
      </c>
      <c r="E67" s="35">
        <v>99.539700805523594</v>
      </c>
      <c r="F67" s="35">
        <v>99.673954737245879</v>
      </c>
      <c r="G67" s="35">
        <v>98.925968546221711</v>
      </c>
      <c r="H67" s="35">
        <v>99.347909474491757</v>
      </c>
      <c r="I67" s="35">
        <v>100.92059838895283</v>
      </c>
      <c r="J67" s="35">
        <v>100.86306098964327</v>
      </c>
      <c r="K67" s="35">
        <v>103.27963176064442</v>
      </c>
      <c r="L67" s="35">
        <v>104.89067894131185</v>
      </c>
      <c r="M67" s="35">
        <v>105.7729190640583</v>
      </c>
      <c r="N67" s="35">
        <v>104.87149980820867</v>
      </c>
      <c r="O67" s="35">
        <v>105.84963559647105</v>
      </c>
      <c r="P67" s="35">
        <v>107.44150364403529</v>
      </c>
      <c r="Q67" s="35">
        <v>108.59225163022631</v>
      </c>
      <c r="R67" s="35">
        <v>108.40046029919448</v>
      </c>
      <c r="S67" s="35">
        <v>110.43344840813195</v>
      </c>
      <c r="T67" s="35">
        <v>111.83352512466436</v>
      </c>
      <c r="U67" s="35">
        <v>112.15957038741848</v>
      </c>
      <c r="V67" s="35">
        <v>112.73494438051399</v>
      </c>
      <c r="W67" s="35">
        <v>113.21442270809359</v>
      </c>
      <c r="X67" s="35">
        <v>113.06098964326813</v>
      </c>
      <c r="Y67" s="35">
        <v>114.80629075565784</v>
      </c>
      <c r="Z67" s="35">
        <v>114.05830456463367</v>
      </c>
      <c r="AA67" s="35">
        <v>113.11852704257768</v>
      </c>
      <c r="AB67" s="35">
        <v>112.15957038741848</v>
      </c>
      <c r="AC67" s="35">
        <v>111.6609129267357</v>
      </c>
      <c r="AD67" s="35">
        <v>110.45262754123513</v>
      </c>
      <c r="AE67" s="35">
        <v>110.33755274261604</v>
      </c>
      <c r="AF67" s="35">
        <v>109.68546221710778</v>
      </c>
      <c r="AG67" s="35">
        <v>110.33755274261604</v>
      </c>
      <c r="AH67" s="35">
        <v>109.93479094744917</v>
      </c>
      <c r="AI67" s="35">
        <v>109.2059838895282</v>
      </c>
      <c r="AJ67" s="35">
        <v>100</v>
      </c>
      <c r="AK67" s="35">
        <v>100.50794572237137</v>
      </c>
      <c r="AL67" s="35">
        <v>101.65445178143821</v>
      </c>
      <c r="AM67" s="35">
        <v>102.61954865394384</v>
      </c>
      <c r="AN67" s="35">
        <v>103.38146723750091</v>
      </c>
      <c r="AO67" s="35">
        <v>104.30302590523183</v>
      </c>
      <c r="AP67" s="35">
        <v>106.59603802336551</v>
      </c>
      <c r="AQ67" s="35">
        <v>108.57702634061388</v>
      </c>
      <c r="AR67" s="35">
        <v>109.5566359480444</v>
      </c>
      <c r="AS67" s="35">
        <v>110.25324722443945</v>
      </c>
      <c r="AT67" s="35">
        <v>110.00653073071621</v>
      </c>
      <c r="AU67" s="35">
        <v>109.46230317103259</v>
      </c>
      <c r="AV67" s="35">
        <v>110.03555620056599</v>
      </c>
      <c r="AW67" s="35">
        <v>110.81198751904796</v>
      </c>
      <c r="AX67" s="35">
        <v>111.55939336768014</v>
      </c>
      <c r="AY67" s="35">
        <v>110.9208330309847</v>
      </c>
      <c r="AZ67" s="35">
        <v>111.26188230171977</v>
      </c>
      <c r="BA67" s="35">
        <v>111.5231115303679</v>
      </c>
      <c r="BB67" s="35">
        <v>111.4940860605181</v>
      </c>
      <c r="BC67" s="35">
        <v>112.95261592047021</v>
      </c>
      <c r="BD67" s="35">
        <v>114.12089108192438</v>
      </c>
      <c r="BE67" s="35">
        <v>115.64472824903854</v>
      </c>
      <c r="BF67" s="35">
        <v>117.39351280748858</v>
      </c>
      <c r="BG67" s="35">
        <v>119.09150279370148</v>
      </c>
      <c r="BH67" s="35">
        <v>120.49923808141644</v>
      </c>
      <c r="BI67" s="35">
        <v>121.36274580944779</v>
      </c>
      <c r="BJ67" s="35">
        <v>121.23213119512373</v>
      </c>
      <c r="BK67" s="35">
        <v>122.13917712792976</v>
      </c>
      <c r="BL67" s="35">
        <v>123.25665771714679</v>
      </c>
      <c r="BM67" s="35">
        <v>124.09113997532835</v>
      </c>
      <c r="BN67" s="35">
        <v>125.20136419708294</v>
      </c>
      <c r="BO67" s="35">
        <v>125.74559175676656</v>
      </c>
      <c r="BP67" s="35">
        <v>125.99956461795226</v>
      </c>
      <c r="BQ67" s="35">
        <v>100</v>
      </c>
      <c r="BR67" s="35">
        <v>103.18949343339587</v>
      </c>
      <c r="BS67" s="35">
        <v>105.22201375859912</v>
      </c>
      <c r="BT67" s="35">
        <v>107.66103814884303</v>
      </c>
      <c r="BU67" s="35">
        <v>108.9430894308943</v>
      </c>
      <c r="BV67" s="35">
        <v>111.50719199499687</v>
      </c>
      <c r="BW67" s="35">
        <v>112.35146966854283</v>
      </c>
      <c r="BX67" s="35">
        <v>114.07129455909944</v>
      </c>
      <c r="BY67" s="35">
        <v>115.29080675422139</v>
      </c>
      <c r="BZ67" s="35">
        <v>117.07317073170732</v>
      </c>
      <c r="CA67" s="35">
        <v>119.2620387742339</v>
      </c>
      <c r="CB67" s="35">
        <v>120.29393370856785</v>
      </c>
      <c r="CC67" s="35">
        <v>120.38774233896186</v>
      </c>
      <c r="CD67" s="35">
        <v>120.41901188242652</v>
      </c>
      <c r="CE67" s="35">
        <v>119.98123827392121</v>
      </c>
      <c r="CF67" s="35">
        <v>120.63789868667918</v>
      </c>
      <c r="CG67" s="35">
        <v>120.54409005628519</v>
      </c>
      <c r="CH67" s="35">
        <v>121.01313320825516</v>
      </c>
      <c r="CI67" s="35">
        <v>120.76297686053783</v>
      </c>
      <c r="CJ67" s="35">
        <v>121.01313320825516</v>
      </c>
      <c r="CK67" s="35">
        <v>122.17010631644779</v>
      </c>
      <c r="CL67" s="35">
        <v>123.3270794246404</v>
      </c>
      <c r="CM67" s="35">
        <v>123.20200125078173</v>
      </c>
      <c r="CN67" s="35">
        <v>125.7661038148843</v>
      </c>
      <c r="CO67" s="35">
        <v>127.17323327079424</v>
      </c>
      <c r="CP67" s="35">
        <v>131.08192620387743</v>
      </c>
      <c r="CQ67" s="35">
        <v>135.11569731081926</v>
      </c>
      <c r="CR67" s="35">
        <v>138.74296435272046</v>
      </c>
      <c r="CS67" s="35">
        <v>142.62038774233895</v>
      </c>
      <c r="CT67" s="35">
        <v>145.59099437148217</v>
      </c>
      <c r="CU67" s="35">
        <v>149.28080050031269</v>
      </c>
      <c r="CV67" s="35">
        <v>152.50156347717322</v>
      </c>
      <c r="CW67" s="35">
        <v>155.25328330206378</v>
      </c>
    </row>
    <row r="68" spans="1:101" x14ac:dyDescent="0.3">
      <c r="A68" s="3">
        <v>502</v>
      </c>
      <c r="B68" s="4" t="s">
        <v>65</v>
      </c>
      <c r="C68" s="35">
        <v>100</v>
      </c>
      <c r="D68" s="35">
        <v>98.038261997405968</v>
      </c>
      <c r="E68" s="35">
        <v>97.114137483787289</v>
      </c>
      <c r="F68" s="35">
        <v>95.784695201037607</v>
      </c>
      <c r="G68" s="35">
        <v>94.763294422827499</v>
      </c>
      <c r="H68" s="35">
        <v>93.83916990920882</v>
      </c>
      <c r="I68" s="35">
        <v>94.14721141374838</v>
      </c>
      <c r="J68" s="35">
        <v>93.644617380025934</v>
      </c>
      <c r="K68" s="35">
        <v>93.595979247730227</v>
      </c>
      <c r="L68" s="35">
        <v>94.14721141374838</v>
      </c>
      <c r="M68" s="35">
        <v>93.887808041504542</v>
      </c>
      <c r="N68" s="35">
        <v>94.698443579766533</v>
      </c>
      <c r="O68" s="35">
        <v>95.654993514915688</v>
      </c>
      <c r="P68" s="35">
        <v>97.324902723735406</v>
      </c>
      <c r="Q68" s="35">
        <v>98.881322957198449</v>
      </c>
      <c r="R68" s="35">
        <v>97.859922178988327</v>
      </c>
      <c r="S68" s="35">
        <v>99.854085603112836</v>
      </c>
      <c r="T68" s="35">
        <v>100.5674448767834</v>
      </c>
      <c r="U68" s="35">
        <v>100.94033722438391</v>
      </c>
      <c r="V68" s="35">
        <v>102.20492866407264</v>
      </c>
      <c r="W68" s="35">
        <v>102.56160830090791</v>
      </c>
      <c r="X68" s="35">
        <v>103.56679636835278</v>
      </c>
      <c r="Y68" s="35">
        <v>103.42088197146563</v>
      </c>
      <c r="Z68" s="35">
        <v>103.76134889753567</v>
      </c>
      <c r="AA68" s="35">
        <v>104.1018158236057</v>
      </c>
      <c r="AB68" s="35">
        <v>103.87483787289234</v>
      </c>
      <c r="AC68" s="35">
        <v>103.77756160830091</v>
      </c>
      <c r="AD68" s="35">
        <v>103.92347600518806</v>
      </c>
      <c r="AE68" s="35">
        <v>104.6692607003891</v>
      </c>
      <c r="AF68" s="35">
        <v>105.2367055771725</v>
      </c>
      <c r="AG68" s="35">
        <v>104.31258106355382</v>
      </c>
      <c r="AH68" s="35">
        <v>103.71271076523995</v>
      </c>
      <c r="AI68" s="35">
        <v>101.86446173800259</v>
      </c>
      <c r="AJ68" s="35">
        <v>100</v>
      </c>
      <c r="AK68" s="35">
        <v>100.40233859307223</v>
      </c>
      <c r="AL68" s="35">
        <v>101.16929653611618</v>
      </c>
      <c r="AM68" s="35">
        <v>101.13786383353241</v>
      </c>
      <c r="AN68" s="35">
        <v>101.91110831709311</v>
      </c>
      <c r="AO68" s="35">
        <v>103.14955679889357</v>
      </c>
      <c r="AP68" s="35">
        <v>104.36285911862701</v>
      </c>
      <c r="AQ68" s="35">
        <v>104.87206890048407</v>
      </c>
      <c r="AR68" s="35">
        <v>105.24297479097253</v>
      </c>
      <c r="AS68" s="35">
        <v>105.24926133148928</v>
      </c>
      <c r="AT68" s="35">
        <v>105.31212673665682</v>
      </c>
      <c r="AU68" s="35">
        <v>105.205255547872</v>
      </c>
      <c r="AV68" s="35">
        <v>105.53215565474319</v>
      </c>
      <c r="AW68" s="35">
        <v>105.29326711510656</v>
      </c>
      <c r="AX68" s="35">
        <v>105.78361727541333</v>
      </c>
      <c r="AY68" s="35">
        <v>105.81504997799711</v>
      </c>
      <c r="AZ68" s="35">
        <v>106.88376186584523</v>
      </c>
      <c r="BA68" s="35">
        <v>107.82674294335827</v>
      </c>
      <c r="BB68" s="35">
        <v>108.48054315710064</v>
      </c>
      <c r="BC68" s="35">
        <v>108.84516250707236</v>
      </c>
      <c r="BD68" s="35">
        <v>109.32922612686239</v>
      </c>
      <c r="BE68" s="35">
        <v>111.22147482240523</v>
      </c>
      <c r="BF68" s="35">
        <v>112.987992707613</v>
      </c>
      <c r="BG68" s="35">
        <v>113.76752373169045</v>
      </c>
      <c r="BH68" s="35">
        <v>114.08185075752813</v>
      </c>
      <c r="BI68" s="35">
        <v>115.10655686175897</v>
      </c>
      <c r="BJ68" s="35">
        <v>115.86094172376941</v>
      </c>
      <c r="BK68" s="35">
        <v>116.50845539699503</v>
      </c>
      <c r="BL68" s="35">
        <v>117.96693279688188</v>
      </c>
      <c r="BM68" s="35">
        <v>117.47658263657509</v>
      </c>
      <c r="BN68" s="35">
        <v>118.19953479600176</v>
      </c>
      <c r="BO68" s="35">
        <v>119.80888916829069</v>
      </c>
      <c r="BP68" s="35">
        <v>120.04149116741057</v>
      </c>
      <c r="BQ68" s="35">
        <v>100</v>
      </c>
      <c r="BR68" s="35">
        <v>102.38218539616778</v>
      </c>
      <c r="BS68" s="35">
        <v>104.94562402900051</v>
      </c>
      <c r="BT68" s="35">
        <v>105.82599689280165</v>
      </c>
      <c r="BU68" s="35">
        <v>108.59658208182289</v>
      </c>
      <c r="BV68" s="35">
        <v>109.24391506991196</v>
      </c>
      <c r="BW68" s="35">
        <v>110.33143448990161</v>
      </c>
      <c r="BX68" s="35">
        <v>111.70378042465045</v>
      </c>
      <c r="BY68" s="35">
        <v>112.11807353702744</v>
      </c>
      <c r="BZ68" s="35">
        <v>111.49663386846194</v>
      </c>
      <c r="CA68" s="35">
        <v>111.57431382703263</v>
      </c>
      <c r="CB68" s="35">
        <v>111.00466079751425</v>
      </c>
      <c r="CC68" s="35">
        <v>110.84930088037287</v>
      </c>
      <c r="CD68" s="35">
        <v>110.33143448990161</v>
      </c>
      <c r="CE68" s="35">
        <v>110.12428793371311</v>
      </c>
      <c r="CF68" s="35">
        <v>109.39927498705335</v>
      </c>
      <c r="CG68" s="35">
        <v>108.44122216468151</v>
      </c>
      <c r="CH68" s="35">
        <v>108.00103573278095</v>
      </c>
      <c r="CI68" s="35">
        <v>107.87156913516313</v>
      </c>
      <c r="CJ68" s="35">
        <v>108.77783531848783</v>
      </c>
      <c r="CK68" s="35">
        <v>109.11444847229414</v>
      </c>
      <c r="CL68" s="35">
        <v>109.29570170895909</v>
      </c>
      <c r="CM68" s="35">
        <v>110.27964785085447</v>
      </c>
      <c r="CN68" s="35">
        <v>111.60020714655619</v>
      </c>
      <c r="CO68" s="35">
        <v>114.08596582081823</v>
      </c>
      <c r="CP68" s="35">
        <v>116.1315380631797</v>
      </c>
      <c r="CQ68" s="35">
        <v>118.48783013982393</v>
      </c>
      <c r="CR68" s="35">
        <v>122.34593474883481</v>
      </c>
      <c r="CS68" s="35">
        <v>125.37545313309167</v>
      </c>
      <c r="CT68" s="35">
        <v>128.40497151734851</v>
      </c>
      <c r="CU68" s="35">
        <v>131.61574313827032</v>
      </c>
      <c r="CV68" s="35">
        <v>134.30864836872087</v>
      </c>
      <c r="CW68" s="35">
        <v>137.18280683583635</v>
      </c>
    </row>
    <row r="69" spans="1:101" x14ac:dyDescent="0.3">
      <c r="A69" s="3">
        <v>511</v>
      </c>
      <c r="B69" s="4" t="s">
        <v>66</v>
      </c>
      <c r="C69" s="35">
        <v>100</v>
      </c>
      <c r="D69" s="35">
        <v>96.766169154228862</v>
      </c>
      <c r="E69" s="35">
        <v>92.288557213930346</v>
      </c>
      <c r="F69" s="35">
        <v>89.676616915422883</v>
      </c>
      <c r="G69" s="35">
        <v>86.567164179104481</v>
      </c>
      <c r="H69" s="35">
        <v>85.323383084577117</v>
      </c>
      <c r="I69" s="35">
        <v>81.96517412935323</v>
      </c>
      <c r="J69" s="35">
        <v>82.462686567164184</v>
      </c>
      <c r="K69" s="35">
        <v>80.845771144278601</v>
      </c>
      <c r="L69" s="35">
        <v>78.358208955223887</v>
      </c>
      <c r="M69" s="35">
        <v>75.995024875621894</v>
      </c>
      <c r="N69" s="35">
        <v>75.24875621890547</v>
      </c>
      <c r="O69" s="35">
        <v>78.482587064676622</v>
      </c>
      <c r="P69" s="35">
        <v>79.104477611940297</v>
      </c>
      <c r="Q69" s="35">
        <v>79.850746268656721</v>
      </c>
      <c r="R69" s="35">
        <v>81.343283582089555</v>
      </c>
      <c r="S69" s="35">
        <v>79.477611940298502</v>
      </c>
      <c r="T69" s="35">
        <v>80.348258706467661</v>
      </c>
      <c r="U69" s="35">
        <v>79.975124378109456</v>
      </c>
      <c r="V69" s="35">
        <v>78.980099502487562</v>
      </c>
      <c r="W69" s="35">
        <v>78.731343283582092</v>
      </c>
      <c r="X69" s="35">
        <v>77.114427860696523</v>
      </c>
      <c r="Y69" s="35">
        <v>76.492537313432834</v>
      </c>
      <c r="Z69" s="35">
        <v>74.253731343283576</v>
      </c>
      <c r="AA69" s="35">
        <v>72.139303482587067</v>
      </c>
      <c r="AB69" s="35">
        <v>70.024875621890544</v>
      </c>
      <c r="AC69" s="35">
        <v>67.910447761194035</v>
      </c>
      <c r="AD69" s="35">
        <v>67.537313432835816</v>
      </c>
      <c r="AE69" s="35">
        <v>69.02985074626865</v>
      </c>
      <c r="AF69" s="35">
        <v>64.800995024875618</v>
      </c>
      <c r="AG69" s="35">
        <v>64.925373134328353</v>
      </c>
      <c r="AH69" s="35">
        <v>63.432835820895519</v>
      </c>
      <c r="AI69" s="35">
        <v>60.07462686567164</v>
      </c>
      <c r="AJ69" s="35">
        <v>100</v>
      </c>
      <c r="AK69" s="35">
        <v>99.837837837837839</v>
      </c>
      <c r="AL69" s="35">
        <v>98.972972972972968</v>
      </c>
      <c r="AM69" s="35">
        <v>98.054054054054049</v>
      </c>
      <c r="AN69" s="35">
        <v>100.70270270270271</v>
      </c>
      <c r="AO69" s="35">
        <v>100.75675675675676</v>
      </c>
      <c r="AP69" s="35">
        <v>100.37837837837837</v>
      </c>
      <c r="AQ69" s="35">
        <v>102</v>
      </c>
      <c r="AR69" s="35">
        <v>102.70270270270271</v>
      </c>
      <c r="AS69" s="35">
        <v>99.459459459459453</v>
      </c>
      <c r="AT69" s="35">
        <v>96.324324324324323</v>
      </c>
      <c r="AU69" s="35">
        <v>95.891891891891888</v>
      </c>
      <c r="AV69" s="35">
        <v>93.837837837837839</v>
      </c>
      <c r="AW69" s="35">
        <v>90.702702702702709</v>
      </c>
      <c r="AX69" s="35">
        <v>91.405405405405403</v>
      </c>
      <c r="AY69" s="35">
        <v>92.108108108108112</v>
      </c>
      <c r="AZ69" s="35">
        <v>92.648648648648646</v>
      </c>
      <c r="BA69" s="35">
        <v>92.594594594594597</v>
      </c>
      <c r="BB69" s="35">
        <v>92.702702702702709</v>
      </c>
      <c r="BC69" s="35">
        <v>90.756756756756758</v>
      </c>
      <c r="BD69" s="35">
        <v>90.21621621621621</v>
      </c>
      <c r="BE69" s="35">
        <v>87.945945945945951</v>
      </c>
      <c r="BF69" s="35">
        <v>87.675675675675677</v>
      </c>
      <c r="BG69" s="35">
        <v>88.756756756756758</v>
      </c>
      <c r="BH69" s="35">
        <v>88.270270270270274</v>
      </c>
      <c r="BI69" s="35">
        <v>88.432432432432435</v>
      </c>
      <c r="BJ69" s="35">
        <v>88.594594594594597</v>
      </c>
      <c r="BK69" s="35">
        <v>87.243243243243242</v>
      </c>
      <c r="BL69" s="35">
        <v>88.324324324324323</v>
      </c>
      <c r="BM69" s="35">
        <v>87.081081081081081</v>
      </c>
      <c r="BN69" s="35">
        <v>85.405405405405403</v>
      </c>
      <c r="BO69" s="35">
        <v>83.243243243243242</v>
      </c>
      <c r="BP69" s="35">
        <v>82.162162162162161</v>
      </c>
      <c r="BQ69" s="35">
        <v>100</v>
      </c>
      <c r="BR69" s="35">
        <v>102.91666666666667</v>
      </c>
      <c r="BS69" s="35">
        <v>102.70833333333333</v>
      </c>
      <c r="BT69" s="35">
        <v>104.58333333333333</v>
      </c>
      <c r="BU69" s="35">
        <v>106.66666666666667</v>
      </c>
      <c r="BV69" s="35">
        <v>108.125</v>
      </c>
      <c r="BW69" s="35">
        <v>109.375</v>
      </c>
      <c r="BX69" s="35">
        <v>107.08333333333333</v>
      </c>
      <c r="BY69" s="35">
        <v>109.16666666666667</v>
      </c>
      <c r="BZ69" s="35">
        <v>110</v>
      </c>
      <c r="CA69" s="35">
        <v>113.75</v>
      </c>
      <c r="CB69" s="35">
        <v>114.58333333333333</v>
      </c>
      <c r="CC69" s="35">
        <v>112.91666666666667</v>
      </c>
      <c r="CD69" s="35">
        <v>111.875</v>
      </c>
      <c r="CE69" s="35">
        <v>112.91666666666667</v>
      </c>
      <c r="CF69" s="35">
        <v>112.29166666666667</v>
      </c>
      <c r="CG69" s="35">
        <v>110.41666666666667</v>
      </c>
      <c r="CH69" s="35">
        <v>109.16666666666667</v>
      </c>
      <c r="CI69" s="35">
        <v>107.70833333333333</v>
      </c>
      <c r="CJ69" s="35">
        <v>106.66666666666667</v>
      </c>
      <c r="CK69" s="35">
        <v>106.25</v>
      </c>
      <c r="CL69" s="35">
        <v>110.625</v>
      </c>
      <c r="CM69" s="35">
        <v>111.45833333333333</v>
      </c>
      <c r="CN69" s="35">
        <v>111.875</v>
      </c>
      <c r="CO69" s="35">
        <v>111.45833333333333</v>
      </c>
      <c r="CP69" s="35">
        <v>113.125</v>
      </c>
      <c r="CQ69" s="35">
        <v>112.91666666666667</v>
      </c>
      <c r="CR69" s="35">
        <v>113.95833333333333</v>
      </c>
      <c r="CS69" s="35">
        <v>115.83333333333333</v>
      </c>
      <c r="CT69" s="35">
        <v>118.54166666666667</v>
      </c>
      <c r="CU69" s="35">
        <v>119.375</v>
      </c>
      <c r="CV69" s="35">
        <v>123.33333333333333</v>
      </c>
      <c r="CW69" s="35">
        <v>127.5</v>
      </c>
    </row>
    <row r="70" spans="1:101" x14ac:dyDescent="0.3">
      <c r="A70" s="3">
        <v>512</v>
      </c>
      <c r="B70" s="4" t="s">
        <v>67</v>
      </c>
      <c r="C70" s="35">
        <v>100</v>
      </c>
      <c r="D70" s="35">
        <v>100.48154093097914</v>
      </c>
      <c r="E70" s="35">
        <v>97.913322632423757</v>
      </c>
      <c r="F70" s="35">
        <v>99.197431781701439</v>
      </c>
      <c r="G70" s="35">
        <v>99.678972712680576</v>
      </c>
      <c r="H70" s="35">
        <v>95.50561797752809</v>
      </c>
      <c r="I70" s="35">
        <v>91.81380417335474</v>
      </c>
      <c r="J70" s="35">
        <v>98.234349919743181</v>
      </c>
      <c r="K70" s="35">
        <v>89.566613162118784</v>
      </c>
      <c r="L70" s="35">
        <v>88.603531300160512</v>
      </c>
      <c r="M70" s="35">
        <v>90.850722311396467</v>
      </c>
      <c r="N70" s="35">
        <v>89.24558587479936</v>
      </c>
      <c r="O70" s="35">
        <v>88.121990369181376</v>
      </c>
      <c r="P70" s="35">
        <v>90.690208667736755</v>
      </c>
      <c r="Q70" s="35">
        <v>87.479935794542541</v>
      </c>
      <c r="R70" s="35">
        <v>87.158908507223117</v>
      </c>
      <c r="S70" s="35">
        <v>85.714285714285708</v>
      </c>
      <c r="T70" s="35">
        <v>86.195826645264845</v>
      </c>
      <c r="U70" s="35">
        <v>85.232744783306586</v>
      </c>
      <c r="V70" s="35">
        <v>82.825040128410919</v>
      </c>
      <c r="W70" s="35">
        <v>81.861958266452646</v>
      </c>
      <c r="X70" s="35">
        <v>82.664526484751207</v>
      </c>
      <c r="Y70" s="35">
        <v>81.219903691813798</v>
      </c>
      <c r="Z70" s="35">
        <v>79.454253611556979</v>
      </c>
      <c r="AA70" s="35">
        <v>81.38041733547351</v>
      </c>
      <c r="AB70" s="35">
        <v>81.701444622792934</v>
      </c>
      <c r="AC70" s="35">
        <v>77.68860353130016</v>
      </c>
      <c r="AD70" s="35">
        <v>73.19422150882825</v>
      </c>
      <c r="AE70" s="35">
        <v>72.231139646869977</v>
      </c>
      <c r="AF70" s="35">
        <v>72.552166934189401</v>
      </c>
      <c r="AG70" s="35">
        <v>72.391653290529689</v>
      </c>
      <c r="AH70" s="35">
        <v>73.836276083467098</v>
      </c>
      <c r="AI70" s="35">
        <v>70.62600321027287</v>
      </c>
      <c r="AJ70" s="35">
        <v>100</v>
      </c>
      <c r="AK70" s="35">
        <v>106.11353711790393</v>
      </c>
      <c r="AL70" s="35">
        <v>101.01892285298399</v>
      </c>
      <c r="AM70" s="35">
        <v>101.16448326055313</v>
      </c>
      <c r="AN70" s="35">
        <v>99.927219796215425</v>
      </c>
      <c r="AO70" s="35">
        <v>98.180494905385729</v>
      </c>
      <c r="AP70" s="35">
        <v>99.199417758369719</v>
      </c>
      <c r="AQ70" s="35">
        <v>105.02183406113537</v>
      </c>
      <c r="AR70" s="35">
        <v>99.563318777292579</v>
      </c>
      <c r="AS70" s="35">
        <v>97.016011644832602</v>
      </c>
      <c r="AT70" s="35">
        <v>93.740902474526933</v>
      </c>
      <c r="AU70" s="35">
        <v>93.522561863173223</v>
      </c>
      <c r="AV70" s="35">
        <v>92.940320232896653</v>
      </c>
      <c r="AW70" s="35">
        <v>94.468704512372639</v>
      </c>
      <c r="AX70" s="35">
        <v>91.921397379912662</v>
      </c>
      <c r="AY70" s="35">
        <v>91.193595342066956</v>
      </c>
      <c r="AZ70" s="35">
        <v>92.503639010189232</v>
      </c>
      <c r="BA70" s="35">
        <v>91.484716157205241</v>
      </c>
      <c r="BB70" s="35">
        <v>91.193595342066956</v>
      </c>
      <c r="BC70" s="35">
        <v>91.921397379912662</v>
      </c>
      <c r="BD70" s="35">
        <v>91.703056768558952</v>
      </c>
      <c r="BE70" s="35">
        <v>93.158660844250363</v>
      </c>
      <c r="BF70" s="35">
        <v>93.595342066957784</v>
      </c>
      <c r="BG70" s="35">
        <v>93.959243085880644</v>
      </c>
      <c r="BH70" s="35">
        <v>94.32314410480349</v>
      </c>
      <c r="BI70" s="35">
        <v>94.5414847161572</v>
      </c>
      <c r="BJ70" s="35">
        <v>91.193595342066956</v>
      </c>
      <c r="BK70" s="35">
        <v>88.646288209606993</v>
      </c>
      <c r="BL70" s="35">
        <v>87.772925764192138</v>
      </c>
      <c r="BM70" s="35">
        <v>87.772925764192138</v>
      </c>
      <c r="BN70" s="35">
        <v>86.535662299854437</v>
      </c>
      <c r="BO70" s="35">
        <v>83.842794759825324</v>
      </c>
      <c r="BP70" s="35">
        <v>83.478893740902478</v>
      </c>
      <c r="BQ70" s="35">
        <v>100</v>
      </c>
      <c r="BR70" s="35">
        <v>101.48936170212765</v>
      </c>
      <c r="BS70" s="35">
        <v>101.27659574468085</v>
      </c>
      <c r="BT70" s="35">
        <v>99.574468085106389</v>
      </c>
      <c r="BU70" s="35">
        <v>97.872340425531917</v>
      </c>
      <c r="BV70" s="35">
        <v>95.319148936170208</v>
      </c>
      <c r="BW70" s="35">
        <v>94.042553191489361</v>
      </c>
      <c r="BX70" s="35">
        <v>95.106382978723403</v>
      </c>
      <c r="BY70" s="35">
        <v>93.40425531914893</v>
      </c>
      <c r="BZ70" s="35">
        <v>92.978723404255319</v>
      </c>
      <c r="CA70" s="35">
        <v>95.531914893617028</v>
      </c>
      <c r="CB70" s="35">
        <v>94.893617021276597</v>
      </c>
      <c r="CC70" s="35">
        <v>95.106382978723403</v>
      </c>
      <c r="CD70" s="35">
        <v>93.61702127659575</v>
      </c>
      <c r="CE70" s="35">
        <v>89.574468085106389</v>
      </c>
      <c r="CF70" s="35">
        <v>88.723404255319153</v>
      </c>
      <c r="CG70" s="35">
        <v>88.085106382978722</v>
      </c>
      <c r="CH70" s="35">
        <v>88.297872340425528</v>
      </c>
      <c r="CI70" s="35">
        <v>85.106382978723403</v>
      </c>
      <c r="CJ70" s="35">
        <v>83.61702127659575</v>
      </c>
      <c r="CK70" s="35">
        <v>80.851063829787236</v>
      </c>
      <c r="CL70" s="35">
        <v>79.361702127659569</v>
      </c>
      <c r="CM70" s="35">
        <v>80.425531914893611</v>
      </c>
      <c r="CN70" s="35">
        <v>82.553191489361708</v>
      </c>
      <c r="CO70" s="35">
        <v>83.829787234042556</v>
      </c>
      <c r="CP70" s="35">
        <v>82.340425531914889</v>
      </c>
      <c r="CQ70" s="35">
        <v>86.808510638297875</v>
      </c>
      <c r="CR70" s="35">
        <v>85.531914893617028</v>
      </c>
      <c r="CS70" s="35">
        <v>85.744680851063833</v>
      </c>
      <c r="CT70" s="35">
        <v>84.468085106382972</v>
      </c>
      <c r="CU70" s="35">
        <v>86.808510638297875</v>
      </c>
      <c r="CV70" s="35">
        <v>90.638297872340431</v>
      </c>
      <c r="CW70" s="35">
        <v>89.787234042553195</v>
      </c>
    </row>
    <row r="71" spans="1:101" x14ac:dyDescent="0.3">
      <c r="A71" s="3">
        <v>513</v>
      </c>
      <c r="B71" s="4" t="s">
        <v>68</v>
      </c>
      <c r="C71" s="35">
        <v>100</v>
      </c>
      <c r="D71" s="35">
        <v>97.251908396946561</v>
      </c>
      <c r="E71" s="35">
        <v>94.503816793893137</v>
      </c>
      <c r="F71" s="35">
        <v>91.297709923664115</v>
      </c>
      <c r="G71" s="35">
        <v>90.839694656488547</v>
      </c>
      <c r="H71" s="35">
        <v>88.854961832061065</v>
      </c>
      <c r="I71" s="35">
        <v>87.022900763358777</v>
      </c>
      <c r="J71" s="35">
        <v>84.274809160305338</v>
      </c>
      <c r="K71" s="35">
        <v>82.595419847328245</v>
      </c>
      <c r="L71" s="35">
        <v>81.984732824427482</v>
      </c>
      <c r="M71" s="35">
        <v>80.458015267175568</v>
      </c>
      <c r="N71" s="35">
        <v>76.793893129770993</v>
      </c>
      <c r="O71" s="35">
        <v>76.488549618320604</v>
      </c>
      <c r="P71" s="35">
        <v>75.572519083969468</v>
      </c>
      <c r="Q71" s="35">
        <v>75.419847328244273</v>
      </c>
      <c r="R71" s="35">
        <v>78.320610687022906</v>
      </c>
      <c r="S71" s="35">
        <v>79.541984732824432</v>
      </c>
      <c r="T71" s="35">
        <v>80.152671755725194</v>
      </c>
      <c r="U71" s="35">
        <v>78.320610687022906</v>
      </c>
      <c r="V71" s="35">
        <v>79.694656488549612</v>
      </c>
      <c r="W71" s="35">
        <v>75.877862595419842</v>
      </c>
      <c r="X71" s="35">
        <v>77.55725190839695</v>
      </c>
      <c r="Y71" s="35">
        <v>74.961832061068705</v>
      </c>
      <c r="Z71" s="35">
        <v>73.282442748091597</v>
      </c>
      <c r="AA71" s="35">
        <v>73.89312977099236</v>
      </c>
      <c r="AB71" s="35">
        <v>75.419847328244273</v>
      </c>
      <c r="AC71" s="35">
        <v>70.534351145038173</v>
      </c>
      <c r="AD71" s="35">
        <v>69.92366412213741</v>
      </c>
      <c r="AE71" s="35">
        <v>66.870229007633583</v>
      </c>
      <c r="AF71" s="35">
        <v>63.969465648854964</v>
      </c>
      <c r="AG71" s="35">
        <v>63.81679389312977</v>
      </c>
      <c r="AH71" s="35">
        <v>63.358778625954201</v>
      </c>
      <c r="AI71" s="35">
        <v>64.274809160305338</v>
      </c>
      <c r="AJ71" s="35">
        <v>100</v>
      </c>
      <c r="AK71" s="35">
        <v>98.330122029544</v>
      </c>
      <c r="AL71" s="35">
        <v>98.073217726396919</v>
      </c>
      <c r="AM71" s="35">
        <v>98.265895953757223</v>
      </c>
      <c r="AN71" s="35">
        <v>95.95375722543352</v>
      </c>
      <c r="AO71" s="35">
        <v>95.183044315992291</v>
      </c>
      <c r="AP71" s="35">
        <v>94.733461785484906</v>
      </c>
      <c r="AQ71" s="35">
        <v>96.082209377007061</v>
      </c>
      <c r="AR71" s="35">
        <v>94.605009633911365</v>
      </c>
      <c r="AS71" s="35">
        <v>94.412331406551061</v>
      </c>
      <c r="AT71" s="35">
        <v>92.806679511881825</v>
      </c>
      <c r="AU71" s="35">
        <v>91.522157996146433</v>
      </c>
      <c r="AV71" s="35">
        <v>90.366088631984582</v>
      </c>
      <c r="AW71" s="35">
        <v>90.5587668593449</v>
      </c>
      <c r="AX71" s="35">
        <v>91.714836223506737</v>
      </c>
      <c r="AY71" s="35">
        <v>90.815671162491967</v>
      </c>
      <c r="AZ71" s="35">
        <v>92.421323057161203</v>
      </c>
      <c r="BA71" s="35">
        <v>91.779062299293514</v>
      </c>
      <c r="BB71" s="35">
        <v>92.999357739242129</v>
      </c>
      <c r="BC71" s="35">
        <v>90.879897238278744</v>
      </c>
      <c r="BD71" s="35">
        <v>89.659601798330115</v>
      </c>
      <c r="BE71" s="35">
        <v>88.503532434168278</v>
      </c>
      <c r="BF71" s="35">
        <v>88.760436737315345</v>
      </c>
      <c r="BG71" s="35">
        <v>87.925497752087352</v>
      </c>
      <c r="BH71" s="35">
        <v>88.953114964675663</v>
      </c>
      <c r="BI71" s="35">
        <v>88.182402055234419</v>
      </c>
      <c r="BJ71" s="35">
        <v>87.861271676300575</v>
      </c>
      <c r="BK71" s="35">
        <v>86.51252408477842</v>
      </c>
      <c r="BL71" s="35">
        <v>85.870263326910731</v>
      </c>
      <c r="BM71" s="35">
        <v>83.301220295439947</v>
      </c>
      <c r="BN71" s="35">
        <v>82.273603082851636</v>
      </c>
      <c r="BO71" s="35">
        <v>80.603725112395637</v>
      </c>
      <c r="BP71" s="35">
        <v>81.181759794476562</v>
      </c>
      <c r="BQ71" s="35">
        <v>100</v>
      </c>
      <c r="BR71" s="35">
        <v>103.03687635574838</v>
      </c>
      <c r="BS71" s="35">
        <v>104.12147505422993</v>
      </c>
      <c r="BT71" s="35">
        <v>104.98915401301518</v>
      </c>
      <c r="BU71" s="35">
        <v>105.2060737527115</v>
      </c>
      <c r="BV71" s="35">
        <v>104.12147505422993</v>
      </c>
      <c r="BW71" s="35">
        <v>103.68763557483732</v>
      </c>
      <c r="BX71" s="35">
        <v>103.68763557483732</v>
      </c>
      <c r="BY71" s="35">
        <v>104.12147505422993</v>
      </c>
      <c r="BZ71" s="35">
        <v>104.55531453362256</v>
      </c>
      <c r="CA71" s="35">
        <v>104.33839479392624</v>
      </c>
      <c r="CB71" s="35">
        <v>104.55531453362256</v>
      </c>
      <c r="CC71" s="35">
        <v>105.2060737527115</v>
      </c>
      <c r="CD71" s="35">
        <v>104.33839479392624</v>
      </c>
      <c r="CE71" s="35">
        <v>101.30151843817788</v>
      </c>
      <c r="CF71" s="35">
        <v>100.21691973969631</v>
      </c>
      <c r="CG71" s="35">
        <v>95.227765726681127</v>
      </c>
      <c r="CH71" s="35">
        <v>95.227765726681127</v>
      </c>
      <c r="CI71" s="35">
        <v>93.926247288503248</v>
      </c>
      <c r="CJ71" s="35">
        <v>95.227765726681127</v>
      </c>
      <c r="CK71" s="35">
        <v>94.577006507592188</v>
      </c>
      <c r="CL71" s="35">
        <v>96.529284164859007</v>
      </c>
      <c r="CM71" s="35">
        <v>94.143167028199571</v>
      </c>
      <c r="CN71" s="35">
        <v>90.238611713665946</v>
      </c>
      <c r="CO71" s="35">
        <v>93.275488069414322</v>
      </c>
      <c r="CP71" s="35">
        <v>95.444685466377436</v>
      </c>
      <c r="CQ71" s="35">
        <v>97.396963123644255</v>
      </c>
      <c r="CR71" s="35">
        <v>99.566160520607369</v>
      </c>
      <c r="CS71" s="35">
        <v>101.95227765726681</v>
      </c>
      <c r="CT71" s="35">
        <v>105.85683297180043</v>
      </c>
      <c r="CU71" s="35">
        <v>109.11062906724511</v>
      </c>
      <c r="CV71" s="35">
        <v>110.41214750542299</v>
      </c>
      <c r="CW71" s="35">
        <v>112.58134490238612</v>
      </c>
    </row>
    <row r="72" spans="1:101" x14ac:dyDescent="0.3">
      <c r="A72" s="3">
        <v>514</v>
      </c>
      <c r="B72" s="4" t="s">
        <v>69</v>
      </c>
      <c r="C72" s="35">
        <v>100</v>
      </c>
      <c r="D72" s="35">
        <v>97.888386123680235</v>
      </c>
      <c r="E72" s="35">
        <v>95.776772247360483</v>
      </c>
      <c r="F72" s="35">
        <v>95.625942684766216</v>
      </c>
      <c r="G72" s="35">
        <v>93.966817496229254</v>
      </c>
      <c r="H72" s="35">
        <v>91.704374057315235</v>
      </c>
      <c r="I72" s="35">
        <v>88.989441930618398</v>
      </c>
      <c r="J72" s="35">
        <v>89.140271493212666</v>
      </c>
      <c r="K72" s="35">
        <v>89.743589743589737</v>
      </c>
      <c r="L72" s="35">
        <v>93.363499245852182</v>
      </c>
      <c r="M72" s="35">
        <v>93.665158371040718</v>
      </c>
      <c r="N72" s="35">
        <v>88.687782805429862</v>
      </c>
      <c r="O72" s="35">
        <v>87.33031674208145</v>
      </c>
      <c r="P72" s="35">
        <v>88.687782805429862</v>
      </c>
      <c r="Q72" s="35">
        <v>89.592760180995469</v>
      </c>
      <c r="R72" s="35">
        <v>87.631975867269986</v>
      </c>
      <c r="S72" s="35">
        <v>84.464555052790345</v>
      </c>
      <c r="T72" s="35">
        <v>84.615384615384613</v>
      </c>
      <c r="U72" s="35">
        <v>84.464555052790345</v>
      </c>
      <c r="V72" s="35">
        <v>81.59879336349924</v>
      </c>
      <c r="W72" s="35">
        <v>84.464555052790345</v>
      </c>
      <c r="X72" s="35">
        <v>80.392156862745097</v>
      </c>
      <c r="Y72" s="35">
        <v>81.146304675716436</v>
      </c>
      <c r="Z72" s="35">
        <v>80.090497737556561</v>
      </c>
      <c r="AA72" s="35">
        <v>78.582202111613881</v>
      </c>
      <c r="AB72" s="35">
        <v>76.319758672699848</v>
      </c>
      <c r="AC72" s="35">
        <v>72.699849170437403</v>
      </c>
      <c r="AD72" s="35">
        <v>73.453996983408743</v>
      </c>
      <c r="AE72" s="35">
        <v>72.398190045248867</v>
      </c>
      <c r="AF72" s="35">
        <v>71.945701357466064</v>
      </c>
      <c r="AG72" s="35">
        <v>74.208144796380097</v>
      </c>
      <c r="AH72" s="35">
        <v>72.549019607843135</v>
      </c>
      <c r="AI72" s="35">
        <v>69.68325791855203</v>
      </c>
      <c r="AJ72" s="35">
        <v>100</v>
      </c>
      <c r="AK72" s="35">
        <v>98.129675810473813</v>
      </c>
      <c r="AL72" s="35">
        <v>98.316708229426439</v>
      </c>
      <c r="AM72" s="35">
        <v>97.443890274314214</v>
      </c>
      <c r="AN72" s="35">
        <v>96.820448877805489</v>
      </c>
      <c r="AO72" s="35">
        <v>95.947630922693264</v>
      </c>
      <c r="AP72" s="35">
        <v>95.635910224438902</v>
      </c>
      <c r="AQ72" s="35">
        <v>96.321695760598502</v>
      </c>
      <c r="AR72" s="35">
        <v>96.446384039900252</v>
      </c>
      <c r="AS72" s="35">
        <v>95.573566084788027</v>
      </c>
      <c r="AT72" s="35">
        <v>95.822942643391528</v>
      </c>
      <c r="AU72" s="35">
        <v>94.51371571072319</v>
      </c>
      <c r="AV72" s="35">
        <v>93.765586034912715</v>
      </c>
      <c r="AW72" s="35">
        <v>94.576059850374065</v>
      </c>
      <c r="AX72" s="35">
        <v>95.261845386533665</v>
      </c>
      <c r="AY72" s="35">
        <v>93.329177057356603</v>
      </c>
      <c r="AZ72" s="35">
        <v>92.830423940149629</v>
      </c>
      <c r="BA72" s="35">
        <v>93.827930174563591</v>
      </c>
      <c r="BB72" s="35">
        <v>91.957605985037404</v>
      </c>
      <c r="BC72" s="35">
        <v>92.892768079800504</v>
      </c>
      <c r="BD72" s="35">
        <v>91.022443890274317</v>
      </c>
      <c r="BE72" s="35">
        <v>90.586034912718205</v>
      </c>
      <c r="BF72" s="35">
        <v>90.64837905236908</v>
      </c>
      <c r="BG72" s="35">
        <v>91.521197007481291</v>
      </c>
      <c r="BH72" s="35">
        <v>91.396508728179555</v>
      </c>
      <c r="BI72" s="35">
        <v>90.461346633416454</v>
      </c>
      <c r="BJ72" s="35">
        <v>90.586034912718205</v>
      </c>
      <c r="BK72" s="35">
        <v>89.339152119700742</v>
      </c>
      <c r="BL72" s="35">
        <v>90.211970074812967</v>
      </c>
      <c r="BM72" s="35">
        <v>89.276807980049881</v>
      </c>
      <c r="BN72" s="35">
        <v>87.905236907730668</v>
      </c>
      <c r="BO72" s="35">
        <v>86.720698254364095</v>
      </c>
      <c r="BP72" s="35">
        <v>85.16209476309227</v>
      </c>
      <c r="BQ72" s="35">
        <v>100</v>
      </c>
      <c r="BR72" s="35">
        <v>100.67873303167421</v>
      </c>
      <c r="BS72" s="35">
        <v>101.58371040723982</v>
      </c>
      <c r="BT72" s="35">
        <v>103.84615384615384</v>
      </c>
      <c r="BU72" s="35">
        <v>107.46606334841628</v>
      </c>
      <c r="BV72" s="35">
        <v>109.0497737556561</v>
      </c>
      <c r="BW72" s="35">
        <v>112.44343891402715</v>
      </c>
      <c r="BX72" s="35">
        <v>111.31221719457014</v>
      </c>
      <c r="BY72" s="35">
        <v>109.95475113122171</v>
      </c>
      <c r="BZ72" s="35">
        <v>108.82352941176471</v>
      </c>
      <c r="CA72" s="35">
        <v>107.69230769230769</v>
      </c>
      <c r="CB72" s="35">
        <v>107.01357466063348</v>
      </c>
      <c r="CC72" s="35">
        <v>104.07239819004525</v>
      </c>
      <c r="CD72" s="35">
        <v>104.52488687782805</v>
      </c>
      <c r="CE72" s="35">
        <v>103.39366515837104</v>
      </c>
      <c r="CF72" s="35">
        <v>99.773755656108591</v>
      </c>
      <c r="CG72" s="35">
        <v>97.737556561085967</v>
      </c>
      <c r="CH72" s="35">
        <v>97.285067873303163</v>
      </c>
      <c r="CI72" s="35">
        <v>97.737556561085967</v>
      </c>
      <c r="CJ72" s="35">
        <v>95.927601809954751</v>
      </c>
      <c r="CK72" s="35">
        <v>94.117647058823536</v>
      </c>
      <c r="CL72" s="35">
        <v>95.248868778280539</v>
      </c>
      <c r="CM72" s="35">
        <v>93.665158371040718</v>
      </c>
      <c r="CN72" s="35">
        <v>92.986425339366519</v>
      </c>
      <c r="CO72" s="35">
        <v>93.665158371040718</v>
      </c>
      <c r="CP72" s="35">
        <v>96.15384615384616</v>
      </c>
      <c r="CQ72" s="35">
        <v>97.058823529411768</v>
      </c>
      <c r="CR72" s="35">
        <v>99.773755656108591</v>
      </c>
      <c r="CS72" s="35">
        <v>97.058823529411768</v>
      </c>
      <c r="CT72" s="35">
        <v>99.095022624434392</v>
      </c>
      <c r="CU72" s="35">
        <v>103.61990950226244</v>
      </c>
      <c r="CV72" s="35">
        <v>103.84615384615384</v>
      </c>
      <c r="CW72" s="35">
        <v>105.20361990950227</v>
      </c>
    </row>
    <row r="73" spans="1:101" x14ac:dyDescent="0.3">
      <c r="A73" s="3">
        <v>515</v>
      </c>
      <c r="B73" s="4" t="s">
        <v>70</v>
      </c>
      <c r="C73" s="35">
        <v>100</v>
      </c>
      <c r="D73" s="35">
        <v>97.000937207122774</v>
      </c>
      <c r="E73" s="35">
        <v>94.095595126522966</v>
      </c>
      <c r="F73" s="35">
        <v>91.377694470477977</v>
      </c>
      <c r="G73" s="35">
        <v>87.722586691658861</v>
      </c>
      <c r="H73" s="35">
        <v>86.504217432052485</v>
      </c>
      <c r="I73" s="35">
        <v>85.192127460168692</v>
      </c>
      <c r="J73" s="35">
        <v>82.661668228678536</v>
      </c>
      <c r="K73" s="35">
        <v>81.068416119962507</v>
      </c>
      <c r="L73" s="35">
        <v>80.974695407685104</v>
      </c>
      <c r="M73" s="35">
        <v>80.974695407685104</v>
      </c>
      <c r="N73" s="35">
        <v>81.72446110590441</v>
      </c>
      <c r="O73" s="35">
        <v>81.162136832239923</v>
      </c>
      <c r="P73" s="35">
        <v>79.475164011246491</v>
      </c>
      <c r="Q73" s="35">
        <v>79.475164011246491</v>
      </c>
      <c r="R73" s="35">
        <v>78.537956888472351</v>
      </c>
      <c r="S73" s="35">
        <v>78.444236176194934</v>
      </c>
      <c r="T73" s="35">
        <v>76.944704779756321</v>
      </c>
      <c r="U73" s="35">
        <v>76.569821930646668</v>
      </c>
      <c r="V73" s="35">
        <v>77.975632614807878</v>
      </c>
      <c r="W73" s="35">
        <v>77.225866916588572</v>
      </c>
      <c r="X73" s="35">
        <v>78.444236176194934</v>
      </c>
      <c r="Y73" s="35">
        <v>78.163074039362698</v>
      </c>
      <c r="Z73" s="35">
        <v>76.476101218369266</v>
      </c>
      <c r="AA73" s="35">
        <v>76.007497656982196</v>
      </c>
      <c r="AB73" s="35">
        <v>77.132146204311155</v>
      </c>
      <c r="AC73" s="35">
        <v>75.820056232427362</v>
      </c>
      <c r="AD73" s="35">
        <v>74.882849109653236</v>
      </c>
      <c r="AE73" s="35">
        <v>73.289597000937206</v>
      </c>
      <c r="AF73" s="35">
        <v>71.696344892221177</v>
      </c>
      <c r="AG73" s="35">
        <v>69.728209934395508</v>
      </c>
      <c r="AH73" s="35">
        <v>69.915651358950328</v>
      </c>
      <c r="AI73" s="35">
        <v>68.791002811621368</v>
      </c>
      <c r="AJ73" s="35">
        <v>100</v>
      </c>
      <c r="AK73" s="35">
        <v>100.85726532361765</v>
      </c>
      <c r="AL73" s="35">
        <v>100.08572653236176</v>
      </c>
      <c r="AM73" s="35">
        <v>99.528504072010293</v>
      </c>
      <c r="AN73" s="35">
        <v>99.914273467638239</v>
      </c>
      <c r="AO73" s="35">
        <v>98.928418345477922</v>
      </c>
      <c r="AP73" s="35">
        <v>99.571367338191166</v>
      </c>
      <c r="AQ73" s="35">
        <v>99.228461208744108</v>
      </c>
      <c r="AR73" s="35">
        <v>99.314187741105869</v>
      </c>
      <c r="AS73" s="35">
        <v>100.04286326618089</v>
      </c>
      <c r="AT73" s="35">
        <v>98.799828546935274</v>
      </c>
      <c r="AU73" s="35">
        <v>97.813973424774971</v>
      </c>
      <c r="AV73" s="35">
        <v>97.428204029147025</v>
      </c>
      <c r="AW73" s="35">
        <v>96.656665237891133</v>
      </c>
      <c r="AX73" s="35">
        <v>97.94256322331762</v>
      </c>
      <c r="AY73" s="35">
        <v>97.513930561508786</v>
      </c>
      <c r="AZ73" s="35">
        <v>97.12816116588084</v>
      </c>
      <c r="BA73" s="35">
        <v>97.899699957136733</v>
      </c>
      <c r="BB73" s="35">
        <v>97.171024432061728</v>
      </c>
      <c r="BC73" s="35">
        <v>96.528075439348484</v>
      </c>
      <c r="BD73" s="35">
        <v>94.984997856836685</v>
      </c>
      <c r="BE73" s="35">
        <v>93.956279468495495</v>
      </c>
      <c r="BF73" s="35">
        <v>93.784826403771973</v>
      </c>
      <c r="BG73" s="35">
        <v>94.384912130304329</v>
      </c>
      <c r="BH73" s="35">
        <v>93.784826403771973</v>
      </c>
      <c r="BI73" s="35">
        <v>94.899271324474924</v>
      </c>
      <c r="BJ73" s="35">
        <v>93.870552936133734</v>
      </c>
      <c r="BK73" s="35">
        <v>92.327475353621949</v>
      </c>
      <c r="BL73" s="35">
        <v>91.855979425632228</v>
      </c>
      <c r="BM73" s="35">
        <v>91.684526360908706</v>
      </c>
      <c r="BN73" s="35">
        <v>90.698671238748389</v>
      </c>
      <c r="BO73" s="35">
        <v>91.341620231461633</v>
      </c>
      <c r="BP73" s="35">
        <v>89.927132447492497</v>
      </c>
      <c r="BQ73" s="35">
        <v>100</v>
      </c>
      <c r="BR73" s="35">
        <v>101.69753086419753</v>
      </c>
      <c r="BS73" s="35">
        <v>103.39506172839506</v>
      </c>
      <c r="BT73" s="35">
        <v>104.4753086419753</v>
      </c>
      <c r="BU73" s="35">
        <v>104.62962962962963</v>
      </c>
      <c r="BV73" s="35">
        <v>105.55555555555556</v>
      </c>
      <c r="BW73" s="35">
        <v>108.64197530864197</v>
      </c>
      <c r="BX73" s="35">
        <v>112.19135802469135</v>
      </c>
      <c r="BY73" s="35">
        <v>111.88271604938272</v>
      </c>
      <c r="BZ73" s="35">
        <v>111.11111111111111</v>
      </c>
      <c r="CA73" s="35">
        <v>110.95679012345678</v>
      </c>
      <c r="CB73" s="35">
        <v>110.18518518518519</v>
      </c>
      <c r="CC73" s="35">
        <v>107.56172839506173</v>
      </c>
      <c r="CD73" s="35">
        <v>110.33950617283951</v>
      </c>
      <c r="CE73" s="35">
        <v>108.0246913580247</v>
      </c>
      <c r="CF73" s="35">
        <v>108.0246913580247</v>
      </c>
      <c r="CG73" s="35">
        <v>107.71604938271605</v>
      </c>
      <c r="CH73" s="35">
        <v>107.25308641975309</v>
      </c>
      <c r="CI73" s="35">
        <v>106.32716049382717</v>
      </c>
      <c r="CJ73" s="35">
        <v>105.24691358024691</v>
      </c>
      <c r="CK73" s="35">
        <v>105.55555555555556</v>
      </c>
      <c r="CL73" s="35">
        <v>106.17283950617283</v>
      </c>
      <c r="CM73" s="35">
        <v>105.70987654320987</v>
      </c>
      <c r="CN73" s="35">
        <v>108.64197530864197</v>
      </c>
      <c r="CO73" s="35">
        <v>110.95679012345678</v>
      </c>
      <c r="CP73" s="35">
        <v>108.33333333333333</v>
      </c>
      <c r="CQ73" s="35">
        <v>110.64814814814815</v>
      </c>
      <c r="CR73" s="35">
        <v>113.11728395061728</v>
      </c>
      <c r="CS73" s="35">
        <v>115.74074074074075</v>
      </c>
      <c r="CT73" s="35">
        <v>117.28395061728395</v>
      </c>
      <c r="CU73" s="35">
        <v>120.37037037037037</v>
      </c>
      <c r="CV73" s="35">
        <v>117.43827160493827</v>
      </c>
      <c r="CW73" s="35">
        <v>116.82098765432099</v>
      </c>
    </row>
    <row r="74" spans="1:101" x14ac:dyDescent="0.3">
      <c r="A74" s="3">
        <v>516</v>
      </c>
      <c r="B74" s="4" t="s">
        <v>71</v>
      </c>
      <c r="C74" s="35">
        <v>100</v>
      </c>
      <c r="D74" s="35">
        <v>95.898073337476688</v>
      </c>
      <c r="E74" s="35">
        <v>95.152268489745182</v>
      </c>
      <c r="F74" s="35">
        <v>91.982597886886268</v>
      </c>
      <c r="G74" s="35">
        <v>89.12367930391548</v>
      </c>
      <c r="H74" s="35">
        <v>86.45121193287757</v>
      </c>
      <c r="I74" s="35">
        <v>83.965195773772535</v>
      </c>
      <c r="J74" s="35">
        <v>81.106277190801734</v>
      </c>
      <c r="K74" s="35">
        <v>80.919825978868857</v>
      </c>
      <c r="L74" s="35">
        <v>78.80671224362959</v>
      </c>
      <c r="M74" s="35">
        <v>79.117464263517718</v>
      </c>
      <c r="N74" s="35">
        <v>79.863269111249224</v>
      </c>
      <c r="O74" s="35">
        <v>79.863269111249224</v>
      </c>
      <c r="P74" s="35">
        <v>80.236171535114977</v>
      </c>
      <c r="Q74" s="35">
        <v>80.236171535114977</v>
      </c>
      <c r="R74" s="35">
        <v>78.309509011808572</v>
      </c>
      <c r="S74" s="35">
        <v>80.546923555003104</v>
      </c>
      <c r="T74" s="35">
        <v>81.417029210689876</v>
      </c>
      <c r="U74" s="35">
        <v>81.665630826600378</v>
      </c>
      <c r="V74" s="35">
        <v>81.852082038533254</v>
      </c>
      <c r="W74" s="35">
        <v>81.417029210689876</v>
      </c>
      <c r="X74" s="35">
        <v>82.287134866376633</v>
      </c>
      <c r="Y74" s="35">
        <v>81.976382846488505</v>
      </c>
      <c r="Z74" s="35">
        <v>80.671224362958355</v>
      </c>
      <c r="AA74" s="35">
        <v>80.60907395898073</v>
      </c>
      <c r="AB74" s="35">
        <v>78.6202610316967</v>
      </c>
      <c r="AC74" s="35">
        <v>77.004350528278437</v>
      </c>
      <c r="AD74" s="35">
        <v>76.134244872591665</v>
      </c>
      <c r="AE74" s="35">
        <v>74.82908638906153</v>
      </c>
      <c r="AF74" s="35">
        <v>74.021131137352398</v>
      </c>
      <c r="AG74" s="35">
        <v>73.399627097576129</v>
      </c>
      <c r="AH74" s="35">
        <v>72.28091982597887</v>
      </c>
      <c r="AI74" s="35">
        <v>71.286513362336862</v>
      </c>
      <c r="AJ74" s="35">
        <v>100</v>
      </c>
      <c r="AK74" s="35">
        <v>101.42511427803173</v>
      </c>
      <c r="AL74" s="35">
        <v>102.23178273729498</v>
      </c>
      <c r="AM74" s="35">
        <v>101.07555794568432</v>
      </c>
      <c r="AN74" s="35">
        <v>101.26378058617908</v>
      </c>
      <c r="AO74" s="35">
        <v>102.12422694272654</v>
      </c>
      <c r="AP74" s="35">
        <v>101.04866899704221</v>
      </c>
      <c r="AQ74" s="35">
        <v>101.88222640494757</v>
      </c>
      <c r="AR74" s="35">
        <v>101.85533745630546</v>
      </c>
      <c r="AS74" s="35">
        <v>101.0217800484001</v>
      </c>
      <c r="AT74" s="35">
        <v>100.32266738370529</v>
      </c>
      <c r="AU74" s="35">
        <v>100.05377789728422</v>
      </c>
      <c r="AV74" s="35">
        <v>99.677332616294706</v>
      </c>
      <c r="AW74" s="35">
        <v>99.005108900242007</v>
      </c>
      <c r="AX74" s="35">
        <v>99.085775746168324</v>
      </c>
      <c r="AY74" s="35">
        <v>98.117773595052427</v>
      </c>
      <c r="AZ74" s="35">
        <v>97.687550416778706</v>
      </c>
      <c r="BA74" s="35">
        <v>98.467329927399845</v>
      </c>
      <c r="BB74" s="35">
        <v>97.579994622210265</v>
      </c>
      <c r="BC74" s="35">
        <v>96.289325087389088</v>
      </c>
      <c r="BD74" s="35">
        <v>95.26754503898897</v>
      </c>
      <c r="BE74" s="35">
        <v>94.971766603925786</v>
      </c>
      <c r="BF74" s="35">
        <v>94.944877655283676</v>
      </c>
      <c r="BG74" s="35">
        <v>95.186878193062654</v>
      </c>
      <c r="BH74" s="35">
        <v>96.020435600968</v>
      </c>
      <c r="BI74" s="35">
        <v>95.939768755041683</v>
      </c>
      <c r="BJ74" s="35">
        <v>95.832212960473242</v>
      </c>
      <c r="BK74" s="35">
        <v>93.089540198978213</v>
      </c>
      <c r="BL74" s="35">
        <v>92.14842699650444</v>
      </c>
      <c r="BM74" s="35">
        <v>91.395536434525411</v>
      </c>
      <c r="BN74" s="35">
        <v>90.373756386125308</v>
      </c>
      <c r="BO74" s="35">
        <v>89.835977413283146</v>
      </c>
      <c r="BP74" s="35">
        <v>90.319978488841087</v>
      </c>
      <c r="BQ74" s="35">
        <v>100</v>
      </c>
      <c r="BR74" s="35">
        <v>100.99447513812154</v>
      </c>
      <c r="BS74" s="35">
        <v>103.97790055248619</v>
      </c>
      <c r="BT74" s="35">
        <v>105.30386740331491</v>
      </c>
      <c r="BU74" s="35">
        <v>106.85082872928177</v>
      </c>
      <c r="BV74" s="35">
        <v>108.7292817679558</v>
      </c>
      <c r="BW74" s="35">
        <v>110.49723756906077</v>
      </c>
      <c r="BX74" s="35">
        <v>110.49723756906077</v>
      </c>
      <c r="BY74" s="35">
        <v>111.82320441988951</v>
      </c>
      <c r="BZ74" s="35">
        <v>112.04419889502762</v>
      </c>
      <c r="CA74" s="35">
        <v>110.27624309392266</v>
      </c>
      <c r="CB74" s="35">
        <v>110.1657458563536</v>
      </c>
      <c r="CC74" s="35">
        <v>108.95027624309392</v>
      </c>
      <c r="CD74" s="35">
        <v>108.28729281767956</v>
      </c>
      <c r="CE74" s="35">
        <v>107.40331491712708</v>
      </c>
      <c r="CF74" s="35">
        <v>107.95580110497238</v>
      </c>
      <c r="CG74" s="35">
        <v>106.18784530386741</v>
      </c>
      <c r="CH74" s="35">
        <v>105.41436464088397</v>
      </c>
      <c r="CI74" s="35">
        <v>105.30386740331491</v>
      </c>
      <c r="CJ74" s="35">
        <v>104.41988950276243</v>
      </c>
      <c r="CK74" s="35">
        <v>103.53591160220995</v>
      </c>
      <c r="CL74" s="35">
        <v>103.53591160220995</v>
      </c>
      <c r="CM74" s="35">
        <v>104.97237569060773</v>
      </c>
      <c r="CN74" s="35">
        <v>106.29834254143647</v>
      </c>
      <c r="CO74" s="35">
        <v>106.74033149171271</v>
      </c>
      <c r="CP74" s="35">
        <v>110.1657458563536</v>
      </c>
      <c r="CQ74" s="35">
        <v>113.14917127071823</v>
      </c>
      <c r="CR74" s="35">
        <v>119.11602209944752</v>
      </c>
      <c r="CS74" s="35">
        <v>124.08839779005525</v>
      </c>
      <c r="CT74" s="35">
        <v>127.18232044198895</v>
      </c>
      <c r="CU74" s="35">
        <v>130.49723756906079</v>
      </c>
      <c r="CV74" s="35">
        <v>135.24861878453038</v>
      </c>
      <c r="CW74" s="35">
        <v>136.57458563535911</v>
      </c>
    </row>
    <row r="75" spans="1:101" x14ac:dyDescent="0.3">
      <c r="A75" s="3">
        <v>517</v>
      </c>
      <c r="B75" s="4" t="s">
        <v>72</v>
      </c>
      <c r="C75" s="35">
        <v>100</v>
      </c>
      <c r="D75" s="35">
        <v>97.95441262419638</v>
      </c>
      <c r="E75" s="35">
        <v>94.973699590882518</v>
      </c>
      <c r="F75" s="35">
        <v>92.928112215078897</v>
      </c>
      <c r="G75" s="35">
        <v>91.583869082407944</v>
      </c>
      <c r="H75" s="35">
        <v>88.603156049094096</v>
      </c>
      <c r="I75" s="35">
        <v>86.966686148451203</v>
      </c>
      <c r="J75" s="35">
        <v>88.603156049094096</v>
      </c>
      <c r="K75" s="35">
        <v>86.031560490940976</v>
      </c>
      <c r="L75" s="35">
        <v>86.791350087668036</v>
      </c>
      <c r="M75" s="35">
        <v>85.154880187025128</v>
      </c>
      <c r="N75" s="35">
        <v>86.031560490940976</v>
      </c>
      <c r="O75" s="35">
        <v>84.804208065458795</v>
      </c>
      <c r="P75" s="35">
        <v>85.739333722969022</v>
      </c>
      <c r="Q75" s="35">
        <v>84.745762711864401</v>
      </c>
      <c r="R75" s="35">
        <v>84.161309175920508</v>
      </c>
      <c r="S75" s="35">
        <v>82.933956750438341</v>
      </c>
      <c r="T75" s="35">
        <v>83.109292811221508</v>
      </c>
      <c r="U75" s="35">
        <v>82.524839275277614</v>
      </c>
      <c r="V75" s="35">
        <v>82.291057860900054</v>
      </c>
      <c r="W75" s="35">
        <v>81.70660432495616</v>
      </c>
      <c r="X75" s="35">
        <v>80.12857977790766</v>
      </c>
      <c r="Y75" s="35">
        <v>79.544126241963767</v>
      </c>
      <c r="Z75" s="35">
        <v>78.258328462887206</v>
      </c>
      <c r="AA75" s="35">
        <v>77.264757451782586</v>
      </c>
      <c r="AB75" s="35">
        <v>77.206312098188192</v>
      </c>
      <c r="AC75" s="35">
        <v>75.394506136762132</v>
      </c>
      <c r="AD75" s="35">
        <v>73.348918760958497</v>
      </c>
      <c r="AE75" s="35">
        <v>72.41379310344827</v>
      </c>
      <c r="AF75" s="35">
        <v>72.647574517825831</v>
      </c>
      <c r="AG75" s="35">
        <v>70.718877849210983</v>
      </c>
      <c r="AH75" s="35">
        <v>68.381063705435423</v>
      </c>
      <c r="AI75" s="35">
        <v>66.335476329631788</v>
      </c>
      <c r="AJ75" s="35">
        <v>100</v>
      </c>
      <c r="AK75" s="35">
        <v>100.20413370757846</v>
      </c>
      <c r="AL75" s="35">
        <v>99.668282725184994</v>
      </c>
      <c r="AM75" s="35">
        <v>98.596580760398055</v>
      </c>
      <c r="AN75" s="35">
        <v>99.081398315896919</v>
      </c>
      <c r="AO75" s="35">
        <v>98.97933146210768</v>
      </c>
      <c r="AP75" s="35">
        <v>99.157948456238842</v>
      </c>
      <c r="AQ75" s="35">
        <v>98.698647614187294</v>
      </c>
      <c r="AR75" s="35">
        <v>99.285532023475383</v>
      </c>
      <c r="AS75" s="35">
        <v>98.341413625924986</v>
      </c>
      <c r="AT75" s="35">
        <v>98.520030620056133</v>
      </c>
      <c r="AU75" s="35">
        <v>97.601428935953052</v>
      </c>
      <c r="AV75" s="35">
        <v>96.427660117376888</v>
      </c>
      <c r="AW75" s="35">
        <v>96.75937739219188</v>
      </c>
      <c r="AX75" s="35">
        <v>95.891809134983419</v>
      </c>
      <c r="AY75" s="35">
        <v>94.131155907119165</v>
      </c>
      <c r="AZ75" s="35">
        <v>93.569788211278393</v>
      </c>
      <c r="BA75" s="35">
        <v>93.136004082674148</v>
      </c>
      <c r="BB75" s="35">
        <v>92.29395253891299</v>
      </c>
      <c r="BC75" s="35">
        <v>92.906353661648382</v>
      </c>
      <c r="BD75" s="35">
        <v>93.289104363357993</v>
      </c>
      <c r="BE75" s="35">
        <v>91.400867568257212</v>
      </c>
      <c r="BF75" s="35">
        <v>91.681551416177598</v>
      </c>
      <c r="BG75" s="35">
        <v>91.451900995151831</v>
      </c>
      <c r="BH75" s="35">
        <v>91.732584843072217</v>
      </c>
      <c r="BI75" s="35">
        <v>91.27328400102067</v>
      </c>
      <c r="BJ75" s="35">
        <v>90.660882878285278</v>
      </c>
      <c r="BK75" s="35">
        <v>91.987751977545287</v>
      </c>
      <c r="BL75" s="35">
        <v>91.707068129624901</v>
      </c>
      <c r="BM75" s="35">
        <v>90.227098749681048</v>
      </c>
      <c r="BN75" s="35">
        <v>89.742281194182183</v>
      </c>
      <c r="BO75" s="35">
        <v>88.874712936973722</v>
      </c>
      <c r="BP75" s="35">
        <v>87.267159989793313</v>
      </c>
      <c r="BQ75" s="35">
        <v>100</v>
      </c>
      <c r="BR75" s="35">
        <v>99.337016574585633</v>
      </c>
      <c r="BS75" s="35">
        <v>100.99447513812154</v>
      </c>
      <c r="BT75" s="35">
        <v>103.53591160220995</v>
      </c>
      <c r="BU75" s="35">
        <v>102.87292817679558</v>
      </c>
      <c r="BV75" s="35">
        <v>105.74585635359117</v>
      </c>
      <c r="BW75" s="35">
        <v>106.85082872928177</v>
      </c>
      <c r="BX75" s="35">
        <v>108.50828729281768</v>
      </c>
      <c r="BY75" s="35">
        <v>107.73480662983425</v>
      </c>
      <c r="BZ75" s="35">
        <v>108.61878453038673</v>
      </c>
      <c r="CA75" s="35">
        <v>108.39779005524862</v>
      </c>
      <c r="CB75" s="35">
        <v>109.06077348066299</v>
      </c>
      <c r="CC75" s="35">
        <v>110.60773480662984</v>
      </c>
      <c r="CD75" s="35">
        <v>112.04419889502762</v>
      </c>
      <c r="CE75" s="35">
        <v>112.70718232044199</v>
      </c>
      <c r="CF75" s="35">
        <v>114.14364640883979</v>
      </c>
      <c r="CG75" s="35">
        <v>112.26519337016575</v>
      </c>
      <c r="CH75" s="35">
        <v>112.26519337016575</v>
      </c>
      <c r="CI75" s="35">
        <v>113.81215469613259</v>
      </c>
      <c r="CJ75" s="35">
        <v>114.25414364640883</v>
      </c>
      <c r="CK75" s="35">
        <v>115.46961325966851</v>
      </c>
      <c r="CL75" s="35">
        <v>116.24309392265194</v>
      </c>
      <c r="CM75" s="35">
        <v>117.23756906077348</v>
      </c>
      <c r="CN75" s="35">
        <v>118.89502762430939</v>
      </c>
      <c r="CO75" s="35">
        <v>120.11049723756906</v>
      </c>
      <c r="CP75" s="35">
        <v>120.88397790055248</v>
      </c>
      <c r="CQ75" s="35">
        <v>122.54143646408839</v>
      </c>
      <c r="CR75" s="35">
        <v>123.0939226519337</v>
      </c>
      <c r="CS75" s="35">
        <v>125.0828729281768</v>
      </c>
      <c r="CT75" s="35">
        <v>127.73480662983425</v>
      </c>
      <c r="CU75" s="35">
        <v>131.38121546961327</v>
      </c>
      <c r="CV75" s="35">
        <v>134.69613259668509</v>
      </c>
      <c r="CW75" s="35">
        <v>136.35359116022099</v>
      </c>
    </row>
    <row r="76" spans="1:101" x14ac:dyDescent="0.3">
      <c r="A76" s="3">
        <v>519</v>
      </c>
      <c r="B76" s="4" t="s">
        <v>73</v>
      </c>
      <c r="C76" s="35">
        <v>100</v>
      </c>
      <c r="D76" s="35">
        <v>96.867749419953597</v>
      </c>
      <c r="E76" s="35">
        <v>94.083526682134575</v>
      </c>
      <c r="F76" s="35">
        <v>92.111368909512763</v>
      </c>
      <c r="G76" s="35">
        <v>91.53132250580046</v>
      </c>
      <c r="H76" s="35">
        <v>88.051044083526676</v>
      </c>
      <c r="I76" s="35">
        <v>85.846867749419957</v>
      </c>
      <c r="J76" s="35">
        <v>85.382830626450115</v>
      </c>
      <c r="K76" s="35">
        <v>84.918793503480273</v>
      </c>
      <c r="L76" s="35">
        <v>83.758700696055683</v>
      </c>
      <c r="M76" s="35">
        <v>84.570765661252906</v>
      </c>
      <c r="N76" s="35">
        <v>85.730858468677496</v>
      </c>
      <c r="O76" s="35">
        <v>88.747099767981439</v>
      </c>
      <c r="P76" s="35">
        <v>87.122969837587007</v>
      </c>
      <c r="Q76" s="35">
        <v>89.09512761020882</v>
      </c>
      <c r="R76" s="35">
        <v>89.559164733178648</v>
      </c>
      <c r="S76" s="35">
        <v>90.13921113689095</v>
      </c>
      <c r="T76" s="35">
        <v>87.238979118329468</v>
      </c>
      <c r="U76" s="35">
        <v>87.81902552204177</v>
      </c>
      <c r="V76" s="35">
        <v>85.846867749419957</v>
      </c>
      <c r="W76" s="35">
        <v>83.874709976798144</v>
      </c>
      <c r="X76" s="35">
        <v>82.946635730858475</v>
      </c>
      <c r="Y76" s="35">
        <v>83.294663573085842</v>
      </c>
      <c r="Z76" s="35">
        <v>82.366589327146173</v>
      </c>
      <c r="AA76" s="35">
        <v>83.294663573085842</v>
      </c>
      <c r="AB76" s="35">
        <v>81.206496519721583</v>
      </c>
      <c r="AC76" s="35">
        <v>81.206496519721583</v>
      </c>
      <c r="AD76" s="35">
        <v>81.67053364269141</v>
      </c>
      <c r="AE76" s="35">
        <v>80.858468677494201</v>
      </c>
      <c r="AF76" s="35">
        <v>79.698375870069611</v>
      </c>
      <c r="AG76" s="35">
        <v>80.39443155452436</v>
      </c>
      <c r="AH76" s="35">
        <v>78.886310904872389</v>
      </c>
      <c r="AI76" s="35">
        <v>77.610208816705338</v>
      </c>
      <c r="AJ76" s="35">
        <v>100</v>
      </c>
      <c r="AK76" s="35">
        <v>98.962962962962962</v>
      </c>
      <c r="AL76" s="35">
        <v>99.259259259259252</v>
      </c>
      <c r="AM76" s="35">
        <v>99.209876543209873</v>
      </c>
      <c r="AN76" s="35">
        <v>100.04938271604938</v>
      </c>
      <c r="AO76" s="35">
        <v>100.5925925925926</v>
      </c>
      <c r="AP76" s="35">
        <v>100.69135802469135</v>
      </c>
      <c r="AQ76" s="35">
        <v>100.93827160493827</v>
      </c>
      <c r="AR76" s="35">
        <v>100.88888888888889</v>
      </c>
      <c r="AS76" s="35">
        <v>99.901234567901241</v>
      </c>
      <c r="AT76" s="35">
        <v>98.123456790123456</v>
      </c>
      <c r="AU76" s="35">
        <v>96.543209876543216</v>
      </c>
      <c r="AV76" s="35">
        <v>96.444444444444443</v>
      </c>
      <c r="AW76" s="35">
        <v>95.506172839506178</v>
      </c>
      <c r="AX76" s="35">
        <v>95.703703703703709</v>
      </c>
      <c r="AY76" s="35">
        <v>95.012345679012341</v>
      </c>
      <c r="AZ76" s="35">
        <v>95.604938271604937</v>
      </c>
      <c r="BA76" s="35">
        <v>95.111111111111114</v>
      </c>
      <c r="BB76" s="35">
        <v>94.370370370370367</v>
      </c>
      <c r="BC76" s="35">
        <v>93.481481481481481</v>
      </c>
      <c r="BD76" s="35">
        <v>92.395061728395063</v>
      </c>
      <c r="BE76" s="35">
        <v>92.296296296296291</v>
      </c>
      <c r="BF76" s="35">
        <v>92.444444444444443</v>
      </c>
      <c r="BG76" s="35">
        <v>92.691358024691354</v>
      </c>
      <c r="BH76" s="35">
        <v>93.925925925925924</v>
      </c>
      <c r="BI76" s="35">
        <v>94.864197530864203</v>
      </c>
      <c r="BJ76" s="35">
        <v>94.370370370370367</v>
      </c>
      <c r="BK76" s="35">
        <v>93.580246913580254</v>
      </c>
      <c r="BL76" s="35">
        <v>93.827160493827165</v>
      </c>
      <c r="BM76" s="35">
        <v>91.555555555555557</v>
      </c>
      <c r="BN76" s="35">
        <v>91.160493827160494</v>
      </c>
      <c r="BO76" s="35">
        <v>91.308641975308646</v>
      </c>
      <c r="BP76" s="35">
        <v>90.716049382716051</v>
      </c>
      <c r="BQ76" s="35">
        <v>100</v>
      </c>
      <c r="BR76" s="35">
        <v>101.56494522691706</v>
      </c>
      <c r="BS76" s="35">
        <v>104.69483568075117</v>
      </c>
      <c r="BT76" s="35">
        <v>106.88575899843505</v>
      </c>
      <c r="BU76" s="35">
        <v>106.10328638497653</v>
      </c>
      <c r="BV76" s="35">
        <v>107.98122065727699</v>
      </c>
      <c r="BW76" s="35">
        <v>106.88575899843505</v>
      </c>
      <c r="BX76" s="35">
        <v>107.04225352112677</v>
      </c>
      <c r="BY76" s="35">
        <v>102.50391236306729</v>
      </c>
      <c r="BZ76" s="35">
        <v>103.12989045383412</v>
      </c>
      <c r="CA76" s="35">
        <v>104.22535211267606</v>
      </c>
      <c r="CB76" s="35">
        <v>103.44287949921753</v>
      </c>
      <c r="CC76" s="35">
        <v>101.09546165884194</v>
      </c>
      <c r="CD76" s="35">
        <v>99.687010954616582</v>
      </c>
      <c r="CE76" s="35">
        <v>98.748043818466357</v>
      </c>
      <c r="CF76" s="35">
        <v>98.122065727699535</v>
      </c>
      <c r="CG76" s="35">
        <v>97.339593114240998</v>
      </c>
      <c r="CH76" s="35">
        <v>96.087636932707355</v>
      </c>
      <c r="CI76" s="35">
        <v>94.366197183098592</v>
      </c>
      <c r="CJ76" s="35">
        <v>93.583724569640069</v>
      </c>
      <c r="CK76" s="35">
        <v>94.67918622848201</v>
      </c>
      <c r="CL76" s="35">
        <v>91.70579029733959</v>
      </c>
      <c r="CM76" s="35">
        <v>92.801251956181531</v>
      </c>
      <c r="CN76" s="35">
        <v>92.018779342723008</v>
      </c>
      <c r="CO76" s="35">
        <v>92.644757433489829</v>
      </c>
      <c r="CP76" s="35">
        <v>91.862284820031306</v>
      </c>
      <c r="CQ76" s="35">
        <v>91.079812206572768</v>
      </c>
      <c r="CR76" s="35">
        <v>92.644757433489829</v>
      </c>
      <c r="CS76" s="35">
        <v>94.992175273865413</v>
      </c>
      <c r="CT76" s="35">
        <v>95.931142410015653</v>
      </c>
      <c r="CU76" s="35">
        <v>97.652582159624416</v>
      </c>
      <c r="CV76" s="35">
        <v>96.557120500782474</v>
      </c>
      <c r="CW76" s="35">
        <v>97.183098591549296</v>
      </c>
    </row>
    <row r="77" spans="1:101" x14ac:dyDescent="0.3">
      <c r="A77" s="3">
        <v>520</v>
      </c>
      <c r="B77" s="4" t="s">
        <v>74</v>
      </c>
      <c r="C77" s="35">
        <v>100</v>
      </c>
      <c r="D77" s="35">
        <v>99.224806201550393</v>
      </c>
      <c r="E77" s="35">
        <v>95.968992248062023</v>
      </c>
      <c r="F77" s="35">
        <v>92.170542635658919</v>
      </c>
      <c r="G77" s="35">
        <v>91.162790697674424</v>
      </c>
      <c r="H77" s="35">
        <v>90.465116279069761</v>
      </c>
      <c r="I77" s="35">
        <v>85.426356589147289</v>
      </c>
      <c r="J77" s="35">
        <v>82.868217054263567</v>
      </c>
      <c r="K77" s="35">
        <v>83.488372093023258</v>
      </c>
      <c r="L77" s="35">
        <v>81.550387596899228</v>
      </c>
      <c r="M77" s="35">
        <v>80.697674418604649</v>
      </c>
      <c r="N77" s="35">
        <v>81.47286821705427</v>
      </c>
      <c r="O77" s="35">
        <v>80.697674418604649</v>
      </c>
      <c r="P77" s="35">
        <v>80.620155038759691</v>
      </c>
      <c r="Q77" s="35">
        <v>80.232558139534888</v>
      </c>
      <c r="R77" s="35">
        <v>79.379844961240309</v>
      </c>
      <c r="S77" s="35">
        <v>79.689922480620154</v>
      </c>
      <c r="T77" s="35">
        <v>78.837209302325576</v>
      </c>
      <c r="U77" s="35">
        <v>77.984496124031011</v>
      </c>
      <c r="V77" s="35">
        <v>77.20930232558139</v>
      </c>
      <c r="W77" s="35">
        <v>77.906976744186053</v>
      </c>
      <c r="X77" s="35">
        <v>75.736434108527135</v>
      </c>
      <c r="Y77" s="35">
        <v>75.658914728682177</v>
      </c>
      <c r="Z77" s="35">
        <v>77.054263565891475</v>
      </c>
      <c r="AA77" s="35">
        <v>75.581395348837205</v>
      </c>
      <c r="AB77" s="35">
        <v>75.271317829457359</v>
      </c>
      <c r="AC77" s="35">
        <v>71.627906976744185</v>
      </c>
      <c r="AD77" s="35">
        <v>70.465116279069761</v>
      </c>
      <c r="AE77" s="35">
        <v>68.604651162790702</v>
      </c>
      <c r="AF77" s="35">
        <v>68.759689922480618</v>
      </c>
      <c r="AG77" s="35">
        <v>68.914728682170548</v>
      </c>
      <c r="AH77" s="35">
        <v>67.984496124031011</v>
      </c>
      <c r="AI77" s="35">
        <v>65.116279069767444</v>
      </c>
      <c r="AJ77" s="35">
        <v>100</v>
      </c>
      <c r="AK77" s="35">
        <v>100.03456619426201</v>
      </c>
      <c r="AL77" s="35">
        <v>100.69132388524024</v>
      </c>
      <c r="AM77" s="35">
        <v>101.79744210162461</v>
      </c>
      <c r="AN77" s="35">
        <v>101.27894918769444</v>
      </c>
      <c r="AO77" s="35">
        <v>101.1752506049084</v>
      </c>
      <c r="AP77" s="35">
        <v>100.44936052540615</v>
      </c>
      <c r="AQ77" s="35">
        <v>100.24196335983409</v>
      </c>
      <c r="AR77" s="35">
        <v>98.997580366401664</v>
      </c>
      <c r="AS77" s="35">
        <v>97.718631178707227</v>
      </c>
      <c r="AT77" s="35">
        <v>97.200138264777053</v>
      </c>
      <c r="AU77" s="35">
        <v>96.024887659868654</v>
      </c>
      <c r="AV77" s="35">
        <v>95.298997580366404</v>
      </c>
      <c r="AW77" s="35">
        <v>94.123746975458005</v>
      </c>
      <c r="AX77" s="35">
        <v>94.607673695126167</v>
      </c>
      <c r="AY77" s="35">
        <v>94.262011752506055</v>
      </c>
      <c r="AZ77" s="35">
        <v>93.32872450743173</v>
      </c>
      <c r="BA77" s="35">
        <v>93.155893536121667</v>
      </c>
      <c r="BB77" s="35">
        <v>93.432423090217767</v>
      </c>
      <c r="BC77" s="35">
        <v>93.778085032837879</v>
      </c>
      <c r="BD77" s="35">
        <v>93.46698928447978</v>
      </c>
      <c r="BE77" s="35">
        <v>94.020048392671967</v>
      </c>
      <c r="BF77" s="35">
        <v>94.089180781195992</v>
      </c>
      <c r="BG77" s="35">
        <v>93.778085032837879</v>
      </c>
      <c r="BH77" s="35">
        <v>95.091600414794328</v>
      </c>
      <c r="BI77" s="35">
        <v>94.815070860698242</v>
      </c>
      <c r="BJ77" s="35">
        <v>94.05461458693398</v>
      </c>
      <c r="BK77" s="35">
        <v>93.950916004147942</v>
      </c>
      <c r="BL77" s="35">
        <v>92.568268233667467</v>
      </c>
      <c r="BM77" s="35">
        <v>91.704113377117181</v>
      </c>
      <c r="BN77" s="35">
        <v>91.462150017283093</v>
      </c>
      <c r="BO77" s="35">
        <v>89.975803664016595</v>
      </c>
      <c r="BP77" s="35">
        <v>90.114068441064646</v>
      </c>
      <c r="BQ77" s="35">
        <v>100</v>
      </c>
      <c r="BR77" s="35">
        <v>102.06489675516224</v>
      </c>
      <c r="BS77" s="35">
        <v>103.44149459193707</v>
      </c>
      <c r="BT77" s="35">
        <v>104.81809242871189</v>
      </c>
      <c r="BU77" s="35">
        <v>105.80137659783678</v>
      </c>
      <c r="BV77" s="35">
        <v>104.81809242871189</v>
      </c>
      <c r="BW77" s="35">
        <v>102.45821042281219</v>
      </c>
      <c r="BX77" s="35">
        <v>103.44149459193707</v>
      </c>
      <c r="BY77" s="35">
        <v>100.19665683382497</v>
      </c>
      <c r="BZ77" s="35">
        <v>99.311701081612583</v>
      </c>
      <c r="CA77" s="35">
        <v>99.311701081612583</v>
      </c>
      <c r="CB77" s="35">
        <v>99.410029498525077</v>
      </c>
      <c r="CC77" s="35">
        <v>98.426745329400191</v>
      </c>
      <c r="CD77" s="35">
        <v>97.246804326450345</v>
      </c>
      <c r="CE77" s="35">
        <v>94.788593903638144</v>
      </c>
      <c r="CF77" s="35">
        <v>92.527040314650932</v>
      </c>
      <c r="CG77" s="35">
        <v>90.068829891838746</v>
      </c>
      <c r="CH77" s="35">
        <v>88.397246804326457</v>
      </c>
      <c r="CI77" s="35">
        <v>86.234021632251725</v>
      </c>
      <c r="CJ77" s="35">
        <v>84.267453294001967</v>
      </c>
      <c r="CK77" s="35">
        <v>83.382497541789576</v>
      </c>
      <c r="CL77" s="35">
        <v>82.104228121927235</v>
      </c>
      <c r="CM77" s="35">
        <v>82.497541789577184</v>
      </c>
      <c r="CN77" s="35">
        <v>81.907571288102261</v>
      </c>
      <c r="CO77" s="35">
        <v>81.612586037364792</v>
      </c>
      <c r="CP77" s="35">
        <v>83.284169124877096</v>
      </c>
      <c r="CQ77" s="35">
        <v>83.677482792527044</v>
      </c>
      <c r="CR77" s="35">
        <v>85.349065880039333</v>
      </c>
      <c r="CS77" s="35">
        <v>88.102261553588988</v>
      </c>
      <c r="CT77" s="35">
        <v>90.658800393313669</v>
      </c>
      <c r="CU77" s="35">
        <v>95.083579154375613</v>
      </c>
      <c r="CV77" s="35">
        <v>95.77187807276303</v>
      </c>
      <c r="CW77" s="35">
        <v>96.165191740412979</v>
      </c>
    </row>
    <row r="78" spans="1:101" x14ac:dyDescent="0.3">
      <c r="A78" s="3">
        <v>521</v>
      </c>
      <c r="B78" s="4" t="s">
        <v>75</v>
      </c>
      <c r="C78" s="35">
        <v>100</v>
      </c>
      <c r="D78" s="35">
        <v>96.085106382978722</v>
      </c>
      <c r="E78" s="35">
        <v>93.61702127659575</v>
      </c>
      <c r="F78" s="35">
        <v>94.808510638297875</v>
      </c>
      <c r="G78" s="35">
        <v>95.829787234042556</v>
      </c>
      <c r="H78" s="35">
        <v>96</v>
      </c>
      <c r="I78" s="35">
        <v>96.851063829787236</v>
      </c>
      <c r="J78" s="35">
        <v>97.531914893617028</v>
      </c>
      <c r="K78" s="35">
        <v>100.76595744680851</v>
      </c>
      <c r="L78" s="35">
        <v>100.34042553191489</v>
      </c>
      <c r="M78" s="35">
        <v>102.46808510638297</v>
      </c>
      <c r="N78" s="35">
        <v>105.70212765957447</v>
      </c>
      <c r="O78" s="35">
        <v>104.85106382978724</v>
      </c>
      <c r="P78" s="35">
        <v>104.85106382978724</v>
      </c>
      <c r="Q78" s="35">
        <v>104.08510638297872</v>
      </c>
      <c r="R78" s="35">
        <v>107.40425531914893</v>
      </c>
      <c r="S78" s="35">
        <v>106.72340425531915</v>
      </c>
      <c r="T78" s="35">
        <v>105.02127659574468</v>
      </c>
      <c r="U78" s="35">
        <v>102.21276595744681</v>
      </c>
      <c r="V78" s="35">
        <v>102.46808510638297</v>
      </c>
      <c r="W78" s="35">
        <v>104.85106382978724</v>
      </c>
      <c r="X78" s="35">
        <v>104.17021276595744</v>
      </c>
      <c r="Y78" s="35">
        <v>100</v>
      </c>
      <c r="Z78" s="35">
        <v>100.85106382978724</v>
      </c>
      <c r="AA78" s="35">
        <v>100</v>
      </c>
      <c r="AB78" s="35">
        <v>98.042553191489361</v>
      </c>
      <c r="AC78" s="35">
        <v>97.191489361702125</v>
      </c>
      <c r="AD78" s="35">
        <v>93.446808510638292</v>
      </c>
      <c r="AE78" s="35">
        <v>89.957446808510639</v>
      </c>
      <c r="AF78" s="35">
        <v>88.510638297872347</v>
      </c>
      <c r="AG78" s="35">
        <v>87.659574468085111</v>
      </c>
      <c r="AH78" s="35">
        <v>87.829787234042556</v>
      </c>
      <c r="AI78" s="35">
        <v>87.063829787234042</v>
      </c>
      <c r="AJ78" s="35">
        <v>100</v>
      </c>
      <c r="AK78" s="35">
        <v>104.62471569370736</v>
      </c>
      <c r="AL78" s="35">
        <v>101.13722517058378</v>
      </c>
      <c r="AM78" s="35">
        <v>103.37376800606521</v>
      </c>
      <c r="AN78" s="35">
        <v>105.26914329037149</v>
      </c>
      <c r="AO78" s="35">
        <v>106.02729340409401</v>
      </c>
      <c r="AP78" s="35">
        <v>106.63381349507202</v>
      </c>
      <c r="AQ78" s="35">
        <v>108.56709628506444</v>
      </c>
      <c r="AR78" s="35">
        <v>107.69522365428355</v>
      </c>
      <c r="AS78" s="35">
        <v>107.4677786201668</v>
      </c>
      <c r="AT78" s="35">
        <v>107.31614859742228</v>
      </c>
      <c r="AU78" s="35">
        <v>110.31084154662624</v>
      </c>
      <c r="AV78" s="35">
        <v>109.62850644427597</v>
      </c>
      <c r="AW78" s="35">
        <v>110.80363912054587</v>
      </c>
      <c r="AX78" s="35">
        <v>110.80363912054587</v>
      </c>
      <c r="AY78" s="35">
        <v>111.78923426838514</v>
      </c>
      <c r="AZ78" s="35">
        <v>110.9931766489765</v>
      </c>
      <c r="BA78" s="35">
        <v>110.9931766489765</v>
      </c>
      <c r="BB78" s="35">
        <v>111.52388172858225</v>
      </c>
      <c r="BC78" s="35">
        <v>110.91736163760424</v>
      </c>
      <c r="BD78" s="35">
        <v>111.25852918877938</v>
      </c>
      <c r="BE78" s="35">
        <v>112.85064442759666</v>
      </c>
      <c r="BF78" s="35">
        <v>114.40485216072783</v>
      </c>
      <c r="BG78" s="35">
        <v>116.90674753601213</v>
      </c>
      <c r="BH78" s="35">
        <v>120.12888551933283</v>
      </c>
      <c r="BI78" s="35">
        <v>120.0909780136467</v>
      </c>
      <c r="BJ78" s="35">
        <v>120.58377558756634</v>
      </c>
      <c r="BK78" s="35">
        <v>121.03866565579985</v>
      </c>
      <c r="BL78" s="35">
        <v>120.54586808188022</v>
      </c>
      <c r="BM78" s="35">
        <v>120.54586808188022</v>
      </c>
      <c r="BN78" s="35">
        <v>119.86353297952995</v>
      </c>
      <c r="BO78" s="35">
        <v>120.77331311599697</v>
      </c>
      <c r="BP78" s="35">
        <v>119.52236542835482</v>
      </c>
      <c r="BQ78" s="35">
        <v>100</v>
      </c>
      <c r="BR78" s="35">
        <v>100.30441400304414</v>
      </c>
      <c r="BS78" s="35">
        <v>100.76103500761035</v>
      </c>
      <c r="BT78" s="35">
        <v>103.50076103500761</v>
      </c>
      <c r="BU78" s="35">
        <v>103.95738203957382</v>
      </c>
      <c r="BV78" s="35">
        <v>102.89193302891933</v>
      </c>
      <c r="BW78" s="35">
        <v>103.34855403348554</v>
      </c>
      <c r="BX78" s="35">
        <v>103.19634703196347</v>
      </c>
      <c r="BY78" s="35">
        <v>103.65296803652969</v>
      </c>
      <c r="BZ78" s="35">
        <v>106.69710806697108</v>
      </c>
      <c r="CA78" s="35">
        <v>109.13242009132421</v>
      </c>
      <c r="CB78" s="35">
        <v>108.67579908675799</v>
      </c>
      <c r="CC78" s="35">
        <v>109.28462709284626</v>
      </c>
      <c r="CD78" s="35">
        <v>107.15372907153728</v>
      </c>
      <c r="CE78" s="35">
        <v>106.08828006088279</v>
      </c>
      <c r="CF78" s="35">
        <v>108.52359208523592</v>
      </c>
      <c r="CG78" s="35">
        <v>107.91476407914764</v>
      </c>
      <c r="CH78" s="35">
        <v>107.76255707762557</v>
      </c>
      <c r="CI78" s="35">
        <v>106.08828006088279</v>
      </c>
      <c r="CJ78" s="35">
        <v>110.1978691019787</v>
      </c>
      <c r="CK78" s="35">
        <v>110.50228310502283</v>
      </c>
      <c r="CL78" s="35">
        <v>110.80669710806697</v>
      </c>
      <c r="CM78" s="35">
        <v>110.1978691019787</v>
      </c>
      <c r="CN78" s="35">
        <v>111.56773211567732</v>
      </c>
      <c r="CO78" s="35">
        <v>113.85083713850837</v>
      </c>
      <c r="CP78" s="35">
        <v>117.96042617960426</v>
      </c>
      <c r="CQ78" s="35">
        <v>118.56925418569254</v>
      </c>
      <c r="CR78" s="35">
        <v>121.61339421613394</v>
      </c>
      <c r="CS78" s="35">
        <v>126.02739726027397</v>
      </c>
      <c r="CT78" s="35">
        <v>129.68036529680364</v>
      </c>
      <c r="CU78" s="35">
        <v>135.46423135464232</v>
      </c>
      <c r="CV78" s="35">
        <v>138.81278538812785</v>
      </c>
      <c r="CW78" s="35">
        <v>143.53120243531203</v>
      </c>
    </row>
    <row r="79" spans="1:101" x14ac:dyDescent="0.3">
      <c r="A79" s="3">
        <v>522</v>
      </c>
      <c r="B79" s="4" t="s">
        <v>76</v>
      </c>
      <c r="C79" s="35">
        <v>100</v>
      </c>
      <c r="D79" s="35">
        <v>98.073449729078874</v>
      </c>
      <c r="E79" s="35">
        <v>95.845875978326305</v>
      </c>
      <c r="F79" s="35">
        <v>93.79891631547261</v>
      </c>
      <c r="G79" s="35">
        <v>92.23359422034919</v>
      </c>
      <c r="H79" s="35">
        <v>88.80192655027092</v>
      </c>
      <c r="I79" s="35">
        <v>85.67128236002408</v>
      </c>
      <c r="J79" s="35">
        <v>85.189644792293805</v>
      </c>
      <c r="K79" s="35">
        <v>85.611077664057802</v>
      </c>
      <c r="L79" s="35">
        <v>84.406983744732088</v>
      </c>
      <c r="M79" s="35">
        <v>84.406983744732088</v>
      </c>
      <c r="N79" s="35">
        <v>84.768211920529808</v>
      </c>
      <c r="O79" s="35">
        <v>85.310054184226374</v>
      </c>
      <c r="P79" s="35">
        <v>84.948826008428654</v>
      </c>
      <c r="Q79" s="35">
        <v>85.912101143889217</v>
      </c>
      <c r="R79" s="35">
        <v>86.514148103552074</v>
      </c>
      <c r="S79" s="35">
        <v>86.152919927754368</v>
      </c>
      <c r="T79" s="35">
        <v>85.912101143889217</v>
      </c>
      <c r="U79" s="35">
        <v>85.611077664057802</v>
      </c>
      <c r="V79" s="35">
        <v>87.176399759181223</v>
      </c>
      <c r="W79" s="35">
        <v>85.069235400361222</v>
      </c>
      <c r="X79" s="35">
        <v>84.828416616496085</v>
      </c>
      <c r="Y79" s="35">
        <v>83.624322697170385</v>
      </c>
      <c r="Z79" s="35">
        <v>83.865141481035522</v>
      </c>
      <c r="AA79" s="35">
        <v>83.082480433473805</v>
      </c>
      <c r="AB79" s="35">
        <v>82.661047561709807</v>
      </c>
      <c r="AC79" s="35">
        <v>80.553883202889821</v>
      </c>
      <c r="AD79" s="35">
        <v>81.336544250451539</v>
      </c>
      <c r="AE79" s="35">
        <v>80.072245635159547</v>
      </c>
      <c r="AF79" s="35">
        <v>79.951836243226978</v>
      </c>
      <c r="AG79" s="35">
        <v>77.302829620710412</v>
      </c>
      <c r="AH79" s="35">
        <v>74.413004214328723</v>
      </c>
      <c r="AI79" s="35">
        <v>72.546658639373874</v>
      </c>
      <c r="AJ79" s="35">
        <v>100</v>
      </c>
      <c r="AK79" s="35">
        <v>100.18626929217669</v>
      </c>
      <c r="AL79" s="35">
        <v>101.94252261841405</v>
      </c>
      <c r="AM79" s="35">
        <v>102.42150079829696</v>
      </c>
      <c r="AN79" s="35">
        <v>102.10218201170835</v>
      </c>
      <c r="AO79" s="35">
        <v>101.80947312400212</v>
      </c>
      <c r="AP79" s="35">
        <v>101.62320383182544</v>
      </c>
      <c r="AQ79" s="35">
        <v>101.70303352847259</v>
      </c>
      <c r="AR79" s="35">
        <v>102.10218201170835</v>
      </c>
      <c r="AS79" s="35">
        <v>99.920170303352847</v>
      </c>
      <c r="AT79" s="35">
        <v>99.228312932410859</v>
      </c>
      <c r="AU79" s="35">
        <v>98.85577434805748</v>
      </c>
      <c r="AV79" s="35">
        <v>99.042043640234169</v>
      </c>
      <c r="AW79" s="35">
        <v>98.163916977115491</v>
      </c>
      <c r="AX79" s="35">
        <v>98.323576370409796</v>
      </c>
      <c r="AY79" s="35">
        <v>97.897817988291649</v>
      </c>
      <c r="AZ79" s="35">
        <v>98.589675359233638</v>
      </c>
      <c r="BA79" s="35">
        <v>98.696114954763175</v>
      </c>
      <c r="BB79" s="35">
        <v>98.456625864821717</v>
      </c>
      <c r="BC79" s="35">
        <v>98.35018626929218</v>
      </c>
      <c r="BD79" s="35">
        <v>97.072911122937739</v>
      </c>
      <c r="BE79" s="35">
        <v>97.71154869611496</v>
      </c>
      <c r="BF79" s="35">
        <v>97.046301224055355</v>
      </c>
      <c r="BG79" s="35">
        <v>97.764768493879728</v>
      </c>
      <c r="BH79" s="35">
        <v>97.605109100585423</v>
      </c>
      <c r="BI79" s="35">
        <v>98.323576370409796</v>
      </c>
      <c r="BJ79" s="35">
        <v>97.951037786056418</v>
      </c>
      <c r="BK79" s="35">
        <v>99.201703033528474</v>
      </c>
      <c r="BL79" s="35">
        <v>98.35018626929218</v>
      </c>
      <c r="BM79" s="35">
        <v>98.430015965939333</v>
      </c>
      <c r="BN79" s="35">
        <v>98.722724853645559</v>
      </c>
      <c r="BO79" s="35">
        <v>98.243746673762644</v>
      </c>
      <c r="BP79" s="35">
        <v>97.817988291644497</v>
      </c>
      <c r="BQ79" s="35">
        <v>100</v>
      </c>
      <c r="BR79" s="35">
        <v>100.84586466165413</v>
      </c>
      <c r="BS79" s="35">
        <v>100.56390977443608</v>
      </c>
      <c r="BT79" s="35">
        <v>101.97368421052632</v>
      </c>
      <c r="BU79" s="35">
        <v>101.40977443609023</v>
      </c>
      <c r="BV79" s="35">
        <v>102.44360902255639</v>
      </c>
      <c r="BW79" s="35">
        <v>102.91353383458646</v>
      </c>
      <c r="BX79" s="35">
        <v>101.50375939849624</v>
      </c>
      <c r="BY79" s="35">
        <v>101.69172932330827</v>
      </c>
      <c r="BZ79" s="35">
        <v>103.85338345864662</v>
      </c>
      <c r="CA79" s="35">
        <v>103.94736842105263</v>
      </c>
      <c r="CB79" s="35">
        <v>103.38345864661655</v>
      </c>
      <c r="CC79" s="35">
        <v>102.25563909774436</v>
      </c>
      <c r="CD79" s="35">
        <v>102.06766917293233</v>
      </c>
      <c r="CE79" s="35">
        <v>101.31578947368421</v>
      </c>
      <c r="CF79" s="35">
        <v>101.12781954887218</v>
      </c>
      <c r="CG79" s="35">
        <v>98.96616541353383</v>
      </c>
      <c r="CH79" s="35">
        <v>98.684210526315795</v>
      </c>
      <c r="CI79" s="35">
        <v>98.96616541353383</v>
      </c>
      <c r="CJ79" s="35">
        <v>99.436090225563916</v>
      </c>
      <c r="CK79" s="35">
        <v>98.96616541353383</v>
      </c>
      <c r="CL79" s="35">
        <v>98.496240601503757</v>
      </c>
      <c r="CM79" s="35">
        <v>99.154135338345867</v>
      </c>
      <c r="CN79" s="35">
        <v>101.03383458646617</v>
      </c>
      <c r="CO79" s="35">
        <v>102.72556390977444</v>
      </c>
      <c r="CP79" s="35">
        <v>102.63157894736842</v>
      </c>
      <c r="CQ79" s="35">
        <v>105.45112781954887</v>
      </c>
      <c r="CR79" s="35">
        <v>108.83458646616542</v>
      </c>
      <c r="CS79" s="35">
        <v>111.27819548872181</v>
      </c>
      <c r="CT79" s="35">
        <v>112.78195488721805</v>
      </c>
      <c r="CU79" s="35">
        <v>113.72180451127819</v>
      </c>
      <c r="CV79" s="35">
        <v>114.66165413533835</v>
      </c>
      <c r="CW79" s="35">
        <v>115.69548872180451</v>
      </c>
    </row>
    <row r="80" spans="1:101" x14ac:dyDescent="0.3">
      <c r="A80" s="3">
        <v>528</v>
      </c>
      <c r="B80" s="4" t="s">
        <v>77</v>
      </c>
      <c r="C80" s="35">
        <v>100</v>
      </c>
      <c r="D80" s="35">
        <v>98.161657426320403</v>
      </c>
      <c r="E80" s="35">
        <v>97.081995914794277</v>
      </c>
      <c r="F80" s="35">
        <v>95.681353953895538</v>
      </c>
      <c r="G80" s="35">
        <v>94.86431281003793</v>
      </c>
      <c r="H80" s="35">
        <v>92.00466880653633</v>
      </c>
      <c r="I80" s="35">
        <v>90.779107090749932</v>
      </c>
      <c r="J80" s="35">
        <v>90.545666763933468</v>
      </c>
      <c r="K80" s="35">
        <v>91.62532827545958</v>
      </c>
      <c r="L80" s="35">
        <v>90.749927049897863</v>
      </c>
      <c r="M80" s="35">
        <v>90.487306682229359</v>
      </c>
      <c r="N80" s="35">
        <v>90.253866355412896</v>
      </c>
      <c r="O80" s="35">
        <v>90.6623869273417</v>
      </c>
      <c r="P80" s="35">
        <v>91.158447621826667</v>
      </c>
      <c r="Q80" s="35">
        <v>92.938430113802156</v>
      </c>
      <c r="R80" s="35">
        <v>92.529909541873366</v>
      </c>
      <c r="S80" s="35">
        <v>97.519696527575135</v>
      </c>
      <c r="T80" s="35">
        <v>97.811496936095708</v>
      </c>
      <c r="U80" s="35">
        <v>96.965275751386045</v>
      </c>
      <c r="V80" s="35">
        <v>94.893492850889984</v>
      </c>
      <c r="W80" s="35">
        <v>95.477093667931129</v>
      </c>
      <c r="X80" s="35">
        <v>95.79807411730377</v>
      </c>
      <c r="Y80" s="35">
        <v>94.718412605777644</v>
      </c>
      <c r="Z80" s="35">
        <v>94.134811788736499</v>
      </c>
      <c r="AA80" s="35">
        <v>94.45579223810914</v>
      </c>
      <c r="AB80" s="35">
        <v>93.638751094251532</v>
      </c>
      <c r="AC80" s="35">
        <v>92.17974905164867</v>
      </c>
      <c r="AD80" s="35">
        <v>91.596148234607526</v>
      </c>
      <c r="AE80" s="35">
        <v>90.895827254158149</v>
      </c>
      <c r="AF80" s="35">
        <v>89.028304639626498</v>
      </c>
      <c r="AG80" s="35">
        <v>89.55354537496352</v>
      </c>
      <c r="AH80" s="35">
        <v>88.415523781733299</v>
      </c>
      <c r="AI80" s="35">
        <v>88.21126349576889</v>
      </c>
      <c r="AJ80" s="35">
        <v>100</v>
      </c>
      <c r="AK80" s="35">
        <v>101.06926458358085</v>
      </c>
      <c r="AL80" s="35">
        <v>102.39990495425924</v>
      </c>
      <c r="AM80" s="35">
        <v>102.45930854223595</v>
      </c>
      <c r="AN80" s="35">
        <v>102.78008791731021</v>
      </c>
      <c r="AO80" s="35">
        <v>102.23357490792444</v>
      </c>
      <c r="AP80" s="35">
        <v>102.51871213021266</v>
      </c>
      <c r="AQ80" s="35">
        <v>102.09100629678032</v>
      </c>
      <c r="AR80" s="35">
        <v>102.31673993109183</v>
      </c>
      <c r="AS80" s="35">
        <v>102.09100629678032</v>
      </c>
      <c r="AT80" s="35">
        <v>100.92669597243673</v>
      </c>
      <c r="AU80" s="35">
        <v>100.71284305572057</v>
      </c>
      <c r="AV80" s="35">
        <v>100.36830224545562</v>
      </c>
      <c r="AW80" s="35">
        <v>101.6395390281573</v>
      </c>
      <c r="AX80" s="35">
        <v>101.43756682903647</v>
      </c>
      <c r="AY80" s="35">
        <v>102.16229060235239</v>
      </c>
      <c r="AZ80" s="35">
        <v>105.13247000118807</v>
      </c>
      <c r="BA80" s="35">
        <v>105.48889152904836</v>
      </c>
      <c r="BB80" s="35">
        <v>105.50077224664369</v>
      </c>
      <c r="BC80" s="35">
        <v>104.41962694546751</v>
      </c>
      <c r="BD80" s="35">
        <v>103.76618747772365</v>
      </c>
      <c r="BE80" s="35">
        <v>104.15825115836996</v>
      </c>
      <c r="BF80" s="35">
        <v>104.9186170844719</v>
      </c>
      <c r="BG80" s="35">
        <v>105.6671022929785</v>
      </c>
      <c r="BH80" s="35">
        <v>106.22549601995961</v>
      </c>
      <c r="BI80" s="35">
        <v>107.62742069621005</v>
      </c>
      <c r="BJ80" s="35">
        <v>107.99572294166568</v>
      </c>
      <c r="BK80" s="35">
        <v>107.52049423785196</v>
      </c>
      <c r="BL80" s="35">
        <v>107.41356777949387</v>
      </c>
      <c r="BM80" s="35">
        <v>108.39966733990732</v>
      </c>
      <c r="BN80" s="35">
        <v>107.57989782582868</v>
      </c>
      <c r="BO80" s="35">
        <v>107.14031127480099</v>
      </c>
      <c r="BP80" s="35">
        <v>107.61553997861471</v>
      </c>
      <c r="BQ80" s="35">
        <v>100</v>
      </c>
      <c r="BR80" s="35">
        <v>101.45054945054945</v>
      </c>
      <c r="BS80" s="35">
        <v>102.94505494505495</v>
      </c>
      <c r="BT80" s="35">
        <v>105.49450549450549</v>
      </c>
      <c r="BU80" s="35">
        <v>106.02197802197803</v>
      </c>
      <c r="BV80" s="35">
        <v>108.04395604395604</v>
      </c>
      <c r="BW80" s="35">
        <v>108.08791208791209</v>
      </c>
      <c r="BX80" s="35">
        <v>109.49450549450549</v>
      </c>
      <c r="BY80" s="35">
        <v>110.15384615384616</v>
      </c>
      <c r="BZ80" s="35">
        <v>108.52747252747253</v>
      </c>
      <c r="CA80" s="35">
        <v>109.01098901098901</v>
      </c>
      <c r="CB80" s="35">
        <v>108.57142857142857</v>
      </c>
      <c r="CC80" s="35">
        <v>108.39560439560439</v>
      </c>
      <c r="CD80" s="35">
        <v>106.54945054945055</v>
      </c>
      <c r="CE80" s="35">
        <v>106.5934065934066</v>
      </c>
      <c r="CF80" s="35">
        <v>105.36263736263736</v>
      </c>
      <c r="CG80" s="35">
        <v>108.04395604395604</v>
      </c>
      <c r="CH80" s="35">
        <v>106.63736263736264</v>
      </c>
      <c r="CI80" s="35">
        <v>105.53846153846153</v>
      </c>
      <c r="CJ80" s="35">
        <v>106.02197802197803</v>
      </c>
      <c r="CK80" s="35">
        <v>104.74725274725274</v>
      </c>
      <c r="CL80" s="35">
        <v>105.89010989010988</v>
      </c>
      <c r="CM80" s="35">
        <v>104.92307692307692</v>
      </c>
      <c r="CN80" s="35">
        <v>105.4065934065934</v>
      </c>
      <c r="CO80" s="35">
        <v>106.63736263736264</v>
      </c>
      <c r="CP80" s="35">
        <v>108.96703296703296</v>
      </c>
      <c r="CQ80" s="35">
        <v>110.63736263736264</v>
      </c>
      <c r="CR80" s="35">
        <v>113.75824175824175</v>
      </c>
      <c r="CS80" s="35">
        <v>116.04395604395604</v>
      </c>
      <c r="CT80" s="35">
        <v>120.04395604395604</v>
      </c>
      <c r="CU80" s="35">
        <v>121.45054945054945</v>
      </c>
      <c r="CV80" s="35">
        <v>124.83516483516483</v>
      </c>
      <c r="CW80" s="35">
        <v>126.02197802197803</v>
      </c>
    </row>
    <row r="81" spans="1:101" x14ac:dyDescent="0.3">
      <c r="A81" s="3">
        <v>529</v>
      </c>
      <c r="B81" s="4" t="s">
        <v>78</v>
      </c>
      <c r="C81" s="35">
        <v>100</v>
      </c>
      <c r="D81" s="35">
        <v>97.671156004489333</v>
      </c>
      <c r="E81" s="35">
        <v>94.55667789001123</v>
      </c>
      <c r="F81" s="35">
        <v>91.386083052749726</v>
      </c>
      <c r="G81" s="35">
        <v>89.983164983164983</v>
      </c>
      <c r="H81" s="35">
        <v>86.728395061728392</v>
      </c>
      <c r="I81" s="35">
        <v>85.016835016835017</v>
      </c>
      <c r="J81" s="35">
        <v>82.042648709315372</v>
      </c>
      <c r="K81" s="35">
        <v>79.910213243546579</v>
      </c>
      <c r="L81" s="35">
        <v>78.507295173961836</v>
      </c>
      <c r="M81" s="35">
        <v>78.647586980920309</v>
      </c>
      <c r="N81" s="35">
        <v>79.236812570145901</v>
      </c>
      <c r="O81" s="35">
        <v>79.601571268237933</v>
      </c>
      <c r="P81" s="35">
        <v>81.004489337822676</v>
      </c>
      <c r="Q81" s="35">
        <v>81.621773288439954</v>
      </c>
      <c r="R81" s="35">
        <v>83.333333333333329</v>
      </c>
      <c r="S81" s="35">
        <v>80.359147025813698</v>
      </c>
      <c r="T81" s="35">
        <v>81.621773288439954</v>
      </c>
      <c r="U81" s="35">
        <v>81.397306397306394</v>
      </c>
      <c r="V81" s="35">
        <v>81.537598204264867</v>
      </c>
      <c r="W81" s="35">
        <v>81.649831649831654</v>
      </c>
      <c r="X81" s="35">
        <v>81.172839506172835</v>
      </c>
      <c r="Y81" s="35">
        <v>81.200897867564535</v>
      </c>
      <c r="Z81" s="35">
        <v>81.257014590347922</v>
      </c>
      <c r="AA81" s="35">
        <v>80.948372615039276</v>
      </c>
      <c r="AB81" s="35">
        <v>79.517396184062846</v>
      </c>
      <c r="AC81" s="35">
        <v>80.022446689113352</v>
      </c>
      <c r="AD81" s="35">
        <v>79.292929292929287</v>
      </c>
      <c r="AE81" s="35">
        <v>78.647586980920309</v>
      </c>
      <c r="AF81" s="35">
        <v>78.591470258136923</v>
      </c>
      <c r="AG81" s="35">
        <v>77.497194163860826</v>
      </c>
      <c r="AH81" s="35">
        <v>78.170594837261504</v>
      </c>
      <c r="AI81" s="35">
        <v>76.487093153759815</v>
      </c>
      <c r="AJ81" s="35">
        <v>100</v>
      </c>
      <c r="AK81" s="35">
        <v>100.31948881789137</v>
      </c>
      <c r="AL81" s="35">
        <v>100.07372818874417</v>
      </c>
      <c r="AM81" s="35">
        <v>100.11059228311625</v>
      </c>
      <c r="AN81" s="35">
        <v>100.86016220201523</v>
      </c>
      <c r="AO81" s="35">
        <v>101.4008355861391</v>
      </c>
      <c r="AP81" s="35">
        <v>100.39321700663554</v>
      </c>
      <c r="AQ81" s="35">
        <v>101.00761857950356</v>
      </c>
      <c r="AR81" s="35">
        <v>100.89702629638732</v>
      </c>
      <c r="AS81" s="35">
        <v>101.27795527156549</v>
      </c>
      <c r="AT81" s="35">
        <v>101.17965101990661</v>
      </c>
      <c r="AU81" s="35">
        <v>101.27795527156549</v>
      </c>
      <c r="AV81" s="35">
        <v>101.76947652985992</v>
      </c>
      <c r="AW81" s="35">
        <v>101.17965101990661</v>
      </c>
      <c r="AX81" s="35">
        <v>101.97837306463505</v>
      </c>
      <c r="AY81" s="35">
        <v>101.90464487589088</v>
      </c>
      <c r="AZ81" s="35">
        <v>97.726714180388299</v>
      </c>
      <c r="BA81" s="35">
        <v>96.989432292946674</v>
      </c>
      <c r="BB81" s="35">
        <v>96.547063160481684</v>
      </c>
      <c r="BC81" s="35">
        <v>96.891128041287786</v>
      </c>
      <c r="BD81" s="35">
        <v>96.583927254853776</v>
      </c>
      <c r="BE81" s="35">
        <v>96.657655443597932</v>
      </c>
      <c r="BF81" s="35">
        <v>97.739002211845659</v>
      </c>
      <c r="BG81" s="35">
        <v>97.849594494961906</v>
      </c>
      <c r="BH81" s="35">
        <v>97.874170557876624</v>
      </c>
      <c r="BI81" s="35">
        <v>99.238142049643642</v>
      </c>
      <c r="BJ81" s="35">
        <v>99.188989923814205</v>
      </c>
      <c r="BK81" s="35">
        <v>99.311870238387812</v>
      </c>
      <c r="BL81" s="35">
        <v>99.459326615876137</v>
      </c>
      <c r="BM81" s="35">
        <v>98.844925043008104</v>
      </c>
      <c r="BN81" s="35">
        <v>98.611452445318264</v>
      </c>
      <c r="BO81" s="35">
        <v>99.459326615876137</v>
      </c>
      <c r="BP81" s="35">
        <v>100.61440157286803</v>
      </c>
      <c r="BQ81" s="35">
        <v>100</v>
      </c>
      <c r="BR81" s="35">
        <v>102.76395798783858</v>
      </c>
      <c r="BS81" s="35">
        <v>104.4776119402985</v>
      </c>
      <c r="BT81" s="35">
        <v>106.19126589275842</v>
      </c>
      <c r="BU81" s="35">
        <v>107.4074074074074</v>
      </c>
      <c r="BV81" s="35">
        <v>108.29187396351576</v>
      </c>
      <c r="BW81" s="35">
        <v>108.12603648424545</v>
      </c>
      <c r="BX81" s="35">
        <v>108.95522388059702</v>
      </c>
      <c r="BY81" s="35">
        <v>111.00055279159757</v>
      </c>
      <c r="BZ81" s="35">
        <v>109.95024875621891</v>
      </c>
      <c r="CA81" s="35">
        <v>110.50304035378662</v>
      </c>
      <c r="CB81" s="35">
        <v>109.12106135986733</v>
      </c>
      <c r="CC81" s="35">
        <v>107.73908236594804</v>
      </c>
      <c r="CD81" s="35">
        <v>107.46268656716418</v>
      </c>
      <c r="CE81" s="35">
        <v>106.52294085129905</v>
      </c>
      <c r="CF81" s="35">
        <v>105.36207849640685</v>
      </c>
      <c r="CG81" s="35">
        <v>100.05527915975676</v>
      </c>
      <c r="CH81" s="35">
        <v>99.226091763405194</v>
      </c>
      <c r="CI81" s="35">
        <v>98.839137645107797</v>
      </c>
      <c r="CJ81" s="35">
        <v>99.944720840243235</v>
      </c>
      <c r="CK81" s="35">
        <v>101.71365395245992</v>
      </c>
      <c r="CL81" s="35">
        <v>103.70370370370371</v>
      </c>
      <c r="CM81" s="35">
        <v>103.15091210613599</v>
      </c>
      <c r="CN81" s="35">
        <v>105.63847429519072</v>
      </c>
      <c r="CO81" s="35">
        <v>107.96019900497512</v>
      </c>
      <c r="CP81" s="35">
        <v>111.55334438916529</v>
      </c>
      <c r="CQ81" s="35">
        <v>114.70425649530127</v>
      </c>
      <c r="CR81" s="35">
        <v>119.78993919292427</v>
      </c>
      <c r="CS81" s="35">
        <v>124.65450525152018</v>
      </c>
      <c r="CT81" s="35">
        <v>129.07683803206191</v>
      </c>
      <c r="CU81" s="35">
        <v>132.22775013819791</v>
      </c>
      <c r="CV81" s="35">
        <v>134.54947484798231</v>
      </c>
      <c r="CW81" s="35">
        <v>136.5395245992261</v>
      </c>
    </row>
    <row r="82" spans="1:101" x14ac:dyDescent="0.3">
      <c r="A82" s="3">
        <v>532</v>
      </c>
      <c r="B82" s="4" t="s">
        <v>79</v>
      </c>
      <c r="C82" s="35">
        <v>100</v>
      </c>
      <c r="D82" s="35">
        <v>97.790055248618785</v>
      </c>
      <c r="E82" s="35">
        <v>97.720994475138127</v>
      </c>
      <c r="F82" s="35">
        <v>96.546961325966848</v>
      </c>
      <c r="G82" s="35">
        <v>94.958563535911608</v>
      </c>
      <c r="H82" s="35">
        <v>94.129834254143645</v>
      </c>
      <c r="I82" s="35">
        <v>92.403314917127076</v>
      </c>
      <c r="J82" s="35">
        <v>91.229281767955797</v>
      </c>
      <c r="K82" s="35">
        <v>94.406077348066304</v>
      </c>
      <c r="L82" s="35">
        <v>96.892265193370164</v>
      </c>
      <c r="M82" s="35">
        <v>95.718232044198899</v>
      </c>
      <c r="N82" s="35">
        <v>99.309392265193367</v>
      </c>
      <c r="O82" s="35">
        <v>99.930939226519342</v>
      </c>
      <c r="P82" s="35">
        <v>98.549723756906076</v>
      </c>
      <c r="Q82" s="35">
        <v>101.65745856353591</v>
      </c>
      <c r="R82" s="35">
        <v>105.66298342541437</v>
      </c>
      <c r="S82" s="35">
        <v>106.56077348066299</v>
      </c>
      <c r="T82" s="35">
        <v>107.87292817679558</v>
      </c>
      <c r="U82" s="35">
        <v>108.14917127071823</v>
      </c>
      <c r="V82" s="35">
        <v>107.25138121546961</v>
      </c>
      <c r="W82" s="35">
        <v>106.07734806629834</v>
      </c>
      <c r="X82" s="35">
        <v>105.73204419889503</v>
      </c>
      <c r="Y82" s="35">
        <v>104.69613259668509</v>
      </c>
      <c r="Z82" s="35">
        <v>104.21270718232044</v>
      </c>
      <c r="AA82" s="35">
        <v>104.35082872928177</v>
      </c>
      <c r="AB82" s="35">
        <v>106.07734806629834</v>
      </c>
      <c r="AC82" s="35">
        <v>102.62430939226519</v>
      </c>
      <c r="AD82" s="35">
        <v>102.20994475138122</v>
      </c>
      <c r="AE82" s="35">
        <v>103.66022099447514</v>
      </c>
      <c r="AF82" s="35">
        <v>101.72651933701657</v>
      </c>
      <c r="AG82" s="35">
        <v>103.03867403314918</v>
      </c>
      <c r="AH82" s="35">
        <v>102.90055248618785</v>
      </c>
      <c r="AI82" s="35">
        <v>102.27900552486187</v>
      </c>
      <c r="AJ82" s="35">
        <v>100</v>
      </c>
      <c r="AK82" s="35">
        <v>101.30254588513914</v>
      </c>
      <c r="AL82" s="35">
        <v>102.27945529899348</v>
      </c>
      <c r="AM82" s="35">
        <v>103.81882770870338</v>
      </c>
      <c r="AN82" s="35">
        <v>103.67081113084666</v>
      </c>
      <c r="AO82" s="35">
        <v>103.4339846062759</v>
      </c>
      <c r="AP82" s="35">
        <v>105.41740674955595</v>
      </c>
      <c r="AQ82" s="35">
        <v>105.95026642984014</v>
      </c>
      <c r="AR82" s="35">
        <v>106.15748963883955</v>
      </c>
      <c r="AS82" s="35">
        <v>105.56542332741267</v>
      </c>
      <c r="AT82" s="35">
        <v>105.97986974541149</v>
      </c>
      <c r="AU82" s="35">
        <v>106.6607460035524</v>
      </c>
      <c r="AV82" s="35">
        <v>106.8679692125518</v>
      </c>
      <c r="AW82" s="35">
        <v>107.75606867969212</v>
      </c>
      <c r="AX82" s="35">
        <v>108.73297809354648</v>
      </c>
      <c r="AY82" s="35">
        <v>112.40378922439314</v>
      </c>
      <c r="AZ82" s="35">
        <v>114.17998815867377</v>
      </c>
      <c r="BA82" s="35">
        <v>114.65364120781527</v>
      </c>
      <c r="BB82" s="35">
        <v>114.47602131438721</v>
      </c>
      <c r="BC82" s="35">
        <v>113.73593842510361</v>
      </c>
      <c r="BD82" s="35">
        <v>112.19656601539373</v>
      </c>
      <c r="BE82" s="35">
        <v>112.67021906453523</v>
      </c>
      <c r="BF82" s="35">
        <v>113.58792184724689</v>
      </c>
      <c r="BG82" s="35">
        <v>114.2687981053878</v>
      </c>
      <c r="BH82" s="35">
        <v>116.57785671995263</v>
      </c>
      <c r="BI82" s="35">
        <v>118.9165186500888</v>
      </c>
      <c r="BJ82" s="35">
        <v>117.99881586737715</v>
      </c>
      <c r="BK82" s="35">
        <v>117.64357608052102</v>
      </c>
      <c r="BL82" s="35">
        <v>118.32445233866193</v>
      </c>
      <c r="BM82" s="35">
        <v>119.21255180580225</v>
      </c>
      <c r="BN82" s="35">
        <v>120.4558910597987</v>
      </c>
      <c r="BO82" s="35">
        <v>122.94256956779159</v>
      </c>
      <c r="BP82" s="35">
        <v>124.18590882178805</v>
      </c>
      <c r="BQ82" s="35">
        <v>100</v>
      </c>
      <c r="BR82" s="35">
        <v>101.10011001100111</v>
      </c>
      <c r="BS82" s="35">
        <v>103.52035203520352</v>
      </c>
      <c r="BT82" s="35">
        <v>102.3102310231023</v>
      </c>
      <c r="BU82" s="35">
        <v>105.5005500550055</v>
      </c>
      <c r="BV82" s="35">
        <v>106.93069306930693</v>
      </c>
      <c r="BW82" s="35">
        <v>105.28052805280528</v>
      </c>
      <c r="BX82" s="35">
        <v>106.05060506050604</v>
      </c>
      <c r="BY82" s="35">
        <v>104.73047304730473</v>
      </c>
      <c r="BZ82" s="35">
        <v>102.53025302530253</v>
      </c>
      <c r="CA82" s="35">
        <v>103.52035203520352</v>
      </c>
      <c r="CB82" s="35">
        <v>103.63036303630363</v>
      </c>
      <c r="CC82" s="35">
        <v>104.07040704070407</v>
      </c>
      <c r="CD82" s="35">
        <v>102.09020902090209</v>
      </c>
      <c r="CE82" s="35">
        <v>101.21012101210121</v>
      </c>
      <c r="CF82" s="35">
        <v>99.009900990099013</v>
      </c>
      <c r="CG82" s="35">
        <v>98.899889988998893</v>
      </c>
      <c r="CH82" s="35">
        <v>98.899889988998893</v>
      </c>
      <c r="CI82" s="35">
        <v>99.229922992299237</v>
      </c>
      <c r="CJ82" s="35">
        <v>100.88008800880088</v>
      </c>
      <c r="CK82" s="35">
        <v>100.33003300330033</v>
      </c>
      <c r="CL82" s="35">
        <v>101.10011001100111</v>
      </c>
      <c r="CM82" s="35">
        <v>98.789878987898788</v>
      </c>
      <c r="CN82" s="35">
        <v>98.899889988998893</v>
      </c>
      <c r="CO82" s="35">
        <v>100.1100110011001</v>
      </c>
      <c r="CP82" s="35">
        <v>102.3102310231023</v>
      </c>
      <c r="CQ82" s="35">
        <v>106.93069306930693</v>
      </c>
      <c r="CR82" s="35">
        <v>116.83168316831683</v>
      </c>
      <c r="CS82" s="35">
        <v>121.12211221122112</v>
      </c>
      <c r="CT82" s="35">
        <v>124.2024202420242</v>
      </c>
      <c r="CU82" s="35">
        <v>124.86248624862486</v>
      </c>
      <c r="CV82" s="35">
        <v>124.75247524752476</v>
      </c>
      <c r="CW82" s="35">
        <v>128.71287128712871</v>
      </c>
    </row>
    <row r="83" spans="1:101" x14ac:dyDescent="0.3">
      <c r="A83" s="3">
        <v>533</v>
      </c>
      <c r="B83" s="4" t="s">
        <v>80</v>
      </c>
      <c r="C83" s="35">
        <v>100</v>
      </c>
      <c r="D83" s="35">
        <v>99.189189189189193</v>
      </c>
      <c r="E83" s="35">
        <v>97.882882882882882</v>
      </c>
      <c r="F83" s="35">
        <v>96.441441441441441</v>
      </c>
      <c r="G83" s="35">
        <v>98.378378378378372</v>
      </c>
      <c r="H83" s="35">
        <v>98.513513513513516</v>
      </c>
      <c r="I83" s="35">
        <v>99.009009009009006</v>
      </c>
      <c r="J83" s="35">
        <v>99.414414414414409</v>
      </c>
      <c r="K83" s="35">
        <v>98.018018018018012</v>
      </c>
      <c r="L83" s="35">
        <v>97.657657657657651</v>
      </c>
      <c r="M83" s="35">
        <v>98.243243243243242</v>
      </c>
      <c r="N83" s="35">
        <v>99.234234234234236</v>
      </c>
      <c r="O83" s="35">
        <v>98.918918918918919</v>
      </c>
      <c r="P83" s="35">
        <v>97.837837837837839</v>
      </c>
      <c r="Q83" s="35">
        <v>99.14414414414415</v>
      </c>
      <c r="R83" s="35">
        <v>98.603603603603602</v>
      </c>
      <c r="S83" s="35">
        <v>97.612612612612608</v>
      </c>
      <c r="T83" s="35">
        <v>97.072072072072075</v>
      </c>
      <c r="U83" s="35">
        <v>97.702702702702709</v>
      </c>
      <c r="V83" s="35">
        <v>97.702702702702709</v>
      </c>
      <c r="W83" s="35">
        <v>97.342342342342349</v>
      </c>
      <c r="X83" s="35">
        <v>97.072072072072075</v>
      </c>
      <c r="Y83" s="35">
        <v>95.810810810810807</v>
      </c>
      <c r="Z83" s="35">
        <v>93.918918918918919</v>
      </c>
      <c r="AA83" s="35">
        <v>93.78378378378379</v>
      </c>
      <c r="AB83" s="35">
        <v>94.27927927927928</v>
      </c>
      <c r="AC83" s="35">
        <v>95.270270270270274</v>
      </c>
      <c r="AD83" s="35">
        <v>96.306306306306311</v>
      </c>
      <c r="AE83" s="35">
        <v>95.630630630630634</v>
      </c>
      <c r="AF83" s="35">
        <v>95.585585585585591</v>
      </c>
      <c r="AG83" s="35">
        <v>94.054054054054049</v>
      </c>
      <c r="AH83" s="35">
        <v>92.162162162162161</v>
      </c>
      <c r="AI83" s="35">
        <v>92.252252252252248</v>
      </c>
      <c r="AJ83" s="35">
        <v>100</v>
      </c>
      <c r="AK83" s="35">
        <v>101.46448087431693</v>
      </c>
      <c r="AL83" s="35">
        <v>103.97814207650273</v>
      </c>
      <c r="AM83" s="35">
        <v>105.09289617486338</v>
      </c>
      <c r="AN83" s="35">
        <v>106.20765027322405</v>
      </c>
      <c r="AO83" s="35">
        <v>105.50819672131148</v>
      </c>
      <c r="AP83" s="35">
        <v>105.57377049180327</v>
      </c>
      <c r="AQ83" s="35">
        <v>107.60655737704919</v>
      </c>
      <c r="AR83" s="35">
        <v>107.08196721311475</v>
      </c>
      <c r="AS83" s="35">
        <v>107.60655737704919</v>
      </c>
      <c r="AT83" s="35">
        <v>107.62841530054645</v>
      </c>
      <c r="AU83" s="35">
        <v>108.5464480874317</v>
      </c>
      <c r="AV83" s="35">
        <v>110.14207650273224</v>
      </c>
      <c r="AW83" s="35">
        <v>111.73770491803279</v>
      </c>
      <c r="AX83" s="35">
        <v>115.06010928961749</v>
      </c>
      <c r="AY83" s="35">
        <v>115.80327868852459</v>
      </c>
      <c r="AZ83" s="35">
        <v>116.15300546448087</v>
      </c>
      <c r="BA83" s="35">
        <v>116.61202185792349</v>
      </c>
      <c r="BB83" s="35">
        <v>117.4207650273224</v>
      </c>
      <c r="BC83" s="35">
        <v>117.57377049180327</v>
      </c>
      <c r="BD83" s="35">
        <v>117.66120218579235</v>
      </c>
      <c r="BE83" s="35">
        <v>119.19125683060109</v>
      </c>
      <c r="BF83" s="35">
        <v>118.51366120218579</v>
      </c>
      <c r="BG83" s="35">
        <v>120.02185792349727</v>
      </c>
      <c r="BH83" s="35">
        <v>120.39344262295081</v>
      </c>
      <c r="BI83" s="35">
        <v>121.81420765027322</v>
      </c>
      <c r="BJ83" s="35">
        <v>123.62841530054645</v>
      </c>
      <c r="BK83" s="35">
        <v>123.21311475409836</v>
      </c>
      <c r="BL83" s="35">
        <v>123.62841530054645</v>
      </c>
      <c r="BM83" s="35">
        <v>123.56284153005464</v>
      </c>
      <c r="BN83" s="35">
        <v>123.95628415300547</v>
      </c>
      <c r="BO83" s="35">
        <v>123.47540983606558</v>
      </c>
      <c r="BP83" s="35">
        <v>122.22950819672131</v>
      </c>
      <c r="BQ83" s="35">
        <v>100</v>
      </c>
      <c r="BR83" s="35">
        <v>101.8161180476731</v>
      </c>
      <c r="BS83" s="35">
        <v>103.85925085130533</v>
      </c>
      <c r="BT83" s="35">
        <v>104.42678774120319</v>
      </c>
      <c r="BU83" s="35">
        <v>105.90238365493757</v>
      </c>
      <c r="BV83" s="35">
        <v>108.28603859250852</v>
      </c>
      <c r="BW83" s="35">
        <v>108.51305334846765</v>
      </c>
      <c r="BX83" s="35">
        <v>108.74006810442678</v>
      </c>
      <c r="BY83" s="35">
        <v>110.55618615209988</v>
      </c>
      <c r="BZ83" s="35">
        <v>110.21566401816118</v>
      </c>
      <c r="CA83" s="35">
        <v>111.46424517593644</v>
      </c>
      <c r="CB83" s="35">
        <v>111.12372304199774</v>
      </c>
      <c r="CC83" s="35">
        <v>111.80476730987515</v>
      </c>
      <c r="CD83" s="35">
        <v>111.23723041997729</v>
      </c>
      <c r="CE83" s="35">
        <v>109.42111237230419</v>
      </c>
      <c r="CF83" s="35">
        <v>109.87514188422247</v>
      </c>
      <c r="CG83" s="35">
        <v>111.23723041997729</v>
      </c>
      <c r="CH83" s="35">
        <v>110.44267877412032</v>
      </c>
      <c r="CI83" s="35">
        <v>109.42111237230419</v>
      </c>
      <c r="CJ83" s="35">
        <v>110.10215664018162</v>
      </c>
      <c r="CK83" s="35">
        <v>111.01021566401816</v>
      </c>
      <c r="CL83" s="35">
        <v>112.37230419977298</v>
      </c>
      <c r="CM83" s="35">
        <v>113.84790011350738</v>
      </c>
      <c r="CN83" s="35">
        <v>116.23155505107832</v>
      </c>
      <c r="CO83" s="35">
        <v>120.77185017026106</v>
      </c>
      <c r="CP83" s="35">
        <v>125.99318955732123</v>
      </c>
      <c r="CQ83" s="35">
        <v>125.87968217934166</v>
      </c>
      <c r="CR83" s="35">
        <v>133.59818388195234</v>
      </c>
      <c r="CS83" s="35">
        <v>138.93303064699205</v>
      </c>
      <c r="CT83" s="35">
        <v>144.04086265607265</v>
      </c>
      <c r="CU83" s="35">
        <v>149.94324631101023</v>
      </c>
      <c r="CV83" s="35">
        <v>155.50510783200909</v>
      </c>
      <c r="CW83" s="35">
        <v>160.15891032917139</v>
      </c>
    </row>
    <row r="84" spans="1:101" x14ac:dyDescent="0.3">
      <c r="A84" s="3">
        <v>534</v>
      </c>
      <c r="B84" s="4" t="s">
        <v>81</v>
      </c>
      <c r="C84" s="35">
        <v>100</v>
      </c>
      <c r="D84" s="35">
        <v>100.0973393900065</v>
      </c>
      <c r="E84" s="35">
        <v>97.923426346528231</v>
      </c>
      <c r="F84" s="35">
        <v>95.976638546398448</v>
      </c>
      <c r="G84" s="35">
        <v>95.554834523036988</v>
      </c>
      <c r="H84" s="35">
        <v>94.484101232965614</v>
      </c>
      <c r="I84" s="35">
        <v>92.699545749513305</v>
      </c>
      <c r="J84" s="35">
        <v>91.434133679428939</v>
      </c>
      <c r="K84" s="35">
        <v>89.77936404931863</v>
      </c>
      <c r="L84" s="35">
        <v>90.9474367293965</v>
      </c>
      <c r="M84" s="35">
        <v>92.537313432835816</v>
      </c>
      <c r="N84" s="35">
        <v>92.050616482803377</v>
      </c>
      <c r="O84" s="35">
        <v>93.413367942894226</v>
      </c>
      <c r="P84" s="35">
        <v>95.32770927968852</v>
      </c>
      <c r="Q84" s="35">
        <v>96.820246593121354</v>
      </c>
      <c r="R84" s="35">
        <v>98.767034393251137</v>
      </c>
      <c r="S84" s="35">
        <v>99.675535366645036</v>
      </c>
      <c r="T84" s="35">
        <v>100.25957170668397</v>
      </c>
      <c r="U84" s="35">
        <v>99.805321219987022</v>
      </c>
      <c r="V84" s="35">
        <v>99.610642439974043</v>
      </c>
      <c r="W84" s="35">
        <v>100.35691109669047</v>
      </c>
      <c r="X84" s="35">
        <v>100</v>
      </c>
      <c r="Y84" s="35">
        <v>99.57819597663854</v>
      </c>
      <c r="Z84" s="35">
        <v>100.12978585334199</v>
      </c>
      <c r="AA84" s="35">
        <v>99.12394548994159</v>
      </c>
      <c r="AB84" s="35">
        <v>98.961713173264116</v>
      </c>
      <c r="AC84" s="35">
        <v>98.669695003244641</v>
      </c>
      <c r="AD84" s="35">
        <v>98.767034393251137</v>
      </c>
      <c r="AE84" s="35">
        <v>99.059052563270598</v>
      </c>
      <c r="AF84" s="35">
        <v>98.41012329656067</v>
      </c>
      <c r="AG84" s="35">
        <v>97.761194029850742</v>
      </c>
      <c r="AH84" s="35">
        <v>96.950032446463339</v>
      </c>
      <c r="AI84" s="35">
        <v>92.959117456197276</v>
      </c>
      <c r="AJ84" s="35">
        <v>100</v>
      </c>
      <c r="AK84" s="35">
        <v>101.03036876355749</v>
      </c>
      <c r="AL84" s="35">
        <v>101.08459869848156</v>
      </c>
      <c r="AM84" s="35">
        <v>101.26084598698482</v>
      </c>
      <c r="AN84" s="35">
        <v>101.81670281995662</v>
      </c>
      <c r="AO84" s="35">
        <v>101.99295010845987</v>
      </c>
      <c r="AP84" s="35">
        <v>101.36930585683297</v>
      </c>
      <c r="AQ84" s="35">
        <v>102.06073752711497</v>
      </c>
      <c r="AR84" s="35">
        <v>102.10140997830803</v>
      </c>
      <c r="AS84" s="35">
        <v>102.15563991323211</v>
      </c>
      <c r="AT84" s="35">
        <v>101.81670281995662</v>
      </c>
      <c r="AU84" s="35">
        <v>102.65726681127983</v>
      </c>
      <c r="AV84" s="35">
        <v>103.71475054229936</v>
      </c>
      <c r="AW84" s="35">
        <v>105.17895878524946</v>
      </c>
      <c r="AX84" s="35">
        <v>106.71095444685466</v>
      </c>
      <c r="AY84" s="35">
        <v>106.42624728850325</v>
      </c>
      <c r="AZ84" s="35">
        <v>107.07700650759219</v>
      </c>
      <c r="BA84" s="35">
        <v>107.33459869848156</v>
      </c>
      <c r="BB84" s="35">
        <v>106.86008676789588</v>
      </c>
      <c r="BC84" s="35">
        <v>108.13449023861172</v>
      </c>
      <c r="BD84" s="35">
        <v>107.90401301518438</v>
      </c>
      <c r="BE84" s="35">
        <v>108.48698481561821</v>
      </c>
      <c r="BF84" s="35">
        <v>109.53091106290672</v>
      </c>
      <c r="BG84" s="35">
        <v>110.99511930585683</v>
      </c>
      <c r="BH84" s="35">
        <v>112.06616052060737</v>
      </c>
      <c r="BI84" s="35">
        <v>112.59490238611714</v>
      </c>
      <c r="BJ84" s="35">
        <v>112.74403470715835</v>
      </c>
      <c r="BK84" s="35">
        <v>113.01518438177874</v>
      </c>
      <c r="BL84" s="35">
        <v>112.81182212581345</v>
      </c>
      <c r="BM84" s="35">
        <v>112.12039045553145</v>
      </c>
      <c r="BN84" s="35">
        <v>111.8763557483731</v>
      </c>
      <c r="BO84" s="35">
        <v>111.98481561822126</v>
      </c>
      <c r="BP84" s="35">
        <v>111.40184381778742</v>
      </c>
      <c r="BQ84" s="35">
        <v>100</v>
      </c>
      <c r="BR84" s="35">
        <v>100.88757396449704</v>
      </c>
      <c r="BS84" s="35">
        <v>104.78303747534517</v>
      </c>
      <c r="BT84" s="35">
        <v>105.22682445759369</v>
      </c>
      <c r="BU84" s="35">
        <v>107.05128205128206</v>
      </c>
      <c r="BV84" s="35">
        <v>108.28402366863905</v>
      </c>
      <c r="BW84" s="35">
        <v>110.50295857988165</v>
      </c>
      <c r="BX84" s="35">
        <v>109.61538461538461</v>
      </c>
      <c r="BY84" s="35">
        <v>110.20710059171597</v>
      </c>
      <c r="BZ84" s="35">
        <v>108.62919132149901</v>
      </c>
      <c r="CA84" s="35">
        <v>108.87573964497041</v>
      </c>
      <c r="CB84" s="35">
        <v>109.76331360946746</v>
      </c>
      <c r="CC84" s="35">
        <v>108.23471400394477</v>
      </c>
      <c r="CD84" s="35">
        <v>107.54437869822485</v>
      </c>
      <c r="CE84" s="35">
        <v>106.31163708086785</v>
      </c>
      <c r="CF84" s="35">
        <v>105.7199211045365</v>
      </c>
      <c r="CG84" s="35">
        <v>104.28994082840237</v>
      </c>
      <c r="CH84" s="35">
        <v>102.9585798816568</v>
      </c>
      <c r="CI84" s="35">
        <v>101.18343195266272</v>
      </c>
      <c r="CJ84" s="35">
        <v>99.605522682445766</v>
      </c>
      <c r="CK84" s="35">
        <v>101.47928994082841</v>
      </c>
      <c r="CL84" s="35">
        <v>103.79684418145956</v>
      </c>
      <c r="CM84" s="35">
        <v>102.02169625246549</v>
      </c>
      <c r="CN84" s="35">
        <v>103.05719921104536</v>
      </c>
      <c r="CO84" s="35">
        <v>104.19132149901381</v>
      </c>
      <c r="CP84" s="35">
        <v>105.4240631163708</v>
      </c>
      <c r="CQ84" s="35">
        <v>108.13609467455622</v>
      </c>
      <c r="CR84" s="35">
        <v>109.81262327416174</v>
      </c>
      <c r="CS84" s="35">
        <v>113.95463510848126</v>
      </c>
      <c r="CT84" s="35">
        <v>117.94871794871794</v>
      </c>
      <c r="CU84" s="35">
        <v>120.41420118343196</v>
      </c>
      <c r="CV84" s="35">
        <v>124.35897435897436</v>
      </c>
      <c r="CW84" s="35">
        <v>126.23274161735701</v>
      </c>
    </row>
    <row r="85" spans="1:101" x14ac:dyDescent="0.3">
      <c r="A85" s="3">
        <v>536</v>
      </c>
      <c r="B85" s="4" t="s">
        <v>82</v>
      </c>
      <c r="C85" s="35">
        <v>100</v>
      </c>
      <c r="D85" s="35">
        <v>99.657299520219325</v>
      </c>
      <c r="E85" s="35">
        <v>98.629198080877316</v>
      </c>
      <c r="F85" s="35">
        <v>97.395476353666893</v>
      </c>
      <c r="G85" s="35">
        <v>95.819054146675811</v>
      </c>
      <c r="H85" s="35">
        <v>95.681973954763535</v>
      </c>
      <c r="I85" s="35">
        <v>94.51679232350925</v>
      </c>
      <c r="J85" s="35">
        <v>94.174091843728576</v>
      </c>
      <c r="K85" s="35">
        <v>94.037011651816314</v>
      </c>
      <c r="L85" s="35">
        <v>92.87183002056203</v>
      </c>
      <c r="M85" s="35">
        <v>93.625771076079502</v>
      </c>
      <c r="N85" s="35">
        <v>91.36394790952707</v>
      </c>
      <c r="O85" s="35">
        <v>91.226867717614809</v>
      </c>
      <c r="P85" s="35">
        <v>94.859492803289925</v>
      </c>
      <c r="Q85" s="35">
        <v>95.750514050719673</v>
      </c>
      <c r="R85" s="35">
        <v>97.464016449623031</v>
      </c>
      <c r="S85" s="35">
        <v>97.189856065798494</v>
      </c>
      <c r="T85" s="35">
        <v>95.202193283070599</v>
      </c>
      <c r="U85" s="35">
        <v>94.859492803289925</v>
      </c>
      <c r="V85" s="35">
        <v>92.940370116518167</v>
      </c>
      <c r="W85" s="35">
        <v>91.706648389307745</v>
      </c>
      <c r="X85" s="35">
        <v>89.0335846470185</v>
      </c>
      <c r="Y85" s="35">
        <v>87.936943111720353</v>
      </c>
      <c r="Z85" s="35">
        <v>88.21110349554489</v>
      </c>
      <c r="AA85" s="35">
        <v>88.279643591501028</v>
      </c>
      <c r="AB85" s="35">
        <v>85.812200137080197</v>
      </c>
      <c r="AC85" s="35">
        <v>82.453735435229603</v>
      </c>
      <c r="AD85" s="35">
        <v>80.05483207676491</v>
      </c>
      <c r="AE85" s="35">
        <v>78.958190541466763</v>
      </c>
      <c r="AF85" s="35">
        <v>78.75257025359835</v>
      </c>
      <c r="AG85" s="35">
        <v>77.861549006168602</v>
      </c>
      <c r="AH85" s="35">
        <v>76.696367374914331</v>
      </c>
      <c r="AI85" s="35">
        <v>74.708704592186436</v>
      </c>
      <c r="AJ85" s="35">
        <v>100</v>
      </c>
      <c r="AK85" s="35">
        <v>100.42860969729441</v>
      </c>
      <c r="AL85" s="35">
        <v>100.64291454594161</v>
      </c>
      <c r="AM85" s="35">
        <v>101.0447361371551</v>
      </c>
      <c r="AN85" s="35">
        <v>100.1875167425663</v>
      </c>
      <c r="AO85" s="35">
        <v>99.705330833110096</v>
      </c>
      <c r="AP85" s="35">
        <v>99.651754620948296</v>
      </c>
      <c r="AQ85" s="35">
        <v>99.678542727029196</v>
      </c>
      <c r="AR85" s="35">
        <v>99.035628181087603</v>
      </c>
      <c r="AS85" s="35">
        <v>98.955263862844902</v>
      </c>
      <c r="AT85" s="35">
        <v>97.642646664880786</v>
      </c>
      <c r="AU85" s="35">
        <v>96.571122421644787</v>
      </c>
      <c r="AV85" s="35">
        <v>96.544334315563887</v>
      </c>
      <c r="AW85" s="35">
        <v>96.678274845968389</v>
      </c>
      <c r="AX85" s="35">
        <v>97.696222877042587</v>
      </c>
      <c r="AY85" s="35">
        <v>97.696222877042587</v>
      </c>
      <c r="AZ85" s="35">
        <v>98.982051968925802</v>
      </c>
      <c r="BA85" s="35">
        <v>97.481918028395398</v>
      </c>
      <c r="BB85" s="35">
        <v>96.490758103402086</v>
      </c>
      <c r="BC85" s="35">
        <v>96.624698633806588</v>
      </c>
      <c r="BD85" s="35">
        <v>96.115724618269482</v>
      </c>
      <c r="BE85" s="35">
        <v>95.57996249665149</v>
      </c>
      <c r="BF85" s="35">
        <v>94.72274310206268</v>
      </c>
      <c r="BG85" s="35">
        <v>95.204929011518885</v>
      </c>
      <c r="BH85" s="35">
        <v>95.60675060273239</v>
      </c>
      <c r="BI85" s="35">
        <v>95.070988481114384</v>
      </c>
      <c r="BJ85" s="35">
        <v>94.481650147334577</v>
      </c>
      <c r="BK85" s="35">
        <v>94.695954995981779</v>
      </c>
      <c r="BL85" s="35">
        <v>96.571122421644787</v>
      </c>
      <c r="BM85" s="35">
        <v>95.901419769622294</v>
      </c>
      <c r="BN85" s="35">
        <v>94.454862041253676</v>
      </c>
      <c r="BO85" s="35">
        <v>92.258237342619879</v>
      </c>
      <c r="BP85" s="35">
        <v>92.043932493972676</v>
      </c>
      <c r="BQ85" s="35">
        <v>100</v>
      </c>
      <c r="BR85" s="35">
        <v>102.24618149146451</v>
      </c>
      <c r="BS85" s="35">
        <v>102.51572327044025</v>
      </c>
      <c r="BT85" s="35">
        <v>103.41419586702605</v>
      </c>
      <c r="BU85" s="35">
        <v>104.85175202156334</v>
      </c>
      <c r="BV85" s="35">
        <v>106.19946091644205</v>
      </c>
      <c r="BW85" s="35">
        <v>106.46900269541779</v>
      </c>
      <c r="BX85" s="35">
        <v>105.66037735849056</v>
      </c>
      <c r="BY85" s="35">
        <v>104.40251572327044</v>
      </c>
      <c r="BZ85" s="35">
        <v>103.41419586702605</v>
      </c>
      <c r="CA85" s="35">
        <v>102.42587601078166</v>
      </c>
      <c r="CB85" s="35">
        <v>101.61725067385444</v>
      </c>
      <c r="CC85" s="35">
        <v>100</v>
      </c>
      <c r="CD85" s="35">
        <v>97.03504043126685</v>
      </c>
      <c r="CE85" s="35">
        <v>94.878706199460922</v>
      </c>
      <c r="CF85" s="35">
        <v>92.273135669362091</v>
      </c>
      <c r="CG85" s="35">
        <v>91.105121293800536</v>
      </c>
      <c r="CH85" s="35">
        <v>91.105121293800536</v>
      </c>
      <c r="CI85" s="35">
        <v>91.823899371069189</v>
      </c>
      <c r="CJ85" s="35">
        <v>91.105121293800536</v>
      </c>
      <c r="CK85" s="35">
        <v>90.386343216531898</v>
      </c>
      <c r="CL85" s="35">
        <v>88.589398023360289</v>
      </c>
      <c r="CM85" s="35">
        <v>87.870619946091651</v>
      </c>
      <c r="CN85" s="35">
        <v>87.151841868822999</v>
      </c>
      <c r="CO85" s="35">
        <v>88.050314465408803</v>
      </c>
      <c r="CP85" s="35">
        <v>86.253369272237194</v>
      </c>
      <c r="CQ85" s="35">
        <v>87.421383647798748</v>
      </c>
      <c r="CR85" s="35">
        <v>89.667565139263246</v>
      </c>
      <c r="CS85" s="35">
        <v>91.19496855345912</v>
      </c>
      <c r="CT85" s="35">
        <v>92.452830188679243</v>
      </c>
      <c r="CU85" s="35">
        <v>94.788858939802338</v>
      </c>
      <c r="CV85" s="35">
        <v>97.663971248876905</v>
      </c>
      <c r="CW85" s="35">
        <v>98.56244384546271</v>
      </c>
    </row>
    <row r="86" spans="1:101" x14ac:dyDescent="0.3">
      <c r="A86" s="3">
        <v>538</v>
      </c>
      <c r="B86" s="4" t="s">
        <v>83</v>
      </c>
      <c r="C86" s="35">
        <v>100</v>
      </c>
      <c r="D86" s="35">
        <v>99.214975845410635</v>
      </c>
      <c r="E86" s="35">
        <v>95.531400966183568</v>
      </c>
      <c r="F86" s="35">
        <v>94.082125603864739</v>
      </c>
      <c r="G86" s="35">
        <v>93.478260869565219</v>
      </c>
      <c r="H86" s="35">
        <v>90.881642512077292</v>
      </c>
      <c r="I86" s="35">
        <v>89.311594202898547</v>
      </c>
      <c r="J86" s="35">
        <v>88.043478260869563</v>
      </c>
      <c r="K86" s="35">
        <v>88.647342995169083</v>
      </c>
      <c r="L86" s="35">
        <v>91.062801932367151</v>
      </c>
      <c r="M86" s="35">
        <v>91.24396135265701</v>
      </c>
      <c r="N86" s="35">
        <v>90.277777777777771</v>
      </c>
      <c r="O86" s="35">
        <v>91.606280193236714</v>
      </c>
      <c r="P86" s="35">
        <v>91.968599033816432</v>
      </c>
      <c r="Q86" s="35">
        <v>91.908212560386474</v>
      </c>
      <c r="R86" s="35">
        <v>91.666666666666671</v>
      </c>
      <c r="S86" s="35">
        <v>92.270531400966178</v>
      </c>
      <c r="T86" s="35">
        <v>93.357487922705317</v>
      </c>
      <c r="U86" s="35">
        <v>91.485507246376812</v>
      </c>
      <c r="V86" s="35">
        <v>88.647342995169083</v>
      </c>
      <c r="W86" s="35">
        <v>87.19806763285024</v>
      </c>
      <c r="X86" s="35">
        <v>86.050724637681157</v>
      </c>
      <c r="Y86" s="35">
        <v>86.413043478260875</v>
      </c>
      <c r="Z86" s="35">
        <v>86.231884057971016</v>
      </c>
      <c r="AA86" s="35">
        <v>87.620772946859901</v>
      </c>
      <c r="AB86" s="35">
        <v>87.19806763285024</v>
      </c>
      <c r="AC86" s="35">
        <v>86.835748792270536</v>
      </c>
      <c r="AD86" s="35">
        <v>83.75603864734299</v>
      </c>
      <c r="AE86" s="35">
        <v>83.816425120772948</v>
      </c>
      <c r="AF86" s="35">
        <v>83.393719806763286</v>
      </c>
      <c r="AG86" s="35">
        <v>84.239130434782609</v>
      </c>
      <c r="AH86" s="35">
        <v>82.306763285024161</v>
      </c>
      <c r="AI86" s="35">
        <v>78.925120772946855</v>
      </c>
      <c r="AJ86" s="35">
        <v>100</v>
      </c>
      <c r="AK86" s="35">
        <v>99.412593984962399</v>
      </c>
      <c r="AL86" s="35">
        <v>99.718045112781951</v>
      </c>
      <c r="AM86" s="35">
        <v>99.694548872180448</v>
      </c>
      <c r="AN86" s="35">
        <v>99.812030075187977</v>
      </c>
      <c r="AO86" s="35">
        <v>99.882518796992485</v>
      </c>
      <c r="AP86" s="35">
        <v>99.577067669172934</v>
      </c>
      <c r="AQ86" s="35">
        <v>99.718045112781951</v>
      </c>
      <c r="AR86" s="35">
        <v>100.75187969924812</v>
      </c>
      <c r="AS86" s="35">
        <v>100.0234962406015</v>
      </c>
      <c r="AT86" s="35">
        <v>99.201127819548873</v>
      </c>
      <c r="AU86" s="35">
        <v>98.190789473684205</v>
      </c>
      <c r="AV86" s="35">
        <v>98.214285714285708</v>
      </c>
      <c r="AW86" s="35">
        <v>97.979323308270679</v>
      </c>
      <c r="AX86" s="35">
        <v>97.69736842105263</v>
      </c>
      <c r="AY86" s="35">
        <v>97.462406015037601</v>
      </c>
      <c r="AZ86" s="35">
        <v>97.297932330827066</v>
      </c>
      <c r="BA86" s="35">
        <v>97.838345864661648</v>
      </c>
      <c r="BB86" s="35">
        <v>96.992481203007515</v>
      </c>
      <c r="BC86" s="35">
        <v>95.277255639097746</v>
      </c>
      <c r="BD86" s="35">
        <v>95.418233082706763</v>
      </c>
      <c r="BE86" s="35">
        <v>94.102443609022558</v>
      </c>
      <c r="BF86" s="35">
        <v>95.23026315789474</v>
      </c>
      <c r="BG86" s="35">
        <v>95.042293233082702</v>
      </c>
      <c r="BH86" s="35">
        <v>95.347744360902254</v>
      </c>
      <c r="BI86" s="35">
        <v>96.334586466165419</v>
      </c>
      <c r="BJ86" s="35">
        <v>96.264097744360896</v>
      </c>
      <c r="BK86" s="35">
        <v>95.465225563909769</v>
      </c>
      <c r="BL86" s="35">
        <v>96.05263157894737</v>
      </c>
      <c r="BM86" s="35">
        <v>96.358082706766922</v>
      </c>
      <c r="BN86" s="35">
        <v>95.629699248120303</v>
      </c>
      <c r="BO86" s="35">
        <v>95.488721804511272</v>
      </c>
      <c r="BP86" s="35">
        <v>94.548872180451127</v>
      </c>
      <c r="BQ86" s="35">
        <v>100</v>
      </c>
      <c r="BR86" s="35">
        <v>103.87387387387388</v>
      </c>
      <c r="BS86" s="35">
        <v>106.57657657657657</v>
      </c>
      <c r="BT86" s="35">
        <v>110.54054054054055</v>
      </c>
      <c r="BU86" s="35">
        <v>111.89189189189189</v>
      </c>
      <c r="BV86" s="35">
        <v>113.51351351351352</v>
      </c>
      <c r="BW86" s="35">
        <v>113.87387387387388</v>
      </c>
      <c r="BX86" s="35">
        <v>113.51351351351352</v>
      </c>
      <c r="BY86" s="35">
        <v>114.95495495495496</v>
      </c>
      <c r="BZ86" s="35">
        <v>114.68468468468468</v>
      </c>
      <c r="CA86" s="35">
        <v>115.04504504504504</v>
      </c>
      <c r="CB86" s="35">
        <v>115.13513513513513</v>
      </c>
      <c r="CC86" s="35">
        <v>114.41441441441441</v>
      </c>
      <c r="CD86" s="35">
        <v>113.24324324324324</v>
      </c>
      <c r="CE86" s="35">
        <v>110.72072072072072</v>
      </c>
      <c r="CF86" s="35">
        <v>110.45045045045045</v>
      </c>
      <c r="CG86" s="35">
        <v>108.91891891891892</v>
      </c>
      <c r="CH86" s="35">
        <v>108.64864864864865</v>
      </c>
      <c r="CI86" s="35">
        <v>108.46846846846847</v>
      </c>
      <c r="CJ86" s="35">
        <v>109.36936936936937</v>
      </c>
      <c r="CK86" s="35">
        <v>109.45945945945945</v>
      </c>
      <c r="CL86" s="35">
        <v>108.64864864864865</v>
      </c>
      <c r="CM86" s="35">
        <v>107.74774774774775</v>
      </c>
      <c r="CN86" s="35">
        <v>108.01801801801801</v>
      </c>
      <c r="CO86" s="35">
        <v>108.73873873873873</v>
      </c>
      <c r="CP86" s="35">
        <v>110.27027027027027</v>
      </c>
      <c r="CQ86" s="35">
        <v>110.18018018018019</v>
      </c>
      <c r="CR86" s="35">
        <v>112.61261261261261</v>
      </c>
      <c r="CS86" s="35">
        <v>113.87387387387388</v>
      </c>
      <c r="CT86" s="35">
        <v>114.32432432432432</v>
      </c>
      <c r="CU86" s="35">
        <v>117.83783783783784</v>
      </c>
      <c r="CV86" s="35">
        <v>119.18918918918919</v>
      </c>
      <c r="CW86" s="35">
        <v>120.72072072072072</v>
      </c>
    </row>
    <row r="87" spans="1:101" x14ac:dyDescent="0.3">
      <c r="A87" s="3">
        <v>540</v>
      </c>
      <c r="B87" s="4" t="s">
        <v>84</v>
      </c>
      <c r="C87" s="35">
        <v>100</v>
      </c>
      <c r="D87" s="35">
        <v>100.12239902080783</v>
      </c>
      <c r="E87" s="35">
        <v>101.1015911872705</v>
      </c>
      <c r="F87" s="35">
        <v>100.85679314565483</v>
      </c>
      <c r="G87" s="35">
        <v>100.12239902080783</v>
      </c>
      <c r="H87" s="35">
        <v>97.919216646266833</v>
      </c>
      <c r="I87" s="35">
        <v>96.083231334149332</v>
      </c>
      <c r="J87" s="35">
        <v>96.940024479804165</v>
      </c>
      <c r="K87" s="35">
        <v>100.12239902080783</v>
      </c>
      <c r="L87" s="35">
        <v>98.041615667074666</v>
      </c>
      <c r="M87" s="35">
        <v>97.184822521419832</v>
      </c>
      <c r="N87" s="35">
        <v>97.184822521419832</v>
      </c>
      <c r="O87" s="35">
        <v>96.817625458996332</v>
      </c>
      <c r="P87" s="35">
        <v>98.408812729498166</v>
      </c>
      <c r="Q87" s="35">
        <v>96.695226438188499</v>
      </c>
      <c r="R87" s="35">
        <v>96.817625458996332</v>
      </c>
      <c r="S87" s="35">
        <v>97.184822521419832</v>
      </c>
      <c r="T87" s="35">
        <v>96.572827417380665</v>
      </c>
      <c r="U87" s="35">
        <v>97.552019583843332</v>
      </c>
      <c r="V87" s="35">
        <v>96.328029375764999</v>
      </c>
      <c r="W87" s="35">
        <v>93.880048959608317</v>
      </c>
      <c r="X87" s="35">
        <v>90.942472460220316</v>
      </c>
      <c r="Y87" s="35">
        <v>92.411260709914316</v>
      </c>
      <c r="Z87" s="35">
        <v>89.473684210526315</v>
      </c>
      <c r="AA87" s="35">
        <v>87.270501835985314</v>
      </c>
      <c r="AB87" s="35">
        <v>87.025703794369647</v>
      </c>
      <c r="AC87" s="35">
        <v>85.189718482252147</v>
      </c>
      <c r="AD87" s="35">
        <v>83.720930232558146</v>
      </c>
      <c r="AE87" s="35">
        <v>80.905752753977964</v>
      </c>
      <c r="AF87" s="35">
        <v>78.702570379436963</v>
      </c>
      <c r="AG87" s="35">
        <v>76.621787025703796</v>
      </c>
      <c r="AH87" s="35">
        <v>75.642594859241129</v>
      </c>
      <c r="AI87" s="35">
        <v>71.725826193390446</v>
      </c>
      <c r="AJ87" s="35">
        <v>100</v>
      </c>
      <c r="AK87" s="35">
        <v>98.624078624078621</v>
      </c>
      <c r="AL87" s="35">
        <v>97.49385749385749</v>
      </c>
      <c r="AM87" s="35">
        <v>95.970515970515976</v>
      </c>
      <c r="AN87" s="35">
        <v>95.18427518427518</v>
      </c>
      <c r="AO87" s="35">
        <v>95.479115479115478</v>
      </c>
      <c r="AP87" s="35">
        <v>95.380835380835379</v>
      </c>
      <c r="AQ87" s="35">
        <v>96.31449631449631</v>
      </c>
      <c r="AR87" s="35">
        <v>95.970515970515976</v>
      </c>
      <c r="AS87" s="35">
        <v>94.299754299754298</v>
      </c>
      <c r="AT87" s="35">
        <v>94.201474201474198</v>
      </c>
      <c r="AU87" s="35">
        <v>94.398034398034397</v>
      </c>
      <c r="AV87" s="35">
        <v>93.513513513513516</v>
      </c>
      <c r="AW87" s="35">
        <v>92.923832923832919</v>
      </c>
      <c r="AX87" s="35">
        <v>93.611793611793615</v>
      </c>
      <c r="AY87" s="35">
        <v>93.808353808353814</v>
      </c>
      <c r="AZ87" s="35">
        <v>92.825552825552819</v>
      </c>
      <c r="BA87" s="35">
        <v>91.842751842751838</v>
      </c>
      <c r="BB87" s="35">
        <v>92.186732186732186</v>
      </c>
      <c r="BC87" s="35">
        <v>91.793611793611788</v>
      </c>
      <c r="BD87" s="35">
        <v>90.712530712530707</v>
      </c>
      <c r="BE87" s="35">
        <v>90.466830466830473</v>
      </c>
      <c r="BF87" s="35">
        <v>90.810810810810807</v>
      </c>
      <c r="BG87" s="35">
        <v>91.646191646191653</v>
      </c>
      <c r="BH87" s="35">
        <v>90.909090909090907</v>
      </c>
      <c r="BI87" s="35">
        <v>90.515970515970523</v>
      </c>
      <c r="BJ87" s="35">
        <v>90.417690417690423</v>
      </c>
      <c r="BK87" s="35">
        <v>89.582309582309577</v>
      </c>
      <c r="BL87" s="35">
        <v>88.452088452088447</v>
      </c>
      <c r="BM87" s="35">
        <v>87.321867321867316</v>
      </c>
      <c r="BN87" s="35">
        <v>85.503685503685503</v>
      </c>
      <c r="BO87" s="35">
        <v>85.012285012285005</v>
      </c>
      <c r="BP87" s="35">
        <v>83.390663390663391</v>
      </c>
      <c r="BQ87" s="35">
        <v>100</v>
      </c>
      <c r="BR87" s="35">
        <v>102.87206266318537</v>
      </c>
      <c r="BS87" s="35">
        <v>103.00261096605745</v>
      </c>
      <c r="BT87" s="35">
        <v>103.26370757180156</v>
      </c>
      <c r="BU87" s="35">
        <v>103.65535248041776</v>
      </c>
      <c r="BV87" s="35">
        <v>105.48302872062663</v>
      </c>
      <c r="BW87" s="35">
        <v>104.96083550913838</v>
      </c>
      <c r="BX87" s="35">
        <v>104.177545691906</v>
      </c>
      <c r="BY87" s="35">
        <v>102.61096605744126</v>
      </c>
      <c r="BZ87" s="35">
        <v>100</v>
      </c>
      <c r="CA87" s="35">
        <v>97.127937336814625</v>
      </c>
      <c r="CB87" s="35">
        <v>95.039164490861623</v>
      </c>
      <c r="CC87" s="35">
        <v>93.472584856396864</v>
      </c>
      <c r="CD87" s="35">
        <v>90.600522193211489</v>
      </c>
      <c r="CE87" s="35">
        <v>87.728459530026115</v>
      </c>
      <c r="CF87" s="35">
        <v>85.117493472584854</v>
      </c>
      <c r="CG87" s="35">
        <v>83.942558746736296</v>
      </c>
      <c r="CH87" s="35">
        <v>77.41514360313316</v>
      </c>
      <c r="CI87" s="35">
        <v>77.284595300261103</v>
      </c>
      <c r="CJ87" s="35">
        <v>76.762402088772845</v>
      </c>
      <c r="CK87" s="35">
        <v>75.848563968668401</v>
      </c>
      <c r="CL87" s="35">
        <v>77.284595300261103</v>
      </c>
      <c r="CM87" s="35">
        <v>78.459530026109661</v>
      </c>
      <c r="CN87" s="35">
        <v>77.023498694516974</v>
      </c>
      <c r="CO87" s="35">
        <v>78.459530026109661</v>
      </c>
      <c r="CP87" s="35">
        <v>78.459530026109661</v>
      </c>
      <c r="CQ87" s="35">
        <v>79.765013054830291</v>
      </c>
      <c r="CR87" s="35">
        <v>81.723237597911222</v>
      </c>
      <c r="CS87" s="35">
        <v>82.637075718015666</v>
      </c>
      <c r="CT87" s="35">
        <v>83.289817232375981</v>
      </c>
      <c r="CU87" s="35">
        <v>86.161879895561356</v>
      </c>
      <c r="CV87" s="35">
        <v>86.945169712793728</v>
      </c>
      <c r="CW87" s="35">
        <v>91.122715404699733</v>
      </c>
    </row>
    <row r="88" spans="1:101" x14ac:dyDescent="0.3">
      <c r="A88" s="3">
        <v>541</v>
      </c>
      <c r="B88" s="4" t="s">
        <v>85</v>
      </c>
      <c r="C88" s="35">
        <v>100</v>
      </c>
      <c r="D88" s="35">
        <v>92.045454545454547</v>
      </c>
      <c r="E88" s="35">
        <v>88.63636363636364</v>
      </c>
      <c r="F88" s="35">
        <v>82.954545454545453</v>
      </c>
      <c r="G88" s="35">
        <v>83.522727272727266</v>
      </c>
      <c r="H88" s="35">
        <v>77.840909090909093</v>
      </c>
      <c r="I88" s="35">
        <v>78.409090909090907</v>
      </c>
      <c r="J88" s="35">
        <v>75.284090909090907</v>
      </c>
      <c r="K88" s="35">
        <v>76.420454545454547</v>
      </c>
      <c r="L88" s="35">
        <v>73.86363636363636</v>
      </c>
      <c r="M88" s="35">
        <v>75.284090909090907</v>
      </c>
      <c r="N88" s="35">
        <v>71.875</v>
      </c>
      <c r="O88" s="35">
        <v>75</v>
      </c>
      <c r="P88" s="35">
        <v>73.01136363636364</v>
      </c>
      <c r="Q88" s="35">
        <v>78.977272727272734</v>
      </c>
      <c r="R88" s="35">
        <v>84.943181818181813</v>
      </c>
      <c r="S88" s="35">
        <v>83.23863636363636</v>
      </c>
      <c r="T88" s="35">
        <v>76.98863636363636</v>
      </c>
      <c r="U88" s="35">
        <v>78.409090909090907</v>
      </c>
      <c r="V88" s="35">
        <v>79.26136363636364</v>
      </c>
      <c r="W88" s="35">
        <v>84.090909090909093</v>
      </c>
      <c r="X88" s="35">
        <v>84.659090909090907</v>
      </c>
      <c r="Y88" s="35">
        <v>83.806818181818187</v>
      </c>
      <c r="Z88" s="35">
        <v>87.5</v>
      </c>
      <c r="AA88" s="35">
        <v>88.352272727272734</v>
      </c>
      <c r="AB88" s="35">
        <v>82.670454545454547</v>
      </c>
      <c r="AC88" s="35">
        <v>79.829545454545453</v>
      </c>
      <c r="AD88" s="35">
        <v>78.693181818181813</v>
      </c>
      <c r="AE88" s="35">
        <v>77.272727272727266</v>
      </c>
      <c r="AF88" s="35">
        <v>76.420454545454547</v>
      </c>
      <c r="AG88" s="35">
        <v>79.26136363636364</v>
      </c>
      <c r="AH88" s="35">
        <v>79.829545454545453</v>
      </c>
      <c r="AI88" s="35">
        <v>75.284090909090907</v>
      </c>
      <c r="AJ88" s="35">
        <v>100</v>
      </c>
      <c r="AK88" s="35">
        <v>98.047276464542648</v>
      </c>
      <c r="AL88" s="35">
        <v>98.047276464542648</v>
      </c>
      <c r="AM88" s="35">
        <v>97.738951695786227</v>
      </c>
      <c r="AN88" s="35">
        <v>96.711202466598152</v>
      </c>
      <c r="AO88" s="35">
        <v>95.580678314491266</v>
      </c>
      <c r="AP88" s="35">
        <v>93.627954779033914</v>
      </c>
      <c r="AQ88" s="35">
        <v>93.833504624871537</v>
      </c>
      <c r="AR88" s="35">
        <v>92.394655704008215</v>
      </c>
      <c r="AS88" s="35">
        <v>90.236382322713254</v>
      </c>
      <c r="AT88" s="35">
        <v>87.872559095580684</v>
      </c>
      <c r="AU88" s="35">
        <v>87.769784172661872</v>
      </c>
      <c r="AV88" s="35">
        <v>86.228160328879753</v>
      </c>
      <c r="AW88" s="35">
        <v>87.358684480986639</v>
      </c>
      <c r="AX88" s="35">
        <v>87.564234326824248</v>
      </c>
      <c r="AY88" s="35">
        <v>86.022610483042143</v>
      </c>
      <c r="AZ88" s="35">
        <v>85.405960945529287</v>
      </c>
      <c r="BA88" s="35">
        <v>85.097636176772866</v>
      </c>
      <c r="BB88" s="35">
        <v>83.864337101747168</v>
      </c>
      <c r="BC88" s="35">
        <v>82.528263103802672</v>
      </c>
      <c r="BD88" s="35">
        <v>80.678314491264132</v>
      </c>
      <c r="BE88" s="35">
        <v>80.57553956834532</v>
      </c>
      <c r="BF88" s="35">
        <v>80.883864337101741</v>
      </c>
      <c r="BG88" s="35">
        <v>80.164439876670087</v>
      </c>
      <c r="BH88" s="35">
        <v>79.958890030832478</v>
      </c>
      <c r="BI88" s="35">
        <v>84.789311408016445</v>
      </c>
      <c r="BJ88" s="35">
        <v>84.994861253854054</v>
      </c>
      <c r="BK88" s="35">
        <v>86.330935251798564</v>
      </c>
      <c r="BL88" s="35">
        <v>85.200411099691678</v>
      </c>
      <c r="BM88" s="35">
        <v>78.314491264131547</v>
      </c>
      <c r="BN88" s="35">
        <v>79.958890030832478</v>
      </c>
      <c r="BO88" s="35">
        <v>79.136690647482013</v>
      </c>
      <c r="BP88" s="35">
        <v>75.33401849948612</v>
      </c>
      <c r="BQ88" s="35">
        <v>100</v>
      </c>
      <c r="BR88" s="35">
        <v>101.80722891566265</v>
      </c>
      <c r="BS88" s="35">
        <v>101.20481927710843</v>
      </c>
      <c r="BT88" s="35">
        <v>101.50602409638554</v>
      </c>
      <c r="BU88" s="35">
        <v>99.397590361445779</v>
      </c>
      <c r="BV88" s="35">
        <v>100</v>
      </c>
      <c r="BW88" s="35">
        <v>96.98795180722891</v>
      </c>
      <c r="BX88" s="35">
        <v>100.60240963855422</v>
      </c>
      <c r="BY88" s="35">
        <v>100.3012048192771</v>
      </c>
      <c r="BZ88" s="35">
        <v>97.289156626506028</v>
      </c>
      <c r="CA88" s="35">
        <v>93.674698795180717</v>
      </c>
      <c r="CB88" s="35">
        <v>91.265060240963862</v>
      </c>
      <c r="CC88" s="35">
        <v>90.361445783132524</v>
      </c>
      <c r="CD88" s="35">
        <v>88.554216867469876</v>
      </c>
      <c r="CE88" s="35">
        <v>86.746987951807228</v>
      </c>
      <c r="CF88" s="35">
        <v>88.855421686746993</v>
      </c>
      <c r="CG88" s="35">
        <v>91.265060240963862</v>
      </c>
      <c r="CH88" s="35">
        <v>93.674698795180717</v>
      </c>
      <c r="CI88" s="35">
        <v>91.867469879518069</v>
      </c>
      <c r="CJ88" s="35">
        <v>92.46987951807229</v>
      </c>
      <c r="CK88" s="35">
        <v>94.277108433734938</v>
      </c>
      <c r="CL88" s="35">
        <v>92.168674698795186</v>
      </c>
      <c r="CM88" s="35">
        <v>89.759036144578317</v>
      </c>
      <c r="CN88" s="35">
        <v>90.662650602409641</v>
      </c>
      <c r="CO88" s="35">
        <v>90.060240963855421</v>
      </c>
      <c r="CP88" s="35">
        <v>87.951807228915669</v>
      </c>
      <c r="CQ88" s="35">
        <v>87.650602409638552</v>
      </c>
      <c r="CR88" s="35">
        <v>87.650602409638552</v>
      </c>
      <c r="CS88" s="35">
        <v>90.662650602409641</v>
      </c>
      <c r="CT88" s="35">
        <v>87.349397590361448</v>
      </c>
      <c r="CU88" s="35">
        <v>88.554216867469876</v>
      </c>
      <c r="CV88" s="35">
        <v>90.662650602409641</v>
      </c>
      <c r="CW88" s="35">
        <v>92.46987951807229</v>
      </c>
    </row>
    <row r="89" spans="1:101" x14ac:dyDescent="0.3">
      <c r="A89" s="3">
        <v>542</v>
      </c>
      <c r="B89" s="4" t="s">
        <v>86</v>
      </c>
      <c r="C89" s="35">
        <v>100</v>
      </c>
      <c r="D89" s="35">
        <v>101.05721393034825</v>
      </c>
      <c r="E89" s="35">
        <v>100.3731343283582</v>
      </c>
      <c r="F89" s="35">
        <v>98.009950248756212</v>
      </c>
      <c r="G89" s="35">
        <v>94.838308457711449</v>
      </c>
      <c r="H89" s="35">
        <v>94.02985074626865</v>
      </c>
      <c r="I89" s="35">
        <v>92.7860696517413</v>
      </c>
      <c r="J89" s="35">
        <v>92.599502487562191</v>
      </c>
      <c r="K89" s="35">
        <v>90.858208955223887</v>
      </c>
      <c r="L89" s="35">
        <v>90.298507462686572</v>
      </c>
      <c r="M89" s="35">
        <v>88.681592039800989</v>
      </c>
      <c r="N89" s="35">
        <v>89.054726368159209</v>
      </c>
      <c r="O89" s="35">
        <v>90.360696517412933</v>
      </c>
      <c r="P89" s="35">
        <v>92.350746268656721</v>
      </c>
      <c r="Q89" s="35">
        <v>92.537313432835816</v>
      </c>
      <c r="R89" s="35">
        <v>92.288557213930346</v>
      </c>
      <c r="S89" s="35">
        <v>91.977611940298502</v>
      </c>
      <c r="T89" s="35">
        <v>92.350746268656721</v>
      </c>
      <c r="U89" s="35">
        <v>91.728855721393032</v>
      </c>
      <c r="V89" s="35">
        <v>91.044776119402982</v>
      </c>
      <c r="W89" s="35">
        <v>89.863184079601993</v>
      </c>
      <c r="X89" s="35">
        <v>89.925373134328353</v>
      </c>
      <c r="Y89" s="35">
        <v>88.868159203980099</v>
      </c>
      <c r="Z89" s="35">
        <v>87.74875621890547</v>
      </c>
      <c r="AA89" s="35">
        <v>86.940298507462686</v>
      </c>
      <c r="AB89" s="35">
        <v>86.131840796019901</v>
      </c>
      <c r="AC89" s="35">
        <v>83.955223880597018</v>
      </c>
      <c r="AD89" s="35">
        <v>83.022388059701498</v>
      </c>
      <c r="AE89" s="35">
        <v>83.146766169154233</v>
      </c>
      <c r="AF89" s="35">
        <v>82.2139303482587</v>
      </c>
      <c r="AG89" s="35">
        <v>81.343283582089555</v>
      </c>
      <c r="AH89" s="35">
        <v>79.228855721393032</v>
      </c>
      <c r="AI89" s="35">
        <v>77.736318407960198</v>
      </c>
      <c r="AJ89" s="35">
        <v>100</v>
      </c>
      <c r="AK89" s="35">
        <v>101.13068630028924</v>
      </c>
      <c r="AL89" s="35">
        <v>101.28845648172495</v>
      </c>
      <c r="AM89" s="35">
        <v>100.57849066526427</v>
      </c>
      <c r="AN89" s="35">
        <v>101.05180120957139</v>
      </c>
      <c r="AO89" s="35">
        <v>101.68288193531423</v>
      </c>
      <c r="AP89" s="35">
        <v>102.28766763081778</v>
      </c>
      <c r="AQ89" s="35">
        <v>104.10202471732842</v>
      </c>
      <c r="AR89" s="35">
        <v>103.99684459637129</v>
      </c>
      <c r="AS89" s="35">
        <v>105.12753089666053</v>
      </c>
      <c r="AT89" s="35">
        <v>104.10202471732842</v>
      </c>
      <c r="AU89" s="35">
        <v>104.07572968708914</v>
      </c>
      <c r="AV89" s="35">
        <v>104.36497501972127</v>
      </c>
      <c r="AW89" s="35">
        <v>105.49566132001051</v>
      </c>
      <c r="AX89" s="35">
        <v>105.41677622929267</v>
      </c>
      <c r="AY89" s="35">
        <v>105.89008677359979</v>
      </c>
      <c r="AZ89" s="35">
        <v>107.20483828556402</v>
      </c>
      <c r="BA89" s="35">
        <v>106.88929792269261</v>
      </c>
      <c r="BB89" s="35">
        <v>104.65422035235341</v>
      </c>
      <c r="BC89" s="35">
        <v>104.60163029187484</v>
      </c>
      <c r="BD89" s="35">
        <v>103.94425453589271</v>
      </c>
      <c r="BE89" s="35">
        <v>105.1801209571391</v>
      </c>
      <c r="BF89" s="35">
        <v>105.99526689455693</v>
      </c>
      <c r="BG89" s="35">
        <v>105.62713647120694</v>
      </c>
      <c r="BH89" s="35">
        <v>105.02235077570339</v>
      </c>
      <c r="BI89" s="35">
        <v>105.78490665264265</v>
      </c>
      <c r="BJ89" s="35">
        <v>105.49566132001051</v>
      </c>
      <c r="BK89" s="35">
        <v>105.3378911385748</v>
      </c>
      <c r="BL89" s="35">
        <v>105.3378911385748</v>
      </c>
      <c r="BM89" s="35">
        <v>104.25979489876413</v>
      </c>
      <c r="BN89" s="35">
        <v>103.54982908230345</v>
      </c>
      <c r="BO89" s="35">
        <v>102.2350775703392</v>
      </c>
      <c r="BP89" s="35">
        <v>101.36734157244281</v>
      </c>
      <c r="BQ89" s="35">
        <v>100</v>
      </c>
      <c r="BR89" s="35">
        <v>102.30088495575221</v>
      </c>
      <c r="BS89" s="35">
        <v>103.1858407079646</v>
      </c>
      <c r="BT89" s="35">
        <v>103.71681415929204</v>
      </c>
      <c r="BU89" s="35">
        <v>101.50442477876106</v>
      </c>
      <c r="BV89" s="35">
        <v>100.97345132743362</v>
      </c>
      <c r="BW89" s="35">
        <v>101.23893805309734</v>
      </c>
      <c r="BX89" s="35">
        <v>102.03539823008849</v>
      </c>
      <c r="BY89" s="35">
        <v>100.53097345132744</v>
      </c>
      <c r="BZ89" s="35">
        <v>99.115044247787608</v>
      </c>
      <c r="CA89" s="35">
        <v>99.911504424778755</v>
      </c>
      <c r="CB89" s="35">
        <v>98.584070796460182</v>
      </c>
      <c r="CC89" s="35">
        <v>97.787610619469021</v>
      </c>
      <c r="CD89" s="35">
        <v>94.070796460176993</v>
      </c>
      <c r="CE89" s="35">
        <v>92.389380530973455</v>
      </c>
      <c r="CF89" s="35">
        <v>90.884955752212392</v>
      </c>
      <c r="CG89" s="35">
        <v>89.469026548672559</v>
      </c>
      <c r="CH89" s="35">
        <v>87.522123893805315</v>
      </c>
      <c r="CI89" s="35">
        <v>87.345132743362825</v>
      </c>
      <c r="CJ89" s="35">
        <v>86.991150442477874</v>
      </c>
      <c r="CK89" s="35">
        <v>87.610619469026545</v>
      </c>
      <c r="CL89" s="35">
        <v>87.610619469026545</v>
      </c>
      <c r="CM89" s="35">
        <v>87.69911504424779</v>
      </c>
      <c r="CN89" s="35">
        <v>87.345132743362825</v>
      </c>
      <c r="CO89" s="35">
        <v>89.380530973451329</v>
      </c>
      <c r="CP89" s="35">
        <v>90.26548672566372</v>
      </c>
      <c r="CQ89" s="35">
        <v>91.504424778761063</v>
      </c>
      <c r="CR89" s="35">
        <v>95.221238938053091</v>
      </c>
      <c r="CS89" s="35">
        <v>99.380530973451329</v>
      </c>
      <c r="CT89" s="35">
        <v>103.6283185840708</v>
      </c>
      <c r="CU89" s="35">
        <v>110.08849557522124</v>
      </c>
      <c r="CV89" s="35">
        <v>113.36283185840708</v>
      </c>
      <c r="CW89" s="35">
        <v>116.19469026548673</v>
      </c>
    </row>
    <row r="90" spans="1:101" x14ac:dyDescent="0.3">
      <c r="A90" s="3">
        <v>543</v>
      </c>
      <c r="B90" s="4" t="s">
        <v>87</v>
      </c>
      <c r="C90" s="35">
        <v>100</v>
      </c>
      <c r="D90" s="35">
        <v>100.34364261168385</v>
      </c>
      <c r="E90" s="35">
        <v>100.17182130584193</v>
      </c>
      <c r="F90" s="35">
        <v>101.37457044673539</v>
      </c>
      <c r="G90" s="35">
        <v>101.71821305841924</v>
      </c>
      <c r="H90" s="35">
        <v>100.85910652920963</v>
      </c>
      <c r="I90" s="35">
        <v>100.34364261168385</v>
      </c>
      <c r="J90" s="35">
        <v>99.484536082474222</v>
      </c>
      <c r="K90" s="35">
        <v>96.56357388316151</v>
      </c>
      <c r="L90" s="35">
        <v>92.955326460481103</v>
      </c>
      <c r="M90" s="35">
        <v>89.518900343642613</v>
      </c>
      <c r="N90" s="35">
        <v>88.144329896907223</v>
      </c>
      <c r="O90" s="35">
        <v>84.536082474226802</v>
      </c>
      <c r="P90" s="35">
        <v>87.113402061855666</v>
      </c>
      <c r="Q90" s="35">
        <v>87.457044673539514</v>
      </c>
      <c r="R90" s="35">
        <v>84.364261168384886</v>
      </c>
      <c r="S90" s="35">
        <v>88.487972508591071</v>
      </c>
      <c r="T90" s="35">
        <v>92.611683848797256</v>
      </c>
      <c r="U90" s="35">
        <v>85.567010309278345</v>
      </c>
      <c r="V90" s="35">
        <v>85.223367697594497</v>
      </c>
      <c r="W90" s="35">
        <v>85.223367697594497</v>
      </c>
      <c r="X90" s="35">
        <v>86.597938144329902</v>
      </c>
      <c r="Y90" s="35">
        <v>85.223367697594497</v>
      </c>
      <c r="Z90" s="35">
        <v>85.051546391752581</v>
      </c>
      <c r="AA90" s="35">
        <v>83.505154639175259</v>
      </c>
      <c r="AB90" s="35">
        <v>81.44329896907216</v>
      </c>
      <c r="AC90" s="35">
        <v>81.615120274914091</v>
      </c>
      <c r="AD90" s="35">
        <v>80.2405498281787</v>
      </c>
      <c r="AE90" s="35">
        <v>77.835051546391753</v>
      </c>
      <c r="AF90" s="35">
        <v>77.663230240549822</v>
      </c>
      <c r="AG90" s="35">
        <v>74.226804123711347</v>
      </c>
      <c r="AH90" s="35">
        <v>74.398625429553263</v>
      </c>
      <c r="AI90" s="35">
        <v>74.570446735395194</v>
      </c>
      <c r="AJ90" s="35">
        <v>100</v>
      </c>
      <c r="AK90" s="35">
        <v>110.16346837242359</v>
      </c>
      <c r="AL90" s="35">
        <v>109.23951670220328</v>
      </c>
      <c r="AM90" s="35">
        <v>108.95522388059702</v>
      </c>
      <c r="AN90" s="35">
        <v>109.3816631130064</v>
      </c>
      <c r="AO90" s="35">
        <v>112.79317697228144</v>
      </c>
      <c r="AP90" s="35">
        <v>108.5998578535892</v>
      </c>
      <c r="AQ90" s="35">
        <v>110.73205401563611</v>
      </c>
      <c r="AR90" s="35">
        <v>104.40653873489694</v>
      </c>
      <c r="AS90" s="35">
        <v>101.42146410803127</v>
      </c>
      <c r="AT90" s="35">
        <v>99.147121535181242</v>
      </c>
      <c r="AU90" s="35">
        <v>97.86780383795309</v>
      </c>
      <c r="AV90" s="35">
        <v>97.014925373134332</v>
      </c>
      <c r="AW90" s="35">
        <v>98.009950248756212</v>
      </c>
      <c r="AX90" s="35">
        <v>99.644633972992182</v>
      </c>
      <c r="AY90" s="35">
        <v>99.004975124378106</v>
      </c>
      <c r="AZ90" s="35">
        <v>98.649609097370288</v>
      </c>
      <c r="BA90" s="35">
        <v>99.431414356787485</v>
      </c>
      <c r="BB90" s="35">
        <v>97.79673063255153</v>
      </c>
      <c r="BC90" s="35">
        <v>95.806680881307742</v>
      </c>
      <c r="BD90" s="35">
        <v>95.380241648898362</v>
      </c>
      <c r="BE90" s="35">
        <v>94.811656005685862</v>
      </c>
      <c r="BF90" s="35">
        <v>93.816631130063968</v>
      </c>
      <c r="BG90" s="35">
        <v>95.877754086709317</v>
      </c>
      <c r="BH90" s="35">
        <v>95.948827292110877</v>
      </c>
      <c r="BI90" s="35">
        <v>97.583511016346833</v>
      </c>
      <c r="BJ90" s="35">
        <v>97.014925373134332</v>
      </c>
      <c r="BK90" s="35">
        <v>95.522388059701498</v>
      </c>
      <c r="BL90" s="35">
        <v>94.811656005685862</v>
      </c>
      <c r="BM90" s="35">
        <v>93.03482587064677</v>
      </c>
      <c r="BN90" s="35">
        <v>89.552238805970148</v>
      </c>
      <c r="BO90" s="35">
        <v>90.547263681592042</v>
      </c>
      <c r="BP90" s="35">
        <v>90.405117270788907</v>
      </c>
      <c r="BQ90" s="35">
        <v>100</v>
      </c>
      <c r="BR90" s="35">
        <v>99.759036144578317</v>
      </c>
      <c r="BS90" s="35">
        <v>95.421686746987959</v>
      </c>
      <c r="BT90" s="35">
        <v>96.867469879518069</v>
      </c>
      <c r="BU90" s="35">
        <v>95.903614457831324</v>
      </c>
      <c r="BV90" s="35">
        <v>96.867469879518069</v>
      </c>
      <c r="BW90" s="35">
        <v>99.036144578313255</v>
      </c>
      <c r="BX90" s="35">
        <v>99.759036144578317</v>
      </c>
      <c r="BY90" s="35">
        <v>102.89156626506023</v>
      </c>
      <c r="BZ90" s="35">
        <v>100.96385542168674</v>
      </c>
      <c r="CA90" s="35">
        <v>102.89156626506023</v>
      </c>
      <c r="CB90" s="35">
        <v>102.16867469879519</v>
      </c>
      <c r="CC90" s="35">
        <v>100</v>
      </c>
      <c r="CD90" s="35">
        <v>95.421686746987959</v>
      </c>
      <c r="CE90" s="35">
        <v>92.53012048192771</v>
      </c>
      <c r="CF90" s="35">
        <v>92.771084337349393</v>
      </c>
      <c r="CG90" s="35">
        <v>91.325301204819283</v>
      </c>
      <c r="CH90" s="35">
        <v>88.192771084337352</v>
      </c>
      <c r="CI90" s="35">
        <v>89.397590361445779</v>
      </c>
      <c r="CJ90" s="35">
        <v>89.879518072289159</v>
      </c>
      <c r="CK90" s="35">
        <v>90.120481927710841</v>
      </c>
      <c r="CL90" s="35">
        <v>91.325301204819283</v>
      </c>
      <c r="CM90" s="35">
        <v>91.084337349397586</v>
      </c>
      <c r="CN90" s="35">
        <v>91.807228915662648</v>
      </c>
      <c r="CO90" s="35">
        <v>91.807228915662648</v>
      </c>
      <c r="CP90" s="35">
        <v>92.771084337349393</v>
      </c>
      <c r="CQ90" s="35">
        <v>91.325301204819283</v>
      </c>
      <c r="CR90" s="35">
        <v>90.602409638554221</v>
      </c>
      <c r="CS90" s="35">
        <v>94.698795180722897</v>
      </c>
      <c r="CT90" s="35">
        <v>98.07228915662651</v>
      </c>
      <c r="CU90" s="35">
        <v>101.68674698795181</v>
      </c>
      <c r="CV90" s="35">
        <v>104.09638554216868</v>
      </c>
      <c r="CW90" s="35">
        <v>103.37349397590361</v>
      </c>
    </row>
    <row r="91" spans="1:101" x14ac:dyDescent="0.3">
      <c r="A91" s="3">
        <v>544</v>
      </c>
      <c r="B91" s="4" t="s">
        <v>88</v>
      </c>
      <c r="C91" s="35">
        <v>100</v>
      </c>
      <c r="D91" s="35">
        <v>96.837944664031625</v>
      </c>
      <c r="E91" s="35">
        <v>94.993412384716734</v>
      </c>
      <c r="F91" s="35">
        <v>96.574440052700922</v>
      </c>
      <c r="G91" s="35">
        <v>98.550724637681157</v>
      </c>
      <c r="H91" s="35">
        <v>98.287220026350468</v>
      </c>
      <c r="I91" s="35">
        <v>99.34123847167325</v>
      </c>
      <c r="J91" s="35">
        <v>95.915678524374172</v>
      </c>
      <c r="K91" s="35">
        <v>94.071146245059282</v>
      </c>
      <c r="L91" s="35">
        <v>94.071146245059282</v>
      </c>
      <c r="M91" s="35">
        <v>93.939393939393938</v>
      </c>
      <c r="N91" s="35">
        <v>94.20289855072464</v>
      </c>
      <c r="O91" s="35">
        <v>94.86166007905139</v>
      </c>
      <c r="P91" s="35">
        <v>95.125164690382078</v>
      </c>
      <c r="Q91" s="35">
        <v>95.256916996047437</v>
      </c>
      <c r="R91" s="35">
        <v>95.125164690382078</v>
      </c>
      <c r="S91" s="35">
        <v>96.442687747035578</v>
      </c>
      <c r="T91" s="35">
        <v>97.760210803689063</v>
      </c>
      <c r="U91" s="35">
        <v>96.706192358366266</v>
      </c>
      <c r="V91" s="35">
        <v>98.287220026350468</v>
      </c>
      <c r="W91" s="35">
        <v>99.736495388669297</v>
      </c>
      <c r="X91" s="35">
        <v>99.472990777338609</v>
      </c>
      <c r="Y91" s="35">
        <v>96.706192358366266</v>
      </c>
      <c r="Z91" s="35">
        <v>97.628458498023718</v>
      </c>
      <c r="AA91" s="35">
        <v>92.490118577075094</v>
      </c>
      <c r="AB91" s="35">
        <v>89.85507246376811</v>
      </c>
      <c r="AC91" s="35">
        <v>88.801054018445328</v>
      </c>
      <c r="AD91" s="35">
        <v>89.459815546772063</v>
      </c>
      <c r="AE91" s="35">
        <v>86.166007905138343</v>
      </c>
      <c r="AF91" s="35">
        <v>86.166007905138343</v>
      </c>
      <c r="AG91" s="35">
        <v>89.328063241106719</v>
      </c>
      <c r="AH91" s="35">
        <v>86.56126482213439</v>
      </c>
      <c r="AI91" s="35">
        <v>83.530961791831359</v>
      </c>
      <c r="AJ91" s="35">
        <v>100</v>
      </c>
      <c r="AK91" s="35">
        <v>101.28133704735376</v>
      </c>
      <c r="AL91" s="35">
        <v>102.50696378830084</v>
      </c>
      <c r="AM91" s="35">
        <v>103.06406685236769</v>
      </c>
      <c r="AN91" s="35">
        <v>102.06128133704735</v>
      </c>
      <c r="AO91" s="35">
        <v>102.95264623955431</v>
      </c>
      <c r="AP91" s="35">
        <v>103.17548746518106</v>
      </c>
      <c r="AQ91" s="35">
        <v>103.62116991643454</v>
      </c>
      <c r="AR91" s="35">
        <v>104.01114206128133</v>
      </c>
      <c r="AS91" s="35">
        <v>104.95821727019499</v>
      </c>
      <c r="AT91" s="35">
        <v>104.84679665738162</v>
      </c>
      <c r="AU91" s="35">
        <v>104.62395543175488</v>
      </c>
      <c r="AV91" s="35">
        <v>103.50974930362116</v>
      </c>
      <c r="AW91" s="35">
        <v>105.12534818941504</v>
      </c>
      <c r="AX91" s="35">
        <v>105.62674094707521</v>
      </c>
      <c r="AY91" s="35">
        <v>105.23676880222841</v>
      </c>
      <c r="AZ91" s="35">
        <v>106.40668523676881</v>
      </c>
      <c r="BA91" s="35">
        <v>107.1866295264624</v>
      </c>
      <c r="BB91" s="35">
        <v>107.52089136490251</v>
      </c>
      <c r="BC91" s="35">
        <v>107.57660167130919</v>
      </c>
      <c r="BD91" s="35">
        <v>108.46796657381616</v>
      </c>
      <c r="BE91" s="35">
        <v>109.08077994428969</v>
      </c>
      <c r="BF91" s="35">
        <v>110.36211699164346</v>
      </c>
      <c r="BG91" s="35">
        <v>111.03064066852367</v>
      </c>
      <c r="BH91" s="35">
        <v>110.08356545961003</v>
      </c>
      <c r="BI91" s="35">
        <v>110.5849582172702</v>
      </c>
      <c r="BJ91" s="35">
        <v>110.5292479108635</v>
      </c>
      <c r="BK91" s="35">
        <v>109.69359331476323</v>
      </c>
      <c r="BL91" s="35">
        <v>109.69359331476323</v>
      </c>
      <c r="BM91" s="35">
        <v>110.5849582172702</v>
      </c>
      <c r="BN91" s="35">
        <v>110.30640668523677</v>
      </c>
      <c r="BO91" s="35">
        <v>108.74651810584959</v>
      </c>
      <c r="BP91" s="35">
        <v>108.13370473537604</v>
      </c>
      <c r="BQ91" s="35">
        <v>100</v>
      </c>
      <c r="BR91" s="35">
        <v>102.08333333333333</v>
      </c>
      <c r="BS91" s="35">
        <v>102.08333333333333</v>
      </c>
      <c r="BT91" s="35">
        <v>101.70454545454545</v>
      </c>
      <c r="BU91" s="35">
        <v>99.810606060606062</v>
      </c>
      <c r="BV91" s="35">
        <v>99.053030303030297</v>
      </c>
      <c r="BW91" s="35">
        <v>98.295454545454547</v>
      </c>
      <c r="BX91" s="35">
        <v>96.969696969696969</v>
      </c>
      <c r="BY91" s="35">
        <v>96.022727272727266</v>
      </c>
      <c r="BZ91" s="35">
        <v>93.939393939393938</v>
      </c>
      <c r="CA91" s="35">
        <v>93.560606060606062</v>
      </c>
      <c r="CB91" s="35">
        <v>90.909090909090907</v>
      </c>
      <c r="CC91" s="35">
        <v>88.825757575757578</v>
      </c>
      <c r="CD91" s="35">
        <v>85.416666666666671</v>
      </c>
      <c r="CE91" s="35">
        <v>86.36363636363636</v>
      </c>
      <c r="CF91" s="35">
        <v>85.227272727272734</v>
      </c>
      <c r="CG91" s="35">
        <v>84.659090909090907</v>
      </c>
      <c r="CH91" s="35">
        <v>85.227272727272734</v>
      </c>
      <c r="CI91" s="35">
        <v>85.227272727272734</v>
      </c>
      <c r="CJ91" s="35">
        <v>87.121212121212125</v>
      </c>
      <c r="CK91" s="35">
        <v>87.5</v>
      </c>
      <c r="CL91" s="35">
        <v>87.689393939393938</v>
      </c>
      <c r="CM91" s="35">
        <v>88.257575757575751</v>
      </c>
      <c r="CN91" s="35">
        <v>91.287878787878782</v>
      </c>
      <c r="CO91" s="35">
        <v>93.371212121212125</v>
      </c>
      <c r="CP91" s="35">
        <v>96.022727272727266</v>
      </c>
      <c r="CQ91" s="35">
        <v>102.08333333333333</v>
      </c>
      <c r="CR91" s="35">
        <v>105.68181818181819</v>
      </c>
      <c r="CS91" s="35">
        <v>109.09090909090909</v>
      </c>
      <c r="CT91" s="35">
        <v>110.03787878787878</v>
      </c>
      <c r="CU91" s="35">
        <v>111.74242424242425</v>
      </c>
      <c r="CV91" s="35">
        <v>115.90909090909091</v>
      </c>
      <c r="CW91" s="35">
        <v>119.88636363636364</v>
      </c>
    </row>
    <row r="92" spans="1:101" x14ac:dyDescent="0.3">
      <c r="A92" s="3">
        <v>545</v>
      </c>
      <c r="B92" s="4" t="s">
        <v>89</v>
      </c>
      <c r="C92" s="35">
        <v>100</v>
      </c>
      <c r="D92" s="35">
        <v>105.49199084668192</v>
      </c>
      <c r="E92" s="35">
        <v>101.83066361556064</v>
      </c>
      <c r="F92" s="35">
        <v>100.91533180778032</v>
      </c>
      <c r="G92" s="35">
        <v>98.398169336384441</v>
      </c>
      <c r="H92" s="35">
        <v>97.254004576659042</v>
      </c>
      <c r="I92" s="35">
        <v>95.652173913043484</v>
      </c>
      <c r="J92" s="35">
        <v>97.940503432494282</v>
      </c>
      <c r="K92" s="35">
        <v>95.194508009153324</v>
      </c>
      <c r="L92" s="35">
        <v>92.906178489702512</v>
      </c>
      <c r="M92" s="35">
        <v>92.677345537757432</v>
      </c>
      <c r="N92" s="35">
        <v>91.762013729977113</v>
      </c>
      <c r="O92" s="35">
        <v>91.762013729977113</v>
      </c>
      <c r="P92" s="35">
        <v>93.821510297482831</v>
      </c>
      <c r="Q92" s="35">
        <v>92.906178489702512</v>
      </c>
      <c r="R92" s="35">
        <v>91.304347826086953</v>
      </c>
      <c r="S92" s="35">
        <v>93.135011441647592</v>
      </c>
      <c r="T92" s="35">
        <v>89.016018306636155</v>
      </c>
      <c r="U92" s="35">
        <v>86.270022883295198</v>
      </c>
      <c r="V92" s="35">
        <v>86.041189931350118</v>
      </c>
      <c r="W92" s="35">
        <v>83.295194508009146</v>
      </c>
      <c r="X92" s="35">
        <v>82.379862700228827</v>
      </c>
      <c r="Y92" s="35">
        <v>83.066361556064066</v>
      </c>
      <c r="Z92" s="35">
        <v>83.75286041189932</v>
      </c>
      <c r="AA92" s="35">
        <v>82.151029748283747</v>
      </c>
      <c r="AB92" s="35">
        <v>78.71853546910755</v>
      </c>
      <c r="AC92" s="35">
        <v>74.370709382151034</v>
      </c>
      <c r="AD92" s="35">
        <v>72.082379862700222</v>
      </c>
      <c r="AE92" s="35">
        <v>72.768878718535476</v>
      </c>
      <c r="AF92" s="35">
        <v>70.251716247139584</v>
      </c>
      <c r="AG92" s="35">
        <v>75.286041189931353</v>
      </c>
      <c r="AH92" s="35">
        <v>74.828375286041194</v>
      </c>
      <c r="AI92" s="35">
        <v>74.599542334096114</v>
      </c>
      <c r="AJ92" s="35">
        <v>100</v>
      </c>
      <c r="AK92" s="35">
        <v>117.86085150571132</v>
      </c>
      <c r="AL92" s="35">
        <v>114.33021806853583</v>
      </c>
      <c r="AM92" s="35">
        <v>105.71131879543094</v>
      </c>
      <c r="AN92" s="35">
        <v>104.46521287642783</v>
      </c>
      <c r="AO92" s="35">
        <v>100.93457943925233</v>
      </c>
      <c r="AP92" s="35">
        <v>99.896157840083077</v>
      </c>
      <c r="AQ92" s="35">
        <v>101.14226375908619</v>
      </c>
      <c r="AR92" s="35">
        <v>99.688473520249218</v>
      </c>
      <c r="AS92" s="35">
        <v>98.338525441329182</v>
      </c>
      <c r="AT92" s="35">
        <v>96.780893042575286</v>
      </c>
      <c r="AU92" s="35">
        <v>94.704049844236764</v>
      </c>
      <c r="AV92" s="35">
        <v>94.184839044652122</v>
      </c>
      <c r="AW92" s="35">
        <v>98.753894080996886</v>
      </c>
      <c r="AX92" s="35">
        <v>99.896157840083077</v>
      </c>
      <c r="AY92" s="35">
        <v>97.611630321910695</v>
      </c>
      <c r="AZ92" s="35">
        <v>97.40394600207685</v>
      </c>
      <c r="BA92" s="35">
        <v>98.0269989615784</v>
      </c>
      <c r="BB92" s="35">
        <v>99.896157840083077</v>
      </c>
      <c r="BC92" s="35">
        <v>101.66147455867082</v>
      </c>
      <c r="BD92" s="35">
        <v>99.169262720664591</v>
      </c>
      <c r="BE92" s="35">
        <v>99.792315680166141</v>
      </c>
      <c r="BF92" s="35">
        <v>99.480789200415373</v>
      </c>
      <c r="BG92" s="35">
        <v>98.857736240913809</v>
      </c>
      <c r="BH92" s="35">
        <v>99.273104880581513</v>
      </c>
      <c r="BI92" s="35">
        <v>103.32294911734164</v>
      </c>
      <c r="BJ92" s="35">
        <v>103.42679127725857</v>
      </c>
      <c r="BK92" s="35">
        <v>103.21910695742471</v>
      </c>
      <c r="BL92" s="35">
        <v>103.73831775700934</v>
      </c>
      <c r="BM92" s="35">
        <v>101.14226375908619</v>
      </c>
      <c r="BN92" s="35">
        <v>99.688473520249218</v>
      </c>
      <c r="BO92" s="35">
        <v>99.480789200415373</v>
      </c>
      <c r="BP92" s="35">
        <v>99.584631360332295</v>
      </c>
      <c r="BQ92" s="35">
        <v>100</v>
      </c>
      <c r="BR92" s="35">
        <v>100.86206896551724</v>
      </c>
      <c r="BS92" s="35">
        <v>100.86206896551724</v>
      </c>
      <c r="BT92" s="35">
        <v>102.8735632183908</v>
      </c>
      <c r="BU92" s="35">
        <v>100</v>
      </c>
      <c r="BV92" s="35">
        <v>97.701149425287355</v>
      </c>
      <c r="BW92" s="35">
        <v>100</v>
      </c>
      <c r="BX92" s="35">
        <v>98.563218390804593</v>
      </c>
      <c r="BY92" s="35">
        <v>96.264367816091948</v>
      </c>
      <c r="BZ92" s="35">
        <v>96.551724137931032</v>
      </c>
      <c r="CA92" s="35">
        <v>95.977011494252878</v>
      </c>
      <c r="CB92" s="35">
        <v>95.689655172413794</v>
      </c>
      <c r="CC92" s="35">
        <v>93.390804597701148</v>
      </c>
      <c r="CD92" s="35">
        <v>90.229885057471265</v>
      </c>
      <c r="CE92" s="35">
        <v>88.793103448275858</v>
      </c>
      <c r="CF92" s="35">
        <v>86.781609195402297</v>
      </c>
      <c r="CG92" s="35">
        <v>83.620689655172413</v>
      </c>
      <c r="CH92" s="35">
        <v>81.321839080459768</v>
      </c>
      <c r="CI92" s="35">
        <v>78.735632183908052</v>
      </c>
      <c r="CJ92" s="35">
        <v>77.298850574712645</v>
      </c>
      <c r="CK92" s="35">
        <v>78.160919540229884</v>
      </c>
      <c r="CL92" s="35">
        <v>75</v>
      </c>
      <c r="CM92" s="35">
        <v>75.287356321839084</v>
      </c>
      <c r="CN92" s="35">
        <v>78.160919540229884</v>
      </c>
      <c r="CO92" s="35">
        <v>79.310344827586206</v>
      </c>
      <c r="CP92" s="35">
        <v>79.885057471264375</v>
      </c>
      <c r="CQ92" s="35">
        <v>79.310344827586206</v>
      </c>
      <c r="CR92" s="35">
        <v>84.195402298850581</v>
      </c>
      <c r="CS92" s="35">
        <v>86.781609195402297</v>
      </c>
      <c r="CT92" s="35">
        <v>88.793103448275858</v>
      </c>
      <c r="CU92" s="35">
        <v>88.218390804597703</v>
      </c>
      <c r="CV92" s="35">
        <v>90.804597701149419</v>
      </c>
      <c r="CW92" s="35">
        <v>93.390804597701148</v>
      </c>
    </row>
    <row r="93" spans="1:101" x14ac:dyDescent="0.3">
      <c r="A93" s="3">
        <v>602</v>
      </c>
      <c r="B93" s="4" t="s">
        <v>90</v>
      </c>
      <c r="C93" s="35">
        <v>100</v>
      </c>
      <c r="D93" s="35">
        <v>99.474308970663046</v>
      </c>
      <c r="E93" s="35">
        <v>98.473800237408852</v>
      </c>
      <c r="F93" s="35">
        <v>97.727658131253179</v>
      </c>
      <c r="G93" s="35">
        <v>96.328641682211298</v>
      </c>
      <c r="H93" s="35">
        <v>95.735119552314742</v>
      </c>
      <c r="I93" s="35">
        <v>95.438358487366457</v>
      </c>
      <c r="J93" s="35">
        <v>95.760556215024593</v>
      </c>
      <c r="K93" s="35">
        <v>96.922163812107854</v>
      </c>
      <c r="L93" s="35">
        <v>97.846362557232496</v>
      </c>
      <c r="M93" s="35">
        <v>97.76157368153298</v>
      </c>
      <c r="N93" s="35">
        <v>99.525182296082761</v>
      </c>
      <c r="O93" s="35">
        <v>101.45836866203155</v>
      </c>
      <c r="P93" s="35">
        <v>103.15414617602171</v>
      </c>
      <c r="Q93" s="35">
        <v>104.73969815160251</v>
      </c>
      <c r="R93" s="35">
        <v>106.75767339325081</v>
      </c>
      <c r="S93" s="35">
        <v>109.3437341020858</v>
      </c>
      <c r="T93" s="35">
        <v>110.01356622011193</v>
      </c>
      <c r="U93" s="35">
        <v>111.57368153298287</v>
      </c>
      <c r="V93" s="35">
        <v>112.4470069526878</v>
      </c>
      <c r="W93" s="35">
        <v>114.4480244191962</v>
      </c>
      <c r="X93" s="35">
        <v>116.45752077327455</v>
      </c>
      <c r="Y93" s="35">
        <v>119.5862302865864</v>
      </c>
      <c r="Z93" s="35">
        <v>120.84110564693913</v>
      </c>
      <c r="AA93" s="35">
        <v>121.96031880617264</v>
      </c>
      <c r="AB93" s="35">
        <v>123.59674410717314</v>
      </c>
      <c r="AC93" s="35">
        <v>124.68204171612685</v>
      </c>
      <c r="AD93" s="35">
        <v>125.47057826013227</v>
      </c>
      <c r="AE93" s="35">
        <v>126.8272002713244</v>
      </c>
      <c r="AF93" s="35">
        <v>128.4636255723249</v>
      </c>
      <c r="AG93" s="35">
        <v>128.7603866372732</v>
      </c>
      <c r="AH93" s="35">
        <v>129.20128879091064</v>
      </c>
      <c r="AI93" s="35">
        <v>128.40427335933526</v>
      </c>
      <c r="AJ93" s="35">
        <v>100</v>
      </c>
      <c r="AK93" s="35">
        <v>101.22067518596224</v>
      </c>
      <c r="AL93" s="35">
        <v>101.59259965668511</v>
      </c>
      <c r="AM93" s="35">
        <v>101.69114374721852</v>
      </c>
      <c r="AN93" s="35">
        <v>101.83737046220357</v>
      </c>
      <c r="AO93" s="35">
        <v>102.46042342170513</v>
      </c>
      <c r="AP93" s="35">
        <v>102.85142094220866</v>
      </c>
      <c r="AQ93" s="35">
        <v>103.67791976603726</v>
      </c>
      <c r="AR93" s="35">
        <v>104.25011125945706</v>
      </c>
      <c r="AS93" s="35">
        <v>104.49806090660563</v>
      </c>
      <c r="AT93" s="35">
        <v>105.32138088880411</v>
      </c>
      <c r="AU93" s="35">
        <v>106.71371352279229</v>
      </c>
      <c r="AV93" s="35">
        <v>108.23637866361499</v>
      </c>
      <c r="AW93" s="35">
        <v>109.40619238349545</v>
      </c>
      <c r="AX93" s="35">
        <v>110.70951745184055</v>
      </c>
      <c r="AY93" s="35">
        <v>111.73310445673596</v>
      </c>
      <c r="AZ93" s="35">
        <v>112.90291817661644</v>
      </c>
      <c r="BA93" s="35">
        <v>113.67219785110306</v>
      </c>
      <c r="BB93" s="35">
        <v>114.37790069298748</v>
      </c>
      <c r="BC93" s="35">
        <v>115.88467162565961</v>
      </c>
      <c r="BD93" s="35">
        <v>117.91277258566979</v>
      </c>
      <c r="BE93" s="35">
        <v>121.46989636976286</v>
      </c>
      <c r="BF93" s="35">
        <v>124.24820395447898</v>
      </c>
      <c r="BG93" s="35">
        <v>127.02333269756501</v>
      </c>
      <c r="BH93" s="35">
        <v>129.34706592917541</v>
      </c>
      <c r="BI93" s="35">
        <v>130.77754466272489</v>
      </c>
      <c r="BJ93" s="35">
        <v>132.23027528768517</v>
      </c>
      <c r="BK93" s="35">
        <v>133.09174136944497</v>
      </c>
      <c r="BL93" s="35">
        <v>134.0835399580393</v>
      </c>
      <c r="BM93" s="35">
        <v>135.31693051052196</v>
      </c>
      <c r="BN93" s="35">
        <v>136.01627566914615</v>
      </c>
      <c r="BO93" s="35">
        <v>136.50581728018309</v>
      </c>
      <c r="BP93" s="35">
        <v>136.72515735266069</v>
      </c>
      <c r="BQ93" s="35">
        <v>100</v>
      </c>
      <c r="BR93" s="35">
        <v>102.11163250185231</v>
      </c>
      <c r="BS93" s="35">
        <v>103.5317362311682</v>
      </c>
      <c r="BT93" s="35">
        <v>104.49493702148679</v>
      </c>
      <c r="BU93" s="35">
        <v>104.70486539886392</v>
      </c>
      <c r="BV93" s="35">
        <v>105.02593232897011</v>
      </c>
      <c r="BW93" s="35">
        <v>104.80365522351198</v>
      </c>
      <c r="BX93" s="35">
        <v>104.86539886391702</v>
      </c>
      <c r="BY93" s="35">
        <v>105.02593232897011</v>
      </c>
      <c r="BZ93" s="35">
        <v>104.65547048653988</v>
      </c>
      <c r="CA93" s="35">
        <v>104.70486539886392</v>
      </c>
      <c r="CB93" s="35">
        <v>103.3835514941961</v>
      </c>
      <c r="CC93" s="35">
        <v>103.0624845640899</v>
      </c>
      <c r="CD93" s="35">
        <v>101.66707829093603</v>
      </c>
      <c r="CE93" s="35">
        <v>100.53099530748332</v>
      </c>
      <c r="CF93" s="35">
        <v>100.29636947394418</v>
      </c>
      <c r="CG93" s="35">
        <v>99.172635218572481</v>
      </c>
      <c r="CH93" s="35">
        <v>98.221783156334894</v>
      </c>
      <c r="CI93" s="35">
        <v>98.888614472709307</v>
      </c>
      <c r="CJ93" s="35">
        <v>99.308471227463571</v>
      </c>
      <c r="CK93" s="35">
        <v>100.50629785132132</v>
      </c>
      <c r="CL93" s="35">
        <v>101.23487280810076</v>
      </c>
      <c r="CM93" s="35">
        <v>101.4448011854779</v>
      </c>
      <c r="CN93" s="35">
        <v>103.17362311681897</v>
      </c>
      <c r="CO93" s="35">
        <v>105.06297851321314</v>
      </c>
      <c r="CP93" s="35">
        <v>109.65670535934798</v>
      </c>
      <c r="CQ93" s="35">
        <v>113.25018523092122</v>
      </c>
      <c r="CR93" s="35">
        <v>117.9056557174611</v>
      </c>
      <c r="CS93" s="35">
        <v>121.98073598419363</v>
      </c>
      <c r="CT93" s="35">
        <v>125.66065695233391</v>
      </c>
      <c r="CU93" s="35">
        <v>128.29093603358854</v>
      </c>
      <c r="CV93" s="35">
        <v>130.06915287725363</v>
      </c>
      <c r="CW93" s="35">
        <v>133.09459125710052</v>
      </c>
    </row>
    <row r="94" spans="1:101" x14ac:dyDescent="0.3">
      <c r="A94" s="3">
        <v>604</v>
      </c>
      <c r="B94" s="4" t="s">
        <v>91</v>
      </c>
      <c r="C94" s="35">
        <v>100</v>
      </c>
      <c r="D94" s="35">
        <v>99.369903632320231</v>
      </c>
      <c r="E94" s="35">
        <v>97.275759822090436</v>
      </c>
      <c r="F94" s="35">
        <v>95.385470719051142</v>
      </c>
      <c r="G94" s="35">
        <v>93.532246108228321</v>
      </c>
      <c r="H94" s="35">
        <v>91.030392883617495</v>
      </c>
      <c r="I94" s="35">
        <v>90.622683469236478</v>
      </c>
      <c r="J94" s="35">
        <v>89.103039288361742</v>
      </c>
      <c r="K94" s="35">
        <v>89.381022979985175</v>
      </c>
      <c r="L94" s="35">
        <v>90.659747961452922</v>
      </c>
      <c r="M94" s="35">
        <v>91.215715344699774</v>
      </c>
      <c r="N94" s="35">
        <v>91.697553743513708</v>
      </c>
      <c r="O94" s="35">
        <v>92.957746478873233</v>
      </c>
      <c r="P94" s="35">
        <v>93.606375092661224</v>
      </c>
      <c r="Q94" s="35">
        <v>94.421793921423273</v>
      </c>
      <c r="R94" s="35">
        <v>95.014825796886583</v>
      </c>
      <c r="S94" s="35">
        <v>96.330615270570789</v>
      </c>
      <c r="T94" s="35">
        <v>98.461823573017043</v>
      </c>
      <c r="U94" s="35">
        <v>98.721275018532239</v>
      </c>
      <c r="V94" s="35">
        <v>99.684951816160122</v>
      </c>
      <c r="W94" s="35">
        <v>101.00074128984433</v>
      </c>
      <c r="X94" s="35">
        <v>102.61304670126019</v>
      </c>
      <c r="Y94" s="35">
        <v>103.79911045218681</v>
      </c>
      <c r="Z94" s="35">
        <v>105.39288361749443</v>
      </c>
      <c r="AA94" s="35">
        <v>106.94959229058561</v>
      </c>
      <c r="AB94" s="35">
        <v>107.5982209043736</v>
      </c>
      <c r="AC94" s="35">
        <v>109.63676797627872</v>
      </c>
      <c r="AD94" s="35">
        <v>110.82283172720534</v>
      </c>
      <c r="AE94" s="35">
        <v>111.41586360266864</v>
      </c>
      <c r="AF94" s="35">
        <v>112.08302446256486</v>
      </c>
      <c r="AG94" s="35">
        <v>111.86063750926613</v>
      </c>
      <c r="AH94" s="35">
        <v>112.08302446256486</v>
      </c>
      <c r="AI94" s="35">
        <v>111.15641215715344</v>
      </c>
      <c r="AJ94" s="35">
        <v>100</v>
      </c>
      <c r="AK94" s="35">
        <v>100.0383171124224</v>
      </c>
      <c r="AL94" s="35">
        <v>100.22990267453444</v>
      </c>
      <c r="AM94" s="35">
        <v>100.26821978695685</v>
      </c>
      <c r="AN94" s="35">
        <v>100.53643957391371</v>
      </c>
      <c r="AO94" s="35">
        <v>101.15717679515672</v>
      </c>
      <c r="AP94" s="35">
        <v>101.96183615602729</v>
      </c>
      <c r="AQ94" s="35">
        <v>102.6592076021151</v>
      </c>
      <c r="AR94" s="35">
        <v>104.42945819603035</v>
      </c>
      <c r="AS94" s="35">
        <v>105.32607862671469</v>
      </c>
      <c r="AT94" s="35">
        <v>105.64027894857844</v>
      </c>
      <c r="AU94" s="35">
        <v>106.53689937926278</v>
      </c>
      <c r="AV94" s="35">
        <v>107.57146141466779</v>
      </c>
      <c r="AW94" s="35">
        <v>108.68265767491762</v>
      </c>
      <c r="AX94" s="35">
        <v>109.86282473752777</v>
      </c>
      <c r="AY94" s="35">
        <v>110.99701126523105</v>
      </c>
      <c r="AZ94" s="35">
        <v>112.65997394436356</v>
      </c>
      <c r="BA94" s="35">
        <v>113.64089202237719</v>
      </c>
      <c r="BB94" s="35">
        <v>114.0930339489616</v>
      </c>
      <c r="BC94" s="35">
        <v>114.06238025902368</v>
      </c>
      <c r="BD94" s="35">
        <v>115.39581577132347</v>
      </c>
      <c r="BE94" s="35">
        <v>117.08176871790941</v>
      </c>
      <c r="BF94" s="35">
        <v>119.35014177331597</v>
      </c>
      <c r="BG94" s="35">
        <v>120.83684573530539</v>
      </c>
      <c r="BH94" s="35">
        <v>122.38485707717066</v>
      </c>
      <c r="BI94" s="35">
        <v>124.10912713617901</v>
      </c>
      <c r="BJ94" s="35">
        <v>125.48087976090122</v>
      </c>
      <c r="BK94" s="35">
        <v>127.63430147904054</v>
      </c>
      <c r="BL94" s="35">
        <v>128.38531688251973</v>
      </c>
      <c r="BM94" s="35">
        <v>129.20530308835927</v>
      </c>
      <c r="BN94" s="35">
        <v>129.33558127059544</v>
      </c>
      <c r="BO94" s="35">
        <v>129.67277185991264</v>
      </c>
      <c r="BP94" s="35">
        <v>129.73407923978849</v>
      </c>
      <c r="BQ94" s="35">
        <v>100</v>
      </c>
      <c r="BR94" s="35">
        <v>103.1159420289855</v>
      </c>
      <c r="BS94" s="35">
        <v>104.67391304347827</v>
      </c>
      <c r="BT94" s="35">
        <v>106.81159420289855</v>
      </c>
      <c r="BU94" s="35">
        <v>108.80434782608695</v>
      </c>
      <c r="BV94" s="35">
        <v>109.96376811594203</v>
      </c>
      <c r="BW94" s="35">
        <v>110.97826086956522</v>
      </c>
      <c r="BX94" s="35">
        <v>110.65217391304348</v>
      </c>
      <c r="BY94" s="35">
        <v>111.30434782608695</v>
      </c>
      <c r="BZ94" s="35">
        <v>111.15942028985508</v>
      </c>
      <c r="CA94" s="35">
        <v>110.50724637681159</v>
      </c>
      <c r="CB94" s="35">
        <v>109.92753623188406</v>
      </c>
      <c r="CC94" s="35">
        <v>110.54347826086956</v>
      </c>
      <c r="CD94" s="35">
        <v>110.8695652173913</v>
      </c>
      <c r="CE94" s="35">
        <v>110.6159420289855</v>
      </c>
      <c r="CF94" s="35">
        <v>110.3623188405797</v>
      </c>
      <c r="CG94" s="35">
        <v>109.02173913043478</v>
      </c>
      <c r="CH94" s="35">
        <v>109.1304347826087</v>
      </c>
      <c r="CI94" s="35">
        <v>109.7463768115942</v>
      </c>
      <c r="CJ94" s="35">
        <v>110.57971014492753</v>
      </c>
      <c r="CK94" s="35">
        <v>113.62318840579709</v>
      </c>
      <c r="CL94" s="35">
        <v>115.28985507246377</v>
      </c>
      <c r="CM94" s="35">
        <v>116.15942028985508</v>
      </c>
      <c r="CN94" s="35">
        <v>118.07971014492753</v>
      </c>
      <c r="CO94" s="35">
        <v>121.34057971014492</v>
      </c>
      <c r="CP94" s="35">
        <v>126.01449275362319</v>
      </c>
      <c r="CQ94" s="35">
        <v>130.32608695652175</v>
      </c>
      <c r="CR94" s="35">
        <v>136.63043478260869</v>
      </c>
      <c r="CS94" s="35">
        <v>142.97101449275362</v>
      </c>
      <c r="CT94" s="35">
        <v>148.731884057971</v>
      </c>
      <c r="CU94" s="35">
        <v>155.90579710144928</v>
      </c>
      <c r="CV94" s="35">
        <v>160.90579710144928</v>
      </c>
      <c r="CW94" s="35">
        <v>165</v>
      </c>
    </row>
    <row r="95" spans="1:101" x14ac:dyDescent="0.3">
      <c r="A95" s="3">
        <v>605</v>
      </c>
      <c r="B95" s="4" t="s">
        <v>92</v>
      </c>
      <c r="C95" s="35">
        <v>100</v>
      </c>
      <c r="D95" s="35">
        <v>98.950381679389309</v>
      </c>
      <c r="E95" s="35">
        <v>98.648218829516537</v>
      </c>
      <c r="F95" s="35">
        <v>98.505089058524177</v>
      </c>
      <c r="G95" s="35">
        <v>98.202926208651405</v>
      </c>
      <c r="H95" s="35">
        <v>97.455470737913487</v>
      </c>
      <c r="I95" s="35">
        <v>96.437659033078887</v>
      </c>
      <c r="J95" s="35">
        <v>96.024173027989818</v>
      </c>
      <c r="K95" s="35">
        <v>96.421755725190835</v>
      </c>
      <c r="L95" s="35">
        <v>96.533078880407118</v>
      </c>
      <c r="M95" s="35">
        <v>96.580788804071247</v>
      </c>
      <c r="N95" s="35">
        <v>97.328244274809165</v>
      </c>
      <c r="O95" s="35">
        <v>98.059796437659031</v>
      </c>
      <c r="P95" s="35">
        <v>98.361959287531803</v>
      </c>
      <c r="Q95" s="35">
        <v>99.809160305343511</v>
      </c>
      <c r="R95" s="35">
        <v>99.332061068702288</v>
      </c>
      <c r="S95" s="35">
        <v>99.777353689567434</v>
      </c>
      <c r="T95" s="35">
        <v>99.363867684478365</v>
      </c>
      <c r="U95" s="35">
        <v>99.666030534351151</v>
      </c>
      <c r="V95" s="35">
        <v>100.8587786259542</v>
      </c>
      <c r="W95" s="35">
        <v>101.03371501272265</v>
      </c>
      <c r="X95" s="35">
        <v>100.62022900763358</v>
      </c>
      <c r="Y95" s="35">
        <v>99.904580152671755</v>
      </c>
      <c r="Z95" s="35">
        <v>99.713740458015266</v>
      </c>
      <c r="AA95" s="35">
        <v>98.823155216284988</v>
      </c>
      <c r="AB95" s="35">
        <v>99.157124681933837</v>
      </c>
      <c r="AC95" s="35">
        <v>98.012086513994916</v>
      </c>
      <c r="AD95" s="35">
        <v>97.296437659033074</v>
      </c>
      <c r="AE95" s="35">
        <v>97.248727735368959</v>
      </c>
      <c r="AF95" s="35">
        <v>96.421755725190835</v>
      </c>
      <c r="AG95" s="35">
        <v>96.310432569974552</v>
      </c>
      <c r="AH95" s="35">
        <v>97.185114503816791</v>
      </c>
      <c r="AI95" s="35">
        <v>96.978371501272264</v>
      </c>
      <c r="AJ95" s="35">
        <v>100</v>
      </c>
      <c r="AK95" s="35">
        <v>100.7496800146279</v>
      </c>
      <c r="AL95" s="35">
        <v>101.10318766380203</v>
      </c>
      <c r="AM95" s="35">
        <v>101.79191808374475</v>
      </c>
      <c r="AN95" s="35">
        <v>101.81629792161883</v>
      </c>
      <c r="AO95" s="35">
        <v>101.97476686780033</v>
      </c>
      <c r="AP95" s="35">
        <v>102.01743158407997</v>
      </c>
      <c r="AQ95" s="35">
        <v>101.99914670567441</v>
      </c>
      <c r="AR95" s="35">
        <v>102.00524166514293</v>
      </c>
      <c r="AS95" s="35">
        <v>101.99914670567441</v>
      </c>
      <c r="AT95" s="35">
        <v>102.13323581398184</v>
      </c>
      <c r="AU95" s="35">
        <v>102.92558054488937</v>
      </c>
      <c r="AV95" s="35">
        <v>103.61431096483209</v>
      </c>
      <c r="AW95" s="35">
        <v>104.36399097945998</v>
      </c>
      <c r="AX95" s="35">
        <v>105.04053148046566</v>
      </c>
      <c r="AY95" s="35">
        <v>104.8028280611934</v>
      </c>
      <c r="AZ95" s="35">
        <v>105.94258548180655</v>
      </c>
      <c r="BA95" s="35">
        <v>106.13762418479917</v>
      </c>
      <c r="BB95" s="35">
        <v>106.16809898214177</v>
      </c>
      <c r="BC95" s="35">
        <v>106.26561833363809</v>
      </c>
      <c r="BD95" s="35">
        <v>107.50289510574754</v>
      </c>
      <c r="BE95" s="35">
        <v>108.81940635094777</v>
      </c>
      <c r="BF95" s="35">
        <v>109.99573352837204</v>
      </c>
      <c r="BG95" s="35">
        <v>110.88559761077589</v>
      </c>
      <c r="BH95" s="35">
        <v>111.7327969769001</v>
      </c>
      <c r="BI95" s="35">
        <v>113.00664350582069</v>
      </c>
      <c r="BJ95" s="35">
        <v>113.85384287194491</v>
      </c>
      <c r="BK95" s="35">
        <v>114.46333881879686</v>
      </c>
      <c r="BL95" s="35">
        <v>114.35972450783203</v>
      </c>
      <c r="BM95" s="35">
        <v>114.28658499420979</v>
      </c>
      <c r="BN95" s="35">
        <v>114.78027671115987</v>
      </c>
      <c r="BO95" s="35">
        <v>115.01188517096361</v>
      </c>
      <c r="BP95" s="35">
        <v>114.98750533308953</v>
      </c>
      <c r="BQ95" s="35">
        <v>100</v>
      </c>
      <c r="BR95" s="35">
        <v>103.25262900464661</v>
      </c>
      <c r="BS95" s="35">
        <v>105.57593543653705</v>
      </c>
      <c r="BT95" s="35">
        <v>107.11665443873808</v>
      </c>
      <c r="BU95" s="35">
        <v>109.70897529958425</v>
      </c>
      <c r="BV95" s="35">
        <v>110.95622401565174</v>
      </c>
      <c r="BW95" s="35">
        <v>111.81217901687454</v>
      </c>
      <c r="BX95" s="35">
        <v>113.18170701883101</v>
      </c>
      <c r="BY95" s="35">
        <v>112.69258987527513</v>
      </c>
      <c r="BZ95" s="35">
        <v>113.25507459036439</v>
      </c>
      <c r="CA95" s="35">
        <v>113.05942773294204</v>
      </c>
      <c r="CB95" s="35">
        <v>113.89092687698704</v>
      </c>
      <c r="CC95" s="35">
        <v>113.32844216189777</v>
      </c>
      <c r="CD95" s="35">
        <v>112.71704573245292</v>
      </c>
      <c r="CE95" s="35">
        <v>110.54047444362925</v>
      </c>
      <c r="CF95" s="35">
        <v>109.34213744191734</v>
      </c>
      <c r="CG95" s="35">
        <v>107.58131572511617</v>
      </c>
      <c r="CH95" s="35">
        <v>107.55685986793837</v>
      </c>
      <c r="CI95" s="35">
        <v>107.43458058204941</v>
      </c>
      <c r="CJ95" s="35">
        <v>108.09488872584984</v>
      </c>
      <c r="CK95" s="35">
        <v>107.45903643922719</v>
      </c>
      <c r="CL95" s="35">
        <v>106.1873318659819</v>
      </c>
      <c r="CM95" s="35">
        <v>105.55147957935925</v>
      </c>
      <c r="CN95" s="35">
        <v>106.2117877231597</v>
      </c>
      <c r="CO95" s="35">
        <v>107.60577158229395</v>
      </c>
      <c r="CP95" s="35">
        <v>109.0731230129616</v>
      </c>
      <c r="CQ95" s="35">
        <v>111.44534115920763</v>
      </c>
      <c r="CR95" s="35">
        <v>115.57838102225483</v>
      </c>
      <c r="CS95" s="35">
        <v>118.21961359745659</v>
      </c>
      <c r="CT95" s="35">
        <v>121.96135974565908</v>
      </c>
      <c r="CU95" s="35">
        <v>125.84984103692834</v>
      </c>
      <c r="CV95" s="35">
        <v>129.66495475666423</v>
      </c>
      <c r="CW95" s="35">
        <v>133.96918561995599</v>
      </c>
    </row>
    <row r="96" spans="1:101" x14ac:dyDescent="0.3">
      <c r="A96" s="3">
        <v>612</v>
      </c>
      <c r="B96" s="4" t="s">
        <v>93</v>
      </c>
      <c r="C96" s="35">
        <v>100</v>
      </c>
      <c r="D96" s="35">
        <v>102.40073868882733</v>
      </c>
      <c r="E96" s="35">
        <v>100.83102493074792</v>
      </c>
      <c r="F96" s="35">
        <v>99.353647276084956</v>
      </c>
      <c r="G96" s="35">
        <v>98.89196675900277</v>
      </c>
      <c r="H96" s="35">
        <v>95.660203139427523</v>
      </c>
      <c r="I96" s="35">
        <v>97.414589104339797</v>
      </c>
      <c r="J96" s="35">
        <v>98.337950138504155</v>
      </c>
      <c r="K96" s="35">
        <v>99.168975069252085</v>
      </c>
      <c r="L96" s="35">
        <v>103.8781163434903</v>
      </c>
      <c r="M96" s="35">
        <v>101.93905817174515</v>
      </c>
      <c r="N96" s="35">
        <v>104.70914127423822</v>
      </c>
      <c r="O96" s="35">
        <v>108.67959372114497</v>
      </c>
      <c r="P96" s="35">
        <v>111.91135734072022</v>
      </c>
      <c r="Q96" s="35">
        <v>111.72668513388734</v>
      </c>
      <c r="R96" s="35">
        <v>114.68144044321329</v>
      </c>
      <c r="S96" s="35">
        <v>113.20406278855032</v>
      </c>
      <c r="T96" s="35">
        <v>118.00554016620498</v>
      </c>
      <c r="U96" s="35">
        <v>119.94459833795014</v>
      </c>
      <c r="V96" s="35">
        <v>122.1606648199446</v>
      </c>
      <c r="W96" s="35">
        <v>125.39242843951985</v>
      </c>
      <c r="X96" s="35">
        <v>129.17820867959372</v>
      </c>
      <c r="Y96" s="35">
        <v>132.13296398891967</v>
      </c>
      <c r="Z96" s="35">
        <v>134.81071098799632</v>
      </c>
      <c r="AA96" s="35">
        <v>136.84210526315789</v>
      </c>
      <c r="AB96" s="35">
        <v>139.05817174515235</v>
      </c>
      <c r="AC96" s="35">
        <v>141.36657433056325</v>
      </c>
      <c r="AD96" s="35">
        <v>146.16805170821792</v>
      </c>
      <c r="AE96" s="35">
        <v>146.81440443213296</v>
      </c>
      <c r="AF96" s="35">
        <v>150.23084025854109</v>
      </c>
      <c r="AG96" s="35">
        <v>147.55309325946445</v>
      </c>
      <c r="AH96" s="35">
        <v>147.73776546629733</v>
      </c>
      <c r="AI96" s="35">
        <v>149.21514312096031</v>
      </c>
      <c r="AJ96" s="35">
        <v>100</v>
      </c>
      <c r="AK96" s="35">
        <v>101.40577507598785</v>
      </c>
      <c r="AL96" s="35">
        <v>104.02735562310031</v>
      </c>
      <c r="AM96" s="35">
        <v>106.45896656534954</v>
      </c>
      <c r="AN96" s="35">
        <v>107.82674772036474</v>
      </c>
      <c r="AO96" s="35">
        <v>108.09270516717325</v>
      </c>
      <c r="AP96" s="35">
        <v>108.96656534954407</v>
      </c>
      <c r="AQ96" s="35">
        <v>107.90273556231003</v>
      </c>
      <c r="AR96" s="35">
        <v>109.57446808510639</v>
      </c>
      <c r="AS96" s="35">
        <v>110.98024316109422</v>
      </c>
      <c r="AT96" s="35">
        <v>112.76595744680851</v>
      </c>
      <c r="AU96" s="35">
        <v>114.43768996960486</v>
      </c>
      <c r="AV96" s="35">
        <v>117.17325227963526</v>
      </c>
      <c r="AW96" s="35">
        <v>119.22492401215806</v>
      </c>
      <c r="AX96" s="35">
        <v>121.20060790273556</v>
      </c>
      <c r="AY96" s="35">
        <v>123.06231003039514</v>
      </c>
      <c r="AZ96" s="35">
        <v>122.68237082066869</v>
      </c>
      <c r="BA96" s="35">
        <v>123.59422492401215</v>
      </c>
      <c r="BB96" s="35">
        <v>124.08814589665654</v>
      </c>
      <c r="BC96" s="35">
        <v>126.32978723404256</v>
      </c>
      <c r="BD96" s="35">
        <v>129.48328267477203</v>
      </c>
      <c r="BE96" s="35">
        <v>133.89057750759878</v>
      </c>
      <c r="BF96" s="35">
        <v>140.61550151975683</v>
      </c>
      <c r="BG96" s="35">
        <v>142.97112462006078</v>
      </c>
      <c r="BH96" s="35">
        <v>147.75835866261397</v>
      </c>
      <c r="BI96" s="35">
        <v>152.27963525835867</v>
      </c>
      <c r="BJ96" s="35">
        <v>155.28115501519756</v>
      </c>
      <c r="BK96" s="35">
        <v>156.87689969604864</v>
      </c>
      <c r="BL96" s="35">
        <v>159.42249240121581</v>
      </c>
      <c r="BM96" s="35">
        <v>159.68844984802431</v>
      </c>
      <c r="BN96" s="35">
        <v>159.11854103343464</v>
      </c>
      <c r="BO96" s="35">
        <v>159.95440729483283</v>
      </c>
      <c r="BP96" s="35">
        <v>158.70060790273556</v>
      </c>
      <c r="BQ96" s="35">
        <v>100</v>
      </c>
      <c r="BR96" s="35">
        <v>101.62162162162163</v>
      </c>
      <c r="BS96" s="35">
        <v>106.66666666666667</v>
      </c>
      <c r="BT96" s="35">
        <v>109.36936936936937</v>
      </c>
      <c r="BU96" s="35">
        <v>112.07207207207207</v>
      </c>
      <c r="BV96" s="35">
        <v>116.21621621621621</v>
      </c>
      <c r="BW96" s="35">
        <v>117.11711711711712</v>
      </c>
      <c r="BX96" s="35">
        <v>120.90090090090091</v>
      </c>
      <c r="BY96" s="35">
        <v>121.08108108108108</v>
      </c>
      <c r="BZ96" s="35">
        <v>119.63963963963964</v>
      </c>
      <c r="CA96" s="35">
        <v>119.63963963963964</v>
      </c>
      <c r="CB96" s="35">
        <v>115.49549549549549</v>
      </c>
      <c r="CC96" s="35">
        <v>115.31531531531532</v>
      </c>
      <c r="CD96" s="35">
        <v>112.97297297297297</v>
      </c>
      <c r="CE96" s="35">
        <v>112.43243243243244</v>
      </c>
      <c r="CF96" s="35">
        <v>114.5945945945946</v>
      </c>
      <c r="CG96" s="35">
        <v>116.21621621621621</v>
      </c>
      <c r="CH96" s="35">
        <v>120.36036036036036</v>
      </c>
      <c r="CI96" s="35">
        <v>119.63963963963964</v>
      </c>
      <c r="CJ96" s="35">
        <v>118.73873873873873</v>
      </c>
      <c r="CK96" s="35">
        <v>120.72072072072072</v>
      </c>
      <c r="CL96" s="35">
        <v>125.94594594594595</v>
      </c>
      <c r="CM96" s="35">
        <v>131.35135135135135</v>
      </c>
      <c r="CN96" s="35">
        <v>135.67567567567568</v>
      </c>
      <c r="CO96" s="35">
        <v>138.55855855855856</v>
      </c>
      <c r="CP96" s="35">
        <v>145.58558558558559</v>
      </c>
      <c r="CQ96" s="35">
        <v>152.25225225225225</v>
      </c>
      <c r="CR96" s="35">
        <v>159.09909909909911</v>
      </c>
      <c r="CS96" s="35">
        <v>164.32432432432432</v>
      </c>
      <c r="CT96" s="35">
        <v>168.82882882882882</v>
      </c>
      <c r="CU96" s="35">
        <v>177.65765765765767</v>
      </c>
      <c r="CV96" s="35">
        <v>184.32432432432432</v>
      </c>
      <c r="CW96" s="35">
        <v>189.54954954954954</v>
      </c>
    </row>
    <row r="97" spans="1:101" x14ac:dyDescent="0.3">
      <c r="A97" s="3">
        <v>615</v>
      </c>
      <c r="B97" s="4" t="s">
        <v>94</v>
      </c>
      <c r="C97" s="35">
        <v>100</v>
      </c>
      <c r="D97" s="35">
        <v>94.871794871794876</v>
      </c>
      <c r="E97" s="35">
        <v>95.238095238095241</v>
      </c>
      <c r="F97" s="35">
        <v>92.307692307692307</v>
      </c>
      <c r="G97" s="35">
        <v>90.842490842490847</v>
      </c>
      <c r="H97" s="35">
        <v>90.842490842490847</v>
      </c>
      <c r="I97" s="35">
        <v>86.080586080586087</v>
      </c>
      <c r="J97" s="35">
        <v>89.010989010989007</v>
      </c>
      <c r="K97" s="35">
        <v>85.347985347985343</v>
      </c>
      <c r="L97" s="35">
        <v>82.783882783882788</v>
      </c>
      <c r="M97" s="35">
        <v>77.65567765567765</v>
      </c>
      <c r="N97" s="35">
        <v>80.219780219780219</v>
      </c>
      <c r="O97" s="35">
        <v>83.150183150183153</v>
      </c>
      <c r="P97" s="35">
        <v>81.684981684981679</v>
      </c>
      <c r="Q97" s="35">
        <v>77.65567765567765</v>
      </c>
      <c r="R97" s="35">
        <v>79.487179487179489</v>
      </c>
      <c r="S97" s="35">
        <v>77.65567765567765</v>
      </c>
      <c r="T97" s="35">
        <v>76.556776556776555</v>
      </c>
      <c r="U97" s="35">
        <v>79.487179487179489</v>
      </c>
      <c r="V97" s="35">
        <v>76.92307692307692</v>
      </c>
      <c r="W97" s="35">
        <v>74.358974358974365</v>
      </c>
      <c r="X97" s="35">
        <v>72.527472527472526</v>
      </c>
      <c r="Y97" s="35">
        <v>78.388278388278394</v>
      </c>
      <c r="Z97" s="35">
        <v>77.65567765567765</v>
      </c>
      <c r="AA97" s="35">
        <v>76.92307692307692</v>
      </c>
      <c r="AB97" s="35">
        <v>79.487179487179489</v>
      </c>
      <c r="AC97" s="35">
        <v>79.120879120879124</v>
      </c>
      <c r="AD97" s="35">
        <v>69.597069597069591</v>
      </c>
      <c r="AE97" s="35">
        <v>69.230769230769226</v>
      </c>
      <c r="AF97" s="35">
        <v>75.091575091575095</v>
      </c>
      <c r="AG97" s="35">
        <v>77.289377289377285</v>
      </c>
      <c r="AH97" s="35">
        <v>75.45787545787546</v>
      </c>
      <c r="AI97" s="35">
        <v>72.893772893772891</v>
      </c>
      <c r="AJ97" s="35">
        <v>100</v>
      </c>
      <c r="AK97" s="35">
        <v>97.701149425287355</v>
      </c>
      <c r="AL97" s="35">
        <v>96.408045977011497</v>
      </c>
      <c r="AM97" s="35">
        <v>96.264367816091948</v>
      </c>
      <c r="AN97" s="35">
        <v>95.545977011494259</v>
      </c>
      <c r="AO97" s="35">
        <v>95.545977011494259</v>
      </c>
      <c r="AP97" s="35">
        <v>95.402298850574709</v>
      </c>
      <c r="AQ97" s="35">
        <v>94.97126436781609</v>
      </c>
      <c r="AR97" s="35">
        <v>92.816091954022994</v>
      </c>
      <c r="AS97" s="35">
        <v>93.247126436781613</v>
      </c>
      <c r="AT97" s="35">
        <v>92.097701149425291</v>
      </c>
      <c r="AU97" s="35">
        <v>91.235632183908052</v>
      </c>
      <c r="AV97" s="35">
        <v>90.517241379310349</v>
      </c>
      <c r="AW97" s="35">
        <v>90.3735632183908</v>
      </c>
      <c r="AX97" s="35">
        <v>88.362068965517238</v>
      </c>
      <c r="AY97" s="35">
        <v>86.925287356321846</v>
      </c>
      <c r="AZ97" s="35">
        <v>86.206896551724142</v>
      </c>
      <c r="BA97" s="35">
        <v>85.05747126436782</v>
      </c>
      <c r="BB97" s="35">
        <v>83.620689655172413</v>
      </c>
      <c r="BC97" s="35">
        <v>83.764367816091948</v>
      </c>
      <c r="BD97" s="35">
        <v>83.333333333333329</v>
      </c>
      <c r="BE97" s="35">
        <v>81.321839080459768</v>
      </c>
      <c r="BF97" s="35">
        <v>83.333333333333329</v>
      </c>
      <c r="BG97" s="35">
        <v>81.752873563218387</v>
      </c>
      <c r="BH97" s="35">
        <v>81.465517241379317</v>
      </c>
      <c r="BI97" s="35">
        <v>85.34482758620689</v>
      </c>
      <c r="BJ97" s="35">
        <v>89.080459770114942</v>
      </c>
      <c r="BK97" s="35">
        <v>89.511494252873561</v>
      </c>
      <c r="BL97" s="35">
        <v>89.367816091954026</v>
      </c>
      <c r="BM97" s="35">
        <v>92.52873563218391</v>
      </c>
      <c r="BN97" s="35">
        <v>92.52873563218391</v>
      </c>
      <c r="BO97" s="35">
        <v>91.522988505747122</v>
      </c>
      <c r="BP97" s="35">
        <v>89.65517241379311</v>
      </c>
      <c r="BQ97" s="35">
        <v>100</v>
      </c>
      <c r="BR97" s="35">
        <v>98.939929328621915</v>
      </c>
      <c r="BS97" s="35">
        <v>97.526501766784449</v>
      </c>
      <c r="BT97" s="35">
        <v>97.526501766784449</v>
      </c>
      <c r="BU97" s="35">
        <v>97.173144876325082</v>
      </c>
      <c r="BV97" s="35">
        <v>96.81978798586573</v>
      </c>
      <c r="BW97" s="35">
        <v>96.113074204946997</v>
      </c>
      <c r="BX97" s="35">
        <v>98.586572438162548</v>
      </c>
      <c r="BY97" s="35">
        <v>102.12014134275618</v>
      </c>
      <c r="BZ97" s="35">
        <v>99.293286219081267</v>
      </c>
      <c r="CA97" s="35">
        <v>96.466431095406364</v>
      </c>
      <c r="CB97" s="35">
        <v>92.579505300353361</v>
      </c>
      <c r="CC97" s="35">
        <v>90.812720848056543</v>
      </c>
      <c r="CD97" s="35">
        <v>88.339222614840992</v>
      </c>
      <c r="CE97" s="35">
        <v>84.452296819787989</v>
      </c>
      <c r="CF97" s="35">
        <v>85.865724381625441</v>
      </c>
      <c r="CG97" s="35">
        <v>83.745583038869256</v>
      </c>
      <c r="CH97" s="35">
        <v>80.918727915194353</v>
      </c>
      <c r="CI97" s="35">
        <v>75.971731448763251</v>
      </c>
      <c r="CJ97" s="35">
        <v>72.438162544169614</v>
      </c>
      <c r="CK97" s="35">
        <v>72.791519434628981</v>
      </c>
      <c r="CL97" s="35">
        <v>74.204946996466433</v>
      </c>
      <c r="CM97" s="35">
        <v>76.678445229681984</v>
      </c>
      <c r="CN97" s="35">
        <v>76.678445229681984</v>
      </c>
      <c r="CO97" s="35">
        <v>78.798586572438168</v>
      </c>
      <c r="CP97" s="35">
        <v>78.798586572438168</v>
      </c>
      <c r="CQ97" s="35">
        <v>75.618374558303884</v>
      </c>
      <c r="CR97" s="35">
        <v>77.738515901060069</v>
      </c>
      <c r="CS97" s="35">
        <v>78.445229681978802</v>
      </c>
      <c r="CT97" s="35">
        <v>79.505300353356887</v>
      </c>
      <c r="CU97" s="35">
        <v>79.858657243816253</v>
      </c>
      <c r="CV97" s="35">
        <v>79.858657243816253</v>
      </c>
      <c r="CW97" s="35">
        <v>80.918727915194353</v>
      </c>
    </row>
    <row r="98" spans="1:101" x14ac:dyDescent="0.3">
      <c r="A98" s="3">
        <v>616</v>
      </c>
      <c r="B98" s="4" t="s">
        <v>38</v>
      </c>
      <c r="C98" s="35">
        <v>100</v>
      </c>
      <c r="D98" s="35">
        <v>98.475967174677606</v>
      </c>
      <c r="E98" s="35">
        <v>97.538100820633062</v>
      </c>
      <c r="F98" s="35">
        <v>97.420867526377492</v>
      </c>
      <c r="G98" s="35">
        <v>95.662368112543959</v>
      </c>
      <c r="H98" s="35">
        <v>95.310668229777264</v>
      </c>
      <c r="I98" s="35">
        <v>94.841735052754984</v>
      </c>
      <c r="J98" s="35">
        <v>96.131301289566238</v>
      </c>
      <c r="K98" s="35">
        <v>98.944900351699886</v>
      </c>
      <c r="L98" s="35">
        <v>100.35169988276671</v>
      </c>
      <c r="M98" s="35">
        <v>100.93786635404454</v>
      </c>
      <c r="N98" s="35">
        <v>98.827667057444316</v>
      </c>
      <c r="O98" s="35">
        <v>99.296600234466595</v>
      </c>
      <c r="P98" s="35">
        <v>99.76553341148886</v>
      </c>
      <c r="Q98" s="35">
        <v>101.28956623681125</v>
      </c>
      <c r="R98" s="35">
        <v>97.655334114888632</v>
      </c>
      <c r="S98" s="35">
        <v>98.710433763188746</v>
      </c>
      <c r="T98" s="35">
        <v>96.834701055099643</v>
      </c>
      <c r="U98" s="35">
        <v>96.483001172332948</v>
      </c>
      <c r="V98" s="35">
        <v>99.062133645955456</v>
      </c>
      <c r="W98" s="35">
        <v>92.497069167643616</v>
      </c>
      <c r="X98" s="35">
        <v>91.324736225087932</v>
      </c>
      <c r="Y98" s="35">
        <v>90.504103165298943</v>
      </c>
      <c r="Z98" s="35">
        <v>86.518171160609612</v>
      </c>
      <c r="AA98" s="35">
        <v>86.869871043376321</v>
      </c>
      <c r="AB98" s="35">
        <v>85.463071512309497</v>
      </c>
      <c r="AC98" s="35">
        <v>82.29777256740914</v>
      </c>
      <c r="AD98" s="35">
        <v>81.946072684642445</v>
      </c>
      <c r="AE98" s="35">
        <v>78.780773739742088</v>
      </c>
      <c r="AF98" s="35">
        <v>77.608440797186404</v>
      </c>
      <c r="AG98" s="35">
        <v>74.794841735052756</v>
      </c>
      <c r="AH98" s="35">
        <v>72.567409144196958</v>
      </c>
      <c r="AI98" s="35">
        <v>70.574443141852285</v>
      </c>
      <c r="AJ98" s="35">
        <v>100</v>
      </c>
      <c r="AK98" s="35">
        <v>100.81507896077433</v>
      </c>
      <c r="AL98" s="35">
        <v>101.83392766174224</v>
      </c>
      <c r="AM98" s="35">
        <v>101.47733061640346</v>
      </c>
      <c r="AN98" s="35">
        <v>102.69994905756495</v>
      </c>
      <c r="AO98" s="35">
        <v>102.90371879775853</v>
      </c>
      <c r="AP98" s="35">
        <v>102.49617931737137</v>
      </c>
      <c r="AQ98" s="35">
        <v>101.68110035659704</v>
      </c>
      <c r="AR98" s="35">
        <v>102.03769740193582</v>
      </c>
      <c r="AS98" s="35">
        <v>103.3112582781457</v>
      </c>
      <c r="AT98" s="35">
        <v>104.94141619969434</v>
      </c>
      <c r="AU98" s="35">
        <v>103.61691288843606</v>
      </c>
      <c r="AV98" s="35">
        <v>103.71879775853286</v>
      </c>
      <c r="AW98" s="35">
        <v>105.14518593988792</v>
      </c>
      <c r="AX98" s="35">
        <v>107.03005603667856</v>
      </c>
      <c r="AY98" s="35">
        <v>104.17727967396841</v>
      </c>
      <c r="AZ98" s="35">
        <v>104.58481915435557</v>
      </c>
      <c r="BA98" s="35">
        <v>103.97350993377484</v>
      </c>
      <c r="BB98" s="35">
        <v>105.60366785532348</v>
      </c>
      <c r="BC98" s="35">
        <v>105.70555272542028</v>
      </c>
      <c r="BD98" s="35">
        <v>104.38104941416199</v>
      </c>
      <c r="BE98" s="35">
        <v>104.94141619969434</v>
      </c>
      <c r="BF98" s="35">
        <v>105.85838003056546</v>
      </c>
      <c r="BG98" s="35">
        <v>105.5527254202751</v>
      </c>
      <c r="BH98" s="35">
        <v>107.03005603667856</v>
      </c>
      <c r="BI98" s="35">
        <v>107.89607743250127</v>
      </c>
      <c r="BJ98" s="35">
        <v>107.84513499745287</v>
      </c>
      <c r="BK98" s="35">
        <v>107.84513499745287</v>
      </c>
      <c r="BL98" s="35">
        <v>106.36780438104941</v>
      </c>
      <c r="BM98" s="35">
        <v>105.96026490066225</v>
      </c>
      <c r="BN98" s="35">
        <v>103.97350993377484</v>
      </c>
      <c r="BO98" s="35">
        <v>102.80183392766175</v>
      </c>
      <c r="BP98" s="35">
        <v>100.91696383087111</v>
      </c>
      <c r="BQ98" s="35">
        <v>100</v>
      </c>
      <c r="BR98" s="35">
        <v>100.35714285714286</v>
      </c>
      <c r="BS98" s="35">
        <v>101.25</v>
      </c>
      <c r="BT98" s="35">
        <v>104.82142857142857</v>
      </c>
      <c r="BU98" s="35">
        <v>105.35714285714286</v>
      </c>
      <c r="BV98" s="35">
        <v>105.35714285714286</v>
      </c>
      <c r="BW98" s="35">
        <v>105</v>
      </c>
      <c r="BX98" s="35">
        <v>106.60714285714286</v>
      </c>
      <c r="BY98" s="35">
        <v>106.25</v>
      </c>
      <c r="BZ98" s="35">
        <v>109.28571428571429</v>
      </c>
      <c r="CA98" s="35">
        <v>106.96428571428571</v>
      </c>
      <c r="CB98" s="35">
        <v>107.5</v>
      </c>
      <c r="CC98" s="35">
        <v>108.75</v>
      </c>
      <c r="CD98" s="35">
        <v>109.46428571428571</v>
      </c>
      <c r="CE98" s="35">
        <v>108.75</v>
      </c>
      <c r="CF98" s="35">
        <v>107.32142857142857</v>
      </c>
      <c r="CG98" s="35">
        <v>107.85714285714286</v>
      </c>
      <c r="CH98" s="35">
        <v>107.14285714285714</v>
      </c>
      <c r="CI98" s="35">
        <v>105.17857142857143</v>
      </c>
      <c r="CJ98" s="35">
        <v>107.85714285714286</v>
      </c>
      <c r="CK98" s="35">
        <v>110.35714285714286</v>
      </c>
      <c r="CL98" s="35">
        <v>110.71428571428571</v>
      </c>
      <c r="CM98" s="35">
        <v>109.10714285714286</v>
      </c>
      <c r="CN98" s="35">
        <v>108.92857142857143</v>
      </c>
      <c r="CO98" s="35">
        <v>107.67857142857143</v>
      </c>
      <c r="CP98" s="35">
        <v>108.03571428571429</v>
      </c>
      <c r="CQ98" s="35">
        <v>110</v>
      </c>
      <c r="CR98" s="35">
        <v>112.32142857142857</v>
      </c>
      <c r="CS98" s="35">
        <v>116.78571428571429</v>
      </c>
      <c r="CT98" s="35">
        <v>121.42857142857143</v>
      </c>
      <c r="CU98" s="35">
        <v>121.07142857142857</v>
      </c>
      <c r="CV98" s="35">
        <v>125.71428571428571</v>
      </c>
      <c r="CW98" s="35">
        <v>130.71428571428572</v>
      </c>
    </row>
    <row r="99" spans="1:101" x14ac:dyDescent="0.3">
      <c r="A99" s="3">
        <v>617</v>
      </c>
      <c r="B99" s="4" t="s">
        <v>95</v>
      </c>
      <c r="C99" s="35">
        <v>100</v>
      </c>
      <c r="D99" s="35">
        <v>99.16123019571296</v>
      </c>
      <c r="E99" s="35">
        <v>94.967381174277719</v>
      </c>
      <c r="F99" s="35">
        <v>94.22180801491146</v>
      </c>
      <c r="G99" s="35">
        <v>91.985088536812668</v>
      </c>
      <c r="H99" s="35">
        <v>91.239515377446409</v>
      </c>
      <c r="I99" s="35">
        <v>90.773532152842492</v>
      </c>
      <c r="J99" s="35">
        <v>87.232059645852743</v>
      </c>
      <c r="K99" s="35">
        <v>86.952469711090401</v>
      </c>
      <c r="L99" s="35">
        <v>86.579683131407265</v>
      </c>
      <c r="M99" s="35">
        <v>85.368126747437088</v>
      </c>
      <c r="N99" s="35">
        <v>86.113699906803362</v>
      </c>
      <c r="O99" s="35">
        <v>85.927306616961786</v>
      </c>
      <c r="P99" s="35">
        <v>89.934762348555452</v>
      </c>
      <c r="Q99" s="35">
        <v>92.917054986020503</v>
      </c>
      <c r="R99" s="35">
        <v>95.060577819198514</v>
      </c>
      <c r="S99" s="35">
        <v>93.38303821062442</v>
      </c>
      <c r="T99" s="35">
        <v>91.798695246971107</v>
      </c>
      <c r="U99" s="35">
        <v>92.357875116495805</v>
      </c>
      <c r="V99" s="35">
        <v>92.917054986020503</v>
      </c>
      <c r="W99" s="35">
        <v>95.806150978564773</v>
      </c>
      <c r="X99" s="35">
        <v>96.458527493010251</v>
      </c>
      <c r="Y99" s="35">
        <v>97.670083876980428</v>
      </c>
      <c r="Z99" s="35">
        <v>94.501397949673816</v>
      </c>
      <c r="AA99" s="35">
        <v>97.949673811742784</v>
      </c>
      <c r="AB99" s="35">
        <v>96.831314072693388</v>
      </c>
      <c r="AC99" s="35">
        <v>97.297297297297291</v>
      </c>
      <c r="AD99" s="35">
        <v>94.501397949673816</v>
      </c>
      <c r="AE99" s="35">
        <v>93.196644920782859</v>
      </c>
      <c r="AF99" s="35">
        <v>92.171481826654244</v>
      </c>
      <c r="AG99" s="35">
        <v>91.612301957129546</v>
      </c>
      <c r="AH99" s="35">
        <v>88.909599254426837</v>
      </c>
      <c r="AI99" s="35">
        <v>86.300093196644923</v>
      </c>
      <c r="AJ99" s="35">
        <v>100</v>
      </c>
      <c r="AK99" s="35">
        <v>103.68248772504091</v>
      </c>
      <c r="AL99" s="35">
        <v>105.76923076923077</v>
      </c>
      <c r="AM99" s="35">
        <v>105.44189852700491</v>
      </c>
      <c r="AN99" s="35">
        <v>107.03764320785598</v>
      </c>
      <c r="AO99" s="35">
        <v>108.14238952536824</v>
      </c>
      <c r="AP99" s="35">
        <v>109.04255319148936</v>
      </c>
      <c r="AQ99" s="35">
        <v>110.43371522094927</v>
      </c>
      <c r="AR99" s="35">
        <v>110.3518821603928</v>
      </c>
      <c r="AS99" s="35">
        <v>110.47463175122749</v>
      </c>
      <c r="AT99" s="35">
        <v>110.39279869067103</v>
      </c>
      <c r="AU99" s="35">
        <v>111.04746317512274</v>
      </c>
      <c r="AV99" s="35">
        <v>111.41571194762685</v>
      </c>
      <c r="AW99" s="35">
        <v>111.49754500818331</v>
      </c>
      <c r="AX99" s="35">
        <v>110.47463175122749</v>
      </c>
      <c r="AY99" s="35">
        <v>110.43371522094927</v>
      </c>
      <c r="AZ99" s="35">
        <v>109.81996726677578</v>
      </c>
      <c r="BA99" s="35">
        <v>110.39279869067103</v>
      </c>
      <c r="BB99" s="35">
        <v>110.1063829787234</v>
      </c>
      <c r="BC99" s="35">
        <v>110.76104746317512</v>
      </c>
      <c r="BD99" s="35">
        <v>110.06546644844518</v>
      </c>
      <c r="BE99" s="35">
        <v>109.94271685761048</v>
      </c>
      <c r="BF99" s="35">
        <v>112.19312602291326</v>
      </c>
      <c r="BG99" s="35">
        <v>112.43862520458265</v>
      </c>
      <c r="BH99" s="35">
        <v>113.99345335515548</v>
      </c>
      <c r="BI99" s="35">
        <v>114.27986906710311</v>
      </c>
      <c r="BJ99" s="35">
        <v>116.57119476268413</v>
      </c>
      <c r="BK99" s="35">
        <v>115.0163666121113</v>
      </c>
      <c r="BL99" s="35">
        <v>113.42062193126023</v>
      </c>
      <c r="BM99" s="35">
        <v>111.78396072013093</v>
      </c>
      <c r="BN99" s="35">
        <v>112.39770867430443</v>
      </c>
      <c r="BO99" s="35">
        <v>111.49754500818331</v>
      </c>
      <c r="BP99" s="35">
        <v>112.68412438625205</v>
      </c>
      <c r="BQ99" s="35">
        <v>100</v>
      </c>
      <c r="BR99" s="35">
        <v>104.84429065743944</v>
      </c>
      <c r="BS99" s="35">
        <v>108.47750865051903</v>
      </c>
      <c r="BT99" s="35">
        <v>111.41868512110727</v>
      </c>
      <c r="BU99" s="35">
        <v>112.80276816608996</v>
      </c>
      <c r="BV99" s="35">
        <v>114.70588235294117</v>
      </c>
      <c r="BW99" s="35">
        <v>115.57093425605537</v>
      </c>
      <c r="BX99" s="35">
        <v>116.95501730103807</v>
      </c>
      <c r="BY99" s="35">
        <v>118.68512110726644</v>
      </c>
      <c r="BZ99" s="35">
        <v>119.8961937716263</v>
      </c>
      <c r="CA99" s="35">
        <v>122.31833910034602</v>
      </c>
      <c r="CB99" s="35">
        <v>123.70242214532873</v>
      </c>
      <c r="CC99" s="35">
        <v>123.01038062283737</v>
      </c>
      <c r="CD99" s="35">
        <v>121.10726643598616</v>
      </c>
      <c r="CE99" s="35">
        <v>120.24221453287197</v>
      </c>
      <c r="CF99" s="35">
        <v>120.41522491349481</v>
      </c>
      <c r="CG99" s="35">
        <v>119.8961937716263</v>
      </c>
      <c r="CH99" s="35">
        <v>119.20415224913495</v>
      </c>
      <c r="CI99" s="35">
        <v>119.8961937716263</v>
      </c>
      <c r="CJ99" s="35">
        <v>121.10726643598616</v>
      </c>
      <c r="CK99" s="35">
        <v>124.04844290657439</v>
      </c>
      <c r="CL99" s="35">
        <v>124.04844290657439</v>
      </c>
      <c r="CM99" s="35">
        <v>125.60553633217994</v>
      </c>
      <c r="CN99" s="35">
        <v>124.04844290657439</v>
      </c>
      <c r="CO99" s="35">
        <v>127.16262975778547</v>
      </c>
      <c r="CP99" s="35">
        <v>129.5847750865052</v>
      </c>
      <c r="CQ99" s="35">
        <v>133.91003460207614</v>
      </c>
      <c r="CR99" s="35">
        <v>139.44636678200692</v>
      </c>
      <c r="CS99" s="35">
        <v>141.1764705882353</v>
      </c>
      <c r="CT99" s="35">
        <v>148.26989619377161</v>
      </c>
      <c r="CU99" s="35">
        <v>152.59515570934255</v>
      </c>
      <c r="CV99" s="35">
        <v>153.46020761245674</v>
      </c>
      <c r="CW99" s="35">
        <v>155.01730103806227</v>
      </c>
    </row>
    <row r="100" spans="1:101" x14ac:dyDescent="0.3">
      <c r="A100" s="3">
        <v>618</v>
      </c>
      <c r="B100" s="4" t="s">
        <v>96</v>
      </c>
      <c r="C100" s="35">
        <v>100</v>
      </c>
      <c r="D100" s="35">
        <v>95.961995249406172</v>
      </c>
      <c r="E100" s="35">
        <v>91.923990498812358</v>
      </c>
      <c r="F100" s="35">
        <v>90.023752969121134</v>
      </c>
      <c r="G100" s="35">
        <v>87.648456057007124</v>
      </c>
      <c r="H100" s="35">
        <v>84.560570071258908</v>
      </c>
      <c r="I100" s="35">
        <v>85.98574821852732</v>
      </c>
      <c r="J100" s="35">
        <v>84.798099762470315</v>
      </c>
      <c r="K100" s="35">
        <v>90.736342042755339</v>
      </c>
      <c r="L100" s="35">
        <v>93.111638954869363</v>
      </c>
      <c r="M100" s="35">
        <v>99.762470308788593</v>
      </c>
      <c r="N100" s="35">
        <v>99.524940617577201</v>
      </c>
      <c r="O100" s="35">
        <v>101.6627078384798</v>
      </c>
      <c r="P100" s="35">
        <v>115.20190023752969</v>
      </c>
      <c r="Q100" s="35">
        <v>121.61520190023752</v>
      </c>
      <c r="R100" s="35">
        <v>109.97624703087887</v>
      </c>
      <c r="S100" s="35">
        <v>108.55106888361045</v>
      </c>
      <c r="T100" s="35">
        <v>107.83847980997625</v>
      </c>
      <c r="U100" s="35">
        <v>111.63895486935867</v>
      </c>
      <c r="V100" s="35">
        <v>117.1021377672209</v>
      </c>
      <c r="W100" s="35">
        <v>120.42755344418052</v>
      </c>
      <c r="X100" s="35">
        <v>116.8646080760095</v>
      </c>
      <c r="Y100" s="35">
        <v>117.3396674584323</v>
      </c>
      <c r="Z100" s="35">
        <v>121.37767220902613</v>
      </c>
      <c r="AA100" s="35">
        <v>124.46555819477435</v>
      </c>
      <c r="AB100" s="35">
        <v>133.72921615201901</v>
      </c>
      <c r="AC100" s="35">
        <v>129.69121140142516</v>
      </c>
      <c r="AD100" s="35">
        <v>129.92874109263659</v>
      </c>
      <c r="AE100" s="35">
        <v>131.353919239905</v>
      </c>
      <c r="AF100" s="35">
        <v>133.9667458432304</v>
      </c>
      <c r="AG100" s="35">
        <v>133.0166270783848</v>
      </c>
      <c r="AH100" s="35">
        <v>135.39192399049881</v>
      </c>
      <c r="AI100" s="35">
        <v>133.25415676959619</v>
      </c>
      <c r="AJ100" s="35">
        <v>100</v>
      </c>
      <c r="AK100" s="35">
        <v>101.20746432491767</v>
      </c>
      <c r="AL100" s="35">
        <v>104.17124039517014</v>
      </c>
      <c r="AM100" s="35">
        <v>105.04939626783754</v>
      </c>
      <c r="AN100" s="35">
        <v>105.48847420417124</v>
      </c>
      <c r="AO100" s="35">
        <v>107.57409440175631</v>
      </c>
      <c r="AP100" s="35">
        <v>109.54994511525796</v>
      </c>
      <c r="AQ100" s="35">
        <v>112.73326015367728</v>
      </c>
      <c r="AR100" s="35">
        <v>119.86827661909989</v>
      </c>
      <c r="AS100" s="35">
        <v>121.62458836443469</v>
      </c>
      <c r="AT100" s="35">
        <v>122.06366630076839</v>
      </c>
      <c r="AU100" s="35">
        <v>124.91767288693742</v>
      </c>
      <c r="AV100" s="35">
        <v>125.02744237102085</v>
      </c>
      <c r="AW100" s="35">
        <v>133.36992316136113</v>
      </c>
      <c r="AX100" s="35">
        <v>137.43139407244786</v>
      </c>
      <c r="AY100" s="35">
        <v>132.16245883644348</v>
      </c>
      <c r="AZ100" s="35">
        <v>128.21075740944016</v>
      </c>
      <c r="BA100" s="35">
        <v>128.7596048298573</v>
      </c>
      <c r="BB100" s="35">
        <v>131.17453347969266</v>
      </c>
      <c r="BC100" s="35">
        <v>132.82107574094402</v>
      </c>
      <c r="BD100" s="35">
        <v>133.04061470911086</v>
      </c>
      <c r="BE100" s="35">
        <v>135.12623490669594</v>
      </c>
      <c r="BF100" s="35">
        <v>137.32162458836444</v>
      </c>
      <c r="BG100" s="35">
        <v>144.78594950603733</v>
      </c>
      <c r="BH100" s="35">
        <v>149.1767288693743</v>
      </c>
      <c r="BI100" s="35">
        <v>153.34796926454445</v>
      </c>
      <c r="BJ100" s="35">
        <v>154.22612513721185</v>
      </c>
      <c r="BK100" s="35">
        <v>160.04390779363337</v>
      </c>
      <c r="BL100" s="35">
        <v>163.88583973655324</v>
      </c>
      <c r="BM100" s="35">
        <v>169.48408342480789</v>
      </c>
      <c r="BN100" s="35">
        <v>170.91108671789243</v>
      </c>
      <c r="BO100" s="35">
        <v>170.47200878155871</v>
      </c>
      <c r="BP100" s="35">
        <v>172.77716794731066</v>
      </c>
      <c r="BQ100" s="35">
        <v>100</v>
      </c>
      <c r="BR100" s="35">
        <v>97.945205479452056</v>
      </c>
      <c r="BS100" s="35">
        <v>95.547945205479451</v>
      </c>
      <c r="BT100" s="35">
        <v>93.493150684931507</v>
      </c>
      <c r="BU100" s="35">
        <v>94.863013698630141</v>
      </c>
      <c r="BV100" s="35">
        <v>94.520547945205479</v>
      </c>
      <c r="BW100" s="35">
        <v>94.863013698630141</v>
      </c>
      <c r="BX100" s="35">
        <v>93.493150684931507</v>
      </c>
      <c r="BY100" s="35">
        <v>92.123287671232873</v>
      </c>
      <c r="BZ100" s="35">
        <v>91.438356164383563</v>
      </c>
      <c r="CA100" s="35">
        <v>90.06849315068493</v>
      </c>
      <c r="CB100" s="35">
        <v>91.438356164383563</v>
      </c>
      <c r="CC100" s="35">
        <v>90.06849315068493</v>
      </c>
      <c r="CD100" s="35">
        <v>88.356164383561648</v>
      </c>
      <c r="CE100" s="35">
        <v>85.958904109589042</v>
      </c>
      <c r="CF100" s="35">
        <v>86.986301369863014</v>
      </c>
      <c r="CG100" s="35">
        <v>84.93150684931507</v>
      </c>
      <c r="CH100" s="35">
        <v>85.273972602739732</v>
      </c>
      <c r="CI100" s="35">
        <v>83.561643835616437</v>
      </c>
      <c r="CJ100" s="35">
        <v>83.561643835616437</v>
      </c>
      <c r="CK100" s="35">
        <v>83.561643835616437</v>
      </c>
      <c r="CL100" s="35">
        <v>83.904109589041099</v>
      </c>
      <c r="CM100" s="35">
        <v>85.61643835616438</v>
      </c>
      <c r="CN100" s="35">
        <v>88.013698630136986</v>
      </c>
      <c r="CO100" s="35">
        <v>88.013698630136986</v>
      </c>
      <c r="CP100" s="35">
        <v>91.780821917808225</v>
      </c>
      <c r="CQ100" s="35">
        <v>93.493150684931507</v>
      </c>
      <c r="CR100" s="35">
        <v>99.31506849315069</v>
      </c>
      <c r="CS100" s="35">
        <v>102.05479452054794</v>
      </c>
      <c r="CT100" s="35">
        <v>107.53424657534246</v>
      </c>
      <c r="CU100" s="35">
        <v>111.3013698630137</v>
      </c>
      <c r="CV100" s="35">
        <v>114.38356164383562</v>
      </c>
      <c r="CW100" s="35">
        <v>118.49315068493151</v>
      </c>
    </row>
    <row r="101" spans="1:101" x14ac:dyDescent="0.3">
      <c r="A101" s="3">
        <v>619</v>
      </c>
      <c r="B101" s="4" t="s">
        <v>97</v>
      </c>
      <c r="C101" s="35">
        <v>100</v>
      </c>
      <c r="D101" s="35">
        <v>104.20098846787479</v>
      </c>
      <c r="E101" s="35">
        <v>106.26029654036243</v>
      </c>
      <c r="F101" s="35">
        <v>103.13014827018122</v>
      </c>
      <c r="G101" s="35">
        <v>99.176276771004936</v>
      </c>
      <c r="H101" s="35">
        <v>96.62273476112027</v>
      </c>
      <c r="I101" s="35">
        <v>101.15321252059309</v>
      </c>
      <c r="J101" s="35">
        <v>99.258649093904452</v>
      </c>
      <c r="K101" s="35">
        <v>96.210873146622731</v>
      </c>
      <c r="L101" s="35">
        <v>93.327841845140028</v>
      </c>
      <c r="M101" s="35">
        <v>94.233937397034595</v>
      </c>
      <c r="N101" s="35">
        <v>93.904448105436572</v>
      </c>
      <c r="O101" s="35">
        <v>96.128500823723229</v>
      </c>
      <c r="P101" s="35">
        <v>100.74135090609555</v>
      </c>
      <c r="Q101" s="35">
        <v>99.258649093904452</v>
      </c>
      <c r="R101" s="35">
        <v>100.57660626029654</v>
      </c>
      <c r="S101" s="35">
        <v>98.92915980230643</v>
      </c>
      <c r="T101" s="35">
        <v>96.869851729818777</v>
      </c>
      <c r="U101" s="35">
        <v>96.128500823723229</v>
      </c>
      <c r="V101" s="35">
        <v>96.869851729818777</v>
      </c>
      <c r="W101" s="35">
        <v>96.540362438220754</v>
      </c>
      <c r="X101" s="35">
        <v>97.116968698517297</v>
      </c>
      <c r="Y101" s="35">
        <v>93.080724876441522</v>
      </c>
      <c r="Z101" s="35">
        <v>92.257001647446458</v>
      </c>
      <c r="AA101" s="35">
        <v>93.327841845140028</v>
      </c>
      <c r="AB101" s="35">
        <v>93.492586490939047</v>
      </c>
      <c r="AC101" s="35">
        <v>93.080724876441522</v>
      </c>
      <c r="AD101" s="35">
        <v>90.527182866556842</v>
      </c>
      <c r="AE101" s="35">
        <v>89.456342668863257</v>
      </c>
      <c r="AF101" s="35">
        <v>88.467874794069189</v>
      </c>
      <c r="AG101" s="35">
        <v>87.891268533772646</v>
      </c>
      <c r="AH101" s="35">
        <v>85.33772652388798</v>
      </c>
      <c r="AI101" s="35">
        <v>81.795716639209232</v>
      </c>
      <c r="AJ101" s="35">
        <v>100</v>
      </c>
      <c r="AK101" s="35">
        <v>105.76705616283452</v>
      </c>
      <c r="AL101" s="35">
        <v>108.5940444779495</v>
      </c>
      <c r="AM101" s="35">
        <v>104.67395401432341</v>
      </c>
      <c r="AN101" s="35">
        <v>102.48774971730117</v>
      </c>
      <c r="AO101" s="35">
        <v>101.77157934413871</v>
      </c>
      <c r="AP101" s="35">
        <v>103.95778364116094</v>
      </c>
      <c r="AQ101" s="35">
        <v>103.09084055785902</v>
      </c>
      <c r="AR101" s="35">
        <v>103.88239728609122</v>
      </c>
      <c r="AS101" s="35">
        <v>102.29928382962684</v>
      </c>
      <c r="AT101" s="35">
        <v>101.96004523181304</v>
      </c>
      <c r="AU101" s="35">
        <v>100.07538635506974</v>
      </c>
      <c r="AV101" s="35">
        <v>100.33923859781379</v>
      </c>
      <c r="AW101" s="35">
        <v>102.07312476441764</v>
      </c>
      <c r="AX101" s="35">
        <v>102.45005653976631</v>
      </c>
      <c r="AY101" s="35">
        <v>102.03543158688278</v>
      </c>
      <c r="AZ101" s="35">
        <v>102.48774971730117</v>
      </c>
      <c r="BA101" s="35">
        <v>101.80927252167358</v>
      </c>
      <c r="BB101" s="35">
        <v>102.5631360723709</v>
      </c>
      <c r="BC101" s="35">
        <v>102.41236336223143</v>
      </c>
      <c r="BD101" s="35">
        <v>101.88465887674332</v>
      </c>
      <c r="BE101" s="35">
        <v>103.31699962306823</v>
      </c>
      <c r="BF101" s="35">
        <v>103.73162457595176</v>
      </c>
      <c r="BG101" s="35">
        <v>104.86241990199774</v>
      </c>
      <c r="BH101" s="35">
        <v>105.91782887297398</v>
      </c>
      <c r="BI101" s="35">
        <v>106.74707877874104</v>
      </c>
      <c r="BJ101" s="35">
        <v>107.04862419901998</v>
      </c>
      <c r="BK101" s="35">
        <v>105.42781756502073</v>
      </c>
      <c r="BL101" s="35">
        <v>104.82472672446288</v>
      </c>
      <c r="BM101" s="35">
        <v>103.95778364116094</v>
      </c>
      <c r="BN101" s="35">
        <v>104.07086317376555</v>
      </c>
      <c r="BO101" s="35">
        <v>101.31926121372031</v>
      </c>
      <c r="BP101" s="35">
        <v>104.03316999623068</v>
      </c>
      <c r="BQ101" s="35">
        <v>100</v>
      </c>
      <c r="BR101" s="35">
        <v>102.78113663845224</v>
      </c>
      <c r="BS101" s="35">
        <v>105.07859733978235</v>
      </c>
      <c r="BT101" s="35">
        <v>105.07859733978235</v>
      </c>
      <c r="BU101" s="35">
        <v>104.71584038694076</v>
      </c>
      <c r="BV101" s="35">
        <v>107.25513905683192</v>
      </c>
      <c r="BW101" s="35">
        <v>108.34340991535672</v>
      </c>
      <c r="BX101" s="35">
        <v>107.85973397823459</v>
      </c>
      <c r="BY101" s="35">
        <v>106.04594921402661</v>
      </c>
      <c r="BZ101" s="35">
        <v>106.65054413542926</v>
      </c>
      <c r="CA101" s="35">
        <v>107.49697702539299</v>
      </c>
      <c r="CB101" s="35">
        <v>106.89238210399033</v>
      </c>
      <c r="CC101" s="35">
        <v>105.80411124546553</v>
      </c>
      <c r="CD101" s="35">
        <v>103.7484885126965</v>
      </c>
      <c r="CE101" s="35">
        <v>101.45102781136639</v>
      </c>
      <c r="CF101" s="35">
        <v>96.977025392986704</v>
      </c>
      <c r="CG101" s="35">
        <v>95.284159613059245</v>
      </c>
      <c r="CH101" s="35">
        <v>94.195888754534465</v>
      </c>
      <c r="CI101" s="35">
        <v>94.558645707376058</v>
      </c>
      <c r="CJ101" s="35">
        <v>92.986698911729135</v>
      </c>
      <c r="CK101" s="35">
        <v>92.744860943168078</v>
      </c>
      <c r="CL101" s="35">
        <v>92.623941958887542</v>
      </c>
      <c r="CM101" s="35">
        <v>91.656590084643284</v>
      </c>
      <c r="CN101" s="35">
        <v>93.107617896009671</v>
      </c>
      <c r="CO101" s="35">
        <v>93.107617896009671</v>
      </c>
      <c r="CP101" s="35">
        <v>93.5912938331318</v>
      </c>
      <c r="CQ101" s="35">
        <v>95.646916565900852</v>
      </c>
      <c r="CR101" s="35">
        <v>98.790810157194684</v>
      </c>
      <c r="CS101" s="35">
        <v>102.6602176541717</v>
      </c>
      <c r="CT101" s="35">
        <v>106.28778718258766</v>
      </c>
      <c r="CU101" s="35">
        <v>107.73881499395405</v>
      </c>
      <c r="CV101" s="35">
        <v>109.0689238210399</v>
      </c>
      <c r="CW101" s="35">
        <v>111.00362756952842</v>
      </c>
    </row>
    <row r="102" spans="1:101" x14ac:dyDescent="0.3">
      <c r="A102" s="3">
        <v>620</v>
      </c>
      <c r="B102" s="4" t="s">
        <v>98</v>
      </c>
      <c r="C102" s="35">
        <v>100</v>
      </c>
      <c r="D102" s="35">
        <v>101.42045454545455</v>
      </c>
      <c r="E102" s="35">
        <v>105.39772727272727</v>
      </c>
      <c r="F102" s="35">
        <v>100.85227272727273</v>
      </c>
      <c r="G102" s="35">
        <v>102.74621212121212</v>
      </c>
      <c r="H102" s="35">
        <v>102.93560606060606</v>
      </c>
      <c r="I102" s="35">
        <v>101.70454545454545</v>
      </c>
      <c r="J102" s="35">
        <v>100.85227272727273</v>
      </c>
      <c r="K102" s="35">
        <v>100.85227272727273</v>
      </c>
      <c r="L102" s="35">
        <v>100</v>
      </c>
      <c r="M102" s="35">
        <v>100.09469696969697</v>
      </c>
      <c r="N102" s="35">
        <v>97.916666666666671</v>
      </c>
      <c r="O102" s="35">
        <v>98.200757575757578</v>
      </c>
      <c r="P102" s="35">
        <v>98.01136363636364</v>
      </c>
      <c r="Q102" s="35">
        <v>101.32575757575758</v>
      </c>
      <c r="R102" s="35">
        <v>99.147727272727266</v>
      </c>
      <c r="S102" s="35">
        <v>97.821969696969703</v>
      </c>
      <c r="T102" s="35">
        <v>97.916666666666671</v>
      </c>
      <c r="U102" s="35">
        <v>99.147727272727266</v>
      </c>
      <c r="V102" s="35">
        <v>98.295454545454547</v>
      </c>
      <c r="W102" s="35">
        <v>96.022727272727266</v>
      </c>
      <c r="X102" s="35">
        <v>91.950757575757578</v>
      </c>
      <c r="Y102" s="35">
        <v>91.287878787878782</v>
      </c>
      <c r="Z102" s="35">
        <v>89.299242424242422</v>
      </c>
      <c r="AA102" s="35">
        <v>91.287878787878782</v>
      </c>
      <c r="AB102" s="35">
        <v>84.943181818181813</v>
      </c>
      <c r="AC102" s="35">
        <v>81.344696969696969</v>
      </c>
      <c r="AD102" s="35">
        <v>80.208333333333329</v>
      </c>
      <c r="AE102" s="35">
        <v>80.587121212121218</v>
      </c>
      <c r="AF102" s="35">
        <v>80.776515151515156</v>
      </c>
      <c r="AG102" s="35">
        <v>80.965909090909093</v>
      </c>
      <c r="AH102" s="35">
        <v>82.859848484848484</v>
      </c>
      <c r="AI102" s="35">
        <v>80.018939393939391</v>
      </c>
      <c r="AJ102" s="35">
        <v>100</v>
      </c>
      <c r="AK102" s="35">
        <v>102.51572327044025</v>
      </c>
      <c r="AL102" s="35">
        <v>104.43745632424877</v>
      </c>
      <c r="AM102" s="35">
        <v>101.85185185185185</v>
      </c>
      <c r="AN102" s="35">
        <v>99.965059399021669</v>
      </c>
      <c r="AO102" s="35">
        <v>98.6722571628232</v>
      </c>
      <c r="AP102" s="35">
        <v>96.925227113906359</v>
      </c>
      <c r="AQ102" s="35">
        <v>97.449336128581407</v>
      </c>
      <c r="AR102" s="35">
        <v>97.903563941299794</v>
      </c>
      <c r="AS102" s="35">
        <v>97.97344514325647</v>
      </c>
      <c r="AT102" s="35">
        <v>97.344514325646401</v>
      </c>
      <c r="AU102" s="35">
        <v>98.881900768693228</v>
      </c>
      <c r="AV102" s="35">
        <v>98.95178197064989</v>
      </c>
      <c r="AW102" s="35">
        <v>99.371069182389931</v>
      </c>
      <c r="AX102" s="35">
        <v>99.196366177498248</v>
      </c>
      <c r="AY102" s="35">
        <v>97.693920335429766</v>
      </c>
      <c r="AZ102" s="35">
        <v>98.63731656184487</v>
      </c>
      <c r="BA102" s="35">
        <v>98.357791754018166</v>
      </c>
      <c r="BB102" s="35">
        <v>98.462613556953173</v>
      </c>
      <c r="BC102" s="35">
        <v>96.680642907058001</v>
      </c>
      <c r="BD102" s="35">
        <v>96.540880503144649</v>
      </c>
      <c r="BE102" s="35">
        <v>97.169811320754718</v>
      </c>
      <c r="BF102" s="35">
        <v>96.96016771488469</v>
      </c>
      <c r="BG102" s="35">
        <v>97.30957372466807</v>
      </c>
      <c r="BH102" s="35">
        <v>98.008385744234801</v>
      </c>
      <c r="BI102" s="35">
        <v>99.021663172606566</v>
      </c>
      <c r="BJ102" s="35">
        <v>98.916841369671559</v>
      </c>
      <c r="BK102" s="35">
        <v>98.462613556953173</v>
      </c>
      <c r="BL102" s="35">
        <v>97.658979734451435</v>
      </c>
      <c r="BM102" s="35">
        <v>98.357791754018166</v>
      </c>
      <c r="BN102" s="35">
        <v>98.357791754018166</v>
      </c>
      <c r="BO102" s="35">
        <v>96.575821104122994</v>
      </c>
      <c r="BP102" s="35">
        <v>95.946890286512925</v>
      </c>
      <c r="BQ102" s="35">
        <v>100</v>
      </c>
      <c r="BR102" s="35">
        <v>102.68456375838926</v>
      </c>
      <c r="BS102" s="35">
        <v>101.74496644295301</v>
      </c>
      <c r="BT102" s="35">
        <v>100.13422818791946</v>
      </c>
      <c r="BU102" s="35">
        <v>102.5503355704698</v>
      </c>
      <c r="BV102" s="35">
        <v>103.48993288590604</v>
      </c>
      <c r="BW102" s="35">
        <v>103.35570469798658</v>
      </c>
      <c r="BX102" s="35">
        <v>103.6241610738255</v>
      </c>
      <c r="BY102" s="35">
        <v>103.35570469798658</v>
      </c>
      <c r="BZ102" s="35">
        <v>103.6241610738255</v>
      </c>
      <c r="CA102" s="35">
        <v>101.87919463087249</v>
      </c>
      <c r="CB102" s="35">
        <v>101.74496644295301</v>
      </c>
      <c r="CC102" s="35">
        <v>103.08724832214764</v>
      </c>
      <c r="CD102" s="35">
        <v>102.41610738255034</v>
      </c>
      <c r="CE102" s="35">
        <v>101.47651006711409</v>
      </c>
      <c r="CF102" s="35">
        <v>98.65771812080537</v>
      </c>
      <c r="CG102" s="35">
        <v>97.449664429530202</v>
      </c>
      <c r="CH102" s="35">
        <v>94.899328859060404</v>
      </c>
      <c r="CI102" s="35">
        <v>92.885906040268452</v>
      </c>
      <c r="CJ102" s="35">
        <v>93.288590604026851</v>
      </c>
      <c r="CK102" s="35">
        <v>93.691275167785236</v>
      </c>
      <c r="CL102" s="35">
        <v>92.080536912751683</v>
      </c>
      <c r="CM102" s="35">
        <v>92.75167785234899</v>
      </c>
      <c r="CN102" s="35">
        <v>93.154362416107389</v>
      </c>
      <c r="CO102" s="35">
        <v>91.812080536912745</v>
      </c>
      <c r="CP102" s="35">
        <v>97.449664429530202</v>
      </c>
      <c r="CQ102" s="35">
        <v>101.74496644295301</v>
      </c>
      <c r="CR102" s="35">
        <v>105.63758389261746</v>
      </c>
      <c r="CS102" s="35">
        <v>110.73825503355705</v>
      </c>
      <c r="CT102" s="35">
        <v>111.2751677852349</v>
      </c>
      <c r="CU102" s="35">
        <v>116.10738255033557</v>
      </c>
      <c r="CV102" s="35">
        <v>118.25503355704699</v>
      </c>
      <c r="CW102" s="35">
        <v>118.38926174496645</v>
      </c>
    </row>
    <row r="103" spans="1:101" x14ac:dyDescent="0.3">
      <c r="A103" s="3">
        <v>621</v>
      </c>
      <c r="B103" s="4" t="s">
        <v>99</v>
      </c>
      <c r="C103" s="35">
        <v>100</v>
      </c>
      <c r="D103" s="35">
        <v>97.042716319824748</v>
      </c>
      <c r="E103" s="35">
        <v>95.180722891566262</v>
      </c>
      <c r="F103" s="35">
        <v>95.728368017524645</v>
      </c>
      <c r="G103" s="35">
        <v>90.251916757940847</v>
      </c>
      <c r="H103" s="35">
        <v>92.55202628696604</v>
      </c>
      <c r="I103" s="35">
        <v>88.499452354874037</v>
      </c>
      <c r="J103" s="35">
        <v>85.980284775465492</v>
      </c>
      <c r="K103" s="35">
        <v>85.761226725082153</v>
      </c>
      <c r="L103" s="35">
        <v>83.789704271631976</v>
      </c>
      <c r="M103" s="35">
        <v>84.994523548740418</v>
      </c>
      <c r="N103" s="35">
        <v>85.5421686746988</v>
      </c>
      <c r="O103" s="35">
        <v>88.718510405257391</v>
      </c>
      <c r="P103" s="35">
        <v>84.446878422782035</v>
      </c>
      <c r="Q103" s="35">
        <v>85.651697699890477</v>
      </c>
      <c r="R103" s="35">
        <v>88.170865279299008</v>
      </c>
      <c r="S103" s="35">
        <v>88.937568455640744</v>
      </c>
      <c r="T103" s="35">
        <v>87.732749178532316</v>
      </c>
      <c r="U103" s="35">
        <v>88.061336254107331</v>
      </c>
      <c r="V103" s="35">
        <v>87.842278203723993</v>
      </c>
      <c r="W103" s="35">
        <v>88.061336254107331</v>
      </c>
      <c r="X103" s="35">
        <v>89.156626506024097</v>
      </c>
      <c r="Y103" s="35">
        <v>87.513691128148963</v>
      </c>
      <c r="Z103" s="35">
        <v>86.089813800657168</v>
      </c>
      <c r="AA103" s="35">
        <v>84.227820372398682</v>
      </c>
      <c r="AB103" s="35">
        <v>84.994523548740418</v>
      </c>
      <c r="AC103" s="35">
        <v>84.884994523548741</v>
      </c>
      <c r="AD103" s="35">
        <v>83.023001095290255</v>
      </c>
      <c r="AE103" s="35">
        <v>82.037239868565166</v>
      </c>
      <c r="AF103" s="35">
        <v>82.146768893756843</v>
      </c>
      <c r="AG103" s="35">
        <v>81.489594742606798</v>
      </c>
      <c r="AH103" s="35">
        <v>80.722891566265062</v>
      </c>
      <c r="AI103" s="35">
        <v>80.394304490690033</v>
      </c>
      <c r="AJ103" s="35">
        <v>100</v>
      </c>
      <c r="AK103" s="35">
        <v>101.15154306771073</v>
      </c>
      <c r="AL103" s="35">
        <v>99.631506218332561</v>
      </c>
      <c r="AM103" s="35">
        <v>99.631506218332561</v>
      </c>
      <c r="AN103" s="35">
        <v>99.90787655458314</v>
      </c>
      <c r="AO103" s="35">
        <v>100.09212344541686</v>
      </c>
      <c r="AP103" s="35">
        <v>99.401197604790426</v>
      </c>
      <c r="AQ103" s="35">
        <v>99.585444495624131</v>
      </c>
      <c r="AR103" s="35">
        <v>98.341777982496552</v>
      </c>
      <c r="AS103" s="35">
        <v>98.618148318747117</v>
      </c>
      <c r="AT103" s="35">
        <v>97.420543528327954</v>
      </c>
      <c r="AU103" s="35">
        <v>97.190234914785819</v>
      </c>
      <c r="AV103" s="35">
        <v>97.881160755412253</v>
      </c>
      <c r="AW103" s="35">
        <v>97.144173192077389</v>
      </c>
      <c r="AX103" s="35">
        <v>97.144173192077389</v>
      </c>
      <c r="AY103" s="35">
        <v>96.176877015200375</v>
      </c>
      <c r="AZ103" s="35">
        <v>96.72961768770152</v>
      </c>
      <c r="BA103" s="35">
        <v>95.900506678949796</v>
      </c>
      <c r="BB103" s="35">
        <v>96.59143251957623</v>
      </c>
      <c r="BC103" s="35">
        <v>95.624136342699217</v>
      </c>
      <c r="BD103" s="35">
        <v>95.439889451865497</v>
      </c>
      <c r="BE103" s="35">
        <v>96.63749424228466</v>
      </c>
      <c r="BF103" s="35">
        <v>97.512666973744814</v>
      </c>
      <c r="BG103" s="35">
        <v>98.111469368954403</v>
      </c>
      <c r="BH103" s="35">
        <v>98.433901427913398</v>
      </c>
      <c r="BI103" s="35">
        <v>97.973284200829113</v>
      </c>
      <c r="BJ103" s="35">
        <v>97.927222478120683</v>
      </c>
      <c r="BK103" s="35">
        <v>97.144173192077389</v>
      </c>
      <c r="BL103" s="35">
        <v>96.959926301243669</v>
      </c>
      <c r="BM103" s="35">
        <v>97.098111469368959</v>
      </c>
      <c r="BN103" s="35">
        <v>96.315062183325651</v>
      </c>
      <c r="BO103" s="35">
        <v>95.071395670198072</v>
      </c>
      <c r="BP103" s="35">
        <v>94.011976047904199</v>
      </c>
      <c r="BQ103" s="35">
        <v>100</v>
      </c>
      <c r="BR103" s="35">
        <v>100.88235294117646</v>
      </c>
      <c r="BS103" s="35">
        <v>103.08823529411765</v>
      </c>
      <c r="BT103" s="35">
        <v>103.67647058823529</v>
      </c>
      <c r="BU103" s="35">
        <v>103.97058823529412</v>
      </c>
      <c r="BV103" s="35">
        <v>106.17647058823529</v>
      </c>
      <c r="BW103" s="35">
        <v>107.20588235294117</v>
      </c>
      <c r="BX103" s="35">
        <v>106.91176470588235</v>
      </c>
      <c r="BY103" s="35">
        <v>105.73529411764706</v>
      </c>
      <c r="BZ103" s="35">
        <v>104.70588235294117</v>
      </c>
      <c r="CA103" s="35">
        <v>103.67647058823529</v>
      </c>
      <c r="CB103" s="35">
        <v>101.47058823529412</v>
      </c>
      <c r="CC103" s="35">
        <v>99.411764705882348</v>
      </c>
      <c r="CD103" s="35">
        <v>99.411764705882348</v>
      </c>
      <c r="CE103" s="35">
        <v>98.970588235294116</v>
      </c>
      <c r="CF103" s="35">
        <v>95.735294117647058</v>
      </c>
      <c r="CG103" s="35">
        <v>96.617647058823536</v>
      </c>
      <c r="CH103" s="35">
        <v>95.147058823529406</v>
      </c>
      <c r="CI103" s="35">
        <v>93.529411764705884</v>
      </c>
      <c r="CJ103" s="35">
        <v>91.617647058823536</v>
      </c>
      <c r="CK103" s="35">
        <v>91.17647058823529</v>
      </c>
      <c r="CL103" s="35">
        <v>90</v>
      </c>
      <c r="CM103" s="35">
        <v>90.882352941176464</v>
      </c>
      <c r="CN103" s="35">
        <v>87.941176470588232</v>
      </c>
      <c r="CO103" s="35">
        <v>90.882352941176464</v>
      </c>
      <c r="CP103" s="35">
        <v>92.941176470588232</v>
      </c>
      <c r="CQ103" s="35">
        <v>93.67647058823529</v>
      </c>
      <c r="CR103" s="35">
        <v>94.411764705882348</v>
      </c>
      <c r="CS103" s="35">
        <v>97.941176470588232</v>
      </c>
      <c r="CT103" s="35">
        <v>96.17647058823529</v>
      </c>
      <c r="CU103" s="35">
        <v>98.088235294117652</v>
      </c>
      <c r="CV103" s="35">
        <v>101.02941176470588</v>
      </c>
      <c r="CW103" s="35">
        <v>105.14705882352941</v>
      </c>
    </row>
    <row r="104" spans="1:101" x14ac:dyDescent="0.3">
      <c r="A104" s="3">
        <v>622</v>
      </c>
      <c r="B104" s="4" t="s">
        <v>100</v>
      </c>
      <c r="C104" s="35">
        <v>100</v>
      </c>
      <c r="D104" s="35">
        <v>102.19224283305228</v>
      </c>
      <c r="E104" s="35">
        <v>100.84317032040472</v>
      </c>
      <c r="F104" s="35">
        <v>99.831365935919052</v>
      </c>
      <c r="G104" s="35">
        <v>100.16863406408095</v>
      </c>
      <c r="H104" s="35">
        <v>96.627318718381119</v>
      </c>
      <c r="I104" s="35">
        <v>93.423271500843171</v>
      </c>
      <c r="J104" s="35">
        <v>90.893760539629</v>
      </c>
      <c r="K104" s="35">
        <v>89.544688026981447</v>
      </c>
      <c r="L104" s="35">
        <v>88.870151770657671</v>
      </c>
      <c r="M104" s="35">
        <v>88.870151770657671</v>
      </c>
      <c r="N104" s="35">
        <v>85.666104553119723</v>
      </c>
      <c r="O104" s="35">
        <v>87.521079258010118</v>
      </c>
      <c r="P104" s="35">
        <v>85.834738617200671</v>
      </c>
      <c r="Q104" s="35">
        <v>84.654300168634066</v>
      </c>
      <c r="R104" s="35">
        <v>82.799325463743671</v>
      </c>
      <c r="S104" s="35">
        <v>83.473861720067447</v>
      </c>
      <c r="T104" s="35">
        <v>84.148397976391237</v>
      </c>
      <c r="U104" s="35">
        <v>80.775716694772342</v>
      </c>
      <c r="V104" s="35">
        <v>78.583473861720066</v>
      </c>
      <c r="W104" s="35">
        <v>78.414839797639118</v>
      </c>
      <c r="X104" s="35">
        <v>75.210792580101185</v>
      </c>
      <c r="Y104" s="35">
        <v>73.524451939291737</v>
      </c>
      <c r="Z104" s="35">
        <v>71.163575042158513</v>
      </c>
      <c r="AA104" s="35">
        <v>74.030354131534565</v>
      </c>
      <c r="AB104" s="35">
        <v>70.657672849915684</v>
      </c>
      <c r="AC104" s="35">
        <v>74.030354131534565</v>
      </c>
      <c r="AD104" s="35">
        <v>75.548060708263066</v>
      </c>
      <c r="AE104" s="35">
        <v>76.897133220910618</v>
      </c>
      <c r="AF104" s="35">
        <v>78.920741989881961</v>
      </c>
      <c r="AG104" s="35">
        <v>79.426644182124789</v>
      </c>
      <c r="AH104" s="35">
        <v>81.112984822934237</v>
      </c>
      <c r="AI104" s="35">
        <v>78.414839797639118</v>
      </c>
      <c r="AJ104" s="35">
        <v>100</v>
      </c>
      <c r="AK104" s="35">
        <v>102.44807121661721</v>
      </c>
      <c r="AL104" s="35">
        <v>102.15133531157269</v>
      </c>
      <c r="AM104" s="35">
        <v>101.92878338278932</v>
      </c>
      <c r="AN104" s="35">
        <v>100.44510385756676</v>
      </c>
      <c r="AO104" s="35">
        <v>99.480712166172111</v>
      </c>
      <c r="AP104" s="35">
        <v>99.035608308605347</v>
      </c>
      <c r="AQ104" s="35">
        <v>99.480712166172111</v>
      </c>
      <c r="AR104" s="35">
        <v>98.887240356083083</v>
      </c>
      <c r="AS104" s="35">
        <v>99.109792284866472</v>
      </c>
      <c r="AT104" s="35">
        <v>98.219584569732945</v>
      </c>
      <c r="AU104" s="35">
        <v>98.738872403560833</v>
      </c>
      <c r="AV104" s="35">
        <v>100.14836795252225</v>
      </c>
      <c r="AW104" s="35">
        <v>100.74183976261128</v>
      </c>
      <c r="AX104" s="35">
        <v>101.78041543026706</v>
      </c>
      <c r="AY104" s="35">
        <v>102.29970326409496</v>
      </c>
      <c r="AZ104" s="35">
        <v>102.00296735905044</v>
      </c>
      <c r="BA104" s="35">
        <v>101.85459940652819</v>
      </c>
      <c r="BB104" s="35">
        <v>100.59347181008901</v>
      </c>
      <c r="BC104" s="35">
        <v>99.777448071216611</v>
      </c>
      <c r="BD104" s="35">
        <v>99.85163204747775</v>
      </c>
      <c r="BE104" s="35">
        <v>98.813056379821958</v>
      </c>
      <c r="BF104" s="35">
        <v>99.777448071216611</v>
      </c>
      <c r="BG104" s="35">
        <v>101.70623145400593</v>
      </c>
      <c r="BH104" s="35">
        <v>103.41246290801188</v>
      </c>
      <c r="BI104" s="35">
        <v>105.63798219584569</v>
      </c>
      <c r="BJ104" s="35">
        <v>107.19584569732937</v>
      </c>
      <c r="BK104" s="35">
        <v>108.30860534124629</v>
      </c>
      <c r="BL104" s="35">
        <v>106.60237388724036</v>
      </c>
      <c r="BM104" s="35">
        <v>105.11869436201781</v>
      </c>
      <c r="BN104" s="35">
        <v>102.74480712166172</v>
      </c>
      <c r="BO104" s="35">
        <v>102.9673590504451</v>
      </c>
      <c r="BP104" s="35">
        <v>101.11275964391692</v>
      </c>
      <c r="BQ104" s="35">
        <v>100</v>
      </c>
      <c r="BR104" s="35">
        <v>100.24570024570025</v>
      </c>
      <c r="BS104" s="35">
        <v>104.42260442260442</v>
      </c>
      <c r="BT104" s="35">
        <v>103.43980343980344</v>
      </c>
      <c r="BU104" s="35">
        <v>105.15970515970515</v>
      </c>
      <c r="BV104" s="35">
        <v>105.65110565110565</v>
      </c>
      <c r="BW104" s="35">
        <v>106.14250614250614</v>
      </c>
      <c r="BX104" s="35">
        <v>105.15970515970515</v>
      </c>
      <c r="BY104" s="35">
        <v>101.96560196560196</v>
      </c>
      <c r="BZ104" s="35">
        <v>99.017199017199019</v>
      </c>
      <c r="CA104" s="35">
        <v>98.77149877149877</v>
      </c>
      <c r="CB104" s="35">
        <v>98.525798525798521</v>
      </c>
      <c r="CC104" s="35">
        <v>98.280098280098287</v>
      </c>
      <c r="CD104" s="35">
        <v>95.08599508599508</v>
      </c>
      <c r="CE104" s="35">
        <v>93.611793611793615</v>
      </c>
      <c r="CF104" s="35">
        <v>89.189189189189193</v>
      </c>
      <c r="CG104" s="35">
        <v>84.275184275184273</v>
      </c>
      <c r="CH104" s="35">
        <v>80.835380835380832</v>
      </c>
      <c r="CI104" s="35">
        <v>77.64127764127764</v>
      </c>
      <c r="CJ104" s="35">
        <v>77.64127764127764</v>
      </c>
      <c r="CK104" s="35">
        <v>75.921375921375926</v>
      </c>
      <c r="CL104" s="35">
        <v>78.624078624078621</v>
      </c>
      <c r="CM104" s="35">
        <v>81.818181818181813</v>
      </c>
      <c r="CN104" s="35">
        <v>79.606879606879602</v>
      </c>
      <c r="CO104" s="35">
        <v>81.32678132678133</v>
      </c>
      <c r="CP104" s="35">
        <v>84.275184275184273</v>
      </c>
      <c r="CQ104" s="35">
        <v>83.292383292383292</v>
      </c>
      <c r="CR104" s="35">
        <v>87.714987714987714</v>
      </c>
      <c r="CS104" s="35">
        <v>92.137592137592137</v>
      </c>
      <c r="CT104" s="35">
        <v>95.823095823095827</v>
      </c>
      <c r="CU104" s="35">
        <v>98.525798525798521</v>
      </c>
      <c r="CV104" s="35">
        <v>100.24570024570025</v>
      </c>
      <c r="CW104" s="35">
        <v>100.98280098280098</v>
      </c>
    </row>
    <row r="105" spans="1:101" x14ac:dyDescent="0.3">
      <c r="A105" s="3">
        <v>623</v>
      </c>
      <c r="B105" s="4" t="s">
        <v>101</v>
      </c>
      <c r="C105" s="35">
        <v>100</v>
      </c>
      <c r="D105" s="35">
        <v>100.26711185308848</v>
      </c>
      <c r="E105" s="35">
        <v>99.766277128547586</v>
      </c>
      <c r="F105" s="35">
        <v>100</v>
      </c>
      <c r="G105" s="35">
        <v>99.365609348914859</v>
      </c>
      <c r="H105" s="35">
        <v>98.363939899833056</v>
      </c>
      <c r="I105" s="35">
        <v>96.160267111853088</v>
      </c>
      <c r="J105" s="35">
        <v>94.757929883138559</v>
      </c>
      <c r="K105" s="35">
        <v>93.889816360601003</v>
      </c>
      <c r="L105" s="35">
        <v>94.457429048414028</v>
      </c>
      <c r="M105" s="35">
        <v>94.958263772954922</v>
      </c>
      <c r="N105" s="35">
        <v>94.123539232053417</v>
      </c>
      <c r="O105" s="35">
        <v>93.722871452420705</v>
      </c>
      <c r="P105" s="35">
        <v>94.323873121869781</v>
      </c>
      <c r="Q105" s="35">
        <v>94.824707846410689</v>
      </c>
      <c r="R105" s="35">
        <v>94.223706176961599</v>
      </c>
      <c r="S105" s="35">
        <v>93.889816360601003</v>
      </c>
      <c r="T105" s="35">
        <v>93.255425709515862</v>
      </c>
      <c r="U105" s="35">
        <v>92.587646076794655</v>
      </c>
      <c r="V105" s="35">
        <v>93.15525876460768</v>
      </c>
      <c r="W105" s="35">
        <v>93.055091819699499</v>
      </c>
      <c r="X105" s="35">
        <v>92.320534223706176</v>
      </c>
      <c r="Y105" s="35">
        <v>94.023372287145236</v>
      </c>
      <c r="Z105" s="35">
        <v>92.854757929883135</v>
      </c>
      <c r="AA105" s="35">
        <v>92.153589315525878</v>
      </c>
      <c r="AB105" s="35">
        <v>94.190317195325548</v>
      </c>
      <c r="AC105" s="35">
        <v>96.494156928213684</v>
      </c>
      <c r="AD105" s="35">
        <v>97.829716193656097</v>
      </c>
      <c r="AE105" s="35">
        <v>99.265442404006677</v>
      </c>
      <c r="AF105" s="35">
        <v>99.532554257095157</v>
      </c>
      <c r="AG105" s="35">
        <v>98.330550918196991</v>
      </c>
      <c r="AH105" s="35">
        <v>98.931552587646081</v>
      </c>
      <c r="AI105" s="35">
        <v>97.929883138564279</v>
      </c>
      <c r="AJ105" s="35">
        <v>100</v>
      </c>
      <c r="AK105" s="35">
        <v>100.38319613965371</v>
      </c>
      <c r="AL105" s="35">
        <v>100.99347147317627</v>
      </c>
      <c r="AM105" s="35">
        <v>99.90065285268237</v>
      </c>
      <c r="AN105" s="35">
        <v>99.943230201532785</v>
      </c>
      <c r="AO105" s="35">
        <v>100.49673573658814</v>
      </c>
      <c r="AP105" s="35">
        <v>101.24893556627875</v>
      </c>
      <c r="AQ105" s="35">
        <v>101.57536190746522</v>
      </c>
      <c r="AR105" s="35">
        <v>101.90178824865171</v>
      </c>
      <c r="AS105" s="35">
        <v>102.9094521714448</v>
      </c>
      <c r="AT105" s="35">
        <v>103.06556911722963</v>
      </c>
      <c r="AU105" s="35">
        <v>104.20096508657394</v>
      </c>
      <c r="AV105" s="35">
        <v>105.59182514902072</v>
      </c>
      <c r="AW105" s="35">
        <v>106.47175702526256</v>
      </c>
      <c r="AX105" s="35">
        <v>108.55804711893273</v>
      </c>
      <c r="AY105" s="35">
        <v>110.21856372409879</v>
      </c>
      <c r="AZ105" s="35">
        <v>111.86488787964802</v>
      </c>
      <c r="BA105" s="35">
        <v>112.20550667045131</v>
      </c>
      <c r="BB105" s="35">
        <v>112.17712177121771</v>
      </c>
      <c r="BC105" s="35">
        <v>112.70224240703945</v>
      </c>
      <c r="BD105" s="35">
        <v>112.84416690320749</v>
      </c>
      <c r="BE105" s="35">
        <v>114.66080045415839</v>
      </c>
      <c r="BF105" s="35">
        <v>116.86063014476299</v>
      </c>
      <c r="BG105" s="35">
        <v>117.37155833096793</v>
      </c>
      <c r="BH105" s="35">
        <v>117.72636957138802</v>
      </c>
      <c r="BI105" s="35">
        <v>118.50695430031223</v>
      </c>
      <c r="BJ105" s="35">
        <v>119.4720408742549</v>
      </c>
      <c r="BK105" s="35">
        <v>120.84870848708488</v>
      </c>
      <c r="BL105" s="35">
        <v>120.36616520011354</v>
      </c>
      <c r="BM105" s="35">
        <v>121.16094237865455</v>
      </c>
      <c r="BN105" s="35">
        <v>120.79193868861766</v>
      </c>
      <c r="BO105" s="35">
        <v>120.93386318478569</v>
      </c>
      <c r="BP105" s="35">
        <v>121.35963667328981</v>
      </c>
      <c r="BQ105" s="35">
        <v>100</v>
      </c>
      <c r="BR105" s="35">
        <v>102.2865142323845</v>
      </c>
      <c r="BS105" s="35">
        <v>102.9398040130658</v>
      </c>
      <c r="BT105" s="35">
        <v>103.96640223985068</v>
      </c>
      <c r="BU105" s="35">
        <v>104.71301913205787</v>
      </c>
      <c r="BV105" s="35">
        <v>103.96640223985068</v>
      </c>
      <c r="BW105" s="35">
        <v>104.15305646290247</v>
      </c>
      <c r="BX105" s="35">
        <v>103.03313112459169</v>
      </c>
      <c r="BY105" s="35">
        <v>102.8464769015399</v>
      </c>
      <c r="BZ105" s="35">
        <v>100.51329911339243</v>
      </c>
      <c r="CA105" s="35">
        <v>98.320111992533825</v>
      </c>
      <c r="CB105" s="35">
        <v>98.040130657956141</v>
      </c>
      <c r="CC105" s="35">
        <v>97.433504433037797</v>
      </c>
      <c r="CD105" s="35">
        <v>95.146990200653292</v>
      </c>
      <c r="CE105" s="35">
        <v>93.560429304713026</v>
      </c>
      <c r="CF105" s="35">
        <v>91.133924405039664</v>
      </c>
      <c r="CG105" s="35">
        <v>89.454036397573489</v>
      </c>
      <c r="CH105" s="35">
        <v>88.427438170788619</v>
      </c>
      <c r="CI105" s="35">
        <v>86.980867942137195</v>
      </c>
      <c r="CJ105" s="35">
        <v>86.514232384507693</v>
      </c>
      <c r="CK105" s="35">
        <v>86.374241717218851</v>
      </c>
      <c r="CL105" s="35">
        <v>86.374241717218851</v>
      </c>
      <c r="CM105" s="35">
        <v>85.020998600093321</v>
      </c>
      <c r="CN105" s="35">
        <v>86.794213719085391</v>
      </c>
      <c r="CO105" s="35">
        <v>87.960802613159117</v>
      </c>
      <c r="CP105" s="35">
        <v>90.760615958936071</v>
      </c>
      <c r="CQ105" s="35">
        <v>94.680354643023804</v>
      </c>
      <c r="CR105" s="35">
        <v>99.673355109659354</v>
      </c>
      <c r="CS105" s="35">
        <v>104.10639290713952</v>
      </c>
      <c r="CT105" s="35">
        <v>106.20625291647224</v>
      </c>
      <c r="CU105" s="35">
        <v>108.72608492767149</v>
      </c>
      <c r="CV105" s="35">
        <v>111.80587960802613</v>
      </c>
      <c r="CW105" s="35">
        <v>116.47223518432105</v>
      </c>
    </row>
    <row r="106" spans="1:101" x14ac:dyDescent="0.3">
      <c r="A106" s="3">
        <v>624</v>
      </c>
      <c r="B106" s="4" t="s">
        <v>102</v>
      </c>
      <c r="C106" s="35">
        <v>100</v>
      </c>
      <c r="D106" s="35">
        <v>99.528039977790115</v>
      </c>
      <c r="E106" s="35">
        <v>100.80510827318156</v>
      </c>
      <c r="F106" s="35">
        <v>100.1388117712382</v>
      </c>
      <c r="G106" s="35">
        <v>101.05496946141032</v>
      </c>
      <c r="H106" s="35">
        <v>98.028872848417549</v>
      </c>
      <c r="I106" s="35">
        <v>99.555802332037757</v>
      </c>
      <c r="J106" s="35">
        <v>99.278178789561352</v>
      </c>
      <c r="K106" s="35">
        <v>97.140477512493064</v>
      </c>
      <c r="L106" s="35">
        <v>96.779566907273733</v>
      </c>
      <c r="M106" s="35">
        <v>97.445863409217097</v>
      </c>
      <c r="N106" s="35">
        <v>99.888950583009432</v>
      </c>
      <c r="O106" s="35">
        <v>100.05552470849528</v>
      </c>
      <c r="P106" s="35">
        <v>101.30483064963909</v>
      </c>
      <c r="Q106" s="35">
        <v>101.88784008883954</v>
      </c>
      <c r="R106" s="35">
        <v>102.47084952803998</v>
      </c>
      <c r="S106" s="35">
        <v>103.99777901166019</v>
      </c>
      <c r="T106" s="35">
        <v>103.85896724042199</v>
      </c>
      <c r="U106" s="35">
        <v>105.13603553581343</v>
      </c>
      <c r="V106" s="35">
        <v>106.4963908939478</v>
      </c>
      <c r="W106" s="35">
        <v>107.21821210438645</v>
      </c>
      <c r="X106" s="35">
        <v>108.82842865074959</v>
      </c>
      <c r="Y106" s="35">
        <v>109.1893392559689</v>
      </c>
      <c r="Z106" s="35">
        <v>110.6329816768462</v>
      </c>
      <c r="AA106" s="35">
        <v>112.32648528595224</v>
      </c>
      <c r="AB106" s="35">
        <v>114.38089950027762</v>
      </c>
      <c r="AC106" s="35">
        <v>115.65796779566907</v>
      </c>
      <c r="AD106" s="35">
        <v>115.79677956690728</v>
      </c>
      <c r="AE106" s="35">
        <v>116.15769017212659</v>
      </c>
      <c r="AF106" s="35">
        <v>116.99056079955581</v>
      </c>
      <c r="AG106" s="35">
        <v>117.93448084397556</v>
      </c>
      <c r="AH106" s="35">
        <v>120.21099389228206</v>
      </c>
      <c r="AI106" s="35">
        <v>119.23931149361466</v>
      </c>
      <c r="AJ106" s="35">
        <v>100</v>
      </c>
      <c r="AK106" s="35">
        <v>101.38275621659308</v>
      </c>
      <c r="AL106" s="35">
        <v>102.68417383221009</v>
      </c>
      <c r="AM106" s="35">
        <v>103.19544503834534</v>
      </c>
      <c r="AN106" s="35">
        <v>103.90425284685104</v>
      </c>
      <c r="AO106" s="35">
        <v>103.41622124099466</v>
      </c>
      <c r="AP106" s="35">
        <v>104.0204508482454</v>
      </c>
      <c r="AQ106" s="35">
        <v>104.12502904950036</v>
      </c>
      <c r="AR106" s="35">
        <v>104.39228445270741</v>
      </c>
      <c r="AS106" s="35">
        <v>104.56658145479898</v>
      </c>
      <c r="AT106" s="35">
        <v>104.21798745061585</v>
      </c>
      <c r="AU106" s="35">
        <v>105.33348826400186</v>
      </c>
      <c r="AV106" s="35">
        <v>105.92609807111317</v>
      </c>
      <c r="AW106" s="35">
        <v>106.64652567975831</v>
      </c>
      <c r="AX106" s="35">
        <v>108.35463630025563</v>
      </c>
      <c r="AY106" s="35">
        <v>108.12224029746689</v>
      </c>
      <c r="AZ106" s="35">
        <v>109.87683011852197</v>
      </c>
      <c r="BA106" s="35">
        <v>111.13176853358122</v>
      </c>
      <c r="BB106" s="35">
        <v>112.82825935393912</v>
      </c>
      <c r="BC106" s="35">
        <v>114.12967696955613</v>
      </c>
      <c r="BD106" s="35">
        <v>115.28003718336045</v>
      </c>
      <c r="BE106" s="35">
        <v>116.3490587961887</v>
      </c>
      <c r="BF106" s="35">
        <v>118.48710202184522</v>
      </c>
      <c r="BG106" s="35">
        <v>120.91564025098768</v>
      </c>
      <c r="BH106" s="35">
        <v>124.15756448989077</v>
      </c>
      <c r="BI106" s="35">
        <v>127.56216593074599</v>
      </c>
      <c r="BJ106" s="35">
        <v>130.06042296072508</v>
      </c>
      <c r="BK106" s="35">
        <v>130.82732976992796</v>
      </c>
      <c r="BL106" s="35">
        <v>130.93190797118291</v>
      </c>
      <c r="BM106" s="35">
        <v>131.61747617940972</v>
      </c>
      <c r="BN106" s="35">
        <v>134.42946781315362</v>
      </c>
      <c r="BO106" s="35">
        <v>136.43969323727632</v>
      </c>
      <c r="BP106" s="35">
        <v>137.69463165233557</v>
      </c>
      <c r="BQ106" s="35">
        <v>100</v>
      </c>
      <c r="BR106" s="35">
        <v>102.68843014882381</v>
      </c>
      <c r="BS106" s="35">
        <v>104.60873739798367</v>
      </c>
      <c r="BT106" s="35">
        <v>105.95295247239558</v>
      </c>
      <c r="BU106" s="35">
        <v>105.47287566010561</v>
      </c>
      <c r="BV106" s="35">
        <v>107.1531445031205</v>
      </c>
      <c r="BW106" s="35">
        <v>106.38502160345655</v>
      </c>
      <c r="BX106" s="35">
        <v>107.68122899663946</v>
      </c>
      <c r="BY106" s="35">
        <v>106.62506000960154</v>
      </c>
      <c r="BZ106" s="35">
        <v>107.44119059049449</v>
      </c>
      <c r="CA106" s="35">
        <v>107.00912145943352</v>
      </c>
      <c r="CB106" s="35">
        <v>108.25732117138742</v>
      </c>
      <c r="CC106" s="35">
        <v>108.40134421507442</v>
      </c>
      <c r="CD106" s="35">
        <v>107.10513682189151</v>
      </c>
      <c r="CE106" s="35">
        <v>105.7129140662506</v>
      </c>
      <c r="CF106" s="35">
        <v>103.93662986077773</v>
      </c>
      <c r="CG106" s="35">
        <v>102.49639942390783</v>
      </c>
      <c r="CH106" s="35">
        <v>101.15218434949593</v>
      </c>
      <c r="CI106" s="35">
        <v>102.54440710513683</v>
      </c>
      <c r="CJ106" s="35">
        <v>104.03264522323572</v>
      </c>
      <c r="CK106" s="35">
        <v>104.3206913106097</v>
      </c>
      <c r="CL106" s="35">
        <v>105.56889102256361</v>
      </c>
      <c r="CM106" s="35">
        <v>106.57705232837255</v>
      </c>
      <c r="CN106" s="35">
        <v>106.81709073451752</v>
      </c>
      <c r="CO106" s="35">
        <v>108.30532885261641</v>
      </c>
      <c r="CP106" s="35">
        <v>111.5218434949592</v>
      </c>
      <c r="CQ106" s="35">
        <v>114.88238118098896</v>
      </c>
      <c r="CR106" s="35">
        <v>119.49111857897263</v>
      </c>
      <c r="CS106" s="35">
        <v>124.19587133941431</v>
      </c>
      <c r="CT106" s="35">
        <v>127.89246279404705</v>
      </c>
      <c r="CU106" s="35">
        <v>131.78108497359577</v>
      </c>
      <c r="CV106" s="35">
        <v>137.01392222755641</v>
      </c>
      <c r="CW106" s="35">
        <v>142.678828612578</v>
      </c>
    </row>
    <row r="107" spans="1:101" x14ac:dyDescent="0.3">
      <c r="A107" s="3">
        <v>625</v>
      </c>
      <c r="B107" s="4" t="s">
        <v>103</v>
      </c>
      <c r="C107" s="35">
        <v>100</v>
      </c>
      <c r="D107" s="35">
        <v>99.187636219536358</v>
      </c>
      <c r="E107" s="35">
        <v>98.018624925698433</v>
      </c>
      <c r="F107" s="35">
        <v>97.840301169011298</v>
      </c>
      <c r="G107" s="35">
        <v>98.395086189815729</v>
      </c>
      <c r="H107" s="35">
        <v>97.701604913810186</v>
      </c>
      <c r="I107" s="35">
        <v>97.444026154150976</v>
      </c>
      <c r="J107" s="35">
        <v>96.928868634832568</v>
      </c>
      <c r="K107" s="35">
        <v>97.344957400435902</v>
      </c>
      <c r="L107" s="35">
        <v>97.919556171983359</v>
      </c>
      <c r="M107" s="35">
        <v>99.068753715078259</v>
      </c>
      <c r="N107" s="35">
        <v>102.39746383990489</v>
      </c>
      <c r="O107" s="35">
        <v>103.17020011888251</v>
      </c>
      <c r="P107" s="35">
        <v>105.25064394689915</v>
      </c>
      <c r="Q107" s="35">
        <v>105.78561521696057</v>
      </c>
      <c r="R107" s="35">
        <v>108.08401030315039</v>
      </c>
      <c r="S107" s="35">
        <v>108.06419655240737</v>
      </c>
      <c r="T107" s="35">
        <v>110.26352288488211</v>
      </c>
      <c r="U107" s="35">
        <v>110.38240538934021</v>
      </c>
      <c r="V107" s="35">
        <v>110.81830790568655</v>
      </c>
      <c r="W107" s="35">
        <v>112.24489795918367</v>
      </c>
      <c r="X107" s="35">
        <v>113.55260550822271</v>
      </c>
      <c r="Y107" s="35">
        <v>113.25539924707748</v>
      </c>
      <c r="Z107" s="35">
        <v>114.88012680800476</v>
      </c>
      <c r="AA107" s="35">
        <v>115.41509807806618</v>
      </c>
      <c r="AB107" s="35">
        <v>116.34634436298791</v>
      </c>
      <c r="AC107" s="35">
        <v>118.92213195957994</v>
      </c>
      <c r="AD107" s="35">
        <v>118.1097681791163</v>
      </c>
      <c r="AE107" s="35">
        <v>118.78343570437885</v>
      </c>
      <c r="AF107" s="35">
        <v>117.77293441648504</v>
      </c>
      <c r="AG107" s="35">
        <v>118.1097681791163</v>
      </c>
      <c r="AH107" s="35">
        <v>118.68436695066376</v>
      </c>
      <c r="AI107" s="35">
        <v>118.12958192985933</v>
      </c>
      <c r="AJ107" s="35">
        <v>100</v>
      </c>
      <c r="AK107" s="35">
        <v>101.34742404227212</v>
      </c>
      <c r="AL107" s="35">
        <v>103.42580361074417</v>
      </c>
      <c r="AM107" s="35">
        <v>103.09995596653457</v>
      </c>
      <c r="AN107" s="35">
        <v>103.36415675913695</v>
      </c>
      <c r="AO107" s="35">
        <v>103.64597093791281</v>
      </c>
      <c r="AP107" s="35">
        <v>105.05504183179217</v>
      </c>
      <c r="AQ107" s="35">
        <v>105.39850286217525</v>
      </c>
      <c r="AR107" s="35">
        <v>106.70189343901365</v>
      </c>
      <c r="AS107" s="35">
        <v>106.86922060766182</v>
      </c>
      <c r="AT107" s="35">
        <v>107.93483047115808</v>
      </c>
      <c r="AU107" s="35">
        <v>109.25583443416997</v>
      </c>
      <c r="AV107" s="35">
        <v>110.87626596213121</v>
      </c>
      <c r="AW107" s="35">
        <v>112.76970497578159</v>
      </c>
      <c r="AX107" s="35">
        <v>113.73844121532365</v>
      </c>
      <c r="AY107" s="35">
        <v>115.38529282254514</v>
      </c>
      <c r="AZ107" s="35">
        <v>116.49493615147512</v>
      </c>
      <c r="BA107" s="35">
        <v>118.11536767943637</v>
      </c>
      <c r="BB107" s="35">
        <v>119.1369440774989</v>
      </c>
      <c r="BC107" s="35">
        <v>120.03522677234699</v>
      </c>
      <c r="BD107" s="35">
        <v>121.39145750770585</v>
      </c>
      <c r="BE107" s="35">
        <v>122.48348745046235</v>
      </c>
      <c r="BF107" s="35">
        <v>124.50022016732717</v>
      </c>
      <c r="BG107" s="35">
        <v>126.49053280493175</v>
      </c>
      <c r="BH107" s="35">
        <v>127.90841039189785</v>
      </c>
      <c r="BI107" s="35">
        <v>129.48480845442538</v>
      </c>
      <c r="BJ107" s="35">
        <v>130.70893879348304</v>
      </c>
      <c r="BK107" s="35">
        <v>131.27256715103479</v>
      </c>
      <c r="BL107" s="35">
        <v>132.54953764861295</v>
      </c>
      <c r="BM107" s="35">
        <v>134.31968295904889</v>
      </c>
      <c r="BN107" s="35">
        <v>135.79920739762218</v>
      </c>
      <c r="BO107" s="35">
        <v>136.66226332012329</v>
      </c>
      <c r="BP107" s="35">
        <v>136.96169088507264</v>
      </c>
      <c r="BQ107" s="35">
        <v>100</v>
      </c>
      <c r="BR107" s="35">
        <v>105.15043345232024</v>
      </c>
      <c r="BS107" s="35">
        <v>106.88424273329933</v>
      </c>
      <c r="BT107" s="35">
        <v>109.73992860785313</v>
      </c>
      <c r="BU107" s="35">
        <v>112.13666496685364</v>
      </c>
      <c r="BV107" s="35">
        <v>114.78837327893932</v>
      </c>
      <c r="BW107" s="35">
        <v>116.06323304436512</v>
      </c>
      <c r="BX107" s="35">
        <v>118.15400305966344</v>
      </c>
      <c r="BY107" s="35">
        <v>119.47985721570628</v>
      </c>
      <c r="BZ107" s="35">
        <v>119.78582355940847</v>
      </c>
      <c r="CA107" s="35">
        <v>120.75471698113208</v>
      </c>
      <c r="CB107" s="35">
        <v>120.90770015298317</v>
      </c>
      <c r="CC107" s="35">
        <v>122.99847016828149</v>
      </c>
      <c r="CD107" s="35">
        <v>121.62162162162163</v>
      </c>
      <c r="CE107" s="35">
        <v>121.46863844977052</v>
      </c>
      <c r="CF107" s="35">
        <v>121.06068332483427</v>
      </c>
      <c r="CG107" s="35">
        <v>120.44875063742988</v>
      </c>
      <c r="CH107" s="35">
        <v>122.38653748087711</v>
      </c>
      <c r="CI107" s="35">
        <v>123.55940846506884</v>
      </c>
      <c r="CJ107" s="35">
        <v>123.91636919938807</v>
      </c>
      <c r="CK107" s="35">
        <v>123.814380418154</v>
      </c>
      <c r="CL107" s="35">
        <v>125.0892401835798</v>
      </c>
      <c r="CM107" s="35">
        <v>126.41509433962264</v>
      </c>
      <c r="CN107" s="35">
        <v>128.81183069862314</v>
      </c>
      <c r="CO107" s="35">
        <v>130.95359510453849</v>
      </c>
      <c r="CP107" s="35">
        <v>137.02192758796534</v>
      </c>
      <c r="CQ107" s="35">
        <v>142.58031616522183</v>
      </c>
      <c r="CR107" s="35">
        <v>150.12748597654257</v>
      </c>
      <c r="CS107" s="35">
        <v>158.49056603773585</v>
      </c>
      <c r="CT107" s="35">
        <v>164.96685364609894</v>
      </c>
      <c r="CU107" s="35">
        <v>170.16828148903622</v>
      </c>
      <c r="CV107" s="35">
        <v>173.83987761346251</v>
      </c>
      <c r="CW107" s="35">
        <v>175.87965323814382</v>
      </c>
    </row>
    <row r="108" spans="1:101" x14ac:dyDescent="0.3">
      <c r="A108" s="3">
        <v>626</v>
      </c>
      <c r="B108" s="4" t="s">
        <v>104</v>
      </c>
      <c r="C108" s="35">
        <v>100</v>
      </c>
      <c r="D108" s="35">
        <v>98.848949919224552</v>
      </c>
      <c r="E108" s="35">
        <v>98.041195476575126</v>
      </c>
      <c r="F108" s="35">
        <v>97.879644588045238</v>
      </c>
      <c r="G108" s="35">
        <v>97.051696284329566</v>
      </c>
      <c r="H108" s="35">
        <v>97.253634894991919</v>
      </c>
      <c r="I108" s="35">
        <v>98.081583198707591</v>
      </c>
      <c r="J108" s="35">
        <v>98.667205169628431</v>
      </c>
      <c r="K108" s="35">
        <v>101.47415185783522</v>
      </c>
      <c r="L108" s="35">
        <v>104.34168012924071</v>
      </c>
      <c r="M108" s="35">
        <v>108.90549273021001</v>
      </c>
      <c r="N108" s="35">
        <v>109.95557350565429</v>
      </c>
      <c r="O108" s="35">
        <v>110.76332794830371</v>
      </c>
      <c r="P108" s="35">
        <v>112.47980613893377</v>
      </c>
      <c r="Q108" s="35">
        <v>113.5702746365105</v>
      </c>
      <c r="R108" s="35">
        <v>113.20678513731825</v>
      </c>
      <c r="S108" s="35">
        <v>114.37802907915993</v>
      </c>
      <c r="T108" s="35">
        <v>113.97415185783522</v>
      </c>
      <c r="U108" s="35">
        <v>115.87237479806139</v>
      </c>
      <c r="V108" s="35">
        <v>115.97334410339256</v>
      </c>
      <c r="W108" s="35">
        <v>118.51777059773829</v>
      </c>
      <c r="X108" s="35">
        <v>120.718901453958</v>
      </c>
      <c r="Y108" s="35">
        <v>120.35541195476576</v>
      </c>
      <c r="Z108" s="35">
        <v>121.74878836833602</v>
      </c>
      <c r="AA108" s="35">
        <v>121.40549273021001</v>
      </c>
      <c r="AB108" s="35">
        <v>123.34410339256866</v>
      </c>
      <c r="AC108" s="35">
        <v>125.18174474959612</v>
      </c>
      <c r="AD108" s="35">
        <v>126.87802907915993</v>
      </c>
      <c r="AE108" s="35">
        <v>126.33279483037157</v>
      </c>
      <c r="AF108" s="35">
        <v>127.7059773828756</v>
      </c>
      <c r="AG108" s="35">
        <v>126.0702746365105</v>
      </c>
      <c r="AH108" s="35">
        <v>126.49434571890146</v>
      </c>
      <c r="AI108" s="35">
        <v>127.0799676898223</v>
      </c>
      <c r="AJ108" s="35">
        <v>100</v>
      </c>
      <c r="AK108" s="35">
        <v>100.34105815478793</v>
      </c>
      <c r="AL108" s="35">
        <v>101.95889811980761</v>
      </c>
      <c r="AM108" s="35">
        <v>102.86838653257543</v>
      </c>
      <c r="AN108" s="35">
        <v>104.4512461740271</v>
      </c>
      <c r="AO108" s="35">
        <v>104.63489287275907</v>
      </c>
      <c r="AP108" s="35">
        <v>105.5443812855269</v>
      </c>
      <c r="AQ108" s="35">
        <v>108.32531700918233</v>
      </c>
      <c r="AR108" s="35">
        <v>111.09750765194578</v>
      </c>
      <c r="AS108" s="35">
        <v>112.0157411456056</v>
      </c>
      <c r="AT108" s="35">
        <v>114.26322693484914</v>
      </c>
      <c r="AU108" s="35">
        <v>115.98600787057281</v>
      </c>
      <c r="AV108" s="35">
        <v>115.60996939221688</v>
      </c>
      <c r="AW108" s="35">
        <v>116.16090948841277</v>
      </c>
      <c r="AX108" s="35">
        <v>117.66506340183646</v>
      </c>
      <c r="AY108" s="35">
        <v>117.66506340183646</v>
      </c>
      <c r="AZ108" s="35">
        <v>118.18976825535636</v>
      </c>
      <c r="BA108" s="35">
        <v>117.86620026235242</v>
      </c>
      <c r="BB108" s="35">
        <v>117.9623961521644</v>
      </c>
      <c r="BC108" s="35">
        <v>118.64451246174028</v>
      </c>
      <c r="BD108" s="35">
        <v>120.69086139046786</v>
      </c>
      <c r="BE108" s="35">
        <v>123.55050284215129</v>
      </c>
      <c r="BF108" s="35">
        <v>124.86226497595102</v>
      </c>
      <c r="BG108" s="35">
        <v>127.17971141233056</v>
      </c>
      <c r="BH108" s="35">
        <v>129.29602098819413</v>
      </c>
      <c r="BI108" s="35">
        <v>132.31307389593354</v>
      </c>
      <c r="BJ108" s="35">
        <v>135.30389156099693</v>
      </c>
      <c r="BK108" s="35">
        <v>136.65937909925665</v>
      </c>
      <c r="BL108" s="35">
        <v>137.39396589418453</v>
      </c>
      <c r="BM108" s="35">
        <v>139.0030607783122</v>
      </c>
      <c r="BN108" s="35">
        <v>139.0205509400962</v>
      </c>
      <c r="BO108" s="35">
        <v>139.93003935286401</v>
      </c>
      <c r="BP108" s="35">
        <v>142.25623087013554</v>
      </c>
      <c r="BQ108" s="35">
        <v>100</v>
      </c>
      <c r="BR108" s="35">
        <v>102.52182347235693</v>
      </c>
      <c r="BS108" s="35">
        <v>104.60717749757517</v>
      </c>
      <c r="BT108" s="35">
        <v>104.8011639185257</v>
      </c>
      <c r="BU108" s="35">
        <v>108.14742967992241</v>
      </c>
      <c r="BV108" s="35">
        <v>110.7662463627546</v>
      </c>
      <c r="BW108" s="35">
        <v>113.3850630455868</v>
      </c>
      <c r="BX108" s="35">
        <v>115.2764306498545</v>
      </c>
      <c r="BY108" s="35">
        <v>116.48884578079534</v>
      </c>
      <c r="BZ108" s="35">
        <v>117.84675072744908</v>
      </c>
      <c r="CA108" s="35">
        <v>117.84675072744908</v>
      </c>
      <c r="CB108" s="35">
        <v>119.68962172647915</v>
      </c>
      <c r="CC108" s="35">
        <v>120.85354025218234</v>
      </c>
      <c r="CD108" s="35">
        <v>119.05916585838992</v>
      </c>
      <c r="CE108" s="35">
        <v>119.35014548981572</v>
      </c>
      <c r="CF108" s="35">
        <v>120.02909796314258</v>
      </c>
      <c r="CG108" s="35">
        <v>119.25315227934044</v>
      </c>
      <c r="CH108" s="35">
        <v>119.88360814742968</v>
      </c>
      <c r="CI108" s="35">
        <v>121.14451988360815</v>
      </c>
      <c r="CJ108" s="35">
        <v>124.34529582929196</v>
      </c>
      <c r="CK108" s="35">
        <v>125.46071774975752</v>
      </c>
      <c r="CL108" s="35">
        <v>125.80019398642095</v>
      </c>
      <c r="CM108" s="35">
        <v>127.78855480116391</v>
      </c>
      <c r="CN108" s="35">
        <v>130.69835111542193</v>
      </c>
      <c r="CO108" s="35">
        <v>134.96605237633366</v>
      </c>
      <c r="CP108" s="35">
        <v>142.53152279340446</v>
      </c>
      <c r="CQ108" s="35">
        <v>149.95150339476237</v>
      </c>
      <c r="CR108" s="35">
        <v>158.34141610087295</v>
      </c>
      <c r="CS108" s="35">
        <v>165.42192046556741</v>
      </c>
      <c r="CT108" s="35">
        <v>170.32007759456837</v>
      </c>
      <c r="CU108" s="35">
        <v>174.58777885548011</v>
      </c>
      <c r="CV108" s="35">
        <v>180.16488845780796</v>
      </c>
      <c r="CW108" s="35">
        <v>184.91755577109603</v>
      </c>
    </row>
    <row r="109" spans="1:101" x14ac:dyDescent="0.3">
      <c r="A109" s="3">
        <v>627</v>
      </c>
      <c r="B109" s="4" t="s">
        <v>105</v>
      </c>
      <c r="C109" s="35">
        <v>100</v>
      </c>
      <c r="D109" s="35">
        <v>98.069306930693074</v>
      </c>
      <c r="E109" s="35">
        <v>96.460396039603964</v>
      </c>
      <c r="F109" s="35">
        <v>96.113861386138609</v>
      </c>
      <c r="G109" s="35">
        <v>97.054455445544548</v>
      </c>
      <c r="H109" s="35">
        <v>97.475247524752476</v>
      </c>
      <c r="I109" s="35">
        <v>96.534653465346537</v>
      </c>
      <c r="J109" s="35">
        <v>96.287128712871294</v>
      </c>
      <c r="K109" s="35">
        <v>96.460396039603964</v>
      </c>
      <c r="L109" s="35">
        <v>98.737623762376231</v>
      </c>
      <c r="M109" s="35">
        <v>102.05445544554455</v>
      </c>
      <c r="N109" s="35">
        <v>105.74257425742574</v>
      </c>
      <c r="O109" s="35">
        <v>107.17821782178218</v>
      </c>
      <c r="P109" s="35">
        <v>108.46534653465346</v>
      </c>
      <c r="Q109" s="35">
        <v>112.0049504950495</v>
      </c>
      <c r="R109" s="35">
        <v>113.93564356435644</v>
      </c>
      <c r="S109" s="35">
        <v>115.4950495049505</v>
      </c>
      <c r="T109" s="35">
        <v>115.86633663366337</v>
      </c>
      <c r="U109" s="35">
        <v>117.45049504950495</v>
      </c>
      <c r="V109" s="35">
        <v>120</v>
      </c>
      <c r="W109" s="35">
        <v>121.58415841584159</v>
      </c>
      <c r="X109" s="35">
        <v>124.3069306930693</v>
      </c>
      <c r="Y109" s="35">
        <v>127.10396039603961</v>
      </c>
      <c r="Z109" s="35">
        <v>127.12871287128714</v>
      </c>
      <c r="AA109" s="35">
        <v>127.87128712871286</v>
      </c>
      <c r="AB109" s="35">
        <v>128.06930693069307</v>
      </c>
      <c r="AC109" s="35">
        <v>129.85148514851485</v>
      </c>
      <c r="AD109" s="35">
        <v>132.72277227722773</v>
      </c>
      <c r="AE109" s="35">
        <v>134.35643564356437</v>
      </c>
      <c r="AF109" s="35">
        <v>136.85643564356437</v>
      </c>
      <c r="AG109" s="35">
        <v>138.29207920792078</v>
      </c>
      <c r="AH109" s="35">
        <v>140.51980198019803</v>
      </c>
      <c r="AI109" s="35">
        <v>141.1881188118812</v>
      </c>
      <c r="AJ109" s="35">
        <v>100</v>
      </c>
      <c r="AK109" s="35">
        <v>101.89711359404097</v>
      </c>
      <c r="AL109" s="35">
        <v>103.63128491620111</v>
      </c>
      <c r="AM109" s="35">
        <v>105.17923649906891</v>
      </c>
      <c r="AN109" s="35">
        <v>107.51862197392924</v>
      </c>
      <c r="AO109" s="35">
        <v>110.13733705772812</v>
      </c>
      <c r="AP109" s="35">
        <v>111.48743016759776</v>
      </c>
      <c r="AQ109" s="35">
        <v>111.6852886405959</v>
      </c>
      <c r="AR109" s="35">
        <v>113.19832402234637</v>
      </c>
      <c r="AS109" s="35">
        <v>113.41945996275605</v>
      </c>
      <c r="AT109" s="35">
        <v>116.78305400372439</v>
      </c>
      <c r="AU109" s="35">
        <v>118.49394785847299</v>
      </c>
      <c r="AV109" s="35">
        <v>120.27467411545624</v>
      </c>
      <c r="AW109" s="35">
        <v>121.4036312849162</v>
      </c>
      <c r="AX109" s="35">
        <v>123.20763500931099</v>
      </c>
      <c r="AY109" s="35">
        <v>124.0572625698324</v>
      </c>
      <c r="AZ109" s="35">
        <v>125.16294227188082</v>
      </c>
      <c r="BA109" s="35">
        <v>126.18715083798882</v>
      </c>
      <c r="BB109" s="35">
        <v>126.66433891992551</v>
      </c>
      <c r="BC109" s="35">
        <v>128.6778398510242</v>
      </c>
      <c r="BD109" s="35">
        <v>129.91154562383613</v>
      </c>
      <c r="BE109" s="35">
        <v>132.70484171322161</v>
      </c>
      <c r="BF109" s="35">
        <v>136.31284916201116</v>
      </c>
      <c r="BG109" s="35">
        <v>137.24394785847301</v>
      </c>
      <c r="BH109" s="35">
        <v>140.44459962756054</v>
      </c>
      <c r="BI109" s="35">
        <v>143.05167597765364</v>
      </c>
      <c r="BJ109" s="35">
        <v>146.05446927374302</v>
      </c>
      <c r="BK109" s="35">
        <v>149.53445065176908</v>
      </c>
      <c r="BL109" s="35">
        <v>152.15316573556797</v>
      </c>
      <c r="BM109" s="35">
        <v>154.69040968342645</v>
      </c>
      <c r="BN109" s="35">
        <v>157.9608938547486</v>
      </c>
      <c r="BO109" s="35">
        <v>161.24301675977654</v>
      </c>
      <c r="BP109" s="35">
        <v>161.63873370577281</v>
      </c>
      <c r="BQ109" s="35">
        <v>100</v>
      </c>
      <c r="BR109" s="35">
        <v>104.68197879858657</v>
      </c>
      <c r="BS109" s="35">
        <v>107.95053003533569</v>
      </c>
      <c r="BT109" s="35">
        <v>111.74911660777386</v>
      </c>
      <c r="BU109" s="35">
        <v>117.84452296819788</v>
      </c>
      <c r="BV109" s="35">
        <v>119.69964664310955</v>
      </c>
      <c r="BW109" s="35">
        <v>122.6148409893993</v>
      </c>
      <c r="BX109" s="35">
        <v>125.17667844522968</v>
      </c>
      <c r="BY109" s="35">
        <v>125.70671378091873</v>
      </c>
      <c r="BZ109" s="35">
        <v>124.46996466431095</v>
      </c>
      <c r="CA109" s="35">
        <v>124.73498233215548</v>
      </c>
      <c r="CB109" s="35">
        <v>124.91166077738517</v>
      </c>
      <c r="CC109" s="35">
        <v>124.5583038869258</v>
      </c>
      <c r="CD109" s="35">
        <v>126.5017667844523</v>
      </c>
      <c r="CE109" s="35">
        <v>130.56537102473499</v>
      </c>
      <c r="CF109" s="35">
        <v>131.36042402826854</v>
      </c>
      <c r="CG109" s="35">
        <v>134.36395759717314</v>
      </c>
      <c r="CH109" s="35">
        <v>137.72084805653711</v>
      </c>
      <c r="CI109" s="35">
        <v>145.93639575971733</v>
      </c>
      <c r="CJ109" s="35">
        <v>149.29328621908127</v>
      </c>
      <c r="CK109" s="35">
        <v>154.15194346289752</v>
      </c>
      <c r="CL109" s="35">
        <v>159.62897526501766</v>
      </c>
      <c r="CM109" s="35">
        <v>168.02120141342755</v>
      </c>
      <c r="CN109" s="35">
        <v>173.67491166077738</v>
      </c>
      <c r="CO109" s="35">
        <v>179.41696113074204</v>
      </c>
      <c r="CP109" s="35">
        <v>188.07420494699647</v>
      </c>
      <c r="CQ109" s="35">
        <v>201.67844522968198</v>
      </c>
      <c r="CR109" s="35">
        <v>212.98586572438163</v>
      </c>
      <c r="CS109" s="35">
        <v>224.1166077738516</v>
      </c>
      <c r="CT109" s="35">
        <v>236.04240282685512</v>
      </c>
      <c r="CU109" s="35">
        <v>244.87632508833923</v>
      </c>
      <c r="CV109" s="35">
        <v>258.03886925795052</v>
      </c>
      <c r="CW109" s="35">
        <v>268.81625441696116</v>
      </c>
    </row>
    <row r="110" spans="1:101" x14ac:dyDescent="0.3">
      <c r="A110" s="3">
        <v>628</v>
      </c>
      <c r="B110" s="4" t="s">
        <v>106</v>
      </c>
      <c r="C110" s="35">
        <v>100</v>
      </c>
      <c r="D110" s="35">
        <v>100.88578088578089</v>
      </c>
      <c r="E110" s="35">
        <v>99.72027972027972</v>
      </c>
      <c r="F110" s="35">
        <v>95.384615384615387</v>
      </c>
      <c r="G110" s="35">
        <v>92.354312354312356</v>
      </c>
      <c r="H110" s="35">
        <v>90.163170163170165</v>
      </c>
      <c r="I110" s="35">
        <v>90.116550116550115</v>
      </c>
      <c r="J110" s="35">
        <v>87.459207459207462</v>
      </c>
      <c r="K110" s="35">
        <v>85.827505827505831</v>
      </c>
      <c r="L110" s="35">
        <v>86.200466200466195</v>
      </c>
      <c r="M110" s="35">
        <v>87.365967365967364</v>
      </c>
      <c r="N110" s="35">
        <v>88.624708624708632</v>
      </c>
      <c r="O110" s="35">
        <v>92.214452214452209</v>
      </c>
      <c r="P110" s="35">
        <v>95.291375291375289</v>
      </c>
      <c r="Q110" s="35">
        <v>96.64335664335664</v>
      </c>
      <c r="R110" s="35">
        <v>100.18648018648018</v>
      </c>
      <c r="S110" s="35">
        <v>103.49650349650349</v>
      </c>
      <c r="T110" s="35">
        <v>106.34032634032634</v>
      </c>
      <c r="U110" s="35">
        <v>105.92074592074592</v>
      </c>
      <c r="V110" s="35">
        <v>105.26806526806527</v>
      </c>
      <c r="W110" s="35">
        <v>104.33566433566433</v>
      </c>
      <c r="X110" s="35">
        <v>103.72960372960372</v>
      </c>
      <c r="Y110" s="35">
        <v>102.89044289044288</v>
      </c>
      <c r="Z110" s="35">
        <v>101.77156177156178</v>
      </c>
      <c r="AA110" s="35">
        <v>102.42424242424242</v>
      </c>
      <c r="AB110" s="35">
        <v>100.69930069930069</v>
      </c>
      <c r="AC110" s="35">
        <v>101.11888111888112</v>
      </c>
      <c r="AD110" s="35">
        <v>99.673659673659671</v>
      </c>
      <c r="AE110" s="35">
        <v>98.88111888111888</v>
      </c>
      <c r="AF110" s="35">
        <v>97.622377622377627</v>
      </c>
      <c r="AG110" s="35">
        <v>95.944055944055947</v>
      </c>
      <c r="AH110" s="35">
        <v>94.358974358974365</v>
      </c>
      <c r="AI110" s="35">
        <v>92.261072261072258</v>
      </c>
      <c r="AJ110" s="35">
        <v>100</v>
      </c>
      <c r="AK110" s="35">
        <v>101.57170923379175</v>
      </c>
      <c r="AL110" s="35">
        <v>102.57585679982536</v>
      </c>
      <c r="AM110" s="35">
        <v>102.3793931456014</v>
      </c>
      <c r="AN110" s="35">
        <v>102.4667103252565</v>
      </c>
      <c r="AO110" s="35">
        <v>102.85963763370444</v>
      </c>
      <c r="AP110" s="35">
        <v>103.66732154551408</v>
      </c>
      <c r="AQ110" s="35">
        <v>103.62366295568653</v>
      </c>
      <c r="AR110" s="35">
        <v>104.86793276577167</v>
      </c>
      <c r="AS110" s="35">
        <v>105.85025103689151</v>
      </c>
      <c r="AT110" s="35">
        <v>107.48744815542457</v>
      </c>
      <c r="AU110" s="35">
        <v>110.0196463654224</v>
      </c>
      <c r="AV110" s="35">
        <v>111.32940406024885</v>
      </c>
      <c r="AW110" s="35">
        <v>112.70464963981664</v>
      </c>
      <c r="AX110" s="35">
        <v>113.73062650076403</v>
      </c>
      <c r="AY110" s="35">
        <v>115.41148220912464</v>
      </c>
      <c r="AZ110" s="35">
        <v>116.7212399039511</v>
      </c>
      <c r="BA110" s="35">
        <v>116.91770355817508</v>
      </c>
      <c r="BB110" s="35">
        <v>117.83453394455358</v>
      </c>
      <c r="BC110" s="35">
        <v>119.84282907662083</v>
      </c>
      <c r="BD110" s="35">
        <v>121.15258677144728</v>
      </c>
      <c r="BE110" s="35">
        <v>123.07356472385942</v>
      </c>
      <c r="BF110" s="35">
        <v>122.87710106963544</v>
      </c>
      <c r="BG110" s="35">
        <v>123.75027286618642</v>
      </c>
      <c r="BH110" s="35">
        <v>124.60161536782361</v>
      </c>
      <c r="BI110" s="35">
        <v>124.97271338135778</v>
      </c>
      <c r="BJ110" s="35">
        <v>125.91137306265007</v>
      </c>
      <c r="BK110" s="35">
        <v>125.06003056101288</v>
      </c>
      <c r="BL110" s="35">
        <v>124.01222440515171</v>
      </c>
      <c r="BM110" s="35">
        <v>124.44881030342719</v>
      </c>
      <c r="BN110" s="35">
        <v>124.88539620170269</v>
      </c>
      <c r="BO110" s="35">
        <v>124.33966382885833</v>
      </c>
      <c r="BP110" s="35">
        <v>125.73673870333988</v>
      </c>
      <c r="BQ110" s="35">
        <v>100</v>
      </c>
      <c r="BR110" s="35">
        <v>103.36879432624113</v>
      </c>
      <c r="BS110" s="35">
        <v>106.82624113475177</v>
      </c>
      <c r="BT110" s="35">
        <v>108.68794326241135</v>
      </c>
      <c r="BU110" s="35">
        <v>111.52482269503547</v>
      </c>
      <c r="BV110" s="35">
        <v>112.5</v>
      </c>
      <c r="BW110" s="35">
        <v>112.41134751773049</v>
      </c>
      <c r="BX110" s="35">
        <v>110.90425531914893</v>
      </c>
      <c r="BY110" s="35">
        <v>108.33333333333333</v>
      </c>
      <c r="BZ110" s="35">
        <v>105.58510638297872</v>
      </c>
      <c r="CA110" s="35">
        <v>104.78723404255319</v>
      </c>
      <c r="CB110" s="35">
        <v>102.92553191489361</v>
      </c>
      <c r="CC110" s="35">
        <v>103.63475177304964</v>
      </c>
      <c r="CD110" s="35">
        <v>102.48226950354609</v>
      </c>
      <c r="CE110" s="35">
        <v>103.01418439716312</v>
      </c>
      <c r="CF110" s="35">
        <v>103.10283687943263</v>
      </c>
      <c r="CG110" s="35">
        <v>101.77304964539007</v>
      </c>
      <c r="CH110" s="35">
        <v>101.41843971631205</v>
      </c>
      <c r="CI110" s="35">
        <v>100.08865248226951</v>
      </c>
      <c r="CJ110" s="35">
        <v>103.28014184397163</v>
      </c>
      <c r="CK110" s="35">
        <v>101.68439716312056</v>
      </c>
      <c r="CL110" s="35">
        <v>102.83687943262412</v>
      </c>
      <c r="CM110" s="35">
        <v>103.19148936170212</v>
      </c>
      <c r="CN110" s="35">
        <v>105.76241134751773</v>
      </c>
      <c r="CO110" s="35">
        <v>110.81560283687944</v>
      </c>
      <c r="CP110" s="35">
        <v>115.24822695035461</v>
      </c>
      <c r="CQ110" s="35">
        <v>122.69503546099291</v>
      </c>
      <c r="CR110" s="35">
        <v>129.69858156028369</v>
      </c>
      <c r="CS110" s="35">
        <v>138.56382978723406</v>
      </c>
      <c r="CT110" s="35">
        <v>143.43971631205673</v>
      </c>
      <c r="CU110" s="35">
        <v>149.20212765957447</v>
      </c>
      <c r="CV110" s="35">
        <v>153.36879432624113</v>
      </c>
      <c r="CW110" s="35">
        <v>157.97872340425531</v>
      </c>
    </row>
    <row r="111" spans="1:101" x14ac:dyDescent="0.3">
      <c r="A111" s="3">
        <v>631</v>
      </c>
      <c r="B111" s="4" t="s">
        <v>107</v>
      </c>
      <c r="C111" s="35">
        <v>100</v>
      </c>
      <c r="D111" s="35">
        <v>98.473282442748086</v>
      </c>
      <c r="E111" s="35">
        <v>97.404580152671755</v>
      </c>
      <c r="F111" s="35">
        <v>98.625954198473281</v>
      </c>
      <c r="G111" s="35">
        <v>96.641221374045799</v>
      </c>
      <c r="H111" s="35">
        <v>95.725190839694662</v>
      </c>
      <c r="I111" s="35">
        <v>89.770992366412216</v>
      </c>
      <c r="J111" s="35">
        <v>87.63358778625954</v>
      </c>
      <c r="K111" s="35">
        <v>90.07633587786259</v>
      </c>
      <c r="L111" s="35">
        <v>88.549618320610691</v>
      </c>
      <c r="M111" s="35">
        <v>87.63358778625954</v>
      </c>
      <c r="N111" s="35">
        <v>88.244274809160302</v>
      </c>
      <c r="O111" s="35">
        <v>90.381679389312978</v>
      </c>
      <c r="P111" s="35">
        <v>89.770992366412216</v>
      </c>
      <c r="Q111" s="35">
        <v>92.061068702290072</v>
      </c>
      <c r="R111" s="35">
        <v>93.129770992366417</v>
      </c>
      <c r="S111" s="35">
        <v>94.198473282442748</v>
      </c>
      <c r="T111" s="35">
        <v>94.656488549618317</v>
      </c>
      <c r="U111" s="35">
        <v>96.030534351145036</v>
      </c>
      <c r="V111" s="35">
        <v>96.18320610687023</v>
      </c>
      <c r="W111" s="35">
        <v>93.129770992366417</v>
      </c>
      <c r="X111" s="35">
        <v>92.061068702290072</v>
      </c>
      <c r="Y111" s="35">
        <v>93.282442748091597</v>
      </c>
      <c r="Z111" s="35">
        <v>94.045801526717554</v>
      </c>
      <c r="AA111" s="35">
        <v>93.129770992366417</v>
      </c>
      <c r="AB111" s="35">
        <v>94.503816793893137</v>
      </c>
      <c r="AC111" s="35">
        <v>96.488549618320604</v>
      </c>
      <c r="AD111" s="35">
        <v>97.709923664122144</v>
      </c>
      <c r="AE111" s="35">
        <v>96.946564885496187</v>
      </c>
      <c r="AF111" s="35">
        <v>97.709923664122144</v>
      </c>
      <c r="AG111" s="35">
        <v>93.89312977099236</v>
      </c>
      <c r="AH111" s="35">
        <v>92.671755725190835</v>
      </c>
      <c r="AI111" s="35">
        <v>93.129770992366417</v>
      </c>
      <c r="AJ111" s="35">
        <v>100</v>
      </c>
      <c r="AK111" s="35">
        <v>99.322493224932245</v>
      </c>
      <c r="AL111" s="35">
        <v>100.74525745257452</v>
      </c>
      <c r="AM111" s="35">
        <v>100.20325203252033</v>
      </c>
      <c r="AN111" s="35">
        <v>101.96476964769647</v>
      </c>
      <c r="AO111" s="35">
        <v>101.49051490514906</v>
      </c>
      <c r="AP111" s="35">
        <v>102.9810298102981</v>
      </c>
      <c r="AQ111" s="35">
        <v>102.37127371273712</v>
      </c>
      <c r="AR111" s="35">
        <v>103.38753387533875</v>
      </c>
      <c r="AS111" s="35">
        <v>102.4390243902439</v>
      </c>
      <c r="AT111" s="35">
        <v>102.4390243902439</v>
      </c>
      <c r="AU111" s="35">
        <v>102.57452574525745</v>
      </c>
      <c r="AV111" s="35">
        <v>102.30352303523036</v>
      </c>
      <c r="AW111" s="35">
        <v>101.55826558265582</v>
      </c>
      <c r="AX111" s="35">
        <v>104.13279132791328</v>
      </c>
      <c r="AY111" s="35">
        <v>104.74254742547426</v>
      </c>
      <c r="AZ111" s="35">
        <v>103.86178861788618</v>
      </c>
      <c r="BA111" s="35">
        <v>103.31978319783198</v>
      </c>
      <c r="BB111" s="35">
        <v>103.11653116531166</v>
      </c>
      <c r="BC111" s="35">
        <v>103.31978319783198</v>
      </c>
      <c r="BD111" s="35">
        <v>102.77777777777777</v>
      </c>
      <c r="BE111" s="35">
        <v>103.2520325203252</v>
      </c>
      <c r="BF111" s="35">
        <v>104.67479674796748</v>
      </c>
      <c r="BG111" s="35">
        <v>106.16531165311653</v>
      </c>
      <c r="BH111" s="35">
        <v>107.04607046070461</v>
      </c>
      <c r="BI111" s="35">
        <v>109.21409214092141</v>
      </c>
      <c r="BJ111" s="35">
        <v>108.33333333333333</v>
      </c>
      <c r="BK111" s="35">
        <v>108.87533875338754</v>
      </c>
      <c r="BL111" s="35">
        <v>107.85907859078591</v>
      </c>
      <c r="BM111" s="35">
        <v>108.67208672086721</v>
      </c>
      <c r="BN111" s="35">
        <v>108.73983739837398</v>
      </c>
      <c r="BO111" s="35">
        <v>107.52032520325203</v>
      </c>
      <c r="BP111" s="35">
        <v>107.24932249322494</v>
      </c>
      <c r="BQ111" s="35">
        <v>100</v>
      </c>
      <c r="BR111" s="35">
        <v>100.24271844660194</v>
      </c>
      <c r="BS111" s="35">
        <v>102.42718446601941</v>
      </c>
      <c r="BT111" s="35">
        <v>103.64077669902913</v>
      </c>
      <c r="BU111" s="35">
        <v>102.42718446601941</v>
      </c>
      <c r="BV111" s="35">
        <v>102.42718446601941</v>
      </c>
      <c r="BW111" s="35">
        <v>102.91262135922329</v>
      </c>
      <c r="BX111" s="35">
        <v>102.18446601941747</v>
      </c>
      <c r="BY111" s="35">
        <v>101.21359223300971</v>
      </c>
      <c r="BZ111" s="35">
        <v>100.48543689320388</v>
      </c>
      <c r="CA111" s="35">
        <v>96.84466019417475</v>
      </c>
      <c r="CB111" s="35">
        <v>99.271844660194176</v>
      </c>
      <c r="CC111" s="35">
        <v>96.601941747572809</v>
      </c>
      <c r="CD111" s="35">
        <v>98.05825242718447</v>
      </c>
      <c r="CE111" s="35">
        <v>95.873786407766985</v>
      </c>
      <c r="CF111" s="35">
        <v>91.262135922330103</v>
      </c>
      <c r="CG111" s="35">
        <v>90.533980582524265</v>
      </c>
      <c r="CH111" s="35">
        <v>89.077669902912618</v>
      </c>
      <c r="CI111" s="35">
        <v>88.834951456310677</v>
      </c>
      <c r="CJ111" s="35">
        <v>90.77669902912622</v>
      </c>
      <c r="CK111" s="35">
        <v>96.116504854368927</v>
      </c>
      <c r="CL111" s="35">
        <v>95.631067961165044</v>
      </c>
      <c r="CM111" s="35">
        <v>94.174757281553397</v>
      </c>
      <c r="CN111" s="35">
        <v>95.873786407766985</v>
      </c>
      <c r="CO111" s="35">
        <v>97.572815533980588</v>
      </c>
      <c r="CP111" s="35">
        <v>98.786407766990294</v>
      </c>
      <c r="CQ111" s="35">
        <v>103.39805825242719</v>
      </c>
      <c r="CR111" s="35">
        <v>105.8252427184466</v>
      </c>
      <c r="CS111" s="35">
        <v>107.76699029126213</v>
      </c>
      <c r="CT111" s="35">
        <v>110.4368932038835</v>
      </c>
      <c r="CU111" s="35">
        <v>115.53398058252426</v>
      </c>
      <c r="CV111" s="35">
        <v>119.90291262135922</v>
      </c>
      <c r="CW111" s="35">
        <v>121.60194174757281</v>
      </c>
    </row>
    <row r="112" spans="1:101" x14ac:dyDescent="0.3">
      <c r="A112" s="3">
        <v>632</v>
      </c>
      <c r="B112" s="4" t="s">
        <v>108</v>
      </c>
      <c r="C112" s="35">
        <v>100</v>
      </c>
      <c r="D112" s="35">
        <v>99.710144927536234</v>
      </c>
      <c r="E112" s="35">
        <v>99.710144927536234</v>
      </c>
      <c r="F112" s="35">
        <v>99.130434782608702</v>
      </c>
      <c r="G112" s="35">
        <v>98.840579710144922</v>
      </c>
      <c r="H112" s="35">
        <v>99.130434782608702</v>
      </c>
      <c r="I112" s="35">
        <v>97.681159420289859</v>
      </c>
      <c r="J112" s="35">
        <v>95.652173913043484</v>
      </c>
      <c r="K112" s="35">
        <v>94.782608695652172</v>
      </c>
      <c r="L112" s="35">
        <v>95.072463768115938</v>
      </c>
      <c r="M112" s="35">
        <v>95.072463768115938</v>
      </c>
      <c r="N112" s="35">
        <v>96.811594202898547</v>
      </c>
      <c r="O112" s="35">
        <v>97.971014492753625</v>
      </c>
      <c r="P112" s="35">
        <v>101.15942028985508</v>
      </c>
      <c r="Q112" s="35">
        <v>99.710144927536234</v>
      </c>
      <c r="R112" s="35">
        <v>101.15942028985508</v>
      </c>
      <c r="S112" s="35">
        <v>102.60869565217391</v>
      </c>
      <c r="T112" s="35">
        <v>104.34782608695652</v>
      </c>
      <c r="U112" s="35">
        <v>98.840579710144922</v>
      </c>
      <c r="V112" s="35">
        <v>96.521739130434781</v>
      </c>
      <c r="W112" s="35">
        <v>95.072463768115938</v>
      </c>
      <c r="X112" s="35">
        <v>95.652173913043484</v>
      </c>
      <c r="Y112" s="35">
        <v>95.652173913043484</v>
      </c>
      <c r="Z112" s="35">
        <v>88.985507246376812</v>
      </c>
      <c r="AA112" s="35">
        <v>86.376811594202906</v>
      </c>
      <c r="AB112" s="35">
        <v>84.347826086956516</v>
      </c>
      <c r="AC112" s="35">
        <v>81.739130434782609</v>
      </c>
      <c r="AD112" s="35">
        <v>79.420289855072468</v>
      </c>
      <c r="AE112" s="35">
        <v>80.579710144927532</v>
      </c>
      <c r="AF112" s="35">
        <v>82.028985507246375</v>
      </c>
      <c r="AG112" s="35">
        <v>78.840579710144922</v>
      </c>
      <c r="AH112" s="35">
        <v>80.869565217391298</v>
      </c>
      <c r="AI112" s="35">
        <v>75.652173913043484</v>
      </c>
      <c r="AJ112" s="35">
        <v>100</v>
      </c>
      <c r="AK112" s="35">
        <v>100.73170731707317</v>
      </c>
      <c r="AL112" s="35">
        <v>100.73170731707317</v>
      </c>
      <c r="AM112" s="35">
        <v>101.70731707317073</v>
      </c>
      <c r="AN112" s="35">
        <v>103.04878048780488</v>
      </c>
      <c r="AO112" s="35">
        <v>102.5609756097561</v>
      </c>
      <c r="AP112" s="35">
        <v>103.41463414634147</v>
      </c>
      <c r="AQ112" s="35">
        <v>104.63414634146342</v>
      </c>
      <c r="AR112" s="35">
        <v>105.36585365853658</v>
      </c>
      <c r="AS112" s="35">
        <v>105.48780487804878</v>
      </c>
      <c r="AT112" s="35">
        <v>104.51219512195122</v>
      </c>
      <c r="AU112" s="35">
        <v>104.26829268292683</v>
      </c>
      <c r="AV112" s="35">
        <v>105.97560975609755</v>
      </c>
      <c r="AW112" s="35">
        <v>105.60975609756098</v>
      </c>
      <c r="AX112" s="35">
        <v>106.34146341463415</v>
      </c>
      <c r="AY112" s="35">
        <v>103.78048780487805</v>
      </c>
      <c r="AZ112" s="35">
        <v>105</v>
      </c>
      <c r="BA112" s="35">
        <v>107.19512195121951</v>
      </c>
      <c r="BB112" s="35">
        <v>102.4390243902439</v>
      </c>
      <c r="BC112" s="35">
        <v>100</v>
      </c>
      <c r="BD112" s="35">
        <v>100</v>
      </c>
      <c r="BE112" s="35">
        <v>101.34146341463415</v>
      </c>
      <c r="BF112" s="35">
        <v>101.09756097560975</v>
      </c>
      <c r="BG112" s="35">
        <v>100.36585365853658</v>
      </c>
      <c r="BH112" s="35">
        <v>99.390243902439025</v>
      </c>
      <c r="BI112" s="35">
        <v>100.1219512195122</v>
      </c>
      <c r="BJ112" s="35">
        <v>96.951219512195124</v>
      </c>
      <c r="BK112" s="35">
        <v>98.048780487804876</v>
      </c>
      <c r="BL112" s="35">
        <v>96.829268292682926</v>
      </c>
      <c r="BM112" s="35">
        <v>100.36585365853658</v>
      </c>
      <c r="BN112" s="35">
        <v>100.60975609756098</v>
      </c>
      <c r="BO112" s="35">
        <v>100.60975609756098</v>
      </c>
      <c r="BP112" s="35">
        <v>102.6829268292683</v>
      </c>
      <c r="BQ112" s="35">
        <v>100</v>
      </c>
      <c r="BR112" s="35">
        <v>98.591549295774641</v>
      </c>
      <c r="BS112" s="35">
        <v>100.35211267605634</v>
      </c>
      <c r="BT112" s="35">
        <v>98.239436619718305</v>
      </c>
      <c r="BU112" s="35">
        <v>101.05633802816901</v>
      </c>
      <c r="BV112" s="35">
        <v>105.28169014084507</v>
      </c>
      <c r="BW112" s="35">
        <v>102.46478873239437</v>
      </c>
      <c r="BX112" s="35">
        <v>100.70422535211267</v>
      </c>
      <c r="BY112" s="35">
        <v>101.40845070422536</v>
      </c>
      <c r="BZ112" s="35">
        <v>103.52112676056338</v>
      </c>
      <c r="CA112" s="35">
        <v>97.887323943661968</v>
      </c>
      <c r="CB112" s="35">
        <v>98.239436619718305</v>
      </c>
      <c r="CC112" s="35">
        <v>100</v>
      </c>
      <c r="CD112" s="35">
        <v>97.535211267605632</v>
      </c>
      <c r="CE112" s="35">
        <v>96.478873239436624</v>
      </c>
      <c r="CF112" s="35">
        <v>97.535211267605632</v>
      </c>
      <c r="CG112" s="35">
        <v>93.309859154929583</v>
      </c>
      <c r="CH112" s="35">
        <v>90.140845070422529</v>
      </c>
      <c r="CI112" s="35">
        <v>91.549295774647888</v>
      </c>
      <c r="CJ112" s="35">
        <v>91.901408450704224</v>
      </c>
      <c r="CK112" s="35">
        <v>89.436619718309856</v>
      </c>
      <c r="CL112" s="35">
        <v>90.845070422535215</v>
      </c>
      <c r="CM112" s="35">
        <v>91.197183098591552</v>
      </c>
      <c r="CN112" s="35">
        <v>91.549295774647888</v>
      </c>
      <c r="CO112" s="35">
        <v>94.718309859154928</v>
      </c>
      <c r="CP112" s="35">
        <v>95.422535211267601</v>
      </c>
      <c r="CQ112" s="35">
        <v>97.887323943661968</v>
      </c>
      <c r="CR112" s="35">
        <v>102.46478873239437</v>
      </c>
      <c r="CS112" s="35">
        <v>106.69014084507042</v>
      </c>
      <c r="CT112" s="35">
        <v>104.92957746478874</v>
      </c>
      <c r="CU112" s="35">
        <v>106.33802816901408</v>
      </c>
      <c r="CV112" s="35">
        <v>108.09859154929578</v>
      </c>
      <c r="CW112" s="35">
        <v>111.26760563380282</v>
      </c>
    </row>
    <row r="113" spans="1:101" x14ac:dyDescent="0.3">
      <c r="A113" s="3">
        <v>633</v>
      </c>
      <c r="B113" s="4" t="s">
        <v>109</v>
      </c>
      <c r="C113" s="35">
        <v>100</v>
      </c>
      <c r="D113" s="35">
        <v>98.128342245989302</v>
      </c>
      <c r="E113" s="35">
        <v>94.117647058823536</v>
      </c>
      <c r="F113" s="35">
        <v>91.711229946524071</v>
      </c>
      <c r="G113" s="35">
        <v>87.433155080213908</v>
      </c>
      <c r="H113" s="35">
        <v>88.235294117647058</v>
      </c>
      <c r="I113" s="35">
        <v>88.63636363636364</v>
      </c>
      <c r="J113" s="35">
        <v>87.566844919786092</v>
      </c>
      <c r="K113" s="35">
        <v>87.165775401069524</v>
      </c>
      <c r="L113" s="35">
        <v>87.299465240641709</v>
      </c>
      <c r="M113" s="35">
        <v>88.63636363636364</v>
      </c>
      <c r="N113" s="35">
        <v>89.705882352941174</v>
      </c>
      <c r="O113" s="35">
        <v>90.106951871657756</v>
      </c>
      <c r="P113" s="35">
        <v>88.235294117647058</v>
      </c>
      <c r="Q113" s="35">
        <v>87.165775401069524</v>
      </c>
      <c r="R113" s="35">
        <v>89.171122994652407</v>
      </c>
      <c r="S113" s="35">
        <v>87.566844919786092</v>
      </c>
      <c r="T113" s="35">
        <v>86.898395721925127</v>
      </c>
      <c r="U113" s="35">
        <v>84.358288770053477</v>
      </c>
      <c r="V113" s="35">
        <v>81.016042780748663</v>
      </c>
      <c r="W113" s="35">
        <v>78.074866310160431</v>
      </c>
      <c r="X113" s="35">
        <v>79.278074866310163</v>
      </c>
      <c r="Y113" s="35">
        <v>76.336898395721931</v>
      </c>
      <c r="Z113" s="35">
        <v>76.871657754010698</v>
      </c>
      <c r="AA113" s="35">
        <v>75.935828877005349</v>
      </c>
      <c r="AB113" s="35">
        <v>74.866310160427801</v>
      </c>
      <c r="AC113" s="35">
        <v>72.593582887700535</v>
      </c>
      <c r="AD113" s="35">
        <v>72.727272727272734</v>
      </c>
      <c r="AE113" s="35">
        <v>71.122994652406419</v>
      </c>
      <c r="AF113" s="35">
        <v>70.454545454545453</v>
      </c>
      <c r="AG113" s="35">
        <v>67.780748663101605</v>
      </c>
      <c r="AH113" s="35">
        <v>65.775401069518722</v>
      </c>
      <c r="AI113" s="35">
        <v>62.165775401069517</v>
      </c>
      <c r="AJ113" s="35">
        <v>100</v>
      </c>
      <c r="AK113" s="35">
        <v>98.49578820697954</v>
      </c>
      <c r="AL113" s="35">
        <v>97.653429602888082</v>
      </c>
      <c r="AM113" s="35">
        <v>98.435619735258726</v>
      </c>
      <c r="AN113" s="35">
        <v>98.49578820697954</v>
      </c>
      <c r="AO113" s="35">
        <v>98.796630565583641</v>
      </c>
      <c r="AP113" s="35">
        <v>99.759326113116728</v>
      </c>
      <c r="AQ113" s="35">
        <v>99.518652226233456</v>
      </c>
      <c r="AR113" s="35">
        <v>97.833935018050539</v>
      </c>
      <c r="AS113" s="35">
        <v>96.871239470517452</v>
      </c>
      <c r="AT113" s="35">
        <v>97.954271961492182</v>
      </c>
      <c r="AU113" s="35">
        <v>95.788206979542721</v>
      </c>
      <c r="AV113" s="35">
        <v>95.487364620938635</v>
      </c>
      <c r="AW113" s="35">
        <v>94.04332129963899</v>
      </c>
      <c r="AX113" s="35">
        <v>93.62214199759326</v>
      </c>
      <c r="AY113" s="35">
        <v>92.599277978339344</v>
      </c>
      <c r="AZ113" s="35">
        <v>91.03489771359807</v>
      </c>
      <c r="BA113" s="35">
        <v>91.817087845968715</v>
      </c>
      <c r="BB113" s="35">
        <v>90.132370637785797</v>
      </c>
      <c r="BC113" s="35">
        <v>89.651022864019254</v>
      </c>
      <c r="BD113" s="35">
        <v>87.845968712394708</v>
      </c>
      <c r="BE113" s="35">
        <v>88.146811070998794</v>
      </c>
      <c r="BF113" s="35">
        <v>87.424789410348978</v>
      </c>
      <c r="BG113" s="35">
        <v>88.628158844765338</v>
      </c>
      <c r="BH113" s="35">
        <v>89.95186522262334</v>
      </c>
      <c r="BI113" s="35">
        <v>90.734055354993984</v>
      </c>
      <c r="BJ113" s="35">
        <v>90.312876052948255</v>
      </c>
      <c r="BK113" s="35">
        <v>91.03489771359807</v>
      </c>
      <c r="BL113" s="35">
        <v>91.03489771359807</v>
      </c>
      <c r="BM113" s="35">
        <v>91.4560770156438</v>
      </c>
      <c r="BN113" s="35">
        <v>90.67388688327317</v>
      </c>
      <c r="BO113" s="35">
        <v>88.688327316486166</v>
      </c>
      <c r="BP113" s="35">
        <v>87.66546329723225</v>
      </c>
      <c r="BQ113" s="35">
        <v>100</v>
      </c>
      <c r="BR113" s="35">
        <v>104.78821362799263</v>
      </c>
      <c r="BS113" s="35">
        <v>106.81399631675875</v>
      </c>
      <c r="BT113" s="35">
        <v>106.99815837937385</v>
      </c>
      <c r="BU113" s="35">
        <v>110.31307550644567</v>
      </c>
      <c r="BV113" s="35">
        <v>108.65561694290976</v>
      </c>
      <c r="BW113" s="35">
        <v>106.26151012891344</v>
      </c>
      <c r="BX113" s="35">
        <v>107.91896869244935</v>
      </c>
      <c r="BY113" s="35">
        <v>106.62983425414365</v>
      </c>
      <c r="BZ113" s="35">
        <v>104.05156537753223</v>
      </c>
      <c r="CA113" s="35">
        <v>100.3683241252302</v>
      </c>
      <c r="CB113" s="35">
        <v>102.39410681399632</v>
      </c>
      <c r="CC113" s="35">
        <v>100.73664825046041</v>
      </c>
      <c r="CD113" s="35">
        <v>99.631675874769797</v>
      </c>
      <c r="CE113" s="35">
        <v>100.73664825046041</v>
      </c>
      <c r="CF113" s="35">
        <v>100.92081031307551</v>
      </c>
      <c r="CG113" s="35">
        <v>98.52670349907919</v>
      </c>
      <c r="CH113" s="35">
        <v>95.58011049723757</v>
      </c>
      <c r="CI113" s="35">
        <v>93.186003683241253</v>
      </c>
      <c r="CJ113" s="35">
        <v>92.265193370165747</v>
      </c>
      <c r="CK113" s="35">
        <v>88.766114180478823</v>
      </c>
      <c r="CL113" s="35">
        <v>87.661141804788215</v>
      </c>
      <c r="CM113" s="35">
        <v>88.213627992633519</v>
      </c>
      <c r="CN113" s="35">
        <v>85.819521178637203</v>
      </c>
      <c r="CO113" s="35">
        <v>84.898710865561696</v>
      </c>
      <c r="CP113" s="35">
        <v>86.92449355432781</v>
      </c>
      <c r="CQ113" s="35">
        <v>89.686924493554329</v>
      </c>
      <c r="CR113" s="35">
        <v>92.081031307550646</v>
      </c>
      <c r="CS113" s="35">
        <v>91.344383057090241</v>
      </c>
      <c r="CT113" s="35">
        <v>92.265193370165747</v>
      </c>
      <c r="CU113" s="35">
        <v>95.027624309392266</v>
      </c>
      <c r="CV113" s="35">
        <v>95.027624309392266</v>
      </c>
      <c r="CW113" s="35">
        <v>96.869244935543279</v>
      </c>
    </row>
    <row r="114" spans="1:101" x14ac:dyDescent="0.3">
      <c r="A114" s="3">
        <v>701</v>
      </c>
      <c r="B114" s="6" t="s">
        <v>110</v>
      </c>
      <c r="C114" s="35">
        <v>100</v>
      </c>
      <c r="D114" s="35">
        <v>98.582063098192137</v>
      </c>
      <c r="E114" s="35">
        <v>97.004608294930875</v>
      </c>
      <c r="F114" s="35">
        <v>96.401985111662526</v>
      </c>
      <c r="G114" s="35">
        <v>96.047500886210557</v>
      </c>
      <c r="H114" s="35">
        <v>95.994328252392762</v>
      </c>
      <c r="I114" s="35">
        <v>95.90570719602978</v>
      </c>
      <c r="J114" s="35">
        <v>95.356256646579226</v>
      </c>
      <c r="K114" s="35">
        <v>95.799361928394191</v>
      </c>
      <c r="L114" s="35">
        <v>96.827366182204898</v>
      </c>
      <c r="M114" s="35">
        <v>97.837646224742997</v>
      </c>
      <c r="N114" s="35">
        <v>100.77986529599433</v>
      </c>
      <c r="O114" s="35">
        <v>101.1343495214463</v>
      </c>
      <c r="P114" s="35">
        <v>102.26869904289259</v>
      </c>
      <c r="Q114" s="35">
        <v>103.52711804324707</v>
      </c>
      <c r="R114" s="35">
        <v>105.14002126905353</v>
      </c>
      <c r="S114" s="35">
        <v>106.5402339595888</v>
      </c>
      <c r="T114" s="35">
        <v>107.56823821339951</v>
      </c>
      <c r="U114" s="35">
        <v>107.86954980503367</v>
      </c>
      <c r="V114" s="35">
        <v>107.69230769230769</v>
      </c>
      <c r="W114" s="35">
        <v>107.74548032612549</v>
      </c>
      <c r="X114" s="35">
        <v>107.32009925558313</v>
      </c>
      <c r="Y114" s="35">
        <v>108.50762141084722</v>
      </c>
      <c r="Z114" s="35">
        <v>108.56079404466502</v>
      </c>
      <c r="AA114" s="35">
        <v>109.02162353775257</v>
      </c>
      <c r="AB114" s="35">
        <v>108.43672456575682</v>
      </c>
      <c r="AC114" s="35">
        <v>108.36582772066643</v>
      </c>
      <c r="AD114" s="35">
        <v>107.5859624246721</v>
      </c>
      <c r="AE114" s="35">
        <v>106.39844026940801</v>
      </c>
      <c r="AF114" s="35">
        <v>107.23147819922013</v>
      </c>
      <c r="AG114" s="35">
        <v>105.72492024104928</v>
      </c>
      <c r="AH114" s="35">
        <v>105.29953917050692</v>
      </c>
      <c r="AI114" s="35">
        <v>103.42077277561148</v>
      </c>
      <c r="AJ114" s="35">
        <v>100</v>
      </c>
      <c r="AK114" s="35">
        <v>101.03255954175459</v>
      </c>
      <c r="AL114" s="35">
        <v>102.23846849562858</v>
      </c>
      <c r="AM114" s="35">
        <v>103.32378655411516</v>
      </c>
      <c r="AN114" s="35">
        <v>103.67802230931565</v>
      </c>
      <c r="AO114" s="35">
        <v>104.85378353934279</v>
      </c>
      <c r="AP114" s="35">
        <v>105.69791980705456</v>
      </c>
      <c r="AQ114" s="35">
        <v>106.11245100994874</v>
      </c>
      <c r="AR114" s="35">
        <v>106.9339764847754</v>
      </c>
      <c r="AS114" s="35">
        <v>108.05697919807055</v>
      </c>
      <c r="AT114" s="35">
        <v>108.12481157672596</v>
      </c>
      <c r="AU114" s="35">
        <v>108.69761832981609</v>
      </c>
      <c r="AV114" s="35">
        <v>109.20259270425083</v>
      </c>
      <c r="AW114" s="35">
        <v>110.21254145312029</v>
      </c>
      <c r="AX114" s="35">
        <v>111.83298160988845</v>
      </c>
      <c r="AY114" s="35">
        <v>112.73741332529394</v>
      </c>
      <c r="AZ114" s="35">
        <v>114.10913476032559</v>
      </c>
      <c r="BA114" s="35">
        <v>114.56888754899005</v>
      </c>
      <c r="BB114" s="35">
        <v>115.31504371419958</v>
      </c>
      <c r="BC114" s="35">
        <v>116.00090443171541</v>
      </c>
      <c r="BD114" s="35">
        <v>116.67169128730781</v>
      </c>
      <c r="BE114" s="35">
        <v>117.18420259270425</v>
      </c>
      <c r="BF114" s="35">
        <v>119.1588785046729</v>
      </c>
      <c r="BG114" s="35">
        <v>120.42508290624058</v>
      </c>
      <c r="BH114" s="35">
        <v>122.09828157974073</v>
      </c>
      <c r="BI114" s="35">
        <v>123.3569490503467</v>
      </c>
      <c r="BJ114" s="35">
        <v>124.58546879710582</v>
      </c>
      <c r="BK114" s="35">
        <v>124.51763641845041</v>
      </c>
      <c r="BL114" s="35">
        <v>125.03014772384685</v>
      </c>
      <c r="BM114" s="35">
        <v>125.80645161290323</v>
      </c>
      <c r="BN114" s="35">
        <v>125.68586071751582</v>
      </c>
      <c r="BO114" s="35">
        <v>125.85921012963522</v>
      </c>
      <c r="BP114" s="35">
        <v>125.94211637021405</v>
      </c>
      <c r="BQ114" s="35">
        <v>100</v>
      </c>
      <c r="BR114" s="35">
        <v>102.48271527341295</v>
      </c>
      <c r="BS114" s="35">
        <v>104.17976115650534</v>
      </c>
      <c r="BT114" s="35">
        <v>105.56253928346952</v>
      </c>
      <c r="BU114" s="35">
        <v>106.06536769327467</v>
      </c>
      <c r="BV114" s="35">
        <v>105.49968573224388</v>
      </c>
      <c r="BW114" s="35">
        <v>105.59396605908233</v>
      </c>
      <c r="BX114" s="35">
        <v>105.15399120050283</v>
      </c>
      <c r="BY114" s="35">
        <v>105.34255185417976</v>
      </c>
      <c r="BZ114" s="35">
        <v>105.46825895663105</v>
      </c>
      <c r="CA114" s="35">
        <v>105.65681961030798</v>
      </c>
      <c r="CB114" s="35">
        <v>105.93966059082338</v>
      </c>
      <c r="CC114" s="35">
        <v>106.44248900062854</v>
      </c>
      <c r="CD114" s="35">
        <v>105.93966059082338</v>
      </c>
      <c r="CE114" s="35">
        <v>105.90823381521056</v>
      </c>
      <c r="CF114" s="35">
        <v>107.22815839094909</v>
      </c>
      <c r="CG114" s="35">
        <v>107.03959773727216</v>
      </c>
      <c r="CH114" s="35">
        <v>106.88246385920804</v>
      </c>
      <c r="CI114" s="35">
        <v>106.28535512256443</v>
      </c>
      <c r="CJ114" s="35">
        <v>106.97674418604652</v>
      </c>
      <c r="CK114" s="35">
        <v>108.48522941546197</v>
      </c>
      <c r="CL114" s="35">
        <v>109.83658076681333</v>
      </c>
      <c r="CM114" s="35">
        <v>111.2193588937775</v>
      </c>
      <c r="CN114" s="35">
        <v>112.35072281583909</v>
      </c>
      <c r="CO114" s="35">
        <v>115.80766813324954</v>
      </c>
      <c r="CP114" s="35">
        <v>120.11313639220616</v>
      </c>
      <c r="CQ114" s="35">
        <v>124.16719044626021</v>
      </c>
      <c r="CR114" s="35">
        <v>130.73538654934003</v>
      </c>
      <c r="CS114" s="35">
        <v>135.48082966687619</v>
      </c>
      <c r="CT114" s="35">
        <v>139.40917661847894</v>
      </c>
      <c r="CU114" s="35">
        <v>143.33752357008171</v>
      </c>
      <c r="CV114" s="35">
        <v>146.98302954116909</v>
      </c>
      <c r="CW114" s="35">
        <v>150.50282840980515</v>
      </c>
    </row>
    <row r="115" spans="1:101" x14ac:dyDescent="0.3">
      <c r="A115" s="3">
        <v>704</v>
      </c>
      <c r="B115" s="4" t="s">
        <v>111</v>
      </c>
      <c r="C115" s="35">
        <v>100</v>
      </c>
      <c r="D115" s="35">
        <v>99.201710620099789</v>
      </c>
      <c r="E115" s="35">
        <v>97.904490377761945</v>
      </c>
      <c r="F115" s="35">
        <v>99.344262295081961</v>
      </c>
      <c r="G115" s="35">
        <v>99.686386315039201</v>
      </c>
      <c r="H115" s="35">
        <v>99.444048467569488</v>
      </c>
      <c r="I115" s="35">
        <v>101.95295794725588</v>
      </c>
      <c r="J115" s="35">
        <v>103.05060584461867</v>
      </c>
      <c r="K115" s="35">
        <v>104.13399857448324</v>
      </c>
      <c r="L115" s="35">
        <v>104.86101211689237</v>
      </c>
      <c r="M115" s="35">
        <v>106.64290805416964</v>
      </c>
      <c r="N115" s="35">
        <v>108.36778332145403</v>
      </c>
      <c r="O115" s="35">
        <v>110.1639344262295</v>
      </c>
      <c r="P115" s="35">
        <v>111.68923734853884</v>
      </c>
      <c r="Q115" s="35">
        <v>114.04133998574483</v>
      </c>
      <c r="R115" s="35">
        <v>115.18175338560228</v>
      </c>
      <c r="S115" s="35">
        <v>116.56450463292944</v>
      </c>
      <c r="T115" s="35">
        <v>118.17533856022808</v>
      </c>
      <c r="U115" s="35">
        <v>119.80042765502495</v>
      </c>
      <c r="V115" s="35">
        <v>120.81254454739843</v>
      </c>
      <c r="W115" s="35">
        <v>122.76550249465431</v>
      </c>
      <c r="X115" s="35">
        <v>125.77334283677833</v>
      </c>
      <c r="Y115" s="35">
        <v>126.81397006414825</v>
      </c>
      <c r="Z115" s="35">
        <v>127.74055595153243</v>
      </c>
      <c r="AA115" s="35">
        <v>128.23948681397007</v>
      </c>
      <c r="AB115" s="35">
        <v>130.73414112615822</v>
      </c>
      <c r="AC115" s="35">
        <v>131.24732715609409</v>
      </c>
      <c r="AD115" s="35">
        <v>131.10477548111191</v>
      </c>
      <c r="AE115" s="35">
        <v>130.89094796863864</v>
      </c>
      <c r="AF115" s="35">
        <v>131.66072701354241</v>
      </c>
      <c r="AG115" s="35">
        <v>139.64362081254455</v>
      </c>
      <c r="AH115" s="35">
        <v>140.45616535994299</v>
      </c>
      <c r="AI115" s="35">
        <v>141.36849607982893</v>
      </c>
      <c r="AJ115" s="35">
        <v>100</v>
      </c>
      <c r="AK115" s="35">
        <v>100.01052520787286</v>
      </c>
      <c r="AL115" s="35">
        <v>100.45784654246921</v>
      </c>
      <c r="AM115" s="35">
        <v>101.0630459951584</v>
      </c>
      <c r="AN115" s="35">
        <v>101.67877065572046</v>
      </c>
      <c r="AO115" s="35">
        <v>102.64708978002315</v>
      </c>
      <c r="AP115" s="35">
        <v>104.41532470266287</v>
      </c>
      <c r="AQ115" s="35">
        <v>106.0888327544469</v>
      </c>
      <c r="AR115" s="35">
        <v>106.96768761183033</v>
      </c>
      <c r="AS115" s="35">
        <v>107.86759288495948</v>
      </c>
      <c r="AT115" s="35">
        <v>109.02536575097358</v>
      </c>
      <c r="AU115" s="35">
        <v>110.30417850752552</v>
      </c>
      <c r="AV115" s="35">
        <v>112.08820124197453</v>
      </c>
      <c r="AW115" s="35">
        <v>112.66182507104516</v>
      </c>
      <c r="AX115" s="35">
        <v>114.37217135038416</v>
      </c>
      <c r="AY115" s="35">
        <v>115.11946110935691</v>
      </c>
      <c r="AZ115" s="35">
        <v>116.04567940216819</v>
      </c>
      <c r="BA115" s="35">
        <v>117.34027997052942</v>
      </c>
      <c r="BB115" s="35">
        <v>118.97168719082202</v>
      </c>
      <c r="BC115" s="35">
        <v>121.07146616145668</v>
      </c>
      <c r="BD115" s="35">
        <v>123.0659930533628</v>
      </c>
      <c r="BE115" s="35">
        <v>126.23934322702874</v>
      </c>
      <c r="BF115" s="35">
        <v>128.63909062203979</v>
      </c>
      <c r="BG115" s="35">
        <v>130.65993053362803</v>
      </c>
      <c r="BH115" s="35">
        <v>131.97558151773498</v>
      </c>
      <c r="BI115" s="35">
        <v>135.05946742448162</v>
      </c>
      <c r="BJ115" s="35">
        <v>137.24344805809915</v>
      </c>
      <c r="BK115" s="35">
        <v>137.82759709504262</v>
      </c>
      <c r="BL115" s="35">
        <v>138.92748131775602</v>
      </c>
      <c r="BM115" s="35">
        <v>139.33796442479738</v>
      </c>
      <c r="BN115" s="35">
        <v>148.34754236396168</v>
      </c>
      <c r="BO115" s="35">
        <v>149.01063045995159</v>
      </c>
      <c r="BP115" s="35">
        <v>151.03673297547627</v>
      </c>
      <c r="BQ115" s="35">
        <v>100</v>
      </c>
      <c r="BR115" s="35">
        <v>102.44458255645328</v>
      </c>
      <c r="BS115" s="35">
        <v>104.14336026517506</v>
      </c>
      <c r="BT115" s="35">
        <v>105.6971203646157</v>
      </c>
      <c r="BU115" s="35">
        <v>108.22457012637248</v>
      </c>
      <c r="BV115" s="35">
        <v>110.50341827221877</v>
      </c>
      <c r="BW115" s="35">
        <v>111.74642635177129</v>
      </c>
      <c r="BX115" s="35">
        <v>110.85560389475864</v>
      </c>
      <c r="BY115" s="35">
        <v>111.16635591464677</v>
      </c>
      <c r="BZ115" s="35">
        <v>111.60140874249016</v>
      </c>
      <c r="CA115" s="35">
        <v>113.17588564325668</v>
      </c>
      <c r="CB115" s="35">
        <v>113.59022166977418</v>
      </c>
      <c r="CC115" s="35">
        <v>113.05158483530143</v>
      </c>
      <c r="CD115" s="35">
        <v>113.38305365651543</v>
      </c>
      <c r="CE115" s="35">
        <v>112.11932877563704</v>
      </c>
      <c r="CF115" s="35">
        <v>111.26993992127616</v>
      </c>
      <c r="CG115" s="35">
        <v>112.45079759685105</v>
      </c>
      <c r="CH115" s="35">
        <v>113.09301843795318</v>
      </c>
      <c r="CI115" s="35">
        <v>112.72011601408742</v>
      </c>
      <c r="CJ115" s="35">
        <v>112.6579656101098</v>
      </c>
      <c r="CK115" s="35">
        <v>113.85954008701057</v>
      </c>
      <c r="CL115" s="35">
        <v>115.64118500103584</v>
      </c>
      <c r="CM115" s="35">
        <v>115.47545059042884</v>
      </c>
      <c r="CN115" s="35">
        <v>115.55831779573234</v>
      </c>
      <c r="CO115" s="35">
        <v>117.75429873627512</v>
      </c>
      <c r="CP115" s="35">
        <v>121.02755334576341</v>
      </c>
      <c r="CQ115" s="35">
        <v>123.32711829293557</v>
      </c>
      <c r="CR115" s="35">
        <v>127.67764657136938</v>
      </c>
      <c r="CS115" s="35">
        <v>131.32380360472342</v>
      </c>
      <c r="CT115" s="35">
        <v>135.96436710171949</v>
      </c>
      <c r="CU115" s="35">
        <v>143.71245079759686</v>
      </c>
      <c r="CV115" s="35">
        <v>148.99523513569505</v>
      </c>
      <c r="CW115" s="35">
        <v>152.45494095711621</v>
      </c>
    </row>
    <row r="116" spans="1:101" x14ac:dyDescent="0.3">
      <c r="A116" s="7">
        <v>710</v>
      </c>
      <c r="B116" s="8" t="s">
        <v>112</v>
      </c>
      <c r="C116" s="35">
        <v>100</v>
      </c>
      <c r="D116" s="35">
        <v>98.747044917257682</v>
      </c>
      <c r="E116" s="35">
        <v>98.439716312056731</v>
      </c>
      <c r="F116" s="35">
        <v>97.281323877068559</v>
      </c>
      <c r="G116" s="35">
        <v>97.391646966115047</v>
      </c>
      <c r="H116" s="35">
        <v>96.572104018912526</v>
      </c>
      <c r="I116" s="35">
        <v>96.753349093774631</v>
      </c>
      <c r="J116" s="35">
        <v>96.784869976359332</v>
      </c>
      <c r="K116" s="35">
        <v>97.336485421591803</v>
      </c>
      <c r="L116" s="35">
        <v>97.927501970055161</v>
      </c>
      <c r="M116" s="35">
        <v>99.582348305752561</v>
      </c>
      <c r="N116" s="35">
        <v>101.39479905437352</v>
      </c>
      <c r="O116" s="35">
        <v>102.49802994483845</v>
      </c>
      <c r="P116" s="35">
        <v>104.20015760441292</v>
      </c>
      <c r="Q116" s="35">
        <v>105.76044129235619</v>
      </c>
      <c r="R116" s="35">
        <v>107.1946414499606</v>
      </c>
      <c r="S116" s="35">
        <v>109.14105594956659</v>
      </c>
      <c r="T116" s="35">
        <v>109.66115051221435</v>
      </c>
      <c r="U116" s="35">
        <v>110.67769897557132</v>
      </c>
      <c r="V116" s="35">
        <v>111.62332545311268</v>
      </c>
      <c r="W116" s="35">
        <v>112.77383766745469</v>
      </c>
      <c r="X116" s="35">
        <v>112.54531126871552</v>
      </c>
      <c r="Y116" s="35">
        <v>112.83687943262412</v>
      </c>
      <c r="Z116" s="35">
        <v>114.026792750197</v>
      </c>
      <c r="AA116" s="35">
        <v>114.15287628053585</v>
      </c>
      <c r="AB116" s="35">
        <v>114.19227738376675</v>
      </c>
      <c r="AC116" s="35">
        <v>114.61780929866036</v>
      </c>
      <c r="AD116" s="35">
        <v>115.16942474389283</v>
      </c>
      <c r="AE116" s="35">
        <v>114.37352245862884</v>
      </c>
      <c r="AF116" s="35">
        <v>114.42868400315209</v>
      </c>
      <c r="AG116" s="35">
        <v>110.61465721040189</v>
      </c>
      <c r="AH116" s="35">
        <v>110.52009456264776</v>
      </c>
      <c r="AI116" s="35">
        <v>110.39401103230891</v>
      </c>
      <c r="AJ116" s="35">
        <v>100</v>
      </c>
      <c r="AK116" s="35">
        <v>100.87533337892361</v>
      </c>
      <c r="AL116" s="35">
        <v>102.03788552280653</v>
      </c>
      <c r="AM116" s="35">
        <v>102.14388292416056</v>
      </c>
      <c r="AN116" s="35">
        <v>103.33720850714627</v>
      </c>
      <c r="AO116" s="35">
        <v>104.31170074540108</v>
      </c>
      <c r="AP116" s="35">
        <v>104.95110442453669</v>
      </c>
      <c r="AQ116" s="35">
        <v>105.73411748615196</v>
      </c>
      <c r="AR116" s="35">
        <v>106.44874512753881</v>
      </c>
      <c r="AS116" s="35">
        <v>107.46084934691923</v>
      </c>
      <c r="AT116" s="35">
        <v>107.8403884291869</v>
      </c>
      <c r="AU116" s="35">
        <v>109.50557341174861</v>
      </c>
      <c r="AV116" s="35">
        <v>110.94166723654517</v>
      </c>
      <c r="AW116" s="35">
        <v>112.26834438897627</v>
      </c>
      <c r="AX116" s="35">
        <v>113.85146686726389</v>
      </c>
      <c r="AY116" s="35">
        <v>115.25678725295766</v>
      </c>
      <c r="AZ116" s="35">
        <v>117.31860767284415</v>
      </c>
      <c r="BA116" s="35">
        <v>118.37516241537304</v>
      </c>
      <c r="BB116" s="35">
        <v>119.02482390754291</v>
      </c>
      <c r="BC116" s="35">
        <v>119.72577446488408</v>
      </c>
      <c r="BD116" s="35">
        <v>120.53956096560213</v>
      </c>
      <c r="BE116" s="35">
        <v>122.79627983313958</v>
      </c>
      <c r="BF116" s="35">
        <v>125.06667578472269</v>
      </c>
      <c r="BG116" s="35">
        <v>126.63270190795322</v>
      </c>
      <c r="BH116" s="35">
        <v>128.42439991793751</v>
      </c>
      <c r="BI116" s="35">
        <v>129.66217602407167</v>
      </c>
      <c r="BJ116" s="35">
        <v>131.18717089516514</v>
      </c>
      <c r="BK116" s="35">
        <v>131.82315530328933</v>
      </c>
      <c r="BL116" s="35">
        <v>132.43520481433359</v>
      </c>
      <c r="BM116" s="35">
        <v>133.9499418723928</v>
      </c>
      <c r="BN116" s="35">
        <v>130.52725158996103</v>
      </c>
      <c r="BO116" s="35">
        <v>131.64877248170691</v>
      </c>
      <c r="BP116" s="35">
        <v>133.00280380222935</v>
      </c>
      <c r="BQ116" s="35">
        <v>100</v>
      </c>
      <c r="BR116" s="35">
        <v>102.26708074534162</v>
      </c>
      <c r="BS116" s="35">
        <v>104.44099378881988</v>
      </c>
      <c r="BT116" s="35">
        <v>106.58385093167702</v>
      </c>
      <c r="BU116" s="35">
        <v>107.71739130434783</v>
      </c>
      <c r="BV116" s="35">
        <v>109.70496894409938</v>
      </c>
      <c r="BW116" s="35">
        <v>111.0248447204969</v>
      </c>
      <c r="BX116" s="35">
        <v>111.55279503105589</v>
      </c>
      <c r="BY116" s="35">
        <v>112.84161490683231</v>
      </c>
      <c r="BZ116" s="35">
        <v>113.30745341614907</v>
      </c>
      <c r="CA116" s="35">
        <v>114.25465838509317</v>
      </c>
      <c r="CB116" s="35">
        <v>114.3944099378882</v>
      </c>
      <c r="CC116" s="35">
        <v>114.45652173913044</v>
      </c>
      <c r="CD116" s="35">
        <v>116.38198757763975</v>
      </c>
      <c r="CE116" s="35">
        <v>115.80745341614907</v>
      </c>
      <c r="CF116" s="35">
        <v>115</v>
      </c>
      <c r="CG116" s="35">
        <v>115.20186335403727</v>
      </c>
      <c r="CH116" s="35">
        <v>116.0248447204969</v>
      </c>
      <c r="CI116" s="35">
        <v>116.94099378881988</v>
      </c>
      <c r="CJ116" s="35">
        <v>118.77329192546584</v>
      </c>
      <c r="CK116" s="35">
        <v>119.79813664596273</v>
      </c>
      <c r="CL116" s="35">
        <v>121.97204968944099</v>
      </c>
      <c r="CM116" s="35">
        <v>122.12732919254658</v>
      </c>
      <c r="CN116" s="35">
        <v>122.81055900621118</v>
      </c>
      <c r="CO116" s="35">
        <v>125.83850931677019</v>
      </c>
      <c r="CP116" s="35">
        <v>129.87577639751552</v>
      </c>
      <c r="CQ116" s="35">
        <v>134.48757763975155</v>
      </c>
      <c r="CR116" s="35">
        <v>140.31055900621118</v>
      </c>
      <c r="CS116" s="35">
        <v>145.97826086956522</v>
      </c>
      <c r="CT116" s="35">
        <v>150.90062111801242</v>
      </c>
      <c r="CU116" s="35">
        <v>152.29813664596273</v>
      </c>
      <c r="CV116" s="35">
        <v>156.64596273291926</v>
      </c>
      <c r="CW116" s="35">
        <v>160.93167701863354</v>
      </c>
    </row>
    <row r="117" spans="1:101" x14ac:dyDescent="0.3">
      <c r="A117" s="3">
        <v>711</v>
      </c>
      <c r="B117" s="4" t="s">
        <v>113</v>
      </c>
      <c r="C117" s="35">
        <v>100</v>
      </c>
      <c r="D117" s="35">
        <v>100.24891101431238</v>
      </c>
      <c r="E117" s="35">
        <v>100.74673304293715</v>
      </c>
      <c r="F117" s="35">
        <v>100.49782202862477</v>
      </c>
      <c r="G117" s="35">
        <v>98.87990043559428</v>
      </c>
      <c r="H117" s="35">
        <v>95.64405724953329</v>
      </c>
      <c r="I117" s="35">
        <v>94.959551960174238</v>
      </c>
      <c r="J117" s="35">
        <v>93.279402613565651</v>
      </c>
      <c r="K117" s="35">
        <v>92.906036092097082</v>
      </c>
      <c r="L117" s="35">
        <v>93.403858120721836</v>
      </c>
      <c r="M117" s="35">
        <v>94.710640945861854</v>
      </c>
      <c r="N117" s="35">
        <v>97.386434349719977</v>
      </c>
      <c r="O117" s="35">
        <v>99.626633478531431</v>
      </c>
      <c r="P117" s="35">
        <v>102.17797137523335</v>
      </c>
      <c r="Q117" s="35">
        <v>104.29371499688861</v>
      </c>
      <c r="R117" s="35">
        <v>104.66708151835719</v>
      </c>
      <c r="S117" s="35">
        <v>105.28935905413815</v>
      </c>
      <c r="T117" s="35">
        <v>103.98257622899813</v>
      </c>
      <c r="U117" s="35">
        <v>104.23148724331051</v>
      </c>
      <c r="V117" s="35">
        <v>104.16925948973243</v>
      </c>
      <c r="W117" s="35">
        <v>102.05351586807716</v>
      </c>
      <c r="X117" s="35">
        <v>101.4312383322962</v>
      </c>
      <c r="Y117" s="35">
        <v>99.253266957062849</v>
      </c>
      <c r="Z117" s="35">
        <v>97.261978842563778</v>
      </c>
      <c r="AA117" s="35">
        <v>95.457373988799006</v>
      </c>
      <c r="AB117" s="35">
        <v>93.528313627878035</v>
      </c>
      <c r="AC117" s="35">
        <v>91.537025513378964</v>
      </c>
      <c r="AD117" s="35">
        <v>89.856876166770377</v>
      </c>
      <c r="AE117" s="35">
        <v>88.674548848786557</v>
      </c>
      <c r="AF117" s="35">
        <v>86.93217174859987</v>
      </c>
      <c r="AG117" s="35">
        <v>85.625388923459866</v>
      </c>
      <c r="AH117" s="35">
        <v>85.127566894835098</v>
      </c>
      <c r="AI117" s="35">
        <v>83.198506533914127</v>
      </c>
      <c r="AJ117" s="35">
        <v>100</v>
      </c>
      <c r="AK117" s="35">
        <v>102.63547527391175</v>
      </c>
      <c r="AL117" s="35">
        <v>105.21172638436482</v>
      </c>
      <c r="AM117" s="35">
        <v>107.16612377850163</v>
      </c>
      <c r="AN117" s="35">
        <v>107.87681374000593</v>
      </c>
      <c r="AO117" s="35">
        <v>108.97246076399171</v>
      </c>
      <c r="AP117" s="35">
        <v>110.48267693218833</v>
      </c>
      <c r="AQ117" s="35">
        <v>110.7195735860231</v>
      </c>
      <c r="AR117" s="35">
        <v>111.25259105715132</v>
      </c>
      <c r="AS117" s="35">
        <v>112.85164347053598</v>
      </c>
      <c r="AT117" s="35">
        <v>113.53272135031092</v>
      </c>
      <c r="AU117" s="35">
        <v>114.68759253775541</v>
      </c>
      <c r="AV117" s="35">
        <v>114.7468167012141</v>
      </c>
      <c r="AW117" s="35">
        <v>116.31625703286942</v>
      </c>
      <c r="AX117" s="35">
        <v>119.15901687888659</v>
      </c>
      <c r="AY117" s="35">
        <v>120.49156055670714</v>
      </c>
      <c r="AZ117" s="35">
        <v>119.78087059520284</v>
      </c>
      <c r="BA117" s="35">
        <v>119.86970684039088</v>
      </c>
      <c r="BB117" s="35">
        <v>119.30707728753332</v>
      </c>
      <c r="BC117" s="35">
        <v>119.57358602309742</v>
      </c>
      <c r="BD117" s="35">
        <v>120.37311222978975</v>
      </c>
      <c r="BE117" s="35">
        <v>120.19543973941369</v>
      </c>
      <c r="BF117" s="35">
        <v>121.0541901095647</v>
      </c>
      <c r="BG117" s="35">
        <v>121.23186259994078</v>
      </c>
      <c r="BH117" s="35">
        <v>121.764880071069</v>
      </c>
      <c r="BI117" s="35">
        <v>123.54160497482972</v>
      </c>
      <c r="BJ117" s="35">
        <v>123.36393248445366</v>
      </c>
      <c r="BK117" s="35">
        <v>122.29789754219722</v>
      </c>
      <c r="BL117" s="35">
        <v>122.29789754219722</v>
      </c>
      <c r="BM117" s="35">
        <v>122.53479419603198</v>
      </c>
      <c r="BN117" s="35">
        <v>123.393544566183</v>
      </c>
      <c r="BO117" s="35">
        <v>123.15664791234823</v>
      </c>
      <c r="BP117" s="35">
        <v>123.57121705655908</v>
      </c>
      <c r="BQ117" s="35">
        <v>100</v>
      </c>
      <c r="BR117" s="35">
        <v>103.82165605095541</v>
      </c>
      <c r="BS117" s="35">
        <v>107.16560509554139</v>
      </c>
      <c r="BT117" s="35">
        <v>110.828025477707</v>
      </c>
      <c r="BU117" s="35">
        <v>111.78343949044586</v>
      </c>
      <c r="BV117" s="35">
        <v>115.92356687898089</v>
      </c>
      <c r="BW117" s="35">
        <v>117.51592356687898</v>
      </c>
      <c r="BX117" s="35">
        <v>115.12738853503184</v>
      </c>
      <c r="BY117" s="35">
        <v>117.51592356687898</v>
      </c>
      <c r="BZ117" s="35">
        <v>117.83439490445861</v>
      </c>
      <c r="CA117" s="35">
        <v>116.24203821656052</v>
      </c>
      <c r="CB117" s="35">
        <v>113.69426751592357</v>
      </c>
      <c r="CC117" s="35">
        <v>114.01273885350318</v>
      </c>
      <c r="CD117" s="35">
        <v>113.69426751592357</v>
      </c>
      <c r="CE117" s="35">
        <v>114.01273885350318</v>
      </c>
      <c r="CF117" s="35">
        <v>110.50955414012739</v>
      </c>
      <c r="CG117" s="35">
        <v>111.30573248407643</v>
      </c>
      <c r="CH117" s="35">
        <v>115.60509554140127</v>
      </c>
      <c r="CI117" s="35">
        <v>117.35668789808918</v>
      </c>
      <c r="CJ117" s="35">
        <v>119.90445859872611</v>
      </c>
      <c r="CK117" s="35">
        <v>121.17834394904459</v>
      </c>
      <c r="CL117" s="35">
        <v>123.24840764331211</v>
      </c>
      <c r="CM117" s="35">
        <v>123.56687898089172</v>
      </c>
      <c r="CN117" s="35">
        <v>128.82165605095543</v>
      </c>
      <c r="CO117" s="35">
        <v>135.03184713375796</v>
      </c>
      <c r="CP117" s="35">
        <v>144.26751592356689</v>
      </c>
      <c r="CQ117" s="35">
        <v>148.56687898089172</v>
      </c>
      <c r="CR117" s="35">
        <v>160.19108280254778</v>
      </c>
      <c r="CS117" s="35">
        <v>166.56050955414014</v>
      </c>
      <c r="CT117" s="35">
        <v>170.22292993630575</v>
      </c>
      <c r="CU117" s="35">
        <v>176.75159235668789</v>
      </c>
      <c r="CV117" s="35">
        <v>182.32484076433121</v>
      </c>
      <c r="CW117" s="35">
        <v>187.10191082802547</v>
      </c>
    </row>
    <row r="118" spans="1:101" x14ac:dyDescent="0.3">
      <c r="A118" s="3">
        <v>712</v>
      </c>
      <c r="B118" s="4" t="s">
        <v>114</v>
      </c>
      <c r="C118" s="35">
        <v>100</v>
      </c>
      <c r="D118" s="35">
        <v>100.56705133306805</v>
      </c>
      <c r="E118" s="35">
        <v>100.58694787107044</v>
      </c>
      <c r="F118" s="35">
        <v>100.69637883008356</v>
      </c>
      <c r="G118" s="35">
        <v>100.35813768404297</v>
      </c>
      <c r="H118" s="35">
        <v>99.870672502984476</v>
      </c>
      <c r="I118" s="35">
        <v>99.741345005968967</v>
      </c>
      <c r="J118" s="35">
        <v>99.29367290091524</v>
      </c>
      <c r="K118" s="35">
        <v>98.189415041782723</v>
      </c>
      <c r="L118" s="35">
        <v>98.666931953840034</v>
      </c>
      <c r="M118" s="35">
        <v>99.572224432948673</v>
      </c>
      <c r="N118" s="35">
        <v>101.27337843215281</v>
      </c>
      <c r="O118" s="35">
        <v>101.67130919220055</v>
      </c>
      <c r="P118" s="35">
        <v>103.09391165937127</v>
      </c>
      <c r="Q118" s="35">
        <v>103.71070433744528</v>
      </c>
      <c r="R118" s="35">
        <v>103.09391165937127</v>
      </c>
      <c r="S118" s="35">
        <v>103.13370473537604</v>
      </c>
      <c r="T118" s="35">
        <v>103.26303223239157</v>
      </c>
      <c r="U118" s="35">
        <v>103.37246319140469</v>
      </c>
      <c r="V118" s="35">
        <v>102.63629128531636</v>
      </c>
      <c r="W118" s="35">
        <v>102.64623955431755</v>
      </c>
      <c r="X118" s="35">
        <v>102.62634301631516</v>
      </c>
      <c r="Y118" s="35">
        <v>103.12375646637486</v>
      </c>
      <c r="Z118" s="35">
        <v>102.57660167130919</v>
      </c>
      <c r="AA118" s="35">
        <v>102.25825706327099</v>
      </c>
      <c r="AB118" s="35">
        <v>102.45722244329487</v>
      </c>
      <c r="AC118" s="35">
        <v>102.04934341424593</v>
      </c>
      <c r="AD118" s="35">
        <v>101.4424990051731</v>
      </c>
      <c r="AE118" s="35">
        <v>100.3282928770394</v>
      </c>
      <c r="AF118" s="35">
        <v>99.980103461997615</v>
      </c>
      <c r="AG118" s="35">
        <v>99.552327894946274</v>
      </c>
      <c r="AH118" s="35">
        <v>99.522483087942703</v>
      </c>
      <c r="AI118" s="35">
        <v>98.885793871866298</v>
      </c>
      <c r="AJ118" s="35">
        <v>100</v>
      </c>
      <c r="AK118" s="35">
        <v>101.06229285289369</v>
      </c>
      <c r="AL118" s="35">
        <v>101.69541939321832</v>
      </c>
      <c r="AM118" s="35">
        <v>102.2223166482536</v>
      </c>
      <c r="AN118" s="35">
        <v>102.73646638905413</v>
      </c>
      <c r="AO118" s="35">
        <v>103.81575592759413</v>
      </c>
      <c r="AP118" s="35">
        <v>104.13444378346223</v>
      </c>
      <c r="AQ118" s="35">
        <v>104.74632446672899</v>
      </c>
      <c r="AR118" s="35">
        <v>105.65564714880598</v>
      </c>
      <c r="AS118" s="35">
        <v>105.71088637715646</v>
      </c>
      <c r="AT118" s="35">
        <v>106.33551457465794</v>
      </c>
      <c r="AU118" s="35">
        <v>107.34681737061273</v>
      </c>
      <c r="AV118" s="35">
        <v>108.71505056513979</v>
      </c>
      <c r="AW118" s="35">
        <v>109.42041301946121</v>
      </c>
      <c r="AX118" s="35">
        <v>110.72065947140308</v>
      </c>
      <c r="AY118" s="35">
        <v>111.53650038242543</v>
      </c>
      <c r="AZ118" s="35">
        <v>112.06764680887227</v>
      </c>
      <c r="BA118" s="35">
        <v>112.39058383615195</v>
      </c>
      <c r="BB118" s="35">
        <v>112.90898274836407</v>
      </c>
      <c r="BC118" s="35">
        <v>113.27016231834793</v>
      </c>
      <c r="BD118" s="35">
        <v>113.68233194527068</v>
      </c>
      <c r="BE118" s="35">
        <v>115.00807342568199</v>
      </c>
      <c r="BF118" s="35">
        <v>116.59301436219937</v>
      </c>
      <c r="BG118" s="35">
        <v>117.99949009943062</v>
      </c>
      <c r="BH118" s="35">
        <v>119.18925809467154</v>
      </c>
      <c r="BI118" s="35">
        <v>119.64391943571003</v>
      </c>
      <c r="BJ118" s="35">
        <v>120.00509900569389</v>
      </c>
      <c r="BK118" s="35">
        <v>119.85637800628878</v>
      </c>
      <c r="BL118" s="35">
        <v>120.29829183309255</v>
      </c>
      <c r="BM118" s="35">
        <v>120.95691340188664</v>
      </c>
      <c r="BN118" s="35">
        <v>121.17362114387694</v>
      </c>
      <c r="BO118" s="35">
        <v>121.42432225715986</v>
      </c>
      <c r="BP118" s="35">
        <v>121.74725928443954</v>
      </c>
      <c r="BQ118" s="35">
        <v>100</v>
      </c>
      <c r="BR118" s="35">
        <v>103.06262904335857</v>
      </c>
      <c r="BS118" s="35">
        <v>105.5230557467309</v>
      </c>
      <c r="BT118" s="35">
        <v>107.46730901582931</v>
      </c>
      <c r="BU118" s="35">
        <v>109.44597384721267</v>
      </c>
      <c r="BV118" s="35">
        <v>111.52787336545079</v>
      </c>
      <c r="BW118" s="35">
        <v>112.80110116999312</v>
      </c>
      <c r="BX118" s="35">
        <v>113.09359944941501</v>
      </c>
      <c r="BY118" s="35">
        <v>114.00550584996559</v>
      </c>
      <c r="BZ118" s="35">
        <v>114.07432897453545</v>
      </c>
      <c r="CA118" s="35">
        <v>114.69373709566415</v>
      </c>
      <c r="CB118" s="35">
        <v>114.16035788024776</v>
      </c>
      <c r="CC118" s="35">
        <v>113.74741913282863</v>
      </c>
      <c r="CD118" s="35">
        <v>114.43565037852719</v>
      </c>
      <c r="CE118" s="35">
        <v>113.73021335168616</v>
      </c>
      <c r="CF118" s="35">
        <v>113.02477632484515</v>
      </c>
      <c r="CG118" s="35">
        <v>112.56022023399862</v>
      </c>
      <c r="CH118" s="35">
        <v>112.62904335856848</v>
      </c>
      <c r="CI118" s="35">
        <v>113.52374397797659</v>
      </c>
      <c r="CJ118" s="35">
        <v>114.96902959394356</v>
      </c>
      <c r="CK118" s="35">
        <v>115.48520302821748</v>
      </c>
      <c r="CL118" s="35">
        <v>115.69167240192705</v>
      </c>
      <c r="CM118" s="35">
        <v>115.24432209222299</v>
      </c>
      <c r="CN118" s="35">
        <v>115.96696490020646</v>
      </c>
      <c r="CO118" s="35">
        <v>115.77770130763936</v>
      </c>
      <c r="CP118" s="35">
        <v>118.78871300757055</v>
      </c>
      <c r="CQ118" s="35">
        <v>121.59325533379216</v>
      </c>
      <c r="CR118" s="35">
        <v>125.84308327598073</v>
      </c>
      <c r="CS118" s="35">
        <v>130.29938059187887</v>
      </c>
      <c r="CT118" s="35">
        <v>134.63523743977976</v>
      </c>
      <c r="CU118" s="35">
        <v>138.21403991741224</v>
      </c>
      <c r="CV118" s="35">
        <v>141.44872677219547</v>
      </c>
      <c r="CW118" s="35">
        <v>146.50722642807983</v>
      </c>
    </row>
    <row r="119" spans="1:101" x14ac:dyDescent="0.3">
      <c r="A119" s="3">
        <v>713</v>
      </c>
      <c r="B119" s="4" t="s">
        <v>115</v>
      </c>
      <c r="C119" s="35">
        <v>100</v>
      </c>
      <c r="D119" s="35">
        <v>98.529411764705884</v>
      </c>
      <c r="E119" s="35">
        <v>97.899159663865547</v>
      </c>
      <c r="F119" s="35">
        <v>98.161764705882348</v>
      </c>
      <c r="G119" s="35">
        <v>95.955882352941174</v>
      </c>
      <c r="H119" s="35">
        <v>95.535714285714292</v>
      </c>
      <c r="I119" s="35">
        <v>94.485294117647058</v>
      </c>
      <c r="J119" s="35">
        <v>93.539915966386559</v>
      </c>
      <c r="K119" s="35">
        <v>93.382352941176464</v>
      </c>
      <c r="L119" s="35">
        <v>92.857142857142861</v>
      </c>
      <c r="M119" s="35">
        <v>93.592436974789919</v>
      </c>
      <c r="N119" s="35">
        <v>97.006302521008408</v>
      </c>
      <c r="O119" s="35">
        <v>99.002100840336141</v>
      </c>
      <c r="P119" s="35">
        <v>101.20798319327731</v>
      </c>
      <c r="Q119" s="35">
        <v>104.20168067226891</v>
      </c>
      <c r="R119" s="35">
        <v>105.14705882352941</v>
      </c>
      <c r="S119" s="35">
        <v>105.77731092436974</v>
      </c>
      <c r="T119" s="35">
        <v>106.09243697478992</v>
      </c>
      <c r="U119" s="35">
        <v>107.1953781512605</v>
      </c>
      <c r="V119" s="35">
        <v>107.98319327731092</v>
      </c>
      <c r="W119" s="35">
        <v>109.76890756302521</v>
      </c>
      <c r="X119" s="35">
        <v>111.76470588235294</v>
      </c>
      <c r="Y119" s="35">
        <v>114.81092436974789</v>
      </c>
      <c r="Z119" s="35">
        <v>115.28361344537815</v>
      </c>
      <c r="AA119" s="35">
        <v>116.43907563025211</v>
      </c>
      <c r="AB119" s="35">
        <v>116.01890756302521</v>
      </c>
      <c r="AC119" s="35">
        <v>116.22899159663865</v>
      </c>
      <c r="AD119" s="35">
        <v>118.38235294117646</v>
      </c>
      <c r="AE119" s="35">
        <v>118.17226890756302</v>
      </c>
      <c r="AF119" s="35">
        <v>118.53991596638656</v>
      </c>
      <c r="AG119" s="35">
        <v>120.90336134453781</v>
      </c>
      <c r="AH119" s="35">
        <v>122.42647058823529</v>
      </c>
      <c r="AI119" s="35">
        <v>122.63655462184875</v>
      </c>
      <c r="AJ119" s="35">
        <v>100</v>
      </c>
      <c r="AK119" s="35">
        <v>103.25593134780414</v>
      </c>
      <c r="AL119" s="35">
        <v>104.74507824331145</v>
      </c>
      <c r="AM119" s="35">
        <v>106.43614336193842</v>
      </c>
      <c r="AN119" s="35">
        <v>107.95053003533569</v>
      </c>
      <c r="AO119" s="35">
        <v>107.97576981322564</v>
      </c>
      <c r="AP119" s="35">
        <v>108.85916203937406</v>
      </c>
      <c r="AQ119" s="35">
        <v>108.15244825845532</v>
      </c>
      <c r="AR119" s="35">
        <v>109.26299848561332</v>
      </c>
      <c r="AS119" s="35">
        <v>109.23775870772337</v>
      </c>
      <c r="AT119" s="35">
        <v>110.19687026754164</v>
      </c>
      <c r="AU119" s="35">
        <v>111.00454316002019</v>
      </c>
      <c r="AV119" s="35">
        <v>113.37708228167592</v>
      </c>
      <c r="AW119" s="35">
        <v>114.61383139828369</v>
      </c>
      <c r="AX119" s="35">
        <v>115.27006562342251</v>
      </c>
      <c r="AY119" s="35">
        <v>115.67390206966179</v>
      </c>
      <c r="AZ119" s="35">
        <v>115.92629984856133</v>
      </c>
      <c r="BA119" s="35">
        <v>116.83493185259969</v>
      </c>
      <c r="BB119" s="35">
        <v>118.14740030287733</v>
      </c>
      <c r="BC119" s="35">
        <v>118.70267541645633</v>
      </c>
      <c r="BD119" s="35">
        <v>120.31802120141343</v>
      </c>
      <c r="BE119" s="35">
        <v>123.04391721352852</v>
      </c>
      <c r="BF119" s="35">
        <v>127.13276123170117</v>
      </c>
      <c r="BG119" s="35">
        <v>128.24331145885915</v>
      </c>
      <c r="BH119" s="35">
        <v>132.00403836446239</v>
      </c>
      <c r="BI119" s="35">
        <v>135.08329126703686</v>
      </c>
      <c r="BJ119" s="35">
        <v>137.78394750126199</v>
      </c>
      <c r="BK119" s="35">
        <v>140.25744573447753</v>
      </c>
      <c r="BL119" s="35">
        <v>141.79707218576476</v>
      </c>
      <c r="BM119" s="35">
        <v>143.96769308430086</v>
      </c>
      <c r="BN119" s="35">
        <v>146.18879353861686</v>
      </c>
      <c r="BO119" s="35">
        <v>149.57092377587077</v>
      </c>
      <c r="BP119" s="35">
        <v>152.57445734477537</v>
      </c>
      <c r="BQ119" s="35">
        <v>100</v>
      </c>
      <c r="BR119" s="35">
        <v>99.635036496350367</v>
      </c>
      <c r="BS119" s="35">
        <v>101.33819951338199</v>
      </c>
      <c r="BT119" s="35">
        <v>103.16301703163018</v>
      </c>
      <c r="BU119" s="35">
        <v>103.52798053527981</v>
      </c>
      <c r="BV119" s="35">
        <v>103.52798053527981</v>
      </c>
      <c r="BW119" s="35">
        <v>104.25790754257908</v>
      </c>
      <c r="BX119" s="35">
        <v>106.56934306569343</v>
      </c>
      <c r="BY119" s="35">
        <v>106.32603406326034</v>
      </c>
      <c r="BZ119" s="35">
        <v>106.69099756690997</v>
      </c>
      <c r="CA119" s="35">
        <v>110.09732360097324</v>
      </c>
      <c r="CB119" s="35">
        <v>110.46228710462287</v>
      </c>
      <c r="CC119" s="35">
        <v>110.58394160583941</v>
      </c>
      <c r="CD119" s="35">
        <v>110.58394160583941</v>
      </c>
      <c r="CE119" s="35">
        <v>112.77372262773723</v>
      </c>
      <c r="CF119" s="35">
        <v>114.23357664233576</v>
      </c>
      <c r="CG119" s="35">
        <v>115.20681265206812</v>
      </c>
      <c r="CH119" s="35">
        <v>114.5985401459854</v>
      </c>
      <c r="CI119" s="35">
        <v>117.76155717761557</v>
      </c>
      <c r="CJ119" s="35">
        <v>119.34306569343066</v>
      </c>
      <c r="CK119" s="35">
        <v>118.00486618004867</v>
      </c>
      <c r="CL119" s="35">
        <v>121.16788321167883</v>
      </c>
      <c r="CM119" s="35">
        <v>120.55961070559611</v>
      </c>
      <c r="CN119" s="35">
        <v>124.93917274939173</v>
      </c>
      <c r="CO119" s="35">
        <v>131.6301703163017</v>
      </c>
      <c r="CP119" s="35">
        <v>136.13138686131387</v>
      </c>
      <c r="CQ119" s="35">
        <v>141.48418491484185</v>
      </c>
      <c r="CR119" s="35">
        <v>149.02676399026765</v>
      </c>
      <c r="CS119" s="35">
        <v>155.83941605839416</v>
      </c>
      <c r="CT119" s="35">
        <v>162.53041362530413</v>
      </c>
      <c r="CU119" s="35">
        <v>170.5596107055961</v>
      </c>
      <c r="CV119" s="35">
        <v>178.71046228710463</v>
      </c>
      <c r="CW119" s="35">
        <v>185.4014598540146</v>
      </c>
    </row>
    <row r="120" spans="1:101" x14ac:dyDescent="0.3">
      <c r="A120" s="3">
        <v>715</v>
      </c>
      <c r="B120" s="4" t="s">
        <v>116</v>
      </c>
      <c r="C120" s="35">
        <v>100</v>
      </c>
      <c r="D120" s="35">
        <v>98.422408242112041</v>
      </c>
      <c r="E120" s="35">
        <v>97.585318737926599</v>
      </c>
      <c r="F120" s="35">
        <v>96.329684481648428</v>
      </c>
      <c r="G120" s="35">
        <v>95.94333547971668</v>
      </c>
      <c r="H120" s="35">
        <v>93.593045717965225</v>
      </c>
      <c r="I120" s="35">
        <v>92.240824211204128</v>
      </c>
      <c r="J120" s="35">
        <v>93.367675466838378</v>
      </c>
      <c r="K120" s="35">
        <v>92.208628461043148</v>
      </c>
      <c r="L120" s="35">
        <v>92.047649710238247</v>
      </c>
      <c r="M120" s="35">
        <v>91.500321957501612</v>
      </c>
      <c r="N120" s="35">
        <v>92.144236960721187</v>
      </c>
      <c r="O120" s="35">
        <v>91.85447520927238</v>
      </c>
      <c r="P120" s="35">
        <v>93.560849967804245</v>
      </c>
      <c r="Q120" s="35">
        <v>95.267224726336124</v>
      </c>
      <c r="R120" s="35">
        <v>96.039922730199621</v>
      </c>
      <c r="S120" s="35">
        <v>95.331616226658085</v>
      </c>
      <c r="T120" s="35">
        <v>95.396007726980045</v>
      </c>
      <c r="U120" s="35">
        <v>96.683837733419182</v>
      </c>
      <c r="V120" s="35">
        <v>97.07018673535093</v>
      </c>
      <c r="W120" s="35">
        <v>97.746297488731486</v>
      </c>
      <c r="X120" s="35">
        <v>97.681905988409525</v>
      </c>
      <c r="Y120" s="35">
        <v>97.00579523502897</v>
      </c>
      <c r="Z120" s="35">
        <v>96.651641983258216</v>
      </c>
      <c r="AA120" s="35">
        <v>98.358016741790081</v>
      </c>
      <c r="AB120" s="35">
        <v>98.068254990341273</v>
      </c>
      <c r="AC120" s="35">
        <v>98.100450740502254</v>
      </c>
      <c r="AD120" s="35">
        <v>97.875080489375407</v>
      </c>
      <c r="AE120" s="35">
        <v>98.197037990985194</v>
      </c>
      <c r="AF120" s="35">
        <v>96.812620734063103</v>
      </c>
      <c r="AG120" s="35">
        <v>98.390212491951061</v>
      </c>
      <c r="AH120" s="35">
        <v>98.454603992273022</v>
      </c>
      <c r="AI120" s="35">
        <v>97.875080489375407</v>
      </c>
      <c r="AJ120" s="35">
        <v>100</v>
      </c>
      <c r="AK120" s="35">
        <v>100.58139534883721</v>
      </c>
      <c r="AL120" s="35">
        <v>101.87180941576858</v>
      </c>
      <c r="AM120" s="35">
        <v>101.78672716959727</v>
      </c>
      <c r="AN120" s="35">
        <v>102.3539421440726</v>
      </c>
      <c r="AO120" s="35">
        <v>102.58082813386274</v>
      </c>
      <c r="AP120" s="35">
        <v>103.09132161089053</v>
      </c>
      <c r="AQ120" s="35">
        <v>103.63017583664208</v>
      </c>
      <c r="AR120" s="35">
        <v>104.04140669313669</v>
      </c>
      <c r="AS120" s="35">
        <v>103.8712422007941</v>
      </c>
      <c r="AT120" s="35">
        <v>104.97731140102098</v>
      </c>
      <c r="AU120" s="35">
        <v>105.3034600113443</v>
      </c>
      <c r="AV120" s="35">
        <v>106.69313669880884</v>
      </c>
      <c r="AW120" s="35">
        <v>107.75666477595009</v>
      </c>
      <c r="AX120" s="35">
        <v>108.57912648893931</v>
      </c>
      <c r="AY120" s="35">
        <v>109.74191718661373</v>
      </c>
      <c r="AZ120" s="35">
        <v>111.25921724333523</v>
      </c>
      <c r="BA120" s="35">
        <v>111.68462847419171</v>
      </c>
      <c r="BB120" s="35">
        <v>112.32274532047646</v>
      </c>
      <c r="BC120" s="35">
        <v>112.81905842314237</v>
      </c>
      <c r="BD120" s="35">
        <v>113.66988088485536</v>
      </c>
      <c r="BE120" s="35">
        <v>114.7334089619966</v>
      </c>
      <c r="BF120" s="35">
        <v>116.08054452637549</v>
      </c>
      <c r="BG120" s="35">
        <v>117.30005672149744</v>
      </c>
      <c r="BH120" s="35">
        <v>117.55530346001134</v>
      </c>
      <c r="BI120" s="35">
        <v>117.71128757799205</v>
      </c>
      <c r="BJ120" s="35">
        <v>118.53374929098128</v>
      </c>
      <c r="BK120" s="35">
        <v>119.46965399886557</v>
      </c>
      <c r="BL120" s="35">
        <v>121.32728304027226</v>
      </c>
      <c r="BM120" s="35">
        <v>122.19228587634714</v>
      </c>
      <c r="BN120" s="35">
        <v>122.1355643788996</v>
      </c>
      <c r="BO120" s="35">
        <v>123.51106069200227</v>
      </c>
      <c r="BP120" s="35">
        <v>125.07090187180941</v>
      </c>
      <c r="BQ120" s="35">
        <v>100</v>
      </c>
      <c r="BR120" s="35">
        <v>103.74841168996188</v>
      </c>
      <c r="BS120" s="35">
        <v>104.95552731893265</v>
      </c>
      <c r="BT120" s="35">
        <v>107.05209656925032</v>
      </c>
      <c r="BU120" s="35">
        <v>108.00508259212198</v>
      </c>
      <c r="BV120" s="35">
        <v>109.72045743329097</v>
      </c>
      <c r="BW120" s="35">
        <v>110.35578144853875</v>
      </c>
      <c r="BX120" s="35">
        <v>110.80050825921219</v>
      </c>
      <c r="BY120" s="35">
        <v>111.3722998729352</v>
      </c>
      <c r="BZ120" s="35">
        <v>113.40533672172808</v>
      </c>
      <c r="CA120" s="35">
        <v>113.02414231257941</v>
      </c>
      <c r="CB120" s="35">
        <v>114.10419313850063</v>
      </c>
      <c r="CC120" s="35">
        <v>112.07115628970774</v>
      </c>
      <c r="CD120" s="35">
        <v>112.45235069885642</v>
      </c>
      <c r="CE120" s="35">
        <v>110.41931385006353</v>
      </c>
      <c r="CF120" s="35">
        <v>110.35578144853875</v>
      </c>
      <c r="CG120" s="35">
        <v>109.21219822109276</v>
      </c>
      <c r="CH120" s="35">
        <v>108.44980940279542</v>
      </c>
      <c r="CI120" s="35">
        <v>109.78398983481576</v>
      </c>
      <c r="CJ120" s="35">
        <v>111.94409148665819</v>
      </c>
      <c r="CK120" s="35">
        <v>112.64294790343075</v>
      </c>
      <c r="CL120" s="35">
        <v>114.42185514612453</v>
      </c>
      <c r="CM120" s="35">
        <v>115.81956797966963</v>
      </c>
      <c r="CN120" s="35">
        <v>117.85260482846252</v>
      </c>
      <c r="CO120" s="35">
        <v>119.44091486658196</v>
      </c>
      <c r="CP120" s="35">
        <v>124.01524777636595</v>
      </c>
      <c r="CQ120" s="35">
        <v>127.31893265565438</v>
      </c>
      <c r="CR120" s="35">
        <v>132.27445997458705</v>
      </c>
      <c r="CS120" s="35">
        <v>137.80177890724269</v>
      </c>
      <c r="CT120" s="35">
        <v>144.85387547649302</v>
      </c>
      <c r="CU120" s="35">
        <v>150.44472681067344</v>
      </c>
      <c r="CV120" s="35">
        <v>155.27318932655655</v>
      </c>
      <c r="CW120" s="35">
        <v>159.52986022871664</v>
      </c>
    </row>
    <row r="121" spans="1:101" x14ac:dyDescent="0.3">
      <c r="A121" s="3">
        <v>716</v>
      </c>
      <c r="B121" s="6" t="s">
        <v>117</v>
      </c>
      <c r="C121" s="35">
        <v>100</v>
      </c>
      <c r="D121" s="35">
        <v>100.46104195481789</v>
      </c>
      <c r="E121" s="35">
        <v>101.19870908252651</v>
      </c>
      <c r="F121" s="35">
        <v>101.98248040571691</v>
      </c>
      <c r="G121" s="35">
        <v>100.87597971415398</v>
      </c>
      <c r="H121" s="35">
        <v>99.723374827109268</v>
      </c>
      <c r="I121" s="35">
        <v>100</v>
      </c>
      <c r="J121" s="35">
        <v>98.432457353619185</v>
      </c>
      <c r="K121" s="35">
        <v>97.233748271092665</v>
      </c>
      <c r="L121" s="35">
        <v>96.818810511756567</v>
      </c>
      <c r="M121" s="35">
        <v>97.556477639465186</v>
      </c>
      <c r="N121" s="35">
        <v>99.538958045182113</v>
      </c>
      <c r="O121" s="35">
        <v>102.39741816505303</v>
      </c>
      <c r="P121" s="35">
        <v>100.78377132319041</v>
      </c>
      <c r="Q121" s="35">
        <v>102.95066851083449</v>
      </c>
      <c r="R121" s="35">
        <v>103.82664822498847</v>
      </c>
      <c r="S121" s="35">
        <v>102.72014753342555</v>
      </c>
      <c r="T121" s="35">
        <v>103.50391885661595</v>
      </c>
      <c r="U121" s="35">
        <v>103.36560627017059</v>
      </c>
      <c r="V121" s="35">
        <v>102.99677270631628</v>
      </c>
      <c r="W121" s="35">
        <v>102.58183494698018</v>
      </c>
      <c r="X121" s="35">
        <v>104.05716920239742</v>
      </c>
      <c r="Y121" s="35">
        <v>104.01106500691563</v>
      </c>
      <c r="Z121" s="35">
        <v>105.57860765329644</v>
      </c>
      <c r="AA121" s="35">
        <v>105.07146150299677</v>
      </c>
      <c r="AB121" s="35">
        <v>106.13185799907792</v>
      </c>
      <c r="AC121" s="35">
        <v>105.94744121715075</v>
      </c>
      <c r="AD121" s="35">
        <v>107.28446288612264</v>
      </c>
      <c r="AE121" s="35">
        <v>106.36237897648687</v>
      </c>
      <c r="AF121" s="35">
        <v>106.50069156293223</v>
      </c>
      <c r="AG121" s="35">
        <v>106.13185799907792</v>
      </c>
      <c r="AH121" s="35">
        <v>105.94744121715075</v>
      </c>
      <c r="AI121" s="35">
        <v>106.45458736745044</v>
      </c>
      <c r="AJ121" s="35">
        <v>100</v>
      </c>
      <c r="AK121" s="35">
        <v>100.85721283370071</v>
      </c>
      <c r="AL121" s="35">
        <v>102.98799902032819</v>
      </c>
      <c r="AM121" s="35">
        <v>103.94317903502326</v>
      </c>
      <c r="AN121" s="35">
        <v>105.46167034043596</v>
      </c>
      <c r="AO121" s="35">
        <v>105.9025226549106</v>
      </c>
      <c r="AP121" s="35">
        <v>106.14744060739652</v>
      </c>
      <c r="AQ121" s="35">
        <v>107.51898114131765</v>
      </c>
      <c r="AR121" s="35">
        <v>108.59662013225569</v>
      </c>
      <c r="AS121" s="35">
        <v>110.50698016164584</v>
      </c>
      <c r="AT121" s="35">
        <v>112.29488121479305</v>
      </c>
      <c r="AU121" s="35">
        <v>115.50330639235855</v>
      </c>
      <c r="AV121" s="35">
        <v>118.54028900318393</v>
      </c>
      <c r="AW121" s="35">
        <v>119.05461670340436</v>
      </c>
      <c r="AX121" s="35">
        <v>120.23022287533676</v>
      </c>
      <c r="AY121" s="35">
        <v>123.04677932892481</v>
      </c>
      <c r="AZ121" s="35">
        <v>122.14058290472691</v>
      </c>
      <c r="BA121" s="35">
        <v>123.83051677687975</v>
      </c>
      <c r="BB121" s="35">
        <v>123.83051677687975</v>
      </c>
      <c r="BC121" s="35">
        <v>125.15307372030369</v>
      </c>
      <c r="BD121" s="35">
        <v>126.81851579720794</v>
      </c>
      <c r="BE121" s="35">
        <v>129.16972814107274</v>
      </c>
      <c r="BF121" s="35">
        <v>131.05559637521429</v>
      </c>
      <c r="BG121" s="35">
        <v>134.19054616703406</v>
      </c>
      <c r="BH121" s="35">
        <v>136.49277492040167</v>
      </c>
      <c r="BI121" s="35">
        <v>137.54592211609111</v>
      </c>
      <c r="BJ121" s="35">
        <v>137.49693852559392</v>
      </c>
      <c r="BK121" s="35">
        <v>139.21136419299535</v>
      </c>
      <c r="BL121" s="35">
        <v>141.41562576536859</v>
      </c>
      <c r="BM121" s="35">
        <v>143.03208425177564</v>
      </c>
      <c r="BN121" s="35">
        <v>145.35880480039188</v>
      </c>
      <c r="BO121" s="35">
        <v>147.66103355375949</v>
      </c>
      <c r="BP121" s="35">
        <v>149.0815576781778</v>
      </c>
      <c r="BQ121" s="35">
        <v>100</v>
      </c>
      <c r="BR121" s="35">
        <v>102.34741784037558</v>
      </c>
      <c r="BS121" s="35">
        <v>103.75586854460094</v>
      </c>
      <c r="BT121" s="35">
        <v>103.16901408450704</v>
      </c>
      <c r="BU121" s="35">
        <v>106.33802816901408</v>
      </c>
      <c r="BV121" s="35">
        <v>107.62910798122066</v>
      </c>
      <c r="BW121" s="35">
        <v>108.21596244131456</v>
      </c>
      <c r="BX121" s="35">
        <v>107.51173708920187</v>
      </c>
      <c r="BY121" s="35">
        <v>106.10328638497653</v>
      </c>
      <c r="BZ121" s="35">
        <v>106.10328638497653</v>
      </c>
      <c r="CA121" s="35">
        <v>105.98591549295774</v>
      </c>
      <c r="CB121" s="35">
        <v>104.81220657276995</v>
      </c>
      <c r="CC121" s="35">
        <v>104.22535211267606</v>
      </c>
      <c r="CD121" s="35">
        <v>104.34272300469483</v>
      </c>
      <c r="CE121" s="35">
        <v>105.16431924882629</v>
      </c>
      <c r="CF121" s="35">
        <v>105.16431924882629</v>
      </c>
      <c r="CG121" s="35">
        <v>105.16431924882629</v>
      </c>
      <c r="CH121" s="35">
        <v>104.81220657276995</v>
      </c>
      <c r="CI121" s="35">
        <v>103.75586854460094</v>
      </c>
      <c r="CJ121" s="35">
        <v>105.51643192488262</v>
      </c>
      <c r="CK121" s="35">
        <v>107.74647887323944</v>
      </c>
      <c r="CL121" s="35">
        <v>107.04225352112677</v>
      </c>
      <c r="CM121" s="35">
        <v>107.98122065727699</v>
      </c>
      <c r="CN121" s="35">
        <v>110.44600938967136</v>
      </c>
      <c r="CO121" s="35">
        <v>113.73239436619718</v>
      </c>
      <c r="CP121" s="35">
        <v>119.48356807511738</v>
      </c>
      <c r="CQ121" s="35">
        <v>126.99530516431925</v>
      </c>
      <c r="CR121" s="35">
        <v>132.98122065727699</v>
      </c>
      <c r="CS121" s="35">
        <v>137.55868544600938</v>
      </c>
      <c r="CT121" s="35">
        <v>142.13615023474179</v>
      </c>
      <c r="CU121" s="35">
        <v>146.59624413145539</v>
      </c>
      <c r="CV121" s="35">
        <v>151.87793427230048</v>
      </c>
      <c r="CW121" s="35">
        <v>156.57276995305165</v>
      </c>
    </row>
    <row r="122" spans="1:101" x14ac:dyDescent="0.3">
      <c r="A122" s="3">
        <v>729</v>
      </c>
      <c r="B122" s="4" t="s">
        <v>118</v>
      </c>
      <c r="C122" s="35">
        <v>100</v>
      </c>
      <c r="D122" s="35">
        <v>100.39750141964792</v>
      </c>
      <c r="E122" s="35">
        <v>101.53321976149915</v>
      </c>
      <c r="F122" s="35">
        <v>101.81714934696195</v>
      </c>
      <c r="G122" s="35">
        <v>101.76036342986939</v>
      </c>
      <c r="H122" s="35">
        <v>101.66572023471512</v>
      </c>
      <c r="I122" s="35">
        <v>101.77929206890025</v>
      </c>
      <c r="J122" s="35">
        <v>103.10429680106</v>
      </c>
      <c r="K122" s="35">
        <v>104.88358886996025</v>
      </c>
      <c r="L122" s="35">
        <v>105.05394662123793</v>
      </c>
      <c r="M122" s="35">
        <v>107.79859928071171</v>
      </c>
      <c r="N122" s="35">
        <v>111.11111111111111</v>
      </c>
      <c r="O122" s="35">
        <v>112.37932992617831</v>
      </c>
      <c r="P122" s="35">
        <v>114.82112436115844</v>
      </c>
      <c r="Q122" s="35">
        <v>116.58148779102783</v>
      </c>
      <c r="R122" s="35">
        <v>117.18720424001515</v>
      </c>
      <c r="S122" s="35">
        <v>117.90649252318758</v>
      </c>
      <c r="T122" s="35">
        <v>118.98542494794624</v>
      </c>
      <c r="U122" s="35">
        <v>118.72042400151429</v>
      </c>
      <c r="V122" s="35">
        <v>118.4743516941132</v>
      </c>
      <c r="W122" s="35">
        <v>118.41756577702063</v>
      </c>
      <c r="X122" s="35">
        <v>116.92220329358319</v>
      </c>
      <c r="Y122" s="35">
        <v>117.14934696195344</v>
      </c>
      <c r="Z122" s="35">
        <v>115.55934128336173</v>
      </c>
      <c r="AA122" s="35">
        <v>115.84327086882453</v>
      </c>
      <c r="AB122" s="35">
        <v>115.01041075146696</v>
      </c>
      <c r="AC122" s="35">
        <v>114.36683702441795</v>
      </c>
      <c r="AD122" s="35">
        <v>114.49933749763392</v>
      </c>
      <c r="AE122" s="35">
        <v>113.87469240961575</v>
      </c>
      <c r="AF122" s="35">
        <v>113.51504826802953</v>
      </c>
      <c r="AG122" s="35">
        <v>111.73575619912928</v>
      </c>
      <c r="AH122" s="35">
        <v>111.0353965549877</v>
      </c>
      <c r="AI122" s="35">
        <v>110.39182282793867</v>
      </c>
      <c r="AJ122" s="35">
        <v>100</v>
      </c>
      <c r="AK122" s="35">
        <v>101.91067961165048</v>
      </c>
      <c r="AL122" s="35">
        <v>103.47961165048544</v>
      </c>
      <c r="AM122" s="35">
        <v>104.43495145631069</v>
      </c>
      <c r="AN122" s="35">
        <v>104.55922330097087</v>
      </c>
      <c r="AO122" s="35">
        <v>105.35922330097087</v>
      </c>
      <c r="AP122" s="35">
        <v>105.87184466019417</v>
      </c>
      <c r="AQ122" s="35">
        <v>106.58640776699029</v>
      </c>
      <c r="AR122" s="35">
        <v>108.21747572815534</v>
      </c>
      <c r="AS122" s="35">
        <v>109.20388349514563</v>
      </c>
      <c r="AT122" s="35">
        <v>110.34563106796116</v>
      </c>
      <c r="AU122" s="35">
        <v>112.03883495145631</v>
      </c>
      <c r="AV122" s="35">
        <v>112.42718446601941</v>
      </c>
      <c r="AW122" s="35">
        <v>113.23495145631068</v>
      </c>
      <c r="AX122" s="35">
        <v>113.87184466019417</v>
      </c>
      <c r="AY122" s="35">
        <v>113.98834951456311</v>
      </c>
      <c r="AZ122" s="35">
        <v>114.74174757281554</v>
      </c>
      <c r="BA122" s="35">
        <v>115.38640776699029</v>
      </c>
      <c r="BB122" s="35">
        <v>114.90485436893204</v>
      </c>
      <c r="BC122" s="35">
        <v>114.82718446601942</v>
      </c>
      <c r="BD122" s="35">
        <v>115.81359223300971</v>
      </c>
      <c r="BE122" s="35">
        <v>117.16504854368932</v>
      </c>
      <c r="BF122" s="35">
        <v>119.30097087378641</v>
      </c>
      <c r="BG122" s="35">
        <v>120.91650485436894</v>
      </c>
      <c r="BH122" s="35">
        <v>121.95728155339806</v>
      </c>
      <c r="BI122" s="35">
        <v>122.98252427184465</v>
      </c>
      <c r="BJ122" s="35">
        <v>123.31650485436893</v>
      </c>
      <c r="BK122" s="35">
        <v>124.62135922330097</v>
      </c>
      <c r="BL122" s="35">
        <v>124.73009708737864</v>
      </c>
      <c r="BM122" s="35">
        <v>124.94757281553397</v>
      </c>
      <c r="BN122" s="35">
        <v>125.17281553398058</v>
      </c>
      <c r="BO122" s="35">
        <v>125.01747572815535</v>
      </c>
      <c r="BP122" s="35">
        <v>124.06990291262136</v>
      </c>
      <c r="BQ122" s="35">
        <v>100</v>
      </c>
      <c r="BR122" s="35">
        <v>102.39749826268242</v>
      </c>
      <c r="BS122" s="35">
        <v>104.06532314107018</v>
      </c>
      <c r="BT122" s="35">
        <v>105.59416261292564</v>
      </c>
      <c r="BU122" s="35">
        <v>107.57470465601112</v>
      </c>
      <c r="BV122" s="35">
        <v>110.00694927032661</v>
      </c>
      <c r="BW122" s="35">
        <v>113.0993745656706</v>
      </c>
      <c r="BX122" s="35">
        <v>115.39263377345378</v>
      </c>
      <c r="BY122" s="35">
        <v>116.12230715774844</v>
      </c>
      <c r="BZ122" s="35">
        <v>116.26129256428075</v>
      </c>
      <c r="CA122" s="35">
        <v>115.60111188325226</v>
      </c>
      <c r="CB122" s="35">
        <v>117.19944405837387</v>
      </c>
      <c r="CC122" s="35">
        <v>118.86726893676165</v>
      </c>
      <c r="CD122" s="35">
        <v>120.25712300208478</v>
      </c>
      <c r="CE122" s="35">
        <v>120.29186935371786</v>
      </c>
      <c r="CF122" s="35">
        <v>120.32661570535093</v>
      </c>
      <c r="CG122" s="35">
        <v>120.43085476025017</v>
      </c>
      <c r="CH122" s="35">
        <v>120.25712300208478</v>
      </c>
      <c r="CI122" s="35">
        <v>122.93259207783183</v>
      </c>
      <c r="CJ122" s="35">
        <v>125.26059763724808</v>
      </c>
      <c r="CK122" s="35">
        <v>126.16400277970813</v>
      </c>
      <c r="CL122" s="35">
        <v>128.31827658095901</v>
      </c>
      <c r="CM122" s="35">
        <v>129.04794996525365</v>
      </c>
      <c r="CN122" s="35">
        <v>129.43015983321752</v>
      </c>
      <c r="CO122" s="35">
        <v>132.48783877692841</v>
      </c>
      <c r="CP122" s="35">
        <v>135.4412786657401</v>
      </c>
      <c r="CQ122" s="35">
        <v>140.58373870743571</v>
      </c>
      <c r="CR122" s="35">
        <v>147.18554551772064</v>
      </c>
      <c r="CS122" s="35">
        <v>151.84155663655315</v>
      </c>
      <c r="CT122" s="35">
        <v>156.63655316191799</v>
      </c>
      <c r="CU122" s="35">
        <v>161.81375955524669</v>
      </c>
      <c r="CV122" s="35">
        <v>165.80958999305074</v>
      </c>
      <c r="CW122" s="35">
        <v>170.04864489228632</v>
      </c>
    </row>
    <row r="123" spans="1:101" x14ac:dyDescent="0.3">
      <c r="A123" s="3">
        <v>805</v>
      </c>
      <c r="B123" s="4" t="s">
        <v>119</v>
      </c>
      <c r="C123" s="35">
        <v>100</v>
      </c>
      <c r="D123" s="35">
        <v>97.797587834294703</v>
      </c>
      <c r="E123" s="35">
        <v>96.106449921342417</v>
      </c>
      <c r="F123" s="35">
        <v>95.280545359202932</v>
      </c>
      <c r="G123" s="35">
        <v>93.969585736759313</v>
      </c>
      <c r="H123" s="35">
        <v>92.684845306764558</v>
      </c>
      <c r="I123" s="35">
        <v>92.461982170949142</v>
      </c>
      <c r="J123" s="35">
        <v>91.832721552176196</v>
      </c>
      <c r="K123" s="35">
        <v>93.707393812270581</v>
      </c>
      <c r="L123" s="35">
        <v>94.611955951756684</v>
      </c>
      <c r="M123" s="35">
        <v>96.381751442055588</v>
      </c>
      <c r="N123" s="35">
        <v>98.741478762454122</v>
      </c>
      <c r="O123" s="35">
        <v>99.331410592553752</v>
      </c>
      <c r="P123" s="35">
        <v>101.40272679601468</v>
      </c>
      <c r="Q123" s="35">
        <v>103.01520713162034</v>
      </c>
      <c r="R123" s="35">
        <v>102.73990561090719</v>
      </c>
      <c r="S123" s="35">
        <v>103.17252228631358</v>
      </c>
      <c r="T123" s="35">
        <v>103.59202936549555</v>
      </c>
      <c r="U123" s="35">
        <v>103.60513896171997</v>
      </c>
      <c r="V123" s="35">
        <v>103.73623492396435</v>
      </c>
      <c r="W123" s="35">
        <v>105.13896171997902</v>
      </c>
      <c r="X123" s="35">
        <v>105.0209753539591</v>
      </c>
      <c r="Y123" s="35">
        <v>104.78500262191925</v>
      </c>
      <c r="Z123" s="35">
        <v>103.9722076560042</v>
      </c>
      <c r="AA123" s="35">
        <v>104.05086523335082</v>
      </c>
      <c r="AB123" s="35">
        <v>102.41216570529627</v>
      </c>
      <c r="AC123" s="35">
        <v>103.02831672784478</v>
      </c>
      <c r="AD123" s="35">
        <v>101.88778185631882</v>
      </c>
      <c r="AE123" s="35">
        <v>102.56948085998951</v>
      </c>
      <c r="AF123" s="35">
        <v>101.87467226009439</v>
      </c>
      <c r="AG123" s="35">
        <v>101.58626114315679</v>
      </c>
      <c r="AH123" s="35">
        <v>100.38017829050865</v>
      </c>
      <c r="AI123" s="35">
        <v>100.13109596224436</v>
      </c>
      <c r="AJ123" s="35">
        <v>100</v>
      </c>
      <c r="AK123" s="35">
        <v>99.916133766642204</v>
      </c>
      <c r="AL123" s="35">
        <v>99.769367858266065</v>
      </c>
      <c r="AM123" s="35">
        <v>99.371003249816539</v>
      </c>
      <c r="AN123" s="35">
        <v>99.386728168571125</v>
      </c>
      <c r="AO123" s="35">
        <v>99.056504874724808</v>
      </c>
      <c r="AP123" s="35">
        <v>99.239962260194986</v>
      </c>
      <c r="AQ123" s="35">
        <v>99.800817695775237</v>
      </c>
      <c r="AR123" s="35">
        <v>100.56609707516512</v>
      </c>
      <c r="AS123" s="35">
        <v>100.91728692735087</v>
      </c>
      <c r="AT123" s="35">
        <v>101.02736135863299</v>
      </c>
      <c r="AU123" s="35">
        <v>102.31680469650907</v>
      </c>
      <c r="AV123" s="35">
        <v>103.31795785721773</v>
      </c>
      <c r="AW123" s="35">
        <v>104.34007757626586</v>
      </c>
      <c r="AX123" s="35">
        <v>105.51420484327498</v>
      </c>
      <c r="AY123" s="35">
        <v>105.83918649753643</v>
      </c>
      <c r="AZ123" s="35">
        <v>106.3004507810043</v>
      </c>
      <c r="BA123" s="35">
        <v>107.17580459167628</v>
      </c>
      <c r="BB123" s="35">
        <v>107.62658559597442</v>
      </c>
      <c r="BC123" s="35">
        <v>108.32372366076109</v>
      </c>
      <c r="BD123" s="35">
        <v>110.04822308418073</v>
      </c>
      <c r="BE123" s="35">
        <v>111.14372575741692</v>
      </c>
      <c r="BF123" s="35">
        <v>112.63235139951777</v>
      </c>
      <c r="BG123" s="35">
        <v>113.90606981863927</v>
      </c>
      <c r="BH123" s="35">
        <v>115.58863612538002</v>
      </c>
      <c r="BI123" s="35">
        <v>116.50592305273089</v>
      </c>
      <c r="BJ123" s="35">
        <v>116.53737289024006</v>
      </c>
      <c r="BK123" s="35">
        <v>116.82042142782262</v>
      </c>
      <c r="BL123" s="35">
        <v>116.96718733619876</v>
      </c>
      <c r="BM123" s="35">
        <v>117.50183457385471</v>
      </c>
      <c r="BN123" s="35">
        <v>118.30904706992347</v>
      </c>
      <c r="BO123" s="35">
        <v>117.41796834049691</v>
      </c>
      <c r="BP123" s="35">
        <v>117.48086801551526</v>
      </c>
      <c r="BQ123" s="35">
        <v>100</v>
      </c>
      <c r="BR123" s="35">
        <v>103.02964254577158</v>
      </c>
      <c r="BS123" s="35">
        <v>106.21185701830863</v>
      </c>
      <c r="BT123" s="35">
        <v>108.60941586748038</v>
      </c>
      <c r="BU123" s="35">
        <v>111.83522231909329</v>
      </c>
      <c r="BV123" s="35">
        <v>112.96861377506539</v>
      </c>
      <c r="BW123" s="35">
        <v>113.94943330427202</v>
      </c>
      <c r="BX123" s="35">
        <v>115.06102877070619</v>
      </c>
      <c r="BY123" s="35">
        <v>115.88927637314734</v>
      </c>
      <c r="BZ123" s="35">
        <v>116.21621621621621</v>
      </c>
      <c r="CA123" s="35">
        <v>116.23801220575415</v>
      </c>
      <c r="CB123" s="35">
        <v>115.9328683522232</v>
      </c>
      <c r="CC123" s="35">
        <v>114.97384481255449</v>
      </c>
      <c r="CD123" s="35">
        <v>114.45074106364429</v>
      </c>
      <c r="CE123" s="35">
        <v>112.42371403661726</v>
      </c>
      <c r="CF123" s="35">
        <v>111.00697471665214</v>
      </c>
      <c r="CG123" s="35">
        <v>110.15693112467306</v>
      </c>
      <c r="CH123" s="35">
        <v>108.41325196163906</v>
      </c>
      <c r="CI123" s="35">
        <v>108.34786399302529</v>
      </c>
      <c r="CJ123" s="35">
        <v>108.34786399302529</v>
      </c>
      <c r="CK123" s="35">
        <v>108.15170008718395</v>
      </c>
      <c r="CL123" s="35">
        <v>108.34786399302529</v>
      </c>
      <c r="CM123" s="35">
        <v>106.7131647776809</v>
      </c>
      <c r="CN123" s="35">
        <v>108.12990409764603</v>
      </c>
      <c r="CO123" s="35">
        <v>110.15693112467306</v>
      </c>
      <c r="CP123" s="35">
        <v>112.90322580645162</v>
      </c>
      <c r="CQ123" s="35">
        <v>115.51874455100261</v>
      </c>
      <c r="CR123" s="35">
        <v>118.94071490845684</v>
      </c>
      <c r="CS123" s="35">
        <v>122.40627724498692</v>
      </c>
      <c r="CT123" s="35">
        <v>125.6974716652136</v>
      </c>
      <c r="CU123" s="35">
        <v>128.11682650392328</v>
      </c>
      <c r="CV123" s="35">
        <v>131.49520488230166</v>
      </c>
      <c r="CW123" s="35">
        <v>134.54664341761116</v>
      </c>
    </row>
    <row r="124" spans="1:101" x14ac:dyDescent="0.3">
      <c r="A124" s="3">
        <v>806</v>
      </c>
      <c r="B124" s="4" t="s">
        <v>120</v>
      </c>
      <c r="C124" s="35">
        <v>100</v>
      </c>
      <c r="D124" s="35">
        <v>99.754195626377353</v>
      </c>
      <c r="E124" s="35">
        <v>98.728598067469065</v>
      </c>
      <c r="F124" s="35">
        <v>98.211561281573154</v>
      </c>
      <c r="G124" s="35">
        <v>97.864044753348026</v>
      </c>
      <c r="H124" s="35">
        <v>97.372436006102731</v>
      </c>
      <c r="I124" s="35">
        <v>97.00796745211052</v>
      </c>
      <c r="J124" s="35">
        <v>96.10951008645533</v>
      </c>
      <c r="K124" s="35">
        <v>96.024749957619932</v>
      </c>
      <c r="L124" s="35">
        <v>96.59264282081709</v>
      </c>
      <c r="M124" s="35">
        <v>97.431768096287513</v>
      </c>
      <c r="N124" s="35">
        <v>98.050517036785891</v>
      </c>
      <c r="O124" s="35">
        <v>99.754195626377353</v>
      </c>
      <c r="P124" s="35">
        <v>100.27123241227326</v>
      </c>
      <c r="Q124" s="35">
        <v>100.51703678589591</v>
      </c>
      <c r="R124" s="35">
        <v>100.96626546872351</v>
      </c>
      <c r="S124" s="35">
        <v>101.94948296321411</v>
      </c>
      <c r="T124" s="35">
        <v>102.50042380064417</v>
      </c>
      <c r="U124" s="35">
        <v>102.87336836751992</v>
      </c>
      <c r="V124" s="35">
        <v>103.24631293439566</v>
      </c>
      <c r="W124" s="35">
        <v>102.61061196813019</v>
      </c>
      <c r="X124" s="35">
        <v>102.28004746567215</v>
      </c>
      <c r="Y124" s="35">
        <v>102.62756399389727</v>
      </c>
      <c r="Z124" s="35">
        <v>102.57670791659604</v>
      </c>
      <c r="AA124" s="35">
        <v>102.39023563315816</v>
      </c>
      <c r="AB124" s="35">
        <v>102.53432785217834</v>
      </c>
      <c r="AC124" s="35">
        <v>102.79708425156807</v>
      </c>
      <c r="AD124" s="35">
        <v>102.45804373622649</v>
      </c>
      <c r="AE124" s="35">
        <v>101.61044244787252</v>
      </c>
      <c r="AF124" s="35">
        <v>101.06797762332599</v>
      </c>
      <c r="AG124" s="35">
        <v>100.76284115951856</v>
      </c>
      <c r="AH124" s="35">
        <v>100.94083743007289</v>
      </c>
      <c r="AI124" s="35">
        <v>100.28818443804035</v>
      </c>
      <c r="AJ124" s="35">
        <v>100</v>
      </c>
      <c r="AK124" s="35">
        <v>100.44731784029355</v>
      </c>
      <c r="AL124" s="35">
        <v>100.55215795911235</v>
      </c>
      <c r="AM124" s="35">
        <v>100.9505504106238</v>
      </c>
      <c r="AN124" s="35">
        <v>101.29302813209856</v>
      </c>
      <c r="AO124" s="35">
        <v>102.32745063777739</v>
      </c>
      <c r="AP124" s="35">
        <v>102.80272584308929</v>
      </c>
      <c r="AQ124" s="35">
        <v>102.75030578367989</v>
      </c>
      <c r="AR124" s="35">
        <v>102.87611392626245</v>
      </c>
      <c r="AS124" s="35">
        <v>103.4282718853748</v>
      </c>
      <c r="AT124" s="35">
        <v>104.15516337585183</v>
      </c>
      <c r="AU124" s="35">
        <v>104.56403983924515</v>
      </c>
      <c r="AV124" s="35">
        <v>105.67534509872445</v>
      </c>
      <c r="AW124" s="35">
        <v>105.97938144329896</v>
      </c>
      <c r="AX124" s="35">
        <v>106.63637952123013</v>
      </c>
      <c r="AY124" s="35">
        <v>107.4401537655076</v>
      </c>
      <c r="AZ124" s="35">
        <v>108.38371483487681</v>
      </c>
      <c r="BA124" s="35">
        <v>109.1770050672724</v>
      </c>
      <c r="BB124" s="35">
        <v>109.64179626070244</v>
      </c>
      <c r="BC124" s="35">
        <v>109.69072164948453</v>
      </c>
      <c r="BD124" s="35">
        <v>109.75013105014852</v>
      </c>
      <c r="BE124" s="35">
        <v>110.61680936571729</v>
      </c>
      <c r="BF124" s="35">
        <v>112.3431766556002</v>
      </c>
      <c r="BG124" s="35">
        <v>113.26227503057837</v>
      </c>
      <c r="BH124" s="35">
        <v>114.39454831382142</v>
      </c>
      <c r="BI124" s="35">
        <v>115.03057836798882</v>
      </c>
      <c r="BJ124" s="35">
        <v>116.03005416739472</v>
      </c>
      <c r="BK124" s="35">
        <v>116.45989865455181</v>
      </c>
      <c r="BL124" s="35">
        <v>116.82334439979032</v>
      </c>
      <c r="BM124" s="35">
        <v>117.07845535558273</v>
      </c>
      <c r="BN124" s="35">
        <v>117.49432116023065</v>
      </c>
      <c r="BO124" s="35">
        <v>117.19377948628342</v>
      </c>
      <c r="BP124" s="35">
        <v>117.11689673248296</v>
      </c>
      <c r="BQ124" s="35">
        <v>100</v>
      </c>
      <c r="BR124" s="35">
        <v>102.54200146092037</v>
      </c>
      <c r="BS124" s="35">
        <v>104.19284149013879</v>
      </c>
      <c r="BT124" s="35">
        <v>105.25931336742147</v>
      </c>
      <c r="BU124" s="35">
        <v>107.18772826880935</v>
      </c>
      <c r="BV124" s="35">
        <v>108.44411979547115</v>
      </c>
      <c r="BW124" s="35">
        <v>109.89043097151205</v>
      </c>
      <c r="BX124" s="35">
        <v>110.24105186267349</v>
      </c>
      <c r="BY124" s="35">
        <v>110.32870708546385</v>
      </c>
      <c r="BZ124" s="35">
        <v>109.61285609934258</v>
      </c>
      <c r="CA124" s="35">
        <v>110.27027027027027</v>
      </c>
      <c r="CB124" s="35">
        <v>110.24105186267349</v>
      </c>
      <c r="CC124" s="35">
        <v>109.42293644996347</v>
      </c>
      <c r="CD124" s="35">
        <v>108.63403944485026</v>
      </c>
      <c r="CE124" s="35">
        <v>107.62600438276114</v>
      </c>
      <c r="CF124" s="35">
        <v>106.35500365230095</v>
      </c>
      <c r="CG124" s="35">
        <v>105.6245434623813</v>
      </c>
      <c r="CH124" s="35">
        <v>104.7918188458729</v>
      </c>
      <c r="CI124" s="35">
        <v>104.67494521548575</v>
      </c>
      <c r="CJ124" s="35">
        <v>105.06939371804236</v>
      </c>
      <c r="CK124" s="35">
        <v>104.96712929145362</v>
      </c>
      <c r="CL124" s="35">
        <v>104.36815193571951</v>
      </c>
      <c r="CM124" s="35">
        <v>103.78378378378379</v>
      </c>
      <c r="CN124" s="35">
        <v>104.54346238130022</v>
      </c>
      <c r="CO124" s="35">
        <v>106.10664718772827</v>
      </c>
      <c r="CP124" s="35">
        <v>109.51059167275383</v>
      </c>
      <c r="CQ124" s="35">
        <v>112.27173119065012</v>
      </c>
      <c r="CR124" s="35">
        <v>117.25346968590212</v>
      </c>
      <c r="CS124" s="35">
        <v>121.6654492330168</v>
      </c>
      <c r="CT124" s="35">
        <v>124.55807158509862</v>
      </c>
      <c r="CU124" s="35">
        <v>128.66325785244703</v>
      </c>
      <c r="CV124" s="35">
        <v>132.44704163623084</v>
      </c>
      <c r="CW124" s="35">
        <v>135.86559532505478</v>
      </c>
    </row>
    <row r="125" spans="1:101" x14ac:dyDescent="0.3">
      <c r="A125" s="3">
        <v>807</v>
      </c>
      <c r="B125" s="4" t="s">
        <v>121</v>
      </c>
      <c r="C125" s="35">
        <v>100</v>
      </c>
      <c r="D125" s="35">
        <v>99.42238267148015</v>
      </c>
      <c r="E125" s="35">
        <v>100.14440433212997</v>
      </c>
      <c r="F125" s="35">
        <v>98.91696750902527</v>
      </c>
      <c r="G125" s="35">
        <v>98.519855595667863</v>
      </c>
      <c r="H125" s="35">
        <v>98.808664259927795</v>
      </c>
      <c r="I125" s="35">
        <v>97.545126353790607</v>
      </c>
      <c r="J125" s="35">
        <v>96.823104693140792</v>
      </c>
      <c r="K125" s="35">
        <v>96.064981949458485</v>
      </c>
      <c r="L125" s="35">
        <v>95.848375451263536</v>
      </c>
      <c r="M125" s="35">
        <v>95.884476534296027</v>
      </c>
      <c r="N125" s="35">
        <v>95.451263537906144</v>
      </c>
      <c r="O125" s="35">
        <v>95.740072202166061</v>
      </c>
      <c r="P125" s="35">
        <v>96.714801444043317</v>
      </c>
      <c r="Q125" s="35">
        <v>96.714801444043317</v>
      </c>
      <c r="R125" s="35">
        <v>99.241877256317693</v>
      </c>
      <c r="S125" s="35">
        <v>100.07220216606498</v>
      </c>
      <c r="T125" s="35">
        <v>98.592057761732846</v>
      </c>
      <c r="U125" s="35">
        <v>97.292418772563181</v>
      </c>
      <c r="V125" s="35">
        <v>97.328519855595673</v>
      </c>
      <c r="W125" s="35">
        <v>96.4259927797834</v>
      </c>
      <c r="X125" s="35">
        <v>95.920577617328519</v>
      </c>
      <c r="Y125" s="35">
        <v>96.245487364620942</v>
      </c>
      <c r="Z125" s="35">
        <v>96.209386281588451</v>
      </c>
      <c r="AA125" s="35">
        <v>95.812274368231044</v>
      </c>
      <c r="AB125" s="35">
        <v>97.545126353790607</v>
      </c>
      <c r="AC125" s="35">
        <v>97.039711191335741</v>
      </c>
      <c r="AD125" s="35">
        <v>98.08664259927798</v>
      </c>
      <c r="AE125" s="35">
        <v>97.364620938628164</v>
      </c>
      <c r="AF125" s="35">
        <v>97.400722021660656</v>
      </c>
      <c r="AG125" s="35">
        <v>97.725631768953065</v>
      </c>
      <c r="AH125" s="35">
        <v>96.570397111913351</v>
      </c>
      <c r="AI125" s="35">
        <v>96.317689530685925</v>
      </c>
      <c r="AJ125" s="35">
        <v>100</v>
      </c>
      <c r="AK125" s="35">
        <v>99.061715342936438</v>
      </c>
      <c r="AL125" s="35">
        <v>98.414166776793977</v>
      </c>
      <c r="AM125" s="35">
        <v>97.528743227170608</v>
      </c>
      <c r="AN125" s="35">
        <v>96.114708603145232</v>
      </c>
      <c r="AO125" s="35">
        <v>95.070701731201268</v>
      </c>
      <c r="AP125" s="35">
        <v>94.661028148539714</v>
      </c>
      <c r="AQ125" s="35">
        <v>94.515660103079156</v>
      </c>
      <c r="AR125" s="35">
        <v>93.7095282146161</v>
      </c>
      <c r="AS125" s="35">
        <v>93.656667107175892</v>
      </c>
      <c r="AT125" s="35">
        <v>93.815250429496501</v>
      </c>
      <c r="AU125" s="35">
        <v>93.669882384035944</v>
      </c>
      <c r="AV125" s="35">
        <v>94.462798995638963</v>
      </c>
      <c r="AW125" s="35">
        <v>95.493590590722874</v>
      </c>
      <c r="AX125" s="35">
        <v>95.652173913043484</v>
      </c>
      <c r="AY125" s="35">
        <v>96.273291925465841</v>
      </c>
      <c r="AZ125" s="35">
        <v>97.171930751949247</v>
      </c>
      <c r="BA125" s="35">
        <v>97.105854367649002</v>
      </c>
      <c r="BB125" s="35">
        <v>98.546319545394482</v>
      </c>
      <c r="BC125" s="35">
        <v>98.255583454473367</v>
      </c>
      <c r="BD125" s="35">
        <v>97.423021012290206</v>
      </c>
      <c r="BE125" s="35">
        <v>98.097000132152772</v>
      </c>
      <c r="BF125" s="35">
        <v>98.969208404916088</v>
      </c>
      <c r="BG125" s="35">
        <v>100.11893749174045</v>
      </c>
      <c r="BH125" s="35">
        <v>100.33038192150126</v>
      </c>
      <c r="BI125" s="35">
        <v>100.25109026034096</v>
      </c>
      <c r="BJ125" s="35">
        <v>100.58147218184222</v>
      </c>
      <c r="BK125" s="35">
        <v>101.20259019426457</v>
      </c>
      <c r="BL125" s="35">
        <v>101.38760407030527</v>
      </c>
      <c r="BM125" s="35">
        <v>102.57697898770979</v>
      </c>
      <c r="BN125" s="35">
        <v>102.40518038852915</v>
      </c>
      <c r="BO125" s="35">
        <v>101.44046517774548</v>
      </c>
      <c r="BP125" s="35">
        <v>101.09686797938417</v>
      </c>
      <c r="BQ125" s="35">
        <v>100</v>
      </c>
      <c r="BR125" s="35">
        <v>104.17827298050139</v>
      </c>
      <c r="BS125" s="35">
        <v>106.45311049210771</v>
      </c>
      <c r="BT125" s="35">
        <v>109.70287836583101</v>
      </c>
      <c r="BU125" s="35">
        <v>112.53481894150418</v>
      </c>
      <c r="BV125" s="35">
        <v>113.74187558031569</v>
      </c>
      <c r="BW125" s="35">
        <v>114.06685236768803</v>
      </c>
      <c r="BX125" s="35">
        <v>112.7669452181987</v>
      </c>
      <c r="BY125" s="35">
        <v>112.90622098421541</v>
      </c>
      <c r="BZ125" s="35">
        <v>113.46332404828226</v>
      </c>
      <c r="CA125" s="35">
        <v>112.16341689879295</v>
      </c>
      <c r="CB125" s="35">
        <v>112.20984215413185</v>
      </c>
      <c r="CC125" s="35">
        <v>111.55988857938719</v>
      </c>
      <c r="CD125" s="35">
        <v>109.88857938718662</v>
      </c>
      <c r="CE125" s="35">
        <v>108.58867223769731</v>
      </c>
      <c r="CF125" s="35">
        <v>107.05663881151347</v>
      </c>
      <c r="CG125" s="35">
        <v>105.71030640668523</v>
      </c>
      <c r="CH125" s="35">
        <v>104.13184772516249</v>
      </c>
      <c r="CI125" s="35">
        <v>102.46053853296193</v>
      </c>
      <c r="CJ125" s="35">
        <v>101.34633240482823</v>
      </c>
      <c r="CK125" s="35">
        <v>101.1142061281337</v>
      </c>
      <c r="CL125" s="35">
        <v>99.907149489322194</v>
      </c>
      <c r="CM125" s="35">
        <v>100.18570102135561</v>
      </c>
      <c r="CN125" s="35">
        <v>99.767873723305485</v>
      </c>
      <c r="CO125" s="35">
        <v>99.814298978644388</v>
      </c>
      <c r="CP125" s="35">
        <v>101.25348189415041</v>
      </c>
      <c r="CQ125" s="35">
        <v>102.04271123491179</v>
      </c>
      <c r="CR125" s="35">
        <v>103.71402042711235</v>
      </c>
      <c r="CS125" s="35">
        <v>103.52831940575673</v>
      </c>
      <c r="CT125" s="35">
        <v>104.78180129990714</v>
      </c>
      <c r="CU125" s="35">
        <v>106.82451253481894</v>
      </c>
      <c r="CV125" s="35">
        <v>107.38161559888579</v>
      </c>
      <c r="CW125" s="35">
        <v>109.74930362116991</v>
      </c>
    </row>
    <row r="126" spans="1:101" x14ac:dyDescent="0.3">
      <c r="A126" s="3">
        <v>811</v>
      </c>
      <c r="B126" s="4" t="s">
        <v>122</v>
      </c>
      <c r="C126" s="35">
        <v>100</v>
      </c>
      <c r="D126" s="35">
        <v>101.73775671406003</v>
      </c>
      <c r="E126" s="35">
        <v>101.26382306477093</v>
      </c>
      <c r="F126" s="35">
        <v>100.31595576619273</v>
      </c>
      <c r="G126" s="35">
        <v>102.52764612954186</v>
      </c>
      <c r="H126" s="35">
        <v>102.52764612954186</v>
      </c>
      <c r="I126" s="35">
        <v>103.3175355450237</v>
      </c>
      <c r="J126" s="35">
        <v>103.3175355450237</v>
      </c>
      <c r="K126" s="35">
        <v>102.3696682464455</v>
      </c>
      <c r="L126" s="35">
        <v>100.15797788309636</v>
      </c>
      <c r="M126" s="35">
        <v>100</v>
      </c>
      <c r="N126" s="35">
        <v>99.368088467614541</v>
      </c>
      <c r="O126" s="35">
        <v>97.314375987361771</v>
      </c>
      <c r="P126" s="35">
        <v>99.052132701421797</v>
      </c>
      <c r="Q126" s="35">
        <v>102.3696682464455</v>
      </c>
      <c r="R126" s="35">
        <v>101.57977883096366</v>
      </c>
      <c r="S126" s="35">
        <v>102.3696682464455</v>
      </c>
      <c r="T126" s="35">
        <v>102.05371248025277</v>
      </c>
      <c r="U126" s="35">
        <v>103.00157977883096</v>
      </c>
      <c r="V126" s="35">
        <v>102.52764612954186</v>
      </c>
      <c r="W126" s="35">
        <v>101.89573459715639</v>
      </c>
      <c r="X126" s="35">
        <v>100</v>
      </c>
      <c r="Y126" s="35">
        <v>100.15797788309636</v>
      </c>
      <c r="Z126" s="35">
        <v>96.524486571879933</v>
      </c>
      <c r="AA126" s="35">
        <v>96.366508688783568</v>
      </c>
      <c r="AB126" s="35">
        <v>95.73459715639811</v>
      </c>
      <c r="AC126" s="35">
        <v>96.050552922590839</v>
      </c>
      <c r="AD126" s="35">
        <v>94.312796208530813</v>
      </c>
      <c r="AE126" s="35">
        <v>89.573459715639814</v>
      </c>
      <c r="AF126" s="35">
        <v>85.466034755134288</v>
      </c>
      <c r="AG126" s="35">
        <v>85.939968404423382</v>
      </c>
      <c r="AH126" s="35">
        <v>85.624012638230653</v>
      </c>
      <c r="AI126" s="35">
        <v>80.884676145339654</v>
      </c>
      <c r="AJ126" s="35">
        <v>100</v>
      </c>
      <c r="AK126" s="35">
        <v>102.360346184107</v>
      </c>
      <c r="AL126" s="35">
        <v>103.77655389457121</v>
      </c>
      <c r="AM126" s="35">
        <v>103.0684500393391</v>
      </c>
      <c r="AN126" s="35">
        <v>103.69787568843431</v>
      </c>
      <c r="AO126" s="35">
        <v>105.58615263571991</v>
      </c>
      <c r="AP126" s="35">
        <v>107.3170731707317</v>
      </c>
      <c r="AQ126" s="35">
        <v>107.1597167584579</v>
      </c>
      <c r="AR126" s="35">
        <v>108.10385523210071</v>
      </c>
      <c r="AS126" s="35">
        <v>107.081038552321</v>
      </c>
      <c r="AT126" s="35">
        <v>108.10385523210071</v>
      </c>
      <c r="AU126" s="35">
        <v>108.41856805664831</v>
      </c>
      <c r="AV126" s="35">
        <v>108.73328088119591</v>
      </c>
      <c r="AW126" s="35">
        <v>108.10385523210071</v>
      </c>
      <c r="AX126" s="35">
        <v>109.9134539732494</v>
      </c>
      <c r="AY126" s="35">
        <v>110.93627065302911</v>
      </c>
      <c r="AZ126" s="35">
        <v>111.72305271439811</v>
      </c>
      <c r="BA126" s="35">
        <v>112.27380015735642</v>
      </c>
      <c r="BB126" s="35">
        <v>113.21793863099921</v>
      </c>
      <c r="BC126" s="35">
        <v>112.19512195121951</v>
      </c>
      <c r="BD126" s="35">
        <v>112.43115656963022</v>
      </c>
      <c r="BE126" s="35">
        <v>115.10621557828482</v>
      </c>
      <c r="BF126" s="35">
        <v>116.44374508261211</v>
      </c>
      <c r="BG126" s="35">
        <v>118.25334382376082</v>
      </c>
      <c r="BH126" s="35">
        <v>118.56805664830841</v>
      </c>
      <c r="BI126" s="35">
        <v>119.04012588512983</v>
      </c>
      <c r="BJ126" s="35">
        <v>116.12903225806451</v>
      </c>
      <c r="BK126" s="35">
        <v>112.66719118804092</v>
      </c>
      <c r="BL126" s="35">
        <v>111.64437450826121</v>
      </c>
      <c r="BM126" s="35">
        <v>111.01494885916601</v>
      </c>
      <c r="BN126" s="35">
        <v>111.32966168371361</v>
      </c>
      <c r="BO126" s="35">
        <v>111.09362706530291</v>
      </c>
      <c r="BP126" s="35">
        <v>111.32966168371361</v>
      </c>
      <c r="BQ126" s="35">
        <v>100</v>
      </c>
      <c r="BR126" s="35">
        <v>102.62008733624454</v>
      </c>
      <c r="BS126" s="35">
        <v>104.80349344978166</v>
      </c>
      <c r="BT126" s="35">
        <v>105.67685589519651</v>
      </c>
      <c r="BU126" s="35">
        <v>109.17030567685589</v>
      </c>
      <c r="BV126" s="35">
        <v>109.60698689956332</v>
      </c>
      <c r="BW126" s="35">
        <v>113.1004366812227</v>
      </c>
      <c r="BX126" s="35">
        <v>114.41048034934498</v>
      </c>
      <c r="BY126" s="35">
        <v>111.79039301310044</v>
      </c>
      <c r="BZ126" s="35">
        <v>113.1004366812227</v>
      </c>
      <c r="CA126" s="35">
        <v>116.5938864628821</v>
      </c>
      <c r="CB126" s="35">
        <v>114.8471615720524</v>
      </c>
      <c r="CC126" s="35">
        <v>117.03056768558952</v>
      </c>
      <c r="CD126" s="35">
        <v>117.03056768558952</v>
      </c>
      <c r="CE126" s="35">
        <v>119.21397379912663</v>
      </c>
      <c r="CF126" s="35">
        <v>120.08733624454149</v>
      </c>
      <c r="CG126" s="35">
        <v>120.08733624454149</v>
      </c>
      <c r="CH126" s="35">
        <v>120.52401746724891</v>
      </c>
      <c r="CI126" s="35">
        <v>122.70742358078603</v>
      </c>
      <c r="CJ126" s="35">
        <v>125.32751091703057</v>
      </c>
      <c r="CK126" s="35">
        <v>125.76419213973799</v>
      </c>
      <c r="CL126" s="35">
        <v>124.0174672489083</v>
      </c>
      <c r="CM126" s="35">
        <v>126.63755458515284</v>
      </c>
      <c r="CN126" s="35">
        <v>130.13100436681222</v>
      </c>
      <c r="CO126" s="35">
        <v>131.87772925764193</v>
      </c>
      <c r="CP126" s="35">
        <v>136.68122270742359</v>
      </c>
      <c r="CQ126" s="35">
        <v>149.34497816593887</v>
      </c>
      <c r="CR126" s="35">
        <v>163.75545851528383</v>
      </c>
      <c r="CS126" s="35">
        <v>163.75545851528383</v>
      </c>
      <c r="CT126" s="35">
        <v>167.24890829694323</v>
      </c>
      <c r="CU126" s="35">
        <v>173.79912663755459</v>
      </c>
      <c r="CV126" s="35">
        <v>173.36244541484717</v>
      </c>
      <c r="CW126" s="35">
        <v>175.54585152838428</v>
      </c>
    </row>
    <row r="127" spans="1:101" x14ac:dyDescent="0.3">
      <c r="A127" s="3">
        <v>814</v>
      </c>
      <c r="B127" s="4" t="s">
        <v>123</v>
      </c>
      <c r="C127" s="35">
        <v>100</v>
      </c>
      <c r="D127" s="35">
        <v>100.60960741282614</v>
      </c>
      <c r="E127" s="35">
        <v>100.65837600585223</v>
      </c>
      <c r="F127" s="35">
        <v>99.341623994147767</v>
      </c>
      <c r="G127" s="35">
        <v>96.951962935869304</v>
      </c>
      <c r="H127" s="35">
        <v>96.586198488173622</v>
      </c>
      <c r="I127" s="35">
        <v>95.196293586930011</v>
      </c>
      <c r="J127" s="35">
        <v>94.464764691538647</v>
      </c>
      <c r="K127" s="35">
        <v>92.392099487929769</v>
      </c>
      <c r="L127" s="35">
        <v>92.416483784442818</v>
      </c>
      <c r="M127" s="35">
        <v>92.148256522799315</v>
      </c>
      <c r="N127" s="35">
        <v>93.148012679834181</v>
      </c>
      <c r="O127" s="35">
        <v>92.660326749573272</v>
      </c>
      <c r="P127" s="35">
        <v>92.635942453060224</v>
      </c>
      <c r="Q127" s="35">
        <v>92.855401121677644</v>
      </c>
      <c r="R127" s="35">
        <v>92.197025115825411</v>
      </c>
      <c r="S127" s="35">
        <v>91.367959034381855</v>
      </c>
      <c r="T127" s="35">
        <v>90.758351621555718</v>
      </c>
      <c r="U127" s="35">
        <v>89.95366983662521</v>
      </c>
      <c r="V127" s="35">
        <v>88.563764935381613</v>
      </c>
      <c r="W127" s="35">
        <v>87.417702999268471</v>
      </c>
      <c r="X127" s="35">
        <v>86.613021214337962</v>
      </c>
      <c r="Y127" s="35">
        <v>84.857351865398684</v>
      </c>
      <c r="Z127" s="35">
        <v>83.223603999024633</v>
      </c>
      <c r="AA127" s="35">
        <v>81.126554498902706</v>
      </c>
      <c r="AB127" s="35">
        <v>80.492562789563522</v>
      </c>
      <c r="AC127" s="35">
        <v>79.151426481346007</v>
      </c>
      <c r="AD127" s="35">
        <v>78.24920751036332</v>
      </c>
      <c r="AE127" s="35">
        <v>76.322848085832717</v>
      </c>
      <c r="AF127" s="35">
        <v>75.152401853206541</v>
      </c>
      <c r="AG127" s="35">
        <v>75.542550597415271</v>
      </c>
      <c r="AH127" s="35">
        <v>76.103389417215311</v>
      </c>
      <c r="AI127" s="35">
        <v>74.15264569617166</v>
      </c>
      <c r="AJ127" s="35">
        <v>100</v>
      </c>
      <c r="AK127" s="35">
        <v>102.77672598763095</v>
      </c>
      <c r="AL127" s="35">
        <v>103.93790230973116</v>
      </c>
      <c r="AM127" s="35">
        <v>104.34178972611384</v>
      </c>
      <c r="AN127" s="35">
        <v>105.52820901173797</v>
      </c>
      <c r="AO127" s="35">
        <v>107.40880979426984</v>
      </c>
      <c r="AP127" s="35">
        <v>109.02435945980058</v>
      </c>
      <c r="AQ127" s="35">
        <v>109.85737725608986</v>
      </c>
      <c r="AR127" s="35">
        <v>110.122428373091</v>
      </c>
      <c r="AS127" s="35">
        <v>109.99621355547141</v>
      </c>
      <c r="AT127" s="35">
        <v>110.16029281837687</v>
      </c>
      <c r="AU127" s="35">
        <v>110.03407800075729</v>
      </c>
      <c r="AV127" s="35">
        <v>110.8292313517607</v>
      </c>
      <c r="AW127" s="35">
        <v>111.15738987757163</v>
      </c>
      <c r="AX127" s="35">
        <v>111.90205730152719</v>
      </c>
      <c r="AY127" s="35">
        <v>111.61176322100215</v>
      </c>
      <c r="AZ127" s="35">
        <v>112.04089360090875</v>
      </c>
      <c r="BA127" s="35">
        <v>112.19235138205225</v>
      </c>
      <c r="BB127" s="35">
        <v>112.21759434557617</v>
      </c>
      <c r="BC127" s="35">
        <v>112.21759434557617</v>
      </c>
      <c r="BD127" s="35">
        <v>111.63700618452606</v>
      </c>
      <c r="BE127" s="35">
        <v>112.41953805376751</v>
      </c>
      <c r="BF127" s="35">
        <v>112.73507509781648</v>
      </c>
      <c r="BG127" s="35">
        <v>113.17682695948504</v>
      </c>
      <c r="BH127" s="35">
        <v>112.62148176195885</v>
      </c>
      <c r="BI127" s="35">
        <v>112.07875804619462</v>
      </c>
      <c r="BJ127" s="35">
        <v>111.82632841095544</v>
      </c>
      <c r="BK127" s="35">
        <v>111.80108544743153</v>
      </c>
      <c r="BL127" s="35">
        <v>110.66515208885524</v>
      </c>
      <c r="BM127" s="35">
        <v>109.36513946737347</v>
      </c>
      <c r="BN127" s="35">
        <v>108.68357945222769</v>
      </c>
      <c r="BO127" s="35">
        <v>108.03988388236779</v>
      </c>
      <c r="BP127" s="35">
        <v>106.92919348731542</v>
      </c>
      <c r="BQ127" s="35">
        <v>100</v>
      </c>
      <c r="BR127" s="35">
        <v>102.35294117647059</v>
      </c>
      <c r="BS127" s="35">
        <v>105.14705882352941</v>
      </c>
      <c r="BT127" s="35">
        <v>107.05882352941177</v>
      </c>
      <c r="BU127" s="35">
        <v>106.98529411764706</v>
      </c>
      <c r="BV127" s="35">
        <v>109.55882352941177</v>
      </c>
      <c r="BW127" s="35">
        <v>110.14705882352941</v>
      </c>
      <c r="BX127" s="35">
        <v>110.66176470588235</v>
      </c>
      <c r="BY127" s="35">
        <v>111.17647058823529</v>
      </c>
      <c r="BZ127" s="35">
        <v>110.14705882352941</v>
      </c>
      <c r="CA127" s="35">
        <v>112.35294117647059</v>
      </c>
      <c r="CB127" s="35">
        <v>112.64705882352941</v>
      </c>
      <c r="CC127" s="35">
        <v>112.5</v>
      </c>
      <c r="CD127" s="35">
        <v>112.94117647058823</v>
      </c>
      <c r="CE127" s="35">
        <v>113.97058823529412</v>
      </c>
      <c r="CF127" s="35">
        <v>112.86764705882354</v>
      </c>
      <c r="CG127" s="35">
        <v>113.67647058823529</v>
      </c>
      <c r="CH127" s="35">
        <v>114.11764705882354</v>
      </c>
      <c r="CI127" s="35">
        <v>115.73529411764706</v>
      </c>
      <c r="CJ127" s="35">
        <v>116.25</v>
      </c>
      <c r="CK127" s="35">
        <v>119.92647058823529</v>
      </c>
      <c r="CL127" s="35">
        <v>121.32352941176471</v>
      </c>
      <c r="CM127" s="35">
        <v>123.89705882352941</v>
      </c>
      <c r="CN127" s="35">
        <v>126.98529411764706</v>
      </c>
      <c r="CO127" s="35">
        <v>130.88235294117646</v>
      </c>
      <c r="CP127" s="35">
        <v>141.54411764705881</v>
      </c>
      <c r="CQ127" s="35">
        <v>148.75</v>
      </c>
      <c r="CR127" s="35">
        <v>156.3235294117647</v>
      </c>
      <c r="CS127" s="35">
        <v>164.85294117647058</v>
      </c>
      <c r="CT127" s="35">
        <v>172.13235294117646</v>
      </c>
      <c r="CU127" s="35">
        <v>178.60294117647058</v>
      </c>
      <c r="CV127" s="35">
        <v>183.97058823529412</v>
      </c>
      <c r="CW127" s="35">
        <v>189.41176470588235</v>
      </c>
    </row>
    <row r="128" spans="1:101" x14ac:dyDescent="0.3">
      <c r="A128" s="3">
        <v>815</v>
      </c>
      <c r="B128" s="4" t="s">
        <v>124</v>
      </c>
      <c r="C128" s="35">
        <v>100</v>
      </c>
      <c r="D128" s="35">
        <v>99.064449064449065</v>
      </c>
      <c r="E128" s="35">
        <v>96.119196119196118</v>
      </c>
      <c r="F128" s="35">
        <v>94.941094941094946</v>
      </c>
      <c r="G128" s="35">
        <v>93.832293832293828</v>
      </c>
      <c r="H128" s="35">
        <v>91.510741510741511</v>
      </c>
      <c r="I128" s="35">
        <v>94.559944559944554</v>
      </c>
      <c r="J128" s="35">
        <v>91.753291753291748</v>
      </c>
      <c r="K128" s="35">
        <v>89.154539154539151</v>
      </c>
      <c r="L128" s="35">
        <v>88.011088011088006</v>
      </c>
      <c r="M128" s="35">
        <v>87.733887733887741</v>
      </c>
      <c r="N128" s="35">
        <v>87.075537075537071</v>
      </c>
      <c r="O128" s="35">
        <v>84.961884961884962</v>
      </c>
      <c r="P128" s="35">
        <v>84.823284823284823</v>
      </c>
      <c r="Q128" s="35">
        <v>85.481635481635479</v>
      </c>
      <c r="R128" s="35">
        <v>84.684684684684683</v>
      </c>
      <c r="S128" s="35">
        <v>83.021483021483022</v>
      </c>
      <c r="T128" s="35">
        <v>83.471933471933468</v>
      </c>
      <c r="U128" s="35">
        <v>82.501732501732505</v>
      </c>
      <c r="V128" s="35">
        <v>82.293832293832295</v>
      </c>
      <c r="W128" s="35">
        <v>81.392931392931388</v>
      </c>
      <c r="X128" s="35">
        <v>82.051282051282058</v>
      </c>
      <c r="Y128" s="35">
        <v>80.630630630630634</v>
      </c>
      <c r="Z128" s="35">
        <v>80.006930006930006</v>
      </c>
      <c r="AA128" s="35">
        <v>80.318780318780313</v>
      </c>
      <c r="AB128" s="35">
        <v>79.07137907137907</v>
      </c>
      <c r="AC128" s="35">
        <v>77.789327789327785</v>
      </c>
      <c r="AD128" s="35">
        <v>75.744975744975747</v>
      </c>
      <c r="AE128" s="35">
        <v>74.358974358974365</v>
      </c>
      <c r="AF128" s="35">
        <v>73.596673596673597</v>
      </c>
      <c r="AG128" s="35">
        <v>72.072072072072075</v>
      </c>
      <c r="AH128" s="35">
        <v>70.270270270270274</v>
      </c>
      <c r="AI128" s="35">
        <v>69.022869022869017</v>
      </c>
      <c r="AJ128" s="35">
        <v>100</v>
      </c>
      <c r="AK128" s="35">
        <v>100.32331070158422</v>
      </c>
      <c r="AL128" s="35">
        <v>100.11315874555447</v>
      </c>
      <c r="AM128" s="35">
        <v>100.61429033301002</v>
      </c>
      <c r="AN128" s="35">
        <v>101.19624959586162</v>
      </c>
      <c r="AO128" s="35">
        <v>101.39023601681215</v>
      </c>
      <c r="AP128" s="35">
        <v>104.28386679599095</v>
      </c>
      <c r="AQ128" s="35">
        <v>104.52634982217911</v>
      </c>
      <c r="AR128" s="35">
        <v>104.81732945360491</v>
      </c>
      <c r="AS128" s="35">
        <v>104.55868089233753</v>
      </c>
      <c r="AT128" s="35">
        <v>104.49401875202069</v>
      </c>
      <c r="AU128" s="35">
        <v>105.07597801487229</v>
      </c>
      <c r="AV128" s="35">
        <v>104.91432266408017</v>
      </c>
      <c r="AW128" s="35">
        <v>106.19139993533786</v>
      </c>
      <c r="AX128" s="35">
        <v>105.88425476883285</v>
      </c>
      <c r="AY128" s="35">
        <v>106.54704170708051</v>
      </c>
      <c r="AZ128" s="35">
        <v>106.67636598771419</v>
      </c>
      <c r="BA128" s="35">
        <v>106.78952473326868</v>
      </c>
      <c r="BB128" s="35">
        <v>106.25606207565471</v>
      </c>
      <c r="BC128" s="35">
        <v>105.33462657613967</v>
      </c>
      <c r="BD128" s="35">
        <v>105.85192369867443</v>
      </c>
      <c r="BE128" s="35">
        <v>107.51697381183317</v>
      </c>
      <c r="BF128" s="35">
        <v>108.37374717103135</v>
      </c>
      <c r="BG128" s="35">
        <v>108.21209182023925</v>
      </c>
      <c r="BH128" s="35">
        <v>108.5838991270611</v>
      </c>
      <c r="BI128" s="35">
        <v>108.61623019721952</v>
      </c>
      <c r="BJ128" s="35">
        <v>108.50307145166505</v>
      </c>
      <c r="BK128" s="35">
        <v>106.59553831231814</v>
      </c>
      <c r="BL128" s="35">
        <v>105.33462657613967</v>
      </c>
      <c r="BM128" s="35">
        <v>104.13837698027805</v>
      </c>
      <c r="BN128" s="35">
        <v>103.08761720012933</v>
      </c>
      <c r="BO128" s="35">
        <v>101.37407048173294</v>
      </c>
      <c r="BP128" s="35">
        <v>99.64435822825736</v>
      </c>
      <c r="BQ128" s="35">
        <v>100</v>
      </c>
      <c r="BR128" s="35">
        <v>101.23387549074593</v>
      </c>
      <c r="BS128" s="35">
        <v>102.29949523275378</v>
      </c>
      <c r="BT128" s="35">
        <v>101.8508132361189</v>
      </c>
      <c r="BU128" s="35">
        <v>103.42120022434099</v>
      </c>
      <c r="BV128" s="35">
        <v>104.09422321929333</v>
      </c>
      <c r="BW128" s="35">
        <v>102.69209197980931</v>
      </c>
      <c r="BX128" s="35">
        <v>101.8508132361189</v>
      </c>
      <c r="BY128" s="35">
        <v>100.84127874369041</v>
      </c>
      <c r="BZ128" s="35">
        <v>100.84127874369041</v>
      </c>
      <c r="CA128" s="35">
        <v>97.92484576556366</v>
      </c>
      <c r="CB128" s="35">
        <v>96.747055524397084</v>
      </c>
      <c r="CC128" s="35">
        <v>94.671901289960743</v>
      </c>
      <c r="CD128" s="35">
        <v>91.92372406057207</v>
      </c>
      <c r="CE128" s="35">
        <v>89.904655075715084</v>
      </c>
      <c r="CF128" s="35">
        <v>88.334268087492987</v>
      </c>
      <c r="CG128" s="35">
        <v>87.717330342120022</v>
      </c>
      <c r="CH128" s="35">
        <v>87.99775659001682</v>
      </c>
      <c r="CI128" s="35">
        <v>88.334268087492987</v>
      </c>
      <c r="CJ128" s="35">
        <v>88.951205832865952</v>
      </c>
      <c r="CK128" s="35">
        <v>88.83903533370723</v>
      </c>
      <c r="CL128" s="35">
        <v>89.455973079080195</v>
      </c>
      <c r="CM128" s="35">
        <v>89.119461581604043</v>
      </c>
      <c r="CN128" s="35">
        <v>90.68984856982614</v>
      </c>
      <c r="CO128" s="35">
        <v>93.101514301738646</v>
      </c>
      <c r="CP128" s="35">
        <v>95.84969153112732</v>
      </c>
      <c r="CQ128" s="35">
        <v>97.756590016825569</v>
      </c>
      <c r="CR128" s="35">
        <v>103.25294447560292</v>
      </c>
      <c r="CS128" s="35">
        <v>110.71228266965788</v>
      </c>
      <c r="CT128" s="35">
        <v>114.46999439147504</v>
      </c>
      <c r="CU128" s="35">
        <v>119.40549635445878</v>
      </c>
      <c r="CV128" s="35">
        <v>123.7801458216489</v>
      </c>
      <c r="CW128" s="35">
        <v>126.19181155356141</v>
      </c>
    </row>
    <row r="129" spans="1:101" x14ac:dyDescent="0.3">
      <c r="A129" s="3">
        <v>817</v>
      </c>
      <c r="B129" s="4" t="s">
        <v>125</v>
      </c>
      <c r="C129" s="35">
        <v>100</v>
      </c>
      <c r="D129" s="35">
        <v>98.644067796610173</v>
      </c>
      <c r="E129" s="35">
        <v>96.355932203389827</v>
      </c>
      <c r="F129" s="35">
        <v>95.932203389830505</v>
      </c>
      <c r="G129" s="35">
        <v>92.79661016949153</v>
      </c>
      <c r="H129" s="35">
        <v>91.101694915254242</v>
      </c>
      <c r="I129" s="35">
        <v>90.593220338983045</v>
      </c>
      <c r="J129" s="35">
        <v>87.542372881355931</v>
      </c>
      <c r="K129" s="35">
        <v>86.610169491525426</v>
      </c>
      <c r="L129" s="35">
        <v>84.406779661016955</v>
      </c>
      <c r="M129" s="35">
        <v>83.050847457627114</v>
      </c>
      <c r="N129" s="35">
        <v>80.254237288135599</v>
      </c>
      <c r="O129" s="35">
        <v>80.593220338983045</v>
      </c>
      <c r="P129" s="35">
        <v>80</v>
      </c>
      <c r="Q129" s="35">
        <v>82.627118644067792</v>
      </c>
      <c r="R129" s="35">
        <v>82.288135593220332</v>
      </c>
      <c r="S129" s="35">
        <v>82.79661016949153</v>
      </c>
      <c r="T129" s="35">
        <v>82.20338983050847</v>
      </c>
      <c r="U129" s="35">
        <v>80.847457627118644</v>
      </c>
      <c r="V129" s="35">
        <v>81.86440677966101</v>
      </c>
      <c r="W129" s="35">
        <v>79.915254237288138</v>
      </c>
      <c r="X129" s="35">
        <v>78.983050847457633</v>
      </c>
      <c r="Y129" s="35">
        <v>79.66101694915254</v>
      </c>
      <c r="Z129" s="35">
        <v>78.728813559322035</v>
      </c>
      <c r="AA129" s="35">
        <v>77.966101694915253</v>
      </c>
      <c r="AB129" s="35">
        <v>77.79661016949153</v>
      </c>
      <c r="AC129" s="35">
        <v>78.983050847457633</v>
      </c>
      <c r="AD129" s="35">
        <v>78.474576271186436</v>
      </c>
      <c r="AE129" s="35">
        <v>77.542372881355931</v>
      </c>
      <c r="AF129" s="35">
        <v>76.86440677966101</v>
      </c>
      <c r="AG129" s="35">
        <v>77.881355932203391</v>
      </c>
      <c r="AH129" s="35">
        <v>75.847457627118644</v>
      </c>
      <c r="AI129" s="35">
        <v>73.389830508474574</v>
      </c>
      <c r="AJ129" s="35">
        <v>100</v>
      </c>
      <c r="AK129" s="35">
        <v>99.399759903961581</v>
      </c>
      <c r="AL129" s="35">
        <v>98.959583833533415</v>
      </c>
      <c r="AM129" s="35">
        <v>99.239695878351341</v>
      </c>
      <c r="AN129" s="35">
        <v>98.679471788715489</v>
      </c>
      <c r="AO129" s="35">
        <v>98.759503801520609</v>
      </c>
      <c r="AP129" s="35">
        <v>97.91916766706683</v>
      </c>
      <c r="AQ129" s="35">
        <v>96.838735494197678</v>
      </c>
      <c r="AR129" s="35">
        <v>96.638655462184872</v>
      </c>
      <c r="AS129" s="35">
        <v>96.278511404561826</v>
      </c>
      <c r="AT129" s="35">
        <v>95.718287314925973</v>
      </c>
      <c r="AU129" s="35">
        <v>95.198079231692674</v>
      </c>
      <c r="AV129" s="35">
        <v>95.598239295718287</v>
      </c>
      <c r="AW129" s="35">
        <v>96.878751500600245</v>
      </c>
      <c r="AX129" s="35">
        <v>97.799119647859143</v>
      </c>
      <c r="AY129" s="35">
        <v>98.279311724689876</v>
      </c>
      <c r="AZ129" s="35">
        <v>98.479391756702682</v>
      </c>
      <c r="BA129" s="35">
        <v>98.959583833533415</v>
      </c>
      <c r="BB129" s="35">
        <v>98.799519807923176</v>
      </c>
      <c r="BC129" s="35">
        <v>98.759503801520609</v>
      </c>
      <c r="BD129" s="35">
        <v>98.879551820728295</v>
      </c>
      <c r="BE129" s="35">
        <v>99.159663865546221</v>
      </c>
      <c r="BF129" s="35">
        <v>99.91996798719488</v>
      </c>
      <c r="BG129" s="35">
        <v>100.24009603841536</v>
      </c>
      <c r="BH129" s="35">
        <v>99.759903961584641</v>
      </c>
      <c r="BI129" s="35">
        <v>99.319727891156461</v>
      </c>
      <c r="BJ129" s="35">
        <v>98.799519807923176</v>
      </c>
      <c r="BK129" s="35">
        <v>98.719487795118042</v>
      </c>
      <c r="BL129" s="35">
        <v>98.199279711884756</v>
      </c>
      <c r="BM129" s="35">
        <v>98.239295718287309</v>
      </c>
      <c r="BN129" s="35">
        <v>97.559023609443784</v>
      </c>
      <c r="BO129" s="35">
        <v>97.198879551820724</v>
      </c>
      <c r="BP129" s="35">
        <v>97.47899159663865</v>
      </c>
      <c r="BQ129" s="35">
        <v>100</v>
      </c>
      <c r="BR129" s="35">
        <v>100.36363636363636</v>
      </c>
      <c r="BS129" s="35">
        <v>102.18181818181819</v>
      </c>
      <c r="BT129" s="35">
        <v>103.15151515151516</v>
      </c>
      <c r="BU129" s="35">
        <v>101.6969696969697</v>
      </c>
      <c r="BV129" s="35">
        <v>102.54545454545455</v>
      </c>
      <c r="BW129" s="35">
        <v>103.63636363636364</v>
      </c>
      <c r="BX129" s="35">
        <v>101.33333333333333</v>
      </c>
      <c r="BY129" s="35">
        <v>101.09090909090909</v>
      </c>
      <c r="BZ129" s="35">
        <v>99.878787878787875</v>
      </c>
      <c r="CA129" s="35">
        <v>100.48484848484848</v>
      </c>
      <c r="CB129" s="35">
        <v>99.757575757575751</v>
      </c>
      <c r="CC129" s="35">
        <v>99.272727272727266</v>
      </c>
      <c r="CD129" s="35">
        <v>98.181818181818187</v>
      </c>
      <c r="CE129" s="35">
        <v>94.666666666666671</v>
      </c>
      <c r="CF129" s="35">
        <v>93.212121212121218</v>
      </c>
      <c r="CG129" s="35">
        <v>90.424242424242422</v>
      </c>
      <c r="CH129" s="35">
        <v>88.727272727272734</v>
      </c>
      <c r="CI129" s="35">
        <v>87.272727272727266</v>
      </c>
      <c r="CJ129" s="35">
        <v>88.36363636363636</v>
      </c>
      <c r="CK129" s="35">
        <v>87.515151515151516</v>
      </c>
      <c r="CL129" s="35">
        <v>84.969696969696969</v>
      </c>
      <c r="CM129" s="35">
        <v>84.969696969696969</v>
      </c>
      <c r="CN129" s="35">
        <v>87.878787878787875</v>
      </c>
      <c r="CO129" s="35">
        <v>86.181818181818187</v>
      </c>
      <c r="CP129" s="35">
        <v>88</v>
      </c>
      <c r="CQ129" s="35">
        <v>89.454545454545453</v>
      </c>
      <c r="CR129" s="35">
        <v>89.939393939393938</v>
      </c>
      <c r="CS129" s="35">
        <v>89.939393939393938</v>
      </c>
      <c r="CT129" s="35">
        <v>93.818181818181813</v>
      </c>
      <c r="CU129" s="35">
        <v>95.878787878787875</v>
      </c>
      <c r="CV129" s="35">
        <v>94.666666666666671</v>
      </c>
      <c r="CW129" s="35">
        <v>94.303030303030297</v>
      </c>
    </row>
    <row r="130" spans="1:101" x14ac:dyDescent="0.3">
      <c r="A130" s="3">
        <v>819</v>
      </c>
      <c r="B130" s="4" t="s">
        <v>126</v>
      </c>
      <c r="C130" s="35">
        <v>100</v>
      </c>
      <c r="D130" s="35">
        <v>97.940074906367045</v>
      </c>
      <c r="E130" s="35">
        <v>96.254681647940075</v>
      </c>
      <c r="F130" s="35">
        <v>94.881398252184766</v>
      </c>
      <c r="G130" s="35">
        <v>90.074906367041194</v>
      </c>
      <c r="H130" s="35">
        <v>88.576779026217224</v>
      </c>
      <c r="I130" s="35">
        <v>87.265917602996254</v>
      </c>
      <c r="J130" s="35">
        <v>88.451935081148562</v>
      </c>
      <c r="K130" s="35">
        <v>87.078651685393254</v>
      </c>
      <c r="L130" s="35">
        <v>86.641697877652931</v>
      </c>
      <c r="M130" s="35">
        <v>85.892634207240945</v>
      </c>
      <c r="N130" s="35">
        <v>87.141073657927592</v>
      </c>
      <c r="O130" s="35">
        <v>90.699126092384518</v>
      </c>
      <c r="P130" s="35">
        <v>92.384519350811487</v>
      </c>
      <c r="Q130" s="35">
        <v>92.009987515605488</v>
      </c>
      <c r="R130" s="35">
        <v>92.571785268414487</v>
      </c>
      <c r="S130" s="35">
        <v>92.883895131086149</v>
      </c>
      <c r="T130" s="35">
        <v>94.319600499375781</v>
      </c>
      <c r="U130" s="35">
        <v>93.882646691635458</v>
      </c>
      <c r="V130" s="35">
        <v>94.506866416978781</v>
      </c>
      <c r="W130" s="35">
        <v>93.383270911360796</v>
      </c>
      <c r="X130" s="35">
        <v>93.82022471910112</v>
      </c>
      <c r="Y130" s="35">
        <v>91.697877652933826</v>
      </c>
      <c r="Z130" s="35">
        <v>90.511860174781518</v>
      </c>
      <c r="AA130" s="35">
        <v>90.262172284644194</v>
      </c>
      <c r="AB130" s="35">
        <v>88.139825218476901</v>
      </c>
      <c r="AC130" s="35">
        <v>90.324594257178532</v>
      </c>
      <c r="AD130" s="35">
        <v>90.387016229712856</v>
      </c>
      <c r="AE130" s="35">
        <v>89.138576779026224</v>
      </c>
      <c r="AF130" s="35">
        <v>84.581772784019975</v>
      </c>
      <c r="AG130" s="35">
        <v>86.329588014981269</v>
      </c>
      <c r="AH130" s="35">
        <v>85.830212234706622</v>
      </c>
      <c r="AI130" s="35">
        <v>82.646691635455682</v>
      </c>
      <c r="AJ130" s="35">
        <v>100</v>
      </c>
      <c r="AK130" s="35">
        <v>98.848920863309345</v>
      </c>
      <c r="AL130" s="35">
        <v>98.992805755395679</v>
      </c>
      <c r="AM130" s="35">
        <v>98.729016786570739</v>
      </c>
      <c r="AN130" s="35">
        <v>97.002398081534778</v>
      </c>
      <c r="AO130" s="35">
        <v>95.779376498800957</v>
      </c>
      <c r="AP130" s="35">
        <v>94.676258992805757</v>
      </c>
      <c r="AQ130" s="35">
        <v>95.39568345323741</v>
      </c>
      <c r="AR130" s="35">
        <v>94.796163069544363</v>
      </c>
      <c r="AS130" s="35">
        <v>93.741007194244602</v>
      </c>
      <c r="AT130" s="35">
        <v>94.60431654676259</v>
      </c>
      <c r="AU130" s="35">
        <v>94.580335731414863</v>
      </c>
      <c r="AV130" s="35">
        <v>95.371702637889683</v>
      </c>
      <c r="AW130" s="35">
        <v>95.39568345323741</v>
      </c>
      <c r="AX130" s="35">
        <v>96.187050359712231</v>
      </c>
      <c r="AY130" s="35">
        <v>96.306954436450837</v>
      </c>
      <c r="AZ130" s="35">
        <v>95.251798561151077</v>
      </c>
      <c r="BA130" s="35">
        <v>95.491606714628304</v>
      </c>
      <c r="BB130" s="35">
        <v>94.91606714628297</v>
      </c>
      <c r="BC130" s="35">
        <v>95.155875299760197</v>
      </c>
      <c r="BD130" s="35">
        <v>95.947242206235018</v>
      </c>
      <c r="BE130" s="35">
        <v>96.738609112709838</v>
      </c>
      <c r="BF130" s="35">
        <v>96.546762589928051</v>
      </c>
      <c r="BG130" s="35">
        <v>96.091127098321337</v>
      </c>
      <c r="BH130" s="35">
        <v>96.738609112709838</v>
      </c>
      <c r="BI130" s="35">
        <v>97.290167865707431</v>
      </c>
      <c r="BJ130" s="35">
        <v>97.026378896882491</v>
      </c>
      <c r="BK130" s="35">
        <v>96.258992805755398</v>
      </c>
      <c r="BL130" s="35">
        <v>95.611510791366911</v>
      </c>
      <c r="BM130" s="35">
        <v>94.724220623501196</v>
      </c>
      <c r="BN130" s="35">
        <v>94.700239808153484</v>
      </c>
      <c r="BO130" s="35">
        <v>95.203836930455637</v>
      </c>
      <c r="BP130" s="35">
        <v>94.676258992805757</v>
      </c>
      <c r="BQ130" s="35">
        <v>100</v>
      </c>
      <c r="BR130" s="35">
        <v>101.28690386071158</v>
      </c>
      <c r="BS130" s="35">
        <v>99.621498864496587</v>
      </c>
      <c r="BT130" s="35">
        <v>99.69719909159727</v>
      </c>
      <c r="BU130" s="35">
        <v>102.19530658591975</v>
      </c>
      <c r="BV130" s="35">
        <v>100.68130204390613</v>
      </c>
      <c r="BW130" s="35">
        <v>100</v>
      </c>
      <c r="BX130" s="35">
        <v>99.621498864496587</v>
      </c>
      <c r="BY130" s="35">
        <v>99.394398183194554</v>
      </c>
      <c r="BZ130" s="35">
        <v>97.653292959878883</v>
      </c>
      <c r="CA130" s="35">
        <v>94.776684330052987</v>
      </c>
      <c r="CB130" s="35">
        <v>92.42997728993187</v>
      </c>
      <c r="CC130" s="35">
        <v>90.915972747918246</v>
      </c>
      <c r="CD130" s="35">
        <v>90.083270249810752</v>
      </c>
      <c r="CE130" s="35">
        <v>88.342165026495081</v>
      </c>
      <c r="CF130" s="35">
        <v>86.828160484481458</v>
      </c>
      <c r="CG130" s="35">
        <v>84.708554125662374</v>
      </c>
      <c r="CH130" s="35">
        <v>84.254352763058293</v>
      </c>
      <c r="CI130" s="35">
        <v>83.497350492051481</v>
      </c>
      <c r="CJ130" s="35">
        <v>82.437547312641939</v>
      </c>
      <c r="CK130" s="35">
        <v>81.680545041635128</v>
      </c>
      <c r="CL130" s="35">
        <v>80.545041635124903</v>
      </c>
      <c r="CM130" s="35">
        <v>80.393641180923538</v>
      </c>
      <c r="CN130" s="35">
        <v>80.999242997728999</v>
      </c>
      <c r="CO130" s="35">
        <v>81.831945495836493</v>
      </c>
      <c r="CP130" s="35">
        <v>84.027252081756245</v>
      </c>
      <c r="CQ130" s="35">
        <v>85.692657077971234</v>
      </c>
      <c r="CR130" s="35">
        <v>89.401968205904623</v>
      </c>
      <c r="CS130" s="35">
        <v>91.975775927327788</v>
      </c>
      <c r="CT130" s="35">
        <v>93.035579106737316</v>
      </c>
      <c r="CU130" s="35">
        <v>94.85238455715367</v>
      </c>
      <c r="CV130" s="35">
        <v>95.685087055261164</v>
      </c>
      <c r="CW130" s="35">
        <v>95.836487509462529</v>
      </c>
    </row>
    <row r="131" spans="1:101" x14ac:dyDescent="0.3">
      <c r="A131" s="3">
        <v>821</v>
      </c>
      <c r="B131" s="4" t="s">
        <v>127</v>
      </c>
      <c r="C131" s="35">
        <v>100</v>
      </c>
      <c r="D131" s="35">
        <v>99.329983249581232</v>
      </c>
      <c r="E131" s="35">
        <v>98.994974874371863</v>
      </c>
      <c r="F131" s="35">
        <v>94.723618090452263</v>
      </c>
      <c r="G131" s="35">
        <v>96.482412060301513</v>
      </c>
      <c r="H131" s="35">
        <v>95.30988274706867</v>
      </c>
      <c r="I131" s="35">
        <v>96.063651591289783</v>
      </c>
      <c r="J131" s="35">
        <v>94.388609715242879</v>
      </c>
      <c r="K131" s="35">
        <v>96.566164154103859</v>
      </c>
      <c r="L131" s="35">
        <v>96.398659966499167</v>
      </c>
      <c r="M131" s="35">
        <v>93.969849246231149</v>
      </c>
      <c r="N131" s="35">
        <v>93.718592964824126</v>
      </c>
      <c r="O131" s="35">
        <v>96.817420435510883</v>
      </c>
      <c r="P131" s="35">
        <v>94.639865996649917</v>
      </c>
      <c r="Q131" s="35">
        <v>99.078726968174209</v>
      </c>
      <c r="R131" s="35">
        <v>101.00502512562814</v>
      </c>
      <c r="S131" s="35">
        <v>100.67001675041877</v>
      </c>
      <c r="T131" s="35">
        <v>99.413735343383578</v>
      </c>
      <c r="U131" s="35">
        <v>98.408710217755441</v>
      </c>
      <c r="V131" s="35">
        <v>99.497487437185924</v>
      </c>
      <c r="W131" s="35">
        <v>101.42378559463987</v>
      </c>
      <c r="X131" s="35">
        <v>105.69514237855947</v>
      </c>
      <c r="Y131" s="35">
        <v>107.87269681742043</v>
      </c>
      <c r="Z131" s="35">
        <v>109.12897822445561</v>
      </c>
      <c r="AA131" s="35">
        <v>109.88274706867672</v>
      </c>
      <c r="AB131" s="35">
        <v>110.21775544388609</v>
      </c>
      <c r="AC131" s="35">
        <v>107.95644891122278</v>
      </c>
      <c r="AD131" s="35">
        <v>108.71021775544389</v>
      </c>
      <c r="AE131" s="35">
        <v>112.47906197654942</v>
      </c>
      <c r="AF131" s="35">
        <v>113.65159128978225</v>
      </c>
      <c r="AG131" s="35">
        <v>116.75041876046902</v>
      </c>
      <c r="AH131" s="35">
        <v>119.59798994974874</v>
      </c>
      <c r="AI131" s="35">
        <v>118.5929648241206</v>
      </c>
      <c r="AJ131" s="35">
        <v>100</v>
      </c>
      <c r="AK131" s="35">
        <v>102.37564959168523</v>
      </c>
      <c r="AL131" s="35">
        <v>104.08314773570898</v>
      </c>
      <c r="AM131" s="35">
        <v>103.67483296213808</v>
      </c>
      <c r="AN131" s="35">
        <v>103.48923533778768</v>
      </c>
      <c r="AO131" s="35">
        <v>104.97401633259095</v>
      </c>
      <c r="AP131" s="35">
        <v>106.64439495174462</v>
      </c>
      <c r="AQ131" s="35">
        <v>106.57015590200446</v>
      </c>
      <c r="AR131" s="35">
        <v>106.90423162583519</v>
      </c>
      <c r="AS131" s="35">
        <v>108.01781737193764</v>
      </c>
      <c r="AT131" s="35">
        <v>108.3147735708983</v>
      </c>
      <c r="AU131" s="35">
        <v>109.65107646622123</v>
      </c>
      <c r="AV131" s="35">
        <v>112.28656273199704</v>
      </c>
      <c r="AW131" s="35">
        <v>112.88047512991834</v>
      </c>
      <c r="AX131" s="35">
        <v>115.44172234595398</v>
      </c>
      <c r="AY131" s="35">
        <v>118.18856718634001</v>
      </c>
      <c r="AZ131" s="35">
        <v>120.41573867854491</v>
      </c>
      <c r="BA131" s="35">
        <v>119.74758723088344</v>
      </c>
      <c r="BB131" s="35">
        <v>123.27394209354121</v>
      </c>
      <c r="BC131" s="35">
        <v>124.9072011878248</v>
      </c>
      <c r="BD131" s="35">
        <v>125.24127691165553</v>
      </c>
      <c r="BE131" s="35">
        <v>126.94877505567929</v>
      </c>
      <c r="BF131" s="35">
        <v>127.95100222717149</v>
      </c>
      <c r="BG131" s="35">
        <v>129.51002227171492</v>
      </c>
      <c r="BH131" s="35">
        <v>131.03192279138827</v>
      </c>
      <c r="BI131" s="35">
        <v>134.52115812917594</v>
      </c>
      <c r="BJ131" s="35">
        <v>135.18930957683742</v>
      </c>
      <c r="BK131" s="35">
        <v>135.37490720118782</v>
      </c>
      <c r="BL131" s="35">
        <v>138.04751299183371</v>
      </c>
      <c r="BM131" s="35">
        <v>141.12843355605048</v>
      </c>
      <c r="BN131" s="35">
        <v>144.95174461766891</v>
      </c>
      <c r="BO131" s="35">
        <v>150.03711952487009</v>
      </c>
      <c r="BP131" s="35">
        <v>155.97624350408316</v>
      </c>
      <c r="BQ131" s="35">
        <v>100</v>
      </c>
      <c r="BR131" s="35">
        <v>103.93013100436681</v>
      </c>
      <c r="BS131" s="35">
        <v>106.11353711790393</v>
      </c>
      <c r="BT131" s="35">
        <v>108.29694323144105</v>
      </c>
      <c r="BU131" s="35">
        <v>109.17030567685589</v>
      </c>
      <c r="BV131" s="35">
        <v>110.48034934497817</v>
      </c>
      <c r="BW131" s="35">
        <v>110.6259097525473</v>
      </c>
      <c r="BX131" s="35">
        <v>111.79039301310044</v>
      </c>
      <c r="BY131" s="35">
        <v>114.41048034934498</v>
      </c>
      <c r="BZ131" s="35">
        <v>116.01164483260553</v>
      </c>
      <c r="CA131" s="35">
        <v>116.44832605531296</v>
      </c>
      <c r="CB131" s="35">
        <v>116.15720524017468</v>
      </c>
      <c r="CC131" s="35">
        <v>118.92285298398835</v>
      </c>
      <c r="CD131" s="35">
        <v>115.42940320232897</v>
      </c>
      <c r="CE131" s="35">
        <v>113.82823871906841</v>
      </c>
      <c r="CF131" s="35">
        <v>112.51819505094615</v>
      </c>
      <c r="CG131" s="35">
        <v>112.66375545851528</v>
      </c>
      <c r="CH131" s="35">
        <v>110.6259097525473</v>
      </c>
      <c r="CI131" s="35">
        <v>109.60698689956332</v>
      </c>
      <c r="CJ131" s="35">
        <v>109.75254730713246</v>
      </c>
      <c r="CK131" s="35">
        <v>108.87918486171762</v>
      </c>
      <c r="CL131" s="35">
        <v>109.75254730713246</v>
      </c>
      <c r="CM131" s="35">
        <v>113.97379912663756</v>
      </c>
      <c r="CN131" s="35">
        <v>116.88500727802038</v>
      </c>
      <c r="CO131" s="35">
        <v>118.92285298398835</v>
      </c>
      <c r="CP131" s="35">
        <v>120.23289665211063</v>
      </c>
      <c r="CQ131" s="35">
        <v>125.18195050946143</v>
      </c>
      <c r="CR131" s="35">
        <v>129.40320232896653</v>
      </c>
      <c r="CS131" s="35">
        <v>133.18777292576419</v>
      </c>
      <c r="CT131" s="35">
        <v>137.11790393013101</v>
      </c>
      <c r="CU131" s="35">
        <v>140.17467248908298</v>
      </c>
      <c r="CV131" s="35">
        <v>144.10480349344979</v>
      </c>
      <c r="CW131" s="35">
        <v>147.30713245997089</v>
      </c>
    </row>
    <row r="132" spans="1:101" x14ac:dyDescent="0.3">
      <c r="A132" s="3">
        <v>822</v>
      </c>
      <c r="B132" s="4" t="s">
        <v>128</v>
      </c>
      <c r="C132" s="35">
        <v>100</v>
      </c>
      <c r="D132" s="35">
        <v>99.069373942470392</v>
      </c>
      <c r="E132" s="35">
        <v>98.054145516074456</v>
      </c>
      <c r="F132" s="35">
        <v>99.069373942470392</v>
      </c>
      <c r="G132" s="35">
        <v>97.208121827411162</v>
      </c>
      <c r="H132" s="35">
        <v>97.038917089678506</v>
      </c>
      <c r="I132" s="35">
        <v>95.685279187817258</v>
      </c>
      <c r="J132" s="35">
        <v>92.639593908629436</v>
      </c>
      <c r="K132" s="35">
        <v>91.116751269035532</v>
      </c>
      <c r="L132" s="35">
        <v>90.270727580372252</v>
      </c>
      <c r="M132" s="35">
        <v>93.062605752961076</v>
      </c>
      <c r="N132" s="35">
        <v>93.739424703891714</v>
      </c>
      <c r="O132" s="35">
        <v>93.824027072758042</v>
      </c>
      <c r="P132" s="35">
        <v>95.008460236886634</v>
      </c>
      <c r="Q132" s="35">
        <v>93.824027072758042</v>
      </c>
      <c r="R132" s="35">
        <v>93.739424703891714</v>
      </c>
      <c r="S132" s="35">
        <v>94.500846023688666</v>
      </c>
      <c r="T132" s="35">
        <v>93.316412859560074</v>
      </c>
      <c r="U132" s="35">
        <v>91.455160744500844</v>
      </c>
      <c r="V132" s="35">
        <v>89.847715736040612</v>
      </c>
      <c r="W132" s="35">
        <v>87.478849407783414</v>
      </c>
      <c r="X132" s="35">
        <v>86.971235194585446</v>
      </c>
      <c r="Y132" s="35">
        <v>85.363790186125215</v>
      </c>
      <c r="Z132" s="35">
        <v>84.263959390862951</v>
      </c>
      <c r="AA132" s="35">
        <v>86.463620981387479</v>
      </c>
      <c r="AB132" s="35">
        <v>82.994923857868017</v>
      </c>
      <c r="AC132" s="35">
        <v>84.094754653130295</v>
      </c>
      <c r="AD132" s="35">
        <v>79.187817258883243</v>
      </c>
      <c r="AE132" s="35">
        <v>79.103214890016915</v>
      </c>
      <c r="AF132" s="35">
        <v>78.764805414551603</v>
      </c>
      <c r="AG132" s="35">
        <v>77.664974619289339</v>
      </c>
      <c r="AH132" s="35">
        <v>78.172588832487307</v>
      </c>
      <c r="AI132" s="35">
        <v>75.126903553299499</v>
      </c>
      <c r="AJ132" s="35">
        <v>100</v>
      </c>
      <c r="AK132" s="35">
        <v>101.48026315789474</v>
      </c>
      <c r="AL132" s="35">
        <v>103.49506578947368</v>
      </c>
      <c r="AM132" s="35">
        <v>103.37171052631579</v>
      </c>
      <c r="AN132" s="35">
        <v>103.49506578947368</v>
      </c>
      <c r="AO132" s="35">
        <v>102.87828947368421</v>
      </c>
      <c r="AP132" s="35">
        <v>101.93256578947368</v>
      </c>
      <c r="AQ132" s="35">
        <v>103.90625</v>
      </c>
      <c r="AR132" s="35">
        <v>104.72861842105263</v>
      </c>
      <c r="AS132" s="35">
        <v>105.01644736842105</v>
      </c>
      <c r="AT132" s="35">
        <v>104.52302631578948</v>
      </c>
      <c r="AU132" s="35">
        <v>105.92105263157895</v>
      </c>
      <c r="AV132" s="35">
        <v>105.92105263157895</v>
      </c>
      <c r="AW132" s="35">
        <v>106.70230263157895</v>
      </c>
      <c r="AX132" s="35">
        <v>107.23684210526316</v>
      </c>
      <c r="AY132" s="35">
        <v>105.87993421052632</v>
      </c>
      <c r="AZ132" s="35">
        <v>106.41447368421052</v>
      </c>
      <c r="BA132" s="35">
        <v>107.44243421052632</v>
      </c>
      <c r="BB132" s="35">
        <v>107.40131578947368</v>
      </c>
      <c r="BC132" s="35">
        <v>107.23684210526316</v>
      </c>
      <c r="BD132" s="35">
        <v>107.19572368421052</v>
      </c>
      <c r="BE132" s="35">
        <v>107.03125</v>
      </c>
      <c r="BF132" s="35">
        <v>107.27796052631579</v>
      </c>
      <c r="BG132" s="35">
        <v>107.44243421052632</v>
      </c>
      <c r="BH132" s="35">
        <v>109.29276315789474</v>
      </c>
      <c r="BI132" s="35">
        <v>108.47039473684211</v>
      </c>
      <c r="BJ132" s="35">
        <v>109.41611842105263</v>
      </c>
      <c r="BK132" s="35">
        <v>109.04605263157895</v>
      </c>
      <c r="BL132" s="35">
        <v>109.12828947368421</v>
      </c>
      <c r="BM132" s="35">
        <v>108.67598684210526</v>
      </c>
      <c r="BN132" s="35">
        <v>107.68914473684211</v>
      </c>
      <c r="BO132" s="35">
        <v>108.88157894736842</v>
      </c>
      <c r="BP132" s="35">
        <v>106.94901315789474</v>
      </c>
      <c r="BQ132" s="35">
        <v>100</v>
      </c>
      <c r="BR132" s="35">
        <v>100.81967213114754</v>
      </c>
      <c r="BS132" s="35">
        <v>98.63387978142076</v>
      </c>
      <c r="BT132" s="35">
        <v>100.5464480874317</v>
      </c>
      <c r="BU132" s="35">
        <v>101.22950819672131</v>
      </c>
      <c r="BV132" s="35">
        <v>103.55191256830601</v>
      </c>
      <c r="BW132" s="35">
        <v>102.3224043715847</v>
      </c>
      <c r="BX132" s="35">
        <v>102.18579234972678</v>
      </c>
      <c r="BY132" s="35">
        <v>100.95628415300547</v>
      </c>
      <c r="BZ132" s="35">
        <v>100</v>
      </c>
      <c r="CA132" s="35">
        <v>98.224043715846989</v>
      </c>
      <c r="CB132" s="35">
        <v>94.398907103825138</v>
      </c>
      <c r="CC132" s="35">
        <v>93.442622950819668</v>
      </c>
      <c r="CD132" s="35">
        <v>94.672131147540981</v>
      </c>
      <c r="CE132" s="35">
        <v>92.213114754098356</v>
      </c>
      <c r="CF132" s="35">
        <v>91.939890710382514</v>
      </c>
      <c r="CG132" s="35">
        <v>89.89071038251366</v>
      </c>
      <c r="CH132" s="35">
        <v>86.748633879781423</v>
      </c>
      <c r="CI132" s="35">
        <v>86.06557377049181</v>
      </c>
      <c r="CJ132" s="35">
        <v>84.836065573770497</v>
      </c>
      <c r="CK132" s="35">
        <v>86.885245901639351</v>
      </c>
      <c r="CL132" s="35">
        <v>86.748633879781423</v>
      </c>
      <c r="CM132" s="35">
        <v>89.617486338797818</v>
      </c>
      <c r="CN132" s="35">
        <v>90.300546448087431</v>
      </c>
      <c r="CO132" s="35">
        <v>92.622950819672127</v>
      </c>
      <c r="CP132" s="35">
        <v>94.945355191256837</v>
      </c>
      <c r="CQ132" s="35">
        <v>97.540983606557376</v>
      </c>
      <c r="CR132" s="35">
        <v>100.68306010928961</v>
      </c>
      <c r="CS132" s="35">
        <v>103.41530054644809</v>
      </c>
      <c r="CT132" s="35">
        <v>104.37158469945355</v>
      </c>
      <c r="CU132" s="35">
        <v>104.64480874316939</v>
      </c>
      <c r="CV132" s="35">
        <v>107.51366120218579</v>
      </c>
      <c r="CW132" s="35">
        <v>109.8360655737705</v>
      </c>
    </row>
    <row r="133" spans="1:101" x14ac:dyDescent="0.3">
      <c r="A133" s="3">
        <v>826</v>
      </c>
      <c r="B133" s="4" t="s">
        <v>129</v>
      </c>
      <c r="C133" s="35">
        <v>100</v>
      </c>
      <c r="D133" s="35">
        <v>97.487745098039213</v>
      </c>
      <c r="E133" s="35">
        <v>95.955882352941174</v>
      </c>
      <c r="F133" s="35">
        <v>92.524509803921575</v>
      </c>
      <c r="G133" s="35">
        <v>90.870098039215691</v>
      </c>
      <c r="H133" s="35">
        <v>91.299019607843135</v>
      </c>
      <c r="I133" s="35">
        <v>89.522058823529406</v>
      </c>
      <c r="J133" s="35">
        <v>87.867647058823536</v>
      </c>
      <c r="K133" s="35">
        <v>87.683823529411768</v>
      </c>
      <c r="L133" s="35">
        <v>87.990196078431367</v>
      </c>
      <c r="M133" s="35">
        <v>86.519607843137251</v>
      </c>
      <c r="N133" s="35">
        <v>87.132352941176464</v>
      </c>
      <c r="O133" s="35">
        <v>86.397058823529406</v>
      </c>
      <c r="P133" s="35">
        <v>88.357843137254903</v>
      </c>
      <c r="Q133" s="35">
        <v>90.07352941176471</v>
      </c>
      <c r="R133" s="35">
        <v>89.583333333333329</v>
      </c>
      <c r="S133" s="35">
        <v>87.438725490196077</v>
      </c>
      <c r="T133" s="35">
        <v>88.725490196078425</v>
      </c>
      <c r="U133" s="35">
        <v>88.602941176470594</v>
      </c>
      <c r="V133" s="35">
        <v>85.294117647058826</v>
      </c>
      <c r="W133" s="35">
        <v>82.475490196078425</v>
      </c>
      <c r="X133" s="35">
        <v>81.188725490196077</v>
      </c>
      <c r="Y133" s="35">
        <v>79.779411764705884</v>
      </c>
      <c r="Z133" s="35">
        <v>79.473039215686271</v>
      </c>
      <c r="AA133" s="35">
        <v>79.044117647058826</v>
      </c>
      <c r="AB133" s="35">
        <v>77.328431372549019</v>
      </c>
      <c r="AC133" s="35">
        <v>78.125</v>
      </c>
      <c r="AD133" s="35">
        <v>78.125</v>
      </c>
      <c r="AE133" s="35">
        <v>77.144607843137251</v>
      </c>
      <c r="AF133" s="35">
        <v>75.122549019607845</v>
      </c>
      <c r="AG133" s="35">
        <v>74.080882352941174</v>
      </c>
      <c r="AH133" s="35">
        <v>72.303921568627445</v>
      </c>
      <c r="AI133" s="35">
        <v>69.056372549019613</v>
      </c>
      <c r="AJ133" s="35">
        <v>100</v>
      </c>
      <c r="AK133" s="35">
        <v>100.07444168734492</v>
      </c>
      <c r="AL133" s="35">
        <v>97.493796526054595</v>
      </c>
      <c r="AM133" s="35">
        <v>96.848635235732004</v>
      </c>
      <c r="AN133" s="35">
        <v>97.394540942928046</v>
      </c>
      <c r="AO133" s="35">
        <v>97.071960297766751</v>
      </c>
      <c r="AP133" s="35">
        <v>96.178660049627794</v>
      </c>
      <c r="AQ133" s="35">
        <v>97.071960297766751</v>
      </c>
      <c r="AR133" s="35">
        <v>97.518610421836229</v>
      </c>
      <c r="AS133" s="35">
        <v>98.014888337468989</v>
      </c>
      <c r="AT133" s="35">
        <v>96.501240694789075</v>
      </c>
      <c r="AU133" s="35">
        <v>94.813895781637711</v>
      </c>
      <c r="AV133" s="35">
        <v>94.888337468982627</v>
      </c>
      <c r="AW133" s="35">
        <v>96.054590570719597</v>
      </c>
      <c r="AX133" s="35">
        <v>96.377171215880892</v>
      </c>
      <c r="AY133" s="35">
        <v>95.831265508684865</v>
      </c>
      <c r="AZ133" s="35">
        <v>94.193548387096769</v>
      </c>
      <c r="BA133" s="35">
        <v>95.483870967741936</v>
      </c>
      <c r="BB133" s="35">
        <v>95.359801488833753</v>
      </c>
      <c r="BC133" s="35">
        <v>93.821339950372206</v>
      </c>
      <c r="BD133" s="35">
        <v>92.059553349875927</v>
      </c>
      <c r="BE133" s="35">
        <v>91.563275434243181</v>
      </c>
      <c r="BF133" s="35">
        <v>90.992555831265506</v>
      </c>
      <c r="BG133" s="35">
        <v>91.141439205955336</v>
      </c>
      <c r="BH133" s="35">
        <v>91.265508684863519</v>
      </c>
      <c r="BI133" s="35">
        <v>90.545905707196027</v>
      </c>
      <c r="BJ133" s="35">
        <v>90.024813895781634</v>
      </c>
      <c r="BK133" s="35">
        <v>89.429280397022339</v>
      </c>
      <c r="BL133" s="35">
        <v>88.387096774193552</v>
      </c>
      <c r="BM133" s="35">
        <v>89.007444168734494</v>
      </c>
      <c r="BN133" s="35">
        <v>87.642679900744412</v>
      </c>
      <c r="BO133" s="35">
        <v>86.699751861042188</v>
      </c>
      <c r="BP133" s="35">
        <v>85.409429280397021</v>
      </c>
      <c r="BQ133" s="35">
        <v>100</v>
      </c>
      <c r="BR133" s="35">
        <v>101.45429362880887</v>
      </c>
      <c r="BS133" s="35">
        <v>101.52354570637119</v>
      </c>
      <c r="BT133" s="35">
        <v>101.31578947368421</v>
      </c>
      <c r="BU133" s="35">
        <v>100.76177285318559</v>
      </c>
      <c r="BV133" s="35">
        <v>102.07756232686981</v>
      </c>
      <c r="BW133" s="35">
        <v>102.5623268698061</v>
      </c>
      <c r="BX133" s="35">
        <v>100.96952908587258</v>
      </c>
      <c r="BY133" s="35">
        <v>98.337950138504155</v>
      </c>
      <c r="BZ133" s="35">
        <v>96.121883656509695</v>
      </c>
      <c r="CA133" s="35">
        <v>93.767313019390585</v>
      </c>
      <c r="CB133" s="35">
        <v>91.551246537396125</v>
      </c>
      <c r="CC133" s="35">
        <v>90.304709141274245</v>
      </c>
      <c r="CD133" s="35">
        <v>86.3573407202216</v>
      </c>
      <c r="CE133" s="35">
        <v>83.5180055401662</v>
      </c>
      <c r="CF133" s="35">
        <v>80.747922437673125</v>
      </c>
      <c r="CG133" s="35">
        <v>78.32409972299169</v>
      </c>
      <c r="CH133" s="35">
        <v>77.8393351800554</v>
      </c>
      <c r="CI133" s="35">
        <v>75.554016620498615</v>
      </c>
      <c r="CJ133" s="35">
        <v>74.37673130193906</v>
      </c>
      <c r="CK133" s="35">
        <v>73.684210526315795</v>
      </c>
      <c r="CL133" s="35">
        <v>72.78393351800554</v>
      </c>
      <c r="CM133" s="35">
        <v>72.091412742382275</v>
      </c>
      <c r="CN133" s="35">
        <v>72.853185595567865</v>
      </c>
      <c r="CO133" s="35">
        <v>74.03047091412742</v>
      </c>
      <c r="CP133" s="35">
        <v>74.168975069252085</v>
      </c>
      <c r="CQ133" s="35">
        <v>74.099722991689745</v>
      </c>
      <c r="CR133" s="35">
        <v>74.65373961218836</v>
      </c>
      <c r="CS133" s="35">
        <v>75.62326869806094</v>
      </c>
      <c r="CT133" s="35">
        <v>78.047091412742375</v>
      </c>
      <c r="CU133" s="35">
        <v>79.847645429362885</v>
      </c>
      <c r="CV133" s="35">
        <v>81.855955678670355</v>
      </c>
      <c r="CW133" s="35">
        <v>83.86426592797784</v>
      </c>
    </row>
    <row r="134" spans="1:101" x14ac:dyDescent="0.3">
      <c r="A134" s="3">
        <v>827</v>
      </c>
      <c r="B134" s="4" t="s">
        <v>130</v>
      </c>
      <c r="C134" s="35">
        <v>100</v>
      </c>
      <c r="D134" s="35">
        <v>100.48780487804878</v>
      </c>
      <c r="E134" s="35">
        <v>98.780487804878049</v>
      </c>
      <c r="F134" s="35">
        <v>100.2439024390244</v>
      </c>
      <c r="G134" s="35">
        <v>96.58536585365853</v>
      </c>
      <c r="H134" s="35">
        <v>93.658536585365852</v>
      </c>
      <c r="I134" s="35">
        <v>91.707317073170728</v>
      </c>
      <c r="J134" s="35">
        <v>89.268292682926827</v>
      </c>
      <c r="K134" s="35">
        <v>88.048780487804876</v>
      </c>
      <c r="L134" s="35">
        <v>88.780487804878049</v>
      </c>
      <c r="M134" s="35">
        <v>90.243902439024396</v>
      </c>
      <c r="N134" s="35">
        <v>93.902439024390247</v>
      </c>
      <c r="O134" s="35">
        <v>93.902439024390247</v>
      </c>
      <c r="P134" s="35">
        <v>94.878048780487802</v>
      </c>
      <c r="Q134" s="35">
        <v>96.58536585365853</v>
      </c>
      <c r="R134" s="35">
        <v>94.634146341463421</v>
      </c>
      <c r="S134" s="35">
        <v>93.170731707317074</v>
      </c>
      <c r="T134" s="35">
        <v>92.926829268292678</v>
      </c>
      <c r="U134" s="35">
        <v>95.121951219512198</v>
      </c>
      <c r="V134" s="35">
        <v>93.170731707317074</v>
      </c>
      <c r="W134" s="35">
        <v>90.487804878048777</v>
      </c>
      <c r="X134" s="35">
        <v>85.609756097560975</v>
      </c>
      <c r="Y134" s="35">
        <v>82.439024390243901</v>
      </c>
      <c r="Z134" s="35">
        <v>80.243902439024396</v>
      </c>
      <c r="AA134" s="35">
        <v>82.682926829268297</v>
      </c>
      <c r="AB134" s="35">
        <v>82.682926829268297</v>
      </c>
      <c r="AC134" s="35">
        <v>84.146341463414629</v>
      </c>
      <c r="AD134" s="35">
        <v>83.902439024390247</v>
      </c>
      <c r="AE134" s="35">
        <v>85.365853658536579</v>
      </c>
      <c r="AF134" s="35">
        <v>84.390243902439025</v>
      </c>
      <c r="AG134" s="35">
        <v>84.146341463414629</v>
      </c>
      <c r="AH134" s="35">
        <v>83.170731707317074</v>
      </c>
      <c r="AI134" s="35">
        <v>82.195121951219505</v>
      </c>
      <c r="AJ134" s="35">
        <v>100</v>
      </c>
      <c r="AK134" s="35">
        <v>104.31578947368421</v>
      </c>
      <c r="AL134" s="35">
        <v>103.36842105263158</v>
      </c>
      <c r="AM134" s="35">
        <v>103.26315789473684</v>
      </c>
      <c r="AN134" s="35">
        <v>102.73684210526316</v>
      </c>
      <c r="AO134" s="35">
        <v>100.63157894736842</v>
      </c>
      <c r="AP134" s="35">
        <v>101.36842105263158</v>
      </c>
      <c r="AQ134" s="35">
        <v>101.15789473684211</v>
      </c>
      <c r="AR134" s="35">
        <v>101.57894736842105</v>
      </c>
      <c r="AS134" s="35">
        <v>99.78947368421052</v>
      </c>
      <c r="AT134" s="35">
        <v>98.94736842105263</v>
      </c>
      <c r="AU134" s="35">
        <v>100.94736842105263</v>
      </c>
      <c r="AV134" s="35">
        <v>101.47368421052632</v>
      </c>
      <c r="AW134" s="35">
        <v>102.31578947368421</v>
      </c>
      <c r="AX134" s="35">
        <v>101.15789473684211</v>
      </c>
      <c r="AY134" s="35">
        <v>98</v>
      </c>
      <c r="AZ134" s="35">
        <v>97.578947368421055</v>
      </c>
      <c r="BA134" s="35">
        <v>98.315789473684205</v>
      </c>
      <c r="BB134" s="35">
        <v>97.263157894736835</v>
      </c>
      <c r="BC134" s="35">
        <v>97.684210526315795</v>
      </c>
      <c r="BD134" s="35">
        <v>99.368421052631575</v>
      </c>
      <c r="BE134" s="35">
        <v>101.15789473684211</v>
      </c>
      <c r="BF134" s="35">
        <v>102.21052631578948</v>
      </c>
      <c r="BG134" s="35">
        <v>100.52631578947368</v>
      </c>
      <c r="BH134" s="35">
        <v>100</v>
      </c>
      <c r="BI134" s="35">
        <v>99.473684210526315</v>
      </c>
      <c r="BJ134" s="35">
        <v>100.21052631578948</v>
      </c>
      <c r="BK134" s="35">
        <v>99.15789473684211</v>
      </c>
      <c r="BL134" s="35">
        <v>96.10526315789474</v>
      </c>
      <c r="BM134" s="35">
        <v>97.368421052631575</v>
      </c>
      <c r="BN134" s="35">
        <v>96.315789473684205</v>
      </c>
      <c r="BO134" s="35">
        <v>94.526315789473685</v>
      </c>
      <c r="BP134" s="35">
        <v>93.684210526315795</v>
      </c>
      <c r="BQ134" s="35">
        <v>100</v>
      </c>
      <c r="BR134" s="35">
        <v>102.2038567493113</v>
      </c>
      <c r="BS134" s="35">
        <v>101.65289256198348</v>
      </c>
      <c r="BT134" s="35">
        <v>100.82644628099173</v>
      </c>
      <c r="BU134" s="35">
        <v>99.173553719008268</v>
      </c>
      <c r="BV134" s="35">
        <v>100</v>
      </c>
      <c r="BW134" s="35">
        <v>97.796143250688701</v>
      </c>
      <c r="BX134" s="35">
        <v>97.245179063360879</v>
      </c>
      <c r="BY134" s="35">
        <v>97.52066115702479</v>
      </c>
      <c r="BZ134" s="35">
        <v>96.143250688705237</v>
      </c>
      <c r="CA134" s="35">
        <v>93.663911845730027</v>
      </c>
      <c r="CB134" s="35">
        <v>94.214876033057848</v>
      </c>
      <c r="CC134" s="35">
        <v>94.214876033057848</v>
      </c>
      <c r="CD134" s="35">
        <v>89.807162534435264</v>
      </c>
      <c r="CE134" s="35">
        <v>88.154269972451786</v>
      </c>
      <c r="CF134" s="35">
        <v>87.327823691460054</v>
      </c>
      <c r="CG134" s="35">
        <v>84.573002754820934</v>
      </c>
      <c r="CH134" s="35">
        <v>87.603305785123965</v>
      </c>
      <c r="CI134" s="35">
        <v>87.878787878787875</v>
      </c>
      <c r="CJ134" s="35">
        <v>85.123966942148755</v>
      </c>
      <c r="CK134" s="35">
        <v>83.746556473829202</v>
      </c>
      <c r="CL134" s="35">
        <v>84.573002754820934</v>
      </c>
      <c r="CM134" s="35">
        <v>83.746556473829202</v>
      </c>
      <c r="CN134" s="35">
        <v>83.471074380165291</v>
      </c>
      <c r="CO134" s="35">
        <v>84.848484848484844</v>
      </c>
      <c r="CP134" s="35">
        <v>87.603305785123965</v>
      </c>
      <c r="CQ134" s="35">
        <v>85.950413223140501</v>
      </c>
      <c r="CR134" s="35">
        <v>87.052341597796143</v>
      </c>
      <c r="CS134" s="35">
        <v>91.184573002754817</v>
      </c>
      <c r="CT134" s="35">
        <v>94.214876033057848</v>
      </c>
      <c r="CU134" s="35">
        <v>91.735537190082638</v>
      </c>
      <c r="CV134" s="35">
        <v>95.867768595041326</v>
      </c>
      <c r="CW134" s="35">
        <v>95.04132231404958</v>
      </c>
    </row>
    <row r="135" spans="1:101" x14ac:dyDescent="0.3">
      <c r="A135" s="3">
        <v>828</v>
      </c>
      <c r="B135" s="4" t="s">
        <v>131</v>
      </c>
      <c r="C135" s="35">
        <v>100</v>
      </c>
      <c r="D135" s="35">
        <v>102.17654171704957</v>
      </c>
      <c r="E135" s="35">
        <v>99.153567110036278</v>
      </c>
      <c r="F135" s="35">
        <v>98.548972188633613</v>
      </c>
      <c r="G135" s="35">
        <v>96.009673518742446</v>
      </c>
      <c r="H135" s="35">
        <v>92.503022974607006</v>
      </c>
      <c r="I135" s="35">
        <v>93.470374848851264</v>
      </c>
      <c r="J135" s="35">
        <v>91.051995163240633</v>
      </c>
      <c r="K135" s="35">
        <v>87.182587666263601</v>
      </c>
      <c r="L135" s="35">
        <v>87.303506650544136</v>
      </c>
      <c r="M135" s="35">
        <v>86.215235792019342</v>
      </c>
      <c r="N135" s="35">
        <v>83.675937122128175</v>
      </c>
      <c r="O135" s="35">
        <v>81.015719467956472</v>
      </c>
      <c r="P135" s="35">
        <v>78.234582829504234</v>
      </c>
      <c r="Q135" s="35">
        <v>77.629987908101569</v>
      </c>
      <c r="R135" s="35">
        <v>75.695284159613053</v>
      </c>
      <c r="S135" s="35">
        <v>75.695284159613053</v>
      </c>
      <c r="T135" s="35">
        <v>74.002418379685608</v>
      </c>
      <c r="U135" s="35">
        <v>76.662636033857311</v>
      </c>
      <c r="V135" s="35">
        <v>76.541717049576789</v>
      </c>
      <c r="W135" s="35">
        <v>76.299879081015717</v>
      </c>
      <c r="X135" s="35">
        <v>76.178960096735182</v>
      </c>
      <c r="Y135" s="35">
        <v>72.672309552599756</v>
      </c>
      <c r="Z135" s="35">
        <v>73.76058041112455</v>
      </c>
      <c r="AA135" s="35">
        <v>75.574365175332531</v>
      </c>
      <c r="AB135" s="35">
        <v>76.420798065296253</v>
      </c>
      <c r="AC135" s="35">
        <v>75.211608222490938</v>
      </c>
      <c r="AD135" s="35">
        <v>77.871825876662641</v>
      </c>
      <c r="AE135" s="35">
        <v>78.35550181378477</v>
      </c>
      <c r="AF135" s="35">
        <v>77.871825876662641</v>
      </c>
      <c r="AG135" s="35">
        <v>78.234582829504234</v>
      </c>
      <c r="AH135" s="35">
        <v>76.783555018137847</v>
      </c>
      <c r="AI135" s="35">
        <v>76.904474002418382</v>
      </c>
      <c r="AJ135" s="35">
        <v>100</v>
      </c>
      <c r="AK135" s="35">
        <v>100.22598870056497</v>
      </c>
      <c r="AL135" s="35">
        <v>100.05649717514125</v>
      </c>
      <c r="AM135" s="35">
        <v>99.774011299435031</v>
      </c>
      <c r="AN135" s="35">
        <v>100.16949152542372</v>
      </c>
      <c r="AO135" s="35">
        <v>100.50847457627118</v>
      </c>
      <c r="AP135" s="35">
        <v>100.62146892655367</v>
      </c>
      <c r="AQ135" s="35">
        <v>100</v>
      </c>
      <c r="AR135" s="35">
        <v>101.9774011299435</v>
      </c>
      <c r="AS135" s="35">
        <v>103.44632768361582</v>
      </c>
      <c r="AT135" s="35">
        <v>103.61581920903954</v>
      </c>
      <c r="AU135" s="35">
        <v>103.05084745762711</v>
      </c>
      <c r="AV135" s="35">
        <v>101.5819209039548</v>
      </c>
      <c r="AW135" s="35">
        <v>100.33898305084746</v>
      </c>
      <c r="AX135" s="35">
        <v>101.35593220338983</v>
      </c>
      <c r="AY135" s="35">
        <v>101.63841807909604</v>
      </c>
      <c r="AZ135" s="35">
        <v>101.35593220338983</v>
      </c>
      <c r="BA135" s="35">
        <v>101.01694915254237</v>
      </c>
      <c r="BB135" s="35">
        <v>100.96045197740114</v>
      </c>
      <c r="BC135" s="35">
        <v>100.33898305084746</v>
      </c>
      <c r="BD135" s="35">
        <v>101.52542372881356</v>
      </c>
      <c r="BE135" s="35">
        <v>101.52542372881356</v>
      </c>
      <c r="BF135" s="35">
        <v>103.22033898305085</v>
      </c>
      <c r="BG135" s="35">
        <v>104.35028248587571</v>
      </c>
      <c r="BH135" s="35">
        <v>102.93785310734464</v>
      </c>
      <c r="BI135" s="35">
        <v>101.9774011299435</v>
      </c>
      <c r="BJ135" s="35">
        <v>101.12994350282486</v>
      </c>
      <c r="BK135" s="35">
        <v>101.46892655367232</v>
      </c>
      <c r="BL135" s="35">
        <v>101.92090395480226</v>
      </c>
      <c r="BM135" s="35">
        <v>100</v>
      </c>
      <c r="BN135" s="35">
        <v>99.265536723163848</v>
      </c>
      <c r="BO135" s="35">
        <v>98.644067796610173</v>
      </c>
      <c r="BP135" s="35">
        <v>95.932203389830505</v>
      </c>
      <c r="BQ135" s="35">
        <v>100</v>
      </c>
      <c r="BR135" s="35">
        <v>99.652777777777771</v>
      </c>
      <c r="BS135" s="35">
        <v>97.569444444444443</v>
      </c>
      <c r="BT135" s="35">
        <v>96.180555555555557</v>
      </c>
      <c r="BU135" s="35">
        <v>93.402777777777771</v>
      </c>
      <c r="BV135" s="35">
        <v>94.791666666666671</v>
      </c>
      <c r="BW135" s="35">
        <v>94.791666666666671</v>
      </c>
      <c r="BX135" s="35">
        <v>98.090277777777771</v>
      </c>
      <c r="BY135" s="35">
        <v>98.4375</v>
      </c>
      <c r="BZ135" s="35">
        <v>97.916666666666671</v>
      </c>
      <c r="CA135" s="35">
        <v>93.576388888888886</v>
      </c>
      <c r="CB135" s="35">
        <v>90.451388888888886</v>
      </c>
      <c r="CC135" s="35">
        <v>88.020833333333329</v>
      </c>
      <c r="CD135" s="35">
        <v>87.673611111111114</v>
      </c>
      <c r="CE135" s="35">
        <v>86.631944444444443</v>
      </c>
      <c r="CF135" s="35">
        <v>88.541666666666671</v>
      </c>
      <c r="CG135" s="35">
        <v>86.979166666666671</v>
      </c>
      <c r="CH135" s="35">
        <v>86.631944444444443</v>
      </c>
      <c r="CI135" s="35">
        <v>86.458333333333329</v>
      </c>
      <c r="CJ135" s="35">
        <v>87.326388888888886</v>
      </c>
      <c r="CK135" s="35">
        <v>87.673611111111114</v>
      </c>
      <c r="CL135" s="35">
        <v>87.326388888888886</v>
      </c>
      <c r="CM135" s="35">
        <v>86.284722222222229</v>
      </c>
      <c r="CN135" s="35">
        <v>88.368055555555557</v>
      </c>
      <c r="CO135" s="35">
        <v>88.194444444444443</v>
      </c>
      <c r="CP135" s="35">
        <v>90.625</v>
      </c>
      <c r="CQ135" s="35">
        <v>92.534722222222229</v>
      </c>
      <c r="CR135" s="35">
        <v>95.3125</v>
      </c>
      <c r="CS135" s="35">
        <v>95.486111111111114</v>
      </c>
      <c r="CT135" s="35">
        <v>100.17361111111111</v>
      </c>
      <c r="CU135" s="35">
        <v>99.826388888888886</v>
      </c>
      <c r="CV135" s="35">
        <v>100.34722222222223</v>
      </c>
      <c r="CW135" s="35">
        <v>104.16666666666667</v>
      </c>
    </row>
    <row r="136" spans="1:101" x14ac:dyDescent="0.3">
      <c r="A136" s="3">
        <v>829</v>
      </c>
      <c r="B136" s="4" t="s">
        <v>132</v>
      </c>
      <c r="C136" s="35">
        <v>100</v>
      </c>
      <c r="D136" s="35">
        <v>101.26760563380282</v>
      </c>
      <c r="E136" s="35">
        <v>101.69014084507042</v>
      </c>
      <c r="F136" s="35">
        <v>100.14084507042253</v>
      </c>
      <c r="G136" s="35">
        <v>97.042253521126767</v>
      </c>
      <c r="H136" s="35">
        <v>95.352112676056336</v>
      </c>
      <c r="I136" s="35">
        <v>94.08450704225352</v>
      </c>
      <c r="J136" s="35">
        <v>91.690140845070417</v>
      </c>
      <c r="K136" s="35">
        <v>87.605633802816897</v>
      </c>
      <c r="L136" s="35">
        <v>83.239436619718305</v>
      </c>
      <c r="M136" s="35">
        <v>83.521126760563376</v>
      </c>
      <c r="N136" s="35">
        <v>83.661971830985919</v>
      </c>
      <c r="O136" s="35">
        <v>84.507042253521121</v>
      </c>
      <c r="P136" s="35">
        <v>85.633802816901408</v>
      </c>
      <c r="Q136" s="35">
        <v>85.633802816901408</v>
      </c>
      <c r="R136" s="35">
        <v>86.760563380281695</v>
      </c>
      <c r="S136" s="35">
        <v>85.91549295774648</v>
      </c>
      <c r="T136" s="35">
        <v>85.211267605633807</v>
      </c>
      <c r="U136" s="35">
        <v>83.943661971830991</v>
      </c>
      <c r="V136" s="35">
        <v>81.126760563380287</v>
      </c>
      <c r="W136" s="35">
        <v>80</v>
      </c>
      <c r="X136" s="35">
        <v>78.591549295774641</v>
      </c>
      <c r="Y136" s="35">
        <v>77.464788732394368</v>
      </c>
      <c r="Z136" s="35">
        <v>74.507042253521121</v>
      </c>
      <c r="AA136" s="35">
        <v>72.25352112676056</v>
      </c>
      <c r="AB136" s="35">
        <v>71.971830985915489</v>
      </c>
      <c r="AC136" s="35">
        <v>69.718309859154928</v>
      </c>
      <c r="AD136" s="35">
        <v>68.028169014084511</v>
      </c>
      <c r="AE136" s="35">
        <v>66.901408450704224</v>
      </c>
      <c r="AF136" s="35">
        <v>64.929577464788736</v>
      </c>
      <c r="AG136" s="35">
        <v>64.507042253521121</v>
      </c>
      <c r="AH136" s="35">
        <v>62.535211267605632</v>
      </c>
      <c r="AI136" s="35">
        <v>61.83098591549296</v>
      </c>
      <c r="AJ136" s="35">
        <v>100</v>
      </c>
      <c r="AK136" s="35">
        <v>104.84554815263476</v>
      </c>
      <c r="AL136" s="35">
        <v>105.63294972743792</v>
      </c>
      <c r="AM136" s="35">
        <v>103.14960629921259</v>
      </c>
      <c r="AN136" s="35">
        <v>99.212598425196845</v>
      </c>
      <c r="AO136" s="35">
        <v>98.546335554209577</v>
      </c>
      <c r="AP136" s="35">
        <v>97.09267110841914</v>
      </c>
      <c r="AQ136" s="35">
        <v>97.153240460327069</v>
      </c>
      <c r="AR136" s="35">
        <v>95.093882495457294</v>
      </c>
      <c r="AS136" s="35">
        <v>94.972743791641435</v>
      </c>
      <c r="AT136" s="35">
        <v>93.7007874015748</v>
      </c>
      <c r="AU136" s="35">
        <v>94.064203513022406</v>
      </c>
      <c r="AV136" s="35">
        <v>94.185342216838279</v>
      </c>
      <c r="AW136" s="35">
        <v>95.33615990308904</v>
      </c>
      <c r="AX136" s="35">
        <v>95.941853422168379</v>
      </c>
      <c r="AY136" s="35">
        <v>95.093882495457294</v>
      </c>
      <c r="AZ136" s="35">
        <v>94.851605087825561</v>
      </c>
      <c r="BA136" s="35">
        <v>93.640218049666871</v>
      </c>
      <c r="BB136" s="35">
        <v>92.792247122955786</v>
      </c>
      <c r="BC136" s="35">
        <v>93.458509993943068</v>
      </c>
      <c r="BD136" s="35">
        <v>91.641429436705025</v>
      </c>
      <c r="BE136" s="35">
        <v>93.276801938219265</v>
      </c>
      <c r="BF136" s="35">
        <v>93.155663234403391</v>
      </c>
      <c r="BG136" s="35">
        <v>92.549969715324039</v>
      </c>
      <c r="BH136" s="35">
        <v>92.247122955784377</v>
      </c>
      <c r="BI136" s="35">
        <v>92.973955178679589</v>
      </c>
      <c r="BJ136" s="35">
        <v>94.003634161114476</v>
      </c>
      <c r="BK136" s="35">
        <v>92.247122955784377</v>
      </c>
      <c r="BL136" s="35">
        <v>92.00484554815263</v>
      </c>
      <c r="BM136" s="35">
        <v>91.580860084797095</v>
      </c>
      <c r="BN136" s="35">
        <v>91.156874621441546</v>
      </c>
      <c r="BO136" s="35">
        <v>90.248334342822531</v>
      </c>
      <c r="BP136" s="35">
        <v>89.945487583282855</v>
      </c>
      <c r="BQ136" s="35">
        <v>100</v>
      </c>
      <c r="BR136" s="35">
        <v>98.951048951048946</v>
      </c>
      <c r="BS136" s="35">
        <v>100</v>
      </c>
      <c r="BT136" s="35">
        <v>98.251748251748253</v>
      </c>
      <c r="BU136" s="35">
        <v>98.776223776223773</v>
      </c>
      <c r="BV136" s="35">
        <v>99.12587412587412</v>
      </c>
      <c r="BW136" s="35">
        <v>98.251748251748253</v>
      </c>
      <c r="BX136" s="35">
        <v>98.251748251748253</v>
      </c>
      <c r="BY136" s="35">
        <v>95.8041958041958</v>
      </c>
      <c r="BZ136" s="35">
        <v>92.832167832167826</v>
      </c>
      <c r="CA136" s="35">
        <v>90.55944055944056</v>
      </c>
      <c r="CB136" s="35">
        <v>90.384615384615387</v>
      </c>
      <c r="CC136" s="35">
        <v>87.587412587412587</v>
      </c>
      <c r="CD136" s="35">
        <v>84.790209790209786</v>
      </c>
      <c r="CE136" s="35">
        <v>83.56643356643356</v>
      </c>
      <c r="CF136" s="35">
        <v>84.96503496503496</v>
      </c>
      <c r="CG136" s="35">
        <v>82.342657342657347</v>
      </c>
      <c r="CH136" s="35">
        <v>82.342657342657347</v>
      </c>
      <c r="CI136" s="35">
        <v>82.167832167832174</v>
      </c>
      <c r="CJ136" s="35">
        <v>79.72027972027972</v>
      </c>
      <c r="CK136" s="35">
        <v>80.5944055944056</v>
      </c>
      <c r="CL136" s="35">
        <v>81.293706293706293</v>
      </c>
      <c r="CM136" s="35">
        <v>80.069930069930066</v>
      </c>
      <c r="CN136" s="35">
        <v>81.293706293706293</v>
      </c>
      <c r="CO136" s="35">
        <v>81.293706293706293</v>
      </c>
      <c r="CP136" s="35">
        <v>79.020979020979027</v>
      </c>
      <c r="CQ136" s="35">
        <v>80.419580419580413</v>
      </c>
      <c r="CR136" s="35">
        <v>80.769230769230774</v>
      </c>
      <c r="CS136" s="35">
        <v>82.51748251748252</v>
      </c>
      <c r="CT136" s="35">
        <v>83.04195804195804</v>
      </c>
      <c r="CU136" s="35">
        <v>83.741258741258747</v>
      </c>
      <c r="CV136" s="35">
        <v>80.944055944055947</v>
      </c>
      <c r="CW136" s="35">
        <v>83.741258741258747</v>
      </c>
    </row>
    <row r="137" spans="1:101" x14ac:dyDescent="0.3">
      <c r="A137" s="3">
        <v>830</v>
      </c>
      <c r="B137" s="4" t="s">
        <v>133</v>
      </c>
      <c r="C137" s="35">
        <v>100</v>
      </c>
      <c r="D137" s="35">
        <v>102.31481481481481</v>
      </c>
      <c r="E137" s="35">
        <v>101.38888888888889</v>
      </c>
      <c r="F137" s="35">
        <v>98.842592592592595</v>
      </c>
      <c r="G137" s="35">
        <v>95.601851851851848</v>
      </c>
      <c r="H137" s="35">
        <v>97.222222222222229</v>
      </c>
      <c r="I137" s="35">
        <v>97.453703703703709</v>
      </c>
      <c r="J137" s="35">
        <v>95.601851851851848</v>
      </c>
      <c r="K137" s="35">
        <v>92.129629629629633</v>
      </c>
      <c r="L137" s="35">
        <v>90.046296296296291</v>
      </c>
      <c r="M137" s="35">
        <v>92.592592592592595</v>
      </c>
      <c r="N137" s="35">
        <v>88.657407407407405</v>
      </c>
      <c r="O137" s="35">
        <v>86.342592592592595</v>
      </c>
      <c r="P137" s="35">
        <v>84.490740740740748</v>
      </c>
      <c r="Q137" s="35">
        <v>86.574074074074076</v>
      </c>
      <c r="R137" s="35">
        <v>82.638888888888886</v>
      </c>
      <c r="S137" s="35">
        <v>80.787037037037038</v>
      </c>
      <c r="T137" s="35">
        <v>79.629629629629633</v>
      </c>
      <c r="U137" s="35">
        <v>77.546296296296291</v>
      </c>
      <c r="V137" s="35">
        <v>78.703703703703709</v>
      </c>
      <c r="W137" s="35">
        <v>73.379629629629633</v>
      </c>
      <c r="X137" s="35">
        <v>72.916666666666671</v>
      </c>
      <c r="Y137" s="35">
        <v>74.768518518518519</v>
      </c>
      <c r="Z137" s="35">
        <v>73.148148148148152</v>
      </c>
      <c r="AA137" s="35">
        <v>73.842592592592595</v>
      </c>
      <c r="AB137" s="35">
        <v>75.694444444444443</v>
      </c>
      <c r="AC137" s="35">
        <v>72.222222222222229</v>
      </c>
      <c r="AD137" s="35">
        <v>72.222222222222229</v>
      </c>
      <c r="AE137" s="35">
        <v>71.06481481481481</v>
      </c>
      <c r="AF137" s="35">
        <v>69.675925925925924</v>
      </c>
      <c r="AG137" s="35">
        <v>74.305555555555557</v>
      </c>
      <c r="AH137" s="35">
        <v>73.611111111111114</v>
      </c>
      <c r="AI137" s="35">
        <v>75</v>
      </c>
      <c r="AJ137" s="35">
        <v>100</v>
      </c>
      <c r="AK137" s="35">
        <v>99.878493317132438</v>
      </c>
      <c r="AL137" s="35">
        <v>100.24301336573511</v>
      </c>
      <c r="AM137" s="35">
        <v>97.691373025516398</v>
      </c>
      <c r="AN137" s="35">
        <v>98.420413122721754</v>
      </c>
      <c r="AO137" s="35">
        <v>96.962332928311056</v>
      </c>
      <c r="AP137" s="35">
        <v>98.541919805589302</v>
      </c>
      <c r="AQ137" s="35">
        <v>95.868772782503044</v>
      </c>
      <c r="AR137" s="35">
        <v>99.635479951397329</v>
      </c>
      <c r="AS137" s="35">
        <v>99.756986634264891</v>
      </c>
      <c r="AT137" s="35">
        <v>99.878493317132438</v>
      </c>
      <c r="AU137" s="35">
        <v>99.513973268529767</v>
      </c>
      <c r="AV137" s="35">
        <v>101.09356014580801</v>
      </c>
      <c r="AW137" s="35">
        <v>100.72904009720534</v>
      </c>
      <c r="AX137" s="35">
        <v>102.91616038882138</v>
      </c>
      <c r="AY137" s="35">
        <v>103.28068043742405</v>
      </c>
      <c r="AZ137" s="35">
        <v>104.98177399756986</v>
      </c>
      <c r="BA137" s="35">
        <v>105.46780072904009</v>
      </c>
      <c r="BB137" s="35">
        <v>103.76670716889429</v>
      </c>
      <c r="BC137" s="35">
        <v>103.40218712029161</v>
      </c>
      <c r="BD137" s="35">
        <v>103.15917375455651</v>
      </c>
      <c r="BE137" s="35">
        <v>103.52369380315918</v>
      </c>
      <c r="BF137" s="35">
        <v>105.10328068043742</v>
      </c>
      <c r="BG137" s="35">
        <v>107.04738760631835</v>
      </c>
      <c r="BH137" s="35">
        <v>106.19684082624545</v>
      </c>
      <c r="BI137" s="35">
        <v>107.53341433778859</v>
      </c>
      <c r="BJ137" s="35">
        <v>109.11300121506683</v>
      </c>
      <c r="BK137" s="35">
        <v>110.81409477521264</v>
      </c>
      <c r="BL137" s="35">
        <v>108.38396111786149</v>
      </c>
      <c r="BM137" s="35">
        <v>108.14094775212637</v>
      </c>
      <c r="BN137" s="35">
        <v>108.6269744835966</v>
      </c>
      <c r="BO137" s="35">
        <v>109.23450789793439</v>
      </c>
      <c r="BP137" s="35">
        <v>105.46780072904009</v>
      </c>
      <c r="BQ137" s="35">
        <v>100</v>
      </c>
      <c r="BR137" s="35">
        <v>104.31372549019608</v>
      </c>
      <c r="BS137" s="35">
        <v>107.45098039215686</v>
      </c>
      <c r="BT137" s="35">
        <v>106.27450980392157</v>
      </c>
      <c r="BU137" s="35">
        <v>107.84313725490196</v>
      </c>
      <c r="BV137" s="35">
        <v>109.80392156862744</v>
      </c>
      <c r="BW137" s="35">
        <v>109.41176470588235</v>
      </c>
      <c r="BX137" s="35">
        <v>107.84313725490196</v>
      </c>
      <c r="BY137" s="35">
        <v>105.88235294117646</v>
      </c>
      <c r="BZ137" s="35">
        <v>106.27450980392157</v>
      </c>
      <c r="CA137" s="35">
        <v>103.52941176470588</v>
      </c>
      <c r="CB137" s="35">
        <v>102.35294117647059</v>
      </c>
      <c r="CC137" s="35">
        <v>101.96078431372548</v>
      </c>
      <c r="CD137" s="35">
        <v>99.215686274509807</v>
      </c>
      <c r="CE137" s="35">
        <v>94.901960784313729</v>
      </c>
      <c r="CF137" s="35">
        <v>91.764705882352942</v>
      </c>
      <c r="CG137" s="35">
        <v>90.980392156862749</v>
      </c>
      <c r="CH137" s="35">
        <v>85.098039215686271</v>
      </c>
      <c r="CI137" s="35">
        <v>85.882352941176464</v>
      </c>
      <c r="CJ137" s="35">
        <v>84.705882352941174</v>
      </c>
      <c r="CK137" s="35">
        <v>81.960784313725483</v>
      </c>
      <c r="CL137" s="35">
        <v>82.745098039215691</v>
      </c>
      <c r="CM137" s="35">
        <v>80.392156862745097</v>
      </c>
      <c r="CN137" s="35">
        <v>81.17647058823529</v>
      </c>
      <c r="CO137" s="35">
        <v>83.137254901960787</v>
      </c>
      <c r="CP137" s="35">
        <v>85.490196078431367</v>
      </c>
      <c r="CQ137" s="35">
        <v>86.274509803921575</v>
      </c>
      <c r="CR137" s="35">
        <v>89.019607843137251</v>
      </c>
      <c r="CS137" s="35">
        <v>94.117647058823536</v>
      </c>
      <c r="CT137" s="35">
        <v>98.82352941176471</v>
      </c>
      <c r="CU137" s="35">
        <v>102.35294117647059</v>
      </c>
      <c r="CV137" s="35">
        <v>106.66666666666667</v>
      </c>
      <c r="CW137" s="35">
        <v>111.37254901960785</v>
      </c>
    </row>
    <row r="138" spans="1:101" x14ac:dyDescent="0.3">
      <c r="A138" s="3">
        <v>831</v>
      </c>
      <c r="B138" s="4" t="s">
        <v>134</v>
      </c>
      <c r="C138" s="35">
        <v>100</v>
      </c>
      <c r="D138" s="35">
        <v>101.90217391304348</v>
      </c>
      <c r="E138" s="35">
        <v>99.728260869565219</v>
      </c>
      <c r="F138" s="35">
        <v>96.195652173913047</v>
      </c>
      <c r="G138" s="35">
        <v>91.576086956521735</v>
      </c>
      <c r="H138" s="35">
        <v>87.5</v>
      </c>
      <c r="I138" s="35">
        <v>88.043478260869563</v>
      </c>
      <c r="J138" s="35">
        <v>89.130434782608702</v>
      </c>
      <c r="K138" s="35">
        <v>87.5</v>
      </c>
      <c r="L138" s="35">
        <v>86.413043478260875</v>
      </c>
      <c r="M138" s="35">
        <v>89.402173913043484</v>
      </c>
      <c r="N138" s="35">
        <v>88.315217391304344</v>
      </c>
      <c r="O138" s="35">
        <v>86.141304347826093</v>
      </c>
      <c r="P138" s="35">
        <v>90.489130434782609</v>
      </c>
      <c r="Q138" s="35">
        <v>88.586956521739125</v>
      </c>
      <c r="R138" s="35">
        <v>85.597826086956516</v>
      </c>
      <c r="S138" s="35">
        <v>84.239130434782609</v>
      </c>
      <c r="T138" s="35">
        <v>87.771739130434781</v>
      </c>
      <c r="U138" s="35">
        <v>89.945652173913047</v>
      </c>
      <c r="V138" s="35">
        <v>92.934782608695656</v>
      </c>
      <c r="W138" s="35">
        <v>92.663043478260875</v>
      </c>
      <c r="X138" s="35">
        <v>95.923913043478265</v>
      </c>
      <c r="Y138" s="35">
        <v>94.293478260869563</v>
      </c>
      <c r="Z138" s="35">
        <v>93.75</v>
      </c>
      <c r="AA138" s="35">
        <v>91.032608695652172</v>
      </c>
      <c r="AB138" s="35">
        <v>84.782608695652172</v>
      </c>
      <c r="AC138" s="35">
        <v>86.956521739130437</v>
      </c>
      <c r="AD138" s="35">
        <v>80.434782608695656</v>
      </c>
      <c r="AE138" s="35">
        <v>78.260869565217391</v>
      </c>
      <c r="AF138" s="35">
        <v>83.152173913043484</v>
      </c>
      <c r="AG138" s="35">
        <v>81.521739130434781</v>
      </c>
      <c r="AH138" s="35">
        <v>79.347826086956516</v>
      </c>
      <c r="AI138" s="35">
        <v>75.271739130434781</v>
      </c>
      <c r="AJ138" s="35">
        <v>100</v>
      </c>
      <c r="AK138" s="35">
        <v>99.380421313506815</v>
      </c>
      <c r="AL138" s="35">
        <v>98.389095415117723</v>
      </c>
      <c r="AM138" s="35">
        <v>99.256505576208184</v>
      </c>
      <c r="AN138" s="35">
        <v>99.752168525402723</v>
      </c>
      <c r="AO138" s="35">
        <v>96.902106567534076</v>
      </c>
      <c r="AP138" s="35">
        <v>97.026022304832708</v>
      </c>
      <c r="AQ138" s="35">
        <v>97.026022304832708</v>
      </c>
      <c r="AR138" s="35">
        <v>96.406443618339523</v>
      </c>
      <c r="AS138" s="35">
        <v>96.6542750929368</v>
      </c>
      <c r="AT138" s="35">
        <v>95.539033457249076</v>
      </c>
      <c r="AU138" s="35">
        <v>96.158612143742261</v>
      </c>
      <c r="AV138" s="35">
        <v>96.282527881040892</v>
      </c>
      <c r="AW138" s="35">
        <v>96.902106567534076</v>
      </c>
      <c r="AX138" s="35">
        <v>97.521685254027261</v>
      </c>
      <c r="AY138" s="35">
        <v>99.380421313506815</v>
      </c>
      <c r="AZ138" s="35">
        <v>97.521685254027261</v>
      </c>
      <c r="BA138" s="35">
        <v>100.49566294919455</v>
      </c>
      <c r="BB138" s="35">
        <v>99.380421313506815</v>
      </c>
      <c r="BC138" s="35">
        <v>101.11524163568774</v>
      </c>
      <c r="BD138" s="35">
        <v>101.23915737298637</v>
      </c>
      <c r="BE138" s="35">
        <v>100.49566294919455</v>
      </c>
      <c r="BF138" s="35">
        <v>101.98265179677819</v>
      </c>
      <c r="BG138" s="35">
        <v>102.10656753407683</v>
      </c>
      <c r="BH138" s="35">
        <v>99.876084262701369</v>
      </c>
      <c r="BI138" s="35">
        <v>100.49566294919455</v>
      </c>
      <c r="BJ138" s="35">
        <v>100.86741016109046</v>
      </c>
      <c r="BK138" s="35">
        <v>96.778190830235445</v>
      </c>
      <c r="BL138" s="35">
        <v>97.149938042131353</v>
      </c>
      <c r="BM138" s="35">
        <v>98.141263940520446</v>
      </c>
      <c r="BN138" s="35">
        <v>96.778190830235445</v>
      </c>
      <c r="BO138" s="35">
        <v>97.39776951672863</v>
      </c>
      <c r="BP138" s="35">
        <v>94.05204460966543</v>
      </c>
      <c r="BQ138" s="35">
        <v>100</v>
      </c>
      <c r="BR138" s="35">
        <v>101.12781954887218</v>
      </c>
      <c r="BS138" s="35">
        <v>102.25563909774436</v>
      </c>
      <c r="BT138" s="35">
        <v>103.38345864661655</v>
      </c>
      <c r="BU138" s="35">
        <v>103.38345864661655</v>
      </c>
      <c r="BV138" s="35">
        <v>102.63157894736842</v>
      </c>
      <c r="BW138" s="35">
        <v>97.368421052631575</v>
      </c>
      <c r="BX138" s="35">
        <v>98.872180451127818</v>
      </c>
      <c r="BY138" s="35">
        <v>96.992481203007515</v>
      </c>
      <c r="BZ138" s="35">
        <v>97.368421052631575</v>
      </c>
      <c r="CA138" s="35">
        <v>96.240601503759393</v>
      </c>
      <c r="CB138" s="35">
        <v>92.481203007518801</v>
      </c>
      <c r="CC138" s="35">
        <v>91.353383458646618</v>
      </c>
      <c r="CD138" s="35">
        <v>89.473684210526315</v>
      </c>
      <c r="CE138" s="35">
        <v>88.345864661654133</v>
      </c>
      <c r="CF138" s="35">
        <v>81.203007518796994</v>
      </c>
      <c r="CG138" s="35">
        <v>80.075187969924812</v>
      </c>
      <c r="CH138" s="35">
        <v>80.075187969924812</v>
      </c>
      <c r="CI138" s="35">
        <v>82.706766917293237</v>
      </c>
      <c r="CJ138" s="35">
        <v>79.323308270676691</v>
      </c>
      <c r="CK138" s="35">
        <v>77.067669172932327</v>
      </c>
      <c r="CL138" s="35">
        <v>79.323308270676691</v>
      </c>
      <c r="CM138" s="35">
        <v>78.571428571428569</v>
      </c>
      <c r="CN138" s="35">
        <v>79.699248120300751</v>
      </c>
      <c r="CO138" s="35">
        <v>78.94736842105263</v>
      </c>
      <c r="CP138" s="35">
        <v>79.699248120300751</v>
      </c>
      <c r="CQ138" s="35">
        <v>81.203007518796994</v>
      </c>
      <c r="CR138" s="35">
        <v>84.962406015037601</v>
      </c>
      <c r="CS138" s="35">
        <v>84.962406015037601</v>
      </c>
      <c r="CT138" s="35">
        <v>84.58646616541354</v>
      </c>
      <c r="CU138" s="35">
        <v>89.473684210526315</v>
      </c>
      <c r="CV138" s="35">
        <v>90.977443609022558</v>
      </c>
      <c r="CW138" s="35">
        <v>93.984962406015043</v>
      </c>
    </row>
    <row r="139" spans="1:101" x14ac:dyDescent="0.3">
      <c r="A139" s="3">
        <v>833</v>
      </c>
      <c r="B139" s="4" t="s">
        <v>135</v>
      </c>
      <c r="C139" s="35">
        <v>100</v>
      </c>
      <c r="D139" s="35">
        <v>100.15847860538827</v>
      </c>
      <c r="E139" s="35">
        <v>100.47543581616482</v>
      </c>
      <c r="F139" s="35">
        <v>100.95087163232964</v>
      </c>
      <c r="G139" s="35">
        <v>98.415213946117277</v>
      </c>
      <c r="H139" s="35">
        <v>93.660855784469092</v>
      </c>
      <c r="I139" s="35">
        <v>90.808240887480196</v>
      </c>
      <c r="J139" s="35">
        <v>90.015847860538827</v>
      </c>
      <c r="K139" s="35">
        <v>91.917591125198101</v>
      </c>
      <c r="L139" s="35">
        <v>92.393026941362919</v>
      </c>
      <c r="M139" s="35">
        <v>94.136291600633911</v>
      </c>
      <c r="N139" s="35">
        <v>95.562599049128366</v>
      </c>
      <c r="O139" s="35">
        <v>96.354992076069735</v>
      </c>
      <c r="P139" s="35">
        <v>95.879556259904916</v>
      </c>
      <c r="Q139" s="35">
        <v>96.988906497622821</v>
      </c>
      <c r="R139" s="35">
        <v>96.830427892234553</v>
      </c>
      <c r="S139" s="35">
        <v>93.026941362916006</v>
      </c>
      <c r="T139" s="35">
        <v>93.343898573692556</v>
      </c>
      <c r="U139" s="35">
        <v>91.125198098256732</v>
      </c>
      <c r="V139" s="35">
        <v>88.589540412044371</v>
      </c>
      <c r="W139" s="35">
        <v>89.857369255150559</v>
      </c>
      <c r="X139" s="35">
        <v>85.261489698890657</v>
      </c>
      <c r="Y139" s="35">
        <v>84.152139461172737</v>
      </c>
      <c r="Z139" s="35">
        <v>80.031695721077654</v>
      </c>
      <c r="AA139" s="35">
        <v>78.922345483359749</v>
      </c>
      <c r="AB139" s="35">
        <v>80.190174326465922</v>
      </c>
      <c r="AC139" s="35">
        <v>80.824088748019022</v>
      </c>
      <c r="AD139" s="35">
        <v>78.922345483359749</v>
      </c>
      <c r="AE139" s="35">
        <v>79.080824088748017</v>
      </c>
      <c r="AF139" s="35">
        <v>77.179080824088743</v>
      </c>
      <c r="AG139" s="35">
        <v>76.703645007923924</v>
      </c>
      <c r="AH139" s="35">
        <v>73.37559429477021</v>
      </c>
      <c r="AI139" s="35">
        <v>70.998415213946117</v>
      </c>
      <c r="AJ139" s="35">
        <v>100</v>
      </c>
      <c r="AK139" s="35">
        <v>99.487508007687381</v>
      </c>
      <c r="AL139" s="35">
        <v>98.975016015374763</v>
      </c>
      <c r="AM139" s="35">
        <v>99.487508007687381</v>
      </c>
      <c r="AN139" s="35">
        <v>97.821909032671371</v>
      </c>
      <c r="AO139" s="35">
        <v>95.387572069186419</v>
      </c>
      <c r="AP139" s="35">
        <v>94.234465086483027</v>
      </c>
      <c r="AQ139" s="35">
        <v>93.529788597053169</v>
      </c>
      <c r="AR139" s="35">
        <v>91.992312620115314</v>
      </c>
      <c r="AS139" s="35">
        <v>91.031390134529147</v>
      </c>
      <c r="AT139" s="35">
        <v>91.479820627802695</v>
      </c>
      <c r="AU139" s="35">
        <v>91.800128122998075</v>
      </c>
      <c r="AV139" s="35">
        <v>90.134529147982065</v>
      </c>
      <c r="AW139" s="35">
        <v>89.173606662395898</v>
      </c>
      <c r="AX139" s="35">
        <v>88.661114670083279</v>
      </c>
      <c r="AY139" s="35">
        <v>89.942344650864825</v>
      </c>
      <c r="AZ139" s="35">
        <v>89.173606662395898</v>
      </c>
      <c r="BA139" s="35">
        <v>89.878283151825755</v>
      </c>
      <c r="BB139" s="35">
        <v>90.647021140294683</v>
      </c>
      <c r="BC139" s="35">
        <v>89.493914157591291</v>
      </c>
      <c r="BD139" s="35">
        <v>89.814221652786671</v>
      </c>
      <c r="BE139" s="35">
        <v>89.493914157591291</v>
      </c>
      <c r="BF139" s="35">
        <v>90.582959641255599</v>
      </c>
      <c r="BG139" s="35">
        <v>89.942344650864825</v>
      </c>
      <c r="BH139" s="35">
        <v>89.365791159513137</v>
      </c>
      <c r="BI139" s="35">
        <v>87.251761691223578</v>
      </c>
      <c r="BJ139" s="35">
        <v>86.867392696989114</v>
      </c>
      <c r="BK139" s="35">
        <v>86.290839205637411</v>
      </c>
      <c r="BL139" s="35">
        <v>85.329916720051244</v>
      </c>
      <c r="BM139" s="35">
        <v>85.970531710442017</v>
      </c>
      <c r="BN139" s="35">
        <v>84.94554772581678</v>
      </c>
      <c r="BO139" s="35">
        <v>86.226777706598341</v>
      </c>
      <c r="BP139" s="35">
        <v>85.970531710442017</v>
      </c>
      <c r="BQ139" s="35">
        <v>100</v>
      </c>
      <c r="BR139" s="35">
        <v>101.07719928186715</v>
      </c>
      <c r="BS139" s="35">
        <v>98.384201077199279</v>
      </c>
      <c r="BT139" s="35">
        <v>99.820466786355482</v>
      </c>
      <c r="BU139" s="35">
        <v>97.84560143626571</v>
      </c>
      <c r="BV139" s="35">
        <v>97.666068222621192</v>
      </c>
      <c r="BW139" s="35">
        <v>99.281867145421899</v>
      </c>
      <c r="BX139" s="35">
        <v>98.74326750448833</v>
      </c>
      <c r="BY139" s="35">
        <v>98.74326750448833</v>
      </c>
      <c r="BZ139" s="35">
        <v>98.563734290843811</v>
      </c>
      <c r="CA139" s="35">
        <v>97.84560143626571</v>
      </c>
      <c r="CB139" s="35">
        <v>96.58886894075404</v>
      </c>
      <c r="CC139" s="35">
        <v>94.075403949730699</v>
      </c>
      <c r="CD139" s="35">
        <v>91.38240574506284</v>
      </c>
      <c r="CE139" s="35">
        <v>88.150807899461398</v>
      </c>
      <c r="CF139" s="35">
        <v>86.535008976660677</v>
      </c>
      <c r="CG139" s="35">
        <v>85.278276481149007</v>
      </c>
      <c r="CH139" s="35">
        <v>84.91921005385997</v>
      </c>
      <c r="CI139" s="35">
        <v>84.91921005385997</v>
      </c>
      <c r="CJ139" s="35">
        <v>82.764811490125666</v>
      </c>
      <c r="CK139" s="35">
        <v>79.892280071813289</v>
      </c>
      <c r="CL139" s="35">
        <v>77.378815080789948</v>
      </c>
      <c r="CM139" s="35">
        <v>75.044883303411126</v>
      </c>
      <c r="CN139" s="35">
        <v>76.840215439856379</v>
      </c>
      <c r="CO139" s="35">
        <v>75.942549371633746</v>
      </c>
      <c r="CP139" s="35">
        <v>75.224416517055658</v>
      </c>
      <c r="CQ139" s="35">
        <v>75.044883303411126</v>
      </c>
      <c r="CR139" s="35">
        <v>73.967684021543988</v>
      </c>
      <c r="CS139" s="35">
        <v>75.583482944344709</v>
      </c>
      <c r="CT139" s="35">
        <v>74.865350089766608</v>
      </c>
      <c r="CU139" s="35">
        <v>75.044883303411126</v>
      </c>
      <c r="CV139" s="35">
        <v>76.660682226211847</v>
      </c>
      <c r="CW139" s="35">
        <v>78.635547576301619</v>
      </c>
    </row>
    <row r="140" spans="1:101" x14ac:dyDescent="0.3">
      <c r="A140" s="3">
        <v>834</v>
      </c>
      <c r="B140" s="4" t="s">
        <v>136</v>
      </c>
      <c r="C140" s="35">
        <v>100</v>
      </c>
      <c r="D140" s="35">
        <v>99.211045364891518</v>
      </c>
      <c r="E140" s="35">
        <v>98.816568047337284</v>
      </c>
      <c r="F140" s="35">
        <v>96.15384615384616</v>
      </c>
      <c r="G140" s="35">
        <v>97.435897435897431</v>
      </c>
      <c r="H140" s="35">
        <v>98.126232741617358</v>
      </c>
      <c r="I140" s="35">
        <v>98.816568047337284</v>
      </c>
      <c r="J140" s="35">
        <v>99.506903353057197</v>
      </c>
      <c r="K140" s="35">
        <v>99.605522682445766</v>
      </c>
      <c r="L140" s="35">
        <v>100.19723865877712</v>
      </c>
      <c r="M140" s="35">
        <v>98.816568047337284</v>
      </c>
      <c r="N140" s="35">
        <v>98.323471400394482</v>
      </c>
      <c r="O140" s="35">
        <v>98.520710059171591</v>
      </c>
      <c r="P140" s="35">
        <v>97.534516765286</v>
      </c>
      <c r="Q140" s="35">
        <v>95.364891518737679</v>
      </c>
      <c r="R140" s="35">
        <v>96.745562130177518</v>
      </c>
      <c r="S140" s="35">
        <v>95.26627218934911</v>
      </c>
      <c r="T140" s="35">
        <v>92.899408284023664</v>
      </c>
      <c r="U140" s="35">
        <v>91.61735700197238</v>
      </c>
      <c r="V140" s="35">
        <v>89.940828402366861</v>
      </c>
      <c r="W140" s="35">
        <v>87.672583826429985</v>
      </c>
      <c r="X140" s="35">
        <v>85.30571992110454</v>
      </c>
      <c r="Y140" s="35">
        <v>85.700197238658774</v>
      </c>
      <c r="Z140" s="35">
        <v>83.234714003944774</v>
      </c>
      <c r="AA140" s="35">
        <v>83.03747534516765</v>
      </c>
      <c r="AB140" s="35">
        <v>82.445759368836292</v>
      </c>
      <c r="AC140" s="35">
        <v>81.065088757396452</v>
      </c>
      <c r="AD140" s="35">
        <v>79.684418145956613</v>
      </c>
      <c r="AE140" s="35">
        <v>78.599605522682452</v>
      </c>
      <c r="AF140" s="35">
        <v>78.500986193293883</v>
      </c>
      <c r="AG140" s="35">
        <v>78.303747534516759</v>
      </c>
      <c r="AH140" s="35">
        <v>76.429980276134117</v>
      </c>
      <c r="AI140" s="35">
        <v>76.134122287968438</v>
      </c>
      <c r="AJ140" s="35">
        <v>100</v>
      </c>
      <c r="AK140" s="35">
        <v>98.836689038031324</v>
      </c>
      <c r="AL140" s="35">
        <v>100.62639821029083</v>
      </c>
      <c r="AM140" s="35">
        <v>99.552572706935123</v>
      </c>
      <c r="AN140" s="35">
        <v>101.38702460850112</v>
      </c>
      <c r="AO140" s="35">
        <v>102.19239373601789</v>
      </c>
      <c r="AP140" s="35">
        <v>104.25055928411633</v>
      </c>
      <c r="AQ140" s="35">
        <v>105.63758389261746</v>
      </c>
      <c r="AR140" s="35">
        <v>105.1006711409396</v>
      </c>
      <c r="AS140" s="35">
        <v>104.74272930648769</v>
      </c>
      <c r="AT140" s="35">
        <v>105.1006711409396</v>
      </c>
      <c r="AU140" s="35">
        <v>102.99776286353467</v>
      </c>
      <c r="AV140" s="35">
        <v>101.92393736017897</v>
      </c>
      <c r="AW140" s="35">
        <v>101.65548098434004</v>
      </c>
      <c r="AX140" s="35">
        <v>100.98434004474272</v>
      </c>
      <c r="AY140" s="35">
        <v>101.834451901566</v>
      </c>
      <c r="AZ140" s="35">
        <v>101.02908277404921</v>
      </c>
      <c r="BA140" s="35">
        <v>100.35794183445191</v>
      </c>
      <c r="BB140" s="35">
        <v>101.52125279642058</v>
      </c>
      <c r="BC140" s="35">
        <v>99.776286353467555</v>
      </c>
      <c r="BD140" s="35">
        <v>99.91051454138703</v>
      </c>
      <c r="BE140" s="35">
        <v>99.328859060402678</v>
      </c>
      <c r="BF140" s="35">
        <v>100.22371364653245</v>
      </c>
      <c r="BG140" s="35">
        <v>99.731543624161077</v>
      </c>
      <c r="BH140" s="35">
        <v>100.53691275167785</v>
      </c>
      <c r="BI140" s="35">
        <v>101.70022371364654</v>
      </c>
      <c r="BJ140" s="35">
        <v>102.46085011185683</v>
      </c>
      <c r="BK140" s="35">
        <v>101.74496644295301</v>
      </c>
      <c r="BL140" s="35">
        <v>100.44742729306488</v>
      </c>
      <c r="BM140" s="35">
        <v>101.52125279642058</v>
      </c>
      <c r="BN140" s="35">
        <v>100.98434004474272</v>
      </c>
      <c r="BO140" s="35">
        <v>100.35794183445191</v>
      </c>
      <c r="BP140" s="35">
        <v>100.85011185682326</v>
      </c>
      <c r="BQ140" s="35">
        <v>100</v>
      </c>
      <c r="BR140" s="35">
        <v>100.42796005706134</v>
      </c>
      <c r="BS140" s="35">
        <v>100.99857346647646</v>
      </c>
      <c r="BT140" s="35">
        <v>102.28245363766048</v>
      </c>
      <c r="BU140" s="35">
        <v>100.57061340941512</v>
      </c>
      <c r="BV140" s="35">
        <v>96.576319543509271</v>
      </c>
      <c r="BW140" s="35">
        <v>96.14835948644793</v>
      </c>
      <c r="BX140" s="35">
        <v>94.436519258202566</v>
      </c>
      <c r="BY140" s="35">
        <v>92.582025677603426</v>
      </c>
      <c r="BZ140" s="35">
        <v>93.152639087018542</v>
      </c>
      <c r="CA140" s="35">
        <v>90.870185449358061</v>
      </c>
      <c r="CB140" s="35">
        <v>90.299572039942944</v>
      </c>
      <c r="CC140" s="35">
        <v>88.017118402282449</v>
      </c>
      <c r="CD140" s="35">
        <v>86.733238231098426</v>
      </c>
      <c r="CE140" s="35">
        <v>86.733238231098426</v>
      </c>
      <c r="CF140" s="35">
        <v>84.59343794579172</v>
      </c>
      <c r="CG140" s="35">
        <v>83.880171184022828</v>
      </c>
      <c r="CH140" s="35">
        <v>81.455064194008557</v>
      </c>
      <c r="CI140" s="35">
        <v>79.885877318116982</v>
      </c>
      <c r="CJ140" s="35">
        <v>78.744650499286735</v>
      </c>
      <c r="CK140" s="35">
        <v>80.171184022824534</v>
      </c>
      <c r="CL140" s="35">
        <v>78.459343794579169</v>
      </c>
      <c r="CM140" s="35">
        <v>78.88730385164051</v>
      </c>
      <c r="CN140" s="35">
        <v>81.027104136947216</v>
      </c>
      <c r="CO140" s="35">
        <v>81.597717546362333</v>
      </c>
      <c r="CP140" s="35">
        <v>84.308131241084169</v>
      </c>
      <c r="CQ140" s="35">
        <v>86.875891583452216</v>
      </c>
      <c r="CR140" s="35">
        <v>91.440798858773178</v>
      </c>
      <c r="CS140" s="35">
        <v>92.29671897289586</v>
      </c>
      <c r="CT140" s="35">
        <v>94.436519258202566</v>
      </c>
      <c r="CU140" s="35">
        <v>96.291012838801706</v>
      </c>
      <c r="CV140" s="35">
        <v>98.573466476462201</v>
      </c>
      <c r="CW140" s="35">
        <v>99.429386590584883</v>
      </c>
    </row>
    <row r="141" spans="1:101" x14ac:dyDescent="0.3">
      <c r="A141" s="3">
        <v>901</v>
      </c>
      <c r="B141" s="4" t="s">
        <v>137</v>
      </c>
      <c r="C141" s="35">
        <v>100</v>
      </c>
      <c r="D141" s="35">
        <v>100</v>
      </c>
      <c r="E141" s="35">
        <v>98.82226980728052</v>
      </c>
      <c r="F141" s="35">
        <v>98.394004282655246</v>
      </c>
      <c r="G141" s="35">
        <v>95.610278372591011</v>
      </c>
      <c r="H141" s="35">
        <v>93.897216274089942</v>
      </c>
      <c r="I141" s="35">
        <v>93.629550321199147</v>
      </c>
      <c r="J141" s="35">
        <v>93.897216274089942</v>
      </c>
      <c r="K141" s="35">
        <v>93.201284796573873</v>
      </c>
      <c r="L141" s="35">
        <v>90.578158458244118</v>
      </c>
      <c r="M141" s="35">
        <v>87.152034261241965</v>
      </c>
      <c r="N141" s="35">
        <v>87.79443254817987</v>
      </c>
      <c r="O141" s="35">
        <v>88.75802997858672</v>
      </c>
      <c r="P141" s="35">
        <v>89.239828693790145</v>
      </c>
      <c r="Q141" s="35">
        <v>91.488222698072803</v>
      </c>
      <c r="R141" s="35">
        <v>90.364025695931474</v>
      </c>
      <c r="S141" s="35">
        <v>88.972162740899364</v>
      </c>
      <c r="T141" s="35">
        <v>87.58029978586724</v>
      </c>
      <c r="U141" s="35">
        <v>87.04496788008565</v>
      </c>
      <c r="V141" s="35">
        <v>85.010706638115636</v>
      </c>
      <c r="W141" s="35">
        <v>85.171306209850101</v>
      </c>
      <c r="X141" s="35">
        <v>84.154175588865101</v>
      </c>
      <c r="Y141" s="35">
        <v>82.976445396145607</v>
      </c>
      <c r="Z141" s="35">
        <v>82.708779443254812</v>
      </c>
      <c r="AA141" s="35">
        <v>79.710920770877948</v>
      </c>
      <c r="AB141" s="35">
        <v>80.032119914346893</v>
      </c>
      <c r="AC141" s="35">
        <v>79.014989293361879</v>
      </c>
      <c r="AD141" s="35">
        <v>79.496788008565304</v>
      </c>
      <c r="AE141" s="35">
        <v>79.068522483940043</v>
      </c>
      <c r="AF141" s="35">
        <v>77.997858672376879</v>
      </c>
      <c r="AG141" s="35">
        <v>76.9271948608137</v>
      </c>
      <c r="AH141" s="35">
        <v>75</v>
      </c>
      <c r="AI141" s="35">
        <v>73.019271948608136</v>
      </c>
      <c r="AJ141" s="35">
        <v>100</v>
      </c>
      <c r="AK141" s="35">
        <v>101.02354145342886</v>
      </c>
      <c r="AL141" s="35">
        <v>101.74002047082907</v>
      </c>
      <c r="AM141" s="35">
        <v>101.22824974411463</v>
      </c>
      <c r="AN141" s="35">
        <v>102.02149437052201</v>
      </c>
      <c r="AO141" s="35">
        <v>103.01944728761515</v>
      </c>
      <c r="AP141" s="35">
        <v>103.22415557830092</v>
      </c>
      <c r="AQ141" s="35">
        <v>105.24564994882293</v>
      </c>
      <c r="AR141" s="35">
        <v>104.47799385875128</v>
      </c>
      <c r="AS141" s="35">
        <v>105.24564994882293</v>
      </c>
      <c r="AT141" s="35">
        <v>104.8618219037871</v>
      </c>
      <c r="AU141" s="35">
        <v>105.04094165813716</v>
      </c>
      <c r="AV141" s="35">
        <v>105.34800409416582</v>
      </c>
      <c r="AW141" s="35">
        <v>106.55066530194473</v>
      </c>
      <c r="AX141" s="35">
        <v>106.14124872057319</v>
      </c>
      <c r="AY141" s="35">
        <v>106.60184237461617</v>
      </c>
      <c r="AZ141" s="35">
        <v>106.24360286591607</v>
      </c>
      <c r="BA141" s="35">
        <v>106.21801432958034</v>
      </c>
      <c r="BB141" s="35">
        <v>106.09007164790174</v>
      </c>
      <c r="BC141" s="35">
        <v>106.57625383828045</v>
      </c>
      <c r="BD141" s="35">
        <v>106.42272262026611</v>
      </c>
      <c r="BE141" s="35">
        <v>107.03684749232345</v>
      </c>
      <c r="BF141" s="35">
        <v>108.23950870010235</v>
      </c>
      <c r="BG141" s="35">
        <v>108.2906857727738</v>
      </c>
      <c r="BH141" s="35">
        <v>108.95598771750255</v>
      </c>
      <c r="BI141" s="35">
        <v>109.49334698055272</v>
      </c>
      <c r="BJ141" s="35">
        <v>108.54657113613101</v>
      </c>
      <c r="BK141" s="35">
        <v>108.26509723643808</v>
      </c>
      <c r="BL141" s="35">
        <v>107.67656090071648</v>
      </c>
      <c r="BM141" s="35">
        <v>106.90890481064483</v>
      </c>
      <c r="BN141" s="35">
        <v>106.34595701125896</v>
      </c>
      <c r="BO141" s="35">
        <v>104.7338792221085</v>
      </c>
      <c r="BP141" s="35">
        <v>103.27533265097236</v>
      </c>
      <c r="BQ141" s="35">
        <v>100</v>
      </c>
      <c r="BR141" s="35">
        <v>99.501246882793012</v>
      </c>
      <c r="BS141" s="35">
        <v>99.833748960931004</v>
      </c>
      <c r="BT141" s="35">
        <v>99.833748960931004</v>
      </c>
      <c r="BU141" s="35">
        <v>98.836242726517042</v>
      </c>
      <c r="BV141" s="35">
        <v>99.085619285120529</v>
      </c>
      <c r="BW141" s="35">
        <v>100.08312551953449</v>
      </c>
      <c r="BX141" s="35">
        <v>98.586866167913556</v>
      </c>
      <c r="BY141" s="35">
        <v>99.584372402327517</v>
      </c>
      <c r="BZ141" s="35">
        <v>99.833748960931004</v>
      </c>
      <c r="CA141" s="35">
        <v>99.584372402327517</v>
      </c>
      <c r="CB141" s="35">
        <v>99.33499584372403</v>
      </c>
      <c r="CC141" s="35">
        <v>99.833748960931004</v>
      </c>
      <c r="CD141" s="35">
        <v>97.173732335827097</v>
      </c>
      <c r="CE141" s="35">
        <v>98.42061512884456</v>
      </c>
      <c r="CF141" s="35">
        <v>97.506234413965089</v>
      </c>
      <c r="CG141" s="35">
        <v>97.58935993349958</v>
      </c>
      <c r="CH141" s="35">
        <v>95.677472984206148</v>
      </c>
      <c r="CI141" s="35">
        <v>94.51371571072319</v>
      </c>
      <c r="CJ141" s="35">
        <v>92.269326683291766</v>
      </c>
      <c r="CK141" s="35">
        <v>93.349958437240232</v>
      </c>
      <c r="CL141" s="35">
        <v>94.181213632585198</v>
      </c>
      <c r="CM141" s="35">
        <v>92.186201163757275</v>
      </c>
      <c r="CN141" s="35">
        <v>92.851205320033245</v>
      </c>
      <c r="CO141" s="35">
        <v>93.433083956774723</v>
      </c>
      <c r="CP141" s="35">
        <v>93.516209476309228</v>
      </c>
      <c r="CQ141" s="35">
        <v>93.931837073981711</v>
      </c>
      <c r="CR141" s="35">
        <v>98.337489609310055</v>
      </c>
      <c r="CS141" s="35">
        <v>101.74563591022444</v>
      </c>
      <c r="CT141" s="35">
        <v>106.81629260182876</v>
      </c>
      <c r="CU141" s="35">
        <v>111.63757273482959</v>
      </c>
      <c r="CV141" s="35">
        <v>115.37822111388196</v>
      </c>
      <c r="CW141" s="35">
        <v>120.36575228595179</v>
      </c>
    </row>
    <row r="142" spans="1:101" x14ac:dyDescent="0.3">
      <c r="A142" s="3">
        <v>904</v>
      </c>
      <c r="B142" s="4" t="s">
        <v>138</v>
      </c>
      <c r="C142" s="35">
        <v>100</v>
      </c>
      <c r="D142" s="35">
        <v>99.635369188696444</v>
      </c>
      <c r="E142" s="35">
        <v>99.886052871467641</v>
      </c>
      <c r="F142" s="35">
        <v>100.22789425706472</v>
      </c>
      <c r="G142" s="35">
        <v>100.13673655423884</v>
      </c>
      <c r="H142" s="35">
        <v>100.13673655423884</v>
      </c>
      <c r="I142" s="35">
        <v>100.2506836827712</v>
      </c>
      <c r="J142" s="35">
        <v>100.45578851412944</v>
      </c>
      <c r="K142" s="35">
        <v>102.37010027347311</v>
      </c>
      <c r="L142" s="35">
        <v>103.25888787602553</v>
      </c>
      <c r="M142" s="35">
        <v>104.32999088422972</v>
      </c>
      <c r="N142" s="35">
        <v>107.17866909753874</v>
      </c>
      <c r="O142" s="35">
        <v>108.65998176845943</v>
      </c>
      <c r="P142" s="35">
        <v>110.52871467639015</v>
      </c>
      <c r="Q142" s="35">
        <v>112.80765724703737</v>
      </c>
      <c r="R142" s="35">
        <v>113.71923427529626</v>
      </c>
      <c r="S142" s="35">
        <v>114.81312670920693</v>
      </c>
      <c r="T142" s="35">
        <v>116.45396536007293</v>
      </c>
      <c r="U142" s="35">
        <v>117.2060164083865</v>
      </c>
      <c r="V142" s="35">
        <v>119.48495897903373</v>
      </c>
      <c r="W142" s="35">
        <v>121.3992707383774</v>
      </c>
      <c r="X142" s="35">
        <v>122.26526891522333</v>
      </c>
      <c r="Y142" s="35">
        <v>122.92616226071102</v>
      </c>
      <c r="Z142" s="35">
        <v>125.09115770282588</v>
      </c>
      <c r="AA142" s="35">
        <v>124.90884229717412</v>
      </c>
      <c r="AB142" s="35">
        <v>127.18778486782134</v>
      </c>
      <c r="AC142" s="35">
        <v>126.8915223336372</v>
      </c>
      <c r="AD142" s="35">
        <v>126.00273473108477</v>
      </c>
      <c r="AE142" s="35">
        <v>125.63810391978122</v>
      </c>
      <c r="AF142" s="35">
        <v>127.48404740200547</v>
      </c>
      <c r="AG142" s="35">
        <v>127.09662716499544</v>
      </c>
      <c r="AH142" s="35">
        <v>127.73473108477667</v>
      </c>
      <c r="AI142" s="35">
        <v>127.87146763901549</v>
      </c>
      <c r="AJ142" s="35">
        <v>100</v>
      </c>
      <c r="AK142" s="35">
        <v>101.78878568971449</v>
      </c>
      <c r="AL142" s="35">
        <v>104.02476780185758</v>
      </c>
      <c r="AM142" s="35">
        <v>105.36635706914345</v>
      </c>
      <c r="AN142" s="35">
        <v>106.86847838550625</v>
      </c>
      <c r="AO142" s="35">
        <v>109.04712762297902</v>
      </c>
      <c r="AP142" s="35">
        <v>111.87937163169362</v>
      </c>
      <c r="AQ142" s="35">
        <v>113.90895539502351</v>
      </c>
      <c r="AR142" s="35">
        <v>116.05320490769407</v>
      </c>
      <c r="AS142" s="35">
        <v>118.23185414516684</v>
      </c>
      <c r="AT142" s="35">
        <v>119.38997821350763</v>
      </c>
      <c r="AU142" s="35">
        <v>121.80942552459581</v>
      </c>
      <c r="AV142" s="35">
        <v>123.93074188739823</v>
      </c>
      <c r="AW142" s="35">
        <v>125.5475289531017</v>
      </c>
      <c r="AX142" s="35">
        <v>127.29044834307992</v>
      </c>
      <c r="AY142" s="35">
        <v>129.40029813094827</v>
      </c>
      <c r="AZ142" s="35">
        <v>131.1432175209265</v>
      </c>
      <c r="BA142" s="35">
        <v>132.18667583992661</v>
      </c>
      <c r="BB142" s="35">
        <v>133.08106868478384</v>
      </c>
      <c r="BC142" s="35">
        <v>135.23678477238849</v>
      </c>
      <c r="BD142" s="35">
        <v>137.56449948400413</v>
      </c>
      <c r="BE142" s="35">
        <v>139.86928104575162</v>
      </c>
      <c r="BF142" s="35">
        <v>142.66712532966403</v>
      </c>
      <c r="BG142" s="35">
        <v>145.29297098956542</v>
      </c>
      <c r="BH142" s="35">
        <v>148.21694759775255</v>
      </c>
      <c r="BI142" s="35">
        <v>151.19825708061003</v>
      </c>
      <c r="BJ142" s="35">
        <v>153.31957344341245</v>
      </c>
      <c r="BK142" s="35">
        <v>154.54649696135763</v>
      </c>
      <c r="BL142" s="35">
        <v>156.71367962389635</v>
      </c>
      <c r="BM142" s="35">
        <v>159.54592363261094</v>
      </c>
      <c r="BN142" s="35">
        <v>160.1192523793143</v>
      </c>
      <c r="BO142" s="35">
        <v>162.38963421625959</v>
      </c>
      <c r="BP142" s="35">
        <v>164.32748538011697</v>
      </c>
      <c r="BQ142" s="35">
        <v>100</v>
      </c>
      <c r="BR142" s="35">
        <v>101.08108108108108</v>
      </c>
      <c r="BS142" s="35">
        <v>102.05405405405405</v>
      </c>
      <c r="BT142" s="35">
        <v>104.5945945945946</v>
      </c>
      <c r="BU142" s="35">
        <v>105.29729729729729</v>
      </c>
      <c r="BV142" s="35">
        <v>106.86486486486487</v>
      </c>
      <c r="BW142" s="35">
        <v>108.05405405405405</v>
      </c>
      <c r="BX142" s="35">
        <v>109.89189189189189</v>
      </c>
      <c r="BY142" s="35">
        <v>110.75675675675676</v>
      </c>
      <c r="BZ142" s="35">
        <v>109.83783783783784</v>
      </c>
      <c r="CA142" s="35">
        <v>108.81081081081081</v>
      </c>
      <c r="CB142" s="35">
        <v>109.89189189189189</v>
      </c>
      <c r="CC142" s="35">
        <v>109.83783783783784</v>
      </c>
      <c r="CD142" s="35">
        <v>109.29729729729729</v>
      </c>
      <c r="CE142" s="35">
        <v>108.16216216216216</v>
      </c>
      <c r="CF142" s="35">
        <v>109.83783783783784</v>
      </c>
      <c r="CG142" s="35">
        <v>112.10810810810811</v>
      </c>
      <c r="CH142" s="35">
        <v>113.62162162162163</v>
      </c>
      <c r="CI142" s="35">
        <v>115.45945945945945</v>
      </c>
      <c r="CJ142" s="35">
        <v>118.21621621621621</v>
      </c>
      <c r="CK142" s="35">
        <v>119.56756756756756</v>
      </c>
      <c r="CL142" s="35">
        <v>121.4054054054054</v>
      </c>
      <c r="CM142" s="35">
        <v>122.97297297297297</v>
      </c>
      <c r="CN142" s="35">
        <v>126.32432432432432</v>
      </c>
      <c r="CO142" s="35">
        <v>130.59459459459458</v>
      </c>
      <c r="CP142" s="35">
        <v>136.97297297297297</v>
      </c>
      <c r="CQ142" s="35">
        <v>143.51351351351352</v>
      </c>
      <c r="CR142" s="35">
        <v>150.05405405405406</v>
      </c>
      <c r="CS142" s="35">
        <v>157.72972972972974</v>
      </c>
      <c r="CT142" s="35">
        <v>164.43243243243242</v>
      </c>
      <c r="CU142" s="35">
        <v>170.32432432432432</v>
      </c>
      <c r="CV142" s="35">
        <v>175.67567567567568</v>
      </c>
      <c r="CW142" s="35">
        <v>178.59459459459458</v>
      </c>
    </row>
    <row r="143" spans="1:101" x14ac:dyDescent="0.3">
      <c r="A143" s="3">
        <v>906</v>
      </c>
      <c r="B143" s="4" t="s">
        <v>139</v>
      </c>
      <c r="C143" s="35">
        <v>100</v>
      </c>
      <c r="D143" s="35">
        <v>99.256182380216387</v>
      </c>
      <c r="E143" s="35">
        <v>98.406105100463677</v>
      </c>
      <c r="F143" s="35">
        <v>97.217928902627506</v>
      </c>
      <c r="G143" s="35">
        <v>97.063369397217926</v>
      </c>
      <c r="H143" s="35">
        <v>95.991112828438943</v>
      </c>
      <c r="I143" s="35">
        <v>95.459814528593512</v>
      </c>
      <c r="J143" s="35">
        <v>95.266615146831526</v>
      </c>
      <c r="K143" s="35">
        <v>93.576120556414224</v>
      </c>
      <c r="L143" s="35">
        <v>93.093122102009275</v>
      </c>
      <c r="M143" s="35">
        <v>93.41190108191654</v>
      </c>
      <c r="N143" s="35">
        <v>93.479520865533232</v>
      </c>
      <c r="O143" s="35">
        <v>93.585780525502315</v>
      </c>
      <c r="P143" s="35">
        <v>94.513137557959809</v>
      </c>
      <c r="Q143" s="35">
        <v>94.41653786707883</v>
      </c>
      <c r="R143" s="35">
        <v>93.846599690880993</v>
      </c>
      <c r="S143" s="35">
        <v>93.305641421947456</v>
      </c>
      <c r="T143" s="35">
        <v>92.793663060278206</v>
      </c>
      <c r="U143" s="35">
        <v>92.938562596599695</v>
      </c>
      <c r="V143" s="35">
        <v>92.977202472952087</v>
      </c>
      <c r="W143" s="35">
        <v>93.469860896445127</v>
      </c>
      <c r="X143" s="35">
        <v>94.513137557959809</v>
      </c>
      <c r="Y143" s="35">
        <v>95.488794435857798</v>
      </c>
      <c r="Z143" s="35">
        <v>95.768933539412672</v>
      </c>
      <c r="AA143" s="35">
        <v>96.763910355486857</v>
      </c>
      <c r="AB143" s="35">
        <v>97.391808346213296</v>
      </c>
      <c r="AC143" s="35">
        <v>98.135625965996908</v>
      </c>
      <c r="AD143" s="35">
        <v>98.734544049459046</v>
      </c>
      <c r="AE143" s="35">
        <v>98.927743431221018</v>
      </c>
      <c r="AF143" s="35">
        <v>98.068006182380216</v>
      </c>
      <c r="AG143" s="35">
        <v>98.34814528593509</v>
      </c>
      <c r="AH143" s="35">
        <v>97.304868624420408</v>
      </c>
      <c r="AI143" s="35">
        <v>96.493431221020089</v>
      </c>
      <c r="AJ143" s="35">
        <v>100</v>
      </c>
      <c r="AK143" s="35">
        <v>100.86912767028041</v>
      </c>
      <c r="AL143" s="35">
        <v>101.59187594346096</v>
      </c>
      <c r="AM143" s="35">
        <v>102.57536251772564</v>
      </c>
      <c r="AN143" s="35">
        <v>103.53140295503408</v>
      </c>
      <c r="AO143" s="35">
        <v>104.51488952929876</v>
      </c>
      <c r="AP143" s="35">
        <v>105.75454004848818</v>
      </c>
      <c r="AQ143" s="35">
        <v>107.14056996477746</v>
      </c>
      <c r="AR143" s="35">
        <v>108.00969763505786</v>
      </c>
      <c r="AS143" s="35">
        <v>109.0160559901194</v>
      </c>
      <c r="AT143" s="35">
        <v>109.39115319518778</v>
      </c>
      <c r="AU143" s="35">
        <v>109.76625040025617</v>
      </c>
      <c r="AV143" s="35">
        <v>110.32432185169937</v>
      </c>
      <c r="AW143" s="35">
        <v>111.04249576872056</v>
      </c>
      <c r="AX143" s="35">
        <v>111.82013631581354</v>
      </c>
      <c r="AY143" s="35">
        <v>112.28672064406935</v>
      </c>
      <c r="AZ143" s="35">
        <v>112.52001280819725</v>
      </c>
      <c r="BA143" s="35">
        <v>112.51543845203787</v>
      </c>
      <c r="BB143" s="35">
        <v>113.26105850601527</v>
      </c>
      <c r="BC143" s="35">
        <v>113.91519143680527</v>
      </c>
      <c r="BD143" s="35">
        <v>114.6242166415077</v>
      </c>
      <c r="BE143" s="35">
        <v>116.90224600887426</v>
      </c>
      <c r="BF143" s="35">
        <v>118.6359269932757</v>
      </c>
      <c r="BG143" s="35">
        <v>119.98078770413065</v>
      </c>
      <c r="BH143" s="35">
        <v>121.6504277023009</v>
      </c>
      <c r="BI143" s="35">
        <v>123.342939481268</v>
      </c>
      <c r="BJ143" s="35">
        <v>124.5414207950231</v>
      </c>
      <c r="BK143" s="35">
        <v>125.60724578015645</v>
      </c>
      <c r="BL143" s="35">
        <v>126.15159416312154</v>
      </c>
      <c r="BM143" s="35">
        <v>125.78107131421253</v>
      </c>
      <c r="BN143" s="35">
        <v>125.98234298522483</v>
      </c>
      <c r="BO143" s="35">
        <v>125.7536251772563</v>
      </c>
      <c r="BP143" s="35">
        <v>125.7399021087782</v>
      </c>
      <c r="BQ143" s="35">
        <v>100</v>
      </c>
      <c r="BR143" s="35">
        <v>102.62577670875928</v>
      </c>
      <c r="BS143" s="35">
        <v>105.05111244738424</v>
      </c>
      <c r="BT143" s="35">
        <v>106.29384646221688</v>
      </c>
      <c r="BU143" s="35">
        <v>107.4564040889958</v>
      </c>
      <c r="BV143" s="35">
        <v>108.15794748446582</v>
      </c>
      <c r="BW143" s="35">
        <v>108.97975546201644</v>
      </c>
      <c r="BX143" s="35">
        <v>108.85949087993586</v>
      </c>
      <c r="BY143" s="35">
        <v>109.10002004409701</v>
      </c>
      <c r="BZ143" s="35">
        <v>110.02204850671477</v>
      </c>
      <c r="CA143" s="35">
        <v>109.58107837241933</v>
      </c>
      <c r="CB143" s="35">
        <v>109.66125476047304</v>
      </c>
      <c r="CC143" s="35">
        <v>109.05993185007016</v>
      </c>
      <c r="CD143" s="35">
        <v>107.97755061134495</v>
      </c>
      <c r="CE143" s="35">
        <v>106.79494888755262</v>
      </c>
      <c r="CF143" s="35">
        <v>106.07336139506916</v>
      </c>
      <c r="CG143" s="35">
        <v>105.13128883543796</v>
      </c>
      <c r="CH143" s="35">
        <v>106.07336139506916</v>
      </c>
      <c r="CI143" s="35">
        <v>106.13349368610945</v>
      </c>
      <c r="CJ143" s="35">
        <v>106.19362597714974</v>
      </c>
      <c r="CK143" s="35">
        <v>106.69472840248547</v>
      </c>
      <c r="CL143" s="35">
        <v>107.4564040889958</v>
      </c>
      <c r="CM143" s="35">
        <v>108.65904990980157</v>
      </c>
      <c r="CN143" s="35">
        <v>110.48306273802365</v>
      </c>
      <c r="CO143" s="35">
        <v>112.60773702144718</v>
      </c>
      <c r="CP143" s="35">
        <v>115.35377831228703</v>
      </c>
      <c r="CQ143" s="35">
        <v>119.28242132691922</v>
      </c>
      <c r="CR143" s="35">
        <v>123.49168169973943</v>
      </c>
      <c r="CS143" s="35">
        <v>128.2822208859491</v>
      </c>
      <c r="CT143" s="35">
        <v>133.57386249749447</v>
      </c>
      <c r="CU143" s="35">
        <v>137.38224093004609</v>
      </c>
      <c r="CV143" s="35">
        <v>141.93225095209462</v>
      </c>
      <c r="CW143" s="35">
        <v>146.48226097414312</v>
      </c>
    </row>
    <row r="144" spans="1:101" x14ac:dyDescent="0.3">
      <c r="A144" s="3">
        <v>911</v>
      </c>
      <c r="B144" s="4" t="s">
        <v>140</v>
      </c>
      <c r="C144" s="35">
        <v>100</v>
      </c>
      <c r="D144" s="35">
        <v>97.650130548302869</v>
      </c>
      <c r="E144" s="35">
        <v>93.603133159268936</v>
      </c>
      <c r="F144" s="35">
        <v>90.600522193211489</v>
      </c>
      <c r="G144" s="35">
        <v>88.38120104438643</v>
      </c>
      <c r="H144" s="35">
        <v>87.989556135770229</v>
      </c>
      <c r="I144" s="35">
        <v>86.031331592689298</v>
      </c>
      <c r="J144" s="35">
        <v>83.942558746736296</v>
      </c>
      <c r="K144" s="35">
        <v>82.767624020887723</v>
      </c>
      <c r="L144" s="35">
        <v>81.462140992167107</v>
      </c>
      <c r="M144" s="35">
        <v>83.289817232375981</v>
      </c>
      <c r="N144" s="35">
        <v>81.201044386422979</v>
      </c>
      <c r="O144" s="35">
        <v>78.590078328981718</v>
      </c>
      <c r="P144" s="35">
        <v>79.242819843342033</v>
      </c>
      <c r="Q144" s="35">
        <v>77.545691906005217</v>
      </c>
      <c r="R144" s="35">
        <v>77.545691906005217</v>
      </c>
      <c r="S144" s="35">
        <v>78.328981723237604</v>
      </c>
      <c r="T144" s="35">
        <v>80.156657963446477</v>
      </c>
      <c r="U144" s="35">
        <v>79.373368146214105</v>
      </c>
      <c r="V144" s="35">
        <v>78.459530026109661</v>
      </c>
      <c r="W144" s="35">
        <v>78.590078328981718</v>
      </c>
      <c r="X144" s="35">
        <v>80.548302872062663</v>
      </c>
      <c r="Y144" s="35">
        <v>78.590078328981718</v>
      </c>
      <c r="Z144" s="35">
        <v>76.762402088772845</v>
      </c>
      <c r="AA144" s="35">
        <v>76.240208877284601</v>
      </c>
      <c r="AB144" s="35">
        <v>74.934725848563971</v>
      </c>
      <c r="AC144" s="35">
        <v>74.281984334203656</v>
      </c>
      <c r="AD144" s="35">
        <v>73.368146214099212</v>
      </c>
      <c r="AE144" s="35">
        <v>69.712793733681465</v>
      </c>
      <c r="AF144" s="35">
        <v>65.665796344647518</v>
      </c>
      <c r="AG144" s="35">
        <v>68.015665796344649</v>
      </c>
      <c r="AH144" s="35">
        <v>66.057441253263704</v>
      </c>
      <c r="AI144" s="35">
        <v>64.751958224543074</v>
      </c>
      <c r="AJ144" s="35">
        <v>100</v>
      </c>
      <c r="AK144" s="35">
        <v>100.27416038382454</v>
      </c>
      <c r="AL144" s="35">
        <v>100</v>
      </c>
      <c r="AM144" s="35">
        <v>100</v>
      </c>
      <c r="AN144" s="35">
        <v>100</v>
      </c>
      <c r="AO144" s="35">
        <v>100.34270047978067</v>
      </c>
      <c r="AP144" s="35">
        <v>100.68540095956135</v>
      </c>
      <c r="AQ144" s="35">
        <v>100.75394105551747</v>
      </c>
      <c r="AR144" s="35">
        <v>101.23372172721042</v>
      </c>
      <c r="AS144" s="35">
        <v>102.33036326250857</v>
      </c>
      <c r="AT144" s="35">
        <v>102.81014393420151</v>
      </c>
      <c r="AU144" s="35">
        <v>104.3865661411926</v>
      </c>
      <c r="AV144" s="35">
        <v>104.52364633310486</v>
      </c>
      <c r="AW144" s="35">
        <v>103.49554489376285</v>
      </c>
      <c r="AX144" s="35">
        <v>104.18094585332419</v>
      </c>
      <c r="AY144" s="35">
        <v>104.24948594928033</v>
      </c>
      <c r="AZ144" s="35">
        <v>105.20904729266621</v>
      </c>
      <c r="BA144" s="35">
        <v>106.16860863605208</v>
      </c>
      <c r="BB144" s="35">
        <v>104.31802604523646</v>
      </c>
      <c r="BC144" s="35">
        <v>105.55174777244689</v>
      </c>
      <c r="BD144" s="35">
        <v>105.75736806031529</v>
      </c>
      <c r="BE144" s="35">
        <v>105.62028786840301</v>
      </c>
      <c r="BF144" s="35">
        <v>105.27758738862235</v>
      </c>
      <c r="BG144" s="35">
        <v>105.34612748457847</v>
      </c>
      <c r="BH144" s="35">
        <v>106.64838930774503</v>
      </c>
      <c r="BI144" s="35">
        <v>105.14050719671008</v>
      </c>
      <c r="BJ144" s="35">
        <v>105.27758738862235</v>
      </c>
      <c r="BK144" s="35">
        <v>105.27758738862235</v>
      </c>
      <c r="BL144" s="35">
        <v>105.34612748457847</v>
      </c>
      <c r="BM144" s="35">
        <v>105.14050719671008</v>
      </c>
      <c r="BN144" s="35">
        <v>105.14050719671008</v>
      </c>
      <c r="BO144" s="35">
        <v>102.39890335846471</v>
      </c>
      <c r="BP144" s="35">
        <v>101.43934201507882</v>
      </c>
      <c r="BQ144" s="35">
        <v>100</v>
      </c>
      <c r="BR144" s="35">
        <v>100.68337129840546</v>
      </c>
      <c r="BS144" s="35">
        <v>102.96127562642369</v>
      </c>
      <c r="BT144" s="35">
        <v>102.73348519362187</v>
      </c>
      <c r="BU144" s="35">
        <v>102.0501138952164</v>
      </c>
      <c r="BV144" s="35">
        <v>101.59453302961276</v>
      </c>
      <c r="BW144" s="35">
        <v>100.45558086560365</v>
      </c>
      <c r="BX144" s="35">
        <v>101.13895216400911</v>
      </c>
      <c r="BY144" s="35">
        <v>99.772209567198175</v>
      </c>
      <c r="BZ144" s="35">
        <v>94.760820045558091</v>
      </c>
      <c r="CA144" s="35">
        <v>94.988610478359902</v>
      </c>
      <c r="CB144" s="35">
        <v>94.760820045558091</v>
      </c>
      <c r="CC144" s="35">
        <v>92.255125284738043</v>
      </c>
      <c r="CD144" s="35">
        <v>89.293849658314357</v>
      </c>
      <c r="CE144" s="35">
        <v>86.332574031890658</v>
      </c>
      <c r="CF144" s="35">
        <v>84.510250569476085</v>
      </c>
      <c r="CG144" s="35">
        <v>85.649202733485197</v>
      </c>
      <c r="CH144" s="35">
        <v>86.104783599088833</v>
      </c>
      <c r="CI144" s="35">
        <v>84.28246013667426</v>
      </c>
      <c r="CJ144" s="35">
        <v>83.143507972665148</v>
      </c>
      <c r="CK144" s="35">
        <v>83.826879271070609</v>
      </c>
      <c r="CL144" s="35">
        <v>82.232346241457861</v>
      </c>
      <c r="CM144" s="35">
        <v>81.548974943052386</v>
      </c>
      <c r="CN144" s="35">
        <v>80.410022779043274</v>
      </c>
      <c r="CO144" s="35">
        <v>81.321184510250575</v>
      </c>
      <c r="CP144" s="35">
        <v>84.28246013667426</v>
      </c>
      <c r="CQ144" s="35">
        <v>86.332574031890658</v>
      </c>
      <c r="CR144" s="35">
        <v>89.066059225512532</v>
      </c>
      <c r="CS144" s="35">
        <v>93.394077448747154</v>
      </c>
      <c r="CT144" s="35">
        <v>99.316628701594539</v>
      </c>
      <c r="CU144" s="35">
        <v>103.87243735763099</v>
      </c>
      <c r="CV144" s="35">
        <v>106.37813211845102</v>
      </c>
      <c r="CW144" s="35">
        <v>108.88382687927107</v>
      </c>
    </row>
    <row r="145" spans="1:101" x14ac:dyDescent="0.3">
      <c r="A145" s="3">
        <v>912</v>
      </c>
      <c r="B145" s="6" t="s">
        <v>141</v>
      </c>
      <c r="C145" s="35">
        <v>100</v>
      </c>
      <c r="D145" s="35">
        <v>103.07377049180327</v>
      </c>
      <c r="E145" s="35">
        <v>104.71311475409836</v>
      </c>
      <c r="F145" s="35">
        <v>104.30327868852459</v>
      </c>
      <c r="G145" s="35">
        <v>104.71311475409836</v>
      </c>
      <c r="H145" s="35">
        <v>104.91803278688525</v>
      </c>
      <c r="I145" s="35">
        <v>104.09836065573771</v>
      </c>
      <c r="J145" s="35">
        <v>100.81967213114754</v>
      </c>
      <c r="K145" s="35">
        <v>101.22950819672131</v>
      </c>
      <c r="L145" s="35">
        <v>100.20491803278688</v>
      </c>
      <c r="M145" s="35">
        <v>100.81967213114754</v>
      </c>
      <c r="N145" s="35">
        <v>101.63934426229508</v>
      </c>
      <c r="O145" s="35">
        <v>99.590163934426229</v>
      </c>
      <c r="P145" s="35">
        <v>101.02459016393442</v>
      </c>
      <c r="Q145" s="35">
        <v>100.20491803278688</v>
      </c>
      <c r="R145" s="35">
        <v>101.22950819672131</v>
      </c>
      <c r="S145" s="35">
        <v>102.04918032786885</v>
      </c>
      <c r="T145" s="35">
        <v>103.07377049180327</v>
      </c>
      <c r="U145" s="35">
        <v>100.81967213114754</v>
      </c>
      <c r="V145" s="35">
        <v>98.360655737704917</v>
      </c>
      <c r="W145" s="35">
        <v>99.590163934426229</v>
      </c>
      <c r="X145" s="35">
        <v>101.43442622950819</v>
      </c>
      <c r="Y145" s="35">
        <v>100.81967213114754</v>
      </c>
      <c r="Z145" s="35">
        <v>100.20491803278688</v>
      </c>
      <c r="AA145" s="35">
        <v>104.71311475409836</v>
      </c>
      <c r="AB145" s="35">
        <v>104.50819672131148</v>
      </c>
      <c r="AC145" s="35">
        <v>107.99180327868852</v>
      </c>
      <c r="AD145" s="35">
        <v>107.17213114754098</v>
      </c>
      <c r="AE145" s="35">
        <v>107.58196721311475</v>
      </c>
      <c r="AF145" s="35">
        <v>106.14754098360656</v>
      </c>
      <c r="AG145" s="35">
        <v>108.40163934426229</v>
      </c>
      <c r="AH145" s="35">
        <v>106.9672131147541</v>
      </c>
      <c r="AI145" s="35">
        <v>103.48360655737704</v>
      </c>
      <c r="AJ145" s="35">
        <v>100</v>
      </c>
      <c r="AK145" s="35">
        <v>96.727622714148225</v>
      </c>
      <c r="AL145" s="35">
        <v>94.513955726660257</v>
      </c>
      <c r="AM145" s="35">
        <v>94.995187680461981</v>
      </c>
      <c r="AN145" s="35">
        <v>96.535129932627527</v>
      </c>
      <c r="AO145" s="35">
        <v>96.727622714148225</v>
      </c>
      <c r="AP145" s="35">
        <v>96.438883541867185</v>
      </c>
      <c r="AQ145" s="35">
        <v>96.535129932627527</v>
      </c>
      <c r="AR145" s="35">
        <v>99.326275264677577</v>
      </c>
      <c r="AS145" s="35">
        <v>99.230028873917234</v>
      </c>
      <c r="AT145" s="35">
        <v>99.133782483156878</v>
      </c>
      <c r="AU145" s="35">
        <v>99.518768046198261</v>
      </c>
      <c r="AV145" s="35">
        <v>99.133782483156878</v>
      </c>
      <c r="AW145" s="35">
        <v>100</v>
      </c>
      <c r="AX145" s="35">
        <v>100.09624639076034</v>
      </c>
      <c r="AY145" s="35">
        <v>98.941289701636194</v>
      </c>
      <c r="AZ145" s="35">
        <v>98.845043310875838</v>
      </c>
      <c r="BA145" s="35">
        <v>100.76997112608277</v>
      </c>
      <c r="BB145" s="35">
        <v>101.53994225216555</v>
      </c>
      <c r="BC145" s="35">
        <v>101.82868142444659</v>
      </c>
      <c r="BD145" s="35">
        <v>103.36862367661213</v>
      </c>
      <c r="BE145" s="35">
        <v>105.77478344562078</v>
      </c>
      <c r="BF145" s="35">
        <v>105.67853705486044</v>
      </c>
      <c r="BG145" s="35">
        <v>107.69971126082771</v>
      </c>
      <c r="BH145" s="35">
        <v>108.95091434071222</v>
      </c>
      <c r="BI145" s="35">
        <v>110.49085659287776</v>
      </c>
      <c r="BJ145" s="35">
        <v>112.31953801732435</v>
      </c>
      <c r="BK145" s="35">
        <v>114.05197305101059</v>
      </c>
      <c r="BL145" s="35">
        <v>114.53320500481232</v>
      </c>
      <c r="BM145" s="35">
        <v>116.84311838306064</v>
      </c>
      <c r="BN145" s="35">
        <v>120.40423484119346</v>
      </c>
      <c r="BO145" s="35">
        <v>120.30798845043311</v>
      </c>
      <c r="BP145" s="35">
        <v>122.23291626564004</v>
      </c>
      <c r="BQ145" s="35">
        <v>100</v>
      </c>
      <c r="BR145" s="35">
        <v>101.88679245283019</v>
      </c>
      <c r="BS145" s="35">
        <v>107.23270440251572</v>
      </c>
      <c r="BT145" s="35">
        <v>107.86163522012579</v>
      </c>
      <c r="BU145" s="35">
        <v>106.60377358490567</v>
      </c>
      <c r="BV145" s="35">
        <v>105.66037735849056</v>
      </c>
      <c r="BW145" s="35">
        <v>105.9748427672956</v>
      </c>
      <c r="BX145" s="35">
        <v>105.03144654088051</v>
      </c>
      <c r="BY145" s="35">
        <v>105.66037735849056</v>
      </c>
      <c r="BZ145" s="35">
        <v>105.9748427672956</v>
      </c>
      <c r="CA145" s="35">
        <v>106.28930817610063</v>
      </c>
      <c r="CB145" s="35">
        <v>100.94339622641509</v>
      </c>
      <c r="CC145" s="35">
        <v>98.113207547169807</v>
      </c>
      <c r="CD145" s="35">
        <v>96.226415094339629</v>
      </c>
      <c r="CE145" s="35">
        <v>97.169811320754718</v>
      </c>
      <c r="CF145" s="35">
        <v>97.169811320754718</v>
      </c>
      <c r="CG145" s="35">
        <v>99.056603773584911</v>
      </c>
      <c r="CH145" s="35">
        <v>96.226415094339629</v>
      </c>
      <c r="CI145" s="35">
        <v>96.540880503144649</v>
      </c>
      <c r="CJ145" s="35">
        <v>97.798742138364773</v>
      </c>
      <c r="CK145" s="35">
        <v>95.59748427672956</v>
      </c>
      <c r="CL145" s="35">
        <v>91.19496855345912</v>
      </c>
      <c r="CM145" s="35">
        <v>91.509433962264154</v>
      </c>
      <c r="CN145" s="35">
        <v>87.421383647798748</v>
      </c>
      <c r="CO145" s="35">
        <v>87.735849056603769</v>
      </c>
      <c r="CP145" s="35">
        <v>86.477987421383645</v>
      </c>
      <c r="CQ145" s="35">
        <v>91.823899371069189</v>
      </c>
      <c r="CR145" s="35">
        <v>91.823899371069189</v>
      </c>
      <c r="CS145" s="35">
        <v>95.283018867924525</v>
      </c>
      <c r="CT145" s="35">
        <v>95.59748427672956</v>
      </c>
      <c r="CU145" s="35">
        <v>101.88679245283019</v>
      </c>
      <c r="CV145" s="35">
        <v>99.056603773584911</v>
      </c>
      <c r="CW145" s="35">
        <v>100</v>
      </c>
    </row>
    <row r="146" spans="1:101" x14ac:dyDescent="0.3">
      <c r="A146" s="3">
        <v>914</v>
      </c>
      <c r="B146" s="4" t="s">
        <v>142</v>
      </c>
      <c r="C146" s="35">
        <v>100</v>
      </c>
      <c r="D146" s="35">
        <v>100.25873221216041</v>
      </c>
      <c r="E146" s="35">
        <v>100.25873221216041</v>
      </c>
      <c r="F146" s="35">
        <v>100.97024579560156</v>
      </c>
      <c r="G146" s="35">
        <v>99.74126778783959</v>
      </c>
      <c r="H146" s="35">
        <v>102.06985769728331</v>
      </c>
      <c r="I146" s="35">
        <v>100.97024579560156</v>
      </c>
      <c r="J146" s="35">
        <v>99.805950840879689</v>
      </c>
      <c r="K146" s="35">
        <v>98.059508408796901</v>
      </c>
      <c r="L146" s="35">
        <v>96.183699870633887</v>
      </c>
      <c r="M146" s="35">
        <v>95.019404915912034</v>
      </c>
      <c r="N146" s="35">
        <v>95.924967658473477</v>
      </c>
      <c r="O146" s="35">
        <v>94.631306597671411</v>
      </c>
      <c r="P146" s="35">
        <v>95.666235446313067</v>
      </c>
      <c r="Q146" s="35">
        <v>95.601552393272968</v>
      </c>
      <c r="R146" s="35">
        <v>95.730918499353166</v>
      </c>
      <c r="S146" s="35">
        <v>94.760672703751624</v>
      </c>
      <c r="T146" s="35">
        <v>91.979301423027167</v>
      </c>
      <c r="U146" s="35">
        <v>91.00905562742561</v>
      </c>
      <c r="V146" s="35">
        <v>88.227684346701167</v>
      </c>
      <c r="W146" s="35">
        <v>88.745148771021988</v>
      </c>
      <c r="X146" s="35">
        <v>88.809831824062101</v>
      </c>
      <c r="Y146" s="35">
        <v>88.680465717981889</v>
      </c>
      <c r="Z146" s="35">
        <v>88.745148771021988</v>
      </c>
      <c r="AA146" s="35">
        <v>87.645536869340233</v>
      </c>
      <c r="AB146" s="35">
        <v>87.516170763260021</v>
      </c>
      <c r="AC146" s="35">
        <v>86.73997412677879</v>
      </c>
      <c r="AD146" s="35">
        <v>86.804657179818889</v>
      </c>
      <c r="AE146" s="35">
        <v>86.416558861578267</v>
      </c>
      <c r="AF146" s="35">
        <v>85.122897800776201</v>
      </c>
      <c r="AG146" s="35">
        <v>84.799482535575677</v>
      </c>
      <c r="AH146" s="35">
        <v>83.441138421733513</v>
      </c>
      <c r="AI146" s="35">
        <v>81.435963777490301</v>
      </c>
      <c r="AJ146" s="35">
        <v>100</v>
      </c>
      <c r="AK146" s="35">
        <v>100.3683241252302</v>
      </c>
      <c r="AL146" s="35">
        <v>100.89011663597299</v>
      </c>
      <c r="AM146" s="35">
        <v>101.25844076120319</v>
      </c>
      <c r="AN146" s="35">
        <v>100.3683241252302</v>
      </c>
      <c r="AO146" s="35">
        <v>100.33763044812768</v>
      </c>
      <c r="AP146" s="35">
        <v>100.76734192756292</v>
      </c>
      <c r="AQ146" s="35">
        <v>101.74953959484347</v>
      </c>
      <c r="AR146" s="35">
        <v>103.92879066912217</v>
      </c>
      <c r="AS146" s="35">
        <v>105.00306936771025</v>
      </c>
      <c r="AT146" s="35">
        <v>106.2001227747084</v>
      </c>
      <c r="AU146" s="35">
        <v>107.24370779619399</v>
      </c>
      <c r="AV146" s="35">
        <v>107.30509515039901</v>
      </c>
      <c r="AW146" s="35">
        <v>108.87047268262738</v>
      </c>
      <c r="AX146" s="35">
        <v>108.68631062001228</v>
      </c>
      <c r="AY146" s="35">
        <v>109.57642725598527</v>
      </c>
      <c r="AZ146" s="35">
        <v>109.02394106813996</v>
      </c>
      <c r="BA146" s="35">
        <v>109.36157151626765</v>
      </c>
      <c r="BB146" s="35">
        <v>110.00613873542051</v>
      </c>
      <c r="BC146" s="35">
        <v>109.79128299570289</v>
      </c>
      <c r="BD146" s="35">
        <v>109.085328422345</v>
      </c>
      <c r="BE146" s="35">
        <v>110.62001227747083</v>
      </c>
      <c r="BF146" s="35">
        <v>112.61510128913444</v>
      </c>
      <c r="BG146" s="35">
        <v>112.76856967464703</v>
      </c>
      <c r="BH146" s="35">
        <v>114.11909146715776</v>
      </c>
      <c r="BI146" s="35">
        <v>115.03990178023327</v>
      </c>
      <c r="BJ146" s="35">
        <v>115.2854511970534</v>
      </c>
      <c r="BK146" s="35">
        <v>114.02701043585022</v>
      </c>
      <c r="BL146" s="35">
        <v>112.73787599754451</v>
      </c>
      <c r="BM146" s="35">
        <v>111.66359729895642</v>
      </c>
      <c r="BN146" s="35">
        <v>111.84775936157152</v>
      </c>
      <c r="BO146" s="35">
        <v>112.33885819521178</v>
      </c>
      <c r="BP146" s="35">
        <v>112.09330877839164</v>
      </c>
      <c r="BQ146" s="35">
        <v>100</v>
      </c>
      <c r="BR146" s="35">
        <v>101.55945419103314</v>
      </c>
      <c r="BS146" s="35">
        <v>100.58479532163743</v>
      </c>
      <c r="BT146" s="35">
        <v>99.902534113060426</v>
      </c>
      <c r="BU146" s="35">
        <v>100.77972709551656</v>
      </c>
      <c r="BV146" s="35">
        <v>98.343079922027286</v>
      </c>
      <c r="BW146" s="35">
        <v>97.368421052631575</v>
      </c>
      <c r="BX146" s="35">
        <v>95.419103313840154</v>
      </c>
      <c r="BY146" s="35">
        <v>95.22417153996102</v>
      </c>
      <c r="BZ146" s="35">
        <v>93.76218323586744</v>
      </c>
      <c r="CA146" s="35">
        <v>92.787524366471729</v>
      </c>
      <c r="CB146" s="35">
        <v>92.787524366471729</v>
      </c>
      <c r="CC146" s="35">
        <v>93.079922027290451</v>
      </c>
      <c r="CD146" s="35">
        <v>91.715399610136458</v>
      </c>
      <c r="CE146" s="35">
        <v>89.278752436647167</v>
      </c>
      <c r="CF146" s="35">
        <v>88.40155945419103</v>
      </c>
      <c r="CG146" s="35">
        <v>87.816764132553601</v>
      </c>
      <c r="CH146" s="35">
        <v>87.914230019493175</v>
      </c>
      <c r="CI146" s="35">
        <v>87.524366471734893</v>
      </c>
      <c r="CJ146" s="35">
        <v>87.42690058479532</v>
      </c>
      <c r="CK146" s="35">
        <v>87.329434697855746</v>
      </c>
      <c r="CL146" s="35">
        <v>87.42690058479532</v>
      </c>
      <c r="CM146" s="35">
        <v>87.621832358674467</v>
      </c>
      <c r="CN146" s="35">
        <v>87.037037037037038</v>
      </c>
      <c r="CO146" s="35">
        <v>87.329434697855746</v>
      </c>
      <c r="CP146" s="35">
        <v>89.473684210526315</v>
      </c>
      <c r="CQ146" s="35">
        <v>94.249512670565309</v>
      </c>
      <c r="CR146" s="35">
        <v>97.660818713450297</v>
      </c>
      <c r="CS146" s="35">
        <v>101.26705653021442</v>
      </c>
      <c r="CT146" s="35">
        <v>103.31384015594541</v>
      </c>
      <c r="CU146" s="35">
        <v>106.82261208576998</v>
      </c>
      <c r="CV146" s="35">
        <v>110.72124756335283</v>
      </c>
      <c r="CW146" s="35">
        <v>112.86549707602339</v>
      </c>
    </row>
    <row r="147" spans="1:101" x14ac:dyDescent="0.3">
      <c r="A147" s="3">
        <v>919</v>
      </c>
      <c r="B147" s="4" t="s">
        <v>143</v>
      </c>
      <c r="C147" s="35">
        <v>100</v>
      </c>
      <c r="D147" s="35">
        <v>97.822445561139034</v>
      </c>
      <c r="E147" s="35">
        <v>98.659966499162479</v>
      </c>
      <c r="F147" s="35">
        <v>98.241206030150749</v>
      </c>
      <c r="G147" s="35">
        <v>101.42378559463987</v>
      </c>
      <c r="H147" s="35">
        <v>101.75879396984925</v>
      </c>
      <c r="I147" s="35">
        <v>103.18257956448912</v>
      </c>
      <c r="J147" s="35">
        <v>104.18760469011725</v>
      </c>
      <c r="K147" s="35">
        <v>104.18760469011725</v>
      </c>
      <c r="L147" s="35">
        <v>104.77386934673366</v>
      </c>
      <c r="M147" s="35">
        <v>102.5963149078727</v>
      </c>
      <c r="N147" s="35">
        <v>106.03015075376885</v>
      </c>
      <c r="O147" s="35">
        <v>107.4539363484087</v>
      </c>
      <c r="P147" s="35">
        <v>106.95142378559464</v>
      </c>
      <c r="Q147" s="35">
        <v>107.11892797319933</v>
      </c>
      <c r="R147" s="35">
        <v>109.2964824120603</v>
      </c>
      <c r="S147" s="35">
        <v>112.06030150753769</v>
      </c>
      <c r="T147" s="35">
        <v>110.30150753768844</v>
      </c>
      <c r="U147" s="35">
        <v>109.79899497487438</v>
      </c>
      <c r="V147" s="35">
        <v>112.89782244556113</v>
      </c>
      <c r="W147" s="35">
        <v>111.97654941373534</v>
      </c>
      <c r="X147" s="35">
        <v>112.89782244556113</v>
      </c>
      <c r="Y147" s="35">
        <v>113.40033500837521</v>
      </c>
      <c r="Z147" s="35">
        <v>113.98659966499163</v>
      </c>
      <c r="AA147" s="35">
        <v>116.83417085427136</v>
      </c>
      <c r="AB147" s="35">
        <v>118.76046901172529</v>
      </c>
      <c r="AC147" s="35">
        <v>121.94304857621441</v>
      </c>
      <c r="AD147" s="35">
        <v>124.62311557788945</v>
      </c>
      <c r="AE147" s="35">
        <v>121.27303182579564</v>
      </c>
      <c r="AF147" s="35">
        <v>122.78056951423785</v>
      </c>
      <c r="AG147" s="35">
        <v>122.19430485762145</v>
      </c>
      <c r="AH147" s="35">
        <v>124.28810720268007</v>
      </c>
      <c r="AI147" s="35">
        <v>122.44556113902847</v>
      </c>
      <c r="AJ147" s="35">
        <v>100</v>
      </c>
      <c r="AK147" s="35">
        <v>101.40449438202248</v>
      </c>
      <c r="AL147" s="35">
        <v>104.11985018726591</v>
      </c>
      <c r="AM147" s="35">
        <v>107.58426966292134</v>
      </c>
      <c r="AN147" s="35">
        <v>111.04868913857678</v>
      </c>
      <c r="AO147" s="35">
        <v>112.54681647940075</v>
      </c>
      <c r="AP147" s="35">
        <v>113.62359550561797</v>
      </c>
      <c r="AQ147" s="35">
        <v>115.02808988764045</v>
      </c>
      <c r="AR147" s="35">
        <v>117.69662921348315</v>
      </c>
      <c r="AS147" s="35">
        <v>119.5692883895131</v>
      </c>
      <c r="AT147" s="35">
        <v>121.44194756554307</v>
      </c>
      <c r="AU147" s="35">
        <v>124.53183520599251</v>
      </c>
      <c r="AV147" s="35">
        <v>125.84269662921348</v>
      </c>
      <c r="AW147" s="35">
        <v>126.77902621722846</v>
      </c>
      <c r="AX147" s="35">
        <v>128.88576779026218</v>
      </c>
      <c r="AY147" s="35">
        <v>131.88202247191012</v>
      </c>
      <c r="AZ147" s="35">
        <v>134.12921348314606</v>
      </c>
      <c r="BA147" s="35">
        <v>134.73782771535579</v>
      </c>
      <c r="BB147" s="35">
        <v>133.66104868913857</v>
      </c>
      <c r="BC147" s="35">
        <v>136.23595505617976</v>
      </c>
      <c r="BD147" s="35">
        <v>137.17228464419475</v>
      </c>
      <c r="BE147" s="35">
        <v>140.96441947565543</v>
      </c>
      <c r="BF147" s="35">
        <v>142.13483146067415</v>
      </c>
      <c r="BG147" s="35">
        <v>145.59925093632958</v>
      </c>
      <c r="BH147" s="35">
        <v>148.97003745318352</v>
      </c>
      <c r="BI147" s="35">
        <v>153.18352059925093</v>
      </c>
      <c r="BJ147" s="35">
        <v>157.95880149812734</v>
      </c>
      <c r="BK147" s="35">
        <v>157.8183520599251</v>
      </c>
      <c r="BL147" s="35">
        <v>160.0187265917603</v>
      </c>
      <c r="BM147" s="35">
        <v>161.70411985018725</v>
      </c>
      <c r="BN147" s="35">
        <v>165.73033707865167</v>
      </c>
      <c r="BO147" s="35">
        <v>167.04119850187266</v>
      </c>
      <c r="BP147" s="35">
        <v>169.00749063670412</v>
      </c>
      <c r="BQ147" s="35">
        <v>100</v>
      </c>
      <c r="BR147" s="35">
        <v>102.24137931034483</v>
      </c>
      <c r="BS147" s="35">
        <v>103.79310344827586</v>
      </c>
      <c r="BT147" s="35">
        <v>101.55172413793103</v>
      </c>
      <c r="BU147" s="35">
        <v>103.79310344827586</v>
      </c>
      <c r="BV147" s="35">
        <v>103.10344827586206</v>
      </c>
      <c r="BW147" s="35">
        <v>104.13793103448276</v>
      </c>
      <c r="BX147" s="35">
        <v>102.93103448275862</v>
      </c>
      <c r="BY147" s="35">
        <v>97.241379310344826</v>
      </c>
      <c r="BZ147" s="35">
        <v>98.103448275862064</v>
      </c>
      <c r="CA147" s="35">
        <v>95.517241379310349</v>
      </c>
      <c r="CB147" s="35">
        <v>94.310344827586206</v>
      </c>
      <c r="CC147" s="35">
        <v>91.896551724137936</v>
      </c>
      <c r="CD147" s="35">
        <v>88.275862068965523</v>
      </c>
      <c r="CE147" s="35">
        <v>88.620689655172413</v>
      </c>
      <c r="CF147" s="35">
        <v>87.58620689655173</v>
      </c>
      <c r="CG147" s="35">
        <v>87.068965517241381</v>
      </c>
      <c r="CH147" s="35">
        <v>86.724137931034477</v>
      </c>
      <c r="CI147" s="35">
        <v>87.241379310344826</v>
      </c>
      <c r="CJ147" s="35">
        <v>87.241379310344826</v>
      </c>
      <c r="CK147" s="35">
        <v>84.827586206896555</v>
      </c>
      <c r="CL147" s="35">
        <v>85.172413793103445</v>
      </c>
      <c r="CM147" s="35">
        <v>87.241379310344826</v>
      </c>
      <c r="CN147" s="35">
        <v>91.551724137931032</v>
      </c>
      <c r="CO147" s="35">
        <v>94.827586206896555</v>
      </c>
      <c r="CP147" s="35">
        <v>97.758620689655174</v>
      </c>
      <c r="CQ147" s="35">
        <v>102.58620689655173</v>
      </c>
      <c r="CR147" s="35">
        <v>108.10344827586206</v>
      </c>
      <c r="CS147" s="35">
        <v>114.82758620689656</v>
      </c>
      <c r="CT147" s="35">
        <v>120.34482758620689</v>
      </c>
      <c r="CU147" s="35">
        <v>123.10344827586206</v>
      </c>
      <c r="CV147" s="35">
        <v>127.24137931034483</v>
      </c>
      <c r="CW147" s="35">
        <v>133.27586206896552</v>
      </c>
    </row>
    <row r="148" spans="1:101" x14ac:dyDescent="0.3">
      <c r="A148" s="3">
        <v>926</v>
      </c>
      <c r="B148" s="4" t="s">
        <v>144</v>
      </c>
      <c r="C148" s="35">
        <v>100</v>
      </c>
      <c r="D148" s="35">
        <v>100.29661016949153</v>
      </c>
      <c r="E148" s="35">
        <v>100.42372881355932</v>
      </c>
      <c r="F148" s="35">
        <v>99.449152542372886</v>
      </c>
      <c r="G148" s="35">
        <v>100.29661016949153</v>
      </c>
      <c r="H148" s="35">
        <v>100.38135593220339</v>
      </c>
      <c r="I148" s="35">
        <v>98.474576271186436</v>
      </c>
      <c r="J148" s="35">
        <v>98.516949152542367</v>
      </c>
      <c r="K148" s="35">
        <v>98.13559322033899</v>
      </c>
      <c r="L148" s="35">
        <v>100.33898305084746</v>
      </c>
      <c r="M148" s="35">
        <v>101.01694915254237</v>
      </c>
      <c r="N148" s="35">
        <v>99.533898305084747</v>
      </c>
      <c r="O148" s="35">
        <v>99.576271186440678</v>
      </c>
      <c r="P148" s="35">
        <v>99.36440677966101</v>
      </c>
      <c r="Q148" s="35">
        <v>99.788135593220332</v>
      </c>
      <c r="R148" s="35">
        <v>98.898305084745758</v>
      </c>
      <c r="S148" s="35">
        <v>99.70338983050847</v>
      </c>
      <c r="T148" s="35">
        <v>96.694915254237287</v>
      </c>
      <c r="U148" s="35">
        <v>98.347457627118644</v>
      </c>
      <c r="V148" s="35">
        <v>95.550847457627114</v>
      </c>
      <c r="W148" s="35">
        <v>97.20338983050847</v>
      </c>
      <c r="X148" s="35">
        <v>98.686440677966104</v>
      </c>
      <c r="Y148" s="35">
        <v>99.66101694915254</v>
      </c>
      <c r="Z148" s="35">
        <v>100.55084745762711</v>
      </c>
      <c r="AA148" s="35">
        <v>103.98305084745763</v>
      </c>
      <c r="AB148" s="35">
        <v>106.22881355932203</v>
      </c>
      <c r="AC148" s="35">
        <v>107.20338983050847</v>
      </c>
      <c r="AD148" s="35">
        <v>107.71186440677967</v>
      </c>
      <c r="AE148" s="35">
        <v>109.95762711864407</v>
      </c>
      <c r="AF148" s="35">
        <v>111.48305084745763</v>
      </c>
      <c r="AG148" s="35">
        <v>114.53389830508475</v>
      </c>
      <c r="AH148" s="35">
        <v>114.40677966101696</v>
      </c>
      <c r="AI148" s="35">
        <v>114.66101694915254</v>
      </c>
      <c r="AJ148" s="35">
        <v>100</v>
      </c>
      <c r="AK148" s="35">
        <v>103.38672768878719</v>
      </c>
      <c r="AL148" s="35">
        <v>105.33180778032036</v>
      </c>
      <c r="AM148" s="35">
        <v>106.75057208237986</v>
      </c>
      <c r="AN148" s="35">
        <v>108.90160183066362</v>
      </c>
      <c r="AO148" s="35">
        <v>111.18993135011442</v>
      </c>
      <c r="AP148" s="35">
        <v>113.36384439359267</v>
      </c>
      <c r="AQ148" s="35">
        <v>114.98855835240275</v>
      </c>
      <c r="AR148" s="35">
        <v>116.88787185354691</v>
      </c>
      <c r="AS148" s="35">
        <v>118.8787185354691</v>
      </c>
      <c r="AT148" s="35">
        <v>120.22883295194508</v>
      </c>
      <c r="AU148" s="35">
        <v>121.69336384439359</v>
      </c>
      <c r="AV148" s="35">
        <v>122.5400457665904</v>
      </c>
      <c r="AW148" s="35">
        <v>123.63844393592677</v>
      </c>
      <c r="AX148" s="35">
        <v>124.8512585812357</v>
      </c>
      <c r="AY148" s="35">
        <v>126.52173913043478</v>
      </c>
      <c r="AZ148" s="35">
        <v>127.11670480549199</v>
      </c>
      <c r="BA148" s="35">
        <v>128.19221967963387</v>
      </c>
      <c r="BB148" s="35">
        <v>129.24485125858124</v>
      </c>
      <c r="BC148" s="35">
        <v>129.83981693363845</v>
      </c>
      <c r="BD148" s="35">
        <v>130.2745995423341</v>
      </c>
      <c r="BE148" s="35">
        <v>132.26544622425629</v>
      </c>
      <c r="BF148" s="35">
        <v>133.40961098398171</v>
      </c>
      <c r="BG148" s="35">
        <v>135.46910755148741</v>
      </c>
      <c r="BH148" s="35">
        <v>138.28375286041191</v>
      </c>
      <c r="BI148" s="35">
        <v>139.70251716247139</v>
      </c>
      <c r="BJ148" s="35">
        <v>141.32723112128147</v>
      </c>
      <c r="BK148" s="35">
        <v>140.82379862700228</v>
      </c>
      <c r="BL148" s="35">
        <v>142.97482837528605</v>
      </c>
      <c r="BM148" s="35">
        <v>145.92677345537757</v>
      </c>
      <c r="BN148" s="35">
        <v>146.49885583524028</v>
      </c>
      <c r="BO148" s="35">
        <v>148.94736842105263</v>
      </c>
      <c r="BP148" s="35">
        <v>150.2745995423341</v>
      </c>
      <c r="BQ148" s="35">
        <v>100</v>
      </c>
      <c r="BR148" s="35">
        <v>100.90180360721443</v>
      </c>
      <c r="BS148" s="35">
        <v>101.90380761523046</v>
      </c>
      <c r="BT148" s="35">
        <v>102.60521042084169</v>
      </c>
      <c r="BU148" s="35">
        <v>104.30861723446894</v>
      </c>
      <c r="BV148" s="35">
        <v>103.80761523046093</v>
      </c>
      <c r="BW148" s="35">
        <v>102.50501002004007</v>
      </c>
      <c r="BX148" s="35">
        <v>102.70541082164328</v>
      </c>
      <c r="BY148" s="35">
        <v>103.60721442885772</v>
      </c>
      <c r="BZ148" s="35">
        <v>103.80761523046093</v>
      </c>
      <c r="CA148" s="35">
        <v>104.70941883767534</v>
      </c>
      <c r="CB148" s="35">
        <v>106.41282565130261</v>
      </c>
      <c r="CC148" s="35">
        <v>106.01202404809619</v>
      </c>
      <c r="CD148" s="35">
        <v>107.01402805611222</v>
      </c>
      <c r="CE148" s="35">
        <v>107.91583166332666</v>
      </c>
      <c r="CF148" s="35">
        <v>106.91382765531063</v>
      </c>
      <c r="CG148" s="35">
        <v>107.61523046092185</v>
      </c>
      <c r="CH148" s="35">
        <v>107.01402805611222</v>
      </c>
      <c r="CI148" s="35">
        <v>107.61523046092185</v>
      </c>
      <c r="CJ148" s="35">
        <v>110.32064128256513</v>
      </c>
      <c r="CK148" s="35">
        <v>112.42484969939879</v>
      </c>
      <c r="CL148" s="35">
        <v>113.12625250501002</v>
      </c>
      <c r="CM148" s="35">
        <v>114.92985971943888</v>
      </c>
      <c r="CN148" s="35">
        <v>117.43486973947896</v>
      </c>
      <c r="CO148" s="35">
        <v>121.84368737474949</v>
      </c>
      <c r="CP148" s="35">
        <v>126.85370741482966</v>
      </c>
      <c r="CQ148" s="35">
        <v>132.86573146292585</v>
      </c>
      <c r="CR148" s="35">
        <v>141.28256513026051</v>
      </c>
      <c r="CS148" s="35">
        <v>150</v>
      </c>
      <c r="CT148" s="35">
        <v>157.21442885771543</v>
      </c>
      <c r="CU148" s="35">
        <v>160.02004008016033</v>
      </c>
      <c r="CV148" s="35">
        <v>166.53306613226454</v>
      </c>
      <c r="CW148" s="35">
        <v>172.04408817635272</v>
      </c>
    </row>
    <row r="149" spans="1:101" x14ac:dyDescent="0.3">
      <c r="A149" s="3">
        <v>928</v>
      </c>
      <c r="B149" s="4" t="s">
        <v>145</v>
      </c>
      <c r="C149" s="35">
        <v>100</v>
      </c>
      <c r="D149" s="35">
        <v>98.979591836734699</v>
      </c>
      <c r="E149" s="35">
        <v>97.252747252747255</v>
      </c>
      <c r="F149" s="35">
        <v>96.703296703296701</v>
      </c>
      <c r="G149" s="35">
        <v>93.642072213500782</v>
      </c>
      <c r="H149" s="35">
        <v>94.113029827315543</v>
      </c>
      <c r="I149" s="35">
        <v>91.601255886970179</v>
      </c>
      <c r="J149" s="35">
        <v>92.857142857142861</v>
      </c>
      <c r="K149" s="35">
        <v>95.211930926216638</v>
      </c>
      <c r="L149" s="35">
        <v>97.409733124018842</v>
      </c>
      <c r="M149" s="35">
        <v>98.11616954474097</v>
      </c>
      <c r="N149" s="35">
        <v>96.075353218210367</v>
      </c>
      <c r="O149" s="35">
        <v>94.740973312401877</v>
      </c>
      <c r="P149" s="35">
        <v>97.645211930926223</v>
      </c>
      <c r="Q149" s="35">
        <v>97.095761381475668</v>
      </c>
      <c r="R149" s="35">
        <v>94.740973312401877</v>
      </c>
      <c r="S149" s="35">
        <v>96.15384615384616</v>
      </c>
      <c r="T149" s="35">
        <v>96.310832025117733</v>
      </c>
      <c r="U149" s="35">
        <v>96.546310832025114</v>
      </c>
      <c r="V149" s="35">
        <v>98.430141287284144</v>
      </c>
      <c r="W149" s="35">
        <v>97.645211930926223</v>
      </c>
      <c r="X149" s="35">
        <v>100.54945054945055</v>
      </c>
      <c r="Y149" s="35">
        <v>101.80533751962324</v>
      </c>
      <c r="Z149" s="35">
        <v>102.59026687598116</v>
      </c>
      <c r="AA149" s="35">
        <v>103.92464678178963</v>
      </c>
      <c r="AB149" s="35">
        <v>106.90737833594976</v>
      </c>
      <c r="AC149" s="35">
        <v>108.32025117739404</v>
      </c>
      <c r="AD149" s="35">
        <v>108.71271585557299</v>
      </c>
      <c r="AE149" s="35">
        <v>108.55572998430141</v>
      </c>
      <c r="AF149" s="35">
        <v>110.28257456828885</v>
      </c>
      <c r="AG149" s="35">
        <v>109.8116169544741</v>
      </c>
      <c r="AH149" s="35">
        <v>109.73312401883831</v>
      </c>
      <c r="AI149" s="35">
        <v>109.26216640502355</v>
      </c>
      <c r="AJ149" s="35">
        <v>100</v>
      </c>
      <c r="AK149" s="35">
        <v>100.45187528242205</v>
      </c>
      <c r="AL149" s="35">
        <v>101.94306371441482</v>
      </c>
      <c r="AM149" s="35">
        <v>102.30456394035247</v>
      </c>
      <c r="AN149" s="35">
        <v>102.71125169453231</v>
      </c>
      <c r="AO149" s="35">
        <v>103.11793944871215</v>
      </c>
      <c r="AP149" s="35">
        <v>103.79575237234523</v>
      </c>
      <c r="AQ149" s="35">
        <v>104.33800271125169</v>
      </c>
      <c r="AR149" s="35">
        <v>105.37731586082241</v>
      </c>
      <c r="AS149" s="35">
        <v>107.18481699051063</v>
      </c>
      <c r="AT149" s="35">
        <v>108.31450519656575</v>
      </c>
      <c r="AU149" s="35">
        <v>109.39900587437867</v>
      </c>
      <c r="AV149" s="35">
        <v>110.66425666516042</v>
      </c>
      <c r="AW149" s="35">
        <v>114.46000903750564</v>
      </c>
      <c r="AX149" s="35">
        <v>118.02982376863986</v>
      </c>
      <c r="AY149" s="35">
        <v>118.3461364663353</v>
      </c>
      <c r="AZ149" s="35">
        <v>119.47582467239042</v>
      </c>
      <c r="BA149" s="35">
        <v>119.65657478535924</v>
      </c>
      <c r="BB149" s="35">
        <v>118.93357433348396</v>
      </c>
      <c r="BC149" s="35">
        <v>120.37957523723452</v>
      </c>
      <c r="BD149" s="35">
        <v>122.05151378219611</v>
      </c>
      <c r="BE149" s="35">
        <v>123.45232715770447</v>
      </c>
      <c r="BF149" s="35">
        <v>126.47989154993222</v>
      </c>
      <c r="BG149" s="35">
        <v>128.64889290555806</v>
      </c>
      <c r="BH149" s="35">
        <v>131.5408947130592</v>
      </c>
      <c r="BI149" s="35">
        <v>131.36014460009036</v>
      </c>
      <c r="BJ149" s="35">
        <v>133.48395842747402</v>
      </c>
      <c r="BK149" s="35">
        <v>134.74920921825577</v>
      </c>
      <c r="BL149" s="35">
        <v>134.97514685946678</v>
      </c>
      <c r="BM149" s="35">
        <v>138.77089923181202</v>
      </c>
      <c r="BN149" s="35">
        <v>139.49389968368729</v>
      </c>
      <c r="BO149" s="35">
        <v>139.35833709896067</v>
      </c>
      <c r="BP149" s="35">
        <v>139.94577496610935</v>
      </c>
      <c r="BQ149" s="35">
        <v>100</v>
      </c>
      <c r="BR149" s="35">
        <v>100.36297640653358</v>
      </c>
      <c r="BS149" s="35">
        <v>100</v>
      </c>
      <c r="BT149" s="35">
        <v>102.72232304900182</v>
      </c>
      <c r="BU149" s="35">
        <v>99.818511796733219</v>
      </c>
      <c r="BV149" s="35">
        <v>100.36297640653358</v>
      </c>
      <c r="BW149" s="35">
        <v>101.63339382940109</v>
      </c>
      <c r="BX149" s="35">
        <v>102.35934664246824</v>
      </c>
      <c r="BY149" s="35">
        <v>101.45190562613431</v>
      </c>
      <c r="BZ149" s="35">
        <v>99.818511796733219</v>
      </c>
      <c r="CA149" s="35">
        <v>98.911070780399271</v>
      </c>
      <c r="CB149" s="35">
        <v>100.72595281306715</v>
      </c>
      <c r="CC149" s="35">
        <v>97.096188747731404</v>
      </c>
      <c r="CD149" s="35">
        <v>93.103448275862064</v>
      </c>
      <c r="CE149" s="35">
        <v>90.199637023593468</v>
      </c>
      <c r="CF149" s="35">
        <v>88.747731397459162</v>
      </c>
      <c r="CG149" s="35">
        <v>86.025408348457347</v>
      </c>
      <c r="CH149" s="35">
        <v>84.21052631578948</v>
      </c>
      <c r="CI149" s="35">
        <v>86.7513611615245</v>
      </c>
      <c r="CJ149" s="35">
        <v>85.117967332123413</v>
      </c>
      <c r="CK149" s="35">
        <v>84.573502722323056</v>
      </c>
      <c r="CL149" s="35">
        <v>88.929219600725958</v>
      </c>
      <c r="CM149" s="35">
        <v>92.921960072595283</v>
      </c>
      <c r="CN149" s="35">
        <v>97.096188747731404</v>
      </c>
      <c r="CO149" s="35">
        <v>98.185117967332118</v>
      </c>
      <c r="CP149" s="35">
        <v>101.45190562613431</v>
      </c>
      <c r="CQ149" s="35">
        <v>109.25589836660617</v>
      </c>
      <c r="CR149" s="35">
        <v>113.61161524500908</v>
      </c>
      <c r="CS149" s="35">
        <v>120.68965517241379</v>
      </c>
      <c r="CT149" s="35">
        <v>121.77858439201452</v>
      </c>
      <c r="CU149" s="35">
        <v>125.58983666061707</v>
      </c>
      <c r="CV149" s="35">
        <v>127.94918330308531</v>
      </c>
      <c r="CW149" s="35">
        <v>131.21597096188748</v>
      </c>
    </row>
    <row r="150" spans="1:101" x14ac:dyDescent="0.3">
      <c r="A150" s="3">
        <v>929</v>
      </c>
      <c r="B150" s="4" t="s">
        <v>146</v>
      </c>
      <c r="C150" s="35">
        <v>100</v>
      </c>
      <c r="D150" s="35">
        <v>98.710865561694291</v>
      </c>
      <c r="E150" s="35">
        <v>92.817679558011051</v>
      </c>
      <c r="F150" s="35">
        <v>93.370165745856355</v>
      </c>
      <c r="G150" s="35">
        <v>90.055248618784532</v>
      </c>
      <c r="H150" s="35">
        <v>87.845303867403317</v>
      </c>
      <c r="I150" s="35">
        <v>85.635359116022101</v>
      </c>
      <c r="J150" s="35">
        <v>88.39779005524862</v>
      </c>
      <c r="K150" s="35">
        <v>87.108655616942912</v>
      </c>
      <c r="L150" s="35">
        <v>84.898710865561696</v>
      </c>
      <c r="M150" s="35">
        <v>87.476979742173114</v>
      </c>
      <c r="N150" s="35">
        <v>88.029465930018418</v>
      </c>
      <c r="O150" s="35">
        <v>85.082872928176798</v>
      </c>
      <c r="P150" s="35">
        <v>83.793738489871089</v>
      </c>
      <c r="Q150" s="35">
        <v>82.50460405156538</v>
      </c>
      <c r="R150" s="35">
        <v>83.057090239410684</v>
      </c>
      <c r="S150" s="35">
        <v>79.005524861878456</v>
      </c>
      <c r="T150" s="35">
        <v>76.427255985267038</v>
      </c>
      <c r="U150" s="35">
        <v>75.322283609576431</v>
      </c>
      <c r="V150" s="35">
        <v>74.953959484346228</v>
      </c>
      <c r="W150" s="35">
        <v>77.163904235727443</v>
      </c>
      <c r="X150" s="35">
        <v>79.742173112338861</v>
      </c>
      <c r="Y150" s="35">
        <v>81.03130755064457</v>
      </c>
      <c r="Z150" s="35">
        <v>83.057090239410684</v>
      </c>
      <c r="AA150" s="35">
        <v>78.637200736648253</v>
      </c>
      <c r="AB150" s="35">
        <v>77.348066298342545</v>
      </c>
      <c r="AC150" s="35">
        <v>77.532228360957646</v>
      </c>
      <c r="AD150" s="35">
        <v>76.243093922651937</v>
      </c>
      <c r="AE150" s="35">
        <v>78.453038674033152</v>
      </c>
      <c r="AF150" s="35">
        <v>77.348066298342545</v>
      </c>
      <c r="AG150" s="35">
        <v>78.821362799263355</v>
      </c>
      <c r="AH150" s="35">
        <v>77.163904235727443</v>
      </c>
      <c r="AI150" s="35">
        <v>76.61141804788214</v>
      </c>
      <c r="AJ150" s="35">
        <v>100</v>
      </c>
      <c r="AK150" s="35">
        <v>100</v>
      </c>
      <c r="AL150" s="35">
        <v>98.244073748902551</v>
      </c>
      <c r="AM150" s="35">
        <v>97.629499561018434</v>
      </c>
      <c r="AN150" s="35">
        <v>96.488147497805087</v>
      </c>
      <c r="AO150" s="35">
        <v>94.29323968393328</v>
      </c>
      <c r="AP150" s="35">
        <v>92.186128182616329</v>
      </c>
      <c r="AQ150" s="35">
        <v>95.961369622475857</v>
      </c>
      <c r="AR150" s="35">
        <v>94.732221246707638</v>
      </c>
      <c r="AS150" s="35">
        <v>94.907813871817382</v>
      </c>
      <c r="AT150" s="35">
        <v>94.644424934152767</v>
      </c>
      <c r="AU150" s="35">
        <v>93.064091308165061</v>
      </c>
      <c r="AV150" s="35">
        <v>94.468832309043023</v>
      </c>
      <c r="AW150" s="35">
        <v>95.522388059701498</v>
      </c>
      <c r="AX150" s="35">
        <v>96.049165935030729</v>
      </c>
      <c r="AY150" s="35">
        <v>95.961369622475857</v>
      </c>
      <c r="AZ150" s="35">
        <v>97.805092186128178</v>
      </c>
      <c r="BA150" s="35">
        <v>101.40474100087796</v>
      </c>
      <c r="BB150" s="35">
        <v>96.663740122914831</v>
      </c>
      <c r="BC150" s="35">
        <v>95.961369622475857</v>
      </c>
      <c r="BD150" s="35">
        <v>97.190517998244076</v>
      </c>
      <c r="BE150" s="35">
        <v>97.190517998244076</v>
      </c>
      <c r="BF150" s="35">
        <v>98.858647936786653</v>
      </c>
      <c r="BG150" s="35">
        <v>98.331870061457423</v>
      </c>
      <c r="BH150" s="35">
        <v>97.102721685689204</v>
      </c>
      <c r="BI150" s="35">
        <v>97.541703248463563</v>
      </c>
      <c r="BJ150" s="35">
        <v>97.014925373134332</v>
      </c>
      <c r="BK150" s="35">
        <v>95.697980684811242</v>
      </c>
      <c r="BL150" s="35">
        <v>95.434591747146627</v>
      </c>
      <c r="BM150" s="35">
        <v>96.312554872695344</v>
      </c>
      <c r="BN150" s="35">
        <v>96.751536435469717</v>
      </c>
      <c r="BO150" s="35">
        <v>95.961369622475857</v>
      </c>
      <c r="BP150" s="35">
        <v>95.785776997366114</v>
      </c>
      <c r="BQ150" s="35">
        <v>100</v>
      </c>
      <c r="BR150" s="35">
        <v>97.549019607843135</v>
      </c>
      <c r="BS150" s="35">
        <v>94.362745098039213</v>
      </c>
      <c r="BT150" s="35">
        <v>93.137254901960787</v>
      </c>
      <c r="BU150" s="35">
        <v>95.343137254901961</v>
      </c>
      <c r="BV150" s="35">
        <v>95.098039215686271</v>
      </c>
      <c r="BW150" s="35">
        <v>92.401960784313729</v>
      </c>
      <c r="BX150" s="35">
        <v>88.725490196078425</v>
      </c>
      <c r="BY150" s="35">
        <v>88.235294117647058</v>
      </c>
      <c r="BZ150" s="35">
        <v>85.539215686274517</v>
      </c>
      <c r="CA150" s="35">
        <v>85.049019607843135</v>
      </c>
      <c r="CB150" s="35">
        <v>82.843137254901961</v>
      </c>
      <c r="CC150" s="35">
        <v>80.392156862745097</v>
      </c>
      <c r="CD150" s="35">
        <v>78.186274509803923</v>
      </c>
      <c r="CE150" s="35">
        <v>76.470588235294116</v>
      </c>
      <c r="CF150" s="35">
        <v>75.735294117647058</v>
      </c>
      <c r="CG150" s="35">
        <v>70.343137254901961</v>
      </c>
      <c r="CH150" s="35">
        <v>70.833333333333329</v>
      </c>
      <c r="CI150" s="35">
        <v>71.32352941176471</v>
      </c>
      <c r="CJ150" s="35">
        <v>69.852941176470594</v>
      </c>
      <c r="CK150" s="35">
        <v>70.833333333333329</v>
      </c>
      <c r="CL150" s="35">
        <v>72.549019607843135</v>
      </c>
      <c r="CM150" s="35">
        <v>70.833333333333329</v>
      </c>
      <c r="CN150" s="35">
        <v>71.078431372549019</v>
      </c>
      <c r="CO150" s="35">
        <v>72.549019607843135</v>
      </c>
      <c r="CP150" s="35">
        <v>72.058823529411768</v>
      </c>
      <c r="CQ150" s="35">
        <v>70.833333333333329</v>
      </c>
      <c r="CR150" s="35">
        <v>75</v>
      </c>
      <c r="CS150" s="35">
        <v>78.186274509803923</v>
      </c>
      <c r="CT150" s="35">
        <v>80.882352941176464</v>
      </c>
      <c r="CU150" s="35">
        <v>79.901960784313729</v>
      </c>
      <c r="CV150" s="35">
        <v>81.617647058823536</v>
      </c>
      <c r="CW150" s="35">
        <v>83.578431372549019</v>
      </c>
    </row>
    <row r="151" spans="1:101" x14ac:dyDescent="0.3">
      <c r="A151" s="3">
        <v>935</v>
      </c>
      <c r="B151" s="4" t="s">
        <v>147</v>
      </c>
      <c r="C151" s="35">
        <v>100</v>
      </c>
      <c r="D151" s="35">
        <v>101.23152709359606</v>
      </c>
      <c r="E151" s="35">
        <v>101.23152709359606</v>
      </c>
      <c r="F151" s="35">
        <v>101.97044334975369</v>
      </c>
      <c r="G151" s="35">
        <v>98.029556650246306</v>
      </c>
      <c r="H151" s="35">
        <v>100</v>
      </c>
      <c r="I151" s="35">
        <v>98.522167487684726</v>
      </c>
      <c r="J151" s="35">
        <v>96.305418719211829</v>
      </c>
      <c r="K151" s="35">
        <v>93.349753694581281</v>
      </c>
      <c r="L151" s="35">
        <v>90.886699507389167</v>
      </c>
      <c r="M151" s="35">
        <v>94.827586206896555</v>
      </c>
      <c r="N151" s="35">
        <v>89.162561576354676</v>
      </c>
      <c r="O151" s="35">
        <v>86.699507389162562</v>
      </c>
      <c r="P151" s="35">
        <v>90.394088669950733</v>
      </c>
      <c r="Q151" s="35">
        <v>86.945812807881779</v>
      </c>
      <c r="R151" s="35">
        <v>83.004926108374377</v>
      </c>
      <c r="S151" s="35">
        <v>81.527093596059117</v>
      </c>
      <c r="T151" s="35">
        <v>84.729064039408868</v>
      </c>
      <c r="U151" s="35">
        <v>81.2807881773399</v>
      </c>
      <c r="V151" s="35">
        <v>80.78817733990148</v>
      </c>
      <c r="W151" s="35">
        <v>82.758620689655174</v>
      </c>
      <c r="X151" s="35">
        <v>82.019704433497537</v>
      </c>
      <c r="Y151" s="35">
        <v>80.541871921182263</v>
      </c>
      <c r="Z151" s="35">
        <v>83.743842364532014</v>
      </c>
      <c r="AA151" s="35">
        <v>83.743842364532014</v>
      </c>
      <c r="AB151" s="35">
        <v>85.714285714285708</v>
      </c>
      <c r="AC151" s="35">
        <v>80.78817733990148</v>
      </c>
      <c r="AD151" s="35">
        <v>84.482758620689651</v>
      </c>
      <c r="AE151" s="35">
        <v>82.019704433497537</v>
      </c>
      <c r="AF151" s="35">
        <v>83.004926108374377</v>
      </c>
      <c r="AG151" s="35">
        <v>87.684729064039402</v>
      </c>
      <c r="AH151" s="35">
        <v>86.945812807881779</v>
      </c>
      <c r="AI151" s="35">
        <v>84.975369458128085</v>
      </c>
      <c r="AJ151" s="35">
        <v>100</v>
      </c>
      <c r="AK151" s="35">
        <v>100.15772870662461</v>
      </c>
      <c r="AL151" s="35">
        <v>101.57728706624606</v>
      </c>
      <c r="AM151" s="35">
        <v>98.264984227129332</v>
      </c>
      <c r="AN151" s="35">
        <v>98.264984227129332</v>
      </c>
      <c r="AO151" s="35">
        <v>95.110410094637217</v>
      </c>
      <c r="AP151" s="35">
        <v>92.744479495268138</v>
      </c>
      <c r="AQ151" s="35">
        <v>94.00630914826499</v>
      </c>
      <c r="AR151" s="35">
        <v>97.791798107255516</v>
      </c>
      <c r="AS151" s="35">
        <v>97.003154574132495</v>
      </c>
      <c r="AT151" s="35">
        <v>99.211356466876978</v>
      </c>
      <c r="AU151" s="35">
        <v>98.895899053627758</v>
      </c>
      <c r="AV151" s="35">
        <v>97.634069400630921</v>
      </c>
      <c r="AW151" s="35">
        <v>100.47318611987382</v>
      </c>
      <c r="AX151" s="35">
        <v>103.15457413249212</v>
      </c>
      <c r="AY151" s="35">
        <v>103.62776025236593</v>
      </c>
      <c r="AZ151" s="35">
        <v>107.09779179810725</v>
      </c>
      <c r="BA151" s="35">
        <v>107.88643533123029</v>
      </c>
      <c r="BB151" s="35">
        <v>111.67192429022082</v>
      </c>
      <c r="BC151" s="35">
        <v>115.14195583596215</v>
      </c>
      <c r="BD151" s="35">
        <v>116.5615141955836</v>
      </c>
      <c r="BE151" s="35">
        <v>120.34700315457414</v>
      </c>
      <c r="BF151" s="35">
        <v>122.87066246056783</v>
      </c>
      <c r="BG151" s="35">
        <v>124.44794952681389</v>
      </c>
      <c r="BH151" s="35">
        <v>131.54574132492112</v>
      </c>
      <c r="BI151" s="35">
        <v>128.54889589905363</v>
      </c>
      <c r="BJ151" s="35">
        <v>128.39116719242901</v>
      </c>
      <c r="BK151" s="35">
        <v>129.96845425867508</v>
      </c>
      <c r="BL151" s="35">
        <v>129.33753943217667</v>
      </c>
      <c r="BM151" s="35">
        <v>128.70662460567823</v>
      </c>
      <c r="BN151" s="35">
        <v>129.96845425867508</v>
      </c>
      <c r="BO151" s="35">
        <v>127.44479495268139</v>
      </c>
      <c r="BP151" s="35">
        <v>128.39116719242901</v>
      </c>
      <c r="BQ151" s="35">
        <v>100</v>
      </c>
      <c r="BR151" s="35">
        <v>101.8018018018018</v>
      </c>
      <c r="BS151" s="35">
        <v>103.6036036036036</v>
      </c>
      <c r="BT151" s="35">
        <v>106.30630630630631</v>
      </c>
      <c r="BU151" s="35">
        <v>106.30630630630631</v>
      </c>
      <c r="BV151" s="35">
        <v>109.00900900900901</v>
      </c>
      <c r="BW151" s="35">
        <v>106.30630630630631</v>
      </c>
      <c r="BX151" s="35">
        <v>106.30630630630631</v>
      </c>
      <c r="BY151" s="35">
        <v>104.50450450450451</v>
      </c>
      <c r="BZ151" s="35">
        <v>108.10810810810811</v>
      </c>
      <c r="CA151" s="35">
        <v>113.51351351351352</v>
      </c>
      <c r="CB151" s="35">
        <v>113.51351351351352</v>
      </c>
      <c r="CC151" s="35">
        <v>115.31531531531532</v>
      </c>
      <c r="CD151" s="35">
        <v>111.71171171171171</v>
      </c>
      <c r="CE151" s="35">
        <v>114.41441441441441</v>
      </c>
      <c r="CF151" s="35">
        <v>107.2072072072072</v>
      </c>
      <c r="CG151" s="35">
        <v>109.00900900900901</v>
      </c>
      <c r="CH151" s="35">
        <v>110.81081081081081</v>
      </c>
      <c r="CI151" s="35">
        <v>104.50450450450451</v>
      </c>
      <c r="CJ151" s="35">
        <v>100.90090090090091</v>
      </c>
      <c r="CK151" s="35">
        <v>104.50450450450451</v>
      </c>
      <c r="CL151" s="35">
        <v>103.6036036036036</v>
      </c>
      <c r="CM151" s="35">
        <v>106.30630630630631</v>
      </c>
      <c r="CN151" s="35">
        <v>112.61261261261261</v>
      </c>
      <c r="CO151" s="35">
        <v>118.01801801801801</v>
      </c>
      <c r="CP151" s="35">
        <v>121.62162162162163</v>
      </c>
      <c r="CQ151" s="35">
        <v>127.02702702702703</v>
      </c>
      <c r="CR151" s="35">
        <v>132.43243243243242</v>
      </c>
      <c r="CS151" s="35">
        <v>145.94594594594594</v>
      </c>
      <c r="CT151" s="35">
        <v>147.74774774774775</v>
      </c>
      <c r="CU151" s="35">
        <v>145.94594594594594</v>
      </c>
      <c r="CV151" s="35">
        <v>152.25225225225225</v>
      </c>
      <c r="CW151" s="35">
        <v>150.45045045045046</v>
      </c>
    </row>
    <row r="152" spans="1:101" x14ac:dyDescent="0.3">
      <c r="A152" s="3">
        <v>937</v>
      </c>
      <c r="B152" s="6" t="s">
        <v>148</v>
      </c>
      <c r="C152" s="35">
        <v>100</v>
      </c>
      <c r="D152" s="35">
        <v>95.390781563126254</v>
      </c>
      <c r="E152" s="35">
        <v>94.388777555110224</v>
      </c>
      <c r="F152" s="35">
        <v>93.687374749499</v>
      </c>
      <c r="G152" s="35">
        <v>90.180360721442881</v>
      </c>
      <c r="H152" s="35">
        <v>89.178356713426851</v>
      </c>
      <c r="I152" s="35">
        <v>88.37675350701403</v>
      </c>
      <c r="J152" s="35">
        <v>86.873747494989985</v>
      </c>
      <c r="K152" s="35">
        <v>88.877755511022045</v>
      </c>
      <c r="L152" s="35">
        <v>86.773547094188373</v>
      </c>
      <c r="M152" s="35">
        <v>86.573146292585164</v>
      </c>
      <c r="N152" s="35">
        <v>85.470941883767537</v>
      </c>
      <c r="O152" s="35">
        <v>86.172344689378761</v>
      </c>
      <c r="P152" s="35">
        <v>85.470941883767537</v>
      </c>
      <c r="Q152" s="35">
        <v>83.867735470941881</v>
      </c>
      <c r="R152" s="35">
        <v>82.965931863727448</v>
      </c>
      <c r="S152" s="35">
        <v>80.561122244488985</v>
      </c>
      <c r="T152" s="35">
        <v>79.358717434869746</v>
      </c>
      <c r="U152" s="35">
        <v>78.557114228456911</v>
      </c>
      <c r="V152" s="35">
        <v>80.661322645290582</v>
      </c>
      <c r="W152" s="35">
        <v>81.563126252505015</v>
      </c>
      <c r="X152" s="35">
        <v>83.266533066132268</v>
      </c>
      <c r="Y152" s="35">
        <v>84.969939879759522</v>
      </c>
      <c r="Z152" s="35">
        <v>84.569138276553105</v>
      </c>
      <c r="AA152" s="35">
        <v>88.476953907815627</v>
      </c>
      <c r="AB152" s="35">
        <v>87.074148296593179</v>
      </c>
      <c r="AC152" s="35">
        <v>89.879759519038075</v>
      </c>
      <c r="AD152" s="35">
        <v>88.476953907815627</v>
      </c>
      <c r="AE152" s="35">
        <v>89.278557114228462</v>
      </c>
      <c r="AF152" s="35">
        <v>88.577154308617239</v>
      </c>
      <c r="AG152" s="35">
        <v>90.180360721442881</v>
      </c>
      <c r="AH152" s="35">
        <v>89.779559118236477</v>
      </c>
      <c r="AI152" s="35">
        <v>87.775551102204403</v>
      </c>
      <c r="AJ152" s="35">
        <v>100</v>
      </c>
      <c r="AK152" s="35">
        <v>100.15723270440252</v>
      </c>
      <c r="AL152" s="35">
        <v>100.52410901467505</v>
      </c>
      <c r="AM152" s="35">
        <v>100.83857442348008</v>
      </c>
      <c r="AN152" s="35">
        <v>101.04821802935011</v>
      </c>
      <c r="AO152" s="35">
        <v>100.20964360587003</v>
      </c>
      <c r="AP152" s="35">
        <v>101.57232704402516</v>
      </c>
      <c r="AQ152" s="35">
        <v>102.41090146750524</v>
      </c>
      <c r="AR152" s="35">
        <v>102.9874213836478</v>
      </c>
      <c r="AS152" s="35">
        <v>102.93501048218029</v>
      </c>
      <c r="AT152" s="35">
        <v>104.40251572327044</v>
      </c>
      <c r="AU152" s="35">
        <v>103.14465408805032</v>
      </c>
      <c r="AV152" s="35">
        <v>104.29769392033543</v>
      </c>
      <c r="AW152" s="35">
        <v>104.66457023060796</v>
      </c>
      <c r="AX152" s="35">
        <v>105.81761006289308</v>
      </c>
      <c r="AY152" s="35">
        <v>105.18867924528301</v>
      </c>
      <c r="AZ152" s="35">
        <v>105.71278825995807</v>
      </c>
      <c r="BA152" s="35">
        <v>106.86582809224319</v>
      </c>
      <c r="BB152" s="35">
        <v>106.18448637316561</v>
      </c>
      <c r="BC152" s="35">
        <v>106.55136268343816</v>
      </c>
      <c r="BD152" s="35">
        <v>105.87002096436059</v>
      </c>
      <c r="BE152" s="35">
        <v>105.18867924528301</v>
      </c>
      <c r="BF152" s="35">
        <v>108.17610062893081</v>
      </c>
      <c r="BG152" s="35">
        <v>107.59958071278825</v>
      </c>
      <c r="BH152" s="35">
        <v>108.90985324947589</v>
      </c>
      <c r="BI152" s="35">
        <v>109.74842767295597</v>
      </c>
      <c r="BJ152" s="35">
        <v>110.90146750524109</v>
      </c>
      <c r="BK152" s="35">
        <v>110.22012578616352</v>
      </c>
      <c r="BL152" s="35">
        <v>110.53459119496856</v>
      </c>
      <c r="BM152" s="35">
        <v>110.22012578616352</v>
      </c>
      <c r="BN152" s="35">
        <v>110.63941299790356</v>
      </c>
      <c r="BO152" s="35">
        <v>110.58700209643605</v>
      </c>
      <c r="BP152" s="35">
        <v>111.00628930817611</v>
      </c>
      <c r="BQ152" s="35">
        <v>100</v>
      </c>
      <c r="BR152" s="35">
        <v>104.0650406504065</v>
      </c>
      <c r="BS152" s="35">
        <v>102.64227642276423</v>
      </c>
      <c r="BT152" s="35">
        <v>105.48780487804878</v>
      </c>
      <c r="BU152" s="35">
        <v>103.2520325203252</v>
      </c>
      <c r="BV152" s="35">
        <v>105.08130081300813</v>
      </c>
      <c r="BW152" s="35">
        <v>104.47154471544715</v>
      </c>
      <c r="BX152" s="35">
        <v>103.45528455284553</v>
      </c>
      <c r="BY152" s="35">
        <v>102.23577235772358</v>
      </c>
      <c r="BZ152" s="35">
        <v>103.04878048780488</v>
      </c>
      <c r="CA152" s="35">
        <v>101.21951219512195</v>
      </c>
      <c r="CB152" s="35">
        <v>102.84552845528455</v>
      </c>
      <c r="CC152" s="35">
        <v>103.65853658536585</v>
      </c>
      <c r="CD152" s="35">
        <v>100.8130081300813</v>
      </c>
      <c r="CE152" s="35">
        <v>102.23577235772358</v>
      </c>
      <c r="CF152" s="35">
        <v>102.03252032520325</v>
      </c>
      <c r="CG152" s="35">
        <v>102.84552845528455</v>
      </c>
      <c r="CH152" s="35">
        <v>99.796747967479675</v>
      </c>
      <c r="CI152" s="35">
        <v>100.60975609756098</v>
      </c>
      <c r="CJ152" s="35">
        <v>98.780487804878049</v>
      </c>
      <c r="CK152" s="35">
        <v>97.764227642276424</v>
      </c>
      <c r="CL152" s="35">
        <v>99.390243902439025</v>
      </c>
      <c r="CM152" s="35">
        <v>100.8130081300813</v>
      </c>
      <c r="CN152" s="35">
        <v>101.6260162601626</v>
      </c>
      <c r="CO152" s="35">
        <v>104.47154471544715</v>
      </c>
      <c r="CP152" s="35">
        <v>108.33333333333333</v>
      </c>
      <c r="CQ152" s="35">
        <v>110.36585365853658</v>
      </c>
      <c r="CR152" s="35">
        <v>114.4308943089431</v>
      </c>
      <c r="CS152" s="35">
        <v>115.2439024390244</v>
      </c>
      <c r="CT152" s="35">
        <v>120.9349593495935</v>
      </c>
      <c r="CU152" s="35">
        <v>122.5609756097561</v>
      </c>
      <c r="CV152" s="35">
        <v>125.8130081300813</v>
      </c>
      <c r="CW152" s="35">
        <v>130.89430894308944</v>
      </c>
    </row>
    <row r="153" spans="1:101" x14ac:dyDescent="0.3">
      <c r="A153" s="3">
        <v>938</v>
      </c>
      <c r="B153" s="4" t="s">
        <v>149</v>
      </c>
      <c r="C153" s="35">
        <v>100</v>
      </c>
      <c r="D153" s="35">
        <v>99.184782608695656</v>
      </c>
      <c r="E153" s="35">
        <v>102.98913043478261</v>
      </c>
      <c r="F153" s="35">
        <v>96.739130434782609</v>
      </c>
      <c r="G153" s="35">
        <v>92.934782608695656</v>
      </c>
      <c r="H153" s="35">
        <v>92.663043478260875</v>
      </c>
      <c r="I153" s="35">
        <v>101.90217391304348</v>
      </c>
      <c r="J153" s="35">
        <v>98.913043478260875</v>
      </c>
      <c r="K153" s="35">
        <v>89.402173913043484</v>
      </c>
      <c r="L153" s="35">
        <v>85.597826086956516</v>
      </c>
      <c r="M153" s="35">
        <v>83.967391304347828</v>
      </c>
      <c r="N153" s="35">
        <v>80.978260869565219</v>
      </c>
      <c r="O153" s="35">
        <v>81.521739130434781</v>
      </c>
      <c r="P153" s="35">
        <v>86.956521739130437</v>
      </c>
      <c r="Q153" s="35">
        <v>86.956521739130437</v>
      </c>
      <c r="R153" s="35">
        <v>84.782608695652172</v>
      </c>
      <c r="S153" s="35">
        <v>84.510869565217391</v>
      </c>
      <c r="T153" s="35">
        <v>88.315217391304344</v>
      </c>
      <c r="U153" s="35">
        <v>89.402173913043484</v>
      </c>
      <c r="V153" s="35">
        <v>85.326086956521735</v>
      </c>
      <c r="W153" s="35">
        <v>80.163043478260875</v>
      </c>
      <c r="X153" s="35">
        <v>77.717391304347828</v>
      </c>
      <c r="Y153" s="35">
        <v>74.456521739130437</v>
      </c>
      <c r="Z153" s="35">
        <v>73.641304347826093</v>
      </c>
      <c r="AA153" s="35">
        <v>70.380434782608702</v>
      </c>
      <c r="AB153" s="35">
        <v>69.021739130434781</v>
      </c>
      <c r="AC153" s="35">
        <v>71.195652173913047</v>
      </c>
      <c r="AD153" s="35">
        <v>69.836956521739125</v>
      </c>
      <c r="AE153" s="35">
        <v>66.032608695652172</v>
      </c>
      <c r="AF153" s="35">
        <v>67.119565217391298</v>
      </c>
      <c r="AG153" s="35">
        <v>65.760869565217391</v>
      </c>
      <c r="AH153" s="35">
        <v>66.032608695652172</v>
      </c>
      <c r="AI153" s="35">
        <v>65.217391304347828</v>
      </c>
      <c r="AJ153" s="35">
        <v>100</v>
      </c>
      <c r="AK153" s="35">
        <v>98.867924528301884</v>
      </c>
      <c r="AL153" s="35">
        <v>101.00628930817611</v>
      </c>
      <c r="AM153" s="35">
        <v>94.339622641509436</v>
      </c>
      <c r="AN153" s="35">
        <v>94.591194968553452</v>
      </c>
      <c r="AO153" s="35">
        <v>91.44654088050315</v>
      </c>
      <c r="AP153" s="35">
        <v>97.35849056603773</v>
      </c>
      <c r="AQ153" s="35">
        <v>99.496855345911953</v>
      </c>
      <c r="AR153" s="35">
        <v>97.484276729559753</v>
      </c>
      <c r="AS153" s="35">
        <v>98.490566037735846</v>
      </c>
      <c r="AT153" s="35">
        <v>100.62893081761007</v>
      </c>
      <c r="AU153" s="35">
        <v>100.25157232704403</v>
      </c>
      <c r="AV153" s="35">
        <v>98.993710691823892</v>
      </c>
      <c r="AW153" s="35">
        <v>101.63522012578616</v>
      </c>
      <c r="AX153" s="35">
        <v>100</v>
      </c>
      <c r="AY153" s="35">
        <v>98.490566037735846</v>
      </c>
      <c r="AZ153" s="35">
        <v>96.981132075471692</v>
      </c>
      <c r="BA153" s="35">
        <v>98.616352201257868</v>
      </c>
      <c r="BB153" s="35">
        <v>100.25157232704403</v>
      </c>
      <c r="BC153" s="35">
        <v>98.742138364779876</v>
      </c>
      <c r="BD153" s="35">
        <v>98.113207547169807</v>
      </c>
      <c r="BE153" s="35">
        <v>95.723270440251568</v>
      </c>
      <c r="BF153" s="35">
        <v>95.723270440251568</v>
      </c>
      <c r="BG153" s="35">
        <v>95.723270440251568</v>
      </c>
      <c r="BH153" s="35">
        <v>97.987421383647799</v>
      </c>
      <c r="BI153" s="35">
        <v>95.974842767295598</v>
      </c>
      <c r="BJ153" s="35">
        <v>95.094339622641513</v>
      </c>
      <c r="BK153" s="35">
        <v>93.710691823899367</v>
      </c>
      <c r="BL153" s="35">
        <v>91.572327044025158</v>
      </c>
      <c r="BM153" s="35">
        <v>93.081761006289312</v>
      </c>
      <c r="BN153" s="35">
        <v>92.452830188679243</v>
      </c>
      <c r="BO153" s="35">
        <v>92.327044025157235</v>
      </c>
      <c r="BP153" s="35">
        <v>90.062893081761004</v>
      </c>
      <c r="BQ153" s="35">
        <v>100</v>
      </c>
      <c r="BR153" s="35">
        <v>100.6872852233677</v>
      </c>
      <c r="BS153" s="35">
        <v>100</v>
      </c>
      <c r="BT153" s="35">
        <v>99.656357388316152</v>
      </c>
      <c r="BU153" s="35">
        <v>98.969072164948457</v>
      </c>
      <c r="BV153" s="35">
        <v>94.501718213058425</v>
      </c>
      <c r="BW153" s="35">
        <v>93.814432989690715</v>
      </c>
      <c r="BX153" s="35">
        <v>89.69072164948453</v>
      </c>
      <c r="BY153" s="35">
        <v>89.347079037800682</v>
      </c>
      <c r="BZ153" s="35">
        <v>83.161512027491412</v>
      </c>
      <c r="CA153" s="35">
        <v>81.44329896907216</v>
      </c>
      <c r="CB153" s="35">
        <v>80.06872852233677</v>
      </c>
      <c r="CC153" s="35">
        <v>78.006872852233684</v>
      </c>
      <c r="CD153" s="35">
        <v>76.63230240549828</v>
      </c>
      <c r="CE153" s="35">
        <v>77.663230240549822</v>
      </c>
      <c r="CF153" s="35">
        <v>75.257731958762889</v>
      </c>
      <c r="CG153" s="35">
        <v>73.539518900343637</v>
      </c>
      <c r="CH153" s="35">
        <v>71.821305841924399</v>
      </c>
      <c r="CI153" s="35">
        <v>69.072164948453604</v>
      </c>
      <c r="CJ153" s="35">
        <v>67.697594501718214</v>
      </c>
      <c r="CK153" s="35">
        <v>67.697594501718214</v>
      </c>
      <c r="CL153" s="35">
        <v>67.010309278350519</v>
      </c>
      <c r="CM153" s="35">
        <v>65.292096219931267</v>
      </c>
      <c r="CN153" s="35">
        <v>65.635738831615114</v>
      </c>
      <c r="CO153" s="35">
        <v>69.072164948453604</v>
      </c>
      <c r="CP153" s="35">
        <v>69.415807560137452</v>
      </c>
      <c r="CQ153" s="35">
        <v>64.948453608247419</v>
      </c>
      <c r="CR153" s="35">
        <v>68.041237113402062</v>
      </c>
      <c r="CS153" s="35">
        <v>74.914089347079042</v>
      </c>
      <c r="CT153" s="35">
        <v>74.570446735395194</v>
      </c>
      <c r="CU153" s="35">
        <v>76.63230240549828</v>
      </c>
      <c r="CV153" s="35">
        <v>79.037800687285227</v>
      </c>
      <c r="CW153" s="35">
        <v>81.099656357388312</v>
      </c>
    </row>
    <row r="154" spans="1:101" x14ac:dyDescent="0.3">
      <c r="A154" s="3">
        <v>940</v>
      </c>
      <c r="B154" s="4" t="s">
        <v>150</v>
      </c>
      <c r="C154" s="35">
        <v>100</v>
      </c>
      <c r="D154" s="35">
        <v>98.245614035087726</v>
      </c>
      <c r="E154" s="35">
        <v>97.660818713450297</v>
      </c>
      <c r="F154" s="35">
        <v>94.152046783625735</v>
      </c>
      <c r="G154" s="35">
        <v>90.350877192982452</v>
      </c>
      <c r="H154" s="35">
        <v>92.10526315789474</v>
      </c>
      <c r="I154" s="35">
        <v>91.812865497076018</v>
      </c>
      <c r="J154" s="35">
        <v>99.415204678362571</v>
      </c>
      <c r="K154" s="35">
        <v>95.029239766081872</v>
      </c>
      <c r="L154" s="35">
        <v>95.32163742690058</v>
      </c>
      <c r="M154" s="35">
        <v>98.830409356725141</v>
      </c>
      <c r="N154" s="35">
        <v>98.830409356725141</v>
      </c>
      <c r="O154" s="35">
        <v>96.198830409356731</v>
      </c>
      <c r="P154" s="35">
        <v>101.16959064327486</v>
      </c>
      <c r="Q154" s="35">
        <v>104.67836257309942</v>
      </c>
      <c r="R154" s="35">
        <v>102.3391812865497</v>
      </c>
      <c r="S154" s="35">
        <v>98.245614035087726</v>
      </c>
      <c r="T154" s="35">
        <v>100.58479532163743</v>
      </c>
      <c r="U154" s="35">
        <v>100.58479532163743</v>
      </c>
      <c r="V154" s="35">
        <v>92.397660818713447</v>
      </c>
      <c r="W154" s="35">
        <v>88.596491228070178</v>
      </c>
      <c r="X154" s="35">
        <v>90.643274853801174</v>
      </c>
      <c r="Y154" s="35">
        <v>86.257309941520461</v>
      </c>
      <c r="Z154" s="35">
        <v>87.42690058479532</v>
      </c>
      <c r="AA154" s="35">
        <v>88.888888888888886</v>
      </c>
      <c r="AB154" s="35">
        <v>86.84210526315789</v>
      </c>
      <c r="AC154" s="35">
        <v>83.62573099415205</v>
      </c>
      <c r="AD154" s="35">
        <v>80.701754385964918</v>
      </c>
      <c r="AE154" s="35">
        <v>77.485380116959064</v>
      </c>
      <c r="AF154" s="35">
        <v>76.023391812865498</v>
      </c>
      <c r="AG154" s="35">
        <v>77.485380116959064</v>
      </c>
      <c r="AH154" s="35">
        <v>77.777777777777771</v>
      </c>
      <c r="AI154" s="35">
        <v>65.497076023391813</v>
      </c>
      <c r="AJ154" s="35">
        <v>100</v>
      </c>
      <c r="AK154" s="35">
        <v>99.504337050805447</v>
      </c>
      <c r="AL154" s="35">
        <v>98.265179677819077</v>
      </c>
      <c r="AM154" s="35">
        <v>97.645600991325892</v>
      </c>
      <c r="AN154" s="35">
        <v>98.513011152416354</v>
      </c>
      <c r="AO154" s="35">
        <v>98.884758364312262</v>
      </c>
      <c r="AP154" s="35">
        <v>99.752168525402723</v>
      </c>
      <c r="AQ154" s="35">
        <v>103.09789343246592</v>
      </c>
      <c r="AR154" s="35">
        <v>104.21313506815366</v>
      </c>
      <c r="AS154" s="35">
        <v>106.19578686493185</v>
      </c>
      <c r="AT154" s="35">
        <v>105.94795539033457</v>
      </c>
      <c r="AU154" s="35">
        <v>105.94795539033457</v>
      </c>
      <c r="AV154" s="35">
        <v>103.84138785625774</v>
      </c>
      <c r="AW154" s="35">
        <v>104.21313506815366</v>
      </c>
      <c r="AX154" s="35">
        <v>105.70012391573729</v>
      </c>
      <c r="AY154" s="35">
        <v>105.32837670384139</v>
      </c>
      <c r="AZ154" s="35">
        <v>105.94795539033457</v>
      </c>
      <c r="BA154" s="35">
        <v>103.09789343246592</v>
      </c>
      <c r="BB154" s="35">
        <v>101.23915737298637</v>
      </c>
      <c r="BC154" s="35">
        <v>100.49566294919455</v>
      </c>
      <c r="BD154" s="35">
        <v>98.513011152416354</v>
      </c>
      <c r="BE154" s="35">
        <v>97.645600991325892</v>
      </c>
      <c r="BF154" s="35">
        <v>95.41511771995043</v>
      </c>
      <c r="BG154" s="35">
        <v>95.910780669144984</v>
      </c>
      <c r="BH154" s="35">
        <v>96.034696406443615</v>
      </c>
      <c r="BI154" s="35">
        <v>97.769516728624538</v>
      </c>
      <c r="BJ154" s="35">
        <v>97.645600991325892</v>
      </c>
      <c r="BK154" s="35">
        <v>97.521685254027261</v>
      </c>
      <c r="BL154" s="35">
        <v>96.406443618339523</v>
      </c>
      <c r="BM154" s="35">
        <v>96.158612143742261</v>
      </c>
      <c r="BN154" s="35">
        <v>94.795539033457246</v>
      </c>
      <c r="BO154" s="35">
        <v>91.078066914498137</v>
      </c>
      <c r="BP154" s="35">
        <v>87.236679058240398</v>
      </c>
      <c r="BQ154" s="35">
        <v>100</v>
      </c>
      <c r="BR154" s="35">
        <v>102.2508038585209</v>
      </c>
      <c r="BS154" s="35">
        <v>103.21543408360128</v>
      </c>
      <c r="BT154" s="35">
        <v>102.89389067524115</v>
      </c>
      <c r="BU154" s="35">
        <v>97.427652733118975</v>
      </c>
      <c r="BV154" s="35">
        <v>95.176848874598065</v>
      </c>
      <c r="BW154" s="35">
        <v>94.855305466237937</v>
      </c>
      <c r="BX154" s="35">
        <v>92.60450160771704</v>
      </c>
      <c r="BY154" s="35">
        <v>90.353697749196144</v>
      </c>
      <c r="BZ154" s="35">
        <v>88.745980707395503</v>
      </c>
      <c r="CA154" s="35">
        <v>85.20900321543408</v>
      </c>
      <c r="CB154" s="35">
        <v>83.60128617363344</v>
      </c>
      <c r="CC154" s="35">
        <v>81.672025723472672</v>
      </c>
      <c r="CD154" s="35">
        <v>81.028938906752416</v>
      </c>
      <c r="CE154" s="35">
        <v>78.778135048231505</v>
      </c>
      <c r="CF154" s="35">
        <v>76.848874598070736</v>
      </c>
      <c r="CG154" s="35">
        <v>74.276527331189712</v>
      </c>
      <c r="CH154" s="35">
        <v>72.9903536977492</v>
      </c>
      <c r="CI154" s="35">
        <v>71.704180064308687</v>
      </c>
      <c r="CJ154" s="35">
        <v>71.061093247588431</v>
      </c>
      <c r="CK154" s="35">
        <v>71.382636655948559</v>
      </c>
      <c r="CL154" s="35">
        <v>73.311897106109328</v>
      </c>
      <c r="CM154" s="35">
        <v>72.9903536977492</v>
      </c>
      <c r="CN154" s="35">
        <v>69.453376205787777</v>
      </c>
      <c r="CO154" s="35">
        <v>65.916398713826368</v>
      </c>
      <c r="CP154" s="35">
        <v>66.559485530546624</v>
      </c>
      <c r="CQ154" s="35">
        <v>65.273311897106112</v>
      </c>
      <c r="CR154" s="35">
        <v>66.559485530546624</v>
      </c>
      <c r="CS154" s="35">
        <v>66.881028938906752</v>
      </c>
      <c r="CT154" s="35">
        <v>66.237942122186496</v>
      </c>
      <c r="CU154" s="35">
        <v>69.453376205787777</v>
      </c>
      <c r="CV154" s="35">
        <v>72.025723472668815</v>
      </c>
      <c r="CW154" s="35">
        <v>73.311897106109328</v>
      </c>
    </row>
    <row r="155" spans="1:101" x14ac:dyDescent="0.3">
      <c r="A155" s="3">
        <v>941</v>
      </c>
      <c r="B155" s="4" t="s">
        <v>151</v>
      </c>
      <c r="C155" s="35">
        <v>100</v>
      </c>
      <c r="D155" s="35">
        <v>105.85106382978724</v>
      </c>
      <c r="E155" s="35">
        <v>105.31914893617021</v>
      </c>
      <c r="F155" s="35">
        <v>105.85106382978724</v>
      </c>
      <c r="G155" s="35">
        <v>110.63829787234043</v>
      </c>
      <c r="H155" s="35">
        <v>106.38297872340425</v>
      </c>
      <c r="I155" s="35">
        <v>114.8936170212766</v>
      </c>
      <c r="J155" s="35">
        <v>111.17021276595744</v>
      </c>
      <c r="K155" s="35">
        <v>112.23404255319149</v>
      </c>
      <c r="L155" s="35">
        <v>115.42553191489361</v>
      </c>
      <c r="M155" s="35">
        <v>118.08510638297872</v>
      </c>
      <c r="N155" s="35">
        <v>121.80851063829788</v>
      </c>
      <c r="O155" s="35">
        <v>126.59574468085107</v>
      </c>
      <c r="P155" s="35">
        <v>126.06382978723404</v>
      </c>
      <c r="Q155" s="35">
        <v>129.25531914893617</v>
      </c>
      <c r="R155" s="35">
        <v>121.27659574468085</v>
      </c>
      <c r="S155" s="35">
        <v>119.68085106382979</v>
      </c>
      <c r="T155" s="35">
        <v>125</v>
      </c>
      <c r="U155" s="35">
        <v>112.23404255319149</v>
      </c>
      <c r="V155" s="35">
        <v>111.70212765957447</v>
      </c>
      <c r="W155" s="35">
        <v>117.55319148936171</v>
      </c>
      <c r="X155" s="35">
        <v>118.61702127659575</v>
      </c>
      <c r="Y155" s="35">
        <v>125.53191489361703</v>
      </c>
      <c r="Z155" s="35">
        <v>127.65957446808511</v>
      </c>
      <c r="AA155" s="35">
        <v>125</v>
      </c>
      <c r="AB155" s="35">
        <v>121.80851063829788</v>
      </c>
      <c r="AC155" s="35">
        <v>117.55319148936171</v>
      </c>
      <c r="AD155" s="35">
        <v>120.74468085106383</v>
      </c>
      <c r="AE155" s="35">
        <v>112.23404255319149</v>
      </c>
      <c r="AF155" s="35">
        <v>115.42553191489361</v>
      </c>
      <c r="AG155" s="35">
        <v>107.44680851063829</v>
      </c>
      <c r="AH155" s="35">
        <v>106.38297872340425</v>
      </c>
      <c r="AI155" s="35">
        <v>104.78723404255319</v>
      </c>
      <c r="AJ155" s="35">
        <v>100</v>
      </c>
      <c r="AK155" s="35">
        <v>100.50125313283208</v>
      </c>
      <c r="AL155" s="35">
        <v>103.00751879699249</v>
      </c>
      <c r="AM155" s="35">
        <v>103.50877192982456</v>
      </c>
      <c r="AN155" s="35">
        <v>108.52130325814537</v>
      </c>
      <c r="AO155" s="35">
        <v>114.03508771929825</v>
      </c>
      <c r="AP155" s="35">
        <v>118.79699248120301</v>
      </c>
      <c r="AQ155" s="35">
        <v>120.30075187969925</v>
      </c>
      <c r="AR155" s="35">
        <v>126.8170426065163</v>
      </c>
      <c r="AS155" s="35">
        <v>131.8295739348371</v>
      </c>
      <c r="AT155" s="35">
        <v>135.58897243107771</v>
      </c>
      <c r="AU155" s="35">
        <v>135.58897243107771</v>
      </c>
      <c r="AV155" s="35">
        <v>134.08521303258146</v>
      </c>
      <c r="AW155" s="35">
        <v>136.09022556390977</v>
      </c>
      <c r="AX155" s="35">
        <v>138.84711779448622</v>
      </c>
      <c r="AY155" s="35">
        <v>137.59398496240601</v>
      </c>
      <c r="AZ155" s="35">
        <v>136.84210526315789</v>
      </c>
      <c r="BA155" s="35">
        <v>141.35338345864662</v>
      </c>
      <c r="BB155" s="35">
        <v>143.35839598997492</v>
      </c>
      <c r="BC155" s="35">
        <v>145.36340852130326</v>
      </c>
      <c r="BD155" s="35">
        <v>148.62155388471177</v>
      </c>
      <c r="BE155" s="35">
        <v>152.38095238095238</v>
      </c>
      <c r="BF155" s="35">
        <v>162.90726817042608</v>
      </c>
      <c r="BG155" s="35">
        <v>161.15288220551378</v>
      </c>
      <c r="BH155" s="35">
        <v>166.1654135338346</v>
      </c>
      <c r="BI155" s="35">
        <v>162.15538847117796</v>
      </c>
      <c r="BJ155" s="35">
        <v>154.13533834586465</v>
      </c>
      <c r="BK155" s="35">
        <v>155.88972431077696</v>
      </c>
      <c r="BL155" s="35">
        <v>157.14285714285714</v>
      </c>
      <c r="BM155" s="35">
        <v>155.88972431077696</v>
      </c>
      <c r="BN155" s="35">
        <v>160.15037593984962</v>
      </c>
      <c r="BO155" s="35">
        <v>160.90225563909775</v>
      </c>
      <c r="BP155" s="35">
        <v>160.90225563909775</v>
      </c>
      <c r="BQ155" s="35">
        <v>100</v>
      </c>
      <c r="BR155" s="35">
        <v>102.52100840336135</v>
      </c>
      <c r="BS155" s="35">
        <v>100.84033613445378</v>
      </c>
      <c r="BT155" s="35">
        <v>97.47899159663865</v>
      </c>
      <c r="BU155" s="35">
        <v>96.638655462184872</v>
      </c>
      <c r="BV155" s="35">
        <v>94.957983193277315</v>
      </c>
      <c r="BW155" s="35">
        <v>91.596638655462186</v>
      </c>
      <c r="BX155" s="35">
        <v>88.235294117647058</v>
      </c>
      <c r="BY155" s="35">
        <v>88.235294117647058</v>
      </c>
      <c r="BZ155" s="35">
        <v>86.554621848739501</v>
      </c>
      <c r="CA155" s="35">
        <v>83.193277310924373</v>
      </c>
      <c r="CB155" s="35">
        <v>81.512605042016801</v>
      </c>
      <c r="CC155" s="35">
        <v>76.470588235294116</v>
      </c>
      <c r="CD155" s="35">
        <v>73.949579831932766</v>
      </c>
      <c r="CE155" s="35">
        <v>73.109243697478988</v>
      </c>
      <c r="CF155" s="35">
        <v>63.025210084033617</v>
      </c>
      <c r="CG155" s="35">
        <v>64.705882352941174</v>
      </c>
      <c r="CH155" s="35">
        <v>63.865546218487395</v>
      </c>
      <c r="CI155" s="35">
        <v>62.184873949579831</v>
      </c>
      <c r="CJ155" s="35">
        <v>70.588235294117652</v>
      </c>
      <c r="CK155" s="35">
        <v>73.949579831932766</v>
      </c>
      <c r="CL155" s="35">
        <v>73.949579831932766</v>
      </c>
      <c r="CM155" s="35">
        <v>66.386554621848745</v>
      </c>
      <c r="CN155" s="35">
        <v>73.109243697478988</v>
      </c>
      <c r="CO155" s="35">
        <v>76.470588235294116</v>
      </c>
      <c r="CP155" s="35">
        <v>78.991596638655466</v>
      </c>
      <c r="CQ155" s="35">
        <v>78.151260504201687</v>
      </c>
      <c r="CR155" s="35">
        <v>83.193277310924373</v>
      </c>
      <c r="CS155" s="35">
        <v>79.831932773109244</v>
      </c>
      <c r="CT155" s="35">
        <v>89.075630252100837</v>
      </c>
      <c r="CU155" s="35">
        <v>93.277310924369743</v>
      </c>
      <c r="CV155" s="35">
        <v>97.47899159663865</v>
      </c>
      <c r="CW155" s="35">
        <v>95.798319327731093</v>
      </c>
    </row>
    <row r="156" spans="1:101" x14ac:dyDescent="0.3">
      <c r="A156" s="3">
        <v>1001</v>
      </c>
      <c r="B156" s="4" t="s">
        <v>152</v>
      </c>
      <c r="C156" s="35">
        <v>100</v>
      </c>
      <c r="D156" s="35">
        <v>98.669064748201436</v>
      </c>
      <c r="E156" s="35">
        <v>99.118705035971217</v>
      </c>
      <c r="F156" s="35">
        <v>99.766187050359719</v>
      </c>
      <c r="G156" s="35">
        <v>100.84532374100719</v>
      </c>
      <c r="H156" s="35">
        <v>102.08033573141486</v>
      </c>
      <c r="I156" s="35">
        <v>103.38729016786571</v>
      </c>
      <c r="J156" s="35">
        <v>104.31055155875299</v>
      </c>
      <c r="K156" s="35">
        <v>105.86330935251799</v>
      </c>
      <c r="L156" s="35">
        <v>107.27817745803357</v>
      </c>
      <c r="M156" s="35">
        <v>109.71223021582733</v>
      </c>
      <c r="N156" s="35">
        <v>110.41966426858514</v>
      </c>
      <c r="O156" s="35">
        <v>111.25299760191847</v>
      </c>
      <c r="P156" s="35">
        <v>112.52997601918466</v>
      </c>
      <c r="Q156" s="35">
        <v>113.6810551558753</v>
      </c>
      <c r="R156" s="35">
        <v>114.94604316546763</v>
      </c>
      <c r="S156" s="35">
        <v>115.53357314148681</v>
      </c>
      <c r="T156" s="35">
        <v>115.92925659472422</v>
      </c>
      <c r="U156" s="35">
        <v>117.12230215827338</v>
      </c>
      <c r="V156" s="35">
        <v>118.14748201438849</v>
      </c>
      <c r="W156" s="35">
        <v>119.87410071942446</v>
      </c>
      <c r="X156" s="35">
        <v>120.2937649880096</v>
      </c>
      <c r="Y156" s="35">
        <v>120.94724220623502</v>
      </c>
      <c r="Z156" s="35">
        <v>122.23021582733813</v>
      </c>
      <c r="AA156" s="35">
        <v>122.5779376498801</v>
      </c>
      <c r="AB156" s="35">
        <v>122.60191846522781</v>
      </c>
      <c r="AC156" s="35">
        <v>123.78896882494004</v>
      </c>
      <c r="AD156" s="35">
        <v>125.23381294964028</v>
      </c>
      <c r="AE156" s="35">
        <v>125.77937649880096</v>
      </c>
      <c r="AF156" s="35">
        <v>125.80935251798562</v>
      </c>
      <c r="AG156" s="35">
        <v>126.64268585131894</v>
      </c>
      <c r="AH156" s="35">
        <v>127.11630695443645</v>
      </c>
      <c r="AI156" s="35">
        <v>127.07434052757793</v>
      </c>
      <c r="AJ156" s="35">
        <v>100</v>
      </c>
      <c r="AK156" s="35">
        <v>100.27973822661363</v>
      </c>
      <c r="AL156" s="35">
        <v>101.8272808931092</v>
      </c>
      <c r="AM156" s="35">
        <v>102.33286282561274</v>
      </c>
      <c r="AN156" s="35">
        <v>103.63916335172591</v>
      </c>
      <c r="AO156" s="35">
        <v>104.48351084306429</v>
      </c>
      <c r="AP156" s="35">
        <v>105.4869754908251</v>
      </c>
      <c r="AQ156" s="35">
        <v>106.57769793404337</v>
      </c>
      <c r="AR156" s="35">
        <v>107.48877197484923</v>
      </c>
      <c r="AS156" s="35">
        <v>108.41524445014757</v>
      </c>
      <c r="AT156" s="35">
        <v>109.21852944950597</v>
      </c>
      <c r="AU156" s="35">
        <v>110.18863082253304</v>
      </c>
      <c r="AV156" s="35">
        <v>111.76953676376235</v>
      </c>
      <c r="AW156" s="35">
        <v>113.47106377518286</v>
      </c>
      <c r="AX156" s="35">
        <v>114.64647760810985</v>
      </c>
      <c r="AY156" s="35">
        <v>116.27614525856538</v>
      </c>
      <c r="AZ156" s="35">
        <v>117.68766842037726</v>
      </c>
      <c r="BA156" s="35">
        <v>119.24804311561658</v>
      </c>
      <c r="BB156" s="35">
        <v>120.73399204414218</v>
      </c>
      <c r="BC156" s="35">
        <v>122.44835108430642</v>
      </c>
      <c r="BD156" s="35">
        <v>123.75465161041961</v>
      </c>
      <c r="BE156" s="35">
        <v>126.18760426023354</v>
      </c>
      <c r="BF156" s="35">
        <v>128.78993968946492</v>
      </c>
      <c r="BG156" s="35">
        <v>130.90465802643399</v>
      </c>
      <c r="BH156" s="35">
        <v>133.10663415886052</v>
      </c>
      <c r="BI156" s="35">
        <v>134.71063775182856</v>
      </c>
      <c r="BJ156" s="35">
        <v>137.06146541768254</v>
      </c>
      <c r="BK156" s="35">
        <v>139.46618760426023</v>
      </c>
      <c r="BL156" s="35">
        <v>141.97613242653662</v>
      </c>
      <c r="BM156" s="35">
        <v>143.69562427819838</v>
      </c>
      <c r="BN156" s="35">
        <v>144.64006159373798</v>
      </c>
      <c r="BO156" s="35">
        <v>148.99011933786733</v>
      </c>
      <c r="BP156" s="35">
        <v>150.55819325035287</v>
      </c>
      <c r="BQ156" s="35">
        <v>100</v>
      </c>
      <c r="BR156" s="35">
        <v>103.78145781718608</v>
      </c>
      <c r="BS156" s="35">
        <v>106.72838701264833</v>
      </c>
      <c r="BT156" s="35">
        <v>109.17981483896206</v>
      </c>
      <c r="BU156" s="35">
        <v>110.65327943669318</v>
      </c>
      <c r="BV156" s="35">
        <v>112.24409962185422</v>
      </c>
      <c r="BW156" s="35">
        <v>114.12178902073282</v>
      </c>
      <c r="BX156" s="35">
        <v>116.52105880818881</v>
      </c>
      <c r="BY156" s="35">
        <v>118.24227409049419</v>
      </c>
      <c r="BZ156" s="35">
        <v>119.06376320250358</v>
      </c>
      <c r="CA156" s="35">
        <v>120.11996348937279</v>
      </c>
      <c r="CB156" s="35">
        <v>121.0979267179554</v>
      </c>
      <c r="CC156" s="35">
        <v>122.44099621854218</v>
      </c>
      <c r="CD156" s="35">
        <v>122.71482592254532</v>
      </c>
      <c r="CE156" s="35">
        <v>123.26248533055157</v>
      </c>
      <c r="CF156" s="35">
        <v>123.8362237579867</v>
      </c>
      <c r="CG156" s="35">
        <v>123.37984091798148</v>
      </c>
      <c r="CH156" s="35">
        <v>123.58847307341244</v>
      </c>
      <c r="CI156" s="35">
        <v>123.69278915112791</v>
      </c>
      <c r="CJ156" s="35">
        <v>123.84926326770113</v>
      </c>
      <c r="CK156" s="35">
        <v>125.49224149171991</v>
      </c>
      <c r="CL156" s="35">
        <v>126.28765158430043</v>
      </c>
      <c r="CM156" s="35">
        <v>127.16129873516756</v>
      </c>
      <c r="CN156" s="35">
        <v>129.0911461729039</v>
      </c>
      <c r="CO156" s="35">
        <v>131.47737645064547</v>
      </c>
      <c r="CP156" s="35">
        <v>134.34606858782109</v>
      </c>
      <c r="CQ156" s="35">
        <v>135.89777024383883</v>
      </c>
      <c r="CR156" s="35">
        <v>140.18776893988786</v>
      </c>
      <c r="CS156" s="35">
        <v>145.32533576737515</v>
      </c>
      <c r="CT156" s="35">
        <v>149.57621593428087</v>
      </c>
      <c r="CU156" s="35">
        <v>153.67062198461338</v>
      </c>
      <c r="CV156" s="35">
        <v>158.86034685095839</v>
      </c>
      <c r="CW156" s="35">
        <v>161.96375016299388</v>
      </c>
    </row>
    <row r="157" spans="1:101" x14ac:dyDescent="0.3">
      <c r="A157" s="3">
        <v>1002</v>
      </c>
      <c r="B157" s="4" t="s">
        <v>153</v>
      </c>
      <c r="C157" s="35">
        <v>100</v>
      </c>
      <c r="D157" s="35">
        <v>100.28628685943315</v>
      </c>
      <c r="E157" s="35">
        <v>100.08588605782994</v>
      </c>
      <c r="F157" s="35">
        <v>98.62582307472087</v>
      </c>
      <c r="G157" s="35">
        <v>97.108502719725166</v>
      </c>
      <c r="H157" s="35">
        <v>97.99599198396794</v>
      </c>
      <c r="I157" s="35">
        <v>97.423418265101631</v>
      </c>
      <c r="J157" s="35">
        <v>97.766962496421414</v>
      </c>
      <c r="K157" s="35">
        <v>97.366160893214996</v>
      </c>
      <c r="L157" s="35">
        <v>97.137131405668484</v>
      </c>
      <c r="M157" s="35">
        <v>97.709705124534779</v>
      </c>
      <c r="N157" s="35">
        <v>98.539937016890931</v>
      </c>
      <c r="O157" s="35">
        <v>99.770970512453474</v>
      </c>
      <c r="P157" s="35">
        <v>99.856856570283426</v>
      </c>
      <c r="Q157" s="35">
        <v>99.227025479530496</v>
      </c>
      <c r="R157" s="35">
        <v>99.6278270827369</v>
      </c>
      <c r="S157" s="35">
        <v>102.0612653879187</v>
      </c>
      <c r="T157" s="35">
        <v>104.09390208989407</v>
      </c>
      <c r="U157" s="35">
        <v>104.95276266819353</v>
      </c>
      <c r="V157" s="35">
        <v>105.21042084168337</v>
      </c>
      <c r="W157" s="35">
        <v>106.04065273403951</v>
      </c>
      <c r="X157" s="35">
        <v>107.58660177497853</v>
      </c>
      <c r="Y157" s="35">
        <v>107.72974520469511</v>
      </c>
      <c r="Z157" s="35">
        <v>108.21643286573146</v>
      </c>
      <c r="AA157" s="35">
        <v>109.84826796450042</v>
      </c>
      <c r="AB157" s="35">
        <v>111.02204408817636</v>
      </c>
      <c r="AC157" s="35">
        <v>109.84826796450042</v>
      </c>
      <c r="AD157" s="35">
        <v>109.99141139421701</v>
      </c>
      <c r="AE157" s="35">
        <v>109.56198110506728</v>
      </c>
      <c r="AF157" s="35">
        <v>108.38820498139135</v>
      </c>
      <c r="AG157" s="35">
        <v>109.21843687374749</v>
      </c>
      <c r="AH157" s="35">
        <v>108.44546235327799</v>
      </c>
      <c r="AI157" s="35">
        <v>106.35556827941598</v>
      </c>
      <c r="AJ157" s="35">
        <v>100</v>
      </c>
      <c r="AK157" s="35">
        <v>100.41800195067577</v>
      </c>
      <c r="AL157" s="35">
        <v>100.87780409641911</v>
      </c>
      <c r="AM157" s="35">
        <v>100.97533788491013</v>
      </c>
      <c r="AN157" s="35">
        <v>100.98927128326599</v>
      </c>
      <c r="AO157" s="35">
        <v>101.95067576982026</v>
      </c>
      <c r="AP157" s="35">
        <v>102.91208025637452</v>
      </c>
      <c r="AQ157" s="35">
        <v>104.41688727880729</v>
      </c>
      <c r="AR157" s="35">
        <v>106.08889508151039</v>
      </c>
      <c r="AS157" s="35">
        <v>107.56583530723144</v>
      </c>
      <c r="AT157" s="35">
        <v>107.32896753518183</v>
      </c>
      <c r="AU157" s="35">
        <v>109.07064232966421</v>
      </c>
      <c r="AV157" s="35">
        <v>109.64191166225443</v>
      </c>
      <c r="AW157" s="35">
        <v>110.08778040964191</v>
      </c>
      <c r="AX157" s="35">
        <v>110.43611536853838</v>
      </c>
      <c r="AY157" s="35">
        <v>111.94092239097115</v>
      </c>
      <c r="AZ157" s="35">
        <v>114.36533370489062</v>
      </c>
      <c r="BA157" s="35">
        <v>115.93980771910269</v>
      </c>
      <c r="BB157" s="35">
        <v>117.65361571687335</v>
      </c>
      <c r="BC157" s="35">
        <v>118.25275184617529</v>
      </c>
      <c r="BD157" s="35">
        <v>119.60429148669361</v>
      </c>
      <c r="BE157" s="35">
        <v>121.3041660861084</v>
      </c>
      <c r="BF157" s="35">
        <v>123.10157447401421</v>
      </c>
      <c r="BG157" s="35">
        <v>125.14978403232548</v>
      </c>
      <c r="BH157" s="35">
        <v>127.65779573638011</v>
      </c>
      <c r="BI157" s="35">
        <v>128.98146858018671</v>
      </c>
      <c r="BJ157" s="35">
        <v>130.08220705029956</v>
      </c>
      <c r="BK157" s="35">
        <v>130.45840880590777</v>
      </c>
      <c r="BL157" s="35">
        <v>130.45840880590777</v>
      </c>
      <c r="BM157" s="35">
        <v>130.9182109516511</v>
      </c>
      <c r="BN157" s="35">
        <v>130.43054200919605</v>
      </c>
      <c r="BO157" s="35">
        <v>130.65347638288978</v>
      </c>
      <c r="BP157" s="35">
        <v>130.48627560261949</v>
      </c>
      <c r="BQ157" s="35">
        <v>100</v>
      </c>
      <c r="BR157" s="35">
        <v>104.82154038822793</v>
      </c>
      <c r="BS157" s="35">
        <v>107.32623669380088</v>
      </c>
      <c r="BT157" s="35">
        <v>111.02066374452097</v>
      </c>
      <c r="BU157" s="35">
        <v>115.09079524107702</v>
      </c>
      <c r="BV157" s="35">
        <v>115.52911709455229</v>
      </c>
      <c r="BW157" s="35">
        <v>116.53099561678147</v>
      </c>
      <c r="BX157" s="35">
        <v>118.4721352536005</v>
      </c>
      <c r="BY157" s="35">
        <v>118.65998747651847</v>
      </c>
      <c r="BZ157" s="35">
        <v>118.84783969943645</v>
      </c>
      <c r="CA157" s="35">
        <v>119.59924859110833</v>
      </c>
      <c r="CB157" s="35">
        <v>119.66186599874766</v>
      </c>
      <c r="CC157" s="35">
        <v>120.97683155917345</v>
      </c>
      <c r="CD157" s="35">
        <v>120.66374452097683</v>
      </c>
      <c r="CE157" s="35">
        <v>121.28991859737008</v>
      </c>
      <c r="CF157" s="35">
        <v>119.16092673763306</v>
      </c>
      <c r="CG157" s="35">
        <v>118.28428303068253</v>
      </c>
      <c r="CH157" s="35">
        <v>117.90857858484658</v>
      </c>
      <c r="CI157" s="35">
        <v>118.97307451471509</v>
      </c>
      <c r="CJ157" s="35">
        <v>119.41139636819035</v>
      </c>
      <c r="CK157" s="35">
        <v>119.72448340638698</v>
      </c>
      <c r="CL157" s="35">
        <v>121.22730118973074</v>
      </c>
      <c r="CM157" s="35">
        <v>121.79085785848466</v>
      </c>
      <c r="CN157" s="35">
        <v>121.10206637445209</v>
      </c>
      <c r="CO157" s="35">
        <v>122.79273638071383</v>
      </c>
      <c r="CP157" s="35">
        <v>126.11145898559799</v>
      </c>
      <c r="CQ157" s="35">
        <v>129.2423293675642</v>
      </c>
      <c r="CR157" s="35">
        <v>134.25172197871009</v>
      </c>
      <c r="CS157" s="35">
        <v>140.70131496556041</v>
      </c>
      <c r="CT157" s="35">
        <v>146.96305572949279</v>
      </c>
      <c r="CU157" s="35">
        <v>151.78459611772072</v>
      </c>
      <c r="CV157" s="35">
        <v>156.1678146524734</v>
      </c>
      <c r="CW157" s="35">
        <v>161.49029430181591</v>
      </c>
    </row>
    <row r="158" spans="1:101" x14ac:dyDescent="0.3">
      <c r="A158" s="3">
        <v>1003</v>
      </c>
      <c r="B158" s="4" t="s">
        <v>154</v>
      </c>
      <c r="C158" s="35">
        <v>100</v>
      </c>
      <c r="D158" s="35">
        <v>98.285714285714292</v>
      </c>
      <c r="E158" s="35">
        <v>95.678571428571431</v>
      </c>
      <c r="F158" s="35">
        <v>93.571428571428569</v>
      </c>
      <c r="G158" s="35">
        <v>92.535714285714292</v>
      </c>
      <c r="H158" s="35">
        <v>90.464285714285708</v>
      </c>
      <c r="I158" s="35">
        <v>88.75</v>
      </c>
      <c r="J158" s="35">
        <v>89.071428571428569</v>
      </c>
      <c r="K158" s="35">
        <v>86.321428571428569</v>
      </c>
      <c r="L158" s="35">
        <v>85.75</v>
      </c>
      <c r="M158" s="35">
        <v>85.964285714285708</v>
      </c>
      <c r="N158" s="35">
        <v>86.464285714285708</v>
      </c>
      <c r="O158" s="35">
        <v>87.714285714285708</v>
      </c>
      <c r="P158" s="35">
        <v>89.642857142857139</v>
      </c>
      <c r="Q158" s="35">
        <v>89.464285714285708</v>
      </c>
      <c r="R158" s="35">
        <v>88.285714285714292</v>
      </c>
      <c r="S158" s="35">
        <v>89.892857142857139</v>
      </c>
      <c r="T158" s="35">
        <v>88.357142857142861</v>
      </c>
      <c r="U158" s="35">
        <v>87.714285714285708</v>
      </c>
      <c r="V158" s="35">
        <v>87.357142857142861</v>
      </c>
      <c r="W158" s="35">
        <v>85.214285714285708</v>
      </c>
      <c r="X158" s="35">
        <v>86.071428571428569</v>
      </c>
      <c r="Y158" s="35">
        <v>87.785714285714292</v>
      </c>
      <c r="Z158" s="35">
        <v>87.178571428571431</v>
      </c>
      <c r="AA158" s="35">
        <v>85.964285714285708</v>
      </c>
      <c r="AB158" s="35">
        <v>85.392857142857139</v>
      </c>
      <c r="AC158" s="35">
        <v>84.785714285714292</v>
      </c>
      <c r="AD158" s="35">
        <v>84.321428571428569</v>
      </c>
      <c r="AE158" s="35">
        <v>84.25</v>
      </c>
      <c r="AF158" s="35">
        <v>84.285714285714292</v>
      </c>
      <c r="AG158" s="35">
        <v>84.285714285714292</v>
      </c>
      <c r="AH158" s="35">
        <v>82.714285714285708</v>
      </c>
      <c r="AI158" s="35">
        <v>80.785714285714292</v>
      </c>
      <c r="AJ158" s="35">
        <v>100</v>
      </c>
      <c r="AK158" s="35">
        <v>98.989142643204787</v>
      </c>
      <c r="AL158" s="35">
        <v>98.783227255709477</v>
      </c>
      <c r="AM158" s="35">
        <v>99.064020965930368</v>
      </c>
      <c r="AN158" s="35">
        <v>98.895544739797828</v>
      </c>
      <c r="AO158" s="35">
        <v>99.681767128416325</v>
      </c>
      <c r="AP158" s="35">
        <v>100.71134406589293</v>
      </c>
      <c r="AQ158" s="35">
        <v>102.0404342942718</v>
      </c>
      <c r="AR158" s="35">
        <v>101.19805316360913</v>
      </c>
      <c r="AS158" s="35">
        <v>100.93597903406963</v>
      </c>
      <c r="AT158" s="35">
        <v>102.50842381130663</v>
      </c>
      <c r="AU158" s="35">
        <v>103.25720703856234</v>
      </c>
      <c r="AV158" s="35">
        <v>105.42867839760389</v>
      </c>
      <c r="AW158" s="35">
        <v>107.69374766005241</v>
      </c>
      <c r="AX158" s="35">
        <v>107.7499064020966</v>
      </c>
      <c r="AY158" s="35">
        <v>106.60801198053164</v>
      </c>
      <c r="AZ158" s="35">
        <v>107.13216023961063</v>
      </c>
      <c r="BA158" s="35">
        <v>106.53313365780606</v>
      </c>
      <c r="BB158" s="35">
        <v>106.55185323848745</v>
      </c>
      <c r="BC158" s="35">
        <v>106.58929239985024</v>
      </c>
      <c r="BD158" s="35">
        <v>105.9341070760015</v>
      </c>
      <c r="BE158" s="35">
        <v>105.20404342942719</v>
      </c>
      <c r="BF158" s="35">
        <v>104.99812804193186</v>
      </c>
      <c r="BG158" s="35">
        <v>104.3991014601273</v>
      </c>
      <c r="BH158" s="35">
        <v>104.71733433171097</v>
      </c>
      <c r="BI158" s="35">
        <v>104.36166229876451</v>
      </c>
      <c r="BJ158" s="35">
        <v>104.28678397603893</v>
      </c>
      <c r="BK158" s="35">
        <v>104.9232497192063</v>
      </c>
      <c r="BL158" s="35">
        <v>105.37251965555971</v>
      </c>
      <c r="BM158" s="35">
        <v>106.68289030325721</v>
      </c>
      <c r="BN158" s="35">
        <v>107.07600149756645</v>
      </c>
      <c r="BO158" s="35">
        <v>106.30849868962935</v>
      </c>
      <c r="BP158" s="35">
        <v>106.23362036690378</v>
      </c>
      <c r="BQ158" s="35">
        <v>100</v>
      </c>
      <c r="BR158" s="35">
        <v>101.97947214076247</v>
      </c>
      <c r="BS158" s="35">
        <v>104.25219941348973</v>
      </c>
      <c r="BT158" s="35">
        <v>105.35190615835778</v>
      </c>
      <c r="BU158" s="35">
        <v>106.30498533724341</v>
      </c>
      <c r="BV158" s="35">
        <v>104.76539589442815</v>
      </c>
      <c r="BW158" s="35">
        <v>103.37243401759531</v>
      </c>
      <c r="BX158" s="35">
        <v>103.95894428152492</v>
      </c>
      <c r="BY158" s="35">
        <v>103.73900293255132</v>
      </c>
      <c r="BZ158" s="35">
        <v>103.2991202346041</v>
      </c>
      <c r="CA158" s="35">
        <v>102.85923753665689</v>
      </c>
      <c r="CB158" s="35">
        <v>101.46627565982405</v>
      </c>
      <c r="CC158" s="35">
        <v>99.926686217008793</v>
      </c>
      <c r="CD158" s="35">
        <v>100.21994134897361</v>
      </c>
      <c r="CE158" s="35">
        <v>100</v>
      </c>
      <c r="CF158" s="35">
        <v>97.507331378299114</v>
      </c>
      <c r="CG158" s="35">
        <v>98.093841642228739</v>
      </c>
      <c r="CH158" s="35">
        <v>97.653958944281527</v>
      </c>
      <c r="CI158" s="35">
        <v>97.58064516129032</v>
      </c>
      <c r="CJ158" s="35">
        <v>95.747800586510266</v>
      </c>
      <c r="CK158" s="35">
        <v>98.313782991202345</v>
      </c>
      <c r="CL158" s="35">
        <v>99.853372434017601</v>
      </c>
      <c r="CM158" s="35">
        <v>99.706744868035187</v>
      </c>
      <c r="CN158" s="35">
        <v>102.05278592375366</v>
      </c>
      <c r="CO158" s="35">
        <v>103.66568914956012</v>
      </c>
      <c r="CP158" s="35">
        <v>107.55131964809384</v>
      </c>
      <c r="CQ158" s="35">
        <v>109.6774193548387</v>
      </c>
      <c r="CR158" s="35">
        <v>113.63636363636364</v>
      </c>
      <c r="CS158" s="35">
        <v>117.88856304985337</v>
      </c>
      <c r="CT158" s="35">
        <v>120.67448680351906</v>
      </c>
      <c r="CU158" s="35">
        <v>123.82697947214076</v>
      </c>
      <c r="CV158" s="35">
        <v>126.90615835777126</v>
      </c>
      <c r="CW158" s="35">
        <v>128.88563049853371</v>
      </c>
    </row>
    <row r="159" spans="1:101" x14ac:dyDescent="0.3">
      <c r="A159" s="3">
        <v>1004</v>
      </c>
      <c r="B159" s="4" t="s">
        <v>155</v>
      </c>
      <c r="C159" s="35">
        <v>100</v>
      </c>
      <c r="D159" s="35">
        <v>99.062633148700471</v>
      </c>
      <c r="E159" s="35">
        <v>98.040051129100974</v>
      </c>
      <c r="F159" s="35">
        <v>97.486152535151263</v>
      </c>
      <c r="G159" s="35">
        <v>97.315722198551342</v>
      </c>
      <c r="H159" s="35">
        <v>95.611418832552189</v>
      </c>
      <c r="I159" s="35">
        <v>94.503621644652753</v>
      </c>
      <c r="J159" s="35">
        <v>93.097571367703452</v>
      </c>
      <c r="K159" s="35">
        <v>94.503621644652753</v>
      </c>
      <c r="L159" s="35">
        <v>94.801874733702604</v>
      </c>
      <c r="M159" s="35">
        <v>95.185342991052408</v>
      </c>
      <c r="N159" s="35">
        <v>94.887089902002558</v>
      </c>
      <c r="O159" s="35">
        <v>94.929697486152534</v>
      </c>
      <c r="P159" s="35">
        <v>94.54622922880273</v>
      </c>
      <c r="Q159" s="35">
        <v>94.67405198125266</v>
      </c>
      <c r="R159" s="35">
        <v>93.395824456753303</v>
      </c>
      <c r="S159" s="35">
        <v>93.523647209203233</v>
      </c>
      <c r="T159" s="35">
        <v>94.375798892202809</v>
      </c>
      <c r="U159" s="35">
        <v>92.884533446953554</v>
      </c>
      <c r="V159" s="35">
        <v>92.415850021303797</v>
      </c>
      <c r="W159" s="35">
        <v>91.606305922454197</v>
      </c>
      <c r="X159" s="35">
        <v>92.245419684703876</v>
      </c>
      <c r="Y159" s="35">
        <v>93.821900298253084</v>
      </c>
      <c r="Z159" s="35">
        <v>93.097571367703452</v>
      </c>
      <c r="AA159" s="35">
        <v>92.62888794205368</v>
      </c>
      <c r="AB159" s="35">
        <v>91.137622496804426</v>
      </c>
      <c r="AC159" s="35">
        <v>91.350660417554323</v>
      </c>
      <c r="AD159" s="35">
        <v>90.413293566254794</v>
      </c>
      <c r="AE159" s="35">
        <v>90.881976991904565</v>
      </c>
      <c r="AF159" s="35">
        <v>89.305496378355343</v>
      </c>
      <c r="AG159" s="35">
        <v>88.836812952705586</v>
      </c>
      <c r="AH159" s="35">
        <v>88.964635705155516</v>
      </c>
      <c r="AI159" s="35">
        <v>87.814230933106089</v>
      </c>
      <c r="AJ159" s="35">
        <v>100</v>
      </c>
      <c r="AK159" s="35">
        <v>100.3671970624235</v>
      </c>
      <c r="AL159" s="35">
        <v>100.16319869441044</v>
      </c>
      <c r="AM159" s="35">
        <v>99.755201958384333</v>
      </c>
      <c r="AN159" s="35">
        <v>99.89800081599347</v>
      </c>
      <c r="AO159" s="35">
        <v>100.18359853121176</v>
      </c>
      <c r="AP159" s="35">
        <v>101.20359037127703</v>
      </c>
      <c r="AQ159" s="35">
        <v>100.67319461444309</v>
      </c>
      <c r="AR159" s="35">
        <v>102.89677682578539</v>
      </c>
      <c r="AS159" s="35">
        <v>102.63157894736842</v>
      </c>
      <c r="AT159" s="35">
        <v>103.16197470420236</v>
      </c>
      <c r="AU159" s="35">
        <v>103.73317013463893</v>
      </c>
      <c r="AV159" s="35">
        <v>104.18196654426765</v>
      </c>
      <c r="AW159" s="35">
        <v>105.36515707874337</v>
      </c>
      <c r="AX159" s="35">
        <v>105.71195430436556</v>
      </c>
      <c r="AY159" s="35">
        <v>106.2015503875969</v>
      </c>
      <c r="AZ159" s="35">
        <v>107.07874337005303</v>
      </c>
      <c r="BA159" s="35">
        <v>107.85393716850265</v>
      </c>
      <c r="BB159" s="35">
        <v>107.97633618931049</v>
      </c>
      <c r="BC159" s="35">
        <v>108.09873521011832</v>
      </c>
      <c r="BD159" s="35">
        <v>108.18033455732355</v>
      </c>
      <c r="BE159" s="35">
        <v>109.05752753977968</v>
      </c>
      <c r="BF159" s="35">
        <v>109.62872297021624</v>
      </c>
      <c r="BG159" s="35">
        <v>110.09791921664626</v>
      </c>
      <c r="BH159" s="35">
        <v>109.97552019583843</v>
      </c>
      <c r="BI159" s="35">
        <v>110.68951448388412</v>
      </c>
      <c r="BJ159" s="35">
        <v>110.62831497348022</v>
      </c>
      <c r="BK159" s="35">
        <v>109.44512443900449</v>
      </c>
      <c r="BL159" s="35">
        <v>109.81232150142799</v>
      </c>
      <c r="BM159" s="35">
        <v>110.40391676866585</v>
      </c>
      <c r="BN159" s="35">
        <v>109.52672378620971</v>
      </c>
      <c r="BO159" s="35">
        <v>108.71073031415749</v>
      </c>
      <c r="BP159" s="35">
        <v>109.17992656058752</v>
      </c>
      <c r="BQ159" s="35">
        <v>100</v>
      </c>
      <c r="BR159" s="35">
        <v>101.8360655737705</v>
      </c>
      <c r="BS159" s="35">
        <v>103.93442622950819</v>
      </c>
      <c r="BT159" s="35">
        <v>105.37704918032787</v>
      </c>
      <c r="BU159" s="35">
        <v>105.18032786885246</v>
      </c>
      <c r="BV159" s="35">
        <v>104.1311475409836</v>
      </c>
      <c r="BW159" s="35">
        <v>105.04918032786885</v>
      </c>
      <c r="BX159" s="35">
        <v>104.1311475409836</v>
      </c>
      <c r="BY159" s="35">
        <v>102.22950819672131</v>
      </c>
      <c r="BZ159" s="35">
        <v>100.32786885245902</v>
      </c>
      <c r="CA159" s="35">
        <v>100.52459016393442</v>
      </c>
      <c r="CB159" s="35">
        <v>98.426229508196727</v>
      </c>
      <c r="CC159" s="35">
        <v>97.770491803278688</v>
      </c>
      <c r="CD159" s="35">
        <v>96.196721311475414</v>
      </c>
      <c r="CE159" s="35">
        <v>95.868852459016395</v>
      </c>
      <c r="CF159" s="35">
        <v>94.491803278688522</v>
      </c>
      <c r="CG159" s="35">
        <v>93.573770491803273</v>
      </c>
      <c r="CH159" s="35">
        <v>92.852459016393439</v>
      </c>
      <c r="CI159" s="35">
        <v>92.131147540983605</v>
      </c>
      <c r="CJ159" s="35">
        <v>90.754098360655732</v>
      </c>
      <c r="CK159" s="35">
        <v>92.26229508196721</v>
      </c>
      <c r="CL159" s="35">
        <v>91.73770491803279</v>
      </c>
      <c r="CM159" s="35">
        <v>91.73770491803279</v>
      </c>
      <c r="CN159" s="35">
        <v>93.180327868852459</v>
      </c>
      <c r="CO159" s="35">
        <v>94.950819672131146</v>
      </c>
      <c r="CP159" s="35">
        <v>97.114754098360649</v>
      </c>
      <c r="CQ159" s="35">
        <v>97.901639344262293</v>
      </c>
      <c r="CR159" s="35">
        <v>100.06557377049181</v>
      </c>
      <c r="CS159" s="35">
        <v>101.8360655737705</v>
      </c>
      <c r="CT159" s="35">
        <v>104.1311475409836</v>
      </c>
      <c r="CU159" s="35">
        <v>107.27868852459017</v>
      </c>
      <c r="CV159" s="35">
        <v>108.1311475409836</v>
      </c>
      <c r="CW159" s="35">
        <v>108.39344262295081</v>
      </c>
    </row>
    <row r="160" spans="1:101" x14ac:dyDescent="0.3">
      <c r="A160" s="3">
        <v>1014</v>
      </c>
      <c r="B160" s="4" t="s">
        <v>156</v>
      </c>
      <c r="C160" s="35">
        <v>100</v>
      </c>
      <c r="D160" s="35">
        <v>100.5260081823495</v>
      </c>
      <c r="E160" s="35">
        <v>99.73699590882525</v>
      </c>
      <c r="F160" s="35">
        <v>99.590882524839273</v>
      </c>
      <c r="G160" s="35">
        <v>98.158971361776736</v>
      </c>
      <c r="H160" s="35">
        <v>97.516072472238463</v>
      </c>
      <c r="I160" s="35">
        <v>97.574517825832842</v>
      </c>
      <c r="J160" s="35">
        <v>98.597311513734653</v>
      </c>
      <c r="K160" s="35">
        <v>97.866744593804796</v>
      </c>
      <c r="L160" s="35">
        <v>98.97720631209819</v>
      </c>
      <c r="M160" s="35">
        <v>99.24021040327294</v>
      </c>
      <c r="N160" s="35">
        <v>101.37346580946814</v>
      </c>
      <c r="O160" s="35">
        <v>102.7469316189363</v>
      </c>
      <c r="P160" s="35">
        <v>104.09117475160724</v>
      </c>
      <c r="Q160" s="35">
        <v>104.90940970192869</v>
      </c>
      <c r="R160" s="35">
        <v>104.29573348918761</v>
      </c>
      <c r="S160" s="35">
        <v>104.41262419637638</v>
      </c>
      <c r="T160" s="35">
        <v>102.45470485096435</v>
      </c>
      <c r="U160" s="35">
        <v>101.95791934541204</v>
      </c>
      <c r="V160" s="35">
        <v>102.7469316189363</v>
      </c>
      <c r="W160" s="35">
        <v>101.43191116306254</v>
      </c>
      <c r="X160" s="35">
        <v>101.89947399181764</v>
      </c>
      <c r="Y160" s="35">
        <v>100.84745762711864</v>
      </c>
      <c r="Z160" s="35">
        <v>102.33781414377557</v>
      </c>
      <c r="AA160" s="35">
        <v>102.92226767971947</v>
      </c>
      <c r="AB160" s="35">
        <v>105.05552308591467</v>
      </c>
      <c r="AC160" s="35">
        <v>105.28930450029223</v>
      </c>
      <c r="AD160" s="35">
        <v>106.45821157218001</v>
      </c>
      <c r="AE160" s="35">
        <v>106.13676212741088</v>
      </c>
      <c r="AF160" s="35">
        <v>105.34774985388661</v>
      </c>
      <c r="AG160" s="35">
        <v>105.9906487434249</v>
      </c>
      <c r="AH160" s="35">
        <v>105.58153126826417</v>
      </c>
      <c r="AI160" s="35">
        <v>105.20163646990065</v>
      </c>
      <c r="AJ160" s="35">
        <v>100</v>
      </c>
      <c r="AK160" s="35">
        <v>101.74984783931832</v>
      </c>
      <c r="AL160" s="35">
        <v>103.31710286062082</v>
      </c>
      <c r="AM160" s="35">
        <v>104.42787583688374</v>
      </c>
      <c r="AN160" s="35">
        <v>105.11259890444309</v>
      </c>
      <c r="AO160" s="35">
        <v>105.96469872185027</v>
      </c>
      <c r="AP160" s="35">
        <v>106.60377358490567</v>
      </c>
      <c r="AQ160" s="35">
        <v>107.42544126597687</v>
      </c>
      <c r="AR160" s="35">
        <v>106.4668289713938</v>
      </c>
      <c r="AS160" s="35">
        <v>107.288496652465</v>
      </c>
      <c r="AT160" s="35">
        <v>107.25806451612904</v>
      </c>
      <c r="AU160" s="35">
        <v>107.76019476567255</v>
      </c>
      <c r="AV160" s="35">
        <v>107.44065733414486</v>
      </c>
      <c r="AW160" s="35">
        <v>108.338405356056</v>
      </c>
      <c r="AX160" s="35">
        <v>109.11442483262326</v>
      </c>
      <c r="AY160" s="35">
        <v>109.95130858186245</v>
      </c>
      <c r="AZ160" s="35">
        <v>110.89470480827754</v>
      </c>
      <c r="BA160" s="35">
        <v>111.57942787583688</v>
      </c>
      <c r="BB160" s="35">
        <v>113.08581862446744</v>
      </c>
      <c r="BC160" s="35">
        <v>113.80097382836276</v>
      </c>
      <c r="BD160" s="35">
        <v>114.80523432744978</v>
      </c>
      <c r="BE160" s="35">
        <v>117.33110164333536</v>
      </c>
      <c r="BF160" s="35">
        <v>119.59829580036518</v>
      </c>
      <c r="BG160" s="35">
        <v>122.04808277541083</v>
      </c>
      <c r="BH160" s="35">
        <v>124.87827145465612</v>
      </c>
      <c r="BI160" s="35">
        <v>127.54108338405356</v>
      </c>
      <c r="BJ160" s="35">
        <v>129.73219720024346</v>
      </c>
      <c r="BK160" s="35">
        <v>131.52769324406574</v>
      </c>
      <c r="BL160" s="35">
        <v>132.50152160681679</v>
      </c>
      <c r="BM160" s="35">
        <v>135.04260499087036</v>
      </c>
      <c r="BN160" s="35">
        <v>135.78819233110164</v>
      </c>
      <c r="BO160" s="35">
        <v>137.26415094339623</v>
      </c>
      <c r="BP160" s="35">
        <v>138.34449178332318</v>
      </c>
      <c r="BQ160" s="35">
        <v>100</v>
      </c>
      <c r="BR160" s="35">
        <v>104.32152117545375</v>
      </c>
      <c r="BS160" s="35">
        <v>106.56871218668971</v>
      </c>
      <c r="BT160" s="35">
        <v>107.69230769230769</v>
      </c>
      <c r="BU160" s="35">
        <v>111.06309420916162</v>
      </c>
      <c r="BV160" s="35">
        <v>111.1495246326707</v>
      </c>
      <c r="BW160" s="35">
        <v>112.35955056179775</v>
      </c>
      <c r="BX160" s="35">
        <v>113.9152981849611</v>
      </c>
      <c r="BY160" s="35">
        <v>117.54537597234227</v>
      </c>
      <c r="BZ160" s="35">
        <v>117.54537597234227</v>
      </c>
      <c r="CA160" s="35">
        <v>120.13828867761453</v>
      </c>
      <c r="CB160" s="35">
        <v>121.00259291270527</v>
      </c>
      <c r="CC160" s="35">
        <v>122.38547968885048</v>
      </c>
      <c r="CD160" s="35">
        <v>126.10198789974071</v>
      </c>
      <c r="CE160" s="35">
        <v>126.10198789974071</v>
      </c>
      <c r="CF160" s="35">
        <v>126.18841832324978</v>
      </c>
      <c r="CG160" s="35">
        <v>128.34917891097666</v>
      </c>
      <c r="CH160" s="35">
        <v>131.11495246326706</v>
      </c>
      <c r="CI160" s="35">
        <v>130.16421780466723</v>
      </c>
      <c r="CJ160" s="35">
        <v>131.20138288677614</v>
      </c>
      <c r="CK160" s="35">
        <v>133.01642178046671</v>
      </c>
      <c r="CL160" s="35">
        <v>136.38720829732065</v>
      </c>
      <c r="CM160" s="35">
        <v>136.12791702679343</v>
      </c>
      <c r="CN160" s="35">
        <v>137.6836646499568</v>
      </c>
      <c r="CO160" s="35">
        <v>138.72082973206568</v>
      </c>
      <c r="CP160" s="35">
        <v>138.80726015557477</v>
      </c>
      <c r="CQ160" s="35">
        <v>140.62229904926534</v>
      </c>
      <c r="CR160" s="35">
        <v>146.84528954191876</v>
      </c>
      <c r="CS160" s="35">
        <v>151.68539325842696</v>
      </c>
      <c r="CT160" s="35">
        <v>157.99481417458946</v>
      </c>
      <c r="CU160" s="35">
        <v>161.97061365600692</v>
      </c>
      <c r="CV160" s="35">
        <v>164.04494382022472</v>
      </c>
      <c r="CW160" s="35">
        <v>167.50216076058771</v>
      </c>
    </row>
    <row r="161" spans="1:101" x14ac:dyDescent="0.3">
      <c r="A161" s="3">
        <v>1017</v>
      </c>
      <c r="B161" s="4" t="s">
        <v>157</v>
      </c>
      <c r="C161" s="35">
        <v>100</v>
      </c>
      <c r="D161" s="35">
        <v>100.49049662783568</v>
      </c>
      <c r="E161" s="35">
        <v>100.9196811771919</v>
      </c>
      <c r="F161" s="35">
        <v>101.22624156958921</v>
      </c>
      <c r="G161" s="35">
        <v>102.14592274678111</v>
      </c>
      <c r="H161" s="35">
        <v>101.10361741263029</v>
      </c>
      <c r="I161" s="35">
        <v>100.55180870631514</v>
      </c>
      <c r="J161" s="35">
        <v>100.67443286327406</v>
      </c>
      <c r="K161" s="35">
        <v>99.816063764561619</v>
      </c>
      <c r="L161" s="35">
        <v>98.589822194972413</v>
      </c>
      <c r="M161" s="35">
        <v>100.9196811771919</v>
      </c>
      <c r="N161" s="35">
        <v>100.36787247087676</v>
      </c>
      <c r="O161" s="35">
        <v>101.34886572654813</v>
      </c>
      <c r="P161" s="35">
        <v>103.06560392397303</v>
      </c>
      <c r="Q161" s="35">
        <v>103.80134886572655</v>
      </c>
      <c r="R161" s="35">
        <v>102.51379521765787</v>
      </c>
      <c r="S161" s="35">
        <v>103.12691600245249</v>
      </c>
      <c r="T161" s="35">
        <v>101.90067443286327</v>
      </c>
      <c r="U161" s="35">
        <v>102.57510729613733</v>
      </c>
      <c r="V161" s="35">
        <v>102.02329858982219</v>
      </c>
      <c r="W161" s="35">
        <v>101.77805027590435</v>
      </c>
      <c r="X161" s="35">
        <v>100.06131207847946</v>
      </c>
      <c r="Y161" s="35">
        <v>99.448191293684857</v>
      </c>
      <c r="Z161" s="35">
        <v>102.32985898221949</v>
      </c>
      <c r="AA161" s="35">
        <v>102.26854690374003</v>
      </c>
      <c r="AB161" s="35">
        <v>104.3531575720417</v>
      </c>
      <c r="AC161" s="35">
        <v>103.80134886572655</v>
      </c>
      <c r="AD161" s="35">
        <v>104.78234212139792</v>
      </c>
      <c r="AE161" s="35">
        <v>102.82035561005519</v>
      </c>
      <c r="AF161" s="35">
        <v>102.88166768853465</v>
      </c>
      <c r="AG161" s="35">
        <v>105.8859595340282</v>
      </c>
      <c r="AH161" s="35">
        <v>106.31514408338442</v>
      </c>
      <c r="AI161" s="35">
        <v>105.21152667075414</v>
      </c>
      <c r="AJ161" s="35">
        <v>100</v>
      </c>
      <c r="AK161" s="35">
        <v>102.11044671122055</v>
      </c>
      <c r="AL161" s="35">
        <v>104.71333098839254</v>
      </c>
      <c r="AM161" s="35">
        <v>105.66303200844179</v>
      </c>
      <c r="AN161" s="35">
        <v>106.61273302849104</v>
      </c>
      <c r="AO161" s="35">
        <v>107.73830460780866</v>
      </c>
      <c r="AP161" s="35">
        <v>107.77347871966232</v>
      </c>
      <c r="AQ161" s="35">
        <v>108.30109039746746</v>
      </c>
      <c r="AR161" s="35">
        <v>109.03974674639466</v>
      </c>
      <c r="AS161" s="35">
        <v>109.9894477664439</v>
      </c>
      <c r="AT161" s="35">
        <v>110.58740766795638</v>
      </c>
      <c r="AU161" s="35">
        <v>111.36123812873726</v>
      </c>
      <c r="AV161" s="35">
        <v>111.74815335912768</v>
      </c>
      <c r="AW161" s="35">
        <v>113.99929651776293</v>
      </c>
      <c r="AX161" s="35">
        <v>115.58213155117834</v>
      </c>
      <c r="AY161" s="35">
        <v>115.65247977488569</v>
      </c>
      <c r="AZ161" s="35">
        <v>115.86352444600774</v>
      </c>
      <c r="BA161" s="35">
        <v>115.61730566303201</v>
      </c>
      <c r="BB161" s="35">
        <v>117.69257826239887</v>
      </c>
      <c r="BC161" s="35">
        <v>120.4009848751319</v>
      </c>
      <c r="BD161" s="35">
        <v>121.35068589518114</v>
      </c>
      <c r="BE161" s="35">
        <v>124.19978895532888</v>
      </c>
      <c r="BF161" s="35">
        <v>126.6268026732325</v>
      </c>
      <c r="BG161" s="35">
        <v>128.66690116074568</v>
      </c>
      <c r="BH161" s="35">
        <v>129.75729862820964</v>
      </c>
      <c r="BI161" s="35">
        <v>133.45058037284559</v>
      </c>
      <c r="BJ161" s="35">
        <v>137.21421034118887</v>
      </c>
      <c r="BK161" s="35">
        <v>136.05346465001759</v>
      </c>
      <c r="BL161" s="35">
        <v>137.67147379528666</v>
      </c>
      <c r="BM161" s="35">
        <v>138.62117481533591</v>
      </c>
      <c r="BN161" s="35">
        <v>141.92754132958143</v>
      </c>
      <c r="BO161" s="35">
        <v>144.35455504748506</v>
      </c>
      <c r="BP161" s="35">
        <v>145.69117129792474</v>
      </c>
      <c r="BQ161" s="35">
        <v>100</v>
      </c>
      <c r="BR161" s="35">
        <v>104.44444444444444</v>
      </c>
      <c r="BS161" s="35">
        <v>110.8641975308642</v>
      </c>
      <c r="BT161" s="35">
        <v>113.58024691358025</v>
      </c>
      <c r="BU161" s="35">
        <v>117.53086419753086</v>
      </c>
      <c r="BV161" s="35">
        <v>118.0246913580247</v>
      </c>
      <c r="BW161" s="35">
        <v>121.72839506172839</v>
      </c>
      <c r="BX161" s="35">
        <v>120.74074074074075</v>
      </c>
      <c r="BY161" s="35">
        <v>125.67901234567901</v>
      </c>
      <c r="BZ161" s="35">
        <v>124.19753086419753</v>
      </c>
      <c r="CA161" s="35">
        <v>123.70370370370371</v>
      </c>
      <c r="CB161" s="35">
        <v>120.24691358024691</v>
      </c>
      <c r="CC161" s="35">
        <v>126.41975308641975</v>
      </c>
      <c r="CD161" s="35">
        <v>131.60493827160494</v>
      </c>
      <c r="CE161" s="35">
        <v>135.55555555555554</v>
      </c>
      <c r="CF161" s="35">
        <v>133.82716049382717</v>
      </c>
      <c r="CG161" s="35">
        <v>133.58024691358025</v>
      </c>
      <c r="CH161" s="35">
        <v>131.85185185185185</v>
      </c>
      <c r="CI161" s="35">
        <v>132.59259259259258</v>
      </c>
      <c r="CJ161" s="35">
        <v>131.85185185185185</v>
      </c>
      <c r="CK161" s="35">
        <v>136.79012345679013</v>
      </c>
      <c r="CL161" s="35">
        <v>139.50617283950618</v>
      </c>
      <c r="CM161" s="35">
        <v>143.7037037037037</v>
      </c>
      <c r="CN161" s="35">
        <v>151.35802469135803</v>
      </c>
      <c r="CO161" s="35">
        <v>158.5185185185185</v>
      </c>
      <c r="CP161" s="35">
        <v>165.18518518518519</v>
      </c>
      <c r="CQ161" s="35">
        <v>170.61728395061729</v>
      </c>
      <c r="CR161" s="35">
        <v>179.25925925925927</v>
      </c>
      <c r="CS161" s="35">
        <v>188.39506172839506</v>
      </c>
      <c r="CT161" s="35">
        <v>197.53086419753086</v>
      </c>
      <c r="CU161" s="35">
        <v>199.01234567901236</v>
      </c>
      <c r="CV161" s="35">
        <v>201.97530864197532</v>
      </c>
      <c r="CW161" s="35">
        <v>209.38271604938271</v>
      </c>
    </row>
    <row r="162" spans="1:101" x14ac:dyDescent="0.3">
      <c r="A162" s="3">
        <v>1018</v>
      </c>
      <c r="B162" s="4" t="s">
        <v>158</v>
      </c>
      <c r="C162" s="35">
        <v>100</v>
      </c>
      <c r="D162" s="35">
        <v>100.63856960408684</v>
      </c>
      <c r="E162" s="35">
        <v>99.616858237547888</v>
      </c>
      <c r="F162" s="35">
        <v>99.020859940400172</v>
      </c>
      <c r="G162" s="35">
        <v>100.25542784163474</v>
      </c>
      <c r="H162" s="35">
        <v>99.276287782034913</v>
      </c>
      <c r="I162" s="35">
        <v>101.36228182205194</v>
      </c>
      <c r="J162" s="35">
        <v>101.40485312899106</v>
      </c>
      <c r="K162" s="35">
        <v>101.48999574286931</v>
      </c>
      <c r="L162" s="35">
        <v>102.0434227330779</v>
      </c>
      <c r="M162" s="35">
        <v>102.72456364410387</v>
      </c>
      <c r="N162" s="35">
        <v>105.78969774372074</v>
      </c>
      <c r="O162" s="35">
        <v>109.11025968497233</v>
      </c>
      <c r="P162" s="35">
        <v>113.15453384418902</v>
      </c>
      <c r="Q162" s="35">
        <v>113.96338867603235</v>
      </c>
      <c r="R162" s="35">
        <v>115.7088122605364</v>
      </c>
      <c r="S162" s="35">
        <v>116.60280970625799</v>
      </c>
      <c r="T162" s="35">
        <v>115.58109833971903</v>
      </c>
      <c r="U162" s="35">
        <v>118.43337590464027</v>
      </c>
      <c r="V162" s="35">
        <v>118.13537675606641</v>
      </c>
      <c r="W162" s="35">
        <v>119.79565772669221</v>
      </c>
      <c r="X162" s="35">
        <v>123.58450404427415</v>
      </c>
      <c r="Y162" s="35">
        <v>127.54363558961261</v>
      </c>
      <c r="Z162" s="35">
        <v>125.75564069816943</v>
      </c>
      <c r="AA162" s="35">
        <v>128.05449127288207</v>
      </c>
      <c r="AB162" s="35">
        <v>126.26649638143891</v>
      </c>
      <c r="AC162" s="35">
        <v>126.18135376756067</v>
      </c>
      <c r="AD162" s="35">
        <v>125.41507024265645</v>
      </c>
      <c r="AE162" s="35">
        <v>126.990208599404</v>
      </c>
      <c r="AF162" s="35">
        <v>125.37249893571733</v>
      </c>
      <c r="AG162" s="35">
        <v>123.8399318859089</v>
      </c>
      <c r="AH162" s="35">
        <v>123.15879097488293</v>
      </c>
      <c r="AI162" s="35">
        <v>120.90251170710941</v>
      </c>
      <c r="AJ162" s="35">
        <v>100</v>
      </c>
      <c r="AK162" s="35">
        <v>104.16153656734794</v>
      </c>
      <c r="AL162" s="35">
        <v>106.79635557744398</v>
      </c>
      <c r="AM162" s="35">
        <v>109.97291307559715</v>
      </c>
      <c r="AN162" s="35">
        <v>111.17951243536075</v>
      </c>
      <c r="AO162" s="35">
        <v>112.60773208569317</v>
      </c>
      <c r="AP162" s="35">
        <v>116.05515882787491</v>
      </c>
      <c r="AQ162" s="35">
        <v>118.8869736518099</v>
      </c>
      <c r="AR162" s="35">
        <v>120.75843388327998</v>
      </c>
      <c r="AS162" s="35">
        <v>122.82688992858901</v>
      </c>
      <c r="AT162" s="35">
        <v>124.55060329967988</v>
      </c>
      <c r="AU162" s="35">
        <v>127.67791184437331</v>
      </c>
      <c r="AV162" s="35">
        <v>130.36197980792909</v>
      </c>
      <c r="AW162" s="35">
        <v>133.46466387589263</v>
      </c>
      <c r="AX162" s="35">
        <v>136.61659689731593</v>
      </c>
      <c r="AY162" s="35">
        <v>138.51268160551589</v>
      </c>
      <c r="AZ162" s="35">
        <v>140.58113765082493</v>
      </c>
      <c r="BA162" s="35">
        <v>142.37872445210539</v>
      </c>
      <c r="BB162" s="35">
        <v>143.28983009111056</v>
      </c>
      <c r="BC162" s="35">
        <v>143.93006648608718</v>
      </c>
      <c r="BD162" s="35">
        <v>145.67840433390791</v>
      </c>
      <c r="BE162" s="35">
        <v>150.01231223836493</v>
      </c>
      <c r="BF162" s="35">
        <v>155.79906426988427</v>
      </c>
      <c r="BG162" s="35">
        <v>158.58163014035952</v>
      </c>
      <c r="BH162" s="35">
        <v>160.74858409258803</v>
      </c>
      <c r="BI162" s="35">
        <v>163.77739473036198</v>
      </c>
      <c r="BJ162" s="35">
        <v>164.86087170647625</v>
      </c>
      <c r="BK162" s="35">
        <v>164.81162275301651</v>
      </c>
      <c r="BL162" s="35">
        <v>168.16055158827874</v>
      </c>
      <c r="BM162" s="35">
        <v>169.09628170401379</v>
      </c>
      <c r="BN162" s="35">
        <v>169.95813838955922</v>
      </c>
      <c r="BO162" s="35">
        <v>170.10588524993844</v>
      </c>
      <c r="BP162" s="35">
        <v>171.21398670278256</v>
      </c>
      <c r="BQ162" s="35">
        <v>100</v>
      </c>
      <c r="BR162" s="35">
        <v>103.07443365695792</v>
      </c>
      <c r="BS162" s="35">
        <v>109.38511326860842</v>
      </c>
      <c r="BT162" s="35">
        <v>112.29773462783172</v>
      </c>
      <c r="BU162" s="35">
        <v>115.69579288025891</v>
      </c>
      <c r="BV162" s="35">
        <v>117.15210355987055</v>
      </c>
      <c r="BW162" s="35">
        <v>121.5210355987055</v>
      </c>
      <c r="BX162" s="35">
        <v>125.24271844660194</v>
      </c>
      <c r="BY162" s="35">
        <v>129.93527508090614</v>
      </c>
      <c r="BZ162" s="35">
        <v>131.39158576051781</v>
      </c>
      <c r="CA162" s="35">
        <v>131.8770226537217</v>
      </c>
      <c r="CB162" s="35">
        <v>136.40776699029126</v>
      </c>
      <c r="CC162" s="35">
        <v>137.86407766990291</v>
      </c>
      <c r="CD162" s="35">
        <v>137.70226537216828</v>
      </c>
      <c r="CE162" s="35">
        <v>140.93851132686083</v>
      </c>
      <c r="CF162" s="35">
        <v>143.36569579288025</v>
      </c>
      <c r="CG162" s="35">
        <v>148.70550161812298</v>
      </c>
      <c r="CH162" s="35">
        <v>150.32362459546925</v>
      </c>
      <c r="CI162" s="35">
        <v>153.07443365695792</v>
      </c>
      <c r="CJ162" s="35">
        <v>160.03236245954693</v>
      </c>
      <c r="CK162" s="35">
        <v>163.91585760517799</v>
      </c>
      <c r="CL162" s="35">
        <v>170.71197411003237</v>
      </c>
      <c r="CM162" s="35">
        <v>177.02265372168284</v>
      </c>
      <c r="CN162" s="35">
        <v>180.42071197411002</v>
      </c>
      <c r="CO162" s="35">
        <v>189.80582524271844</v>
      </c>
      <c r="CP162" s="35">
        <v>200.32362459546925</v>
      </c>
      <c r="CQ162" s="35">
        <v>210.51779935275081</v>
      </c>
      <c r="CR162" s="35">
        <v>221.03559870550163</v>
      </c>
      <c r="CS162" s="35">
        <v>227.3462783171521</v>
      </c>
      <c r="CT162" s="35">
        <v>234.30420711974111</v>
      </c>
      <c r="CU162" s="35">
        <v>244.33656957928804</v>
      </c>
      <c r="CV162" s="35">
        <v>249.35275080906149</v>
      </c>
      <c r="CW162" s="35">
        <v>260.51779935275079</v>
      </c>
    </row>
    <row r="163" spans="1:101" x14ac:dyDescent="0.3">
      <c r="A163" s="3">
        <v>1021</v>
      </c>
      <c r="B163" s="4" t="s">
        <v>159</v>
      </c>
      <c r="C163" s="35">
        <v>100</v>
      </c>
      <c r="D163" s="35">
        <v>99.109792284866472</v>
      </c>
      <c r="E163" s="35">
        <v>99.258160237388722</v>
      </c>
      <c r="F163" s="35">
        <v>96.439169139465875</v>
      </c>
      <c r="G163" s="35">
        <v>98.664688427299708</v>
      </c>
      <c r="H163" s="35">
        <v>97.626112759643917</v>
      </c>
      <c r="I163" s="35">
        <v>96.884272997032639</v>
      </c>
      <c r="J163" s="35">
        <v>96.735905044510389</v>
      </c>
      <c r="K163" s="35">
        <v>97.032640949554903</v>
      </c>
      <c r="L163" s="35">
        <v>95.994065281899111</v>
      </c>
      <c r="M163" s="35">
        <v>95.400593471810083</v>
      </c>
      <c r="N163" s="35">
        <v>93.471810089020778</v>
      </c>
      <c r="O163" s="35">
        <v>94.362017804154306</v>
      </c>
      <c r="P163" s="35">
        <v>93.026706231454</v>
      </c>
      <c r="Q163" s="35">
        <v>92.136498516320472</v>
      </c>
      <c r="R163" s="35">
        <v>92.87833827893175</v>
      </c>
      <c r="S163" s="35">
        <v>94.362017804154306</v>
      </c>
      <c r="T163" s="35">
        <v>94.065281899109792</v>
      </c>
      <c r="U163" s="35">
        <v>89.317507418397625</v>
      </c>
      <c r="V163" s="35">
        <v>90.059347181008903</v>
      </c>
      <c r="W163" s="35">
        <v>87.685459940652819</v>
      </c>
      <c r="X163" s="35">
        <v>90.801186943620181</v>
      </c>
      <c r="Y163" s="35">
        <v>92.433234421364986</v>
      </c>
      <c r="Z163" s="35">
        <v>91.394658753709194</v>
      </c>
      <c r="AA163" s="35">
        <v>88.278931750741833</v>
      </c>
      <c r="AB163" s="35">
        <v>90.207715133531153</v>
      </c>
      <c r="AC163" s="35">
        <v>91.097922848664695</v>
      </c>
      <c r="AD163" s="35">
        <v>89.317507418397625</v>
      </c>
      <c r="AE163" s="35">
        <v>87.53709198813057</v>
      </c>
      <c r="AF163" s="35">
        <v>85.90504451038575</v>
      </c>
      <c r="AG163" s="35">
        <v>86.795252225519292</v>
      </c>
      <c r="AH163" s="35">
        <v>84.866468842729972</v>
      </c>
      <c r="AI163" s="35">
        <v>82.789317507418403</v>
      </c>
      <c r="AJ163" s="35">
        <v>100</v>
      </c>
      <c r="AK163" s="35">
        <v>99.441786283891545</v>
      </c>
      <c r="AL163" s="35">
        <v>98.484848484848484</v>
      </c>
      <c r="AM163" s="35">
        <v>97.368421052631575</v>
      </c>
      <c r="AN163" s="35">
        <v>98.006379585326954</v>
      </c>
      <c r="AO163" s="35">
        <v>97.208931419457741</v>
      </c>
      <c r="AP163" s="35">
        <v>97.049441786283893</v>
      </c>
      <c r="AQ163" s="35">
        <v>98.484848484848484</v>
      </c>
      <c r="AR163" s="35">
        <v>98.40510366826156</v>
      </c>
      <c r="AS163" s="35">
        <v>97.687400318979272</v>
      </c>
      <c r="AT163" s="35">
        <v>99.362041467304621</v>
      </c>
      <c r="AU163" s="35">
        <v>98.963317384370015</v>
      </c>
      <c r="AV163" s="35">
        <v>98.484848484848484</v>
      </c>
      <c r="AW163" s="35">
        <v>98.325358851674636</v>
      </c>
      <c r="AX163" s="35">
        <v>98.963317384370015</v>
      </c>
      <c r="AY163" s="35">
        <v>97.767145135566182</v>
      </c>
      <c r="AZ163" s="35">
        <v>99.282296650717697</v>
      </c>
      <c r="BA163" s="35">
        <v>100.47846889952153</v>
      </c>
      <c r="BB163" s="35">
        <v>99.681020733652318</v>
      </c>
      <c r="BC163" s="35">
        <v>100.23923444976077</v>
      </c>
      <c r="BD163" s="35">
        <v>100.15948963317385</v>
      </c>
      <c r="BE163" s="35">
        <v>100.7177033492823</v>
      </c>
      <c r="BF163" s="35">
        <v>104.06698564593302</v>
      </c>
      <c r="BG163" s="35">
        <v>105.26315789473684</v>
      </c>
      <c r="BH163" s="35">
        <v>107.01754385964912</v>
      </c>
      <c r="BI163" s="35">
        <v>110.92503987240829</v>
      </c>
      <c r="BJ163" s="35">
        <v>111.48325358851675</v>
      </c>
      <c r="BK163" s="35">
        <v>111.00478468899522</v>
      </c>
      <c r="BL163" s="35">
        <v>111.96172248803828</v>
      </c>
      <c r="BM163" s="35">
        <v>111.96172248803828</v>
      </c>
      <c r="BN163" s="35">
        <v>111.3237639553429</v>
      </c>
      <c r="BO163" s="35">
        <v>111.40350877192982</v>
      </c>
      <c r="BP163" s="35">
        <v>111.3237639553429</v>
      </c>
      <c r="BQ163" s="35">
        <v>100</v>
      </c>
      <c r="BR163" s="35">
        <v>103.02114803625378</v>
      </c>
      <c r="BS163" s="35">
        <v>101.51057401812689</v>
      </c>
      <c r="BT163" s="35">
        <v>101.51057401812689</v>
      </c>
      <c r="BU163" s="35">
        <v>99.09365558912387</v>
      </c>
      <c r="BV163" s="35">
        <v>100</v>
      </c>
      <c r="BW163" s="35">
        <v>102.11480362537765</v>
      </c>
      <c r="BX163" s="35">
        <v>102.41691842900302</v>
      </c>
      <c r="BY163" s="35">
        <v>105.13595166163142</v>
      </c>
      <c r="BZ163" s="35">
        <v>102.71903323262841</v>
      </c>
      <c r="CA163" s="35">
        <v>103.92749244712991</v>
      </c>
      <c r="CB163" s="35">
        <v>102.71903323262841</v>
      </c>
      <c r="CC163" s="35">
        <v>101.20845921450152</v>
      </c>
      <c r="CD163" s="35">
        <v>102.11480362537765</v>
      </c>
      <c r="CE163" s="35">
        <v>100.30211480362537</v>
      </c>
      <c r="CF163" s="35">
        <v>100.30211480362537</v>
      </c>
      <c r="CG163" s="35">
        <v>97.280966767371595</v>
      </c>
      <c r="CH163" s="35">
        <v>96.676737160120851</v>
      </c>
      <c r="CI163" s="35">
        <v>95.166163141993962</v>
      </c>
      <c r="CJ163" s="35">
        <v>92.749244712990944</v>
      </c>
      <c r="CK163" s="35">
        <v>90.634441087613297</v>
      </c>
      <c r="CL163" s="35">
        <v>91.540785498489427</v>
      </c>
      <c r="CM163" s="35">
        <v>89.123867069486408</v>
      </c>
      <c r="CN163" s="35">
        <v>89.123867069486408</v>
      </c>
      <c r="CO163" s="35">
        <v>87.61329305135952</v>
      </c>
      <c r="CP163" s="35">
        <v>86.70694864048339</v>
      </c>
      <c r="CQ163" s="35">
        <v>84.592145015105743</v>
      </c>
      <c r="CR163" s="35">
        <v>89.42598187311178</v>
      </c>
      <c r="CS163" s="35">
        <v>90.634441087613297</v>
      </c>
      <c r="CT163" s="35">
        <v>92.749244712990944</v>
      </c>
      <c r="CU163" s="35">
        <v>99.09365558912387</v>
      </c>
      <c r="CV163" s="35">
        <v>102.41691842900302</v>
      </c>
      <c r="CW163" s="35">
        <v>103.62537764350454</v>
      </c>
    </row>
    <row r="164" spans="1:101" x14ac:dyDescent="0.3">
      <c r="A164" s="3">
        <v>1026</v>
      </c>
      <c r="B164" s="4" t="s">
        <v>160</v>
      </c>
      <c r="C164" s="35">
        <v>100</v>
      </c>
      <c r="D164" s="35">
        <v>98.224852071005913</v>
      </c>
      <c r="E164" s="35">
        <v>98.224852071005913</v>
      </c>
      <c r="F164" s="35">
        <v>99.408284023668642</v>
      </c>
      <c r="G164" s="35">
        <v>98.224852071005913</v>
      </c>
      <c r="H164" s="35">
        <v>98.224852071005913</v>
      </c>
      <c r="I164" s="35">
        <v>102.9585798816568</v>
      </c>
      <c r="J164" s="35">
        <v>105.91715976331361</v>
      </c>
      <c r="K164" s="35">
        <v>110.05917159763314</v>
      </c>
      <c r="L164" s="35">
        <v>110.6508875739645</v>
      </c>
      <c r="M164" s="35">
        <v>118.34319526627219</v>
      </c>
      <c r="N164" s="35">
        <v>130.76923076923077</v>
      </c>
      <c r="O164" s="35">
        <v>143.7869822485207</v>
      </c>
      <c r="P164" s="35">
        <v>144.97041420118344</v>
      </c>
      <c r="Q164" s="35">
        <v>144.97041420118344</v>
      </c>
      <c r="R164" s="35">
        <v>160.3550295857988</v>
      </c>
      <c r="S164" s="35">
        <v>156.80473372781066</v>
      </c>
      <c r="T164" s="35">
        <v>158.57988165680473</v>
      </c>
      <c r="U164" s="35">
        <v>156.80473372781066</v>
      </c>
      <c r="V164" s="35">
        <v>150.29585798816569</v>
      </c>
      <c r="W164" s="35">
        <v>154.4378698224852</v>
      </c>
      <c r="X164" s="35">
        <v>153.84615384615384</v>
      </c>
      <c r="Y164" s="35">
        <v>156.2130177514793</v>
      </c>
      <c r="Z164" s="35">
        <v>160.3550295857988</v>
      </c>
      <c r="AA164" s="35">
        <v>158.57988165680473</v>
      </c>
      <c r="AB164" s="35">
        <v>156.2130177514793</v>
      </c>
      <c r="AC164" s="35">
        <v>153.25443786982248</v>
      </c>
      <c r="AD164" s="35">
        <v>147.92899408284023</v>
      </c>
      <c r="AE164" s="35">
        <v>149.11242603550295</v>
      </c>
      <c r="AF164" s="35">
        <v>149.11242603550295</v>
      </c>
      <c r="AG164" s="35">
        <v>142.60355029585799</v>
      </c>
      <c r="AH164" s="35">
        <v>142.60355029585799</v>
      </c>
      <c r="AI164" s="35">
        <v>136.09467455621302</v>
      </c>
      <c r="AJ164" s="35">
        <v>100</v>
      </c>
      <c r="AK164" s="35">
        <v>100.66079295154185</v>
      </c>
      <c r="AL164" s="35">
        <v>98.23788546255507</v>
      </c>
      <c r="AM164" s="35">
        <v>98.678414096916299</v>
      </c>
      <c r="AN164" s="35">
        <v>99.779735682819378</v>
      </c>
      <c r="AO164" s="35">
        <v>99.559471365638771</v>
      </c>
      <c r="AP164" s="35">
        <v>99.33920704845815</v>
      </c>
      <c r="AQ164" s="35">
        <v>99.779735682819378</v>
      </c>
      <c r="AR164" s="35">
        <v>100</v>
      </c>
      <c r="AS164" s="35">
        <v>102.6431718061674</v>
      </c>
      <c r="AT164" s="35">
        <v>102.86343612334802</v>
      </c>
      <c r="AU164" s="35">
        <v>103.08370044052863</v>
      </c>
      <c r="AV164" s="35">
        <v>105.06607929515418</v>
      </c>
      <c r="AW164" s="35">
        <v>103.08370044052863</v>
      </c>
      <c r="AX164" s="35">
        <v>102.86343612334802</v>
      </c>
      <c r="AY164" s="35">
        <v>106.6079295154185</v>
      </c>
      <c r="AZ164" s="35">
        <v>109.03083700440529</v>
      </c>
      <c r="BA164" s="35">
        <v>109.25110132158591</v>
      </c>
      <c r="BB164" s="35">
        <v>108.81057268722466</v>
      </c>
      <c r="BC164" s="35">
        <v>109.03083700440529</v>
      </c>
      <c r="BD164" s="35">
        <v>107.26872246696036</v>
      </c>
      <c r="BE164" s="35">
        <v>110.13215859030836</v>
      </c>
      <c r="BF164" s="35">
        <v>113.21585903083701</v>
      </c>
      <c r="BG164" s="35">
        <v>113.65638766519824</v>
      </c>
      <c r="BH164" s="35">
        <v>114.09691629955947</v>
      </c>
      <c r="BI164" s="35">
        <v>114.31718061674009</v>
      </c>
      <c r="BJ164" s="35">
        <v>116.07929515418502</v>
      </c>
      <c r="BK164" s="35">
        <v>120.48458149779735</v>
      </c>
      <c r="BL164" s="35">
        <v>119.16299559471365</v>
      </c>
      <c r="BM164" s="35">
        <v>122.4669603524229</v>
      </c>
      <c r="BN164" s="35">
        <v>124.66960352422907</v>
      </c>
      <c r="BO164" s="35">
        <v>125.77092511013215</v>
      </c>
      <c r="BP164" s="35">
        <v>126.431718061674</v>
      </c>
      <c r="BQ164" s="35">
        <v>100</v>
      </c>
      <c r="BR164" s="35">
        <v>103.86740331491713</v>
      </c>
      <c r="BS164" s="35">
        <v>107.73480662983425</v>
      </c>
      <c r="BT164" s="35">
        <v>106.07734806629834</v>
      </c>
      <c r="BU164" s="35">
        <v>106.62983425414365</v>
      </c>
      <c r="BV164" s="35">
        <v>111.04972375690608</v>
      </c>
      <c r="BW164" s="35">
        <v>112.70718232044199</v>
      </c>
      <c r="BX164" s="35">
        <v>109.94475138121547</v>
      </c>
      <c r="BY164" s="35">
        <v>107.18232044198895</v>
      </c>
      <c r="BZ164" s="35">
        <v>106.62983425414365</v>
      </c>
      <c r="CA164" s="35">
        <v>100.5524861878453</v>
      </c>
      <c r="CB164" s="35">
        <v>96.685082872928177</v>
      </c>
      <c r="CC164" s="35">
        <v>92.817679558011051</v>
      </c>
      <c r="CD164" s="35">
        <v>91.160220994475139</v>
      </c>
      <c r="CE164" s="35">
        <v>85.635359116022101</v>
      </c>
      <c r="CF164" s="35">
        <v>81.215469613259671</v>
      </c>
      <c r="CG164" s="35">
        <v>80.662983425414367</v>
      </c>
      <c r="CH164" s="35">
        <v>82.872928176795583</v>
      </c>
      <c r="CI164" s="35">
        <v>81.767955801104975</v>
      </c>
      <c r="CJ164" s="35">
        <v>80.110497237569064</v>
      </c>
      <c r="CK164" s="35">
        <v>80.110497237569064</v>
      </c>
      <c r="CL164" s="35">
        <v>80.110497237569064</v>
      </c>
      <c r="CM164" s="35">
        <v>75.138121546961329</v>
      </c>
      <c r="CN164" s="35">
        <v>71.823204419889507</v>
      </c>
      <c r="CO164" s="35">
        <v>69.613259668508292</v>
      </c>
      <c r="CP164" s="35">
        <v>71.270718232044203</v>
      </c>
      <c r="CQ164" s="35">
        <v>69.613259668508292</v>
      </c>
      <c r="CR164" s="35">
        <v>69.613259668508292</v>
      </c>
      <c r="CS164" s="35">
        <v>72.928176795580114</v>
      </c>
      <c r="CT164" s="35">
        <v>74.033149171270722</v>
      </c>
      <c r="CU164" s="35">
        <v>71.823204419889507</v>
      </c>
      <c r="CV164" s="35">
        <v>72.375690607734811</v>
      </c>
      <c r="CW164" s="35">
        <v>74.585635359116026</v>
      </c>
    </row>
    <row r="165" spans="1:101" x14ac:dyDescent="0.3">
      <c r="A165" s="3">
        <v>1027</v>
      </c>
      <c r="B165" s="4" t="s">
        <v>161</v>
      </c>
      <c r="C165" s="35">
        <v>100</v>
      </c>
      <c r="D165" s="35">
        <v>102.45901639344262</v>
      </c>
      <c r="E165" s="35">
        <v>100.81967213114754</v>
      </c>
      <c r="F165" s="35">
        <v>94.877049180327873</v>
      </c>
      <c r="G165" s="35">
        <v>93.032786885245898</v>
      </c>
      <c r="H165" s="35">
        <v>90.163934426229503</v>
      </c>
      <c r="I165" s="35">
        <v>89.754098360655732</v>
      </c>
      <c r="J165" s="35">
        <v>91.393442622950815</v>
      </c>
      <c r="K165" s="35">
        <v>86.47540983606558</v>
      </c>
      <c r="L165" s="35">
        <v>85.860655737704917</v>
      </c>
      <c r="M165" s="35">
        <v>87.704918032786878</v>
      </c>
      <c r="N165" s="35">
        <v>88.729508196721312</v>
      </c>
      <c r="O165" s="35">
        <v>88.729508196721312</v>
      </c>
      <c r="P165" s="35">
        <v>90.983606557377044</v>
      </c>
      <c r="Q165" s="35">
        <v>91.393442622950815</v>
      </c>
      <c r="R165" s="35">
        <v>89.754098360655732</v>
      </c>
      <c r="S165" s="35">
        <v>91.188524590163937</v>
      </c>
      <c r="T165" s="35">
        <v>90.983606557377044</v>
      </c>
      <c r="U165" s="35">
        <v>91.803278688524586</v>
      </c>
      <c r="V165" s="35">
        <v>89.344262295081961</v>
      </c>
      <c r="W165" s="35">
        <v>92.418032786885249</v>
      </c>
      <c r="X165" s="35">
        <v>93.442622950819668</v>
      </c>
      <c r="Y165" s="35">
        <v>93.442622950819668</v>
      </c>
      <c r="Z165" s="35">
        <v>97.745901639344268</v>
      </c>
      <c r="AA165" s="35">
        <v>95.081967213114751</v>
      </c>
      <c r="AB165" s="35">
        <v>95.696721311475414</v>
      </c>
      <c r="AC165" s="35">
        <v>98.97540983606558</v>
      </c>
      <c r="AD165" s="35">
        <v>102.04918032786885</v>
      </c>
      <c r="AE165" s="35">
        <v>99.180327868852459</v>
      </c>
      <c r="AF165" s="35">
        <v>100.20491803278688</v>
      </c>
      <c r="AG165" s="35">
        <v>97.336065573770497</v>
      </c>
      <c r="AH165" s="35">
        <v>97.336065573770497</v>
      </c>
      <c r="AI165" s="35">
        <v>96.516393442622956</v>
      </c>
      <c r="AJ165" s="35">
        <v>100</v>
      </c>
      <c r="AK165" s="35">
        <v>100.7185628742515</v>
      </c>
      <c r="AL165" s="35">
        <v>101.67664670658682</v>
      </c>
      <c r="AM165" s="35">
        <v>100.59880239520957</v>
      </c>
      <c r="AN165" s="35">
        <v>100.11976047904191</v>
      </c>
      <c r="AO165" s="35">
        <v>99.76047904191617</v>
      </c>
      <c r="AP165" s="35">
        <v>101.67664670658682</v>
      </c>
      <c r="AQ165" s="35">
        <v>101.67664670658682</v>
      </c>
      <c r="AR165" s="35">
        <v>101.43712574850299</v>
      </c>
      <c r="AS165" s="35">
        <v>102.63473053892216</v>
      </c>
      <c r="AT165" s="35">
        <v>104.43113772455089</v>
      </c>
      <c r="AU165" s="35">
        <v>103.23353293413173</v>
      </c>
      <c r="AV165" s="35">
        <v>102.75449101796407</v>
      </c>
      <c r="AW165" s="35">
        <v>102.63473053892216</v>
      </c>
      <c r="AX165" s="35">
        <v>106.34730538922156</v>
      </c>
      <c r="AY165" s="35">
        <v>105.74850299401197</v>
      </c>
      <c r="AZ165" s="35">
        <v>106.58682634730539</v>
      </c>
      <c r="BA165" s="35">
        <v>107.42514970059881</v>
      </c>
      <c r="BB165" s="35">
        <v>107.42514970059881</v>
      </c>
      <c r="BC165" s="35">
        <v>106.58682634730539</v>
      </c>
      <c r="BD165" s="35">
        <v>110.29940119760479</v>
      </c>
      <c r="BE165" s="35">
        <v>111.25748502994011</v>
      </c>
      <c r="BF165" s="35">
        <v>112.93413173652695</v>
      </c>
      <c r="BG165" s="35">
        <v>114.25149700598803</v>
      </c>
      <c r="BH165" s="35">
        <v>115.32934131736526</v>
      </c>
      <c r="BI165" s="35">
        <v>118.92215568862275</v>
      </c>
      <c r="BJ165" s="35">
        <v>120.95808383233533</v>
      </c>
      <c r="BK165" s="35">
        <v>120</v>
      </c>
      <c r="BL165" s="35">
        <v>120.95808383233533</v>
      </c>
      <c r="BM165" s="35">
        <v>120.35928143712574</v>
      </c>
      <c r="BN165" s="35">
        <v>123.23353293413173</v>
      </c>
      <c r="BO165" s="35">
        <v>125.38922155688623</v>
      </c>
      <c r="BP165" s="35">
        <v>124.91017964071857</v>
      </c>
      <c r="BQ165" s="35">
        <v>100</v>
      </c>
      <c r="BR165" s="35">
        <v>98.006644518272424</v>
      </c>
      <c r="BS165" s="35">
        <v>97.009966777408636</v>
      </c>
      <c r="BT165" s="35">
        <v>98.006644518272424</v>
      </c>
      <c r="BU165" s="35">
        <v>100</v>
      </c>
      <c r="BV165" s="35">
        <v>99.667774086378742</v>
      </c>
      <c r="BW165" s="35">
        <v>97.009966777408636</v>
      </c>
      <c r="BX165" s="35">
        <v>94.019933554817271</v>
      </c>
      <c r="BY165" s="35">
        <v>89.036544850498345</v>
      </c>
      <c r="BZ165" s="35">
        <v>87.707641196013284</v>
      </c>
      <c r="CA165" s="35">
        <v>83.388704318936874</v>
      </c>
      <c r="CB165" s="35">
        <v>82.392026578073086</v>
      </c>
      <c r="CC165" s="35">
        <v>78.405315614617933</v>
      </c>
      <c r="CD165" s="35">
        <v>76.079734219269099</v>
      </c>
      <c r="CE165" s="35">
        <v>78.737541528239205</v>
      </c>
      <c r="CF165" s="35">
        <v>77.408637873754159</v>
      </c>
      <c r="CG165" s="35">
        <v>75.415282392026583</v>
      </c>
      <c r="CH165" s="35">
        <v>75.415282392026583</v>
      </c>
      <c r="CI165" s="35">
        <v>76.411960132890371</v>
      </c>
      <c r="CJ165" s="35">
        <v>76.411960132890371</v>
      </c>
      <c r="CK165" s="35">
        <v>74.086378737541523</v>
      </c>
      <c r="CL165" s="35">
        <v>75.747508305647841</v>
      </c>
      <c r="CM165" s="35">
        <v>76.744186046511629</v>
      </c>
      <c r="CN165" s="35">
        <v>79.401993355481721</v>
      </c>
      <c r="CO165" s="35">
        <v>77.408637873754159</v>
      </c>
      <c r="CP165" s="35">
        <v>76.079734219269099</v>
      </c>
      <c r="CQ165" s="35">
        <v>78.073089700996675</v>
      </c>
      <c r="CR165" s="35">
        <v>80.730897009966782</v>
      </c>
      <c r="CS165" s="35">
        <v>85.049833887043192</v>
      </c>
      <c r="CT165" s="35">
        <v>85.049833887043192</v>
      </c>
      <c r="CU165" s="35">
        <v>86.710963455149496</v>
      </c>
      <c r="CV165" s="35">
        <v>87.707641196013284</v>
      </c>
      <c r="CW165" s="35">
        <v>88.372093023255815</v>
      </c>
    </row>
    <row r="166" spans="1:101" x14ac:dyDescent="0.3">
      <c r="A166" s="3">
        <v>1029</v>
      </c>
      <c r="B166" s="4" t="s">
        <v>162</v>
      </c>
      <c r="C166" s="35">
        <v>100</v>
      </c>
      <c r="D166" s="35">
        <v>101.34228187919463</v>
      </c>
      <c r="E166" s="35">
        <v>102.18120805369128</v>
      </c>
      <c r="F166" s="35">
        <v>103.35570469798658</v>
      </c>
      <c r="G166" s="35">
        <v>103.85906040268456</v>
      </c>
      <c r="H166" s="35">
        <v>106.1241610738255</v>
      </c>
      <c r="I166" s="35">
        <v>104.61409395973155</v>
      </c>
      <c r="J166" s="35">
        <v>105.70469798657719</v>
      </c>
      <c r="K166" s="35">
        <v>104.19463087248322</v>
      </c>
      <c r="L166" s="35">
        <v>106.54362416107382</v>
      </c>
      <c r="M166" s="35">
        <v>105.70469798657719</v>
      </c>
      <c r="N166" s="35">
        <v>104.53020134228188</v>
      </c>
      <c r="O166" s="35">
        <v>105.20134228187919</v>
      </c>
      <c r="P166" s="35">
        <v>105.11744966442953</v>
      </c>
      <c r="Q166" s="35">
        <v>103.94295302013423</v>
      </c>
      <c r="R166" s="35">
        <v>101.59395973154362</v>
      </c>
      <c r="S166" s="35">
        <v>101.84563758389261</v>
      </c>
      <c r="T166" s="35">
        <v>102.01342281879195</v>
      </c>
      <c r="U166" s="35">
        <v>99.496644295302019</v>
      </c>
      <c r="V166" s="35">
        <v>99.328859060402678</v>
      </c>
      <c r="W166" s="35">
        <v>98.909395973154361</v>
      </c>
      <c r="X166" s="35">
        <v>99.077181208053688</v>
      </c>
      <c r="Y166" s="35">
        <v>100.67114093959732</v>
      </c>
      <c r="Z166" s="35">
        <v>100.50335570469798</v>
      </c>
      <c r="AA166" s="35">
        <v>100.33557046979865</v>
      </c>
      <c r="AB166" s="35">
        <v>100.33557046979865</v>
      </c>
      <c r="AC166" s="35">
        <v>102.85234899328859</v>
      </c>
      <c r="AD166" s="35">
        <v>103.27181208053692</v>
      </c>
      <c r="AE166" s="35">
        <v>103.27181208053692</v>
      </c>
      <c r="AF166" s="35">
        <v>104.36241610738254</v>
      </c>
      <c r="AG166" s="35">
        <v>102.51677852348993</v>
      </c>
      <c r="AH166" s="35">
        <v>103.35570469798658</v>
      </c>
      <c r="AI166" s="35">
        <v>102.85234899328859</v>
      </c>
      <c r="AJ166" s="35">
        <v>100</v>
      </c>
      <c r="AK166" s="35">
        <v>101.27157129881925</v>
      </c>
      <c r="AL166" s="35">
        <v>101.68029064486831</v>
      </c>
      <c r="AM166" s="35">
        <v>102.13442325158947</v>
      </c>
      <c r="AN166" s="35">
        <v>104.40508628519528</v>
      </c>
      <c r="AO166" s="35">
        <v>105.94913714804723</v>
      </c>
      <c r="AP166" s="35">
        <v>104.90463215258856</v>
      </c>
      <c r="AQ166" s="35">
        <v>108.40145322434151</v>
      </c>
      <c r="AR166" s="35">
        <v>108.21980018165304</v>
      </c>
      <c r="AS166" s="35">
        <v>109.99091734786558</v>
      </c>
      <c r="AT166" s="35">
        <v>110.26339691189827</v>
      </c>
      <c r="AU166" s="35">
        <v>111.08083560399636</v>
      </c>
      <c r="AV166" s="35">
        <v>111.58038147138964</v>
      </c>
      <c r="AW166" s="35">
        <v>113.3969118982743</v>
      </c>
      <c r="AX166" s="35">
        <v>115.80381471389646</v>
      </c>
      <c r="AY166" s="35">
        <v>116.57584014532243</v>
      </c>
      <c r="AZ166" s="35">
        <v>118.80108991825612</v>
      </c>
      <c r="BA166" s="35">
        <v>119.66394187102634</v>
      </c>
      <c r="BB166" s="35">
        <v>121.61671207992734</v>
      </c>
      <c r="BC166" s="35">
        <v>121.70753860127157</v>
      </c>
      <c r="BD166" s="35">
        <v>122.97910990009083</v>
      </c>
      <c r="BE166" s="35">
        <v>124.70481380563125</v>
      </c>
      <c r="BF166" s="35">
        <v>126.38510445049954</v>
      </c>
      <c r="BG166" s="35">
        <v>128.51952770208902</v>
      </c>
      <c r="BH166" s="35">
        <v>130.79019073569484</v>
      </c>
      <c r="BI166" s="35">
        <v>131.01725703905541</v>
      </c>
      <c r="BJ166" s="35">
        <v>129.8365122615804</v>
      </c>
      <c r="BK166" s="35">
        <v>130.74477747502272</v>
      </c>
      <c r="BL166" s="35">
        <v>130.56312443233423</v>
      </c>
      <c r="BM166" s="35">
        <v>132.19800181653042</v>
      </c>
      <c r="BN166" s="35">
        <v>132.6521344232516</v>
      </c>
      <c r="BO166" s="35">
        <v>130.4268846503179</v>
      </c>
      <c r="BP166" s="35">
        <v>130.79019073569484</v>
      </c>
      <c r="BQ166" s="35">
        <v>100</v>
      </c>
      <c r="BR166" s="35">
        <v>101.88133140376266</v>
      </c>
      <c r="BS166" s="35">
        <v>101.44717800289436</v>
      </c>
      <c r="BT166" s="35">
        <v>101.59189580318379</v>
      </c>
      <c r="BU166" s="35">
        <v>101.01302460202605</v>
      </c>
      <c r="BV166" s="35">
        <v>99.131693198263392</v>
      </c>
      <c r="BW166" s="35">
        <v>98.697539797395081</v>
      </c>
      <c r="BX166" s="35">
        <v>98.552821997105639</v>
      </c>
      <c r="BY166" s="35">
        <v>97.9739507959479</v>
      </c>
      <c r="BZ166" s="35">
        <v>98.98697539797395</v>
      </c>
      <c r="CA166" s="35">
        <v>96.816208393632422</v>
      </c>
      <c r="CB166" s="35">
        <v>95.65846599131693</v>
      </c>
      <c r="CC166" s="35">
        <v>94.500723589001453</v>
      </c>
      <c r="CD166" s="35">
        <v>93.342981186685961</v>
      </c>
      <c r="CE166" s="35">
        <v>94.066570188133142</v>
      </c>
      <c r="CF166" s="35">
        <v>91.8958031837916</v>
      </c>
      <c r="CG166" s="35">
        <v>92.329956584659911</v>
      </c>
      <c r="CH166" s="35">
        <v>91.8958031837916</v>
      </c>
      <c r="CI166" s="35">
        <v>89.725036179450072</v>
      </c>
      <c r="CJ166" s="35">
        <v>90.014471780028941</v>
      </c>
      <c r="CK166" s="35">
        <v>91.60636758321273</v>
      </c>
      <c r="CL166" s="35">
        <v>91.172214182344433</v>
      </c>
      <c r="CM166" s="35">
        <v>92.185238784370483</v>
      </c>
      <c r="CN166" s="35">
        <v>91.60636758321273</v>
      </c>
      <c r="CO166" s="35">
        <v>93.777134587554272</v>
      </c>
      <c r="CP166" s="35">
        <v>97.250361794500719</v>
      </c>
      <c r="CQ166" s="35">
        <v>102.89435600578871</v>
      </c>
      <c r="CR166" s="35">
        <v>107.52532561505065</v>
      </c>
      <c r="CS166" s="35">
        <v>112.01157742402316</v>
      </c>
      <c r="CT166" s="35">
        <v>114.03762662807526</v>
      </c>
      <c r="CU166" s="35">
        <v>116.78726483357453</v>
      </c>
      <c r="CV166" s="35">
        <v>120.6946454413893</v>
      </c>
      <c r="CW166" s="35">
        <v>122.57597684515196</v>
      </c>
    </row>
    <row r="167" spans="1:101" x14ac:dyDescent="0.3">
      <c r="A167" s="3">
        <v>1032</v>
      </c>
      <c r="B167" s="4" t="s">
        <v>163</v>
      </c>
      <c r="C167" s="35">
        <v>100</v>
      </c>
      <c r="D167" s="35">
        <v>99.499317250796537</v>
      </c>
      <c r="E167" s="35">
        <v>100.04551661356395</v>
      </c>
      <c r="F167" s="35">
        <v>97.633136094674555</v>
      </c>
      <c r="G167" s="35">
        <v>97.587619481110607</v>
      </c>
      <c r="H167" s="35">
        <v>95.539371870732822</v>
      </c>
      <c r="I167" s="35">
        <v>95.766954938552573</v>
      </c>
      <c r="J167" s="35">
        <v>94.446973145198001</v>
      </c>
      <c r="K167" s="35">
        <v>94.355939918070092</v>
      </c>
      <c r="L167" s="35">
        <v>92.216659080564412</v>
      </c>
      <c r="M167" s="35">
        <v>92.444242148384163</v>
      </c>
      <c r="N167" s="35">
        <v>91.306326809285395</v>
      </c>
      <c r="O167" s="35">
        <v>92.899408284023664</v>
      </c>
      <c r="P167" s="35">
        <v>91.989076012744647</v>
      </c>
      <c r="Q167" s="35">
        <v>92.125625853436503</v>
      </c>
      <c r="R167" s="35">
        <v>92.580791989076019</v>
      </c>
      <c r="S167" s="35">
        <v>91.761492944924896</v>
      </c>
      <c r="T167" s="35">
        <v>92.626308602639966</v>
      </c>
      <c r="U167" s="35">
        <v>93.263541192535271</v>
      </c>
      <c r="V167" s="35">
        <v>94.765589440145646</v>
      </c>
      <c r="W167" s="35">
        <v>95.26627218934911</v>
      </c>
      <c r="X167" s="35">
        <v>97.951752389622214</v>
      </c>
      <c r="Y167" s="35">
        <v>99.726900318616302</v>
      </c>
      <c r="Z167" s="35">
        <v>100.86481565771507</v>
      </c>
      <c r="AA167" s="35">
        <v>101.50204824761038</v>
      </c>
      <c r="AB167" s="35">
        <v>101.09239872553482</v>
      </c>
      <c r="AC167" s="35">
        <v>101.82066454255803</v>
      </c>
      <c r="AD167" s="35">
        <v>103.09512972234866</v>
      </c>
      <c r="AE167" s="35">
        <v>107.10059171597634</v>
      </c>
      <c r="AF167" s="35">
        <v>109.01228948566227</v>
      </c>
      <c r="AG167" s="35">
        <v>109.64952207555758</v>
      </c>
      <c r="AH167" s="35">
        <v>109.23987255348202</v>
      </c>
      <c r="AI167" s="35">
        <v>108.10195721438325</v>
      </c>
      <c r="AJ167" s="35">
        <v>100</v>
      </c>
      <c r="AK167" s="35">
        <v>100.30907558302894</v>
      </c>
      <c r="AL167" s="35">
        <v>102.16352908120258</v>
      </c>
      <c r="AM167" s="35">
        <v>102.13543130092722</v>
      </c>
      <c r="AN167" s="35">
        <v>103.34363585276763</v>
      </c>
      <c r="AO167" s="35">
        <v>103.34363585276763</v>
      </c>
      <c r="AP167" s="35">
        <v>104.77662264681091</v>
      </c>
      <c r="AQ167" s="35">
        <v>108.17645406012925</v>
      </c>
      <c r="AR167" s="35">
        <v>109.24416971059286</v>
      </c>
      <c r="AS167" s="35">
        <v>111.37960101152009</v>
      </c>
      <c r="AT167" s="35">
        <v>113.51503231244732</v>
      </c>
      <c r="AU167" s="35">
        <v>113.37454341107052</v>
      </c>
      <c r="AV167" s="35">
        <v>115.00421466704131</v>
      </c>
      <c r="AW167" s="35">
        <v>116.66198370328745</v>
      </c>
      <c r="AX167" s="35">
        <v>119.02219724641753</v>
      </c>
      <c r="AY167" s="35">
        <v>120.56757516156223</v>
      </c>
      <c r="AZ167" s="35">
        <v>120.48328182073617</v>
      </c>
      <c r="BA167" s="35">
        <v>121.6633885923012</v>
      </c>
      <c r="BB167" s="35">
        <v>122.33773531890981</v>
      </c>
      <c r="BC167" s="35">
        <v>122.33773531890981</v>
      </c>
      <c r="BD167" s="35">
        <v>123.63023321157628</v>
      </c>
      <c r="BE167" s="35">
        <v>126.58050014048891</v>
      </c>
      <c r="BF167" s="35">
        <v>128.01348693453218</v>
      </c>
      <c r="BG167" s="35">
        <v>129.78364709187974</v>
      </c>
      <c r="BH167" s="35">
        <v>130.51418937903907</v>
      </c>
      <c r="BI167" s="35">
        <v>131.91907839280697</v>
      </c>
      <c r="BJ167" s="35">
        <v>134.50407417813992</v>
      </c>
      <c r="BK167" s="35">
        <v>135.1222253441978</v>
      </c>
      <c r="BL167" s="35">
        <v>137.960101152009</v>
      </c>
      <c r="BM167" s="35">
        <v>139.98314133183479</v>
      </c>
      <c r="BN167" s="35">
        <v>140.46080359651589</v>
      </c>
      <c r="BO167" s="35">
        <v>139.73026130935656</v>
      </c>
      <c r="BP167" s="35">
        <v>140.09553245293623</v>
      </c>
      <c r="BQ167" s="35">
        <v>100</v>
      </c>
      <c r="BR167" s="35">
        <v>104.75030450669915</v>
      </c>
      <c r="BS167" s="35">
        <v>108.89159561510353</v>
      </c>
      <c r="BT167" s="35">
        <v>111.08404384896468</v>
      </c>
      <c r="BU167" s="35">
        <v>111.93666260657734</v>
      </c>
      <c r="BV167" s="35">
        <v>114.73812423873325</v>
      </c>
      <c r="BW167" s="35">
        <v>116.07795371498173</v>
      </c>
      <c r="BX167" s="35">
        <v>114.61632155907429</v>
      </c>
      <c r="BY167" s="35">
        <v>114.49451887941535</v>
      </c>
      <c r="BZ167" s="35">
        <v>113.64190012180268</v>
      </c>
      <c r="CA167" s="35">
        <v>112.54567600487211</v>
      </c>
      <c r="CB167" s="35">
        <v>110.84043848964677</v>
      </c>
      <c r="CC167" s="35">
        <v>109.25700365408039</v>
      </c>
      <c r="CD167" s="35">
        <v>108.52618757612667</v>
      </c>
      <c r="CE167" s="35">
        <v>105.84652862362972</v>
      </c>
      <c r="CF167" s="35">
        <v>105.60292326431181</v>
      </c>
      <c r="CG167" s="35">
        <v>104.6285018270402</v>
      </c>
      <c r="CH167" s="35">
        <v>103.65408038976858</v>
      </c>
      <c r="CI167" s="35">
        <v>102.43605359317905</v>
      </c>
      <c r="CJ167" s="35">
        <v>104.75030450669915</v>
      </c>
      <c r="CK167" s="35">
        <v>106.57734470158343</v>
      </c>
      <c r="CL167" s="35">
        <v>106.69914738124238</v>
      </c>
      <c r="CM167" s="35">
        <v>108.28258221680878</v>
      </c>
      <c r="CN167" s="35">
        <v>110.10962241169305</v>
      </c>
      <c r="CO167" s="35">
        <v>114.49451887941535</v>
      </c>
      <c r="CP167" s="35">
        <v>119.24482338611449</v>
      </c>
      <c r="CQ167" s="35">
        <v>120.21924482338612</v>
      </c>
      <c r="CR167" s="35">
        <v>125.21315468940317</v>
      </c>
      <c r="CS167" s="35">
        <v>130.57247259439708</v>
      </c>
      <c r="CT167" s="35">
        <v>136.41900121802681</v>
      </c>
      <c r="CU167" s="35">
        <v>143.72716199756394</v>
      </c>
      <c r="CV167" s="35">
        <v>145.91961023142508</v>
      </c>
      <c r="CW167" s="35">
        <v>152.00974421437272</v>
      </c>
    </row>
    <row r="168" spans="1:101" x14ac:dyDescent="0.3">
      <c r="A168" s="3">
        <v>1034</v>
      </c>
      <c r="B168" s="4" t="s">
        <v>164</v>
      </c>
      <c r="C168" s="35">
        <v>100</v>
      </c>
      <c r="D168" s="35">
        <v>96.957403651115612</v>
      </c>
      <c r="E168" s="35">
        <v>95.334685598377277</v>
      </c>
      <c r="F168" s="35">
        <v>90.263691683569974</v>
      </c>
      <c r="G168" s="35">
        <v>90.872210953346851</v>
      </c>
      <c r="H168" s="35">
        <v>90.466531440162271</v>
      </c>
      <c r="I168" s="35">
        <v>88.438133874239355</v>
      </c>
      <c r="J168" s="35">
        <v>94.726166328600399</v>
      </c>
      <c r="K168" s="35">
        <v>87.829614604462478</v>
      </c>
      <c r="L168" s="35">
        <v>86.81541582150102</v>
      </c>
      <c r="M168" s="35">
        <v>85.801217038539548</v>
      </c>
      <c r="N168" s="35">
        <v>84.989858012170387</v>
      </c>
      <c r="O168" s="35">
        <v>83.569979716024335</v>
      </c>
      <c r="P168" s="35">
        <v>87.018255578093303</v>
      </c>
      <c r="Q168" s="35">
        <v>90.263691683569974</v>
      </c>
      <c r="R168" s="35">
        <v>86.409736308316425</v>
      </c>
      <c r="S168" s="35">
        <v>90.669371196754568</v>
      </c>
      <c r="T168" s="35">
        <v>91.277890466531446</v>
      </c>
      <c r="U168" s="35">
        <v>90.060851926977691</v>
      </c>
      <c r="V168" s="35">
        <v>87.2210953346856</v>
      </c>
      <c r="W168" s="35">
        <v>88.843813387423936</v>
      </c>
      <c r="X168" s="35">
        <v>89.046653144016233</v>
      </c>
      <c r="Y168" s="35">
        <v>88.235294117647058</v>
      </c>
      <c r="Z168" s="35">
        <v>87.829614604462478</v>
      </c>
      <c r="AA168" s="35">
        <v>87.018255578093303</v>
      </c>
      <c r="AB168" s="35">
        <v>90.060851926977691</v>
      </c>
      <c r="AC168" s="35">
        <v>89.65517241379311</v>
      </c>
      <c r="AD168" s="35">
        <v>87.829614604462478</v>
      </c>
      <c r="AE168" s="35">
        <v>88.032454361054761</v>
      </c>
      <c r="AF168" s="35">
        <v>86.612576064908723</v>
      </c>
      <c r="AG168" s="35">
        <v>86.004056795131845</v>
      </c>
      <c r="AH168" s="35">
        <v>87.62677484787018</v>
      </c>
      <c r="AI168" s="35">
        <v>86.206896551724142</v>
      </c>
      <c r="AJ168" s="35">
        <v>100</v>
      </c>
      <c r="AK168" s="35">
        <v>99.277978339350184</v>
      </c>
      <c r="AL168" s="35">
        <v>97.954271961492182</v>
      </c>
      <c r="AM168" s="35">
        <v>99.759326113116728</v>
      </c>
      <c r="AN168" s="35">
        <v>96.510228640192537</v>
      </c>
      <c r="AO168" s="35">
        <v>99.759326113116728</v>
      </c>
      <c r="AP168" s="35">
        <v>99.638989169675085</v>
      </c>
      <c r="AQ168" s="35">
        <v>106.49819494584838</v>
      </c>
      <c r="AR168" s="35">
        <v>105.8965102286402</v>
      </c>
      <c r="AS168" s="35">
        <v>107.94223826714801</v>
      </c>
      <c r="AT168" s="35">
        <v>107.94223826714801</v>
      </c>
      <c r="AU168" s="35">
        <v>109.26594464500602</v>
      </c>
      <c r="AV168" s="35">
        <v>111.67268351383875</v>
      </c>
      <c r="AW168" s="35">
        <v>115.28279181708784</v>
      </c>
      <c r="AX168" s="35">
        <v>117.32851985559567</v>
      </c>
      <c r="AY168" s="35">
        <v>115.88447653429603</v>
      </c>
      <c r="AZ168" s="35">
        <v>116.1251504211793</v>
      </c>
      <c r="BA168" s="35">
        <v>115.64380264741276</v>
      </c>
      <c r="BB168" s="35">
        <v>112.75571600481348</v>
      </c>
      <c r="BC168" s="35">
        <v>113.47773766546329</v>
      </c>
      <c r="BD168" s="35">
        <v>113.59807460890494</v>
      </c>
      <c r="BE168" s="35">
        <v>112.87605294825511</v>
      </c>
      <c r="BF168" s="35">
        <v>115.88447653429603</v>
      </c>
      <c r="BG168" s="35">
        <v>116.96750902527076</v>
      </c>
      <c r="BH168" s="35">
        <v>118.29121540312876</v>
      </c>
      <c r="BI168" s="35">
        <v>119.37424789410349</v>
      </c>
      <c r="BJ168" s="35">
        <v>119.25391095066185</v>
      </c>
      <c r="BK168" s="35">
        <v>121.54031287605295</v>
      </c>
      <c r="BL168" s="35">
        <v>120.81829121540314</v>
      </c>
      <c r="BM168" s="35">
        <v>122.26233453670277</v>
      </c>
      <c r="BN168" s="35">
        <v>121.41997593261131</v>
      </c>
      <c r="BO168" s="35">
        <v>119.25391095066185</v>
      </c>
      <c r="BP168" s="35">
        <v>118.65222623345367</v>
      </c>
      <c r="BQ168" s="35">
        <v>100</v>
      </c>
      <c r="BR168" s="35">
        <v>102.48226950354609</v>
      </c>
      <c r="BS168" s="35">
        <v>96.808510638297875</v>
      </c>
      <c r="BT168" s="35">
        <v>94.680851063829792</v>
      </c>
      <c r="BU168" s="35">
        <v>101.06382978723404</v>
      </c>
      <c r="BV168" s="35">
        <v>100.70921985815603</v>
      </c>
      <c r="BW168" s="35">
        <v>97.872340425531917</v>
      </c>
      <c r="BX168" s="35">
        <v>96.808510638297875</v>
      </c>
      <c r="BY168" s="35">
        <v>93.971631205673759</v>
      </c>
      <c r="BZ168" s="35">
        <v>91.843971631205676</v>
      </c>
      <c r="CA168" s="35">
        <v>87.943262411347519</v>
      </c>
      <c r="CB168" s="35">
        <v>86.879432624113477</v>
      </c>
      <c r="CC168" s="35">
        <v>84.042553191489361</v>
      </c>
      <c r="CD168" s="35">
        <v>82.978723404255319</v>
      </c>
      <c r="CE168" s="35">
        <v>79.078014184397162</v>
      </c>
      <c r="CF168" s="35">
        <v>75.531914893617028</v>
      </c>
      <c r="CG168" s="35">
        <v>74.468085106382972</v>
      </c>
      <c r="CH168" s="35">
        <v>72.695035460992912</v>
      </c>
      <c r="CI168" s="35">
        <v>75.531914893617028</v>
      </c>
      <c r="CJ168" s="35">
        <v>74.468085106382972</v>
      </c>
      <c r="CK168" s="35">
        <v>76.950354609929079</v>
      </c>
      <c r="CL168" s="35">
        <v>78.01418439716312</v>
      </c>
      <c r="CM168" s="35">
        <v>78.723404255319153</v>
      </c>
      <c r="CN168" s="35">
        <v>77.659574468085111</v>
      </c>
      <c r="CO168" s="35">
        <v>80.496453900709213</v>
      </c>
      <c r="CP168" s="35">
        <v>81.205673758865245</v>
      </c>
      <c r="CQ168" s="35">
        <v>83.687943262411352</v>
      </c>
      <c r="CR168" s="35">
        <v>87.588652482269509</v>
      </c>
      <c r="CS168" s="35">
        <v>90.425531914893611</v>
      </c>
      <c r="CT168" s="35">
        <v>91.843971631205676</v>
      </c>
      <c r="CU168" s="35">
        <v>95.39007092198581</v>
      </c>
      <c r="CV168" s="35">
        <v>97.872340425531917</v>
      </c>
      <c r="CW168" s="35">
        <v>96.453900709219852</v>
      </c>
    </row>
    <row r="169" spans="1:101" x14ac:dyDescent="0.3">
      <c r="A169" s="3">
        <v>1037</v>
      </c>
      <c r="B169" s="4" t="s">
        <v>165</v>
      </c>
      <c r="C169" s="35">
        <v>100</v>
      </c>
      <c r="D169" s="35">
        <v>96.452599388379198</v>
      </c>
      <c r="E169" s="35">
        <v>96.513761467889907</v>
      </c>
      <c r="F169" s="35">
        <v>96.024464831804281</v>
      </c>
      <c r="G169" s="35">
        <v>95.107033639143737</v>
      </c>
      <c r="H169" s="35">
        <v>94.678899082568805</v>
      </c>
      <c r="I169" s="35">
        <v>95.779816513761475</v>
      </c>
      <c r="J169" s="35">
        <v>94.862385321100916</v>
      </c>
      <c r="K169" s="35">
        <v>95.412844036697251</v>
      </c>
      <c r="L169" s="35">
        <v>93.333333333333329</v>
      </c>
      <c r="M169" s="35">
        <v>92.905198776758411</v>
      </c>
      <c r="N169" s="35">
        <v>90.397553516819571</v>
      </c>
      <c r="O169" s="35">
        <v>88.562691131498468</v>
      </c>
      <c r="P169" s="35">
        <v>89.051987767584095</v>
      </c>
      <c r="Q169" s="35">
        <v>89.051987767584095</v>
      </c>
      <c r="R169" s="35">
        <v>88.562691131498468</v>
      </c>
      <c r="S169" s="35">
        <v>89.847094801223236</v>
      </c>
      <c r="T169" s="35">
        <v>88.929663608562691</v>
      </c>
      <c r="U169" s="35">
        <v>89.602446483180429</v>
      </c>
      <c r="V169" s="35">
        <v>89.785932721712541</v>
      </c>
      <c r="W169" s="35">
        <v>89.541284403669721</v>
      </c>
      <c r="X169" s="35">
        <v>90.275229357798167</v>
      </c>
      <c r="Y169" s="35">
        <v>90.703363914373085</v>
      </c>
      <c r="Z169" s="35">
        <v>90.458715596330279</v>
      </c>
      <c r="AA169" s="35">
        <v>90.948012232415905</v>
      </c>
      <c r="AB169" s="35">
        <v>88.868501529051983</v>
      </c>
      <c r="AC169" s="35">
        <v>90.886850152905197</v>
      </c>
      <c r="AD169" s="35">
        <v>89.541284403669721</v>
      </c>
      <c r="AE169" s="35">
        <v>87.217125382262992</v>
      </c>
      <c r="AF169" s="35">
        <v>87.584097859327215</v>
      </c>
      <c r="AG169" s="35">
        <v>88.623853211009177</v>
      </c>
      <c r="AH169" s="35">
        <v>89.174311926605498</v>
      </c>
      <c r="AI169" s="35">
        <v>88.623853211009177</v>
      </c>
      <c r="AJ169" s="35">
        <v>100</v>
      </c>
      <c r="AK169" s="35">
        <v>100.5952380952381</v>
      </c>
      <c r="AL169" s="35">
        <v>101.06516290726817</v>
      </c>
      <c r="AM169" s="35">
        <v>101.12781954887218</v>
      </c>
      <c r="AN169" s="35">
        <v>101.59774436090225</v>
      </c>
      <c r="AO169" s="35">
        <v>102.34962406015038</v>
      </c>
      <c r="AP169" s="35">
        <v>103.19548872180451</v>
      </c>
      <c r="AQ169" s="35">
        <v>102.91353383458646</v>
      </c>
      <c r="AR169" s="35">
        <v>104.35463659147869</v>
      </c>
      <c r="AS169" s="35">
        <v>103.88471177944862</v>
      </c>
      <c r="AT169" s="35">
        <v>103.00751879699249</v>
      </c>
      <c r="AU169" s="35">
        <v>103.07017543859649</v>
      </c>
      <c r="AV169" s="35">
        <v>103.25814536340852</v>
      </c>
      <c r="AW169" s="35">
        <v>102.66290726817043</v>
      </c>
      <c r="AX169" s="35">
        <v>102.81954887218045</v>
      </c>
      <c r="AY169" s="35">
        <v>102.66290726817043</v>
      </c>
      <c r="AZ169" s="35">
        <v>103.82205513784461</v>
      </c>
      <c r="BA169" s="35">
        <v>103.22681704260651</v>
      </c>
      <c r="BB169" s="35">
        <v>103.69674185463658</v>
      </c>
      <c r="BC169" s="35">
        <v>103.28947368421052</v>
      </c>
      <c r="BD169" s="35">
        <v>103.79072681704261</v>
      </c>
      <c r="BE169" s="35">
        <v>104.29197994987469</v>
      </c>
      <c r="BF169" s="35">
        <v>106.14035087719299</v>
      </c>
      <c r="BG169" s="35">
        <v>108.67794486215539</v>
      </c>
      <c r="BH169" s="35">
        <v>109.24185463659148</v>
      </c>
      <c r="BI169" s="35">
        <v>110.15037593984962</v>
      </c>
      <c r="BJ169" s="35">
        <v>110.87092731829574</v>
      </c>
      <c r="BK169" s="35">
        <v>110.93358395989975</v>
      </c>
      <c r="BL169" s="35">
        <v>112.78195488721805</v>
      </c>
      <c r="BM169" s="35">
        <v>113.34586466165413</v>
      </c>
      <c r="BN169" s="35">
        <v>113.15789473684211</v>
      </c>
      <c r="BO169" s="35">
        <v>113.62781954887218</v>
      </c>
      <c r="BP169" s="35">
        <v>114.03508771929825</v>
      </c>
      <c r="BQ169" s="35">
        <v>100</v>
      </c>
      <c r="BR169" s="35">
        <v>100.11848341232228</v>
      </c>
      <c r="BS169" s="35">
        <v>100.47393364928909</v>
      </c>
      <c r="BT169" s="35">
        <v>102.84360189573459</v>
      </c>
      <c r="BU169" s="35">
        <v>102.60663507109005</v>
      </c>
      <c r="BV169" s="35">
        <v>104.14691943127963</v>
      </c>
      <c r="BW169" s="35">
        <v>104.739336492891</v>
      </c>
      <c r="BX169" s="35">
        <v>105.45023696682465</v>
      </c>
      <c r="BY169" s="35">
        <v>103.90995260663507</v>
      </c>
      <c r="BZ169" s="35">
        <v>103.19905213270142</v>
      </c>
      <c r="CA169" s="35">
        <v>100.71090047393365</v>
      </c>
      <c r="CB169" s="35">
        <v>100.11848341232228</v>
      </c>
      <c r="CC169" s="35">
        <v>96.919431279620852</v>
      </c>
      <c r="CD169" s="35">
        <v>97.274881516587683</v>
      </c>
      <c r="CE169" s="35">
        <v>95.853080568720372</v>
      </c>
      <c r="CF169" s="35">
        <v>95.379146919431278</v>
      </c>
      <c r="CG169" s="35">
        <v>94.194312796208536</v>
      </c>
      <c r="CH169" s="35">
        <v>94.549763033175353</v>
      </c>
      <c r="CI169" s="35">
        <v>95.616113744075832</v>
      </c>
      <c r="CJ169" s="35">
        <v>94.66824644549763</v>
      </c>
      <c r="CK169" s="35">
        <v>96.919431279620852</v>
      </c>
      <c r="CL169" s="35">
        <v>97.630331753554501</v>
      </c>
      <c r="CM169" s="35">
        <v>97.037914691943129</v>
      </c>
      <c r="CN169" s="35">
        <v>98.104265402843609</v>
      </c>
      <c r="CO169" s="35">
        <v>99.763033175355446</v>
      </c>
      <c r="CP169" s="35">
        <v>102.48815165876778</v>
      </c>
      <c r="CQ169" s="35">
        <v>103.55450236966824</v>
      </c>
      <c r="CR169" s="35">
        <v>104.97630331753554</v>
      </c>
      <c r="CS169" s="35">
        <v>109.24170616113744</v>
      </c>
      <c r="CT169" s="35">
        <v>110.30805687203791</v>
      </c>
      <c r="CU169" s="35">
        <v>109.83412322274881</v>
      </c>
      <c r="CV169" s="35">
        <v>111.25592417061611</v>
      </c>
      <c r="CW169" s="35">
        <v>113.62559241706161</v>
      </c>
    </row>
    <row r="170" spans="1:101" x14ac:dyDescent="0.3">
      <c r="A170" s="3">
        <v>1046</v>
      </c>
      <c r="B170" s="4" t="s">
        <v>166</v>
      </c>
      <c r="C170" s="35">
        <v>100</v>
      </c>
      <c r="D170" s="35">
        <v>103.34075723830735</v>
      </c>
      <c r="E170" s="35">
        <v>100.44543429844099</v>
      </c>
      <c r="F170" s="35">
        <v>102.2271714922049</v>
      </c>
      <c r="G170" s="35">
        <v>99.331848552338528</v>
      </c>
      <c r="H170" s="35">
        <v>99.331848552338528</v>
      </c>
      <c r="I170" s="35">
        <v>97.772828507795097</v>
      </c>
      <c r="J170" s="35">
        <v>97.327394209354125</v>
      </c>
      <c r="K170" s="35">
        <v>97.772828507795097</v>
      </c>
      <c r="L170" s="35">
        <v>98.218262806236083</v>
      </c>
      <c r="M170" s="35">
        <v>100.66815144766147</v>
      </c>
      <c r="N170" s="35">
        <v>98.663697104677055</v>
      </c>
      <c r="O170" s="35">
        <v>98.886414253897556</v>
      </c>
      <c r="P170" s="35">
        <v>99.554565701559014</v>
      </c>
      <c r="Q170" s="35">
        <v>100.22271714922049</v>
      </c>
      <c r="R170" s="35">
        <v>103.34075723830735</v>
      </c>
      <c r="S170" s="35">
        <v>106.68151447661469</v>
      </c>
      <c r="T170" s="35">
        <v>101.11358574610244</v>
      </c>
      <c r="U170" s="35">
        <v>102.44988864142539</v>
      </c>
      <c r="V170" s="35">
        <v>100.22271714922049</v>
      </c>
      <c r="W170" s="35">
        <v>96.881959910913139</v>
      </c>
      <c r="X170" s="35">
        <v>99.554565701559014</v>
      </c>
      <c r="Y170" s="35">
        <v>95.768374164810695</v>
      </c>
      <c r="Z170" s="35">
        <v>98.218262806236083</v>
      </c>
      <c r="AA170" s="35">
        <v>99.109131403118042</v>
      </c>
      <c r="AB170" s="35">
        <v>100.66815144766147</v>
      </c>
      <c r="AC170" s="35">
        <v>102.2271714922049</v>
      </c>
      <c r="AD170" s="35">
        <v>100.66815144766147</v>
      </c>
      <c r="AE170" s="35">
        <v>101.11358574610244</v>
      </c>
      <c r="AF170" s="35">
        <v>98.886414253897556</v>
      </c>
      <c r="AG170" s="35">
        <v>98.886414253897556</v>
      </c>
      <c r="AH170" s="35">
        <v>100.89086859688196</v>
      </c>
      <c r="AI170" s="35">
        <v>99.777282850779514</v>
      </c>
      <c r="AJ170" s="35">
        <v>100</v>
      </c>
      <c r="AK170" s="35">
        <v>98.150163220892267</v>
      </c>
      <c r="AL170" s="35">
        <v>98.694232861806313</v>
      </c>
      <c r="AM170" s="35">
        <v>99.891186071817188</v>
      </c>
      <c r="AN170" s="35">
        <v>99.564744287268766</v>
      </c>
      <c r="AO170" s="35">
        <v>102.72034820457019</v>
      </c>
      <c r="AP170" s="35">
        <v>102.9379760609358</v>
      </c>
      <c r="AQ170" s="35">
        <v>103.04678998911861</v>
      </c>
      <c r="AR170" s="35">
        <v>104.02611534276387</v>
      </c>
      <c r="AS170" s="35">
        <v>103.91730141458106</v>
      </c>
      <c r="AT170" s="35">
        <v>105.54951033732318</v>
      </c>
      <c r="AU170" s="35">
        <v>105.22306855277475</v>
      </c>
      <c r="AV170" s="35">
        <v>106.85527747551687</v>
      </c>
      <c r="AW170" s="35">
        <v>106.09357997823722</v>
      </c>
      <c r="AX170" s="35">
        <v>106.85527747551687</v>
      </c>
      <c r="AY170" s="35">
        <v>107.94341675734493</v>
      </c>
      <c r="AZ170" s="35">
        <v>109.03155603917301</v>
      </c>
      <c r="BA170" s="35">
        <v>110.3373231773667</v>
      </c>
      <c r="BB170" s="35">
        <v>109.46681175190425</v>
      </c>
      <c r="BC170" s="35">
        <v>108.9227421109902</v>
      </c>
      <c r="BD170" s="35">
        <v>110.88139281828074</v>
      </c>
      <c r="BE170" s="35">
        <v>112.94885745375409</v>
      </c>
      <c r="BF170" s="35">
        <v>113.81936887921654</v>
      </c>
      <c r="BG170" s="35">
        <v>118.17192600652884</v>
      </c>
      <c r="BH170" s="35">
        <v>118.06311207834602</v>
      </c>
      <c r="BI170" s="35">
        <v>118.82480957562568</v>
      </c>
      <c r="BJ170" s="35">
        <v>119.04243743199129</v>
      </c>
      <c r="BK170" s="35">
        <v>118.71599564744287</v>
      </c>
      <c r="BL170" s="35">
        <v>118.06311207834602</v>
      </c>
      <c r="BM170" s="35">
        <v>117.51904243743199</v>
      </c>
      <c r="BN170" s="35">
        <v>116.53971708378673</v>
      </c>
      <c r="BO170" s="35">
        <v>116.43090315560391</v>
      </c>
      <c r="BP170" s="35">
        <v>117.08378672470076</v>
      </c>
      <c r="BQ170" s="35">
        <v>100</v>
      </c>
      <c r="BR170" s="35">
        <v>106.12903225806451</v>
      </c>
      <c r="BS170" s="35">
        <v>108.70967741935483</v>
      </c>
      <c r="BT170" s="35">
        <v>112.58064516129032</v>
      </c>
      <c r="BU170" s="35">
        <v>110.64516129032258</v>
      </c>
      <c r="BV170" s="35">
        <v>109.03225806451613</v>
      </c>
      <c r="BW170" s="35">
        <v>109.6774193548387</v>
      </c>
      <c r="BX170" s="35">
        <v>111.29032258064517</v>
      </c>
      <c r="BY170" s="35">
        <v>108.70967741935483</v>
      </c>
      <c r="BZ170" s="35">
        <v>108.06451612903226</v>
      </c>
      <c r="CA170" s="35">
        <v>106.7741935483871</v>
      </c>
      <c r="CB170" s="35">
        <v>105.48387096774194</v>
      </c>
      <c r="CC170" s="35">
        <v>100.64516129032258</v>
      </c>
      <c r="CD170" s="35">
        <v>100.64516129032258</v>
      </c>
      <c r="CE170" s="35">
        <v>98.387096774193552</v>
      </c>
      <c r="CF170" s="35">
        <v>97.41935483870968</v>
      </c>
      <c r="CG170" s="35">
        <v>98.387096774193552</v>
      </c>
      <c r="CH170" s="35">
        <v>96.129032258064512</v>
      </c>
      <c r="CI170" s="35">
        <v>94.838709677419359</v>
      </c>
      <c r="CJ170" s="35">
        <v>93.225806451612897</v>
      </c>
      <c r="CK170" s="35">
        <v>91.290322580645167</v>
      </c>
      <c r="CL170" s="35">
        <v>87.741935483870961</v>
      </c>
      <c r="CM170" s="35">
        <v>84.838709677419359</v>
      </c>
      <c r="CN170" s="35">
        <v>84.838709677419359</v>
      </c>
      <c r="CO170" s="35">
        <v>84.193548387096769</v>
      </c>
      <c r="CP170" s="35">
        <v>87.741935483870961</v>
      </c>
      <c r="CQ170" s="35">
        <v>89.677419354838705</v>
      </c>
      <c r="CR170" s="35">
        <v>92.903225806451616</v>
      </c>
      <c r="CS170" s="35">
        <v>96.451612903225808</v>
      </c>
      <c r="CT170" s="35">
        <v>99.354838709677423</v>
      </c>
      <c r="CU170" s="35">
        <v>103.54838709677419</v>
      </c>
      <c r="CV170" s="35">
        <v>102.90322580645162</v>
      </c>
      <c r="CW170" s="35">
        <v>101.61290322580645</v>
      </c>
    </row>
    <row r="171" spans="1:101" x14ac:dyDescent="0.3">
      <c r="A171" s="3">
        <v>1101</v>
      </c>
      <c r="B171" s="4" t="s">
        <v>167</v>
      </c>
      <c r="C171" s="35">
        <v>100</v>
      </c>
      <c r="D171" s="35">
        <v>99.070276182663392</v>
      </c>
      <c r="E171" s="35">
        <v>99.371069182389931</v>
      </c>
      <c r="F171" s="35">
        <v>98.960896910035544</v>
      </c>
      <c r="G171" s="35">
        <v>97.94913863822805</v>
      </c>
      <c r="H171" s="35">
        <v>98.441345365053323</v>
      </c>
      <c r="I171" s="35">
        <v>99.562482909488651</v>
      </c>
      <c r="J171" s="35">
        <v>99.453103636860817</v>
      </c>
      <c r="K171" s="35">
        <v>99.80858627290128</v>
      </c>
      <c r="L171" s="35">
        <v>100.71096527208094</v>
      </c>
      <c r="M171" s="35">
        <v>100.92972381733661</v>
      </c>
      <c r="N171" s="35">
        <v>102.37899917965545</v>
      </c>
      <c r="O171" s="35">
        <v>101.77741318020234</v>
      </c>
      <c r="P171" s="35">
        <v>103.25403336067815</v>
      </c>
      <c r="Q171" s="35">
        <v>102.8165162701668</v>
      </c>
      <c r="R171" s="35">
        <v>103.30872299699207</v>
      </c>
      <c r="S171" s="35">
        <v>102.24227508887066</v>
      </c>
      <c r="T171" s="35">
        <v>101.31255127153405</v>
      </c>
      <c r="U171" s="35">
        <v>100.65627563576702</v>
      </c>
      <c r="V171" s="35">
        <v>100.43751709051135</v>
      </c>
      <c r="W171" s="35">
        <v>101.53130981678972</v>
      </c>
      <c r="X171" s="35">
        <v>101.36724090784796</v>
      </c>
      <c r="Y171" s="35">
        <v>101.77741318020234</v>
      </c>
      <c r="Z171" s="35">
        <v>102.21493027071369</v>
      </c>
      <c r="AA171" s="35">
        <v>102.78917145200984</v>
      </c>
      <c r="AB171" s="35">
        <v>102.18758545255675</v>
      </c>
      <c r="AC171" s="35">
        <v>102.89855072463769</v>
      </c>
      <c r="AD171" s="35">
        <v>101.96882690730106</v>
      </c>
      <c r="AE171" s="35">
        <v>102.29696472518458</v>
      </c>
      <c r="AF171" s="35">
        <v>101.80475799835931</v>
      </c>
      <c r="AG171" s="35">
        <v>99.425758818703855</v>
      </c>
      <c r="AH171" s="35">
        <v>98.960896910035544</v>
      </c>
      <c r="AI171" s="35">
        <v>97.101449275362313</v>
      </c>
      <c r="AJ171" s="35">
        <v>100</v>
      </c>
      <c r="AK171" s="35">
        <v>100.27193359095463</v>
      </c>
      <c r="AL171" s="35">
        <v>101.73178760555317</v>
      </c>
      <c r="AM171" s="35">
        <v>102.1468441391155</v>
      </c>
      <c r="AN171" s="35">
        <v>102.51896378989552</v>
      </c>
      <c r="AO171" s="35">
        <v>103.56376127093174</v>
      </c>
      <c r="AP171" s="35">
        <v>104.78030628309718</v>
      </c>
      <c r="AQ171" s="35">
        <v>105.45298411335337</v>
      </c>
      <c r="AR171" s="35">
        <v>106.13997423787033</v>
      </c>
      <c r="AS171" s="35">
        <v>107.28495777873194</v>
      </c>
      <c r="AT171" s="35">
        <v>108.07213396307428</v>
      </c>
      <c r="AU171" s="35">
        <v>109.51767568341205</v>
      </c>
      <c r="AV171" s="35">
        <v>110.92028052096751</v>
      </c>
      <c r="AW171" s="35">
        <v>112.58050665521684</v>
      </c>
      <c r="AX171" s="35">
        <v>112.65206812652067</v>
      </c>
      <c r="AY171" s="35">
        <v>112.80950336338915</v>
      </c>
      <c r="AZ171" s="35">
        <v>114.12623443537998</v>
      </c>
      <c r="BA171" s="35">
        <v>115.07084585659081</v>
      </c>
      <c r="BB171" s="35">
        <v>115.29984256476313</v>
      </c>
      <c r="BC171" s="35">
        <v>115.41434091884929</v>
      </c>
      <c r="BD171" s="35">
        <v>117.20337770144555</v>
      </c>
      <c r="BE171" s="35">
        <v>119.2786603692572</v>
      </c>
      <c r="BF171" s="35">
        <v>121.76899957063117</v>
      </c>
      <c r="BG171" s="35">
        <v>124.17346500644054</v>
      </c>
      <c r="BH171" s="35">
        <v>125.73350508086446</v>
      </c>
      <c r="BI171" s="35">
        <v>127.12179762415916</v>
      </c>
      <c r="BJ171" s="35">
        <v>128.72477458136538</v>
      </c>
      <c r="BK171" s="35">
        <v>130.87161872048088</v>
      </c>
      <c r="BL171" s="35">
        <v>131.42979819665092</v>
      </c>
      <c r="BM171" s="35">
        <v>131.12924001717477</v>
      </c>
      <c r="BN171" s="35">
        <v>130.52812365822243</v>
      </c>
      <c r="BO171" s="35">
        <v>129.69801059109776</v>
      </c>
      <c r="BP171" s="35">
        <v>128.45284099041075</v>
      </c>
      <c r="BQ171" s="35">
        <v>100</v>
      </c>
      <c r="BR171" s="35">
        <v>103.89438943894389</v>
      </c>
      <c r="BS171" s="35">
        <v>105.28052805280528</v>
      </c>
      <c r="BT171" s="35">
        <v>107.92079207920793</v>
      </c>
      <c r="BU171" s="35">
        <v>109.10891089108911</v>
      </c>
      <c r="BV171" s="35">
        <v>109.5049504950495</v>
      </c>
      <c r="BW171" s="35">
        <v>111.15511551155116</v>
      </c>
      <c r="BX171" s="35">
        <v>113.26732673267327</v>
      </c>
      <c r="BY171" s="35">
        <v>114.32343234323433</v>
      </c>
      <c r="BZ171" s="35">
        <v>111.15511551155116</v>
      </c>
      <c r="CA171" s="35">
        <v>109.70297029702971</v>
      </c>
      <c r="CB171" s="35">
        <v>108.84488448844884</v>
      </c>
      <c r="CC171" s="35">
        <v>108.05280528052805</v>
      </c>
      <c r="CD171" s="35">
        <v>108.64686468646865</v>
      </c>
      <c r="CE171" s="35">
        <v>109.57095709570957</v>
      </c>
      <c r="CF171" s="35">
        <v>109.83498349834983</v>
      </c>
      <c r="CG171" s="35">
        <v>108.05280528052805</v>
      </c>
      <c r="CH171" s="35">
        <v>108.44884488448845</v>
      </c>
      <c r="CI171" s="35">
        <v>110.29702970297029</v>
      </c>
      <c r="CJ171" s="35">
        <v>110.95709570957095</v>
      </c>
      <c r="CK171" s="35">
        <v>111.68316831683168</v>
      </c>
      <c r="CL171" s="35">
        <v>114.65346534653466</v>
      </c>
      <c r="CM171" s="35">
        <v>114.78547854785478</v>
      </c>
      <c r="CN171" s="35">
        <v>115.9075907590759</v>
      </c>
      <c r="CO171" s="35">
        <v>118.94389438943894</v>
      </c>
      <c r="CP171" s="35">
        <v>122.50825082508251</v>
      </c>
      <c r="CQ171" s="35">
        <v>124.02640264026402</v>
      </c>
      <c r="CR171" s="35">
        <v>127.92079207920793</v>
      </c>
      <c r="CS171" s="35">
        <v>131.48514851485149</v>
      </c>
      <c r="CT171" s="35">
        <v>135.77557755775578</v>
      </c>
      <c r="CU171" s="35">
        <v>141.45214521452147</v>
      </c>
      <c r="CV171" s="35">
        <v>146.33663366336634</v>
      </c>
      <c r="CW171" s="35">
        <v>152.07920792079207</v>
      </c>
    </row>
    <row r="172" spans="1:101" x14ac:dyDescent="0.3">
      <c r="A172" s="3">
        <v>1102</v>
      </c>
      <c r="B172" s="4" t="s">
        <v>168</v>
      </c>
      <c r="C172" s="35">
        <v>100</v>
      </c>
      <c r="D172" s="35">
        <v>100.53254908194897</v>
      </c>
      <c r="E172" s="35">
        <v>102.75812733487004</v>
      </c>
      <c r="F172" s="35">
        <v>103.64041014227804</v>
      </c>
      <c r="G172" s="35">
        <v>104.72140529369685</v>
      </c>
      <c r="H172" s="35">
        <v>106.4780224147524</v>
      </c>
      <c r="I172" s="35">
        <v>108.37771242349575</v>
      </c>
      <c r="J172" s="35">
        <v>111.08020030204277</v>
      </c>
      <c r="K172" s="35">
        <v>112.48708369763929</v>
      </c>
      <c r="L172" s="35">
        <v>113.41705746760989</v>
      </c>
      <c r="M172" s="35">
        <v>115.14188061362371</v>
      </c>
      <c r="N172" s="35">
        <v>117.74103807328511</v>
      </c>
      <c r="O172" s="35">
        <v>120.71377473968683</v>
      </c>
      <c r="P172" s="35">
        <v>122.4703918607424</v>
      </c>
      <c r="Q172" s="35">
        <v>124.36213337572531</v>
      </c>
      <c r="R172" s="35">
        <v>126.26182338446864</v>
      </c>
      <c r="S172" s="35">
        <v>127.60511882998172</v>
      </c>
      <c r="T172" s="35">
        <v>129.13122963198475</v>
      </c>
      <c r="U172" s="35">
        <v>131.07861060329068</v>
      </c>
      <c r="V172" s="35">
        <v>132.97830061203402</v>
      </c>
      <c r="W172" s="35">
        <v>135.5456640966537</v>
      </c>
      <c r="X172" s="35">
        <v>137.11151736745887</v>
      </c>
      <c r="Y172" s="35">
        <v>139.21786821397345</v>
      </c>
      <c r="Z172" s="35">
        <v>140.82346395358078</v>
      </c>
      <c r="AA172" s="35">
        <v>143.58953978221126</v>
      </c>
      <c r="AB172" s="35">
        <v>146.17280025435181</v>
      </c>
      <c r="AC172" s="35">
        <v>149.52706462125428</v>
      </c>
      <c r="AD172" s="35">
        <v>152.53954375645816</v>
      </c>
      <c r="AE172" s="35">
        <v>155.08306175979652</v>
      </c>
      <c r="AF172" s="35">
        <v>157.07018519990461</v>
      </c>
      <c r="AG172" s="35">
        <v>158.10348938876083</v>
      </c>
      <c r="AH172" s="35">
        <v>159.40704236547174</v>
      </c>
      <c r="AI172" s="35">
        <v>160.51188299817184</v>
      </c>
      <c r="AJ172" s="35">
        <v>100</v>
      </c>
      <c r="AK172" s="35">
        <v>101.60233641171364</v>
      </c>
      <c r="AL172" s="35">
        <v>104.02952087773305</v>
      </c>
      <c r="AM172" s="35">
        <v>105.63185728944669</v>
      </c>
      <c r="AN172" s="35">
        <v>107.20262056989502</v>
      </c>
      <c r="AO172" s="35">
        <v>108.79311705738417</v>
      </c>
      <c r="AP172" s="35">
        <v>111.85965743152578</v>
      </c>
      <c r="AQ172" s="35">
        <v>114.50390717499408</v>
      </c>
      <c r="AR172" s="35">
        <v>116.77322598468703</v>
      </c>
      <c r="AS172" s="35">
        <v>118.14665719472728</v>
      </c>
      <c r="AT172" s="35">
        <v>119.80029994474702</v>
      </c>
      <c r="AU172" s="35">
        <v>121.7894072144605</v>
      </c>
      <c r="AV172" s="35">
        <v>124.94672034098981</v>
      </c>
      <c r="AW172" s="35">
        <v>127.29102533743784</v>
      </c>
      <c r="AX172" s="35">
        <v>129.54455758149814</v>
      </c>
      <c r="AY172" s="35">
        <v>132.67424421817034</v>
      </c>
      <c r="AZ172" s="35">
        <v>134.99092272476122</v>
      </c>
      <c r="BA172" s="35">
        <v>137.78909148314784</v>
      </c>
      <c r="BB172" s="35">
        <v>140.40966137816719</v>
      </c>
      <c r="BC172" s="35">
        <v>144.48654195279818</v>
      </c>
      <c r="BD172" s="35">
        <v>148.98176651669431</v>
      </c>
      <c r="BE172" s="35">
        <v>153.91901491830453</v>
      </c>
      <c r="BF172" s="35">
        <v>157.89722945773147</v>
      </c>
      <c r="BG172" s="35">
        <v>161.40974031099535</v>
      </c>
      <c r="BH172" s="35">
        <v>165.38400820901413</v>
      </c>
      <c r="BI172" s="35">
        <v>169.52798168758386</v>
      </c>
      <c r="BJ172" s="35">
        <v>175.55844975925487</v>
      </c>
      <c r="BK172" s="35">
        <v>180.46412502959981</v>
      </c>
      <c r="BL172" s="35">
        <v>184.82911042702659</v>
      </c>
      <c r="BM172" s="35">
        <v>187.58781277133158</v>
      </c>
      <c r="BN172" s="35">
        <v>188.88625779461677</v>
      </c>
      <c r="BO172" s="35">
        <v>190.40571473675902</v>
      </c>
      <c r="BP172" s="35">
        <v>192.21722314310523</v>
      </c>
      <c r="BQ172" s="35">
        <v>100</v>
      </c>
      <c r="BR172" s="35">
        <v>104.12319920516642</v>
      </c>
      <c r="BS172" s="35">
        <v>108.02285146547442</v>
      </c>
      <c r="BT172" s="35">
        <v>112.66766020864381</v>
      </c>
      <c r="BU172" s="35">
        <v>114.97764530551416</v>
      </c>
      <c r="BV172" s="35">
        <v>117.75956284153006</v>
      </c>
      <c r="BW172" s="35">
        <v>120.39244908097368</v>
      </c>
      <c r="BX172" s="35">
        <v>122.52856433184301</v>
      </c>
      <c r="BY172" s="35">
        <v>124.09339294585196</v>
      </c>
      <c r="BZ172" s="35">
        <v>125.23596621957277</v>
      </c>
      <c r="CA172" s="35">
        <v>126.65176353700944</v>
      </c>
      <c r="CB172" s="35">
        <v>128.91207153502236</v>
      </c>
      <c r="CC172" s="35">
        <v>129.9304520615996</v>
      </c>
      <c r="CD172" s="35">
        <v>132.56333830104322</v>
      </c>
      <c r="CE172" s="35">
        <v>133.87978142076503</v>
      </c>
      <c r="CF172" s="35">
        <v>134.79880774962743</v>
      </c>
      <c r="CG172" s="35">
        <v>135.8917039244908</v>
      </c>
      <c r="CH172" s="35">
        <v>136.83556880278192</v>
      </c>
      <c r="CI172" s="35">
        <v>137.85394932935915</v>
      </c>
      <c r="CJ172" s="35">
        <v>139.26974664679582</v>
      </c>
      <c r="CK172" s="35">
        <v>141.70392449080973</v>
      </c>
      <c r="CL172" s="35">
        <v>143.74068554396422</v>
      </c>
      <c r="CM172" s="35">
        <v>146.74615002483856</v>
      </c>
      <c r="CN172" s="35">
        <v>150.42225534028813</v>
      </c>
      <c r="CO172" s="35">
        <v>155.86189766517634</v>
      </c>
      <c r="CP172" s="35">
        <v>160.68057625434673</v>
      </c>
      <c r="CQ172" s="35">
        <v>167.68504719324392</v>
      </c>
      <c r="CR172" s="35">
        <v>173.4475906607054</v>
      </c>
      <c r="CS172" s="35">
        <v>180.849478390462</v>
      </c>
      <c r="CT172" s="35">
        <v>186.9846000993542</v>
      </c>
      <c r="CU172" s="35">
        <v>192.39940387481371</v>
      </c>
      <c r="CV172" s="35">
        <v>199.40387481371087</v>
      </c>
      <c r="CW172" s="35">
        <v>207.35221063089915</v>
      </c>
    </row>
    <row r="173" spans="1:101" x14ac:dyDescent="0.3">
      <c r="A173" s="3">
        <v>1103</v>
      </c>
      <c r="B173" s="4" t="s">
        <v>169</v>
      </c>
      <c r="C173" s="35">
        <v>100</v>
      </c>
      <c r="D173" s="35">
        <v>99.75265590787447</v>
      </c>
      <c r="E173" s="35">
        <v>98.568648122617788</v>
      </c>
      <c r="F173" s="35">
        <v>99.375557537912584</v>
      </c>
      <c r="G173" s="35">
        <v>100.22706998621361</v>
      </c>
      <c r="H173" s="35">
        <v>102.21798718676506</v>
      </c>
      <c r="I173" s="35">
        <v>103.91695726218474</v>
      </c>
      <c r="J173" s="35">
        <v>105.01986862379368</v>
      </c>
      <c r="K173" s="35">
        <v>106.41472711053443</v>
      </c>
      <c r="L173" s="35">
        <v>107.67577649825643</v>
      </c>
      <c r="M173" s="35">
        <v>109.73562565890845</v>
      </c>
      <c r="N173" s="35">
        <v>110.91963344416511</v>
      </c>
      <c r="O173" s="35">
        <v>111.82791338901954</v>
      </c>
      <c r="P173" s="35">
        <v>112.46857513583652</v>
      </c>
      <c r="Q173" s="35">
        <v>112.4726299570189</v>
      </c>
      <c r="R173" s="35">
        <v>113.15789473684211</v>
      </c>
      <c r="S173" s="35">
        <v>114.26486091963345</v>
      </c>
      <c r="T173" s="35">
        <v>115.78947368421052</v>
      </c>
      <c r="U173" s="35">
        <v>117.35057983942909</v>
      </c>
      <c r="V173" s="35">
        <v>118.23858567837158</v>
      </c>
      <c r="W173" s="35">
        <v>119.7226502311248</v>
      </c>
      <c r="X173" s="35">
        <v>120.74041034790366</v>
      </c>
      <c r="Y173" s="35">
        <v>121.80682831887114</v>
      </c>
      <c r="Z173" s="35">
        <v>123.34766036817777</v>
      </c>
      <c r="AA173" s="35">
        <v>124.51544886870489</v>
      </c>
      <c r="AB173" s="35">
        <v>125.0587949071446</v>
      </c>
      <c r="AC173" s="35">
        <v>125.20882329089287</v>
      </c>
      <c r="AD173" s="35">
        <v>125.69134701159679</v>
      </c>
      <c r="AE173" s="35">
        <v>126.02789716973481</v>
      </c>
      <c r="AF173" s="35">
        <v>125.61025058794907</v>
      </c>
      <c r="AG173" s="35">
        <v>125.71162111750871</v>
      </c>
      <c r="AH173" s="35">
        <v>125.72784040223826</v>
      </c>
      <c r="AI173" s="35">
        <v>124.9979725894088</v>
      </c>
      <c r="AJ173" s="35">
        <v>100</v>
      </c>
      <c r="AK173" s="35">
        <v>101.11766004789972</v>
      </c>
      <c r="AL173" s="35">
        <v>102.06036723115859</v>
      </c>
      <c r="AM173" s="35">
        <v>102.44254581896625</v>
      </c>
      <c r="AN173" s="35">
        <v>102.91984441085047</v>
      </c>
      <c r="AO173" s="35">
        <v>104.83923020739557</v>
      </c>
      <c r="AP173" s="35">
        <v>106.69916600139283</v>
      </c>
      <c r="AQ173" s="35">
        <v>108.28053606916583</v>
      </c>
      <c r="AR173" s="35">
        <v>109.39989468856692</v>
      </c>
      <c r="AS173" s="35">
        <v>110.436023304401</v>
      </c>
      <c r="AT173" s="35">
        <v>111.59954478283764</v>
      </c>
      <c r="AU173" s="35">
        <v>113.1673262785997</v>
      </c>
      <c r="AV173" s="35">
        <v>114.73001205985766</v>
      </c>
      <c r="AW173" s="35">
        <v>115.84767210775738</v>
      </c>
      <c r="AX173" s="35">
        <v>116.10075926146111</v>
      </c>
      <c r="AY173" s="35">
        <v>117.43074074703175</v>
      </c>
      <c r="AZ173" s="35">
        <v>119.48431369218487</v>
      </c>
      <c r="BA173" s="35">
        <v>121.2780051976288</v>
      </c>
      <c r="BB173" s="35">
        <v>123.37404243031611</v>
      </c>
      <c r="BC173" s="35">
        <v>124.91294821055493</v>
      </c>
      <c r="BD173" s="35">
        <v>127.91262548196967</v>
      </c>
      <c r="BE173" s="35">
        <v>131.35562991524128</v>
      </c>
      <c r="BF173" s="35">
        <v>134.23810575306169</v>
      </c>
      <c r="BG173" s="35">
        <v>137.09000730385745</v>
      </c>
      <c r="BH173" s="35">
        <v>139.93851171165051</v>
      </c>
      <c r="BI173" s="35">
        <v>141.71521750208075</v>
      </c>
      <c r="BJ173" s="35">
        <v>143.99470045691572</v>
      </c>
      <c r="BK173" s="35">
        <v>145.65250624225027</v>
      </c>
      <c r="BL173" s="35">
        <v>146.99607629983183</v>
      </c>
      <c r="BM173" s="35">
        <v>147.41052774616549</v>
      </c>
      <c r="BN173" s="35">
        <v>146.76507057564589</v>
      </c>
      <c r="BO173" s="35">
        <v>146.5306677084572</v>
      </c>
      <c r="BP173" s="35">
        <v>147.59057632531042</v>
      </c>
      <c r="BQ173" s="35">
        <v>100</v>
      </c>
      <c r="BR173" s="35">
        <v>103.17739771965124</v>
      </c>
      <c r="BS173" s="35">
        <v>105.23977196512408</v>
      </c>
      <c r="BT173" s="35">
        <v>106.89973172367539</v>
      </c>
      <c r="BU173" s="35">
        <v>107.897384305835</v>
      </c>
      <c r="BV173" s="35">
        <v>107.9560697518444</v>
      </c>
      <c r="BW173" s="35">
        <v>108.63514419852449</v>
      </c>
      <c r="BX173" s="35">
        <v>108.89503688799464</v>
      </c>
      <c r="BY173" s="35">
        <v>108.47585513078471</v>
      </c>
      <c r="BZ173" s="35">
        <v>107.31891348088531</v>
      </c>
      <c r="CA173" s="35">
        <v>107.82193158953723</v>
      </c>
      <c r="CB173" s="35">
        <v>107.96445338698859</v>
      </c>
      <c r="CC173" s="35">
        <v>108.10697518443997</v>
      </c>
      <c r="CD173" s="35">
        <v>107.96445338698859</v>
      </c>
      <c r="CE173" s="35">
        <v>106.95841716968478</v>
      </c>
      <c r="CF173" s="35">
        <v>106.20389000670691</v>
      </c>
      <c r="CG173" s="35">
        <v>104.65291750503017</v>
      </c>
      <c r="CH173" s="35">
        <v>104.36787391012743</v>
      </c>
      <c r="CI173" s="35">
        <v>104.09121395036888</v>
      </c>
      <c r="CJ173" s="35">
        <v>104.43494299128102</v>
      </c>
      <c r="CK173" s="35">
        <v>104.65291750503017</v>
      </c>
      <c r="CL173" s="35">
        <v>104.5942320590208</v>
      </c>
      <c r="CM173" s="35">
        <v>105.13078470824949</v>
      </c>
      <c r="CN173" s="35">
        <v>106.64822266934944</v>
      </c>
      <c r="CO173" s="35">
        <v>108.37525150905432</v>
      </c>
      <c r="CP173" s="35">
        <v>110.93226022803488</v>
      </c>
      <c r="CQ173" s="35">
        <v>113.49765258215963</v>
      </c>
      <c r="CR173" s="35">
        <v>117.42119382964454</v>
      </c>
      <c r="CS173" s="35">
        <v>121.39503688799464</v>
      </c>
      <c r="CT173" s="35">
        <v>124.75687458081825</v>
      </c>
      <c r="CU173" s="35">
        <v>128.44567404426559</v>
      </c>
      <c r="CV173" s="35">
        <v>133.01475519785379</v>
      </c>
      <c r="CW173" s="35">
        <v>136.81254191817573</v>
      </c>
    </row>
    <row r="174" spans="1:101" x14ac:dyDescent="0.3">
      <c r="A174" s="3">
        <v>1106</v>
      </c>
      <c r="B174" s="4" t="s">
        <v>170</v>
      </c>
      <c r="C174" s="35">
        <v>100</v>
      </c>
      <c r="D174" s="35">
        <v>98.308103294746218</v>
      </c>
      <c r="E174" s="35">
        <v>98.88691006233303</v>
      </c>
      <c r="F174" s="35">
        <v>100.48975957257346</v>
      </c>
      <c r="G174" s="35">
        <v>100.37102997922233</v>
      </c>
      <c r="H174" s="35">
        <v>101.51380231522707</v>
      </c>
      <c r="I174" s="35">
        <v>102.64173345206292</v>
      </c>
      <c r="J174" s="35">
        <v>103.88839418224993</v>
      </c>
      <c r="K174" s="35">
        <v>104.5562481448501</v>
      </c>
      <c r="L174" s="35">
        <v>104.54140694568122</v>
      </c>
      <c r="M174" s="35">
        <v>105.20926090828139</v>
      </c>
      <c r="N174" s="35">
        <v>106.75274562184624</v>
      </c>
      <c r="O174" s="35">
        <v>106.82695161769071</v>
      </c>
      <c r="P174" s="35">
        <v>109.7506678539626</v>
      </c>
      <c r="Q174" s="35">
        <v>110.7747105966162</v>
      </c>
      <c r="R174" s="35">
        <v>111.85811813594539</v>
      </c>
      <c r="S174" s="35">
        <v>112.2439893143366</v>
      </c>
      <c r="T174" s="35">
        <v>114.76699317304838</v>
      </c>
      <c r="U174" s="35">
        <v>115.5684179281686</v>
      </c>
      <c r="V174" s="35">
        <v>115.46452953398635</v>
      </c>
      <c r="W174" s="35">
        <v>115.65746512318195</v>
      </c>
      <c r="X174" s="35">
        <v>117.17126743840902</v>
      </c>
      <c r="Y174" s="35">
        <v>119.42712971208074</v>
      </c>
      <c r="Z174" s="35">
        <v>121.22291481151677</v>
      </c>
      <c r="AA174" s="35">
        <v>122.49925794004156</v>
      </c>
      <c r="AB174" s="35">
        <v>123.98337785693084</v>
      </c>
      <c r="AC174" s="35">
        <v>124.16147224695756</v>
      </c>
      <c r="AD174" s="35">
        <v>124.20599584446423</v>
      </c>
      <c r="AE174" s="35">
        <v>124.05758385277531</v>
      </c>
      <c r="AF174" s="35">
        <v>125.00742059958445</v>
      </c>
      <c r="AG174" s="35">
        <v>124.29504303947759</v>
      </c>
      <c r="AH174" s="35">
        <v>123.6568714752152</v>
      </c>
      <c r="AI174" s="35">
        <v>123.0186999109528</v>
      </c>
      <c r="AJ174" s="35">
        <v>100</v>
      </c>
      <c r="AK174" s="35">
        <v>100.25217500945656</v>
      </c>
      <c r="AL174" s="35">
        <v>101.3491363005926</v>
      </c>
      <c r="AM174" s="35">
        <v>102.53435884503845</v>
      </c>
      <c r="AN174" s="35">
        <v>103.52414575715547</v>
      </c>
      <c r="AO174" s="35">
        <v>104.84806455680243</v>
      </c>
      <c r="AP174" s="35">
        <v>106.53763712016139</v>
      </c>
      <c r="AQ174" s="35">
        <v>107.69764216366158</v>
      </c>
      <c r="AR174" s="35">
        <v>109.84743411927877</v>
      </c>
      <c r="AS174" s="35">
        <v>110.67961165048544</v>
      </c>
      <c r="AT174" s="35">
        <v>111.56222418358341</v>
      </c>
      <c r="AU174" s="35">
        <v>113.08788299079561</v>
      </c>
      <c r="AV174" s="35">
        <v>114.39919303996975</v>
      </c>
      <c r="AW174" s="35">
        <v>115.98159122430967</v>
      </c>
      <c r="AX174" s="35">
        <v>117.58920690959526</v>
      </c>
      <c r="AY174" s="35">
        <v>118.33312318749212</v>
      </c>
      <c r="AZ174" s="35">
        <v>120.0731307527424</v>
      </c>
      <c r="BA174" s="35">
        <v>121.40965830286218</v>
      </c>
      <c r="BB174" s="35">
        <v>122.3111839616694</v>
      </c>
      <c r="BC174" s="35">
        <v>123.80532089269953</v>
      </c>
      <c r="BD174" s="35">
        <v>127.48077165552894</v>
      </c>
      <c r="BE174" s="35">
        <v>130.94817803555668</v>
      </c>
      <c r="BF174" s="35">
        <v>134.4029756651116</v>
      </c>
      <c r="BG174" s="35">
        <v>135.96015634850588</v>
      </c>
      <c r="BH174" s="35">
        <v>138.82864708107425</v>
      </c>
      <c r="BI174" s="35">
        <v>140.71995965199849</v>
      </c>
      <c r="BJ174" s="35">
        <v>144.14953978060774</v>
      </c>
      <c r="BK174" s="35">
        <v>145.51758920690961</v>
      </c>
      <c r="BL174" s="35">
        <v>147.37107552641532</v>
      </c>
      <c r="BM174" s="35">
        <v>148.87151683268189</v>
      </c>
      <c r="BN174" s="35">
        <v>149.72260748959778</v>
      </c>
      <c r="BO174" s="35">
        <v>148.94716933551885</v>
      </c>
      <c r="BP174" s="35">
        <v>148.92195183457321</v>
      </c>
      <c r="BQ174" s="35">
        <v>100</v>
      </c>
      <c r="BR174" s="35">
        <v>103.19794584500467</v>
      </c>
      <c r="BS174" s="35">
        <v>104.80859010270775</v>
      </c>
      <c r="BT174" s="35">
        <v>106.5592903828198</v>
      </c>
      <c r="BU174" s="35">
        <v>107.46965452847806</v>
      </c>
      <c r="BV174" s="35">
        <v>108.19327731092437</v>
      </c>
      <c r="BW174" s="35">
        <v>107.86647992530345</v>
      </c>
      <c r="BX174" s="35">
        <v>107.07282913165267</v>
      </c>
      <c r="BY174" s="35">
        <v>107.25957049486462</v>
      </c>
      <c r="BZ174" s="35">
        <v>108.0532212885154</v>
      </c>
      <c r="CA174" s="35">
        <v>107.37628384687208</v>
      </c>
      <c r="CB174" s="35">
        <v>106.62931839402428</v>
      </c>
      <c r="CC174" s="35">
        <v>106.06909430438843</v>
      </c>
      <c r="CD174" s="35">
        <v>106.67600373482726</v>
      </c>
      <c r="CE174" s="35">
        <v>104.87861811391222</v>
      </c>
      <c r="CF174" s="35">
        <v>103.52474323062559</v>
      </c>
      <c r="CG174" s="35">
        <v>102.80112044817928</v>
      </c>
      <c r="CH174" s="35">
        <v>102.00746965452848</v>
      </c>
      <c r="CI174" s="35">
        <v>101.35387488328665</v>
      </c>
      <c r="CJ174" s="35">
        <v>100.84033613445378</v>
      </c>
      <c r="CK174" s="35">
        <v>100.11671335200747</v>
      </c>
      <c r="CL174" s="35">
        <v>100.14005602240897</v>
      </c>
      <c r="CM174" s="35">
        <v>100.35014005602241</v>
      </c>
      <c r="CN174" s="35">
        <v>100.72362278244631</v>
      </c>
      <c r="CO174" s="35">
        <v>101.40056022408963</v>
      </c>
      <c r="CP174" s="35">
        <v>103.26797385620915</v>
      </c>
      <c r="CQ174" s="35">
        <v>105.55555555555556</v>
      </c>
      <c r="CR174" s="35">
        <v>108.49673202614379</v>
      </c>
      <c r="CS174" s="35">
        <v>112.11484593837535</v>
      </c>
      <c r="CT174" s="35">
        <v>114.70588235294117</v>
      </c>
      <c r="CU174" s="35">
        <v>117.6937441643324</v>
      </c>
      <c r="CV174" s="35">
        <v>121.59197012138189</v>
      </c>
      <c r="CW174" s="35">
        <v>124.6265172735761</v>
      </c>
    </row>
    <row r="175" spans="1:101" x14ac:dyDescent="0.3">
      <c r="A175" s="3">
        <v>1111</v>
      </c>
      <c r="B175" s="4" t="s">
        <v>171</v>
      </c>
      <c r="C175" s="35">
        <v>100</v>
      </c>
      <c r="D175" s="35">
        <v>102.03045685279187</v>
      </c>
      <c r="E175" s="35">
        <v>98.680203045685275</v>
      </c>
      <c r="F175" s="35">
        <v>98.883248730964468</v>
      </c>
      <c r="G175" s="35">
        <v>96.751269035532999</v>
      </c>
      <c r="H175" s="35">
        <v>96.751269035532999</v>
      </c>
      <c r="I175" s="35">
        <v>97.969543147208128</v>
      </c>
      <c r="J175" s="35">
        <v>97.969543147208128</v>
      </c>
      <c r="K175" s="35">
        <v>99.086294416243661</v>
      </c>
      <c r="L175" s="35">
        <v>97.360406091370564</v>
      </c>
      <c r="M175" s="35">
        <v>98.172588832487307</v>
      </c>
      <c r="N175" s="35">
        <v>95.736040609137049</v>
      </c>
      <c r="O175" s="35">
        <v>93.90862944162437</v>
      </c>
      <c r="P175" s="35">
        <v>92.28426395939087</v>
      </c>
      <c r="Q175" s="35">
        <v>91.472081218274113</v>
      </c>
      <c r="R175" s="35">
        <v>88.426395939086291</v>
      </c>
      <c r="S175" s="35">
        <v>87.817258883248726</v>
      </c>
      <c r="T175" s="35">
        <v>87.512690355329951</v>
      </c>
      <c r="U175" s="35">
        <v>86.802030456852791</v>
      </c>
      <c r="V175" s="35">
        <v>86.598984771573598</v>
      </c>
      <c r="W175" s="35">
        <v>84.771573604060919</v>
      </c>
      <c r="X175" s="35">
        <v>84.873096446700501</v>
      </c>
      <c r="Y175" s="35">
        <v>85.380710659898483</v>
      </c>
      <c r="Z175" s="35">
        <v>86.802030456852791</v>
      </c>
      <c r="AA175" s="35">
        <v>84.365482233502533</v>
      </c>
      <c r="AB175" s="35">
        <v>83.350253807106597</v>
      </c>
      <c r="AC175" s="35">
        <v>83.248730964467001</v>
      </c>
      <c r="AD175" s="35">
        <v>84.263959390862951</v>
      </c>
      <c r="AE175" s="35">
        <v>84.060913705583758</v>
      </c>
      <c r="AF175" s="35">
        <v>83.248730964467001</v>
      </c>
      <c r="AG175" s="35">
        <v>83.248730964467001</v>
      </c>
      <c r="AH175" s="35">
        <v>83.756345177664969</v>
      </c>
      <c r="AI175" s="35">
        <v>82.741116751269033</v>
      </c>
      <c r="AJ175" s="35">
        <v>100</v>
      </c>
      <c r="AK175" s="35">
        <v>98.523421588594701</v>
      </c>
      <c r="AL175" s="35">
        <v>99.185336048879833</v>
      </c>
      <c r="AM175" s="35">
        <v>98.065173116089611</v>
      </c>
      <c r="AN175" s="35">
        <v>96.894093686354381</v>
      </c>
      <c r="AO175" s="35">
        <v>97.352342158859472</v>
      </c>
      <c r="AP175" s="35">
        <v>97.912423625254576</v>
      </c>
      <c r="AQ175" s="35">
        <v>98.319755600814659</v>
      </c>
      <c r="AR175" s="35">
        <v>98.727087576374743</v>
      </c>
      <c r="AS175" s="35">
        <v>98.574338085539708</v>
      </c>
      <c r="AT175" s="35">
        <v>97.250509164969444</v>
      </c>
      <c r="AU175" s="35">
        <v>96.181262729124242</v>
      </c>
      <c r="AV175" s="35">
        <v>95.773930753564159</v>
      </c>
      <c r="AW175" s="35">
        <v>94.806517311608957</v>
      </c>
      <c r="AX175" s="35">
        <v>95.264765784114047</v>
      </c>
      <c r="AY175" s="35">
        <v>94.602851323828915</v>
      </c>
      <c r="AZ175" s="35">
        <v>94.399185336048873</v>
      </c>
      <c r="BA175" s="35">
        <v>95.875763747454172</v>
      </c>
      <c r="BB175" s="35">
        <v>95.875763747454172</v>
      </c>
      <c r="BC175" s="35">
        <v>95.926680244399179</v>
      </c>
      <c r="BD175" s="35">
        <v>95.417515274949082</v>
      </c>
      <c r="BE175" s="35">
        <v>94.75560081466395</v>
      </c>
      <c r="BF175" s="35">
        <v>95.21384928716904</v>
      </c>
      <c r="BG175" s="35">
        <v>96.894093686354381</v>
      </c>
      <c r="BH175" s="35">
        <v>96.894093686354381</v>
      </c>
      <c r="BI175" s="35">
        <v>96.690427698574339</v>
      </c>
      <c r="BJ175" s="35">
        <v>98.014256619144604</v>
      </c>
      <c r="BK175" s="35">
        <v>98.879837067209778</v>
      </c>
      <c r="BL175" s="35">
        <v>99.032586558044812</v>
      </c>
      <c r="BM175" s="35">
        <v>99.796334012219958</v>
      </c>
      <c r="BN175" s="35">
        <v>99.083503054989819</v>
      </c>
      <c r="BO175" s="35">
        <v>99.134419551934826</v>
      </c>
      <c r="BP175" s="35">
        <v>97.963340122199597</v>
      </c>
      <c r="BQ175" s="35">
        <v>100</v>
      </c>
      <c r="BR175" s="35">
        <v>105.3903345724907</v>
      </c>
      <c r="BS175" s="35">
        <v>107.24907063197026</v>
      </c>
      <c r="BT175" s="35">
        <v>109.10780669144981</v>
      </c>
      <c r="BU175" s="35">
        <v>110.96654275092936</v>
      </c>
      <c r="BV175" s="35">
        <v>115.4275092936803</v>
      </c>
      <c r="BW175" s="35">
        <v>113.94052044609666</v>
      </c>
      <c r="BX175" s="35">
        <v>113.75464684014869</v>
      </c>
      <c r="BY175" s="35">
        <v>111.89591078066914</v>
      </c>
      <c r="BZ175" s="35">
        <v>111.52416356877323</v>
      </c>
      <c r="CA175" s="35">
        <v>112.82527881040892</v>
      </c>
      <c r="CB175" s="35">
        <v>110.03717472118959</v>
      </c>
      <c r="CC175" s="35">
        <v>109.29368029739777</v>
      </c>
      <c r="CD175" s="35">
        <v>109.10780669144981</v>
      </c>
      <c r="CE175" s="35">
        <v>108.17843866171003</v>
      </c>
      <c r="CF175" s="35">
        <v>107.80669144981412</v>
      </c>
      <c r="CG175" s="35">
        <v>106.87732342007435</v>
      </c>
      <c r="CH175" s="35">
        <v>106.87732342007435</v>
      </c>
      <c r="CI175" s="35">
        <v>106.13382899628253</v>
      </c>
      <c r="CJ175" s="35">
        <v>104.83271375464685</v>
      </c>
      <c r="CK175" s="35">
        <v>103.53159851301115</v>
      </c>
      <c r="CL175" s="35">
        <v>101.30111524163569</v>
      </c>
      <c r="CM175" s="35">
        <v>99.442379182156131</v>
      </c>
      <c r="CN175" s="35">
        <v>97.955390334572485</v>
      </c>
      <c r="CO175" s="35">
        <v>98.698884758364315</v>
      </c>
      <c r="CP175" s="35">
        <v>99.814126394052039</v>
      </c>
      <c r="CQ175" s="35">
        <v>100.55762081784387</v>
      </c>
      <c r="CR175" s="35">
        <v>98.698884758364315</v>
      </c>
      <c r="CS175" s="35">
        <v>99.628252788104092</v>
      </c>
      <c r="CT175" s="35">
        <v>99.070631970260223</v>
      </c>
      <c r="CU175" s="35">
        <v>102.23048327137546</v>
      </c>
      <c r="CV175" s="35">
        <v>103.90334572490707</v>
      </c>
      <c r="CW175" s="35">
        <v>105.20446096654275</v>
      </c>
    </row>
    <row r="176" spans="1:101" x14ac:dyDescent="0.3">
      <c r="A176" s="3">
        <v>1112</v>
      </c>
      <c r="B176" s="4" t="s">
        <v>172</v>
      </c>
      <c r="C176" s="35">
        <v>100</v>
      </c>
      <c r="D176" s="35">
        <v>99.096385542168676</v>
      </c>
      <c r="E176" s="35">
        <v>100.70281124497993</v>
      </c>
      <c r="F176" s="35">
        <v>98.493975903614455</v>
      </c>
      <c r="G176" s="35">
        <v>95.883534136546189</v>
      </c>
      <c r="H176" s="35">
        <v>93.172690763052202</v>
      </c>
      <c r="I176" s="35">
        <v>93.373493975903614</v>
      </c>
      <c r="J176" s="35">
        <v>92.46987951807229</v>
      </c>
      <c r="K176" s="35">
        <v>92.369477911646584</v>
      </c>
      <c r="L176" s="35">
        <v>92.369477911646584</v>
      </c>
      <c r="M176" s="35">
        <v>92.771084337349393</v>
      </c>
      <c r="N176" s="35">
        <v>92.771084337349393</v>
      </c>
      <c r="O176" s="35">
        <v>93.07228915662651</v>
      </c>
      <c r="P176" s="35">
        <v>94.879518072289159</v>
      </c>
      <c r="Q176" s="35">
        <v>93.975903614457835</v>
      </c>
      <c r="R176" s="35">
        <v>92.771084337349393</v>
      </c>
      <c r="S176" s="35">
        <v>91.365461847389554</v>
      </c>
      <c r="T176" s="35">
        <v>89.257028112449802</v>
      </c>
      <c r="U176" s="35">
        <v>89.658634538152612</v>
      </c>
      <c r="V176" s="35">
        <v>86.646586345381522</v>
      </c>
      <c r="W176" s="35">
        <v>86.54618473895583</v>
      </c>
      <c r="X176" s="35">
        <v>86.345381526104418</v>
      </c>
      <c r="Y176" s="35">
        <v>85.5421686746988</v>
      </c>
      <c r="Z176" s="35">
        <v>86.044176706827315</v>
      </c>
      <c r="AA176" s="35">
        <v>87.349397590361448</v>
      </c>
      <c r="AB176" s="35">
        <v>87.148594377510037</v>
      </c>
      <c r="AC176" s="35">
        <v>85.441767068273094</v>
      </c>
      <c r="AD176" s="35">
        <v>86.646586345381522</v>
      </c>
      <c r="AE176" s="35">
        <v>87.148594377510037</v>
      </c>
      <c r="AF176" s="35">
        <v>85.140562248995991</v>
      </c>
      <c r="AG176" s="35">
        <v>83.835341365461844</v>
      </c>
      <c r="AH176" s="35">
        <v>82.931726907630519</v>
      </c>
      <c r="AI176" s="35">
        <v>80.92369477911646</v>
      </c>
      <c r="AJ176" s="35">
        <v>100</v>
      </c>
      <c r="AK176" s="35">
        <v>99.879007864488813</v>
      </c>
      <c r="AL176" s="35">
        <v>99.57652752571083</v>
      </c>
      <c r="AM176" s="35">
        <v>98.72958257713249</v>
      </c>
      <c r="AN176" s="35">
        <v>100.30248033877798</v>
      </c>
      <c r="AO176" s="35">
        <v>99.395039322444035</v>
      </c>
      <c r="AP176" s="35">
        <v>101.08892921960073</v>
      </c>
      <c r="AQ176" s="35">
        <v>101.27041742286751</v>
      </c>
      <c r="AR176" s="35">
        <v>102.11736237144585</v>
      </c>
      <c r="AS176" s="35">
        <v>101.3309134906231</v>
      </c>
      <c r="AT176" s="35">
        <v>102.66182698124622</v>
      </c>
      <c r="AU176" s="35">
        <v>102.54083484573503</v>
      </c>
      <c r="AV176" s="35">
        <v>103.14579552329099</v>
      </c>
      <c r="AW176" s="35">
        <v>102.9643073200242</v>
      </c>
      <c r="AX176" s="35">
        <v>105.14216575922565</v>
      </c>
      <c r="AY176" s="35">
        <v>107.68300060496068</v>
      </c>
      <c r="AZ176" s="35">
        <v>106.41258318209316</v>
      </c>
      <c r="BA176" s="35">
        <v>108.28796128251663</v>
      </c>
      <c r="BB176" s="35">
        <v>109.49788263762855</v>
      </c>
      <c r="BC176" s="35">
        <v>109.31639443436177</v>
      </c>
      <c r="BD176" s="35">
        <v>110.10284331518451</v>
      </c>
      <c r="BE176" s="35">
        <v>110.4053236539625</v>
      </c>
      <c r="BF176" s="35">
        <v>110.04234724742892</v>
      </c>
      <c r="BG176" s="35">
        <v>112.52268602540835</v>
      </c>
      <c r="BH176" s="35">
        <v>114.5795523290986</v>
      </c>
      <c r="BI176" s="35">
        <v>114.5795523290986</v>
      </c>
      <c r="BJ176" s="35">
        <v>114.15607985480943</v>
      </c>
      <c r="BK176" s="35">
        <v>115.48699334543255</v>
      </c>
      <c r="BL176" s="35">
        <v>116.2734422262553</v>
      </c>
      <c r="BM176" s="35">
        <v>116.75741076830006</v>
      </c>
      <c r="BN176" s="35">
        <v>116.87840290381125</v>
      </c>
      <c r="BO176" s="35">
        <v>114.70054446460981</v>
      </c>
      <c r="BP176" s="35">
        <v>114.51905626134301</v>
      </c>
      <c r="BQ176" s="35">
        <v>100</v>
      </c>
      <c r="BR176" s="35">
        <v>103.26086956521739</v>
      </c>
      <c r="BS176" s="35">
        <v>106.30434782608695</v>
      </c>
      <c r="BT176" s="35">
        <v>106.08695652173913</v>
      </c>
      <c r="BU176" s="35">
        <v>102.82608695652173</v>
      </c>
      <c r="BV176" s="35">
        <v>106.08695652173913</v>
      </c>
      <c r="BW176" s="35">
        <v>104.78260869565217</v>
      </c>
      <c r="BX176" s="35">
        <v>103.47826086956522</v>
      </c>
      <c r="BY176" s="35">
        <v>100.8695652173913</v>
      </c>
      <c r="BZ176" s="35">
        <v>101.73913043478261</v>
      </c>
      <c r="CA176" s="35">
        <v>102.17391304347827</v>
      </c>
      <c r="CB176" s="35">
        <v>101.08695652173913</v>
      </c>
      <c r="CC176" s="35">
        <v>100</v>
      </c>
      <c r="CD176" s="35">
        <v>97.608695652173907</v>
      </c>
      <c r="CE176" s="35">
        <v>95.652173913043484</v>
      </c>
      <c r="CF176" s="35">
        <v>92.608695652173907</v>
      </c>
      <c r="CG176" s="35">
        <v>93.043478260869563</v>
      </c>
      <c r="CH176" s="35">
        <v>92.608695652173907</v>
      </c>
      <c r="CI176" s="35">
        <v>92.608695652173907</v>
      </c>
      <c r="CJ176" s="35">
        <v>93.043478260869563</v>
      </c>
      <c r="CK176" s="35">
        <v>95.217391304347828</v>
      </c>
      <c r="CL176" s="35">
        <v>92.826086956521735</v>
      </c>
      <c r="CM176" s="35">
        <v>95.652173913043484</v>
      </c>
      <c r="CN176" s="35">
        <v>91.739130434782609</v>
      </c>
      <c r="CO176" s="35">
        <v>91.739130434782609</v>
      </c>
      <c r="CP176" s="35">
        <v>91.521739130434781</v>
      </c>
      <c r="CQ176" s="35">
        <v>94.565217391304344</v>
      </c>
      <c r="CR176" s="35">
        <v>98.478260869565219</v>
      </c>
      <c r="CS176" s="35">
        <v>99.347826086956516</v>
      </c>
      <c r="CT176" s="35">
        <v>101.08695652173913</v>
      </c>
      <c r="CU176" s="35">
        <v>106.95652173913044</v>
      </c>
      <c r="CV176" s="35">
        <v>111.95652173913044</v>
      </c>
      <c r="CW176" s="35">
        <v>111.73913043478261</v>
      </c>
    </row>
    <row r="177" spans="1:101" x14ac:dyDescent="0.3">
      <c r="A177" s="3">
        <v>1114</v>
      </c>
      <c r="B177" s="4" t="s">
        <v>173</v>
      </c>
      <c r="C177" s="35">
        <v>100</v>
      </c>
      <c r="D177" s="35">
        <v>100</v>
      </c>
      <c r="E177" s="35">
        <v>97.116644823066835</v>
      </c>
      <c r="F177" s="35">
        <v>99.344692005242464</v>
      </c>
      <c r="G177" s="35">
        <v>101.17955439056357</v>
      </c>
      <c r="H177" s="35">
        <v>99.475753604193969</v>
      </c>
      <c r="I177" s="35">
        <v>103.40760157273918</v>
      </c>
      <c r="J177" s="35">
        <v>99.868938401048496</v>
      </c>
      <c r="K177" s="35">
        <v>101.96592398427261</v>
      </c>
      <c r="L177" s="35">
        <v>101.96592398427261</v>
      </c>
      <c r="M177" s="35">
        <v>100.39318479685453</v>
      </c>
      <c r="N177" s="35">
        <v>99.082568807339456</v>
      </c>
      <c r="O177" s="35">
        <v>100</v>
      </c>
      <c r="P177" s="35">
        <v>98.820445609436433</v>
      </c>
      <c r="Q177" s="35">
        <v>100.26212319790301</v>
      </c>
      <c r="R177" s="35">
        <v>100.52424639580603</v>
      </c>
      <c r="S177" s="35">
        <v>99.475753604193969</v>
      </c>
      <c r="T177" s="35">
        <v>97.903014416775889</v>
      </c>
      <c r="U177" s="35">
        <v>95.412844036697251</v>
      </c>
      <c r="V177" s="35">
        <v>96.330275229357795</v>
      </c>
      <c r="W177" s="35">
        <v>96.854521625163827</v>
      </c>
      <c r="X177" s="35">
        <v>98.165137614678898</v>
      </c>
      <c r="Y177" s="35">
        <v>98.558322411533425</v>
      </c>
      <c r="Z177" s="35">
        <v>98.42726081258192</v>
      </c>
      <c r="AA177" s="35">
        <v>100.1310615989515</v>
      </c>
      <c r="AB177" s="35">
        <v>100.65530799475754</v>
      </c>
      <c r="AC177" s="35">
        <v>103.01441677588467</v>
      </c>
      <c r="AD177" s="35">
        <v>103.40760157273918</v>
      </c>
      <c r="AE177" s="35">
        <v>107.20838794233289</v>
      </c>
      <c r="AF177" s="35">
        <v>104.84927916120577</v>
      </c>
      <c r="AG177" s="35">
        <v>105.24246395806028</v>
      </c>
      <c r="AH177" s="35">
        <v>105.50458715596331</v>
      </c>
      <c r="AI177" s="35">
        <v>103.80078636959371</v>
      </c>
      <c r="AJ177" s="35">
        <v>100</v>
      </c>
      <c r="AK177" s="35">
        <v>100.32128514056225</v>
      </c>
      <c r="AL177" s="35">
        <v>100.72289156626506</v>
      </c>
      <c r="AM177" s="35">
        <v>101.285140562249</v>
      </c>
      <c r="AN177" s="35">
        <v>102.08835341365462</v>
      </c>
      <c r="AO177" s="35">
        <v>102.48995983935743</v>
      </c>
      <c r="AP177" s="35">
        <v>104.09638554216868</v>
      </c>
      <c r="AQ177" s="35">
        <v>106.02409638554217</v>
      </c>
      <c r="AR177" s="35">
        <v>106.74698795180723</v>
      </c>
      <c r="AS177" s="35">
        <v>106.02409638554217</v>
      </c>
      <c r="AT177" s="35">
        <v>107.63052208835342</v>
      </c>
      <c r="AU177" s="35">
        <v>107.46987951807229</v>
      </c>
      <c r="AV177" s="35">
        <v>108.75502008032129</v>
      </c>
      <c r="AW177" s="35">
        <v>110.36144578313252</v>
      </c>
      <c r="AX177" s="35">
        <v>111.64658634538152</v>
      </c>
      <c r="AY177" s="35">
        <v>110.20080321285141</v>
      </c>
      <c r="AZ177" s="35">
        <v>112.61044176706827</v>
      </c>
      <c r="BA177" s="35">
        <v>113.01204819277109</v>
      </c>
      <c r="BB177" s="35">
        <v>114.05622489959839</v>
      </c>
      <c r="BC177" s="35">
        <v>114.4578313253012</v>
      </c>
      <c r="BD177" s="35">
        <v>117.10843373493977</v>
      </c>
      <c r="BE177" s="35">
        <v>119.43775100401606</v>
      </c>
      <c r="BF177" s="35">
        <v>122.40963855421687</v>
      </c>
      <c r="BG177" s="35">
        <v>122.65060240963855</v>
      </c>
      <c r="BH177" s="35">
        <v>126.90763052208835</v>
      </c>
      <c r="BI177" s="35">
        <v>132.69076305220884</v>
      </c>
      <c r="BJ177" s="35">
        <v>134.45783132530121</v>
      </c>
      <c r="BK177" s="35">
        <v>137.83132530120483</v>
      </c>
      <c r="BL177" s="35">
        <v>138.31325301204819</v>
      </c>
      <c r="BM177" s="35">
        <v>136.54618473895582</v>
      </c>
      <c r="BN177" s="35">
        <v>135.66265060240963</v>
      </c>
      <c r="BO177" s="35">
        <v>134.6987951807229</v>
      </c>
      <c r="BP177" s="35">
        <v>133.6546184738956</v>
      </c>
      <c r="BQ177" s="35">
        <v>100</v>
      </c>
      <c r="BR177" s="35">
        <v>103.70370370370371</v>
      </c>
      <c r="BS177" s="35">
        <v>105.72390572390573</v>
      </c>
      <c r="BT177" s="35">
        <v>108.08080808080808</v>
      </c>
      <c r="BU177" s="35">
        <v>111.11111111111111</v>
      </c>
      <c r="BV177" s="35">
        <v>113.8047138047138</v>
      </c>
      <c r="BW177" s="35">
        <v>116.83501683501683</v>
      </c>
      <c r="BX177" s="35">
        <v>119.52861952861953</v>
      </c>
      <c r="BY177" s="35">
        <v>118.18181818181819</v>
      </c>
      <c r="BZ177" s="35">
        <v>118.18181818181819</v>
      </c>
      <c r="CA177" s="35">
        <v>115.48821548821549</v>
      </c>
      <c r="CB177" s="35">
        <v>115.48821548821549</v>
      </c>
      <c r="CC177" s="35">
        <v>113.46801346801347</v>
      </c>
      <c r="CD177" s="35">
        <v>110.43771043771044</v>
      </c>
      <c r="CE177" s="35">
        <v>110.43771043771044</v>
      </c>
      <c r="CF177" s="35">
        <v>110.43771043771044</v>
      </c>
      <c r="CG177" s="35">
        <v>107.4074074074074</v>
      </c>
      <c r="CH177" s="35">
        <v>103.36700336700336</v>
      </c>
      <c r="CI177" s="35">
        <v>106.06060606060606</v>
      </c>
      <c r="CJ177" s="35">
        <v>106.06060606060606</v>
      </c>
      <c r="CK177" s="35">
        <v>104.37710437710437</v>
      </c>
      <c r="CL177" s="35">
        <v>102.02020202020202</v>
      </c>
      <c r="CM177" s="35">
        <v>102.35690235690235</v>
      </c>
      <c r="CN177" s="35">
        <v>102.6936026936027</v>
      </c>
      <c r="CO177" s="35">
        <v>103.36700336700336</v>
      </c>
      <c r="CP177" s="35">
        <v>107.4074074074074</v>
      </c>
      <c r="CQ177" s="35">
        <v>107.4074074074074</v>
      </c>
      <c r="CR177" s="35">
        <v>106.06060606060606</v>
      </c>
      <c r="CS177" s="35">
        <v>108.08080808080808</v>
      </c>
      <c r="CT177" s="35">
        <v>109.42760942760943</v>
      </c>
      <c r="CU177" s="35">
        <v>112.45791245791246</v>
      </c>
      <c r="CV177" s="35">
        <v>115.82491582491582</v>
      </c>
      <c r="CW177" s="35">
        <v>118.18181818181819</v>
      </c>
    </row>
    <row r="178" spans="1:101" x14ac:dyDescent="0.3">
      <c r="A178" s="3">
        <v>1119</v>
      </c>
      <c r="B178" s="4" t="s">
        <v>174</v>
      </c>
      <c r="C178" s="35">
        <v>100</v>
      </c>
      <c r="D178" s="35">
        <v>99.24965893587995</v>
      </c>
      <c r="E178" s="35">
        <v>99.045020463847209</v>
      </c>
      <c r="F178" s="35">
        <v>98.567530695770799</v>
      </c>
      <c r="G178" s="35">
        <v>97.407912687585267</v>
      </c>
      <c r="H178" s="35">
        <v>97.203274215552526</v>
      </c>
      <c r="I178" s="35">
        <v>95.839017735334238</v>
      </c>
      <c r="J178" s="35">
        <v>97.817189631650749</v>
      </c>
      <c r="K178" s="35">
        <v>95.884492951341514</v>
      </c>
      <c r="L178" s="35">
        <v>95.49795361527967</v>
      </c>
      <c r="M178" s="35">
        <v>95.884492951341514</v>
      </c>
      <c r="N178" s="35">
        <v>96.543883583447027</v>
      </c>
      <c r="O178" s="35">
        <v>97.226011823556163</v>
      </c>
      <c r="P178" s="35">
        <v>97.726239199636197</v>
      </c>
      <c r="Q178" s="35">
        <v>97.316962255570715</v>
      </c>
      <c r="R178" s="35">
        <v>98.522055479763523</v>
      </c>
      <c r="S178" s="35">
        <v>100.29558890404729</v>
      </c>
      <c r="T178" s="35">
        <v>101.70532060027286</v>
      </c>
      <c r="U178" s="35">
        <v>103.38790359254206</v>
      </c>
      <c r="V178" s="35">
        <v>103.54706684856752</v>
      </c>
      <c r="W178" s="35">
        <v>103.66075488858571</v>
      </c>
      <c r="X178" s="35">
        <v>104.59299681673488</v>
      </c>
      <c r="Y178" s="35">
        <v>106.82128240109141</v>
      </c>
      <c r="Z178" s="35">
        <v>109.61800818553888</v>
      </c>
      <c r="AA178" s="35">
        <v>111.98271941791724</v>
      </c>
      <c r="AB178" s="35">
        <v>114.14279217826285</v>
      </c>
      <c r="AC178" s="35">
        <v>115.75716234652114</v>
      </c>
      <c r="AD178" s="35">
        <v>118.03092314688494</v>
      </c>
      <c r="AE178" s="35">
        <v>119.80445657116871</v>
      </c>
      <c r="AF178" s="35">
        <v>119.03137789904503</v>
      </c>
      <c r="AG178" s="35">
        <v>120.64574806730332</v>
      </c>
      <c r="AH178" s="35">
        <v>120.07730786721237</v>
      </c>
      <c r="AI178" s="35">
        <v>119.14506593906322</v>
      </c>
      <c r="AJ178" s="35">
        <v>100</v>
      </c>
      <c r="AK178" s="35">
        <v>100.85963923337091</v>
      </c>
      <c r="AL178" s="35">
        <v>102.11386696730553</v>
      </c>
      <c r="AM178" s="35">
        <v>102.94532130777903</v>
      </c>
      <c r="AN178" s="35">
        <v>103.33990980834272</v>
      </c>
      <c r="AO178" s="35">
        <v>104.34047350620068</v>
      </c>
      <c r="AP178" s="35">
        <v>104.55186020293122</v>
      </c>
      <c r="AQ178" s="35">
        <v>108.28635851183766</v>
      </c>
      <c r="AR178" s="35">
        <v>107.10259301014656</v>
      </c>
      <c r="AS178" s="35">
        <v>107.65219842164599</v>
      </c>
      <c r="AT178" s="35">
        <v>108.55411499436302</v>
      </c>
      <c r="AU178" s="35">
        <v>110.03382187147689</v>
      </c>
      <c r="AV178" s="35">
        <v>112.65501691093574</v>
      </c>
      <c r="AW178" s="35">
        <v>115.06482525366404</v>
      </c>
      <c r="AX178" s="35">
        <v>116.31905298759865</v>
      </c>
      <c r="AY178" s="35">
        <v>118.27790304396844</v>
      </c>
      <c r="AZ178" s="35">
        <v>120.19447576099211</v>
      </c>
      <c r="BA178" s="35">
        <v>121.57553551296505</v>
      </c>
      <c r="BB178" s="35">
        <v>123.30890642615559</v>
      </c>
      <c r="BC178" s="35">
        <v>124.47857948139797</v>
      </c>
      <c r="BD178" s="35">
        <v>126.40924464487036</v>
      </c>
      <c r="BE178" s="35">
        <v>130.53833145434047</v>
      </c>
      <c r="BF178" s="35">
        <v>136.03438556933483</v>
      </c>
      <c r="BG178" s="35">
        <v>139.28974069898536</v>
      </c>
      <c r="BH178" s="35">
        <v>143.51747463359638</v>
      </c>
      <c r="BI178" s="35">
        <v>147.5620067643743</v>
      </c>
      <c r="BJ178" s="35">
        <v>151.01465614430666</v>
      </c>
      <c r="BK178" s="35">
        <v>155.72153325817362</v>
      </c>
      <c r="BL178" s="35">
        <v>159.38556933483653</v>
      </c>
      <c r="BM178" s="35">
        <v>159.79425028184892</v>
      </c>
      <c r="BN178" s="35">
        <v>160.32976324689966</v>
      </c>
      <c r="BO178" s="35">
        <v>159.2587373167982</v>
      </c>
      <c r="BP178" s="35">
        <v>159.52649379932356</v>
      </c>
      <c r="BQ178" s="35">
        <v>100</v>
      </c>
      <c r="BR178" s="35">
        <v>102.90519877675841</v>
      </c>
      <c r="BS178" s="35">
        <v>105.96330275229357</v>
      </c>
      <c r="BT178" s="35">
        <v>106.57492354740062</v>
      </c>
      <c r="BU178" s="35">
        <v>107.41590214067278</v>
      </c>
      <c r="BV178" s="35">
        <v>106.11620795107034</v>
      </c>
      <c r="BW178" s="35">
        <v>107.56880733944953</v>
      </c>
      <c r="BX178" s="35">
        <v>108.79204892966361</v>
      </c>
      <c r="BY178" s="35">
        <v>110.93272171253822</v>
      </c>
      <c r="BZ178" s="35">
        <v>110.16819571865443</v>
      </c>
      <c r="CA178" s="35">
        <v>109.78593272171254</v>
      </c>
      <c r="CB178" s="35">
        <v>110.39755351681957</v>
      </c>
      <c r="CC178" s="35">
        <v>111.08562691131499</v>
      </c>
      <c r="CD178" s="35">
        <v>111.46788990825688</v>
      </c>
      <c r="CE178" s="35">
        <v>113.37920489296636</v>
      </c>
      <c r="CF178" s="35">
        <v>112.92048929663609</v>
      </c>
      <c r="CG178" s="35">
        <v>112.92048929663609</v>
      </c>
      <c r="CH178" s="35">
        <v>112.38532110091744</v>
      </c>
      <c r="CI178" s="35">
        <v>113.68501529051987</v>
      </c>
      <c r="CJ178" s="35">
        <v>114.37308868501529</v>
      </c>
      <c r="CK178" s="35">
        <v>117.96636085626912</v>
      </c>
      <c r="CL178" s="35">
        <v>120.41284403669725</v>
      </c>
      <c r="CM178" s="35">
        <v>122.17125382262996</v>
      </c>
      <c r="CN178" s="35">
        <v>125.15290519877676</v>
      </c>
      <c r="CO178" s="35">
        <v>130.96330275229357</v>
      </c>
      <c r="CP178" s="35">
        <v>134.02140672782875</v>
      </c>
      <c r="CQ178" s="35">
        <v>139.75535168195719</v>
      </c>
      <c r="CR178" s="35">
        <v>143.27217125382262</v>
      </c>
      <c r="CS178" s="35">
        <v>149.00611620795107</v>
      </c>
      <c r="CT178" s="35">
        <v>154.20489296636086</v>
      </c>
      <c r="CU178" s="35">
        <v>161.85015290519877</v>
      </c>
      <c r="CV178" s="35">
        <v>166.66666666666666</v>
      </c>
      <c r="CW178" s="35">
        <v>172.32415902140673</v>
      </c>
    </row>
    <row r="179" spans="1:101" x14ac:dyDescent="0.3">
      <c r="A179" s="3">
        <v>1120</v>
      </c>
      <c r="B179" s="4" t="s">
        <v>175</v>
      </c>
      <c r="C179" s="35">
        <v>100</v>
      </c>
      <c r="D179" s="35">
        <v>98.94979508196721</v>
      </c>
      <c r="E179" s="35">
        <v>96.567622950819668</v>
      </c>
      <c r="F179" s="35">
        <v>95.056352459016395</v>
      </c>
      <c r="G179" s="35">
        <v>95.338114754098356</v>
      </c>
      <c r="H179" s="35">
        <v>94.313524590163937</v>
      </c>
      <c r="I179" s="35">
        <v>95.491803278688522</v>
      </c>
      <c r="J179" s="35">
        <v>96.285860655737707</v>
      </c>
      <c r="K179" s="35">
        <v>97.694672131147541</v>
      </c>
      <c r="L179" s="35">
        <v>99.359631147540981</v>
      </c>
      <c r="M179" s="35">
        <v>101.02459016393442</v>
      </c>
      <c r="N179" s="35">
        <v>103.3811475409836</v>
      </c>
      <c r="O179" s="35">
        <v>105.58401639344262</v>
      </c>
      <c r="P179" s="35">
        <v>108.22233606557377</v>
      </c>
      <c r="Q179" s="35">
        <v>109.55430327868852</v>
      </c>
      <c r="R179" s="35">
        <v>111.1936475409836</v>
      </c>
      <c r="S179" s="35">
        <v>112.32069672131148</v>
      </c>
      <c r="T179" s="35">
        <v>115.01024590163935</v>
      </c>
      <c r="U179" s="35">
        <v>116.26536885245902</v>
      </c>
      <c r="V179" s="35">
        <v>118.75</v>
      </c>
      <c r="W179" s="35">
        <v>121.28586065573771</v>
      </c>
      <c r="X179" s="35">
        <v>124.92315573770492</v>
      </c>
      <c r="Y179" s="35">
        <v>128.125</v>
      </c>
      <c r="Z179" s="35">
        <v>130.9170081967213</v>
      </c>
      <c r="AA179" s="35">
        <v>132.65881147540983</v>
      </c>
      <c r="AB179" s="35">
        <v>133.1454918032787</v>
      </c>
      <c r="AC179" s="35">
        <v>134.98975409836066</v>
      </c>
      <c r="AD179" s="35">
        <v>135.73258196721312</v>
      </c>
      <c r="AE179" s="35">
        <v>136.60348360655738</v>
      </c>
      <c r="AF179" s="35">
        <v>136.55225409836066</v>
      </c>
      <c r="AG179" s="35">
        <v>134.8360655737705</v>
      </c>
      <c r="AH179" s="35">
        <v>133.65778688524591</v>
      </c>
      <c r="AI179" s="35">
        <v>132.42827868852459</v>
      </c>
      <c r="AJ179" s="35">
        <v>100</v>
      </c>
      <c r="AK179" s="35">
        <v>101.77705977382875</v>
      </c>
      <c r="AL179" s="35">
        <v>104.15626376854163</v>
      </c>
      <c r="AM179" s="35">
        <v>104.67028932295491</v>
      </c>
      <c r="AN179" s="35">
        <v>105.74239976501688</v>
      </c>
      <c r="AO179" s="35">
        <v>107.00543398443237</v>
      </c>
      <c r="AP179" s="35">
        <v>109.83991775591129</v>
      </c>
      <c r="AQ179" s="35">
        <v>111.79321486268175</v>
      </c>
      <c r="AR179" s="35">
        <v>113.87868996915847</v>
      </c>
      <c r="AS179" s="35">
        <v>114.83330885592598</v>
      </c>
      <c r="AT179" s="35">
        <v>116.69848729622558</v>
      </c>
      <c r="AU179" s="35">
        <v>119.16580995740931</v>
      </c>
      <c r="AV179" s="35">
        <v>122.05903950653547</v>
      </c>
      <c r="AW179" s="35">
        <v>123.95359083565869</v>
      </c>
      <c r="AX179" s="35">
        <v>124.32075194595389</v>
      </c>
      <c r="AY179" s="35">
        <v>124.82009105595536</v>
      </c>
      <c r="AZ179" s="35">
        <v>125.62784549860478</v>
      </c>
      <c r="BA179" s="35">
        <v>126.30342194154795</v>
      </c>
      <c r="BB179" s="35">
        <v>128.44764282567189</v>
      </c>
      <c r="BC179" s="35">
        <v>130.81216037597298</v>
      </c>
      <c r="BD179" s="35">
        <v>135.10060214422089</v>
      </c>
      <c r="BE179" s="35">
        <v>140.62270524306066</v>
      </c>
      <c r="BF179" s="35">
        <v>145.9391981201351</v>
      </c>
      <c r="BG179" s="35">
        <v>151.71097077397562</v>
      </c>
      <c r="BH179" s="35">
        <v>156.498751652225</v>
      </c>
      <c r="BI179" s="35">
        <v>160.2291085328242</v>
      </c>
      <c r="BJ179" s="35">
        <v>164.89939785577911</v>
      </c>
      <c r="BK179" s="35">
        <v>166.95550007343223</v>
      </c>
      <c r="BL179" s="35">
        <v>169.01160229108532</v>
      </c>
      <c r="BM179" s="35">
        <v>170.77397562050228</v>
      </c>
      <c r="BN179" s="35">
        <v>171.11176384197387</v>
      </c>
      <c r="BO179" s="35">
        <v>173.35878983698046</v>
      </c>
      <c r="BP179" s="35">
        <v>175.15053605522104</v>
      </c>
      <c r="BQ179" s="35">
        <v>100</v>
      </c>
      <c r="BR179" s="35">
        <v>105.0469483568075</v>
      </c>
      <c r="BS179" s="35">
        <v>109.6244131455399</v>
      </c>
      <c r="BT179" s="35">
        <v>111.50234741784037</v>
      </c>
      <c r="BU179" s="35">
        <v>111.3849765258216</v>
      </c>
      <c r="BV179" s="35">
        <v>115.61032863849765</v>
      </c>
      <c r="BW179" s="35">
        <v>116.78403755868544</v>
      </c>
      <c r="BX179" s="35">
        <v>118.54460093896714</v>
      </c>
      <c r="BY179" s="35">
        <v>121.71361502347418</v>
      </c>
      <c r="BZ179" s="35">
        <v>124.29577464788733</v>
      </c>
      <c r="CA179" s="35">
        <v>124.4131455399061</v>
      </c>
      <c r="CB179" s="35">
        <v>127.93427230046949</v>
      </c>
      <c r="CC179" s="35">
        <v>130.86854460093898</v>
      </c>
      <c r="CD179" s="35">
        <v>131.92488262910797</v>
      </c>
      <c r="CE179" s="35">
        <v>134.03755868544602</v>
      </c>
      <c r="CF179" s="35">
        <v>137.20657276995306</v>
      </c>
      <c r="CG179" s="35">
        <v>140.3755868544601</v>
      </c>
      <c r="CH179" s="35">
        <v>143.54460093896714</v>
      </c>
      <c r="CI179" s="35">
        <v>146.83098591549296</v>
      </c>
      <c r="CJ179" s="35">
        <v>151.29107981220656</v>
      </c>
      <c r="CK179" s="35">
        <v>156.92488262910797</v>
      </c>
      <c r="CL179" s="35">
        <v>162.79342723004694</v>
      </c>
      <c r="CM179" s="35">
        <v>165.61032863849766</v>
      </c>
      <c r="CN179" s="35">
        <v>173.35680751173709</v>
      </c>
      <c r="CO179" s="35">
        <v>183.33333333333334</v>
      </c>
      <c r="CP179" s="35">
        <v>192.25352112676057</v>
      </c>
      <c r="CQ179" s="35">
        <v>202.93427230046947</v>
      </c>
      <c r="CR179" s="35">
        <v>213.38028169014083</v>
      </c>
      <c r="CS179" s="35">
        <v>223.00469483568074</v>
      </c>
      <c r="CT179" s="35">
        <v>236.03286384976525</v>
      </c>
      <c r="CU179" s="35">
        <v>249.64788732394365</v>
      </c>
      <c r="CV179" s="35">
        <v>257.62910798122067</v>
      </c>
      <c r="CW179" s="35">
        <v>265.02347417840377</v>
      </c>
    </row>
    <row r="180" spans="1:101" x14ac:dyDescent="0.3">
      <c r="A180" s="3">
        <v>1121</v>
      </c>
      <c r="B180" s="4" t="s">
        <v>176</v>
      </c>
      <c r="C180" s="35">
        <v>100</v>
      </c>
      <c r="D180" s="35">
        <v>99.386830178619036</v>
      </c>
      <c r="E180" s="35">
        <v>100.63982937883232</v>
      </c>
      <c r="F180" s="35">
        <v>102.50599840042655</v>
      </c>
      <c r="G180" s="35">
        <v>101.65289256198348</v>
      </c>
      <c r="H180" s="35">
        <v>103.33244468141829</v>
      </c>
      <c r="I180" s="35">
        <v>104.02559317515329</v>
      </c>
      <c r="J180" s="35">
        <v>104.85203945614502</v>
      </c>
      <c r="K180" s="35">
        <v>107.22474006931485</v>
      </c>
      <c r="L180" s="35">
        <v>107.81125033324447</v>
      </c>
      <c r="M180" s="35">
        <v>107.78459077579312</v>
      </c>
      <c r="N180" s="35">
        <v>107.91788856304986</v>
      </c>
      <c r="O180" s="35">
        <v>108.37110103972275</v>
      </c>
      <c r="P180" s="35">
        <v>109.33084510797121</v>
      </c>
      <c r="Q180" s="35">
        <v>109.97067448680352</v>
      </c>
      <c r="R180" s="35">
        <v>110.0773127166089</v>
      </c>
      <c r="S180" s="35">
        <v>112.37003465742468</v>
      </c>
      <c r="T180" s="35">
        <v>113.08984270861103</v>
      </c>
      <c r="U180" s="35">
        <v>113.86296987470008</v>
      </c>
      <c r="V180" s="35">
        <v>114.90269261530258</v>
      </c>
      <c r="W180" s="35">
        <v>116.10237270061317</v>
      </c>
      <c r="X180" s="35">
        <v>117.43535057318049</v>
      </c>
      <c r="Y180" s="35">
        <v>119.54145561183684</v>
      </c>
      <c r="Z180" s="35">
        <v>120.31458277792589</v>
      </c>
      <c r="AA180" s="35">
        <v>122.31404958677686</v>
      </c>
      <c r="AB180" s="35">
        <v>123.75366568914956</v>
      </c>
      <c r="AC180" s="35">
        <v>128.33910957078112</v>
      </c>
      <c r="AD180" s="35">
        <v>129.69874700079978</v>
      </c>
      <c r="AE180" s="35">
        <v>131.45827779258863</v>
      </c>
      <c r="AF180" s="35">
        <v>134.09757398027193</v>
      </c>
      <c r="AG180" s="35">
        <v>134.20421221007732</v>
      </c>
      <c r="AH180" s="35">
        <v>133.6710210610504</v>
      </c>
      <c r="AI180" s="35">
        <v>133.29778725673154</v>
      </c>
      <c r="AJ180" s="35">
        <v>100</v>
      </c>
      <c r="AK180" s="35">
        <v>100.66314996232103</v>
      </c>
      <c r="AL180" s="35">
        <v>103.43632253202713</v>
      </c>
      <c r="AM180" s="35">
        <v>105.90806330067822</v>
      </c>
      <c r="AN180" s="35">
        <v>107.41522230595328</v>
      </c>
      <c r="AO180" s="35">
        <v>108.95252449133383</v>
      </c>
      <c r="AP180" s="35">
        <v>109.61567445365486</v>
      </c>
      <c r="AQ180" s="35">
        <v>110.98718914845516</v>
      </c>
      <c r="AR180" s="35">
        <v>112.55463451394122</v>
      </c>
      <c r="AS180" s="35">
        <v>113.5041446872645</v>
      </c>
      <c r="AT180" s="35">
        <v>114.70987189148455</v>
      </c>
      <c r="AU180" s="35">
        <v>115.59909570459683</v>
      </c>
      <c r="AV180" s="35">
        <v>117.33232856066314</v>
      </c>
      <c r="AW180" s="35">
        <v>119.72871137905049</v>
      </c>
      <c r="AX180" s="35">
        <v>121.70308967596081</v>
      </c>
      <c r="AY180" s="35">
        <v>122.87867370007535</v>
      </c>
      <c r="AZ180" s="35">
        <v>126.14920874152223</v>
      </c>
      <c r="BA180" s="35">
        <v>129.13338357196685</v>
      </c>
      <c r="BB180" s="35">
        <v>132.1627731725697</v>
      </c>
      <c r="BC180" s="35">
        <v>136.29238884702337</v>
      </c>
      <c r="BD180" s="35">
        <v>138.61341371514695</v>
      </c>
      <c r="BE180" s="35">
        <v>143.70761115297663</v>
      </c>
      <c r="BF180" s="35">
        <v>147.6865109269028</v>
      </c>
      <c r="BG180" s="35">
        <v>150.26375282592315</v>
      </c>
      <c r="BH180" s="35">
        <v>153.94122079879426</v>
      </c>
      <c r="BI180" s="35">
        <v>157.27204220045215</v>
      </c>
      <c r="BJ180" s="35">
        <v>163.18010550113036</v>
      </c>
      <c r="BK180" s="35">
        <v>168.36473247927657</v>
      </c>
      <c r="BL180" s="35">
        <v>172.43406179351922</v>
      </c>
      <c r="BM180" s="35">
        <v>173.80557648831953</v>
      </c>
      <c r="BN180" s="35">
        <v>173.5041446872645</v>
      </c>
      <c r="BO180" s="35">
        <v>173.5041446872645</v>
      </c>
      <c r="BP180" s="35">
        <v>173.85079125847776</v>
      </c>
      <c r="BQ180" s="35">
        <v>100</v>
      </c>
      <c r="BR180" s="35">
        <v>103.41261633919338</v>
      </c>
      <c r="BS180" s="35">
        <v>107.34229576008273</v>
      </c>
      <c r="BT180" s="35">
        <v>109.3071354705274</v>
      </c>
      <c r="BU180" s="35">
        <v>115.7187176835574</v>
      </c>
      <c r="BV180" s="35">
        <v>117.89038262668045</v>
      </c>
      <c r="BW180" s="35">
        <v>119.54498448810754</v>
      </c>
      <c r="BX180" s="35">
        <v>121.82006204756981</v>
      </c>
      <c r="BY180" s="35">
        <v>123.78490175801448</v>
      </c>
      <c r="BZ180" s="35">
        <v>125.95656670113753</v>
      </c>
      <c r="CA180" s="35">
        <v>128.12823164426061</v>
      </c>
      <c r="CB180" s="35">
        <v>129.78283350568771</v>
      </c>
      <c r="CC180" s="35">
        <v>129.26577042399174</v>
      </c>
      <c r="CD180" s="35">
        <v>131.54084798345397</v>
      </c>
      <c r="CE180" s="35">
        <v>134.5398138572906</v>
      </c>
      <c r="CF180" s="35">
        <v>135.57394002068253</v>
      </c>
      <c r="CG180" s="35">
        <v>136.91830403309203</v>
      </c>
      <c r="CH180" s="35">
        <v>141.36504653567735</v>
      </c>
      <c r="CI180" s="35">
        <v>146.9493278179938</v>
      </c>
      <c r="CJ180" s="35">
        <v>150.36194415718717</v>
      </c>
      <c r="CK180" s="35">
        <v>154.70527404343329</v>
      </c>
      <c r="CL180" s="35">
        <v>157.08376421923475</v>
      </c>
      <c r="CM180" s="35">
        <v>160.59979317476731</v>
      </c>
      <c r="CN180" s="35">
        <v>164.83971044467424</v>
      </c>
      <c r="CO180" s="35">
        <v>170.42399172699069</v>
      </c>
      <c r="CP180" s="35">
        <v>174.97414684591521</v>
      </c>
      <c r="CQ180" s="35">
        <v>185.72905894519133</v>
      </c>
      <c r="CR180" s="35">
        <v>192.45087900723888</v>
      </c>
      <c r="CS180" s="35">
        <v>200</v>
      </c>
      <c r="CT180" s="35">
        <v>207.85935884177869</v>
      </c>
      <c r="CU180" s="35">
        <v>218.20062047569803</v>
      </c>
      <c r="CV180" s="35">
        <v>224.71561530506722</v>
      </c>
      <c r="CW180" s="35">
        <v>233.71251292657703</v>
      </c>
    </row>
    <row r="181" spans="1:101" x14ac:dyDescent="0.3">
      <c r="A181" s="3">
        <v>1122</v>
      </c>
      <c r="B181" s="4" t="s">
        <v>177</v>
      </c>
      <c r="C181" s="35">
        <v>100</v>
      </c>
      <c r="D181" s="35">
        <v>102.78969957081546</v>
      </c>
      <c r="E181" s="35">
        <v>104.67811158798283</v>
      </c>
      <c r="F181" s="35">
        <v>107.33905579399142</v>
      </c>
      <c r="G181" s="35">
        <v>110.51502145922747</v>
      </c>
      <c r="H181" s="35">
        <v>113.34763948497854</v>
      </c>
      <c r="I181" s="35">
        <v>116.22317596566523</v>
      </c>
      <c r="J181" s="35">
        <v>118.62660944206009</v>
      </c>
      <c r="K181" s="35">
        <v>121.03004291845494</v>
      </c>
      <c r="L181" s="35">
        <v>121.54506437768241</v>
      </c>
      <c r="M181" s="35">
        <v>122.96137339055794</v>
      </c>
      <c r="N181" s="35">
        <v>125.32188841201717</v>
      </c>
      <c r="O181" s="35">
        <v>128.11158798283262</v>
      </c>
      <c r="P181" s="35">
        <v>129.82832618025751</v>
      </c>
      <c r="Q181" s="35">
        <v>130.77253218884121</v>
      </c>
      <c r="R181" s="35">
        <v>131.84549356223175</v>
      </c>
      <c r="S181" s="35">
        <v>131.71673819742489</v>
      </c>
      <c r="T181" s="35">
        <v>131.97424892703862</v>
      </c>
      <c r="U181" s="35">
        <v>130.94420600858368</v>
      </c>
      <c r="V181" s="35">
        <v>131.84549356223175</v>
      </c>
      <c r="W181" s="35">
        <v>132.53218884120173</v>
      </c>
      <c r="X181" s="35">
        <v>132.44635193133047</v>
      </c>
      <c r="Y181" s="35">
        <v>132.91845493562232</v>
      </c>
      <c r="Z181" s="35">
        <v>133.6480686695279</v>
      </c>
      <c r="AA181" s="35">
        <v>135.10729613733906</v>
      </c>
      <c r="AB181" s="35">
        <v>136.69527896995709</v>
      </c>
      <c r="AC181" s="35">
        <v>138.75536480686696</v>
      </c>
      <c r="AD181" s="35">
        <v>141.45922746781116</v>
      </c>
      <c r="AE181" s="35">
        <v>142.06008583690988</v>
      </c>
      <c r="AF181" s="35">
        <v>146.137339055794</v>
      </c>
      <c r="AG181" s="35">
        <v>145.53648068669528</v>
      </c>
      <c r="AH181" s="35">
        <v>145.70815450643778</v>
      </c>
      <c r="AI181" s="35">
        <v>143.56223175965664</v>
      </c>
      <c r="AJ181" s="35">
        <v>100</v>
      </c>
      <c r="AK181" s="35">
        <v>104.76190476190476</v>
      </c>
      <c r="AL181" s="35">
        <v>109.0531561461794</v>
      </c>
      <c r="AM181" s="35">
        <v>112.98449612403101</v>
      </c>
      <c r="AN181" s="35">
        <v>116.77740863787375</v>
      </c>
      <c r="AO181" s="35">
        <v>120.62569213732004</v>
      </c>
      <c r="AP181" s="35">
        <v>123.50498338870432</v>
      </c>
      <c r="AQ181" s="35">
        <v>125.99667774086379</v>
      </c>
      <c r="AR181" s="35">
        <v>128.93133997785159</v>
      </c>
      <c r="AS181" s="35">
        <v>131.25692137320044</v>
      </c>
      <c r="AT181" s="35">
        <v>133.41638981173864</v>
      </c>
      <c r="AU181" s="35">
        <v>136.43410852713177</v>
      </c>
      <c r="AV181" s="35">
        <v>140.80841638981173</v>
      </c>
      <c r="AW181" s="35">
        <v>143.99224806201551</v>
      </c>
      <c r="AX181" s="35">
        <v>145.62569213732004</v>
      </c>
      <c r="AY181" s="35">
        <v>148.22812846068661</v>
      </c>
      <c r="AZ181" s="35">
        <v>149.30786267995569</v>
      </c>
      <c r="BA181" s="35">
        <v>152.04872646733111</v>
      </c>
      <c r="BB181" s="35">
        <v>153.01771871539313</v>
      </c>
      <c r="BC181" s="35">
        <v>156.92137320044296</v>
      </c>
      <c r="BD181" s="35">
        <v>161.8217054263566</v>
      </c>
      <c r="BE181" s="35">
        <v>164.72868217054264</v>
      </c>
      <c r="BF181" s="35">
        <v>170.73643410852713</v>
      </c>
      <c r="BG181" s="35">
        <v>176.05204872646732</v>
      </c>
      <c r="BH181" s="35">
        <v>182.69656699889259</v>
      </c>
      <c r="BI181" s="35">
        <v>188.59357696567</v>
      </c>
      <c r="BJ181" s="35">
        <v>193.52159468438538</v>
      </c>
      <c r="BK181" s="35">
        <v>198.50498338870432</v>
      </c>
      <c r="BL181" s="35">
        <v>203.76522702104097</v>
      </c>
      <c r="BM181" s="35">
        <v>206.50609080841639</v>
      </c>
      <c r="BN181" s="35">
        <v>206.81063122923587</v>
      </c>
      <c r="BO181" s="35">
        <v>204.45736434108528</v>
      </c>
      <c r="BP181" s="35">
        <v>205.20487264673312</v>
      </c>
      <c r="BQ181" s="35">
        <v>100</v>
      </c>
      <c r="BR181" s="35">
        <v>103.15315315315316</v>
      </c>
      <c r="BS181" s="35">
        <v>101.95195195195195</v>
      </c>
      <c r="BT181" s="35">
        <v>102.25225225225225</v>
      </c>
      <c r="BU181" s="35">
        <v>103.30330330330331</v>
      </c>
      <c r="BV181" s="35">
        <v>102.70270270270271</v>
      </c>
      <c r="BW181" s="35">
        <v>103.003003003003</v>
      </c>
      <c r="BX181" s="35">
        <v>102.55255255255256</v>
      </c>
      <c r="BY181" s="35">
        <v>100.75075075075075</v>
      </c>
      <c r="BZ181" s="35">
        <v>100.30030030030031</v>
      </c>
      <c r="CA181" s="35">
        <v>101.50150150150151</v>
      </c>
      <c r="CB181" s="35">
        <v>103.003003003003</v>
      </c>
      <c r="CC181" s="35">
        <v>101.50150150150151</v>
      </c>
      <c r="CD181" s="35">
        <v>102.85285285285285</v>
      </c>
      <c r="CE181" s="35">
        <v>103.30330330330331</v>
      </c>
      <c r="CF181" s="35">
        <v>101.8018018018018</v>
      </c>
      <c r="CG181" s="35">
        <v>101.35135135135135</v>
      </c>
      <c r="CH181" s="35">
        <v>102.25225225225225</v>
      </c>
      <c r="CI181" s="35">
        <v>104.35435435435436</v>
      </c>
      <c r="CJ181" s="35">
        <v>103.003003003003</v>
      </c>
      <c r="CK181" s="35">
        <v>103.30330330330331</v>
      </c>
      <c r="CL181" s="35">
        <v>104.05405405405405</v>
      </c>
      <c r="CM181" s="35">
        <v>105.85585585585585</v>
      </c>
      <c r="CN181" s="35">
        <v>110.36036036036036</v>
      </c>
      <c r="CO181" s="35">
        <v>114.26426426426427</v>
      </c>
      <c r="CP181" s="35">
        <v>117.26726726726727</v>
      </c>
      <c r="CQ181" s="35">
        <v>122.52252252252252</v>
      </c>
      <c r="CR181" s="35">
        <v>127.77777777777777</v>
      </c>
      <c r="CS181" s="35">
        <v>139.63963963963963</v>
      </c>
      <c r="CT181" s="35">
        <v>148.49849849849849</v>
      </c>
      <c r="CU181" s="35">
        <v>156.30630630630631</v>
      </c>
      <c r="CV181" s="35">
        <v>163.06306306306305</v>
      </c>
      <c r="CW181" s="35">
        <v>171.47147147147146</v>
      </c>
    </row>
    <row r="182" spans="1:101" x14ac:dyDescent="0.3">
      <c r="A182" s="3">
        <v>1124</v>
      </c>
      <c r="B182" s="4" t="s">
        <v>178</v>
      </c>
      <c r="C182" s="35">
        <v>100</v>
      </c>
      <c r="D182" s="35">
        <v>99.654611946363261</v>
      </c>
      <c r="E182" s="35">
        <v>101.50345388053637</v>
      </c>
      <c r="F182" s="35">
        <v>99.004469727752948</v>
      </c>
      <c r="G182" s="35">
        <v>99.349857781389673</v>
      </c>
      <c r="H182" s="35">
        <v>101.2596505485575</v>
      </c>
      <c r="I182" s="35">
        <v>103.83990247866721</v>
      </c>
      <c r="J182" s="35">
        <v>108.37058106460788</v>
      </c>
      <c r="K182" s="35">
        <v>110.70702966273872</v>
      </c>
      <c r="L182" s="35">
        <v>112.08858187728566</v>
      </c>
      <c r="M182" s="35">
        <v>114.24217797643234</v>
      </c>
      <c r="N182" s="35">
        <v>115.92848435595286</v>
      </c>
      <c r="O182" s="35">
        <v>118.28524989841527</v>
      </c>
      <c r="P182" s="35">
        <v>119.72775294595692</v>
      </c>
      <c r="Q182" s="35">
        <v>119.78870377895164</v>
      </c>
      <c r="R182" s="35">
        <v>121.5969118244616</v>
      </c>
      <c r="S182" s="35">
        <v>123.14099959366111</v>
      </c>
      <c r="T182" s="35">
        <v>122.51117431938236</v>
      </c>
      <c r="U182" s="35">
        <v>123.36448598130841</v>
      </c>
      <c r="V182" s="35">
        <v>125.31491263713937</v>
      </c>
      <c r="W182" s="35">
        <v>125.90410402275498</v>
      </c>
      <c r="X182" s="35">
        <v>127.54977651361236</v>
      </c>
      <c r="Y182" s="35">
        <v>129.6627387240959</v>
      </c>
      <c r="Z182" s="35">
        <v>133.31978870377895</v>
      </c>
      <c r="AA182" s="35">
        <v>135.4327509142625</v>
      </c>
      <c r="AB182" s="35">
        <v>135.45306785859407</v>
      </c>
      <c r="AC182" s="35">
        <v>137.15969118244615</v>
      </c>
      <c r="AD182" s="35">
        <v>138.05363673303535</v>
      </c>
      <c r="AE182" s="35">
        <v>139.47582283624544</v>
      </c>
      <c r="AF182" s="35">
        <v>141.10117838277122</v>
      </c>
      <c r="AG182" s="35">
        <v>139.69930922389273</v>
      </c>
      <c r="AH182" s="35">
        <v>140.16659894351889</v>
      </c>
      <c r="AI182" s="35">
        <v>139.45550589191384</v>
      </c>
      <c r="AJ182" s="35">
        <v>100</v>
      </c>
      <c r="AK182" s="35">
        <v>102.46724890829694</v>
      </c>
      <c r="AL182" s="35">
        <v>105.80786026200873</v>
      </c>
      <c r="AM182" s="35">
        <v>106.76855895196506</v>
      </c>
      <c r="AN182" s="35">
        <v>108.93013100436681</v>
      </c>
      <c r="AO182" s="35">
        <v>111.67030567685589</v>
      </c>
      <c r="AP182" s="35">
        <v>114.61790393013101</v>
      </c>
      <c r="AQ182" s="35">
        <v>117.99126637554585</v>
      </c>
      <c r="AR182" s="35">
        <v>120.32751091703057</v>
      </c>
      <c r="AS182" s="35">
        <v>121.26637554585153</v>
      </c>
      <c r="AT182" s="35">
        <v>121.8995633187773</v>
      </c>
      <c r="AU182" s="35">
        <v>122.74017467248909</v>
      </c>
      <c r="AV182" s="35">
        <v>124.67248908296943</v>
      </c>
      <c r="AW182" s="35">
        <v>125.86244541484716</v>
      </c>
      <c r="AX182" s="35">
        <v>126.23362445414847</v>
      </c>
      <c r="AY182" s="35">
        <v>127.0414847161572</v>
      </c>
      <c r="AZ182" s="35">
        <v>129.0174672489083</v>
      </c>
      <c r="BA182" s="35">
        <v>129.11572052401746</v>
      </c>
      <c r="BB182" s="35">
        <v>131.08078602620088</v>
      </c>
      <c r="BC182" s="35">
        <v>132.82751091703057</v>
      </c>
      <c r="BD182" s="35">
        <v>137.4890829694323</v>
      </c>
      <c r="BE182" s="35">
        <v>144.31222707423581</v>
      </c>
      <c r="BF182" s="35">
        <v>149.36681222707423</v>
      </c>
      <c r="BG182" s="35">
        <v>154.74890829694323</v>
      </c>
      <c r="BH182" s="35">
        <v>158.43886462882097</v>
      </c>
      <c r="BI182" s="35">
        <v>163.01310043668121</v>
      </c>
      <c r="BJ182" s="35">
        <v>168.97379912663754</v>
      </c>
      <c r="BK182" s="35">
        <v>172.62008733624455</v>
      </c>
      <c r="BL182" s="35">
        <v>177.69650655021834</v>
      </c>
      <c r="BM182" s="35">
        <v>180.25109170305677</v>
      </c>
      <c r="BN182" s="35">
        <v>178.99563318777294</v>
      </c>
      <c r="BO182" s="35">
        <v>180.13100436681222</v>
      </c>
      <c r="BP182" s="35">
        <v>183.01310043668121</v>
      </c>
      <c r="BQ182" s="35">
        <v>100</v>
      </c>
      <c r="BR182" s="35">
        <v>105.56173526140155</v>
      </c>
      <c r="BS182" s="35">
        <v>113.12569521690767</v>
      </c>
      <c r="BT182" s="35">
        <v>118.5761957730812</v>
      </c>
      <c r="BU182" s="35">
        <v>123.91546162402669</v>
      </c>
      <c r="BV182" s="35">
        <v>129.25472747497219</v>
      </c>
      <c r="BW182" s="35">
        <v>133.92658509454949</v>
      </c>
      <c r="BX182" s="35">
        <v>137.81979977753059</v>
      </c>
      <c r="BY182" s="35">
        <v>145.49499443826474</v>
      </c>
      <c r="BZ182" s="35">
        <v>151.83537263626252</v>
      </c>
      <c r="CA182" s="35">
        <v>154.94994438264737</v>
      </c>
      <c r="CB182" s="35">
        <v>158.1757508342603</v>
      </c>
      <c r="CC182" s="35">
        <v>162.84760845383761</v>
      </c>
      <c r="CD182" s="35">
        <v>166.07341490545051</v>
      </c>
      <c r="CE182" s="35">
        <v>173.97107897664071</v>
      </c>
      <c r="CF182" s="35">
        <v>178.97664071190212</v>
      </c>
      <c r="CG182" s="35">
        <v>184.53837597330366</v>
      </c>
      <c r="CH182" s="35">
        <v>188.8765294771969</v>
      </c>
      <c r="CI182" s="35">
        <v>194.99443826473859</v>
      </c>
      <c r="CJ182" s="35">
        <v>200.55617352614016</v>
      </c>
      <c r="CK182" s="35">
        <v>208.56507230255841</v>
      </c>
      <c r="CL182" s="35">
        <v>216.79644048943271</v>
      </c>
      <c r="CM182" s="35">
        <v>223.80422691879866</v>
      </c>
      <c r="CN182" s="35">
        <v>232.92547274749722</v>
      </c>
      <c r="CO182" s="35">
        <v>241.49054505005563</v>
      </c>
      <c r="CP182" s="35">
        <v>253.39265850945495</v>
      </c>
      <c r="CQ182" s="35">
        <v>261.4015572858732</v>
      </c>
      <c r="CR182" s="35">
        <v>275.4171301446051</v>
      </c>
      <c r="CS182" s="35">
        <v>285.42825361512791</v>
      </c>
      <c r="CT182" s="35">
        <v>293.65962180200222</v>
      </c>
      <c r="CU182" s="35">
        <v>305.22803114571747</v>
      </c>
      <c r="CV182" s="35">
        <v>318.79866518353725</v>
      </c>
      <c r="CW182" s="35">
        <v>328.58731924360399</v>
      </c>
    </row>
    <row r="183" spans="1:101" x14ac:dyDescent="0.3">
      <c r="A183" s="3">
        <v>1127</v>
      </c>
      <c r="B183" s="4" t="s">
        <v>179</v>
      </c>
      <c r="C183" s="35">
        <v>100</v>
      </c>
      <c r="D183" s="35">
        <v>100</v>
      </c>
      <c r="E183" s="35">
        <v>101.22299225438239</v>
      </c>
      <c r="F183" s="35">
        <v>103.22054626987362</v>
      </c>
      <c r="G183" s="35">
        <v>102.2013860578883</v>
      </c>
      <c r="H183" s="35">
        <v>102.60905014268243</v>
      </c>
      <c r="I183" s="35">
        <v>102.77211577660009</v>
      </c>
      <c r="J183" s="35">
        <v>103.30207908683245</v>
      </c>
      <c r="K183" s="35">
        <v>103.83204239706482</v>
      </c>
      <c r="L183" s="35">
        <v>105.82959641255606</v>
      </c>
      <c r="M183" s="35">
        <v>108.07174887892377</v>
      </c>
      <c r="N183" s="35">
        <v>110.31390134529148</v>
      </c>
      <c r="O183" s="35">
        <v>110.76233183856502</v>
      </c>
      <c r="P183" s="35">
        <v>110.15083571137383</v>
      </c>
      <c r="Q183" s="35">
        <v>111.08846310640033</v>
      </c>
      <c r="R183" s="35">
        <v>112.71911944557685</v>
      </c>
      <c r="S183" s="35">
        <v>115.24663677130044</v>
      </c>
      <c r="T183" s="35">
        <v>117.12189156135345</v>
      </c>
      <c r="U183" s="35">
        <v>117.04035874439462</v>
      </c>
      <c r="V183" s="35">
        <v>119.03791275988586</v>
      </c>
      <c r="W183" s="35">
        <v>121.0762331838565</v>
      </c>
      <c r="X183" s="35">
        <v>119.32327761924175</v>
      </c>
      <c r="Y183" s="35">
        <v>119.8124745209947</v>
      </c>
      <c r="Z183" s="35">
        <v>121.11699959233592</v>
      </c>
      <c r="AA183" s="35">
        <v>120.54626987362414</v>
      </c>
      <c r="AB183" s="35">
        <v>120.95393395841826</v>
      </c>
      <c r="AC183" s="35">
        <v>120.99470036689767</v>
      </c>
      <c r="AD183" s="35">
        <v>118.38565022421524</v>
      </c>
      <c r="AE183" s="35">
        <v>117.16265796983286</v>
      </c>
      <c r="AF183" s="35">
        <v>118.67101508357113</v>
      </c>
      <c r="AG183" s="35">
        <v>119.1602119853241</v>
      </c>
      <c r="AH183" s="35">
        <v>119.32327761924175</v>
      </c>
      <c r="AI183" s="35">
        <v>119.89400733795352</v>
      </c>
      <c r="AJ183" s="35">
        <v>100</v>
      </c>
      <c r="AK183" s="35">
        <v>100.67567567567568</v>
      </c>
      <c r="AL183" s="35">
        <v>105.17241379310344</v>
      </c>
      <c r="AM183" s="35">
        <v>106.43056849953402</v>
      </c>
      <c r="AN183" s="35">
        <v>109.31966449207829</v>
      </c>
      <c r="AO183" s="35">
        <v>110.55452003727866</v>
      </c>
      <c r="AP183" s="35">
        <v>115.02795899347623</v>
      </c>
      <c r="AQ183" s="35">
        <v>116.72879776328053</v>
      </c>
      <c r="AR183" s="35">
        <v>118.84902143522834</v>
      </c>
      <c r="AS183" s="35">
        <v>120.80615097856477</v>
      </c>
      <c r="AT183" s="35">
        <v>122.01770736253495</v>
      </c>
      <c r="AU183" s="35">
        <v>123.78844361602982</v>
      </c>
      <c r="AV183" s="35">
        <v>126.39794967381174</v>
      </c>
      <c r="AW183" s="35">
        <v>127.14352283317801</v>
      </c>
      <c r="AX183" s="35">
        <v>126.0950605778192</v>
      </c>
      <c r="AY183" s="35">
        <v>127.00372786579683</v>
      </c>
      <c r="AZ183" s="35">
        <v>127.32991612301957</v>
      </c>
      <c r="BA183" s="35">
        <v>127.37651444547997</v>
      </c>
      <c r="BB183" s="35">
        <v>127.35321528424977</v>
      </c>
      <c r="BC183" s="35">
        <v>129.9161230195713</v>
      </c>
      <c r="BD183" s="35">
        <v>132.78191985088537</v>
      </c>
      <c r="BE183" s="35">
        <v>135.43802423112768</v>
      </c>
      <c r="BF183" s="35">
        <v>139.79496738117427</v>
      </c>
      <c r="BG183" s="35">
        <v>140.77353215284251</v>
      </c>
      <c r="BH183" s="35">
        <v>141.54240447343895</v>
      </c>
      <c r="BI183" s="35">
        <v>144.99068033550793</v>
      </c>
      <c r="BJ183" s="35">
        <v>147.22739981360672</v>
      </c>
      <c r="BK183" s="35">
        <v>148.13606710158433</v>
      </c>
      <c r="BL183" s="35">
        <v>151.51444547996272</v>
      </c>
      <c r="BM183" s="35">
        <v>153.8676607642125</v>
      </c>
      <c r="BN183" s="35">
        <v>155.33550792171482</v>
      </c>
      <c r="BO183" s="35">
        <v>156.84995340167754</v>
      </c>
      <c r="BP183" s="35">
        <v>156.71015843429637</v>
      </c>
      <c r="BQ183" s="35">
        <v>100</v>
      </c>
      <c r="BR183" s="35">
        <v>106.65024630541872</v>
      </c>
      <c r="BS183" s="35">
        <v>111.82266009852216</v>
      </c>
      <c r="BT183" s="35">
        <v>113.54679802955665</v>
      </c>
      <c r="BU183" s="35">
        <v>118.7192118226601</v>
      </c>
      <c r="BV183" s="35">
        <v>121.67487684729063</v>
      </c>
      <c r="BW183" s="35">
        <v>122.41379310344827</v>
      </c>
      <c r="BX183" s="35">
        <v>124.8768472906404</v>
      </c>
      <c r="BY183" s="35">
        <v>127.0935960591133</v>
      </c>
      <c r="BZ183" s="35">
        <v>132.01970443349754</v>
      </c>
      <c r="CA183" s="35">
        <v>137.192118226601</v>
      </c>
      <c r="CB183" s="35">
        <v>144.33497536945814</v>
      </c>
      <c r="CC183" s="35">
        <v>147.53694581280789</v>
      </c>
      <c r="CD183" s="35">
        <v>151.23152709359607</v>
      </c>
      <c r="CE183" s="35">
        <v>153.94088669950739</v>
      </c>
      <c r="CF183" s="35">
        <v>163.54679802955664</v>
      </c>
      <c r="CG183" s="35">
        <v>173.89162561576356</v>
      </c>
      <c r="CH183" s="35">
        <v>181.2807881773399</v>
      </c>
      <c r="CI183" s="35">
        <v>187.6847290640394</v>
      </c>
      <c r="CJ183" s="35">
        <v>199.01477832512316</v>
      </c>
      <c r="CK183" s="35">
        <v>204.92610837438423</v>
      </c>
      <c r="CL183" s="35">
        <v>217.24137931034483</v>
      </c>
      <c r="CM183" s="35">
        <v>228.57142857142858</v>
      </c>
      <c r="CN183" s="35">
        <v>242.36453201970443</v>
      </c>
      <c r="CO183" s="35">
        <v>253.44827586206895</v>
      </c>
      <c r="CP183" s="35">
        <v>264.77832512315268</v>
      </c>
      <c r="CQ183" s="35">
        <v>273.39901477832512</v>
      </c>
      <c r="CR183" s="35">
        <v>284.23645320197045</v>
      </c>
      <c r="CS183" s="35">
        <v>290.39408866995075</v>
      </c>
      <c r="CT183" s="35">
        <v>300.98522167487687</v>
      </c>
      <c r="CU183" s="35">
        <v>316.00985221674875</v>
      </c>
      <c r="CV183" s="35">
        <v>323.39901477832512</v>
      </c>
      <c r="CW183" s="35">
        <v>341.37931034482756</v>
      </c>
    </row>
    <row r="184" spans="1:101" x14ac:dyDescent="0.3">
      <c r="A184" s="3">
        <v>1129</v>
      </c>
      <c r="B184" s="4" t="s">
        <v>180</v>
      </c>
      <c r="C184" s="35">
        <v>100</v>
      </c>
      <c r="D184" s="35">
        <v>100</v>
      </c>
      <c r="E184" s="35">
        <v>100</v>
      </c>
      <c r="F184" s="35">
        <v>102.43055555555556</v>
      </c>
      <c r="G184" s="35">
        <v>103.47222222222223</v>
      </c>
      <c r="H184" s="35">
        <v>109.02777777777777</v>
      </c>
      <c r="I184" s="35">
        <v>105.55555555555556</v>
      </c>
      <c r="J184" s="35">
        <v>105.55555555555556</v>
      </c>
      <c r="K184" s="35">
        <v>102.08333333333333</v>
      </c>
      <c r="L184" s="35">
        <v>105.90277777777777</v>
      </c>
      <c r="M184" s="35">
        <v>106.59722222222223</v>
      </c>
      <c r="N184" s="35">
        <v>100</v>
      </c>
      <c r="O184" s="35">
        <v>103.125</v>
      </c>
      <c r="P184" s="35">
        <v>102.43055555555556</v>
      </c>
      <c r="Q184" s="35">
        <v>107.29166666666667</v>
      </c>
      <c r="R184" s="35">
        <v>112.15277777777777</v>
      </c>
      <c r="S184" s="35">
        <v>111.45833333333333</v>
      </c>
      <c r="T184" s="35">
        <v>111.80555555555556</v>
      </c>
      <c r="U184" s="35">
        <v>116.31944444444444</v>
      </c>
      <c r="V184" s="35">
        <v>112.84722222222223</v>
      </c>
      <c r="W184" s="35">
        <v>113.88888888888889</v>
      </c>
      <c r="X184" s="35">
        <v>115.27777777777777</v>
      </c>
      <c r="Y184" s="35">
        <v>113.54166666666667</v>
      </c>
      <c r="Z184" s="35">
        <v>116.31944444444444</v>
      </c>
      <c r="AA184" s="35">
        <v>118.40277777777777</v>
      </c>
      <c r="AB184" s="35">
        <v>115.625</v>
      </c>
      <c r="AC184" s="35">
        <v>120.83333333333333</v>
      </c>
      <c r="AD184" s="35">
        <v>122.91666666666667</v>
      </c>
      <c r="AE184" s="35">
        <v>114.58333333333333</v>
      </c>
      <c r="AF184" s="35">
        <v>119.09722222222223</v>
      </c>
      <c r="AG184" s="35">
        <v>121.52777777777777</v>
      </c>
      <c r="AH184" s="35">
        <v>118.75</v>
      </c>
      <c r="AI184" s="35">
        <v>113.88888888888889</v>
      </c>
      <c r="AJ184" s="35">
        <v>100</v>
      </c>
      <c r="AK184" s="35">
        <v>98.720682302771849</v>
      </c>
      <c r="AL184" s="35">
        <v>107.24946695095949</v>
      </c>
      <c r="AM184" s="35">
        <v>111.08742004264393</v>
      </c>
      <c r="AN184" s="35">
        <v>114.0724946695096</v>
      </c>
      <c r="AO184" s="35">
        <v>117.91044776119404</v>
      </c>
      <c r="AP184" s="35">
        <v>116.63113006396588</v>
      </c>
      <c r="AQ184" s="35">
        <v>120.04264392324095</v>
      </c>
      <c r="AR184" s="35">
        <v>121.96162046908316</v>
      </c>
      <c r="AS184" s="35">
        <v>119.18976545842217</v>
      </c>
      <c r="AT184" s="35">
        <v>122.81449893390192</v>
      </c>
      <c r="AU184" s="35">
        <v>120.8955223880597</v>
      </c>
      <c r="AV184" s="35">
        <v>124.30703624733475</v>
      </c>
      <c r="AW184" s="35">
        <v>125.3731343283582</v>
      </c>
      <c r="AX184" s="35">
        <v>125.3731343283582</v>
      </c>
      <c r="AY184" s="35">
        <v>125.5863539445629</v>
      </c>
      <c r="AZ184" s="35">
        <v>129.63752665245204</v>
      </c>
      <c r="BA184" s="35">
        <v>128.14498933901919</v>
      </c>
      <c r="BB184" s="35">
        <v>131.98294243070362</v>
      </c>
      <c r="BC184" s="35">
        <v>131.98294243070362</v>
      </c>
      <c r="BD184" s="35">
        <v>133.90191897654583</v>
      </c>
      <c r="BE184" s="35">
        <v>135.39445628997868</v>
      </c>
      <c r="BF184" s="35">
        <v>140.29850746268656</v>
      </c>
      <c r="BG184" s="35">
        <v>141.36460554371001</v>
      </c>
      <c r="BH184" s="35">
        <v>142.64392324093816</v>
      </c>
      <c r="BI184" s="35">
        <v>147.76119402985074</v>
      </c>
      <c r="BJ184" s="35">
        <v>153.51812366737741</v>
      </c>
      <c r="BK184" s="35">
        <v>154.79744136460553</v>
      </c>
      <c r="BL184" s="35">
        <v>153.09168443496802</v>
      </c>
      <c r="BM184" s="35">
        <v>153.09168443496802</v>
      </c>
      <c r="BN184" s="35">
        <v>152.66524520255862</v>
      </c>
      <c r="BO184" s="35">
        <v>151.3859275053305</v>
      </c>
      <c r="BP184" s="35">
        <v>143.07036247334756</v>
      </c>
      <c r="BQ184" s="35">
        <v>100</v>
      </c>
      <c r="BR184" s="35">
        <v>102.70270270270271</v>
      </c>
      <c r="BS184" s="35">
        <v>100.54054054054055</v>
      </c>
      <c r="BT184" s="35">
        <v>98.918918918918919</v>
      </c>
      <c r="BU184" s="35">
        <v>98.918918918918919</v>
      </c>
      <c r="BV184" s="35">
        <v>95.675675675675677</v>
      </c>
      <c r="BW184" s="35">
        <v>92.972972972972968</v>
      </c>
      <c r="BX184" s="35">
        <v>90.810810810810807</v>
      </c>
      <c r="BY184" s="35">
        <v>87.027027027027032</v>
      </c>
      <c r="BZ184" s="35">
        <v>87.567567567567565</v>
      </c>
      <c r="CA184" s="35">
        <v>81.621621621621628</v>
      </c>
      <c r="CB184" s="35">
        <v>78.918918918918919</v>
      </c>
      <c r="CC184" s="35">
        <v>72.972972972972968</v>
      </c>
      <c r="CD184" s="35">
        <v>72.972972972972968</v>
      </c>
      <c r="CE184" s="35">
        <v>73.513513513513516</v>
      </c>
      <c r="CF184" s="35">
        <v>77.297297297297291</v>
      </c>
      <c r="CG184" s="35">
        <v>79.459459459459453</v>
      </c>
      <c r="CH184" s="35">
        <v>78.918918918918919</v>
      </c>
      <c r="CI184" s="35">
        <v>80</v>
      </c>
      <c r="CJ184" s="35">
        <v>80</v>
      </c>
      <c r="CK184" s="35">
        <v>79.459459459459453</v>
      </c>
      <c r="CL184" s="35">
        <v>80.540540540540547</v>
      </c>
      <c r="CM184" s="35">
        <v>80.540540540540547</v>
      </c>
      <c r="CN184" s="35">
        <v>81.621621621621628</v>
      </c>
      <c r="CO184" s="35">
        <v>84.324324324324323</v>
      </c>
      <c r="CP184" s="35">
        <v>88.648648648648646</v>
      </c>
      <c r="CQ184" s="35">
        <v>85.945945945945951</v>
      </c>
      <c r="CR184" s="35">
        <v>87.567567567567565</v>
      </c>
      <c r="CS184" s="35">
        <v>86.486486486486484</v>
      </c>
      <c r="CT184" s="35">
        <v>95.675675675675677</v>
      </c>
      <c r="CU184" s="35">
        <v>96.756756756756758</v>
      </c>
      <c r="CV184" s="35">
        <v>104.86486486486487</v>
      </c>
      <c r="CW184" s="35">
        <v>104.86486486486487</v>
      </c>
    </row>
    <row r="185" spans="1:101" x14ac:dyDescent="0.3">
      <c r="A185" s="3">
        <v>1130</v>
      </c>
      <c r="B185" s="4" t="s">
        <v>181</v>
      </c>
      <c r="C185" s="35">
        <v>100</v>
      </c>
      <c r="D185" s="35">
        <v>101.11892583120205</v>
      </c>
      <c r="E185" s="35">
        <v>100.57544757033249</v>
      </c>
      <c r="F185" s="35">
        <v>99.10485933503837</v>
      </c>
      <c r="G185" s="35">
        <v>97.730179028132994</v>
      </c>
      <c r="H185" s="35">
        <v>96.803069053708441</v>
      </c>
      <c r="I185" s="35">
        <v>95.588235294117652</v>
      </c>
      <c r="J185" s="35">
        <v>95.716112531969316</v>
      </c>
      <c r="K185" s="35">
        <v>95.332480818414325</v>
      </c>
      <c r="L185" s="35">
        <v>94.916879795396426</v>
      </c>
      <c r="M185" s="35">
        <v>95.204603580562662</v>
      </c>
      <c r="N185" s="35">
        <v>94.820971867007671</v>
      </c>
      <c r="O185" s="35">
        <v>95.492327365728897</v>
      </c>
      <c r="P185" s="35">
        <v>96.099744245524292</v>
      </c>
      <c r="Q185" s="35">
        <v>97.346547314578004</v>
      </c>
      <c r="R185" s="35">
        <v>95.748081841432224</v>
      </c>
      <c r="S185" s="35">
        <v>96.003836317135551</v>
      </c>
      <c r="T185" s="35">
        <v>96.419437340153451</v>
      </c>
      <c r="U185" s="35">
        <v>96.930946291560105</v>
      </c>
      <c r="V185" s="35">
        <v>97.506393861892576</v>
      </c>
      <c r="W185" s="35">
        <v>98.273657289002557</v>
      </c>
      <c r="X185" s="35">
        <v>99.584398976982101</v>
      </c>
      <c r="Y185" s="35">
        <v>100.2237851662404</v>
      </c>
      <c r="Z185" s="35">
        <v>100.44757033248082</v>
      </c>
      <c r="AA185" s="35">
        <v>101.82225063938618</v>
      </c>
      <c r="AB185" s="35">
        <v>102.6854219948849</v>
      </c>
      <c r="AC185" s="35">
        <v>106.13810741687979</v>
      </c>
      <c r="AD185" s="35">
        <v>107.73657289002557</v>
      </c>
      <c r="AE185" s="35">
        <v>108.47186700767263</v>
      </c>
      <c r="AF185" s="35">
        <v>108.53580562659846</v>
      </c>
      <c r="AG185" s="35">
        <v>110.80562659846548</v>
      </c>
      <c r="AH185" s="35">
        <v>110.00639386189258</v>
      </c>
      <c r="AI185" s="35">
        <v>108.21611253196932</v>
      </c>
      <c r="AJ185" s="35">
        <v>100</v>
      </c>
      <c r="AK185" s="35">
        <v>102.50680139914496</v>
      </c>
      <c r="AL185" s="35">
        <v>103.75048581422465</v>
      </c>
      <c r="AM185" s="35">
        <v>104.4889234356782</v>
      </c>
      <c r="AN185" s="35">
        <v>104.54722114263505</v>
      </c>
      <c r="AO185" s="35">
        <v>104.6832491255344</v>
      </c>
      <c r="AP185" s="35">
        <v>105.82977069568597</v>
      </c>
      <c r="AQ185" s="35">
        <v>106.43218033424019</v>
      </c>
      <c r="AR185" s="35">
        <v>107.77302759424796</v>
      </c>
      <c r="AS185" s="35">
        <v>108.18111154294597</v>
      </c>
      <c r="AT185" s="35">
        <v>108.8806840264283</v>
      </c>
      <c r="AU185" s="35">
        <v>110.14380101049359</v>
      </c>
      <c r="AV185" s="35">
        <v>112.08705790905557</v>
      </c>
      <c r="AW185" s="35">
        <v>114.263505635445</v>
      </c>
      <c r="AX185" s="35">
        <v>114.71045472211426</v>
      </c>
      <c r="AY185" s="35">
        <v>116.30392537893509</v>
      </c>
      <c r="AZ185" s="35">
        <v>118.13058686358336</v>
      </c>
      <c r="BA185" s="35">
        <v>118.63583365720949</v>
      </c>
      <c r="BB185" s="35">
        <v>120.28760202098718</v>
      </c>
      <c r="BC185" s="35">
        <v>121.99766809172172</v>
      </c>
      <c r="BD185" s="35">
        <v>122.83326855810338</v>
      </c>
      <c r="BE185" s="35">
        <v>126.73921492421299</v>
      </c>
      <c r="BF185" s="35">
        <v>129.07112320248737</v>
      </c>
      <c r="BG185" s="35">
        <v>131.18927322191993</v>
      </c>
      <c r="BH185" s="35">
        <v>133.32685581033812</v>
      </c>
      <c r="BI185" s="35">
        <v>135.05635445005831</v>
      </c>
      <c r="BJ185" s="35">
        <v>138.63194714341236</v>
      </c>
      <c r="BK185" s="35">
        <v>141.33307423241354</v>
      </c>
      <c r="BL185" s="35">
        <v>144.71434123591138</v>
      </c>
      <c r="BM185" s="35">
        <v>145.08356004663815</v>
      </c>
      <c r="BN185" s="35">
        <v>146.56043528954527</v>
      </c>
      <c r="BO185" s="35">
        <v>145.43334628837931</v>
      </c>
      <c r="BP185" s="35">
        <v>147.1628449280995</v>
      </c>
      <c r="BQ185" s="35">
        <v>100</v>
      </c>
      <c r="BR185" s="35">
        <v>105.27983104540655</v>
      </c>
      <c r="BS185" s="35">
        <v>109.82048574445618</v>
      </c>
      <c r="BT185" s="35">
        <v>112.77719112988385</v>
      </c>
      <c r="BU185" s="35">
        <v>115.94508975712777</v>
      </c>
      <c r="BV185" s="35">
        <v>118.58500527983105</v>
      </c>
      <c r="BW185" s="35">
        <v>121.22492080253431</v>
      </c>
      <c r="BX185" s="35">
        <v>121.75290390707498</v>
      </c>
      <c r="BY185" s="35">
        <v>126.71594508975713</v>
      </c>
      <c r="BZ185" s="35">
        <v>127.13833157338965</v>
      </c>
      <c r="CA185" s="35">
        <v>127.87750791974656</v>
      </c>
      <c r="CB185" s="35">
        <v>127.03273495248152</v>
      </c>
      <c r="CC185" s="35">
        <v>128.19429778247095</v>
      </c>
      <c r="CD185" s="35">
        <v>130.51742344244985</v>
      </c>
      <c r="CE185" s="35">
        <v>130.30623020063359</v>
      </c>
      <c r="CF185" s="35">
        <v>127.56071805702217</v>
      </c>
      <c r="CG185" s="35">
        <v>128.40549102428722</v>
      </c>
      <c r="CH185" s="35">
        <v>127.45512143611404</v>
      </c>
      <c r="CI185" s="35">
        <v>128.72228088701161</v>
      </c>
      <c r="CJ185" s="35">
        <v>130.72861668426611</v>
      </c>
      <c r="CK185" s="35">
        <v>132.94614572333685</v>
      </c>
      <c r="CL185" s="35">
        <v>132.73495248152059</v>
      </c>
      <c r="CM185" s="35">
        <v>133.89651531151003</v>
      </c>
      <c r="CN185" s="35">
        <v>138.64836325237593</v>
      </c>
      <c r="CO185" s="35">
        <v>140.76029567053854</v>
      </c>
      <c r="CP185" s="35">
        <v>144.77296726504753</v>
      </c>
      <c r="CQ185" s="35">
        <v>150.79197465681099</v>
      </c>
      <c r="CR185" s="35">
        <v>157.97254487856389</v>
      </c>
      <c r="CS185" s="35">
        <v>164.20274551214362</v>
      </c>
      <c r="CT185" s="35">
        <v>169.27138331573389</v>
      </c>
      <c r="CU185" s="35">
        <v>174.65681098204857</v>
      </c>
      <c r="CV185" s="35">
        <v>180.8870116156283</v>
      </c>
      <c r="CW185" s="35">
        <v>186.06124604012672</v>
      </c>
    </row>
    <row r="186" spans="1:101" x14ac:dyDescent="0.3">
      <c r="A186" s="3">
        <v>1133</v>
      </c>
      <c r="B186" s="4" t="s">
        <v>182</v>
      </c>
      <c r="C186" s="35">
        <v>100</v>
      </c>
      <c r="D186" s="35">
        <v>97.887323943661968</v>
      </c>
      <c r="E186" s="35">
        <v>99.882629107981217</v>
      </c>
      <c r="F186" s="35">
        <v>99.765258215962447</v>
      </c>
      <c r="G186" s="35">
        <v>99.53051643192488</v>
      </c>
      <c r="H186" s="35">
        <v>100.82159624413146</v>
      </c>
      <c r="I186" s="35">
        <v>98.122065727699535</v>
      </c>
      <c r="J186" s="35">
        <v>91.901408450704224</v>
      </c>
      <c r="K186" s="35">
        <v>92.72300469483568</v>
      </c>
      <c r="L186" s="35">
        <v>93.779342723004689</v>
      </c>
      <c r="M186" s="35">
        <v>92.370892018779344</v>
      </c>
      <c r="N186" s="35">
        <v>89.08450704225352</v>
      </c>
      <c r="O186" s="35">
        <v>88.028169014084511</v>
      </c>
      <c r="P186" s="35">
        <v>87.323943661971825</v>
      </c>
      <c r="Q186" s="35">
        <v>87.206572769953056</v>
      </c>
      <c r="R186" s="35">
        <v>84.507042253521121</v>
      </c>
      <c r="S186" s="35">
        <v>83.920187793427232</v>
      </c>
      <c r="T186" s="35">
        <v>86.150234741784033</v>
      </c>
      <c r="U186" s="35">
        <v>85.680751173708927</v>
      </c>
      <c r="V186" s="35">
        <v>86.150234741784033</v>
      </c>
      <c r="W186" s="35">
        <v>85.093896713615024</v>
      </c>
      <c r="X186" s="35">
        <v>83.685446009389665</v>
      </c>
      <c r="Y186" s="35">
        <v>83.333333333333329</v>
      </c>
      <c r="Z186" s="35">
        <v>84.97652582159624</v>
      </c>
      <c r="AA186" s="35">
        <v>85.798122065727696</v>
      </c>
      <c r="AB186" s="35">
        <v>85.563380281690144</v>
      </c>
      <c r="AC186" s="35">
        <v>85.798122065727696</v>
      </c>
      <c r="AD186" s="35">
        <v>87.206572769953056</v>
      </c>
      <c r="AE186" s="35">
        <v>87.558685446009392</v>
      </c>
      <c r="AF186" s="35">
        <v>86.032863849765263</v>
      </c>
      <c r="AG186" s="35">
        <v>83.450704225352112</v>
      </c>
      <c r="AH186" s="35">
        <v>83.685446009389665</v>
      </c>
      <c r="AI186" s="35">
        <v>81.924882629107984</v>
      </c>
      <c r="AJ186" s="35">
        <v>100</v>
      </c>
      <c r="AK186" s="35">
        <v>99.654218533886578</v>
      </c>
      <c r="AL186" s="35">
        <v>99.723374827109268</v>
      </c>
      <c r="AM186" s="35">
        <v>99.792531120331944</v>
      </c>
      <c r="AN186" s="35">
        <v>99.30843706777317</v>
      </c>
      <c r="AO186" s="35">
        <v>100.62240663900415</v>
      </c>
      <c r="AP186" s="35">
        <v>99.377593360995846</v>
      </c>
      <c r="AQ186" s="35">
        <v>99.377593360995846</v>
      </c>
      <c r="AR186" s="35">
        <v>100.13831258644537</v>
      </c>
      <c r="AS186" s="35">
        <v>101.45228215767635</v>
      </c>
      <c r="AT186" s="35">
        <v>102.28215767634855</v>
      </c>
      <c r="AU186" s="35">
        <v>103.3195020746888</v>
      </c>
      <c r="AV186" s="35">
        <v>105.39419087136929</v>
      </c>
      <c r="AW186" s="35">
        <v>105.60165975103735</v>
      </c>
      <c r="AX186" s="35">
        <v>104.97925311203319</v>
      </c>
      <c r="AY186" s="35">
        <v>105.46334716459198</v>
      </c>
      <c r="AZ186" s="35">
        <v>106.56984785615491</v>
      </c>
      <c r="BA186" s="35">
        <v>107.60719225449516</v>
      </c>
      <c r="BB186" s="35">
        <v>108.29875518672199</v>
      </c>
      <c r="BC186" s="35">
        <v>108.78284923928078</v>
      </c>
      <c r="BD186" s="35">
        <v>108.64453665283541</v>
      </c>
      <c r="BE186" s="35">
        <v>108.16044260027662</v>
      </c>
      <c r="BF186" s="35">
        <v>109.61272475795298</v>
      </c>
      <c r="BG186" s="35">
        <v>111.75656984785616</v>
      </c>
      <c r="BH186" s="35">
        <v>115.69847856154909</v>
      </c>
      <c r="BI186" s="35">
        <v>115.283540802213</v>
      </c>
      <c r="BJ186" s="35">
        <v>115.07607192254495</v>
      </c>
      <c r="BK186" s="35">
        <v>112.79391424619641</v>
      </c>
      <c r="BL186" s="35">
        <v>111.41078838174273</v>
      </c>
      <c r="BM186" s="35">
        <v>107.67634854771784</v>
      </c>
      <c r="BN186" s="35">
        <v>105.60165975103735</v>
      </c>
      <c r="BO186" s="35">
        <v>105.04840940525588</v>
      </c>
      <c r="BP186" s="35">
        <v>103.11203319502074</v>
      </c>
      <c r="BQ186" s="35">
        <v>100</v>
      </c>
      <c r="BR186" s="35">
        <v>98.330241187384047</v>
      </c>
      <c r="BS186" s="35">
        <v>100.18552875695732</v>
      </c>
      <c r="BT186" s="35">
        <v>99.072356215213361</v>
      </c>
      <c r="BU186" s="35">
        <v>97.959183673469383</v>
      </c>
      <c r="BV186" s="35">
        <v>94.248608534322827</v>
      </c>
      <c r="BW186" s="35">
        <v>95.732838589981441</v>
      </c>
      <c r="BX186" s="35">
        <v>94.619666048237477</v>
      </c>
      <c r="BY186" s="35">
        <v>93.692022263450838</v>
      </c>
      <c r="BZ186" s="35">
        <v>93.692022263450838</v>
      </c>
      <c r="CA186" s="35">
        <v>92.022263450834885</v>
      </c>
      <c r="CB186" s="35">
        <v>91.836734693877546</v>
      </c>
      <c r="CC186" s="35">
        <v>90.538033395176257</v>
      </c>
      <c r="CD186" s="35">
        <v>89.981447124304268</v>
      </c>
      <c r="CE186" s="35">
        <v>89.795918367346943</v>
      </c>
      <c r="CF186" s="35">
        <v>85.899814471243047</v>
      </c>
      <c r="CG186" s="35">
        <v>83.85899814471243</v>
      </c>
      <c r="CH186" s="35">
        <v>84.786641929499069</v>
      </c>
      <c r="CI186" s="35">
        <v>81.632653061224488</v>
      </c>
      <c r="CJ186" s="35">
        <v>77.179962894248604</v>
      </c>
      <c r="CK186" s="35">
        <v>76.252319109461965</v>
      </c>
      <c r="CL186" s="35">
        <v>74.397031539888687</v>
      </c>
      <c r="CM186" s="35">
        <v>75.324675324675326</v>
      </c>
      <c r="CN186" s="35">
        <v>74.953617810760662</v>
      </c>
      <c r="CO186" s="35">
        <v>76.06679035250464</v>
      </c>
      <c r="CP186" s="35">
        <v>76.252319109461965</v>
      </c>
      <c r="CQ186" s="35">
        <v>74.953617810760662</v>
      </c>
      <c r="CR186" s="35">
        <v>76.623376623376629</v>
      </c>
      <c r="CS186" s="35">
        <v>79.406307977736546</v>
      </c>
      <c r="CT186" s="35">
        <v>82.931354359925791</v>
      </c>
      <c r="CU186" s="35">
        <v>87.198515769944336</v>
      </c>
      <c r="CV186" s="35">
        <v>91.094619666048231</v>
      </c>
      <c r="CW186" s="35">
        <v>91.836734693877546</v>
      </c>
    </row>
    <row r="187" spans="1:101" x14ac:dyDescent="0.3">
      <c r="A187" s="3">
        <v>1134</v>
      </c>
      <c r="B187" s="4" t="s">
        <v>183</v>
      </c>
      <c r="C187" s="35">
        <v>100</v>
      </c>
      <c r="D187" s="35">
        <v>98.318042813455662</v>
      </c>
      <c r="E187" s="35">
        <v>93.425076452599384</v>
      </c>
      <c r="F187" s="35">
        <v>91.666666666666671</v>
      </c>
      <c r="G187" s="35">
        <v>91.896024464831811</v>
      </c>
      <c r="H187" s="35">
        <v>91.437308868501532</v>
      </c>
      <c r="I187" s="35">
        <v>89.984709480122319</v>
      </c>
      <c r="J187" s="35">
        <v>88.685015290519871</v>
      </c>
      <c r="K187" s="35">
        <v>88.608562691131496</v>
      </c>
      <c r="L187" s="35">
        <v>88.837920489296636</v>
      </c>
      <c r="M187" s="35">
        <v>87.996941896024467</v>
      </c>
      <c r="N187" s="35">
        <v>85.015290519877681</v>
      </c>
      <c r="O187" s="35">
        <v>83.868501529051983</v>
      </c>
      <c r="P187" s="35">
        <v>82.033639143730881</v>
      </c>
      <c r="Q187" s="35">
        <v>81.88073394495413</v>
      </c>
      <c r="R187" s="35">
        <v>79.357798165137609</v>
      </c>
      <c r="S187" s="35">
        <v>76.834862385321102</v>
      </c>
      <c r="T187" s="35">
        <v>77.217125382262992</v>
      </c>
      <c r="U187" s="35">
        <v>76.146788990825684</v>
      </c>
      <c r="V187" s="35">
        <v>75.305810397553515</v>
      </c>
      <c r="W187" s="35">
        <v>74.694189602446485</v>
      </c>
      <c r="X187" s="35">
        <v>72.171253822629964</v>
      </c>
      <c r="Y187" s="35">
        <v>73.088685015290523</v>
      </c>
      <c r="Z187" s="35">
        <v>73.470948012232412</v>
      </c>
      <c r="AA187" s="35">
        <v>72.706422018348619</v>
      </c>
      <c r="AB187" s="35">
        <v>72.553516819571868</v>
      </c>
      <c r="AC187" s="35">
        <v>73.623853211009177</v>
      </c>
      <c r="AD187" s="35">
        <v>74.694189602446485</v>
      </c>
      <c r="AE187" s="35">
        <v>74.694189602446485</v>
      </c>
      <c r="AF187" s="35">
        <v>73.700305810397552</v>
      </c>
      <c r="AG187" s="35">
        <v>72.400611620795104</v>
      </c>
      <c r="AH187" s="35">
        <v>72.553516819571868</v>
      </c>
      <c r="AI187" s="35">
        <v>71.559633027522935</v>
      </c>
      <c r="AJ187" s="35">
        <v>100</v>
      </c>
      <c r="AK187" s="35">
        <v>99.24174843889385</v>
      </c>
      <c r="AL187" s="35">
        <v>98.037466547725245</v>
      </c>
      <c r="AM187" s="35">
        <v>98.037466547725245</v>
      </c>
      <c r="AN187" s="35">
        <v>99.152542372881356</v>
      </c>
      <c r="AO187" s="35">
        <v>98.483496877787687</v>
      </c>
      <c r="AP187" s="35">
        <v>99.732381801962532</v>
      </c>
      <c r="AQ187" s="35">
        <v>99.776984834968772</v>
      </c>
      <c r="AR187" s="35">
        <v>100</v>
      </c>
      <c r="AS187" s="35">
        <v>100.31222123104371</v>
      </c>
      <c r="AT187" s="35">
        <v>100.66904549509367</v>
      </c>
      <c r="AU187" s="35">
        <v>101.65031222123105</v>
      </c>
      <c r="AV187" s="35">
        <v>101.33809099018734</v>
      </c>
      <c r="AW187" s="35">
        <v>102.09634255129349</v>
      </c>
      <c r="AX187" s="35">
        <v>102.14094558429973</v>
      </c>
      <c r="AY187" s="35">
        <v>102.00713648528099</v>
      </c>
      <c r="AZ187" s="35">
        <v>100.66904549509367</v>
      </c>
      <c r="BA187" s="35">
        <v>98.706512042818915</v>
      </c>
      <c r="BB187" s="35">
        <v>100.08920606601249</v>
      </c>
      <c r="BC187" s="35">
        <v>99.598572702943798</v>
      </c>
      <c r="BD187" s="35">
        <v>100.57983942908118</v>
      </c>
      <c r="BE187" s="35">
        <v>99.910793933987506</v>
      </c>
      <c r="BF187" s="35">
        <v>100.17841213202497</v>
      </c>
      <c r="BG187" s="35">
        <v>100.62444246208742</v>
      </c>
      <c r="BH187" s="35">
        <v>101.24888492417485</v>
      </c>
      <c r="BI187" s="35">
        <v>101.29348795718109</v>
      </c>
      <c r="BJ187" s="35">
        <v>101.96253345227476</v>
      </c>
      <c r="BK187" s="35">
        <v>100.98126672613738</v>
      </c>
      <c r="BL187" s="35">
        <v>101.47190008920606</v>
      </c>
      <c r="BM187" s="35">
        <v>101.42729705619982</v>
      </c>
      <c r="BN187" s="35">
        <v>99.464763603925064</v>
      </c>
      <c r="BO187" s="35">
        <v>98.528099910793941</v>
      </c>
      <c r="BP187" s="35">
        <v>96.520963425512932</v>
      </c>
      <c r="BQ187" s="35">
        <v>100</v>
      </c>
      <c r="BR187" s="35">
        <v>99.863201094391243</v>
      </c>
      <c r="BS187" s="35">
        <v>99.863201094391243</v>
      </c>
      <c r="BT187" s="35">
        <v>98.768809849521205</v>
      </c>
      <c r="BU187" s="35">
        <v>97.400820793433653</v>
      </c>
      <c r="BV187" s="35">
        <v>96.169630642954857</v>
      </c>
      <c r="BW187" s="35">
        <v>95.896032831737344</v>
      </c>
      <c r="BX187" s="35">
        <v>95.759233926128587</v>
      </c>
      <c r="BY187" s="35">
        <v>95.896032831737344</v>
      </c>
      <c r="BZ187" s="35">
        <v>96.0328317373461</v>
      </c>
      <c r="CA187" s="35">
        <v>95.485636114911074</v>
      </c>
      <c r="CB187" s="35">
        <v>94.528043775649792</v>
      </c>
      <c r="CC187" s="35">
        <v>94.938440492476062</v>
      </c>
      <c r="CD187" s="35">
        <v>93.16005471956224</v>
      </c>
      <c r="CE187" s="35">
        <v>93.16005471956224</v>
      </c>
      <c r="CF187" s="35">
        <v>90.150478796169637</v>
      </c>
      <c r="CG187" s="35">
        <v>90.424076607387136</v>
      </c>
      <c r="CH187" s="35">
        <v>91.928864569083444</v>
      </c>
      <c r="CI187" s="35">
        <v>90.424076607387136</v>
      </c>
      <c r="CJ187" s="35">
        <v>90.971272229822162</v>
      </c>
      <c r="CK187" s="35">
        <v>87.824897400820788</v>
      </c>
      <c r="CL187" s="35">
        <v>87.414500683994532</v>
      </c>
      <c r="CM187" s="35">
        <v>86.320109439124494</v>
      </c>
      <c r="CN187" s="35">
        <v>86.456908344733236</v>
      </c>
      <c r="CO187" s="35">
        <v>86.04651162790698</v>
      </c>
      <c r="CP187" s="35">
        <v>85.499316005471954</v>
      </c>
      <c r="CQ187" s="35">
        <v>85.225718194254441</v>
      </c>
      <c r="CR187" s="35">
        <v>87.551299589603289</v>
      </c>
      <c r="CS187" s="35">
        <v>87.551299589603289</v>
      </c>
      <c r="CT187" s="35">
        <v>90.971272229822162</v>
      </c>
      <c r="CU187" s="35">
        <v>92.476060191518471</v>
      </c>
      <c r="CV187" s="35">
        <v>94.528043775649792</v>
      </c>
      <c r="CW187" s="35">
        <v>94.938440492476062</v>
      </c>
    </row>
    <row r="188" spans="1:101" x14ac:dyDescent="0.3">
      <c r="A188" s="3">
        <v>1135</v>
      </c>
      <c r="B188" s="4" t="s">
        <v>184</v>
      </c>
      <c r="C188" s="35">
        <v>100</v>
      </c>
      <c r="D188" s="35">
        <v>99.722414989590561</v>
      </c>
      <c r="E188" s="35">
        <v>97.293546148507986</v>
      </c>
      <c r="F188" s="35">
        <v>95.211658570437194</v>
      </c>
      <c r="G188" s="35">
        <v>93.268563497571137</v>
      </c>
      <c r="H188" s="35">
        <v>94.656488549618317</v>
      </c>
      <c r="I188" s="35">
        <v>94.725884802220676</v>
      </c>
      <c r="J188" s="35">
        <v>92.57460097154754</v>
      </c>
      <c r="K188" s="35">
        <v>95.766828591256072</v>
      </c>
      <c r="L188" s="35">
        <v>95.142262317834835</v>
      </c>
      <c r="M188" s="35">
        <v>94.517696044413597</v>
      </c>
      <c r="N188" s="35">
        <v>93.96252602359472</v>
      </c>
      <c r="O188" s="35">
        <v>92.990978487161698</v>
      </c>
      <c r="P188" s="35">
        <v>92.713393476752259</v>
      </c>
      <c r="Q188" s="35">
        <v>89.312977099236647</v>
      </c>
      <c r="R188" s="35">
        <v>85.912560721721022</v>
      </c>
      <c r="S188" s="35">
        <v>84.941013185288</v>
      </c>
      <c r="T188" s="35">
        <v>83.900069396252604</v>
      </c>
      <c r="U188" s="35">
        <v>82.165163081193612</v>
      </c>
      <c r="V188" s="35">
        <v>80.499653018736993</v>
      </c>
      <c r="W188" s="35">
        <v>79.458709229701597</v>
      </c>
      <c r="X188" s="35">
        <v>79.250520471894518</v>
      </c>
      <c r="Y188" s="35">
        <v>76.821651630811942</v>
      </c>
      <c r="Z188" s="35">
        <v>75.156141568355309</v>
      </c>
      <c r="AA188" s="35">
        <v>73.213046495489237</v>
      </c>
      <c r="AB188" s="35">
        <v>74.392782789729353</v>
      </c>
      <c r="AC188" s="35">
        <v>76.405274115197784</v>
      </c>
      <c r="AD188" s="35">
        <v>74.462179042331712</v>
      </c>
      <c r="AE188" s="35">
        <v>73.698820263705755</v>
      </c>
      <c r="AF188" s="35">
        <v>73.074253990284518</v>
      </c>
      <c r="AG188" s="35">
        <v>74.878556557945871</v>
      </c>
      <c r="AH188" s="35">
        <v>70.922970159611381</v>
      </c>
      <c r="AI188" s="35">
        <v>68.632893823733525</v>
      </c>
      <c r="AJ188" s="35">
        <v>100</v>
      </c>
      <c r="AK188" s="35">
        <v>97.863115515639521</v>
      </c>
      <c r="AL188" s="35">
        <v>98.482502322700526</v>
      </c>
      <c r="AM188" s="35">
        <v>97.770207494580362</v>
      </c>
      <c r="AN188" s="35">
        <v>96.748219262929695</v>
      </c>
      <c r="AO188" s="35">
        <v>96.066893775162583</v>
      </c>
      <c r="AP188" s="35">
        <v>95.261690925983274</v>
      </c>
      <c r="AQ188" s="35">
        <v>93.372561164447191</v>
      </c>
      <c r="AR188" s="35">
        <v>92.381542273149577</v>
      </c>
      <c r="AS188" s="35">
        <v>91.17373799938062</v>
      </c>
      <c r="AT188" s="35">
        <v>90.523381851966548</v>
      </c>
      <c r="AU188" s="35">
        <v>90.027872406317741</v>
      </c>
      <c r="AV188" s="35">
        <v>88.386497367606069</v>
      </c>
      <c r="AW188" s="35">
        <v>87.581294518426759</v>
      </c>
      <c r="AX188" s="35">
        <v>86.77609166924745</v>
      </c>
      <c r="AY188" s="35">
        <v>85.599256735831531</v>
      </c>
      <c r="AZ188" s="35">
        <v>85.320532672654068</v>
      </c>
      <c r="BA188" s="35">
        <v>84.825023227005261</v>
      </c>
      <c r="BB188" s="35">
        <v>84.081759058532057</v>
      </c>
      <c r="BC188" s="35">
        <v>83.834004335707647</v>
      </c>
      <c r="BD188" s="35">
        <v>83.245586868999695</v>
      </c>
      <c r="BE188" s="35">
        <v>83.8649736760607</v>
      </c>
      <c r="BF188" s="35">
        <v>85.692164756890676</v>
      </c>
      <c r="BG188" s="35">
        <v>85.630226076184584</v>
      </c>
      <c r="BH188" s="35">
        <v>86.652214307835237</v>
      </c>
      <c r="BI188" s="35">
        <v>87.457417157014561</v>
      </c>
      <c r="BJ188" s="35">
        <v>86.745122328894396</v>
      </c>
      <c r="BK188" s="35">
        <v>87.73614122019201</v>
      </c>
      <c r="BL188" s="35">
        <v>87.581294518426759</v>
      </c>
      <c r="BM188" s="35">
        <v>86.001858160421179</v>
      </c>
      <c r="BN188" s="35">
        <v>87.271601114896256</v>
      </c>
      <c r="BO188" s="35">
        <v>85.785072777949836</v>
      </c>
      <c r="BP188" s="35">
        <v>84.360483121709507</v>
      </c>
      <c r="BQ188" s="35">
        <v>100</v>
      </c>
      <c r="BR188" s="35">
        <v>100.86206896551724</v>
      </c>
      <c r="BS188" s="35">
        <v>101.10837438423646</v>
      </c>
      <c r="BT188" s="35">
        <v>101.72413793103448</v>
      </c>
      <c r="BU188" s="35">
        <v>100.73891625615764</v>
      </c>
      <c r="BV188" s="35">
        <v>101.97044334975369</v>
      </c>
      <c r="BW188" s="35">
        <v>103.69458128078817</v>
      </c>
      <c r="BX188" s="35">
        <v>104.67980295566502</v>
      </c>
      <c r="BY188" s="35">
        <v>106.2807881773399</v>
      </c>
      <c r="BZ188" s="35">
        <v>107.75862068965517</v>
      </c>
      <c r="CA188" s="35">
        <v>108.49753694581281</v>
      </c>
      <c r="CB188" s="35">
        <v>110.09852216748769</v>
      </c>
      <c r="CC188" s="35">
        <v>111.82266009852216</v>
      </c>
      <c r="CD188" s="35">
        <v>112.93103448275862</v>
      </c>
      <c r="CE188" s="35">
        <v>114.53201970443349</v>
      </c>
      <c r="CF188" s="35">
        <v>113.79310344827586</v>
      </c>
      <c r="CG188" s="35">
        <v>115.27093596059113</v>
      </c>
      <c r="CH188" s="35">
        <v>114.53201970443349</v>
      </c>
      <c r="CI188" s="35">
        <v>113.30049261083744</v>
      </c>
      <c r="CJ188" s="35">
        <v>111.08374384236453</v>
      </c>
      <c r="CK188" s="35">
        <v>110.71428571428571</v>
      </c>
      <c r="CL188" s="35">
        <v>108.86699507389163</v>
      </c>
      <c r="CM188" s="35">
        <v>105.41871921182266</v>
      </c>
      <c r="CN188" s="35">
        <v>104.31034482758621</v>
      </c>
      <c r="CO188" s="35">
        <v>104.67980295566502</v>
      </c>
      <c r="CP188" s="35">
        <v>105.66502463054188</v>
      </c>
      <c r="CQ188" s="35">
        <v>103.81773399014779</v>
      </c>
      <c r="CR188" s="35">
        <v>105.17241379310344</v>
      </c>
      <c r="CS188" s="35">
        <v>106.65024630541872</v>
      </c>
      <c r="CT188" s="35">
        <v>108.3743842364532</v>
      </c>
      <c r="CU188" s="35">
        <v>106.2807881773399</v>
      </c>
      <c r="CV188" s="35">
        <v>107.26600985221675</v>
      </c>
      <c r="CW188" s="35">
        <v>108.86699507389163</v>
      </c>
    </row>
    <row r="189" spans="1:101" x14ac:dyDescent="0.3">
      <c r="A189" s="3">
        <v>1141</v>
      </c>
      <c r="B189" s="4" t="s">
        <v>185</v>
      </c>
      <c r="C189" s="35">
        <v>100</v>
      </c>
      <c r="D189" s="35">
        <v>99.523809523809518</v>
      </c>
      <c r="E189" s="35">
        <v>100.5952380952381</v>
      </c>
      <c r="F189" s="35">
        <v>100.95238095238095</v>
      </c>
      <c r="G189" s="35">
        <v>101.30952380952381</v>
      </c>
      <c r="H189" s="35">
        <v>105.47619047619048</v>
      </c>
      <c r="I189" s="35">
        <v>105</v>
      </c>
      <c r="J189" s="35">
        <v>103.0952380952381</v>
      </c>
      <c r="K189" s="35">
        <v>106.30952380952381</v>
      </c>
      <c r="L189" s="35">
        <v>105.47619047619048</v>
      </c>
      <c r="M189" s="35">
        <v>104.88095238095238</v>
      </c>
      <c r="N189" s="35">
        <v>103.45238095238095</v>
      </c>
      <c r="O189" s="35">
        <v>104.88095238095238</v>
      </c>
      <c r="P189" s="35">
        <v>102.5</v>
      </c>
      <c r="Q189" s="35">
        <v>100</v>
      </c>
      <c r="R189" s="35">
        <v>97.61904761904762</v>
      </c>
      <c r="S189" s="35">
        <v>96.547619047619051</v>
      </c>
      <c r="T189" s="35">
        <v>97.023809523809518</v>
      </c>
      <c r="U189" s="35">
        <v>94.166666666666671</v>
      </c>
      <c r="V189" s="35">
        <v>90.595238095238102</v>
      </c>
      <c r="W189" s="35">
        <v>87.5</v>
      </c>
      <c r="X189" s="35">
        <v>88.214285714285708</v>
      </c>
      <c r="Y189" s="35">
        <v>86.785714285714292</v>
      </c>
      <c r="Z189" s="35">
        <v>85</v>
      </c>
      <c r="AA189" s="35">
        <v>87.5</v>
      </c>
      <c r="AB189" s="35">
        <v>88.69047619047619</v>
      </c>
      <c r="AC189" s="35">
        <v>89.523809523809518</v>
      </c>
      <c r="AD189" s="35">
        <v>91.904761904761898</v>
      </c>
      <c r="AE189" s="35">
        <v>94.404761904761898</v>
      </c>
      <c r="AF189" s="35">
        <v>96.666666666666671</v>
      </c>
      <c r="AG189" s="35">
        <v>97.142857142857139</v>
      </c>
      <c r="AH189" s="35">
        <v>96.19047619047619</v>
      </c>
      <c r="AI189" s="35">
        <v>93.452380952380949</v>
      </c>
      <c r="AJ189" s="35">
        <v>100</v>
      </c>
      <c r="AK189" s="35">
        <v>96.738376127689108</v>
      </c>
      <c r="AL189" s="35">
        <v>97.918112421929209</v>
      </c>
      <c r="AM189" s="35">
        <v>97.640527411519784</v>
      </c>
      <c r="AN189" s="35">
        <v>97.293546148507986</v>
      </c>
      <c r="AO189" s="35">
        <v>96.877168632893827</v>
      </c>
      <c r="AP189" s="35">
        <v>97.432338653712705</v>
      </c>
      <c r="AQ189" s="35">
        <v>99.653018736988201</v>
      </c>
      <c r="AR189" s="35">
        <v>100.13879250520472</v>
      </c>
      <c r="AS189" s="35">
        <v>100.3469812630118</v>
      </c>
      <c r="AT189" s="35">
        <v>101.52671755725191</v>
      </c>
      <c r="AU189" s="35">
        <v>103.05343511450381</v>
      </c>
      <c r="AV189" s="35">
        <v>103.40041637751561</v>
      </c>
      <c r="AW189" s="35">
        <v>105.89868147120056</v>
      </c>
      <c r="AX189" s="35">
        <v>106.80083275503122</v>
      </c>
      <c r="AY189" s="35">
        <v>106.73143650242886</v>
      </c>
      <c r="AZ189" s="35">
        <v>106.87022900763358</v>
      </c>
      <c r="BA189" s="35">
        <v>107.77238029146426</v>
      </c>
      <c r="BB189" s="35">
        <v>107.07841776544066</v>
      </c>
      <c r="BC189" s="35">
        <v>106.17626648161</v>
      </c>
      <c r="BD189" s="35">
        <v>104.78834142956281</v>
      </c>
      <c r="BE189" s="35">
        <v>107.3560027758501</v>
      </c>
      <c r="BF189" s="35">
        <v>113.5322692574601</v>
      </c>
      <c r="BG189" s="35">
        <v>117.14087439278279</v>
      </c>
      <c r="BH189" s="35">
        <v>122.06800832755032</v>
      </c>
      <c r="BI189" s="35">
        <v>123.03955586398334</v>
      </c>
      <c r="BJ189" s="35">
        <v>125.32963219986121</v>
      </c>
      <c r="BK189" s="35">
        <v>127.61970853573906</v>
      </c>
      <c r="BL189" s="35">
        <v>131.50589868147119</v>
      </c>
      <c r="BM189" s="35">
        <v>134.14295628036086</v>
      </c>
      <c r="BN189" s="35">
        <v>135.53088133240806</v>
      </c>
      <c r="BO189" s="35">
        <v>132.33865371269951</v>
      </c>
      <c r="BP189" s="35">
        <v>130.53435114503816</v>
      </c>
      <c r="BQ189" s="35">
        <v>100</v>
      </c>
      <c r="BR189" s="35">
        <v>101.36452241715399</v>
      </c>
      <c r="BS189" s="35">
        <v>102.14424951267057</v>
      </c>
      <c r="BT189" s="35">
        <v>101.75438596491227</v>
      </c>
      <c r="BU189" s="35">
        <v>102.3391812865497</v>
      </c>
      <c r="BV189" s="35">
        <v>104.48343079922027</v>
      </c>
      <c r="BW189" s="35">
        <v>100.38986354775828</v>
      </c>
      <c r="BX189" s="35">
        <v>98.635477582846008</v>
      </c>
      <c r="BY189" s="35">
        <v>95.516569200779728</v>
      </c>
      <c r="BZ189" s="35">
        <v>96.88109161793372</v>
      </c>
      <c r="CA189" s="35">
        <v>96.296296296296291</v>
      </c>
      <c r="CB189" s="35">
        <v>96.296296296296291</v>
      </c>
      <c r="CC189" s="35">
        <v>94.541910331384017</v>
      </c>
      <c r="CD189" s="35">
        <v>93.177387914230025</v>
      </c>
      <c r="CE189" s="35">
        <v>92.592592592592595</v>
      </c>
      <c r="CF189" s="35">
        <v>90.448343079922026</v>
      </c>
      <c r="CG189" s="35">
        <v>88.693957115009752</v>
      </c>
      <c r="CH189" s="35">
        <v>85.964912280701753</v>
      </c>
      <c r="CI189" s="35">
        <v>85.380116959064324</v>
      </c>
      <c r="CJ189" s="35">
        <v>85.380116959064324</v>
      </c>
      <c r="CK189" s="35">
        <v>83.235867446393769</v>
      </c>
      <c r="CL189" s="35">
        <v>82.456140350877192</v>
      </c>
      <c r="CM189" s="35">
        <v>82.846003898635473</v>
      </c>
      <c r="CN189" s="35">
        <v>82.261208576998044</v>
      </c>
      <c r="CO189" s="35">
        <v>82.846003898635473</v>
      </c>
      <c r="CP189" s="35">
        <v>85.18518518518519</v>
      </c>
      <c r="CQ189" s="35">
        <v>89.083820662768034</v>
      </c>
      <c r="CR189" s="35">
        <v>87.134502923976612</v>
      </c>
      <c r="CS189" s="35">
        <v>89.473684210526315</v>
      </c>
      <c r="CT189" s="35">
        <v>92.787524366471729</v>
      </c>
      <c r="CU189" s="35">
        <v>90.838206627680307</v>
      </c>
      <c r="CV189" s="35">
        <v>93.957115009746587</v>
      </c>
      <c r="CW189" s="35">
        <v>94.346978557504869</v>
      </c>
    </row>
    <row r="190" spans="1:101" x14ac:dyDescent="0.3">
      <c r="A190" s="3">
        <v>1142</v>
      </c>
      <c r="B190" s="4" t="s">
        <v>186</v>
      </c>
      <c r="C190" s="35">
        <v>100</v>
      </c>
      <c r="D190" s="35">
        <v>101.90597204574333</v>
      </c>
      <c r="E190" s="35">
        <v>101.77890724269378</v>
      </c>
      <c r="F190" s="35">
        <v>100.12706480304955</v>
      </c>
      <c r="G190" s="35">
        <v>100.88945362134689</v>
      </c>
      <c r="H190" s="35">
        <v>98.475222363405337</v>
      </c>
      <c r="I190" s="35">
        <v>97.966963151207111</v>
      </c>
      <c r="J190" s="35">
        <v>99.872935196950451</v>
      </c>
      <c r="K190" s="35">
        <v>103.93900889453622</v>
      </c>
      <c r="L190" s="35">
        <v>107.11562897077509</v>
      </c>
      <c r="M190" s="35">
        <v>109.27573062261753</v>
      </c>
      <c r="N190" s="35">
        <v>112.32528589580686</v>
      </c>
      <c r="O190" s="35">
        <v>118.29733163913596</v>
      </c>
      <c r="P190" s="35">
        <v>122.36340533672173</v>
      </c>
      <c r="Q190" s="35">
        <v>124.77763659466328</v>
      </c>
      <c r="R190" s="35">
        <v>130.74968233799237</v>
      </c>
      <c r="S190" s="35">
        <v>130.87674714104193</v>
      </c>
      <c r="T190" s="35">
        <v>132.14739517153748</v>
      </c>
      <c r="U190" s="35">
        <v>133.03684879288437</v>
      </c>
      <c r="V190" s="35">
        <v>134.43456162642948</v>
      </c>
      <c r="W190" s="35">
        <v>140.27954256670901</v>
      </c>
      <c r="X190" s="35">
        <v>149.80940279542565</v>
      </c>
      <c r="Y190" s="35">
        <v>150.31766200762388</v>
      </c>
      <c r="Z190" s="35">
        <v>154.63786531130876</v>
      </c>
      <c r="AA190" s="35">
        <v>161.75349428208386</v>
      </c>
      <c r="AB190" s="35">
        <v>166.96315120711563</v>
      </c>
      <c r="AC190" s="35">
        <v>175.22236340533672</v>
      </c>
      <c r="AD190" s="35">
        <v>178.14485387547649</v>
      </c>
      <c r="AE190" s="35">
        <v>176.87420584498093</v>
      </c>
      <c r="AF190" s="35">
        <v>178.65311308767471</v>
      </c>
      <c r="AG190" s="35">
        <v>180.43202033036849</v>
      </c>
      <c r="AH190" s="35">
        <v>175.09529860228716</v>
      </c>
      <c r="AI190" s="35">
        <v>174.33290978398983</v>
      </c>
      <c r="AJ190" s="35">
        <v>100</v>
      </c>
      <c r="AK190" s="35">
        <v>101.02414045354791</v>
      </c>
      <c r="AL190" s="35">
        <v>103.51133869787857</v>
      </c>
      <c r="AM190" s="35">
        <v>102.34089246525238</v>
      </c>
      <c r="AN190" s="35">
        <v>102.77980980248719</v>
      </c>
      <c r="AO190" s="35">
        <v>103.14557425018288</v>
      </c>
      <c r="AP190" s="35">
        <v>104.9743964886613</v>
      </c>
      <c r="AQ190" s="35">
        <v>105.70592538405268</v>
      </c>
      <c r="AR190" s="35">
        <v>109.29041697147038</v>
      </c>
      <c r="AS190" s="35">
        <v>114.26481346013168</v>
      </c>
      <c r="AT190" s="35">
        <v>117.84930504754938</v>
      </c>
      <c r="AU190" s="35">
        <v>120.55596196049744</v>
      </c>
      <c r="AV190" s="35">
        <v>124.06730065837601</v>
      </c>
      <c r="AW190" s="35">
        <v>129.11485003657646</v>
      </c>
      <c r="AX190" s="35">
        <v>132.55303584491588</v>
      </c>
      <c r="AY190" s="35">
        <v>134.89392831016826</v>
      </c>
      <c r="AZ190" s="35">
        <v>135.04023408924652</v>
      </c>
      <c r="BA190" s="35">
        <v>138.03950256035114</v>
      </c>
      <c r="BB190" s="35">
        <v>141.18507681053401</v>
      </c>
      <c r="BC190" s="35">
        <v>145.42794440380396</v>
      </c>
      <c r="BD190" s="35">
        <v>150.1097293343087</v>
      </c>
      <c r="BE190" s="35">
        <v>161.00950987564008</v>
      </c>
      <c r="BF190" s="35">
        <v>168.91002194586687</v>
      </c>
      <c r="BG190" s="35">
        <v>176.29846378931967</v>
      </c>
      <c r="BH190" s="35">
        <v>184.63789319678128</v>
      </c>
      <c r="BI190" s="35">
        <v>194.36722750548645</v>
      </c>
      <c r="BJ190" s="35">
        <v>205.12070226773957</v>
      </c>
      <c r="BK190" s="35">
        <v>212.65544989027066</v>
      </c>
      <c r="BL190" s="35">
        <v>214.77688368690562</v>
      </c>
      <c r="BM190" s="35">
        <v>217.04462326261887</v>
      </c>
      <c r="BN190" s="35">
        <v>217.41038771031455</v>
      </c>
      <c r="BO190" s="35">
        <v>215.7278712509144</v>
      </c>
      <c r="BP190" s="35">
        <v>214.63057790782736</v>
      </c>
      <c r="BQ190" s="35">
        <v>100</v>
      </c>
      <c r="BR190" s="35">
        <v>103.14285714285714</v>
      </c>
      <c r="BS190" s="35">
        <v>104</v>
      </c>
      <c r="BT190" s="35">
        <v>106.85714285714286</v>
      </c>
      <c r="BU190" s="35">
        <v>108.28571428571429</v>
      </c>
      <c r="BV190" s="35">
        <v>108.85714285714286</v>
      </c>
      <c r="BW190" s="35">
        <v>110.57142857142857</v>
      </c>
      <c r="BX190" s="35">
        <v>113.14285714285714</v>
      </c>
      <c r="BY190" s="35">
        <v>113.71428571428571</v>
      </c>
      <c r="BZ190" s="35">
        <v>111.14285714285714</v>
      </c>
      <c r="CA190" s="35">
        <v>111.14285714285714</v>
      </c>
      <c r="CB190" s="35">
        <v>110.28571428571429</v>
      </c>
      <c r="CC190" s="35">
        <v>111.71428571428571</v>
      </c>
      <c r="CD190" s="35">
        <v>109.42857142857143</v>
      </c>
      <c r="CE190" s="35">
        <v>106.85714285714286</v>
      </c>
      <c r="CF190" s="35">
        <v>107.42857142857143</v>
      </c>
      <c r="CG190" s="35">
        <v>110</v>
      </c>
      <c r="CH190" s="35">
        <v>109.14285714285714</v>
      </c>
      <c r="CI190" s="35">
        <v>106.57142857142857</v>
      </c>
      <c r="CJ190" s="35">
        <v>104.57142857142857</v>
      </c>
      <c r="CK190" s="35">
        <v>105.71428571428571</v>
      </c>
      <c r="CL190" s="35">
        <v>108.85714285714286</v>
      </c>
      <c r="CM190" s="35">
        <v>113.14285714285714</v>
      </c>
      <c r="CN190" s="35">
        <v>116.57142857142857</v>
      </c>
      <c r="CO190" s="35">
        <v>115.71428571428571</v>
      </c>
      <c r="CP190" s="35">
        <v>119.14285714285714</v>
      </c>
      <c r="CQ190" s="35">
        <v>124.57142857142857</v>
      </c>
      <c r="CR190" s="35">
        <v>127.42857142857143</v>
      </c>
      <c r="CS190" s="35">
        <v>133.14285714285714</v>
      </c>
      <c r="CT190" s="35">
        <v>138</v>
      </c>
      <c r="CU190" s="35">
        <v>142.85714285714286</v>
      </c>
      <c r="CV190" s="35">
        <v>149.14285714285714</v>
      </c>
      <c r="CW190" s="35">
        <v>154.57142857142858</v>
      </c>
    </row>
    <row r="191" spans="1:101" x14ac:dyDescent="0.3">
      <c r="A191" s="3">
        <v>1144</v>
      </c>
      <c r="B191" s="4" t="s">
        <v>187</v>
      </c>
      <c r="C191" s="35">
        <v>100</v>
      </c>
      <c r="D191" s="35">
        <v>90.151515151515156</v>
      </c>
      <c r="E191" s="35">
        <v>92.424242424242422</v>
      </c>
      <c r="F191" s="35">
        <v>86.36363636363636</v>
      </c>
      <c r="G191" s="35">
        <v>85.606060606060609</v>
      </c>
      <c r="H191" s="35">
        <v>88.63636363636364</v>
      </c>
      <c r="I191" s="35">
        <v>86.36363636363636</v>
      </c>
      <c r="J191" s="35">
        <v>89.393939393939391</v>
      </c>
      <c r="K191" s="35">
        <v>96.969696969696969</v>
      </c>
      <c r="L191" s="35">
        <v>108.33333333333333</v>
      </c>
      <c r="M191" s="35">
        <v>106.06060606060606</v>
      </c>
      <c r="N191" s="35">
        <v>105.3030303030303</v>
      </c>
      <c r="O191" s="35">
        <v>102.27272727272727</v>
      </c>
      <c r="P191" s="35">
        <v>103.78787878787878</v>
      </c>
      <c r="Q191" s="35">
        <v>106.81818181818181</v>
      </c>
      <c r="R191" s="35">
        <v>103.78787878787878</v>
      </c>
      <c r="S191" s="35">
        <v>98.484848484848484</v>
      </c>
      <c r="T191" s="35">
        <v>96.969696969696969</v>
      </c>
      <c r="U191" s="35">
        <v>93.939393939393938</v>
      </c>
      <c r="V191" s="35">
        <v>102.27272727272727</v>
      </c>
      <c r="W191" s="35">
        <v>100</v>
      </c>
      <c r="X191" s="35">
        <v>100.75757575757575</v>
      </c>
      <c r="Y191" s="35">
        <v>100.75757575757575</v>
      </c>
      <c r="Z191" s="35">
        <v>98.484848484848484</v>
      </c>
      <c r="AA191" s="35">
        <v>103.03030303030303</v>
      </c>
      <c r="AB191" s="35">
        <v>95.454545454545453</v>
      </c>
      <c r="AC191" s="35">
        <v>92.424242424242422</v>
      </c>
      <c r="AD191" s="35">
        <v>93.181818181818187</v>
      </c>
      <c r="AE191" s="35">
        <v>96.212121212121218</v>
      </c>
      <c r="AF191" s="35">
        <v>95.454545454545453</v>
      </c>
      <c r="AG191" s="35">
        <v>97.727272727272734</v>
      </c>
      <c r="AH191" s="35">
        <v>100.75757575757575</v>
      </c>
      <c r="AI191" s="35">
        <v>88.63636363636364</v>
      </c>
      <c r="AJ191" s="35">
        <v>100</v>
      </c>
      <c r="AK191" s="35">
        <v>97.58620689655173</v>
      </c>
      <c r="AL191" s="35">
        <v>101.03448275862068</v>
      </c>
      <c r="AM191" s="35">
        <v>103.10344827586206</v>
      </c>
      <c r="AN191" s="35">
        <v>98.275862068965523</v>
      </c>
      <c r="AO191" s="35">
        <v>97.58620689655173</v>
      </c>
      <c r="AP191" s="35">
        <v>97.931034482758619</v>
      </c>
      <c r="AQ191" s="35">
        <v>102.41379310344827</v>
      </c>
      <c r="AR191" s="35">
        <v>106.89655172413794</v>
      </c>
      <c r="AS191" s="35">
        <v>106.55172413793103</v>
      </c>
      <c r="AT191" s="35">
        <v>104.48275862068965</v>
      </c>
      <c r="AU191" s="35">
        <v>103.79310344827586</v>
      </c>
      <c r="AV191" s="35">
        <v>100.68965517241379</v>
      </c>
      <c r="AW191" s="35">
        <v>102.75862068965517</v>
      </c>
      <c r="AX191" s="35">
        <v>102.41379310344827</v>
      </c>
      <c r="AY191" s="35">
        <v>99.65517241379311</v>
      </c>
      <c r="AZ191" s="35">
        <v>100.68965517241379</v>
      </c>
      <c r="BA191" s="35">
        <v>96.896551724137936</v>
      </c>
      <c r="BB191" s="35">
        <v>98.965517241379317</v>
      </c>
      <c r="BC191" s="35">
        <v>97.931034482758619</v>
      </c>
      <c r="BD191" s="35">
        <v>99.65517241379311</v>
      </c>
      <c r="BE191" s="35">
        <v>101.37931034482759</v>
      </c>
      <c r="BF191" s="35">
        <v>101.03448275862068</v>
      </c>
      <c r="BG191" s="35">
        <v>98.275862068965523</v>
      </c>
      <c r="BH191" s="35">
        <v>98.275862068965523</v>
      </c>
      <c r="BI191" s="35">
        <v>99.310344827586206</v>
      </c>
      <c r="BJ191" s="35">
        <v>102.06896551724138</v>
      </c>
      <c r="BK191" s="35">
        <v>104.13793103448276</v>
      </c>
      <c r="BL191" s="35">
        <v>104.48275862068965</v>
      </c>
      <c r="BM191" s="35">
        <v>102.06896551724138</v>
      </c>
      <c r="BN191" s="35">
        <v>103.10344827586206</v>
      </c>
      <c r="BO191" s="35">
        <v>103.44827586206897</v>
      </c>
      <c r="BP191" s="35">
        <v>100.68965517241379</v>
      </c>
      <c r="BQ191" s="35">
        <v>100</v>
      </c>
      <c r="BR191" s="35">
        <v>102.38095238095238</v>
      </c>
      <c r="BS191" s="35">
        <v>100</v>
      </c>
      <c r="BT191" s="35">
        <v>94.047619047619051</v>
      </c>
      <c r="BU191" s="35">
        <v>97.61904761904762</v>
      </c>
      <c r="BV191" s="35">
        <v>97.61904761904762</v>
      </c>
      <c r="BW191" s="35">
        <v>100</v>
      </c>
      <c r="BX191" s="35">
        <v>89.285714285714292</v>
      </c>
      <c r="BY191" s="35">
        <v>91.666666666666671</v>
      </c>
      <c r="BZ191" s="35">
        <v>95.238095238095241</v>
      </c>
      <c r="CA191" s="35">
        <v>89.285714285714292</v>
      </c>
      <c r="CB191" s="35">
        <v>98.80952380952381</v>
      </c>
      <c r="CC191" s="35">
        <v>98.80952380952381</v>
      </c>
      <c r="CD191" s="35">
        <v>104.76190476190476</v>
      </c>
      <c r="CE191" s="35">
        <v>108.33333333333333</v>
      </c>
      <c r="CF191" s="35">
        <v>111.9047619047619</v>
      </c>
      <c r="CG191" s="35">
        <v>115.47619047619048</v>
      </c>
      <c r="CH191" s="35">
        <v>117.85714285714286</v>
      </c>
      <c r="CI191" s="35">
        <v>119.04761904761905</v>
      </c>
      <c r="CJ191" s="35">
        <v>121.42857142857143</v>
      </c>
      <c r="CK191" s="35">
        <v>126.19047619047619</v>
      </c>
      <c r="CL191" s="35">
        <v>132.14285714285714</v>
      </c>
      <c r="CM191" s="35">
        <v>138.0952380952381</v>
      </c>
      <c r="CN191" s="35">
        <v>133.33333333333334</v>
      </c>
      <c r="CO191" s="35">
        <v>127.38095238095238</v>
      </c>
      <c r="CP191" s="35">
        <v>125</v>
      </c>
      <c r="CQ191" s="35">
        <v>130.95238095238096</v>
      </c>
      <c r="CR191" s="35">
        <v>126.19047619047619</v>
      </c>
      <c r="CS191" s="35">
        <v>123.80952380952381</v>
      </c>
      <c r="CT191" s="35">
        <v>121.42857142857143</v>
      </c>
      <c r="CU191" s="35">
        <v>126.19047619047619</v>
      </c>
      <c r="CV191" s="35">
        <v>129.76190476190476</v>
      </c>
      <c r="CW191" s="35">
        <v>127.38095238095238</v>
      </c>
    </row>
    <row r="192" spans="1:101" x14ac:dyDescent="0.3">
      <c r="A192" s="3">
        <v>1145</v>
      </c>
      <c r="B192" s="4" t="s">
        <v>188</v>
      </c>
      <c r="C192" s="35">
        <v>100</v>
      </c>
      <c r="D192" s="35">
        <v>99.126637554585159</v>
      </c>
      <c r="E192" s="35">
        <v>97.816593886462883</v>
      </c>
      <c r="F192" s="35">
        <v>94.32314410480349</v>
      </c>
      <c r="G192" s="35">
        <v>93.013100436681228</v>
      </c>
      <c r="H192" s="35">
        <v>89.956331877729255</v>
      </c>
      <c r="I192" s="35">
        <v>90.829694323144111</v>
      </c>
      <c r="J192" s="35">
        <v>93.449781659388648</v>
      </c>
      <c r="K192" s="35">
        <v>93.449781659388648</v>
      </c>
      <c r="L192" s="35">
        <v>91.703056768558952</v>
      </c>
      <c r="M192" s="35">
        <v>88.646288209606993</v>
      </c>
      <c r="N192" s="35">
        <v>89.082969432314414</v>
      </c>
      <c r="O192" s="35">
        <v>84.716157205240179</v>
      </c>
      <c r="P192" s="35">
        <v>89.082969432314414</v>
      </c>
      <c r="Q192" s="35">
        <v>90.393013100436676</v>
      </c>
      <c r="R192" s="35">
        <v>89.082969432314414</v>
      </c>
      <c r="S192" s="35">
        <v>88.646288209606993</v>
      </c>
      <c r="T192" s="35">
        <v>89.082969432314414</v>
      </c>
      <c r="U192" s="35">
        <v>90.393013100436676</v>
      </c>
      <c r="V192" s="35">
        <v>91.266375545851531</v>
      </c>
      <c r="W192" s="35">
        <v>97.816593886462883</v>
      </c>
      <c r="X192" s="35">
        <v>97.379912663755462</v>
      </c>
      <c r="Y192" s="35">
        <v>96.943231441048042</v>
      </c>
      <c r="Z192" s="35">
        <v>98.253275109170303</v>
      </c>
      <c r="AA192" s="35">
        <v>99.126637554585159</v>
      </c>
      <c r="AB192" s="35">
        <v>100.87336244541484</v>
      </c>
      <c r="AC192" s="35">
        <v>97.816593886462883</v>
      </c>
      <c r="AD192" s="35">
        <v>94.32314410480349</v>
      </c>
      <c r="AE192" s="35">
        <v>94.75982532751091</v>
      </c>
      <c r="AF192" s="35">
        <v>93.013100436681228</v>
      </c>
      <c r="AG192" s="35">
        <v>89.956331877729255</v>
      </c>
      <c r="AH192" s="35">
        <v>86.899563318777297</v>
      </c>
      <c r="AI192" s="35">
        <v>82.096069868995627</v>
      </c>
      <c r="AJ192" s="35">
        <v>100</v>
      </c>
      <c r="AK192" s="35">
        <v>101.24069478908189</v>
      </c>
      <c r="AL192" s="35">
        <v>102.23325062034739</v>
      </c>
      <c r="AM192" s="35">
        <v>102.48138957816377</v>
      </c>
      <c r="AN192" s="35">
        <v>102.48138957816377</v>
      </c>
      <c r="AO192" s="35">
        <v>102.48138957816377</v>
      </c>
      <c r="AP192" s="35">
        <v>106.94789081885857</v>
      </c>
      <c r="AQ192" s="35">
        <v>108.43672456575682</v>
      </c>
      <c r="AR192" s="35">
        <v>108.93300248138958</v>
      </c>
      <c r="AS192" s="35">
        <v>111.41439205955335</v>
      </c>
      <c r="AT192" s="35">
        <v>110.91811414392059</v>
      </c>
      <c r="AU192" s="35">
        <v>110.91811414392059</v>
      </c>
      <c r="AV192" s="35">
        <v>109.18114143920596</v>
      </c>
      <c r="AW192" s="35">
        <v>114.1439205955335</v>
      </c>
      <c r="AX192" s="35">
        <v>115.63275434243177</v>
      </c>
      <c r="AY192" s="35">
        <v>110.66997518610422</v>
      </c>
      <c r="AZ192" s="35">
        <v>110.91811414392059</v>
      </c>
      <c r="BA192" s="35">
        <v>109.18114143920596</v>
      </c>
      <c r="BB192" s="35">
        <v>108.43672456575682</v>
      </c>
      <c r="BC192" s="35">
        <v>109.18114143920596</v>
      </c>
      <c r="BD192" s="35">
        <v>110.17369727047146</v>
      </c>
      <c r="BE192" s="35">
        <v>116.37717121588089</v>
      </c>
      <c r="BF192" s="35">
        <v>115.38461538461539</v>
      </c>
      <c r="BG192" s="35">
        <v>119.10669975186104</v>
      </c>
      <c r="BH192" s="35">
        <v>119.35483870967742</v>
      </c>
      <c r="BI192" s="35">
        <v>120.34739454094293</v>
      </c>
      <c r="BJ192" s="35">
        <v>123.57320099255583</v>
      </c>
      <c r="BK192" s="35">
        <v>124.81389578163771</v>
      </c>
      <c r="BL192" s="35">
        <v>123.57320099255583</v>
      </c>
      <c r="BM192" s="35">
        <v>124.56575682382135</v>
      </c>
      <c r="BN192" s="35">
        <v>123.32506203473946</v>
      </c>
      <c r="BO192" s="35">
        <v>119.35483870967742</v>
      </c>
      <c r="BP192" s="35">
        <v>121.33995037220843</v>
      </c>
      <c r="BQ192" s="35">
        <v>100</v>
      </c>
      <c r="BR192" s="35">
        <v>94.392523364485982</v>
      </c>
      <c r="BS192" s="35">
        <v>95.327102803738313</v>
      </c>
      <c r="BT192" s="35">
        <v>101.86915887850468</v>
      </c>
      <c r="BU192" s="35">
        <v>102.80373831775701</v>
      </c>
      <c r="BV192" s="35">
        <v>111.21495327102804</v>
      </c>
      <c r="BW192" s="35">
        <v>113.08411214953271</v>
      </c>
      <c r="BX192" s="35">
        <v>115.88785046728972</v>
      </c>
      <c r="BY192" s="35">
        <v>111.21495327102804</v>
      </c>
      <c r="BZ192" s="35">
        <v>112.14953271028037</v>
      </c>
      <c r="CA192" s="35">
        <v>113.08411214953271</v>
      </c>
      <c r="CB192" s="35">
        <v>114.01869158878505</v>
      </c>
      <c r="CC192" s="35">
        <v>111.21495327102804</v>
      </c>
      <c r="CD192" s="35">
        <v>114.01869158878505</v>
      </c>
      <c r="CE192" s="35">
        <v>111.21495327102804</v>
      </c>
      <c r="CF192" s="35">
        <v>107.4766355140187</v>
      </c>
      <c r="CG192" s="35">
        <v>107.4766355140187</v>
      </c>
      <c r="CH192" s="35">
        <v>114.95327102803738</v>
      </c>
      <c r="CI192" s="35">
        <v>116.82242990654206</v>
      </c>
      <c r="CJ192" s="35">
        <v>113.08411214953271</v>
      </c>
      <c r="CK192" s="35">
        <v>116.82242990654206</v>
      </c>
      <c r="CL192" s="35">
        <v>122.42990654205607</v>
      </c>
      <c r="CM192" s="35">
        <v>115.88785046728972</v>
      </c>
      <c r="CN192" s="35">
        <v>117.75700934579439</v>
      </c>
      <c r="CO192" s="35">
        <v>120.5607476635514</v>
      </c>
      <c r="CP192" s="35">
        <v>126.16822429906541</v>
      </c>
      <c r="CQ192" s="35">
        <v>133.64485981308411</v>
      </c>
      <c r="CR192" s="35">
        <v>139.25233644859813</v>
      </c>
      <c r="CS192" s="35">
        <v>140.18691588785046</v>
      </c>
      <c r="CT192" s="35">
        <v>140.18691588785046</v>
      </c>
      <c r="CU192" s="35">
        <v>142.05607476635515</v>
      </c>
      <c r="CV192" s="35">
        <v>153.27102803738319</v>
      </c>
      <c r="CW192" s="35">
        <v>152.33644859813083</v>
      </c>
    </row>
    <row r="193" spans="1:101" x14ac:dyDescent="0.3">
      <c r="A193" s="3">
        <v>1146</v>
      </c>
      <c r="B193" s="4" t="s">
        <v>189</v>
      </c>
      <c r="C193" s="35">
        <v>100</v>
      </c>
      <c r="D193" s="35">
        <v>99.012435991221651</v>
      </c>
      <c r="E193" s="35">
        <v>98.902706656912954</v>
      </c>
      <c r="F193" s="35">
        <v>97.695683979517185</v>
      </c>
      <c r="G193" s="35">
        <v>96.122896854425747</v>
      </c>
      <c r="H193" s="35">
        <v>95.757132406730065</v>
      </c>
      <c r="I193" s="35">
        <v>93.196781272860278</v>
      </c>
      <c r="J193" s="35">
        <v>93.233357717629843</v>
      </c>
      <c r="K193" s="35">
        <v>94.184345281638628</v>
      </c>
      <c r="L193" s="35">
        <v>95.537673738112659</v>
      </c>
      <c r="M193" s="35">
        <v>96.708119970738849</v>
      </c>
      <c r="N193" s="35">
        <v>98.317483540599852</v>
      </c>
      <c r="O193" s="35">
        <v>100.18288222384784</v>
      </c>
      <c r="P193" s="35">
        <v>101.02414045354791</v>
      </c>
      <c r="Q193" s="35">
        <v>102.99926847110461</v>
      </c>
      <c r="R193" s="35">
        <v>104.42574981711778</v>
      </c>
      <c r="S193" s="35">
        <v>104.49890270665691</v>
      </c>
      <c r="T193" s="35">
        <v>105.04754937820044</v>
      </c>
      <c r="U193" s="35">
        <v>106.3643013899049</v>
      </c>
      <c r="V193" s="35">
        <v>106.21799561082663</v>
      </c>
      <c r="W193" s="35">
        <v>107.27871250914411</v>
      </c>
      <c r="X193" s="35">
        <v>106.40087783467447</v>
      </c>
      <c r="Y193" s="35">
        <v>105.96196049743965</v>
      </c>
      <c r="Z193" s="35">
        <v>107.97366495976591</v>
      </c>
      <c r="AA193" s="35">
        <v>109.1441111923921</v>
      </c>
      <c r="AB193" s="35">
        <v>108.85149963423555</v>
      </c>
      <c r="AC193" s="35">
        <v>111.11923920994879</v>
      </c>
      <c r="AD193" s="35">
        <v>112.1433796634967</v>
      </c>
      <c r="AE193" s="35">
        <v>115.508412582297</v>
      </c>
      <c r="AF193" s="35">
        <v>113.38697878566204</v>
      </c>
      <c r="AG193" s="35">
        <v>114.37454279444039</v>
      </c>
      <c r="AH193" s="35">
        <v>113.09436722750549</v>
      </c>
      <c r="AI193" s="35">
        <v>111.2289685442575</v>
      </c>
      <c r="AJ193" s="35">
        <v>100</v>
      </c>
      <c r="AK193" s="35">
        <v>102.64790076335878</v>
      </c>
      <c r="AL193" s="35">
        <v>105.08110687022901</v>
      </c>
      <c r="AM193" s="35">
        <v>107.1087786259542</v>
      </c>
      <c r="AN193" s="35">
        <v>107.37118320610686</v>
      </c>
      <c r="AO193" s="35">
        <v>109.08874045801527</v>
      </c>
      <c r="AP193" s="35">
        <v>110.13835877862596</v>
      </c>
      <c r="AQ193" s="35">
        <v>111.06870229007633</v>
      </c>
      <c r="AR193" s="35">
        <v>112.07061068702291</v>
      </c>
      <c r="AS193" s="35">
        <v>115.31488549618321</v>
      </c>
      <c r="AT193" s="35">
        <v>116.86545801526718</v>
      </c>
      <c r="AU193" s="35">
        <v>118.82156488549619</v>
      </c>
      <c r="AV193" s="35">
        <v>121.08778625954199</v>
      </c>
      <c r="AW193" s="35">
        <v>124.16507633587786</v>
      </c>
      <c r="AX193" s="35">
        <v>124.64217557251908</v>
      </c>
      <c r="AY193" s="35">
        <v>126.26431297709924</v>
      </c>
      <c r="AZ193" s="35">
        <v>127.21851145038168</v>
      </c>
      <c r="BA193" s="35">
        <v>129.24618320610688</v>
      </c>
      <c r="BB193" s="35">
        <v>131.96564885496184</v>
      </c>
      <c r="BC193" s="35">
        <v>131.67938931297709</v>
      </c>
      <c r="BD193" s="35">
        <v>134.27958015267177</v>
      </c>
      <c r="BE193" s="35">
        <v>136.11641221374046</v>
      </c>
      <c r="BF193" s="35">
        <v>138.85973282442748</v>
      </c>
      <c r="BG193" s="35">
        <v>141.67461832061068</v>
      </c>
      <c r="BH193" s="35">
        <v>145.56297709923663</v>
      </c>
      <c r="BI193" s="35">
        <v>147.47137404580153</v>
      </c>
      <c r="BJ193" s="35">
        <v>148.78339694656489</v>
      </c>
      <c r="BK193" s="35">
        <v>151.12118320610688</v>
      </c>
      <c r="BL193" s="35">
        <v>151.88454198473283</v>
      </c>
      <c r="BM193" s="35">
        <v>153.38740458015266</v>
      </c>
      <c r="BN193" s="35">
        <v>154.05534351145039</v>
      </c>
      <c r="BO193" s="35">
        <v>153.50667938931298</v>
      </c>
      <c r="BP193" s="35">
        <v>153.3635496183206</v>
      </c>
      <c r="BQ193" s="35">
        <v>100</v>
      </c>
      <c r="BR193" s="35">
        <v>101.80505415162455</v>
      </c>
      <c r="BS193" s="35">
        <v>102.04572803850782</v>
      </c>
      <c r="BT193" s="35">
        <v>102.52707581227436</v>
      </c>
      <c r="BU193" s="35">
        <v>101.68471720818292</v>
      </c>
      <c r="BV193" s="35">
        <v>103.48977135980746</v>
      </c>
      <c r="BW193" s="35">
        <v>103.24909747292419</v>
      </c>
      <c r="BX193" s="35">
        <v>104.33212996389892</v>
      </c>
      <c r="BY193" s="35">
        <v>103.48977135980746</v>
      </c>
      <c r="BZ193" s="35">
        <v>101.68471720818292</v>
      </c>
      <c r="CA193" s="35">
        <v>102.28640192539109</v>
      </c>
      <c r="CB193" s="35">
        <v>100.72202166064982</v>
      </c>
      <c r="CC193" s="35">
        <v>102.76774969915765</v>
      </c>
      <c r="CD193" s="35">
        <v>103.61010830324909</v>
      </c>
      <c r="CE193" s="35">
        <v>104.45246690734055</v>
      </c>
      <c r="CF193" s="35">
        <v>106.85920577617328</v>
      </c>
      <c r="CG193" s="35">
        <v>108.5439229843562</v>
      </c>
      <c r="CH193" s="35">
        <v>111.07099879663056</v>
      </c>
      <c r="CI193" s="35">
        <v>111.91335740072202</v>
      </c>
      <c r="CJ193" s="35">
        <v>111.31167268351383</v>
      </c>
      <c r="CK193" s="35">
        <v>114.4404332129964</v>
      </c>
      <c r="CL193" s="35">
        <v>119.01323706377858</v>
      </c>
      <c r="CM193" s="35">
        <v>119.61492178098676</v>
      </c>
      <c r="CN193" s="35">
        <v>124.78941034897714</v>
      </c>
      <c r="CO193" s="35">
        <v>132.97232250300843</v>
      </c>
      <c r="CP193" s="35">
        <v>139.8315282791817</v>
      </c>
      <c r="CQ193" s="35">
        <v>145.84837545126354</v>
      </c>
      <c r="CR193" s="35">
        <v>152.46690734055355</v>
      </c>
      <c r="CS193" s="35">
        <v>160.28880866425993</v>
      </c>
      <c r="CT193" s="35">
        <v>167.87003610108303</v>
      </c>
      <c r="CU193" s="35">
        <v>175.21058965102287</v>
      </c>
      <c r="CV193" s="35">
        <v>180.02406738868834</v>
      </c>
      <c r="CW193" s="35">
        <v>187.48495788206981</v>
      </c>
    </row>
    <row r="194" spans="1:101" x14ac:dyDescent="0.3">
      <c r="A194" s="3">
        <v>1149</v>
      </c>
      <c r="B194" s="4" t="s">
        <v>190</v>
      </c>
      <c r="C194" s="35">
        <v>100</v>
      </c>
      <c r="D194" s="35">
        <v>98.661466182076055</v>
      </c>
      <c r="E194" s="35">
        <v>97.464763762077837</v>
      </c>
      <c r="F194" s="35">
        <v>96.268061342079605</v>
      </c>
      <c r="G194" s="35">
        <v>94.601542416452446</v>
      </c>
      <c r="H194" s="35">
        <v>93.325059835120996</v>
      </c>
      <c r="I194" s="35">
        <v>93.528942469639219</v>
      </c>
      <c r="J194" s="35">
        <v>93.218686286676714</v>
      </c>
      <c r="K194" s="35">
        <v>92.580444996010996</v>
      </c>
      <c r="L194" s="35">
        <v>92.740005318677419</v>
      </c>
      <c r="M194" s="35">
        <v>93.378246609343137</v>
      </c>
      <c r="N194" s="35">
        <v>93.69736725467601</v>
      </c>
      <c r="O194" s="35">
        <v>94.317879620601005</v>
      </c>
      <c r="P194" s="35">
        <v>94.574949029341369</v>
      </c>
      <c r="Q194" s="35">
        <v>95.23091924474781</v>
      </c>
      <c r="R194" s="35">
        <v>94.539491179859937</v>
      </c>
      <c r="S194" s="35">
        <v>94.707915964896728</v>
      </c>
      <c r="T194" s="35">
        <v>94.814289513341009</v>
      </c>
      <c r="U194" s="35">
        <v>94.548355642230305</v>
      </c>
      <c r="V194" s="35">
        <v>95.266377094229242</v>
      </c>
      <c r="W194" s="35">
        <v>95.807109298821032</v>
      </c>
      <c r="X194" s="35">
        <v>95.824838223561741</v>
      </c>
      <c r="Y194" s="35">
        <v>95.691871288006382</v>
      </c>
      <c r="Z194" s="35">
        <v>95.151139083414591</v>
      </c>
      <c r="AA194" s="35">
        <v>95.035901072599941</v>
      </c>
      <c r="AB194" s="35">
        <v>95.479124191117805</v>
      </c>
      <c r="AC194" s="35">
        <v>95.771651449339601</v>
      </c>
      <c r="AD194" s="35">
        <v>96.782200159560318</v>
      </c>
      <c r="AE194" s="35">
        <v>96.250332417338882</v>
      </c>
      <c r="AF194" s="35">
        <v>95.691871288006382</v>
      </c>
      <c r="AG194" s="35">
        <v>95.106816771562805</v>
      </c>
      <c r="AH194" s="35">
        <v>94.397659781934223</v>
      </c>
      <c r="AI194" s="35">
        <v>92.766598705788496</v>
      </c>
      <c r="AJ194" s="35">
        <v>100</v>
      </c>
      <c r="AK194" s="35">
        <v>101.37219551282051</v>
      </c>
      <c r="AL194" s="35">
        <v>102.50901442307692</v>
      </c>
      <c r="AM194" s="35">
        <v>103.15004006410257</v>
      </c>
      <c r="AN194" s="35">
        <v>103.87119391025641</v>
      </c>
      <c r="AO194" s="35">
        <v>104.45713141025641</v>
      </c>
      <c r="AP194" s="35">
        <v>105.82932692307692</v>
      </c>
      <c r="AQ194" s="35">
        <v>106.64563301282051</v>
      </c>
      <c r="AR194" s="35">
        <v>106.92107371794872</v>
      </c>
      <c r="AS194" s="35">
        <v>107.2666266025641</v>
      </c>
      <c r="AT194" s="35">
        <v>108.01282051282051</v>
      </c>
      <c r="AU194" s="35">
        <v>108.89923878205128</v>
      </c>
      <c r="AV194" s="35">
        <v>110.25641025641026</v>
      </c>
      <c r="AW194" s="35">
        <v>111.77383814102564</v>
      </c>
      <c r="AX194" s="35">
        <v>111.99919871794872</v>
      </c>
      <c r="AY194" s="35">
        <v>112.0292467948718</v>
      </c>
      <c r="AZ194" s="35">
        <v>112.3046875</v>
      </c>
      <c r="BA194" s="35">
        <v>112.5400641025641</v>
      </c>
      <c r="BB194" s="35">
        <v>113.73197115384616</v>
      </c>
      <c r="BC194" s="35">
        <v>114.69350961538461</v>
      </c>
      <c r="BD194" s="35">
        <v>116.02063301282051</v>
      </c>
      <c r="BE194" s="35">
        <v>118.46955128205128</v>
      </c>
      <c r="BF194" s="35">
        <v>120.3525641025641</v>
      </c>
      <c r="BG194" s="35">
        <v>121.37419871794872</v>
      </c>
      <c r="BH194" s="35">
        <v>122.85657051282051</v>
      </c>
      <c r="BI194" s="35">
        <v>124.31390224358974</v>
      </c>
      <c r="BJ194" s="35">
        <v>126.22195512820512</v>
      </c>
      <c r="BK194" s="35">
        <v>127.91967147435898</v>
      </c>
      <c r="BL194" s="35">
        <v>128.68589743589743</v>
      </c>
      <c r="BM194" s="35">
        <v>128.46554487179486</v>
      </c>
      <c r="BN194" s="35">
        <v>128.21013621794873</v>
      </c>
      <c r="BO194" s="35">
        <v>127.79947916666667</v>
      </c>
      <c r="BP194" s="35">
        <v>127.3036858974359</v>
      </c>
      <c r="BQ194" s="35">
        <v>100</v>
      </c>
      <c r="BR194" s="35">
        <v>104.53857791225415</v>
      </c>
      <c r="BS194" s="35">
        <v>107.44326777609682</v>
      </c>
      <c r="BT194" s="35">
        <v>110.04538577912254</v>
      </c>
      <c r="BU194" s="35">
        <v>112.49621785173979</v>
      </c>
      <c r="BV194" s="35">
        <v>114.00907715582451</v>
      </c>
      <c r="BW194" s="35">
        <v>115.15885022692889</v>
      </c>
      <c r="BX194" s="35">
        <v>116.00605143721634</v>
      </c>
      <c r="BY194" s="35">
        <v>116.91376701966718</v>
      </c>
      <c r="BZ194" s="35">
        <v>118.06354009077155</v>
      </c>
      <c r="CA194" s="35">
        <v>119.18305597579425</v>
      </c>
      <c r="CB194" s="35">
        <v>119.36459909228442</v>
      </c>
      <c r="CC194" s="35">
        <v>120.45385779122542</v>
      </c>
      <c r="CD194" s="35">
        <v>120.5143721633888</v>
      </c>
      <c r="CE194" s="35">
        <v>122.178517397882</v>
      </c>
      <c r="CF194" s="35">
        <v>122.78366111951588</v>
      </c>
      <c r="CG194" s="35">
        <v>123.7518910741301</v>
      </c>
      <c r="CH194" s="35">
        <v>124.44780635400907</v>
      </c>
      <c r="CI194" s="35">
        <v>126.80786686838124</v>
      </c>
      <c r="CJ194" s="35">
        <v>129.47049924357034</v>
      </c>
      <c r="CK194" s="35">
        <v>132.34493192133132</v>
      </c>
      <c r="CL194" s="35">
        <v>134.94704992435703</v>
      </c>
      <c r="CM194" s="35">
        <v>136.97428139183057</v>
      </c>
      <c r="CN194" s="35">
        <v>140.81694402420575</v>
      </c>
      <c r="CO194" s="35">
        <v>145.53706505295008</v>
      </c>
      <c r="CP194" s="35">
        <v>149.53101361573374</v>
      </c>
      <c r="CQ194" s="35">
        <v>154.61422087745839</v>
      </c>
      <c r="CR194" s="35">
        <v>160.12102874432676</v>
      </c>
      <c r="CS194" s="35">
        <v>166.65658093797276</v>
      </c>
      <c r="CT194" s="35">
        <v>173.67624810892588</v>
      </c>
      <c r="CU194" s="35">
        <v>178.48714069591529</v>
      </c>
      <c r="CV194" s="35">
        <v>183.8124054462935</v>
      </c>
      <c r="CW194" s="35">
        <v>189.89409984871406</v>
      </c>
    </row>
    <row r="195" spans="1:101" x14ac:dyDescent="0.3">
      <c r="A195" s="3">
        <v>1151</v>
      </c>
      <c r="B195" s="4" t="s">
        <v>191</v>
      </c>
      <c r="C195" s="35">
        <v>100</v>
      </c>
      <c r="D195" s="35">
        <v>82.758620689655174</v>
      </c>
      <c r="E195" s="35">
        <v>82.758620689655174</v>
      </c>
      <c r="F195" s="35">
        <v>89.65517241379311</v>
      </c>
      <c r="G195" s="35">
        <v>105.17241379310344</v>
      </c>
      <c r="H195" s="35">
        <v>108.62068965517241</v>
      </c>
      <c r="I195" s="35">
        <v>98.275862068965523</v>
      </c>
      <c r="J195" s="35">
        <v>94.827586206896555</v>
      </c>
      <c r="K195" s="35">
        <v>93.103448275862064</v>
      </c>
      <c r="L195" s="35">
        <v>94.827586206896555</v>
      </c>
      <c r="M195" s="35">
        <v>93.103448275862064</v>
      </c>
      <c r="N195" s="35">
        <v>105.17241379310344</v>
      </c>
      <c r="O195" s="35">
        <v>115.51724137931035</v>
      </c>
      <c r="P195" s="35">
        <v>118.96551724137932</v>
      </c>
      <c r="Q195" s="35">
        <v>103.44827586206897</v>
      </c>
      <c r="R195" s="35">
        <v>106.89655172413794</v>
      </c>
      <c r="S195" s="35">
        <v>100</v>
      </c>
      <c r="T195" s="35">
        <v>100</v>
      </c>
      <c r="U195" s="35">
        <v>105.17241379310344</v>
      </c>
      <c r="V195" s="35">
        <v>106.89655172413794</v>
      </c>
      <c r="W195" s="35">
        <v>100</v>
      </c>
      <c r="X195" s="35">
        <v>96.551724137931032</v>
      </c>
      <c r="Y195" s="35">
        <v>93.103448275862064</v>
      </c>
      <c r="Z195" s="35">
        <v>89.65517241379311</v>
      </c>
      <c r="AA195" s="35">
        <v>86.206896551724142</v>
      </c>
      <c r="AB195" s="35">
        <v>87.931034482758619</v>
      </c>
      <c r="AC195" s="35">
        <v>75.862068965517238</v>
      </c>
      <c r="AD195" s="35">
        <v>87.931034482758619</v>
      </c>
      <c r="AE195" s="35">
        <v>89.65517241379311</v>
      </c>
      <c r="AF195" s="35">
        <v>82.758620689655174</v>
      </c>
      <c r="AG195" s="35">
        <v>82.758620689655174</v>
      </c>
      <c r="AH195" s="35">
        <v>79.310344827586206</v>
      </c>
      <c r="AI195" s="35">
        <v>77.58620689655173</v>
      </c>
      <c r="AJ195" s="35">
        <v>100</v>
      </c>
      <c r="AK195" s="35">
        <v>88.148148148148152</v>
      </c>
      <c r="AL195" s="35">
        <v>83.703703703703709</v>
      </c>
      <c r="AM195" s="35">
        <v>83.703703703703709</v>
      </c>
      <c r="AN195" s="35">
        <v>80.740740740740748</v>
      </c>
      <c r="AO195" s="35">
        <v>77.777777777777771</v>
      </c>
      <c r="AP195" s="35">
        <v>83.703703703703709</v>
      </c>
      <c r="AQ195" s="35">
        <v>80.740740740740748</v>
      </c>
      <c r="AR195" s="35">
        <v>79.259259259259252</v>
      </c>
      <c r="AS195" s="35">
        <v>80.740740740740748</v>
      </c>
      <c r="AT195" s="35">
        <v>81.481481481481481</v>
      </c>
      <c r="AU195" s="35">
        <v>86.666666666666671</v>
      </c>
      <c r="AV195" s="35">
        <v>97.777777777777771</v>
      </c>
      <c r="AW195" s="35">
        <v>103.70370370370371</v>
      </c>
      <c r="AX195" s="35">
        <v>96.296296296296291</v>
      </c>
      <c r="AY195" s="35">
        <v>97.037037037037038</v>
      </c>
      <c r="AZ195" s="35">
        <v>96.296296296296291</v>
      </c>
      <c r="BA195" s="35">
        <v>92.592592592592595</v>
      </c>
      <c r="BB195" s="35">
        <v>88.148148148148152</v>
      </c>
      <c r="BC195" s="35">
        <v>85.18518518518519</v>
      </c>
      <c r="BD195" s="35">
        <v>90.370370370370367</v>
      </c>
      <c r="BE195" s="35">
        <v>91.851851851851848</v>
      </c>
      <c r="BF195" s="35">
        <v>97.777777777777771</v>
      </c>
      <c r="BG195" s="35">
        <v>99.259259259259252</v>
      </c>
      <c r="BH195" s="35">
        <v>100</v>
      </c>
      <c r="BI195" s="35">
        <v>96.296296296296291</v>
      </c>
      <c r="BJ195" s="35">
        <v>96.296296296296291</v>
      </c>
      <c r="BK195" s="35">
        <v>94.81481481481481</v>
      </c>
      <c r="BL195" s="35">
        <v>89.629629629629633</v>
      </c>
      <c r="BM195" s="35">
        <v>86.666666666666671</v>
      </c>
      <c r="BN195" s="35">
        <v>90.370370370370367</v>
      </c>
      <c r="BO195" s="35">
        <v>96.296296296296291</v>
      </c>
      <c r="BP195" s="35">
        <v>87.407407407407405</v>
      </c>
      <c r="BQ195" s="35">
        <v>100</v>
      </c>
      <c r="BR195" s="35">
        <v>105.88235294117646</v>
      </c>
      <c r="BS195" s="35">
        <v>111.76470588235294</v>
      </c>
      <c r="BT195" s="35">
        <v>117.64705882352941</v>
      </c>
      <c r="BU195" s="35">
        <v>117.64705882352941</v>
      </c>
      <c r="BV195" s="35">
        <v>111.76470588235294</v>
      </c>
      <c r="BW195" s="35">
        <v>101.96078431372548</v>
      </c>
      <c r="BX195" s="35">
        <v>103.92156862745098</v>
      </c>
      <c r="BY195" s="35">
        <v>100</v>
      </c>
      <c r="BZ195" s="35">
        <v>98.039215686274517</v>
      </c>
      <c r="CA195" s="35">
        <v>98.039215686274517</v>
      </c>
      <c r="CB195" s="35">
        <v>98.039215686274517</v>
      </c>
      <c r="CC195" s="35">
        <v>92.156862745098039</v>
      </c>
      <c r="CD195" s="35">
        <v>92.156862745098039</v>
      </c>
      <c r="CE195" s="35">
        <v>82.352941176470594</v>
      </c>
      <c r="CF195" s="35">
        <v>78.431372549019613</v>
      </c>
      <c r="CG195" s="35">
        <v>70.588235294117652</v>
      </c>
      <c r="CH195" s="35">
        <v>62.745098039215684</v>
      </c>
      <c r="CI195" s="35">
        <v>64.705882352941174</v>
      </c>
      <c r="CJ195" s="35">
        <v>62.745098039215684</v>
      </c>
      <c r="CK195" s="35">
        <v>66.666666666666671</v>
      </c>
      <c r="CL195" s="35">
        <v>62.745098039215684</v>
      </c>
      <c r="CM195" s="35">
        <v>54.901960784313722</v>
      </c>
      <c r="CN195" s="35">
        <v>62.745098039215684</v>
      </c>
      <c r="CO195" s="35">
        <v>60.784313725490193</v>
      </c>
      <c r="CP195" s="35">
        <v>72.549019607843135</v>
      </c>
      <c r="CQ195" s="35">
        <v>68.627450980392155</v>
      </c>
      <c r="CR195" s="35">
        <v>62.745098039215684</v>
      </c>
      <c r="CS195" s="35">
        <v>64.705882352941174</v>
      </c>
      <c r="CT195" s="35">
        <v>68.627450980392155</v>
      </c>
      <c r="CU195" s="35">
        <v>60.784313725490193</v>
      </c>
      <c r="CV195" s="35">
        <v>62.745098039215684</v>
      </c>
      <c r="CW195" s="35">
        <v>64.705882352941174</v>
      </c>
    </row>
    <row r="196" spans="1:101" x14ac:dyDescent="0.3">
      <c r="A196" s="3">
        <v>1160</v>
      </c>
      <c r="B196" s="6" t="s">
        <v>192</v>
      </c>
      <c r="C196" s="35">
        <v>100</v>
      </c>
      <c r="D196" s="35">
        <v>100</v>
      </c>
      <c r="E196" s="35">
        <v>99.916422900125369</v>
      </c>
      <c r="F196" s="35">
        <v>99.164229001253659</v>
      </c>
      <c r="G196" s="35">
        <v>97.868783953196825</v>
      </c>
      <c r="H196" s="35">
        <v>96.656916005014622</v>
      </c>
      <c r="I196" s="35">
        <v>96.322607605516083</v>
      </c>
      <c r="J196" s="35">
        <v>95.779356456330959</v>
      </c>
      <c r="K196" s="35">
        <v>95.73756790639365</v>
      </c>
      <c r="L196" s="35">
        <v>96.322607605516083</v>
      </c>
      <c r="M196" s="35">
        <v>96.155453405766821</v>
      </c>
      <c r="N196" s="35">
        <v>95.73756790639365</v>
      </c>
      <c r="O196" s="35">
        <v>96.280819055578775</v>
      </c>
      <c r="P196" s="35">
        <v>95.653990806519019</v>
      </c>
      <c r="Q196" s="35">
        <v>94.233180108650231</v>
      </c>
      <c r="R196" s="35">
        <v>94.191391558712908</v>
      </c>
      <c r="S196" s="35">
        <v>93.940660259089015</v>
      </c>
      <c r="T196" s="35">
        <v>94.191391558712908</v>
      </c>
      <c r="U196" s="35">
        <v>92.603426661094858</v>
      </c>
      <c r="V196" s="35">
        <v>91.684078562473886</v>
      </c>
      <c r="W196" s="35">
        <v>90.221479314667775</v>
      </c>
      <c r="X196" s="35">
        <v>90.179690764730466</v>
      </c>
      <c r="Y196" s="35">
        <v>91.05725031341413</v>
      </c>
      <c r="Z196" s="35">
        <v>90.764730463852899</v>
      </c>
      <c r="AA196" s="35">
        <v>92.436272461345595</v>
      </c>
      <c r="AB196" s="35">
        <v>92.728792310906812</v>
      </c>
      <c r="AC196" s="35">
        <v>95.486836606769742</v>
      </c>
      <c r="AD196" s="35">
        <v>94.56748850814877</v>
      </c>
      <c r="AE196" s="35">
        <v>92.519849561220227</v>
      </c>
      <c r="AF196" s="35">
        <v>92.519849561220227</v>
      </c>
      <c r="AG196" s="35">
        <v>91.851232762223148</v>
      </c>
      <c r="AH196" s="35">
        <v>90.973673213539485</v>
      </c>
      <c r="AI196" s="35">
        <v>89.093188466360218</v>
      </c>
      <c r="AJ196" s="35">
        <v>100</v>
      </c>
      <c r="AK196" s="35">
        <v>99.772001823985406</v>
      </c>
      <c r="AL196" s="35">
        <v>99.954400364797081</v>
      </c>
      <c r="AM196" s="35">
        <v>100.25079799361605</v>
      </c>
      <c r="AN196" s="35">
        <v>101.0031919744642</v>
      </c>
      <c r="AO196" s="35">
        <v>100.95759233926128</v>
      </c>
      <c r="AP196" s="35">
        <v>102.50797993616051</v>
      </c>
      <c r="AQ196" s="35">
        <v>102.50797993616051</v>
      </c>
      <c r="AR196" s="35">
        <v>102.98677610579115</v>
      </c>
      <c r="AS196" s="35">
        <v>102.7359781121751</v>
      </c>
      <c r="AT196" s="35">
        <v>102.84997720018239</v>
      </c>
      <c r="AU196" s="35">
        <v>103.37437300501595</v>
      </c>
      <c r="AV196" s="35">
        <v>104.08116735066119</v>
      </c>
      <c r="AW196" s="35">
        <v>104.12676698586411</v>
      </c>
      <c r="AX196" s="35">
        <v>105.38075695394437</v>
      </c>
      <c r="AY196" s="35">
        <v>105.76835385316917</v>
      </c>
      <c r="AZ196" s="35">
        <v>105.74555403556772</v>
      </c>
      <c r="BA196" s="35">
        <v>106.61194710442317</v>
      </c>
      <c r="BB196" s="35">
        <v>106.26994984040128</v>
      </c>
      <c r="BC196" s="35">
        <v>106.83994528043776</v>
      </c>
      <c r="BD196" s="35">
        <v>107.34154126766985</v>
      </c>
      <c r="BE196" s="35">
        <v>107.13634290925673</v>
      </c>
      <c r="BF196" s="35">
        <v>108.43593251253991</v>
      </c>
      <c r="BG196" s="35">
        <v>109.34792521659827</v>
      </c>
      <c r="BH196" s="35">
        <v>111.21751025991792</v>
      </c>
      <c r="BI196" s="35">
        <v>114.1358869129047</v>
      </c>
      <c r="BJ196" s="35">
        <v>115.93707250341997</v>
      </c>
      <c r="BK196" s="35">
        <v>118.8782489740082</v>
      </c>
      <c r="BL196" s="35">
        <v>120.33743730050159</v>
      </c>
      <c r="BM196" s="35">
        <v>120.90743274053807</v>
      </c>
      <c r="BN196" s="35">
        <v>121.13543091655266</v>
      </c>
      <c r="BO196" s="35">
        <v>120.49703602371181</v>
      </c>
      <c r="BP196" s="35">
        <v>119.58504331965344</v>
      </c>
      <c r="BQ196" s="35">
        <v>100</v>
      </c>
      <c r="BR196" s="35">
        <v>101.50753768844221</v>
      </c>
      <c r="BS196" s="35">
        <v>104.2713567839196</v>
      </c>
      <c r="BT196" s="35">
        <v>104.69011725293133</v>
      </c>
      <c r="BU196" s="35">
        <v>105.0251256281407</v>
      </c>
      <c r="BV196" s="35">
        <v>107.78894472361809</v>
      </c>
      <c r="BW196" s="35">
        <v>108.79396984924622</v>
      </c>
      <c r="BX196" s="35">
        <v>109.04522613065326</v>
      </c>
      <c r="BY196" s="35">
        <v>110.9715242881072</v>
      </c>
      <c r="BZ196" s="35">
        <v>109.79899497487438</v>
      </c>
      <c r="CA196" s="35">
        <v>108.62646566164155</v>
      </c>
      <c r="CB196" s="35">
        <v>108.87772194304857</v>
      </c>
      <c r="CC196" s="35">
        <v>108.37520938023451</v>
      </c>
      <c r="CD196" s="35">
        <v>107.11892797319933</v>
      </c>
      <c r="CE196" s="35">
        <v>106.36515912897822</v>
      </c>
      <c r="CF196" s="35">
        <v>106.53266331658291</v>
      </c>
      <c r="CG196" s="35">
        <v>104.18760469011725</v>
      </c>
      <c r="CH196" s="35">
        <v>104.85762144053601</v>
      </c>
      <c r="CI196" s="35">
        <v>104.10385259631491</v>
      </c>
      <c r="CJ196" s="35">
        <v>103.76884422110552</v>
      </c>
      <c r="CK196" s="35">
        <v>104.18760469011725</v>
      </c>
      <c r="CL196" s="35">
        <v>102.76381909547739</v>
      </c>
      <c r="CM196" s="35">
        <v>102.68006700167504</v>
      </c>
      <c r="CN196" s="35">
        <v>102.93132328308208</v>
      </c>
      <c r="CO196" s="35">
        <v>101.17252931323283</v>
      </c>
      <c r="CP196" s="35">
        <v>102.34505862646566</v>
      </c>
      <c r="CQ196" s="35">
        <v>104.2713567839196</v>
      </c>
      <c r="CR196" s="35">
        <v>106.36515912897822</v>
      </c>
      <c r="CS196" s="35">
        <v>106.61641541038526</v>
      </c>
      <c r="CT196" s="35">
        <v>106.44891122278057</v>
      </c>
      <c r="CU196" s="35">
        <v>110.30150753768844</v>
      </c>
      <c r="CV196" s="35">
        <v>111.47403685092128</v>
      </c>
      <c r="CW196" s="35">
        <v>114.40536013400335</v>
      </c>
    </row>
    <row r="197" spans="1:101" x14ac:dyDescent="0.3">
      <c r="A197" s="3">
        <v>1201</v>
      </c>
      <c r="B197" s="4" t="s">
        <v>193</v>
      </c>
      <c r="C197" s="35">
        <v>100</v>
      </c>
      <c r="D197" s="35">
        <v>98.79182520691954</v>
      </c>
      <c r="E197" s="35">
        <v>97.989644216059304</v>
      </c>
      <c r="F197" s="35">
        <v>97.752324167418507</v>
      </c>
      <c r="G197" s="35">
        <v>98.493704154081513</v>
      </c>
      <c r="H197" s="35">
        <v>99.707762915310084</v>
      </c>
      <c r="I197" s="35">
        <v>100.61977797826854</v>
      </c>
      <c r="J197" s="35">
        <v>101.80441689875651</v>
      </c>
      <c r="K197" s="35">
        <v>103.30482877652689</v>
      </c>
      <c r="L197" s="35">
        <v>104.62283764170557</v>
      </c>
      <c r="M197" s="35">
        <v>106.05460322441455</v>
      </c>
      <c r="N197" s="35">
        <v>107.24708743576669</v>
      </c>
      <c r="O197" s="35">
        <v>108.24147805279881</v>
      </c>
      <c r="P197" s="35">
        <v>109.81053622563057</v>
      </c>
      <c r="Q197" s="35">
        <v>110.66567292982387</v>
      </c>
      <c r="R197" s="35">
        <v>111.50511905228886</v>
      </c>
      <c r="S197" s="35">
        <v>112.62503432314753</v>
      </c>
      <c r="T197" s="35">
        <v>113.85086102067234</v>
      </c>
      <c r="U197" s="35">
        <v>114.75110814733456</v>
      </c>
      <c r="V197" s="35">
        <v>115.34538893029459</v>
      </c>
      <c r="W197" s="35">
        <v>115.56309575177499</v>
      </c>
      <c r="X197" s="35">
        <v>115.4101125799239</v>
      </c>
      <c r="Y197" s="35">
        <v>116.10834346683403</v>
      </c>
      <c r="Z197" s="35">
        <v>117.22041344682854</v>
      </c>
      <c r="AA197" s="35">
        <v>117.63032989448084</v>
      </c>
      <c r="AB197" s="35">
        <v>117.90883772015847</v>
      </c>
      <c r="AC197" s="35">
        <v>118.20107480484839</v>
      </c>
      <c r="AD197" s="35">
        <v>118.39328443102028</v>
      </c>
      <c r="AE197" s="35">
        <v>118.12262189620681</v>
      </c>
      <c r="AF197" s="35">
        <v>117.61660063546856</v>
      </c>
      <c r="AG197" s="35">
        <v>117.67740163966579</v>
      </c>
      <c r="AH197" s="35">
        <v>117.1046954065822</v>
      </c>
      <c r="AI197" s="35">
        <v>116.37116071078336</v>
      </c>
      <c r="AJ197" s="35">
        <v>100</v>
      </c>
      <c r="AK197" s="35">
        <v>100.84259438528558</v>
      </c>
      <c r="AL197" s="35">
        <v>101.78896418199419</v>
      </c>
      <c r="AM197" s="35">
        <v>102.1893514036786</v>
      </c>
      <c r="AN197" s="35">
        <v>102.83756050338819</v>
      </c>
      <c r="AO197" s="35">
        <v>104.27802516940949</v>
      </c>
      <c r="AP197" s="35">
        <v>105.36611810261374</v>
      </c>
      <c r="AQ197" s="35">
        <v>106.29312681510164</v>
      </c>
      <c r="AR197" s="35">
        <v>107.03194578896418</v>
      </c>
      <c r="AS197" s="35">
        <v>107.6135527589545</v>
      </c>
      <c r="AT197" s="35">
        <v>107.82807357212003</v>
      </c>
      <c r="AU197" s="35">
        <v>108.21761858664085</v>
      </c>
      <c r="AV197" s="35">
        <v>109.19264278799612</v>
      </c>
      <c r="AW197" s="35">
        <v>110.30784123910939</v>
      </c>
      <c r="AX197" s="35">
        <v>111.19690222652468</v>
      </c>
      <c r="AY197" s="35">
        <v>112.71945788964182</v>
      </c>
      <c r="AZ197" s="35">
        <v>114.11965150048403</v>
      </c>
      <c r="BA197" s="35">
        <v>115.23717328170378</v>
      </c>
      <c r="BB197" s="35">
        <v>116.28422071636011</v>
      </c>
      <c r="BC197" s="35">
        <v>118.15062923523718</v>
      </c>
      <c r="BD197" s="35">
        <v>119.89157792836399</v>
      </c>
      <c r="BE197" s="35">
        <v>122.16147144240078</v>
      </c>
      <c r="BF197" s="35">
        <v>125.16398838334946</v>
      </c>
      <c r="BG197" s="35">
        <v>127.9488867376573</v>
      </c>
      <c r="BH197" s="35">
        <v>130.42323330106487</v>
      </c>
      <c r="BI197" s="35">
        <v>132.45614714424008</v>
      </c>
      <c r="BJ197" s="35">
        <v>135.06447241045498</v>
      </c>
      <c r="BK197" s="35">
        <v>137.23910939012583</v>
      </c>
      <c r="BL197" s="35">
        <v>139.07686350435625</v>
      </c>
      <c r="BM197" s="35">
        <v>140.39109390125847</v>
      </c>
      <c r="BN197" s="35">
        <v>140.69622458857697</v>
      </c>
      <c r="BO197" s="35">
        <v>141.22284607938045</v>
      </c>
      <c r="BP197" s="35">
        <v>142.02749273959341</v>
      </c>
      <c r="BQ197" s="35">
        <v>100</v>
      </c>
      <c r="BR197" s="35">
        <v>101.64378801042572</v>
      </c>
      <c r="BS197" s="35">
        <v>103.21112076455256</v>
      </c>
      <c r="BT197" s="35">
        <v>104.37532580364901</v>
      </c>
      <c r="BU197" s="35">
        <v>105.42832319721981</v>
      </c>
      <c r="BV197" s="35">
        <v>106.27280625543005</v>
      </c>
      <c r="BW197" s="35">
        <v>106.99565595134665</v>
      </c>
      <c r="BX197" s="35">
        <v>106.78366637706343</v>
      </c>
      <c r="BY197" s="35">
        <v>107.17984361424848</v>
      </c>
      <c r="BZ197" s="35">
        <v>107.52041702867072</v>
      </c>
      <c r="CA197" s="35">
        <v>107.73935708079931</v>
      </c>
      <c r="CB197" s="35">
        <v>107.80886185925283</v>
      </c>
      <c r="CC197" s="35">
        <v>108.05560382276282</v>
      </c>
      <c r="CD197" s="35">
        <v>107.9860990443093</v>
      </c>
      <c r="CE197" s="35">
        <v>107.52736750651607</v>
      </c>
      <c r="CF197" s="35">
        <v>107.3501303214596</v>
      </c>
      <c r="CG197" s="35">
        <v>106.49174630755864</v>
      </c>
      <c r="CH197" s="35">
        <v>106.27975673327541</v>
      </c>
      <c r="CI197" s="35">
        <v>106.16854908774978</v>
      </c>
      <c r="CJ197" s="35">
        <v>106.9887054735013</v>
      </c>
      <c r="CK197" s="35">
        <v>107.34665508253693</v>
      </c>
      <c r="CL197" s="35">
        <v>108.29539530842746</v>
      </c>
      <c r="CM197" s="35">
        <v>108.54561251086012</v>
      </c>
      <c r="CN197" s="35">
        <v>109.88705473501304</v>
      </c>
      <c r="CO197" s="35">
        <v>111.23544743701129</v>
      </c>
      <c r="CP197" s="35">
        <v>113.33101650738489</v>
      </c>
      <c r="CQ197" s="35">
        <v>115.66290182450044</v>
      </c>
      <c r="CR197" s="35">
        <v>119.46133796698523</v>
      </c>
      <c r="CS197" s="35">
        <v>122.6863596872285</v>
      </c>
      <c r="CT197" s="35">
        <v>125.60556038227628</v>
      </c>
      <c r="CU197" s="35">
        <v>128.17723718505647</v>
      </c>
      <c r="CV197" s="35">
        <v>131.12423979148568</v>
      </c>
      <c r="CW197" s="35">
        <v>133.67158992180711</v>
      </c>
    </row>
    <row r="198" spans="1:101" x14ac:dyDescent="0.3">
      <c r="A198" s="3">
        <v>1211</v>
      </c>
      <c r="B198" s="4" t="s">
        <v>194</v>
      </c>
      <c r="C198" s="35">
        <v>100</v>
      </c>
      <c r="D198" s="35">
        <v>100.16181229773463</v>
      </c>
      <c r="E198" s="35">
        <v>97.491909385113274</v>
      </c>
      <c r="F198" s="35">
        <v>96.19741100323624</v>
      </c>
      <c r="G198" s="35">
        <v>94.093851132686083</v>
      </c>
      <c r="H198" s="35">
        <v>91.42394822006473</v>
      </c>
      <c r="I198" s="35">
        <v>88.673139158576049</v>
      </c>
      <c r="J198" s="35">
        <v>86.650485436893206</v>
      </c>
      <c r="K198" s="35">
        <v>86.407766990291265</v>
      </c>
      <c r="L198" s="35">
        <v>88.834951456310677</v>
      </c>
      <c r="M198" s="35">
        <v>87.702265372168284</v>
      </c>
      <c r="N198" s="35">
        <v>86.974110032362461</v>
      </c>
      <c r="O198" s="35">
        <v>85.841423948220068</v>
      </c>
      <c r="P198" s="35">
        <v>84.870550161812304</v>
      </c>
      <c r="Q198" s="35">
        <v>84.385113268608421</v>
      </c>
      <c r="R198" s="35">
        <v>84.951456310679617</v>
      </c>
      <c r="S198" s="35">
        <v>83.737864077669897</v>
      </c>
      <c r="T198" s="35">
        <v>81.715210355987054</v>
      </c>
      <c r="U198" s="35">
        <v>81.63430420711974</v>
      </c>
      <c r="V198" s="35">
        <v>79.611650485436897</v>
      </c>
      <c r="W198" s="35">
        <v>78.398058252427191</v>
      </c>
      <c r="X198" s="35">
        <v>78.074433656957922</v>
      </c>
      <c r="Y198" s="35">
        <v>75.404530744336569</v>
      </c>
      <c r="Z198" s="35">
        <v>75.728155339805824</v>
      </c>
      <c r="AA198" s="35">
        <v>76.213592233009706</v>
      </c>
      <c r="AB198" s="35">
        <v>77.184466019417471</v>
      </c>
      <c r="AC198" s="35">
        <v>80.339805825242721</v>
      </c>
      <c r="AD198" s="35">
        <v>79.692556634304211</v>
      </c>
      <c r="AE198" s="35">
        <v>81.391585760517799</v>
      </c>
      <c r="AF198" s="35">
        <v>81.148867313915858</v>
      </c>
      <c r="AG198" s="35">
        <v>82.847896440129446</v>
      </c>
      <c r="AH198" s="35">
        <v>81.715210355987054</v>
      </c>
      <c r="AI198" s="35">
        <v>80.906148867313917</v>
      </c>
      <c r="AJ198" s="35">
        <v>100</v>
      </c>
      <c r="AK198" s="35">
        <v>101.24481327800829</v>
      </c>
      <c r="AL198" s="35">
        <v>99.262332872291381</v>
      </c>
      <c r="AM198" s="35">
        <v>99.492853849700325</v>
      </c>
      <c r="AN198" s="35">
        <v>98.662978331028128</v>
      </c>
      <c r="AO198" s="35">
        <v>99.30843706777317</v>
      </c>
      <c r="AP198" s="35">
        <v>98.755186721991706</v>
      </c>
      <c r="AQ198" s="35">
        <v>100.27662517289073</v>
      </c>
      <c r="AR198" s="35">
        <v>101.84416781927155</v>
      </c>
      <c r="AS198" s="35">
        <v>102.99677270631628</v>
      </c>
      <c r="AT198" s="35">
        <v>102.81235592438912</v>
      </c>
      <c r="AU198" s="35">
        <v>103.08898109727986</v>
      </c>
      <c r="AV198" s="35">
        <v>104.24158598432457</v>
      </c>
      <c r="AW198" s="35">
        <v>103.08898109727986</v>
      </c>
      <c r="AX198" s="35">
        <v>104.5182111572153</v>
      </c>
      <c r="AY198" s="35">
        <v>105.39419087136929</v>
      </c>
      <c r="AZ198" s="35">
        <v>105.85523282618718</v>
      </c>
      <c r="BA198" s="35">
        <v>105.02535730751498</v>
      </c>
      <c r="BB198" s="35">
        <v>104.65652374366067</v>
      </c>
      <c r="BC198" s="35">
        <v>104.74873213462425</v>
      </c>
      <c r="BD198" s="35">
        <v>105.48639926233287</v>
      </c>
      <c r="BE198" s="35">
        <v>104.47210696173352</v>
      </c>
      <c r="BF198" s="35">
        <v>105.57860765329644</v>
      </c>
      <c r="BG198" s="35">
        <v>106.08575380359613</v>
      </c>
      <c r="BH198" s="35">
        <v>107.69940064545874</v>
      </c>
      <c r="BI198" s="35">
        <v>108.71369294605809</v>
      </c>
      <c r="BJ198" s="35">
        <v>110.3734439834025</v>
      </c>
      <c r="BK198" s="35">
        <v>111.34163208852006</v>
      </c>
      <c r="BL198" s="35">
        <v>111.75656984785616</v>
      </c>
      <c r="BM198" s="35">
        <v>112.17150760719225</v>
      </c>
      <c r="BN198" s="35">
        <v>112.03319502074689</v>
      </c>
      <c r="BO198" s="35">
        <v>109.72798524665744</v>
      </c>
      <c r="BP198" s="35">
        <v>108.52927616413093</v>
      </c>
      <c r="BQ198" s="35">
        <v>100</v>
      </c>
      <c r="BR198" s="35">
        <v>103.00751879699249</v>
      </c>
      <c r="BS198" s="35">
        <v>105.41353383458646</v>
      </c>
      <c r="BT198" s="35">
        <v>103.75939849624061</v>
      </c>
      <c r="BU198" s="35">
        <v>106.46616541353383</v>
      </c>
      <c r="BV198" s="35">
        <v>106.16541353383458</v>
      </c>
      <c r="BW198" s="35">
        <v>104.3609022556391</v>
      </c>
      <c r="BX198" s="35">
        <v>100.45112781954887</v>
      </c>
      <c r="BY198" s="35">
        <v>99.849624060150376</v>
      </c>
      <c r="BZ198" s="35">
        <v>98.345864661654133</v>
      </c>
      <c r="CA198" s="35">
        <v>96.992481203007515</v>
      </c>
      <c r="CB198" s="35">
        <v>94.285714285714292</v>
      </c>
      <c r="CC198" s="35">
        <v>94.135338345864668</v>
      </c>
      <c r="CD198" s="35">
        <v>95.037593984962399</v>
      </c>
      <c r="CE198" s="35">
        <v>95.488721804511272</v>
      </c>
      <c r="CF198" s="35">
        <v>94.736842105263165</v>
      </c>
      <c r="CG198" s="35">
        <v>94.58646616541354</v>
      </c>
      <c r="CH198" s="35">
        <v>94.436090225563916</v>
      </c>
      <c r="CI198" s="35">
        <v>93.984962406015043</v>
      </c>
      <c r="CJ198" s="35">
        <v>92.631578947368425</v>
      </c>
      <c r="CK198" s="35">
        <v>90.375939849624061</v>
      </c>
      <c r="CL198" s="35">
        <v>93.383458646616546</v>
      </c>
      <c r="CM198" s="35">
        <v>95.037593984962399</v>
      </c>
      <c r="CN198" s="35">
        <v>96.992481203007515</v>
      </c>
      <c r="CO198" s="35">
        <v>94.887218045112789</v>
      </c>
      <c r="CP198" s="35">
        <v>97.89473684210526</v>
      </c>
      <c r="CQ198" s="35">
        <v>98.195488721804509</v>
      </c>
      <c r="CR198" s="35">
        <v>98.796992481203006</v>
      </c>
      <c r="CS198" s="35">
        <v>101.20300751879699</v>
      </c>
      <c r="CT198" s="35">
        <v>100.75187969924812</v>
      </c>
      <c r="CU198" s="35">
        <v>102.40601503759399</v>
      </c>
      <c r="CV198" s="35">
        <v>104.21052631578948</v>
      </c>
      <c r="CW198" s="35">
        <v>108.72180451127819</v>
      </c>
    </row>
    <row r="199" spans="1:101" x14ac:dyDescent="0.3">
      <c r="A199" s="3">
        <v>1216</v>
      </c>
      <c r="B199" s="4" t="s">
        <v>195</v>
      </c>
      <c r="C199" s="35">
        <v>100</v>
      </c>
      <c r="D199" s="35">
        <v>99.485861182519287</v>
      </c>
      <c r="E199" s="35">
        <v>98.200514138817482</v>
      </c>
      <c r="F199" s="35">
        <v>96.529562982005146</v>
      </c>
      <c r="G199" s="35">
        <v>95.629820051413887</v>
      </c>
      <c r="H199" s="35">
        <v>93.958868894601537</v>
      </c>
      <c r="I199" s="35">
        <v>95.694087403598971</v>
      </c>
      <c r="J199" s="35">
        <v>94.023136246786635</v>
      </c>
      <c r="K199" s="35">
        <v>92.73778920308483</v>
      </c>
      <c r="L199" s="35">
        <v>92.095115681233935</v>
      </c>
      <c r="M199" s="35">
        <v>91.066838046272494</v>
      </c>
      <c r="N199" s="35">
        <v>87.917737789203088</v>
      </c>
      <c r="O199" s="35">
        <v>87.789203084832906</v>
      </c>
      <c r="P199" s="35">
        <v>89.974293059125969</v>
      </c>
      <c r="Q199" s="35">
        <v>90.038560411311053</v>
      </c>
      <c r="R199" s="35">
        <v>89.203084832904878</v>
      </c>
      <c r="S199" s="35">
        <v>87.467866323907458</v>
      </c>
      <c r="T199" s="35">
        <v>86.889460154241647</v>
      </c>
      <c r="U199" s="35">
        <v>86.953727506426731</v>
      </c>
      <c r="V199" s="35">
        <v>87.017994858611829</v>
      </c>
      <c r="W199" s="35">
        <v>88.303341902313619</v>
      </c>
      <c r="X199" s="35">
        <v>88.688946015424165</v>
      </c>
      <c r="Y199" s="35">
        <v>89.460154241645242</v>
      </c>
      <c r="Z199" s="35">
        <v>89.910025706940871</v>
      </c>
      <c r="AA199" s="35">
        <v>92.352185089974299</v>
      </c>
      <c r="AB199" s="35">
        <v>91.645244215938305</v>
      </c>
      <c r="AC199" s="35">
        <v>94.922879177377894</v>
      </c>
      <c r="AD199" s="35">
        <v>96.915167095115677</v>
      </c>
      <c r="AE199" s="35">
        <v>97.365038560411307</v>
      </c>
      <c r="AF199" s="35">
        <v>98.650385604113112</v>
      </c>
      <c r="AG199" s="35">
        <v>99.293059125964007</v>
      </c>
      <c r="AH199" s="35">
        <v>97.943444730077118</v>
      </c>
      <c r="AI199" s="35">
        <v>97.943444730077118</v>
      </c>
      <c r="AJ199" s="35">
        <v>100</v>
      </c>
      <c r="AK199" s="35">
        <v>100.77836952068824</v>
      </c>
      <c r="AL199" s="35">
        <v>101.18803768947153</v>
      </c>
      <c r="AM199" s="35">
        <v>102.37607537894306</v>
      </c>
      <c r="AN199" s="35">
        <v>102.82671036460466</v>
      </c>
      <c r="AO199" s="35">
        <v>102.94961081523965</v>
      </c>
      <c r="AP199" s="35">
        <v>104.21958213846784</v>
      </c>
      <c r="AQ199" s="35">
        <v>105.94018844735764</v>
      </c>
      <c r="AR199" s="35">
        <v>105.65342072920934</v>
      </c>
      <c r="AS199" s="35">
        <v>106.22695616550594</v>
      </c>
      <c r="AT199" s="35">
        <v>106.71855796804589</v>
      </c>
      <c r="AU199" s="35">
        <v>108.11142974190905</v>
      </c>
      <c r="AV199" s="35">
        <v>109.25850061450225</v>
      </c>
      <c r="AW199" s="35">
        <v>109.58623514952887</v>
      </c>
      <c r="AX199" s="35">
        <v>111.38877509217534</v>
      </c>
      <c r="AY199" s="35">
        <v>112.57681278164686</v>
      </c>
      <c r="AZ199" s="35">
        <v>112.74068004916018</v>
      </c>
      <c r="BA199" s="35">
        <v>114.13355182302335</v>
      </c>
      <c r="BB199" s="35">
        <v>113.60098320360508</v>
      </c>
      <c r="BC199" s="35">
        <v>115.97705858254814</v>
      </c>
      <c r="BD199" s="35">
        <v>116.26382630069644</v>
      </c>
      <c r="BE199" s="35">
        <v>118.27120032773453</v>
      </c>
      <c r="BF199" s="35">
        <v>120.8111429741909</v>
      </c>
      <c r="BG199" s="35">
        <v>123.84268742318721</v>
      </c>
      <c r="BH199" s="35">
        <v>127.65260139287177</v>
      </c>
      <c r="BI199" s="35">
        <v>130.56124539123311</v>
      </c>
      <c r="BJ199" s="35">
        <v>134.65792707906596</v>
      </c>
      <c r="BK199" s="35">
        <v>135.0266284309709</v>
      </c>
      <c r="BL199" s="35">
        <v>136.17369930356412</v>
      </c>
      <c r="BM199" s="35">
        <v>137.11593609176566</v>
      </c>
      <c r="BN199" s="35">
        <v>137.97623924621058</v>
      </c>
      <c r="BO199" s="35">
        <v>139.20524375256042</v>
      </c>
      <c r="BP199" s="35">
        <v>138.1810733306022</v>
      </c>
      <c r="BQ199" s="35">
        <v>100</v>
      </c>
      <c r="BR199" s="35">
        <v>102.80701754385964</v>
      </c>
      <c r="BS199" s="35">
        <v>103.33333333333333</v>
      </c>
      <c r="BT199" s="35">
        <v>101.92982456140351</v>
      </c>
      <c r="BU199" s="35">
        <v>102.45614035087719</v>
      </c>
      <c r="BV199" s="35">
        <v>102.80701754385964</v>
      </c>
      <c r="BW199" s="35">
        <v>105.08771929824562</v>
      </c>
      <c r="BX199" s="35">
        <v>103.15789473684211</v>
      </c>
      <c r="BY199" s="35">
        <v>100.35087719298245</v>
      </c>
      <c r="BZ199" s="35">
        <v>100.17543859649123</v>
      </c>
      <c r="CA199" s="35">
        <v>97.89473684210526</v>
      </c>
      <c r="CB199" s="35">
        <v>96.491228070175438</v>
      </c>
      <c r="CC199" s="35">
        <v>96.140350877192986</v>
      </c>
      <c r="CD199" s="35">
        <v>96.140350877192986</v>
      </c>
      <c r="CE199" s="35">
        <v>96.315789473684205</v>
      </c>
      <c r="CF199" s="35">
        <v>95.964912280701753</v>
      </c>
      <c r="CG199" s="35">
        <v>97.017543859649123</v>
      </c>
      <c r="CH199" s="35">
        <v>96.315789473684205</v>
      </c>
      <c r="CI199" s="35">
        <v>95.78947368421052</v>
      </c>
      <c r="CJ199" s="35">
        <v>98.596491228070178</v>
      </c>
      <c r="CK199" s="35">
        <v>96.84210526315789</v>
      </c>
      <c r="CL199" s="35">
        <v>97.89473684210526</v>
      </c>
      <c r="CM199" s="35">
        <v>99.122807017543863</v>
      </c>
      <c r="CN199" s="35">
        <v>101.2280701754386</v>
      </c>
      <c r="CO199" s="35">
        <v>102.63157894736842</v>
      </c>
      <c r="CP199" s="35">
        <v>107.89473684210526</v>
      </c>
      <c r="CQ199" s="35">
        <v>111.57894736842105</v>
      </c>
      <c r="CR199" s="35">
        <v>115.6140350877193</v>
      </c>
      <c r="CS199" s="35">
        <v>117.54385964912281</v>
      </c>
      <c r="CT199" s="35">
        <v>124.73684210526316</v>
      </c>
      <c r="CU199" s="35">
        <v>130.35087719298247</v>
      </c>
      <c r="CV199" s="35">
        <v>140.17543859649123</v>
      </c>
      <c r="CW199" s="35">
        <v>144.56140350877192</v>
      </c>
    </row>
    <row r="200" spans="1:101" x14ac:dyDescent="0.3">
      <c r="A200" s="3">
        <v>1219</v>
      </c>
      <c r="B200" s="4" t="s">
        <v>196</v>
      </c>
      <c r="C200" s="35">
        <v>100</v>
      </c>
      <c r="D200" s="35">
        <v>99.401386263390037</v>
      </c>
      <c r="E200" s="35">
        <v>100.0945179584121</v>
      </c>
      <c r="F200" s="35">
        <v>99.558916194076872</v>
      </c>
      <c r="G200" s="35">
        <v>98.865784499054826</v>
      </c>
      <c r="H200" s="35">
        <v>98.109640831758028</v>
      </c>
      <c r="I200" s="35">
        <v>98.298676748582224</v>
      </c>
      <c r="J200" s="35">
        <v>98.424700693131697</v>
      </c>
      <c r="K200" s="35">
        <v>101.29174543163201</v>
      </c>
      <c r="L200" s="35">
        <v>100.91367359798362</v>
      </c>
      <c r="M200" s="35">
        <v>102.70951480781349</v>
      </c>
      <c r="N200" s="35">
        <v>102.99306868304978</v>
      </c>
      <c r="O200" s="35">
        <v>103.02457466918715</v>
      </c>
      <c r="P200" s="35">
        <v>103.18210459987398</v>
      </c>
      <c r="Q200" s="35">
        <v>105.00945179584122</v>
      </c>
      <c r="R200" s="35">
        <v>105.54505356017643</v>
      </c>
      <c r="S200" s="35">
        <v>103.8122243226213</v>
      </c>
      <c r="T200" s="35">
        <v>102.14240705734089</v>
      </c>
      <c r="U200" s="35">
        <v>102.07939508506617</v>
      </c>
      <c r="V200" s="35">
        <v>101.03969754253308</v>
      </c>
      <c r="W200" s="35">
        <v>100.75614366729678</v>
      </c>
      <c r="X200" s="35">
        <v>100.0945179584121</v>
      </c>
      <c r="Y200" s="35">
        <v>99.369880277252676</v>
      </c>
      <c r="Z200" s="35">
        <v>102.11090107120353</v>
      </c>
      <c r="AA200" s="35">
        <v>101.95337114051669</v>
      </c>
      <c r="AB200" s="35">
        <v>101.82734719596723</v>
      </c>
      <c r="AC200" s="35">
        <v>101.38626339004411</v>
      </c>
      <c r="AD200" s="35">
        <v>101.35475740390675</v>
      </c>
      <c r="AE200" s="35">
        <v>101.13421550094517</v>
      </c>
      <c r="AF200" s="35">
        <v>99.747952110901068</v>
      </c>
      <c r="AG200" s="35">
        <v>98.204158790170126</v>
      </c>
      <c r="AH200" s="35">
        <v>99.149338374291119</v>
      </c>
      <c r="AI200" s="35">
        <v>98.771266540642728</v>
      </c>
      <c r="AJ200" s="35">
        <v>100</v>
      </c>
      <c r="AK200" s="35">
        <v>100.90926678274327</v>
      </c>
      <c r="AL200" s="35">
        <v>102.14741729541497</v>
      </c>
      <c r="AM200" s="35">
        <v>102.37957051654092</v>
      </c>
      <c r="AN200" s="35">
        <v>103.05668407815826</v>
      </c>
      <c r="AO200" s="35">
        <v>104.0820274714645</v>
      </c>
      <c r="AP200" s="35">
        <v>105.22344747533371</v>
      </c>
      <c r="AQ200" s="35">
        <v>107.85451731476108</v>
      </c>
      <c r="AR200" s="35">
        <v>111.24008512284774</v>
      </c>
      <c r="AS200" s="35">
        <v>111.99458309150707</v>
      </c>
      <c r="AT200" s="35">
        <v>113.38750241826273</v>
      </c>
      <c r="AU200" s="35">
        <v>114.60630682917392</v>
      </c>
      <c r="AV200" s="35">
        <v>117.21803056684078</v>
      </c>
      <c r="AW200" s="35">
        <v>117.70168311085317</v>
      </c>
      <c r="AX200" s="35">
        <v>118.90114142000387</v>
      </c>
      <c r="AY200" s="35">
        <v>119.40414006577674</v>
      </c>
      <c r="AZ200" s="35">
        <v>120.3714451538015</v>
      </c>
      <c r="BA200" s="35">
        <v>120.50686786612498</v>
      </c>
      <c r="BB200" s="35">
        <v>120.7970593925324</v>
      </c>
      <c r="BC200" s="35">
        <v>120.99052041013736</v>
      </c>
      <c r="BD200" s="35">
        <v>122.71232346682143</v>
      </c>
      <c r="BE200" s="35">
        <v>125.22731669568581</v>
      </c>
      <c r="BF200" s="35">
        <v>127.58754111046625</v>
      </c>
      <c r="BG200" s="35">
        <v>129.09653704778486</v>
      </c>
      <c r="BH200" s="35">
        <v>131.10853163087637</v>
      </c>
      <c r="BI200" s="35">
        <v>132.30798994002708</v>
      </c>
      <c r="BJ200" s="35">
        <v>134.26194621783711</v>
      </c>
      <c r="BK200" s="35">
        <v>135.73224995163474</v>
      </c>
      <c r="BL200" s="35">
        <v>135.22925130586188</v>
      </c>
      <c r="BM200" s="35">
        <v>134.99709808473594</v>
      </c>
      <c r="BN200" s="35">
        <v>134.93905977945445</v>
      </c>
      <c r="BO200" s="35">
        <v>135.0938285935384</v>
      </c>
      <c r="BP200" s="35">
        <v>135.53878893402978</v>
      </c>
      <c r="BQ200" s="35">
        <v>100</v>
      </c>
      <c r="BR200" s="35">
        <v>101.35363790186125</v>
      </c>
      <c r="BS200" s="35">
        <v>101.18443316412859</v>
      </c>
      <c r="BT200" s="35">
        <v>103.46869712351946</v>
      </c>
      <c r="BU200" s="35">
        <v>106.76818950930625</v>
      </c>
      <c r="BV200" s="35">
        <v>108.88324873096447</v>
      </c>
      <c r="BW200" s="35">
        <v>109.64467005076142</v>
      </c>
      <c r="BX200" s="35">
        <v>110.57529610829103</v>
      </c>
      <c r="BY200" s="35">
        <v>112.94416243654823</v>
      </c>
      <c r="BZ200" s="35">
        <v>113.79018612521151</v>
      </c>
      <c r="CA200" s="35">
        <v>114.72081218274111</v>
      </c>
      <c r="CB200" s="35">
        <v>115.05922165820643</v>
      </c>
      <c r="CC200" s="35">
        <v>115.48223350253807</v>
      </c>
      <c r="CD200" s="35">
        <v>116.751269035533</v>
      </c>
      <c r="CE200" s="35">
        <v>115.05922165820643</v>
      </c>
      <c r="CF200" s="35">
        <v>115.90524534686971</v>
      </c>
      <c r="CG200" s="35">
        <v>114.21319796954315</v>
      </c>
      <c r="CH200" s="35">
        <v>113.70558375634518</v>
      </c>
      <c r="CI200" s="35">
        <v>113.87478849407783</v>
      </c>
      <c r="CJ200" s="35">
        <v>113.95939086294416</v>
      </c>
      <c r="CK200" s="35">
        <v>114.29780033840947</v>
      </c>
      <c r="CL200" s="35">
        <v>114.04399323181049</v>
      </c>
      <c r="CM200" s="35">
        <v>113.02876480541455</v>
      </c>
      <c r="CN200" s="35">
        <v>115.14382402707275</v>
      </c>
      <c r="CO200" s="35">
        <v>119.12013536379018</v>
      </c>
      <c r="CP200" s="35">
        <v>121.15059221658207</v>
      </c>
      <c r="CQ200" s="35">
        <v>125.21150592216583</v>
      </c>
      <c r="CR200" s="35">
        <v>128.25719120135363</v>
      </c>
      <c r="CS200" s="35">
        <v>132.06429780033841</v>
      </c>
      <c r="CT200" s="35">
        <v>138.24027072758037</v>
      </c>
      <c r="CU200" s="35">
        <v>145.00846023688663</v>
      </c>
      <c r="CV200" s="35">
        <v>149.91539763113366</v>
      </c>
      <c r="CW200" s="35">
        <v>153.89170896785109</v>
      </c>
    </row>
    <row r="201" spans="1:101" x14ac:dyDescent="0.3">
      <c r="A201" s="3">
        <v>1221</v>
      </c>
      <c r="B201" s="4" t="s">
        <v>197</v>
      </c>
      <c r="C201" s="35">
        <v>100</v>
      </c>
      <c r="D201" s="35">
        <v>98.558519793459553</v>
      </c>
      <c r="E201" s="35">
        <v>97.719449225473326</v>
      </c>
      <c r="F201" s="35">
        <v>97.46127366609295</v>
      </c>
      <c r="G201" s="35">
        <v>97.913080895008605</v>
      </c>
      <c r="H201" s="35">
        <v>97.482788296041306</v>
      </c>
      <c r="I201" s="35">
        <v>99.031841652323578</v>
      </c>
      <c r="J201" s="35">
        <v>100.15060240963855</v>
      </c>
      <c r="K201" s="35">
        <v>98.859724612736656</v>
      </c>
      <c r="L201" s="35">
        <v>100.1290877796902</v>
      </c>
      <c r="M201" s="35">
        <v>100.3012048192771</v>
      </c>
      <c r="N201" s="35">
        <v>101.03270223752152</v>
      </c>
      <c r="O201" s="35">
        <v>102.8184165232358</v>
      </c>
      <c r="P201" s="35">
        <v>102.49569707401032</v>
      </c>
      <c r="Q201" s="35">
        <v>104.69018932874354</v>
      </c>
      <c r="R201" s="35">
        <v>104.38898450946644</v>
      </c>
      <c r="S201" s="35">
        <v>104.62564543889845</v>
      </c>
      <c r="T201" s="35">
        <v>103.82960413080895</v>
      </c>
      <c r="U201" s="35">
        <v>103.11962134251291</v>
      </c>
      <c r="V201" s="35">
        <v>104.19535283993115</v>
      </c>
      <c r="W201" s="35">
        <v>105.03442340791739</v>
      </c>
      <c r="X201" s="35">
        <v>104.84079173838209</v>
      </c>
      <c r="Y201" s="35">
        <v>104.38898450946644</v>
      </c>
      <c r="Z201" s="35">
        <v>105.83046471600689</v>
      </c>
      <c r="AA201" s="35">
        <v>105.59380378657487</v>
      </c>
      <c r="AB201" s="35">
        <v>104.92685025817556</v>
      </c>
      <c r="AC201" s="35">
        <v>105.07745266781411</v>
      </c>
      <c r="AD201" s="35">
        <v>104.32444061962134</v>
      </c>
      <c r="AE201" s="35">
        <v>105.16351118760757</v>
      </c>
      <c r="AF201" s="35">
        <v>104.08777969018932</v>
      </c>
      <c r="AG201" s="35">
        <v>102.53872633390705</v>
      </c>
      <c r="AH201" s="35">
        <v>101.57056798623064</v>
      </c>
      <c r="AI201" s="35">
        <v>99.160929432013774</v>
      </c>
      <c r="AJ201" s="35">
        <v>100</v>
      </c>
      <c r="AK201" s="35">
        <v>102.46674727932286</v>
      </c>
      <c r="AL201" s="35">
        <v>104.67956469165659</v>
      </c>
      <c r="AM201" s="35">
        <v>105.59854897218864</v>
      </c>
      <c r="AN201" s="35">
        <v>107.32769044740024</v>
      </c>
      <c r="AO201" s="35">
        <v>109.33494558645707</v>
      </c>
      <c r="AP201" s="35">
        <v>113.26481257557437</v>
      </c>
      <c r="AQ201" s="35">
        <v>115.24788391777508</v>
      </c>
      <c r="AR201" s="35">
        <v>115.40507859733978</v>
      </c>
      <c r="AS201" s="35">
        <v>117.01330108827086</v>
      </c>
      <c r="AT201" s="35">
        <v>116.92865779927449</v>
      </c>
      <c r="AU201" s="35">
        <v>116.9770253929867</v>
      </c>
      <c r="AV201" s="35">
        <v>118.21039903264813</v>
      </c>
      <c r="AW201" s="35">
        <v>118.98428053204353</v>
      </c>
      <c r="AX201" s="35">
        <v>118.57315598548972</v>
      </c>
      <c r="AY201" s="35">
        <v>117.88391777509069</v>
      </c>
      <c r="AZ201" s="35">
        <v>118.60943168077388</v>
      </c>
      <c r="BA201" s="35">
        <v>119.51632406287787</v>
      </c>
      <c r="BB201" s="35">
        <v>121.06408706166869</v>
      </c>
      <c r="BC201" s="35">
        <v>122.01934703748489</v>
      </c>
      <c r="BD201" s="35">
        <v>123.19226118500605</v>
      </c>
      <c r="BE201" s="35">
        <v>125.44135429262394</v>
      </c>
      <c r="BF201" s="35">
        <v>127.48488512696494</v>
      </c>
      <c r="BG201" s="35">
        <v>129.32285368802903</v>
      </c>
      <c r="BH201" s="35">
        <v>131.34220072551392</v>
      </c>
      <c r="BI201" s="35">
        <v>133.02297460701331</v>
      </c>
      <c r="BJ201" s="35">
        <v>134.80048367593713</v>
      </c>
      <c r="BK201" s="35">
        <v>136.92865779927448</v>
      </c>
      <c r="BL201" s="35">
        <v>138.31922611850061</v>
      </c>
      <c r="BM201" s="35">
        <v>139.0689238210399</v>
      </c>
      <c r="BN201" s="35">
        <v>139.02055622732769</v>
      </c>
      <c r="BO201" s="35">
        <v>137.98065296251511</v>
      </c>
      <c r="BP201" s="35">
        <v>137.38814993954051</v>
      </c>
      <c r="BQ201" s="35">
        <v>100</v>
      </c>
      <c r="BR201" s="35">
        <v>104.38756855575869</v>
      </c>
      <c r="BS201" s="35">
        <v>108.22669104204753</v>
      </c>
      <c r="BT201" s="35">
        <v>111.51736745886654</v>
      </c>
      <c r="BU201" s="35">
        <v>114.89945155393053</v>
      </c>
      <c r="BV201" s="35">
        <v>118.55575868372944</v>
      </c>
      <c r="BW201" s="35">
        <v>120.93235831809872</v>
      </c>
      <c r="BX201" s="35">
        <v>123.76599634369288</v>
      </c>
      <c r="BY201" s="35">
        <v>128.7020109689214</v>
      </c>
      <c r="BZ201" s="35">
        <v>128.88482632541132</v>
      </c>
      <c r="CA201" s="35">
        <v>132.44972577696527</v>
      </c>
      <c r="CB201" s="35">
        <v>133.18098720292505</v>
      </c>
      <c r="CC201" s="35">
        <v>138.57404021937842</v>
      </c>
      <c r="CD201" s="35">
        <v>140.76782449725778</v>
      </c>
      <c r="CE201" s="35">
        <v>143.41864716636198</v>
      </c>
      <c r="CF201" s="35">
        <v>147.89762340036563</v>
      </c>
      <c r="CG201" s="35">
        <v>149.72577696526508</v>
      </c>
      <c r="CH201" s="35">
        <v>154.93601462522852</v>
      </c>
      <c r="CI201" s="35">
        <v>156.39853747714807</v>
      </c>
      <c r="CJ201" s="35">
        <v>159.78062157221206</v>
      </c>
      <c r="CK201" s="35">
        <v>162.7056672760512</v>
      </c>
      <c r="CL201" s="35">
        <v>168.6471663619744</v>
      </c>
      <c r="CM201" s="35">
        <v>173.12614259597805</v>
      </c>
      <c r="CN201" s="35">
        <v>178.33638025594149</v>
      </c>
      <c r="CO201" s="35">
        <v>185.92321755027422</v>
      </c>
      <c r="CP201" s="35">
        <v>190.03656307129799</v>
      </c>
      <c r="CQ201" s="35">
        <v>194.60694698354661</v>
      </c>
      <c r="CR201" s="35">
        <v>205.85009140767824</v>
      </c>
      <c r="CS201" s="35">
        <v>215.53930530164533</v>
      </c>
      <c r="CT201" s="35">
        <v>222.66910420475321</v>
      </c>
      <c r="CU201" s="35">
        <v>233.82084095063985</v>
      </c>
      <c r="CV201" s="35">
        <v>242.0475319926874</v>
      </c>
      <c r="CW201" s="35">
        <v>249.3601462522852</v>
      </c>
    </row>
    <row r="202" spans="1:101" x14ac:dyDescent="0.3">
      <c r="A202" s="3">
        <v>1222</v>
      </c>
      <c r="B202" s="4" t="s">
        <v>198</v>
      </c>
      <c r="C202" s="35">
        <v>100</v>
      </c>
      <c r="D202" s="35">
        <v>100.19083969465649</v>
      </c>
      <c r="E202" s="35">
        <v>101.52671755725191</v>
      </c>
      <c r="F202" s="35">
        <v>100.19083969465649</v>
      </c>
      <c r="G202" s="35">
        <v>98.854961832061065</v>
      </c>
      <c r="H202" s="35">
        <v>100.47709923664122</v>
      </c>
      <c r="I202" s="35">
        <v>99.427480916030532</v>
      </c>
      <c r="J202" s="35">
        <v>97.232824427480921</v>
      </c>
      <c r="K202" s="35">
        <v>90.362595419847324</v>
      </c>
      <c r="L202" s="35">
        <v>87.690839694656489</v>
      </c>
      <c r="M202" s="35">
        <v>87.022900763358777</v>
      </c>
      <c r="N202" s="35">
        <v>83.778625954198475</v>
      </c>
      <c r="O202" s="35">
        <v>81.679389312977094</v>
      </c>
      <c r="P202" s="35">
        <v>83.206106870229007</v>
      </c>
      <c r="Q202" s="35">
        <v>83.206106870229007</v>
      </c>
      <c r="R202" s="35">
        <v>80.534351145038173</v>
      </c>
      <c r="S202" s="35">
        <v>77.767175572519079</v>
      </c>
      <c r="T202" s="35">
        <v>79.198473282442748</v>
      </c>
      <c r="U202" s="35">
        <v>79.675572519083971</v>
      </c>
      <c r="V202" s="35">
        <v>79.484732824427482</v>
      </c>
      <c r="W202" s="35">
        <v>79.580152671755727</v>
      </c>
      <c r="X202" s="35">
        <v>79.675572519083971</v>
      </c>
      <c r="Y202" s="35">
        <v>79.86641221374046</v>
      </c>
      <c r="Z202" s="35">
        <v>78.81679389312977</v>
      </c>
      <c r="AA202" s="35">
        <v>76.622137404580158</v>
      </c>
      <c r="AB202" s="35">
        <v>77.385496183206101</v>
      </c>
      <c r="AC202" s="35">
        <v>78.053435114503813</v>
      </c>
      <c r="AD202" s="35">
        <v>76.622137404580158</v>
      </c>
      <c r="AE202" s="35">
        <v>77.480916030534345</v>
      </c>
      <c r="AF202" s="35">
        <v>78.625954198473281</v>
      </c>
      <c r="AG202" s="35">
        <v>80.820610687022906</v>
      </c>
      <c r="AH202" s="35">
        <v>80.438931297709928</v>
      </c>
      <c r="AI202" s="35">
        <v>77.862595419847324</v>
      </c>
      <c r="AJ202" s="35">
        <v>100</v>
      </c>
      <c r="AK202" s="35">
        <v>100.24360535931791</v>
      </c>
      <c r="AL202" s="35">
        <v>102.55785627283801</v>
      </c>
      <c r="AM202" s="35">
        <v>102.13154689403167</v>
      </c>
      <c r="AN202" s="35">
        <v>103.04506699147382</v>
      </c>
      <c r="AO202" s="35">
        <v>103.71498172959805</v>
      </c>
      <c r="AP202" s="35">
        <v>104.56760048721073</v>
      </c>
      <c r="AQ202" s="35">
        <v>106.09013398294762</v>
      </c>
      <c r="AR202" s="35">
        <v>100.42630937880634</v>
      </c>
      <c r="AS202" s="35">
        <v>101.88794153471376</v>
      </c>
      <c r="AT202" s="35">
        <v>102.00974421437272</v>
      </c>
      <c r="AU202" s="35">
        <v>104.75030450669915</v>
      </c>
      <c r="AV202" s="35">
        <v>105.84652862362972</v>
      </c>
      <c r="AW202" s="35">
        <v>106.57734470158343</v>
      </c>
      <c r="AX202" s="35">
        <v>106.27283800243606</v>
      </c>
      <c r="AY202" s="35">
        <v>104.81120584652862</v>
      </c>
      <c r="AZ202" s="35">
        <v>104.44579780755177</v>
      </c>
      <c r="BA202" s="35">
        <v>104.6285018270402</v>
      </c>
      <c r="BB202" s="35">
        <v>103.77588306942752</v>
      </c>
      <c r="BC202" s="35">
        <v>104.87210718635809</v>
      </c>
      <c r="BD202" s="35">
        <v>104.50669914738124</v>
      </c>
      <c r="BE202" s="35">
        <v>104.6285018270402</v>
      </c>
      <c r="BF202" s="35">
        <v>104.20219244823386</v>
      </c>
      <c r="BG202" s="35">
        <v>106.51644336175396</v>
      </c>
      <c r="BH202" s="35">
        <v>107.61266747868453</v>
      </c>
      <c r="BI202" s="35">
        <v>107.49086479902557</v>
      </c>
      <c r="BJ202" s="35">
        <v>109.43970767356882</v>
      </c>
      <c r="BK202" s="35">
        <v>111.44945188794154</v>
      </c>
      <c r="BL202" s="35">
        <v>114.3727161997564</v>
      </c>
      <c r="BM202" s="35">
        <v>116.01705237515225</v>
      </c>
      <c r="BN202" s="35">
        <v>116.80876979293545</v>
      </c>
      <c r="BO202" s="35">
        <v>116.26065773447016</v>
      </c>
      <c r="BP202" s="35">
        <v>116.1388550548112</v>
      </c>
      <c r="BQ202" s="35">
        <v>100</v>
      </c>
      <c r="BR202" s="35">
        <v>105.55555555555556</v>
      </c>
      <c r="BS202" s="35">
        <v>105.24691358024691</v>
      </c>
      <c r="BT202" s="35">
        <v>106.48148148148148</v>
      </c>
      <c r="BU202" s="35">
        <v>110.49382716049382</v>
      </c>
      <c r="BV202" s="35">
        <v>112.96296296296296</v>
      </c>
      <c r="BW202" s="35">
        <v>113.88888888888889</v>
      </c>
      <c r="BX202" s="35">
        <v>117.5925925925926</v>
      </c>
      <c r="BY202" s="35">
        <v>104.32098765432099</v>
      </c>
      <c r="BZ202" s="35">
        <v>104.93827160493827</v>
      </c>
      <c r="CA202" s="35">
        <v>107.4074074074074</v>
      </c>
      <c r="CB202" s="35">
        <v>109.25925925925925</v>
      </c>
      <c r="CC202" s="35">
        <v>113.58024691358025</v>
      </c>
      <c r="CD202" s="35">
        <v>114.19753086419753</v>
      </c>
      <c r="CE202" s="35">
        <v>111.41975308641975</v>
      </c>
      <c r="CF202" s="35">
        <v>109.87654320987654</v>
      </c>
      <c r="CG202" s="35">
        <v>111.72839506172839</v>
      </c>
      <c r="CH202" s="35">
        <v>112.03703703703704</v>
      </c>
      <c r="CI202" s="35">
        <v>109.87654320987654</v>
      </c>
      <c r="CJ202" s="35">
        <v>106.79012345679013</v>
      </c>
      <c r="CK202" s="35">
        <v>107.09876543209876</v>
      </c>
      <c r="CL202" s="35">
        <v>110.80246913580247</v>
      </c>
      <c r="CM202" s="35">
        <v>111.11111111111111</v>
      </c>
      <c r="CN202" s="35">
        <v>109.87654320987654</v>
      </c>
      <c r="CO202" s="35">
        <v>110.80246913580247</v>
      </c>
      <c r="CP202" s="35">
        <v>113.58024691358025</v>
      </c>
      <c r="CQ202" s="35">
        <v>112.65432098765432</v>
      </c>
      <c r="CR202" s="35">
        <v>116.04938271604938</v>
      </c>
      <c r="CS202" s="35">
        <v>124.38271604938272</v>
      </c>
      <c r="CT202" s="35">
        <v>126.85185185185185</v>
      </c>
      <c r="CU202" s="35">
        <v>130.8641975308642</v>
      </c>
      <c r="CV202" s="35">
        <v>136.41975308641975</v>
      </c>
      <c r="CW202" s="35">
        <v>147.53086419753086</v>
      </c>
    </row>
    <row r="203" spans="1:101" x14ac:dyDescent="0.3">
      <c r="A203" s="3">
        <v>1223</v>
      </c>
      <c r="B203" s="4" t="s">
        <v>199</v>
      </c>
      <c r="C203" s="35">
        <v>100</v>
      </c>
      <c r="D203" s="35">
        <v>98.42726081258192</v>
      </c>
      <c r="E203" s="35">
        <v>100.78636959370904</v>
      </c>
      <c r="F203" s="35">
        <v>102.62123197903014</v>
      </c>
      <c r="G203" s="35">
        <v>97.903014416775889</v>
      </c>
      <c r="H203" s="35">
        <v>99.344692005242464</v>
      </c>
      <c r="I203" s="35">
        <v>97.903014416775889</v>
      </c>
      <c r="J203" s="35">
        <v>99.475753604193969</v>
      </c>
      <c r="K203" s="35">
        <v>96.854521625163827</v>
      </c>
      <c r="L203" s="35">
        <v>94.364351245085189</v>
      </c>
      <c r="M203" s="35">
        <v>93.315858453473126</v>
      </c>
      <c r="N203" s="35">
        <v>95.281782437745747</v>
      </c>
      <c r="O203" s="35">
        <v>94.626474442988211</v>
      </c>
      <c r="P203" s="35">
        <v>96.592398427260818</v>
      </c>
      <c r="Q203" s="35">
        <v>96.723460026212322</v>
      </c>
      <c r="R203" s="35">
        <v>92.791612057667109</v>
      </c>
      <c r="S203" s="35">
        <v>90.956749672346007</v>
      </c>
      <c r="T203" s="35">
        <v>92.398427260812582</v>
      </c>
      <c r="U203" s="35">
        <v>92.267365661861078</v>
      </c>
      <c r="V203" s="35">
        <v>89.646133682830936</v>
      </c>
      <c r="W203" s="35">
        <v>85.321100917431195</v>
      </c>
      <c r="X203" s="35">
        <v>84.66579292267366</v>
      </c>
      <c r="Y203" s="35">
        <v>85.583224115334204</v>
      </c>
      <c r="Z203" s="35">
        <v>83.748361730013102</v>
      </c>
      <c r="AA203" s="35">
        <v>81.520314547837486</v>
      </c>
      <c r="AB203" s="35">
        <v>79.947575360419393</v>
      </c>
      <c r="AC203" s="35">
        <v>75.884665792922675</v>
      </c>
      <c r="AD203" s="35">
        <v>77.195281782437746</v>
      </c>
      <c r="AE203" s="35">
        <v>78.374836173001313</v>
      </c>
      <c r="AF203" s="35">
        <v>77.195281782437746</v>
      </c>
      <c r="AG203" s="35">
        <v>78.636959370904322</v>
      </c>
      <c r="AH203" s="35">
        <v>78.243774574049809</v>
      </c>
      <c r="AI203" s="35">
        <v>77.719528178243777</v>
      </c>
      <c r="AJ203" s="35">
        <v>100</v>
      </c>
      <c r="AK203" s="35">
        <v>98.692810457516345</v>
      </c>
      <c r="AL203" s="35">
        <v>98.627450980392155</v>
      </c>
      <c r="AM203" s="35">
        <v>99.084967320261441</v>
      </c>
      <c r="AN203" s="35">
        <v>98.954248366013076</v>
      </c>
      <c r="AO203" s="35">
        <v>97.450980392156865</v>
      </c>
      <c r="AP203" s="35">
        <v>97.124183006535944</v>
      </c>
      <c r="AQ203" s="35">
        <v>97.385620915032675</v>
      </c>
      <c r="AR203" s="35">
        <v>98.169934640522882</v>
      </c>
      <c r="AS203" s="35">
        <v>96.601307189542482</v>
      </c>
      <c r="AT203" s="35">
        <v>97.320261437908499</v>
      </c>
      <c r="AU203" s="35">
        <v>97.908496732026137</v>
      </c>
      <c r="AV203" s="35">
        <v>97.58169934640523</v>
      </c>
      <c r="AW203" s="35">
        <v>99.346405228758172</v>
      </c>
      <c r="AX203" s="35">
        <v>105.29411764705883</v>
      </c>
      <c r="AY203" s="35">
        <v>101.63398692810458</v>
      </c>
      <c r="AZ203" s="35">
        <v>101.89542483660131</v>
      </c>
      <c r="BA203" s="35">
        <v>101.24183006535948</v>
      </c>
      <c r="BB203" s="35">
        <v>102.87581699346406</v>
      </c>
      <c r="BC203" s="35">
        <v>102.41830065359477</v>
      </c>
      <c r="BD203" s="35">
        <v>102.09150326797386</v>
      </c>
      <c r="BE203" s="35">
        <v>103.92156862745098</v>
      </c>
      <c r="BF203" s="35">
        <v>104.70588235294117</v>
      </c>
      <c r="BG203" s="35">
        <v>104.57516339869281</v>
      </c>
      <c r="BH203" s="35">
        <v>104.31372549019608</v>
      </c>
      <c r="BI203" s="35">
        <v>105.16339869281046</v>
      </c>
      <c r="BJ203" s="35">
        <v>104.77124183006536</v>
      </c>
      <c r="BK203" s="35">
        <v>103.98692810457516</v>
      </c>
      <c r="BL203" s="35">
        <v>105.29411764705883</v>
      </c>
      <c r="BM203" s="35">
        <v>104.96732026143791</v>
      </c>
      <c r="BN203" s="35">
        <v>106.07843137254902</v>
      </c>
      <c r="BO203" s="35">
        <v>106.01307189542484</v>
      </c>
      <c r="BP203" s="35">
        <v>104.90196078431373</v>
      </c>
      <c r="BQ203" s="35">
        <v>100</v>
      </c>
      <c r="BR203" s="35">
        <v>101.31147540983606</v>
      </c>
      <c r="BS203" s="35">
        <v>102.29508196721312</v>
      </c>
      <c r="BT203" s="35">
        <v>100.98360655737704</v>
      </c>
      <c r="BU203" s="35">
        <v>103.93442622950819</v>
      </c>
      <c r="BV203" s="35">
        <v>104.75409836065573</v>
      </c>
      <c r="BW203" s="35">
        <v>105.08196721311475</v>
      </c>
      <c r="BX203" s="35">
        <v>101.63934426229508</v>
      </c>
      <c r="BY203" s="35">
        <v>100.1639344262295</v>
      </c>
      <c r="BZ203" s="35">
        <v>98.688524590163937</v>
      </c>
      <c r="CA203" s="35">
        <v>96.721311475409834</v>
      </c>
      <c r="CB203" s="35">
        <v>97.704918032786878</v>
      </c>
      <c r="CC203" s="35">
        <v>96.721311475409834</v>
      </c>
      <c r="CD203" s="35">
        <v>96.06557377049181</v>
      </c>
      <c r="CE203" s="35">
        <v>96.557377049180332</v>
      </c>
      <c r="CF203" s="35">
        <v>95.081967213114751</v>
      </c>
      <c r="CG203" s="35">
        <v>93.114754098360649</v>
      </c>
      <c r="CH203" s="35">
        <v>91.47540983606558</v>
      </c>
      <c r="CI203" s="35">
        <v>89.672131147540981</v>
      </c>
      <c r="CJ203" s="35">
        <v>89.180327868852459</v>
      </c>
      <c r="CK203" s="35">
        <v>88.52459016393442</v>
      </c>
      <c r="CL203" s="35">
        <v>88.032786885245898</v>
      </c>
      <c r="CM203" s="35">
        <v>88.032786885245898</v>
      </c>
      <c r="CN203" s="35">
        <v>88.52459016393442</v>
      </c>
      <c r="CO203" s="35">
        <v>88.196721311475414</v>
      </c>
      <c r="CP203" s="35">
        <v>89.672131147540981</v>
      </c>
      <c r="CQ203" s="35">
        <v>90.819672131147541</v>
      </c>
      <c r="CR203" s="35">
        <v>92.622950819672127</v>
      </c>
      <c r="CS203" s="35">
        <v>93.93442622950819</v>
      </c>
      <c r="CT203" s="35">
        <v>98.688524590163937</v>
      </c>
      <c r="CU203" s="35">
        <v>102.29508196721312</v>
      </c>
      <c r="CV203" s="35">
        <v>104.59016393442623</v>
      </c>
      <c r="CW203" s="35">
        <v>106.22950819672131</v>
      </c>
    </row>
    <row r="204" spans="1:101" x14ac:dyDescent="0.3">
      <c r="A204" s="3">
        <v>1224</v>
      </c>
      <c r="B204" s="4" t="s">
        <v>200</v>
      </c>
      <c r="C204" s="35">
        <v>100</v>
      </c>
      <c r="D204" s="35">
        <v>99.070450097847356</v>
      </c>
      <c r="E204" s="35">
        <v>97.015655577299412</v>
      </c>
      <c r="F204" s="35">
        <v>94.227005870841481</v>
      </c>
      <c r="G204" s="35">
        <v>91.878669275929553</v>
      </c>
      <c r="H204" s="35">
        <v>90.802348336594918</v>
      </c>
      <c r="I204" s="35">
        <v>89.114481409001954</v>
      </c>
      <c r="J204" s="35">
        <v>88.674168297455964</v>
      </c>
      <c r="K204" s="35">
        <v>87.74461839530332</v>
      </c>
      <c r="L204" s="35">
        <v>87.304305283757344</v>
      </c>
      <c r="M204" s="35">
        <v>87.989236790606654</v>
      </c>
      <c r="N204" s="35">
        <v>87.866927592954994</v>
      </c>
      <c r="O204" s="35">
        <v>88.38062622309198</v>
      </c>
      <c r="P204" s="35">
        <v>87.891389432485326</v>
      </c>
      <c r="Q204" s="35">
        <v>87.279843444227012</v>
      </c>
      <c r="R204" s="35">
        <v>85.714285714285708</v>
      </c>
      <c r="S204" s="35">
        <v>86.203522504892362</v>
      </c>
      <c r="T204" s="35">
        <v>85.225048923679054</v>
      </c>
      <c r="U204" s="35">
        <v>84.17318982387475</v>
      </c>
      <c r="V204" s="35">
        <v>83.365949119373781</v>
      </c>
      <c r="W204" s="35">
        <v>82.607632093933461</v>
      </c>
      <c r="X204" s="35">
        <v>82.901174168297459</v>
      </c>
      <c r="Y204" s="35">
        <v>83.830724070450103</v>
      </c>
      <c r="Z204" s="35">
        <v>83.072407045009783</v>
      </c>
      <c r="AA204" s="35">
        <v>82.705479452054789</v>
      </c>
      <c r="AB204" s="35">
        <v>82.901174168297459</v>
      </c>
      <c r="AC204" s="35">
        <v>81.947162426614483</v>
      </c>
      <c r="AD204" s="35">
        <v>81.139921722113499</v>
      </c>
      <c r="AE204" s="35">
        <v>79.525440313111545</v>
      </c>
      <c r="AF204" s="35">
        <v>78.351272015655582</v>
      </c>
      <c r="AG204" s="35">
        <v>77.201565557729936</v>
      </c>
      <c r="AH204" s="35">
        <v>75.538160469667318</v>
      </c>
      <c r="AI204" s="35">
        <v>73.654598825831698</v>
      </c>
      <c r="AJ204" s="35">
        <v>100</v>
      </c>
      <c r="AK204" s="35">
        <v>100.48913043478261</v>
      </c>
      <c r="AL204" s="35">
        <v>101.61684782608695</v>
      </c>
      <c r="AM204" s="35">
        <v>101.33152173913044</v>
      </c>
      <c r="AN204" s="35">
        <v>101.91576086956522</v>
      </c>
      <c r="AO204" s="35">
        <v>102.02445652173913</v>
      </c>
      <c r="AP204" s="35">
        <v>103.1929347826087</v>
      </c>
      <c r="AQ204" s="35">
        <v>103.47826086956522</v>
      </c>
      <c r="AR204" s="35">
        <v>104.52445652173913</v>
      </c>
      <c r="AS204" s="35">
        <v>104.10326086956522</v>
      </c>
      <c r="AT204" s="35">
        <v>103.70923913043478</v>
      </c>
      <c r="AU204" s="35">
        <v>104.38858695652173</v>
      </c>
      <c r="AV204" s="35">
        <v>104.98641304347827</v>
      </c>
      <c r="AW204" s="35">
        <v>105.35326086956522</v>
      </c>
      <c r="AX204" s="35">
        <v>105.96467391304348</v>
      </c>
      <c r="AY204" s="35">
        <v>106.11413043478261</v>
      </c>
      <c r="AZ204" s="35">
        <v>106.04619565217391</v>
      </c>
      <c r="BA204" s="35">
        <v>106.26358695652173</v>
      </c>
      <c r="BB204" s="35">
        <v>105.99184782608695</v>
      </c>
      <c r="BC204" s="35">
        <v>105.29891304347827</v>
      </c>
      <c r="BD204" s="35">
        <v>105</v>
      </c>
      <c r="BE204" s="35">
        <v>104.83695652173913</v>
      </c>
      <c r="BF204" s="35">
        <v>104.48369565217391</v>
      </c>
      <c r="BG204" s="35">
        <v>105.65217391304348</v>
      </c>
      <c r="BH204" s="35">
        <v>106.14130434782609</v>
      </c>
      <c r="BI204" s="35">
        <v>106.44021739130434</v>
      </c>
      <c r="BJ204" s="35">
        <v>106.07336956521739</v>
      </c>
      <c r="BK204" s="35">
        <v>104.86413043478261</v>
      </c>
      <c r="BL204" s="35">
        <v>104.74184782608695</v>
      </c>
      <c r="BM204" s="35">
        <v>104.6195652173913</v>
      </c>
      <c r="BN204" s="35">
        <v>104.23913043478261</v>
      </c>
      <c r="BO204" s="35">
        <v>103.55978260869566</v>
      </c>
      <c r="BP204" s="35">
        <v>102.8804347826087</v>
      </c>
      <c r="BQ204" s="35">
        <v>100</v>
      </c>
      <c r="BR204" s="35">
        <v>104.01891252955083</v>
      </c>
      <c r="BS204" s="35">
        <v>105.61465721040189</v>
      </c>
      <c r="BT204" s="35">
        <v>107.03309692671395</v>
      </c>
      <c r="BU204" s="35">
        <v>108.33333333333333</v>
      </c>
      <c r="BV204" s="35">
        <v>108.74704491725768</v>
      </c>
      <c r="BW204" s="35">
        <v>110.04728132387707</v>
      </c>
      <c r="BX204" s="35">
        <v>111.11111111111111</v>
      </c>
      <c r="BY204" s="35">
        <v>112.35224586288416</v>
      </c>
      <c r="BZ204" s="35">
        <v>112.17494089834516</v>
      </c>
      <c r="CA204" s="35">
        <v>111.17021276595744</v>
      </c>
      <c r="CB204" s="35">
        <v>111.11111111111111</v>
      </c>
      <c r="CC204" s="35">
        <v>110.28368794326241</v>
      </c>
      <c r="CD204" s="35">
        <v>109.27895981087471</v>
      </c>
      <c r="CE204" s="35">
        <v>109.04255319148936</v>
      </c>
      <c r="CF204" s="35">
        <v>107.91962174940899</v>
      </c>
      <c r="CG204" s="35">
        <v>108.03782505910165</v>
      </c>
      <c r="CH204" s="35">
        <v>109.51536643026004</v>
      </c>
      <c r="CI204" s="35">
        <v>111.11111111111111</v>
      </c>
      <c r="CJ204" s="35">
        <v>113.06146572104019</v>
      </c>
      <c r="CK204" s="35">
        <v>113.88888888888889</v>
      </c>
      <c r="CL204" s="35">
        <v>115.72104018912529</v>
      </c>
      <c r="CM204" s="35">
        <v>117.90780141843972</v>
      </c>
      <c r="CN204" s="35">
        <v>119.08983451536643</v>
      </c>
      <c r="CO204" s="35">
        <v>121.15839243498817</v>
      </c>
      <c r="CP204" s="35">
        <v>123.81796690307328</v>
      </c>
      <c r="CQ204" s="35">
        <v>126.95035460992908</v>
      </c>
      <c r="CR204" s="35">
        <v>129.84633569739952</v>
      </c>
      <c r="CS204" s="35">
        <v>134.39716312056737</v>
      </c>
      <c r="CT204" s="35">
        <v>139.95271867612294</v>
      </c>
      <c r="CU204" s="35">
        <v>142.61229314420802</v>
      </c>
      <c r="CV204" s="35">
        <v>145.98108747044918</v>
      </c>
      <c r="CW204" s="35">
        <v>150.94562647754137</v>
      </c>
    </row>
    <row r="205" spans="1:101" x14ac:dyDescent="0.3">
      <c r="A205" s="3">
        <v>1227</v>
      </c>
      <c r="B205" s="4" t="s">
        <v>201</v>
      </c>
      <c r="C205" s="35">
        <v>100</v>
      </c>
      <c r="D205" s="35">
        <v>95.786516853932582</v>
      </c>
      <c r="E205" s="35">
        <v>92.977528089887642</v>
      </c>
      <c r="F205" s="35">
        <v>91.573033707865164</v>
      </c>
      <c r="G205" s="35">
        <v>88.483146067415731</v>
      </c>
      <c r="H205" s="35">
        <v>88.202247191011239</v>
      </c>
      <c r="I205" s="35">
        <v>87.359550561797747</v>
      </c>
      <c r="J205" s="35">
        <v>85.674157303370791</v>
      </c>
      <c r="K205" s="35">
        <v>85.393258426966298</v>
      </c>
      <c r="L205" s="35">
        <v>84.269662921348313</v>
      </c>
      <c r="M205" s="35">
        <v>82.022471910112358</v>
      </c>
      <c r="N205" s="35">
        <v>81.17977528089888</v>
      </c>
      <c r="O205" s="35">
        <v>80.056179775280896</v>
      </c>
      <c r="P205" s="35">
        <v>76.123595505617971</v>
      </c>
      <c r="Q205" s="35">
        <v>76.68539325842697</v>
      </c>
      <c r="R205" s="35">
        <v>74.719101123595507</v>
      </c>
      <c r="S205" s="35">
        <v>68.82022471910112</v>
      </c>
      <c r="T205" s="35">
        <v>66.853932584269657</v>
      </c>
      <c r="U205" s="35">
        <v>68.82022471910112</v>
      </c>
      <c r="V205" s="35">
        <v>69.382022471910119</v>
      </c>
      <c r="W205" s="35">
        <v>71.067415730337075</v>
      </c>
      <c r="X205" s="35">
        <v>69.101123595505612</v>
      </c>
      <c r="Y205" s="35">
        <v>66.011235955056179</v>
      </c>
      <c r="Z205" s="35">
        <v>68.258426966292134</v>
      </c>
      <c r="AA205" s="35">
        <v>69.662921348314612</v>
      </c>
      <c r="AB205" s="35">
        <v>65.730337078651687</v>
      </c>
      <c r="AC205" s="35">
        <v>63.202247191011239</v>
      </c>
      <c r="AD205" s="35">
        <v>64.325842696629209</v>
      </c>
      <c r="AE205" s="35">
        <v>64.606741573033702</v>
      </c>
      <c r="AF205" s="35">
        <v>66.292134831460672</v>
      </c>
      <c r="AG205" s="35">
        <v>67.415730337078656</v>
      </c>
      <c r="AH205" s="35">
        <v>66.292134831460672</v>
      </c>
      <c r="AI205" s="35">
        <v>66.011235955056179</v>
      </c>
      <c r="AJ205" s="35">
        <v>100</v>
      </c>
      <c r="AK205" s="35">
        <v>101.22699386503068</v>
      </c>
      <c r="AL205" s="35">
        <v>98.159509202453989</v>
      </c>
      <c r="AM205" s="35">
        <v>100</v>
      </c>
      <c r="AN205" s="35">
        <v>99.846625766871171</v>
      </c>
      <c r="AO205" s="35">
        <v>100.76687116564418</v>
      </c>
      <c r="AP205" s="35">
        <v>100</v>
      </c>
      <c r="AQ205" s="35">
        <v>98.926380368098165</v>
      </c>
      <c r="AR205" s="35">
        <v>97.852760736196316</v>
      </c>
      <c r="AS205" s="35">
        <v>96.625766871165638</v>
      </c>
      <c r="AT205" s="35">
        <v>97.699386503067487</v>
      </c>
      <c r="AU205" s="35">
        <v>99.233128834355824</v>
      </c>
      <c r="AV205" s="35">
        <v>99.233128834355824</v>
      </c>
      <c r="AW205" s="35">
        <v>99.386503067484668</v>
      </c>
      <c r="AX205" s="35">
        <v>97.085889570552141</v>
      </c>
      <c r="AY205" s="35">
        <v>96.165644171779135</v>
      </c>
      <c r="AZ205" s="35">
        <v>92.944785276073617</v>
      </c>
      <c r="BA205" s="35">
        <v>94.325153374233125</v>
      </c>
      <c r="BB205" s="35">
        <v>94.785276073619627</v>
      </c>
      <c r="BC205" s="35">
        <v>93.25153374233129</v>
      </c>
      <c r="BD205" s="35">
        <v>92.024539877300612</v>
      </c>
      <c r="BE205" s="35">
        <v>91.411042944785279</v>
      </c>
      <c r="BF205" s="35">
        <v>90.184049079754601</v>
      </c>
      <c r="BG205" s="35">
        <v>91.411042944785279</v>
      </c>
      <c r="BH205" s="35">
        <v>89.877300613496928</v>
      </c>
      <c r="BI205" s="35">
        <v>93.404907975460119</v>
      </c>
      <c r="BJ205" s="35">
        <v>92.944785276073617</v>
      </c>
      <c r="BK205" s="35">
        <v>98.159509202453989</v>
      </c>
      <c r="BL205" s="35">
        <v>97.852760736196316</v>
      </c>
      <c r="BM205" s="35">
        <v>95.858895705521476</v>
      </c>
      <c r="BN205" s="35">
        <v>94.938650306748471</v>
      </c>
      <c r="BO205" s="35">
        <v>92.791411042944787</v>
      </c>
      <c r="BP205" s="35">
        <v>91.717791411042938</v>
      </c>
      <c r="BQ205" s="35">
        <v>100</v>
      </c>
      <c r="BR205" s="35">
        <v>100.72202166064982</v>
      </c>
      <c r="BS205" s="35">
        <v>105.05415162454874</v>
      </c>
      <c r="BT205" s="35">
        <v>103.97111913357401</v>
      </c>
      <c r="BU205" s="35">
        <v>103.97111913357401</v>
      </c>
      <c r="BV205" s="35">
        <v>101.80505415162455</v>
      </c>
      <c r="BW205" s="35">
        <v>102.52707581227436</v>
      </c>
      <c r="BX205" s="35">
        <v>101.08303249097473</v>
      </c>
      <c r="BY205" s="35">
        <v>96.389891696750908</v>
      </c>
      <c r="BZ205" s="35">
        <v>96.750902527075809</v>
      </c>
      <c r="CA205" s="35">
        <v>94.223826714801447</v>
      </c>
      <c r="CB205" s="35">
        <v>89.891696750902526</v>
      </c>
      <c r="CC205" s="35">
        <v>86.281588447653434</v>
      </c>
      <c r="CD205" s="35">
        <v>83.754512635379058</v>
      </c>
      <c r="CE205" s="35">
        <v>84.837545126353788</v>
      </c>
      <c r="CF205" s="35">
        <v>79.061371841155236</v>
      </c>
      <c r="CG205" s="35">
        <v>79.42238267148015</v>
      </c>
      <c r="CH205" s="35">
        <v>79.42238267148015</v>
      </c>
      <c r="CI205" s="35">
        <v>77.61732851985559</v>
      </c>
      <c r="CJ205" s="35">
        <v>74.007220216606498</v>
      </c>
      <c r="CK205" s="35">
        <v>73.285198555956683</v>
      </c>
      <c r="CL205" s="35">
        <v>74.007220216606498</v>
      </c>
      <c r="CM205" s="35">
        <v>71.841155234657037</v>
      </c>
      <c r="CN205" s="35">
        <v>71.119133574007222</v>
      </c>
      <c r="CO205" s="35">
        <v>74.729241877256314</v>
      </c>
      <c r="CP205" s="35">
        <v>74.729241877256314</v>
      </c>
      <c r="CQ205" s="35">
        <v>77.61732851985559</v>
      </c>
      <c r="CR205" s="35">
        <v>81.227436823104696</v>
      </c>
      <c r="CS205" s="35">
        <v>83.754512635379058</v>
      </c>
      <c r="CT205" s="35">
        <v>87.725631768953065</v>
      </c>
      <c r="CU205" s="35">
        <v>89.891696750902526</v>
      </c>
      <c r="CV205" s="35">
        <v>92.057761732851986</v>
      </c>
      <c r="CW205" s="35">
        <v>91.696750902527072</v>
      </c>
    </row>
    <row r="206" spans="1:101" x14ac:dyDescent="0.3">
      <c r="A206" s="3">
        <v>1228</v>
      </c>
      <c r="B206" s="4" t="s">
        <v>202</v>
      </c>
      <c r="C206" s="35">
        <v>100</v>
      </c>
      <c r="D206" s="35">
        <v>99.047141424272823</v>
      </c>
      <c r="E206" s="35">
        <v>97.291875626880639</v>
      </c>
      <c r="F206" s="35">
        <v>95.436308926780342</v>
      </c>
      <c r="G206" s="35">
        <v>94.533600802407221</v>
      </c>
      <c r="H206" s="35">
        <v>94.032096288866597</v>
      </c>
      <c r="I206" s="35">
        <v>92.326980942828484</v>
      </c>
      <c r="J206" s="35">
        <v>91.123370110330995</v>
      </c>
      <c r="K206" s="35">
        <v>91.374122367101307</v>
      </c>
      <c r="L206" s="35">
        <v>90.772316950852556</v>
      </c>
      <c r="M206" s="35">
        <v>92.126379137412243</v>
      </c>
      <c r="N206" s="35">
        <v>92.577733199598796</v>
      </c>
      <c r="O206" s="35">
        <v>89.769307923771308</v>
      </c>
      <c r="P206" s="35">
        <v>90.521564694082244</v>
      </c>
      <c r="Q206" s="35">
        <v>88.214643931795379</v>
      </c>
      <c r="R206" s="35">
        <v>86.910732196589763</v>
      </c>
      <c r="S206" s="35">
        <v>86.559679037111337</v>
      </c>
      <c r="T206" s="35">
        <v>86.710130391173522</v>
      </c>
      <c r="U206" s="35">
        <v>84.102306920762288</v>
      </c>
      <c r="V206" s="35">
        <v>82.246740220661991</v>
      </c>
      <c r="W206" s="35">
        <v>79.638916750250758</v>
      </c>
      <c r="X206" s="35">
        <v>80.140421263791367</v>
      </c>
      <c r="Y206" s="35">
        <v>77.683049147442333</v>
      </c>
      <c r="Z206" s="35">
        <v>77.582748244734205</v>
      </c>
      <c r="AA206" s="35">
        <v>75.777331995987964</v>
      </c>
      <c r="AB206" s="35">
        <v>73.971915747241724</v>
      </c>
      <c r="AC206" s="35">
        <v>72.918756268806419</v>
      </c>
      <c r="AD206" s="35">
        <v>71.915747241725171</v>
      </c>
      <c r="AE206" s="35">
        <v>71.063189568706122</v>
      </c>
      <c r="AF206" s="35">
        <v>69.709127382146434</v>
      </c>
      <c r="AG206" s="35">
        <v>71.263791374122363</v>
      </c>
      <c r="AH206" s="35">
        <v>67.753259779338009</v>
      </c>
      <c r="AI206" s="35">
        <v>64.643931795386152</v>
      </c>
      <c r="AJ206" s="35">
        <v>100</v>
      </c>
      <c r="AK206" s="35">
        <v>99.198396793587179</v>
      </c>
      <c r="AL206" s="35">
        <v>98.697394789579164</v>
      </c>
      <c r="AM206" s="35">
        <v>97.69539078156312</v>
      </c>
      <c r="AN206" s="35">
        <v>97.675350701402806</v>
      </c>
      <c r="AO206" s="35">
        <v>97.074148296593179</v>
      </c>
      <c r="AP206" s="35">
        <v>96.032064128256508</v>
      </c>
      <c r="AQ206" s="35">
        <v>95.911823647294582</v>
      </c>
      <c r="AR206" s="35">
        <v>94.809619238476955</v>
      </c>
      <c r="AS206" s="35">
        <v>93.206412825651299</v>
      </c>
      <c r="AT206" s="35">
        <v>91.963927855711418</v>
      </c>
      <c r="AU206" s="35">
        <v>90.921843687374746</v>
      </c>
      <c r="AV206" s="35">
        <v>89.178356713426851</v>
      </c>
      <c r="AW206" s="35">
        <v>88.917835671342687</v>
      </c>
      <c r="AX206" s="35">
        <v>88.256513026052104</v>
      </c>
      <c r="AY206" s="35">
        <v>88.076152304609224</v>
      </c>
      <c r="AZ206" s="35">
        <v>87.174348697394791</v>
      </c>
      <c r="BA206" s="35">
        <v>86.853707414829657</v>
      </c>
      <c r="BB206" s="35">
        <v>86.092184368737477</v>
      </c>
      <c r="BC206" s="35">
        <v>84.328657314629254</v>
      </c>
      <c r="BD206" s="35">
        <v>83.547094188376747</v>
      </c>
      <c r="BE206" s="35">
        <v>82.625250501002</v>
      </c>
      <c r="BF206" s="35">
        <v>82.865731462925851</v>
      </c>
      <c r="BG206" s="35">
        <v>83.647294589178358</v>
      </c>
      <c r="BH206" s="35">
        <v>83.346693386773552</v>
      </c>
      <c r="BI206" s="35">
        <v>82.885771543086179</v>
      </c>
      <c r="BJ206" s="35">
        <v>84.128256513026045</v>
      </c>
      <c r="BK206" s="35">
        <v>84.148296593186373</v>
      </c>
      <c r="BL206" s="35">
        <v>83.587174348697388</v>
      </c>
      <c r="BM206" s="35">
        <v>83.507014028056119</v>
      </c>
      <c r="BN206" s="35">
        <v>84.729458917835672</v>
      </c>
      <c r="BO206" s="35">
        <v>82.585170340681358</v>
      </c>
      <c r="BP206" s="35">
        <v>81.62324649298597</v>
      </c>
      <c r="BQ206" s="35">
        <v>100</v>
      </c>
      <c r="BR206" s="35">
        <v>102.16949152542372</v>
      </c>
      <c r="BS206" s="35">
        <v>103.2542372881356</v>
      </c>
      <c r="BT206" s="35">
        <v>102.44067796610169</v>
      </c>
      <c r="BU206" s="35">
        <v>103.32203389830508</v>
      </c>
      <c r="BV206" s="35">
        <v>102.44067796610169</v>
      </c>
      <c r="BW206" s="35">
        <v>102.16949152542372</v>
      </c>
      <c r="BX206" s="35">
        <v>102.44067796610169</v>
      </c>
      <c r="BY206" s="35">
        <v>103.32203389830508</v>
      </c>
      <c r="BZ206" s="35">
        <v>102.71186440677967</v>
      </c>
      <c r="CA206" s="35">
        <v>102.03389830508475</v>
      </c>
      <c r="CB206" s="35">
        <v>101.89830508474576</v>
      </c>
      <c r="CC206" s="35">
        <v>101.28813559322033</v>
      </c>
      <c r="CD206" s="35">
        <v>100.67796610169492</v>
      </c>
      <c r="CE206" s="35">
        <v>99.66101694915254</v>
      </c>
      <c r="CF206" s="35">
        <v>98.101694915254242</v>
      </c>
      <c r="CG206" s="35">
        <v>97.423728813559322</v>
      </c>
      <c r="CH206" s="35">
        <v>95.254237288135599</v>
      </c>
      <c r="CI206" s="35">
        <v>95.254237288135599</v>
      </c>
      <c r="CJ206" s="35">
        <v>94.847457627118644</v>
      </c>
      <c r="CK206" s="35">
        <v>94.711864406779668</v>
      </c>
      <c r="CL206" s="35">
        <v>93.966101694915253</v>
      </c>
      <c r="CM206" s="35">
        <v>92.881355932203391</v>
      </c>
      <c r="CN206" s="35">
        <v>89.898305084745758</v>
      </c>
      <c r="CO206" s="35">
        <v>89.152542372881356</v>
      </c>
      <c r="CP206" s="35">
        <v>90.508474576271183</v>
      </c>
      <c r="CQ206" s="35">
        <v>90.576271186440678</v>
      </c>
      <c r="CR206" s="35">
        <v>93.084745762711862</v>
      </c>
      <c r="CS206" s="35">
        <v>92.474576271186436</v>
      </c>
      <c r="CT206" s="35">
        <v>93.084745762711862</v>
      </c>
      <c r="CU206" s="35">
        <v>93.288135593220332</v>
      </c>
      <c r="CV206" s="35">
        <v>92.406779661016955</v>
      </c>
      <c r="CW206" s="35">
        <v>93.762711864406782</v>
      </c>
    </row>
    <row r="207" spans="1:101" x14ac:dyDescent="0.3">
      <c r="A207" s="3">
        <v>1231</v>
      </c>
      <c r="B207" s="4" t="s">
        <v>203</v>
      </c>
      <c r="C207" s="35">
        <v>100</v>
      </c>
      <c r="D207" s="35">
        <v>97.951914514692788</v>
      </c>
      <c r="E207" s="35">
        <v>94.211932324131794</v>
      </c>
      <c r="F207" s="35">
        <v>93.321460373998221</v>
      </c>
      <c r="G207" s="35">
        <v>89.314336598397148</v>
      </c>
      <c r="H207" s="35">
        <v>87.80053428317008</v>
      </c>
      <c r="I207" s="35">
        <v>84.149599287622436</v>
      </c>
      <c r="J207" s="35">
        <v>83.170080142475513</v>
      </c>
      <c r="K207" s="35">
        <v>81.83437221727516</v>
      </c>
      <c r="L207" s="35">
        <v>79.16295636687444</v>
      </c>
      <c r="M207" s="35">
        <v>79.252003561887804</v>
      </c>
      <c r="N207" s="35">
        <v>78.272484416740866</v>
      </c>
      <c r="O207" s="35">
        <v>76.402493321460369</v>
      </c>
      <c r="P207" s="35">
        <v>75.51202137132681</v>
      </c>
      <c r="Q207" s="35">
        <v>76.758682101513799</v>
      </c>
      <c r="R207" s="35">
        <v>76.135351736420304</v>
      </c>
      <c r="S207" s="35">
        <v>73.374888691006234</v>
      </c>
      <c r="T207" s="35">
        <v>72.128227960819231</v>
      </c>
      <c r="U207" s="35">
        <v>73.552983081032949</v>
      </c>
      <c r="V207" s="35">
        <v>71.772039180765802</v>
      </c>
      <c r="W207" s="35">
        <v>69.991095280498669</v>
      </c>
      <c r="X207" s="35">
        <v>69.813000890471955</v>
      </c>
      <c r="Y207" s="35">
        <v>67.230632235084599</v>
      </c>
      <c r="Z207" s="35">
        <v>67.853962600178093</v>
      </c>
      <c r="AA207" s="35">
        <v>68.210151380231522</v>
      </c>
      <c r="AB207" s="35">
        <v>68.210151380231522</v>
      </c>
      <c r="AC207" s="35">
        <v>70.436331255565449</v>
      </c>
      <c r="AD207" s="35">
        <v>68.299198575244873</v>
      </c>
      <c r="AE207" s="35">
        <v>69.100623330365096</v>
      </c>
      <c r="AF207" s="35">
        <v>67.497773820124664</v>
      </c>
      <c r="AG207" s="35">
        <v>66.340160284951025</v>
      </c>
      <c r="AH207" s="35">
        <v>67.141585040071234</v>
      </c>
      <c r="AI207" s="35">
        <v>64.381121994657164</v>
      </c>
      <c r="AJ207" s="35">
        <v>100</v>
      </c>
      <c r="AK207" s="35">
        <v>98.01623083859333</v>
      </c>
      <c r="AL207" s="35">
        <v>97.835888187556364</v>
      </c>
      <c r="AM207" s="35">
        <v>101.26239855725879</v>
      </c>
      <c r="AN207" s="35">
        <v>101.21731289449954</v>
      </c>
      <c r="AO207" s="35">
        <v>102.1190261496844</v>
      </c>
      <c r="AP207" s="35">
        <v>102.07394048692515</v>
      </c>
      <c r="AQ207" s="35">
        <v>102.70513976555455</v>
      </c>
      <c r="AR207" s="35">
        <v>99.819657348963034</v>
      </c>
      <c r="AS207" s="35">
        <v>99.413886384129853</v>
      </c>
      <c r="AT207" s="35">
        <v>97.655545536519384</v>
      </c>
      <c r="AU207" s="35">
        <v>96.979260595130754</v>
      </c>
      <c r="AV207" s="35">
        <v>94.364292155094674</v>
      </c>
      <c r="AW207" s="35">
        <v>93.688007213706044</v>
      </c>
      <c r="AX207" s="35">
        <v>95.491433724075748</v>
      </c>
      <c r="AY207" s="35">
        <v>93.778178539224527</v>
      </c>
      <c r="AZ207" s="35">
        <v>93.958521190261493</v>
      </c>
      <c r="BA207" s="35">
        <v>93.552750225428312</v>
      </c>
      <c r="BB207" s="35">
        <v>92.74120829576195</v>
      </c>
      <c r="BC207" s="35">
        <v>91.343552750225427</v>
      </c>
      <c r="BD207" s="35">
        <v>89.089269612263294</v>
      </c>
      <c r="BE207" s="35">
        <v>89.765554553651938</v>
      </c>
      <c r="BF207" s="35">
        <v>87.871956717763751</v>
      </c>
      <c r="BG207" s="35">
        <v>88.683498647430113</v>
      </c>
      <c r="BH207" s="35">
        <v>89.72046889089269</v>
      </c>
      <c r="BI207" s="35">
        <v>89.855725879170421</v>
      </c>
      <c r="BJ207" s="35">
        <v>88.007213706041483</v>
      </c>
      <c r="BK207" s="35">
        <v>87.150586113615873</v>
      </c>
      <c r="BL207" s="35">
        <v>87.511271415689805</v>
      </c>
      <c r="BM207" s="35">
        <v>87.601442741208302</v>
      </c>
      <c r="BN207" s="35">
        <v>86.970243462578907</v>
      </c>
      <c r="BO207" s="35">
        <v>84.986474301172223</v>
      </c>
      <c r="BP207" s="35">
        <v>84.89630297565374</v>
      </c>
      <c r="BQ207" s="35">
        <v>100</v>
      </c>
      <c r="BR207" s="35">
        <v>101.04011887072808</v>
      </c>
      <c r="BS207" s="35">
        <v>101.48588410104011</v>
      </c>
      <c r="BT207" s="35">
        <v>103.12035661218425</v>
      </c>
      <c r="BU207" s="35">
        <v>103.41753343239228</v>
      </c>
      <c r="BV207" s="35">
        <v>103.41753343239228</v>
      </c>
      <c r="BW207" s="35">
        <v>102.82317979197623</v>
      </c>
      <c r="BX207" s="35">
        <v>99.851411589895989</v>
      </c>
      <c r="BY207" s="35">
        <v>99.108469539375932</v>
      </c>
      <c r="BZ207" s="35">
        <v>96.433878157503713</v>
      </c>
      <c r="CA207" s="35">
        <v>96.731054977711736</v>
      </c>
      <c r="CB207" s="35">
        <v>96.582466567607725</v>
      </c>
      <c r="CC207" s="35">
        <v>95.839524517087668</v>
      </c>
      <c r="CD207" s="35">
        <v>94.502228826151565</v>
      </c>
      <c r="CE207" s="35">
        <v>93.31352154531946</v>
      </c>
      <c r="CF207" s="35">
        <v>92.867756315007426</v>
      </c>
      <c r="CG207" s="35">
        <v>93.759286775631494</v>
      </c>
      <c r="CH207" s="35">
        <v>93.31352154531946</v>
      </c>
      <c r="CI207" s="35">
        <v>94.205052005943543</v>
      </c>
      <c r="CJ207" s="35">
        <v>95.096582466567611</v>
      </c>
      <c r="CK207" s="35">
        <v>97.17682020802377</v>
      </c>
      <c r="CL207" s="35">
        <v>95.096582466567611</v>
      </c>
      <c r="CM207" s="35">
        <v>96.13670133729569</v>
      </c>
      <c r="CN207" s="35">
        <v>97.028231797919759</v>
      </c>
      <c r="CO207" s="35">
        <v>96.433878157503713</v>
      </c>
      <c r="CP207" s="35">
        <v>97.771173848439815</v>
      </c>
      <c r="CQ207" s="35">
        <v>98.068350668647852</v>
      </c>
      <c r="CR207" s="35">
        <v>99.405646359583955</v>
      </c>
      <c r="CS207" s="35">
        <v>103.12035661218425</v>
      </c>
      <c r="CT207" s="35">
        <v>104.01188707280832</v>
      </c>
      <c r="CU207" s="35">
        <v>104.45765230312035</v>
      </c>
      <c r="CV207" s="35">
        <v>107.57800891530461</v>
      </c>
      <c r="CW207" s="35">
        <v>106.09212481426449</v>
      </c>
    </row>
    <row r="208" spans="1:101" x14ac:dyDescent="0.3">
      <c r="A208" s="3">
        <v>1232</v>
      </c>
      <c r="B208" s="4" t="s">
        <v>204</v>
      </c>
      <c r="C208" s="35">
        <v>100</v>
      </c>
      <c r="D208" s="35">
        <v>98.80952380952381</v>
      </c>
      <c r="E208" s="35">
        <v>98.412698412698418</v>
      </c>
      <c r="F208" s="35">
        <v>101.19047619047619</v>
      </c>
      <c r="G208" s="35">
        <v>108.73015873015873</v>
      </c>
      <c r="H208" s="35">
        <v>111.50793650793651</v>
      </c>
      <c r="I208" s="35">
        <v>113.0952380952381</v>
      </c>
      <c r="J208" s="35">
        <v>117.85714285714286</v>
      </c>
      <c r="K208" s="35">
        <v>117.85714285714286</v>
      </c>
      <c r="L208" s="35">
        <v>115.87301587301587</v>
      </c>
      <c r="M208" s="35">
        <v>119.04761904761905</v>
      </c>
      <c r="N208" s="35">
        <v>114.28571428571429</v>
      </c>
      <c r="O208" s="35">
        <v>109.12698412698413</v>
      </c>
      <c r="P208" s="35">
        <v>113.88888888888889</v>
      </c>
      <c r="Q208" s="35">
        <v>102.77777777777777</v>
      </c>
      <c r="R208" s="35">
        <v>94.841269841269835</v>
      </c>
      <c r="S208" s="35">
        <v>89.682539682539684</v>
      </c>
      <c r="T208" s="35">
        <v>90.873015873015873</v>
      </c>
      <c r="U208" s="35">
        <v>87.698412698412696</v>
      </c>
      <c r="V208" s="35">
        <v>85.317460317460316</v>
      </c>
      <c r="W208" s="35">
        <v>82.936507936507937</v>
      </c>
      <c r="X208" s="35">
        <v>83.730158730158735</v>
      </c>
      <c r="Y208" s="35">
        <v>87.698412698412696</v>
      </c>
      <c r="Z208" s="35">
        <v>80.555555555555557</v>
      </c>
      <c r="AA208" s="35">
        <v>80.158730158730165</v>
      </c>
      <c r="AB208" s="35">
        <v>79.761904761904759</v>
      </c>
      <c r="AC208" s="35">
        <v>78.968253968253961</v>
      </c>
      <c r="AD208" s="35">
        <v>74.603174603174608</v>
      </c>
      <c r="AE208" s="35">
        <v>75.396825396825392</v>
      </c>
      <c r="AF208" s="35">
        <v>69.444444444444443</v>
      </c>
      <c r="AG208" s="35">
        <v>70.634920634920633</v>
      </c>
      <c r="AH208" s="35">
        <v>74.603174603174608</v>
      </c>
      <c r="AI208" s="35">
        <v>71.031746031746039</v>
      </c>
      <c r="AJ208" s="35">
        <v>100</v>
      </c>
      <c r="AK208" s="35">
        <v>100.98360655737704</v>
      </c>
      <c r="AL208" s="35">
        <v>101.9672131147541</v>
      </c>
      <c r="AM208" s="35">
        <v>101.9672131147541</v>
      </c>
      <c r="AN208" s="35">
        <v>100.81967213114754</v>
      </c>
      <c r="AO208" s="35">
        <v>98.032786885245898</v>
      </c>
      <c r="AP208" s="35">
        <v>97.213114754098356</v>
      </c>
      <c r="AQ208" s="35">
        <v>96.885245901639351</v>
      </c>
      <c r="AR208" s="35">
        <v>96.885245901639351</v>
      </c>
      <c r="AS208" s="35">
        <v>98.196721311475414</v>
      </c>
      <c r="AT208" s="35">
        <v>95.409836065573771</v>
      </c>
      <c r="AU208" s="35">
        <v>92.459016393442624</v>
      </c>
      <c r="AV208" s="35">
        <v>92.131147540983605</v>
      </c>
      <c r="AW208" s="35">
        <v>94.754098360655732</v>
      </c>
      <c r="AX208" s="35">
        <v>93.770491803278688</v>
      </c>
      <c r="AY208" s="35">
        <v>91.147540983606561</v>
      </c>
      <c r="AZ208" s="35">
        <v>86.721311475409834</v>
      </c>
      <c r="BA208" s="35">
        <v>85.901639344262293</v>
      </c>
      <c r="BB208" s="35">
        <v>88.196721311475414</v>
      </c>
      <c r="BC208" s="35">
        <v>87.213114754098356</v>
      </c>
      <c r="BD208" s="35">
        <v>91.147540983606561</v>
      </c>
      <c r="BE208" s="35">
        <v>93.770491803278688</v>
      </c>
      <c r="BF208" s="35">
        <v>94.098360655737707</v>
      </c>
      <c r="BG208" s="35">
        <v>98.360655737704917</v>
      </c>
      <c r="BH208" s="35">
        <v>98.688524590163937</v>
      </c>
      <c r="BI208" s="35">
        <v>98.032786885245898</v>
      </c>
      <c r="BJ208" s="35">
        <v>97.377049180327873</v>
      </c>
      <c r="BK208" s="35">
        <v>96.885245901639351</v>
      </c>
      <c r="BL208" s="35">
        <v>96.06557377049181</v>
      </c>
      <c r="BM208" s="35">
        <v>94.590163934426229</v>
      </c>
      <c r="BN208" s="35">
        <v>93.770491803278688</v>
      </c>
      <c r="BO208" s="35">
        <v>93.93442622950819</v>
      </c>
      <c r="BP208" s="35">
        <v>90.819672131147541</v>
      </c>
      <c r="BQ208" s="35">
        <v>100</v>
      </c>
      <c r="BR208" s="35">
        <v>100</v>
      </c>
      <c r="BS208" s="35">
        <v>102.24719101123596</v>
      </c>
      <c r="BT208" s="35">
        <v>108.42696629213484</v>
      </c>
      <c r="BU208" s="35">
        <v>107.86516853932584</v>
      </c>
      <c r="BV208" s="35">
        <v>112.92134831460675</v>
      </c>
      <c r="BW208" s="35">
        <v>115.73033707865169</v>
      </c>
      <c r="BX208" s="35">
        <v>110.67415730337079</v>
      </c>
      <c r="BY208" s="35">
        <v>106.17977528089888</v>
      </c>
      <c r="BZ208" s="35">
        <v>105.61797752808988</v>
      </c>
      <c r="CA208" s="35">
        <v>105.61797752808988</v>
      </c>
      <c r="CB208" s="35">
        <v>106.17977528089888</v>
      </c>
      <c r="CC208" s="35">
        <v>100.56179775280899</v>
      </c>
      <c r="CD208" s="35">
        <v>96.629213483146074</v>
      </c>
      <c r="CE208" s="35">
        <v>95.50561797752809</v>
      </c>
      <c r="CF208" s="35">
        <v>92.134831460674164</v>
      </c>
      <c r="CG208" s="35">
        <v>89.887640449438209</v>
      </c>
      <c r="CH208" s="35">
        <v>91.573033707865164</v>
      </c>
      <c r="CI208" s="35">
        <v>87.078651685393254</v>
      </c>
      <c r="CJ208" s="35">
        <v>85.393258426966298</v>
      </c>
      <c r="CK208" s="35">
        <v>84.269662921348313</v>
      </c>
      <c r="CL208" s="35">
        <v>84.269662921348313</v>
      </c>
      <c r="CM208" s="35">
        <v>84.269662921348313</v>
      </c>
      <c r="CN208" s="35">
        <v>87.078651685393254</v>
      </c>
      <c r="CO208" s="35">
        <v>87.078651685393254</v>
      </c>
      <c r="CP208" s="35">
        <v>88.764044943820224</v>
      </c>
      <c r="CQ208" s="35">
        <v>89.325842696629209</v>
      </c>
      <c r="CR208" s="35">
        <v>96.067415730337075</v>
      </c>
      <c r="CS208" s="35">
        <v>97.752808988764045</v>
      </c>
      <c r="CT208" s="35">
        <v>97.19101123595506</v>
      </c>
      <c r="CU208" s="35">
        <v>96.067415730337075</v>
      </c>
      <c r="CV208" s="35">
        <v>95.50561797752809</v>
      </c>
      <c r="CW208" s="35">
        <v>97.19101123595506</v>
      </c>
    </row>
    <row r="209" spans="1:101" x14ac:dyDescent="0.3">
      <c r="A209" s="3">
        <v>1233</v>
      </c>
      <c r="B209" s="4" t="s">
        <v>205</v>
      </c>
      <c r="C209" s="35">
        <v>100</v>
      </c>
      <c r="D209" s="35">
        <v>95.221843003412971</v>
      </c>
      <c r="E209" s="35">
        <v>97.952218430034137</v>
      </c>
      <c r="F209" s="35">
        <v>99.658703071672349</v>
      </c>
      <c r="G209" s="35">
        <v>97.269624573378834</v>
      </c>
      <c r="H209" s="35">
        <v>97.610921501706486</v>
      </c>
      <c r="I209" s="35">
        <v>92.491467576791806</v>
      </c>
      <c r="J209" s="35">
        <v>92.491467576791806</v>
      </c>
      <c r="K209" s="35">
        <v>100</v>
      </c>
      <c r="L209" s="35">
        <v>104.43686006825939</v>
      </c>
      <c r="M209" s="35">
        <v>105.80204778156997</v>
      </c>
      <c r="N209" s="35">
        <v>104.09556313993174</v>
      </c>
      <c r="O209" s="35">
        <v>105.80204778156997</v>
      </c>
      <c r="P209" s="35">
        <v>103.0716723549488</v>
      </c>
      <c r="Q209" s="35">
        <v>103.41296928327645</v>
      </c>
      <c r="R209" s="35">
        <v>100.68259385665529</v>
      </c>
      <c r="S209" s="35">
        <v>94.539249146757683</v>
      </c>
      <c r="T209" s="35">
        <v>99.317406143344712</v>
      </c>
      <c r="U209" s="35">
        <v>99.317406143344712</v>
      </c>
      <c r="V209" s="35">
        <v>96.928327645051198</v>
      </c>
      <c r="W209" s="35">
        <v>96.587030716723547</v>
      </c>
      <c r="X209" s="35">
        <v>91.12627986348123</v>
      </c>
      <c r="Y209" s="35">
        <v>87.030716723549489</v>
      </c>
      <c r="Z209" s="35">
        <v>89.761092150170654</v>
      </c>
      <c r="AA209" s="35">
        <v>86.00682593856655</v>
      </c>
      <c r="AB209" s="35">
        <v>83.276450511945399</v>
      </c>
      <c r="AC209" s="35">
        <v>81.911262798634809</v>
      </c>
      <c r="AD209" s="35">
        <v>77.815699658703068</v>
      </c>
      <c r="AE209" s="35">
        <v>78.839590443686006</v>
      </c>
      <c r="AF209" s="35">
        <v>79.180887372013657</v>
      </c>
      <c r="AG209" s="35">
        <v>82.593856655290097</v>
      </c>
      <c r="AH209" s="35">
        <v>82.25255972696246</v>
      </c>
      <c r="AI209" s="35">
        <v>83.959044368600686</v>
      </c>
      <c r="AJ209" s="35">
        <v>100</v>
      </c>
      <c r="AK209" s="35">
        <v>96.191819464033856</v>
      </c>
      <c r="AL209" s="35">
        <v>98.166431593794073</v>
      </c>
      <c r="AM209" s="35">
        <v>96.755994358251058</v>
      </c>
      <c r="AN209" s="35">
        <v>96.47390691114245</v>
      </c>
      <c r="AO209" s="35">
        <v>98.025387870239769</v>
      </c>
      <c r="AP209" s="35">
        <v>98.589562764456986</v>
      </c>
      <c r="AQ209" s="35">
        <v>99.858956276445696</v>
      </c>
      <c r="AR209" s="35">
        <v>100</v>
      </c>
      <c r="AS209" s="35">
        <v>100.84626234132581</v>
      </c>
      <c r="AT209" s="35">
        <v>99.012693935119884</v>
      </c>
      <c r="AU209" s="35">
        <v>96.191819464033856</v>
      </c>
      <c r="AV209" s="35">
        <v>96.332863187588146</v>
      </c>
      <c r="AW209" s="35">
        <v>97.179125528913957</v>
      </c>
      <c r="AX209" s="35">
        <v>96.050775740479551</v>
      </c>
      <c r="AY209" s="35">
        <v>96.897038081805363</v>
      </c>
      <c r="AZ209" s="35">
        <v>95.20451339915374</v>
      </c>
      <c r="BA209" s="35">
        <v>94.640338504936537</v>
      </c>
      <c r="BB209" s="35">
        <v>93.229901269393508</v>
      </c>
      <c r="BC209" s="35">
        <v>91.396332863187581</v>
      </c>
      <c r="BD209" s="35">
        <v>90.267983074753175</v>
      </c>
      <c r="BE209" s="35">
        <v>88.15232722143864</v>
      </c>
      <c r="BF209" s="35">
        <v>86.741889985895625</v>
      </c>
      <c r="BG209" s="35">
        <v>89.844851904090262</v>
      </c>
      <c r="BH209" s="35">
        <v>90.691114245416074</v>
      </c>
      <c r="BI209" s="35">
        <v>91.114245416078987</v>
      </c>
      <c r="BJ209" s="35">
        <v>89.562764456981668</v>
      </c>
      <c r="BK209" s="35">
        <v>87.588152327221437</v>
      </c>
      <c r="BL209" s="35">
        <v>89.703808180535972</v>
      </c>
      <c r="BM209" s="35">
        <v>90.691114245416074</v>
      </c>
      <c r="BN209" s="35">
        <v>90.691114245416074</v>
      </c>
      <c r="BO209" s="35">
        <v>89.421720733427364</v>
      </c>
      <c r="BP209" s="35">
        <v>85.895627644569814</v>
      </c>
      <c r="BQ209" s="35">
        <v>100</v>
      </c>
      <c r="BR209" s="35">
        <v>103.62903225806451</v>
      </c>
      <c r="BS209" s="35">
        <v>105.24193548387096</v>
      </c>
      <c r="BT209" s="35">
        <v>105.24193548387096</v>
      </c>
      <c r="BU209" s="35">
        <v>108.87096774193549</v>
      </c>
      <c r="BV209" s="35">
        <v>108.87096774193549</v>
      </c>
      <c r="BW209" s="35">
        <v>113.30645161290323</v>
      </c>
      <c r="BX209" s="35">
        <v>107.25806451612904</v>
      </c>
      <c r="BY209" s="35">
        <v>102.8225806451613</v>
      </c>
      <c r="BZ209" s="35">
        <v>102.41935483870968</v>
      </c>
      <c r="CA209" s="35">
        <v>101.61290322580645</v>
      </c>
      <c r="CB209" s="35">
        <v>98.790322580645167</v>
      </c>
      <c r="CC209" s="35">
        <v>95.967741935483872</v>
      </c>
      <c r="CD209" s="35">
        <v>93.145161290322577</v>
      </c>
      <c r="CE209" s="35">
        <v>91.129032258064512</v>
      </c>
      <c r="CF209" s="35">
        <v>88.306451612903231</v>
      </c>
      <c r="CG209" s="35">
        <v>88.306451612903231</v>
      </c>
      <c r="CH209" s="35">
        <v>85.887096774193552</v>
      </c>
      <c r="CI209" s="35">
        <v>85.08064516129032</v>
      </c>
      <c r="CJ209" s="35">
        <v>84.677419354838705</v>
      </c>
      <c r="CK209" s="35">
        <v>86.290322580645167</v>
      </c>
      <c r="CL209" s="35">
        <v>86.693548387096769</v>
      </c>
      <c r="CM209" s="35">
        <v>90.725806451612897</v>
      </c>
      <c r="CN209" s="35">
        <v>92.338709677419359</v>
      </c>
      <c r="CO209" s="35">
        <v>89.91935483870968</v>
      </c>
      <c r="CP209" s="35">
        <v>89.516129032258064</v>
      </c>
      <c r="CQ209" s="35">
        <v>95.967741935483872</v>
      </c>
      <c r="CR209" s="35">
        <v>98.790322580645167</v>
      </c>
      <c r="CS209" s="35">
        <v>96.774193548387103</v>
      </c>
      <c r="CT209" s="35">
        <v>97.177419354838705</v>
      </c>
      <c r="CU209" s="35">
        <v>99.193548387096769</v>
      </c>
      <c r="CV209" s="35">
        <v>97.58064516129032</v>
      </c>
      <c r="CW209" s="35">
        <v>95.967741935483872</v>
      </c>
    </row>
    <row r="210" spans="1:101" x14ac:dyDescent="0.3">
      <c r="A210" s="3">
        <v>1234</v>
      </c>
      <c r="B210" s="4" t="s">
        <v>206</v>
      </c>
      <c r="C210" s="35">
        <v>100</v>
      </c>
      <c r="D210" s="35">
        <v>98.586572438162548</v>
      </c>
      <c r="E210" s="35">
        <v>96.466431095406364</v>
      </c>
      <c r="F210" s="35">
        <v>100.70671378091873</v>
      </c>
      <c r="G210" s="35">
        <v>103.18021201413427</v>
      </c>
      <c r="H210" s="35">
        <v>98.939929328621915</v>
      </c>
      <c r="I210" s="35">
        <v>99.293286219081267</v>
      </c>
      <c r="J210" s="35">
        <v>100</v>
      </c>
      <c r="K210" s="35">
        <v>99.293286219081267</v>
      </c>
      <c r="L210" s="35">
        <v>105.30035335689045</v>
      </c>
      <c r="M210" s="35">
        <v>104.24028268551237</v>
      </c>
      <c r="N210" s="35">
        <v>96.466431095406364</v>
      </c>
      <c r="O210" s="35">
        <v>94.699646643109546</v>
      </c>
      <c r="P210" s="35">
        <v>95.759717314487631</v>
      </c>
      <c r="Q210" s="35">
        <v>91.872791519434628</v>
      </c>
      <c r="R210" s="35">
        <v>93.992932862190813</v>
      </c>
      <c r="S210" s="35">
        <v>90.459363957597176</v>
      </c>
      <c r="T210" s="35">
        <v>89.399293286219077</v>
      </c>
      <c r="U210" s="35">
        <v>86.219081272084807</v>
      </c>
      <c r="V210" s="35">
        <v>83.745583038869256</v>
      </c>
      <c r="W210" s="35">
        <v>84.452296819787989</v>
      </c>
      <c r="X210" s="35">
        <v>79.505300353356887</v>
      </c>
      <c r="Y210" s="35">
        <v>75.265017667844518</v>
      </c>
      <c r="Z210" s="35">
        <v>72.438162544169614</v>
      </c>
      <c r="AA210" s="35">
        <v>71.731448763250881</v>
      </c>
      <c r="AB210" s="35">
        <v>68.197879858657245</v>
      </c>
      <c r="AC210" s="35">
        <v>63.957597173144876</v>
      </c>
      <c r="AD210" s="35">
        <v>60.777385159010599</v>
      </c>
      <c r="AE210" s="35">
        <v>61.130742049469966</v>
      </c>
      <c r="AF210" s="35">
        <v>62.544169611307417</v>
      </c>
      <c r="AG210" s="35">
        <v>63.60424028268551</v>
      </c>
      <c r="AH210" s="35">
        <v>65.724381625441694</v>
      </c>
      <c r="AI210" s="35">
        <v>65.724381625441694</v>
      </c>
      <c r="AJ210" s="35">
        <v>100</v>
      </c>
      <c r="AK210" s="35">
        <v>99.472759226713535</v>
      </c>
      <c r="AL210" s="35">
        <v>97.715289982425304</v>
      </c>
      <c r="AM210" s="35">
        <v>95.957820738137087</v>
      </c>
      <c r="AN210" s="35">
        <v>97.012302284710017</v>
      </c>
      <c r="AO210" s="35">
        <v>96.485061511423552</v>
      </c>
      <c r="AP210" s="35">
        <v>99.297012302284713</v>
      </c>
      <c r="AQ210" s="35">
        <v>100.70298769771529</v>
      </c>
      <c r="AR210" s="35">
        <v>100.17574692442882</v>
      </c>
      <c r="AS210" s="35">
        <v>100.17574692442882</v>
      </c>
      <c r="AT210" s="35">
        <v>99.472759226713535</v>
      </c>
      <c r="AU210" s="35">
        <v>99.297012302284713</v>
      </c>
      <c r="AV210" s="35">
        <v>101.23022847100175</v>
      </c>
      <c r="AW210" s="35">
        <v>100.70298769771529</v>
      </c>
      <c r="AX210" s="35">
        <v>101.58172231985941</v>
      </c>
      <c r="AY210" s="35">
        <v>104.04217926186291</v>
      </c>
      <c r="AZ210" s="35">
        <v>104.39367311072056</v>
      </c>
      <c r="BA210" s="35">
        <v>102.98769771528998</v>
      </c>
      <c r="BB210" s="35">
        <v>101.23022847100175</v>
      </c>
      <c r="BC210" s="35">
        <v>100.70298769771529</v>
      </c>
      <c r="BD210" s="35">
        <v>98.418277680140591</v>
      </c>
      <c r="BE210" s="35">
        <v>98.418277680140591</v>
      </c>
      <c r="BF210" s="35">
        <v>97.891036906854126</v>
      </c>
      <c r="BG210" s="35">
        <v>97.363796133567661</v>
      </c>
      <c r="BH210" s="35">
        <v>99.121265377855892</v>
      </c>
      <c r="BI210" s="35">
        <v>98.769771528998248</v>
      </c>
      <c r="BJ210" s="35">
        <v>98.242530755711769</v>
      </c>
      <c r="BK210" s="35">
        <v>99.472759226713535</v>
      </c>
      <c r="BL210" s="35">
        <v>100</v>
      </c>
      <c r="BM210" s="35">
        <v>96.836555360281196</v>
      </c>
      <c r="BN210" s="35">
        <v>96.660808435852374</v>
      </c>
      <c r="BO210" s="35">
        <v>95.957820738137087</v>
      </c>
      <c r="BP210" s="35">
        <v>96.836555360281196</v>
      </c>
      <c r="BQ210" s="35">
        <v>100</v>
      </c>
      <c r="BR210" s="35">
        <v>99.557522123893804</v>
      </c>
      <c r="BS210" s="35">
        <v>93.362831858407077</v>
      </c>
      <c r="BT210" s="35">
        <v>90.707964601769916</v>
      </c>
      <c r="BU210" s="35">
        <v>91.150442477876112</v>
      </c>
      <c r="BV210" s="35">
        <v>89.380530973451329</v>
      </c>
      <c r="BW210" s="35">
        <v>88.053097345132741</v>
      </c>
      <c r="BX210" s="35">
        <v>88.053097345132741</v>
      </c>
      <c r="BY210" s="35">
        <v>85.840707964601776</v>
      </c>
      <c r="BZ210" s="35">
        <v>85.840707964601776</v>
      </c>
      <c r="CA210" s="35">
        <v>87.16814159292035</v>
      </c>
      <c r="CB210" s="35">
        <v>89.823008849557525</v>
      </c>
      <c r="CC210" s="35">
        <v>87.16814159292035</v>
      </c>
      <c r="CD210" s="35">
        <v>88.495575221238937</v>
      </c>
      <c r="CE210" s="35">
        <v>88.053097345132741</v>
      </c>
      <c r="CF210" s="35">
        <v>85.398230088495581</v>
      </c>
      <c r="CG210" s="35">
        <v>82.743362831858406</v>
      </c>
      <c r="CH210" s="35">
        <v>80.530973451327441</v>
      </c>
      <c r="CI210" s="35">
        <v>83.185840707964601</v>
      </c>
      <c r="CJ210" s="35">
        <v>77.876106194690266</v>
      </c>
      <c r="CK210" s="35">
        <v>78.761061946902657</v>
      </c>
      <c r="CL210" s="35">
        <v>79.203539823008853</v>
      </c>
      <c r="CM210" s="35">
        <v>79.646017699115049</v>
      </c>
      <c r="CN210" s="35">
        <v>83.185840707964601</v>
      </c>
      <c r="CO210" s="35">
        <v>79.646017699115049</v>
      </c>
      <c r="CP210" s="35">
        <v>74.336283185840713</v>
      </c>
      <c r="CQ210" s="35">
        <v>72.56637168141593</v>
      </c>
      <c r="CR210" s="35">
        <v>76.548672566371678</v>
      </c>
      <c r="CS210" s="35">
        <v>79.203539823008853</v>
      </c>
      <c r="CT210" s="35">
        <v>84.955752212389385</v>
      </c>
      <c r="CU210" s="35">
        <v>89.823008849557525</v>
      </c>
      <c r="CV210" s="35">
        <v>88.053097345132741</v>
      </c>
      <c r="CW210" s="35">
        <v>88.495575221238937</v>
      </c>
    </row>
    <row r="211" spans="1:101" x14ac:dyDescent="0.3">
      <c r="A211" s="3">
        <v>1235</v>
      </c>
      <c r="B211" s="4" t="s">
        <v>207</v>
      </c>
      <c r="C211" s="35">
        <v>100</v>
      </c>
      <c r="D211" s="35">
        <v>99.716151007663925</v>
      </c>
      <c r="E211" s="35">
        <v>98.353675844450748</v>
      </c>
      <c r="F211" s="35">
        <v>96.253193301163776</v>
      </c>
      <c r="G211" s="35">
        <v>96.565427192733466</v>
      </c>
      <c r="H211" s="35">
        <v>94.720408742548969</v>
      </c>
      <c r="I211" s="35">
        <v>92.932160090831673</v>
      </c>
      <c r="J211" s="35">
        <v>93.868861765540728</v>
      </c>
      <c r="K211" s="35">
        <v>93.698552370139083</v>
      </c>
      <c r="L211" s="35">
        <v>93.897246664774343</v>
      </c>
      <c r="M211" s="35">
        <v>94.181095657110419</v>
      </c>
      <c r="N211" s="35">
        <v>93.755322168606298</v>
      </c>
      <c r="O211" s="35">
        <v>93.925631564007944</v>
      </c>
      <c r="P211" s="35">
        <v>95.146182231053075</v>
      </c>
      <c r="Q211" s="35">
        <v>96.111268804995746</v>
      </c>
      <c r="R211" s="35">
        <v>95.912574510360486</v>
      </c>
      <c r="S211" s="35">
        <v>96.906045983536757</v>
      </c>
      <c r="T211" s="35">
        <v>96.366732898098206</v>
      </c>
      <c r="U211" s="35">
        <v>97.047970479704802</v>
      </c>
      <c r="V211" s="35">
        <v>95.855804711893271</v>
      </c>
      <c r="W211" s="35">
        <v>94.663638944081754</v>
      </c>
      <c r="X211" s="35">
        <v>93.641782571671868</v>
      </c>
      <c r="Y211" s="35">
        <v>95.146182231053075</v>
      </c>
      <c r="Z211" s="35">
        <v>93.556627873971053</v>
      </c>
      <c r="AA211" s="35">
        <v>93.074084586999717</v>
      </c>
      <c r="AB211" s="35">
        <v>93.443088277036622</v>
      </c>
      <c r="AC211" s="35">
        <v>93.329548680102192</v>
      </c>
      <c r="AD211" s="35">
        <v>93.159239284700533</v>
      </c>
      <c r="AE211" s="35">
        <v>93.499858075503838</v>
      </c>
      <c r="AF211" s="35">
        <v>94.408174850979279</v>
      </c>
      <c r="AG211" s="35">
        <v>94.663638944081754</v>
      </c>
      <c r="AH211" s="35">
        <v>94.578484246380924</v>
      </c>
      <c r="AI211" s="35">
        <v>94.862333238717</v>
      </c>
      <c r="AJ211" s="35">
        <v>100</v>
      </c>
      <c r="AK211" s="35">
        <v>100.41277164016026</v>
      </c>
      <c r="AL211" s="35">
        <v>100.74056088381693</v>
      </c>
      <c r="AM211" s="35">
        <v>100.98336773097002</v>
      </c>
      <c r="AN211" s="35">
        <v>100.75270122617458</v>
      </c>
      <c r="AO211" s="35">
        <v>99.963578972927039</v>
      </c>
      <c r="AP211" s="35">
        <v>99.745052810489256</v>
      </c>
      <c r="AQ211" s="35">
        <v>100.15782445064951</v>
      </c>
      <c r="AR211" s="35">
        <v>99.417263566832588</v>
      </c>
      <c r="AS211" s="35">
        <v>98.518878232366148</v>
      </c>
      <c r="AT211" s="35">
        <v>97.523370159038478</v>
      </c>
      <c r="AU211" s="35">
        <v>97.426247420177248</v>
      </c>
      <c r="AV211" s="35">
        <v>96.297195580915385</v>
      </c>
      <c r="AW211" s="35">
        <v>96.382177977418962</v>
      </c>
      <c r="AX211" s="35">
        <v>96.977054752944028</v>
      </c>
      <c r="AY211" s="35">
        <v>96.564283112783784</v>
      </c>
      <c r="AZ211" s="35">
        <v>97.09845817652058</v>
      </c>
      <c r="BA211" s="35">
        <v>96.831370644652182</v>
      </c>
      <c r="BB211" s="35">
        <v>97.414107077819594</v>
      </c>
      <c r="BC211" s="35">
        <v>97.450528104892555</v>
      </c>
      <c r="BD211" s="35">
        <v>97.5476508437538</v>
      </c>
      <c r="BE211" s="35">
        <v>97.729755979118607</v>
      </c>
      <c r="BF211" s="35">
        <v>98.300352069928365</v>
      </c>
      <c r="BG211" s="35">
        <v>99.490105620978511</v>
      </c>
      <c r="BH211" s="35">
        <v>100.50989437902149</v>
      </c>
      <c r="BI211" s="35">
        <v>100.49775403666384</v>
      </c>
      <c r="BJ211" s="35">
        <v>101.0926308121889</v>
      </c>
      <c r="BK211" s="35">
        <v>101.61466553356804</v>
      </c>
      <c r="BL211" s="35">
        <v>102.97438387762534</v>
      </c>
      <c r="BM211" s="35">
        <v>102.76799805754523</v>
      </c>
      <c r="BN211" s="35">
        <v>103.39929586014325</v>
      </c>
      <c r="BO211" s="35">
        <v>103.78778681558821</v>
      </c>
      <c r="BP211" s="35">
        <v>103.44785722957387</v>
      </c>
      <c r="BQ211" s="35">
        <v>100</v>
      </c>
      <c r="BR211" s="35">
        <v>101.36563876651982</v>
      </c>
      <c r="BS211" s="35">
        <v>101.45374449339207</v>
      </c>
      <c r="BT211" s="35">
        <v>102.4669603524229</v>
      </c>
      <c r="BU211" s="35">
        <v>104.62555066079295</v>
      </c>
      <c r="BV211" s="35">
        <v>105.63876651982379</v>
      </c>
      <c r="BW211" s="35">
        <v>105.19823788546256</v>
      </c>
      <c r="BX211" s="35">
        <v>104.8898678414097</v>
      </c>
      <c r="BY211" s="35">
        <v>105.99118942731278</v>
      </c>
      <c r="BZ211" s="35">
        <v>106.07929515418502</v>
      </c>
      <c r="CA211" s="35">
        <v>106.65198237885463</v>
      </c>
      <c r="CB211" s="35">
        <v>106.0352422907489</v>
      </c>
      <c r="CC211" s="35">
        <v>107.66519823788546</v>
      </c>
      <c r="CD211" s="35">
        <v>107.26872246696036</v>
      </c>
      <c r="CE211" s="35">
        <v>106.69603524229075</v>
      </c>
      <c r="CF211" s="35">
        <v>106.51982378854626</v>
      </c>
      <c r="CG211" s="35">
        <v>106.12334801762114</v>
      </c>
      <c r="CH211" s="35">
        <v>105.72687224669603</v>
      </c>
      <c r="CI211" s="35">
        <v>106.0352422907489</v>
      </c>
      <c r="CJ211" s="35">
        <v>106.87224669603525</v>
      </c>
      <c r="CK211" s="35">
        <v>106.431718061674</v>
      </c>
      <c r="CL211" s="35">
        <v>106.56387665198238</v>
      </c>
      <c r="CM211" s="35">
        <v>106.56387665198238</v>
      </c>
      <c r="CN211" s="35">
        <v>106.2114537444934</v>
      </c>
      <c r="CO211" s="35">
        <v>105.68281938325991</v>
      </c>
      <c r="CP211" s="35">
        <v>106.07929515418502</v>
      </c>
      <c r="CQ211" s="35">
        <v>107.75330396475771</v>
      </c>
      <c r="CR211" s="35">
        <v>110.83700440528635</v>
      </c>
      <c r="CS211" s="35">
        <v>113.25991189427313</v>
      </c>
      <c r="CT211" s="35">
        <v>116.0352422907489</v>
      </c>
      <c r="CU211" s="35">
        <v>117.26872246696036</v>
      </c>
      <c r="CV211" s="35">
        <v>118.76651982378854</v>
      </c>
      <c r="CW211" s="35">
        <v>120.83700440528635</v>
      </c>
    </row>
    <row r="212" spans="1:101" x14ac:dyDescent="0.3">
      <c r="A212" s="3">
        <v>1238</v>
      </c>
      <c r="B212" s="4" t="s">
        <v>208</v>
      </c>
      <c r="C212" s="35">
        <v>100</v>
      </c>
      <c r="D212" s="35">
        <v>100.16293279022403</v>
      </c>
      <c r="E212" s="35">
        <v>98.696537678207733</v>
      </c>
      <c r="F212" s="35">
        <v>98.452138492871697</v>
      </c>
      <c r="G212" s="35">
        <v>96.334012219959263</v>
      </c>
      <c r="H212" s="35">
        <v>94.460285132382893</v>
      </c>
      <c r="I212" s="35">
        <v>92.953156822810584</v>
      </c>
      <c r="J212" s="35">
        <v>94.338085539714868</v>
      </c>
      <c r="K212" s="35">
        <v>92.464358452138498</v>
      </c>
      <c r="L212" s="35">
        <v>93.401221995926676</v>
      </c>
      <c r="M212" s="35">
        <v>91.486761710794298</v>
      </c>
      <c r="N212" s="35">
        <v>91.160896130346231</v>
      </c>
      <c r="O212" s="35">
        <v>90.753564154786147</v>
      </c>
      <c r="P212" s="35">
        <v>91.160896130346231</v>
      </c>
      <c r="Q212" s="35">
        <v>91.975560081466398</v>
      </c>
      <c r="R212" s="35">
        <v>90.753564154786147</v>
      </c>
      <c r="S212" s="35">
        <v>89.653767820773936</v>
      </c>
      <c r="T212" s="35">
        <v>87.128309572301433</v>
      </c>
      <c r="U212" s="35">
        <v>86.639511201629333</v>
      </c>
      <c r="V212" s="35">
        <v>85.865580448065174</v>
      </c>
      <c r="W212" s="35">
        <v>83.462321792260695</v>
      </c>
      <c r="X212" s="35">
        <v>82.729124236252545</v>
      </c>
      <c r="Y212" s="35">
        <v>83.299389002036662</v>
      </c>
      <c r="Z212" s="35">
        <v>81.507128309572295</v>
      </c>
      <c r="AA212" s="35">
        <v>82.525458248472503</v>
      </c>
      <c r="AB212" s="35">
        <v>81.425661914460292</v>
      </c>
      <c r="AC212" s="35">
        <v>80.651731160896134</v>
      </c>
      <c r="AD212" s="35">
        <v>80.651731160896134</v>
      </c>
      <c r="AE212" s="35">
        <v>79.796334012219958</v>
      </c>
      <c r="AF212" s="35">
        <v>79.389002036659875</v>
      </c>
      <c r="AG212" s="35">
        <v>79.389002036659875</v>
      </c>
      <c r="AH212" s="35">
        <v>80.529531568228109</v>
      </c>
      <c r="AI212" s="35">
        <v>80.24439918533605</v>
      </c>
      <c r="AJ212" s="35">
        <v>100</v>
      </c>
      <c r="AK212" s="35">
        <v>100.56063122923588</v>
      </c>
      <c r="AL212" s="35">
        <v>100.64368770764119</v>
      </c>
      <c r="AM212" s="35">
        <v>100.43604651162791</v>
      </c>
      <c r="AN212" s="35">
        <v>99.397840531561457</v>
      </c>
      <c r="AO212" s="35">
        <v>98.588039867109629</v>
      </c>
      <c r="AP212" s="35">
        <v>99.086378737541523</v>
      </c>
      <c r="AQ212" s="35">
        <v>98.961794019933549</v>
      </c>
      <c r="AR212" s="35">
        <v>99.647009966777404</v>
      </c>
      <c r="AS212" s="35">
        <v>99.647009966777404</v>
      </c>
      <c r="AT212" s="35">
        <v>99.460132890365443</v>
      </c>
      <c r="AU212" s="35">
        <v>99.480897009966782</v>
      </c>
      <c r="AV212" s="35">
        <v>99.896179401993351</v>
      </c>
      <c r="AW212" s="35">
        <v>100.56063122923588</v>
      </c>
      <c r="AX212" s="35">
        <v>100.89285714285714</v>
      </c>
      <c r="AY212" s="35">
        <v>100.45681063122923</v>
      </c>
      <c r="AZ212" s="35">
        <v>100.41528239202658</v>
      </c>
      <c r="BA212" s="35">
        <v>100.33222591362126</v>
      </c>
      <c r="BB212" s="35">
        <v>99.730066445182729</v>
      </c>
      <c r="BC212" s="35">
        <v>99.252491694352159</v>
      </c>
      <c r="BD212" s="35">
        <v>98.961794019933549</v>
      </c>
      <c r="BE212" s="35">
        <v>99.127906976744185</v>
      </c>
      <c r="BF212" s="35">
        <v>101.49501661129568</v>
      </c>
      <c r="BG212" s="35">
        <v>102.3671096345515</v>
      </c>
      <c r="BH212" s="35">
        <v>103.32225913621262</v>
      </c>
      <c r="BI212" s="35">
        <v>105.23255813953489</v>
      </c>
      <c r="BJ212" s="35">
        <v>106.33305647840531</v>
      </c>
      <c r="BK212" s="35">
        <v>105.35714285714286</v>
      </c>
      <c r="BL212" s="35">
        <v>104.04900332225914</v>
      </c>
      <c r="BM212" s="35">
        <v>102.76162790697674</v>
      </c>
      <c r="BN212" s="35">
        <v>101.03820598006645</v>
      </c>
      <c r="BO212" s="35">
        <v>100.64368770764119</v>
      </c>
      <c r="BP212" s="35">
        <v>100.12458471760797</v>
      </c>
      <c r="BQ212" s="35">
        <v>100</v>
      </c>
      <c r="BR212" s="35">
        <v>103.09423347398031</v>
      </c>
      <c r="BS212" s="35">
        <v>105.69620253164557</v>
      </c>
      <c r="BT212" s="35">
        <v>106.82137834036568</v>
      </c>
      <c r="BU212" s="35">
        <v>108.15752461322082</v>
      </c>
      <c r="BV212" s="35">
        <v>107.52461322081575</v>
      </c>
      <c r="BW212" s="35">
        <v>107.24331926863573</v>
      </c>
      <c r="BX212" s="35">
        <v>107.73558368495077</v>
      </c>
      <c r="BY212" s="35">
        <v>107.45428973277075</v>
      </c>
      <c r="BZ212" s="35">
        <v>106.61040787623067</v>
      </c>
      <c r="CA212" s="35">
        <v>106.82137834036568</v>
      </c>
      <c r="CB212" s="35">
        <v>107.38396624472574</v>
      </c>
      <c r="CC212" s="35">
        <v>107.31364275668074</v>
      </c>
      <c r="CD212" s="35">
        <v>106.25879043600563</v>
      </c>
      <c r="CE212" s="35">
        <v>104.21940928270043</v>
      </c>
      <c r="CF212" s="35">
        <v>101.96905766526019</v>
      </c>
      <c r="CG212" s="35">
        <v>100.56258790436006</v>
      </c>
      <c r="CH212" s="35">
        <v>99.718706047819978</v>
      </c>
      <c r="CI212" s="35">
        <v>98.734177215189874</v>
      </c>
      <c r="CJ212" s="35">
        <v>99.718706047819978</v>
      </c>
      <c r="CK212" s="35">
        <v>99.507735583684948</v>
      </c>
      <c r="CL212" s="35">
        <v>98.804500703234879</v>
      </c>
      <c r="CM212" s="35">
        <v>98.804500703234879</v>
      </c>
      <c r="CN212" s="35">
        <v>100.49226441631505</v>
      </c>
      <c r="CO212" s="35">
        <v>101.26582278481013</v>
      </c>
      <c r="CP212" s="35">
        <v>102.32067510548524</v>
      </c>
      <c r="CQ212" s="35">
        <v>104.28973277074543</v>
      </c>
      <c r="CR212" s="35">
        <v>107.59493670886076</v>
      </c>
      <c r="CS212" s="35">
        <v>110.33755274261604</v>
      </c>
      <c r="CT212" s="35">
        <v>110.90014064697608</v>
      </c>
      <c r="CU212" s="35">
        <v>113.08016877637131</v>
      </c>
      <c r="CV212" s="35">
        <v>114.69760900140648</v>
      </c>
      <c r="CW212" s="35">
        <v>115.9634317862166</v>
      </c>
    </row>
    <row r="213" spans="1:101" x14ac:dyDescent="0.3">
      <c r="A213" s="3">
        <v>1241</v>
      </c>
      <c r="B213" s="4" t="s">
        <v>209</v>
      </c>
      <c r="C213" s="35">
        <v>100</v>
      </c>
      <c r="D213" s="35">
        <v>99.066293183940246</v>
      </c>
      <c r="E213" s="35">
        <v>99.533146591970123</v>
      </c>
      <c r="F213" s="35">
        <v>98.225957049486468</v>
      </c>
      <c r="G213" s="35">
        <v>97.572362278244626</v>
      </c>
      <c r="H213" s="35">
        <v>95.238095238095241</v>
      </c>
      <c r="I213" s="35">
        <v>91.409897292250236</v>
      </c>
      <c r="J213" s="35">
        <v>90.943043884220359</v>
      </c>
      <c r="K213" s="35">
        <v>91.690009337068162</v>
      </c>
      <c r="L213" s="35">
        <v>89.82259570494864</v>
      </c>
      <c r="M213" s="35">
        <v>87.58169934640523</v>
      </c>
      <c r="N213" s="35">
        <v>85.901027077497659</v>
      </c>
      <c r="O213" s="35">
        <v>86.274509803921575</v>
      </c>
      <c r="P213" s="35">
        <v>87.955182072829132</v>
      </c>
      <c r="Q213" s="35">
        <v>89.915966386554615</v>
      </c>
      <c r="R213" s="35">
        <v>88.888888888888886</v>
      </c>
      <c r="S213" s="35">
        <v>91.129785247432309</v>
      </c>
      <c r="T213" s="35">
        <v>91.690009337068162</v>
      </c>
      <c r="U213" s="35">
        <v>91.876750700280112</v>
      </c>
      <c r="V213" s="35">
        <v>91.970121381886088</v>
      </c>
      <c r="W213" s="35">
        <v>92.623716153127916</v>
      </c>
      <c r="X213" s="35">
        <v>93.55742296918767</v>
      </c>
      <c r="Y213" s="35">
        <v>94.024276377217561</v>
      </c>
      <c r="Z213" s="35">
        <v>93.464052287581694</v>
      </c>
      <c r="AA213" s="35">
        <v>93.930905695611571</v>
      </c>
      <c r="AB213" s="35">
        <v>92.623716153127916</v>
      </c>
      <c r="AC213" s="35">
        <v>90.756302521008408</v>
      </c>
      <c r="AD213" s="35">
        <v>90.196078431372555</v>
      </c>
      <c r="AE213" s="35">
        <v>88.515406162464984</v>
      </c>
      <c r="AF213" s="35">
        <v>89.729225023342664</v>
      </c>
      <c r="AG213" s="35">
        <v>90.382819794584506</v>
      </c>
      <c r="AH213" s="35">
        <v>90.756302521008408</v>
      </c>
      <c r="AI213" s="35">
        <v>87.394957983193279</v>
      </c>
      <c r="AJ213" s="35">
        <v>100</v>
      </c>
      <c r="AK213" s="35">
        <v>98.782862706913335</v>
      </c>
      <c r="AL213" s="35">
        <v>98.296007789678683</v>
      </c>
      <c r="AM213" s="35">
        <v>96.689386562804287</v>
      </c>
      <c r="AN213" s="35">
        <v>96.397273612463479</v>
      </c>
      <c r="AO213" s="35">
        <v>96.494644595910415</v>
      </c>
      <c r="AP213" s="35">
        <v>97.322297955209351</v>
      </c>
      <c r="AQ213" s="35">
        <v>97.663096397273605</v>
      </c>
      <c r="AR213" s="35">
        <v>98.05258033106135</v>
      </c>
      <c r="AS213" s="35">
        <v>98.05258033106135</v>
      </c>
      <c r="AT213" s="35">
        <v>98.247322297955208</v>
      </c>
      <c r="AU213" s="35">
        <v>99.415774099318398</v>
      </c>
      <c r="AV213" s="35">
        <v>101.11976630963973</v>
      </c>
      <c r="AW213" s="35">
        <v>102.19084712755598</v>
      </c>
      <c r="AX213" s="35">
        <v>103.01850048685492</v>
      </c>
      <c r="AY213" s="35">
        <v>103.35929892891919</v>
      </c>
      <c r="AZ213" s="35">
        <v>103.99221032132425</v>
      </c>
      <c r="BA213" s="35">
        <v>102.77507302823759</v>
      </c>
      <c r="BB213" s="35">
        <v>102.67770204479065</v>
      </c>
      <c r="BC213" s="35">
        <v>103.45666991236611</v>
      </c>
      <c r="BD213" s="35">
        <v>104.38169425511198</v>
      </c>
      <c r="BE213" s="35">
        <v>104.43037974683544</v>
      </c>
      <c r="BF213" s="35">
        <v>104.81986368062317</v>
      </c>
      <c r="BG213" s="35">
        <v>106.57254138266796</v>
      </c>
      <c r="BH213" s="35">
        <v>107.4001947419669</v>
      </c>
      <c r="BI213" s="35">
        <v>105.84225900681596</v>
      </c>
      <c r="BJ213" s="35">
        <v>107.35150925024342</v>
      </c>
      <c r="BK213" s="35">
        <v>108.08179162609542</v>
      </c>
      <c r="BL213" s="35">
        <v>108.56864654333009</v>
      </c>
      <c r="BM213" s="35">
        <v>108.90944498539436</v>
      </c>
      <c r="BN213" s="35">
        <v>108.76338851022395</v>
      </c>
      <c r="BO213" s="35">
        <v>109.05550146056476</v>
      </c>
      <c r="BP213" s="35">
        <v>107.64362220058423</v>
      </c>
      <c r="BQ213" s="35">
        <v>100</v>
      </c>
      <c r="BR213" s="35">
        <v>100.44576523031203</v>
      </c>
      <c r="BS213" s="35">
        <v>102.67459138187222</v>
      </c>
      <c r="BT213" s="35">
        <v>102.3774145616642</v>
      </c>
      <c r="BU213" s="35">
        <v>103.41753343239228</v>
      </c>
      <c r="BV213" s="35">
        <v>103.41753343239228</v>
      </c>
      <c r="BW213" s="35">
        <v>101.93164933135215</v>
      </c>
      <c r="BX213" s="35">
        <v>98.95988112927192</v>
      </c>
      <c r="BY213" s="35">
        <v>97.325408618127781</v>
      </c>
      <c r="BZ213" s="35">
        <v>95.542347696879645</v>
      </c>
      <c r="CA213" s="35">
        <v>94.205052005943543</v>
      </c>
      <c r="CB213" s="35">
        <v>96.13670133729569</v>
      </c>
      <c r="CC213" s="35">
        <v>94.799405646359588</v>
      </c>
      <c r="CD213" s="35">
        <v>95.542347696879645</v>
      </c>
      <c r="CE213" s="35">
        <v>97.473997028231793</v>
      </c>
      <c r="CF213" s="35">
        <v>96.285289747399702</v>
      </c>
      <c r="CG213" s="35">
        <v>94.9479940564636</v>
      </c>
      <c r="CH213" s="35">
        <v>94.353640416047554</v>
      </c>
      <c r="CI213" s="35">
        <v>91.530460624071324</v>
      </c>
      <c r="CJ213" s="35">
        <v>92.273402674591381</v>
      </c>
      <c r="CK213" s="35">
        <v>91.08469539375929</v>
      </c>
      <c r="CL213" s="35">
        <v>90.936106983655279</v>
      </c>
      <c r="CM213" s="35">
        <v>93.759286775631494</v>
      </c>
      <c r="CN213" s="35">
        <v>94.056463595839531</v>
      </c>
      <c r="CO213" s="35">
        <v>94.9479940564636</v>
      </c>
      <c r="CP213" s="35">
        <v>95.839524517087668</v>
      </c>
      <c r="CQ213" s="35">
        <v>95.245170876671622</v>
      </c>
      <c r="CR213" s="35">
        <v>95.542347696879645</v>
      </c>
      <c r="CS213" s="35">
        <v>98.068350668647852</v>
      </c>
      <c r="CT213" s="35">
        <v>100.74294205052006</v>
      </c>
      <c r="CU213" s="35">
        <v>102.97176820208024</v>
      </c>
      <c r="CV213" s="35">
        <v>105.20059435364041</v>
      </c>
      <c r="CW213" s="35">
        <v>106.09212481426449</v>
      </c>
    </row>
    <row r="214" spans="1:101" x14ac:dyDescent="0.3">
      <c r="A214" s="3">
        <v>1242</v>
      </c>
      <c r="B214" s="4" t="s">
        <v>210</v>
      </c>
      <c r="C214" s="35">
        <v>100</v>
      </c>
      <c r="D214" s="35">
        <v>99.570200573065904</v>
      </c>
      <c r="E214" s="35">
        <v>97.134670487106021</v>
      </c>
      <c r="F214" s="35">
        <v>98.567335243553003</v>
      </c>
      <c r="G214" s="35">
        <v>94.269340974212028</v>
      </c>
      <c r="H214" s="35">
        <v>94.842406876790832</v>
      </c>
      <c r="I214" s="35">
        <v>93.409742120343836</v>
      </c>
      <c r="J214" s="35">
        <v>92.97994269340974</v>
      </c>
      <c r="K214" s="35">
        <v>90.687679083094551</v>
      </c>
      <c r="L214" s="35">
        <v>87.679083094555878</v>
      </c>
      <c r="M214" s="35">
        <v>88.968481375358166</v>
      </c>
      <c r="N214" s="35">
        <v>86.103151862464188</v>
      </c>
      <c r="O214" s="35">
        <v>86.103151862464188</v>
      </c>
      <c r="P214" s="35">
        <v>83.094555873925501</v>
      </c>
      <c r="Q214" s="35">
        <v>82.951289398280807</v>
      </c>
      <c r="R214" s="35">
        <v>84.240687679083095</v>
      </c>
      <c r="S214" s="35">
        <v>82.52148997134671</v>
      </c>
      <c r="T214" s="35">
        <v>80.229226361031522</v>
      </c>
      <c r="U214" s="35">
        <v>79.369627507163329</v>
      </c>
      <c r="V214" s="35">
        <v>80.94555873925502</v>
      </c>
      <c r="W214" s="35">
        <v>79.083094555873927</v>
      </c>
      <c r="X214" s="35">
        <v>81.375358166189116</v>
      </c>
      <c r="Y214" s="35">
        <v>81.805157593123212</v>
      </c>
      <c r="Z214" s="35">
        <v>82.091690544412614</v>
      </c>
      <c r="AA214" s="35">
        <v>80.802292263610312</v>
      </c>
      <c r="AB214" s="35">
        <v>80.085959885386814</v>
      </c>
      <c r="AC214" s="35">
        <v>81.088825214899714</v>
      </c>
      <c r="AD214" s="35">
        <v>80.659025787965618</v>
      </c>
      <c r="AE214" s="35">
        <v>80.229226361031522</v>
      </c>
      <c r="AF214" s="35">
        <v>79.083094555873927</v>
      </c>
      <c r="AG214" s="35">
        <v>81.375358166189116</v>
      </c>
      <c r="AH214" s="35">
        <v>76.361031518624642</v>
      </c>
      <c r="AI214" s="35">
        <v>76.504297994269336</v>
      </c>
      <c r="AJ214" s="35">
        <v>100</v>
      </c>
      <c r="AK214" s="35">
        <v>99.079754601226995</v>
      </c>
      <c r="AL214" s="35">
        <v>99.539877300613497</v>
      </c>
      <c r="AM214" s="35">
        <v>101.07361963190183</v>
      </c>
      <c r="AN214" s="35">
        <v>100.38343558282209</v>
      </c>
      <c r="AO214" s="35">
        <v>102.60736196319019</v>
      </c>
      <c r="AP214" s="35">
        <v>102.45398773006134</v>
      </c>
      <c r="AQ214" s="35">
        <v>102.14723926380368</v>
      </c>
      <c r="AR214" s="35">
        <v>102.60736196319019</v>
      </c>
      <c r="AS214" s="35">
        <v>102.2239263803681</v>
      </c>
      <c r="AT214" s="35">
        <v>102.91411042944786</v>
      </c>
      <c r="AU214" s="35">
        <v>100.53680981595092</v>
      </c>
      <c r="AV214" s="35">
        <v>102.30061349693251</v>
      </c>
      <c r="AW214" s="35">
        <v>100.38343558282209</v>
      </c>
      <c r="AX214" s="35">
        <v>102.91411042944786</v>
      </c>
      <c r="AY214" s="35">
        <v>104.98466257668711</v>
      </c>
      <c r="AZ214" s="35">
        <v>106.28834355828221</v>
      </c>
      <c r="BA214" s="35">
        <v>107.28527607361963</v>
      </c>
      <c r="BB214" s="35">
        <v>108.51226993865031</v>
      </c>
      <c r="BC214" s="35">
        <v>109.89263803680981</v>
      </c>
      <c r="BD214" s="35">
        <v>112.65337423312883</v>
      </c>
      <c r="BE214" s="35">
        <v>114.41717791411043</v>
      </c>
      <c r="BF214" s="35">
        <v>112.88343558282209</v>
      </c>
      <c r="BG214" s="35">
        <v>112.80674846625767</v>
      </c>
      <c r="BH214" s="35">
        <v>114.2638036809816</v>
      </c>
      <c r="BI214" s="35">
        <v>114.80061349693251</v>
      </c>
      <c r="BJ214" s="35">
        <v>114.64723926380368</v>
      </c>
      <c r="BK214" s="35">
        <v>113.95705521472392</v>
      </c>
      <c r="BL214" s="35">
        <v>113.49693251533742</v>
      </c>
      <c r="BM214" s="35">
        <v>113.80368098159509</v>
      </c>
      <c r="BN214" s="35">
        <v>114.64723926380368</v>
      </c>
      <c r="BO214" s="35">
        <v>113.95705521472392</v>
      </c>
      <c r="BP214" s="35">
        <v>111.50306748466258</v>
      </c>
      <c r="BQ214" s="35">
        <v>100</v>
      </c>
      <c r="BR214" s="35">
        <v>98.756218905472636</v>
      </c>
      <c r="BS214" s="35">
        <v>101.24378109452736</v>
      </c>
      <c r="BT214" s="35">
        <v>100.99502487562189</v>
      </c>
      <c r="BU214" s="35">
        <v>103.23383084577114</v>
      </c>
      <c r="BV214" s="35">
        <v>102.23880597014926</v>
      </c>
      <c r="BW214" s="35">
        <v>103.98009950248756</v>
      </c>
      <c r="BX214" s="35">
        <v>103.98009950248756</v>
      </c>
      <c r="BY214" s="35">
        <v>103.23383084577114</v>
      </c>
      <c r="BZ214" s="35">
        <v>101.7412935323383</v>
      </c>
      <c r="CA214" s="35">
        <v>101.49253731343283</v>
      </c>
      <c r="CB214" s="35">
        <v>100.99502487562189</v>
      </c>
      <c r="CC214" s="35">
        <v>96.268656716417908</v>
      </c>
      <c r="CD214" s="35">
        <v>97.761194029850742</v>
      </c>
      <c r="CE214" s="35">
        <v>95.024875621890544</v>
      </c>
      <c r="CF214" s="35">
        <v>96.019900497512438</v>
      </c>
      <c r="CG214" s="35">
        <v>94.02985074626865</v>
      </c>
      <c r="CH214" s="35">
        <v>92.537313432835816</v>
      </c>
      <c r="CI214" s="35">
        <v>87.810945273631845</v>
      </c>
      <c r="CJ214" s="35">
        <v>85.323383084577117</v>
      </c>
      <c r="CK214" s="35">
        <v>82.587064676616919</v>
      </c>
      <c r="CL214" s="35">
        <v>83.582089552238813</v>
      </c>
      <c r="CM214" s="35">
        <v>83.582089552238813</v>
      </c>
      <c r="CN214" s="35">
        <v>82.338308457711449</v>
      </c>
      <c r="CO214" s="35">
        <v>84.577114427860693</v>
      </c>
      <c r="CP214" s="35">
        <v>89.800995024875618</v>
      </c>
      <c r="CQ214" s="35">
        <v>92.7860696517413</v>
      </c>
      <c r="CR214" s="35">
        <v>96.268656716417908</v>
      </c>
      <c r="CS214" s="35">
        <v>100.24875621890547</v>
      </c>
      <c r="CT214" s="35">
        <v>101.24378109452736</v>
      </c>
      <c r="CU214" s="35">
        <v>105.72139303482587</v>
      </c>
      <c r="CV214" s="35">
        <v>110.44776119402985</v>
      </c>
      <c r="CW214" s="35">
        <v>118.65671641791045</v>
      </c>
    </row>
    <row r="215" spans="1:101" x14ac:dyDescent="0.3">
      <c r="A215" s="3">
        <v>1243</v>
      </c>
      <c r="B215" s="4" t="s">
        <v>63</v>
      </c>
      <c r="C215" s="35">
        <v>100</v>
      </c>
      <c r="D215" s="35">
        <v>99.363543788187371</v>
      </c>
      <c r="E215" s="35">
        <v>100.07637474541751</v>
      </c>
      <c r="F215" s="35">
        <v>100.38187372708758</v>
      </c>
      <c r="G215" s="35">
        <v>101.29837067209776</v>
      </c>
      <c r="H215" s="35">
        <v>101.73116089613035</v>
      </c>
      <c r="I215" s="35">
        <v>100.48370672097759</v>
      </c>
      <c r="J215" s="35">
        <v>98.956211812627288</v>
      </c>
      <c r="K215" s="35">
        <v>97.963340122199597</v>
      </c>
      <c r="L215" s="35">
        <v>98.981670061099791</v>
      </c>
      <c r="M215" s="35">
        <v>99.083503054989819</v>
      </c>
      <c r="N215" s="35">
        <v>99.796334012219958</v>
      </c>
      <c r="O215" s="35">
        <v>101.55295315682281</v>
      </c>
      <c r="P215" s="35">
        <v>102.85132382892057</v>
      </c>
      <c r="Q215" s="35">
        <v>102.29124236252545</v>
      </c>
      <c r="R215" s="35">
        <v>103.58961303462321</v>
      </c>
      <c r="S215" s="35">
        <v>104.83706720977597</v>
      </c>
      <c r="T215" s="35">
        <v>105.70264765784114</v>
      </c>
      <c r="U215" s="35">
        <v>107.86659877800408</v>
      </c>
      <c r="V215" s="35">
        <v>109.92871690427698</v>
      </c>
      <c r="W215" s="35">
        <v>112.67820773930754</v>
      </c>
      <c r="X215" s="35">
        <v>115.45315682281058</v>
      </c>
      <c r="Y215" s="35">
        <v>117.5152749490835</v>
      </c>
      <c r="Z215" s="35">
        <v>117.76985743380855</v>
      </c>
      <c r="AA215" s="35">
        <v>120.21384928716904</v>
      </c>
      <c r="AB215" s="35">
        <v>123.75254582484725</v>
      </c>
      <c r="AC215" s="35">
        <v>126.04378818737271</v>
      </c>
      <c r="AD215" s="35">
        <v>129.32790224032587</v>
      </c>
      <c r="AE215" s="35">
        <v>132.35743380855396</v>
      </c>
      <c r="AF215" s="35">
        <v>135.23421588594704</v>
      </c>
      <c r="AG215" s="35">
        <v>136.4307535641548</v>
      </c>
      <c r="AH215" s="35">
        <v>139.79124236252545</v>
      </c>
      <c r="AI215" s="35">
        <v>140.60590631364562</v>
      </c>
      <c r="AJ215" s="35">
        <v>100</v>
      </c>
      <c r="AK215" s="35">
        <v>102.43520364568499</v>
      </c>
      <c r="AL215" s="35">
        <v>104.79920250640843</v>
      </c>
      <c r="AM215" s="35">
        <v>106.72173170037027</v>
      </c>
      <c r="AN215" s="35">
        <v>108.28823696952435</v>
      </c>
      <c r="AO215" s="35">
        <v>109.76929649672458</v>
      </c>
      <c r="AP215" s="35">
        <v>111.16491028197095</v>
      </c>
      <c r="AQ215" s="35">
        <v>112.46083736827114</v>
      </c>
      <c r="AR215" s="35">
        <v>113.62859584164056</v>
      </c>
      <c r="AS215" s="35">
        <v>115.15237823981772</v>
      </c>
      <c r="AT215" s="35">
        <v>116.00683565935631</v>
      </c>
      <c r="AU215" s="35">
        <v>118.21418399316434</v>
      </c>
      <c r="AV215" s="35">
        <v>119.5955568214184</v>
      </c>
      <c r="AW215" s="35">
        <v>120.72059242381088</v>
      </c>
      <c r="AX215" s="35">
        <v>121.9025918541726</v>
      </c>
      <c r="AY215" s="35">
        <v>122.98490458558815</v>
      </c>
      <c r="AZ215" s="35">
        <v>125.2207348333808</v>
      </c>
      <c r="BA215" s="35">
        <v>128.15437197379663</v>
      </c>
      <c r="BB215" s="35">
        <v>130.61805753346624</v>
      </c>
      <c r="BC215" s="35">
        <v>133.80803189974367</v>
      </c>
      <c r="BD215" s="35">
        <v>136.74166904015951</v>
      </c>
      <c r="BE215" s="35">
        <v>141.17060666476786</v>
      </c>
      <c r="BF215" s="35">
        <v>145.04414696667615</v>
      </c>
      <c r="BG215" s="35">
        <v>147.50783252634577</v>
      </c>
      <c r="BH215" s="35">
        <v>153.00484192537738</v>
      </c>
      <c r="BI215" s="35">
        <v>156.94958701224724</v>
      </c>
      <c r="BJ215" s="35">
        <v>159.89746510965537</v>
      </c>
      <c r="BK215" s="35">
        <v>163.78524636855596</v>
      </c>
      <c r="BL215" s="35">
        <v>166.09228140131017</v>
      </c>
      <c r="BM215" s="35">
        <v>171.57504984334946</v>
      </c>
      <c r="BN215" s="35">
        <v>174.87895186556537</v>
      </c>
      <c r="BO215" s="35">
        <v>177.0863001993734</v>
      </c>
      <c r="BP215" s="35">
        <v>177.82682996297351</v>
      </c>
      <c r="BQ215" s="35">
        <v>100</v>
      </c>
      <c r="BR215" s="35">
        <v>102.62664165103189</v>
      </c>
      <c r="BS215" s="35">
        <v>106.66041275797373</v>
      </c>
      <c r="BT215" s="35">
        <v>109.84990619136961</v>
      </c>
      <c r="BU215" s="35">
        <v>112.38273921200751</v>
      </c>
      <c r="BV215" s="35">
        <v>115.66604127579737</v>
      </c>
      <c r="BW215" s="35">
        <v>116.88555347091932</v>
      </c>
      <c r="BX215" s="35">
        <v>118.10506566604127</v>
      </c>
      <c r="BY215" s="35">
        <v>121.20075046904316</v>
      </c>
      <c r="BZ215" s="35">
        <v>123.82739212007505</v>
      </c>
      <c r="CA215" s="35">
        <v>125.79737335834896</v>
      </c>
      <c r="CB215" s="35">
        <v>126.73545966228893</v>
      </c>
      <c r="CC215" s="35">
        <v>128.61163227016885</v>
      </c>
      <c r="CD215" s="35">
        <v>129.36210131332084</v>
      </c>
      <c r="CE215" s="35">
        <v>130.76923076923077</v>
      </c>
      <c r="CF215" s="35">
        <v>131.14446529080675</v>
      </c>
      <c r="CG215" s="35">
        <v>132.92682926829269</v>
      </c>
      <c r="CH215" s="35">
        <v>136.96060037523452</v>
      </c>
      <c r="CI215" s="35">
        <v>140.61913696060037</v>
      </c>
      <c r="CJ215" s="35">
        <v>145.0281425891182</v>
      </c>
      <c r="CK215" s="35">
        <v>146.99812382739211</v>
      </c>
      <c r="CL215" s="35">
        <v>150.75046904315198</v>
      </c>
      <c r="CM215" s="35">
        <v>153.47091932457786</v>
      </c>
      <c r="CN215" s="35">
        <v>159.47467166979362</v>
      </c>
      <c r="CO215" s="35">
        <v>163.60225140712944</v>
      </c>
      <c r="CP215" s="35">
        <v>172.98311444652907</v>
      </c>
      <c r="CQ215" s="35">
        <v>184.14634146341464</v>
      </c>
      <c r="CR215" s="35">
        <v>196.71669793621012</v>
      </c>
      <c r="CS215" s="35">
        <v>209.66228893058161</v>
      </c>
      <c r="CT215" s="35">
        <v>223.45215759849907</v>
      </c>
      <c r="CU215" s="35">
        <v>235.74108818011257</v>
      </c>
      <c r="CV215" s="35">
        <v>248.31144465290808</v>
      </c>
      <c r="CW215" s="35">
        <v>262.10131332082551</v>
      </c>
    </row>
    <row r="216" spans="1:101" x14ac:dyDescent="0.3">
      <c r="A216" s="3">
        <v>1244</v>
      </c>
      <c r="B216" s="4" t="s">
        <v>211</v>
      </c>
      <c r="C216" s="35">
        <v>100</v>
      </c>
      <c r="D216" s="35">
        <v>96.567164179104481</v>
      </c>
      <c r="E216" s="35">
        <v>97.238805970149258</v>
      </c>
      <c r="F216" s="35">
        <v>99.179104477611943</v>
      </c>
      <c r="G216" s="35">
        <v>97.388059701492537</v>
      </c>
      <c r="H216" s="35">
        <v>99.104477611940297</v>
      </c>
      <c r="I216" s="35">
        <v>97.238805970149258</v>
      </c>
      <c r="J216" s="35">
        <v>95.373134328358205</v>
      </c>
      <c r="K216" s="35">
        <v>95.746268656716424</v>
      </c>
      <c r="L216" s="35">
        <v>96.865671641791039</v>
      </c>
      <c r="M216" s="35">
        <v>96.044776119402982</v>
      </c>
      <c r="N216" s="35">
        <v>98.208955223880594</v>
      </c>
      <c r="O216" s="35">
        <v>99.104477611940297</v>
      </c>
      <c r="P216" s="35">
        <v>99.850746268656721</v>
      </c>
      <c r="Q216" s="35">
        <v>100.59701492537313</v>
      </c>
      <c r="R216" s="35">
        <v>101.19402985074628</v>
      </c>
      <c r="S216" s="35">
        <v>98.507462686567166</v>
      </c>
      <c r="T216" s="35">
        <v>99.179104477611943</v>
      </c>
      <c r="U216" s="35">
        <v>97.611940298507463</v>
      </c>
      <c r="V216" s="35">
        <v>95.074626865671647</v>
      </c>
      <c r="W216" s="35">
        <v>94.552238805970148</v>
      </c>
      <c r="X216" s="35">
        <v>93.208955223880594</v>
      </c>
      <c r="Y216" s="35">
        <v>91.791044776119406</v>
      </c>
      <c r="Z216" s="35">
        <v>93.955223880597018</v>
      </c>
      <c r="AA216" s="35">
        <v>93.507462686567166</v>
      </c>
      <c r="AB216" s="35">
        <v>95.671641791044777</v>
      </c>
      <c r="AC216" s="35">
        <v>97.31343283582089</v>
      </c>
      <c r="AD216" s="35">
        <v>97.164179104477611</v>
      </c>
      <c r="AE216" s="35">
        <v>99.328358208955223</v>
      </c>
      <c r="AF216" s="35">
        <v>103.13432835820896</v>
      </c>
      <c r="AG216" s="35">
        <v>105.67164179104478</v>
      </c>
      <c r="AH216" s="35">
        <v>106.19402985074628</v>
      </c>
      <c r="AI216" s="35">
        <v>105.22388059701493</v>
      </c>
      <c r="AJ216" s="35">
        <v>100</v>
      </c>
      <c r="AK216" s="35">
        <v>100.1739886907351</v>
      </c>
      <c r="AL216" s="35">
        <v>99.347542409743369</v>
      </c>
      <c r="AM216" s="35">
        <v>99.913005654632443</v>
      </c>
      <c r="AN216" s="35">
        <v>98.12962157459765</v>
      </c>
      <c r="AO216" s="35">
        <v>98.782079164854281</v>
      </c>
      <c r="AP216" s="35">
        <v>99.347542409743369</v>
      </c>
      <c r="AQ216" s="35">
        <v>101.00043497172683</v>
      </c>
      <c r="AR216" s="35">
        <v>102.43584167029142</v>
      </c>
      <c r="AS216" s="35">
        <v>102.91431056981297</v>
      </c>
      <c r="AT216" s="35">
        <v>103.13179643323184</v>
      </c>
      <c r="AU216" s="35">
        <v>103.61026533275337</v>
      </c>
      <c r="AV216" s="35">
        <v>106.35058721183123</v>
      </c>
      <c r="AW216" s="35">
        <v>107.95998260113093</v>
      </c>
      <c r="AX216" s="35">
        <v>108.48194867333623</v>
      </c>
      <c r="AY216" s="35">
        <v>108.78642888212266</v>
      </c>
      <c r="AZ216" s="35">
        <v>110.04784688995215</v>
      </c>
      <c r="BA216" s="35">
        <v>112.30969986950848</v>
      </c>
      <c r="BB216" s="35">
        <v>112.30969986950848</v>
      </c>
      <c r="BC216" s="35">
        <v>111.17877337973032</v>
      </c>
      <c r="BD216" s="35">
        <v>110.91779034362766</v>
      </c>
      <c r="BE216" s="35">
        <v>112.09221400608961</v>
      </c>
      <c r="BF216" s="35">
        <v>113.7016093953893</v>
      </c>
      <c r="BG216" s="35">
        <v>119.31274467159635</v>
      </c>
      <c r="BH216" s="35">
        <v>123.40147890387125</v>
      </c>
      <c r="BI216" s="35">
        <v>126.48977816441931</v>
      </c>
      <c r="BJ216" s="35">
        <v>126.62026968247064</v>
      </c>
      <c r="BK216" s="35">
        <v>129.5345802522836</v>
      </c>
      <c r="BL216" s="35">
        <v>131.1439756415833</v>
      </c>
      <c r="BM216" s="35">
        <v>131.92692474989127</v>
      </c>
      <c r="BN216" s="35">
        <v>130.79599826011309</v>
      </c>
      <c r="BO216" s="35">
        <v>131.23096998695084</v>
      </c>
      <c r="BP216" s="35">
        <v>131.66594171378861</v>
      </c>
      <c r="BQ216" s="35">
        <v>100</v>
      </c>
      <c r="BR216" s="35">
        <v>103.18352059925094</v>
      </c>
      <c r="BS216" s="35">
        <v>106.74157303370787</v>
      </c>
      <c r="BT216" s="35">
        <v>107.49063670411985</v>
      </c>
      <c r="BU216" s="35">
        <v>109.92509363295881</v>
      </c>
      <c r="BV216" s="35">
        <v>112.35955056179775</v>
      </c>
      <c r="BW216" s="35">
        <v>113.85767790262172</v>
      </c>
      <c r="BX216" s="35">
        <v>114.04494382022472</v>
      </c>
      <c r="BY216" s="35">
        <v>115.91760299625469</v>
      </c>
      <c r="BZ216" s="35">
        <v>117.04119850187266</v>
      </c>
      <c r="CA216" s="35">
        <v>115.35580524344569</v>
      </c>
      <c r="CB216" s="35">
        <v>113.67041198501873</v>
      </c>
      <c r="CC216" s="35">
        <v>113.29588014981273</v>
      </c>
      <c r="CD216" s="35">
        <v>109.73782771535581</v>
      </c>
      <c r="CE216" s="35">
        <v>113.10861423220973</v>
      </c>
      <c r="CF216" s="35">
        <v>112.92134831460675</v>
      </c>
      <c r="CG216" s="35">
        <v>110.29962546816479</v>
      </c>
      <c r="CH216" s="35">
        <v>107.86516853932584</v>
      </c>
      <c r="CI216" s="35">
        <v>105.0561797752809</v>
      </c>
      <c r="CJ216" s="35">
        <v>105.0561797752809</v>
      </c>
      <c r="CK216" s="35">
        <v>107.11610486891385</v>
      </c>
      <c r="CL216" s="35">
        <v>105.61797752808988</v>
      </c>
      <c r="CM216" s="35">
        <v>107.30337078651685</v>
      </c>
      <c r="CN216" s="35">
        <v>106.55430711610487</v>
      </c>
      <c r="CO216" s="35">
        <v>110.48689138576779</v>
      </c>
      <c r="CP216" s="35">
        <v>112.73408239700375</v>
      </c>
      <c r="CQ216" s="35">
        <v>116.66666666666667</v>
      </c>
      <c r="CR216" s="35">
        <v>120.59925093632958</v>
      </c>
      <c r="CS216" s="35">
        <v>124.71910112359551</v>
      </c>
      <c r="CT216" s="35">
        <v>131.64794007490636</v>
      </c>
      <c r="CU216" s="35">
        <v>137.26591760299627</v>
      </c>
      <c r="CV216" s="35">
        <v>140.26217228464421</v>
      </c>
      <c r="CW216" s="35">
        <v>145.13108614232209</v>
      </c>
    </row>
    <row r="217" spans="1:101" x14ac:dyDescent="0.3">
      <c r="A217" s="3">
        <v>1245</v>
      </c>
      <c r="B217" s="4" t="s">
        <v>212</v>
      </c>
      <c r="C217" s="35">
        <v>100</v>
      </c>
      <c r="D217" s="35">
        <v>101.14388922335942</v>
      </c>
      <c r="E217" s="35">
        <v>102.34798314268512</v>
      </c>
      <c r="F217" s="35">
        <v>101.14388922335942</v>
      </c>
      <c r="G217" s="35">
        <v>99.096929560505714</v>
      </c>
      <c r="H217" s="35">
        <v>96.327513546056593</v>
      </c>
      <c r="I217" s="35">
        <v>96.628537025888022</v>
      </c>
      <c r="J217" s="35">
        <v>96.146899458157733</v>
      </c>
      <c r="K217" s="35">
        <v>94.340758579169176</v>
      </c>
      <c r="L217" s="35">
        <v>94.701986754966882</v>
      </c>
      <c r="M217" s="35">
        <v>94.220349187236607</v>
      </c>
      <c r="N217" s="35">
        <v>92.293798916315467</v>
      </c>
      <c r="O217" s="35">
        <v>90.126429861529203</v>
      </c>
      <c r="P217" s="35">
        <v>89.464178205900055</v>
      </c>
      <c r="Q217" s="35">
        <v>86.453943407585797</v>
      </c>
      <c r="R217" s="35">
        <v>88.079470198675494</v>
      </c>
      <c r="S217" s="35">
        <v>89.464178205900055</v>
      </c>
      <c r="T217" s="35">
        <v>90.066225165562912</v>
      </c>
      <c r="U217" s="35">
        <v>92.895845875978324</v>
      </c>
      <c r="V217" s="35">
        <v>92.775436484045755</v>
      </c>
      <c r="W217" s="35">
        <v>93.738711619506319</v>
      </c>
      <c r="X217" s="35">
        <v>95.123419626730879</v>
      </c>
      <c r="Y217" s="35">
        <v>95.123419626730879</v>
      </c>
      <c r="Z217" s="35">
        <v>98.856110776640577</v>
      </c>
      <c r="AA217" s="35">
        <v>102.22757375075255</v>
      </c>
      <c r="AB217" s="35">
        <v>104.27453341360626</v>
      </c>
      <c r="AC217" s="35">
        <v>107.04394942805538</v>
      </c>
      <c r="AD217" s="35">
        <v>108.30824804334738</v>
      </c>
      <c r="AE217" s="35">
        <v>110.11438892233595</v>
      </c>
      <c r="AF217" s="35">
        <v>113.42564720048163</v>
      </c>
      <c r="AG217" s="35">
        <v>114.32871763997592</v>
      </c>
      <c r="AH217" s="35">
        <v>113.1848284166165</v>
      </c>
      <c r="AI217" s="35">
        <v>112.46237206502107</v>
      </c>
      <c r="AJ217" s="35">
        <v>100</v>
      </c>
      <c r="AK217" s="35">
        <v>102.7088897367417</v>
      </c>
      <c r="AL217" s="35">
        <v>104.95993895459748</v>
      </c>
      <c r="AM217" s="35">
        <v>105.95192674551699</v>
      </c>
      <c r="AN217" s="35">
        <v>106.33346051125524</v>
      </c>
      <c r="AO217" s="35">
        <v>106.90576115986265</v>
      </c>
      <c r="AP217" s="35">
        <v>108.35558946966806</v>
      </c>
      <c r="AQ217" s="35">
        <v>111.10263258298359</v>
      </c>
      <c r="AR217" s="35">
        <v>112.89584128195345</v>
      </c>
      <c r="AS217" s="35">
        <v>113.77336894315147</v>
      </c>
      <c r="AT217" s="35">
        <v>114.76535673407096</v>
      </c>
      <c r="AU217" s="35">
        <v>114.80351011064479</v>
      </c>
      <c r="AV217" s="35">
        <v>115.68103777184281</v>
      </c>
      <c r="AW217" s="35">
        <v>118.16100724914155</v>
      </c>
      <c r="AX217" s="35">
        <v>121.06066386875239</v>
      </c>
      <c r="AY217" s="35">
        <v>122.54864555513163</v>
      </c>
      <c r="AZ217" s="35">
        <v>125.63906905761159</v>
      </c>
      <c r="BA217" s="35">
        <v>128.5005723006486</v>
      </c>
      <c r="BB217" s="35">
        <v>130.9042350247997</v>
      </c>
      <c r="BC217" s="35">
        <v>133.07897748950782</v>
      </c>
      <c r="BD217" s="35">
        <v>135.40633346051126</v>
      </c>
      <c r="BE217" s="35">
        <v>138.61121709271271</v>
      </c>
      <c r="BF217" s="35">
        <v>141.54902708889736</v>
      </c>
      <c r="BG217" s="35">
        <v>145.51697825257534</v>
      </c>
      <c r="BH217" s="35">
        <v>149.25600915681036</v>
      </c>
      <c r="BI217" s="35">
        <v>152.68981304845479</v>
      </c>
      <c r="BJ217" s="35">
        <v>154.10148798168638</v>
      </c>
      <c r="BK217" s="35">
        <v>155.89469668065624</v>
      </c>
      <c r="BL217" s="35">
        <v>157.8405188859214</v>
      </c>
      <c r="BM217" s="35">
        <v>162.41892407478062</v>
      </c>
      <c r="BN217" s="35">
        <v>162.53338420450208</v>
      </c>
      <c r="BO217" s="35">
        <v>162.91491797024037</v>
      </c>
      <c r="BP217" s="35">
        <v>160.70202212895842</v>
      </c>
      <c r="BQ217" s="35">
        <v>100</v>
      </c>
      <c r="BR217" s="35">
        <v>105.19750519750519</v>
      </c>
      <c r="BS217" s="35">
        <v>106.02910602910603</v>
      </c>
      <c r="BT217" s="35">
        <v>107.9002079002079</v>
      </c>
      <c r="BU217" s="35">
        <v>109.97920997920998</v>
      </c>
      <c r="BV217" s="35">
        <v>112.47401247401247</v>
      </c>
      <c r="BW217" s="35">
        <v>114.55301455301455</v>
      </c>
      <c r="BX217" s="35">
        <v>115.38461538461539</v>
      </c>
      <c r="BY217" s="35">
        <v>116.83991683991684</v>
      </c>
      <c r="BZ217" s="35">
        <v>117.25571725571726</v>
      </c>
      <c r="CA217" s="35">
        <v>118.91891891891892</v>
      </c>
      <c r="CB217" s="35">
        <v>118.29521829521829</v>
      </c>
      <c r="CC217" s="35">
        <v>120.58212058212058</v>
      </c>
      <c r="CD217" s="35">
        <v>119.95841995841995</v>
      </c>
      <c r="CE217" s="35">
        <v>119.75051975051976</v>
      </c>
      <c r="CF217" s="35">
        <v>119.54261954261955</v>
      </c>
      <c r="CG217" s="35">
        <v>117.67151767151768</v>
      </c>
      <c r="CH217" s="35">
        <v>118.71101871101871</v>
      </c>
      <c r="CI217" s="35">
        <v>117.04781704781705</v>
      </c>
      <c r="CJ217" s="35">
        <v>115.38461538461539</v>
      </c>
      <c r="CK217" s="35">
        <v>117.25571725571726</v>
      </c>
      <c r="CL217" s="35">
        <v>120.997920997921</v>
      </c>
      <c r="CM217" s="35">
        <v>126.61122661122661</v>
      </c>
      <c r="CN217" s="35">
        <v>129.52182952182952</v>
      </c>
      <c r="CO217" s="35">
        <v>136.17463617463616</v>
      </c>
      <c r="CP217" s="35">
        <v>140.33264033264032</v>
      </c>
      <c r="CQ217" s="35">
        <v>144.9064449064449</v>
      </c>
      <c r="CR217" s="35">
        <v>155.92515592515593</v>
      </c>
      <c r="CS217" s="35">
        <v>163.40956340956342</v>
      </c>
      <c r="CT217" s="35">
        <v>173.38877338877339</v>
      </c>
      <c r="CU217" s="35">
        <v>186.9022869022869</v>
      </c>
      <c r="CV217" s="35">
        <v>194.38669438669439</v>
      </c>
      <c r="CW217" s="35">
        <v>204.15800415800416</v>
      </c>
    </row>
    <row r="218" spans="1:101" x14ac:dyDescent="0.3">
      <c r="A218" s="3">
        <v>1246</v>
      </c>
      <c r="B218" s="4" t="s">
        <v>213</v>
      </c>
      <c r="C218" s="35">
        <v>100</v>
      </c>
      <c r="D218" s="35">
        <v>102.46336801868762</v>
      </c>
      <c r="E218" s="35">
        <v>103.97111913357401</v>
      </c>
      <c r="F218" s="35">
        <v>105.98853259715439</v>
      </c>
      <c r="G218" s="35">
        <v>105.66999362922064</v>
      </c>
      <c r="H218" s="35">
        <v>105.75493735400298</v>
      </c>
      <c r="I218" s="35">
        <v>104.73561265661499</v>
      </c>
      <c r="J218" s="35">
        <v>106.98662136334679</v>
      </c>
      <c r="K218" s="35">
        <v>109.64111276279465</v>
      </c>
      <c r="L218" s="35">
        <v>111.91335740072202</v>
      </c>
      <c r="M218" s="35">
        <v>115.03503928647271</v>
      </c>
      <c r="N218" s="35">
        <v>116.98874495646633</v>
      </c>
      <c r="O218" s="35">
        <v>119.06986621363347</v>
      </c>
      <c r="P218" s="35">
        <v>121.80930133786366</v>
      </c>
      <c r="Q218" s="35">
        <v>125.07963474198344</v>
      </c>
      <c r="R218" s="35">
        <v>128.05266510936505</v>
      </c>
      <c r="S218" s="35">
        <v>130.19749416011891</v>
      </c>
      <c r="T218" s="35">
        <v>132.25737948609046</v>
      </c>
      <c r="U218" s="35">
        <v>135.69760033977491</v>
      </c>
      <c r="V218" s="35">
        <v>137.75748566574643</v>
      </c>
      <c r="W218" s="35">
        <v>139.96602251008707</v>
      </c>
      <c r="X218" s="35">
        <v>141.68613293692928</v>
      </c>
      <c r="Y218" s="35">
        <v>142.02590783605862</v>
      </c>
      <c r="Z218" s="35">
        <v>142.0471437672542</v>
      </c>
      <c r="AA218" s="35">
        <v>141.81354852410277</v>
      </c>
      <c r="AB218" s="35">
        <v>144.38309619876833</v>
      </c>
      <c r="AC218" s="35">
        <v>143.9159057124655</v>
      </c>
      <c r="AD218" s="35">
        <v>143.93714164366108</v>
      </c>
      <c r="AE218" s="35">
        <v>144.82905075387555</v>
      </c>
      <c r="AF218" s="35">
        <v>143.9159057124655</v>
      </c>
      <c r="AG218" s="35">
        <v>144.31938840518157</v>
      </c>
      <c r="AH218" s="35">
        <v>145.89084731365472</v>
      </c>
      <c r="AI218" s="35">
        <v>146.74028456147803</v>
      </c>
      <c r="AJ218" s="35">
        <v>100</v>
      </c>
      <c r="AK218" s="35">
        <v>104.33363790627855</v>
      </c>
      <c r="AL218" s="35">
        <v>109.6462602793369</v>
      </c>
      <c r="AM218" s="35">
        <v>113.23586999086281</v>
      </c>
      <c r="AN218" s="35">
        <v>115.6245920898055</v>
      </c>
      <c r="AO218" s="35">
        <v>118.71818300482965</v>
      </c>
      <c r="AP218" s="35">
        <v>121.42018013314188</v>
      </c>
      <c r="AQ218" s="35">
        <v>125.55802114606448</v>
      </c>
      <c r="AR218" s="35">
        <v>130.17882782926512</v>
      </c>
      <c r="AS218" s="35">
        <v>134.06865944393681</v>
      </c>
      <c r="AT218" s="35">
        <v>137.07087847539486</v>
      </c>
      <c r="AU218" s="35">
        <v>139.43349432189009</v>
      </c>
      <c r="AV218" s="35">
        <v>141.97885393551755</v>
      </c>
      <c r="AW218" s="35">
        <v>145.0724448505417</v>
      </c>
      <c r="AX218" s="35">
        <v>147.29147630857591</v>
      </c>
      <c r="AY218" s="35">
        <v>150.04568594178306</v>
      </c>
      <c r="AZ218" s="35">
        <v>153.24370186659706</v>
      </c>
      <c r="BA218" s="35">
        <v>155.98485837358047</v>
      </c>
      <c r="BB218" s="35">
        <v>159.11760866727582</v>
      </c>
      <c r="BC218" s="35">
        <v>161.68907453335075</v>
      </c>
      <c r="BD218" s="35">
        <v>164.8348779532698</v>
      </c>
      <c r="BE218" s="35">
        <v>168.34616890745335</v>
      </c>
      <c r="BF218" s="35">
        <v>171.55723795849107</v>
      </c>
      <c r="BG218" s="35">
        <v>174.96410390288474</v>
      </c>
      <c r="BH218" s="35">
        <v>178.91920114867511</v>
      </c>
      <c r="BI218" s="35">
        <v>182.32606709306879</v>
      </c>
      <c r="BJ218" s="35">
        <v>188.47408954444589</v>
      </c>
      <c r="BK218" s="35">
        <v>193.53870251925335</v>
      </c>
      <c r="BL218" s="35">
        <v>198.39446547448114</v>
      </c>
      <c r="BM218" s="35">
        <v>203.00221903145803</v>
      </c>
      <c r="BN218" s="35">
        <v>205.41704738284818</v>
      </c>
      <c r="BO218" s="35">
        <v>209.05886959926903</v>
      </c>
      <c r="BP218" s="35">
        <v>211.91750424226603</v>
      </c>
      <c r="BQ218" s="35">
        <v>100</v>
      </c>
      <c r="BR218" s="35">
        <v>107.31182795698925</v>
      </c>
      <c r="BS218" s="35">
        <v>111.93548387096774</v>
      </c>
      <c r="BT218" s="35">
        <v>114.94623655913979</v>
      </c>
      <c r="BU218" s="35">
        <v>120.64516129032258</v>
      </c>
      <c r="BV218" s="35">
        <v>123.87096774193549</v>
      </c>
      <c r="BW218" s="35">
        <v>125.6989247311828</v>
      </c>
      <c r="BX218" s="35">
        <v>128.70967741935485</v>
      </c>
      <c r="BY218" s="35">
        <v>131.18279569892474</v>
      </c>
      <c r="BZ218" s="35">
        <v>132.79569892473117</v>
      </c>
      <c r="CA218" s="35">
        <v>135.48387096774192</v>
      </c>
      <c r="CB218" s="35">
        <v>137.41935483870967</v>
      </c>
      <c r="CC218" s="35">
        <v>141.8279569892473</v>
      </c>
      <c r="CD218" s="35">
        <v>142.79569892473117</v>
      </c>
      <c r="CE218" s="35">
        <v>146.98924731182797</v>
      </c>
      <c r="CF218" s="35">
        <v>150.75268817204301</v>
      </c>
      <c r="CG218" s="35">
        <v>153.01075268817203</v>
      </c>
      <c r="CH218" s="35">
        <v>154.30107526881721</v>
      </c>
      <c r="CI218" s="35">
        <v>157.31182795698925</v>
      </c>
      <c r="CJ218" s="35">
        <v>163.2258064516129</v>
      </c>
      <c r="CK218" s="35">
        <v>169.03225806451613</v>
      </c>
      <c r="CL218" s="35">
        <v>176.12903225806451</v>
      </c>
      <c r="CM218" s="35">
        <v>180.21505376344086</v>
      </c>
      <c r="CN218" s="35">
        <v>186.02150537634409</v>
      </c>
      <c r="CO218" s="35">
        <v>197.31182795698925</v>
      </c>
      <c r="CP218" s="35">
        <v>210</v>
      </c>
      <c r="CQ218" s="35">
        <v>221.61290322580646</v>
      </c>
      <c r="CR218" s="35">
        <v>241.61290322580646</v>
      </c>
      <c r="CS218" s="35">
        <v>258.92473118279571</v>
      </c>
      <c r="CT218" s="35">
        <v>273.22580645161293</v>
      </c>
      <c r="CU218" s="35">
        <v>287.2043010752688</v>
      </c>
      <c r="CV218" s="35">
        <v>305.26881720430106</v>
      </c>
      <c r="CW218" s="35">
        <v>324.83870967741933</v>
      </c>
    </row>
    <row r="219" spans="1:101" x14ac:dyDescent="0.3">
      <c r="A219" s="3">
        <v>1247</v>
      </c>
      <c r="B219" s="4" t="s">
        <v>214</v>
      </c>
      <c r="C219" s="35">
        <v>100</v>
      </c>
      <c r="D219" s="35">
        <v>98.468963221833917</v>
      </c>
      <c r="E219" s="35">
        <v>97.170910301214846</v>
      </c>
      <c r="F219" s="35">
        <v>94.425029122982195</v>
      </c>
      <c r="G219" s="35">
        <v>92.095190547512061</v>
      </c>
      <c r="H219" s="35">
        <v>89.865202196704942</v>
      </c>
      <c r="I219" s="35">
        <v>87.851555999334337</v>
      </c>
      <c r="J219" s="35">
        <v>86.486936262273261</v>
      </c>
      <c r="K219" s="35">
        <v>85.371942086869694</v>
      </c>
      <c r="L219" s="35">
        <v>86.536861374604754</v>
      </c>
      <c r="M219" s="35">
        <v>87.585288733566315</v>
      </c>
      <c r="N219" s="35">
        <v>88.833416541853879</v>
      </c>
      <c r="O219" s="35">
        <v>90.364453320019976</v>
      </c>
      <c r="P219" s="35">
        <v>91.845564985854551</v>
      </c>
      <c r="Q219" s="35">
        <v>93.359960059910136</v>
      </c>
      <c r="R219" s="35">
        <v>96.588450657347309</v>
      </c>
      <c r="S219" s="35">
        <v>99.08470627392245</v>
      </c>
      <c r="T219" s="35">
        <v>101.36461973706108</v>
      </c>
      <c r="U219" s="35">
        <v>104.11050091529373</v>
      </c>
      <c r="V219" s="35">
        <v>107.1392910634049</v>
      </c>
      <c r="W219" s="35">
        <v>110.58412381427858</v>
      </c>
      <c r="X219" s="35">
        <v>113.76268929938426</v>
      </c>
      <c r="Y219" s="35">
        <v>117.17423864203694</v>
      </c>
      <c r="Z219" s="35">
        <v>120.21967049425861</v>
      </c>
      <c r="AA219" s="35">
        <v>123.23181893825928</v>
      </c>
      <c r="AB219" s="35">
        <v>125.91113330004993</v>
      </c>
      <c r="AC219" s="35">
        <v>128.22433017140955</v>
      </c>
      <c r="AD219" s="35">
        <v>129.83857547012815</v>
      </c>
      <c r="AE219" s="35">
        <v>131.63587951406225</v>
      </c>
      <c r="AF219" s="35">
        <v>134.19870194707937</v>
      </c>
      <c r="AG219" s="35">
        <v>135.04742885671493</v>
      </c>
      <c r="AH219" s="35">
        <v>135.23048760193043</v>
      </c>
      <c r="AI219" s="35">
        <v>134.21534365118987</v>
      </c>
      <c r="AJ219" s="35">
        <v>100</v>
      </c>
      <c r="AK219" s="35">
        <v>101.27584280126653</v>
      </c>
      <c r="AL219" s="35">
        <v>103.38051778729745</v>
      </c>
      <c r="AM219" s="35">
        <v>103.97653194263364</v>
      </c>
      <c r="AN219" s="35">
        <v>104.36766623207301</v>
      </c>
      <c r="AO219" s="35">
        <v>104.87986589681505</v>
      </c>
      <c r="AP219" s="35">
        <v>105.43862916744273</v>
      </c>
      <c r="AQ219" s="35">
        <v>106.28608679456137</v>
      </c>
      <c r="AR219" s="35">
        <v>107.67368224995343</v>
      </c>
      <c r="AS219" s="35">
        <v>108.76327062767741</v>
      </c>
      <c r="AT219" s="35">
        <v>109.9273607748184</v>
      </c>
      <c r="AU219" s="35">
        <v>110.68169119016576</v>
      </c>
      <c r="AV219" s="35">
        <v>111.99478487614081</v>
      </c>
      <c r="AW219" s="35">
        <v>113.49413298565841</v>
      </c>
      <c r="AX219" s="35">
        <v>115.90612777053455</v>
      </c>
      <c r="AY219" s="35">
        <v>118.35537344011921</v>
      </c>
      <c r="AZ219" s="35">
        <v>121.0188116967778</v>
      </c>
      <c r="BA219" s="35">
        <v>123.81262804991619</v>
      </c>
      <c r="BB219" s="35">
        <v>126.55988079716893</v>
      </c>
      <c r="BC219" s="35">
        <v>128.86943564909666</v>
      </c>
      <c r="BD219" s="35">
        <v>131.25349227044143</v>
      </c>
      <c r="BE219" s="35">
        <v>135.46284224250326</v>
      </c>
      <c r="BF219" s="35">
        <v>139.97019929223319</v>
      </c>
      <c r="BG219" s="35">
        <v>142.96889551126839</v>
      </c>
      <c r="BH219" s="35">
        <v>146.32147513503446</v>
      </c>
      <c r="BI219" s="35">
        <v>149.58092754702923</v>
      </c>
      <c r="BJ219" s="35">
        <v>153.09182343080647</v>
      </c>
      <c r="BK219" s="35">
        <v>155.30825107096294</v>
      </c>
      <c r="BL219" s="35">
        <v>157.17079530638853</v>
      </c>
      <c r="BM219" s="35">
        <v>159.16371763829392</v>
      </c>
      <c r="BN219" s="35">
        <v>161.27770534550194</v>
      </c>
      <c r="BO219" s="35">
        <v>162.27416651145464</v>
      </c>
      <c r="BP219" s="35">
        <v>163.93183088098343</v>
      </c>
      <c r="BQ219" s="35">
        <v>100</v>
      </c>
      <c r="BR219" s="35">
        <v>103.6319612590799</v>
      </c>
      <c r="BS219" s="35">
        <v>105.44794188861985</v>
      </c>
      <c r="BT219" s="35">
        <v>108.47457627118644</v>
      </c>
      <c r="BU219" s="35">
        <v>111.31961259079903</v>
      </c>
      <c r="BV219" s="35">
        <v>111.86440677966101</v>
      </c>
      <c r="BW219" s="35">
        <v>114.34624697336562</v>
      </c>
      <c r="BX219" s="35">
        <v>116.16222760290557</v>
      </c>
      <c r="BY219" s="35">
        <v>117.79661016949153</v>
      </c>
      <c r="BZ219" s="35">
        <v>119.91525423728814</v>
      </c>
      <c r="CA219" s="35">
        <v>120.88377723970945</v>
      </c>
      <c r="CB219" s="35">
        <v>120.58111380145279</v>
      </c>
      <c r="CC219" s="35">
        <v>121.61016949152543</v>
      </c>
      <c r="CD219" s="35">
        <v>122.33656174334141</v>
      </c>
      <c r="CE219" s="35">
        <v>123.48668280871671</v>
      </c>
      <c r="CF219" s="35">
        <v>124.818401937046</v>
      </c>
      <c r="CG219" s="35">
        <v>125.24213075060533</v>
      </c>
      <c r="CH219" s="35">
        <v>129.29782082324456</v>
      </c>
      <c r="CI219" s="35">
        <v>131.59806295399517</v>
      </c>
      <c r="CJ219" s="35">
        <v>134.38256658595643</v>
      </c>
      <c r="CK219" s="35">
        <v>137.95399515738498</v>
      </c>
      <c r="CL219" s="35">
        <v>140.61743341404357</v>
      </c>
      <c r="CM219" s="35">
        <v>142.91767554479418</v>
      </c>
      <c r="CN219" s="35">
        <v>146.30750605326875</v>
      </c>
      <c r="CO219" s="35">
        <v>150.42372881355934</v>
      </c>
      <c r="CP219" s="35">
        <v>156.2953995157385</v>
      </c>
      <c r="CQ219" s="35">
        <v>162.65133171912834</v>
      </c>
      <c r="CR219" s="35">
        <v>173.54721549636804</v>
      </c>
      <c r="CS219" s="35">
        <v>185.8958837772397</v>
      </c>
      <c r="CT219" s="35">
        <v>195.21791767554478</v>
      </c>
      <c r="CU219" s="35">
        <v>205.08474576271186</v>
      </c>
      <c r="CV219" s="35">
        <v>213.07506053268764</v>
      </c>
      <c r="CW219" s="35">
        <v>218.34140435835351</v>
      </c>
    </row>
    <row r="220" spans="1:101" x14ac:dyDescent="0.3">
      <c r="A220" s="3">
        <v>1251</v>
      </c>
      <c r="B220" s="4" t="s">
        <v>215</v>
      </c>
      <c r="C220" s="35">
        <v>100</v>
      </c>
      <c r="D220" s="35">
        <v>97.584973166368513</v>
      </c>
      <c r="E220" s="35">
        <v>96.690518783542046</v>
      </c>
      <c r="F220" s="35">
        <v>95.974955277280856</v>
      </c>
      <c r="G220" s="35">
        <v>93.023255813953483</v>
      </c>
      <c r="H220" s="35">
        <v>93.649373881932021</v>
      </c>
      <c r="I220" s="35">
        <v>91.681574239713768</v>
      </c>
      <c r="J220" s="35">
        <v>92.57602862254025</v>
      </c>
      <c r="K220" s="35">
        <v>93.023255813953483</v>
      </c>
      <c r="L220" s="35">
        <v>89.624329159212877</v>
      </c>
      <c r="M220" s="35">
        <v>91.59212880143113</v>
      </c>
      <c r="N220" s="35">
        <v>91.860465116279073</v>
      </c>
      <c r="O220" s="35">
        <v>91.323792486583187</v>
      </c>
      <c r="P220" s="35">
        <v>91.234347048300535</v>
      </c>
      <c r="Q220" s="35">
        <v>92.039355992844364</v>
      </c>
      <c r="R220" s="35">
        <v>91.681574239713768</v>
      </c>
      <c r="S220" s="35">
        <v>90.161001788908763</v>
      </c>
      <c r="T220" s="35">
        <v>89.534883720930239</v>
      </c>
      <c r="U220" s="35">
        <v>89.177101967799643</v>
      </c>
      <c r="V220" s="35">
        <v>88.550983899821105</v>
      </c>
      <c r="W220" s="35">
        <v>88.640429338103758</v>
      </c>
      <c r="X220" s="35">
        <v>88.640429338103758</v>
      </c>
      <c r="Y220" s="35">
        <v>88.014311270125219</v>
      </c>
      <c r="Z220" s="35">
        <v>87.119856887298752</v>
      </c>
      <c r="AA220" s="35">
        <v>88.282647584973162</v>
      </c>
      <c r="AB220" s="35">
        <v>86.940966010733447</v>
      </c>
      <c r="AC220" s="35">
        <v>84.794275491949904</v>
      </c>
      <c r="AD220" s="35">
        <v>82.647584973166374</v>
      </c>
      <c r="AE220" s="35">
        <v>81.037567084078717</v>
      </c>
      <c r="AF220" s="35">
        <v>82.46869409660107</v>
      </c>
      <c r="AG220" s="35">
        <v>82.826475849731665</v>
      </c>
      <c r="AH220" s="35">
        <v>83.720930232558146</v>
      </c>
      <c r="AI220" s="35">
        <v>81.753130590339893</v>
      </c>
      <c r="AJ220" s="35">
        <v>100</v>
      </c>
      <c r="AK220" s="35">
        <v>98.702785196489884</v>
      </c>
      <c r="AL220" s="35">
        <v>98.397558183899278</v>
      </c>
      <c r="AM220" s="35">
        <v>96.337275848912626</v>
      </c>
      <c r="AN220" s="35">
        <v>95.650515070583751</v>
      </c>
      <c r="AO220" s="35">
        <v>93.933613124761536</v>
      </c>
      <c r="AP220" s="35">
        <v>92.674551697825251</v>
      </c>
      <c r="AQ220" s="35">
        <v>92.712705074399082</v>
      </c>
      <c r="AR220" s="35">
        <v>91.491797024036629</v>
      </c>
      <c r="AS220" s="35">
        <v>90.270888973674175</v>
      </c>
      <c r="AT220" s="35">
        <v>88.97367417016406</v>
      </c>
      <c r="AU220" s="35">
        <v>87.981686379244564</v>
      </c>
      <c r="AV220" s="35">
        <v>86.989698588325069</v>
      </c>
      <c r="AW220" s="35">
        <v>87.218618847768028</v>
      </c>
      <c r="AX220" s="35">
        <v>87.256772224341859</v>
      </c>
      <c r="AY220" s="35">
        <v>87.447539107210986</v>
      </c>
      <c r="AZ220" s="35">
        <v>87.371232354063338</v>
      </c>
      <c r="BA220" s="35">
        <v>88.630293780999622</v>
      </c>
      <c r="BB220" s="35">
        <v>88.55398702785196</v>
      </c>
      <c r="BC220" s="35">
        <v>87.066005341472717</v>
      </c>
      <c r="BD220" s="35">
        <v>86.837085082029759</v>
      </c>
      <c r="BE220" s="35">
        <v>87.790919496375423</v>
      </c>
      <c r="BF220" s="35">
        <v>88.592140404425791</v>
      </c>
      <c r="BG220" s="35">
        <v>88.859214040442581</v>
      </c>
      <c r="BH220" s="35">
        <v>90.003815337657386</v>
      </c>
      <c r="BI220" s="35">
        <v>90.347195726821823</v>
      </c>
      <c r="BJ220" s="35">
        <v>90.499809233117134</v>
      </c>
      <c r="BK220" s="35">
        <v>91.339183517741318</v>
      </c>
      <c r="BL220" s="35">
        <v>90.385349103395654</v>
      </c>
      <c r="BM220" s="35">
        <v>91.758870660053418</v>
      </c>
      <c r="BN220" s="35">
        <v>92.102251049217855</v>
      </c>
      <c r="BO220" s="35">
        <v>91.873330789774897</v>
      </c>
      <c r="BP220" s="35">
        <v>89.545974818771455</v>
      </c>
      <c r="BQ220" s="35">
        <v>100</v>
      </c>
      <c r="BR220" s="35">
        <v>101.35287485907554</v>
      </c>
      <c r="BS220" s="35">
        <v>102.14205186020293</v>
      </c>
      <c r="BT220" s="35">
        <v>103.83314543404735</v>
      </c>
      <c r="BU220" s="35">
        <v>105.18602029312288</v>
      </c>
      <c r="BV220" s="35">
        <v>104.84780157835401</v>
      </c>
      <c r="BW220" s="35">
        <v>104.39684329199549</v>
      </c>
      <c r="BX220" s="35">
        <v>106.08793686583991</v>
      </c>
      <c r="BY220" s="35">
        <v>105.97519729425028</v>
      </c>
      <c r="BZ220" s="35">
        <v>105.74971815107102</v>
      </c>
      <c r="CA220" s="35">
        <v>104.84780157835401</v>
      </c>
      <c r="CB220" s="35">
        <v>104.73506200676438</v>
      </c>
      <c r="CC220" s="35">
        <v>102.25479143179255</v>
      </c>
      <c r="CD220" s="35">
        <v>99.887260428410372</v>
      </c>
      <c r="CE220" s="35">
        <v>100</v>
      </c>
      <c r="CF220" s="35">
        <v>98.083427282976331</v>
      </c>
      <c r="CG220" s="35">
        <v>96.166854565952647</v>
      </c>
      <c r="CH220" s="35">
        <v>95.715896279594133</v>
      </c>
      <c r="CI220" s="35">
        <v>94.250281848928978</v>
      </c>
      <c r="CJ220" s="35">
        <v>95.377677564825248</v>
      </c>
      <c r="CK220" s="35">
        <v>93.235625704622322</v>
      </c>
      <c r="CL220" s="35">
        <v>91.770011273957152</v>
      </c>
      <c r="CM220" s="35">
        <v>90.642615558060882</v>
      </c>
      <c r="CN220" s="35">
        <v>90.642615558060882</v>
      </c>
      <c r="CO220" s="35">
        <v>90.980834272829767</v>
      </c>
      <c r="CP220" s="35">
        <v>89.966178128523111</v>
      </c>
      <c r="CQ220" s="35">
        <v>91.54453213077791</v>
      </c>
      <c r="CR220" s="35">
        <v>92.67192784667418</v>
      </c>
      <c r="CS220" s="35">
        <v>92.559188275084551</v>
      </c>
      <c r="CT220" s="35">
        <v>89.966178128523111</v>
      </c>
      <c r="CU220" s="35">
        <v>88.275084554678699</v>
      </c>
      <c r="CV220" s="35">
        <v>88.275084554678699</v>
      </c>
      <c r="CW220" s="35">
        <v>88.387824126268313</v>
      </c>
    </row>
    <row r="221" spans="1:101" x14ac:dyDescent="0.3">
      <c r="A221" s="3">
        <v>1252</v>
      </c>
      <c r="B221" s="4" t="s">
        <v>216</v>
      </c>
      <c r="C221" s="35">
        <v>100</v>
      </c>
      <c r="D221" s="35">
        <v>96.694214876033058</v>
      </c>
      <c r="E221" s="35">
        <v>95.867768595041326</v>
      </c>
      <c r="F221" s="35">
        <v>90.082644628099175</v>
      </c>
      <c r="G221" s="35">
        <v>83.471074380165291</v>
      </c>
      <c r="H221" s="35">
        <v>83.471074380165291</v>
      </c>
      <c r="I221" s="35">
        <v>82.644628099173559</v>
      </c>
      <c r="J221" s="35">
        <v>80.165289256198349</v>
      </c>
      <c r="K221" s="35">
        <v>77.685950413223139</v>
      </c>
      <c r="L221" s="35">
        <v>80.165289256198349</v>
      </c>
      <c r="M221" s="35">
        <v>81.818181818181813</v>
      </c>
      <c r="N221" s="35">
        <v>80.991735537190081</v>
      </c>
      <c r="O221" s="35">
        <v>78.512396694214871</v>
      </c>
      <c r="P221" s="35">
        <v>85.123966942148755</v>
      </c>
      <c r="Q221" s="35">
        <v>87.603305785123965</v>
      </c>
      <c r="R221" s="35">
        <v>85.950413223140501</v>
      </c>
      <c r="S221" s="35">
        <v>85.123966942148755</v>
      </c>
      <c r="T221" s="35">
        <v>86.776859504132233</v>
      </c>
      <c r="U221" s="35">
        <v>86.776859504132233</v>
      </c>
      <c r="V221" s="35">
        <v>82.644628099173559</v>
      </c>
      <c r="W221" s="35">
        <v>79.338842975206617</v>
      </c>
      <c r="X221" s="35">
        <v>81.818181818181813</v>
      </c>
      <c r="Y221" s="35">
        <v>80.991735537190081</v>
      </c>
      <c r="Z221" s="35">
        <v>80.991735537190081</v>
      </c>
      <c r="AA221" s="35">
        <v>86.776859504132233</v>
      </c>
      <c r="AB221" s="35">
        <v>82.644628099173559</v>
      </c>
      <c r="AC221" s="35">
        <v>85.950413223140501</v>
      </c>
      <c r="AD221" s="35">
        <v>80.165289256198349</v>
      </c>
      <c r="AE221" s="35">
        <v>79.338842975206617</v>
      </c>
      <c r="AF221" s="35">
        <v>80.165289256198349</v>
      </c>
      <c r="AG221" s="35">
        <v>81.818181818181813</v>
      </c>
      <c r="AH221" s="35">
        <v>82.644628099173559</v>
      </c>
      <c r="AI221" s="35">
        <v>82.644628099173559</v>
      </c>
      <c r="AJ221" s="35">
        <v>100</v>
      </c>
      <c r="AK221" s="35">
        <v>88.349514563106794</v>
      </c>
      <c r="AL221" s="35">
        <v>84.951456310679617</v>
      </c>
      <c r="AM221" s="35">
        <v>84.466019417475735</v>
      </c>
      <c r="AN221" s="35">
        <v>84.466019417475735</v>
      </c>
      <c r="AO221" s="35">
        <v>85.4368932038835</v>
      </c>
      <c r="AP221" s="35">
        <v>91.747572815533985</v>
      </c>
      <c r="AQ221" s="35">
        <v>95.145631067961162</v>
      </c>
      <c r="AR221" s="35">
        <v>94.660194174757279</v>
      </c>
      <c r="AS221" s="35">
        <v>96.116504854368927</v>
      </c>
      <c r="AT221" s="35">
        <v>94.660194174757279</v>
      </c>
      <c r="AU221" s="35">
        <v>95.145631067961162</v>
      </c>
      <c r="AV221" s="35">
        <v>98.05825242718447</v>
      </c>
      <c r="AW221" s="35">
        <v>100</v>
      </c>
      <c r="AX221" s="35">
        <v>97.087378640776706</v>
      </c>
      <c r="AY221" s="35">
        <v>93.203883495145632</v>
      </c>
      <c r="AZ221" s="35">
        <v>95.145631067961162</v>
      </c>
      <c r="BA221" s="35">
        <v>101.94174757281553</v>
      </c>
      <c r="BB221" s="35">
        <v>99.029126213592235</v>
      </c>
      <c r="BC221" s="35">
        <v>97.572815533980588</v>
      </c>
      <c r="BD221" s="35">
        <v>100</v>
      </c>
      <c r="BE221" s="35">
        <v>101.45631067961165</v>
      </c>
      <c r="BF221" s="35">
        <v>100.97087378640776</v>
      </c>
      <c r="BG221" s="35">
        <v>98.543689320388353</v>
      </c>
      <c r="BH221" s="35">
        <v>104.36893203883496</v>
      </c>
      <c r="BI221" s="35">
        <v>105.33980582524272</v>
      </c>
      <c r="BJ221" s="35">
        <v>108.7378640776699</v>
      </c>
      <c r="BK221" s="35">
        <v>106.79611650485437</v>
      </c>
      <c r="BL221" s="35">
        <v>110.19417475728156</v>
      </c>
      <c r="BM221" s="35">
        <v>110.19417475728156</v>
      </c>
      <c r="BN221" s="35">
        <v>107.76699029126213</v>
      </c>
      <c r="BO221" s="35">
        <v>104.36893203883496</v>
      </c>
      <c r="BP221" s="35">
        <v>105.33980582524272</v>
      </c>
      <c r="BQ221" s="35">
        <v>100</v>
      </c>
      <c r="BR221" s="35">
        <v>101.81818181818181</v>
      </c>
      <c r="BS221" s="35">
        <v>103.63636363636364</v>
      </c>
      <c r="BT221" s="35">
        <v>103.63636363636364</v>
      </c>
      <c r="BU221" s="35">
        <v>96.36363636363636</v>
      </c>
      <c r="BV221" s="35">
        <v>98.181818181818187</v>
      </c>
      <c r="BW221" s="35">
        <v>100</v>
      </c>
      <c r="BX221" s="35">
        <v>90.909090909090907</v>
      </c>
      <c r="BY221" s="35">
        <v>85.454545454545453</v>
      </c>
      <c r="BZ221" s="35">
        <v>87.272727272727266</v>
      </c>
      <c r="CA221" s="35">
        <v>92.727272727272734</v>
      </c>
      <c r="CB221" s="35">
        <v>87.272727272727266</v>
      </c>
      <c r="CC221" s="35">
        <v>89.090909090909093</v>
      </c>
      <c r="CD221" s="35">
        <v>81.818181818181813</v>
      </c>
      <c r="CE221" s="35">
        <v>89.090909090909093</v>
      </c>
      <c r="CF221" s="35">
        <v>89.090909090909093</v>
      </c>
      <c r="CG221" s="35">
        <v>85.454545454545453</v>
      </c>
      <c r="CH221" s="35">
        <v>92.727272727272734</v>
      </c>
      <c r="CI221" s="35">
        <v>94.545454545454547</v>
      </c>
      <c r="CJ221" s="35">
        <v>96.36363636363636</v>
      </c>
      <c r="CK221" s="35">
        <v>98.181818181818187</v>
      </c>
      <c r="CL221" s="35">
        <v>94.545454545454547</v>
      </c>
      <c r="CM221" s="35">
        <v>81.818181818181813</v>
      </c>
      <c r="CN221" s="35">
        <v>78.181818181818187</v>
      </c>
      <c r="CO221" s="35">
        <v>90.909090909090907</v>
      </c>
      <c r="CP221" s="35">
        <v>96.36363636363636</v>
      </c>
      <c r="CQ221" s="35">
        <v>100</v>
      </c>
      <c r="CR221" s="35">
        <v>100</v>
      </c>
      <c r="CS221" s="35">
        <v>100</v>
      </c>
      <c r="CT221" s="35">
        <v>103.63636363636364</v>
      </c>
      <c r="CU221" s="35">
        <v>112.72727272727273</v>
      </c>
      <c r="CV221" s="35">
        <v>118.18181818181819</v>
      </c>
      <c r="CW221" s="35">
        <v>114.54545454545455</v>
      </c>
    </row>
    <row r="222" spans="1:101" x14ac:dyDescent="0.3">
      <c r="A222" s="3">
        <v>1253</v>
      </c>
      <c r="B222" s="4" t="s">
        <v>217</v>
      </c>
      <c r="C222" s="35">
        <v>100</v>
      </c>
      <c r="D222" s="35">
        <v>98.843663274745609</v>
      </c>
      <c r="E222" s="35">
        <v>97.826086956521735</v>
      </c>
      <c r="F222" s="35">
        <v>98.427382053654028</v>
      </c>
      <c r="G222" s="35">
        <v>98.149861239592965</v>
      </c>
      <c r="H222" s="35">
        <v>97.039777983348756</v>
      </c>
      <c r="I222" s="35">
        <v>94.865864939870491</v>
      </c>
      <c r="J222" s="35">
        <v>94.03330249768733</v>
      </c>
      <c r="K222" s="35">
        <v>93.015726179463456</v>
      </c>
      <c r="L222" s="35">
        <v>92.738205365402408</v>
      </c>
      <c r="M222" s="35">
        <v>92.368177613320995</v>
      </c>
      <c r="N222" s="35">
        <v>93.7095282146161</v>
      </c>
      <c r="O222" s="35">
        <v>95.189639222941722</v>
      </c>
      <c r="P222" s="35">
        <v>93.848288621646617</v>
      </c>
      <c r="Q222" s="35">
        <v>94.773358001850141</v>
      </c>
      <c r="R222" s="35">
        <v>95.282146160962071</v>
      </c>
      <c r="S222" s="35">
        <v>95.235892691951889</v>
      </c>
      <c r="T222" s="35">
        <v>94.912118408880673</v>
      </c>
      <c r="U222" s="35">
        <v>93.755781683626267</v>
      </c>
      <c r="V222" s="35">
        <v>93.154486586493988</v>
      </c>
      <c r="W222" s="35">
        <v>92.460684551341345</v>
      </c>
      <c r="X222" s="35">
        <v>92.136910268270114</v>
      </c>
      <c r="Y222" s="35">
        <v>90.980573543015723</v>
      </c>
      <c r="Z222" s="35">
        <v>90.795559666975024</v>
      </c>
      <c r="AA222" s="35">
        <v>90.148011100832562</v>
      </c>
      <c r="AB222" s="35">
        <v>89.916743755781681</v>
      </c>
      <c r="AC222" s="35">
        <v>90.795559666975024</v>
      </c>
      <c r="AD222" s="35">
        <v>91.998149861239597</v>
      </c>
      <c r="AE222" s="35">
        <v>91.998149861239597</v>
      </c>
      <c r="AF222" s="35">
        <v>92.784458834412575</v>
      </c>
      <c r="AG222" s="35">
        <v>92.645698427382058</v>
      </c>
      <c r="AH222" s="35">
        <v>92.275670675300645</v>
      </c>
      <c r="AI222" s="35">
        <v>92.321924144310827</v>
      </c>
      <c r="AJ222" s="35">
        <v>100</v>
      </c>
      <c r="AK222" s="35">
        <v>101.37420718816068</v>
      </c>
      <c r="AL222" s="35">
        <v>102.14059196617336</v>
      </c>
      <c r="AM222" s="35">
        <v>102.77484143763213</v>
      </c>
      <c r="AN222" s="35">
        <v>103.276955602537</v>
      </c>
      <c r="AO222" s="35">
        <v>103.7262156448203</v>
      </c>
      <c r="AP222" s="35">
        <v>103.22410147991543</v>
      </c>
      <c r="AQ222" s="35">
        <v>103.88477801268499</v>
      </c>
      <c r="AR222" s="35">
        <v>104.65116279069767</v>
      </c>
      <c r="AS222" s="35">
        <v>105.81395348837209</v>
      </c>
      <c r="AT222" s="35">
        <v>105.57610993657505</v>
      </c>
      <c r="AU222" s="35">
        <v>105.28541226215644</v>
      </c>
      <c r="AV222" s="35">
        <v>105.15327695560254</v>
      </c>
      <c r="AW222" s="35">
        <v>104.86257928118393</v>
      </c>
      <c r="AX222" s="35">
        <v>105.91966173361523</v>
      </c>
      <c r="AY222" s="35">
        <v>107.10887949260042</v>
      </c>
      <c r="AZ222" s="35">
        <v>107.98097251585624</v>
      </c>
      <c r="BA222" s="35">
        <v>108.95877378435517</v>
      </c>
      <c r="BB222" s="35">
        <v>110.20084566596195</v>
      </c>
      <c r="BC222" s="35">
        <v>110.88794926004228</v>
      </c>
      <c r="BD222" s="35">
        <v>110.30655391120507</v>
      </c>
      <c r="BE222" s="35">
        <v>113.18710359408034</v>
      </c>
      <c r="BF222" s="35">
        <v>114.85200845665962</v>
      </c>
      <c r="BG222" s="35">
        <v>116.59619450317125</v>
      </c>
      <c r="BH222" s="35">
        <v>117.86469344608879</v>
      </c>
      <c r="BI222" s="35">
        <v>119.47674418604652</v>
      </c>
      <c r="BJ222" s="35">
        <v>122.30443974630022</v>
      </c>
      <c r="BK222" s="35">
        <v>123.57293868921776</v>
      </c>
      <c r="BL222" s="35">
        <v>123.81078224101481</v>
      </c>
      <c r="BM222" s="35">
        <v>125.55496828752642</v>
      </c>
      <c r="BN222" s="35">
        <v>126.26849894291755</v>
      </c>
      <c r="BO222" s="35">
        <v>128.32980972515855</v>
      </c>
      <c r="BP222" s="35">
        <v>127.53699788583509</v>
      </c>
      <c r="BQ222" s="35">
        <v>100</v>
      </c>
      <c r="BR222" s="35">
        <v>101.55925155925156</v>
      </c>
      <c r="BS222" s="35">
        <v>102.80665280665281</v>
      </c>
      <c r="BT222" s="35">
        <v>103.84615384615384</v>
      </c>
      <c r="BU222" s="35">
        <v>104.05405405405405</v>
      </c>
      <c r="BV222" s="35">
        <v>105.71725571725571</v>
      </c>
      <c r="BW222" s="35">
        <v>105.61330561330561</v>
      </c>
      <c r="BX222" s="35">
        <v>105.19750519750519</v>
      </c>
      <c r="BY222" s="35">
        <v>105.4054054054054</v>
      </c>
      <c r="BZ222" s="35">
        <v>104.88565488565489</v>
      </c>
      <c r="CA222" s="35">
        <v>105.71725571725571</v>
      </c>
      <c r="CB222" s="35">
        <v>105.0935550935551</v>
      </c>
      <c r="CC222" s="35">
        <v>105.0935550935551</v>
      </c>
      <c r="CD222" s="35">
        <v>104.88565488565489</v>
      </c>
      <c r="CE222" s="35">
        <v>104.57380457380458</v>
      </c>
      <c r="CF222" s="35">
        <v>103.01455301455302</v>
      </c>
      <c r="CG222" s="35">
        <v>103.43035343035343</v>
      </c>
      <c r="CH222" s="35">
        <v>103.84615384615384</v>
      </c>
      <c r="CI222" s="35">
        <v>104.98960498960498</v>
      </c>
      <c r="CJ222" s="35">
        <v>105.4054054054054</v>
      </c>
      <c r="CK222" s="35">
        <v>105.30145530145531</v>
      </c>
      <c r="CL222" s="35">
        <v>107.06860706860707</v>
      </c>
      <c r="CM222" s="35">
        <v>108.004158004158</v>
      </c>
      <c r="CN222" s="35">
        <v>108.73180873180873</v>
      </c>
      <c r="CO222" s="35">
        <v>109.77130977130977</v>
      </c>
      <c r="CP222" s="35">
        <v>109.77130977130977</v>
      </c>
      <c r="CQ222" s="35">
        <v>112.57796257796258</v>
      </c>
      <c r="CR222" s="35">
        <v>116.52806652806653</v>
      </c>
      <c r="CS222" s="35">
        <v>121.41372141372142</v>
      </c>
      <c r="CT222" s="35">
        <v>124.74012474012474</v>
      </c>
      <c r="CU222" s="35">
        <v>129.41787941787942</v>
      </c>
      <c r="CV222" s="35">
        <v>132.43243243243242</v>
      </c>
      <c r="CW222" s="35">
        <v>134.92723492723493</v>
      </c>
    </row>
    <row r="223" spans="1:101" x14ac:dyDescent="0.3">
      <c r="A223" s="3">
        <v>1256</v>
      </c>
      <c r="B223" s="4" t="s">
        <v>218</v>
      </c>
      <c r="C223" s="35">
        <v>100</v>
      </c>
      <c r="D223" s="35">
        <v>101.5282392026578</v>
      </c>
      <c r="E223" s="35">
        <v>102.45847176079734</v>
      </c>
      <c r="F223" s="35">
        <v>101.3953488372093</v>
      </c>
      <c r="G223" s="35">
        <v>101.5282392026578</v>
      </c>
      <c r="H223" s="35">
        <v>100.1328903654485</v>
      </c>
      <c r="I223" s="35">
        <v>97.408637873754159</v>
      </c>
      <c r="J223" s="35">
        <v>97.408637873754159</v>
      </c>
      <c r="K223" s="35">
        <v>97.142857142857139</v>
      </c>
      <c r="L223" s="35">
        <v>101.46179401993355</v>
      </c>
      <c r="M223" s="35">
        <v>102.59136212624584</v>
      </c>
      <c r="N223" s="35">
        <v>105.64784053156146</v>
      </c>
      <c r="O223" s="35">
        <v>107.77408637873754</v>
      </c>
      <c r="P223" s="35">
        <v>110.03322259136213</v>
      </c>
      <c r="Q223" s="35">
        <v>111.62790697674419</v>
      </c>
      <c r="R223" s="35">
        <v>113.15614617940199</v>
      </c>
      <c r="S223" s="35">
        <v>116.47840531561462</v>
      </c>
      <c r="T223" s="35">
        <v>117.07641196013289</v>
      </c>
      <c r="U223" s="35">
        <v>119.80066445182725</v>
      </c>
      <c r="V223" s="35">
        <v>118.80398671096346</v>
      </c>
      <c r="W223" s="35">
        <v>119.40199335548172</v>
      </c>
      <c r="X223" s="35">
        <v>122.25913621262458</v>
      </c>
      <c r="Y223" s="35">
        <v>126.04651162790698</v>
      </c>
      <c r="Z223" s="35">
        <v>129.16943521594683</v>
      </c>
      <c r="AA223" s="35">
        <v>131.16279069767441</v>
      </c>
      <c r="AB223" s="35">
        <v>135.74750830564784</v>
      </c>
      <c r="AC223" s="35">
        <v>140.46511627906978</v>
      </c>
      <c r="AD223" s="35">
        <v>143.32225913621264</v>
      </c>
      <c r="AE223" s="35">
        <v>147.30897009966776</v>
      </c>
      <c r="AF223" s="35">
        <v>147.50830564784053</v>
      </c>
      <c r="AG223" s="35">
        <v>150.56478405315616</v>
      </c>
      <c r="AH223" s="35">
        <v>151.56146179401992</v>
      </c>
      <c r="AI223" s="35">
        <v>152.95681063122925</v>
      </c>
      <c r="AJ223" s="35">
        <v>100</v>
      </c>
      <c r="AK223" s="35">
        <v>103.97408207343412</v>
      </c>
      <c r="AL223" s="35">
        <v>107.47300215982722</v>
      </c>
      <c r="AM223" s="35">
        <v>108.7257019438445</v>
      </c>
      <c r="AN223" s="35">
        <v>112.57019438444924</v>
      </c>
      <c r="AO223" s="35">
        <v>114.29805615550755</v>
      </c>
      <c r="AP223" s="35">
        <v>117.79697624190065</v>
      </c>
      <c r="AQ223" s="35">
        <v>122.41900647948164</v>
      </c>
      <c r="AR223" s="35">
        <v>123.58531317494601</v>
      </c>
      <c r="AS223" s="35">
        <v>127.170626349892</v>
      </c>
      <c r="AT223" s="35">
        <v>129.8488120950324</v>
      </c>
      <c r="AU223" s="35">
        <v>132.78617710583154</v>
      </c>
      <c r="AV223" s="35">
        <v>134.98920086393088</v>
      </c>
      <c r="AW223" s="35">
        <v>137.71058315334773</v>
      </c>
      <c r="AX223" s="35">
        <v>142.93736501079914</v>
      </c>
      <c r="AY223" s="35">
        <v>144.57883369330455</v>
      </c>
      <c r="AZ223" s="35">
        <v>147.47300215982722</v>
      </c>
      <c r="BA223" s="35">
        <v>149.46004319654426</v>
      </c>
      <c r="BB223" s="35">
        <v>151.14470842332614</v>
      </c>
      <c r="BC223" s="35">
        <v>154.47084233261339</v>
      </c>
      <c r="BD223" s="35">
        <v>157.49460043196544</v>
      </c>
      <c r="BE223" s="35">
        <v>164.14686825053997</v>
      </c>
      <c r="BF223" s="35">
        <v>170.92872570194385</v>
      </c>
      <c r="BG223" s="35">
        <v>175.5939524838013</v>
      </c>
      <c r="BH223" s="35">
        <v>181.9438444924406</v>
      </c>
      <c r="BI223" s="35">
        <v>186.99784017278617</v>
      </c>
      <c r="BJ223" s="35">
        <v>195.80993520518359</v>
      </c>
      <c r="BK223" s="35">
        <v>200.3023758099352</v>
      </c>
      <c r="BL223" s="35">
        <v>203.62850971922245</v>
      </c>
      <c r="BM223" s="35">
        <v>205.87473002159828</v>
      </c>
      <c r="BN223" s="35">
        <v>208.89848812095033</v>
      </c>
      <c r="BO223" s="35">
        <v>209.58963282937364</v>
      </c>
      <c r="BP223" s="35">
        <v>210.49676025917927</v>
      </c>
      <c r="BQ223" s="35">
        <v>100</v>
      </c>
      <c r="BR223" s="35">
        <v>103.51648351648352</v>
      </c>
      <c r="BS223" s="35">
        <v>105.05494505494505</v>
      </c>
      <c r="BT223" s="35">
        <v>107.91208791208791</v>
      </c>
      <c r="BU223" s="35">
        <v>110.54945054945055</v>
      </c>
      <c r="BV223" s="35">
        <v>109.89010989010988</v>
      </c>
      <c r="BW223" s="35">
        <v>110.10989010989012</v>
      </c>
      <c r="BX223" s="35">
        <v>109.45054945054945</v>
      </c>
      <c r="BY223" s="35">
        <v>110.10989010989012</v>
      </c>
      <c r="BZ223" s="35">
        <v>108.35164835164835</v>
      </c>
      <c r="CA223" s="35">
        <v>110.10989010989012</v>
      </c>
      <c r="CB223" s="35">
        <v>110.54945054945055</v>
      </c>
      <c r="CC223" s="35">
        <v>110.76923076923077</v>
      </c>
      <c r="CD223" s="35">
        <v>111.86813186813187</v>
      </c>
      <c r="CE223" s="35">
        <v>112.74725274725274</v>
      </c>
      <c r="CF223" s="35">
        <v>115.82417582417582</v>
      </c>
      <c r="CG223" s="35">
        <v>118.02197802197803</v>
      </c>
      <c r="CH223" s="35">
        <v>119.78021978021978</v>
      </c>
      <c r="CI223" s="35">
        <v>122.85714285714286</v>
      </c>
      <c r="CJ223" s="35">
        <v>124.61538461538461</v>
      </c>
      <c r="CK223" s="35">
        <v>125.93406593406593</v>
      </c>
      <c r="CL223" s="35">
        <v>130.32967032967034</v>
      </c>
      <c r="CM223" s="35">
        <v>137.14285714285714</v>
      </c>
      <c r="CN223" s="35">
        <v>136.7032967032967</v>
      </c>
      <c r="CO223" s="35">
        <v>140.21978021978023</v>
      </c>
      <c r="CP223" s="35">
        <v>145.93406593406593</v>
      </c>
      <c r="CQ223" s="35">
        <v>153.84615384615384</v>
      </c>
      <c r="CR223" s="35">
        <v>164.83516483516485</v>
      </c>
      <c r="CS223" s="35">
        <v>176.92307692307693</v>
      </c>
      <c r="CT223" s="35">
        <v>181.53846153846155</v>
      </c>
      <c r="CU223" s="35">
        <v>201.97802197802199</v>
      </c>
      <c r="CV223" s="35">
        <v>207.91208791208791</v>
      </c>
      <c r="CW223" s="35">
        <v>222.41758241758242</v>
      </c>
    </row>
    <row r="224" spans="1:101" x14ac:dyDescent="0.3">
      <c r="A224" s="3">
        <v>1259</v>
      </c>
      <c r="B224" s="4" t="s">
        <v>219</v>
      </c>
      <c r="C224" s="35">
        <v>100</v>
      </c>
      <c r="D224" s="35">
        <v>103.29545454545455</v>
      </c>
      <c r="E224" s="35">
        <v>106.81818181818181</v>
      </c>
      <c r="F224" s="35">
        <v>107.04545454545455</v>
      </c>
      <c r="G224" s="35">
        <v>104.20454545454545</v>
      </c>
      <c r="H224" s="35">
        <v>107.15909090909091</v>
      </c>
      <c r="I224" s="35">
        <v>109.77272727272727</v>
      </c>
      <c r="J224" s="35">
        <v>116.70454545454545</v>
      </c>
      <c r="K224" s="35">
        <v>116.59090909090909</v>
      </c>
      <c r="L224" s="35">
        <v>118.40909090909091</v>
      </c>
      <c r="M224" s="35">
        <v>120.79545454545455</v>
      </c>
      <c r="N224" s="35">
        <v>122.72727272727273</v>
      </c>
      <c r="O224" s="35">
        <v>123.18181818181819</v>
      </c>
      <c r="P224" s="35">
        <v>121.02272727272727</v>
      </c>
      <c r="Q224" s="35">
        <v>127.72727272727273</v>
      </c>
      <c r="R224" s="35">
        <v>130.90909090909091</v>
      </c>
      <c r="S224" s="35">
        <v>134.20454545454547</v>
      </c>
      <c r="T224" s="35">
        <v>134.54545454545453</v>
      </c>
      <c r="U224" s="35">
        <v>133.52272727272728</v>
      </c>
      <c r="V224" s="35">
        <v>136.59090909090909</v>
      </c>
      <c r="W224" s="35">
        <v>135.11363636363637</v>
      </c>
      <c r="X224" s="35">
        <v>134.88636363636363</v>
      </c>
      <c r="Y224" s="35">
        <v>134.54545454545453</v>
      </c>
      <c r="Z224" s="35">
        <v>134.65909090909091</v>
      </c>
      <c r="AA224" s="35">
        <v>131.02272727272728</v>
      </c>
      <c r="AB224" s="35">
        <v>130.34090909090909</v>
      </c>
      <c r="AC224" s="35">
        <v>136.70454545454547</v>
      </c>
      <c r="AD224" s="35">
        <v>139.65909090909091</v>
      </c>
      <c r="AE224" s="35">
        <v>139.31818181818181</v>
      </c>
      <c r="AF224" s="35">
        <v>145.11363636363637</v>
      </c>
      <c r="AG224" s="35">
        <v>148.18181818181819</v>
      </c>
      <c r="AH224" s="35">
        <v>144.31818181818181</v>
      </c>
      <c r="AI224" s="35">
        <v>142.15909090909091</v>
      </c>
      <c r="AJ224" s="35">
        <v>100</v>
      </c>
      <c r="AK224" s="35">
        <v>105.63204005006259</v>
      </c>
      <c r="AL224" s="35">
        <v>107.1964956195244</v>
      </c>
      <c r="AM224" s="35">
        <v>110.13767209011264</v>
      </c>
      <c r="AN224" s="35">
        <v>108.1351689612015</v>
      </c>
      <c r="AO224" s="35">
        <v>107.38423028785982</v>
      </c>
      <c r="AP224" s="35">
        <v>111.51439299123905</v>
      </c>
      <c r="AQ224" s="35">
        <v>116.20775969962453</v>
      </c>
      <c r="AR224" s="35">
        <v>117.70963704630789</v>
      </c>
      <c r="AS224" s="35">
        <v>120.65081351689612</v>
      </c>
      <c r="AT224" s="35">
        <v>121.08886107634544</v>
      </c>
      <c r="AU224" s="35">
        <v>123.40425531914893</v>
      </c>
      <c r="AV224" s="35">
        <v>125.5944931163955</v>
      </c>
      <c r="AW224" s="35">
        <v>128.1602002503129</v>
      </c>
      <c r="AX224" s="35">
        <v>130.2252816020025</v>
      </c>
      <c r="AY224" s="35">
        <v>133.2916145181477</v>
      </c>
      <c r="AZ224" s="35">
        <v>137.17146433041302</v>
      </c>
      <c r="BA224" s="35">
        <v>140.98873591989988</v>
      </c>
      <c r="BB224" s="35">
        <v>143.80475594493117</v>
      </c>
      <c r="BC224" s="35">
        <v>148.43554443053819</v>
      </c>
      <c r="BD224" s="35">
        <v>153.19148936170214</v>
      </c>
      <c r="BE224" s="35">
        <v>155.38172715894868</v>
      </c>
      <c r="BF224" s="35">
        <v>158.19774718397997</v>
      </c>
      <c r="BG224" s="35">
        <v>160.13767209011263</v>
      </c>
      <c r="BH224" s="35">
        <v>163.95494367959949</v>
      </c>
      <c r="BI224" s="35">
        <v>169.71214017521902</v>
      </c>
      <c r="BJ224" s="35">
        <v>174.15519399249061</v>
      </c>
      <c r="BK224" s="35">
        <v>179.97496871088862</v>
      </c>
      <c r="BL224" s="35">
        <v>180.66332916145183</v>
      </c>
      <c r="BM224" s="35">
        <v>183.85481852315394</v>
      </c>
      <c r="BN224" s="35">
        <v>184.29286608260324</v>
      </c>
      <c r="BO224" s="35">
        <v>181.60200250312892</v>
      </c>
      <c r="BP224" s="35">
        <v>181.60200250312892</v>
      </c>
      <c r="BQ224" s="35">
        <v>100</v>
      </c>
      <c r="BR224" s="35">
        <v>103.86473429951691</v>
      </c>
      <c r="BS224" s="35">
        <v>106.76328502415458</v>
      </c>
      <c r="BT224" s="35">
        <v>110.14492753623189</v>
      </c>
      <c r="BU224" s="35">
        <v>116.90821256038647</v>
      </c>
      <c r="BV224" s="35">
        <v>121.49758454106281</v>
      </c>
      <c r="BW224" s="35">
        <v>121.73913043478261</v>
      </c>
      <c r="BX224" s="35">
        <v>123.42995169082126</v>
      </c>
      <c r="BY224" s="35">
        <v>122.94685990338164</v>
      </c>
      <c r="BZ224" s="35">
        <v>125.3623188405797</v>
      </c>
      <c r="CA224" s="35">
        <v>124.39613526570048</v>
      </c>
      <c r="CB224" s="35">
        <v>122.70531400966183</v>
      </c>
      <c r="CC224" s="35">
        <v>122.46376811594203</v>
      </c>
      <c r="CD224" s="35">
        <v>123.18840579710145</v>
      </c>
      <c r="CE224" s="35">
        <v>121.01449275362319</v>
      </c>
      <c r="CF224" s="35">
        <v>121.73913043478261</v>
      </c>
      <c r="CG224" s="35">
        <v>121.25603864734299</v>
      </c>
      <c r="CH224" s="35">
        <v>119.32367149758454</v>
      </c>
      <c r="CI224" s="35">
        <v>121.25603864734299</v>
      </c>
      <c r="CJ224" s="35">
        <v>121.49758454106281</v>
      </c>
      <c r="CK224" s="35">
        <v>120.04830917874396</v>
      </c>
      <c r="CL224" s="35">
        <v>120.28985507246377</v>
      </c>
      <c r="CM224" s="35">
        <v>123.42995169082126</v>
      </c>
      <c r="CN224" s="35">
        <v>126.32850241545894</v>
      </c>
      <c r="CO224" s="35">
        <v>127.29468599033817</v>
      </c>
      <c r="CP224" s="35">
        <v>135.26570048309179</v>
      </c>
      <c r="CQ224" s="35">
        <v>139.37198067632849</v>
      </c>
      <c r="CR224" s="35">
        <v>144.68599033816426</v>
      </c>
      <c r="CS224" s="35">
        <v>149.7584541062802</v>
      </c>
      <c r="CT224" s="35">
        <v>153.8647342995169</v>
      </c>
      <c r="CU224" s="35">
        <v>160.38647342995168</v>
      </c>
      <c r="CV224" s="35">
        <v>170.28985507246378</v>
      </c>
      <c r="CW224" s="35">
        <v>177.77777777777777</v>
      </c>
    </row>
    <row r="225" spans="1:101" x14ac:dyDescent="0.3">
      <c r="A225" s="3">
        <v>1260</v>
      </c>
      <c r="B225" s="4" t="s">
        <v>220</v>
      </c>
      <c r="C225" s="35">
        <v>100</v>
      </c>
      <c r="D225" s="35">
        <v>98.269646719538571</v>
      </c>
      <c r="E225" s="35">
        <v>96.683489545782265</v>
      </c>
      <c r="F225" s="35">
        <v>95.746214852198989</v>
      </c>
      <c r="G225" s="35">
        <v>95.529920692141317</v>
      </c>
      <c r="H225" s="35">
        <v>92.934390771449173</v>
      </c>
      <c r="I225" s="35">
        <v>89.257390050468643</v>
      </c>
      <c r="J225" s="35">
        <v>89.041095890410958</v>
      </c>
      <c r="K225" s="35">
        <v>88.968997837058396</v>
      </c>
      <c r="L225" s="35">
        <v>87.238644556596967</v>
      </c>
      <c r="M225" s="35">
        <v>87.38284066330209</v>
      </c>
      <c r="N225" s="35">
        <v>87.959625090122572</v>
      </c>
      <c r="O225" s="35">
        <v>86.517664023071376</v>
      </c>
      <c r="P225" s="35">
        <v>86.15717375630858</v>
      </c>
      <c r="Q225" s="35">
        <v>86.950252343186733</v>
      </c>
      <c r="R225" s="35">
        <v>89.401586157173753</v>
      </c>
      <c r="S225" s="35">
        <v>90.122566690699358</v>
      </c>
      <c r="T225" s="35">
        <v>88.464311463590477</v>
      </c>
      <c r="U225" s="35">
        <v>88.031723143475119</v>
      </c>
      <c r="V225" s="35">
        <v>85.219899062725304</v>
      </c>
      <c r="W225" s="35">
        <v>85.796683489545785</v>
      </c>
      <c r="X225" s="35">
        <v>87.599134823359776</v>
      </c>
      <c r="Y225" s="35">
        <v>88.392213410237929</v>
      </c>
      <c r="Z225" s="35">
        <v>86.012977649603457</v>
      </c>
      <c r="AA225" s="35">
        <v>86.517664023071376</v>
      </c>
      <c r="AB225" s="35">
        <v>87.959625090122572</v>
      </c>
      <c r="AC225" s="35">
        <v>88.824801730353286</v>
      </c>
      <c r="AD225" s="35">
        <v>89.906272530641672</v>
      </c>
      <c r="AE225" s="35">
        <v>87.959625090122572</v>
      </c>
      <c r="AF225" s="35">
        <v>87.527036770007214</v>
      </c>
      <c r="AG225" s="35">
        <v>87.166546503244419</v>
      </c>
      <c r="AH225" s="35">
        <v>87.527036770007214</v>
      </c>
      <c r="AI225" s="35">
        <v>86.6618601297765</v>
      </c>
      <c r="AJ225" s="35">
        <v>100</v>
      </c>
      <c r="AK225" s="35">
        <v>99.959083469721762</v>
      </c>
      <c r="AL225" s="35">
        <v>100.45008183306055</v>
      </c>
      <c r="AM225" s="35">
        <v>100</v>
      </c>
      <c r="AN225" s="35">
        <v>100.36824877250409</v>
      </c>
      <c r="AO225" s="35">
        <v>100.16366612111293</v>
      </c>
      <c r="AP225" s="35">
        <v>100.49099836333879</v>
      </c>
      <c r="AQ225" s="35">
        <v>101.18657937806874</v>
      </c>
      <c r="AR225" s="35">
        <v>104.13256955810148</v>
      </c>
      <c r="AS225" s="35">
        <v>105.31914893617021</v>
      </c>
      <c r="AT225" s="35">
        <v>106.26022913256956</v>
      </c>
      <c r="AU225" s="35">
        <v>107.0785597381342</v>
      </c>
      <c r="AV225" s="35">
        <v>108.18330605564648</v>
      </c>
      <c r="AW225" s="35">
        <v>108.63338788870703</v>
      </c>
      <c r="AX225" s="35">
        <v>108.42880523731587</v>
      </c>
      <c r="AY225" s="35">
        <v>109.73813420621931</v>
      </c>
      <c r="AZ225" s="35">
        <v>110.63829787234043</v>
      </c>
      <c r="BA225" s="35">
        <v>112.80687397708674</v>
      </c>
      <c r="BB225" s="35">
        <v>112.27495908346972</v>
      </c>
      <c r="BC225" s="35">
        <v>113.99345335515548</v>
      </c>
      <c r="BD225" s="35">
        <v>114.93453355155482</v>
      </c>
      <c r="BE225" s="35">
        <v>119.14893617021276</v>
      </c>
      <c r="BF225" s="35">
        <v>120.00818330605564</v>
      </c>
      <c r="BG225" s="35">
        <v>121.07201309328968</v>
      </c>
      <c r="BH225" s="35">
        <v>123.1178396072013</v>
      </c>
      <c r="BI225" s="35">
        <v>124.22258592471358</v>
      </c>
      <c r="BJ225" s="35">
        <v>125.69558101472995</v>
      </c>
      <c r="BK225" s="35">
        <v>125.81833060556465</v>
      </c>
      <c r="BL225" s="35">
        <v>124.26350245499182</v>
      </c>
      <c r="BM225" s="35">
        <v>125.94108019639934</v>
      </c>
      <c r="BN225" s="35">
        <v>127.86415711947627</v>
      </c>
      <c r="BO225" s="35">
        <v>126.0229132569558</v>
      </c>
      <c r="BP225" s="35">
        <v>124.22258592471358</v>
      </c>
      <c r="BQ225" s="35">
        <v>100</v>
      </c>
      <c r="BR225" s="35">
        <v>103.24763193504737</v>
      </c>
      <c r="BS225" s="35">
        <v>106.63058186738836</v>
      </c>
      <c r="BT225" s="35">
        <v>106.63058186738836</v>
      </c>
      <c r="BU225" s="35">
        <v>105.00676589986467</v>
      </c>
      <c r="BV225" s="35">
        <v>105.54803788903924</v>
      </c>
      <c r="BW225" s="35">
        <v>106.90121786197564</v>
      </c>
      <c r="BX225" s="35">
        <v>105.27740189445196</v>
      </c>
      <c r="BY225" s="35">
        <v>105.00676589986467</v>
      </c>
      <c r="BZ225" s="35">
        <v>102.84167794316645</v>
      </c>
      <c r="CA225" s="35">
        <v>100.13531799729364</v>
      </c>
      <c r="CB225" s="35">
        <v>99.458728010825439</v>
      </c>
      <c r="CC225" s="35">
        <v>98.105548037889037</v>
      </c>
      <c r="CD225" s="35">
        <v>99.458728010825439</v>
      </c>
      <c r="CE225" s="35">
        <v>97.293640054127195</v>
      </c>
      <c r="CF225" s="35">
        <v>94.181326116373484</v>
      </c>
      <c r="CG225" s="35">
        <v>94.046008119079843</v>
      </c>
      <c r="CH225" s="35">
        <v>93.910690121786203</v>
      </c>
      <c r="CI225" s="35">
        <v>93.504736129905282</v>
      </c>
      <c r="CJ225" s="35">
        <v>90.257104194857916</v>
      </c>
      <c r="CK225" s="35">
        <v>89.174560216508794</v>
      </c>
      <c r="CL225" s="35">
        <v>90.257104194857916</v>
      </c>
      <c r="CM225" s="35">
        <v>90.121786197564276</v>
      </c>
      <c r="CN225" s="35">
        <v>91.069012178619758</v>
      </c>
      <c r="CO225" s="35">
        <v>92.963464140730721</v>
      </c>
      <c r="CP225" s="35">
        <v>94.181326116373484</v>
      </c>
      <c r="CQ225" s="35">
        <v>94.587280108254404</v>
      </c>
      <c r="CR225" s="35">
        <v>97.023004059539915</v>
      </c>
      <c r="CS225" s="35">
        <v>102.43572395128552</v>
      </c>
      <c r="CT225" s="35">
        <v>106.22462787550744</v>
      </c>
      <c r="CU225" s="35">
        <v>107.4424898511502</v>
      </c>
      <c r="CV225" s="35">
        <v>112.99052774018945</v>
      </c>
      <c r="CW225" s="35">
        <v>115.42625169147496</v>
      </c>
    </row>
    <row r="226" spans="1:101" x14ac:dyDescent="0.3">
      <c r="A226" s="3">
        <v>1263</v>
      </c>
      <c r="B226" s="4" t="s">
        <v>221</v>
      </c>
      <c r="C226" s="35">
        <v>100</v>
      </c>
      <c r="D226" s="35">
        <v>102.02812330989724</v>
      </c>
      <c r="E226" s="35">
        <v>101.27095727420227</v>
      </c>
      <c r="F226" s="35">
        <v>99.675500270416435</v>
      </c>
      <c r="G226" s="35">
        <v>98.70200108166577</v>
      </c>
      <c r="H226" s="35">
        <v>97.268793942671721</v>
      </c>
      <c r="I226" s="35">
        <v>96.214169821525147</v>
      </c>
      <c r="J226" s="35">
        <v>96.051919956733371</v>
      </c>
      <c r="K226" s="35">
        <v>95.484045429962137</v>
      </c>
      <c r="L226" s="35">
        <v>95.051379123850737</v>
      </c>
      <c r="M226" s="35">
        <v>94.943212547322872</v>
      </c>
      <c r="N226" s="35">
        <v>93.158464034613303</v>
      </c>
      <c r="O226" s="35">
        <v>93.158464034613303</v>
      </c>
      <c r="P226" s="35">
        <v>92.888047593293678</v>
      </c>
      <c r="Q226" s="35">
        <v>92.157923201730668</v>
      </c>
      <c r="R226" s="35">
        <v>92.455381287182263</v>
      </c>
      <c r="S226" s="35">
        <v>92.617631151974038</v>
      </c>
      <c r="T226" s="35">
        <v>93.374797187669017</v>
      </c>
      <c r="U226" s="35">
        <v>95.294753921038392</v>
      </c>
      <c r="V226" s="35">
        <v>97.349918875067601</v>
      </c>
      <c r="W226" s="35">
        <v>99.945916711736075</v>
      </c>
      <c r="X226" s="35">
        <v>100.35154137371552</v>
      </c>
      <c r="Y226" s="35">
        <v>101.56841535965387</v>
      </c>
      <c r="Z226" s="35">
        <v>102.75824770146025</v>
      </c>
      <c r="AA226" s="35">
        <v>104.70524607896161</v>
      </c>
      <c r="AB226" s="35">
        <v>105.70578691184424</v>
      </c>
      <c r="AC226" s="35">
        <v>105.92212006489994</v>
      </c>
      <c r="AD226" s="35">
        <v>106.30070308274743</v>
      </c>
      <c r="AE226" s="35">
        <v>108.57220118983234</v>
      </c>
      <c r="AF226" s="35">
        <v>110.35694970254191</v>
      </c>
      <c r="AG226" s="35">
        <v>110.84369929691725</v>
      </c>
      <c r="AH226" s="35">
        <v>110.57328285559763</v>
      </c>
      <c r="AI226" s="35">
        <v>107.89616008653326</v>
      </c>
      <c r="AJ226" s="35">
        <v>100</v>
      </c>
      <c r="AK226" s="35">
        <v>104.23390317942163</v>
      </c>
      <c r="AL226" s="35">
        <v>107.28550886723119</v>
      </c>
      <c r="AM226" s="35">
        <v>107.15769292219204</v>
      </c>
      <c r="AN226" s="35">
        <v>107.76481866112798</v>
      </c>
      <c r="AO226" s="35">
        <v>109.25067902220802</v>
      </c>
      <c r="AP226" s="35">
        <v>111.23182617031475</v>
      </c>
      <c r="AQ226" s="35">
        <v>113.08515737338233</v>
      </c>
      <c r="AR226" s="35">
        <v>114.25147787186451</v>
      </c>
      <c r="AS226" s="35">
        <v>117.03147467646589</v>
      </c>
      <c r="AT226" s="35">
        <v>117.49480747723278</v>
      </c>
      <c r="AU226" s="35">
        <v>118.46940405815626</v>
      </c>
      <c r="AV226" s="35">
        <v>120.29078127496405</v>
      </c>
      <c r="AW226" s="35">
        <v>120.27480428183416</v>
      </c>
      <c r="AX226" s="35">
        <v>121.76066464291421</v>
      </c>
      <c r="AY226" s="35">
        <v>122.92698514139639</v>
      </c>
      <c r="AZ226" s="35">
        <v>124.7164083719444</v>
      </c>
      <c r="BA226" s="35">
        <v>126.61767055440166</v>
      </c>
      <c r="BB226" s="35">
        <v>128.02364594983223</v>
      </c>
      <c r="BC226" s="35">
        <v>130.22847100175747</v>
      </c>
      <c r="BD226" s="35">
        <v>133.16823773765776</v>
      </c>
      <c r="BE226" s="35">
        <v>135.26122383767375</v>
      </c>
      <c r="BF226" s="35">
        <v>138.12110560792459</v>
      </c>
      <c r="BG226" s="35">
        <v>140.69340150183734</v>
      </c>
      <c r="BH226" s="35">
        <v>142.49880172551525</v>
      </c>
      <c r="BI226" s="35">
        <v>143.24972040262023</v>
      </c>
      <c r="BJ226" s="35">
        <v>143.96868509346541</v>
      </c>
      <c r="BK226" s="35">
        <v>146.17351014539065</v>
      </c>
      <c r="BL226" s="35">
        <v>148.41028918357566</v>
      </c>
      <c r="BM226" s="35">
        <v>148.90557597060234</v>
      </c>
      <c r="BN226" s="35">
        <v>149.25706981945999</v>
      </c>
      <c r="BO226" s="35">
        <v>148.61799009426426</v>
      </c>
      <c r="BP226" s="35">
        <v>148.88959897747245</v>
      </c>
      <c r="BQ226" s="35">
        <v>100</v>
      </c>
      <c r="BR226" s="35">
        <v>102.37068965517241</v>
      </c>
      <c r="BS226" s="35">
        <v>104.02298850574712</v>
      </c>
      <c r="BT226" s="35">
        <v>105.45977011494253</v>
      </c>
      <c r="BU226" s="35">
        <v>106.53735632183908</v>
      </c>
      <c r="BV226" s="35">
        <v>106.89655172413794</v>
      </c>
      <c r="BW226" s="35">
        <v>107.61494252873563</v>
      </c>
      <c r="BX226" s="35">
        <v>108.33333333333333</v>
      </c>
      <c r="BY226" s="35">
        <v>109.55459770114942</v>
      </c>
      <c r="BZ226" s="35">
        <v>110.70402298850574</v>
      </c>
      <c r="CA226" s="35">
        <v>110.34482758620689</v>
      </c>
      <c r="CB226" s="35">
        <v>111.35057471264368</v>
      </c>
      <c r="CC226" s="35">
        <v>110.41666666666667</v>
      </c>
      <c r="CD226" s="35">
        <v>109.8419540229885</v>
      </c>
      <c r="CE226" s="35">
        <v>109.33908045977012</v>
      </c>
      <c r="CF226" s="35">
        <v>107.68678160919541</v>
      </c>
      <c r="CG226" s="35">
        <v>107.04022988505747</v>
      </c>
      <c r="CH226" s="35">
        <v>107.83045977011494</v>
      </c>
      <c r="CI226" s="35">
        <v>108.18965517241379</v>
      </c>
      <c r="CJ226" s="35">
        <v>110.20114942528735</v>
      </c>
      <c r="CK226" s="35">
        <v>112.28448275862068</v>
      </c>
      <c r="CL226" s="35">
        <v>115.01436781609195</v>
      </c>
      <c r="CM226" s="35">
        <v>117.45689655172414</v>
      </c>
      <c r="CN226" s="35">
        <v>120.68965517241379</v>
      </c>
      <c r="CO226" s="35">
        <v>123.92241379310344</v>
      </c>
      <c r="CP226" s="35">
        <v>128.80747126436782</v>
      </c>
      <c r="CQ226" s="35">
        <v>135.91954022988506</v>
      </c>
      <c r="CR226" s="35">
        <v>142.88793103448276</v>
      </c>
      <c r="CS226" s="35">
        <v>150.7183908045977</v>
      </c>
      <c r="CT226" s="35">
        <v>158.47701149425288</v>
      </c>
      <c r="CU226" s="35">
        <v>164.51149425287358</v>
      </c>
      <c r="CV226" s="35">
        <v>172.27011494252875</v>
      </c>
      <c r="CW226" s="35">
        <v>179.81321839080459</v>
      </c>
    </row>
    <row r="227" spans="1:101" x14ac:dyDescent="0.3">
      <c r="A227" s="3">
        <v>1264</v>
      </c>
      <c r="B227" s="4" t="s">
        <v>222</v>
      </c>
      <c r="C227" s="35">
        <v>100</v>
      </c>
      <c r="D227" s="35">
        <v>101.46520146520146</v>
      </c>
      <c r="E227" s="35">
        <v>97.313797313797309</v>
      </c>
      <c r="F227" s="35">
        <v>92.55189255189255</v>
      </c>
      <c r="G227" s="35">
        <v>90.842490842490847</v>
      </c>
      <c r="H227" s="35">
        <v>89.010989010989007</v>
      </c>
      <c r="I227" s="35">
        <v>84.126984126984127</v>
      </c>
      <c r="J227" s="35">
        <v>83.882783882783883</v>
      </c>
      <c r="K227" s="35">
        <v>82.417582417582423</v>
      </c>
      <c r="L227" s="35">
        <v>82.051282051282058</v>
      </c>
      <c r="M227" s="35">
        <v>80.708180708180706</v>
      </c>
      <c r="N227" s="35">
        <v>77.65567765567765</v>
      </c>
      <c r="O227" s="35">
        <v>78.876678876678881</v>
      </c>
      <c r="P227" s="35">
        <v>78.510378510378516</v>
      </c>
      <c r="Q227" s="35">
        <v>77.777777777777771</v>
      </c>
      <c r="R227" s="35">
        <v>77.65567765567765</v>
      </c>
      <c r="S227" s="35">
        <v>77.65567765567765</v>
      </c>
      <c r="T227" s="35">
        <v>78.998778998779002</v>
      </c>
      <c r="U227" s="35">
        <v>79.609279609279611</v>
      </c>
      <c r="V227" s="35">
        <v>78.021978021978029</v>
      </c>
      <c r="W227" s="35">
        <v>78.998778998779002</v>
      </c>
      <c r="X227" s="35">
        <v>78.876678876678881</v>
      </c>
      <c r="Y227" s="35">
        <v>77.411477411477406</v>
      </c>
      <c r="Z227" s="35">
        <v>77.65567765567765</v>
      </c>
      <c r="AA227" s="35">
        <v>76.678876678876676</v>
      </c>
      <c r="AB227" s="35">
        <v>75.702075702075703</v>
      </c>
      <c r="AC227" s="35">
        <v>79.120879120879124</v>
      </c>
      <c r="AD227" s="35">
        <v>79.365079365079367</v>
      </c>
      <c r="AE227" s="35">
        <v>83.028083028083032</v>
      </c>
      <c r="AF227" s="35">
        <v>81.074481074481071</v>
      </c>
      <c r="AG227" s="35">
        <v>82.539682539682545</v>
      </c>
      <c r="AH227" s="35">
        <v>82.417582417582423</v>
      </c>
      <c r="AI227" s="35">
        <v>80.097680097680097</v>
      </c>
      <c r="AJ227" s="35">
        <v>100</v>
      </c>
      <c r="AK227" s="35">
        <v>105.86611456176674</v>
      </c>
      <c r="AL227" s="35">
        <v>107.93650793650794</v>
      </c>
      <c r="AM227" s="35">
        <v>107.72946859903382</v>
      </c>
      <c r="AN227" s="35">
        <v>108.00552104899931</v>
      </c>
      <c r="AO227" s="35">
        <v>108.76466528640442</v>
      </c>
      <c r="AP227" s="35">
        <v>106.2111801242236</v>
      </c>
      <c r="AQ227" s="35">
        <v>106.41821946169772</v>
      </c>
      <c r="AR227" s="35">
        <v>106.41821946169772</v>
      </c>
      <c r="AS227" s="35">
        <v>108.55762594893029</v>
      </c>
      <c r="AT227" s="35">
        <v>109.79986197377502</v>
      </c>
      <c r="AU227" s="35">
        <v>108.00552104899931</v>
      </c>
      <c r="AV227" s="35">
        <v>108.83367839889578</v>
      </c>
      <c r="AW227" s="35">
        <v>107.59144237405107</v>
      </c>
      <c r="AX227" s="35">
        <v>107.03933747412009</v>
      </c>
      <c r="AY227" s="35">
        <v>106.55624568668047</v>
      </c>
      <c r="AZ227" s="35">
        <v>106.90131124913734</v>
      </c>
      <c r="BA227" s="35">
        <v>107.31538992408558</v>
      </c>
      <c r="BB227" s="35">
        <v>106.97032436162871</v>
      </c>
      <c r="BC227" s="35">
        <v>104.62387853692202</v>
      </c>
      <c r="BD227" s="35">
        <v>106.2111801242236</v>
      </c>
      <c r="BE227" s="35">
        <v>108.14354727398205</v>
      </c>
      <c r="BF227" s="35">
        <v>108.07453416149069</v>
      </c>
      <c r="BG227" s="35">
        <v>118.21946169772256</v>
      </c>
      <c r="BH227" s="35">
        <v>121.94616977225672</v>
      </c>
      <c r="BI227" s="35">
        <v>120.70393374741201</v>
      </c>
      <c r="BJ227" s="35">
        <v>122.29123533471359</v>
      </c>
      <c r="BK227" s="35">
        <v>119.9447895100069</v>
      </c>
      <c r="BL227" s="35">
        <v>117.25327812284334</v>
      </c>
      <c r="BM227" s="35">
        <v>117.66735679779158</v>
      </c>
      <c r="BN227" s="35">
        <v>116.63216011042098</v>
      </c>
      <c r="BO227" s="35">
        <v>115.18288474810214</v>
      </c>
      <c r="BP227" s="35">
        <v>115.18288474810214</v>
      </c>
      <c r="BQ227" s="35">
        <v>100</v>
      </c>
      <c r="BR227" s="35">
        <v>100.84745762711864</v>
      </c>
      <c r="BS227" s="35">
        <v>104.80225988700565</v>
      </c>
      <c r="BT227" s="35">
        <v>103.10734463276836</v>
      </c>
      <c r="BU227" s="35">
        <v>102.25988700564972</v>
      </c>
      <c r="BV227" s="35">
        <v>99.717514124293785</v>
      </c>
      <c r="BW227" s="35">
        <v>97.457627118644069</v>
      </c>
      <c r="BX227" s="35">
        <v>98.022598870056498</v>
      </c>
      <c r="BY227" s="35">
        <v>98.870056497175142</v>
      </c>
      <c r="BZ227" s="35">
        <v>96.89265536723164</v>
      </c>
      <c r="CA227" s="35">
        <v>98.870056497175142</v>
      </c>
      <c r="CB227" s="35">
        <v>96.327683615819211</v>
      </c>
      <c r="CC227" s="35">
        <v>91.525423728813564</v>
      </c>
      <c r="CD227" s="35">
        <v>91.807909604519779</v>
      </c>
      <c r="CE227" s="35">
        <v>94.350282485875709</v>
      </c>
      <c r="CF227" s="35">
        <v>94.632768361581924</v>
      </c>
      <c r="CG227" s="35">
        <v>94.350282485875709</v>
      </c>
      <c r="CH227" s="35">
        <v>93.502824858757066</v>
      </c>
      <c r="CI227" s="35">
        <v>91.807909604519779</v>
      </c>
      <c r="CJ227" s="35">
        <v>93.220338983050851</v>
      </c>
      <c r="CK227" s="35">
        <v>94.350282485875709</v>
      </c>
      <c r="CL227" s="35">
        <v>100.56497175141243</v>
      </c>
      <c r="CM227" s="35">
        <v>106.21468926553672</v>
      </c>
      <c r="CN227" s="35">
        <v>109.88700564971751</v>
      </c>
      <c r="CO227" s="35">
        <v>111.29943502824858</v>
      </c>
      <c r="CP227" s="35">
        <v>114.97175141242938</v>
      </c>
      <c r="CQ227" s="35">
        <v>116.66666666666667</v>
      </c>
      <c r="CR227" s="35">
        <v>125.70621468926554</v>
      </c>
      <c r="CS227" s="35">
        <v>134.74576271186442</v>
      </c>
      <c r="CT227" s="35">
        <v>138.13559322033899</v>
      </c>
      <c r="CU227" s="35">
        <v>146.32768361581921</v>
      </c>
      <c r="CV227" s="35">
        <v>157.62711864406779</v>
      </c>
      <c r="CW227" s="35">
        <v>158.75706214689265</v>
      </c>
    </row>
    <row r="228" spans="1:101" x14ac:dyDescent="0.3">
      <c r="A228" s="3">
        <v>1265</v>
      </c>
      <c r="B228" s="4" t="s">
        <v>223</v>
      </c>
      <c r="C228" s="35">
        <v>100</v>
      </c>
      <c r="D228" s="35">
        <v>88.625592417061611</v>
      </c>
      <c r="E228" s="35">
        <v>88.625592417061611</v>
      </c>
      <c r="F228" s="35">
        <v>86.72985781990522</v>
      </c>
      <c r="G228" s="35">
        <v>85.781990521327018</v>
      </c>
      <c r="H228" s="35">
        <v>80.568720379146924</v>
      </c>
      <c r="I228" s="35">
        <v>79.146919431279628</v>
      </c>
      <c r="J228" s="35">
        <v>79.146919431279628</v>
      </c>
      <c r="K228" s="35">
        <v>76.777251184834128</v>
      </c>
      <c r="L228" s="35">
        <v>77.251184834123222</v>
      </c>
      <c r="M228" s="35">
        <v>74.881516587677723</v>
      </c>
      <c r="N228" s="35">
        <v>75.355450236966831</v>
      </c>
      <c r="O228" s="35">
        <v>74.881516587677723</v>
      </c>
      <c r="P228" s="35">
        <v>77.251184834123222</v>
      </c>
      <c r="Q228" s="35">
        <v>80.094786729857816</v>
      </c>
      <c r="R228" s="35">
        <v>77.725118483412317</v>
      </c>
      <c r="S228" s="35">
        <v>75.355450236966831</v>
      </c>
      <c r="T228" s="35">
        <v>76.777251184834128</v>
      </c>
      <c r="U228" s="35">
        <v>79.146919431279628</v>
      </c>
      <c r="V228" s="35">
        <v>72.511848341232223</v>
      </c>
      <c r="W228" s="35">
        <v>69.194312796208536</v>
      </c>
      <c r="X228" s="35">
        <v>65.402843601895739</v>
      </c>
      <c r="Y228" s="35">
        <v>66.824644549763036</v>
      </c>
      <c r="Z228" s="35">
        <v>62.559241706161139</v>
      </c>
      <c r="AA228" s="35">
        <v>61.611374407582936</v>
      </c>
      <c r="AB228" s="35">
        <v>63.03317535545024</v>
      </c>
      <c r="AC228" s="35">
        <v>64.454976303317537</v>
      </c>
      <c r="AD228" s="35">
        <v>65.876777251184834</v>
      </c>
      <c r="AE228" s="35">
        <v>62.085308056872037</v>
      </c>
      <c r="AF228" s="35">
        <v>65.876777251184834</v>
      </c>
      <c r="AG228" s="35">
        <v>65.876777251184834</v>
      </c>
      <c r="AH228" s="35">
        <v>61.137440758293842</v>
      </c>
      <c r="AI228" s="35">
        <v>59.715639810426538</v>
      </c>
      <c r="AJ228" s="35">
        <v>100</v>
      </c>
      <c r="AK228" s="35">
        <v>100.68181818181819</v>
      </c>
      <c r="AL228" s="35">
        <v>97.5</v>
      </c>
      <c r="AM228" s="35">
        <v>95.227272727272734</v>
      </c>
      <c r="AN228" s="35">
        <v>93.63636363636364</v>
      </c>
      <c r="AO228" s="35">
        <v>92.045454545454547</v>
      </c>
      <c r="AP228" s="35">
        <v>93.181818181818187</v>
      </c>
      <c r="AQ228" s="35">
        <v>92.5</v>
      </c>
      <c r="AR228" s="35">
        <v>90.909090909090907</v>
      </c>
      <c r="AS228" s="35">
        <v>89.318181818181813</v>
      </c>
      <c r="AT228" s="35">
        <v>85.909090909090907</v>
      </c>
      <c r="AU228" s="35">
        <v>84.318181818181813</v>
      </c>
      <c r="AV228" s="35">
        <v>82.727272727272734</v>
      </c>
      <c r="AW228" s="35">
        <v>85.454545454545453</v>
      </c>
      <c r="AX228" s="35">
        <v>85</v>
      </c>
      <c r="AY228" s="35">
        <v>84.772727272727266</v>
      </c>
      <c r="AZ228" s="35">
        <v>83.63636363636364</v>
      </c>
      <c r="BA228" s="35">
        <v>80.681818181818187</v>
      </c>
      <c r="BB228" s="35">
        <v>81.13636363636364</v>
      </c>
      <c r="BC228" s="35">
        <v>80.681818181818187</v>
      </c>
      <c r="BD228" s="35">
        <v>77.5</v>
      </c>
      <c r="BE228" s="35">
        <v>75.909090909090907</v>
      </c>
      <c r="BF228" s="35">
        <v>75</v>
      </c>
      <c r="BG228" s="35">
        <v>77.727272727272734</v>
      </c>
      <c r="BH228" s="35">
        <v>75</v>
      </c>
      <c r="BI228" s="35">
        <v>71.818181818181813</v>
      </c>
      <c r="BJ228" s="35">
        <v>72.045454545454547</v>
      </c>
      <c r="BK228" s="35">
        <v>69.318181818181813</v>
      </c>
      <c r="BL228" s="35">
        <v>71.818181818181813</v>
      </c>
      <c r="BM228" s="35">
        <v>72.954545454545453</v>
      </c>
      <c r="BN228" s="35">
        <v>73.86363636363636</v>
      </c>
      <c r="BO228" s="35">
        <v>70.227272727272734</v>
      </c>
      <c r="BP228" s="35">
        <v>70.681818181818187</v>
      </c>
      <c r="BQ228" s="35">
        <v>100</v>
      </c>
      <c r="BR228" s="35">
        <v>105.64516129032258</v>
      </c>
      <c r="BS228" s="35">
        <v>104.83870967741936</v>
      </c>
      <c r="BT228" s="35">
        <v>103.2258064516129</v>
      </c>
      <c r="BU228" s="35">
        <v>103.2258064516129</v>
      </c>
      <c r="BV228" s="35">
        <v>104.83870967741936</v>
      </c>
      <c r="BW228" s="35">
        <v>106.45161290322581</v>
      </c>
      <c r="BX228" s="35">
        <v>110.48387096774194</v>
      </c>
      <c r="BY228" s="35">
        <v>109.6774193548387</v>
      </c>
      <c r="BZ228" s="35">
        <v>107.25806451612904</v>
      </c>
      <c r="CA228" s="35">
        <v>108.06451612903226</v>
      </c>
      <c r="CB228" s="35">
        <v>114.51612903225806</v>
      </c>
      <c r="CC228" s="35">
        <v>115.3225806451613</v>
      </c>
      <c r="CD228" s="35">
        <v>115.3225806451613</v>
      </c>
      <c r="CE228" s="35">
        <v>116.93548387096774</v>
      </c>
      <c r="CF228" s="35">
        <v>119.35483870967742</v>
      </c>
      <c r="CG228" s="35">
        <v>116.93548387096774</v>
      </c>
      <c r="CH228" s="35">
        <v>114.51612903225806</v>
      </c>
      <c r="CI228" s="35">
        <v>110.48387096774194</v>
      </c>
      <c r="CJ228" s="35">
        <v>104.83870967741936</v>
      </c>
      <c r="CK228" s="35">
        <v>107.25806451612904</v>
      </c>
      <c r="CL228" s="35">
        <v>100</v>
      </c>
      <c r="CM228" s="35">
        <v>100.80645161290323</v>
      </c>
      <c r="CN228" s="35">
        <v>96.774193548387103</v>
      </c>
      <c r="CO228" s="35">
        <v>102.41935483870968</v>
      </c>
      <c r="CP228" s="35">
        <v>102.41935483870968</v>
      </c>
      <c r="CQ228" s="35">
        <v>93.548387096774192</v>
      </c>
      <c r="CR228" s="35">
        <v>94.354838709677423</v>
      </c>
      <c r="CS228" s="35">
        <v>93.548387096774192</v>
      </c>
      <c r="CT228" s="35">
        <v>93.548387096774192</v>
      </c>
      <c r="CU228" s="35">
        <v>99.193548387096769</v>
      </c>
      <c r="CV228" s="35">
        <v>99.193548387096769</v>
      </c>
      <c r="CW228" s="35">
        <v>100.80645161290323</v>
      </c>
    </row>
    <row r="229" spans="1:101" x14ac:dyDescent="0.3">
      <c r="A229" s="3">
        <v>1266</v>
      </c>
      <c r="B229" s="4" t="s">
        <v>224</v>
      </c>
      <c r="C229" s="35">
        <v>100</v>
      </c>
      <c r="D229" s="35">
        <v>99.281867145421899</v>
      </c>
      <c r="E229" s="35">
        <v>96.58886894075404</v>
      </c>
      <c r="F229" s="35">
        <v>94.43447037701975</v>
      </c>
      <c r="G229" s="35">
        <v>93.357271095152598</v>
      </c>
      <c r="H229" s="35">
        <v>91.02333931777379</v>
      </c>
      <c r="I229" s="35">
        <v>91.38240574506284</v>
      </c>
      <c r="J229" s="35">
        <v>88.150807899461398</v>
      </c>
      <c r="K229" s="35">
        <v>87.07360861759426</v>
      </c>
      <c r="L229" s="35">
        <v>88.8689407540395</v>
      </c>
      <c r="M229" s="35">
        <v>90.12567324955117</v>
      </c>
      <c r="N229" s="35">
        <v>89.048473967684018</v>
      </c>
      <c r="O229" s="35">
        <v>89.587073608617601</v>
      </c>
      <c r="P229" s="35">
        <v>87.612208258527829</v>
      </c>
      <c r="Q229" s="35">
        <v>88.509874326750449</v>
      </c>
      <c r="R229" s="35">
        <v>85.457809694793539</v>
      </c>
      <c r="S229" s="35">
        <v>82.226211849192097</v>
      </c>
      <c r="T229" s="35">
        <v>80.25134649910234</v>
      </c>
      <c r="U229" s="35">
        <v>77.199281867145416</v>
      </c>
      <c r="V229" s="35">
        <v>75.942549371633746</v>
      </c>
      <c r="W229" s="35">
        <v>71.454219030520647</v>
      </c>
      <c r="X229" s="35">
        <v>73.429084380610419</v>
      </c>
      <c r="Y229" s="35">
        <v>72.531418312387785</v>
      </c>
      <c r="Z229" s="35">
        <v>70.556552962298028</v>
      </c>
      <c r="AA229" s="35">
        <v>71.274685816876115</v>
      </c>
      <c r="AB229" s="35">
        <v>69.838420107719926</v>
      </c>
      <c r="AC229" s="35">
        <v>71.454219030520647</v>
      </c>
      <c r="AD229" s="35">
        <v>69.838420107719926</v>
      </c>
      <c r="AE229" s="35">
        <v>68.761220825852789</v>
      </c>
      <c r="AF229" s="35">
        <v>68.402154398563738</v>
      </c>
      <c r="AG229" s="35">
        <v>70.915619389587079</v>
      </c>
      <c r="AH229" s="35">
        <v>72.710951526032318</v>
      </c>
      <c r="AI229" s="35">
        <v>69.838420107719926</v>
      </c>
      <c r="AJ229" s="35">
        <v>100</v>
      </c>
      <c r="AK229" s="35">
        <v>98.909811694747276</v>
      </c>
      <c r="AL229" s="35">
        <v>100.1982160555005</v>
      </c>
      <c r="AM229" s="35">
        <v>100.69375619425173</v>
      </c>
      <c r="AN229" s="35">
        <v>99.801783944499505</v>
      </c>
      <c r="AO229" s="35">
        <v>99.900891972249752</v>
      </c>
      <c r="AP229" s="35">
        <v>101.28840436075322</v>
      </c>
      <c r="AQ229" s="35">
        <v>101.58572844400396</v>
      </c>
      <c r="AR229" s="35">
        <v>102.2794846382557</v>
      </c>
      <c r="AS229" s="35">
        <v>99.801783944499505</v>
      </c>
      <c r="AT229" s="35">
        <v>99.108027750247771</v>
      </c>
      <c r="AU229" s="35">
        <v>96.035678889990095</v>
      </c>
      <c r="AV229" s="35">
        <v>94.648166501486614</v>
      </c>
      <c r="AW229" s="35">
        <v>94.648166501486614</v>
      </c>
      <c r="AX229" s="35">
        <v>93.062438057482652</v>
      </c>
      <c r="AY229" s="35">
        <v>95.8374628344896</v>
      </c>
      <c r="AZ229" s="35">
        <v>95.540138751238857</v>
      </c>
      <c r="BA229" s="35">
        <v>94.053518334985128</v>
      </c>
      <c r="BB229" s="35">
        <v>94.648166501486614</v>
      </c>
      <c r="BC229" s="35">
        <v>94.846382556987109</v>
      </c>
      <c r="BD229" s="35">
        <v>91.774033696729433</v>
      </c>
      <c r="BE229" s="35">
        <v>92.368681863230918</v>
      </c>
      <c r="BF229" s="35">
        <v>92.963330029732404</v>
      </c>
      <c r="BG229" s="35">
        <v>91.278493557978194</v>
      </c>
      <c r="BH229" s="35">
        <v>94.251734390485623</v>
      </c>
      <c r="BI229" s="35">
        <v>95.639246778989104</v>
      </c>
      <c r="BJ229" s="35">
        <v>95.8374628344896</v>
      </c>
      <c r="BK229" s="35">
        <v>94.846382556987109</v>
      </c>
      <c r="BL229" s="35">
        <v>96.23389494549059</v>
      </c>
      <c r="BM229" s="35">
        <v>95.540138751238857</v>
      </c>
      <c r="BN229" s="35">
        <v>95.639246778989104</v>
      </c>
      <c r="BO229" s="35">
        <v>95.936570862239847</v>
      </c>
      <c r="BP229" s="35">
        <v>95.143706640237866</v>
      </c>
      <c r="BQ229" s="35">
        <v>100</v>
      </c>
      <c r="BR229" s="35">
        <v>101.38504155124653</v>
      </c>
      <c r="BS229" s="35">
        <v>97.229916897506925</v>
      </c>
      <c r="BT229" s="35">
        <v>96.67590027700831</v>
      </c>
      <c r="BU229" s="35">
        <v>95.844875346260395</v>
      </c>
      <c r="BV229" s="35">
        <v>95.013850415512465</v>
      </c>
      <c r="BW229" s="35">
        <v>91.96675900277009</v>
      </c>
      <c r="BX229" s="35">
        <v>90.02770083102493</v>
      </c>
      <c r="BY229" s="35">
        <v>90.85872576177286</v>
      </c>
      <c r="BZ229" s="35">
        <v>90.304709141274245</v>
      </c>
      <c r="CA229" s="35">
        <v>88.365650969529085</v>
      </c>
      <c r="CB229" s="35">
        <v>88.6426592797784</v>
      </c>
      <c r="CC229" s="35">
        <v>90.581717451523545</v>
      </c>
      <c r="CD229" s="35">
        <v>91.689750692520775</v>
      </c>
      <c r="CE229" s="35">
        <v>91.13573407202216</v>
      </c>
      <c r="CF229" s="35">
        <v>88.6426592797784</v>
      </c>
      <c r="CG229" s="35">
        <v>87.53462603878117</v>
      </c>
      <c r="CH229" s="35">
        <v>87.53462603878117</v>
      </c>
      <c r="CI229" s="35">
        <v>85.31855955678671</v>
      </c>
      <c r="CJ229" s="35">
        <v>86.70360110803324</v>
      </c>
      <c r="CK229" s="35">
        <v>85.041551246537395</v>
      </c>
      <c r="CL229" s="35">
        <v>84.48753462603878</v>
      </c>
      <c r="CM229" s="35">
        <v>85.872576177285325</v>
      </c>
      <c r="CN229" s="35">
        <v>88.9196675900277</v>
      </c>
      <c r="CO229" s="35">
        <v>89.75069252077563</v>
      </c>
      <c r="CP229" s="35">
        <v>91.13573407202216</v>
      </c>
      <c r="CQ229" s="35">
        <v>91.689750692520775</v>
      </c>
      <c r="CR229" s="35">
        <v>96.121883656509695</v>
      </c>
      <c r="CS229" s="35">
        <v>96.952908587257625</v>
      </c>
      <c r="CT229" s="35">
        <v>98.61495844875347</v>
      </c>
      <c r="CU229" s="35">
        <v>96.952908587257625</v>
      </c>
      <c r="CV229" s="35">
        <v>98.89196675900277</v>
      </c>
      <c r="CW229" s="35">
        <v>100.2770083102493</v>
      </c>
    </row>
    <row r="230" spans="1:101" x14ac:dyDescent="0.3">
      <c r="A230" s="3">
        <v>1401</v>
      </c>
      <c r="B230" s="4" t="s">
        <v>225</v>
      </c>
      <c r="C230" s="35">
        <v>100</v>
      </c>
      <c r="D230" s="35">
        <v>98.931623931623932</v>
      </c>
      <c r="E230" s="35">
        <v>99.928774928774928</v>
      </c>
      <c r="F230" s="35">
        <v>100.49857549857551</v>
      </c>
      <c r="G230" s="35">
        <v>101.56695156695157</v>
      </c>
      <c r="H230" s="35">
        <v>102.77777777777777</v>
      </c>
      <c r="I230" s="35">
        <v>102.92022792022792</v>
      </c>
      <c r="J230" s="35">
        <v>103.13390313390313</v>
      </c>
      <c r="K230" s="35">
        <v>106.58831908831908</v>
      </c>
      <c r="L230" s="35">
        <v>106.94444444444444</v>
      </c>
      <c r="M230" s="35">
        <v>109.82905982905983</v>
      </c>
      <c r="N230" s="35">
        <v>110.8974358974359</v>
      </c>
      <c r="O230" s="35">
        <v>111.25356125356126</v>
      </c>
      <c r="P230" s="35">
        <v>111.78774928774929</v>
      </c>
      <c r="Q230" s="35">
        <v>112.85612535612536</v>
      </c>
      <c r="R230" s="35">
        <v>113.74643874643874</v>
      </c>
      <c r="S230" s="35">
        <v>114.81481481481481</v>
      </c>
      <c r="T230" s="35">
        <v>114.77920227920228</v>
      </c>
      <c r="U230" s="35">
        <v>114.70797720797721</v>
      </c>
      <c r="V230" s="35">
        <v>114.81481481481481</v>
      </c>
      <c r="W230" s="35">
        <v>113.17663817663818</v>
      </c>
      <c r="X230" s="35">
        <v>113.42592592592592</v>
      </c>
      <c r="Y230" s="35">
        <v>112.64245014245014</v>
      </c>
      <c r="Z230" s="35">
        <v>111.64529914529915</v>
      </c>
      <c r="AA230" s="35">
        <v>111.11111111111111</v>
      </c>
      <c r="AB230" s="35">
        <v>111.43162393162393</v>
      </c>
      <c r="AC230" s="35">
        <v>110.32763532763532</v>
      </c>
      <c r="AD230" s="35">
        <v>108.72507122507122</v>
      </c>
      <c r="AE230" s="35">
        <v>107.65669515669515</v>
      </c>
      <c r="AF230" s="35">
        <v>106.16096866096866</v>
      </c>
      <c r="AG230" s="35">
        <v>106.55270655270655</v>
      </c>
      <c r="AH230" s="35">
        <v>103.59686609686609</v>
      </c>
      <c r="AI230" s="35">
        <v>100.14245014245014</v>
      </c>
      <c r="AJ230" s="35">
        <v>100</v>
      </c>
      <c r="AK230" s="35">
        <v>101.28880014521692</v>
      </c>
      <c r="AL230" s="35">
        <v>103.39444545289527</v>
      </c>
      <c r="AM230" s="35">
        <v>104.95552731893265</v>
      </c>
      <c r="AN230" s="35">
        <v>108.02323470684335</v>
      </c>
      <c r="AO230" s="35">
        <v>111.00018152114721</v>
      </c>
      <c r="AP230" s="35">
        <v>113.10582682882556</v>
      </c>
      <c r="AQ230" s="35">
        <v>115.10255944817571</v>
      </c>
      <c r="AR230" s="35">
        <v>118.29733163913596</v>
      </c>
      <c r="AS230" s="35">
        <v>119.07787257215466</v>
      </c>
      <c r="AT230" s="35">
        <v>119.56797966963151</v>
      </c>
      <c r="AU230" s="35">
        <v>120.65710655291342</v>
      </c>
      <c r="AV230" s="35">
        <v>121.56471228898167</v>
      </c>
      <c r="AW230" s="35">
        <v>123.03503358141224</v>
      </c>
      <c r="AX230" s="35">
        <v>123.76111817026684</v>
      </c>
      <c r="AY230" s="35">
        <v>123.94263931748048</v>
      </c>
      <c r="AZ230" s="35">
        <v>124.9773098565983</v>
      </c>
      <c r="BA230" s="35">
        <v>123.59774913777456</v>
      </c>
      <c r="BB230" s="35">
        <v>123.81557451443093</v>
      </c>
      <c r="BC230" s="35">
        <v>124.21492103830096</v>
      </c>
      <c r="BD230" s="35">
        <v>123.72481394082411</v>
      </c>
      <c r="BE230" s="35">
        <v>125.3403521510256</v>
      </c>
      <c r="BF230" s="35">
        <v>125.92121982210928</v>
      </c>
      <c r="BG230" s="35">
        <v>128.6621891450354</v>
      </c>
      <c r="BH230" s="35">
        <v>128.51697222726449</v>
      </c>
      <c r="BI230" s="35">
        <v>129.37012161916863</v>
      </c>
      <c r="BJ230" s="35">
        <v>130.31403158467961</v>
      </c>
      <c r="BK230" s="35">
        <v>131.53022327101107</v>
      </c>
      <c r="BL230" s="35">
        <v>132.56489381012889</v>
      </c>
      <c r="BM230" s="35">
        <v>133.56326011980397</v>
      </c>
      <c r="BN230" s="35">
        <v>133.94445452895263</v>
      </c>
      <c r="BO230" s="35">
        <v>134.18043202033036</v>
      </c>
      <c r="BP230" s="35">
        <v>132.80087130150662</v>
      </c>
      <c r="BQ230" s="35">
        <v>100</v>
      </c>
      <c r="BR230" s="35">
        <v>101.89925681255161</v>
      </c>
      <c r="BS230" s="35">
        <v>102.80759702725021</v>
      </c>
      <c r="BT230" s="35">
        <v>103.38563170933114</v>
      </c>
      <c r="BU230" s="35">
        <v>104.1288191577209</v>
      </c>
      <c r="BV230" s="35">
        <v>107.26672171758877</v>
      </c>
      <c r="BW230" s="35">
        <v>105.53261767134599</v>
      </c>
      <c r="BX230" s="35">
        <v>106.35838150289017</v>
      </c>
      <c r="BY230" s="35">
        <v>106.35838150289017</v>
      </c>
      <c r="BZ230" s="35">
        <v>105.78034682080924</v>
      </c>
      <c r="CA230" s="35">
        <v>105.53261767134599</v>
      </c>
      <c r="CB230" s="35">
        <v>106.44095788604459</v>
      </c>
      <c r="CC230" s="35">
        <v>108.09248554913295</v>
      </c>
      <c r="CD230" s="35">
        <v>108.09248554913295</v>
      </c>
      <c r="CE230" s="35">
        <v>108.25763831544178</v>
      </c>
      <c r="CF230" s="35">
        <v>107.4318744838976</v>
      </c>
      <c r="CG230" s="35">
        <v>105.94549958711808</v>
      </c>
      <c r="CH230" s="35">
        <v>107.26672171758877</v>
      </c>
      <c r="CI230" s="35">
        <v>109.16597853014038</v>
      </c>
      <c r="CJ230" s="35">
        <v>110.90008257638316</v>
      </c>
      <c r="CK230" s="35">
        <v>111.23038810900083</v>
      </c>
      <c r="CL230" s="35">
        <v>108.83567299752271</v>
      </c>
      <c r="CM230" s="35">
        <v>111.31296449215525</v>
      </c>
      <c r="CN230" s="35">
        <v>112.55161023947151</v>
      </c>
      <c r="CO230" s="35">
        <v>114.61601981833196</v>
      </c>
      <c r="CP230" s="35">
        <v>115.44178364987613</v>
      </c>
      <c r="CQ230" s="35">
        <v>117.25846407927332</v>
      </c>
      <c r="CR230" s="35">
        <v>122.2130470685384</v>
      </c>
      <c r="CS230" s="35">
        <v>126.83732452518579</v>
      </c>
      <c r="CT230" s="35">
        <v>130.80099091659784</v>
      </c>
      <c r="CU230" s="35">
        <v>134.43435177539223</v>
      </c>
      <c r="CV230" s="35">
        <v>139.30635838150289</v>
      </c>
      <c r="CW230" s="35">
        <v>142.36168455821635</v>
      </c>
    </row>
    <row r="231" spans="1:101" x14ac:dyDescent="0.3">
      <c r="A231" s="3">
        <v>1411</v>
      </c>
      <c r="B231" s="4" t="s">
        <v>226</v>
      </c>
      <c r="C231" s="35">
        <v>100</v>
      </c>
      <c r="D231" s="35">
        <v>97.574893009985729</v>
      </c>
      <c r="E231" s="35">
        <v>97.004279600570612</v>
      </c>
      <c r="F231" s="35">
        <v>94.721825962910131</v>
      </c>
      <c r="G231" s="35">
        <v>92.724679029957201</v>
      </c>
      <c r="H231" s="35">
        <v>89.443651925820262</v>
      </c>
      <c r="I231" s="35">
        <v>90.156918687589155</v>
      </c>
      <c r="J231" s="35">
        <v>88.873038516405131</v>
      </c>
      <c r="K231" s="35">
        <v>90.584878744650496</v>
      </c>
      <c r="L231" s="35">
        <v>91.012838801711837</v>
      </c>
      <c r="M231" s="35">
        <v>89.015691868758921</v>
      </c>
      <c r="N231" s="35">
        <v>92.724679029957201</v>
      </c>
      <c r="O231" s="35">
        <v>94.29386590584879</v>
      </c>
      <c r="P231" s="35">
        <v>93.723252496433673</v>
      </c>
      <c r="Q231" s="35">
        <v>94.29386590584879</v>
      </c>
      <c r="R231" s="35">
        <v>93.580599144079883</v>
      </c>
      <c r="S231" s="35">
        <v>92.011412268188309</v>
      </c>
      <c r="T231" s="35">
        <v>95.577746077032813</v>
      </c>
      <c r="U231" s="35">
        <v>94.29386590584879</v>
      </c>
      <c r="V231" s="35">
        <v>92.43937232524965</v>
      </c>
      <c r="W231" s="35">
        <v>89.158345221112697</v>
      </c>
      <c r="X231" s="35">
        <v>86.162624821683309</v>
      </c>
      <c r="Y231" s="35">
        <v>79.600570613409417</v>
      </c>
      <c r="Z231" s="35">
        <v>78.88730385164051</v>
      </c>
      <c r="AA231" s="35">
        <v>75.891583452211123</v>
      </c>
      <c r="AB231" s="35">
        <v>76.747503566333805</v>
      </c>
      <c r="AC231" s="35">
        <v>76.034236804564912</v>
      </c>
      <c r="AD231" s="35">
        <v>74.037089871611983</v>
      </c>
      <c r="AE231" s="35">
        <v>72.325249643366618</v>
      </c>
      <c r="AF231" s="35">
        <v>74.322396576319548</v>
      </c>
      <c r="AG231" s="35">
        <v>74.322396576319548</v>
      </c>
      <c r="AH231" s="35">
        <v>71.611982881597712</v>
      </c>
      <c r="AI231" s="35">
        <v>71.18402282453637</v>
      </c>
      <c r="AJ231" s="35">
        <v>100</v>
      </c>
      <c r="AK231" s="35">
        <v>99.928109273903672</v>
      </c>
      <c r="AL231" s="35">
        <v>99.568655643422005</v>
      </c>
      <c r="AM231" s="35">
        <v>100.43134435657799</v>
      </c>
      <c r="AN231" s="35">
        <v>99.065420560747668</v>
      </c>
      <c r="AO231" s="35">
        <v>96.980589503953993</v>
      </c>
      <c r="AP231" s="35">
        <v>97.052480230050321</v>
      </c>
      <c r="AQ231" s="35">
        <v>96.549245147375984</v>
      </c>
      <c r="AR231" s="35">
        <v>95.614665708123653</v>
      </c>
      <c r="AS231" s="35">
        <v>97.124370956146663</v>
      </c>
      <c r="AT231" s="35">
        <v>97.699496764917328</v>
      </c>
      <c r="AU231" s="35">
        <v>98.058950395398995</v>
      </c>
      <c r="AV231" s="35">
        <v>97.915168943206325</v>
      </c>
      <c r="AW231" s="35">
        <v>98.418404025880662</v>
      </c>
      <c r="AX231" s="35">
        <v>97.48382458662833</v>
      </c>
      <c r="AY231" s="35">
        <v>98.418404025880662</v>
      </c>
      <c r="AZ231" s="35">
        <v>98.993529834651326</v>
      </c>
      <c r="BA231" s="35">
        <v>98.849748382458657</v>
      </c>
      <c r="BB231" s="35">
        <v>99.352983465132994</v>
      </c>
      <c r="BC231" s="35">
        <v>97.411933860531988</v>
      </c>
      <c r="BD231" s="35">
        <v>98.634076204169659</v>
      </c>
      <c r="BE231" s="35">
        <v>96.189791516894317</v>
      </c>
      <c r="BF231" s="35">
        <v>95.327102803738313</v>
      </c>
      <c r="BG231" s="35">
        <v>96.477354421279657</v>
      </c>
      <c r="BH231" s="35">
        <v>97.987059669302667</v>
      </c>
      <c r="BI231" s="35">
        <v>97.987059669302667</v>
      </c>
      <c r="BJ231" s="35">
        <v>97.555715312724658</v>
      </c>
      <c r="BK231" s="35">
        <v>98.634076204169659</v>
      </c>
      <c r="BL231" s="35">
        <v>99.137311286843996</v>
      </c>
      <c r="BM231" s="35">
        <v>99.640546369518333</v>
      </c>
      <c r="BN231" s="35">
        <v>98.993529834651326</v>
      </c>
      <c r="BO231" s="35">
        <v>98.562185478073332</v>
      </c>
      <c r="BP231" s="35">
        <v>97.052480230050321</v>
      </c>
      <c r="BQ231" s="35">
        <v>100</v>
      </c>
      <c r="BR231" s="35">
        <v>100.53763440860214</v>
      </c>
      <c r="BS231" s="35">
        <v>97.491039426523301</v>
      </c>
      <c r="BT231" s="35">
        <v>97.670250896057354</v>
      </c>
      <c r="BU231" s="35">
        <v>99.820788530465947</v>
      </c>
      <c r="BV231" s="35">
        <v>99.462365591397855</v>
      </c>
      <c r="BW231" s="35">
        <v>97.670250896057354</v>
      </c>
      <c r="BX231" s="35">
        <v>96.057347670250891</v>
      </c>
      <c r="BY231" s="35">
        <v>93.906810035842298</v>
      </c>
      <c r="BZ231" s="35">
        <v>92.114695340501797</v>
      </c>
      <c r="CA231" s="35">
        <v>88.172043010752688</v>
      </c>
      <c r="CB231" s="35">
        <v>87.275985663082437</v>
      </c>
      <c r="CC231" s="35">
        <v>86.021505376344081</v>
      </c>
      <c r="CD231" s="35">
        <v>82.974910394265237</v>
      </c>
      <c r="CE231" s="35">
        <v>81.72043010752688</v>
      </c>
      <c r="CF231" s="35">
        <v>80.286738351254485</v>
      </c>
      <c r="CG231" s="35">
        <v>76.702508960573482</v>
      </c>
      <c r="CH231" s="35">
        <v>74.731182795698928</v>
      </c>
      <c r="CI231" s="35">
        <v>74.551971326164875</v>
      </c>
      <c r="CJ231" s="35">
        <v>74.193548387096769</v>
      </c>
      <c r="CK231" s="35">
        <v>73.297491039426518</v>
      </c>
      <c r="CL231" s="35">
        <v>74.193548387096769</v>
      </c>
      <c r="CM231" s="35">
        <v>71.505376344086017</v>
      </c>
      <c r="CN231" s="35">
        <v>72.939068100358426</v>
      </c>
      <c r="CO231" s="35">
        <v>72.401433691756267</v>
      </c>
      <c r="CP231" s="35">
        <v>73.297491039426518</v>
      </c>
      <c r="CQ231" s="35">
        <v>74.372759856630822</v>
      </c>
      <c r="CR231" s="35">
        <v>75.98566308243727</v>
      </c>
      <c r="CS231" s="35">
        <v>80.465949820788524</v>
      </c>
      <c r="CT231" s="35">
        <v>82.974910394265237</v>
      </c>
      <c r="CU231" s="35">
        <v>84.767025089605738</v>
      </c>
      <c r="CV231" s="35">
        <v>84.587813620071685</v>
      </c>
      <c r="CW231" s="35">
        <v>84.767025089605738</v>
      </c>
    </row>
    <row r="232" spans="1:101" x14ac:dyDescent="0.3">
      <c r="A232" s="3">
        <v>1412</v>
      </c>
      <c r="B232" s="4" t="s">
        <v>227</v>
      </c>
      <c r="C232" s="35">
        <v>100</v>
      </c>
      <c r="D232" s="35">
        <v>96.655518394648823</v>
      </c>
      <c r="E232" s="35">
        <v>99.665551839464882</v>
      </c>
      <c r="F232" s="35">
        <v>99.665551839464882</v>
      </c>
      <c r="G232" s="35">
        <v>98.996655518394647</v>
      </c>
      <c r="H232" s="35">
        <v>100</v>
      </c>
      <c r="I232" s="35">
        <v>97.658862876254176</v>
      </c>
      <c r="J232" s="35">
        <v>94.314381270903013</v>
      </c>
      <c r="K232" s="35">
        <v>95.317725752508366</v>
      </c>
      <c r="L232" s="35">
        <v>88.628762541806026</v>
      </c>
      <c r="M232" s="35">
        <v>86.62207357859532</v>
      </c>
      <c r="N232" s="35">
        <v>86.62207357859532</v>
      </c>
      <c r="O232" s="35">
        <v>79.598662207357862</v>
      </c>
      <c r="P232" s="35">
        <v>75.250836120401331</v>
      </c>
      <c r="Q232" s="35">
        <v>74.916387959866228</v>
      </c>
      <c r="R232" s="35">
        <v>71.57190635451505</v>
      </c>
      <c r="S232" s="35">
        <v>70.903010033444815</v>
      </c>
      <c r="T232" s="35">
        <v>70.903010033444815</v>
      </c>
      <c r="U232" s="35">
        <v>66.220735785953181</v>
      </c>
      <c r="V232" s="35">
        <v>64.548494983277592</v>
      </c>
      <c r="W232" s="35">
        <v>65.217391304347828</v>
      </c>
      <c r="X232" s="35">
        <v>67.224080267558534</v>
      </c>
      <c r="Y232" s="35">
        <v>65.217391304347828</v>
      </c>
      <c r="Z232" s="35">
        <v>62.541806020066886</v>
      </c>
      <c r="AA232" s="35">
        <v>61.204013377926422</v>
      </c>
      <c r="AB232" s="35">
        <v>58.19397993311037</v>
      </c>
      <c r="AC232" s="35">
        <v>56.521739130434781</v>
      </c>
      <c r="AD232" s="35">
        <v>51.50501672240803</v>
      </c>
      <c r="AE232" s="35">
        <v>49.832775919732441</v>
      </c>
      <c r="AF232" s="35">
        <v>47.826086956521742</v>
      </c>
      <c r="AG232" s="35">
        <v>47.826086956521742</v>
      </c>
      <c r="AH232" s="35">
        <v>52.842809364548494</v>
      </c>
      <c r="AI232" s="35">
        <v>53.846153846153847</v>
      </c>
      <c r="AJ232" s="35">
        <v>100</v>
      </c>
      <c r="AK232" s="35">
        <v>100</v>
      </c>
      <c r="AL232" s="35">
        <v>100.8445945945946</v>
      </c>
      <c r="AM232" s="35">
        <v>101.18243243243244</v>
      </c>
      <c r="AN232" s="35">
        <v>97.63513513513513</v>
      </c>
      <c r="AO232" s="35">
        <v>97.972972972972968</v>
      </c>
      <c r="AP232" s="35">
        <v>98.479729729729726</v>
      </c>
      <c r="AQ232" s="35">
        <v>99.662162162162161</v>
      </c>
      <c r="AR232" s="35">
        <v>96.790540540540547</v>
      </c>
      <c r="AS232" s="35">
        <v>94.763513513513516</v>
      </c>
      <c r="AT232" s="35">
        <v>93.412162162162161</v>
      </c>
      <c r="AU232" s="35">
        <v>91.891891891891888</v>
      </c>
      <c r="AV232" s="35">
        <v>90.371621621621628</v>
      </c>
      <c r="AW232" s="35">
        <v>90.202702702702709</v>
      </c>
      <c r="AX232" s="35">
        <v>87.162162162162161</v>
      </c>
      <c r="AY232" s="35">
        <v>88.006756756756758</v>
      </c>
      <c r="AZ232" s="35">
        <v>85.641891891891888</v>
      </c>
      <c r="BA232" s="35">
        <v>85.810810810810807</v>
      </c>
      <c r="BB232" s="35">
        <v>84.96621621621621</v>
      </c>
      <c r="BC232" s="35">
        <v>85.810810810810807</v>
      </c>
      <c r="BD232" s="35">
        <v>85.13513513513513</v>
      </c>
      <c r="BE232" s="35">
        <v>85.13513513513513</v>
      </c>
      <c r="BF232" s="35">
        <v>86.486486486486484</v>
      </c>
      <c r="BG232" s="35">
        <v>86.993243243243242</v>
      </c>
      <c r="BH232" s="35">
        <v>86.993243243243242</v>
      </c>
      <c r="BI232" s="35">
        <v>86.317567567567565</v>
      </c>
      <c r="BJ232" s="35">
        <v>85.304054054054049</v>
      </c>
      <c r="BK232" s="35">
        <v>82.601351351351354</v>
      </c>
      <c r="BL232" s="35">
        <v>80.912162162162161</v>
      </c>
      <c r="BM232" s="35">
        <v>78.88513513513513</v>
      </c>
      <c r="BN232" s="35">
        <v>80.574324324324323</v>
      </c>
      <c r="BO232" s="35">
        <v>78.71621621621621</v>
      </c>
      <c r="BP232" s="35">
        <v>80.236486486486484</v>
      </c>
      <c r="BQ232" s="35">
        <v>100</v>
      </c>
      <c r="BR232" s="35">
        <v>100</v>
      </c>
      <c r="BS232" s="35">
        <v>100</v>
      </c>
      <c r="BT232" s="35">
        <v>93.916349809885929</v>
      </c>
      <c r="BU232" s="35">
        <v>98.479087452471489</v>
      </c>
      <c r="BV232" s="35">
        <v>97.338403041825089</v>
      </c>
      <c r="BW232" s="35">
        <v>94.676806083650192</v>
      </c>
      <c r="BX232" s="35">
        <v>93.155893536121667</v>
      </c>
      <c r="BY232" s="35">
        <v>93.155893536121667</v>
      </c>
      <c r="BZ232" s="35">
        <v>88.973384030418245</v>
      </c>
      <c r="CA232" s="35">
        <v>86.311787072243348</v>
      </c>
      <c r="CB232" s="35">
        <v>84.030418250950575</v>
      </c>
      <c r="CC232" s="35">
        <v>80.608365019011401</v>
      </c>
      <c r="CD232" s="35">
        <v>76.045627376425855</v>
      </c>
      <c r="CE232" s="35">
        <v>74.904942965779469</v>
      </c>
      <c r="CF232" s="35">
        <v>70.722433460076047</v>
      </c>
      <c r="CG232" s="35">
        <v>70.342205323193923</v>
      </c>
      <c r="CH232" s="35">
        <v>68.060836501901136</v>
      </c>
      <c r="CI232" s="35">
        <v>66.159695817490501</v>
      </c>
      <c r="CJ232" s="35">
        <v>66.920152091254749</v>
      </c>
      <c r="CK232" s="35">
        <v>65.399239543726239</v>
      </c>
      <c r="CL232" s="35">
        <v>64.258555133079852</v>
      </c>
      <c r="CM232" s="35">
        <v>64.258555133079852</v>
      </c>
      <c r="CN232" s="35">
        <v>62.737642585551328</v>
      </c>
      <c r="CO232" s="35">
        <v>62.357414448669203</v>
      </c>
      <c r="CP232" s="35">
        <v>63.117870722433459</v>
      </c>
      <c r="CQ232" s="35">
        <v>63.878326996197721</v>
      </c>
      <c r="CR232" s="35">
        <v>65.399239543726239</v>
      </c>
      <c r="CS232" s="35">
        <v>65.399239543726239</v>
      </c>
      <c r="CT232" s="35">
        <v>66.539923954372625</v>
      </c>
      <c r="CU232" s="35">
        <v>66.159695817490501</v>
      </c>
      <c r="CV232" s="35">
        <v>69.581749049429661</v>
      </c>
      <c r="CW232" s="35">
        <v>69.961977186311785</v>
      </c>
    </row>
    <row r="233" spans="1:101" x14ac:dyDescent="0.3">
      <c r="A233" s="3">
        <v>1413</v>
      </c>
      <c r="B233" s="4" t="s">
        <v>228</v>
      </c>
      <c r="C233" s="35">
        <v>100</v>
      </c>
      <c r="D233" s="35">
        <v>98.715203426124191</v>
      </c>
      <c r="E233" s="35">
        <v>93.790149892933613</v>
      </c>
      <c r="F233" s="35">
        <v>91.648822269807283</v>
      </c>
      <c r="G233" s="35">
        <v>89.293361884368309</v>
      </c>
      <c r="H233" s="35">
        <v>86.937901498929335</v>
      </c>
      <c r="I233" s="35">
        <v>88.650963597430405</v>
      </c>
      <c r="J233" s="35">
        <v>88.0085653104925</v>
      </c>
      <c r="K233" s="35">
        <v>88.436830835117775</v>
      </c>
      <c r="L233" s="35">
        <v>83.725910064239827</v>
      </c>
      <c r="M233" s="35">
        <v>82.655246252676662</v>
      </c>
      <c r="N233" s="35">
        <v>82.869379014989292</v>
      </c>
      <c r="O233" s="35">
        <v>81.156316916488223</v>
      </c>
      <c r="P233" s="35">
        <v>80.942184154175592</v>
      </c>
      <c r="Q233" s="35">
        <v>83.511777301927197</v>
      </c>
      <c r="R233" s="35">
        <v>80.942184154175592</v>
      </c>
      <c r="S233" s="35">
        <v>83.083511777301922</v>
      </c>
      <c r="T233" s="35">
        <v>82.441113490364032</v>
      </c>
      <c r="U233" s="35">
        <v>80.728051391862948</v>
      </c>
      <c r="V233" s="35">
        <v>80.513918629550318</v>
      </c>
      <c r="W233" s="35">
        <v>77.944325481798714</v>
      </c>
      <c r="X233" s="35">
        <v>79.229122055674523</v>
      </c>
      <c r="Y233" s="35">
        <v>74.518201284796575</v>
      </c>
      <c r="Z233" s="35">
        <v>74.732334047109205</v>
      </c>
      <c r="AA233" s="35">
        <v>71.948608137044971</v>
      </c>
      <c r="AB233" s="35">
        <v>68.308351177730188</v>
      </c>
      <c r="AC233" s="35">
        <v>66.381156316916488</v>
      </c>
      <c r="AD233" s="35">
        <v>61.45610278372591</v>
      </c>
      <c r="AE233" s="35">
        <v>64.239828693790145</v>
      </c>
      <c r="AF233" s="35">
        <v>60.599571734475376</v>
      </c>
      <c r="AG233" s="35">
        <v>64.882226980728049</v>
      </c>
      <c r="AH233" s="35">
        <v>58.458244111349039</v>
      </c>
      <c r="AI233" s="35">
        <v>56.316916488222695</v>
      </c>
      <c r="AJ233" s="35">
        <v>100</v>
      </c>
      <c r="AK233" s="35">
        <v>99.895178197064993</v>
      </c>
      <c r="AL233" s="35">
        <v>99.475890985324952</v>
      </c>
      <c r="AM233" s="35">
        <v>101.15303983228512</v>
      </c>
      <c r="AN233" s="35">
        <v>99.161425576519918</v>
      </c>
      <c r="AO233" s="35">
        <v>99.895178197064993</v>
      </c>
      <c r="AP233" s="35">
        <v>100.20964360587003</v>
      </c>
      <c r="AQ233" s="35">
        <v>100.10482180293501</v>
      </c>
      <c r="AR233" s="35">
        <v>102.30607966457023</v>
      </c>
      <c r="AS233" s="35">
        <v>101.46750524109015</v>
      </c>
      <c r="AT233" s="35">
        <v>100.73375262054508</v>
      </c>
      <c r="AU233" s="35">
        <v>97.693920335429766</v>
      </c>
      <c r="AV233" s="35">
        <v>95.283018867924525</v>
      </c>
      <c r="AW233" s="35">
        <v>93.396226415094333</v>
      </c>
      <c r="AX233" s="35">
        <v>93.710691823899367</v>
      </c>
      <c r="AY233" s="35">
        <v>92.24318658280923</v>
      </c>
      <c r="AZ233" s="35">
        <v>92.767295597484278</v>
      </c>
      <c r="BA233" s="35">
        <v>95.702306079664567</v>
      </c>
      <c r="BB233" s="35">
        <v>93.60587002096436</v>
      </c>
      <c r="BC233" s="35">
        <v>91.404612159329147</v>
      </c>
      <c r="BD233" s="35">
        <v>91.299790356394126</v>
      </c>
      <c r="BE233" s="35">
        <v>91.404612159329147</v>
      </c>
      <c r="BF233" s="35">
        <v>90.566037735849051</v>
      </c>
      <c r="BG233" s="35">
        <v>92.033542976939202</v>
      </c>
      <c r="BH233" s="35">
        <v>90.146750524109009</v>
      </c>
      <c r="BI233" s="35">
        <v>89.20335429769392</v>
      </c>
      <c r="BJ233" s="35">
        <v>85.953878406708597</v>
      </c>
      <c r="BK233" s="35">
        <v>83.542976939203356</v>
      </c>
      <c r="BL233" s="35">
        <v>83.018867924528308</v>
      </c>
      <c r="BM233" s="35">
        <v>83.647798742138363</v>
      </c>
      <c r="BN233" s="35">
        <v>85.220125786163521</v>
      </c>
      <c r="BO233" s="35">
        <v>81.341719077568129</v>
      </c>
      <c r="BP233" s="35">
        <v>81.551362683438157</v>
      </c>
      <c r="BQ233" s="35">
        <v>100</v>
      </c>
      <c r="BR233" s="35">
        <v>101.14285714285714</v>
      </c>
      <c r="BS233" s="35">
        <v>100.28571428571429</v>
      </c>
      <c r="BT233" s="35">
        <v>102.28571428571429</v>
      </c>
      <c r="BU233" s="35">
        <v>102.57142857142857</v>
      </c>
      <c r="BV233" s="35">
        <v>99.428571428571431</v>
      </c>
      <c r="BW233" s="35">
        <v>99.142857142857139</v>
      </c>
      <c r="BX233" s="35">
        <v>94.285714285714292</v>
      </c>
      <c r="BY233" s="35">
        <v>90.857142857142861</v>
      </c>
      <c r="BZ233" s="35">
        <v>90.857142857142861</v>
      </c>
      <c r="CA233" s="35">
        <v>90.285714285714292</v>
      </c>
      <c r="CB233" s="35">
        <v>89.142857142857139</v>
      </c>
      <c r="CC233" s="35">
        <v>85.142857142857139</v>
      </c>
      <c r="CD233" s="35">
        <v>81.428571428571431</v>
      </c>
      <c r="CE233" s="35">
        <v>78.285714285714292</v>
      </c>
      <c r="CF233" s="35">
        <v>77.142857142857139</v>
      </c>
      <c r="CG233" s="35">
        <v>75.428571428571431</v>
      </c>
      <c r="CH233" s="35">
        <v>74</v>
      </c>
      <c r="CI233" s="35">
        <v>73.142857142857139</v>
      </c>
      <c r="CJ233" s="35">
        <v>72.571428571428569</v>
      </c>
      <c r="CK233" s="35">
        <v>73.428571428571431</v>
      </c>
      <c r="CL233" s="35">
        <v>75.142857142857139</v>
      </c>
      <c r="CM233" s="35">
        <v>74.857142857142861</v>
      </c>
      <c r="CN233" s="35">
        <v>78.571428571428569</v>
      </c>
      <c r="CO233" s="35">
        <v>82</v>
      </c>
      <c r="CP233" s="35">
        <v>83.142857142857139</v>
      </c>
      <c r="CQ233" s="35">
        <v>85.142857142857139</v>
      </c>
      <c r="CR233" s="35">
        <v>87.714285714285708</v>
      </c>
      <c r="CS233" s="35">
        <v>89.428571428571431</v>
      </c>
      <c r="CT233" s="35">
        <v>89.714285714285708</v>
      </c>
      <c r="CU233" s="35">
        <v>92</v>
      </c>
      <c r="CV233" s="35">
        <v>94</v>
      </c>
      <c r="CW233" s="35">
        <v>92.857142857142861</v>
      </c>
    </row>
    <row r="234" spans="1:101" x14ac:dyDescent="0.3">
      <c r="A234" s="3">
        <v>1416</v>
      </c>
      <c r="B234" s="4" t="s">
        <v>229</v>
      </c>
      <c r="C234" s="35">
        <v>100</v>
      </c>
      <c r="D234" s="35">
        <v>96.273830155979198</v>
      </c>
      <c r="E234" s="35">
        <v>94.800693240901211</v>
      </c>
      <c r="F234" s="35">
        <v>96.360485268630853</v>
      </c>
      <c r="G234" s="35">
        <v>97.746967071057199</v>
      </c>
      <c r="H234" s="35">
        <v>99.13344887348353</v>
      </c>
      <c r="I234" s="35">
        <v>99.393414211438468</v>
      </c>
      <c r="J234" s="35">
        <v>97.140381282495667</v>
      </c>
      <c r="K234" s="35">
        <v>99.046793760831889</v>
      </c>
      <c r="L234" s="35">
        <v>99.826689774696703</v>
      </c>
      <c r="M234" s="35">
        <v>98.18024263431542</v>
      </c>
      <c r="N234" s="35">
        <v>99.740034662045062</v>
      </c>
      <c r="O234" s="35">
        <v>98.873483535528592</v>
      </c>
      <c r="P234" s="35">
        <v>99.306759098786827</v>
      </c>
      <c r="Q234" s="35">
        <v>100.1733102253033</v>
      </c>
      <c r="R234" s="35">
        <v>98.440207972270358</v>
      </c>
      <c r="S234" s="35">
        <v>100</v>
      </c>
      <c r="T234" s="35">
        <v>99.740034662045062</v>
      </c>
      <c r="U234" s="35">
        <v>99.220103986135186</v>
      </c>
      <c r="V234" s="35">
        <v>98.440207972270358</v>
      </c>
      <c r="W234" s="35">
        <v>97.227036395147309</v>
      </c>
      <c r="X234" s="35">
        <v>95.233968804159446</v>
      </c>
      <c r="Y234" s="35">
        <v>93.414211438474865</v>
      </c>
      <c r="Z234" s="35">
        <v>89.168110918544201</v>
      </c>
      <c r="AA234" s="35">
        <v>89.168110918544201</v>
      </c>
      <c r="AB234" s="35">
        <v>87.781629116117855</v>
      </c>
      <c r="AC234" s="35">
        <v>87.435008665511262</v>
      </c>
      <c r="AD234" s="35">
        <v>86.568457538994807</v>
      </c>
      <c r="AE234" s="35">
        <v>82.582322357019066</v>
      </c>
      <c r="AF234" s="35">
        <v>81.629116117850955</v>
      </c>
      <c r="AG234" s="35">
        <v>80.24263431542461</v>
      </c>
      <c r="AH234" s="35">
        <v>79.116117850953202</v>
      </c>
      <c r="AI234" s="35">
        <v>74.263431542461007</v>
      </c>
      <c r="AJ234" s="35">
        <v>100</v>
      </c>
      <c r="AK234" s="35">
        <v>99.563318777292579</v>
      </c>
      <c r="AL234" s="35">
        <v>100.83697234352256</v>
      </c>
      <c r="AM234" s="35">
        <v>101.41921397379913</v>
      </c>
      <c r="AN234" s="35">
        <v>99.927219796215425</v>
      </c>
      <c r="AO234" s="35">
        <v>100.29112081513829</v>
      </c>
      <c r="AP234" s="35">
        <v>100.509461426492</v>
      </c>
      <c r="AQ234" s="35">
        <v>100.25473071324599</v>
      </c>
      <c r="AR234" s="35">
        <v>100.58224163027657</v>
      </c>
      <c r="AS234" s="35">
        <v>100.10917030567686</v>
      </c>
      <c r="AT234" s="35">
        <v>100.65502183406113</v>
      </c>
      <c r="AU234" s="35">
        <v>99.672489082969435</v>
      </c>
      <c r="AV234" s="35">
        <v>97.598253275109172</v>
      </c>
      <c r="AW234" s="35">
        <v>98.107714701601168</v>
      </c>
      <c r="AX234" s="35">
        <v>97.416302765647742</v>
      </c>
      <c r="AY234" s="35">
        <v>98.071324599708873</v>
      </c>
      <c r="AZ234" s="35">
        <v>96.288209606986896</v>
      </c>
      <c r="BA234" s="35">
        <v>95.451237263464336</v>
      </c>
      <c r="BB234" s="35">
        <v>94.50509461426492</v>
      </c>
      <c r="BC234" s="35">
        <v>93.558951965065503</v>
      </c>
      <c r="BD234" s="35">
        <v>93.049490538573508</v>
      </c>
      <c r="BE234" s="35">
        <v>92.503639010189232</v>
      </c>
      <c r="BF234" s="35">
        <v>92.212518195050947</v>
      </c>
      <c r="BG234" s="35">
        <v>91.630276564774377</v>
      </c>
      <c r="BH234" s="35">
        <v>92.103347889374092</v>
      </c>
      <c r="BI234" s="35">
        <v>89.774381368267825</v>
      </c>
      <c r="BJ234" s="35">
        <v>89.774381368267825</v>
      </c>
      <c r="BK234" s="35">
        <v>88.537117903930124</v>
      </c>
      <c r="BL234" s="35">
        <v>89.44687045123726</v>
      </c>
      <c r="BM234" s="35">
        <v>89.374090247452699</v>
      </c>
      <c r="BN234" s="35">
        <v>90.684133915574961</v>
      </c>
      <c r="BO234" s="35">
        <v>89.264919941775844</v>
      </c>
      <c r="BP234" s="35">
        <v>88.464337700145563</v>
      </c>
      <c r="BQ234" s="35">
        <v>100</v>
      </c>
      <c r="BR234" s="35">
        <v>100.51867219917013</v>
      </c>
      <c r="BS234" s="35">
        <v>99.377593360995846</v>
      </c>
      <c r="BT234" s="35">
        <v>100.10373443983403</v>
      </c>
      <c r="BU234" s="35">
        <v>99.68879668049793</v>
      </c>
      <c r="BV234" s="35">
        <v>98.962655601659748</v>
      </c>
      <c r="BW234" s="35">
        <v>97.095435684647299</v>
      </c>
      <c r="BX234" s="35">
        <v>96.887966804979257</v>
      </c>
      <c r="BY234" s="35">
        <v>94.502074688796682</v>
      </c>
      <c r="BZ234" s="35">
        <v>95.331950207468878</v>
      </c>
      <c r="CA234" s="35">
        <v>93.360995850622402</v>
      </c>
      <c r="CB234" s="35">
        <v>92.116182572614107</v>
      </c>
      <c r="CC234" s="35">
        <v>90.248962655601659</v>
      </c>
      <c r="CD234" s="35">
        <v>86.61825726141079</v>
      </c>
      <c r="CE234" s="35">
        <v>85.062240663900411</v>
      </c>
      <c r="CF234" s="35">
        <v>83.091286307053949</v>
      </c>
      <c r="CG234" s="35">
        <v>80.809128630705388</v>
      </c>
      <c r="CH234" s="35">
        <v>80.497925311203318</v>
      </c>
      <c r="CI234" s="35">
        <v>78.838174273858925</v>
      </c>
      <c r="CJ234" s="35">
        <v>76.867219917012449</v>
      </c>
      <c r="CK234" s="35">
        <v>76.867219917012449</v>
      </c>
      <c r="CL234" s="35">
        <v>76.037344398340252</v>
      </c>
      <c r="CM234" s="35">
        <v>74.170124481327804</v>
      </c>
      <c r="CN234" s="35">
        <v>73.54771784232365</v>
      </c>
      <c r="CO234" s="35">
        <v>74.68879668049793</v>
      </c>
      <c r="CP234" s="35">
        <v>76.348547717842322</v>
      </c>
      <c r="CQ234" s="35">
        <v>77.385892116182575</v>
      </c>
      <c r="CR234" s="35">
        <v>77.904564315352701</v>
      </c>
      <c r="CS234" s="35">
        <v>78.630705394190869</v>
      </c>
      <c r="CT234" s="35">
        <v>79.149377593360995</v>
      </c>
      <c r="CU234" s="35">
        <v>80.08298755186722</v>
      </c>
      <c r="CV234" s="35">
        <v>81.742738589211612</v>
      </c>
      <c r="CW234" s="35">
        <v>83.298755186721991</v>
      </c>
    </row>
    <row r="235" spans="1:101" x14ac:dyDescent="0.3">
      <c r="A235" s="3">
        <v>1417</v>
      </c>
      <c r="B235" s="4" t="s">
        <v>230</v>
      </c>
      <c r="C235" s="35">
        <v>100</v>
      </c>
      <c r="D235" s="35">
        <v>101.54083204930663</v>
      </c>
      <c r="E235" s="35">
        <v>98.921417565485356</v>
      </c>
      <c r="F235" s="35">
        <v>96.764252696456083</v>
      </c>
      <c r="G235" s="35">
        <v>97.380585516178741</v>
      </c>
      <c r="H235" s="35">
        <v>114.63790446841294</v>
      </c>
      <c r="I235" s="35">
        <v>113.71340523882897</v>
      </c>
      <c r="J235" s="35">
        <v>114.48382126348228</v>
      </c>
      <c r="K235" s="35">
        <v>112.17257318952234</v>
      </c>
      <c r="L235" s="35">
        <v>112.32665639445301</v>
      </c>
      <c r="M235" s="35">
        <v>114.0215716486903</v>
      </c>
      <c r="N235" s="35">
        <v>111.40215716486902</v>
      </c>
      <c r="O235" s="35">
        <v>110.47765793528505</v>
      </c>
      <c r="P235" s="35">
        <v>111.40215716486902</v>
      </c>
      <c r="Q235" s="35">
        <v>110.78582434514638</v>
      </c>
      <c r="R235" s="35">
        <v>108.93682588597842</v>
      </c>
      <c r="S235" s="35">
        <v>107.70416024653312</v>
      </c>
      <c r="T235" s="35">
        <v>108.01232665639445</v>
      </c>
      <c r="U235" s="35">
        <v>107.39599383667181</v>
      </c>
      <c r="V235" s="35">
        <v>105.54699537750385</v>
      </c>
      <c r="W235" s="35">
        <v>100.30816640986133</v>
      </c>
      <c r="X235" s="35">
        <v>101.07858243451464</v>
      </c>
      <c r="Y235" s="35">
        <v>99.845916795069343</v>
      </c>
      <c r="Z235" s="35">
        <v>98.45916795069337</v>
      </c>
      <c r="AA235" s="35">
        <v>94.60708782742681</v>
      </c>
      <c r="AB235" s="35">
        <v>92.295839753466879</v>
      </c>
      <c r="AC235" s="35">
        <v>92.604006163328194</v>
      </c>
      <c r="AD235" s="35">
        <v>90.909090909090907</v>
      </c>
      <c r="AE235" s="35">
        <v>87.365177195685675</v>
      </c>
      <c r="AF235" s="35">
        <v>87.365177195685675</v>
      </c>
      <c r="AG235" s="35">
        <v>88.597842835130976</v>
      </c>
      <c r="AH235" s="35">
        <v>86.902927580893689</v>
      </c>
      <c r="AI235" s="35">
        <v>89.060092449922962</v>
      </c>
      <c r="AJ235" s="35">
        <v>100</v>
      </c>
      <c r="AK235" s="35">
        <v>97.751229796205195</v>
      </c>
      <c r="AL235" s="35">
        <v>98.453970484891073</v>
      </c>
      <c r="AM235" s="35">
        <v>98.735066760365427</v>
      </c>
      <c r="AN235" s="35">
        <v>99.297259311314122</v>
      </c>
      <c r="AO235" s="35">
        <v>119.1145467322558</v>
      </c>
      <c r="AP235" s="35">
        <v>119.95783555867885</v>
      </c>
      <c r="AQ235" s="35">
        <v>120.44975404075896</v>
      </c>
      <c r="AR235" s="35">
        <v>119.39564300773014</v>
      </c>
      <c r="AS235" s="35">
        <v>118.97399859451862</v>
      </c>
      <c r="AT235" s="35">
        <v>117.63879128601546</v>
      </c>
      <c r="AU235" s="35">
        <v>116.44413211524947</v>
      </c>
      <c r="AV235" s="35">
        <v>114.47645818692902</v>
      </c>
      <c r="AW235" s="35">
        <v>113.35207308503162</v>
      </c>
      <c r="AX235" s="35">
        <v>112.15741391426563</v>
      </c>
      <c r="AY235" s="35">
        <v>110.40056219255095</v>
      </c>
      <c r="AZ235" s="35">
        <v>110.61138439915671</v>
      </c>
      <c r="BA235" s="35">
        <v>111.03302881236823</v>
      </c>
      <c r="BB235" s="35">
        <v>110.18973998594518</v>
      </c>
      <c r="BC235" s="35">
        <v>110.04919184820801</v>
      </c>
      <c r="BD235" s="35">
        <v>110.96275474349964</v>
      </c>
      <c r="BE235" s="35">
        <v>109.5572733661279</v>
      </c>
      <c r="BF235" s="35">
        <v>108.71398453970485</v>
      </c>
      <c r="BG235" s="35">
        <v>108.99508081517919</v>
      </c>
      <c r="BH235" s="35">
        <v>110.26001405481378</v>
      </c>
      <c r="BI235" s="35">
        <v>110.47083626141954</v>
      </c>
      <c r="BJ235" s="35">
        <v>109.62754743499649</v>
      </c>
      <c r="BK235" s="35">
        <v>107.02740688685874</v>
      </c>
      <c r="BL235" s="35">
        <v>107.23822909346451</v>
      </c>
      <c r="BM235" s="35">
        <v>106.95713281799016</v>
      </c>
      <c r="BN235" s="35">
        <v>108.08151791988756</v>
      </c>
      <c r="BO235" s="35">
        <v>104.91918482080112</v>
      </c>
      <c r="BP235" s="35">
        <v>104.07589599437807</v>
      </c>
      <c r="BQ235" s="35">
        <v>100</v>
      </c>
      <c r="BR235" s="35">
        <v>99.147121535181242</v>
      </c>
      <c r="BS235" s="35">
        <v>100</v>
      </c>
      <c r="BT235" s="35">
        <v>101.06609808102345</v>
      </c>
      <c r="BU235" s="35">
        <v>101.49253731343283</v>
      </c>
      <c r="BV235" s="35">
        <v>137.52665245202559</v>
      </c>
      <c r="BW235" s="35">
        <v>138.37953091684435</v>
      </c>
      <c r="BX235" s="35">
        <v>137.52665245202559</v>
      </c>
      <c r="BY235" s="35">
        <v>137.73987206823028</v>
      </c>
      <c r="BZ235" s="35">
        <v>138.59275053304904</v>
      </c>
      <c r="CA235" s="35">
        <v>140.51172707889125</v>
      </c>
      <c r="CB235" s="35">
        <v>137.10021321961619</v>
      </c>
      <c r="CC235" s="35">
        <v>135.82089552238807</v>
      </c>
      <c r="CD235" s="35">
        <v>134.11513859275053</v>
      </c>
      <c r="CE235" s="35">
        <v>133.90191897654583</v>
      </c>
      <c r="CF235" s="35">
        <v>135.82089552238807</v>
      </c>
      <c r="CG235" s="35">
        <v>133.90191897654583</v>
      </c>
      <c r="CH235" s="35">
        <v>131.76972281449895</v>
      </c>
      <c r="CI235" s="35">
        <v>131.34328358208955</v>
      </c>
      <c r="CJ235" s="35">
        <v>127.07889125799574</v>
      </c>
      <c r="CK235" s="35">
        <v>128.99786780383795</v>
      </c>
      <c r="CL235" s="35">
        <v>126.65245202558636</v>
      </c>
      <c r="CM235" s="35">
        <v>124.73347547974414</v>
      </c>
      <c r="CN235" s="35">
        <v>123.2409381663113</v>
      </c>
      <c r="CO235" s="35">
        <v>122.60127931769723</v>
      </c>
      <c r="CP235" s="35">
        <v>123.02771855010661</v>
      </c>
      <c r="CQ235" s="35">
        <v>121.53518123667378</v>
      </c>
      <c r="CR235" s="35">
        <v>122.60127931769723</v>
      </c>
      <c r="CS235" s="35">
        <v>124.73347547974414</v>
      </c>
      <c r="CT235" s="35">
        <v>127.93176972281449</v>
      </c>
      <c r="CU235" s="35">
        <v>129.85074626865671</v>
      </c>
      <c r="CV235" s="35">
        <v>131.55650319829425</v>
      </c>
      <c r="CW235" s="35">
        <v>130.70362473347549</v>
      </c>
    </row>
    <row r="236" spans="1:101" x14ac:dyDescent="0.3">
      <c r="A236" s="3">
        <v>1418</v>
      </c>
      <c r="B236" s="4" t="s">
        <v>231</v>
      </c>
      <c r="C236" s="35">
        <v>100</v>
      </c>
      <c r="D236" s="35">
        <v>99.170124481327804</v>
      </c>
      <c r="E236" s="35">
        <v>94.60580912863071</v>
      </c>
      <c r="F236" s="35">
        <v>95.643153526970949</v>
      </c>
      <c r="G236" s="35">
        <v>90.041493775933617</v>
      </c>
      <c r="H236" s="35">
        <v>89.419087136929463</v>
      </c>
      <c r="I236" s="35">
        <v>91.701244813278009</v>
      </c>
      <c r="J236" s="35">
        <v>94.190871369294612</v>
      </c>
      <c r="K236" s="35">
        <v>91.286307053941911</v>
      </c>
      <c r="L236" s="35">
        <v>94.398340248962654</v>
      </c>
      <c r="M236" s="35">
        <v>95.020746887966808</v>
      </c>
      <c r="N236" s="35">
        <v>95.435684647302907</v>
      </c>
      <c r="O236" s="35">
        <v>98.132780082987551</v>
      </c>
      <c r="P236" s="35">
        <v>87.344398340248958</v>
      </c>
      <c r="Q236" s="35">
        <v>87.551867219917014</v>
      </c>
      <c r="R236" s="35">
        <v>84.232365145228215</v>
      </c>
      <c r="S236" s="35">
        <v>84.854771784232369</v>
      </c>
      <c r="T236" s="35">
        <v>82.987551867219921</v>
      </c>
      <c r="U236" s="35">
        <v>81.53526970954357</v>
      </c>
      <c r="V236" s="35">
        <v>77.800829875518673</v>
      </c>
      <c r="W236" s="35">
        <v>75.103734439834028</v>
      </c>
      <c r="X236" s="35">
        <v>74.481327800829874</v>
      </c>
      <c r="Y236" s="35">
        <v>72.614107883817425</v>
      </c>
      <c r="Z236" s="35">
        <v>68.257261410788388</v>
      </c>
      <c r="AA236" s="35">
        <v>65.975103734439827</v>
      </c>
      <c r="AB236" s="35">
        <v>64.937759336099589</v>
      </c>
      <c r="AC236" s="35">
        <v>63.07053941908714</v>
      </c>
      <c r="AD236" s="35">
        <v>60.580912863070537</v>
      </c>
      <c r="AE236" s="35">
        <v>57.053941908713696</v>
      </c>
      <c r="AF236" s="35">
        <v>55.601659751037346</v>
      </c>
      <c r="AG236" s="35">
        <v>54.771784232365142</v>
      </c>
      <c r="AH236" s="35">
        <v>53.319502074688799</v>
      </c>
      <c r="AI236" s="35">
        <v>53.11203319502075</v>
      </c>
      <c r="AJ236" s="35">
        <v>100</v>
      </c>
      <c r="AK236" s="35">
        <v>103.03643724696356</v>
      </c>
      <c r="AL236" s="35">
        <v>102.1255060728745</v>
      </c>
      <c r="AM236" s="35">
        <v>106.57894736842105</v>
      </c>
      <c r="AN236" s="35">
        <v>101.61943319838056</v>
      </c>
      <c r="AO236" s="35">
        <v>99.797570850202433</v>
      </c>
      <c r="AP236" s="35">
        <v>104.65587044534414</v>
      </c>
      <c r="AQ236" s="35">
        <v>106.47773279352226</v>
      </c>
      <c r="AR236" s="35">
        <v>103.5425101214575</v>
      </c>
      <c r="AS236" s="35">
        <v>102.63157894736842</v>
      </c>
      <c r="AT236" s="35">
        <v>101.31578947368421</v>
      </c>
      <c r="AU236" s="35">
        <v>102.02429149797571</v>
      </c>
      <c r="AV236" s="35">
        <v>101.92307692307692</v>
      </c>
      <c r="AW236" s="35">
        <v>84.716599190283404</v>
      </c>
      <c r="AX236" s="35">
        <v>85.627530364372475</v>
      </c>
      <c r="AY236" s="35">
        <v>85.222672064777328</v>
      </c>
      <c r="AZ236" s="35">
        <v>86.234817813765176</v>
      </c>
      <c r="BA236" s="35">
        <v>84.109311740890689</v>
      </c>
      <c r="BB236" s="35">
        <v>82.793522267206484</v>
      </c>
      <c r="BC236" s="35">
        <v>82.489878542510127</v>
      </c>
      <c r="BD236" s="35">
        <v>82.692307692307693</v>
      </c>
      <c r="BE236" s="35">
        <v>80.161943319838059</v>
      </c>
      <c r="BF236" s="35">
        <v>80.060728744939269</v>
      </c>
      <c r="BG236" s="35">
        <v>81.680161943319831</v>
      </c>
      <c r="BH236" s="35">
        <v>82.489878542510127</v>
      </c>
      <c r="BI236" s="35">
        <v>82.995951417004051</v>
      </c>
      <c r="BJ236" s="35">
        <v>83.097165991902827</v>
      </c>
      <c r="BK236" s="35">
        <v>79.554655870445345</v>
      </c>
      <c r="BL236" s="35">
        <v>80.87044534412955</v>
      </c>
      <c r="BM236" s="35">
        <v>79.352226720647778</v>
      </c>
      <c r="BN236" s="35">
        <v>79.858299595141702</v>
      </c>
      <c r="BO236" s="35">
        <v>79.048582995951421</v>
      </c>
      <c r="BP236" s="35">
        <v>79.453441295546554</v>
      </c>
      <c r="BQ236" s="35">
        <v>100</v>
      </c>
      <c r="BR236" s="35">
        <v>97.572815533980588</v>
      </c>
      <c r="BS236" s="35">
        <v>97.572815533980588</v>
      </c>
      <c r="BT236" s="35">
        <v>97.330097087378647</v>
      </c>
      <c r="BU236" s="35">
        <v>100</v>
      </c>
      <c r="BV236" s="35">
        <v>97.572815533980588</v>
      </c>
      <c r="BW236" s="35">
        <v>95.631067961165044</v>
      </c>
      <c r="BX236" s="35">
        <v>90.291262135922324</v>
      </c>
      <c r="BY236" s="35">
        <v>89.320388349514559</v>
      </c>
      <c r="BZ236" s="35">
        <v>87.621359223300971</v>
      </c>
      <c r="CA236" s="35">
        <v>86.407766990291265</v>
      </c>
      <c r="CB236" s="35">
        <v>84.951456310679617</v>
      </c>
      <c r="CC236" s="35">
        <v>81.796116504854368</v>
      </c>
      <c r="CD236" s="35">
        <v>61.893203883495147</v>
      </c>
      <c r="CE236" s="35">
        <v>63.592233009708735</v>
      </c>
      <c r="CF236" s="35">
        <v>62.621359223300971</v>
      </c>
      <c r="CG236" s="35">
        <v>59.223300970873787</v>
      </c>
      <c r="CH236" s="35">
        <v>56.067961165048544</v>
      </c>
      <c r="CI236" s="35">
        <v>53.398058252427184</v>
      </c>
      <c r="CJ236" s="35">
        <v>52.427184466019419</v>
      </c>
      <c r="CK236" s="35">
        <v>53.398058252427184</v>
      </c>
      <c r="CL236" s="35">
        <v>51.941747572815537</v>
      </c>
      <c r="CM236" s="35">
        <v>50.242718446601941</v>
      </c>
      <c r="CN236" s="35">
        <v>50.485436893203882</v>
      </c>
      <c r="CO236" s="35">
        <v>50.970873786407765</v>
      </c>
      <c r="CP236" s="35">
        <v>49.757281553398059</v>
      </c>
      <c r="CQ236" s="35">
        <v>51.456310679611647</v>
      </c>
      <c r="CR236" s="35">
        <v>55.339805825242721</v>
      </c>
      <c r="CS236" s="35">
        <v>55.825242718446603</v>
      </c>
      <c r="CT236" s="35">
        <v>58.737864077669904</v>
      </c>
      <c r="CU236" s="35">
        <v>57.038834951456309</v>
      </c>
      <c r="CV236" s="35">
        <v>54.368932038834949</v>
      </c>
      <c r="CW236" s="35">
        <v>57.766990291262132</v>
      </c>
    </row>
    <row r="237" spans="1:101" x14ac:dyDescent="0.3">
      <c r="A237" s="3">
        <v>1419</v>
      </c>
      <c r="B237" s="4" t="s">
        <v>232</v>
      </c>
      <c r="C237" s="35">
        <v>100</v>
      </c>
      <c r="D237" s="35">
        <v>99.071618037135281</v>
      </c>
      <c r="E237" s="35">
        <v>95.092838196286479</v>
      </c>
      <c r="F237" s="35">
        <v>95.490716180371351</v>
      </c>
      <c r="G237" s="35">
        <v>95.225464190981427</v>
      </c>
      <c r="H237" s="35">
        <v>77.453580901856768</v>
      </c>
      <c r="I237" s="35">
        <v>77.188328912466844</v>
      </c>
      <c r="J237" s="35">
        <v>76.392572944297086</v>
      </c>
      <c r="K237" s="35">
        <v>77.188328912466844</v>
      </c>
      <c r="L237" s="35">
        <v>77.718832891246677</v>
      </c>
      <c r="M237" s="35">
        <v>76.657824933686996</v>
      </c>
      <c r="N237" s="35">
        <v>75.331564986737405</v>
      </c>
      <c r="O237" s="35">
        <v>74.668435013262595</v>
      </c>
      <c r="P237" s="35">
        <v>72.944297082228118</v>
      </c>
      <c r="Q237" s="35">
        <v>75.464190981432367</v>
      </c>
      <c r="R237" s="35">
        <v>78.249336870026525</v>
      </c>
      <c r="S237" s="35">
        <v>77.58620689655173</v>
      </c>
      <c r="T237" s="35">
        <v>76.92307692307692</v>
      </c>
      <c r="U237" s="35">
        <v>76.127320954907162</v>
      </c>
      <c r="V237" s="35">
        <v>75.862068965517238</v>
      </c>
      <c r="W237" s="35">
        <v>75.066312997347481</v>
      </c>
      <c r="X237" s="35">
        <v>73.474801061007952</v>
      </c>
      <c r="Y237" s="35">
        <v>71.618037135278513</v>
      </c>
      <c r="Z237" s="35">
        <v>71.883289124668437</v>
      </c>
      <c r="AA237" s="35">
        <v>73.07692307692308</v>
      </c>
      <c r="AB237" s="35">
        <v>74.801061007957557</v>
      </c>
      <c r="AC237" s="35">
        <v>75.066312997347481</v>
      </c>
      <c r="AD237" s="35">
        <v>75.464190981432367</v>
      </c>
      <c r="AE237" s="35">
        <v>73.872679045092838</v>
      </c>
      <c r="AF237" s="35">
        <v>74.270557029177724</v>
      </c>
      <c r="AG237" s="35">
        <v>75.862068965517238</v>
      </c>
      <c r="AH237" s="35">
        <v>76.525198938992048</v>
      </c>
      <c r="AI237" s="35">
        <v>76.259946949602124</v>
      </c>
      <c r="AJ237" s="35">
        <v>100</v>
      </c>
      <c r="AK237" s="35">
        <v>102.10862619808307</v>
      </c>
      <c r="AL237" s="35">
        <v>100.57507987220447</v>
      </c>
      <c r="AM237" s="35">
        <v>102.36421725239616</v>
      </c>
      <c r="AN237" s="35">
        <v>103.76996805111821</v>
      </c>
      <c r="AO237" s="35">
        <v>83.258785942492011</v>
      </c>
      <c r="AP237" s="35">
        <v>84.281150159744413</v>
      </c>
      <c r="AQ237" s="35">
        <v>84.345047923322682</v>
      </c>
      <c r="AR237" s="35">
        <v>83.322683706070293</v>
      </c>
      <c r="AS237" s="35">
        <v>83.961661341853031</v>
      </c>
      <c r="AT237" s="35">
        <v>84.281150159744413</v>
      </c>
      <c r="AU237" s="35">
        <v>83.322683706070293</v>
      </c>
      <c r="AV237" s="35">
        <v>82.04472843450479</v>
      </c>
      <c r="AW237" s="35">
        <v>82.683706070287542</v>
      </c>
      <c r="AX237" s="35">
        <v>83.130990415335461</v>
      </c>
      <c r="AY237" s="35">
        <v>82.236421725239623</v>
      </c>
      <c r="AZ237" s="35">
        <v>82.300319488817891</v>
      </c>
      <c r="BA237" s="35">
        <v>82.87539936102236</v>
      </c>
      <c r="BB237" s="35">
        <v>84.728434504792332</v>
      </c>
      <c r="BC237" s="35">
        <v>84.281150159744413</v>
      </c>
      <c r="BD237" s="35">
        <v>84.984025559105433</v>
      </c>
      <c r="BE237" s="35">
        <v>84.281150159744413</v>
      </c>
      <c r="BF237" s="35">
        <v>83.194888178913743</v>
      </c>
      <c r="BG237" s="35">
        <v>84.153354632587863</v>
      </c>
      <c r="BH237" s="35">
        <v>86.198083067092654</v>
      </c>
      <c r="BI237" s="35">
        <v>85.111821086261983</v>
      </c>
      <c r="BJ237" s="35">
        <v>85.878594249201285</v>
      </c>
      <c r="BK237" s="35">
        <v>85.431309904153352</v>
      </c>
      <c r="BL237" s="35">
        <v>86.006389776357821</v>
      </c>
      <c r="BM237" s="35">
        <v>86.198083067092654</v>
      </c>
      <c r="BN237" s="35">
        <v>86.773162939297123</v>
      </c>
      <c r="BO237" s="35">
        <v>86.134185303514371</v>
      </c>
      <c r="BP237" s="35">
        <v>84.7923322683706</v>
      </c>
      <c r="BQ237" s="35">
        <v>100</v>
      </c>
      <c r="BR237" s="35">
        <v>101.58415841584159</v>
      </c>
      <c r="BS237" s="35">
        <v>105.14851485148515</v>
      </c>
      <c r="BT237" s="35">
        <v>101.38613861386139</v>
      </c>
      <c r="BU237" s="35">
        <v>101.18811881188118</v>
      </c>
      <c r="BV237" s="35">
        <v>66.930693069306926</v>
      </c>
      <c r="BW237" s="35">
        <v>68.316831683168317</v>
      </c>
      <c r="BX237" s="35">
        <v>69.306930693069305</v>
      </c>
      <c r="BY237" s="35">
        <v>70.693069306930695</v>
      </c>
      <c r="BZ237" s="35">
        <v>69.10891089108911</v>
      </c>
      <c r="CA237" s="35">
        <v>69.10891089108911</v>
      </c>
      <c r="CB237" s="35">
        <v>68.118811881188122</v>
      </c>
      <c r="CC237" s="35">
        <v>69.504950495049499</v>
      </c>
      <c r="CD237" s="35">
        <v>67.128712871287135</v>
      </c>
      <c r="CE237" s="35">
        <v>62.970297029702969</v>
      </c>
      <c r="CF237" s="35">
        <v>63.762376237623762</v>
      </c>
      <c r="CG237" s="35">
        <v>63.366336633663366</v>
      </c>
      <c r="CH237" s="35">
        <v>62.376237623762378</v>
      </c>
      <c r="CI237" s="35">
        <v>61.188118811881189</v>
      </c>
      <c r="CJ237" s="35">
        <v>60.990099009900987</v>
      </c>
      <c r="CK237" s="35">
        <v>60</v>
      </c>
      <c r="CL237" s="35">
        <v>60.594059405940591</v>
      </c>
      <c r="CM237" s="35">
        <v>62.178217821782177</v>
      </c>
      <c r="CN237" s="35">
        <v>63.960396039603964</v>
      </c>
      <c r="CO237" s="35">
        <v>64.356435643564353</v>
      </c>
      <c r="CP237" s="35">
        <v>67.32673267326733</v>
      </c>
      <c r="CQ237" s="35">
        <v>68.316831683168317</v>
      </c>
      <c r="CR237" s="35">
        <v>71.683168316831683</v>
      </c>
      <c r="CS237" s="35">
        <v>73.861386138613867</v>
      </c>
      <c r="CT237" s="35">
        <v>77.029702970297024</v>
      </c>
      <c r="CU237" s="35">
        <v>79.603960396039611</v>
      </c>
      <c r="CV237" s="35">
        <v>83.168316831683171</v>
      </c>
      <c r="CW237" s="35">
        <v>84.950495049504951</v>
      </c>
    </row>
    <row r="238" spans="1:101" x14ac:dyDescent="0.3">
      <c r="A238" s="3">
        <v>1420</v>
      </c>
      <c r="B238" s="4" t="s">
        <v>233</v>
      </c>
      <c r="C238" s="35">
        <v>100</v>
      </c>
      <c r="D238" s="35">
        <v>98.170011806375442</v>
      </c>
      <c r="E238" s="35">
        <v>98.465171192443918</v>
      </c>
      <c r="F238" s="35">
        <v>99.881936245572604</v>
      </c>
      <c r="G238" s="35">
        <v>97.697756788665885</v>
      </c>
      <c r="H238" s="35">
        <v>96.576151121605662</v>
      </c>
      <c r="I238" s="35">
        <v>97.225501770956313</v>
      </c>
      <c r="J238" s="35">
        <v>97.992916174734361</v>
      </c>
      <c r="K238" s="35">
        <v>99.586776859504127</v>
      </c>
      <c r="L238" s="35">
        <v>98.996458087367174</v>
      </c>
      <c r="M238" s="35">
        <v>99.704840613931523</v>
      </c>
      <c r="N238" s="35">
        <v>98.288075560802838</v>
      </c>
      <c r="O238" s="35">
        <v>97.107438016528931</v>
      </c>
      <c r="P238" s="35">
        <v>103.24675324675324</v>
      </c>
      <c r="Q238" s="35">
        <v>102.18417945690673</v>
      </c>
      <c r="R238" s="35">
        <v>101.47579693034238</v>
      </c>
      <c r="S238" s="35">
        <v>102.42030696576151</v>
      </c>
      <c r="T238" s="35">
        <v>104.48642266824085</v>
      </c>
      <c r="U238" s="35">
        <v>105.66706021251476</v>
      </c>
      <c r="V238" s="35">
        <v>105.96221959858323</v>
      </c>
      <c r="W238" s="35">
        <v>105.1357733175915</v>
      </c>
      <c r="X238" s="35">
        <v>106.49350649350649</v>
      </c>
      <c r="Y238" s="35">
        <v>106.25737898465171</v>
      </c>
      <c r="Z238" s="35">
        <v>106.4344746162928</v>
      </c>
      <c r="AA238" s="35">
        <v>106.13931523022433</v>
      </c>
      <c r="AB238" s="35">
        <v>106.4344746162928</v>
      </c>
      <c r="AC238" s="35">
        <v>105.84415584415585</v>
      </c>
      <c r="AD238" s="35">
        <v>104.84061393152302</v>
      </c>
      <c r="AE238" s="35">
        <v>105.66706021251476</v>
      </c>
      <c r="AF238" s="35">
        <v>106.25737898465171</v>
      </c>
      <c r="AG238" s="35">
        <v>107.85123966942149</v>
      </c>
      <c r="AH238" s="35">
        <v>108.913813459268</v>
      </c>
      <c r="AI238" s="35">
        <v>110.3305785123967</v>
      </c>
      <c r="AJ238" s="35">
        <v>100</v>
      </c>
      <c r="AK238" s="35">
        <v>101.87085093542547</v>
      </c>
      <c r="AL238" s="35">
        <v>103.74170187085093</v>
      </c>
      <c r="AM238" s="35">
        <v>106.3971031985516</v>
      </c>
      <c r="AN238" s="35">
        <v>108.23777911888956</v>
      </c>
      <c r="AO238" s="35">
        <v>109.2033796016898</v>
      </c>
      <c r="AP238" s="35">
        <v>110.53108026554013</v>
      </c>
      <c r="AQ238" s="35">
        <v>112.46228123114062</v>
      </c>
      <c r="AR238" s="35">
        <v>114.48400724200363</v>
      </c>
      <c r="AS238" s="35">
        <v>115.78153289076644</v>
      </c>
      <c r="AT238" s="35">
        <v>116.44538322269162</v>
      </c>
      <c r="AU238" s="35">
        <v>116.86783343391672</v>
      </c>
      <c r="AV238" s="35">
        <v>116.17380808690405</v>
      </c>
      <c r="AW238" s="35">
        <v>122.26916113458057</v>
      </c>
      <c r="AX238" s="35">
        <v>122.14846107423054</v>
      </c>
      <c r="AY238" s="35">
        <v>121.84671092335546</v>
      </c>
      <c r="AZ238" s="35">
        <v>124.14001207000604</v>
      </c>
      <c r="BA238" s="35">
        <v>123.80808690404345</v>
      </c>
      <c r="BB238" s="35">
        <v>125.67893783946892</v>
      </c>
      <c r="BC238" s="35">
        <v>126.52383826191912</v>
      </c>
      <c r="BD238" s="35">
        <v>125.89016294508147</v>
      </c>
      <c r="BE238" s="35">
        <v>127.12733856366928</v>
      </c>
      <c r="BF238" s="35">
        <v>129.26976463488231</v>
      </c>
      <c r="BG238" s="35">
        <v>130.7483403741702</v>
      </c>
      <c r="BH238" s="35">
        <v>134.42969221484611</v>
      </c>
      <c r="BI238" s="35">
        <v>138.53349426674714</v>
      </c>
      <c r="BJ238" s="35">
        <v>142.3958961979481</v>
      </c>
      <c r="BK238" s="35">
        <v>145.50392275196137</v>
      </c>
      <c r="BL238" s="35">
        <v>145.53409776704888</v>
      </c>
      <c r="BM238" s="35">
        <v>149.15509957754978</v>
      </c>
      <c r="BN238" s="35">
        <v>150.63367531683767</v>
      </c>
      <c r="BO238" s="35">
        <v>152.3838261919131</v>
      </c>
      <c r="BP238" s="35">
        <v>155.03922751961375</v>
      </c>
      <c r="BQ238" s="35">
        <v>100</v>
      </c>
      <c r="BR238" s="35">
        <v>100.68775790921596</v>
      </c>
      <c r="BS238" s="35">
        <v>101.92572214580467</v>
      </c>
      <c r="BT238" s="35">
        <v>99.312242090784039</v>
      </c>
      <c r="BU238" s="35">
        <v>100.1375515818432</v>
      </c>
      <c r="BV238" s="35">
        <v>103.85144429160935</v>
      </c>
      <c r="BW238" s="35">
        <v>103.30123796423659</v>
      </c>
      <c r="BX238" s="35">
        <v>103.71389270976616</v>
      </c>
      <c r="BY238" s="35">
        <v>105.22696011004126</v>
      </c>
      <c r="BZ238" s="35">
        <v>104.12654745529574</v>
      </c>
      <c r="CA238" s="35">
        <v>105.91471801925722</v>
      </c>
      <c r="CB238" s="35">
        <v>106.3273727647868</v>
      </c>
      <c r="CC238" s="35">
        <v>107.42778541953233</v>
      </c>
      <c r="CD238" s="35">
        <v>118.98211829436039</v>
      </c>
      <c r="CE238" s="35">
        <v>119.39477303988996</v>
      </c>
      <c r="CF238" s="35">
        <v>116.50618982118294</v>
      </c>
      <c r="CG238" s="35">
        <v>114.30536451169189</v>
      </c>
      <c r="CH238" s="35">
        <v>113.75515818431911</v>
      </c>
      <c r="CI238" s="35">
        <v>115.40577716643742</v>
      </c>
      <c r="CJ238" s="35">
        <v>116.64374140302614</v>
      </c>
      <c r="CK238" s="35">
        <v>119.53232462173315</v>
      </c>
      <c r="CL238" s="35">
        <v>121.32049518569464</v>
      </c>
      <c r="CM238" s="35">
        <v>121.59559834938102</v>
      </c>
      <c r="CN238" s="35">
        <v>123.65887207702889</v>
      </c>
      <c r="CO238" s="35">
        <v>124.75928473177441</v>
      </c>
      <c r="CP238" s="35">
        <v>131.22420907840441</v>
      </c>
      <c r="CQ238" s="35">
        <v>132.73727647867952</v>
      </c>
      <c r="CR238" s="35">
        <v>140.99037138927099</v>
      </c>
      <c r="CS238" s="35">
        <v>146.35488308115544</v>
      </c>
      <c r="CT238" s="35">
        <v>150.75653370013754</v>
      </c>
      <c r="CU238" s="35">
        <v>154.33287482806051</v>
      </c>
      <c r="CV238" s="35">
        <v>160.11004126547456</v>
      </c>
      <c r="CW238" s="35">
        <v>162.86107290233838</v>
      </c>
    </row>
    <row r="239" spans="1:101" x14ac:dyDescent="0.3">
      <c r="A239" s="3">
        <v>1421</v>
      </c>
      <c r="B239" s="4" t="s">
        <v>234</v>
      </c>
      <c r="C239" s="35">
        <v>100</v>
      </c>
      <c r="D239" s="35">
        <v>96.398305084745758</v>
      </c>
      <c r="E239" s="35">
        <v>94.279661016949149</v>
      </c>
      <c r="F239" s="35">
        <v>92.584745762711862</v>
      </c>
      <c r="G239" s="35">
        <v>94.491525423728817</v>
      </c>
      <c r="H239" s="35">
        <v>98.093220338983045</v>
      </c>
      <c r="I239" s="35">
        <v>98.305084745762713</v>
      </c>
      <c r="J239" s="35">
        <v>97.033898305084747</v>
      </c>
      <c r="K239" s="35">
        <v>99.576271186440678</v>
      </c>
      <c r="L239" s="35">
        <v>101.48305084745763</v>
      </c>
      <c r="M239" s="35">
        <v>98.516949152542367</v>
      </c>
      <c r="N239" s="35">
        <v>94.067796610169495</v>
      </c>
      <c r="O239" s="35">
        <v>93.220338983050851</v>
      </c>
      <c r="P239" s="35">
        <v>96.186440677966104</v>
      </c>
      <c r="Q239" s="35">
        <v>96.610169491525426</v>
      </c>
      <c r="R239" s="35">
        <v>95.762711864406782</v>
      </c>
      <c r="S239" s="35">
        <v>94.70338983050847</v>
      </c>
      <c r="T239" s="35">
        <v>96.186440677966104</v>
      </c>
      <c r="U239" s="35">
        <v>94.70338983050847</v>
      </c>
      <c r="V239" s="35">
        <v>90.889830508474574</v>
      </c>
      <c r="W239" s="35">
        <v>90.889830508474574</v>
      </c>
      <c r="X239" s="35">
        <v>88.13559322033899</v>
      </c>
      <c r="Y239" s="35">
        <v>84.957627118644069</v>
      </c>
      <c r="Z239" s="35">
        <v>82.627118644067792</v>
      </c>
      <c r="AA239" s="35">
        <v>80.084745762711862</v>
      </c>
      <c r="AB239" s="35">
        <v>77.966101694915253</v>
      </c>
      <c r="AC239" s="35">
        <v>72.669491525423723</v>
      </c>
      <c r="AD239" s="35">
        <v>71.822033898305079</v>
      </c>
      <c r="AE239" s="35">
        <v>70.550847457627114</v>
      </c>
      <c r="AF239" s="35">
        <v>69.70338983050847</v>
      </c>
      <c r="AG239" s="35">
        <v>70.550847457627114</v>
      </c>
      <c r="AH239" s="35">
        <v>69.279661016949149</v>
      </c>
      <c r="AI239" s="35">
        <v>69.279661016949149</v>
      </c>
      <c r="AJ239" s="35">
        <v>100</v>
      </c>
      <c r="AK239" s="35">
        <v>99.908256880733944</v>
      </c>
      <c r="AL239" s="35">
        <v>101.0091743119266</v>
      </c>
      <c r="AM239" s="35">
        <v>98.165137614678898</v>
      </c>
      <c r="AN239" s="35">
        <v>99.357798165137609</v>
      </c>
      <c r="AO239" s="35">
        <v>100.09174311926606</v>
      </c>
      <c r="AP239" s="35">
        <v>100.64220183486239</v>
      </c>
      <c r="AQ239" s="35">
        <v>101.74311926605505</v>
      </c>
      <c r="AR239" s="35">
        <v>100.18348623853211</v>
      </c>
      <c r="AS239" s="35">
        <v>100.73394495412845</v>
      </c>
      <c r="AT239" s="35">
        <v>100.36697247706422</v>
      </c>
      <c r="AU239" s="35">
        <v>96.88073394495413</v>
      </c>
      <c r="AV239" s="35">
        <v>96.697247706422019</v>
      </c>
      <c r="AW239" s="35">
        <v>96.697247706422019</v>
      </c>
      <c r="AX239" s="35">
        <v>97.431192660550465</v>
      </c>
      <c r="AY239" s="35">
        <v>97.155963302752298</v>
      </c>
      <c r="AZ239" s="35">
        <v>95.321100917431195</v>
      </c>
      <c r="BA239" s="35">
        <v>97.155963302752298</v>
      </c>
      <c r="BB239" s="35">
        <v>95.779816513761475</v>
      </c>
      <c r="BC239" s="35">
        <v>93.211009174311926</v>
      </c>
      <c r="BD239" s="35">
        <v>92.385321100917437</v>
      </c>
      <c r="BE239" s="35">
        <v>92.11009174311927</v>
      </c>
      <c r="BF239" s="35">
        <v>92.568807339449535</v>
      </c>
      <c r="BG239" s="35">
        <v>94.036697247706428</v>
      </c>
      <c r="BH239" s="35">
        <v>95.045871559633028</v>
      </c>
      <c r="BI239" s="35">
        <v>97.522935779816507</v>
      </c>
      <c r="BJ239" s="35">
        <v>98.532110091743121</v>
      </c>
      <c r="BK239" s="35">
        <v>97.981651376146786</v>
      </c>
      <c r="BL239" s="35">
        <v>99.449541284403665</v>
      </c>
      <c r="BM239" s="35">
        <v>101.92660550458716</v>
      </c>
      <c r="BN239" s="35">
        <v>102.56880733944953</v>
      </c>
      <c r="BO239" s="35">
        <v>101.8348623853211</v>
      </c>
      <c r="BP239" s="35">
        <v>101.37614678899082</v>
      </c>
      <c r="BQ239" s="35">
        <v>100</v>
      </c>
      <c r="BR239" s="35">
        <v>100.59880239520957</v>
      </c>
      <c r="BS239" s="35">
        <v>97.904191616766468</v>
      </c>
      <c r="BT239" s="35">
        <v>97.904191616766468</v>
      </c>
      <c r="BU239" s="35">
        <v>99.700598802395206</v>
      </c>
      <c r="BV239" s="35">
        <v>96.407185628742511</v>
      </c>
      <c r="BW239" s="35">
        <v>99.101796407185631</v>
      </c>
      <c r="BX239" s="35">
        <v>100</v>
      </c>
      <c r="BY239" s="35">
        <v>100</v>
      </c>
      <c r="BZ239" s="35">
        <v>97.005988023952099</v>
      </c>
      <c r="CA239" s="35">
        <v>97.604790419161674</v>
      </c>
      <c r="CB239" s="35">
        <v>96.407185628742511</v>
      </c>
      <c r="CC239" s="35">
        <v>97.305389221556879</v>
      </c>
      <c r="CD239" s="35">
        <v>97.305389221556879</v>
      </c>
      <c r="CE239" s="35">
        <v>92.514970059880241</v>
      </c>
      <c r="CF239" s="35">
        <v>88.622754491017957</v>
      </c>
      <c r="CG239" s="35">
        <v>88.323353293413177</v>
      </c>
      <c r="CH239" s="35">
        <v>86.82634730538922</v>
      </c>
      <c r="CI239" s="35">
        <v>87.425149700598809</v>
      </c>
      <c r="CJ239" s="35">
        <v>86.227544910179645</v>
      </c>
      <c r="CK239" s="35">
        <v>83.532934131736525</v>
      </c>
      <c r="CL239" s="35">
        <v>82.335329341317362</v>
      </c>
      <c r="CM239" s="35">
        <v>82.93413173652695</v>
      </c>
      <c r="CN239" s="35">
        <v>79.940119760479035</v>
      </c>
      <c r="CO239" s="35">
        <v>82.335329341317362</v>
      </c>
      <c r="CP239" s="35">
        <v>84.131736526946113</v>
      </c>
      <c r="CQ239" s="35">
        <v>88.922155688622752</v>
      </c>
      <c r="CR239" s="35">
        <v>92.215568862275447</v>
      </c>
      <c r="CS239" s="35">
        <v>96.107784431137731</v>
      </c>
      <c r="CT239" s="35">
        <v>97.005988023952099</v>
      </c>
      <c r="CU239" s="35">
        <v>100.59880239520957</v>
      </c>
      <c r="CV239" s="35">
        <v>102.09580838323353</v>
      </c>
      <c r="CW239" s="35">
        <v>99.401197604790426</v>
      </c>
    </row>
    <row r="240" spans="1:101" x14ac:dyDescent="0.3">
      <c r="A240" s="3">
        <v>1422</v>
      </c>
      <c r="B240" s="4" t="s">
        <v>235</v>
      </c>
      <c r="C240" s="35">
        <v>100</v>
      </c>
      <c r="D240" s="35">
        <v>94.415357766143103</v>
      </c>
      <c r="E240" s="35">
        <v>96.858638743455501</v>
      </c>
      <c r="F240" s="35">
        <v>89.005235602094245</v>
      </c>
      <c r="G240" s="35">
        <v>92.84467713787086</v>
      </c>
      <c r="H240" s="35">
        <v>92.84467713787086</v>
      </c>
      <c r="I240" s="35">
        <v>91.972076788830719</v>
      </c>
      <c r="J240" s="35">
        <v>93.368237347294937</v>
      </c>
      <c r="K240" s="35">
        <v>94.066317626527052</v>
      </c>
      <c r="L240" s="35">
        <v>96.160558464223385</v>
      </c>
      <c r="M240" s="35">
        <v>97.207678883071551</v>
      </c>
      <c r="N240" s="35">
        <v>94.589877835951128</v>
      </c>
      <c r="O240" s="35">
        <v>98.429319371727743</v>
      </c>
      <c r="P240" s="35">
        <v>98.778359511343808</v>
      </c>
      <c r="Q240" s="35">
        <v>97.382198952879577</v>
      </c>
      <c r="R240" s="35">
        <v>96.33507853403141</v>
      </c>
      <c r="S240" s="35">
        <v>95.636998254799309</v>
      </c>
      <c r="T240" s="35">
        <v>94.589877835951128</v>
      </c>
      <c r="U240" s="35">
        <v>94.589877835951128</v>
      </c>
      <c r="V240" s="35">
        <v>91.972076788830719</v>
      </c>
      <c r="W240" s="35">
        <v>92.146596858638745</v>
      </c>
      <c r="X240" s="35">
        <v>90.575916230366488</v>
      </c>
      <c r="Y240" s="35">
        <v>93.019197207678886</v>
      </c>
      <c r="Z240" s="35">
        <v>91.099476439790578</v>
      </c>
      <c r="AA240" s="35">
        <v>93.717277486911001</v>
      </c>
      <c r="AB240" s="35">
        <v>89.528795811518322</v>
      </c>
      <c r="AC240" s="35">
        <v>86.561954624781848</v>
      </c>
      <c r="AD240" s="35">
        <v>84.293193717277489</v>
      </c>
      <c r="AE240" s="35">
        <v>80.6282722513089</v>
      </c>
      <c r="AF240" s="35">
        <v>79.232111692844683</v>
      </c>
      <c r="AG240" s="35">
        <v>77.137870855148336</v>
      </c>
      <c r="AH240" s="35">
        <v>73.647469458987786</v>
      </c>
      <c r="AI240" s="35">
        <v>75.916230366492144</v>
      </c>
      <c r="AJ240" s="35">
        <v>100</v>
      </c>
      <c r="AK240" s="35">
        <v>98.200312989045386</v>
      </c>
      <c r="AL240" s="35">
        <v>101.95618153364632</v>
      </c>
      <c r="AM240" s="35">
        <v>97.183098591549296</v>
      </c>
      <c r="AN240" s="35">
        <v>97.339593114240998</v>
      </c>
      <c r="AO240" s="35">
        <v>98.122065727699535</v>
      </c>
      <c r="AP240" s="35">
        <v>98.826291079812208</v>
      </c>
      <c r="AQ240" s="35">
        <v>99.608763693270731</v>
      </c>
      <c r="AR240" s="35">
        <v>99.608763693270731</v>
      </c>
      <c r="AS240" s="35">
        <v>100.23474178403755</v>
      </c>
      <c r="AT240" s="35">
        <v>99.061032863849761</v>
      </c>
      <c r="AU240" s="35">
        <v>99.295774647887328</v>
      </c>
      <c r="AV240" s="35">
        <v>98.356807511737088</v>
      </c>
      <c r="AW240" s="35">
        <v>98.200312989045386</v>
      </c>
      <c r="AX240" s="35">
        <v>99.061032863849761</v>
      </c>
      <c r="AY240" s="35">
        <v>98.591549295774641</v>
      </c>
      <c r="AZ240" s="35">
        <v>99.843505477308298</v>
      </c>
      <c r="BA240" s="35">
        <v>99.765258215962447</v>
      </c>
      <c r="BB240" s="35">
        <v>98.98278560250391</v>
      </c>
      <c r="BC240" s="35">
        <v>100.07824726134585</v>
      </c>
      <c r="BD240" s="35">
        <v>99.765258215962447</v>
      </c>
      <c r="BE240" s="35">
        <v>101.40845070422536</v>
      </c>
      <c r="BF240" s="35">
        <v>102.58215962441315</v>
      </c>
      <c r="BG240" s="35">
        <v>103.28638497652582</v>
      </c>
      <c r="BH240" s="35">
        <v>103.75586854460094</v>
      </c>
      <c r="BI240" s="35">
        <v>103.83411580594679</v>
      </c>
      <c r="BJ240" s="35">
        <v>102.73865414710485</v>
      </c>
      <c r="BK240" s="35">
        <v>103.36463223787167</v>
      </c>
      <c r="BL240" s="35">
        <v>101.95618153364632</v>
      </c>
      <c r="BM240" s="35">
        <v>102.26917057902973</v>
      </c>
      <c r="BN240" s="35">
        <v>101.48669796557121</v>
      </c>
      <c r="BO240" s="35">
        <v>101.17370892018779</v>
      </c>
      <c r="BP240" s="35">
        <v>99.687010954616582</v>
      </c>
      <c r="BQ240" s="35">
        <v>100</v>
      </c>
      <c r="BR240" s="35">
        <v>103.51758793969849</v>
      </c>
      <c r="BS240" s="35">
        <v>103.01507537688443</v>
      </c>
      <c r="BT240" s="35">
        <v>105.52763819095478</v>
      </c>
      <c r="BU240" s="35">
        <v>107.78894472361809</v>
      </c>
      <c r="BV240" s="35">
        <v>109.54773869346734</v>
      </c>
      <c r="BW240" s="35">
        <v>111.05527638190955</v>
      </c>
      <c r="BX240" s="35">
        <v>111.30653266331659</v>
      </c>
      <c r="BY240" s="35">
        <v>110.30150753768844</v>
      </c>
      <c r="BZ240" s="35">
        <v>107.78894472361809</v>
      </c>
      <c r="CA240" s="35">
        <v>107.28643216080403</v>
      </c>
      <c r="CB240" s="35">
        <v>103.76884422110552</v>
      </c>
      <c r="CC240" s="35">
        <v>99.748743718592962</v>
      </c>
      <c r="CD240" s="35">
        <v>95.7286432160804</v>
      </c>
      <c r="CE240" s="35">
        <v>94.723618090452263</v>
      </c>
      <c r="CF240" s="35">
        <v>91.959798994974875</v>
      </c>
      <c r="CG240" s="35">
        <v>89.447236180904525</v>
      </c>
      <c r="CH240" s="35">
        <v>88.442211055276388</v>
      </c>
      <c r="CI240" s="35">
        <v>88.19095477386935</v>
      </c>
      <c r="CJ240" s="35">
        <v>87.688442211055275</v>
      </c>
      <c r="CK240" s="35">
        <v>87.939698492462313</v>
      </c>
      <c r="CL240" s="35">
        <v>88.94472361809045</v>
      </c>
      <c r="CM240" s="35">
        <v>89.195979899497488</v>
      </c>
      <c r="CN240" s="35">
        <v>89.698492462311563</v>
      </c>
      <c r="CO240" s="35">
        <v>90.7035175879397</v>
      </c>
      <c r="CP240" s="35">
        <v>91.708542713567837</v>
      </c>
      <c r="CQ240" s="35">
        <v>92.211055276381913</v>
      </c>
      <c r="CR240" s="35">
        <v>92.964824120603012</v>
      </c>
      <c r="CS240" s="35">
        <v>95.7286432160804</v>
      </c>
      <c r="CT240" s="35">
        <v>103.26633165829146</v>
      </c>
      <c r="CU240" s="35">
        <v>105.52763819095478</v>
      </c>
      <c r="CV240" s="35">
        <v>110.05025125628141</v>
      </c>
      <c r="CW240" s="35">
        <v>111.05527638190955</v>
      </c>
    </row>
    <row r="241" spans="1:101" x14ac:dyDescent="0.3">
      <c r="A241" s="3">
        <v>1424</v>
      </c>
      <c r="B241" s="4" t="s">
        <v>236</v>
      </c>
      <c r="C241" s="35">
        <v>100</v>
      </c>
      <c r="D241" s="35">
        <v>98.430346631785483</v>
      </c>
      <c r="E241" s="35">
        <v>95.945062132112497</v>
      </c>
      <c r="F241" s="35">
        <v>94.44081098757357</v>
      </c>
      <c r="G241" s="35">
        <v>92.674950948332238</v>
      </c>
      <c r="H241" s="35">
        <v>90.320470896010463</v>
      </c>
      <c r="I241" s="35">
        <v>89.012426422498365</v>
      </c>
      <c r="J241" s="35">
        <v>87.377370830608243</v>
      </c>
      <c r="K241" s="35">
        <v>87.769784172661872</v>
      </c>
      <c r="L241" s="35">
        <v>86.919555264879008</v>
      </c>
      <c r="M241" s="35">
        <v>88.293001962066711</v>
      </c>
      <c r="N241" s="35">
        <v>86.723348593852194</v>
      </c>
      <c r="O241" s="35">
        <v>86.854153041203404</v>
      </c>
      <c r="P241" s="35">
        <v>86.854153041203404</v>
      </c>
      <c r="Q241" s="35">
        <v>86.200130804447355</v>
      </c>
      <c r="R241" s="35">
        <v>85.153695225637676</v>
      </c>
      <c r="S241" s="35">
        <v>84.565075212557232</v>
      </c>
      <c r="T241" s="35">
        <v>83.453237410071949</v>
      </c>
      <c r="U241" s="35">
        <v>83.126226291693911</v>
      </c>
      <c r="V241" s="35">
        <v>82.079790712884233</v>
      </c>
      <c r="W241" s="35">
        <v>80.771746239372135</v>
      </c>
      <c r="X241" s="35">
        <v>81.098757357750159</v>
      </c>
      <c r="Y241" s="35">
        <v>80.44473512099411</v>
      </c>
      <c r="Z241" s="35">
        <v>78.482668410725964</v>
      </c>
      <c r="AA241" s="35">
        <v>77.959450621321125</v>
      </c>
      <c r="AB241" s="35">
        <v>77.436232831916286</v>
      </c>
      <c r="AC241" s="35">
        <v>77.043819489862656</v>
      </c>
      <c r="AD241" s="35">
        <v>72.988881621975153</v>
      </c>
      <c r="AE241" s="35">
        <v>73.119686069326363</v>
      </c>
      <c r="AF241" s="35">
        <v>70.961412688031388</v>
      </c>
      <c r="AG241" s="35">
        <v>69.587965990843685</v>
      </c>
      <c r="AH241" s="35">
        <v>67.560497056899933</v>
      </c>
      <c r="AI241" s="35">
        <v>65.533028122956182</v>
      </c>
      <c r="AJ241" s="35">
        <v>100</v>
      </c>
      <c r="AK241" s="35">
        <v>101.60731948565777</v>
      </c>
      <c r="AL241" s="35">
        <v>100.74183976261128</v>
      </c>
      <c r="AM241" s="35">
        <v>100.44510385756676</v>
      </c>
      <c r="AN241" s="35">
        <v>99.802176063303662</v>
      </c>
      <c r="AO241" s="35">
        <v>99.109792284866472</v>
      </c>
      <c r="AP241" s="35">
        <v>97.403560830860528</v>
      </c>
      <c r="AQ241" s="35">
        <v>95.697329376854597</v>
      </c>
      <c r="AR241" s="35">
        <v>93.793273986152329</v>
      </c>
      <c r="AS241" s="35">
        <v>92.33432245301681</v>
      </c>
      <c r="AT241" s="35">
        <v>91.567754698318495</v>
      </c>
      <c r="AU241" s="35">
        <v>90.380811078140454</v>
      </c>
      <c r="AV241" s="35">
        <v>89.366963402571713</v>
      </c>
      <c r="AW241" s="35">
        <v>88.476755687438185</v>
      </c>
      <c r="AX241" s="35">
        <v>87.067260138476755</v>
      </c>
      <c r="AY241" s="35">
        <v>86.226508407517315</v>
      </c>
      <c r="AZ241" s="35">
        <v>85.163204747774486</v>
      </c>
      <c r="BA241" s="35">
        <v>84.421364985163208</v>
      </c>
      <c r="BB241" s="35">
        <v>84.223541048466871</v>
      </c>
      <c r="BC241" s="35">
        <v>82.81404549950544</v>
      </c>
      <c r="BD241" s="35">
        <v>81.874381800197824</v>
      </c>
      <c r="BE241" s="35">
        <v>83.481701285855593</v>
      </c>
      <c r="BF241" s="35">
        <v>84.37190900098912</v>
      </c>
      <c r="BG241" s="35">
        <v>85.459940652818986</v>
      </c>
      <c r="BH241" s="35">
        <v>84.297725024727995</v>
      </c>
      <c r="BI241" s="35">
        <v>83.432245301681505</v>
      </c>
      <c r="BJ241" s="35">
        <v>81.849653808110787</v>
      </c>
      <c r="BK241" s="35">
        <v>82.393669634025713</v>
      </c>
      <c r="BL241" s="35">
        <v>80.835806132542032</v>
      </c>
      <c r="BM241" s="35">
        <v>80.069238377843718</v>
      </c>
      <c r="BN241" s="35">
        <v>80.41543026706232</v>
      </c>
      <c r="BO241" s="35">
        <v>78.560830860534125</v>
      </c>
      <c r="BP241" s="35">
        <v>78.338278931750736</v>
      </c>
      <c r="BQ241" s="35">
        <v>100</v>
      </c>
      <c r="BR241" s="35">
        <v>103.56612184249629</v>
      </c>
      <c r="BS241" s="35">
        <v>109.80683506686478</v>
      </c>
      <c r="BT241" s="35">
        <v>111.58989598811293</v>
      </c>
      <c r="BU241" s="35">
        <v>114.26448736998515</v>
      </c>
      <c r="BV241" s="35">
        <v>113.52154531946508</v>
      </c>
      <c r="BW241" s="35">
        <v>114.41307578008916</v>
      </c>
      <c r="BX241" s="35">
        <v>117.08766716196136</v>
      </c>
      <c r="BY241" s="35">
        <v>119.01931649331353</v>
      </c>
      <c r="BZ241" s="35">
        <v>119.91084695393759</v>
      </c>
      <c r="CA241" s="35">
        <v>123.47696879643388</v>
      </c>
      <c r="CB241" s="35">
        <v>123.92273402674591</v>
      </c>
      <c r="CC241" s="35">
        <v>127.78603268945022</v>
      </c>
      <c r="CD241" s="35">
        <v>132.39227340267459</v>
      </c>
      <c r="CE241" s="35">
        <v>136.84992570579496</v>
      </c>
      <c r="CF241" s="35">
        <v>136.70133729569093</v>
      </c>
      <c r="CG241" s="35">
        <v>137.29569093610698</v>
      </c>
      <c r="CH241" s="35">
        <v>139.82169390787519</v>
      </c>
      <c r="CI241" s="35">
        <v>141.75334323922735</v>
      </c>
      <c r="CJ241" s="35">
        <v>140.41604754829123</v>
      </c>
      <c r="CK241" s="35">
        <v>140.41604754829123</v>
      </c>
      <c r="CL241" s="35">
        <v>140.56463595839526</v>
      </c>
      <c r="CM241" s="35">
        <v>142.34769687964339</v>
      </c>
      <c r="CN241" s="35">
        <v>145.31946508172362</v>
      </c>
      <c r="CO241" s="35">
        <v>148.5884101040119</v>
      </c>
      <c r="CP241" s="35">
        <v>150.66864784546806</v>
      </c>
      <c r="CQ241" s="35">
        <v>153.49182763744429</v>
      </c>
      <c r="CR241" s="35">
        <v>155.72065378900444</v>
      </c>
      <c r="CS241" s="35">
        <v>154.82912332838038</v>
      </c>
      <c r="CT241" s="35">
        <v>153.93759286775631</v>
      </c>
      <c r="CU241" s="35">
        <v>155.57206537890045</v>
      </c>
      <c r="CV241" s="35">
        <v>158.54383358098067</v>
      </c>
      <c r="CW241" s="35">
        <v>159.73254086181277</v>
      </c>
    </row>
    <row r="242" spans="1:101" x14ac:dyDescent="0.3">
      <c r="A242" s="3">
        <v>1426</v>
      </c>
      <c r="B242" s="4" t="s">
        <v>237</v>
      </c>
      <c r="C242" s="35">
        <v>100</v>
      </c>
      <c r="D242" s="35">
        <v>98.716920609462704</v>
      </c>
      <c r="E242" s="35">
        <v>98.396150761828395</v>
      </c>
      <c r="F242" s="35">
        <v>100.08019246190858</v>
      </c>
      <c r="G242" s="35">
        <v>99.19807538091419</v>
      </c>
      <c r="H242" s="35">
        <v>100</v>
      </c>
      <c r="I242" s="35">
        <v>100.4009623095429</v>
      </c>
      <c r="J242" s="35">
        <v>108.82117080994387</v>
      </c>
      <c r="K242" s="35">
        <v>100.88211708099439</v>
      </c>
      <c r="L242" s="35">
        <v>102.00481154771451</v>
      </c>
      <c r="M242" s="35">
        <v>105.61347233360064</v>
      </c>
      <c r="N242" s="35">
        <v>106.09462710505213</v>
      </c>
      <c r="O242" s="35">
        <v>106.41539695268645</v>
      </c>
      <c r="P242" s="35">
        <v>106.49558941459503</v>
      </c>
      <c r="Q242" s="35">
        <v>105.53327987169206</v>
      </c>
      <c r="R242" s="35">
        <v>106.41539695268645</v>
      </c>
      <c r="S242" s="35">
        <v>105.29270248596632</v>
      </c>
      <c r="T242" s="35">
        <v>104.41058540497194</v>
      </c>
      <c r="U242" s="35">
        <v>104.57097032878909</v>
      </c>
      <c r="V242" s="35">
        <v>103.36808340016039</v>
      </c>
      <c r="W242" s="35">
        <v>101.52365677626302</v>
      </c>
      <c r="X242" s="35">
        <v>100.4009623095429</v>
      </c>
      <c r="Y242" s="35">
        <v>99.679230152365676</v>
      </c>
      <c r="Z242" s="35">
        <v>99.919807538091419</v>
      </c>
      <c r="AA242" s="35">
        <v>98.877305533279866</v>
      </c>
      <c r="AB242" s="35">
        <v>99.599037690457095</v>
      </c>
      <c r="AC242" s="35">
        <v>98.476343223736976</v>
      </c>
      <c r="AD242" s="35">
        <v>99.679230152365676</v>
      </c>
      <c r="AE242" s="35">
        <v>99.919807538091419</v>
      </c>
      <c r="AF242" s="35">
        <v>96.551724137931032</v>
      </c>
      <c r="AG242" s="35">
        <v>97.19326383319968</v>
      </c>
      <c r="AH242" s="35">
        <v>100.24057738572574</v>
      </c>
      <c r="AI242" s="35">
        <v>97.514033680834004</v>
      </c>
      <c r="AJ242" s="35">
        <v>100</v>
      </c>
      <c r="AK242" s="35">
        <v>100.65406976744185</v>
      </c>
      <c r="AL242" s="35">
        <v>101.96220930232558</v>
      </c>
      <c r="AM242" s="35">
        <v>100.65406976744185</v>
      </c>
      <c r="AN242" s="35">
        <v>100.29069767441861</v>
      </c>
      <c r="AO242" s="35">
        <v>100.18168604651163</v>
      </c>
      <c r="AP242" s="35">
        <v>102.94331395348837</v>
      </c>
      <c r="AQ242" s="35">
        <v>107.26744186046511</v>
      </c>
      <c r="AR242" s="35">
        <v>102.47093023255815</v>
      </c>
      <c r="AS242" s="35">
        <v>103.01598837209302</v>
      </c>
      <c r="AT242" s="35">
        <v>102.72529069767442</v>
      </c>
      <c r="AU242" s="35">
        <v>102.68895348837209</v>
      </c>
      <c r="AV242" s="35">
        <v>101.01744186046511</v>
      </c>
      <c r="AW242" s="35">
        <v>101.09011627906976</v>
      </c>
      <c r="AX242" s="35">
        <v>100.10901162790698</v>
      </c>
      <c r="AY242" s="35">
        <v>100.79941860465117</v>
      </c>
      <c r="AZ242" s="35">
        <v>100.54505813953489</v>
      </c>
      <c r="BA242" s="35">
        <v>101.48982558139535</v>
      </c>
      <c r="BB242" s="35">
        <v>101.81686046511628</v>
      </c>
      <c r="BC242" s="35">
        <v>101.38081395348837</v>
      </c>
      <c r="BD242" s="35">
        <v>102.10755813953489</v>
      </c>
      <c r="BE242" s="35">
        <v>101.67151162790698</v>
      </c>
      <c r="BF242" s="35">
        <v>101.85319767441861</v>
      </c>
      <c r="BG242" s="35">
        <v>104.06976744186046</v>
      </c>
      <c r="BH242" s="35">
        <v>106.83139534883721</v>
      </c>
      <c r="BI242" s="35">
        <v>106.54069767441861</v>
      </c>
      <c r="BJ242" s="35">
        <v>108.03052325581395</v>
      </c>
      <c r="BK242" s="35">
        <v>108.46656976744185</v>
      </c>
      <c r="BL242" s="35">
        <v>108.43023255813954</v>
      </c>
      <c r="BM242" s="35">
        <v>108.39389534883721</v>
      </c>
      <c r="BN242" s="35">
        <v>109.48401162790698</v>
      </c>
      <c r="BO242" s="35">
        <v>110.35610465116279</v>
      </c>
      <c r="BP242" s="35">
        <v>110.02906976744185</v>
      </c>
      <c r="BQ242" s="35">
        <v>100</v>
      </c>
      <c r="BR242" s="35">
        <v>99.143835616438352</v>
      </c>
      <c r="BS242" s="35">
        <v>98.630136986301366</v>
      </c>
      <c r="BT242" s="35">
        <v>98.801369863013704</v>
      </c>
      <c r="BU242" s="35">
        <v>95.976027397260268</v>
      </c>
      <c r="BV242" s="35">
        <v>92.979452054794521</v>
      </c>
      <c r="BW242" s="35">
        <v>92.551369863013704</v>
      </c>
      <c r="BX242" s="35">
        <v>90.239726027397253</v>
      </c>
      <c r="BY242" s="35">
        <v>86.386986301369859</v>
      </c>
      <c r="BZ242" s="35">
        <v>85.359589041095887</v>
      </c>
      <c r="CA242" s="35">
        <v>83.13356164383562</v>
      </c>
      <c r="CB242" s="35">
        <v>80.993150684931507</v>
      </c>
      <c r="CC242" s="35">
        <v>79.452054794520549</v>
      </c>
      <c r="CD242" s="35">
        <v>76.455479452054789</v>
      </c>
      <c r="CE242" s="35">
        <v>75.599315068493155</v>
      </c>
      <c r="CF242" s="35">
        <v>74.229452054794521</v>
      </c>
      <c r="CG242" s="35">
        <v>72.43150684931507</v>
      </c>
      <c r="CH242" s="35">
        <v>71.147260273972606</v>
      </c>
      <c r="CI242" s="35">
        <v>70.291095890410958</v>
      </c>
      <c r="CJ242" s="35">
        <v>69.349315068493155</v>
      </c>
      <c r="CK242" s="35">
        <v>69.178082191780817</v>
      </c>
      <c r="CL242" s="35">
        <v>70.205479452054789</v>
      </c>
      <c r="CM242" s="35">
        <v>71.31849315068493</v>
      </c>
      <c r="CN242" s="35">
        <v>71.489726027397253</v>
      </c>
      <c r="CO242" s="35">
        <v>72.773972602739732</v>
      </c>
      <c r="CP242" s="35">
        <v>72.945205479452056</v>
      </c>
      <c r="CQ242" s="35">
        <v>71.917808219178085</v>
      </c>
      <c r="CR242" s="35">
        <v>73.715753424657535</v>
      </c>
      <c r="CS242" s="35">
        <v>76.027397260273972</v>
      </c>
      <c r="CT242" s="35">
        <v>77.56849315068493</v>
      </c>
      <c r="CU242" s="35">
        <v>79.280821917808225</v>
      </c>
      <c r="CV242" s="35">
        <v>80.136986301369859</v>
      </c>
      <c r="CW242" s="35">
        <v>81.421232876712324</v>
      </c>
    </row>
    <row r="243" spans="1:101" x14ac:dyDescent="0.3">
      <c r="A243" s="3">
        <v>1428</v>
      </c>
      <c r="B243" s="4" t="s">
        <v>238</v>
      </c>
      <c r="C243" s="35">
        <v>100</v>
      </c>
      <c r="D243" s="35">
        <v>97.724810400866744</v>
      </c>
      <c r="E243" s="35">
        <v>97.508125677139759</v>
      </c>
      <c r="F243" s="35">
        <v>93.174431202600218</v>
      </c>
      <c r="G243" s="35">
        <v>101.08342361863488</v>
      </c>
      <c r="H243" s="35">
        <v>101.62513542795233</v>
      </c>
      <c r="I243" s="35">
        <v>96.966413867822325</v>
      </c>
      <c r="J243" s="35">
        <v>97.399783315276267</v>
      </c>
      <c r="K243" s="35">
        <v>96.53304442036837</v>
      </c>
      <c r="L243" s="35">
        <v>95.882990249187429</v>
      </c>
      <c r="M243" s="35">
        <v>96.099674972914414</v>
      </c>
      <c r="N243" s="35">
        <v>95.557963163596966</v>
      </c>
      <c r="O243" s="35">
        <v>94.2578548212351</v>
      </c>
      <c r="P243" s="35">
        <v>91.332611050920903</v>
      </c>
      <c r="Q243" s="35">
        <v>93.066088840736725</v>
      </c>
      <c r="R243" s="35">
        <v>93.716143011917666</v>
      </c>
      <c r="S243" s="35">
        <v>92.524377031419291</v>
      </c>
      <c r="T243" s="35">
        <v>88.407367280606721</v>
      </c>
      <c r="U243" s="35">
        <v>86.998916576381362</v>
      </c>
      <c r="V243" s="35">
        <v>85.698808234019495</v>
      </c>
      <c r="W243" s="35">
        <v>81.798483206933909</v>
      </c>
      <c r="X243" s="35">
        <v>77.789815817984831</v>
      </c>
      <c r="Y243" s="35">
        <v>75.406283856988082</v>
      </c>
      <c r="Z243" s="35">
        <v>74.106175514626216</v>
      </c>
      <c r="AA243" s="35">
        <v>73.67280606717226</v>
      </c>
      <c r="AB243" s="35">
        <v>74.322860238353201</v>
      </c>
      <c r="AC243" s="35">
        <v>72.264355362946915</v>
      </c>
      <c r="AD243" s="35">
        <v>71.289274106175512</v>
      </c>
      <c r="AE243" s="35">
        <v>71.397616468039004</v>
      </c>
      <c r="AF243" s="35">
        <v>70.639219934994586</v>
      </c>
      <c r="AG243" s="35">
        <v>72.481040086673886</v>
      </c>
      <c r="AH243" s="35">
        <v>72.481040086673886</v>
      </c>
      <c r="AI243" s="35">
        <v>73.022751895991334</v>
      </c>
      <c r="AJ243" s="35">
        <v>100</v>
      </c>
      <c r="AK243" s="35">
        <v>97.954902988987939</v>
      </c>
      <c r="AL243" s="35">
        <v>97.273203985317252</v>
      </c>
      <c r="AM243" s="35">
        <v>95.909805977975878</v>
      </c>
      <c r="AN243" s="35">
        <v>102.0975353959098</v>
      </c>
      <c r="AO243" s="35">
        <v>102.62191924488725</v>
      </c>
      <c r="AP243" s="35">
        <v>101.36339800734137</v>
      </c>
      <c r="AQ243" s="35">
        <v>101.20608285264814</v>
      </c>
      <c r="AR243" s="35">
        <v>102.2024121657053</v>
      </c>
      <c r="AS243" s="35">
        <v>102.25485055060304</v>
      </c>
      <c r="AT243" s="35">
        <v>101.25852123754588</v>
      </c>
      <c r="AU243" s="35">
        <v>100.73413738856843</v>
      </c>
      <c r="AV243" s="35">
        <v>100</v>
      </c>
      <c r="AW243" s="35">
        <v>99.52805453592029</v>
      </c>
      <c r="AX243" s="35">
        <v>100.31463030938647</v>
      </c>
      <c r="AY243" s="35">
        <v>97.797587834294703</v>
      </c>
      <c r="AZ243" s="35">
        <v>97.273203985317252</v>
      </c>
      <c r="BA243" s="35">
        <v>96.067121132669115</v>
      </c>
      <c r="BB243" s="35">
        <v>94.756161510225482</v>
      </c>
      <c r="BC243" s="35">
        <v>93.445201887781863</v>
      </c>
      <c r="BD243" s="35">
        <v>93.602517042475085</v>
      </c>
      <c r="BE243" s="35">
        <v>91.819611955951757</v>
      </c>
      <c r="BF243" s="35">
        <v>91.347666491872047</v>
      </c>
      <c r="BG243" s="35">
        <v>89.826953329837437</v>
      </c>
      <c r="BH243" s="35">
        <v>90.089145254326169</v>
      </c>
      <c r="BI243" s="35">
        <v>88.935500786575773</v>
      </c>
      <c r="BJ243" s="35">
        <v>89.250131095962246</v>
      </c>
      <c r="BK243" s="35">
        <v>89.197692711064505</v>
      </c>
      <c r="BL243" s="35">
        <v>88.306240167802827</v>
      </c>
      <c r="BM243" s="35">
        <v>89.722076560041955</v>
      </c>
      <c r="BN243" s="35">
        <v>89.826953329837437</v>
      </c>
      <c r="BO243" s="35">
        <v>88.568432092291559</v>
      </c>
      <c r="BP243" s="35">
        <v>87.62454116413214</v>
      </c>
      <c r="BQ243" s="35">
        <v>100</v>
      </c>
      <c r="BR243" s="35">
        <v>103.49040139616056</v>
      </c>
      <c r="BS243" s="35">
        <v>102.26876090750436</v>
      </c>
      <c r="BT243" s="35">
        <v>104.71204188481676</v>
      </c>
      <c r="BU243" s="35">
        <v>113.96160558464223</v>
      </c>
      <c r="BV243" s="35">
        <v>114.48516579406632</v>
      </c>
      <c r="BW243" s="35">
        <v>114.65968586387434</v>
      </c>
      <c r="BX243" s="35">
        <v>113.7870855148342</v>
      </c>
      <c r="BY243" s="35">
        <v>110.12216404886561</v>
      </c>
      <c r="BZ243" s="35">
        <v>109.94764397905759</v>
      </c>
      <c r="CA243" s="35">
        <v>108.90052356020942</v>
      </c>
      <c r="CB243" s="35">
        <v>108.37696335078535</v>
      </c>
      <c r="CC243" s="35">
        <v>107.5043630017452</v>
      </c>
      <c r="CD243" s="35">
        <v>106.10820244328097</v>
      </c>
      <c r="CE243" s="35">
        <v>105.93368237347295</v>
      </c>
      <c r="CF243" s="35">
        <v>107.15532286212914</v>
      </c>
      <c r="CG243" s="35">
        <v>105.5846422338569</v>
      </c>
      <c r="CH243" s="35">
        <v>106.80628272251309</v>
      </c>
      <c r="CI243" s="35">
        <v>108.02792321116928</v>
      </c>
      <c r="CJ243" s="35">
        <v>106.282722513089</v>
      </c>
      <c r="CK243" s="35">
        <v>105.23560209424083</v>
      </c>
      <c r="CL243" s="35">
        <v>104.01396160558464</v>
      </c>
      <c r="CM243" s="35">
        <v>103.49040139616056</v>
      </c>
      <c r="CN243" s="35">
        <v>105.06108202443281</v>
      </c>
      <c r="CO243" s="35">
        <v>105.06108202443281</v>
      </c>
      <c r="CP243" s="35">
        <v>109.59860383944154</v>
      </c>
      <c r="CQ243" s="35">
        <v>113.26352530541013</v>
      </c>
      <c r="CR243" s="35">
        <v>113.7870855148342</v>
      </c>
      <c r="CS243" s="35">
        <v>116.05584642233858</v>
      </c>
      <c r="CT243" s="35">
        <v>115.18324607329843</v>
      </c>
      <c r="CU243" s="35">
        <v>119.19720767888307</v>
      </c>
      <c r="CV243" s="35">
        <v>121.11692844677138</v>
      </c>
      <c r="CW243" s="35">
        <v>120.94240837696336</v>
      </c>
    </row>
    <row r="244" spans="1:101" x14ac:dyDescent="0.3">
      <c r="A244" s="3">
        <v>1429</v>
      </c>
      <c r="B244" s="4" t="s">
        <v>239</v>
      </c>
      <c r="C244" s="35">
        <v>100</v>
      </c>
      <c r="D244" s="35">
        <v>99.883720930232556</v>
      </c>
      <c r="E244" s="35">
        <v>97.093023255813947</v>
      </c>
      <c r="F244" s="35">
        <v>95.697674418604649</v>
      </c>
      <c r="G244" s="35">
        <v>83.604651162790702</v>
      </c>
      <c r="H244" s="35">
        <v>80</v>
      </c>
      <c r="I244" s="35">
        <v>80.465116279069761</v>
      </c>
      <c r="J244" s="35">
        <v>82.20930232558139</v>
      </c>
      <c r="K244" s="35">
        <v>81.627906976744185</v>
      </c>
      <c r="L244" s="35">
        <v>89.186046511627907</v>
      </c>
      <c r="M244" s="35">
        <v>95.232558139534888</v>
      </c>
      <c r="N244" s="35">
        <v>96.162790697674424</v>
      </c>
      <c r="O244" s="35">
        <v>92.79069767441861</v>
      </c>
      <c r="P244" s="35">
        <v>92.441860465116278</v>
      </c>
      <c r="Q244" s="35">
        <v>91.976744186046517</v>
      </c>
      <c r="R244" s="35">
        <v>90.813953488372093</v>
      </c>
      <c r="S244" s="35">
        <v>90.465116279069761</v>
      </c>
      <c r="T244" s="35">
        <v>88.837209302325576</v>
      </c>
      <c r="U244" s="35">
        <v>90.348837209302332</v>
      </c>
      <c r="V244" s="35">
        <v>86.511627906976742</v>
      </c>
      <c r="W244" s="35">
        <v>88.488372093023258</v>
      </c>
      <c r="X244" s="35">
        <v>87.093023255813947</v>
      </c>
      <c r="Y244" s="35">
        <v>85.697674418604649</v>
      </c>
      <c r="Z244" s="35">
        <v>83.023255813953483</v>
      </c>
      <c r="AA244" s="35">
        <v>84.302325581395351</v>
      </c>
      <c r="AB244" s="35">
        <v>84.069767441860463</v>
      </c>
      <c r="AC244" s="35">
        <v>85.581395348837205</v>
      </c>
      <c r="AD244" s="35">
        <v>85.348837209302332</v>
      </c>
      <c r="AE244" s="35">
        <v>83.95348837209302</v>
      </c>
      <c r="AF244" s="35">
        <v>82.558139534883722</v>
      </c>
      <c r="AG244" s="35">
        <v>86.162790697674424</v>
      </c>
      <c r="AH244" s="35">
        <v>84.534883720930239</v>
      </c>
      <c r="AI244" s="35">
        <v>83.604651162790702</v>
      </c>
      <c r="AJ244" s="35">
        <v>100</v>
      </c>
      <c r="AK244" s="35">
        <v>100.10804970286331</v>
      </c>
      <c r="AL244" s="35">
        <v>98.973527822798488</v>
      </c>
      <c r="AM244" s="35">
        <v>96.974608319827126</v>
      </c>
      <c r="AN244" s="35">
        <v>86.331712587790378</v>
      </c>
      <c r="AO244" s="35">
        <v>87.520259319286879</v>
      </c>
      <c r="AP244" s="35">
        <v>86.655861696380342</v>
      </c>
      <c r="AQ244" s="35">
        <v>86.871961102106965</v>
      </c>
      <c r="AR244" s="35">
        <v>88.492706645056728</v>
      </c>
      <c r="AS244" s="35">
        <v>90.005402485143165</v>
      </c>
      <c r="AT244" s="35">
        <v>91.08589951377634</v>
      </c>
      <c r="AU244" s="35">
        <v>90.329551593733115</v>
      </c>
      <c r="AV244" s="35">
        <v>89.789303079416527</v>
      </c>
      <c r="AW244" s="35">
        <v>89.249054565099939</v>
      </c>
      <c r="AX244" s="35">
        <v>88.006482982171804</v>
      </c>
      <c r="AY244" s="35">
        <v>88.492706645056728</v>
      </c>
      <c r="AZ244" s="35">
        <v>88.546731496488391</v>
      </c>
      <c r="BA244" s="35">
        <v>88.762830902215015</v>
      </c>
      <c r="BB244" s="35">
        <v>88.870880605078341</v>
      </c>
      <c r="BC244" s="35">
        <v>88.762830902215015</v>
      </c>
      <c r="BD244" s="35">
        <v>86.925985953538628</v>
      </c>
      <c r="BE244" s="35">
        <v>86.601836844948679</v>
      </c>
      <c r="BF244" s="35">
        <v>86.439762290653704</v>
      </c>
      <c r="BG244" s="35">
        <v>88.006482982171804</v>
      </c>
      <c r="BH244" s="35">
        <v>90.437601296596441</v>
      </c>
      <c r="BI244" s="35">
        <v>86.007563479200428</v>
      </c>
      <c r="BJ244" s="35">
        <v>87.466234467855216</v>
      </c>
      <c r="BK244" s="35">
        <v>85.899513776337116</v>
      </c>
      <c r="BL244" s="35">
        <v>85.035116153430579</v>
      </c>
      <c r="BM244" s="35">
        <v>84.873041599135604</v>
      </c>
      <c r="BN244" s="35">
        <v>85.359265262020529</v>
      </c>
      <c r="BO244" s="35">
        <v>84.548892490545654</v>
      </c>
      <c r="BP244" s="35">
        <v>81.037277147487842</v>
      </c>
      <c r="BQ244" s="35">
        <v>100</v>
      </c>
      <c r="BR244" s="35">
        <v>102.34009360374415</v>
      </c>
      <c r="BS244" s="35">
        <v>102.02808112324493</v>
      </c>
      <c r="BT244" s="35">
        <v>101.24804992199688</v>
      </c>
      <c r="BU244" s="35">
        <v>90.171606864274565</v>
      </c>
      <c r="BV244" s="35">
        <v>90.327613104524175</v>
      </c>
      <c r="BW244" s="35">
        <v>91.575663026521056</v>
      </c>
      <c r="BX244" s="35">
        <v>92.199687987519496</v>
      </c>
      <c r="BY244" s="35">
        <v>89.703588143525735</v>
      </c>
      <c r="BZ244" s="35">
        <v>89.391575663026515</v>
      </c>
      <c r="CA244" s="35">
        <v>84.555382215288617</v>
      </c>
      <c r="CB244" s="35">
        <v>83.151326053042126</v>
      </c>
      <c r="CC244" s="35">
        <v>83.151326053042126</v>
      </c>
      <c r="CD244" s="35">
        <v>80.655226209048365</v>
      </c>
      <c r="CE244" s="35">
        <v>80.499219968798755</v>
      </c>
      <c r="CF244" s="35">
        <v>80.499219968798755</v>
      </c>
      <c r="CG244" s="35">
        <v>79.563182527301095</v>
      </c>
      <c r="CH244" s="35">
        <v>78.471138845553824</v>
      </c>
      <c r="CI244" s="35">
        <v>77.067082683307333</v>
      </c>
      <c r="CJ244" s="35">
        <v>77.067082683307333</v>
      </c>
      <c r="CK244" s="35">
        <v>78.003120124804994</v>
      </c>
      <c r="CL244" s="35">
        <v>77.535101404056164</v>
      </c>
      <c r="CM244" s="35">
        <v>78.159126365054604</v>
      </c>
      <c r="CN244" s="35">
        <v>78.471138845553824</v>
      </c>
      <c r="CO244" s="35">
        <v>79.563182527301095</v>
      </c>
      <c r="CP244" s="35">
        <v>80.655226209048365</v>
      </c>
      <c r="CQ244" s="35">
        <v>80.499219968798755</v>
      </c>
      <c r="CR244" s="35">
        <v>82.527301092043686</v>
      </c>
      <c r="CS244" s="35">
        <v>82.215288611544466</v>
      </c>
      <c r="CT244" s="35">
        <v>85.647425897035887</v>
      </c>
      <c r="CU244" s="35">
        <v>84.399375975039007</v>
      </c>
      <c r="CV244" s="35">
        <v>86.427457098283938</v>
      </c>
      <c r="CW244" s="35">
        <v>85.959438377535108</v>
      </c>
    </row>
    <row r="245" spans="1:101" x14ac:dyDescent="0.3">
      <c r="A245" s="3">
        <v>1430</v>
      </c>
      <c r="B245" s="4" t="s">
        <v>240</v>
      </c>
      <c r="C245" s="35">
        <v>100</v>
      </c>
      <c r="D245" s="35">
        <v>99.749687108886107</v>
      </c>
      <c r="E245" s="35">
        <v>98.372966207759703</v>
      </c>
      <c r="F245" s="35">
        <v>96.871088861076345</v>
      </c>
      <c r="G245" s="35">
        <v>98.372966207759703</v>
      </c>
      <c r="H245" s="35">
        <v>98.998748435544428</v>
      </c>
      <c r="I245" s="35">
        <v>101.25156445556946</v>
      </c>
      <c r="J245" s="35">
        <v>99.374217772215275</v>
      </c>
      <c r="K245" s="35">
        <v>101.25156445556946</v>
      </c>
      <c r="L245" s="35">
        <v>98.12265331664581</v>
      </c>
      <c r="M245" s="35">
        <v>99.249061326658321</v>
      </c>
      <c r="N245" s="35">
        <v>98.498122653316642</v>
      </c>
      <c r="O245" s="35">
        <v>99.499374217772214</v>
      </c>
      <c r="P245" s="35">
        <v>99.374217772215275</v>
      </c>
      <c r="Q245" s="35">
        <v>96.745932415519405</v>
      </c>
      <c r="R245" s="35">
        <v>93.61702127659575</v>
      </c>
      <c r="S245" s="35">
        <v>92.240300375469332</v>
      </c>
      <c r="T245" s="35">
        <v>91.739674593241546</v>
      </c>
      <c r="U245" s="35">
        <v>89.737171464330416</v>
      </c>
      <c r="V245" s="35">
        <v>90.112640801001248</v>
      </c>
      <c r="W245" s="35">
        <v>88.61076345431789</v>
      </c>
      <c r="X245" s="35">
        <v>90.613266583229034</v>
      </c>
      <c r="Y245" s="35">
        <v>90.237797246558202</v>
      </c>
      <c r="Z245" s="35">
        <v>88.861076345431783</v>
      </c>
      <c r="AA245" s="35">
        <v>88.485607008760951</v>
      </c>
      <c r="AB245" s="35">
        <v>89.486858573216523</v>
      </c>
      <c r="AC245" s="35">
        <v>95.369211514392987</v>
      </c>
      <c r="AD245" s="35">
        <v>94.618272841051308</v>
      </c>
      <c r="AE245" s="35">
        <v>95.244055068836047</v>
      </c>
      <c r="AF245" s="35">
        <v>94.367959949937415</v>
      </c>
      <c r="AG245" s="35">
        <v>94.868585732165201</v>
      </c>
      <c r="AH245" s="35">
        <v>95.49436795994994</v>
      </c>
      <c r="AI245" s="35">
        <v>94.993742177722154</v>
      </c>
      <c r="AJ245" s="35">
        <v>100</v>
      </c>
      <c r="AK245" s="35">
        <v>99.60185799601858</v>
      </c>
      <c r="AL245" s="35">
        <v>101.52621101526211</v>
      </c>
      <c r="AM245" s="35">
        <v>102.65428002654281</v>
      </c>
      <c r="AN245" s="35">
        <v>105.04313205043132</v>
      </c>
      <c r="AO245" s="35">
        <v>105.24220305242203</v>
      </c>
      <c r="AP245" s="35">
        <v>106.03848706038487</v>
      </c>
      <c r="AQ245" s="35">
        <v>107.2992700729927</v>
      </c>
      <c r="AR245" s="35">
        <v>107.2992700729927</v>
      </c>
      <c r="AS245" s="35">
        <v>106.10484406104844</v>
      </c>
      <c r="AT245" s="35">
        <v>105.04313205043132</v>
      </c>
      <c r="AU245" s="35">
        <v>105.64034505640345</v>
      </c>
      <c r="AV245" s="35">
        <v>107.03384207033842</v>
      </c>
      <c r="AW245" s="35">
        <v>105.57398805573987</v>
      </c>
      <c r="AX245" s="35">
        <v>106.635700066357</v>
      </c>
      <c r="AY245" s="35">
        <v>106.90112806901128</v>
      </c>
      <c r="AZ245" s="35">
        <v>106.90112806901128</v>
      </c>
      <c r="BA245" s="35">
        <v>106.10484406104844</v>
      </c>
      <c r="BB245" s="35">
        <v>105.1094890510949</v>
      </c>
      <c r="BC245" s="35">
        <v>106.50298606502986</v>
      </c>
      <c r="BD245" s="35">
        <v>104.31320504313204</v>
      </c>
      <c r="BE245" s="35">
        <v>105.17584605175846</v>
      </c>
      <c r="BF245" s="35">
        <v>106.70205706702058</v>
      </c>
      <c r="BG245" s="35">
        <v>109.09090909090909</v>
      </c>
      <c r="BH245" s="35">
        <v>110.35169210351692</v>
      </c>
      <c r="BI245" s="35">
        <v>113.00597213005972</v>
      </c>
      <c r="BJ245" s="35">
        <v>114.66489714664897</v>
      </c>
      <c r="BK245" s="35">
        <v>114.39946914399469</v>
      </c>
      <c r="BL245" s="35">
        <v>114.99668214996682</v>
      </c>
      <c r="BM245" s="35">
        <v>114.73125414731254</v>
      </c>
      <c r="BN245" s="35">
        <v>115.19575315195753</v>
      </c>
      <c r="BO245" s="35">
        <v>116.05839416058394</v>
      </c>
      <c r="BP245" s="35">
        <v>116.78832116788321</v>
      </c>
      <c r="BQ245" s="35">
        <v>100</v>
      </c>
      <c r="BR245" s="35">
        <v>101.30353817504655</v>
      </c>
      <c r="BS245" s="35">
        <v>101.48975791433892</v>
      </c>
      <c r="BT245" s="35">
        <v>98.324022346368722</v>
      </c>
      <c r="BU245" s="35">
        <v>103.35195530726257</v>
      </c>
      <c r="BV245" s="35">
        <v>105.40037243947859</v>
      </c>
      <c r="BW245" s="35">
        <v>107.63500931098696</v>
      </c>
      <c r="BX245" s="35">
        <v>104.28305400372439</v>
      </c>
      <c r="BY245" s="35">
        <v>100</v>
      </c>
      <c r="BZ245" s="35">
        <v>96.648044692737429</v>
      </c>
      <c r="CA245" s="35">
        <v>94.97206703910615</v>
      </c>
      <c r="CB245" s="35">
        <v>95.903165735567967</v>
      </c>
      <c r="CC245" s="35">
        <v>94.785847299813781</v>
      </c>
      <c r="CD245" s="35">
        <v>93.296089385474858</v>
      </c>
      <c r="CE245" s="35">
        <v>88.826815642458101</v>
      </c>
      <c r="CF245" s="35">
        <v>86.592178770949715</v>
      </c>
      <c r="CG245" s="35">
        <v>83.612662942271882</v>
      </c>
      <c r="CH245" s="35">
        <v>82.681564245810051</v>
      </c>
      <c r="CI245" s="35">
        <v>83.426443202979513</v>
      </c>
      <c r="CJ245" s="35">
        <v>83.054003724394789</v>
      </c>
      <c r="CK245" s="35">
        <v>81.750465549348235</v>
      </c>
      <c r="CL245" s="35">
        <v>81.750465549348235</v>
      </c>
      <c r="CM245" s="35">
        <v>79.702048417132218</v>
      </c>
      <c r="CN245" s="35">
        <v>78.957169459962756</v>
      </c>
      <c r="CO245" s="35">
        <v>79.702048417132218</v>
      </c>
      <c r="CP245" s="35">
        <v>80.074487895716942</v>
      </c>
      <c r="CQ245" s="35">
        <v>80.633147113594035</v>
      </c>
      <c r="CR245" s="35">
        <v>83.426443202979513</v>
      </c>
      <c r="CS245" s="35">
        <v>86.778398510242084</v>
      </c>
      <c r="CT245" s="35">
        <v>85.47486033519553</v>
      </c>
      <c r="CU245" s="35">
        <v>87.89571694599627</v>
      </c>
      <c r="CV245" s="35">
        <v>91.992551210428303</v>
      </c>
      <c r="CW245" s="35">
        <v>94.599627560521412</v>
      </c>
    </row>
    <row r="246" spans="1:101" x14ac:dyDescent="0.3">
      <c r="A246" s="3">
        <v>1431</v>
      </c>
      <c r="B246" s="4" t="s">
        <v>241</v>
      </c>
      <c r="C246" s="35">
        <v>100</v>
      </c>
      <c r="D246" s="35">
        <v>99.29161747343565</v>
      </c>
      <c r="E246" s="35">
        <v>96.694214876033058</v>
      </c>
      <c r="F246" s="35">
        <v>97.638724911452186</v>
      </c>
      <c r="G246" s="35">
        <v>95.277449822904373</v>
      </c>
      <c r="H246" s="35">
        <v>93.152302243211338</v>
      </c>
      <c r="I246" s="35">
        <v>94.096812278630466</v>
      </c>
      <c r="J246" s="35">
        <v>94.332939787485245</v>
      </c>
      <c r="K246" s="35">
        <v>92.443919716646988</v>
      </c>
      <c r="L246" s="35">
        <v>92.325855962219592</v>
      </c>
      <c r="M246" s="35">
        <v>93.152302243211338</v>
      </c>
      <c r="N246" s="35">
        <v>91.49940968122786</v>
      </c>
      <c r="O246" s="35">
        <v>90.791027154663524</v>
      </c>
      <c r="P246" s="35">
        <v>95.74970484061393</v>
      </c>
      <c r="Q246" s="35">
        <v>96.812278630460455</v>
      </c>
      <c r="R246" s="35">
        <v>97.048406139315233</v>
      </c>
      <c r="S246" s="35">
        <v>96.340023612750883</v>
      </c>
      <c r="T246" s="35">
        <v>93.742621015348291</v>
      </c>
      <c r="U246" s="35">
        <v>95.74970484061393</v>
      </c>
      <c r="V246" s="35">
        <v>95.985832349468708</v>
      </c>
      <c r="W246" s="35">
        <v>94.923258559622198</v>
      </c>
      <c r="X246" s="35">
        <v>97.048406139315233</v>
      </c>
      <c r="Y246" s="35">
        <v>96.340023612750883</v>
      </c>
      <c r="Z246" s="35">
        <v>96.930342384887837</v>
      </c>
      <c r="AA246" s="35">
        <v>95.513577331759151</v>
      </c>
      <c r="AB246" s="35">
        <v>95.867768595041326</v>
      </c>
      <c r="AC246" s="35">
        <v>95.159386068476977</v>
      </c>
      <c r="AD246" s="35">
        <v>93.506493506493513</v>
      </c>
      <c r="AE246" s="35">
        <v>93.506493506493513</v>
      </c>
      <c r="AF246" s="35">
        <v>92.443919716646988</v>
      </c>
      <c r="AG246" s="35">
        <v>93.97874852420307</v>
      </c>
      <c r="AH246" s="35">
        <v>93.506493506493513</v>
      </c>
      <c r="AI246" s="35">
        <v>92.325855962219592</v>
      </c>
      <c r="AJ246" s="35">
        <v>100</v>
      </c>
      <c r="AK246" s="35">
        <v>100</v>
      </c>
      <c r="AL246" s="35">
        <v>99.625468164794015</v>
      </c>
      <c r="AM246" s="35">
        <v>101.49812734082397</v>
      </c>
      <c r="AN246" s="35">
        <v>100.56179775280899</v>
      </c>
      <c r="AO246" s="35">
        <v>101.81023720349563</v>
      </c>
      <c r="AP246" s="35">
        <v>102.43445692883896</v>
      </c>
      <c r="AQ246" s="35">
        <v>103.74531835205993</v>
      </c>
      <c r="AR246" s="35">
        <v>103.62047440699126</v>
      </c>
      <c r="AS246" s="35">
        <v>102.80898876404494</v>
      </c>
      <c r="AT246" s="35">
        <v>102.12234706616729</v>
      </c>
      <c r="AU246" s="35">
        <v>102.80898876404494</v>
      </c>
      <c r="AV246" s="35">
        <v>103.1210986267166</v>
      </c>
      <c r="AW246" s="35">
        <v>103.43320848938826</v>
      </c>
      <c r="AX246" s="35">
        <v>104.55680399500625</v>
      </c>
      <c r="AY246" s="35">
        <v>104.18227215980025</v>
      </c>
      <c r="AZ246" s="35">
        <v>104.74406991260923</v>
      </c>
      <c r="BA246" s="35">
        <v>103.68289637952559</v>
      </c>
      <c r="BB246" s="35">
        <v>103.80774032459426</v>
      </c>
      <c r="BC246" s="35">
        <v>103.55805243445693</v>
      </c>
      <c r="BD246" s="35">
        <v>104.18227215980025</v>
      </c>
      <c r="BE246" s="35">
        <v>103.55805243445693</v>
      </c>
      <c r="BF246" s="35">
        <v>105.99250936329588</v>
      </c>
      <c r="BG246" s="35">
        <v>107.24094881398253</v>
      </c>
      <c r="BH246" s="35">
        <v>110.11235955056179</v>
      </c>
      <c r="BI246" s="35">
        <v>111.29837702871411</v>
      </c>
      <c r="BJ246" s="35">
        <v>113.54556803995007</v>
      </c>
      <c r="BK246" s="35">
        <v>113.29588014981273</v>
      </c>
      <c r="BL246" s="35">
        <v>110.04993757802747</v>
      </c>
      <c r="BM246" s="35">
        <v>109.11360799001248</v>
      </c>
      <c r="BN246" s="35">
        <v>110.04993757802747</v>
      </c>
      <c r="BO246" s="35">
        <v>108.80149812734082</v>
      </c>
      <c r="BP246" s="35">
        <v>109.61298377028714</v>
      </c>
      <c r="BQ246" s="35">
        <v>100</v>
      </c>
      <c r="BR246" s="35">
        <v>100.17636684303351</v>
      </c>
      <c r="BS246" s="35">
        <v>100.88183421516754</v>
      </c>
      <c r="BT246" s="35">
        <v>101.05820105820106</v>
      </c>
      <c r="BU246" s="35">
        <v>100.88183421516754</v>
      </c>
      <c r="BV246" s="35">
        <v>100.35273368606703</v>
      </c>
      <c r="BW246" s="35">
        <v>100.35273368606703</v>
      </c>
      <c r="BX246" s="35">
        <v>97.001763668430328</v>
      </c>
      <c r="BY246" s="35">
        <v>94.885361552028215</v>
      </c>
      <c r="BZ246" s="35">
        <v>93.650793650793645</v>
      </c>
      <c r="CA246" s="35">
        <v>92.239858906525569</v>
      </c>
      <c r="CB246" s="35">
        <v>91.181657848324519</v>
      </c>
      <c r="CC246" s="35">
        <v>87.47795414462081</v>
      </c>
      <c r="CD246" s="35">
        <v>86.24338624338624</v>
      </c>
      <c r="CE246" s="35">
        <v>83.421516754850089</v>
      </c>
      <c r="CF246" s="35">
        <v>85.890652557319228</v>
      </c>
      <c r="CG246" s="35">
        <v>84.656084656084658</v>
      </c>
      <c r="CH246" s="35">
        <v>80.952380952380949</v>
      </c>
      <c r="CI246" s="35">
        <v>78.306878306878303</v>
      </c>
      <c r="CJ246" s="35">
        <v>78.659611992945329</v>
      </c>
      <c r="CK246" s="35">
        <v>80.246913580246911</v>
      </c>
      <c r="CL246" s="35">
        <v>79.012345679012341</v>
      </c>
      <c r="CM246" s="35">
        <v>76.895943562610228</v>
      </c>
      <c r="CN246" s="35">
        <v>77.954144620811292</v>
      </c>
      <c r="CO246" s="35">
        <v>79.012345679012341</v>
      </c>
      <c r="CP246" s="35">
        <v>80.599647266313937</v>
      </c>
      <c r="CQ246" s="35">
        <v>79.894179894179899</v>
      </c>
      <c r="CR246" s="35">
        <v>81.657848324514987</v>
      </c>
      <c r="CS246" s="35">
        <v>83.068783068783063</v>
      </c>
      <c r="CT246" s="35">
        <v>86.24338624338624</v>
      </c>
      <c r="CU246" s="35">
        <v>86.419753086419746</v>
      </c>
      <c r="CV246" s="35">
        <v>89.594356261022924</v>
      </c>
      <c r="CW246" s="35">
        <v>89.770723104056444</v>
      </c>
    </row>
    <row r="247" spans="1:101" x14ac:dyDescent="0.3">
      <c r="A247" s="3">
        <v>1432</v>
      </c>
      <c r="B247" s="4" t="s">
        <v>242</v>
      </c>
      <c r="C247" s="35">
        <v>100</v>
      </c>
      <c r="D247" s="35">
        <v>100.40666937779585</v>
      </c>
      <c r="E247" s="35">
        <v>101.13867425782838</v>
      </c>
      <c r="F247" s="35">
        <v>103.0093533956893</v>
      </c>
      <c r="G247" s="35">
        <v>104.22936152907685</v>
      </c>
      <c r="H247" s="35">
        <v>106.66937779585197</v>
      </c>
      <c r="I247" s="35">
        <v>108.58072387149248</v>
      </c>
      <c r="J247" s="35">
        <v>110.65473769825132</v>
      </c>
      <c r="K247" s="35">
        <v>113.05408702724685</v>
      </c>
      <c r="L247" s="35">
        <v>116.51077673851159</v>
      </c>
      <c r="M247" s="35">
        <v>120.13013420089467</v>
      </c>
      <c r="N247" s="35">
        <v>123.30215534770232</v>
      </c>
      <c r="O247" s="35">
        <v>126.18950793005287</v>
      </c>
      <c r="P247" s="35">
        <v>127.28751525010166</v>
      </c>
      <c r="Q247" s="35">
        <v>129.40219601464011</v>
      </c>
      <c r="R247" s="35">
        <v>129.9715331435543</v>
      </c>
      <c r="S247" s="35">
        <v>132.08621390809273</v>
      </c>
      <c r="T247" s="35">
        <v>134.44489629930865</v>
      </c>
      <c r="U247" s="35">
        <v>133.91622610817404</v>
      </c>
      <c r="V247" s="35">
        <v>135.46156974379829</v>
      </c>
      <c r="W247" s="35">
        <v>136.15290768605124</v>
      </c>
      <c r="X247" s="35">
        <v>137.25091500610003</v>
      </c>
      <c r="Y247" s="35">
        <v>139.32492883285889</v>
      </c>
      <c r="Z247" s="35">
        <v>140.30093533956892</v>
      </c>
      <c r="AA247" s="35">
        <v>140.6669377795852</v>
      </c>
      <c r="AB247" s="35">
        <v>139.20292801952013</v>
      </c>
      <c r="AC247" s="35">
        <v>139.89426596177307</v>
      </c>
      <c r="AD247" s="35">
        <v>139.5689304595364</v>
      </c>
      <c r="AE247" s="35">
        <v>138.30825538836925</v>
      </c>
      <c r="AF247" s="35">
        <v>137.12891419276127</v>
      </c>
      <c r="AG247" s="35">
        <v>137.57625050833673</v>
      </c>
      <c r="AH247" s="35">
        <v>137.65758438389588</v>
      </c>
      <c r="AI247" s="35">
        <v>136.15290768605124</v>
      </c>
      <c r="AJ247" s="35">
        <v>100</v>
      </c>
      <c r="AK247" s="35">
        <v>101.63766632548618</v>
      </c>
      <c r="AL247" s="35">
        <v>104.11463664278403</v>
      </c>
      <c r="AM247" s="35">
        <v>106.73490276356192</v>
      </c>
      <c r="AN247" s="35">
        <v>110.68577277379734</v>
      </c>
      <c r="AO247" s="35">
        <v>114.16581371545547</v>
      </c>
      <c r="AP247" s="35">
        <v>116.5813715455476</v>
      </c>
      <c r="AQ247" s="35">
        <v>118.32139201637666</v>
      </c>
      <c r="AR247" s="35">
        <v>120.30706243602866</v>
      </c>
      <c r="AS247" s="35">
        <v>123.25486182190379</v>
      </c>
      <c r="AT247" s="35">
        <v>126.1207778915046</v>
      </c>
      <c r="AU247" s="35">
        <v>128.41351074718526</v>
      </c>
      <c r="AV247" s="35">
        <v>131.11566018423747</v>
      </c>
      <c r="AW247" s="35">
        <v>131.85261003070624</v>
      </c>
      <c r="AX247" s="35">
        <v>134.51381780962129</v>
      </c>
      <c r="AY247" s="35">
        <v>136.5813715455476</v>
      </c>
      <c r="AZ247" s="35">
        <v>138.46468781985669</v>
      </c>
      <c r="BA247" s="35">
        <v>140.83930399181168</v>
      </c>
      <c r="BB247" s="35">
        <v>141.59672466734904</v>
      </c>
      <c r="BC247" s="35">
        <v>143.70522006141249</v>
      </c>
      <c r="BD247" s="35">
        <v>145.81371545547594</v>
      </c>
      <c r="BE247" s="35">
        <v>148.8229273285568</v>
      </c>
      <c r="BF247" s="35">
        <v>151.23848515864893</v>
      </c>
      <c r="BG247" s="35">
        <v>154.4933469805527</v>
      </c>
      <c r="BH247" s="35">
        <v>157.1136131013306</v>
      </c>
      <c r="BI247" s="35">
        <v>158.87410440122824</v>
      </c>
      <c r="BJ247" s="35">
        <v>162.33367451381781</v>
      </c>
      <c r="BK247" s="35">
        <v>163.62333674513818</v>
      </c>
      <c r="BL247" s="35">
        <v>165.17911975435004</v>
      </c>
      <c r="BM247" s="35">
        <v>166.38689866939612</v>
      </c>
      <c r="BN247" s="35">
        <v>167.69703172978507</v>
      </c>
      <c r="BO247" s="35">
        <v>168.12691914022517</v>
      </c>
      <c r="BP247" s="35">
        <v>167.36949846468781</v>
      </c>
      <c r="BQ247" s="35">
        <v>100</v>
      </c>
      <c r="BR247" s="35">
        <v>101.28571428571429</v>
      </c>
      <c r="BS247" s="35">
        <v>105.85714285714286</v>
      </c>
      <c r="BT247" s="35">
        <v>108.28571428571429</v>
      </c>
      <c r="BU247" s="35">
        <v>110.57142857142857</v>
      </c>
      <c r="BV247" s="35">
        <v>111.85714285714286</v>
      </c>
      <c r="BW247" s="35">
        <v>114.71428571428571</v>
      </c>
      <c r="BX247" s="35">
        <v>116.28571428571429</v>
      </c>
      <c r="BY247" s="35">
        <v>118.14285714285714</v>
      </c>
      <c r="BZ247" s="35">
        <v>121.57142857142857</v>
      </c>
      <c r="CA247" s="35">
        <v>120.42857142857143</v>
      </c>
      <c r="CB247" s="35">
        <v>121.42857142857143</v>
      </c>
      <c r="CC247" s="35">
        <v>125.71428571428571</v>
      </c>
      <c r="CD247" s="35">
        <v>128.85714285714286</v>
      </c>
      <c r="CE247" s="35">
        <v>127.71428571428571</v>
      </c>
      <c r="CF247" s="35">
        <v>128.14285714285714</v>
      </c>
      <c r="CG247" s="35">
        <v>127.71428571428571</v>
      </c>
      <c r="CH247" s="35">
        <v>131.14285714285714</v>
      </c>
      <c r="CI247" s="35">
        <v>134.42857142857142</v>
      </c>
      <c r="CJ247" s="35">
        <v>139.42857142857142</v>
      </c>
      <c r="CK247" s="35">
        <v>142</v>
      </c>
      <c r="CL247" s="35">
        <v>143.57142857142858</v>
      </c>
      <c r="CM247" s="35">
        <v>146.28571428571428</v>
      </c>
      <c r="CN247" s="35">
        <v>148.28571428571428</v>
      </c>
      <c r="CO247" s="35">
        <v>153.28571428571428</v>
      </c>
      <c r="CP247" s="35">
        <v>160.42857142857142</v>
      </c>
      <c r="CQ247" s="35">
        <v>169.85714285714286</v>
      </c>
      <c r="CR247" s="35">
        <v>180</v>
      </c>
      <c r="CS247" s="35">
        <v>190.14285714285714</v>
      </c>
      <c r="CT247" s="35">
        <v>200</v>
      </c>
      <c r="CU247" s="35">
        <v>204.85714285714286</v>
      </c>
      <c r="CV247" s="35">
        <v>213</v>
      </c>
      <c r="CW247" s="35">
        <v>224</v>
      </c>
    </row>
    <row r="248" spans="1:101" x14ac:dyDescent="0.3">
      <c r="A248" s="3">
        <v>1433</v>
      </c>
      <c r="B248" s="4" t="s">
        <v>243</v>
      </c>
      <c r="C248" s="35">
        <v>100</v>
      </c>
      <c r="D248" s="35">
        <v>99.766355140186917</v>
      </c>
      <c r="E248" s="35">
        <v>97.196261682242991</v>
      </c>
      <c r="F248" s="35">
        <v>95.677570093457945</v>
      </c>
      <c r="G248" s="35">
        <v>94.859813084112147</v>
      </c>
      <c r="H248" s="35">
        <v>94.392523364485982</v>
      </c>
      <c r="I248" s="35">
        <v>92.056074766355138</v>
      </c>
      <c r="J248" s="35">
        <v>89.369158878504678</v>
      </c>
      <c r="K248" s="35">
        <v>88.200934579439249</v>
      </c>
      <c r="L248" s="35">
        <v>86.915887850467286</v>
      </c>
      <c r="M248" s="35">
        <v>86.098130841121488</v>
      </c>
      <c r="N248" s="35">
        <v>85.747663551401871</v>
      </c>
      <c r="O248" s="35">
        <v>87.850467289719631</v>
      </c>
      <c r="P248" s="35">
        <v>88.785046728971963</v>
      </c>
      <c r="Q248" s="35">
        <v>87.5</v>
      </c>
      <c r="R248" s="35">
        <v>86.565420560747668</v>
      </c>
      <c r="S248" s="35">
        <v>83.528037383177576</v>
      </c>
      <c r="T248" s="35">
        <v>82.710280373831779</v>
      </c>
      <c r="U248" s="35">
        <v>82.710280373831779</v>
      </c>
      <c r="V248" s="35">
        <v>83.644859813084111</v>
      </c>
      <c r="W248" s="35">
        <v>83.294392523364479</v>
      </c>
      <c r="X248" s="35">
        <v>82.359813084112147</v>
      </c>
      <c r="Y248" s="35">
        <v>80.49065420560747</v>
      </c>
      <c r="Z248" s="35">
        <v>81.425233644859816</v>
      </c>
      <c r="AA248" s="35">
        <v>80.140186915887853</v>
      </c>
      <c r="AB248" s="35">
        <v>80.140186915887853</v>
      </c>
      <c r="AC248" s="35">
        <v>78.271028037383175</v>
      </c>
      <c r="AD248" s="35">
        <v>79.789719626168221</v>
      </c>
      <c r="AE248" s="35">
        <v>80.95794392523365</v>
      </c>
      <c r="AF248" s="35">
        <v>83.644859813084111</v>
      </c>
      <c r="AG248" s="35">
        <v>82.59345794392523</v>
      </c>
      <c r="AH248" s="35">
        <v>81.308411214953267</v>
      </c>
      <c r="AI248" s="35">
        <v>78.971962616822424</v>
      </c>
      <c r="AJ248" s="35">
        <v>100</v>
      </c>
      <c r="AK248" s="35">
        <v>101.63236337828246</v>
      </c>
      <c r="AL248" s="35">
        <v>102.55500354861604</v>
      </c>
      <c r="AM248" s="35">
        <v>103.5486160397445</v>
      </c>
      <c r="AN248" s="35">
        <v>103.19375443577005</v>
      </c>
      <c r="AO248" s="35">
        <v>104.9680624556423</v>
      </c>
      <c r="AP248" s="35">
        <v>105.53584102200142</v>
      </c>
      <c r="AQ248" s="35">
        <v>105.89070262597586</v>
      </c>
      <c r="AR248" s="35">
        <v>107.52306600425834</v>
      </c>
      <c r="AS248" s="35">
        <v>109.29737402413059</v>
      </c>
      <c r="AT248" s="35">
        <v>110.36195883605394</v>
      </c>
      <c r="AU248" s="35">
        <v>110.14904187366928</v>
      </c>
      <c r="AV248" s="35">
        <v>110.64584811923351</v>
      </c>
      <c r="AW248" s="35">
        <v>113.83960255500355</v>
      </c>
      <c r="AX248" s="35">
        <v>115.11710432931157</v>
      </c>
      <c r="AY248" s="35">
        <v>116.67849538679914</v>
      </c>
      <c r="AZ248" s="35">
        <v>116.89141234918382</v>
      </c>
      <c r="BA248" s="35">
        <v>114.97515968772178</v>
      </c>
      <c r="BB248" s="35">
        <v>113.91057487579843</v>
      </c>
      <c r="BC248" s="35">
        <v>114.12349183818311</v>
      </c>
      <c r="BD248" s="35">
        <v>111.71043293115684</v>
      </c>
      <c r="BE248" s="35">
        <v>111.92334989354151</v>
      </c>
      <c r="BF248" s="35">
        <v>112.7040454222853</v>
      </c>
      <c r="BG248" s="35">
        <v>113.91057487579843</v>
      </c>
      <c r="BH248" s="35">
        <v>115.04613200851668</v>
      </c>
      <c r="BI248" s="35">
        <v>115.54293825408091</v>
      </c>
      <c r="BJ248" s="35">
        <v>115.04613200851668</v>
      </c>
      <c r="BK248" s="35">
        <v>117.7430801987225</v>
      </c>
      <c r="BL248" s="35">
        <v>116.18168914123491</v>
      </c>
      <c r="BM248" s="35">
        <v>118.23988644428673</v>
      </c>
      <c r="BN248" s="35">
        <v>118.23988644428673</v>
      </c>
      <c r="BO248" s="35">
        <v>116.39460610361959</v>
      </c>
      <c r="BP248" s="35">
        <v>115.11710432931157</v>
      </c>
      <c r="BQ248" s="35">
        <v>100</v>
      </c>
      <c r="BR248" s="35">
        <v>103.70370370370371</v>
      </c>
      <c r="BS248" s="35">
        <v>103.47222222222223</v>
      </c>
      <c r="BT248" s="35">
        <v>102.08333333333333</v>
      </c>
      <c r="BU248" s="35">
        <v>101.62037037037037</v>
      </c>
      <c r="BV248" s="35">
        <v>101.38888888888889</v>
      </c>
      <c r="BW248" s="35">
        <v>100.23148148148148</v>
      </c>
      <c r="BX248" s="35">
        <v>98.148148148148152</v>
      </c>
      <c r="BY248" s="35">
        <v>96.296296296296291</v>
      </c>
      <c r="BZ248" s="35">
        <v>94.444444444444443</v>
      </c>
      <c r="CA248" s="35">
        <v>91.898148148148152</v>
      </c>
      <c r="CB248" s="35">
        <v>91.203703703703709</v>
      </c>
      <c r="CC248" s="35">
        <v>87.037037037037038</v>
      </c>
      <c r="CD248" s="35">
        <v>86.111111111111114</v>
      </c>
      <c r="CE248" s="35">
        <v>82.638888888888886</v>
      </c>
      <c r="CF248" s="35">
        <v>84.722222222222229</v>
      </c>
      <c r="CG248" s="35">
        <v>85.416666666666671</v>
      </c>
      <c r="CH248" s="35">
        <v>85.18518518518519</v>
      </c>
      <c r="CI248" s="35">
        <v>85.416666666666671</v>
      </c>
      <c r="CJ248" s="35">
        <v>86.805555555555557</v>
      </c>
      <c r="CK248" s="35">
        <v>85.879629629629633</v>
      </c>
      <c r="CL248" s="35">
        <v>89.351851851851848</v>
      </c>
      <c r="CM248" s="35">
        <v>87.5</v>
      </c>
      <c r="CN248" s="35">
        <v>86.342592592592595</v>
      </c>
      <c r="CO248" s="35">
        <v>87.962962962962962</v>
      </c>
      <c r="CP248" s="35">
        <v>91.666666666666671</v>
      </c>
      <c r="CQ248" s="35">
        <v>97.68518518518519</v>
      </c>
      <c r="CR248" s="35">
        <v>100.46296296296296</v>
      </c>
      <c r="CS248" s="35">
        <v>103.47222222222223</v>
      </c>
      <c r="CT248" s="35">
        <v>106.01851851851852</v>
      </c>
      <c r="CU248" s="35">
        <v>109.95370370370371</v>
      </c>
      <c r="CV248" s="35">
        <v>113.19444444444444</v>
      </c>
      <c r="CW248" s="35">
        <v>114.58333333333333</v>
      </c>
    </row>
    <row r="249" spans="1:101" x14ac:dyDescent="0.3">
      <c r="A249" s="3">
        <v>1438</v>
      </c>
      <c r="B249" s="4" t="s">
        <v>244</v>
      </c>
      <c r="C249" s="35">
        <v>100</v>
      </c>
      <c r="D249" s="35">
        <v>97.831325301204814</v>
      </c>
      <c r="E249" s="35">
        <v>93.975903614457835</v>
      </c>
      <c r="F249" s="35">
        <v>91.726907630522092</v>
      </c>
      <c r="G249" s="35">
        <v>89.879518072289159</v>
      </c>
      <c r="H249" s="35">
        <v>85.622489959839356</v>
      </c>
      <c r="I249" s="35">
        <v>83.212851405622487</v>
      </c>
      <c r="J249" s="35">
        <v>80.642570281124492</v>
      </c>
      <c r="K249" s="35">
        <v>80.481927710843379</v>
      </c>
      <c r="L249" s="35">
        <v>78.634538152610446</v>
      </c>
      <c r="M249" s="35">
        <v>77.670682730923701</v>
      </c>
      <c r="N249" s="35">
        <v>76.867469879518069</v>
      </c>
      <c r="O249" s="35">
        <v>77.751004016064257</v>
      </c>
      <c r="P249" s="35">
        <v>78.634538152610446</v>
      </c>
      <c r="Q249" s="35">
        <v>78.714859437751002</v>
      </c>
      <c r="R249" s="35">
        <v>77.99196787148594</v>
      </c>
      <c r="S249" s="35">
        <v>79.518072289156621</v>
      </c>
      <c r="T249" s="35">
        <v>80.240963855421683</v>
      </c>
      <c r="U249" s="35">
        <v>80.080321285140556</v>
      </c>
      <c r="V249" s="35">
        <v>77.269076305220878</v>
      </c>
      <c r="W249" s="35">
        <v>75.582329317269071</v>
      </c>
      <c r="X249" s="35">
        <v>75.261044176706832</v>
      </c>
      <c r="Y249" s="35">
        <v>74.618473895582326</v>
      </c>
      <c r="Z249" s="35">
        <v>73.815261044176708</v>
      </c>
      <c r="AA249" s="35">
        <v>74.53815261044177</v>
      </c>
      <c r="AB249" s="35">
        <v>72.931726907630519</v>
      </c>
      <c r="AC249" s="35">
        <v>74.216867469879517</v>
      </c>
      <c r="AD249" s="35">
        <v>74.136546184738961</v>
      </c>
      <c r="AE249" s="35">
        <v>71.084337349397586</v>
      </c>
      <c r="AF249" s="35">
        <v>69.959839357429715</v>
      </c>
      <c r="AG249" s="35">
        <v>68.594377510040161</v>
      </c>
      <c r="AH249" s="35">
        <v>65.220883534136547</v>
      </c>
      <c r="AI249" s="35">
        <v>62.168674698795179</v>
      </c>
      <c r="AJ249" s="35">
        <v>100</v>
      </c>
      <c r="AK249" s="35">
        <v>97.822931785195934</v>
      </c>
      <c r="AL249" s="35">
        <v>96.734397677793908</v>
      </c>
      <c r="AM249" s="35">
        <v>95.428156748911462</v>
      </c>
      <c r="AN249" s="35">
        <v>94.956458635703925</v>
      </c>
      <c r="AO249" s="35">
        <v>93.650217706821479</v>
      </c>
      <c r="AP249" s="35">
        <v>93.251088534107396</v>
      </c>
      <c r="AQ249" s="35">
        <v>93.251088534107396</v>
      </c>
      <c r="AR249" s="35">
        <v>91.328011611030476</v>
      </c>
      <c r="AS249" s="35">
        <v>89.876632801161108</v>
      </c>
      <c r="AT249" s="35">
        <v>89.985486211901303</v>
      </c>
      <c r="AU249" s="35">
        <v>88.20754716981132</v>
      </c>
      <c r="AV249" s="35">
        <v>87.590711175616832</v>
      </c>
      <c r="AW249" s="35">
        <v>86.79245283018868</v>
      </c>
      <c r="AX249" s="35">
        <v>86.030478955007254</v>
      </c>
      <c r="AY249" s="35">
        <v>84.216255442670544</v>
      </c>
      <c r="AZ249" s="35">
        <v>83.345428156748909</v>
      </c>
      <c r="BA249" s="35">
        <v>82.29317851959361</v>
      </c>
      <c r="BB249" s="35">
        <v>81.204644412191584</v>
      </c>
      <c r="BC249" s="35">
        <v>79.93468795355588</v>
      </c>
      <c r="BD249" s="35">
        <v>78.991291727140791</v>
      </c>
      <c r="BE249" s="35">
        <v>77.90275761973875</v>
      </c>
      <c r="BF249" s="35">
        <v>78.44702467343977</v>
      </c>
      <c r="BG249" s="35">
        <v>79.317851959361391</v>
      </c>
      <c r="BH249" s="35">
        <v>79.100145137880986</v>
      </c>
      <c r="BI249" s="35">
        <v>78.592162554426707</v>
      </c>
      <c r="BJ249" s="35">
        <v>79.644412191582006</v>
      </c>
      <c r="BK249" s="35">
        <v>80.224963715529753</v>
      </c>
      <c r="BL249" s="35">
        <v>79.245283018867923</v>
      </c>
      <c r="BM249" s="35">
        <v>77.90275761973875</v>
      </c>
      <c r="BN249" s="35">
        <v>77.939042089985492</v>
      </c>
      <c r="BO249" s="35">
        <v>76.959361393323661</v>
      </c>
      <c r="BP249" s="35">
        <v>75.507982583454279</v>
      </c>
      <c r="BQ249" s="35">
        <v>100</v>
      </c>
      <c r="BR249" s="35">
        <v>102.28802153432032</v>
      </c>
      <c r="BS249" s="35">
        <v>103.4993270524899</v>
      </c>
      <c r="BT249" s="35">
        <v>107.13324360699865</v>
      </c>
      <c r="BU249" s="35">
        <v>108.34454912516824</v>
      </c>
      <c r="BV249" s="35">
        <v>106.72947510094212</v>
      </c>
      <c r="BW249" s="35">
        <v>107.13324360699865</v>
      </c>
      <c r="BX249" s="35">
        <v>107.40242261103634</v>
      </c>
      <c r="BY249" s="35">
        <v>108.61372812920592</v>
      </c>
      <c r="BZ249" s="35">
        <v>108.74831763122477</v>
      </c>
      <c r="CA249" s="35">
        <v>107.53701211305518</v>
      </c>
      <c r="CB249" s="35">
        <v>108.20995962314939</v>
      </c>
      <c r="CC249" s="35">
        <v>106.46029609690444</v>
      </c>
      <c r="CD249" s="35">
        <v>107.53701211305518</v>
      </c>
      <c r="CE249" s="35">
        <v>106.05652759084792</v>
      </c>
      <c r="CF249" s="35">
        <v>107.80619111709287</v>
      </c>
      <c r="CG249" s="35">
        <v>106.3257065948856</v>
      </c>
      <c r="CH249" s="35">
        <v>107.40242261103634</v>
      </c>
      <c r="CI249" s="35">
        <v>107.13324360699865</v>
      </c>
      <c r="CJ249" s="35">
        <v>108.07537012113055</v>
      </c>
      <c r="CK249" s="35">
        <v>109.28667563930013</v>
      </c>
      <c r="CL249" s="35">
        <v>109.01749663526245</v>
      </c>
      <c r="CM249" s="35">
        <v>108.74831763122477</v>
      </c>
      <c r="CN249" s="35">
        <v>108.07537012113055</v>
      </c>
      <c r="CO249" s="35">
        <v>107.94078061911171</v>
      </c>
      <c r="CP249" s="35">
        <v>109.95962314939435</v>
      </c>
      <c r="CQ249" s="35">
        <v>111.17092866756393</v>
      </c>
      <c r="CR249" s="35">
        <v>109.82503364737551</v>
      </c>
      <c r="CS249" s="35">
        <v>110.49798115746972</v>
      </c>
      <c r="CT249" s="35">
        <v>111.44010767160161</v>
      </c>
      <c r="CU249" s="35">
        <v>113.72812920592193</v>
      </c>
      <c r="CV249" s="35">
        <v>112.24764468371467</v>
      </c>
      <c r="CW249" s="35">
        <v>114.40107671601615</v>
      </c>
    </row>
    <row r="250" spans="1:101" x14ac:dyDescent="0.3">
      <c r="A250" s="3">
        <v>1439</v>
      </c>
      <c r="B250" s="4" t="s">
        <v>245</v>
      </c>
      <c r="C250" s="35">
        <v>100</v>
      </c>
      <c r="D250" s="35">
        <v>97.95580110497238</v>
      </c>
      <c r="E250" s="35">
        <v>96.519337016574582</v>
      </c>
      <c r="F250" s="35">
        <v>92.872928176795583</v>
      </c>
      <c r="G250" s="35">
        <v>91.436464088397784</v>
      </c>
      <c r="H250" s="35">
        <v>90.220994475138127</v>
      </c>
      <c r="I250" s="35">
        <v>90.662983425414367</v>
      </c>
      <c r="J250" s="35">
        <v>89.447513812154696</v>
      </c>
      <c r="K250" s="35">
        <v>89.723756906077341</v>
      </c>
      <c r="L250" s="35">
        <v>89.613259668508292</v>
      </c>
      <c r="M250" s="35">
        <v>90.220994475138127</v>
      </c>
      <c r="N250" s="35">
        <v>90.331491712707177</v>
      </c>
      <c r="O250" s="35">
        <v>92.265193370165747</v>
      </c>
      <c r="P250" s="35">
        <v>90.994475138121544</v>
      </c>
      <c r="Q250" s="35">
        <v>89.834254143646405</v>
      </c>
      <c r="R250" s="35">
        <v>89.447513812154696</v>
      </c>
      <c r="S250" s="35">
        <v>88.618784530386733</v>
      </c>
      <c r="T250" s="35">
        <v>85.801104972375697</v>
      </c>
      <c r="U250" s="35">
        <v>84.917127071823202</v>
      </c>
      <c r="V250" s="35">
        <v>83.756906077348063</v>
      </c>
      <c r="W250" s="35">
        <v>83.038674033149178</v>
      </c>
      <c r="X250" s="35">
        <v>83.038674033149178</v>
      </c>
      <c r="Y250" s="35">
        <v>82.762430939226519</v>
      </c>
      <c r="Z250" s="35">
        <v>81.823204419889507</v>
      </c>
      <c r="AA250" s="35">
        <v>81.823204419889507</v>
      </c>
      <c r="AB250" s="35">
        <v>81.767955801104975</v>
      </c>
      <c r="AC250" s="35">
        <v>80.607734806629836</v>
      </c>
      <c r="AD250" s="35">
        <v>79.392265193370164</v>
      </c>
      <c r="AE250" s="35">
        <v>78.895027624309392</v>
      </c>
      <c r="AF250" s="35">
        <v>78.06629834254143</v>
      </c>
      <c r="AG250" s="35">
        <v>78.287292817679557</v>
      </c>
      <c r="AH250" s="35">
        <v>76.850828729281773</v>
      </c>
      <c r="AI250" s="35">
        <v>76.574585635359114</v>
      </c>
      <c r="AJ250" s="35">
        <v>100</v>
      </c>
      <c r="AK250" s="35">
        <v>100</v>
      </c>
      <c r="AL250" s="35">
        <v>100.61316982138096</v>
      </c>
      <c r="AM250" s="35">
        <v>100.42655291922154</v>
      </c>
      <c r="AN250" s="35">
        <v>100.61316982138096</v>
      </c>
      <c r="AO250" s="35">
        <v>100.95974406824847</v>
      </c>
      <c r="AP250" s="35">
        <v>101.09304185550519</v>
      </c>
      <c r="AQ250" s="35">
        <v>102.39936017062116</v>
      </c>
      <c r="AR250" s="35">
        <v>103.25246600906425</v>
      </c>
      <c r="AS250" s="35">
        <v>102.90589176219675</v>
      </c>
      <c r="AT250" s="35">
        <v>102.07944548120501</v>
      </c>
      <c r="AU250" s="35">
        <v>101.54625433217808</v>
      </c>
      <c r="AV250" s="35">
        <v>101.94614769394828</v>
      </c>
      <c r="AW250" s="35">
        <v>101.19968008531059</v>
      </c>
      <c r="AX250" s="35">
        <v>99.760063982937879</v>
      </c>
      <c r="AY250" s="35">
        <v>99.333511063716344</v>
      </c>
      <c r="AZ250" s="35">
        <v>98.853639029592102</v>
      </c>
      <c r="BA250" s="35">
        <v>98.667022127432688</v>
      </c>
      <c r="BB250" s="35">
        <v>97.78725673153825</v>
      </c>
      <c r="BC250" s="35">
        <v>95.867768595041326</v>
      </c>
      <c r="BD250" s="35">
        <v>94.428152492668616</v>
      </c>
      <c r="BE250" s="35">
        <v>93.015195947747273</v>
      </c>
      <c r="BF250" s="35">
        <v>93.255131964809379</v>
      </c>
      <c r="BG250" s="35">
        <v>93.868301786190344</v>
      </c>
      <c r="BH250" s="35">
        <v>95.174620101306317</v>
      </c>
      <c r="BI250" s="35">
        <v>97.733937616635558</v>
      </c>
      <c r="BJ250" s="35">
        <v>97.840575846440956</v>
      </c>
      <c r="BK250" s="35">
        <v>97.094108237803255</v>
      </c>
      <c r="BL250" s="35">
        <v>96.054385497200741</v>
      </c>
      <c r="BM250" s="35">
        <v>95.46787523327113</v>
      </c>
      <c r="BN250" s="35">
        <v>94.561450279925353</v>
      </c>
      <c r="BO250" s="35">
        <v>94.188216475606509</v>
      </c>
      <c r="BP250" s="35">
        <v>93.041855505198612</v>
      </c>
      <c r="BQ250" s="35">
        <v>100</v>
      </c>
      <c r="BR250" s="35">
        <v>102.61066969353008</v>
      </c>
      <c r="BS250" s="35">
        <v>103.51872871736663</v>
      </c>
      <c r="BT250" s="35">
        <v>104.99432463110102</v>
      </c>
      <c r="BU250" s="35">
        <v>107.60499432463111</v>
      </c>
      <c r="BV250" s="35">
        <v>109.53461975028377</v>
      </c>
      <c r="BW250" s="35">
        <v>112.25879682179341</v>
      </c>
      <c r="BX250" s="35">
        <v>114.07491486946651</v>
      </c>
      <c r="BY250" s="35">
        <v>113.84790011350738</v>
      </c>
      <c r="BZ250" s="35">
        <v>115.55051078320091</v>
      </c>
      <c r="CA250" s="35">
        <v>114.98297389330307</v>
      </c>
      <c r="CB250" s="35">
        <v>117.13961407491487</v>
      </c>
      <c r="CC250" s="35">
        <v>116.91259931895573</v>
      </c>
      <c r="CD250" s="35">
        <v>117.59364358683314</v>
      </c>
      <c r="CE250" s="35">
        <v>119.06923950056753</v>
      </c>
      <c r="CF250" s="35">
        <v>118.04767309875142</v>
      </c>
      <c r="CG250" s="35">
        <v>117.70715096481271</v>
      </c>
      <c r="CH250" s="35">
        <v>117.36662883087401</v>
      </c>
      <c r="CI250" s="35">
        <v>114.98297389330307</v>
      </c>
      <c r="CJ250" s="35">
        <v>114.75595913734392</v>
      </c>
      <c r="CK250" s="35">
        <v>115.66401816118048</v>
      </c>
      <c r="CL250" s="35">
        <v>114.18842224744608</v>
      </c>
      <c r="CM250" s="35">
        <v>112.71282633371169</v>
      </c>
      <c r="CN250" s="35">
        <v>112.82633371169126</v>
      </c>
      <c r="CO250" s="35">
        <v>111.12372304199774</v>
      </c>
      <c r="CP250" s="35">
        <v>111.577752553916</v>
      </c>
      <c r="CQ250" s="35">
        <v>112.37230419977298</v>
      </c>
      <c r="CR250" s="35">
        <v>114.8694665153235</v>
      </c>
      <c r="CS250" s="35">
        <v>119.29625425652668</v>
      </c>
      <c r="CT250" s="35">
        <v>119.40976163450624</v>
      </c>
      <c r="CU250" s="35">
        <v>121.11237230419977</v>
      </c>
      <c r="CV250" s="35">
        <v>122.24744608399546</v>
      </c>
      <c r="CW250" s="35">
        <v>124.17707150964813</v>
      </c>
    </row>
    <row r="251" spans="1:101" x14ac:dyDescent="0.3">
      <c r="A251" s="3">
        <v>1441</v>
      </c>
      <c r="B251" s="4" t="s">
        <v>246</v>
      </c>
      <c r="C251" s="35">
        <v>100</v>
      </c>
      <c r="D251" s="35">
        <v>95.504495504495509</v>
      </c>
      <c r="E251" s="35">
        <v>93.306693306693305</v>
      </c>
      <c r="F251" s="35">
        <v>93.706293706293707</v>
      </c>
      <c r="G251" s="35">
        <v>90.709290709290713</v>
      </c>
      <c r="H251" s="35">
        <v>88.411588411588411</v>
      </c>
      <c r="I251" s="35">
        <v>88.411588411588411</v>
      </c>
      <c r="J251" s="35">
        <v>87.112887112887108</v>
      </c>
      <c r="K251" s="35">
        <v>89.610389610389603</v>
      </c>
      <c r="L251" s="35">
        <v>87.51248751248751</v>
      </c>
      <c r="M251" s="35">
        <v>88.91108891108891</v>
      </c>
      <c r="N251" s="35">
        <v>87.812187812187815</v>
      </c>
      <c r="O251" s="35">
        <v>85.714285714285708</v>
      </c>
      <c r="P251" s="35">
        <v>84.815184815184821</v>
      </c>
      <c r="Q251" s="35">
        <v>84.015984015984017</v>
      </c>
      <c r="R251" s="35">
        <v>82.017982017982021</v>
      </c>
      <c r="S251" s="35">
        <v>81.818181818181813</v>
      </c>
      <c r="T251" s="35">
        <v>82.017982017982021</v>
      </c>
      <c r="U251" s="35">
        <v>80.119880119880122</v>
      </c>
      <c r="V251" s="35">
        <v>78.021978021978029</v>
      </c>
      <c r="W251" s="35">
        <v>75.924075924075922</v>
      </c>
      <c r="X251" s="35">
        <v>72.127872127872124</v>
      </c>
      <c r="Y251" s="35">
        <v>71.328671328671334</v>
      </c>
      <c r="Z251" s="35">
        <v>69.830169830169837</v>
      </c>
      <c r="AA251" s="35">
        <v>66.633366633366634</v>
      </c>
      <c r="AB251" s="35">
        <v>67.332667332667327</v>
      </c>
      <c r="AC251" s="35">
        <v>65.03496503496504</v>
      </c>
      <c r="AD251" s="35">
        <v>62.437562437562434</v>
      </c>
      <c r="AE251" s="35">
        <v>60.239760239760237</v>
      </c>
      <c r="AF251" s="35">
        <v>59.740259740259738</v>
      </c>
      <c r="AG251" s="35">
        <v>59.040959040959038</v>
      </c>
      <c r="AH251" s="35">
        <v>57.842157842157839</v>
      </c>
      <c r="AI251" s="35">
        <v>56.643356643356647</v>
      </c>
      <c r="AJ251" s="35">
        <v>100</v>
      </c>
      <c r="AK251" s="35">
        <v>99.456226209896684</v>
      </c>
      <c r="AL251" s="35">
        <v>98.694942903752036</v>
      </c>
      <c r="AM251" s="35">
        <v>98.694942903752036</v>
      </c>
      <c r="AN251" s="35">
        <v>98.259923871669386</v>
      </c>
      <c r="AO251" s="35">
        <v>98.15116911364872</v>
      </c>
      <c r="AP251" s="35">
        <v>99.075584556824367</v>
      </c>
      <c r="AQ251" s="35">
        <v>98.096791734638387</v>
      </c>
      <c r="AR251" s="35">
        <v>97.226753670473087</v>
      </c>
      <c r="AS251" s="35">
        <v>97.28113104948342</v>
      </c>
      <c r="AT251" s="35">
        <v>97.009244154431755</v>
      </c>
      <c r="AU251" s="35">
        <v>97.335508428493753</v>
      </c>
      <c r="AV251" s="35">
        <v>96.030451332245789</v>
      </c>
      <c r="AW251" s="35">
        <v>94.834148994018491</v>
      </c>
      <c r="AX251" s="35">
        <v>94.99728113104949</v>
      </c>
      <c r="AY251" s="35">
        <v>95.269168026101141</v>
      </c>
      <c r="AZ251" s="35">
        <v>95.541054921152806</v>
      </c>
      <c r="BA251" s="35">
        <v>95.595432300163125</v>
      </c>
      <c r="BB251" s="35">
        <v>93.692224034801526</v>
      </c>
      <c r="BC251" s="35">
        <v>92.224034801522563</v>
      </c>
      <c r="BD251" s="35">
        <v>90.755845568243615</v>
      </c>
      <c r="BE251" s="35">
        <v>90.0489396411093</v>
      </c>
      <c r="BF251" s="35">
        <v>90.0489396411093</v>
      </c>
      <c r="BG251" s="35">
        <v>88.363240891789019</v>
      </c>
      <c r="BH251" s="35">
        <v>89.070146818923334</v>
      </c>
      <c r="BI251" s="35">
        <v>90.429581294181617</v>
      </c>
      <c r="BJ251" s="35">
        <v>89.070146818923334</v>
      </c>
      <c r="BK251" s="35">
        <v>90.103317020119633</v>
      </c>
      <c r="BL251" s="35">
        <v>89.178901576943986</v>
      </c>
      <c r="BM251" s="35">
        <v>88.961392060902668</v>
      </c>
      <c r="BN251" s="35">
        <v>89.831430125067968</v>
      </c>
      <c r="BO251" s="35">
        <v>88.471995649809685</v>
      </c>
      <c r="BP251" s="35">
        <v>88.471995649809685</v>
      </c>
      <c r="BQ251" s="35">
        <v>100</v>
      </c>
      <c r="BR251" s="35">
        <v>98.032200357781747</v>
      </c>
      <c r="BS251" s="35">
        <v>100.17889087656529</v>
      </c>
      <c r="BT251" s="35">
        <v>97.674418604651166</v>
      </c>
      <c r="BU251" s="35">
        <v>96.601073345259394</v>
      </c>
      <c r="BV251" s="35">
        <v>96.779964221824685</v>
      </c>
      <c r="BW251" s="35">
        <v>96.064400715563508</v>
      </c>
      <c r="BX251" s="35">
        <v>93.738819320214674</v>
      </c>
      <c r="BY251" s="35">
        <v>92.307692307692307</v>
      </c>
      <c r="BZ251" s="35">
        <v>88.550983899821105</v>
      </c>
      <c r="CA251" s="35">
        <v>88.908765652951701</v>
      </c>
      <c r="CB251" s="35">
        <v>89.445438282647586</v>
      </c>
      <c r="CC251" s="35">
        <v>86.225402504472271</v>
      </c>
      <c r="CD251" s="35">
        <v>84.615384615384613</v>
      </c>
      <c r="CE251" s="35">
        <v>85.152057245080499</v>
      </c>
      <c r="CF251" s="35">
        <v>83.005366726296955</v>
      </c>
      <c r="CG251" s="35">
        <v>84.078711985688727</v>
      </c>
      <c r="CH251" s="35">
        <v>84.257602862254032</v>
      </c>
      <c r="CI251" s="35">
        <v>84.794275491949904</v>
      </c>
      <c r="CJ251" s="35">
        <v>86.04651162790698</v>
      </c>
      <c r="CK251" s="35">
        <v>86.225402504472271</v>
      </c>
      <c r="CL251" s="35">
        <v>88.372093023255815</v>
      </c>
      <c r="CM251" s="35">
        <v>90.161001788908763</v>
      </c>
      <c r="CN251" s="35">
        <v>88.908765652951701</v>
      </c>
      <c r="CO251" s="35">
        <v>90.339892665474068</v>
      </c>
      <c r="CP251" s="35">
        <v>88.372093023255815</v>
      </c>
      <c r="CQ251" s="35">
        <v>89.445438282647586</v>
      </c>
      <c r="CR251" s="35">
        <v>89.445438282647586</v>
      </c>
      <c r="CS251" s="35">
        <v>91.055456171735244</v>
      </c>
      <c r="CT251" s="35">
        <v>96.601073345259394</v>
      </c>
      <c r="CU251" s="35">
        <v>98.032200357781747</v>
      </c>
      <c r="CV251" s="35">
        <v>98.568872987477633</v>
      </c>
      <c r="CW251" s="35">
        <v>98.926654740608228</v>
      </c>
    </row>
    <row r="252" spans="1:101" x14ac:dyDescent="0.3">
      <c r="A252" s="3">
        <v>1443</v>
      </c>
      <c r="B252" s="4" t="s">
        <v>247</v>
      </c>
      <c r="C252" s="35">
        <v>100</v>
      </c>
      <c r="D252" s="35">
        <v>100.36652412950519</v>
      </c>
      <c r="E252" s="35">
        <v>99.205864386072079</v>
      </c>
      <c r="F252" s="35">
        <v>100.36652412950519</v>
      </c>
      <c r="G252" s="35">
        <v>98.289554062309108</v>
      </c>
      <c r="H252" s="35">
        <v>100.73304825901039</v>
      </c>
      <c r="I252" s="35">
        <v>98.96151496640195</v>
      </c>
      <c r="J252" s="35">
        <v>99.816737935247403</v>
      </c>
      <c r="K252" s="35">
        <v>98.594990836896756</v>
      </c>
      <c r="L252" s="35">
        <v>101.03848503359805</v>
      </c>
      <c r="M252" s="35">
        <v>100</v>
      </c>
      <c r="N252" s="35">
        <v>100.24434941967013</v>
      </c>
      <c r="O252" s="35">
        <v>100.85522296884545</v>
      </c>
      <c r="P252" s="35">
        <v>101.40500916310324</v>
      </c>
      <c r="Q252" s="35">
        <v>100.79413561392792</v>
      </c>
      <c r="R252" s="35">
        <v>98.839340256566885</v>
      </c>
      <c r="S252" s="35">
        <v>98.472816127061705</v>
      </c>
      <c r="T252" s="35">
        <v>98.778252901649353</v>
      </c>
      <c r="U252" s="35">
        <v>97.55650580329872</v>
      </c>
      <c r="V252" s="35">
        <v>97.189981673793525</v>
      </c>
      <c r="W252" s="35">
        <v>98.106291997556511</v>
      </c>
      <c r="X252" s="35">
        <v>97.31215638362859</v>
      </c>
      <c r="Y252" s="35">
        <v>96.02932193036041</v>
      </c>
      <c r="Z252" s="35">
        <v>94.196701282834454</v>
      </c>
      <c r="AA252" s="35">
        <v>93.952351863164324</v>
      </c>
      <c r="AB252" s="35">
        <v>93.58582773365913</v>
      </c>
      <c r="AC252" s="35">
        <v>92.669517409896144</v>
      </c>
      <c r="AD252" s="35">
        <v>92.913866829566274</v>
      </c>
      <c r="AE252" s="35">
        <v>92.486255345143562</v>
      </c>
      <c r="AF252" s="35">
        <v>91.814294441050706</v>
      </c>
      <c r="AG252" s="35">
        <v>93.280390959071468</v>
      </c>
      <c r="AH252" s="35">
        <v>94.196701282834454</v>
      </c>
      <c r="AI252" s="35">
        <v>92.486255345143562</v>
      </c>
      <c r="AJ252" s="35">
        <v>100</v>
      </c>
      <c r="AK252" s="35">
        <v>102.12692967409949</v>
      </c>
      <c r="AL252" s="35">
        <v>104.4253859348199</v>
      </c>
      <c r="AM252" s="35">
        <v>106.65523156089193</v>
      </c>
      <c r="AN252" s="35">
        <v>106.31217838765009</v>
      </c>
      <c r="AO252" s="35">
        <v>112.48713550600343</v>
      </c>
      <c r="AP252" s="35">
        <v>115.1286449399657</v>
      </c>
      <c r="AQ252" s="35">
        <v>115.95197255574614</v>
      </c>
      <c r="AR252" s="35">
        <v>116.02058319039452</v>
      </c>
      <c r="AS252" s="35">
        <v>116.5008576329331</v>
      </c>
      <c r="AT252" s="35">
        <v>116.87821612349914</v>
      </c>
      <c r="AU252" s="35">
        <v>116.08919382504288</v>
      </c>
      <c r="AV252" s="35">
        <v>115.84905660377359</v>
      </c>
      <c r="AW252" s="35">
        <v>115.09433962264151</v>
      </c>
      <c r="AX252" s="35">
        <v>116.12349914236707</v>
      </c>
      <c r="AY252" s="35">
        <v>116.12349914236707</v>
      </c>
      <c r="AZ252" s="35">
        <v>116.67238421955403</v>
      </c>
      <c r="BA252" s="35">
        <v>117.15265866209262</v>
      </c>
      <c r="BB252" s="35">
        <v>117.56432246998284</v>
      </c>
      <c r="BC252" s="35">
        <v>119.14236706689537</v>
      </c>
      <c r="BD252" s="35">
        <v>119.65694682675814</v>
      </c>
      <c r="BE252" s="35">
        <v>120.27444253859348</v>
      </c>
      <c r="BF252" s="35">
        <v>120.82332761578044</v>
      </c>
      <c r="BG252" s="35">
        <v>121.09777015437393</v>
      </c>
      <c r="BH252" s="35">
        <v>122.43567753001716</v>
      </c>
      <c r="BI252" s="35">
        <v>123.46483704974271</v>
      </c>
      <c r="BJ252" s="35">
        <v>122.29845626072041</v>
      </c>
      <c r="BK252" s="35">
        <v>121.13207547169812</v>
      </c>
      <c r="BL252" s="35">
        <v>122.02401372212692</v>
      </c>
      <c r="BM252" s="35">
        <v>122.0926243567753</v>
      </c>
      <c r="BN252" s="35">
        <v>122.16123499142367</v>
      </c>
      <c r="BO252" s="35">
        <v>123.9451114922813</v>
      </c>
      <c r="BP252" s="35">
        <v>123.87650085763293</v>
      </c>
      <c r="BQ252" s="35">
        <v>100</v>
      </c>
      <c r="BR252" s="35">
        <v>99.485199485199487</v>
      </c>
      <c r="BS252" s="35">
        <v>100.25740025740026</v>
      </c>
      <c r="BT252" s="35">
        <v>99.227799227799224</v>
      </c>
      <c r="BU252" s="35">
        <v>100.90090090090091</v>
      </c>
      <c r="BV252" s="35">
        <v>102.83140283140283</v>
      </c>
      <c r="BW252" s="35">
        <v>101.54440154440154</v>
      </c>
      <c r="BX252" s="35">
        <v>100</v>
      </c>
      <c r="BY252" s="35">
        <v>100.77220077220078</v>
      </c>
      <c r="BZ252" s="35">
        <v>101.15830115830116</v>
      </c>
      <c r="CA252" s="35">
        <v>100.38610038610038</v>
      </c>
      <c r="CB252" s="35">
        <v>100.25740025740026</v>
      </c>
      <c r="CC252" s="35">
        <v>100.38610038610038</v>
      </c>
      <c r="CD252" s="35">
        <v>98.455598455598462</v>
      </c>
      <c r="CE252" s="35">
        <v>98.455598455598462</v>
      </c>
      <c r="CF252" s="35">
        <v>97.168597168597174</v>
      </c>
      <c r="CG252" s="35">
        <v>96.396396396396398</v>
      </c>
      <c r="CH252" s="35">
        <v>96.138996138996134</v>
      </c>
      <c r="CI252" s="35">
        <v>95.49549549549549</v>
      </c>
      <c r="CJ252" s="35">
        <v>94.851994851994846</v>
      </c>
      <c r="CK252" s="35">
        <v>97.039897039897042</v>
      </c>
      <c r="CL252" s="35">
        <v>97.168597168597174</v>
      </c>
      <c r="CM252" s="35">
        <v>98.712998712998711</v>
      </c>
      <c r="CN252" s="35">
        <v>100</v>
      </c>
      <c r="CO252" s="35">
        <v>102.70270270270271</v>
      </c>
      <c r="CP252" s="35">
        <v>105.4054054054054</v>
      </c>
      <c r="CQ252" s="35">
        <v>107.85070785070785</v>
      </c>
      <c r="CR252" s="35">
        <v>112.48391248391249</v>
      </c>
      <c r="CS252" s="35">
        <v>117.88931788931789</v>
      </c>
      <c r="CT252" s="35">
        <v>122.65122265122265</v>
      </c>
      <c r="CU252" s="35">
        <v>125.61132561132561</v>
      </c>
      <c r="CV252" s="35">
        <v>128.95752895752895</v>
      </c>
      <c r="CW252" s="35">
        <v>132.04633204633205</v>
      </c>
    </row>
    <row r="253" spans="1:101" x14ac:dyDescent="0.3">
      <c r="A253" s="3">
        <v>1444</v>
      </c>
      <c r="B253" s="4" t="s">
        <v>248</v>
      </c>
      <c r="C253" s="35">
        <v>100</v>
      </c>
      <c r="D253" s="35">
        <v>95.967741935483872</v>
      </c>
      <c r="E253" s="35">
        <v>92.204301075268816</v>
      </c>
      <c r="F253" s="35">
        <v>92.204301075268816</v>
      </c>
      <c r="G253" s="35">
        <v>92.473118279569889</v>
      </c>
      <c r="H253" s="35">
        <v>93.010752688172047</v>
      </c>
      <c r="I253" s="35">
        <v>93.010752688172047</v>
      </c>
      <c r="J253" s="35">
        <v>93.010752688172047</v>
      </c>
      <c r="K253" s="35">
        <v>93.27956989247312</v>
      </c>
      <c r="L253" s="35">
        <v>91.397849462365585</v>
      </c>
      <c r="M253" s="35">
        <v>92.204301075268816</v>
      </c>
      <c r="N253" s="35">
        <v>91.129032258064512</v>
      </c>
      <c r="O253" s="35">
        <v>93.010752688172047</v>
      </c>
      <c r="P253" s="35">
        <v>94.892473118279568</v>
      </c>
      <c r="Q253" s="35">
        <v>95.6989247311828</v>
      </c>
      <c r="R253" s="35">
        <v>95.967741935483872</v>
      </c>
      <c r="S253" s="35">
        <v>93.817204301075265</v>
      </c>
      <c r="T253" s="35">
        <v>94.086021505376351</v>
      </c>
      <c r="U253" s="35">
        <v>93.817204301075265</v>
      </c>
      <c r="V253" s="35">
        <v>92.741935483870961</v>
      </c>
      <c r="W253" s="35">
        <v>93.27956989247312</v>
      </c>
      <c r="X253" s="35">
        <v>94.892473118279568</v>
      </c>
      <c r="Y253" s="35">
        <v>93.817204301075265</v>
      </c>
      <c r="Z253" s="35">
        <v>91.935483870967744</v>
      </c>
      <c r="AA253" s="35">
        <v>88.978494623655919</v>
      </c>
      <c r="AB253" s="35">
        <v>86.021505376344081</v>
      </c>
      <c r="AC253" s="35">
        <v>86.55913978494624</v>
      </c>
      <c r="AD253" s="35">
        <v>81.72043010752688</v>
      </c>
      <c r="AE253" s="35">
        <v>81.182795698924735</v>
      </c>
      <c r="AF253" s="35">
        <v>79.3010752688172</v>
      </c>
      <c r="AG253" s="35">
        <v>77.688172043010752</v>
      </c>
      <c r="AH253" s="35">
        <v>72.311827956989248</v>
      </c>
      <c r="AI253" s="35">
        <v>71.236559139784944</v>
      </c>
      <c r="AJ253" s="35">
        <v>100</v>
      </c>
      <c r="AK253" s="35">
        <v>99.548192771084331</v>
      </c>
      <c r="AL253" s="35">
        <v>95.933734939759034</v>
      </c>
      <c r="AM253" s="35">
        <v>99.849397590361448</v>
      </c>
      <c r="AN253" s="35">
        <v>101.6566265060241</v>
      </c>
      <c r="AO253" s="35">
        <v>102.40963855421687</v>
      </c>
      <c r="AP253" s="35">
        <v>101.05421686746988</v>
      </c>
      <c r="AQ253" s="35">
        <v>98.945783132530124</v>
      </c>
      <c r="AR253" s="35">
        <v>99.698795180722897</v>
      </c>
      <c r="AS253" s="35">
        <v>99.548192771084331</v>
      </c>
      <c r="AT253" s="35">
        <v>97.740963855421683</v>
      </c>
      <c r="AU253" s="35">
        <v>97.439759036144579</v>
      </c>
      <c r="AV253" s="35">
        <v>98.0421686746988</v>
      </c>
      <c r="AW253" s="35">
        <v>100.60240963855422</v>
      </c>
      <c r="AX253" s="35">
        <v>100.3012048192771</v>
      </c>
      <c r="AY253" s="35">
        <v>98.0421686746988</v>
      </c>
      <c r="AZ253" s="35">
        <v>97.891566265060234</v>
      </c>
      <c r="BA253" s="35">
        <v>98.644578313253007</v>
      </c>
      <c r="BB253" s="35">
        <v>99.096385542168676</v>
      </c>
      <c r="BC253" s="35">
        <v>99.849397590361448</v>
      </c>
      <c r="BD253" s="35">
        <v>98.795180722891573</v>
      </c>
      <c r="BE253" s="35">
        <v>99.246987951807228</v>
      </c>
      <c r="BF253" s="35">
        <v>101.6566265060241</v>
      </c>
      <c r="BG253" s="35">
        <v>102.71084337349397</v>
      </c>
      <c r="BH253" s="35">
        <v>101.20481927710843</v>
      </c>
      <c r="BI253" s="35">
        <v>104.51807228915662</v>
      </c>
      <c r="BJ253" s="35">
        <v>105.72289156626506</v>
      </c>
      <c r="BK253" s="35">
        <v>105.72289156626506</v>
      </c>
      <c r="BL253" s="35">
        <v>105.57228915662651</v>
      </c>
      <c r="BM253" s="35">
        <v>104.06626506024097</v>
      </c>
      <c r="BN253" s="35">
        <v>104.06626506024097</v>
      </c>
      <c r="BO253" s="35">
        <v>102.71084337349397</v>
      </c>
      <c r="BP253" s="35">
        <v>100.60240963855422</v>
      </c>
      <c r="BQ253" s="35">
        <v>100</v>
      </c>
      <c r="BR253" s="35">
        <v>101.41509433962264</v>
      </c>
      <c r="BS253" s="35">
        <v>97.64150943396227</v>
      </c>
      <c r="BT253" s="35">
        <v>99.528301886792448</v>
      </c>
      <c r="BU253" s="35">
        <v>97.64150943396227</v>
      </c>
      <c r="BV253" s="35">
        <v>100</v>
      </c>
      <c r="BW253" s="35">
        <v>100.94339622641509</v>
      </c>
      <c r="BX253" s="35">
        <v>99.528301886792448</v>
      </c>
      <c r="BY253" s="35">
        <v>100</v>
      </c>
      <c r="BZ253" s="35">
        <v>102.83018867924528</v>
      </c>
      <c r="CA253" s="35">
        <v>106.13207547169812</v>
      </c>
      <c r="CB253" s="35">
        <v>103.77358490566037</v>
      </c>
      <c r="CC253" s="35">
        <v>101.88679245283019</v>
      </c>
      <c r="CD253" s="35">
        <v>97.169811320754718</v>
      </c>
      <c r="CE253" s="35">
        <v>92.452830188679243</v>
      </c>
      <c r="CF253" s="35">
        <v>89.15094339622641</v>
      </c>
      <c r="CG253" s="35">
        <v>92.452830188679243</v>
      </c>
      <c r="CH253" s="35">
        <v>93.396226415094333</v>
      </c>
      <c r="CI253" s="35">
        <v>89.622641509433961</v>
      </c>
      <c r="CJ253" s="35">
        <v>93.396226415094333</v>
      </c>
      <c r="CK253" s="35">
        <v>93.396226415094333</v>
      </c>
      <c r="CL253" s="35">
        <v>93.867924528301884</v>
      </c>
      <c r="CM253" s="35">
        <v>93.867924528301884</v>
      </c>
      <c r="CN253" s="35">
        <v>95.754716981132077</v>
      </c>
      <c r="CO253" s="35">
        <v>96.226415094339629</v>
      </c>
      <c r="CP253" s="35">
        <v>97.169811320754718</v>
      </c>
      <c r="CQ253" s="35">
        <v>100.94339622641509</v>
      </c>
      <c r="CR253" s="35">
        <v>102.35849056603773</v>
      </c>
      <c r="CS253" s="35">
        <v>102.83018867924528</v>
      </c>
      <c r="CT253" s="35">
        <v>100.94339622641509</v>
      </c>
      <c r="CU253" s="35">
        <v>102.83018867924528</v>
      </c>
      <c r="CV253" s="35">
        <v>105.66037735849056</v>
      </c>
      <c r="CW253" s="35">
        <v>103.30188679245283</v>
      </c>
    </row>
    <row r="254" spans="1:101" x14ac:dyDescent="0.3">
      <c r="A254" s="3">
        <v>1445</v>
      </c>
      <c r="B254" s="4" t="s">
        <v>249</v>
      </c>
      <c r="C254" s="35">
        <v>100</v>
      </c>
      <c r="D254" s="35">
        <v>100.40091638029783</v>
      </c>
      <c r="E254" s="35">
        <v>99.541809851088203</v>
      </c>
      <c r="F254" s="35">
        <v>98.109965635738831</v>
      </c>
      <c r="G254" s="35">
        <v>96.56357388316151</v>
      </c>
      <c r="H254" s="35">
        <v>93.012600229095071</v>
      </c>
      <c r="I254" s="35">
        <v>91.981672394043528</v>
      </c>
      <c r="J254" s="35">
        <v>90.378006872852239</v>
      </c>
      <c r="K254" s="35">
        <v>90.034364261168392</v>
      </c>
      <c r="L254" s="35">
        <v>89.97709049255441</v>
      </c>
      <c r="M254" s="35">
        <v>89.805269186712479</v>
      </c>
      <c r="N254" s="35">
        <v>88.888888888888886</v>
      </c>
      <c r="O254" s="35">
        <v>86.597938144329902</v>
      </c>
      <c r="P254" s="35">
        <v>85.280641466208479</v>
      </c>
      <c r="Q254" s="35">
        <v>83.562428407789227</v>
      </c>
      <c r="R254" s="35">
        <v>83.276059564719361</v>
      </c>
      <c r="S254" s="35">
        <v>83.447880870561278</v>
      </c>
      <c r="T254" s="35">
        <v>84.249713631156936</v>
      </c>
      <c r="U254" s="35">
        <v>85.624284077892327</v>
      </c>
      <c r="V254" s="35">
        <v>85.280641466208479</v>
      </c>
      <c r="W254" s="35">
        <v>83.619702176403209</v>
      </c>
      <c r="X254" s="35">
        <v>83.333333333333329</v>
      </c>
      <c r="Y254" s="35">
        <v>82.302405498281786</v>
      </c>
      <c r="Z254" s="35">
        <v>81.271477663230243</v>
      </c>
      <c r="AA254" s="35">
        <v>80.584192439862548</v>
      </c>
      <c r="AB254" s="35">
        <v>79.66781214203894</v>
      </c>
      <c r="AC254" s="35">
        <v>79.553264604810991</v>
      </c>
      <c r="AD254" s="35">
        <v>78.465063001145481</v>
      </c>
      <c r="AE254" s="35">
        <v>80.2405498281787</v>
      </c>
      <c r="AF254" s="35">
        <v>79.266895761741125</v>
      </c>
      <c r="AG254" s="35">
        <v>78.751431844215347</v>
      </c>
      <c r="AH254" s="35">
        <v>79.896907216494839</v>
      </c>
      <c r="AI254" s="35">
        <v>78.694158075601379</v>
      </c>
      <c r="AJ254" s="35">
        <v>100</v>
      </c>
      <c r="AK254" s="35">
        <v>102.61533940640611</v>
      </c>
      <c r="AL254" s="35">
        <v>102.70349691448722</v>
      </c>
      <c r="AM254" s="35">
        <v>102.14516602997355</v>
      </c>
      <c r="AN254" s="35">
        <v>100.61710255656773</v>
      </c>
      <c r="AO254" s="35">
        <v>96.796943873053195</v>
      </c>
      <c r="AP254" s="35">
        <v>97.090802233323544</v>
      </c>
      <c r="AQ254" s="35">
        <v>97.061416397296497</v>
      </c>
      <c r="AR254" s="35">
        <v>96.826329709080227</v>
      </c>
      <c r="AS254" s="35">
        <v>96.56185718483691</v>
      </c>
      <c r="AT254" s="35">
        <v>97.061416397296497</v>
      </c>
      <c r="AU254" s="35">
        <v>96.179841316485451</v>
      </c>
      <c r="AV254" s="35">
        <v>95.76843961210696</v>
      </c>
      <c r="AW254" s="35">
        <v>96.4736996767558</v>
      </c>
      <c r="AX254" s="35">
        <v>95.562738759917721</v>
      </c>
      <c r="AY254" s="35">
        <v>96.855715545107259</v>
      </c>
      <c r="AZ254" s="35">
        <v>97.061416397296497</v>
      </c>
      <c r="BA254" s="35">
        <v>96.973258889215401</v>
      </c>
      <c r="BB254" s="35">
        <v>97.502203937702021</v>
      </c>
      <c r="BC254" s="35">
        <v>97.560975609756099</v>
      </c>
      <c r="BD254" s="35">
        <v>96.738172200999117</v>
      </c>
      <c r="BE254" s="35">
        <v>95.94475462826918</v>
      </c>
      <c r="BF254" s="35">
        <v>96.062297972377308</v>
      </c>
      <c r="BG254" s="35">
        <v>96.679400528945052</v>
      </c>
      <c r="BH254" s="35">
        <v>97.531589773729067</v>
      </c>
      <c r="BI254" s="35">
        <v>96.973258889215401</v>
      </c>
      <c r="BJ254" s="35">
        <v>96.855715545107259</v>
      </c>
      <c r="BK254" s="35">
        <v>97.619747281810163</v>
      </c>
      <c r="BL254" s="35">
        <v>97.590361445783131</v>
      </c>
      <c r="BM254" s="35">
        <v>98.089920658242733</v>
      </c>
      <c r="BN254" s="35">
        <v>97.619747281810163</v>
      </c>
      <c r="BO254" s="35">
        <v>98.618865706729352</v>
      </c>
      <c r="BP254" s="35">
        <v>97.590361445783131</v>
      </c>
      <c r="BQ254" s="35">
        <v>100</v>
      </c>
      <c r="BR254" s="35">
        <v>99.911032028469748</v>
      </c>
      <c r="BS254" s="35">
        <v>97.77580071174377</v>
      </c>
      <c r="BT254" s="35">
        <v>98.754448398576514</v>
      </c>
      <c r="BU254" s="35">
        <v>99.911032028469748</v>
      </c>
      <c r="BV254" s="35">
        <v>98.131672597864764</v>
      </c>
      <c r="BW254" s="35">
        <v>97.153024911032034</v>
      </c>
      <c r="BX254" s="35">
        <v>96.619217081850536</v>
      </c>
      <c r="BY254" s="35">
        <v>95.284697508896798</v>
      </c>
      <c r="BZ254" s="35">
        <v>93.32740213523131</v>
      </c>
      <c r="CA254" s="35">
        <v>90.92526690391459</v>
      </c>
      <c r="CB254" s="35">
        <v>89.056939501779354</v>
      </c>
      <c r="CC254" s="35">
        <v>89.234875444839858</v>
      </c>
      <c r="CD254" s="35">
        <v>88.70106761565836</v>
      </c>
      <c r="CE254" s="35">
        <v>87.455516014234874</v>
      </c>
      <c r="CF254" s="35">
        <v>85.943060498220646</v>
      </c>
      <c r="CG254" s="35">
        <v>87.09964412811388</v>
      </c>
      <c r="CH254" s="35">
        <v>86.29893238434164</v>
      </c>
      <c r="CI254" s="35">
        <v>87.188612099644132</v>
      </c>
      <c r="CJ254" s="35">
        <v>85.409252669039148</v>
      </c>
      <c r="CK254" s="35">
        <v>86.387900355871892</v>
      </c>
      <c r="CL254" s="35">
        <v>86.032028469750884</v>
      </c>
      <c r="CM254" s="35">
        <v>86.032028469750884</v>
      </c>
      <c r="CN254" s="35">
        <v>87.811387900355868</v>
      </c>
      <c r="CO254" s="35">
        <v>87.09964412811388</v>
      </c>
      <c r="CP254" s="35">
        <v>87.90035587188612</v>
      </c>
      <c r="CQ254" s="35">
        <v>88.167259786476862</v>
      </c>
      <c r="CR254" s="35">
        <v>89.145907473309606</v>
      </c>
      <c r="CS254" s="35">
        <v>91.54804270462634</v>
      </c>
      <c r="CT254" s="35">
        <v>94.483985765124558</v>
      </c>
      <c r="CU254" s="35">
        <v>96.619217081850536</v>
      </c>
      <c r="CV254" s="35">
        <v>99.911032028469748</v>
      </c>
      <c r="CW254" s="35">
        <v>101.51245551601423</v>
      </c>
    </row>
    <row r="255" spans="1:101" x14ac:dyDescent="0.3">
      <c r="A255" s="3">
        <v>1449</v>
      </c>
      <c r="B255" s="4" t="s">
        <v>250</v>
      </c>
      <c r="C255" s="35">
        <v>100</v>
      </c>
      <c r="D255" s="35">
        <v>98.389694041867955</v>
      </c>
      <c r="E255" s="35">
        <v>100.26838432635535</v>
      </c>
      <c r="F255" s="35">
        <v>99.516908212560381</v>
      </c>
      <c r="G255" s="35">
        <v>98.282340311325825</v>
      </c>
      <c r="H255" s="35">
        <v>95.759527643585614</v>
      </c>
      <c r="I255" s="35">
        <v>94.149221685453568</v>
      </c>
      <c r="J255" s="35">
        <v>94.685990338164245</v>
      </c>
      <c r="K255" s="35">
        <v>93.773483628556093</v>
      </c>
      <c r="L255" s="35">
        <v>93.344068706387546</v>
      </c>
      <c r="M255" s="35">
        <v>95.115405260332793</v>
      </c>
      <c r="N255" s="35">
        <v>95.383789586688138</v>
      </c>
      <c r="O255" s="35">
        <v>95.652173913043484</v>
      </c>
      <c r="P255" s="35">
        <v>94.632313472893188</v>
      </c>
      <c r="Q255" s="35">
        <v>96.296296296296291</v>
      </c>
      <c r="R255" s="35">
        <v>94.739667203435317</v>
      </c>
      <c r="S255" s="35">
        <v>95.115405260332793</v>
      </c>
      <c r="T255" s="35">
        <v>96.77938808373591</v>
      </c>
      <c r="U255" s="35">
        <v>96.296296296296291</v>
      </c>
      <c r="V255" s="35">
        <v>95.43746645195921</v>
      </c>
      <c r="W255" s="35">
        <v>94.524959742351044</v>
      </c>
      <c r="X255" s="35">
        <v>96.135265700483089</v>
      </c>
      <c r="Y255" s="35">
        <v>96.349973161567362</v>
      </c>
      <c r="Z255" s="35">
        <v>98.067632850241552</v>
      </c>
      <c r="AA255" s="35">
        <v>97.960279119699408</v>
      </c>
      <c r="AB255" s="35">
        <v>96.403650026838434</v>
      </c>
      <c r="AC255" s="35">
        <v>95.652173913043484</v>
      </c>
      <c r="AD255" s="35">
        <v>95.813204508856685</v>
      </c>
      <c r="AE255" s="35">
        <v>95.061728395061735</v>
      </c>
      <c r="AF255" s="35">
        <v>94.847020933977461</v>
      </c>
      <c r="AG255" s="35">
        <v>95.974235104669887</v>
      </c>
      <c r="AH255" s="35">
        <v>93.988191089640367</v>
      </c>
      <c r="AI255" s="35">
        <v>92.32420826623725</v>
      </c>
      <c r="AJ255" s="35">
        <v>100</v>
      </c>
      <c r="AK255" s="35">
        <v>100.67302299495233</v>
      </c>
      <c r="AL255" s="35">
        <v>103.25294447560292</v>
      </c>
      <c r="AM255" s="35">
        <v>104.17835109366237</v>
      </c>
      <c r="AN255" s="35">
        <v>105.10375771172181</v>
      </c>
      <c r="AO255" s="35">
        <v>105.10375771172181</v>
      </c>
      <c r="AP255" s="35">
        <v>105.8328659562535</v>
      </c>
      <c r="AQ255" s="35">
        <v>105.8328659562535</v>
      </c>
      <c r="AR255" s="35">
        <v>106.64610207515423</v>
      </c>
      <c r="AS255" s="35">
        <v>106.7021873247336</v>
      </c>
      <c r="AT255" s="35">
        <v>107.71172181716209</v>
      </c>
      <c r="AU255" s="35">
        <v>108.52495793606282</v>
      </c>
      <c r="AV255" s="35">
        <v>109.75883342680875</v>
      </c>
      <c r="AW255" s="35">
        <v>109.00168255748738</v>
      </c>
      <c r="AX255" s="35">
        <v>111.72181716208637</v>
      </c>
      <c r="AY255" s="35">
        <v>111.72181716208637</v>
      </c>
      <c r="AZ255" s="35">
        <v>112.14245653393158</v>
      </c>
      <c r="BA255" s="35">
        <v>113.74088614694335</v>
      </c>
      <c r="BB255" s="35">
        <v>113.51654514862591</v>
      </c>
      <c r="BC255" s="35">
        <v>111.80594503645541</v>
      </c>
      <c r="BD255" s="35">
        <v>110.48794167134044</v>
      </c>
      <c r="BE255" s="35">
        <v>111.41334828939989</v>
      </c>
      <c r="BF255" s="35">
        <v>113.57263039820528</v>
      </c>
      <c r="BG255" s="35">
        <v>116.04038137969714</v>
      </c>
      <c r="BH255" s="35">
        <v>116.90970274817722</v>
      </c>
      <c r="BI255" s="35">
        <v>118.14357823892317</v>
      </c>
      <c r="BJ255" s="35">
        <v>118.92877173303421</v>
      </c>
      <c r="BK255" s="35">
        <v>118.92877173303421</v>
      </c>
      <c r="BL255" s="35">
        <v>119.04094223219293</v>
      </c>
      <c r="BM255" s="35">
        <v>118.92877173303421</v>
      </c>
      <c r="BN255" s="35">
        <v>119.20919798093101</v>
      </c>
      <c r="BO255" s="35">
        <v>119.06898485698261</v>
      </c>
      <c r="BP255" s="35">
        <v>118.05945036455412</v>
      </c>
      <c r="BQ255" s="35">
        <v>100</v>
      </c>
      <c r="BR255" s="35">
        <v>101.26796280642435</v>
      </c>
      <c r="BS255" s="35">
        <v>101.26796280642435</v>
      </c>
      <c r="BT255" s="35">
        <v>100.16906170752324</v>
      </c>
      <c r="BU255" s="35">
        <v>99.746407438715124</v>
      </c>
      <c r="BV255" s="35">
        <v>97.633136094674555</v>
      </c>
      <c r="BW255" s="35">
        <v>95.35080304311073</v>
      </c>
      <c r="BX255" s="35">
        <v>95.097210481825869</v>
      </c>
      <c r="BY255" s="35">
        <v>94.336432797971256</v>
      </c>
      <c r="BZ255" s="35">
        <v>91.546914623837708</v>
      </c>
      <c r="CA255" s="35">
        <v>90.363482671174978</v>
      </c>
      <c r="CB255" s="35">
        <v>87.743026204564671</v>
      </c>
      <c r="CC255" s="35">
        <v>85.714285714285708</v>
      </c>
      <c r="CD255" s="35">
        <v>85.883347421808963</v>
      </c>
      <c r="CE255" s="35">
        <v>84.192730346576496</v>
      </c>
      <c r="CF255" s="35">
        <v>83.262890955198642</v>
      </c>
      <c r="CG255" s="35">
        <v>84.277261200338117</v>
      </c>
      <c r="CH255" s="35">
        <v>84.192730346576496</v>
      </c>
      <c r="CI255" s="35">
        <v>84.615384615384613</v>
      </c>
      <c r="CJ255" s="35">
        <v>85.714285714285708</v>
      </c>
      <c r="CK255" s="35">
        <v>84.953508030431109</v>
      </c>
      <c r="CL255" s="35">
        <v>84.953508030431109</v>
      </c>
      <c r="CM255" s="35">
        <v>84.446322907861372</v>
      </c>
      <c r="CN255" s="35">
        <v>84.699915469146234</v>
      </c>
      <c r="CO255" s="35">
        <v>86.559594251901942</v>
      </c>
      <c r="CP255" s="35">
        <v>89.264581572273883</v>
      </c>
      <c r="CQ255" s="35">
        <v>91.462383770076073</v>
      </c>
      <c r="CR255" s="35">
        <v>93.660185967878277</v>
      </c>
      <c r="CS255" s="35">
        <v>96.280642434488584</v>
      </c>
      <c r="CT255" s="35">
        <v>98.055790363482672</v>
      </c>
      <c r="CU255" s="35">
        <v>99.661876584953504</v>
      </c>
      <c r="CV255" s="35">
        <v>101.26796280642435</v>
      </c>
      <c r="CW255" s="35">
        <v>104.56466610312764</v>
      </c>
    </row>
    <row r="256" spans="1:101" x14ac:dyDescent="0.3">
      <c r="A256" s="3">
        <v>1502</v>
      </c>
      <c r="B256" s="4" t="s">
        <v>251</v>
      </c>
      <c r="C256" s="35">
        <v>100</v>
      </c>
      <c r="D256" s="35">
        <v>100.23976708340469</v>
      </c>
      <c r="E256" s="35">
        <v>99.469087172461045</v>
      </c>
      <c r="F256" s="35">
        <v>99.451960952217846</v>
      </c>
      <c r="G256" s="35">
        <v>98.886795684192492</v>
      </c>
      <c r="H256" s="35">
        <v>98.527145059085456</v>
      </c>
      <c r="I256" s="35">
        <v>99.160815208083577</v>
      </c>
      <c r="J256" s="35">
        <v>98.938174344922075</v>
      </c>
      <c r="K256" s="35">
        <v>100</v>
      </c>
      <c r="L256" s="35">
        <v>101.42147628018496</v>
      </c>
      <c r="M256" s="35">
        <v>102.99708854255866</v>
      </c>
      <c r="N256" s="35">
        <v>102.55180681623565</v>
      </c>
      <c r="O256" s="35">
        <v>103.49374892961123</v>
      </c>
      <c r="P256" s="35">
        <v>103.32248672717931</v>
      </c>
      <c r="Q256" s="35">
        <v>102.96283610207227</v>
      </c>
      <c r="R256" s="35">
        <v>103.63075869155678</v>
      </c>
      <c r="S256" s="35">
        <v>102.89433122109951</v>
      </c>
      <c r="T256" s="35">
        <v>102.48330193526289</v>
      </c>
      <c r="U256" s="35">
        <v>101.83250556602158</v>
      </c>
      <c r="V256" s="35">
        <v>100.73642747045727</v>
      </c>
      <c r="W256" s="35">
        <v>100.73642747045727</v>
      </c>
      <c r="X256" s="35">
        <v>100.0171262202432</v>
      </c>
      <c r="Y256" s="35">
        <v>100.61654392875492</v>
      </c>
      <c r="Z256" s="35">
        <v>100.445281726323</v>
      </c>
      <c r="AA256" s="35">
        <v>100.78780613118684</v>
      </c>
      <c r="AB256" s="35">
        <v>101.47285494091454</v>
      </c>
      <c r="AC256" s="35">
        <v>102.31203973283097</v>
      </c>
      <c r="AD256" s="35">
        <v>101.30159273848261</v>
      </c>
      <c r="AE256" s="35">
        <v>101.43860250042816</v>
      </c>
      <c r="AF256" s="35">
        <v>101.71262202431923</v>
      </c>
      <c r="AG256" s="35">
        <v>101.31871895872581</v>
      </c>
      <c r="AH256" s="35">
        <v>101.18170919678028</v>
      </c>
      <c r="AI256" s="35">
        <v>100.89056345264601</v>
      </c>
      <c r="AJ256" s="35">
        <v>100</v>
      </c>
      <c r="AK256" s="35">
        <v>100.40822614187785</v>
      </c>
      <c r="AL256" s="35">
        <v>101.77924978818454</v>
      </c>
      <c r="AM256" s="35">
        <v>102.21828545020411</v>
      </c>
      <c r="AN256" s="35">
        <v>103.11946391434954</v>
      </c>
      <c r="AO256" s="35">
        <v>103.92821381806978</v>
      </c>
      <c r="AP256" s="35">
        <v>104.67534468150659</v>
      </c>
      <c r="AQ256" s="35">
        <v>105.61503504582916</v>
      </c>
      <c r="AR256" s="35">
        <v>106.51621350997458</v>
      </c>
      <c r="AS256" s="35">
        <v>108.31086805823</v>
      </c>
      <c r="AT256" s="35">
        <v>108.11060617730878</v>
      </c>
      <c r="AU256" s="35">
        <v>108.74990372024956</v>
      </c>
      <c r="AV256" s="35">
        <v>109.91296310559963</v>
      </c>
      <c r="AW256" s="35">
        <v>110.7525225294616</v>
      </c>
      <c r="AX256" s="35">
        <v>111.41492721250866</v>
      </c>
      <c r="AY256" s="35">
        <v>111.88477239466995</v>
      </c>
      <c r="AZ256" s="35">
        <v>113.04783178002003</v>
      </c>
      <c r="BA256" s="35">
        <v>113.98752214434261</v>
      </c>
      <c r="BB256" s="35">
        <v>114.7346530077794</v>
      </c>
      <c r="BC256" s="35">
        <v>115.48178387121621</v>
      </c>
      <c r="BD256" s="35">
        <v>116.00554571362551</v>
      </c>
      <c r="BE256" s="35">
        <v>116.59092659631827</v>
      </c>
      <c r="BF256" s="35">
        <v>118.25464068397135</v>
      </c>
      <c r="BG256" s="35">
        <v>119.6872833705615</v>
      </c>
      <c r="BH256" s="35">
        <v>121.29708079796657</v>
      </c>
      <c r="BI256" s="35">
        <v>123.28429484710776</v>
      </c>
      <c r="BJ256" s="35">
        <v>125.24840175614264</v>
      </c>
      <c r="BK256" s="35">
        <v>125.50258029731187</v>
      </c>
      <c r="BL256" s="35">
        <v>127.08927058461065</v>
      </c>
      <c r="BM256" s="35">
        <v>128.18300854964184</v>
      </c>
      <c r="BN256" s="35">
        <v>127.95963952861435</v>
      </c>
      <c r="BO256" s="35">
        <v>127.58992528691365</v>
      </c>
      <c r="BP256" s="35">
        <v>127.29723484556727</v>
      </c>
      <c r="BQ256" s="35">
        <v>100</v>
      </c>
      <c r="BR256" s="35">
        <v>103.02491103202847</v>
      </c>
      <c r="BS256" s="35">
        <v>106.40569395017793</v>
      </c>
      <c r="BT256" s="35">
        <v>108.43416370106762</v>
      </c>
      <c r="BU256" s="35">
        <v>109.9644128113879</v>
      </c>
      <c r="BV256" s="35">
        <v>111.45907473309609</v>
      </c>
      <c r="BW256" s="35">
        <v>112.98932384341637</v>
      </c>
      <c r="BX256" s="35">
        <v>113.73665480427046</v>
      </c>
      <c r="BY256" s="35">
        <v>114.59074733096085</v>
      </c>
      <c r="BZ256" s="35">
        <v>114.41281138790036</v>
      </c>
      <c r="CA256" s="35">
        <v>115.55160142348754</v>
      </c>
      <c r="CB256" s="35">
        <v>116.51245551601423</v>
      </c>
      <c r="CC256" s="35">
        <v>117.04626334519573</v>
      </c>
      <c r="CD256" s="35">
        <v>117.36654804270462</v>
      </c>
      <c r="CE256" s="35">
        <v>117.29537366548043</v>
      </c>
      <c r="CF256" s="35">
        <v>117.40213523131672</v>
      </c>
      <c r="CG256" s="35">
        <v>116.37010676156584</v>
      </c>
      <c r="CH256" s="35">
        <v>115.94306049822065</v>
      </c>
      <c r="CI256" s="35">
        <v>116.79715302491103</v>
      </c>
      <c r="CJ256" s="35">
        <v>116.40569395017793</v>
      </c>
      <c r="CK256" s="35">
        <v>117.82918149466192</v>
      </c>
      <c r="CL256" s="35">
        <v>118.04270462633453</v>
      </c>
      <c r="CM256" s="35">
        <v>118.36298932384342</v>
      </c>
      <c r="CN256" s="35">
        <v>120.67615658362989</v>
      </c>
      <c r="CO256" s="35">
        <v>122.98932384341637</v>
      </c>
      <c r="CP256" s="35">
        <v>126.58362989323844</v>
      </c>
      <c r="CQ256" s="35">
        <v>131.70818505338079</v>
      </c>
      <c r="CR256" s="35">
        <v>136.61921708185054</v>
      </c>
      <c r="CS256" s="35">
        <v>141.2455516014235</v>
      </c>
      <c r="CT256" s="35">
        <v>147.72241992882562</v>
      </c>
      <c r="CU256" s="35">
        <v>152.77580071174378</v>
      </c>
      <c r="CV256" s="35">
        <v>157.54448398576511</v>
      </c>
      <c r="CW256" s="35">
        <v>163.09608540925268</v>
      </c>
    </row>
    <row r="257" spans="1:101" x14ac:dyDescent="0.3">
      <c r="A257" s="3">
        <v>1504</v>
      </c>
      <c r="B257" s="4" t="s">
        <v>252</v>
      </c>
      <c r="C257" s="35">
        <v>100</v>
      </c>
      <c r="D257" s="35">
        <v>98.962566844919792</v>
      </c>
      <c r="E257" s="35">
        <v>97.540106951871664</v>
      </c>
      <c r="F257" s="35">
        <v>96.684491978609628</v>
      </c>
      <c r="G257" s="35">
        <v>96.695187165775394</v>
      </c>
      <c r="H257" s="35">
        <v>96.759358288770059</v>
      </c>
      <c r="I257" s="35">
        <v>96.620320855614978</v>
      </c>
      <c r="J257" s="35">
        <v>97.326203208556151</v>
      </c>
      <c r="K257" s="35">
        <v>98.064171122994651</v>
      </c>
      <c r="L257" s="35">
        <v>99.037433155080208</v>
      </c>
      <c r="M257" s="35">
        <v>100</v>
      </c>
      <c r="N257" s="35">
        <v>101.46524064171123</v>
      </c>
      <c r="O257" s="35">
        <v>102.02139037433155</v>
      </c>
      <c r="P257" s="35">
        <v>103.77540106951872</v>
      </c>
      <c r="Q257" s="35">
        <v>105.56149732620321</v>
      </c>
      <c r="R257" s="35">
        <v>105.7433155080214</v>
      </c>
      <c r="S257" s="35">
        <v>106.4812834224599</v>
      </c>
      <c r="T257" s="35">
        <v>107.35828877005348</v>
      </c>
      <c r="U257" s="35">
        <v>108.45989304812834</v>
      </c>
      <c r="V257" s="35">
        <v>109.54010695187166</v>
      </c>
      <c r="W257" s="35">
        <v>110.84491978609626</v>
      </c>
      <c r="X257" s="35">
        <v>111.48663101604278</v>
      </c>
      <c r="Y257" s="35">
        <v>111.49732620320856</v>
      </c>
      <c r="Z257" s="35">
        <v>112.4812834224599</v>
      </c>
      <c r="AA257" s="35">
        <v>112.4812834224599</v>
      </c>
      <c r="AB257" s="35">
        <v>112.97326203208556</v>
      </c>
      <c r="AC257" s="35">
        <v>113.1336898395722</v>
      </c>
      <c r="AD257" s="35">
        <v>114.17112299465241</v>
      </c>
      <c r="AE257" s="35">
        <v>114.53475935828877</v>
      </c>
      <c r="AF257" s="35">
        <v>114.68449197860963</v>
      </c>
      <c r="AG257" s="35">
        <v>115.19786096256685</v>
      </c>
      <c r="AH257" s="35">
        <v>115.42245989304813</v>
      </c>
      <c r="AI257" s="35">
        <v>115.98930481283422</v>
      </c>
      <c r="AJ257" s="35">
        <v>100</v>
      </c>
      <c r="AK257" s="35">
        <v>100.96500679252354</v>
      </c>
      <c r="AL257" s="35">
        <v>101.61146765353446</v>
      </c>
      <c r="AM257" s="35">
        <v>102.24855951655971</v>
      </c>
      <c r="AN257" s="35">
        <v>102.52026045814401</v>
      </c>
      <c r="AO257" s="35">
        <v>103.0074483533986</v>
      </c>
      <c r="AP257" s="35">
        <v>103.5789572305242</v>
      </c>
      <c r="AQ257" s="35">
        <v>104.37532205930576</v>
      </c>
      <c r="AR257" s="35">
        <v>104.96088443340984</v>
      </c>
      <c r="AS257" s="35">
        <v>106.21164566449619</v>
      </c>
      <c r="AT257" s="35">
        <v>107.52330538248934</v>
      </c>
      <c r="AU257" s="35">
        <v>108.56794865789104</v>
      </c>
      <c r="AV257" s="35">
        <v>109.73907340609922</v>
      </c>
      <c r="AW257" s="35">
        <v>111.64566449618214</v>
      </c>
      <c r="AX257" s="35">
        <v>112.3998688340282</v>
      </c>
      <c r="AY257" s="35">
        <v>113.21965615777393</v>
      </c>
      <c r="AZ257" s="35">
        <v>114.48447088583876</v>
      </c>
      <c r="BA257" s="35">
        <v>115.57127465217594</v>
      </c>
      <c r="BB257" s="35">
        <v>116.49880545275683</v>
      </c>
      <c r="BC257" s="35">
        <v>118.50845552068206</v>
      </c>
      <c r="BD257" s="35">
        <v>120.49936759263596</v>
      </c>
      <c r="BE257" s="35">
        <v>122.22794772099124</v>
      </c>
      <c r="BF257" s="35">
        <v>124.53272122546494</v>
      </c>
      <c r="BG257" s="35">
        <v>126.93586920878812</v>
      </c>
      <c r="BH257" s="35">
        <v>129.66693212160959</v>
      </c>
      <c r="BI257" s="35">
        <v>132.2012460767321</v>
      </c>
      <c r="BJ257" s="35">
        <v>134.22963414062866</v>
      </c>
      <c r="BK257" s="35">
        <v>136.14090972970442</v>
      </c>
      <c r="BL257" s="35">
        <v>137.83669836510984</v>
      </c>
      <c r="BM257" s="35">
        <v>138.86728814353305</v>
      </c>
      <c r="BN257" s="35">
        <v>139.94472291188458</v>
      </c>
      <c r="BO257" s="35">
        <v>140.42722630814634</v>
      </c>
      <c r="BP257" s="35">
        <v>141.62645805031153</v>
      </c>
      <c r="BQ257" s="35">
        <v>100</v>
      </c>
      <c r="BR257" s="35">
        <v>102.92081350064907</v>
      </c>
      <c r="BS257" s="35">
        <v>104.32713111207269</v>
      </c>
      <c r="BT257" s="35">
        <v>105.66854175681523</v>
      </c>
      <c r="BU257" s="35">
        <v>107.52920813500648</v>
      </c>
      <c r="BV257" s="35">
        <v>109.38987451319775</v>
      </c>
      <c r="BW257" s="35">
        <v>110.10385114668975</v>
      </c>
      <c r="BX257" s="35">
        <v>111.40199048031155</v>
      </c>
      <c r="BY257" s="35">
        <v>111.94288186932064</v>
      </c>
      <c r="BZ257" s="35">
        <v>112.78667243617481</v>
      </c>
      <c r="CA257" s="35">
        <v>113.02466464733881</v>
      </c>
      <c r="CB257" s="35">
        <v>113.3275638251839</v>
      </c>
      <c r="CC257" s="35">
        <v>114.36607529208135</v>
      </c>
      <c r="CD257" s="35">
        <v>115.08005192557334</v>
      </c>
      <c r="CE257" s="35">
        <v>115.20986585893553</v>
      </c>
      <c r="CF257" s="35">
        <v>115.03678061445262</v>
      </c>
      <c r="CG257" s="35">
        <v>114.66897446992644</v>
      </c>
      <c r="CH257" s="35">
        <v>114.49588922544353</v>
      </c>
      <c r="CI257" s="35">
        <v>114.34443963652099</v>
      </c>
      <c r="CJ257" s="35">
        <v>113.82518390307226</v>
      </c>
      <c r="CK257" s="35">
        <v>114.62570315880571</v>
      </c>
      <c r="CL257" s="35">
        <v>115.03678061445262</v>
      </c>
      <c r="CM257" s="35">
        <v>114.84205971440934</v>
      </c>
      <c r="CN257" s="35">
        <v>116.14019904803115</v>
      </c>
      <c r="CO257" s="35">
        <v>118.41194288186932</v>
      </c>
      <c r="CP257" s="35">
        <v>121.85201211596711</v>
      </c>
      <c r="CQ257" s="35">
        <v>125.50843790566854</v>
      </c>
      <c r="CR257" s="35">
        <v>130.0302899177845</v>
      </c>
      <c r="CS257" s="35">
        <v>133.77325832972738</v>
      </c>
      <c r="CT257" s="35">
        <v>138.03548247511898</v>
      </c>
      <c r="CU257" s="35">
        <v>141.80008654262224</v>
      </c>
      <c r="CV257" s="35">
        <v>145.84595413241021</v>
      </c>
      <c r="CW257" s="35">
        <v>149.71873647771528</v>
      </c>
    </row>
    <row r="258" spans="1:101" x14ac:dyDescent="0.3">
      <c r="A258" s="3">
        <v>1505</v>
      </c>
      <c r="B258" s="6" t="s">
        <v>253</v>
      </c>
      <c r="C258" s="35">
        <v>100</v>
      </c>
      <c r="D258" s="35">
        <v>98.161196081800995</v>
      </c>
      <c r="E258" s="35">
        <v>96.459872830383233</v>
      </c>
      <c r="F258" s="35">
        <v>93.607148994672627</v>
      </c>
      <c r="G258" s="35">
        <v>92.936930744114107</v>
      </c>
      <c r="H258" s="35">
        <v>91.699604743083</v>
      </c>
      <c r="I258" s="35">
        <v>91.768345076473622</v>
      </c>
      <c r="J258" s="35">
        <v>90.54820415879017</v>
      </c>
      <c r="K258" s="35">
        <v>90.840350575700299</v>
      </c>
      <c r="L258" s="35">
        <v>91.184052242653379</v>
      </c>
      <c r="M258" s="35">
        <v>90.909090909090907</v>
      </c>
      <c r="N258" s="35">
        <v>90.238872658532401</v>
      </c>
      <c r="O258" s="35">
        <v>90.187317408489434</v>
      </c>
      <c r="P258" s="35">
        <v>90.926275992438562</v>
      </c>
      <c r="Q258" s="35">
        <v>91.098126825915102</v>
      </c>
      <c r="R258" s="35">
        <v>91.149682075958069</v>
      </c>
      <c r="S258" s="35">
        <v>91.905825743254852</v>
      </c>
      <c r="T258" s="35">
        <v>91.699604743083</v>
      </c>
      <c r="U258" s="35">
        <v>90.479463825399549</v>
      </c>
      <c r="V258" s="35">
        <v>91.21842240934869</v>
      </c>
      <c r="W258" s="35">
        <v>91.012201409176839</v>
      </c>
      <c r="X258" s="35">
        <v>90.874720742395596</v>
      </c>
      <c r="Y258" s="35">
        <v>91.235607492696346</v>
      </c>
      <c r="Z258" s="35">
        <v>92.19797216016498</v>
      </c>
      <c r="AA258" s="35">
        <v>93.263447327719533</v>
      </c>
      <c r="AB258" s="35">
        <v>92.610414160508682</v>
      </c>
      <c r="AC258" s="35">
        <v>93.04004124420004</v>
      </c>
      <c r="AD258" s="35">
        <v>93.229077161024236</v>
      </c>
      <c r="AE258" s="35">
        <v>93.057226327547696</v>
      </c>
      <c r="AF258" s="35">
        <v>92.301082660250898</v>
      </c>
      <c r="AG258" s="35">
        <v>90.720054992266711</v>
      </c>
      <c r="AH258" s="35">
        <v>89.293693074411408</v>
      </c>
      <c r="AI258" s="35">
        <v>87.489259322907714</v>
      </c>
      <c r="AJ258" s="35">
        <v>100</v>
      </c>
      <c r="AK258" s="35">
        <v>100.56378260542735</v>
      </c>
      <c r="AL258" s="35">
        <v>100.25558144779373</v>
      </c>
      <c r="AM258" s="35">
        <v>100.3833721716906</v>
      </c>
      <c r="AN258" s="35">
        <v>100.91708637149515</v>
      </c>
      <c r="AO258" s="35">
        <v>100.98474028414644</v>
      </c>
      <c r="AP258" s="35">
        <v>102.26264752311509</v>
      </c>
      <c r="AQ258" s="35">
        <v>101.87175825001879</v>
      </c>
      <c r="AR258" s="35">
        <v>101.62369390363077</v>
      </c>
      <c r="AS258" s="35">
        <v>101.99203187250995</v>
      </c>
      <c r="AT258" s="35">
        <v>101.69886491768774</v>
      </c>
      <c r="AU258" s="35">
        <v>101.85672404720739</v>
      </c>
      <c r="AV258" s="35">
        <v>102.63850259339999</v>
      </c>
      <c r="AW258" s="35">
        <v>102.76629331729686</v>
      </c>
      <c r="AX258" s="35">
        <v>104.30729910546493</v>
      </c>
      <c r="AY258" s="35">
        <v>104.0517176576712</v>
      </c>
      <c r="AZ258" s="35">
        <v>105.03645794181763</v>
      </c>
      <c r="BA258" s="35">
        <v>105.51003533037661</v>
      </c>
      <c r="BB258" s="35">
        <v>105.70547996692476</v>
      </c>
      <c r="BC258" s="35">
        <v>106.33691648500339</v>
      </c>
      <c r="BD258" s="35">
        <v>106.6300834398256</v>
      </c>
      <c r="BE258" s="35">
        <v>107.80275125911449</v>
      </c>
      <c r="BF258" s="35">
        <v>109.44147936555665</v>
      </c>
      <c r="BG258" s="35">
        <v>111.17792979027287</v>
      </c>
      <c r="BH258" s="35">
        <v>112.45583702924152</v>
      </c>
      <c r="BI258" s="35">
        <v>113.75629557242728</v>
      </c>
      <c r="BJ258" s="35">
        <v>115.29730136059536</v>
      </c>
      <c r="BK258" s="35">
        <v>116.35721265879877</v>
      </c>
      <c r="BL258" s="35">
        <v>116.27452454333609</v>
      </c>
      <c r="BM258" s="35">
        <v>115.66563932947456</v>
      </c>
      <c r="BN258" s="35">
        <v>114.52303991580847</v>
      </c>
      <c r="BO258" s="35">
        <v>113.07975644591446</v>
      </c>
      <c r="BP258" s="35">
        <v>112.73396978125236</v>
      </c>
      <c r="BQ258" s="35">
        <v>100</v>
      </c>
      <c r="BR258" s="35">
        <v>102.925877763329</v>
      </c>
      <c r="BS258" s="35">
        <v>104.71391417425228</v>
      </c>
      <c r="BT258" s="35">
        <v>104.55136540962289</v>
      </c>
      <c r="BU258" s="35">
        <v>105.33159947984396</v>
      </c>
      <c r="BV258" s="35">
        <v>106.4369310793238</v>
      </c>
      <c r="BW258" s="35">
        <v>104.64889466840052</v>
      </c>
      <c r="BX258" s="35">
        <v>105.13654096228869</v>
      </c>
      <c r="BY258" s="35">
        <v>106.85955786736021</v>
      </c>
      <c r="BZ258" s="35">
        <v>105.72171651495448</v>
      </c>
      <c r="CA258" s="35">
        <v>105.88426527958387</v>
      </c>
      <c r="CB258" s="35">
        <v>104.58387516254876</v>
      </c>
      <c r="CC258" s="35">
        <v>103.12093628088427</v>
      </c>
      <c r="CD258" s="35">
        <v>102.79583875162548</v>
      </c>
      <c r="CE258" s="35">
        <v>102.14564369310793</v>
      </c>
      <c r="CF258" s="35">
        <v>100.09752925877763</v>
      </c>
      <c r="CG258" s="35">
        <v>99.057217165149538</v>
      </c>
      <c r="CH258" s="35">
        <v>97.756827048114431</v>
      </c>
      <c r="CI258" s="35">
        <v>97.529258777633288</v>
      </c>
      <c r="CJ258" s="35">
        <v>97.301690507152145</v>
      </c>
      <c r="CK258" s="35">
        <v>98.862158647594285</v>
      </c>
      <c r="CL258" s="35">
        <v>98.569570871261377</v>
      </c>
      <c r="CM258" s="35">
        <v>99.772431729518857</v>
      </c>
      <c r="CN258" s="35">
        <v>100.22756827048114</v>
      </c>
      <c r="CO258" s="35">
        <v>103.47854356306892</v>
      </c>
      <c r="CP258" s="35">
        <v>106.98959687906373</v>
      </c>
      <c r="CQ258" s="35">
        <v>109.85045513654096</v>
      </c>
      <c r="CR258" s="35">
        <v>113.49154746423928</v>
      </c>
      <c r="CS258" s="35">
        <v>117.81534460338102</v>
      </c>
      <c r="CT258" s="35">
        <v>122.49674902470741</v>
      </c>
      <c r="CU258" s="35">
        <v>127.69830949284786</v>
      </c>
      <c r="CV258" s="35">
        <v>132.0221066319896</v>
      </c>
      <c r="CW258" s="35">
        <v>136.08582574772433</v>
      </c>
    </row>
    <row r="259" spans="1:101" x14ac:dyDescent="0.3">
      <c r="A259" s="3">
        <v>1511</v>
      </c>
      <c r="B259" s="4" t="s">
        <v>254</v>
      </c>
      <c r="C259" s="35">
        <v>100</v>
      </c>
      <c r="D259" s="35">
        <v>97.164303586321935</v>
      </c>
      <c r="E259" s="35">
        <v>96.246872393661391</v>
      </c>
      <c r="F259" s="35">
        <v>94.328607172643871</v>
      </c>
      <c r="G259" s="35">
        <v>93.411175979983312</v>
      </c>
      <c r="H259" s="35">
        <v>90.992493744787325</v>
      </c>
      <c r="I259" s="35">
        <v>90.992493744787325</v>
      </c>
      <c r="J259" s="35">
        <v>87.823185988323601</v>
      </c>
      <c r="K259" s="35">
        <v>85.487906588824018</v>
      </c>
      <c r="L259" s="35">
        <v>84.487072560467055</v>
      </c>
      <c r="M259" s="35">
        <v>82.985821517931612</v>
      </c>
      <c r="N259" s="35">
        <v>81.484570475396168</v>
      </c>
      <c r="O259" s="35">
        <v>77.314428690575483</v>
      </c>
      <c r="P259" s="35">
        <v>75.896580483736443</v>
      </c>
      <c r="Q259" s="35">
        <v>74.311926605504581</v>
      </c>
      <c r="R259" s="35">
        <v>80.817347789824851</v>
      </c>
      <c r="S259" s="35">
        <v>78.398665554628863</v>
      </c>
      <c r="T259" s="35">
        <v>77.564637197664723</v>
      </c>
      <c r="U259" s="35">
        <v>75.47956630525438</v>
      </c>
      <c r="V259" s="35">
        <v>71.809841534612175</v>
      </c>
      <c r="W259" s="35">
        <v>69.474562135112592</v>
      </c>
      <c r="X259" s="35">
        <v>68.807339449541288</v>
      </c>
      <c r="Y259" s="35">
        <v>66.305254378648868</v>
      </c>
      <c r="Z259" s="35">
        <v>62.96914095079233</v>
      </c>
      <c r="AA259" s="35">
        <v>62.468723936613841</v>
      </c>
      <c r="AB259" s="35">
        <v>61.134278565471227</v>
      </c>
      <c r="AC259" s="35">
        <v>59.883236030025024</v>
      </c>
      <c r="AD259" s="35">
        <v>57.547956630525441</v>
      </c>
      <c r="AE259" s="35">
        <v>55.129274395329439</v>
      </c>
      <c r="AF259" s="35">
        <v>54.045037531276066</v>
      </c>
      <c r="AG259" s="35">
        <v>51.709758131776482</v>
      </c>
      <c r="AH259" s="35">
        <v>50.70892410341952</v>
      </c>
      <c r="AI259" s="35">
        <v>48.457047539616347</v>
      </c>
      <c r="AJ259" s="35">
        <v>100</v>
      </c>
      <c r="AK259" s="35">
        <v>100.732421875</v>
      </c>
      <c r="AL259" s="35">
        <v>101.953125</v>
      </c>
      <c r="AM259" s="35">
        <v>103.41796875</v>
      </c>
      <c r="AN259" s="35">
        <v>104.4921875</v>
      </c>
      <c r="AO259" s="35">
        <v>102.685546875</v>
      </c>
      <c r="AP259" s="35">
        <v>102.734375</v>
      </c>
      <c r="AQ259" s="35">
        <v>102.63671875</v>
      </c>
      <c r="AR259" s="35">
        <v>102.734375</v>
      </c>
      <c r="AS259" s="35">
        <v>101.5625</v>
      </c>
      <c r="AT259" s="35">
        <v>101.3671875</v>
      </c>
      <c r="AU259" s="35">
        <v>100.29296875</v>
      </c>
      <c r="AV259" s="35">
        <v>101.513671875</v>
      </c>
      <c r="AW259" s="35">
        <v>101.171875</v>
      </c>
      <c r="AX259" s="35">
        <v>99.951171875</v>
      </c>
      <c r="AY259" s="35">
        <v>111.181640625</v>
      </c>
      <c r="AZ259" s="35">
        <v>108.349609375</v>
      </c>
      <c r="BA259" s="35">
        <v>106.591796875</v>
      </c>
      <c r="BB259" s="35">
        <v>104.19921875</v>
      </c>
      <c r="BC259" s="35">
        <v>101.953125</v>
      </c>
      <c r="BD259" s="35">
        <v>100.9765625</v>
      </c>
      <c r="BE259" s="35">
        <v>100.927734375</v>
      </c>
      <c r="BF259" s="35">
        <v>99.853515625</v>
      </c>
      <c r="BG259" s="35">
        <v>101.220703125</v>
      </c>
      <c r="BH259" s="35">
        <v>99.072265625</v>
      </c>
      <c r="BI259" s="35">
        <v>98.33984375</v>
      </c>
      <c r="BJ259" s="35">
        <v>95.166015625</v>
      </c>
      <c r="BK259" s="35">
        <v>94.23828125</v>
      </c>
      <c r="BL259" s="35">
        <v>92.822265625</v>
      </c>
      <c r="BM259" s="35">
        <v>91.845703125</v>
      </c>
      <c r="BN259" s="35">
        <v>89.2578125</v>
      </c>
      <c r="BO259" s="35">
        <v>88.4765625</v>
      </c>
      <c r="BP259" s="35">
        <v>87.841796875</v>
      </c>
      <c r="BQ259" s="35">
        <v>100</v>
      </c>
      <c r="BR259" s="35">
        <v>99.546827794561935</v>
      </c>
      <c r="BS259" s="35">
        <v>100.60422960725076</v>
      </c>
      <c r="BT259" s="35">
        <v>101.96374622356495</v>
      </c>
      <c r="BU259" s="35">
        <v>102.26586102719033</v>
      </c>
      <c r="BV259" s="35">
        <v>104.68277945619336</v>
      </c>
      <c r="BW259" s="35">
        <v>101.3595166163142</v>
      </c>
      <c r="BX259" s="35">
        <v>99.848942598187307</v>
      </c>
      <c r="BY259" s="35">
        <v>99.09365558912387</v>
      </c>
      <c r="BZ259" s="35">
        <v>97.129909365558916</v>
      </c>
      <c r="CA259" s="35">
        <v>95.619335347432028</v>
      </c>
      <c r="CB259" s="35">
        <v>91.540785498489427</v>
      </c>
      <c r="CC259" s="35">
        <v>90.785498489425976</v>
      </c>
      <c r="CD259" s="35">
        <v>90.936555891238669</v>
      </c>
      <c r="CE259" s="35">
        <v>89.728096676737167</v>
      </c>
      <c r="CF259" s="35">
        <v>98.640483383685805</v>
      </c>
      <c r="CG259" s="35">
        <v>99.848942598187307</v>
      </c>
      <c r="CH259" s="35">
        <v>96.82779456193353</v>
      </c>
      <c r="CI259" s="35">
        <v>98.791540785498484</v>
      </c>
      <c r="CJ259" s="35">
        <v>96.676737160120851</v>
      </c>
      <c r="CK259" s="35">
        <v>95.9214501510574</v>
      </c>
      <c r="CL259" s="35">
        <v>96.374622356495465</v>
      </c>
      <c r="CM259" s="35">
        <v>98.791540785498484</v>
      </c>
      <c r="CN259" s="35">
        <v>97.129909365558916</v>
      </c>
      <c r="CO259" s="35">
        <v>96.525679758308158</v>
      </c>
      <c r="CP259" s="35">
        <v>96.82779456193353</v>
      </c>
      <c r="CQ259" s="35">
        <v>101.05740181268882</v>
      </c>
      <c r="CR259" s="35">
        <v>103.02114803625378</v>
      </c>
      <c r="CS259" s="35">
        <v>105.13595166163142</v>
      </c>
      <c r="CT259" s="35">
        <v>109.81873111782477</v>
      </c>
      <c r="CU259" s="35">
        <v>114.04833836858006</v>
      </c>
      <c r="CV259" s="35">
        <v>115.86102719033232</v>
      </c>
      <c r="CW259" s="35">
        <v>118.27794561933534</v>
      </c>
    </row>
    <row r="260" spans="1:101" x14ac:dyDescent="0.3">
      <c r="A260" s="3">
        <v>1514</v>
      </c>
      <c r="B260" s="4" t="s">
        <v>115</v>
      </c>
      <c r="C260" s="35">
        <v>100</v>
      </c>
      <c r="D260" s="35">
        <v>98.231827111984288</v>
      </c>
      <c r="E260" s="35">
        <v>96.365422396856587</v>
      </c>
      <c r="F260" s="35">
        <v>94.990176817288798</v>
      </c>
      <c r="G260" s="35">
        <v>91.846758349705311</v>
      </c>
      <c r="H260" s="35">
        <v>90.078585461689585</v>
      </c>
      <c r="I260" s="35">
        <v>87.033398821218071</v>
      </c>
      <c r="J260" s="35">
        <v>85.265225933202359</v>
      </c>
      <c r="K260" s="35">
        <v>82.612966601178783</v>
      </c>
      <c r="L260" s="35">
        <v>81.72888015717092</v>
      </c>
      <c r="M260" s="35">
        <v>79.076620825147344</v>
      </c>
      <c r="N260" s="35">
        <v>78.585461689587433</v>
      </c>
      <c r="O260" s="35">
        <v>77.013752455795682</v>
      </c>
      <c r="P260" s="35">
        <v>77.308447937131632</v>
      </c>
      <c r="Q260" s="35">
        <v>75.245579567779956</v>
      </c>
      <c r="R260" s="35">
        <v>65.520628683693516</v>
      </c>
      <c r="S260" s="35">
        <v>64.145383104125742</v>
      </c>
      <c r="T260" s="35">
        <v>64.833005893909629</v>
      </c>
      <c r="U260" s="35">
        <v>63.948919449901766</v>
      </c>
      <c r="V260" s="35">
        <v>61.886051080550097</v>
      </c>
      <c r="W260" s="35">
        <v>60.805500982318271</v>
      </c>
      <c r="X260" s="35">
        <v>59.528487229862478</v>
      </c>
      <c r="Y260" s="35">
        <v>58.349705304518665</v>
      </c>
      <c r="Z260" s="35">
        <v>57.072691552062871</v>
      </c>
      <c r="AA260" s="35">
        <v>56.483300589390964</v>
      </c>
      <c r="AB260" s="35">
        <v>53.241650294695482</v>
      </c>
      <c r="AC260" s="35">
        <v>55.009823182711202</v>
      </c>
      <c r="AD260" s="35">
        <v>54.911591355599214</v>
      </c>
      <c r="AE260" s="35">
        <v>52.259332023575638</v>
      </c>
      <c r="AF260" s="35">
        <v>50.29469548133595</v>
      </c>
      <c r="AG260" s="35">
        <v>52.161100196463657</v>
      </c>
      <c r="AH260" s="35">
        <v>50.785854616895875</v>
      </c>
      <c r="AI260" s="35">
        <v>48.330058939096268</v>
      </c>
      <c r="AJ260" s="35">
        <v>100</v>
      </c>
      <c r="AK260" s="35">
        <v>98.287493513233002</v>
      </c>
      <c r="AL260" s="35">
        <v>98.443175921120911</v>
      </c>
      <c r="AM260" s="35">
        <v>97.19771665801764</v>
      </c>
      <c r="AN260" s="35">
        <v>96.471198754540737</v>
      </c>
      <c r="AO260" s="35">
        <v>96.523092890503378</v>
      </c>
      <c r="AP260" s="35">
        <v>96.159833938764919</v>
      </c>
      <c r="AQ260" s="35">
        <v>97.042034250129731</v>
      </c>
      <c r="AR260" s="35">
        <v>95.433316035288016</v>
      </c>
      <c r="AS260" s="35">
        <v>95.381421899325375</v>
      </c>
      <c r="AT260" s="35">
        <v>94.187856772184745</v>
      </c>
      <c r="AU260" s="35">
        <v>93.20186818889465</v>
      </c>
      <c r="AV260" s="35">
        <v>93.461338868707841</v>
      </c>
      <c r="AW260" s="35">
        <v>92.527244421380388</v>
      </c>
      <c r="AX260" s="35">
        <v>91.437467566165026</v>
      </c>
      <c r="AY260" s="35">
        <v>78.515827711468603</v>
      </c>
      <c r="AZ260" s="35">
        <v>77.426050856253241</v>
      </c>
      <c r="BA260" s="35">
        <v>77.529839128178523</v>
      </c>
      <c r="BB260" s="35">
        <v>76.024909185262061</v>
      </c>
      <c r="BC260" s="35">
        <v>75.090814737934608</v>
      </c>
      <c r="BD260" s="35">
        <v>74.935132330046699</v>
      </c>
      <c r="BE260" s="35">
        <v>74.468085106382972</v>
      </c>
      <c r="BF260" s="35">
        <v>76.751427088738978</v>
      </c>
      <c r="BG260" s="35">
        <v>76.491956408925788</v>
      </c>
      <c r="BH260" s="35">
        <v>81.733264141152048</v>
      </c>
      <c r="BI260" s="35">
        <v>81.940840685002598</v>
      </c>
      <c r="BJ260" s="35">
        <v>82.719252724442143</v>
      </c>
      <c r="BK260" s="35">
        <v>82.459782044628952</v>
      </c>
      <c r="BL260" s="35">
        <v>83.497664763881687</v>
      </c>
      <c r="BM260" s="35">
        <v>80.435910742086151</v>
      </c>
      <c r="BN260" s="35">
        <v>78.567721847431244</v>
      </c>
      <c r="BO260" s="35">
        <v>77.7893098079917</v>
      </c>
      <c r="BP260" s="35">
        <v>77.58173326414115</v>
      </c>
      <c r="BQ260" s="35">
        <v>100</v>
      </c>
      <c r="BR260" s="35">
        <v>100.60975609756098</v>
      </c>
      <c r="BS260" s="35">
        <v>100.20325203252033</v>
      </c>
      <c r="BT260" s="35">
        <v>101.01626016260163</v>
      </c>
      <c r="BU260" s="35">
        <v>103.04878048780488</v>
      </c>
      <c r="BV260" s="35">
        <v>104.8780487804878</v>
      </c>
      <c r="BW260" s="35">
        <v>107.3170731707317</v>
      </c>
      <c r="BX260" s="35">
        <v>103.86178861788618</v>
      </c>
      <c r="BY260" s="35">
        <v>105.48780487804878</v>
      </c>
      <c r="BZ260" s="35">
        <v>105.6910569105691</v>
      </c>
      <c r="CA260" s="35">
        <v>104.8780487804878</v>
      </c>
      <c r="CB260" s="35">
        <v>104.0650406504065</v>
      </c>
      <c r="CC260" s="35">
        <v>103.04878048780488</v>
      </c>
      <c r="CD260" s="35">
        <v>103.86178861788618</v>
      </c>
      <c r="CE260" s="35">
        <v>103.65853658536585</v>
      </c>
      <c r="CF260" s="35">
        <v>92.073170731707322</v>
      </c>
      <c r="CG260" s="35">
        <v>92.276422764227647</v>
      </c>
      <c r="CH260" s="35">
        <v>91.666666666666671</v>
      </c>
      <c r="CI260" s="35">
        <v>93.495934959349597</v>
      </c>
      <c r="CJ260" s="35">
        <v>93.902439024390247</v>
      </c>
      <c r="CK260" s="35">
        <v>94.105691056910572</v>
      </c>
      <c r="CL260" s="35">
        <v>93.699186991869922</v>
      </c>
      <c r="CM260" s="35">
        <v>95.121951219512198</v>
      </c>
      <c r="CN260" s="35">
        <v>94.105691056910572</v>
      </c>
      <c r="CO260" s="35">
        <v>96.544715447154474</v>
      </c>
      <c r="CP260" s="35">
        <v>94.918699186991873</v>
      </c>
      <c r="CQ260" s="35">
        <v>96.341463414634148</v>
      </c>
      <c r="CR260" s="35">
        <v>99.1869918699187</v>
      </c>
      <c r="CS260" s="35">
        <v>100.40650406504065</v>
      </c>
      <c r="CT260" s="35">
        <v>101.01626016260163</v>
      </c>
      <c r="CU260" s="35">
        <v>100.60975609756098</v>
      </c>
      <c r="CV260" s="35">
        <v>102.84552845528455</v>
      </c>
      <c r="CW260" s="35">
        <v>102.84552845528455</v>
      </c>
    </row>
    <row r="261" spans="1:101" x14ac:dyDescent="0.3">
      <c r="A261" s="3">
        <v>1515</v>
      </c>
      <c r="B261" s="4" t="s">
        <v>255</v>
      </c>
      <c r="C261" s="35">
        <v>100</v>
      </c>
      <c r="D261" s="35">
        <v>100.41545492314084</v>
      </c>
      <c r="E261" s="35">
        <v>98.13045284586623</v>
      </c>
      <c r="F261" s="35">
        <v>96.884088076443703</v>
      </c>
      <c r="G261" s="35">
        <v>94.349813045284591</v>
      </c>
      <c r="H261" s="35">
        <v>92.397174906522636</v>
      </c>
      <c r="I261" s="35">
        <v>91.77399252181138</v>
      </c>
      <c r="J261" s="35">
        <v>91.77399252181138</v>
      </c>
      <c r="K261" s="35">
        <v>91.441628583298709</v>
      </c>
      <c r="L261" s="35">
        <v>92.189447444952222</v>
      </c>
      <c r="M261" s="35">
        <v>93.435812214374735</v>
      </c>
      <c r="N261" s="35">
        <v>91.77399252181138</v>
      </c>
      <c r="O261" s="35">
        <v>92.438720398836722</v>
      </c>
      <c r="P261" s="35">
        <v>93.311175737432492</v>
      </c>
      <c r="Q261" s="35">
        <v>93.103448275862064</v>
      </c>
      <c r="R261" s="35">
        <v>93.394266722060649</v>
      </c>
      <c r="S261" s="35">
        <v>92.397174906522636</v>
      </c>
      <c r="T261" s="35">
        <v>91.815538014125465</v>
      </c>
      <c r="U261" s="35">
        <v>91.898628998753637</v>
      </c>
      <c r="V261" s="35">
        <v>90.859991690901538</v>
      </c>
      <c r="W261" s="35">
        <v>89.488990444536768</v>
      </c>
      <c r="X261" s="35">
        <v>90.029081844619853</v>
      </c>
      <c r="Y261" s="35">
        <v>89.239717490652268</v>
      </c>
      <c r="Z261" s="35">
        <v>88.201080182800169</v>
      </c>
      <c r="AA261" s="35">
        <v>88.28417116742834</v>
      </c>
      <c r="AB261" s="35">
        <v>89.90444536767761</v>
      </c>
      <c r="AC261" s="35">
        <v>90.859991690901538</v>
      </c>
      <c r="AD261" s="35">
        <v>89.738263398421267</v>
      </c>
      <c r="AE261" s="35">
        <v>89.447444952222682</v>
      </c>
      <c r="AF261" s="35">
        <v>88.367262152056497</v>
      </c>
      <c r="AG261" s="35">
        <v>87.203988367262156</v>
      </c>
      <c r="AH261" s="35">
        <v>86.539260490236813</v>
      </c>
      <c r="AI261" s="35">
        <v>84.378894889904444</v>
      </c>
      <c r="AJ261" s="35">
        <v>100</v>
      </c>
      <c r="AK261" s="35">
        <v>100.59236507240017</v>
      </c>
      <c r="AL261" s="35">
        <v>101.53576129881527</v>
      </c>
      <c r="AM261" s="35">
        <v>102.85212812637121</v>
      </c>
      <c r="AN261" s="35">
        <v>104.23431329530496</v>
      </c>
      <c r="AO261" s="35">
        <v>105.26546731022378</v>
      </c>
      <c r="AP261" s="35">
        <v>106.93286529179464</v>
      </c>
      <c r="AQ261" s="35">
        <v>108.27117156647653</v>
      </c>
      <c r="AR261" s="35">
        <v>107.59104870557262</v>
      </c>
      <c r="AS261" s="35">
        <v>108.38086880210619</v>
      </c>
      <c r="AT261" s="35">
        <v>108.31505046072839</v>
      </c>
      <c r="AU261" s="35">
        <v>108.40280824923212</v>
      </c>
      <c r="AV261" s="35">
        <v>108.99517332163229</v>
      </c>
      <c r="AW261" s="35">
        <v>108.90741553312857</v>
      </c>
      <c r="AX261" s="35">
        <v>108.55638437911365</v>
      </c>
      <c r="AY261" s="35">
        <v>109.10487055726196</v>
      </c>
      <c r="AZ261" s="35">
        <v>109.30232558139535</v>
      </c>
      <c r="BA261" s="35">
        <v>109.39008336989907</v>
      </c>
      <c r="BB261" s="35">
        <v>109.58753839403246</v>
      </c>
      <c r="BC261" s="35">
        <v>109.65335673541027</v>
      </c>
      <c r="BD261" s="35">
        <v>109.19262834576568</v>
      </c>
      <c r="BE261" s="35">
        <v>109.76305397103992</v>
      </c>
      <c r="BF261" s="35">
        <v>109.87275120666959</v>
      </c>
      <c r="BG261" s="35">
        <v>110.92584466871435</v>
      </c>
      <c r="BH261" s="35">
        <v>113.64633611232998</v>
      </c>
      <c r="BI261" s="35">
        <v>115.97191750767881</v>
      </c>
      <c r="BJ261" s="35">
        <v>117.28828433523475</v>
      </c>
      <c r="BK261" s="35">
        <v>117.28828433523475</v>
      </c>
      <c r="BL261" s="35">
        <v>118.67046950416849</v>
      </c>
      <c r="BM261" s="35">
        <v>119.04344010530934</v>
      </c>
      <c r="BN261" s="35">
        <v>118.4730144800351</v>
      </c>
      <c r="BO261" s="35">
        <v>117.6612549363756</v>
      </c>
      <c r="BP261" s="35">
        <v>117.37604212373849</v>
      </c>
      <c r="BQ261" s="35">
        <v>100</v>
      </c>
      <c r="BR261" s="35">
        <v>102.5233644859813</v>
      </c>
      <c r="BS261" s="35">
        <v>103.45794392523365</v>
      </c>
      <c r="BT261" s="35">
        <v>104.95327102803738</v>
      </c>
      <c r="BU261" s="35">
        <v>104.67289719626169</v>
      </c>
      <c r="BV261" s="35">
        <v>105.32710280373831</v>
      </c>
      <c r="BW261" s="35">
        <v>106.54205607476635</v>
      </c>
      <c r="BX261" s="35">
        <v>107.10280373831776</v>
      </c>
      <c r="BY261" s="35">
        <v>106.26168224299066</v>
      </c>
      <c r="BZ261" s="35">
        <v>106.26168224299066</v>
      </c>
      <c r="CA261" s="35">
        <v>106.91588785046729</v>
      </c>
      <c r="CB261" s="35">
        <v>108.87850467289719</v>
      </c>
      <c r="CC261" s="35">
        <v>108.97196261682242</v>
      </c>
      <c r="CD261" s="35">
        <v>110.28037383177571</v>
      </c>
      <c r="CE261" s="35">
        <v>109.34579439252336</v>
      </c>
      <c r="CF261" s="35">
        <v>107.75700934579439</v>
      </c>
      <c r="CG261" s="35">
        <v>107.38317757009345</v>
      </c>
      <c r="CH261" s="35">
        <v>108.3177570093458</v>
      </c>
      <c r="CI261" s="35">
        <v>110.18691588785046</v>
      </c>
      <c r="CJ261" s="35">
        <v>111.02803738317758</v>
      </c>
      <c r="CK261" s="35">
        <v>111.21495327102804</v>
      </c>
      <c r="CL261" s="35">
        <v>110.5607476635514</v>
      </c>
      <c r="CM261" s="35">
        <v>111.49532710280374</v>
      </c>
      <c r="CN261" s="35">
        <v>112.5233644859813</v>
      </c>
      <c r="CO261" s="35">
        <v>114.76635514018692</v>
      </c>
      <c r="CP261" s="35">
        <v>119.34579439252336</v>
      </c>
      <c r="CQ261" s="35">
        <v>122.80373831775701</v>
      </c>
      <c r="CR261" s="35">
        <v>125.32710280373831</v>
      </c>
      <c r="CS261" s="35">
        <v>128.22429906542055</v>
      </c>
      <c r="CT261" s="35">
        <v>132.61682242990653</v>
      </c>
      <c r="CU261" s="35">
        <v>136.26168224299064</v>
      </c>
      <c r="CV261" s="35">
        <v>141.96261682242991</v>
      </c>
      <c r="CW261" s="35">
        <v>144.48598130841123</v>
      </c>
    </row>
    <row r="262" spans="1:101" x14ac:dyDescent="0.3">
      <c r="A262" s="3">
        <v>1516</v>
      </c>
      <c r="B262" s="4" t="s">
        <v>256</v>
      </c>
      <c r="C262" s="35">
        <v>100</v>
      </c>
      <c r="D262" s="35">
        <v>96.964586846543</v>
      </c>
      <c r="E262" s="35">
        <v>94.828555368184368</v>
      </c>
      <c r="F262" s="35">
        <v>94.266441821247895</v>
      </c>
      <c r="G262" s="35">
        <v>93.310848791455868</v>
      </c>
      <c r="H262" s="35">
        <v>94.547498594716131</v>
      </c>
      <c r="I262" s="35">
        <v>96.008993816750987</v>
      </c>
      <c r="J262" s="35">
        <v>94.154019111860592</v>
      </c>
      <c r="K262" s="35">
        <v>96.177627880831935</v>
      </c>
      <c r="L262" s="35">
        <v>96.346261944912868</v>
      </c>
      <c r="M262" s="35">
        <v>98.08881394041596</v>
      </c>
      <c r="N262" s="35">
        <v>98.988195615514329</v>
      </c>
      <c r="O262" s="35">
        <v>102.02360876897133</v>
      </c>
      <c r="P262" s="35">
        <v>102.75435637998876</v>
      </c>
      <c r="Q262" s="35">
        <v>105.73355817875211</v>
      </c>
      <c r="R262" s="35">
        <v>107.13884204609332</v>
      </c>
      <c r="S262" s="35">
        <v>108.93760539629005</v>
      </c>
      <c r="T262" s="35">
        <v>109.78077571669478</v>
      </c>
      <c r="U262" s="35">
        <v>112.19786396852165</v>
      </c>
      <c r="V262" s="35">
        <v>111.52332771219787</v>
      </c>
      <c r="W262" s="35">
        <v>112.64755480607083</v>
      </c>
      <c r="X262" s="35">
        <v>114.78358628442946</v>
      </c>
      <c r="Y262" s="35">
        <v>114.05283867341203</v>
      </c>
      <c r="Z262" s="35">
        <v>115.45812254075324</v>
      </c>
      <c r="AA262" s="35">
        <v>115.85160202360876</v>
      </c>
      <c r="AB262" s="35">
        <v>116.97582911748174</v>
      </c>
      <c r="AC262" s="35">
        <v>117.08825182686903</v>
      </c>
      <c r="AD262" s="35">
        <v>118.04384485666104</v>
      </c>
      <c r="AE262" s="35">
        <v>121.75379426644182</v>
      </c>
      <c r="AF262" s="35">
        <v>123.15907813378303</v>
      </c>
      <c r="AG262" s="35">
        <v>120.7982012366498</v>
      </c>
      <c r="AH262" s="35">
        <v>121.07925801011804</v>
      </c>
      <c r="AI262" s="35">
        <v>120.17987633501967</v>
      </c>
      <c r="AJ262" s="35">
        <v>100</v>
      </c>
      <c r="AK262" s="35">
        <v>100.88383838383838</v>
      </c>
      <c r="AL262" s="35">
        <v>103.91414141414141</v>
      </c>
      <c r="AM262" s="35">
        <v>105.65025252525253</v>
      </c>
      <c r="AN262" s="35">
        <v>108.86994949494949</v>
      </c>
      <c r="AO262" s="35">
        <v>111.11111111111111</v>
      </c>
      <c r="AP262" s="35">
        <v>113.76262626262626</v>
      </c>
      <c r="AQ262" s="35">
        <v>115.02525252525253</v>
      </c>
      <c r="AR262" s="35">
        <v>118.11868686868686</v>
      </c>
      <c r="AS262" s="35">
        <v>120.01262626262626</v>
      </c>
      <c r="AT262" s="35">
        <v>121.68560606060606</v>
      </c>
      <c r="AU262" s="35">
        <v>123.83207070707071</v>
      </c>
      <c r="AV262" s="35">
        <v>127.1780303030303</v>
      </c>
      <c r="AW262" s="35">
        <v>127.08333333333333</v>
      </c>
      <c r="AX262" s="35">
        <v>127.08333333333333</v>
      </c>
      <c r="AY262" s="35">
        <v>127.46212121212122</v>
      </c>
      <c r="AZ262" s="35">
        <v>128.50378787878788</v>
      </c>
      <c r="BA262" s="35">
        <v>129.19823232323233</v>
      </c>
      <c r="BB262" s="35">
        <v>128.09343434343435</v>
      </c>
      <c r="BC262" s="35">
        <v>128.5669191919192</v>
      </c>
      <c r="BD262" s="35">
        <v>128.47222222222223</v>
      </c>
      <c r="BE262" s="35">
        <v>129.7348484848485</v>
      </c>
      <c r="BF262" s="35">
        <v>133.52272727272728</v>
      </c>
      <c r="BG262" s="35">
        <v>144.28661616161617</v>
      </c>
      <c r="BH262" s="35">
        <v>151.86237373737373</v>
      </c>
      <c r="BI262" s="35">
        <v>153.03030303030303</v>
      </c>
      <c r="BJ262" s="35">
        <v>154.95580808080808</v>
      </c>
      <c r="BK262" s="35">
        <v>158.61742424242425</v>
      </c>
      <c r="BL262" s="35">
        <v>161.71085858585857</v>
      </c>
      <c r="BM262" s="35">
        <v>163.54166666666666</v>
      </c>
      <c r="BN262" s="35">
        <v>164.36237373737373</v>
      </c>
      <c r="BO262" s="35">
        <v>165.68813131313132</v>
      </c>
      <c r="BP262" s="35">
        <v>166.76136363636363</v>
      </c>
      <c r="BQ262" s="35">
        <v>100</v>
      </c>
      <c r="BR262" s="35">
        <v>100.65359477124183</v>
      </c>
      <c r="BS262" s="35">
        <v>102.2875816993464</v>
      </c>
      <c r="BT262" s="35">
        <v>104.2483660130719</v>
      </c>
      <c r="BU262" s="35">
        <v>104.90196078431373</v>
      </c>
      <c r="BV262" s="35">
        <v>104.41176470588235</v>
      </c>
      <c r="BW262" s="35">
        <v>109.15032679738562</v>
      </c>
      <c r="BX262" s="35">
        <v>109.80392156862744</v>
      </c>
      <c r="BY262" s="35">
        <v>111.11111111111111</v>
      </c>
      <c r="BZ262" s="35">
        <v>111.9281045751634</v>
      </c>
      <c r="CA262" s="35">
        <v>113.56209150326798</v>
      </c>
      <c r="CB262" s="35">
        <v>114.54248366013071</v>
      </c>
      <c r="CC262" s="35">
        <v>113.23529411764706</v>
      </c>
      <c r="CD262" s="35">
        <v>112.25490196078431</v>
      </c>
      <c r="CE262" s="35">
        <v>115.68627450980392</v>
      </c>
      <c r="CF262" s="35">
        <v>117.64705882352941</v>
      </c>
      <c r="CG262" s="35">
        <v>116.33986928104575</v>
      </c>
      <c r="CH262" s="35">
        <v>116.83006535947712</v>
      </c>
      <c r="CI262" s="35">
        <v>121.07843137254902</v>
      </c>
      <c r="CJ262" s="35">
        <v>123.52941176470588</v>
      </c>
      <c r="CK262" s="35">
        <v>125.32679738562092</v>
      </c>
      <c r="CL262" s="35">
        <v>129.73856209150327</v>
      </c>
      <c r="CM262" s="35">
        <v>129.57516339869281</v>
      </c>
      <c r="CN262" s="35">
        <v>136.6013071895425</v>
      </c>
      <c r="CO262" s="35">
        <v>143.62745098039215</v>
      </c>
      <c r="CP262" s="35">
        <v>146.89542483660131</v>
      </c>
      <c r="CQ262" s="35">
        <v>152.77777777777777</v>
      </c>
      <c r="CR262" s="35">
        <v>158.00653594771242</v>
      </c>
      <c r="CS262" s="35">
        <v>163.88888888888889</v>
      </c>
      <c r="CT262" s="35">
        <v>172.87581699346404</v>
      </c>
      <c r="CU262" s="35">
        <v>179.90196078431373</v>
      </c>
      <c r="CV262" s="35">
        <v>188.23529411764707</v>
      </c>
      <c r="CW262" s="35">
        <v>194.11764705882354</v>
      </c>
    </row>
    <row r="263" spans="1:101" x14ac:dyDescent="0.3">
      <c r="A263" s="3">
        <v>1517</v>
      </c>
      <c r="B263" s="4" t="s">
        <v>257</v>
      </c>
      <c r="C263" s="35">
        <v>100</v>
      </c>
      <c r="D263" s="35">
        <v>100.31372549019608</v>
      </c>
      <c r="E263" s="35">
        <v>102.19607843137256</v>
      </c>
      <c r="F263" s="35">
        <v>100.07843137254902</v>
      </c>
      <c r="G263" s="35">
        <v>100.31372549019608</v>
      </c>
      <c r="H263" s="35">
        <v>101.72549019607843</v>
      </c>
      <c r="I263" s="35">
        <v>101.80392156862744</v>
      </c>
      <c r="J263" s="35">
        <v>99.843137254901961</v>
      </c>
      <c r="K263" s="35">
        <v>98.745098039215691</v>
      </c>
      <c r="L263" s="35">
        <v>102.27450980392157</v>
      </c>
      <c r="M263" s="35">
        <v>103.37254901960785</v>
      </c>
      <c r="N263" s="35">
        <v>101.56862745098039</v>
      </c>
      <c r="O263" s="35">
        <v>102.43137254901961</v>
      </c>
      <c r="P263" s="35">
        <v>104.23529411764706</v>
      </c>
      <c r="Q263" s="35">
        <v>105.01960784313725</v>
      </c>
      <c r="R263" s="35">
        <v>105.49019607843137</v>
      </c>
      <c r="S263" s="35">
        <v>102.27450980392157</v>
      </c>
      <c r="T263" s="35">
        <v>100.47058823529412</v>
      </c>
      <c r="U263" s="35">
        <v>100.23529411764706</v>
      </c>
      <c r="V263" s="35">
        <v>98.274509803921575</v>
      </c>
      <c r="W263" s="35">
        <v>97.647058823529406</v>
      </c>
      <c r="X263" s="35">
        <v>97.333333333333329</v>
      </c>
      <c r="Y263" s="35">
        <v>99.137254901960787</v>
      </c>
      <c r="Z263" s="35">
        <v>96.784313725490193</v>
      </c>
      <c r="AA263" s="35">
        <v>96.705882352941174</v>
      </c>
      <c r="AB263" s="35">
        <v>98.274509803921575</v>
      </c>
      <c r="AC263" s="35">
        <v>99.294117647058826</v>
      </c>
      <c r="AD263" s="35">
        <v>96.078431372549019</v>
      </c>
      <c r="AE263" s="35">
        <v>94.82352941176471</v>
      </c>
      <c r="AF263" s="35">
        <v>99.764705882352942</v>
      </c>
      <c r="AG263" s="35">
        <v>98.82352941176471</v>
      </c>
      <c r="AH263" s="35">
        <v>97.254901960784309</v>
      </c>
      <c r="AI263" s="35">
        <v>96.470588235294116</v>
      </c>
      <c r="AJ263" s="35">
        <v>100</v>
      </c>
      <c r="AK263" s="35">
        <v>102.13523131672598</v>
      </c>
      <c r="AL263" s="35">
        <v>103.12376433372874</v>
      </c>
      <c r="AM263" s="35">
        <v>103.83550810597075</v>
      </c>
      <c r="AN263" s="35">
        <v>104.03321470937129</v>
      </c>
      <c r="AO263" s="35">
        <v>104.19137999209174</v>
      </c>
      <c r="AP263" s="35">
        <v>107.03835508105971</v>
      </c>
      <c r="AQ263" s="35">
        <v>108.18505338078292</v>
      </c>
      <c r="AR263" s="35">
        <v>107.19652036378015</v>
      </c>
      <c r="AS263" s="35">
        <v>107.19652036378015</v>
      </c>
      <c r="AT263" s="35">
        <v>107.78964017398181</v>
      </c>
      <c r="AU263" s="35">
        <v>109.09450375642547</v>
      </c>
      <c r="AV263" s="35">
        <v>109.68762356662712</v>
      </c>
      <c r="AW263" s="35">
        <v>108.54092526690391</v>
      </c>
      <c r="AX263" s="35">
        <v>108.89679715302491</v>
      </c>
      <c r="AY263" s="35">
        <v>109.13404507710557</v>
      </c>
      <c r="AZ263" s="35">
        <v>109.09450375642547</v>
      </c>
      <c r="BA263" s="35">
        <v>107.31514432582048</v>
      </c>
      <c r="BB263" s="35">
        <v>106.48477659153816</v>
      </c>
      <c r="BC263" s="35">
        <v>106.6034005535785</v>
      </c>
      <c r="BD263" s="35">
        <v>109.01542111506524</v>
      </c>
      <c r="BE263" s="35">
        <v>111.86239620403322</v>
      </c>
      <c r="BF263" s="35">
        <v>113.79992091735863</v>
      </c>
      <c r="BG263" s="35">
        <v>116.09331751680506</v>
      </c>
      <c r="BH263" s="35">
        <v>119.41478845393436</v>
      </c>
      <c r="BI263" s="35">
        <v>120.75919335705812</v>
      </c>
      <c r="BJ263" s="35">
        <v>121.90589165678134</v>
      </c>
      <c r="BK263" s="35">
        <v>121.47093712930013</v>
      </c>
      <c r="BL263" s="35">
        <v>123.01304863582443</v>
      </c>
      <c r="BM263" s="35">
        <v>124.55516014234875</v>
      </c>
      <c r="BN263" s="35">
        <v>123.88295769078687</v>
      </c>
      <c r="BO263" s="35">
        <v>123.13167259786476</v>
      </c>
      <c r="BP263" s="35">
        <v>123.17121391854488</v>
      </c>
      <c r="BQ263" s="35">
        <v>100</v>
      </c>
      <c r="BR263" s="35">
        <v>104.31519699812382</v>
      </c>
      <c r="BS263" s="35">
        <v>108.25515947467167</v>
      </c>
      <c r="BT263" s="35">
        <v>109.56848030018762</v>
      </c>
      <c r="BU263" s="35">
        <v>111.06941838649156</v>
      </c>
      <c r="BV263" s="35">
        <v>113.69606003752345</v>
      </c>
      <c r="BW263" s="35">
        <v>114.63414634146342</v>
      </c>
      <c r="BX263" s="35">
        <v>117.07317073170732</v>
      </c>
      <c r="BY263" s="35">
        <v>121.01313320825516</v>
      </c>
      <c r="BZ263" s="35">
        <v>122.13883677298311</v>
      </c>
      <c r="CA263" s="35">
        <v>124.76547842401501</v>
      </c>
      <c r="CB263" s="35">
        <v>125.14071294559099</v>
      </c>
      <c r="CC263" s="35">
        <v>122.13883677298311</v>
      </c>
      <c r="CD263" s="35">
        <v>126.45403377110694</v>
      </c>
      <c r="CE263" s="35">
        <v>125.70356472795497</v>
      </c>
      <c r="CF263" s="35">
        <v>126.64165103189494</v>
      </c>
      <c r="CG263" s="35">
        <v>125.14071294559099</v>
      </c>
      <c r="CH263" s="35">
        <v>126.64165103189494</v>
      </c>
      <c r="CI263" s="35">
        <v>128.89305816135084</v>
      </c>
      <c r="CJ263" s="35">
        <v>129.08067542213882</v>
      </c>
      <c r="CK263" s="35">
        <v>126.26641651031895</v>
      </c>
      <c r="CL263" s="35">
        <v>125.89118198874296</v>
      </c>
      <c r="CM263" s="35">
        <v>126.64165103189494</v>
      </c>
      <c r="CN263" s="35">
        <v>129.26829268292684</v>
      </c>
      <c r="CO263" s="35">
        <v>127.3921200750469</v>
      </c>
      <c r="CP263" s="35">
        <v>130.01876172607879</v>
      </c>
      <c r="CQ263" s="35">
        <v>132.8330206378987</v>
      </c>
      <c r="CR263" s="35">
        <v>135.83489681050656</v>
      </c>
      <c r="CS263" s="35">
        <v>139.7748592870544</v>
      </c>
      <c r="CT263" s="35">
        <v>143.90243902439025</v>
      </c>
      <c r="CU263" s="35">
        <v>148.59287054409006</v>
      </c>
      <c r="CV263" s="35">
        <v>149.34333958724201</v>
      </c>
      <c r="CW263" s="35">
        <v>151.96998123827393</v>
      </c>
    </row>
    <row r="264" spans="1:101" x14ac:dyDescent="0.3">
      <c r="A264" s="3">
        <v>1519</v>
      </c>
      <c r="B264" s="4" t="s">
        <v>258</v>
      </c>
      <c r="C264" s="35">
        <v>100</v>
      </c>
      <c r="D264" s="35">
        <v>99.418864550737595</v>
      </c>
      <c r="E264" s="35">
        <v>98.211890925346452</v>
      </c>
      <c r="F264" s="35">
        <v>99.061242735806886</v>
      </c>
      <c r="G264" s="35">
        <v>98.882431828341524</v>
      </c>
      <c r="H264" s="35">
        <v>97.496647295485019</v>
      </c>
      <c r="I264" s="35">
        <v>98.703620920876176</v>
      </c>
      <c r="J264" s="35">
        <v>98.345999105945467</v>
      </c>
      <c r="K264" s="35">
        <v>99.061242735806886</v>
      </c>
      <c r="L264" s="35">
        <v>99.776486365668305</v>
      </c>
      <c r="M264" s="35">
        <v>99.776486365668305</v>
      </c>
      <c r="N264" s="35">
        <v>99.1953509164059</v>
      </c>
      <c r="O264" s="35">
        <v>99.240053643272233</v>
      </c>
      <c r="P264" s="35">
        <v>100.49172999552972</v>
      </c>
      <c r="Q264" s="35">
        <v>99.821189092534638</v>
      </c>
      <c r="R264" s="35">
        <v>99.687080911935624</v>
      </c>
      <c r="S264" s="35">
        <v>97.764863656683062</v>
      </c>
      <c r="T264" s="35">
        <v>97.898971837282076</v>
      </c>
      <c r="U264" s="35">
        <v>98.748323647742509</v>
      </c>
      <c r="V264" s="35">
        <v>96.870809119356281</v>
      </c>
      <c r="W264" s="35">
        <v>96.379079123826557</v>
      </c>
      <c r="X264" s="35">
        <v>97.183728207420657</v>
      </c>
      <c r="Y264" s="35">
        <v>97.898971837282076</v>
      </c>
      <c r="Z264" s="35">
        <v>98.122485471613771</v>
      </c>
      <c r="AA264" s="35">
        <v>96.915511846222614</v>
      </c>
      <c r="AB264" s="35">
        <v>97.094322753687976</v>
      </c>
      <c r="AC264" s="35">
        <v>94.993294590970052</v>
      </c>
      <c r="AD264" s="35">
        <v>94.680375502905676</v>
      </c>
      <c r="AE264" s="35">
        <v>94.099240053643271</v>
      </c>
      <c r="AF264" s="35">
        <v>92.936969155118462</v>
      </c>
      <c r="AG264" s="35">
        <v>92.355833705856057</v>
      </c>
      <c r="AH264" s="35">
        <v>92.40053643272239</v>
      </c>
      <c r="AI264" s="35">
        <v>92.355833705856057</v>
      </c>
      <c r="AJ264" s="35">
        <v>100</v>
      </c>
      <c r="AK264" s="35">
        <v>100.85508550855086</v>
      </c>
      <c r="AL264" s="35">
        <v>102.52025202520252</v>
      </c>
      <c r="AM264" s="35">
        <v>102.52025202520252</v>
      </c>
      <c r="AN264" s="35">
        <v>102.85778577857786</v>
      </c>
      <c r="AO264" s="35">
        <v>103.08280828082809</v>
      </c>
      <c r="AP264" s="35">
        <v>104.59045904590459</v>
      </c>
      <c r="AQ264" s="35">
        <v>105.82808280828083</v>
      </c>
      <c r="AR264" s="35">
        <v>106.3006300630063</v>
      </c>
      <c r="AS264" s="35">
        <v>107.51575157515751</v>
      </c>
      <c r="AT264" s="35">
        <v>106.7956795679568</v>
      </c>
      <c r="AU264" s="35">
        <v>106.97569756975697</v>
      </c>
      <c r="AV264" s="35">
        <v>108.14581458145814</v>
      </c>
      <c r="AW264" s="35">
        <v>108.57335733573358</v>
      </c>
      <c r="AX264" s="35">
        <v>109.06840684068406</v>
      </c>
      <c r="AY264" s="35">
        <v>109.22592259225922</v>
      </c>
      <c r="AZ264" s="35">
        <v>110.89108910891089</v>
      </c>
      <c r="BA264" s="35">
        <v>112.35373537353735</v>
      </c>
      <c r="BB264" s="35">
        <v>111.22862286228623</v>
      </c>
      <c r="BC264" s="35">
        <v>111.13861386138613</v>
      </c>
      <c r="BD264" s="35">
        <v>111.36363636363636</v>
      </c>
      <c r="BE264" s="35">
        <v>112.71377137713772</v>
      </c>
      <c r="BF264" s="35">
        <v>114.73897389738974</v>
      </c>
      <c r="BG264" s="35">
        <v>115.45904590459045</v>
      </c>
      <c r="BH264" s="35">
        <v>117.39423942394239</v>
      </c>
      <c r="BI264" s="35">
        <v>117.68676867686769</v>
      </c>
      <c r="BJ264" s="35">
        <v>121.48964896489649</v>
      </c>
      <c r="BK264" s="35">
        <v>122.41224122412241</v>
      </c>
      <c r="BL264" s="35">
        <v>122.99729972997299</v>
      </c>
      <c r="BM264" s="35">
        <v>124.36993699369937</v>
      </c>
      <c r="BN264" s="35">
        <v>125</v>
      </c>
      <c r="BO264" s="35">
        <v>126.23762376237623</v>
      </c>
      <c r="BP264" s="35">
        <v>125.42754275427542</v>
      </c>
      <c r="BQ264" s="35">
        <v>100</v>
      </c>
      <c r="BR264" s="35">
        <v>102.36220472440945</v>
      </c>
      <c r="BS264" s="35">
        <v>105.68678915135608</v>
      </c>
      <c r="BT264" s="35">
        <v>107.96150481189851</v>
      </c>
      <c r="BU264" s="35">
        <v>107.43657042869641</v>
      </c>
      <c r="BV264" s="35">
        <v>108.74890638670166</v>
      </c>
      <c r="BW264" s="35">
        <v>109.44881889763779</v>
      </c>
      <c r="BX264" s="35">
        <v>109.79877515310586</v>
      </c>
      <c r="BY264" s="35">
        <v>109.01137357830271</v>
      </c>
      <c r="BZ264" s="35">
        <v>110.41119860017498</v>
      </c>
      <c r="CA264" s="35">
        <v>111.89851268591426</v>
      </c>
      <c r="CB264" s="35">
        <v>111.19860017497813</v>
      </c>
      <c r="CC264" s="35">
        <v>109.71128608923884</v>
      </c>
      <c r="CD264" s="35">
        <v>109.27384076990376</v>
      </c>
      <c r="CE264" s="35">
        <v>108.66141732283465</v>
      </c>
      <c r="CF264" s="35">
        <v>108.9238845144357</v>
      </c>
      <c r="CG264" s="35">
        <v>106.73665791776028</v>
      </c>
      <c r="CH264" s="35">
        <v>104.46194225721784</v>
      </c>
      <c r="CI264" s="35">
        <v>104.89938757655293</v>
      </c>
      <c r="CJ264" s="35">
        <v>106.38670166229221</v>
      </c>
      <c r="CK264" s="35">
        <v>106.03674540682415</v>
      </c>
      <c r="CL264" s="35">
        <v>106.99912510936133</v>
      </c>
      <c r="CM264" s="35">
        <v>106.73665791776028</v>
      </c>
      <c r="CN264" s="35">
        <v>109.09886264216973</v>
      </c>
      <c r="CO264" s="35">
        <v>111.11111111111111</v>
      </c>
      <c r="CP264" s="35">
        <v>112.94838145231846</v>
      </c>
      <c r="CQ264" s="35">
        <v>113.99825021872266</v>
      </c>
      <c r="CR264" s="35">
        <v>118.19772528433946</v>
      </c>
      <c r="CS264" s="35">
        <v>123.00962379702537</v>
      </c>
      <c r="CT264" s="35">
        <v>125.19685039370079</v>
      </c>
      <c r="CU264" s="35">
        <v>129.57130358705163</v>
      </c>
      <c r="CV264" s="35">
        <v>132.19597550306213</v>
      </c>
      <c r="CW264" s="35">
        <v>136.22047244094489</v>
      </c>
    </row>
    <row r="265" spans="1:101" x14ac:dyDescent="0.3">
      <c r="A265" s="3">
        <v>1520</v>
      </c>
      <c r="B265" s="4" t="s">
        <v>259</v>
      </c>
      <c r="C265" s="35">
        <v>100</v>
      </c>
      <c r="D265" s="35">
        <v>98.430717863105173</v>
      </c>
      <c r="E265" s="35">
        <v>96.694490818030047</v>
      </c>
      <c r="F265" s="35">
        <v>95.859766277128543</v>
      </c>
      <c r="G265" s="35">
        <v>95.525876460767947</v>
      </c>
      <c r="H265" s="35">
        <v>94.29048414023373</v>
      </c>
      <c r="I265" s="35">
        <v>93.622704507512523</v>
      </c>
      <c r="J265" s="35">
        <v>93.455759599332225</v>
      </c>
      <c r="K265" s="35">
        <v>92.186978297161943</v>
      </c>
      <c r="L265" s="35">
        <v>92.387312186978292</v>
      </c>
      <c r="M265" s="35">
        <v>91.151919866444075</v>
      </c>
      <c r="N265" s="35">
        <v>91.98664440734558</v>
      </c>
      <c r="O265" s="35">
        <v>90.684474123539232</v>
      </c>
      <c r="P265" s="35">
        <v>89.616026711185313</v>
      </c>
      <c r="Q265" s="35">
        <v>89.14858096828047</v>
      </c>
      <c r="R265" s="35">
        <v>87.813021702838057</v>
      </c>
      <c r="S265" s="35">
        <v>88.2804674457429</v>
      </c>
      <c r="T265" s="35">
        <v>87.1118530884808</v>
      </c>
      <c r="U265" s="35">
        <v>86.711185308848087</v>
      </c>
      <c r="V265" s="35">
        <v>86.444073455759593</v>
      </c>
      <c r="W265" s="35">
        <v>84.908180300500831</v>
      </c>
      <c r="X265" s="35">
        <v>85.175292153589311</v>
      </c>
      <c r="Y265" s="35">
        <v>84.707846410684468</v>
      </c>
      <c r="Z265" s="35">
        <v>85.409015025041739</v>
      </c>
      <c r="AA265" s="35">
        <v>84.841402337228715</v>
      </c>
      <c r="AB265" s="35">
        <v>84.173622704507508</v>
      </c>
      <c r="AC265" s="35">
        <v>84.808013355592649</v>
      </c>
      <c r="AD265" s="35">
        <v>85.008347245409013</v>
      </c>
      <c r="AE265" s="35">
        <v>84.440734557595988</v>
      </c>
      <c r="AF265" s="35">
        <v>84.474123539232053</v>
      </c>
      <c r="AG265" s="35">
        <v>83.973288814691145</v>
      </c>
      <c r="AH265" s="35">
        <v>85.008347245409013</v>
      </c>
      <c r="AI265" s="35">
        <v>84.373956594323872</v>
      </c>
      <c r="AJ265" s="35">
        <v>100</v>
      </c>
      <c r="AK265" s="35">
        <v>99.155609167671898</v>
      </c>
      <c r="AL265" s="35">
        <v>99.310701361364806</v>
      </c>
      <c r="AM265" s="35">
        <v>98.724797518524895</v>
      </c>
      <c r="AN265" s="35">
        <v>99.810442874375326</v>
      </c>
      <c r="AO265" s="35">
        <v>100.27571945545408</v>
      </c>
      <c r="AP265" s="35">
        <v>100.70653110460107</v>
      </c>
      <c r="AQ265" s="35">
        <v>100.77546096846459</v>
      </c>
      <c r="AR265" s="35">
        <v>101.79217646045149</v>
      </c>
      <c r="AS265" s="35">
        <v>102.61933482681371</v>
      </c>
      <c r="AT265" s="35">
        <v>102.65379975874548</v>
      </c>
      <c r="AU265" s="35">
        <v>103.03291400999483</v>
      </c>
      <c r="AV265" s="35">
        <v>103.13630880579011</v>
      </c>
      <c r="AW265" s="35">
        <v>102.82612441840428</v>
      </c>
      <c r="AX265" s="35">
        <v>102.91228674823367</v>
      </c>
      <c r="AY265" s="35">
        <v>102.80889195243839</v>
      </c>
      <c r="AZ265" s="35">
        <v>103.32586593141478</v>
      </c>
      <c r="BA265" s="35">
        <v>104.10132689987937</v>
      </c>
      <c r="BB265" s="35">
        <v>103.7394451145959</v>
      </c>
      <c r="BC265" s="35">
        <v>104.48044115112873</v>
      </c>
      <c r="BD265" s="35">
        <v>103.27416853351714</v>
      </c>
      <c r="BE265" s="35">
        <v>103.44649319317594</v>
      </c>
      <c r="BF265" s="35">
        <v>104.44597621919696</v>
      </c>
      <c r="BG265" s="35">
        <v>106.5483370670343</v>
      </c>
      <c r="BH265" s="35">
        <v>107.34103050146476</v>
      </c>
      <c r="BI265" s="35">
        <v>107.87523694640703</v>
      </c>
      <c r="BJ265" s="35">
        <v>107.80630708254351</v>
      </c>
      <c r="BK265" s="35">
        <v>108.32328106151991</v>
      </c>
      <c r="BL265" s="35">
        <v>109.02981216612098</v>
      </c>
      <c r="BM265" s="35">
        <v>109.82250560055144</v>
      </c>
      <c r="BN265" s="35">
        <v>110.75305876270895</v>
      </c>
      <c r="BO265" s="35">
        <v>110.82198862657246</v>
      </c>
      <c r="BP265" s="35">
        <v>111.18387041185593</v>
      </c>
      <c r="BQ265" s="35">
        <v>100</v>
      </c>
      <c r="BR265" s="35">
        <v>103.75170532060028</v>
      </c>
      <c r="BS265" s="35">
        <v>105.72987721691678</v>
      </c>
      <c r="BT265" s="35">
        <v>108.18553888130968</v>
      </c>
      <c r="BU265" s="35">
        <v>108.79945429740792</v>
      </c>
      <c r="BV265" s="35">
        <v>109.41336971350614</v>
      </c>
      <c r="BW265" s="35">
        <v>109.2087312414734</v>
      </c>
      <c r="BX265" s="35">
        <v>110.50477489768076</v>
      </c>
      <c r="BY265" s="35">
        <v>111.66439290586631</v>
      </c>
      <c r="BZ265" s="35">
        <v>112.55115961800819</v>
      </c>
      <c r="CA265" s="35">
        <v>112.27830832196453</v>
      </c>
      <c r="CB265" s="35">
        <v>111.86903137789905</v>
      </c>
      <c r="CC265" s="35">
        <v>112.96043656207367</v>
      </c>
      <c r="CD265" s="35">
        <v>110.84583901773533</v>
      </c>
      <c r="CE265" s="35">
        <v>110.30013642564802</v>
      </c>
      <c r="CF265" s="35">
        <v>110.64120054570259</v>
      </c>
      <c r="CG265" s="35">
        <v>111.11869031377898</v>
      </c>
      <c r="CH265" s="35">
        <v>110.30013642564802</v>
      </c>
      <c r="CI265" s="35">
        <v>110.23192360163711</v>
      </c>
      <c r="CJ265" s="35">
        <v>109.48158253751706</v>
      </c>
      <c r="CK265" s="35">
        <v>110.91405184174624</v>
      </c>
      <c r="CL265" s="35">
        <v>109.75443383356071</v>
      </c>
      <c r="CM265" s="35">
        <v>109.27694406548432</v>
      </c>
      <c r="CN265" s="35">
        <v>109.27694406548432</v>
      </c>
      <c r="CO265" s="35">
        <v>109.34515688949523</v>
      </c>
      <c r="CP265" s="35">
        <v>110.30013642564802</v>
      </c>
      <c r="CQ265" s="35">
        <v>113.23328785811732</v>
      </c>
      <c r="CR265" s="35">
        <v>116.23465211459754</v>
      </c>
      <c r="CS265" s="35">
        <v>118.21282401091405</v>
      </c>
      <c r="CT265" s="35">
        <v>121.00954979536152</v>
      </c>
      <c r="CU265" s="35">
        <v>122.91950886766712</v>
      </c>
      <c r="CV265" s="35">
        <v>125.17053206002728</v>
      </c>
      <c r="CW265" s="35">
        <v>128.1036834924966</v>
      </c>
    </row>
    <row r="266" spans="1:101" x14ac:dyDescent="0.3">
      <c r="A266" s="3">
        <v>1523</v>
      </c>
      <c r="B266" s="4" t="s">
        <v>260</v>
      </c>
      <c r="C266" s="35">
        <v>100</v>
      </c>
      <c r="D266" s="35">
        <v>100.38684719535783</v>
      </c>
      <c r="E266" s="35">
        <v>98.646034816247578</v>
      </c>
      <c r="F266" s="35">
        <v>100.58027079303675</v>
      </c>
      <c r="G266" s="35">
        <v>101.93423597678917</v>
      </c>
      <c r="H266" s="35">
        <v>104.06189555125725</v>
      </c>
      <c r="I266" s="35">
        <v>101.74081237911025</v>
      </c>
      <c r="J266" s="35">
        <v>103.67504835589942</v>
      </c>
      <c r="K266" s="35">
        <v>104.06189555125725</v>
      </c>
      <c r="L266" s="35">
        <v>110.05802707930367</v>
      </c>
      <c r="M266" s="35">
        <v>106.38297872340425</v>
      </c>
      <c r="N266" s="35">
        <v>105.60928433268859</v>
      </c>
      <c r="O266" s="35">
        <v>106.18955512572533</v>
      </c>
      <c r="P266" s="35">
        <v>103.48162475822051</v>
      </c>
      <c r="Q266" s="35">
        <v>103.86847195357834</v>
      </c>
      <c r="R266" s="35">
        <v>103.67504835589942</v>
      </c>
      <c r="S266" s="35">
        <v>97.098646034816241</v>
      </c>
      <c r="T266" s="35">
        <v>98.646034816247578</v>
      </c>
      <c r="U266" s="35">
        <v>100.77369439071566</v>
      </c>
      <c r="V266" s="35">
        <v>97.485493230174086</v>
      </c>
      <c r="W266" s="35">
        <v>98.259187620889747</v>
      </c>
      <c r="X266" s="35">
        <v>100.38684719535783</v>
      </c>
      <c r="Y266" s="35">
        <v>98.646034816247578</v>
      </c>
      <c r="Z266" s="35">
        <v>98.065764023210832</v>
      </c>
      <c r="AA266" s="35">
        <v>95.357833655706003</v>
      </c>
      <c r="AB266" s="35">
        <v>99.032882011605409</v>
      </c>
      <c r="AC266" s="35">
        <v>101.35396518375242</v>
      </c>
      <c r="AD266" s="35">
        <v>102.51450676982591</v>
      </c>
      <c r="AE266" s="35">
        <v>101.74081237911025</v>
      </c>
      <c r="AF266" s="35">
        <v>103.67504835589942</v>
      </c>
      <c r="AG266" s="35">
        <v>103.86847195357834</v>
      </c>
      <c r="AH266" s="35">
        <v>100</v>
      </c>
      <c r="AI266" s="35">
        <v>98.065764023210832</v>
      </c>
      <c r="AJ266" s="35">
        <v>100</v>
      </c>
      <c r="AK266" s="35">
        <v>99.479166666666671</v>
      </c>
      <c r="AL266" s="35">
        <v>98.4375</v>
      </c>
      <c r="AM266" s="35">
        <v>97.829861111111114</v>
      </c>
      <c r="AN266" s="35">
        <v>96.875</v>
      </c>
      <c r="AO266" s="35">
        <v>95.920138888888886</v>
      </c>
      <c r="AP266" s="35">
        <v>94.965277777777771</v>
      </c>
      <c r="AQ266" s="35">
        <v>96.701388888888886</v>
      </c>
      <c r="AR266" s="35">
        <v>98.611111111111114</v>
      </c>
      <c r="AS266" s="35">
        <v>99.045138888888886</v>
      </c>
      <c r="AT266" s="35">
        <v>101.30208333333333</v>
      </c>
      <c r="AU266" s="35">
        <v>102.51736111111111</v>
      </c>
      <c r="AV266" s="35">
        <v>104.42708333333333</v>
      </c>
      <c r="AW266" s="35">
        <v>104.77430555555556</v>
      </c>
      <c r="AX266" s="35">
        <v>107.55208333333333</v>
      </c>
      <c r="AY266" s="35">
        <v>108.24652777777777</v>
      </c>
      <c r="AZ266" s="35">
        <v>110.15625</v>
      </c>
      <c r="BA266" s="35">
        <v>110.85069444444444</v>
      </c>
      <c r="BB266" s="35">
        <v>112.41319444444444</v>
      </c>
      <c r="BC266" s="35">
        <v>110.85069444444444</v>
      </c>
      <c r="BD266" s="35">
        <v>110.32986111111111</v>
      </c>
      <c r="BE266" s="35">
        <v>112.84722222222223</v>
      </c>
      <c r="BF266" s="35">
        <v>115.10416666666667</v>
      </c>
      <c r="BG266" s="35">
        <v>115.19097222222223</v>
      </c>
      <c r="BH266" s="35">
        <v>114.49652777777777</v>
      </c>
      <c r="BI266" s="35">
        <v>118.31597222222223</v>
      </c>
      <c r="BJ266" s="35">
        <v>120.65972222222223</v>
      </c>
      <c r="BK266" s="35">
        <v>121.78819444444444</v>
      </c>
      <c r="BL266" s="35">
        <v>121.44097222222223</v>
      </c>
      <c r="BM266" s="35">
        <v>121.70138888888889</v>
      </c>
      <c r="BN266" s="35">
        <v>119.09722222222223</v>
      </c>
      <c r="BO266" s="35">
        <v>116.92708333333333</v>
      </c>
      <c r="BP266" s="35">
        <v>114.93055555555556</v>
      </c>
      <c r="BQ266" s="35">
        <v>100</v>
      </c>
      <c r="BR266" s="35">
        <v>99.361022364217249</v>
      </c>
      <c r="BS266" s="35">
        <v>104.15335463258786</v>
      </c>
      <c r="BT266" s="35">
        <v>105.11182108626198</v>
      </c>
      <c r="BU266" s="35">
        <v>109.26517571884985</v>
      </c>
      <c r="BV266" s="35">
        <v>110.22364217252397</v>
      </c>
      <c r="BW266" s="35">
        <v>109.58466453674122</v>
      </c>
      <c r="BX266" s="35">
        <v>107.34824281150159</v>
      </c>
      <c r="BY266" s="35">
        <v>108.30670926517571</v>
      </c>
      <c r="BZ266" s="35">
        <v>108.6261980830671</v>
      </c>
      <c r="CA266" s="35">
        <v>109.90415335463258</v>
      </c>
      <c r="CB266" s="35">
        <v>107.98722044728434</v>
      </c>
      <c r="CC266" s="35">
        <v>106.0702875399361</v>
      </c>
      <c r="CD266" s="35">
        <v>106.70926517571885</v>
      </c>
      <c r="CE266" s="35">
        <v>103.19488817891374</v>
      </c>
      <c r="CF266" s="35">
        <v>100</v>
      </c>
      <c r="CG266" s="35">
        <v>97.12460063897764</v>
      </c>
      <c r="CH266" s="35">
        <v>97.763578274760377</v>
      </c>
      <c r="CI266" s="35">
        <v>97.444089456869008</v>
      </c>
      <c r="CJ266" s="35">
        <v>99.680511182108631</v>
      </c>
      <c r="CK266" s="35">
        <v>98.722044728434511</v>
      </c>
      <c r="CL266" s="35">
        <v>95.846645367412137</v>
      </c>
      <c r="CM266" s="35">
        <v>97.763578274760377</v>
      </c>
      <c r="CN266" s="35">
        <v>97.12460063897764</v>
      </c>
      <c r="CO266" s="35">
        <v>98.402555910543128</v>
      </c>
      <c r="CP266" s="35">
        <v>104.47284345047923</v>
      </c>
      <c r="CQ266" s="35">
        <v>112.77955271565496</v>
      </c>
      <c r="CR266" s="35">
        <v>117.57188498402556</v>
      </c>
      <c r="CS266" s="35">
        <v>117.89137380191693</v>
      </c>
      <c r="CT266" s="35">
        <v>118.84984025559105</v>
      </c>
      <c r="CU266" s="35">
        <v>123.64217252396166</v>
      </c>
      <c r="CV266" s="35">
        <v>128.75399361022363</v>
      </c>
      <c r="CW266" s="35">
        <v>133.86581469648561</v>
      </c>
    </row>
    <row r="267" spans="1:101" x14ac:dyDescent="0.3">
      <c r="A267" s="3">
        <v>1524</v>
      </c>
      <c r="B267" s="4" t="s">
        <v>261</v>
      </c>
      <c r="C267" s="35">
        <v>100</v>
      </c>
      <c r="D267" s="35">
        <v>95.833333333333329</v>
      </c>
      <c r="E267" s="35">
        <v>92.534722222222229</v>
      </c>
      <c r="F267" s="35">
        <v>93.402777777777771</v>
      </c>
      <c r="G267" s="35">
        <v>92.708333333333329</v>
      </c>
      <c r="H267" s="35">
        <v>89.930555555555557</v>
      </c>
      <c r="I267" s="35">
        <v>90.972222222222229</v>
      </c>
      <c r="J267" s="35">
        <v>89.236111111111114</v>
      </c>
      <c r="K267" s="35">
        <v>88.888888888888886</v>
      </c>
      <c r="L267" s="35">
        <v>91.145833333333329</v>
      </c>
      <c r="M267" s="35">
        <v>88.194444444444443</v>
      </c>
      <c r="N267" s="35">
        <v>88.194444444444443</v>
      </c>
      <c r="O267" s="35">
        <v>86.458333333333329</v>
      </c>
      <c r="P267" s="35">
        <v>85.590277777777771</v>
      </c>
      <c r="Q267" s="35">
        <v>90.104166666666671</v>
      </c>
      <c r="R267" s="35">
        <v>87.326388888888886</v>
      </c>
      <c r="S267" s="35">
        <v>85.9375</v>
      </c>
      <c r="T267" s="35">
        <v>82.8125</v>
      </c>
      <c r="U267" s="35">
        <v>81.076388888888886</v>
      </c>
      <c r="V267" s="35">
        <v>79.166666666666671</v>
      </c>
      <c r="W267" s="35">
        <v>79.166666666666671</v>
      </c>
      <c r="X267" s="35">
        <v>77.430555555555557</v>
      </c>
      <c r="Y267" s="35">
        <v>77.256944444444443</v>
      </c>
      <c r="Z267" s="35">
        <v>81.076388888888886</v>
      </c>
      <c r="AA267" s="35">
        <v>78.125</v>
      </c>
      <c r="AB267" s="35">
        <v>75.520833333333329</v>
      </c>
      <c r="AC267" s="35">
        <v>73.263888888888886</v>
      </c>
      <c r="AD267" s="35">
        <v>71.006944444444443</v>
      </c>
      <c r="AE267" s="35">
        <v>69.965277777777771</v>
      </c>
      <c r="AF267" s="35">
        <v>65.625</v>
      </c>
      <c r="AG267" s="35">
        <v>65.277777777777771</v>
      </c>
      <c r="AH267" s="35">
        <v>64.0625</v>
      </c>
      <c r="AI267" s="35">
        <v>62.673611111111114</v>
      </c>
      <c r="AJ267" s="35">
        <v>100</v>
      </c>
      <c r="AK267" s="35">
        <v>95.782567947516398</v>
      </c>
      <c r="AL267" s="35">
        <v>98.219306466729151</v>
      </c>
      <c r="AM267" s="35">
        <v>98.500468603561387</v>
      </c>
      <c r="AN267" s="35">
        <v>96.251171508903468</v>
      </c>
      <c r="AO267" s="35">
        <v>96.063730084348634</v>
      </c>
      <c r="AP267" s="35">
        <v>96.532333645735704</v>
      </c>
      <c r="AQ267" s="35">
        <v>98.219306466729151</v>
      </c>
      <c r="AR267" s="35">
        <v>99.718837863167764</v>
      </c>
      <c r="AS267" s="35">
        <v>101.87441424554827</v>
      </c>
      <c r="AT267" s="35">
        <v>101.21836925960638</v>
      </c>
      <c r="AU267" s="35">
        <v>101.4058106841612</v>
      </c>
      <c r="AV267" s="35">
        <v>100.28116213683224</v>
      </c>
      <c r="AW267" s="35">
        <v>101.03092783505154</v>
      </c>
      <c r="AX267" s="35">
        <v>99.625117150890347</v>
      </c>
      <c r="AY267" s="35">
        <v>98.40674789128397</v>
      </c>
      <c r="AZ267" s="35">
        <v>98.687910028116207</v>
      </c>
      <c r="BA267" s="35">
        <v>96.438612933458288</v>
      </c>
      <c r="BB267" s="35">
        <v>94.939081537019675</v>
      </c>
      <c r="BC267" s="35">
        <v>95.876288659793815</v>
      </c>
      <c r="BD267" s="35">
        <v>95.970009372071232</v>
      </c>
      <c r="BE267" s="35">
        <v>91.940018744142449</v>
      </c>
      <c r="BF267" s="35">
        <v>93.533270852858479</v>
      </c>
      <c r="BG267" s="35">
        <v>94.845360824742272</v>
      </c>
      <c r="BH267" s="35">
        <v>92.502343017806936</v>
      </c>
      <c r="BI267" s="35">
        <v>91.940018744142449</v>
      </c>
      <c r="BJ267" s="35">
        <v>93.064667291471409</v>
      </c>
      <c r="BK267" s="35">
        <v>88.472352389878168</v>
      </c>
      <c r="BL267" s="35">
        <v>87.628865979381445</v>
      </c>
      <c r="BM267" s="35">
        <v>88.003748828491098</v>
      </c>
      <c r="BN267" s="35">
        <v>88.003748828491098</v>
      </c>
      <c r="BO267" s="35">
        <v>87.910028116213681</v>
      </c>
      <c r="BP267" s="35">
        <v>85.941893158387998</v>
      </c>
      <c r="BQ267" s="35">
        <v>100</v>
      </c>
      <c r="BR267" s="35">
        <v>101.36054421768708</v>
      </c>
      <c r="BS267" s="35">
        <v>103.85487528344672</v>
      </c>
      <c r="BT267" s="35">
        <v>102.94784580498866</v>
      </c>
      <c r="BU267" s="35">
        <v>105.4421768707483</v>
      </c>
      <c r="BV267" s="35">
        <v>105.89569160997732</v>
      </c>
      <c r="BW267" s="35">
        <v>105.4421768707483</v>
      </c>
      <c r="BX267" s="35">
        <v>99.773242630385482</v>
      </c>
      <c r="BY267" s="35">
        <v>96.598639455782319</v>
      </c>
      <c r="BZ267" s="35">
        <v>94.331065759637184</v>
      </c>
      <c r="CA267" s="35">
        <v>92.97052154195012</v>
      </c>
      <c r="CB267" s="35">
        <v>90.476190476190482</v>
      </c>
      <c r="CC267" s="35">
        <v>90.929705215419503</v>
      </c>
      <c r="CD267" s="35">
        <v>88.208616780045347</v>
      </c>
      <c r="CE267" s="35">
        <v>84.353741496598644</v>
      </c>
      <c r="CF267" s="35">
        <v>79.818594104308389</v>
      </c>
      <c r="CG267" s="35">
        <v>79.591836734693871</v>
      </c>
      <c r="CH267" s="35">
        <v>76.870748299319729</v>
      </c>
      <c r="CI267" s="35">
        <v>76.417233560090708</v>
      </c>
      <c r="CJ267" s="35">
        <v>74.603174603174608</v>
      </c>
      <c r="CK267" s="35">
        <v>76.417233560090708</v>
      </c>
      <c r="CL267" s="35">
        <v>75.736961451247168</v>
      </c>
      <c r="CM267" s="35">
        <v>73.922902494331069</v>
      </c>
      <c r="CN267" s="35">
        <v>73.015873015873012</v>
      </c>
      <c r="CO267" s="35">
        <v>73.469387755102048</v>
      </c>
      <c r="CP267" s="35">
        <v>73.015873015873012</v>
      </c>
      <c r="CQ267" s="35">
        <v>73.469387755102048</v>
      </c>
      <c r="CR267" s="35">
        <v>75.283446712018147</v>
      </c>
      <c r="CS267" s="35">
        <v>76.643990929705211</v>
      </c>
      <c r="CT267" s="35">
        <v>75.963718820861672</v>
      </c>
      <c r="CU267" s="35">
        <v>78.911564625850346</v>
      </c>
      <c r="CV267" s="35">
        <v>82.312925170068027</v>
      </c>
      <c r="CW267" s="35">
        <v>83.219954648526084</v>
      </c>
    </row>
    <row r="268" spans="1:101" x14ac:dyDescent="0.3">
      <c r="A268" s="3">
        <v>1525</v>
      </c>
      <c r="B268" s="4" t="s">
        <v>262</v>
      </c>
      <c r="C268" s="35">
        <v>100</v>
      </c>
      <c r="D268" s="35">
        <v>97.473512632436837</v>
      </c>
      <c r="E268" s="35">
        <v>94.295028524857372</v>
      </c>
      <c r="F268" s="35">
        <v>93.154034229828852</v>
      </c>
      <c r="G268" s="35">
        <v>90.627546862265689</v>
      </c>
      <c r="H268" s="35">
        <v>89.731051344743278</v>
      </c>
      <c r="I268" s="35">
        <v>88.916055419722895</v>
      </c>
      <c r="J268" s="35">
        <v>87.856560717196416</v>
      </c>
      <c r="K268" s="35">
        <v>87.530562347188265</v>
      </c>
      <c r="L268" s="35">
        <v>89.568052159739196</v>
      </c>
      <c r="M268" s="35">
        <v>90.464547677261621</v>
      </c>
      <c r="N268" s="35">
        <v>91.442542787286058</v>
      </c>
      <c r="O268" s="35">
        <v>94.376528117359413</v>
      </c>
      <c r="P268" s="35">
        <v>95.680521597392016</v>
      </c>
      <c r="Q268" s="35">
        <v>96.495517522412385</v>
      </c>
      <c r="R268" s="35">
        <v>98.044009779951097</v>
      </c>
      <c r="S268" s="35">
        <v>99.348003259983699</v>
      </c>
      <c r="T268" s="35">
        <v>98.125509372453138</v>
      </c>
      <c r="U268" s="35">
        <v>95.028524857375714</v>
      </c>
      <c r="V268" s="35">
        <v>92.909535452322743</v>
      </c>
      <c r="W268" s="35">
        <v>92.99103504482477</v>
      </c>
      <c r="X268" s="35">
        <v>92.583537082314592</v>
      </c>
      <c r="Y268" s="35">
        <v>88.997555012224936</v>
      </c>
      <c r="Z268" s="35">
        <v>88.345558272208635</v>
      </c>
      <c r="AA268" s="35">
        <v>88.345558272208635</v>
      </c>
      <c r="AB268" s="35">
        <v>85.737571312143444</v>
      </c>
      <c r="AC268" s="35">
        <v>84.189079054604733</v>
      </c>
      <c r="AD268" s="35">
        <v>85.411572942135294</v>
      </c>
      <c r="AE268" s="35">
        <v>82.55908720456398</v>
      </c>
      <c r="AF268" s="35">
        <v>80.929095354523227</v>
      </c>
      <c r="AG268" s="35">
        <v>79.543602281988584</v>
      </c>
      <c r="AH268" s="35">
        <v>76.528117359413201</v>
      </c>
      <c r="AI268" s="35">
        <v>74.97962510187449</v>
      </c>
      <c r="AJ268" s="35">
        <v>100</v>
      </c>
      <c r="AK268" s="35">
        <v>97.807332854061826</v>
      </c>
      <c r="AL268" s="35">
        <v>98.634076204169659</v>
      </c>
      <c r="AM268" s="35">
        <v>98.993529834651326</v>
      </c>
      <c r="AN268" s="35">
        <v>97.411933860531988</v>
      </c>
      <c r="AO268" s="35">
        <v>96.585190510424155</v>
      </c>
      <c r="AP268" s="35">
        <v>96.513299784327828</v>
      </c>
      <c r="AQ268" s="35">
        <v>96.585190510424155</v>
      </c>
      <c r="AR268" s="35">
        <v>97.16031631919482</v>
      </c>
      <c r="AS268" s="35">
        <v>97.411933860531988</v>
      </c>
      <c r="AT268" s="35">
        <v>97.555715312724658</v>
      </c>
      <c r="AU268" s="35">
        <v>99.281092739036666</v>
      </c>
      <c r="AV268" s="35">
        <v>99.712437095614661</v>
      </c>
      <c r="AW268" s="35">
        <v>97.915168943206325</v>
      </c>
      <c r="AX268" s="35">
        <v>96.441409058231486</v>
      </c>
      <c r="AY268" s="35">
        <v>96.261682242990659</v>
      </c>
      <c r="AZ268" s="35">
        <v>96.261682242990659</v>
      </c>
      <c r="BA268" s="35">
        <v>94.895758447160318</v>
      </c>
      <c r="BB268" s="35">
        <v>94.104960460100642</v>
      </c>
      <c r="BC268" s="35">
        <v>92.739036664270316</v>
      </c>
      <c r="BD268" s="35">
        <v>91.409058231488132</v>
      </c>
      <c r="BE268" s="35">
        <v>93.062544931703812</v>
      </c>
      <c r="BF268" s="35">
        <v>94.356578001437811</v>
      </c>
      <c r="BG268" s="35">
        <v>94.248741912293312</v>
      </c>
      <c r="BH268" s="35">
        <v>96.046010064701647</v>
      </c>
      <c r="BI268" s="35">
        <v>97.519769949676487</v>
      </c>
      <c r="BJ268" s="35">
        <v>98.382458662832491</v>
      </c>
      <c r="BK268" s="35">
        <v>97.627606038820986</v>
      </c>
      <c r="BL268" s="35">
        <v>98.058950395398995</v>
      </c>
      <c r="BM268" s="35">
        <v>97.555715312724658</v>
      </c>
      <c r="BN268" s="35">
        <v>97.951114306254496</v>
      </c>
      <c r="BO268" s="35">
        <v>97.807332854061826</v>
      </c>
      <c r="BP268" s="35">
        <v>97.627606038820986</v>
      </c>
      <c r="BQ268" s="35">
        <v>100</v>
      </c>
      <c r="BR268" s="35">
        <v>101.34952766531714</v>
      </c>
      <c r="BS268" s="35">
        <v>101.75438596491227</v>
      </c>
      <c r="BT268" s="35">
        <v>102.9689608636977</v>
      </c>
      <c r="BU268" s="35">
        <v>104.31848852901484</v>
      </c>
      <c r="BV268" s="35">
        <v>102.83400809716599</v>
      </c>
      <c r="BW268" s="35">
        <v>103.37381916329285</v>
      </c>
      <c r="BX268" s="35">
        <v>102.29419703103913</v>
      </c>
      <c r="BY268" s="35">
        <v>103.37381916329285</v>
      </c>
      <c r="BZ268" s="35">
        <v>104.72334682860999</v>
      </c>
      <c r="CA268" s="35">
        <v>103.64372469635627</v>
      </c>
      <c r="CB268" s="35">
        <v>102.02429149797571</v>
      </c>
      <c r="CC268" s="35">
        <v>103.50877192982456</v>
      </c>
      <c r="CD268" s="35">
        <v>105.12820512820512</v>
      </c>
      <c r="CE268" s="35">
        <v>106.47773279352226</v>
      </c>
      <c r="CF268" s="35">
        <v>108.23211875843455</v>
      </c>
      <c r="CG268" s="35">
        <v>109.04183535762483</v>
      </c>
      <c r="CH268" s="35">
        <v>110.52631578947368</v>
      </c>
      <c r="CI268" s="35">
        <v>110.79622132253711</v>
      </c>
      <c r="CJ268" s="35">
        <v>111.20107962213226</v>
      </c>
      <c r="CK268" s="35">
        <v>110.12145748987854</v>
      </c>
      <c r="CL268" s="35">
        <v>110.39136302294197</v>
      </c>
      <c r="CM268" s="35">
        <v>110.12145748987854</v>
      </c>
      <c r="CN268" s="35">
        <v>111.33603238866397</v>
      </c>
      <c r="CO268" s="35">
        <v>110.52631578947368</v>
      </c>
      <c r="CP268" s="35">
        <v>112.95546558704453</v>
      </c>
      <c r="CQ268" s="35">
        <v>113.36032388663968</v>
      </c>
      <c r="CR268" s="35">
        <v>114.97975708502024</v>
      </c>
      <c r="CS268" s="35">
        <v>116.59919028340082</v>
      </c>
      <c r="CT268" s="35">
        <v>120.24291497975709</v>
      </c>
      <c r="CU268" s="35">
        <v>124.42645074224022</v>
      </c>
      <c r="CV268" s="35">
        <v>125.10121457489879</v>
      </c>
      <c r="CW268" s="35">
        <v>125.37112010796221</v>
      </c>
    </row>
    <row r="269" spans="1:101" x14ac:dyDescent="0.3">
      <c r="A269" s="3">
        <v>1526</v>
      </c>
      <c r="B269" s="4" t="s">
        <v>263</v>
      </c>
      <c r="C269" s="35">
        <v>100</v>
      </c>
      <c r="D269" s="35">
        <v>101.52671755725191</v>
      </c>
      <c r="E269" s="35">
        <v>103.81679389312977</v>
      </c>
      <c r="F269" s="35">
        <v>103.81679389312977</v>
      </c>
      <c r="G269" s="35">
        <v>100</v>
      </c>
      <c r="H269" s="35">
        <v>98.091603053435108</v>
      </c>
      <c r="I269" s="35">
        <v>93.129770992366417</v>
      </c>
      <c r="J269" s="35">
        <v>88.931297709923669</v>
      </c>
      <c r="K269" s="35">
        <v>94.656488549618317</v>
      </c>
      <c r="L269" s="35">
        <v>93.511450381679396</v>
      </c>
      <c r="M269" s="35">
        <v>99.618320610687022</v>
      </c>
      <c r="N269" s="35">
        <v>101.52671755725191</v>
      </c>
      <c r="O269" s="35">
        <v>100</v>
      </c>
      <c r="P269" s="35">
        <v>100.38167938931298</v>
      </c>
      <c r="Q269" s="35">
        <v>103.05343511450381</v>
      </c>
      <c r="R269" s="35">
        <v>98.091603053435108</v>
      </c>
      <c r="S269" s="35">
        <v>94.656488549618317</v>
      </c>
      <c r="T269" s="35">
        <v>93.89312977099236</v>
      </c>
      <c r="U269" s="35">
        <v>102.67175572519083</v>
      </c>
      <c r="V269" s="35">
        <v>102.67175572519083</v>
      </c>
      <c r="W269" s="35">
        <v>101.90839694656489</v>
      </c>
      <c r="X269" s="35">
        <v>98.473282442748086</v>
      </c>
      <c r="Y269" s="35">
        <v>100.76335877862596</v>
      </c>
      <c r="Z269" s="35">
        <v>101.14503816793894</v>
      </c>
      <c r="AA269" s="35">
        <v>100</v>
      </c>
      <c r="AB269" s="35">
        <v>101.52671755725191</v>
      </c>
      <c r="AC269" s="35">
        <v>105.34351145038168</v>
      </c>
      <c r="AD269" s="35">
        <v>103.81679389312977</v>
      </c>
      <c r="AE269" s="35">
        <v>104.96183206106871</v>
      </c>
      <c r="AF269" s="35">
        <v>96.946564885496187</v>
      </c>
      <c r="AG269" s="35">
        <v>93.89312977099236</v>
      </c>
      <c r="AH269" s="35">
        <v>87.404580152671755</v>
      </c>
      <c r="AI269" s="35">
        <v>79.770992366412216</v>
      </c>
      <c r="AJ269" s="35">
        <v>100</v>
      </c>
      <c r="AK269" s="35">
        <v>100.35587188612099</v>
      </c>
      <c r="AL269" s="35">
        <v>101.067615658363</v>
      </c>
      <c r="AM269" s="35">
        <v>100.5338078291815</v>
      </c>
      <c r="AN269" s="35">
        <v>103.02491103202847</v>
      </c>
      <c r="AO269" s="35">
        <v>106.40569395017793</v>
      </c>
      <c r="AP269" s="35">
        <v>110.67615658362989</v>
      </c>
      <c r="AQ269" s="35">
        <v>110.67615658362989</v>
      </c>
      <c r="AR269" s="35">
        <v>114.59074733096085</v>
      </c>
      <c r="AS269" s="35">
        <v>115.83629893238434</v>
      </c>
      <c r="AT269" s="35">
        <v>117.43772241992883</v>
      </c>
      <c r="AU269" s="35">
        <v>117.97153024911032</v>
      </c>
      <c r="AV269" s="35">
        <v>114.05693950177935</v>
      </c>
      <c r="AW269" s="35">
        <v>112.09964412811388</v>
      </c>
      <c r="AX269" s="35">
        <v>113.70106761565836</v>
      </c>
      <c r="AY269" s="35">
        <v>108.36298932384342</v>
      </c>
      <c r="AZ269" s="35">
        <v>102.13523131672598</v>
      </c>
      <c r="BA269" s="35">
        <v>98.754448398576514</v>
      </c>
      <c r="BB269" s="35">
        <v>100.71174377224199</v>
      </c>
      <c r="BC269" s="35">
        <v>100.1779359430605</v>
      </c>
      <c r="BD269" s="35">
        <v>98.39857651245552</v>
      </c>
      <c r="BE269" s="35">
        <v>100.1779359430605</v>
      </c>
      <c r="BF269" s="35">
        <v>102.31316725978648</v>
      </c>
      <c r="BG269" s="35">
        <v>106.93950177935943</v>
      </c>
      <c r="BH269" s="35">
        <v>105.69395017793595</v>
      </c>
      <c r="BI269" s="35">
        <v>105.51601423487544</v>
      </c>
      <c r="BJ269" s="35">
        <v>107.47330960854093</v>
      </c>
      <c r="BK269" s="35">
        <v>106.04982206405694</v>
      </c>
      <c r="BL269" s="35">
        <v>105.33807829181495</v>
      </c>
      <c r="BM269" s="35">
        <v>105.69395017793595</v>
      </c>
      <c r="BN269" s="35">
        <v>103.55871886120997</v>
      </c>
      <c r="BO269" s="35">
        <v>100.1779359430605</v>
      </c>
      <c r="BP269" s="35">
        <v>97.686832740213518</v>
      </c>
      <c r="BQ269" s="35">
        <v>100</v>
      </c>
      <c r="BR269" s="35">
        <v>106.73575129533678</v>
      </c>
      <c r="BS269" s="35">
        <v>102.59067357512953</v>
      </c>
      <c r="BT269" s="35">
        <v>98.963730569948183</v>
      </c>
      <c r="BU269" s="35">
        <v>95.336787564766837</v>
      </c>
      <c r="BV269" s="35">
        <v>89.119170984455963</v>
      </c>
      <c r="BW269" s="35">
        <v>84.4559585492228</v>
      </c>
      <c r="BX269" s="35">
        <v>86.010362694300511</v>
      </c>
      <c r="BY269" s="35">
        <v>85.492227979274617</v>
      </c>
      <c r="BZ269" s="35">
        <v>87.046632124352328</v>
      </c>
      <c r="CA269" s="35">
        <v>84.4559585492228</v>
      </c>
      <c r="CB269" s="35">
        <v>84.4559585492228</v>
      </c>
      <c r="CC269" s="35">
        <v>83.419689119170982</v>
      </c>
      <c r="CD269" s="35">
        <v>82.383419689119165</v>
      </c>
      <c r="CE269" s="35">
        <v>83.419689119170982</v>
      </c>
      <c r="CF269" s="35">
        <v>81.865284974093271</v>
      </c>
      <c r="CG269" s="35">
        <v>89.119170984455963</v>
      </c>
      <c r="CH269" s="35">
        <v>85.492227979274617</v>
      </c>
      <c r="CI269" s="35">
        <v>89.119170984455963</v>
      </c>
      <c r="CJ269" s="35">
        <v>84.974093264248708</v>
      </c>
      <c r="CK269" s="35">
        <v>84.974093264248708</v>
      </c>
      <c r="CL269" s="35">
        <v>81.865284974093271</v>
      </c>
      <c r="CM269" s="35">
        <v>83.937823834196891</v>
      </c>
      <c r="CN269" s="35">
        <v>84.974093264248708</v>
      </c>
      <c r="CO269" s="35">
        <v>86.010362694300511</v>
      </c>
      <c r="CP269" s="35">
        <v>86.52849740932642</v>
      </c>
      <c r="CQ269" s="35">
        <v>89.119170984455963</v>
      </c>
      <c r="CR269" s="35">
        <v>86.52849740932642</v>
      </c>
      <c r="CS269" s="35">
        <v>91.191709844559583</v>
      </c>
      <c r="CT269" s="35">
        <v>89.119170984455963</v>
      </c>
      <c r="CU269" s="35">
        <v>91.709844559585491</v>
      </c>
      <c r="CV269" s="35">
        <v>93.264248704663217</v>
      </c>
      <c r="CW269" s="35">
        <v>97.92746113989638</v>
      </c>
    </row>
    <row r="270" spans="1:101" x14ac:dyDescent="0.3">
      <c r="A270" s="3">
        <v>1528</v>
      </c>
      <c r="B270" s="4" t="s">
        <v>264</v>
      </c>
      <c r="C270" s="35">
        <v>100</v>
      </c>
      <c r="D270" s="35">
        <v>97.650513950073417</v>
      </c>
      <c r="E270" s="35">
        <v>94.811551639745474</v>
      </c>
      <c r="F270" s="35">
        <v>95.545766030347522</v>
      </c>
      <c r="G270" s="35">
        <v>95.6436612824278</v>
      </c>
      <c r="H270" s="35">
        <v>94.713656387665196</v>
      </c>
      <c r="I270" s="35">
        <v>94.077337249143412</v>
      </c>
      <c r="J270" s="35">
        <v>92.853646598139989</v>
      </c>
      <c r="K270" s="35">
        <v>92.315222711698482</v>
      </c>
      <c r="L270" s="35">
        <v>91.874694077337253</v>
      </c>
      <c r="M270" s="35">
        <v>91.825746451297107</v>
      </c>
      <c r="N270" s="35">
        <v>92.90259422418012</v>
      </c>
      <c r="O270" s="35">
        <v>93.294175232501217</v>
      </c>
      <c r="P270" s="35">
        <v>93.587860988742051</v>
      </c>
      <c r="Q270" s="35">
        <v>96.818404307391091</v>
      </c>
      <c r="R270" s="35">
        <v>97.650513950073417</v>
      </c>
      <c r="S270" s="35">
        <v>96.426823299069994</v>
      </c>
      <c r="T270" s="35">
        <v>95.888399412628488</v>
      </c>
      <c r="U270" s="35">
        <v>95.398923152227113</v>
      </c>
      <c r="V270" s="35">
        <v>93.587860988742051</v>
      </c>
      <c r="W270" s="35">
        <v>95.007342143906016</v>
      </c>
      <c r="X270" s="35">
        <v>94.517865883504655</v>
      </c>
      <c r="Y270" s="35">
        <v>95.056289769946162</v>
      </c>
      <c r="Z270" s="35">
        <v>94.909446891825752</v>
      </c>
      <c r="AA270" s="35">
        <v>95.447870778267259</v>
      </c>
      <c r="AB270" s="35">
        <v>94.958394517865884</v>
      </c>
      <c r="AC270" s="35">
        <v>93.88154674498287</v>
      </c>
      <c r="AD270" s="35">
        <v>93.587860988742051</v>
      </c>
      <c r="AE270" s="35">
        <v>92.804698972099857</v>
      </c>
      <c r="AF270" s="35">
        <v>90.944689182574649</v>
      </c>
      <c r="AG270" s="35">
        <v>90.993636808614781</v>
      </c>
      <c r="AH270" s="35">
        <v>89.81889378365149</v>
      </c>
      <c r="AI270" s="35">
        <v>87.322564855604497</v>
      </c>
      <c r="AJ270" s="35">
        <v>100</v>
      </c>
      <c r="AK270" s="35">
        <v>100.48309178743962</v>
      </c>
      <c r="AL270" s="35">
        <v>102.11034833460462</v>
      </c>
      <c r="AM270" s="35">
        <v>102.13577421815408</v>
      </c>
      <c r="AN270" s="35">
        <v>103.10195779303331</v>
      </c>
      <c r="AO270" s="35">
        <v>104.39867785405544</v>
      </c>
      <c r="AP270" s="35">
        <v>105.89880498347317</v>
      </c>
      <c r="AQ270" s="35">
        <v>105.89880498347317</v>
      </c>
      <c r="AR270" s="35">
        <v>106.35647088736333</v>
      </c>
      <c r="AS270" s="35">
        <v>107.60233918128655</v>
      </c>
      <c r="AT270" s="35">
        <v>107.60233918128655</v>
      </c>
      <c r="AU270" s="35">
        <v>108.89905924230867</v>
      </c>
      <c r="AV270" s="35">
        <v>110.85685227561657</v>
      </c>
      <c r="AW270" s="35">
        <v>110.98398169336384</v>
      </c>
      <c r="AX270" s="35">
        <v>111.89931350114416</v>
      </c>
      <c r="AY270" s="35">
        <v>113.14518179506737</v>
      </c>
      <c r="AZ270" s="35">
        <v>113.37401474701245</v>
      </c>
      <c r="BA270" s="35">
        <v>114.16221713704552</v>
      </c>
      <c r="BB270" s="35">
        <v>114.46732773963895</v>
      </c>
      <c r="BC270" s="35">
        <v>114.4419018560895</v>
      </c>
      <c r="BD270" s="35">
        <v>114.41647597254004</v>
      </c>
      <c r="BE270" s="35">
        <v>115.5860666158149</v>
      </c>
      <c r="BF270" s="35">
        <v>117.442156114925</v>
      </c>
      <c r="BG270" s="35">
        <v>117.72184083396898</v>
      </c>
      <c r="BH270" s="35">
        <v>118.78972794304602</v>
      </c>
      <c r="BI270" s="35">
        <v>118.28121027205695</v>
      </c>
      <c r="BJ270" s="35">
        <v>118.6371726417493</v>
      </c>
      <c r="BK270" s="35">
        <v>119.29824561403508</v>
      </c>
      <c r="BL270" s="35">
        <v>118.30663615560641</v>
      </c>
      <c r="BM270" s="35">
        <v>117.26417493007882</v>
      </c>
      <c r="BN270" s="35">
        <v>117.13704551233155</v>
      </c>
      <c r="BO270" s="35">
        <v>116.95906432748538</v>
      </c>
      <c r="BP270" s="35">
        <v>116.42512077294685</v>
      </c>
      <c r="BQ270" s="35">
        <v>100</v>
      </c>
      <c r="BR270" s="35">
        <v>103.30368487928844</v>
      </c>
      <c r="BS270" s="35">
        <v>106.60736975857688</v>
      </c>
      <c r="BT270" s="35">
        <v>108.51334180432021</v>
      </c>
      <c r="BU270" s="35">
        <v>111.56289707750953</v>
      </c>
      <c r="BV270" s="35">
        <v>114.4853875476493</v>
      </c>
      <c r="BW270" s="35">
        <v>117.40787801778907</v>
      </c>
      <c r="BX270" s="35">
        <v>119.94917407878017</v>
      </c>
      <c r="BY270" s="35">
        <v>121.98221092757306</v>
      </c>
      <c r="BZ270" s="35">
        <v>123.76111817026684</v>
      </c>
      <c r="CA270" s="35">
        <v>125.54002541296062</v>
      </c>
      <c r="CB270" s="35">
        <v>124.39644218551462</v>
      </c>
      <c r="CC270" s="35">
        <v>124.77763659466328</v>
      </c>
      <c r="CD270" s="35">
        <v>127.44599745870394</v>
      </c>
      <c r="CE270" s="35">
        <v>127.57306226175349</v>
      </c>
      <c r="CF270" s="35">
        <v>127.19186785260483</v>
      </c>
      <c r="CG270" s="35">
        <v>126.42947903430749</v>
      </c>
      <c r="CH270" s="35">
        <v>126.42947903430749</v>
      </c>
      <c r="CI270" s="35">
        <v>126.42947903430749</v>
      </c>
      <c r="CJ270" s="35">
        <v>128.0813214739517</v>
      </c>
      <c r="CK270" s="35">
        <v>130.36848792884371</v>
      </c>
      <c r="CL270" s="35">
        <v>128.84371029224906</v>
      </c>
      <c r="CM270" s="35">
        <v>127.57306226175349</v>
      </c>
      <c r="CN270" s="35">
        <v>129.60609911054638</v>
      </c>
      <c r="CO270" s="35">
        <v>132.14739517153748</v>
      </c>
      <c r="CP270" s="35">
        <v>136.21346886912326</v>
      </c>
      <c r="CQ270" s="35">
        <v>138.3735705209657</v>
      </c>
      <c r="CR270" s="35">
        <v>143.07496823379924</v>
      </c>
      <c r="CS270" s="35">
        <v>147.14104193138502</v>
      </c>
      <c r="CT270" s="35">
        <v>153.11308767471411</v>
      </c>
      <c r="CU270" s="35">
        <v>156.16264294790344</v>
      </c>
      <c r="CV270" s="35">
        <v>160.10165184243965</v>
      </c>
      <c r="CW270" s="35">
        <v>164.42185514612453</v>
      </c>
    </row>
    <row r="271" spans="1:101" x14ac:dyDescent="0.3">
      <c r="A271" s="3">
        <v>1529</v>
      </c>
      <c r="B271" s="4" t="s">
        <v>265</v>
      </c>
      <c r="C271" s="35">
        <v>100</v>
      </c>
      <c r="D271" s="35">
        <v>102.02898550724638</v>
      </c>
      <c r="E271" s="35">
        <v>101.35265700483092</v>
      </c>
      <c r="F271" s="35">
        <v>103.57487922705315</v>
      </c>
      <c r="G271" s="35">
        <v>101.25603864734299</v>
      </c>
      <c r="H271" s="35">
        <v>100.19323671497584</v>
      </c>
      <c r="I271" s="35">
        <v>98.840579710144922</v>
      </c>
      <c r="J271" s="35">
        <v>98.840579710144922</v>
      </c>
      <c r="K271" s="35">
        <v>101.25603864734299</v>
      </c>
      <c r="L271" s="35">
        <v>100.09661835748793</v>
      </c>
      <c r="M271" s="35">
        <v>99.130434782608702</v>
      </c>
      <c r="N271" s="35">
        <v>99.130434782608702</v>
      </c>
      <c r="O271" s="35">
        <v>99.227053140096615</v>
      </c>
      <c r="P271" s="35">
        <v>99.516908212560381</v>
      </c>
      <c r="Q271" s="35">
        <v>99.710144927536234</v>
      </c>
      <c r="R271" s="35">
        <v>100.09661835748793</v>
      </c>
      <c r="S271" s="35">
        <v>100.48309178743962</v>
      </c>
      <c r="T271" s="35">
        <v>97.391304347826093</v>
      </c>
      <c r="U271" s="35">
        <v>96.714975845410635</v>
      </c>
      <c r="V271" s="35">
        <v>98.937198067632849</v>
      </c>
      <c r="W271" s="35">
        <v>98.260869565217391</v>
      </c>
      <c r="X271" s="35">
        <v>99.903381642512073</v>
      </c>
      <c r="Y271" s="35">
        <v>104.92753623188406</v>
      </c>
      <c r="Z271" s="35">
        <v>104.6376811594203</v>
      </c>
      <c r="AA271" s="35">
        <v>108.1159420289855</v>
      </c>
      <c r="AB271" s="35">
        <v>111.01449275362319</v>
      </c>
      <c r="AC271" s="35">
        <v>112.94685990338164</v>
      </c>
      <c r="AD271" s="35">
        <v>114.00966183574879</v>
      </c>
      <c r="AE271" s="35">
        <v>114.8792270531401</v>
      </c>
      <c r="AF271" s="35">
        <v>117.19806763285024</v>
      </c>
      <c r="AG271" s="35">
        <v>116.90821256038647</v>
      </c>
      <c r="AH271" s="35">
        <v>116.32850241545894</v>
      </c>
      <c r="AI271" s="35">
        <v>117.10144927536231</v>
      </c>
      <c r="AJ271" s="35">
        <v>100</v>
      </c>
      <c r="AK271" s="35">
        <v>101.47058823529412</v>
      </c>
      <c r="AL271" s="35">
        <v>104.08496732026144</v>
      </c>
      <c r="AM271" s="35">
        <v>105.01089324618736</v>
      </c>
      <c r="AN271" s="35">
        <v>105.50108932461873</v>
      </c>
      <c r="AO271" s="35">
        <v>105.93681917211329</v>
      </c>
      <c r="AP271" s="35">
        <v>106.53594771241831</v>
      </c>
      <c r="AQ271" s="35">
        <v>106.64488017429194</v>
      </c>
      <c r="AR271" s="35">
        <v>108.06100217864923</v>
      </c>
      <c r="AS271" s="35">
        <v>109.74945533769063</v>
      </c>
      <c r="AT271" s="35">
        <v>111.16557734204792</v>
      </c>
      <c r="AU271" s="35">
        <v>112.96296296296296</v>
      </c>
      <c r="AV271" s="35">
        <v>112.85403050108933</v>
      </c>
      <c r="AW271" s="35">
        <v>113.18082788671023</v>
      </c>
      <c r="AX271" s="35">
        <v>114.4880174291939</v>
      </c>
      <c r="AY271" s="35">
        <v>116.12200435729848</v>
      </c>
      <c r="AZ271" s="35">
        <v>117.0479302832244</v>
      </c>
      <c r="BA271" s="35">
        <v>117.0479302832244</v>
      </c>
      <c r="BB271" s="35">
        <v>119.33551198257081</v>
      </c>
      <c r="BC271" s="35">
        <v>120.53376906318083</v>
      </c>
      <c r="BD271" s="35">
        <v>122.65795206971677</v>
      </c>
      <c r="BE271" s="35">
        <v>126.36165577342048</v>
      </c>
      <c r="BF271" s="35">
        <v>130.718954248366</v>
      </c>
      <c r="BG271" s="35">
        <v>133.11546840958604</v>
      </c>
      <c r="BH271" s="35">
        <v>137.63616557734204</v>
      </c>
      <c r="BI271" s="35">
        <v>141.28540305010893</v>
      </c>
      <c r="BJ271" s="35">
        <v>144.44444444444446</v>
      </c>
      <c r="BK271" s="35">
        <v>147.00435729847496</v>
      </c>
      <c r="BL271" s="35">
        <v>149.83660130718954</v>
      </c>
      <c r="BM271" s="35">
        <v>155.06535947712419</v>
      </c>
      <c r="BN271" s="35">
        <v>156.80827886710239</v>
      </c>
      <c r="BO271" s="35">
        <v>156.59041394335512</v>
      </c>
      <c r="BP271" s="35">
        <v>159.640522875817</v>
      </c>
      <c r="BQ271" s="35">
        <v>100</v>
      </c>
      <c r="BR271" s="35">
        <v>102.46153846153847</v>
      </c>
      <c r="BS271" s="35">
        <v>104</v>
      </c>
      <c r="BT271" s="35">
        <v>109.23076923076923</v>
      </c>
      <c r="BU271" s="35">
        <v>109.23076923076923</v>
      </c>
      <c r="BV271" s="35">
        <v>109.53846153846153</v>
      </c>
      <c r="BW271" s="35">
        <v>109.53846153846153</v>
      </c>
      <c r="BX271" s="35">
        <v>112.92307692307692</v>
      </c>
      <c r="BY271" s="35">
        <v>113.23076923076923</v>
      </c>
      <c r="BZ271" s="35">
        <v>116</v>
      </c>
      <c r="CA271" s="35">
        <v>121.53846153846153</v>
      </c>
      <c r="CB271" s="35">
        <v>124.61538461538461</v>
      </c>
      <c r="CC271" s="35">
        <v>120.61538461538461</v>
      </c>
      <c r="CD271" s="35">
        <v>124.61538461538461</v>
      </c>
      <c r="CE271" s="35">
        <v>122.76923076923077</v>
      </c>
      <c r="CF271" s="35">
        <v>123.69230769230769</v>
      </c>
      <c r="CG271" s="35">
        <v>123.38461538461539</v>
      </c>
      <c r="CH271" s="35">
        <v>123.38461538461539</v>
      </c>
      <c r="CI271" s="35">
        <v>124.61538461538461</v>
      </c>
      <c r="CJ271" s="35">
        <v>123.38461538461539</v>
      </c>
      <c r="CK271" s="35">
        <v>122.76923076923077</v>
      </c>
      <c r="CL271" s="35">
        <v>121.84615384615384</v>
      </c>
      <c r="CM271" s="35">
        <v>127.69230769230769</v>
      </c>
      <c r="CN271" s="35">
        <v>128.30769230769232</v>
      </c>
      <c r="CO271" s="35">
        <v>133.23076923076923</v>
      </c>
      <c r="CP271" s="35">
        <v>135.69230769230768</v>
      </c>
      <c r="CQ271" s="35">
        <v>141.84615384615384</v>
      </c>
      <c r="CR271" s="35">
        <v>156.30769230769232</v>
      </c>
      <c r="CS271" s="35">
        <v>161.53846153846155</v>
      </c>
      <c r="CT271" s="35">
        <v>172.30769230769232</v>
      </c>
      <c r="CU271" s="35">
        <v>177.84615384615384</v>
      </c>
      <c r="CV271" s="35">
        <v>184.92307692307693</v>
      </c>
      <c r="CW271" s="35">
        <v>191.07692307692307</v>
      </c>
    </row>
    <row r="272" spans="1:101" x14ac:dyDescent="0.3">
      <c r="A272" s="3">
        <v>1531</v>
      </c>
      <c r="B272" s="4" t="s">
        <v>266</v>
      </c>
      <c r="C272" s="35">
        <v>100</v>
      </c>
      <c r="D272" s="35">
        <v>97.914645974781763</v>
      </c>
      <c r="E272" s="35">
        <v>96.750727449078568</v>
      </c>
      <c r="F272" s="35">
        <v>95.829291949563526</v>
      </c>
      <c r="G272" s="35">
        <v>94.374393792434532</v>
      </c>
      <c r="H272" s="35">
        <v>92.628516003879724</v>
      </c>
      <c r="I272" s="35">
        <v>92.822502424830262</v>
      </c>
      <c r="J272" s="35">
        <v>92.337536372453926</v>
      </c>
      <c r="K272" s="35">
        <v>91.707080504364697</v>
      </c>
      <c r="L272" s="35">
        <v>91.076624636275454</v>
      </c>
      <c r="M272" s="35">
        <v>92.337536372453926</v>
      </c>
      <c r="N272" s="35">
        <v>93.840931134820565</v>
      </c>
      <c r="O272" s="35">
        <v>94.325897187196901</v>
      </c>
      <c r="P272" s="35">
        <v>94.859359844810868</v>
      </c>
      <c r="Q272" s="35">
        <v>95.247332686711928</v>
      </c>
      <c r="R272" s="35">
        <v>97.769156159068871</v>
      </c>
      <c r="S272" s="35">
        <v>96.55674102812803</v>
      </c>
      <c r="T272" s="35">
        <v>98.011639185257039</v>
      </c>
      <c r="U272" s="35">
        <v>99.563530552861295</v>
      </c>
      <c r="V272" s="35">
        <v>98.739088263821529</v>
      </c>
      <c r="W272" s="35">
        <v>99.466537342386033</v>
      </c>
      <c r="X272" s="35">
        <v>100.33947623666343</v>
      </c>
      <c r="Y272" s="35">
        <v>101.3094083414161</v>
      </c>
      <c r="Z272" s="35">
        <v>104.02521823472357</v>
      </c>
      <c r="AA272" s="35">
        <v>105.62560620756547</v>
      </c>
      <c r="AB272" s="35">
        <v>106.59553831231814</v>
      </c>
      <c r="AC272" s="35">
        <v>108.72938894277401</v>
      </c>
      <c r="AD272" s="35">
        <v>112.65761396702231</v>
      </c>
      <c r="AE272" s="35">
        <v>115.66440349175558</v>
      </c>
      <c r="AF272" s="35">
        <v>116.53734238603298</v>
      </c>
      <c r="AG272" s="35">
        <v>116.63433559650825</v>
      </c>
      <c r="AH272" s="35">
        <v>118.33171677982541</v>
      </c>
      <c r="AI272" s="35">
        <v>119.54413191076624</v>
      </c>
      <c r="AJ272" s="35">
        <v>100</v>
      </c>
      <c r="AK272" s="35">
        <v>99.64583860359221</v>
      </c>
      <c r="AL272" s="35">
        <v>98.988110295977734</v>
      </c>
      <c r="AM272" s="35">
        <v>98.330381988363271</v>
      </c>
      <c r="AN272" s="35">
        <v>99.215785479382745</v>
      </c>
      <c r="AO272" s="35">
        <v>100.27826966860613</v>
      </c>
      <c r="AP272" s="35">
        <v>101.06248418922337</v>
      </c>
      <c r="AQ272" s="35">
        <v>101.06248418922337</v>
      </c>
      <c r="AR272" s="35">
        <v>102.30204907665065</v>
      </c>
      <c r="AS272" s="35">
        <v>101.49253731343283</v>
      </c>
      <c r="AT272" s="35">
        <v>101.84669870984062</v>
      </c>
      <c r="AU272" s="35">
        <v>102.65621047305844</v>
      </c>
      <c r="AV272" s="35">
        <v>103.61750569187959</v>
      </c>
      <c r="AW272" s="35">
        <v>104.45231469769796</v>
      </c>
      <c r="AX272" s="35">
        <v>104.02226157348849</v>
      </c>
      <c r="AY272" s="35">
        <v>106.50139134834303</v>
      </c>
      <c r="AZ272" s="35">
        <v>109.10700733620035</v>
      </c>
      <c r="BA272" s="35">
        <v>109.00581836579813</v>
      </c>
      <c r="BB272" s="35">
        <v>110.8272198330382</v>
      </c>
      <c r="BC272" s="35">
        <v>112.1679736908677</v>
      </c>
      <c r="BD272" s="35">
        <v>112.59802681507716</v>
      </c>
      <c r="BE272" s="35">
        <v>114.84948140652669</v>
      </c>
      <c r="BF272" s="35">
        <v>118.08752845939793</v>
      </c>
      <c r="BG272" s="35">
        <v>120.71844168985581</v>
      </c>
      <c r="BH272" s="35">
        <v>122.94459903870478</v>
      </c>
      <c r="BI272" s="35">
        <v>125.72729572476599</v>
      </c>
      <c r="BJ272" s="35">
        <v>127.57399443460663</v>
      </c>
      <c r="BK272" s="35">
        <v>131.24209461168732</v>
      </c>
      <c r="BL272" s="35">
        <v>134.10068302555021</v>
      </c>
      <c r="BM272" s="35">
        <v>135.51732861118137</v>
      </c>
      <c r="BN272" s="35">
        <v>136.40273210220087</v>
      </c>
      <c r="BO272" s="35">
        <v>137.97116114343535</v>
      </c>
      <c r="BP272" s="35">
        <v>139.61548191247155</v>
      </c>
      <c r="BQ272" s="35">
        <v>100</v>
      </c>
      <c r="BR272" s="35">
        <v>104.4041450777202</v>
      </c>
      <c r="BS272" s="35">
        <v>106.99481865284974</v>
      </c>
      <c r="BT272" s="35">
        <v>107.25388601036269</v>
      </c>
      <c r="BU272" s="35">
        <v>110.75129533678756</v>
      </c>
      <c r="BV272" s="35">
        <v>112.04663212435233</v>
      </c>
      <c r="BW272" s="35">
        <v>112.43523316062176</v>
      </c>
      <c r="BX272" s="35">
        <v>112.8238341968912</v>
      </c>
      <c r="BY272" s="35">
        <v>115.02590673575129</v>
      </c>
      <c r="BZ272" s="35">
        <v>118.13471502590673</v>
      </c>
      <c r="CA272" s="35">
        <v>120.5958549222798</v>
      </c>
      <c r="CB272" s="35">
        <v>122.40932642487047</v>
      </c>
      <c r="CC272" s="35">
        <v>124.87046632124353</v>
      </c>
      <c r="CD272" s="35">
        <v>127.59067357512953</v>
      </c>
      <c r="CE272" s="35">
        <v>129.14507772020724</v>
      </c>
      <c r="CF272" s="35">
        <v>130.05181347150258</v>
      </c>
      <c r="CG272" s="35">
        <v>129.53367875647669</v>
      </c>
      <c r="CH272" s="35">
        <v>131.0880829015544</v>
      </c>
      <c r="CI272" s="35">
        <v>131.99481865284974</v>
      </c>
      <c r="CJ272" s="35">
        <v>133.67875647668393</v>
      </c>
      <c r="CK272" s="35">
        <v>134.19689119170985</v>
      </c>
      <c r="CL272" s="35">
        <v>131.7357512953368</v>
      </c>
      <c r="CM272" s="35">
        <v>132.25388601036269</v>
      </c>
      <c r="CN272" s="35">
        <v>131.34715025906735</v>
      </c>
      <c r="CO272" s="35">
        <v>137.04663212435233</v>
      </c>
      <c r="CP272" s="35">
        <v>140.93264248704662</v>
      </c>
      <c r="CQ272" s="35">
        <v>144.04145077720207</v>
      </c>
      <c r="CR272" s="35">
        <v>147.66839378238342</v>
      </c>
      <c r="CS272" s="35">
        <v>151.42487046632124</v>
      </c>
      <c r="CT272" s="35">
        <v>154.40414507772022</v>
      </c>
      <c r="CU272" s="35">
        <v>156.7357512953368</v>
      </c>
      <c r="CV272" s="35">
        <v>160.23316062176167</v>
      </c>
      <c r="CW272" s="35">
        <v>166.70984455958549</v>
      </c>
    </row>
    <row r="273" spans="1:101" x14ac:dyDescent="0.3">
      <c r="A273" s="3">
        <v>1532</v>
      </c>
      <c r="B273" s="4" t="s">
        <v>267</v>
      </c>
      <c r="C273" s="35">
        <v>100</v>
      </c>
      <c r="D273" s="35">
        <v>98.759305210918114</v>
      </c>
      <c r="E273" s="35">
        <v>98.263027295285355</v>
      </c>
      <c r="F273" s="35">
        <v>97.220843672456581</v>
      </c>
      <c r="G273" s="35">
        <v>94.441687344913149</v>
      </c>
      <c r="H273" s="35">
        <v>94.24317617866005</v>
      </c>
      <c r="I273" s="35">
        <v>90.124069478908183</v>
      </c>
      <c r="J273" s="35">
        <v>89.677419354838705</v>
      </c>
      <c r="K273" s="35">
        <v>88.287841191067002</v>
      </c>
      <c r="L273" s="35">
        <v>87.841191066997524</v>
      </c>
      <c r="M273" s="35">
        <v>88.784119106699748</v>
      </c>
      <c r="N273" s="35">
        <v>90.868486352357323</v>
      </c>
      <c r="O273" s="35">
        <v>90.669975186104224</v>
      </c>
      <c r="P273" s="35">
        <v>91.563275434243181</v>
      </c>
      <c r="Q273" s="35">
        <v>92.109181141439208</v>
      </c>
      <c r="R273" s="35">
        <v>92.109181141439208</v>
      </c>
      <c r="S273" s="35">
        <v>93.250620347394545</v>
      </c>
      <c r="T273" s="35">
        <v>93.598014888337474</v>
      </c>
      <c r="U273" s="35">
        <v>93.250620347394545</v>
      </c>
      <c r="V273" s="35">
        <v>94.09429280397022</v>
      </c>
      <c r="W273" s="35">
        <v>93.74689826302729</v>
      </c>
      <c r="X273" s="35">
        <v>95.781637717121583</v>
      </c>
      <c r="Y273" s="35">
        <v>95.980148883374696</v>
      </c>
      <c r="Z273" s="35">
        <v>97.915632754342425</v>
      </c>
      <c r="AA273" s="35">
        <v>98.858560794044664</v>
      </c>
      <c r="AB273" s="35">
        <v>100.79404466501241</v>
      </c>
      <c r="AC273" s="35">
        <v>103.57320099255583</v>
      </c>
      <c r="AD273" s="35">
        <v>105.70719602977667</v>
      </c>
      <c r="AE273" s="35">
        <v>108.03970223325062</v>
      </c>
      <c r="AF273" s="35">
        <v>109.28039702233251</v>
      </c>
      <c r="AG273" s="35">
        <v>110.71960297766749</v>
      </c>
      <c r="AH273" s="35">
        <v>112.60545905707195</v>
      </c>
      <c r="AI273" s="35">
        <v>112.60545905707195</v>
      </c>
      <c r="AJ273" s="35">
        <v>100</v>
      </c>
      <c r="AK273" s="35">
        <v>100.25765817348983</v>
      </c>
      <c r="AL273" s="35">
        <v>102.20440881763527</v>
      </c>
      <c r="AM273" s="35">
        <v>102.20440881763527</v>
      </c>
      <c r="AN273" s="35">
        <v>102.00400801603206</v>
      </c>
      <c r="AO273" s="35">
        <v>102.66246779272831</v>
      </c>
      <c r="AP273" s="35">
        <v>103.03464070999141</v>
      </c>
      <c r="AQ273" s="35">
        <v>103.26367019753793</v>
      </c>
      <c r="AR273" s="35">
        <v>104.38018894932722</v>
      </c>
      <c r="AS273" s="35">
        <v>103.92212997423418</v>
      </c>
      <c r="AT273" s="35">
        <v>103.46407099914114</v>
      </c>
      <c r="AU273" s="35">
        <v>104.35156026338392</v>
      </c>
      <c r="AV273" s="35">
        <v>105.86888061837962</v>
      </c>
      <c r="AW273" s="35">
        <v>106.01202404809619</v>
      </c>
      <c r="AX273" s="35">
        <v>107.04265674205554</v>
      </c>
      <c r="AY273" s="35">
        <v>108.15917549384483</v>
      </c>
      <c r="AZ273" s="35">
        <v>109.16117950186086</v>
      </c>
      <c r="BA273" s="35">
        <v>111.1079301460063</v>
      </c>
      <c r="BB273" s="35">
        <v>111.4801030632694</v>
      </c>
      <c r="BC273" s="35">
        <v>111.73776123675923</v>
      </c>
      <c r="BD273" s="35">
        <v>112.19582021185228</v>
      </c>
      <c r="BE273" s="35">
        <v>114.77240194675065</v>
      </c>
      <c r="BF273" s="35">
        <v>117.09132550815917</v>
      </c>
      <c r="BG273" s="35">
        <v>119.46750644145433</v>
      </c>
      <c r="BH273" s="35">
        <v>122.12997423418265</v>
      </c>
      <c r="BI273" s="35">
        <v>124.76381334096764</v>
      </c>
      <c r="BJ273" s="35">
        <v>128.39965645576868</v>
      </c>
      <c r="BK273" s="35">
        <v>131.97824219868309</v>
      </c>
      <c r="BL273" s="35">
        <v>135.61408531348411</v>
      </c>
      <c r="BM273" s="35">
        <v>138.90638419696535</v>
      </c>
      <c r="BN273" s="35">
        <v>139.82250214715145</v>
      </c>
      <c r="BO273" s="35">
        <v>141.053535642714</v>
      </c>
      <c r="BP273" s="35">
        <v>142.51359862582308</v>
      </c>
      <c r="BQ273" s="35">
        <v>100</v>
      </c>
      <c r="BR273" s="35">
        <v>104.59418070444104</v>
      </c>
      <c r="BS273" s="35">
        <v>106.58499234303216</v>
      </c>
      <c r="BT273" s="35">
        <v>110.8728943338438</v>
      </c>
      <c r="BU273" s="35">
        <v>112.86370597243491</v>
      </c>
      <c r="BV273" s="35">
        <v>115.62021439509954</v>
      </c>
      <c r="BW273" s="35">
        <v>115.46707503828483</v>
      </c>
      <c r="BX273" s="35">
        <v>116.84532924961715</v>
      </c>
      <c r="BY273" s="35">
        <v>117.61102603369066</v>
      </c>
      <c r="BZ273" s="35">
        <v>119.90811638591119</v>
      </c>
      <c r="CA273" s="35">
        <v>121.74578866768759</v>
      </c>
      <c r="CB273" s="35">
        <v>121.74578866768759</v>
      </c>
      <c r="CC273" s="35">
        <v>124.34915773353752</v>
      </c>
      <c r="CD273" s="35">
        <v>121.8989280245023</v>
      </c>
      <c r="CE273" s="35">
        <v>122.5114854517611</v>
      </c>
      <c r="CF273" s="35">
        <v>123.27718223583462</v>
      </c>
      <c r="CG273" s="35">
        <v>122.97090352220521</v>
      </c>
      <c r="CH273" s="35">
        <v>124.19601837672282</v>
      </c>
      <c r="CI273" s="35">
        <v>125.26799387442573</v>
      </c>
      <c r="CJ273" s="35">
        <v>127.25880551301684</v>
      </c>
      <c r="CK273" s="35">
        <v>128.48392036753447</v>
      </c>
      <c r="CL273" s="35">
        <v>128.33078101071976</v>
      </c>
      <c r="CM273" s="35">
        <v>130.01531393568146</v>
      </c>
      <c r="CN273" s="35">
        <v>135.22205206738133</v>
      </c>
      <c r="CO273" s="35">
        <v>136.44716692189894</v>
      </c>
      <c r="CP273" s="35">
        <v>141.34762633996937</v>
      </c>
      <c r="CQ273" s="35">
        <v>148.39203675344564</v>
      </c>
      <c r="CR273" s="35">
        <v>152.98621745788668</v>
      </c>
      <c r="CS273" s="35">
        <v>154.67075038284838</v>
      </c>
      <c r="CT273" s="35">
        <v>159.26493108728943</v>
      </c>
      <c r="CU273" s="35">
        <v>162.48085758039815</v>
      </c>
      <c r="CV273" s="35">
        <v>167.84073506891272</v>
      </c>
      <c r="CW273" s="35">
        <v>176.26339969372128</v>
      </c>
    </row>
    <row r="274" spans="1:101" x14ac:dyDescent="0.3">
      <c r="A274" s="3">
        <v>1534</v>
      </c>
      <c r="B274" s="4" t="s">
        <v>268</v>
      </c>
      <c r="C274" s="35">
        <v>100</v>
      </c>
      <c r="D274" s="35">
        <v>96.953125</v>
      </c>
      <c r="E274" s="35">
        <v>95.15625</v>
      </c>
      <c r="F274" s="35">
        <v>93.1640625</v>
      </c>
      <c r="G274" s="35">
        <v>90.5859375</v>
      </c>
      <c r="H274" s="35">
        <v>89.9609375</v>
      </c>
      <c r="I274" s="35">
        <v>88.984375</v>
      </c>
      <c r="J274" s="35">
        <v>88.3984375</v>
      </c>
      <c r="K274" s="35">
        <v>87.7734375</v>
      </c>
      <c r="L274" s="35">
        <v>87.65625</v>
      </c>
      <c r="M274" s="35">
        <v>87.421875</v>
      </c>
      <c r="N274" s="35">
        <v>88.1640625</v>
      </c>
      <c r="O274" s="35">
        <v>88.59375</v>
      </c>
      <c r="P274" s="35">
        <v>89.1796875</v>
      </c>
      <c r="Q274" s="35">
        <v>88.90625</v>
      </c>
      <c r="R274" s="35">
        <v>87.421875</v>
      </c>
      <c r="S274" s="35">
        <v>87.578125</v>
      </c>
      <c r="T274" s="35">
        <v>88.0078125</v>
      </c>
      <c r="U274" s="35">
        <v>86.328125</v>
      </c>
      <c r="V274" s="35">
        <v>84.7265625</v>
      </c>
      <c r="W274" s="35">
        <v>84.84375</v>
      </c>
      <c r="X274" s="35">
        <v>83.9453125</v>
      </c>
      <c r="Y274" s="35">
        <v>82.890625</v>
      </c>
      <c r="Z274" s="35">
        <v>82.9296875</v>
      </c>
      <c r="AA274" s="35">
        <v>83.2421875</v>
      </c>
      <c r="AB274" s="35">
        <v>84.21875</v>
      </c>
      <c r="AC274" s="35">
        <v>85.0390625</v>
      </c>
      <c r="AD274" s="35">
        <v>85.546875</v>
      </c>
      <c r="AE274" s="35">
        <v>84.8046875</v>
      </c>
      <c r="AF274" s="35">
        <v>84.765625</v>
      </c>
      <c r="AG274" s="35">
        <v>85.390625</v>
      </c>
      <c r="AH274" s="35">
        <v>84.921875</v>
      </c>
      <c r="AI274" s="35">
        <v>84.140625</v>
      </c>
      <c r="AJ274" s="35">
        <v>100</v>
      </c>
      <c r="AK274" s="35">
        <v>100.06071645415908</v>
      </c>
      <c r="AL274" s="35">
        <v>100.18214936247723</v>
      </c>
      <c r="AM274" s="35">
        <v>100.85003035822707</v>
      </c>
      <c r="AN274" s="35">
        <v>100.62740335964379</v>
      </c>
      <c r="AO274" s="35">
        <v>101.43695608176482</v>
      </c>
      <c r="AP274" s="35">
        <v>101.03217972070431</v>
      </c>
      <c r="AQ274" s="35">
        <v>101.05241853875734</v>
      </c>
      <c r="AR274" s="35">
        <v>101.2548067192876</v>
      </c>
      <c r="AS274" s="35">
        <v>100.82979154017406</v>
      </c>
      <c r="AT274" s="35">
        <v>101.39647844565877</v>
      </c>
      <c r="AU274" s="35">
        <v>102.44889698441611</v>
      </c>
      <c r="AV274" s="35">
        <v>102.367941712204</v>
      </c>
      <c r="AW274" s="35">
        <v>102.77271807326453</v>
      </c>
      <c r="AX274" s="35">
        <v>103.42036025096134</v>
      </c>
      <c r="AY274" s="35">
        <v>104.14895770087027</v>
      </c>
      <c r="AZ274" s="35">
        <v>104.81683869662012</v>
      </c>
      <c r="BA274" s="35">
        <v>104.27039060918842</v>
      </c>
      <c r="BB274" s="35">
        <v>103.64298724954463</v>
      </c>
      <c r="BC274" s="35">
        <v>103.15725561627201</v>
      </c>
      <c r="BD274" s="35">
        <v>102.1250758955677</v>
      </c>
      <c r="BE274" s="35">
        <v>102.83343452742359</v>
      </c>
      <c r="BF274" s="35">
        <v>105.1204209674155</v>
      </c>
      <c r="BG274" s="35">
        <v>106.07164541590771</v>
      </c>
      <c r="BH274" s="35">
        <v>108.0348107670512</v>
      </c>
      <c r="BI274" s="35">
        <v>109.63367739324023</v>
      </c>
      <c r="BJ274" s="35">
        <v>109.73487148350536</v>
      </c>
      <c r="BK274" s="35">
        <v>109.93725966403562</v>
      </c>
      <c r="BL274" s="35">
        <v>110.28131957093706</v>
      </c>
      <c r="BM274" s="35">
        <v>111.00991702084599</v>
      </c>
      <c r="BN274" s="35">
        <v>112.44687310261081</v>
      </c>
      <c r="BO274" s="35">
        <v>113.0742764622546</v>
      </c>
      <c r="BP274" s="35">
        <v>113.4588140052621</v>
      </c>
      <c r="BQ274" s="35">
        <v>100</v>
      </c>
      <c r="BR274" s="35">
        <v>101.6156462585034</v>
      </c>
      <c r="BS274" s="35">
        <v>105.27210884353741</v>
      </c>
      <c r="BT274" s="35">
        <v>107.22789115646259</v>
      </c>
      <c r="BU274" s="35">
        <v>107.56802721088435</v>
      </c>
      <c r="BV274" s="35">
        <v>109.77891156462584</v>
      </c>
      <c r="BW274" s="35">
        <v>111.56462585034014</v>
      </c>
      <c r="BX274" s="35">
        <v>114.71088435374149</v>
      </c>
      <c r="BY274" s="35">
        <v>117.34693877551021</v>
      </c>
      <c r="BZ274" s="35">
        <v>117.51700680272108</v>
      </c>
      <c r="CA274" s="35">
        <v>117.85714285714286</v>
      </c>
      <c r="CB274" s="35">
        <v>120.32312925170068</v>
      </c>
      <c r="CC274" s="35">
        <v>119.64285714285714</v>
      </c>
      <c r="CD274" s="35">
        <v>120.15306122448979</v>
      </c>
      <c r="CE274" s="35">
        <v>119.5578231292517</v>
      </c>
      <c r="CF274" s="35">
        <v>118.79251700680273</v>
      </c>
      <c r="CG274" s="35">
        <v>118.87755102040816</v>
      </c>
      <c r="CH274" s="35">
        <v>117.00680272108843</v>
      </c>
      <c r="CI274" s="35">
        <v>117.68707482993197</v>
      </c>
      <c r="CJ274" s="35">
        <v>117.09183673469387</v>
      </c>
      <c r="CK274" s="35">
        <v>118.02721088435374</v>
      </c>
      <c r="CL274" s="35">
        <v>117.9421768707483</v>
      </c>
      <c r="CM274" s="35">
        <v>117.17687074829932</v>
      </c>
      <c r="CN274" s="35">
        <v>116.921768707483</v>
      </c>
      <c r="CO274" s="35">
        <v>118.02721088435374</v>
      </c>
      <c r="CP274" s="35">
        <v>119.04761904761905</v>
      </c>
      <c r="CQ274" s="35">
        <v>120.83333333333333</v>
      </c>
      <c r="CR274" s="35">
        <v>124.31972789115646</v>
      </c>
      <c r="CS274" s="35">
        <v>127.55102040816327</v>
      </c>
      <c r="CT274" s="35">
        <v>131.37755102040816</v>
      </c>
      <c r="CU274" s="35">
        <v>133.50340136054422</v>
      </c>
      <c r="CV274" s="35">
        <v>134.69387755102042</v>
      </c>
      <c r="CW274" s="35">
        <v>138.01020408163265</v>
      </c>
    </row>
    <row r="275" spans="1:101" x14ac:dyDescent="0.3">
      <c r="A275" s="3">
        <v>1535</v>
      </c>
      <c r="B275" s="4" t="s">
        <v>269</v>
      </c>
      <c r="C275" s="35">
        <v>100</v>
      </c>
      <c r="D275" s="35">
        <v>99.538372763993081</v>
      </c>
      <c r="E275" s="35">
        <v>99.480669359492211</v>
      </c>
      <c r="F275" s="35">
        <v>98.326601269474892</v>
      </c>
      <c r="G275" s="35">
        <v>98.615118291979229</v>
      </c>
      <c r="H275" s="35">
        <v>98.03808424697057</v>
      </c>
      <c r="I275" s="35">
        <v>97.403346797461055</v>
      </c>
      <c r="J275" s="35">
        <v>95.903058280438543</v>
      </c>
      <c r="K275" s="35">
        <v>96.710905943450669</v>
      </c>
      <c r="L275" s="35">
        <v>97.807270628967103</v>
      </c>
      <c r="M275" s="35">
        <v>99.596076168493937</v>
      </c>
      <c r="N275" s="35">
        <v>100.80784766301211</v>
      </c>
      <c r="O275" s="35">
        <v>101.03866128101558</v>
      </c>
      <c r="P275" s="35">
        <v>101.90421234852856</v>
      </c>
      <c r="Q275" s="35">
        <v>100.46162723600692</v>
      </c>
      <c r="R275" s="35">
        <v>98.268897864974036</v>
      </c>
      <c r="S275" s="35">
        <v>97.9803808424697</v>
      </c>
      <c r="T275" s="35">
        <v>96.826312752452395</v>
      </c>
      <c r="U275" s="35">
        <v>97.403346797461055</v>
      </c>
      <c r="V275" s="35">
        <v>97.9803808424697</v>
      </c>
      <c r="W275" s="35">
        <v>95.960761684939413</v>
      </c>
      <c r="X275" s="35">
        <v>95.383727639930754</v>
      </c>
      <c r="Y275" s="35">
        <v>94.17195614541258</v>
      </c>
      <c r="Z275" s="35">
        <v>91.74841315637623</v>
      </c>
      <c r="AA275" s="35">
        <v>89.440276976341607</v>
      </c>
      <c r="AB275" s="35">
        <v>88.113098672821693</v>
      </c>
      <c r="AC275" s="35">
        <v>87.420657818811307</v>
      </c>
      <c r="AD275" s="35">
        <v>85.28563185227928</v>
      </c>
      <c r="AE275" s="35">
        <v>84.766301211771491</v>
      </c>
      <c r="AF275" s="35">
        <v>82.458165031736868</v>
      </c>
      <c r="AG275" s="35">
        <v>81.130986728216968</v>
      </c>
      <c r="AH275" s="35">
        <v>79.688401615695327</v>
      </c>
      <c r="AI275" s="35">
        <v>79.5729948066936</v>
      </c>
      <c r="AJ275" s="35">
        <v>100</v>
      </c>
      <c r="AK275" s="35">
        <v>100.68549492733754</v>
      </c>
      <c r="AL275" s="35">
        <v>100.79517411571155</v>
      </c>
      <c r="AM275" s="35">
        <v>101.7000274197971</v>
      </c>
      <c r="AN275" s="35">
        <v>101.97422539073212</v>
      </c>
      <c r="AO275" s="35">
        <v>103.29037565122019</v>
      </c>
      <c r="AP275" s="35">
        <v>103.81135179599671</v>
      </c>
      <c r="AQ275" s="35">
        <v>104.27748834658624</v>
      </c>
      <c r="AR275" s="35">
        <v>104.49684672333424</v>
      </c>
      <c r="AS275" s="35">
        <v>103.86619139018372</v>
      </c>
      <c r="AT275" s="35">
        <v>104.52426652042774</v>
      </c>
      <c r="AU275" s="35">
        <v>103.94845078146422</v>
      </c>
      <c r="AV275" s="35">
        <v>104.22264875239924</v>
      </c>
      <c r="AW275" s="35">
        <v>105.01782286811077</v>
      </c>
      <c r="AX275" s="35">
        <v>104.44200712914724</v>
      </c>
      <c r="AY275" s="35">
        <v>104.63394570880176</v>
      </c>
      <c r="AZ275" s="35">
        <v>105.40170002741979</v>
      </c>
      <c r="BA275" s="35">
        <v>104.57910611461475</v>
      </c>
      <c r="BB275" s="35">
        <v>103.75651220180971</v>
      </c>
      <c r="BC275" s="35">
        <v>104.88072388264327</v>
      </c>
      <c r="BD275" s="35">
        <v>105.07266246229779</v>
      </c>
      <c r="BE275" s="35">
        <v>105.81299698382232</v>
      </c>
      <c r="BF275" s="35">
        <v>107.51302440361941</v>
      </c>
      <c r="BG275" s="35">
        <v>109.54208938853853</v>
      </c>
      <c r="BH275" s="35">
        <v>110.09048533040855</v>
      </c>
      <c r="BI275" s="35">
        <v>111.32437619961613</v>
      </c>
      <c r="BJ275" s="35">
        <v>112.5308472717302</v>
      </c>
      <c r="BK275" s="35">
        <v>112.44858788044968</v>
      </c>
      <c r="BL275" s="35">
        <v>114.14861530024677</v>
      </c>
      <c r="BM275" s="35">
        <v>112.03729092404716</v>
      </c>
      <c r="BN275" s="35">
        <v>111.43405538799013</v>
      </c>
      <c r="BO275" s="35">
        <v>110.39210309843708</v>
      </c>
      <c r="BP275" s="35">
        <v>109.1033726350425</v>
      </c>
      <c r="BQ275" s="35">
        <v>100</v>
      </c>
      <c r="BR275" s="35">
        <v>103.3195020746888</v>
      </c>
      <c r="BS275" s="35">
        <v>102.59336099585062</v>
      </c>
      <c r="BT275" s="35">
        <v>101.97095435684648</v>
      </c>
      <c r="BU275" s="35">
        <v>102.17842323651452</v>
      </c>
      <c r="BV275" s="35">
        <v>101.76348547717842</v>
      </c>
      <c r="BW275" s="35">
        <v>101.76348547717842</v>
      </c>
      <c r="BX275" s="35">
        <v>103.21576763485477</v>
      </c>
      <c r="BY275" s="35">
        <v>101.65975103734439</v>
      </c>
      <c r="BZ275" s="35">
        <v>102.38589211618257</v>
      </c>
      <c r="CA275" s="35">
        <v>101.03734439834025</v>
      </c>
      <c r="CB275" s="35">
        <v>98.755186721991706</v>
      </c>
      <c r="CC275" s="35">
        <v>98.85892116182572</v>
      </c>
      <c r="CD275" s="35">
        <v>96.887966804979257</v>
      </c>
      <c r="CE275" s="35">
        <v>97.095435684647299</v>
      </c>
      <c r="CF275" s="35">
        <v>93.879668049792528</v>
      </c>
      <c r="CG275" s="35">
        <v>93.360995850622402</v>
      </c>
      <c r="CH275" s="35">
        <v>93.049792531120332</v>
      </c>
      <c r="CI275" s="35">
        <v>95.22821576763485</v>
      </c>
      <c r="CJ275" s="35">
        <v>95.331950207468878</v>
      </c>
      <c r="CK275" s="35">
        <v>94.087136929460584</v>
      </c>
      <c r="CL275" s="35">
        <v>95.643153526970949</v>
      </c>
      <c r="CM275" s="35">
        <v>95.954356846473033</v>
      </c>
      <c r="CN275" s="35">
        <v>95.539419087136935</v>
      </c>
      <c r="CO275" s="35">
        <v>97.406639004149383</v>
      </c>
      <c r="CP275" s="35">
        <v>98.755186721991706</v>
      </c>
      <c r="CQ275" s="35">
        <v>104.46058091286307</v>
      </c>
      <c r="CR275" s="35">
        <v>107.46887966804979</v>
      </c>
      <c r="CS275" s="35">
        <v>111.61825726141079</v>
      </c>
      <c r="CT275" s="35">
        <v>113.69294605809128</v>
      </c>
      <c r="CU275" s="35">
        <v>114.83402489626556</v>
      </c>
      <c r="CV275" s="35">
        <v>119.50207468879668</v>
      </c>
      <c r="CW275" s="35">
        <v>122.19917012448133</v>
      </c>
    </row>
    <row r="276" spans="1:101" x14ac:dyDescent="0.3">
      <c r="A276" s="3">
        <v>1539</v>
      </c>
      <c r="B276" s="4" t="s">
        <v>270</v>
      </c>
      <c r="C276" s="35">
        <v>100</v>
      </c>
      <c r="D276" s="35">
        <v>97.44471744471744</v>
      </c>
      <c r="E276" s="35">
        <v>96.756756756756758</v>
      </c>
      <c r="F276" s="35">
        <v>95.479115479115478</v>
      </c>
      <c r="G276" s="35">
        <v>96.019656019656026</v>
      </c>
      <c r="H276" s="35">
        <v>94.987714987714995</v>
      </c>
      <c r="I276" s="35">
        <v>94.643734643734646</v>
      </c>
      <c r="J276" s="35">
        <v>92.383292383292385</v>
      </c>
      <c r="K276" s="35">
        <v>93.513513513513516</v>
      </c>
      <c r="L276" s="35">
        <v>94.742014742014746</v>
      </c>
      <c r="M276" s="35">
        <v>93.071253071253068</v>
      </c>
      <c r="N276" s="35">
        <v>92.874692874692869</v>
      </c>
      <c r="O276" s="35">
        <v>90.515970515970523</v>
      </c>
      <c r="P276" s="35">
        <v>89.238329238329243</v>
      </c>
      <c r="Q276" s="35">
        <v>89.680589680589677</v>
      </c>
      <c r="R276" s="35">
        <v>88.943488943488944</v>
      </c>
      <c r="S276" s="35">
        <v>87.813267813267814</v>
      </c>
      <c r="T276" s="35">
        <v>88.746928746928745</v>
      </c>
      <c r="U276" s="35">
        <v>88.550368550368546</v>
      </c>
      <c r="V276" s="35">
        <v>88.992628992628994</v>
      </c>
      <c r="W276" s="35">
        <v>88.304668304668311</v>
      </c>
      <c r="X276" s="35">
        <v>86.830466830466833</v>
      </c>
      <c r="Y276" s="35">
        <v>84.96314496314497</v>
      </c>
      <c r="Z276" s="35">
        <v>84.127764127764124</v>
      </c>
      <c r="AA276" s="35">
        <v>82.948402948402943</v>
      </c>
      <c r="AB276" s="35">
        <v>83.58722358722359</v>
      </c>
      <c r="AC276" s="35">
        <v>82.850122850122844</v>
      </c>
      <c r="AD276" s="35">
        <v>83.68550368550369</v>
      </c>
      <c r="AE276" s="35">
        <v>82.260442260442261</v>
      </c>
      <c r="AF276" s="35">
        <v>80.884520884520882</v>
      </c>
      <c r="AG276" s="35">
        <v>80.147420147420149</v>
      </c>
      <c r="AH276" s="35">
        <v>81.32678132678133</v>
      </c>
      <c r="AI276" s="35">
        <v>80.540540540540547</v>
      </c>
      <c r="AJ276" s="35">
        <v>100</v>
      </c>
      <c r="AK276" s="35">
        <v>99.909665763324298</v>
      </c>
      <c r="AL276" s="35">
        <v>100.45167118337849</v>
      </c>
      <c r="AM276" s="35">
        <v>100.51942186088527</v>
      </c>
      <c r="AN276" s="35">
        <v>100.7226738934056</v>
      </c>
      <c r="AO276" s="35">
        <v>100.40650406504065</v>
      </c>
      <c r="AP276" s="35">
        <v>100.31616982836495</v>
      </c>
      <c r="AQ276" s="35">
        <v>99.819331526648597</v>
      </c>
      <c r="AR276" s="35">
        <v>99.390243902439025</v>
      </c>
      <c r="AS276" s="35">
        <v>99.277326106594401</v>
      </c>
      <c r="AT276" s="35">
        <v>99.051490514905154</v>
      </c>
      <c r="AU276" s="35">
        <v>98.532068654019866</v>
      </c>
      <c r="AV276" s="35">
        <v>97.267389340560072</v>
      </c>
      <c r="AW276" s="35">
        <v>96.093044263775965</v>
      </c>
      <c r="AX276" s="35">
        <v>96.047877145438122</v>
      </c>
      <c r="AY276" s="35">
        <v>96.002710027100278</v>
      </c>
      <c r="AZ276" s="35">
        <v>95.686540198735315</v>
      </c>
      <c r="BA276" s="35">
        <v>96.070460704607044</v>
      </c>
      <c r="BB276" s="35">
        <v>96.702800361336941</v>
      </c>
      <c r="BC276" s="35">
        <v>97.289972899728994</v>
      </c>
      <c r="BD276" s="35">
        <v>97.041553748870825</v>
      </c>
      <c r="BE276" s="35">
        <v>98.486901535682023</v>
      </c>
      <c r="BF276" s="35">
        <v>99.164408310749778</v>
      </c>
      <c r="BG276" s="35">
        <v>100.0903342366757</v>
      </c>
      <c r="BH276" s="35">
        <v>100.04516711833784</v>
      </c>
      <c r="BI276" s="35">
        <v>99.774164408310753</v>
      </c>
      <c r="BJ276" s="35">
        <v>99.66124661246613</v>
      </c>
      <c r="BK276" s="35">
        <v>99.59349593495935</v>
      </c>
      <c r="BL276" s="35">
        <v>99.412827461607947</v>
      </c>
      <c r="BM276" s="35">
        <v>100.13550135501355</v>
      </c>
      <c r="BN276" s="35">
        <v>100.02258355916892</v>
      </c>
      <c r="BO276" s="35">
        <v>99.028906955736218</v>
      </c>
      <c r="BP276" s="35">
        <v>98.170731707317074</v>
      </c>
      <c r="BQ276" s="35">
        <v>100</v>
      </c>
      <c r="BR276" s="35">
        <v>102.89532293986638</v>
      </c>
      <c r="BS276" s="35">
        <v>105.12249443207126</v>
      </c>
      <c r="BT276" s="35">
        <v>105.79064587973274</v>
      </c>
      <c r="BU276" s="35">
        <v>104.75129918337045</v>
      </c>
      <c r="BV276" s="35">
        <v>104.97401633259095</v>
      </c>
      <c r="BW276" s="35">
        <v>105.19673348181144</v>
      </c>
      <c r="BX276" s="35">
        <v>104.00890868596882</v>
      </c>
      <c r="BY276" s="35">
        <v>104.75129918337045</v>
      </c>
      <c r="BZ276" s="35">
        <v>103.56347438752783</v>
      </c>
      <c r="CA276" s="35">
        <v>101.4105419450631</v>
      </c>
      <c r="CB276" s="35">
        <v>101.11358574610244</v>
      </c>
      <c r="CC276" s="35">
        <v>100.5939123979213</v>
      </c>
      <c r="CD276" s="35">
        <v>99.777282850779514</v>
      </c>
      <c r="CE276" s="35">
        <v>99.777282850779514</v>
      </c>
      <c r="CF276" s="35">
        <v>97.995545657015583</v>
      </c>
      <c r="CG276" s="35">
        <v>95.619896065330366</v>
      </c>
      <c r="CH276" s="35">
        <v>94.580549368968079</v>
      </c>
      <c r="CI276" s="35">
        <v>92.947290274684491</v>
      </c>
      <c r="CJ276" s="35">
        <v>91.16555308092056</v>
      </c>
      <c r="CK276" s="35">
        <v>91.38827023014106</v>
      </c>
      <c r="CL276" s="35">
        <v>92.873051224944319</v>
      </c>
      <c r="CM276" s="35">
        <v>93.244246473645134</v>
      </c>
      <c r="CN276" s="35">
        <v>94.209354120267264</v>
      </c>
      <c r="CO276" s="35">
        <v>95.17446176688938</v>
      </c>
      <c r="CP276" s="35">
        <v>97.178916109873796</v>
      </c>
      <c r="CQ276" s="35">
        <v>98.144023756495912</v>
      </c>
      <c r="CR276" s="35">
        <v>99.480326651818856</v>
      </c>
      <c r="CS276" s="35">
        <v>101.63325909428359</v>
      </c>
      <c r="CT276" s="35">
        <v>104.82553823311062</v>
      </c>
      <c r="CU276" s="35">
        <v>107.12694877505568</v>
      </c>
      <c r="CV276" s="35">
        <v>108.9086859688196</v>
      </c>
      <c r="CW276" s="35">
        <v>111.43281365998516</v>
      </c>
    </row>
    <row r="277" spans="1:101" x14ac:dyDescent="0.3">
      <c r="A277" s="3">
        <v>1543</v>
      </c>
      <c r="B277" s="4" t="s">
        <v>271</v>
      </c>
      <c r="C277" s="35">
        <v>100</v>
      </c>
      <c r="D277" s="35">
        <v>100.48426150121065</v>
      </c>
      <c r="E277" s="35">
        <v>100</v>
      </c>
      <c r="F277" s="35">
        <v>97.336561743341406</v>
      </c>
      <c r="G277" s="35">
        <v>96.610169491525426</v>
      </c>
      <c r="H277" s="35">
        <v>95.883777239709445</v>
      </c>
      <c r="I277" s="35">
        <v>95.762711864406782</v>
      </c>
      <c r="J277" s="35">
        <v>98.062953995157386</v>
      </c>
      <c r="K277" s="35">
        <v>98.426150121065376</v>
      </c>
      <c r="L277" s="35">
        <v>100.12106537530266</v>
      </c>
      <c r="M277" s="35">
        <v>102.3002421307506</v>
      </c>
      <c r="N277" s="35">
        <v>102.66343825665859</v>
      </c>
      <c r="O277" s="35">
        <v>103.38983050847457</v>
      </c>
      <c r="P277" s="35">
        <v>103.51089588377724</v>
      </c>
      <c r="Q277" s="35">
        <v>104.35835351089588</v>
      </c>
      <c r="R277" s="35">
        <v>105.32687651331719</v>
      </c>
      <c r="S277" s="35">
        <v>105.20581113801452</v>
      </c>
      <c r="T277" s="35">
        <v>103.14769975786925</v>
      </c>
      <c r="U277" s="35">
        <v>102.90556900726392</v>
      </c>
      <c r="V277" s="35">
        <v>98.668280871670703</v>
      </c>
      <c r="W277" s="35">
        <v>92.736077481840198</v>
      </c>
      <c r="X277" s="35">
        <v>91.404358353510901</v>
      </c>
      <c r="Y277" s="35">
        <v>90.193704600484267</v>
      </c>
      <c r="Z277" s="35">
        <v>87.651331719128336</v>
      </c>
      <c r="AA277" s="35">
        <v>82.929782082324451</v>
      </c>
      <c r="AB277" s="35">
        <v>80.02421307506053</v>
      </c>
      <c r="AC277" s="35">
        <v>78.571428571428569</v>
      </c>
      <c r="AD277" s="35">
        <v>77.602905569007262</v>
      </c>
      <c r="AE277" s="35">
        <v>73.849878934624698</v>
      </c>
      <c r="AF277" s="35">
        <v>72.881355932203391</v>
      </c>
      <c r="AG277" s="35">
        <v>74.213075060532688</v>
      </c>
      <c r="AH277" s="35">
        <v>73.244552058111381</v>
      </c>
      <c r="AI277" s="35">
        <v>73.728813559322035</v>
      </c>
      <c r="AJ277" s="35">
        <v>100</v>
      </c>
      <c r="AK277" s="35">
        <v>100.98092643051771</v>
      </c>
      <c r="AL277" s="35">
        <v>100.43596730245231</v>
      </c>
      <c r="AM277" s="35">
        <v>101.74386920980926</v>
      </c>
      <c r="AN277" s="35">
        <v>100.59945504087193</v>
      </c>
      <c r="AO277" s="35">
        <v>100.59945504087193</v>
      </c>
      <c r="AP277" s="35">
        <v>100.10899182561307</v>
      </c>
      <c r="AQ277" s="35">
        <v>100.10899182561307</v>
      </c>
      <c r="AR277" s="35">
        <v>98.910081743869213</v>
      </c>
      <c r="AS277" s="35">
        <v>98.038147138964575</v>
      </c>
      <c r="AT277" s="35">
        <v>97.656675749318808</v>
      </c>
      <c r="AU277" s="35">
        <v>97.656675749318808</v>
      </c>
      <c r="AV277" s="35">
        <v>99.291553133514981</v>
      </c>
      <c r="AW277" s="35">
        <v>99.836512261580381</v>
      </c>
      <c r="AX277" s="35">
        <v>99.291553133514981</v>
      </c>
      <c r="AY277" s="35">
        <v>98.855585831062669</v>
      </c>
      <c r="AZ277" s="35">
        <v>99.073569482288832</v>
      </c>
      <c r="BA277" s="35">
        <v>97.765667574931882</v>
      </c>
      <c r="BB277" s="35">
        <v>97.32970027247957</v>
      </c>
      <c r="BC277" s="35">
        <v>96.948228882833789</v>
      </c>
      <c r="BD277" s="35">
        <v>97.111716621253407</v>
      </c>
      <c r="BE277" s="35">
        <v>96.130790190735695</v>
      </c>
      <c r="BF277" s="35">
        <v>97.711171662125338</v>
      </c>
      <c r="BG277" s="35">
        <v>98.964577656675743</v>
      </c>
      <c r="BH277" s="35">
        <v>97.275204359673026</v>
      </c>
      <c r="BI277" s="35">
        <v>99.073569482288832</v>
      </c>
      <c r="BJ277" s="35">
        <v>99.073569482288832</v>
      </c>
      <c r="BK277" s="35">
        <v>99.564032697547688</v>
      </c>
      <c r="BL277" s="35">
        <v>98.256130790190738</v>
      </c>
      <c r="BM277" s="35">
        <v>97.929155313351501</v>
      </c>
      <c r="BN277" s="35">
        <v>96.239782016348769</v>
      </c>
      <c r="BO277" s="35">
        <v>95.040871934604908</v>
      </c>
      <c r="BP277" s="35">
        <v>95.149863760217983</v>
      </c>
      <c r="BQ277" s="35">
        <v>100</v>
      </c>
      <c r="BR277" s="35">
        <v>99.413489736070375</v>
      </c>
      <c r="BS277" s="35">
        <v>99.266862170087975</v>
      </c>
      <c r="BT277" s="35">
        <v>100</v>
      </c>
      <c r="BU277" s="35">
        <v>103.66568914956012</v>
      </c>
      <c r="BV277" s="35">
        <v>101.61290322580645</v>
      </c>
      <c r="BW277" s="35">
        <v>101.61290322580645</v>
      </c>
      <c r="BX277" s="35">
        <v>100.29325513196481</v>
      </c>
      <c r="BY277" s="35">
        <v>97.214076246334315</v>
      </c>
      <c r="BZ277" s="35">
        <v>96.041055718475079</v>
      </c>
      <c r="CA277" s="35">
        <v>94.134897360703818</v>
      </c>
      <c r="CB277" s="35">
        <v>91.935483870967744</v>
      </c>
      <c r="CC277" s="35">
        <v>90.175953079178882</v>
      </c>
      <c r="CD277" s="35">
        <v>88.269794721407621</v>
      </c>
      <c r="CE277" s="35">
        <v>84.310850439882699</v>
      </c>
      <c r="CF277" s="35">
        <v>82.697947214076251</v>
      </c>
      <c r="CG277" s="35">
        <v>81.671554252199414</v>
      </c>
      <c r="CH277" s="35">
        <v>81.378299120234601</v>
      </c>
      <c r="CI277" s="35">
        <v>79.912023460410552</v>
      </c>
      <c r="CJ277" s="35">
        <v>79.912023460410552</v>
      </c>
      <c r="CK277" s="35">
        <v>79.178885630498527</v>
      </c>
      <c r="CL277" s="35">
        <v>79.47214076246334</v>
      </c>
      <c r="CM277" s="35">
        <v>78.885630498533729</v>
      </c>
      <c r="CN277" s="35">
        <v>78.299120234604104</v>
      </c>
      <c r="CO277" s="35">
        <v>75.953079178885631</v>
      </c>
      <c r="CP277" s="35">
        <v>76.979472140762468</v>
      </c>
      <c r="CQ277" s="35">
        <v>77.41935483870968</v>
      </c>
      <c r="CR277" s="35">
        <v>78.152492668621704</v>
      </c>
      <c r="CS277" s="35">
        <v>82.404692082111438</v>
      </c>
      <c r="CT277" s="35">
        <v>83.724340175953074</v>
      </c>
      <c r="CU277" s="35">
        <v>85.630498533724335</v>
      </c>
      <c r="CV277" s="35">
        <v>87.536656891495596</v>
      </c>
      <c r="CW277" s="35">
        <v>88.123167155425222</v>
      </c>
    </row>
    <row r="278" spans="1:101" x14ac:dyDescent="0.3">
      <c r="A278" s="3">
        <v>1545</v>
      </c>
      <c r="B278" s="4" t="s">
        <v>272</v>
      </c>
      <c r="C278" s="35">
        <v>100</v>
      </c>
      <c r="D278" s="35">
        <v>94.781144781144775</v>
      </c>
      <c r="E278" s="35">
        <v>95.454545454545453</v>
      </c>
      <c r="F278" s="35">
        <v>91.414141414141412</v>
      </c>
      <c r="G278" s="35">
        <v>87.37373737373737</v>
      </c>
      <c r="H278" s="35">
        <v>84.17508417508418</v>
      </c>
      <c r="I278" s="35">
        <v>82.323232323232318</v>
      </c>
      <c r="J278" s="35">
        <v>82.828282828282823</v>
      </c>
      <c r="K278" s="35">
        <v>83.16498316498317</v>
      </c>
      <c r="L278" s="35">
        <v>84.006734006734007</v>
      </c>
      <c r="M278" s="35">
        <v>81.818181818181813</v>
      </c>
      <c r="N278" s="35">
        <v>80.639730639730644</v>
      </c>
      <c r="O278" s="35">
        <v>80.471380471380471</v>
      </c>
      <c r="P278" s="35">
        <v>81.313131313131308</v>
      </c>
      <c r="Q278" s="35">
        <v>80.808080808080803</v>
      </c>
      <c r="R278" s="35">
        <v>79.46127946127946</v>
      </c>
      <c r="S278" s="35">
        <v>80.303030303030297</v>
      </c>
      <c r="T278" s="35">
        <v>78.956228956228955</v>
      </c>
      <c r="U278" s="35">
        <v>80.639730639730644</v>
      </c>
      <c r="V278" s="35">
        <v>79.629629629629633</v>
      </c>
      <c r="W278" s="35">
        <v>79.966329966329965</v>
      </c>
      <c r="X278" s="35">
        <v>81.481481481481481</v>
      </c>
      <c r="Y278" s="35">
        <v>81.818181818181813</v>
      </c>
      <c r="Z278" s="35">
        <v>84.680134680134685</v>
      </c>
      <c r="AA278" s="35">
        <v>87.037037037037038</v>
      </c>
      <c r="AB278" s="35">
        <v>88.552188552188554</v>
      </c>
      <c r="AC278" s="35">
        <v>89.730639730639737</v>
      </c>
      <c r="AD278" s="35">
        <v>88.552188552188554</v>
      </c>
      <c r="AE278" s="35">
        <v>91.414141414141412</v>
      </c>
      <c r="AF278" s="35">
        <v>90.572390572390574</v>
      </c>
      <c r="AG278" s="35">
        <v>90.067340067340069</v>
      </c>
      <c r="AH278" s="35">
        <v>84.511784511784512</v>
      </c>
      <c r="AI278" s="35">
        <v>82.828282828282823</v>
      </c>
      <c r="AJ278" s="35">
        <v>100</v>
      </c>
      <c r="AK278" s="35">
        <v>100.76271186440678</v>
      </c>
      <c r="AL278" s="35">
        <v>100.67796610169492</v>
      </c>
      <c r="AM278" s="35">
        <v>100.42372881355932</v>
      </c>
      <c r="AN278" s="35">
        <v>98.644067796610173</v>
      </c>
      <c r="AO278" s="35">
        <v>99.067796610169495</v>
      </c>
      <c r="AP278" s="35">
        <v>100.08474576271186</v>
      </c>
      <c r="AQ278" s="35">
        <v>98.389830508474574</v>
      </c>
      <c r="AR278" s="35">
        <v>99.576271186440678</v>
      </c>
      <c r="AS278" s="35">
        <v>99.067796610169495</v>
      </c>
      <c r="AT278" s="35">
        <v>97.881355932203391</v>
      </c>
      <c r="AU278" s="35">
        <v>99.067796610169495</v>
      </c>
      <c r="AV278" s="35">
        <v>97.457627118644069</v>
      </c>
      <c r="AW278" s="35">
        <v>96.016949152542367</v>
      </c>
      <c r="AX278" s="35">
        <v>95.762711864406782</v>
      </c>
      <c r="AY278" s="35">
        <v>94.237288135593218</v>
      </c>
      <c r="AZ278" s="35">
        <v>94.915254237288138</v>
      </c>
      <c r="BA278" s="35">
        <v>92.966101694915253</v>
      </c>
      <c r="BB278" s="35">
        <v>93.644067796610173</v>
      </c>
      <c r="BC278" s="35">
        <v>93.305084745762713</v>
      </c>
      <c r="BD278" s="35">
        <v>91.779661016949149</v>
      </c>
      <c r="BE278" s="35">
        <v>91.016949152542367</v>
      </c>
      <c r="BF278" s="35">
        <v>92.20338983050847</v>
      </c>
      <c r="BG278" s="35">
        <v>92.966101694915253</v>
      </c>
      <c r="BH278" s="35">
        <v>93.305084745762713</v>
      </c>
      <c r="BI278" s="35">
        <v>94.915254237288138</v>
      </c>
      <c r="BJ278" s="35">
        <v>94.66101694915254</v>
      </c>
      <c r="BK278" s="35">
        <v>96.694915254237287</v>
      </c>
      <c r="BL278" s="35">
        <v>97.627118644067792</v>
      </c>
      <c r="BM278" s="35">
        <v>98.305084745762713</v>
      </c>
      <c r="BN278" s="35">
        <v>98.050847457627114</v>
      </c>
      <c r="BO278" s="35">
        <v>96.525423728813564</v>
      </c>
      <c r="BP278" s="35">
        <v>95.254237288135599</v>
      </c>
      <c r="BQ278" s="35">
        <v>100</v>
      </c>
      <c r="BR278" s="35">
        <v>104.57317073170732</v>
      </c>
      <c r="BS278" s="35">
        <v>103.35365853658537</v>
      </c>
      <c r="BT278" s="35">
        <v>106.40243902439025</v>
      </c>
      <c r="BU278" s="35">
        <v>113.41463414634147</v>
      </c>
      <c r="BV278" s="35">
        <v>112.19512195121951</v>
      </c>
      <c r="BW278" s="35">
        <v>113.10975609756098</v>
      </c>
      <c r="BX278" s="35">
        <v>114.63414634146342</v>
      </c>
      <c r="BY278" s="35">
        <v>111.58536585365853</v>
      </c>
      <c r="BZ278" s="35">
        <v>113.71951219512195</v>
      </c>
      <c r="CA278" s="35">
        <v>112.5</v>
      </c>
      <c r="CB278" s="35">
        <v>110.0609756097561</v>
      </c>
      <c r="CC278" s="35">
        <v>107.01219512195122</v>
      </c>
      <c r="CD278" s="35">
        <v>110.36585365853658</v>
      </c>
      <c r="CE278" s="35">
        <v>111.58536585365853</v>
      </c>
      <c r="CF278" s="35">
        <v>113.41463414634147</v>
      </c>
      <c r="CG278" s="35">
        <v>110.36585365853658</v>
      </c>
      <c r="CH278" s="35">
        <v>109.45121951219512</v>
      </c>
      <c r="CI278" s="35">
        <v>108.23170731707317</v>
      </c>
      <c r="CJ278" s="35">
        <v>106.40243902439025</v>
      </c>
      <c r="CK278" s="35">
        <v>107.3170731707317</v>
      </c>
      <c r="CL278" s="35">
        <v>104.57317073170732</v>
      </c>
      <c r="CM278" s="35">
        <v>106.09756097560975</v>
      </c>
      <c r="CN278" s="35">
        <v>107.3170731707317</v>
      </c>
      <c r="CO278" s="35">
        <v>106.70731707317073</v>
      </c>
      <c r="CP278" s="35">
        <v>104.26829268292683</v>
      </c>
      <c r="CQ278" s="35">
        <v>109.7560975609756</v>
      </c>
      <c r="CR278" s="35">
        <v>112.5</v>
      </c>
      <c r="CS278" s="35">
        <v>113.71951219512195</v>
      </c>
      <c r="CT278" s="35">
        <v>118.90243902439025</v>
      </c>
      <c r="CU278" s="35">
        <v>119.8170731707317</v>
      </c>
      <c r="CV278" s="35">
        <v>124.39024390243902</v>
      </c>
      <c r="CW278" s="35">
        <v>122.86585365853658</v>
      </c>
    </row>
    <row r="279" spans="1:101" x14ac:dyDescent="0.3">
      <c r="A279" s="3">
        <v>1546</v>
      </c>
      <c r="B279" s="4" t="s">
        <v>273</v>
      </c>
      <c r="C279" s="35">
        <v>100</v>
      </c>
      <c r="D279" s="35">
        <v>95.862068965517238</v>
      </c>
      <c r="E279" s="35">
        <v>94.482758620689651</v>
      </c>
      <c r="F279" s="35">
        <v>90.34482758620689</v>
      </c>
      <c r="G279" s="35">
        <v>88.045977011494259</v>
      </c>
      <c r="H279" s="35">
        <v>85.977011494252878</v>
      </c>
      <c r="I279" s="35">
        <v>81.149425287356323</v>
      </c>
      <c r="J279" s="35">
        <v>80.229885057471265</v>
      </c>
      <c r="K279" s="35">
        <v>77.701149425287355</v>
      </c>
      <c r="L279" s="35">
        <v>75.862068965517238</v>
      </c>
      <c r="M279" s="35">
        <v>71.954022988505741</v>
      </c>
      <c r="N279" s="35">
        <v>70.574712643678154</v>
      </c>
      <c r="O279" s="35">
        <v>69.885057471264375</v>
      </c>
      <c r="P279" s="35">
        <v>68.965517241379317</v>
      </c>
      <c r="Q279" s="35">
        <v>66.666666666666671</v>
      </c>
      <c r="R279" s="35">
        <v>64.367816091954026</v>
      </c>
      <c r="S279" s="35">
        <v>62.52873563218391</v>
      </c>
      <c r="T279" s="35">
        <v>61.609195402298852</v>
      </c>
      <c r="U279" s="35">
        <v>62.298850574712645</v>
      </c>
      <c r="V279" s="35">
        <v>62.068965517241381</v>
      </c>
      <c r="W279" s="35">
        <v>62.988505747126439</v>
      </c>
      <c r="X279" s="35">
        <v>62.298850574712645</v>
      </c>
      <c r="Y279" s="35">
        <v>66.666666666666671</v>
      </c>
      <c r="Z279" s="35">
        <v>71.264367816091948</v>
      </c>
      <c r="AA279" s="35">
        <v>72.183908045977006</v>
      </c>
      <c r="AB279" s="35">
        <v>71.494252873563212</v>
      </c>
      <c r="AC279" s="35">
        <v>69.65517241379311</v>
      </c>
      <c r="AD279" s="35">
        <v>68.965517241379317</v>
      </c>
      <c r="AE279" s="35">
        <v>65.977011494252878</v>
      </c>
      <c r="AF279" s="35">
        <v>67.1264367816092</v>
      </c>
      <c r="AG279" s="35">
        <v>61.379310344827587</v>
      </c>
      <c r="AH279" s="35">
        <v>61.839080459770116</v>
      </c>
      <c r="AI279" s="35">
        <v>59.310344827586206</v>
      </c>
      <c r="AJ279" s="35">
        <v>100</v>
      </c>
      <c r="AK279" s="35">
        <v>98.662207357859529</v>
      </c>
      <c r="AL279" s="35">
        <v>97.435897435897431</v>
      </c>
      <c r="AM279" s="35">
        <v>96.878483835005568</v>
      </c>
      <c r="AN279" s="35">
        <v>92.865105908584169</v>
      </c>
      <c r="AO279" s="35">
        <v>91.861761426978816</v>
      </c>
      <c r="AP279" s="35">
        <v>90.3010033444816</v>
      </c>
      <c r="AQ279" s="35">
        <v>88.405797101449281</v>
      </c>
      <c r="AR279" s="35">
        <v>87.736900780379045</v>
      </c>
      <c r="AS279" s="35">
        <v>86.399108138238574</v>
      </c>
      <c r="AT279" s="35">
        <v>86.064659977703457</v>
      </c>
      <c r="AU279" s="35">
        <v>85.730211817168339</v>
      </c>
      <c r="AV279" s="35">
        <v>85.618729096989966</v>
      </c>
      <c r="AW279" s="35">
        <v>84.503901895206241</v>
      </c>
      <c r="AX279" s="35">
        <v>84.169453734671123</v>
      </c>
      <c r="AY279" s="35">
        <v>84.392419175027868</v>
      </c>
      <c r="AZ279" s="35">
        <v>83.835005574136005</v>
      </c>
      <c r="BA279" s="35">
        <v>82.831661092530652</v>
      </c>
      <c r="BB279" s="35">
        <v>82.497212931995534</v>
      </c>
      <c r="BC279" s="35">
        <v>81.828316610925313</v>
      </c>
      <c r="BD279" s="35">
        <v>83.16610925306577</v>
      </c>
      <c r="BE279" s="35">
        <v>84.392419175027868</v>
      </c>
      <c r="BF279" s="35">
        <v>86.176142697881829</v>
      </c>
      <c r="BG279" s="35">
        <v>85.507246376811594</v>
      </c>
      <c r="BH279" s="35">
        <v>86.399108138238574</v>
      </c>
      <c r="BI279" s="35">
        <v>85.730211817168339</v>
      </c>
      <c r="BJ279" s="35">
        <v>84.05797101449275</v>
      </c>
      <c r="BK279" s="35">
        <v>83.16610925306577</v>
      </c>
      <c r="BL279" s="35">
        <v>81.939799331103686</v>
      </c>
      <c r="BM279" s="35">
        <v>81.939799331103686</v>
      </c>
      <c r="BN279" s="35">
        <v>81.493868450390195</v>
      </c>
      <c r="BO279" s="35">
        <v>82.051282051282058</v>
      </c>
      <c r="BP279" s="35">
        <v>79.710144927536234</v>
      </c>
      <c r="BQ279" s="35">
        <v>100</v>
      </c>
      <c r="BR279" s="35">
        <v>102.45901639344262</v>
      </c>
      <c r="BS279" s="35">
        <v>105.32786885245902</v>
      </c>
      <c r="BT279" s="35">
        <v>109.01639344262296</v>
      </c>
      <c r="BU279" s="35">
        <v>112.70491803278688</v>
      </c>
      <c r="BV279" s="35">
        <v>112.70491803278688</v>
      </c>
      <c r="BW279" s="35">
        <v>114.75409836065573</v>
      </c>
      <c r="BX279" s="35">
        <v>119.26229508196721</v>
      </c>
      <c r="BY279" s="35">
        <v>115.1639344262295</v>
      </c>
      <c r="BZ279" s="35">
        <v>116.80327868852459</v>
      </c>
      <c r="CA279" s="35">
        <v>118.85245901639344</v>
      </c>
      <c r="CB279" s="35">
        <v>115.98360655737704</v>
      </c>
      <c r="CC279" s="35">
        <v>117.62295081967213</v>
      </c>
      <c r="CD279" s="35">
        <v>112.29508196721312</v>
      </c>
      <c r="CE279" s="35">
        <v>111.88524590163935</v>
      </c>
      <c r="CF279" s="35">
        <v>109.8360655737705</v>
      </c>
      <c r="CG279" s="35">
        <v>111.06557377049181</v>
      </c>
      <c r="CH279" s="35">
        <v>109.8360655737705</v>
      </c>
      <c r="CI279" s="35">
        <v>107.78688524590164</v>
      </c>
      <c r="CJ279" s="35">
        <v>109.01639344262296</v>
      </c>
      <c r="CK279" s="35">
        <v>104.91803278688525</v>
      </c>
      <c r="CL279" s="35">
        <v>103.68852459016394</v>
      </c>
      <c r="CM279" s="35">
        <v>100</v>
      </c>
      <c r="CN279" s="35">
        <v>99.590163934426229</v>
      </c>
      <c r="CO279" s="35">
        <v>99.590163934426229</v>
      </c>
      <c r="CP279" s="35">
        <v>96.311475409836063</v>
      </c>
      <c r="CQ279" s="35">
        <v>95.901639344262293</v>
      </c>
      <c r="CR279" s="35">
        <v>97.950819672131146</v>
      </c>
      <c r="CS279" s="35">
        <v>98.360655737704917</v>
      </c>
      <c r="CT279" s="35">
        <v>99.590163934426229</v>
      </c>
      <c r="CU279" s="35">
        <v>101.63934426229508</v>
      </c>
      <c r="CV279" s="35">
        <v>105.73770491803279</v>
      </c>
      <c r="CW279" s="35">
        <v>108.60655737704919</v>
      </c>
    </row>
    <row r="280" spans="1:101" x14ac:dyDescent="0.3">
      <c r="A280" s="3">
        <v>1547</v>
      </c>
      <c r="B280" s="4" t="s">
        <v>274</v>
      </c>
      <c r="C280" s="35">
        <v>100</v>
      </c>
      <c r="D280" s="35">
        <v>97.997775305895445</v>
      </c>
      <c r="E280" s="35">
        <v>97.107897664071189</v>
      </c>
      <c r="F280" s="35">
        <v>94.660734149054505</v>
      </c>
      <c r="G280" s="35">
        <v>94.883203559510562</v>
      </c>
      <c r="H280" s="35">
        <v>91.434927697441609</v>
      </c>
      <c r="I280" s="35">
        <v>91.768631813125694</v>
      </c>
      <c r="J280" s="35">
        <v>89.65517241379311</v>
      </c>
      <c r="K280" s="35">
        <v>86.985539488320356</v>
      </c>
      <c r="L280" s="35">
        <v>88.876529477196883</v>
      </c>
      <c r="M280" s="35">
        <v>88.765294771968854</v>
      </c>
      <c r="N280" s="35">
        <v>86.763070077864299</v>
      </c>
      <c r="O280" s="35">
        <v>84.983314794215801</v>
      </c>
      <c r="P280" s="35">
        <v>84.427141268075644</v>
      </c>
      <c r="Q280" s="35">
        <v>84.649610678531701</v>
      </c>
      <c r="R280" s="35">
        <v>88.097886540600669</v>
      </c>
      <c r="S280" s="35">
        <v>87.986651835372641</v>
      </c>
      <c r="T280" s="35">
        <v>87.875417130144612</v>
      </c>
      <c r="U280" s="35">
        <v>88.654060066740826</v>
      </c>
      <c r="V280" s="35">
        <v>91.212458286985537</v>
      </c>
      <c r="W280" s="35">
        <v>93.214682981090107</v>
      </c>
      <c r="X280" s="35">
        <v>94.215795328142377</v>
      </c>
      <c r="Y280" s="35">
        <v>93.659621802002221</v>
      </c>
      <c r="Z280" s="35">
        <v>92.65850945494995</v>
      </c>
      <c r="AA280" s="35">
        <v>93.99332591768632</v>
      </c>
      <c r="AB280" s="35">
        <v>92.213570634037822</v>
      </c>
      <c r="AC280" s="35">
        <v>93.659621802002221</v>
      </c>
      <c r="AD280" s="35">
        <v>96.329254727474975</v>
      </c>
      <c r="AE280" s="35">
        <v>100.22246941045606</v>
      </c>
      <c r="AF280" s="35">
        <v>99.221357063403786</v>
      </c>
      <c r="AG280" s="35">
        <v>99.555061179087872</v>
      </c>
      <c r="AH280" s="35">
        <v>97.441601779755288</v>
      </c>
      <c r="AI280" s="35">
        <v>96.218020022246947</v>
      </c>
      <c r="AJ280" s="35">
        <v>100</v>
      </c>
      <c r="AK280" s="35">
        <v>98.129748684979546</v>
      </c>
      <c r="AL280" s="35">
        <v>99.824663939216833</v>
      </c>
      <c r="AM280" s="35">
        <v>99.824663939216833</v>
      </c>
      <c r="AN280" s="35">
        <v>99.24021040327294</v>
      </c>
      <c r="AO280" s="35">
        <v>98.831092928112213</v>
      </c>
      <c r="AP280" s="35">
        <v>99.70777323202806</v>
      </c>
      <c r="AQ280" s="35">
        <v>100.11689070718877</v>
      </c>
      <c r="AR280" s="35">
        <v>100.99357101110462</v>
      </c>
      <c r="AS280" s="35">
        <v>101.98714202220924</v>
      </c>
      <c r="AT280" s="35">
        <v>102.51315020455874</v>
      </c>
      <c r="AU280" s="35">
        <v>102.51315020455874</v>
      </c>
      <c r="AV280" s="35">
        <v>102.22092343658679</v>
      </c>
      <c r="AW280" s="35">
        <v>103.85739333722969</v>
      </c>
      <c r="AX280" s="35">
        <v>103.38983050847457</v>
      </c>
      <c r="AY280" s="35">
        <v>104.38340151957919</v>
      </c>
      <c r="AZ280" s="35">
        <v>105.43541788427819</v>
      </c>
      <c r="BA280" s="35">
        <v>105.72764465225015</v>
      </c>
      <c r="BB280" s="35">
        <v>104.55873758036236</v>
      </c>
      <c r="BC280" s="35">
        <v>105.72764465225015</v>
      </c>
      <c r="BD280" s="35">
        <v>107.18877849210988</v>
      </c>
      <c r="BE280" s="35">
        <v>108.59146697837522</v>
      </c>
      <c r="BF280" s="35">
        <v>108.82524839275277</v>
      </c>
      <c r="BG280" s="35">
        <v>110.05260081823495</v>
      </c>
      <c r="BH280" s="35">
        <v>111.22150789012274</v>
      </c>
      <c r="BI280" s="35">
        <v>113.0333138515488</v>
      </c>
      <c r="BJ280" s="35">
        <v>115.2542372881356</v>
      </c>
      <c r="BK280" s="35">
        <v>115.31268264172998</v>
      </c>
      <c r="BL280" s="35">
        <v>116.71537112799533</v>
      </c>
      <c r="BM280" s="35">
        <v>119.11163062536528</v>
      </c>
      <c r="BN280" s="35">
        <v>119.81297486849796</v>
      </c>
      <c r="BO280" s="35">
        <v>120.04675628287551</v>
      </c>
      <c r="BP280" s="35">
        <v>119.34541203974284</v>
      </c>
      <c r="BQ280" s="35">
        <v>100</v>
      </c>
      <c r="BR280" s="35">
        <v>102.5062656641604</v>
      </c>
      <c r="BS280" s="35">
        <v>102.00501253132832</v>
      </c>
      <c r="BT280" s="35">
        <v>102.25563909774436</v>
      </c>
      <c r="BU280" s="35">
        <v>107.26817042606517</v>
      </c>
      <c r="BV280" s="35">
        <v>109.02255639097744</v>
      </c>
      <c r="BW280" s="35">
        <v>111.27819548872181</v>
      </c>
      <c r="BX280" s="35">
        <v>107.01754385964912</v>
      </c>
      <c r="BY280" s="35">
        <v>106.265664160401</v>
      </c>
      <c r="BZ280" s="35">
        <v>108.7719298245614</v>
      </c>
      <c r="CA280" s="35">
        <v>109.27318295739349</v>
      </c>
      <c r="CB280" s="35">
        <v>112.531328320802</v>
      </c>
      <c r="CC280" s="35">
        <v>112.28070175438596</v>
      </c>
      <c r="CD280" s="35">
        <v>110.77694235588973</v>
      </c>
      <c r="CE280" s="35">
        <v>109.77443609022556</v>
      </c>
      <c r="CF280" s="35">
        <v>112.28070175438596</v>
      </c>
      <c r="CG280" s="35">
        <v>111.02756892230576</v>
      </c>
      <c r="CH280" s="35">
        <v>114.28571428571429</v>
      </c>
      <c r="CI280" s="35">
        <v>116.29072681704261</v>
      </c>
      <c r="CJ280" s="35">
        <v>117.79448621553885</v>
      </c>
      <c r="CK280" s="35">
        <v>117.79448621553885</v>
      </c>
      <c r="CL280" s="35">
        <v>117.54385964912281</v>
      </c>
      <c r="CM280" s="35">
        <v>120.0501253132832</v>
      </c>
      <c r="CN280" s="35">
        <v>120.30075187969925</v>
      </c>
      <c r="CO280" s="35">
        <v>125.56390977443608</v>
      </c>
      <c r="CP280" s="35">
        <v>131.8295739348371</v>
      </c>
      <c r="CQ280" s="35">
        <v>131.57894736842104</v>
      </c>
      <c r="CR280" s="35">
        <v>134.83709273182959</v>
      </c>
      <c r="CS280" s="35">
        <v>142.35588972431077</v>
      </c>
      <c r="CT280" s="35">
        <v>147.36842105263159</v>
      </c>
      <c r="CU280" s="35">
        <v>150.87719298245614</v>
      </c>
      <c r="CV280" s="35">
        <v>157.14285714285714</v>
      </c>
      <c r="CW280" s="35">
        <v>158.39598997493735</v>
      </c>
    </row>
    <row r="281" spans="1:101" x14ac:dyDescent="0.3">
      <c r="A281" s="3">
        <v>1548</v>
      </c>
      <c r="B281" s="4" t="s">
        <v>275</v>
      </c>
      <c r="C281" s="35">
        <v>100</v>
      </c>
      <c r="D281" s="35">
        <v>98.796460176991147</v>
      </c>
      <c r="E281" s="35">
        <v>95.752212389380531</v>
      </c>
      <c r="F281" s="35">
        <v>93.73451327433628</v>
      </c>
      <c r="G281" s="35">
        <v>92.283185840707958</v>
      </c>
      <c r="H281" s="35">
        <v>91.858407079646014</v>
      </c>
      <c r="I281" s="35">
        <v>91.646017699115049</v>
      </c>
      <c r="J281" s="35">
        <v>90.548672566371678</v>
      </c>
      <c r="K281" s="35">
        <v>90.86725663716814</v>
      </c>
      <c r="L281" s="35">
        <v>89.69911504424779</v>
      </c>
      <c r="M281" s="35">
        <v>90.938053097345133</v>
      </c>
      <c r="N281" s="35">
        <v>90.761061946902657</v>
      </c>
      <c r="O281" s="35">
        <v>89.769911504424783</v>
      </c>
      <c r="P281" s="35">
        <v>87.079646017699119</v>
      </c>
      <c r="Q281" s="35">
        <v>87.150442477876112</v>
      </c>
      <c r="R281" s="35">
        <v>84.955752212389385</v>
      </c>
      <c r="S281" s="35">
        <v>85.522123893805315</v>
      </c>
      <c r="T281" s="35">
        <v>86.088495575221245</v>
      </c>
      <c r="U281" s="35">
        <v>85.840707964601776</v>
      </c>
      <c r="V281" s="35">
        <v>86.159292035398224</v>
      </c>
      <c r="W281" s="35">
        <v>86.017699115044252</v>
      </c>
      <c r="X281" s="35">
        <v>86.761061946902657</v>
      </c>
      <c r="Y281" s="35">
        <v>85.876106194690266</v>
      </c>
      <c r="Z281" s="35">
        <v>86.371681415929203</v>
      </c>
      <c r="AA281" s="35">
        <v>83.716814159292042</v>
      </c>
      <c r="AB281" s="35">
        <v>84.601769911504419</v>
      </c>
      <c r="AC281" s="35">
        <v>84.707964601769916</v>
      </c>
      <c r="AD281" s="35">
        <v>85.380530973451329</v>
      </c>
      <c r="AE281" s="35">
        <v>84.637168141592923</v>
      </c>
      <c r="AF281" s="35">
        <v>82.796460176991147</v>
      </c>
      <c r="AG281" s="35">
        <v>83.079646017699119</v>
      </c>
      <c r="AH281" s="35">
        <v>83.362831858407077</v>
      </c>
      <c r="AI281" s="35">
        <v>83.115044247787608</v>
      </c>
      <c r="AJ281" s="35">
        <v>100</v>
      </c>
      <c r="AK281" s="35">
        <v>100.82428628870124</v>
      </c>
      <c r="AL281" s="35">
        <v>101.40731805388018</v>
      </c>
      <c r="AM281" s="35">
        <v>102.95536791314836</v>
      </c>
      <c r="AN281" s="35">
        <v>102.99557700040209</v>
      </c>
      <c r="AO281" s="35">
        <v>104.80498592681946</v>
      </c>
      <c r="AP281" s="35">
        <v>105.54885404101327</v>
      </c>
      <c r="AQ281" s="35">
        <v>106.41334941696823</v>
      </c>
      <c r="AR281" s="35">
        <v>107.33815842380378</v>
      </c>
      <c r="AS281" s="35">
        <v>107.49899477281866</v>
      </c>
      <c r="AT281" s="35">
        <v>108.56453558504222</v>
      </c>
      <c r="AU281" s="35">
        <v>108.10213108162445</v>
      </c>
      <c r="AV281" s="35">
        <v>108.74547647768395</v>
      </c>
      <c r="AW281" s="35">
        <v>108.36349014877362</v>
      </c>
      <c r="AX281" s="35">
        <v>109.50944913550462</v>
      </c>
      <c r="AY281" s="35">
        <v>108.74547647768395</v>
      </c>
      <c r="AZ281" s="35">
        <v>108.56453558504222</v>
      </c>
      <c r="BA281" s="35">
        <v>109.81101728990753</v>
      </c>
      <c r="BB281" s="35">
        <v>110.21310816244471</v>
      </c>
      <c r="BC281" s="35">
        <v>110.99718536389224</v>
      </c>
      <c r="BD281" s="35">
        <v>111.82147165259349</v>
      </c>
      <c r="BE281" s="35">
        <v>112.62565339766788</v>
      </c>
      <c r="BF281" s="35">
        <v>114.35464414957781</v>
      </c>
      <c r="BG281" s="35">
        <v>115.33976678729393</v>
      </c>
      <c r="BH281" s="35">
        <v>115.76196220345798</v>
      </c>
      <c r="BI281" s="35">
        <v>117.53116204262163</v>
      </c>
      <c r="BJ281" s="35">
        <v>118.77764374748693</v>
      </c>
      <c r="BK281" s="35">
        <v>119.32046642541215</v>
      </c>
      <c r="BL281" s="35">
        <v>120.26537997587455</v>
      </c>
      <c r="BM281" s="35">
        <v>119.17973462002412</v>
      </c>
      <c r="BN281" s="35">
        <v>118.05388017691999</v>
      </c>
      <c r="BO281" s="35">
        <v>118.07398472054685</v>
      </c>
      <c r="BP281" s="35">
        <v>117.71210293526337</v>
      </c>
      <c r="BQ281" s="35">
        <v>100</v>
      </c>
      <c r="BR281" s="35">
        <v>100.36003600360036</v>
      </c>
      <c r="BS281" s="35">
        <v>100.81008100810081</v>
      </c>
      <c r="BT281" s="35">
        <v>103.24032403240324</v>
      </c>
      <c r="BU281" s="35">
        <v>104.05040504050405</v>
      </c>
      <c r="BV281" s="35">
        <v>104.86048604860486</v>
      </c>
      <c r="BW281" s="35">
        <v>104.41044104410442</v>
      </c>
      <c r="BX281" s="35">
        <v>104.23042304230422</v>
      </c>
      <c r="BY281" s="35">
        <v>104.5004500450045</v>
      </c>
      <c r="BZ281" s="35">
        <v>105.04050405040505</v>
      </c>
      <c r="CA281" s="35">
        <v>104.05040504050405</v>
      </c>
      <c r="CB281" s="35">
        <v>104.77047704770477</v>
      </c>
      <c r="CC281" s="35">
        <v>103.42034203420341</v>
      </c>
      <c r="CD281" s="35">
        <v>103.96039603960396</v>
      </c>
      <c r="CE281" s="35">
        <v>101.8001800180018</v>
      </c>
      <c r="CF281" s="35">
        <v>102.61026102610261</v>
      </c>
      <c r="CG281" s="35">
        <v>100.90009000900091</v>
      </c>
      <c r="CH281" s="35">
        <v>99.909990999099904</v>
      </c>
      <c r="CI281" s="35">
        <v>100.45004500450045</v>
      </c>
      <c r="CJ281" s="35">
        <v>101.98019801980197</v>
      </c>
      <c r="CK281" s="35">
        <v>102.52025202520252</v>
      </c>
      <c r="CL281" s="35">
        <v>102.25022502250225</v>
      </c>
      <c r="CM281" s="35">
        <v>102.88028802880288</v>
      </c>
      <c r="CN281" s="35">
        <v>104.32043204320432</v>
      </c>
      <c r="CO281" s="35">
        <v>108.10081008100811</v>
      </c>
      <c r="CP281" s="35">
        <v>112.33123312331233</v>
      </c>
      <c r="CQ281" s="35">
        <v>118.18181818181819</v>
      </c>
      <c r="CR281" s="35">
        <v>123.58235823582358</v>
      </c>
      <c r="CS281" s="35">
        <v>127.27272727272727</v>
      </c>
      <c r="CT281" s="35">
        <v>130.51305130513052</v>
      </c>
      <c r="CU281" s="35">
        <v>136.99369936993699</v>
      </c>
      <c r="CV281" s="35">
        <v>139.24392439243925</v>
      </c>
      <c r="CW281" s="35">
        <v>143.74437443744375</v>
      </c>
    </row>
    <row r="282" spans="1:101" x14ac:dyDescent="0.3">
      <c r="A282" s="3">
        <v>1551</v>
      </c>
      <c r="B282" s="4" t="s">
        <v>276</v>
      </c>
      <c r="C282" s="35">
        <v>100</v>
      </c>
      <c r="D282" s="35">
        <v>96.953781512605048</v>
      </c>
      <c r="E282" s="35">
        <v>94.537815126050418</v>
      </c>
      <c r="F282" s="35">
        <v>91.911764705882348</v>
      </c>
      <c r="G282" s="35">
        <v>92.121848739495803</v>
      </c>
      <c r="H282" s="35">
        <v>90.546218487394952</v>
      </c>
      <c r="I282" s="35">
        <v>89.180672268907557</v>
      </c>
      <c r="J282" s="35">
        <v>88.655462184873954</v>
      </c>
      <c r="K282" s="35">
        <v>88.865546218487395</v>
      </c>
      <c r="L282" s="35">
        <v>85.189075630252105</v>
      </c>
      <c r="M282" s="35">
        <v>87.394957983193279</v>
      </c>
      <c r="N282" s="35">
        <v>89.285714285714292</v>
      </c>
      <c r="O282" s="35">
        <v>89.180672268907557</v>
      </c>
      <c r="P282" s="35">
        <v>92.647058823529406</v>
      </c>
      <c r="Q282" s="35">
        <v>93.382352941176464</v>
      </c>
      <c r="R282" s="35">
        <v>96.743697478991592</v>
      </c>
      <c r="S282" s="35">
        <v>94.957983193277315</v>
      </c>
      <c r="T282" s="35">
        <v>96.848739495798313</v>
      </c>
      <c r="U282" s="35">
        <v>97.058823529411768</v>
      </c>
      <c r="V282" s="35">
        <v>97.058823529411768</v>
      </c>
      <c r="W282" s="35">
        <v>98.949579831932766</v>
      </c>
      <c r="X282" s="35">
        <v>97.37394957983193</v>
      </c>
      <c r="Y282" s="35">
        <v>94.432773109243698</v>
      </c>
      <c r="Z282" s="35">
        <v>96.533613445378151</v>
      </c>
      <c r="AA282" s="35">
        <v>98.319327731092443</v>
      </c>
      <c r="AB282" s="35">
        <v>96.848739495798313</v>
      </c>
      <c r="AC282" s="35">
        <v>96.113445378151255</v>
      </c>
      <c r="AD282" s="35">
        <v>95.483193277310917</v>
      </c>
      <c r="AE282" s="35">
        <v>94.012605042016801</v>
      </c>
      <c r="AF282" s="35">
        <v>92.121848739495803</v>
      </c>
      <c r="AG282" s="35">
        <v>91.701680672268907</v>
      </c>
      <c r="AH282" s="35">
        <v>90.861344537815128</v>
      </c>
      <c r="AI282" s="35">
        <v>90.651260504201687</v>
      </c>
      <c r="AJ282" s="35">
        <v>100</v>
      </c>
      <c r="AK282" s="35">
        <v>99.886813808715331</v>
      </c>
      <c r="AL282" s="35">
        <v>100.05659309564233</v>
      </c>
      <c r="AM282" s="35">
        <v>100.90548953027731</v>
      </c>
      <c r="AN282" s="35">
        <v>100.96208262591963</v>
      </c>
      <c r="AO282" s="35">
        <v>100.28296547821166</v>
      </c>
      <c r="AP282" s="35">
        <v>100.169779286927</v>
      </c>
      <c r="AQ282" s="35">
        <v>101.98075834748161</v>
      </c>
      <c r="AR282" s="35">
        <v>101.47142048670062</v>
      </c>
      <c r="AS282" s="35">
        <v>101.98075834748161</v>
      </c>
      <c r="AT282" s="35">
        <v>100.90548953027731</v>
      </c>
      <c r="AU282" s="35">
        <v>101.69779286926995</v>
      </c>
      <c r="AV282" s="35">
        <v>102.60328239954725</v>
      </c>
      <c r="AW282" s="35">
        <v>106.11205432937182</v>
      </c>
      <c r="AX282" s="35">
        <v>107.13073005093379</v>
      </c>
      <c r="AY282" s="35">
        <v>108.14940577249575</v>
      </c>
      <c r="AZ282" s="35">
        <v>107.07413695529145</v>
      </c>
      <c r="BA282" s="35">
        <v>108.94170911148839</v>
      </c>
      <c r="BB282" s="35">
        <v>109.96038483305037</v>
      </c>
      <c r="BC282" s="35">
        <v>111.99773627617431</v>
      </c>
      <c r="BD282" s="35">
        <v>111.88455008488964</v>
      </c>
      <c r="BE282" s="35">
        <v>113.29937747594794</v>
      </c>
      <c r="BF282" s="35">
        <v>111.03565365025467</v>
      </c>
      <c r="BG282" s="35">
        <v>114.09168081494057</v>
      </c>
      <c r="BH282" s="35">
        <v>116.24221844934918</v>
      </c>
      <c r="BI282" s="35">
        <v>116.75155631013017</v>
      </c>
      <c r="BJ282" s="35">
        <v>117.77023203169213</v>
      </c>
      <c r="BK282" s="35">
        <v>116.86474250141482</v>
      </c>
      <c r="BL282" s="35">
        <v>116.8081494057725</v>
      </c>
      <c r="BM282" s="35">
        <v>117.26089417091114</v>
      </c>
      <c r="BN282" s="35">
        <v>116.12903225806451</v>
      </c>
      <c r="BO282" s="35">
        <v>115.05376344086021</v>
      </c>
      <c r="BP282" s="35">
        <v>113.58234295415959</v>
      </c>
      <c r="BQ282" s="35">
        <v>100</v>
      </c>
      <c r="BR282" s="35">
        <v>103.65535248041776</v>
      </c>
      <c r="BS282" s="35">
        <v>103.1331592689295</v>
      </c>
      <c r="BT282" s="35">
        <v>107.83289817232377</v>
      </c>
      <c r="BU282" s="35">
        <v>107.57180156657964</v>
      </c>
      <c r="BV282" s="35">
        <v>108.61618798955614</v>
      </c>
      <c r="BW282" s="35">
        <v>110.70496083550914</v>
      </c>
      <c r="BX282" s="35">
        <v>109.92167101827677</v>
      </c>
      <c r="BY282" s="35">
        <v>109.92167101827677</v>
      </c>
      <c r="BZ282" s="35">
        <v>110.70496083550914</v>
      </c>
      <c r="CA282" s="35">
        <v>115.92689295039165</v>
      </c>
      <c r="CB282" s="35">
        <v>117.23237597911228</v>
      </c>
      <c r="CC282" s="35">
        <v>112.27154046997389</v>
      </c>
      <c r="CD282" s="35">
        <v>113.83812010443864</v>
      </c>
      <c r="CE282" s="35">
        <v>115.40469973890339</v>
      </c>
      <c r="CF282" s="35">
        <v>114.88250652741515</v>
      </c>
      <c r="CG282" s="35">
        <v>114.62140992167102</v>
      </c>
      <c r="CH282" s="35">
        <v>114.88250652741515</v>
      </c>
      <c r="CI282" s="35">
        <v>114.09921671018277</v>
      </c>
      <c r="CJ282" s="35">
        <v>114.62140992167102</v>
      </c>
      <c r="CK282" s="35">
        <v>116.44908616187989</v>
      </c>
      <c r="CL282" s="35">
        <v>113.05483028720627</v>
      </c>
      <c r="CM282" s="35">
        <v>118.79895561357702</v>
      </c>
      <c r="CN282" s="35">
        <v>116.71018276762402</v>
      </c>
      <c r="CO282" s="35">
        <v>116.97127937336815</v>
      </c>
      <c r="CP282" s="35">
        <v>119.32114882506528</v>
      </c>
      <c r="CQ282" s="35">
        <v>125.32637075718016</v>
      </c>
      <c r="CR282" s="35">
        <v>129.76501305483029</v>
      </c>
      <c r="CS282" s="35">
        <v>131.59268929503915</v>
      </c>
      <c r="CT282" s="35">
        <v>135.24804177545693</v>
      </c>
      <c r="CU282" s="35">
        <v>138.1201044386423</v>
      </c>
      <c r="CV282" s="35">
        <v>141.51436031331593</v>
      </c>
      <c r="CW282" s="35">
        <v>146.99738903394257</v>
      </c>
    </row>
    <row r="283" spans="1:101" x14ac:dyDescent="0.3">
      <c r="A283" s="3">
        <v>1554</v>
      </c>
      <c r="B283" s="4" t="s">
        <v>277</v>
      </c>
      <c r="C283" s="35">
        <v>100</v>
      </c>
      <c r="D283" s="35">
        <v>97.410604192355123</v>
      </c>
      <c r="E283" s="35">
        <v>95.006165228113446</v>
      </c>
      <c r="F283" s="35">
        <v>94.944512946979032</v>
      </c>
      <c r="G283" s="35">
        <v>91.985203452527742</v>
      </c>
      <c r="H283" s="35">
        <v>91.985203452527742</v>
      </c>
      <c r="I283" s="35">
        <v>90.32059186189889</v>
      </c>
      <c r="J283" s="35">
        <v>88.347718865598026</v>
      </c>
      <c r="K283" s="35">
        <v>89.149198520345251</v>
      </c>
      <c r="L283" s="35">
        <v>87.299630086313201</v>
      </c>
      <c r="M283" s="35">
        <v>86.991368680641187</v>
      </c>
      <c r="N283" s="35">
        <v>86.683107274969174</v>
      </c>
      <c r="O283" s="35">
        <v>84.833538840937109</v>
      </c>
      <c r="P283" s="35">
        <v>83.477188655980271</v>
      </c>
      <c r="Q283" s="35">
        <v>85.265104808877922</v>
      </c>
      <c r="R283" s="35">
        <v>85.388409371146736</v>
      </c>
      <c r="S283" s="35">
        <v>85.265104808877922</v>
      </c>
      <c r="T283" s="35">
        <v>85.450061652281136</v>
      </c>
      <c r="U283" s="35">
        <v>84.401972872996296</v>
      </c>
      <c r="V283" s="35">
        <v>82.244143033292232</v>
      </c>
      <c r="W283" s="35">
        <v>82.675709001233045</v>
      </c>
      <c r="X283" s="35">
        <v>82.799013563501845</v>
      </c>
      <c r="Y283" s="35">
        <v>83.107274969173858</v>
      </c>
      <c r="Z283" s="35">
        <v>82.737361282367445</v>
      </c>
      <c r="AA283" s="35">
        <v>82.614056720098645</v>
      </c>
      <c r="AB283" s="35">
        <v>83.847102342786684</v>
      </c>
      <c r="AC283" s="35">
        <v>82.552404438964246</v>
      </c>
      <c r="AD283" s="35">
        <v>82.614056720098645</v>
      </c>
      <c r="AE283" s="35">
        <v>84.401972872996296</v>
      </c>
      <c r="AF283" s="35">
        <v>83.353884093711471</v>
      </c>
      <c r="AG283" s="35">
        <v>81.134401972872993</v>
      </c>
      <c r="AH283" s="35">
        <v>81.627620221948206</v>
      </c>
      <c r="AI283" s="35">
        <v>81.072749691738593</v>
      </c>
      <c r="AJ283" s="35">
        <v>100</v>
      </c>
      <c r="AK283" s="35">
        <v>100.88917116544935</v>
      </c>
      <c r="AL283" s="35">
        <v>100.88917116544935</v>
      </c>
      <c r="AM283" s="35">
        <v>101.65131787869164</v>
      </c>
      <c r="AN283" s="35">
        <v>101.17497618291522</v>
      </c>
      <c r="AO283" s="35">
        <v>102.0323912353128</v>
      </c>
      <c r="AP283" s="35">
        <v>102.06414734836456</v>
      </c>
      <c r="AQ283" s="35">
        <v>102.76278183550333</v>
      </c>
      <c r="AR283" s="35">
        <v>103.52492854874563</v>
      </c>
      <c r="AS283" s="35">
        <v>104.19180692283264</v>
      </c>
      <c r="AT283" s="35">
        <v>104.31883137503969</v>
      </c>
      <c r="AU283" s="35">
        <v>103.08034296602096</v>
      </c>
      <c r="AV283" s="35">
        <v>103.04858685296919</v>
      </c>
      <c r="AW283" s="35">
        <v>102.22292791362337</v>
      </c>
      <c r="AX283" s="35">
        <v>102.44522070498572</v>
      </c>
      <c r="AY283" s="35">
        <v>103.08034296602096</v>
      </c>
      <c r="AZ283" s="35">
        <v>104.95395363607494</v>
      </c>
      <c r="BA283" s="35">
        <v>105.2397586535408</v>
      </c>
      <c r="BB283" s="35">
        <v>105.17624642743728</v>
      </c>
      <c r="BC283" s="35">
        <v>103.93775801841855</v>
      </c>
      <c r="BD283" s="35">
        <v>103.207367418228</v>
      </c>
      <c r="BE283" s="35">
        <v>103.77897745315974</v>
      </c>
      <c r="BF283" s="35">
        <v>104.63639250555732</v>
      </c>
      <c r="BG283" s="35">
        <v>105.46205144490314</v>
      </c>
      <c r="BH283" s="35">
        <v>106.44649094950778</v>
      </c>
      <c r="BI283" s="35">
        <v>107.93902826294061</v>
      </c>
      <c r="BJ283" s="35">
        <v>109.68561448078755</v>
      </c>
      <c r="BK283" s="35">
        <v>109.93966338520165</v>
      </c>
      <c r="BL283" s="35">
        <v>111.55922515084154</v>
      </c>
      <c r="BM283" s="35">
        <v>112.03556684661797</v>
      </c>
      <c r="BN283" s="35">
        <v>112.95649412511908</v>
      </c>
      <c r="BO283" s="35">
        <v>111.94029850746269</v>
      </c>
      <c r="BP283" s="35">
        <v>110.67005398539219</v>
      </c>
      <c r="BQ283" s="35">
        <v>100</v>
      </c>
      <c r="BR283" s="35">
        <v>103.38164251207729</v>
      </c>
      <c r="BS283" s="35">
        <v>106.64251207729468</v>
      </c>
      <c r="BT283" s="35">
        <v>105.91787439613526</v>
      </c>
      <c r="BU283" s="35">
        <v>105.79710144927536</v>
      </c>
      <c r="BV283" s="35">
        <v>106.40096618357488</v>
      </c>
      <c r="BW283" s="35">
        <v>107.72946859903382</v>
      </c>
      <c r="BX283" s="35">
        <v>107.3671497584541</v>
      </c>
      <c r="BY283" s="35">
        <v>106.76328502415458</v>
      </c>
      <c r="BZ283" s="35">
        <v>107.1256038647343</v>
      </c>
      <c r="CA283" s="35">
        <v>105.43478260869566</v>
      </c>
      <c r="CB283" s="35">
        <v>104.83091787439614</v>
      </c>
      <c r="CC283" s="35">
        <v>102.53623188405797</v>
      </c>
      <c r="CD283" s="35">
        <v>100.96618357487922</v>
      </c>
      <c r="CE283" s="35">
        <v>98.913043478260875</v>
      </c>
      <c r="CF283" s="35">
        <v>96.497584541062807</v>
      </c>
      <c r="CG283" s="35">
        <v>93.478260869565219</v>
      </c>
      <c r="CH283" s="35">
        <v>93.236714975845416</v>
      </c>
      <c r="CI283" s="35">
        <v>92.632850241545896</v>
      </c>
      <c r="CJ283" s="35">
        <v>90.94202898550725</v>
      </c>
      <c r="CK283" s="35">
        <v>93.719806763285021</v>
      </c>
      <c r="CL283" s="35">
        <v>95.531400966183568</v>
      </c>
      <c r="CM283" s="35">
        <v>96.739130434782609</v>
      </c>
      <c r="CN283" s="35">
        <v>98.309178743961354</v>
      </c>
      <c r="CO283" s="35">
        <v>100</v>
      </c>
      <c r="CP283" s="35">
        <v>100.72463768115942</v>
      </c>
      <c r="CQ283" s="35">
        <v>103.62318840579709</v>
      </c>
      <c r="CR283" s="35">
        <v>106.8840579710145</v>
      </c>
      <c r="CS283" s="35">
        <v>110.14492753623189</v>
      </c>
      <c r="CT283" s="35">
        <v>114.2512077294686</v>
      </c>
      <c r="CU283" s="35">
        <v>118.71980676328502</v>
      </c>
      <c r="CV283" s="35">
        <v>121.98067632850241</v>
      </c>
      <c r="CW283" s="35">
        <v>126.69082125603865</v>
      </c>
    </row>
    <row r="284" spans="1:101" x14ac:dyDescent="0.3">
      <c r="A284" s="3">
        <v>1557</v>
      </c>
      <c r="B284" s="4" t="s">
        <v>278</v>
      </c>
      <c r="C284" s="35">
        <v>100</v>
      </c>
      <c r="D284" s="35">
        <v>96.06481481481481</v>
      </c>
      <c r="E284" s="35">
        <v>95.949074074074076</v>
      </c>
      <c r="F284" s="35">
        <v>97.453703703703709</v>
      </c>
      <c r="G284" s="35">
        <v>93.634259259259252</v>
      </c>
      <c r="H284" s="35">
        <v>93.055555555555557</v>
      </c>
      <c r="I284" s="35">
        <v>89.236111111111114</v>
      </c>
      <c r="J284" s="35">
        <v>86.458333333333329</v>
      </c>
      <c r="K284" s="35">
        <v>86.458333333333329</v>
      </c>
      <c r="L284" s="35">
        <v>84.143518518518519</v>
      </c>
      <c r="M284" s="35">
        <v>81.712962962962962</v>
      </c>
      <c r="N284" s="35">
        <v>78.472222222222229</v>
      </c>
      <c r="O284" s="35">
        <v>76.273148148148152</v>
      </c>
      <c r="P284" s="35">
        <v>76.041666666666671</v>
      </c>
      <c r="Q284" s="35">
        <v>72.68518518518519</v>
      </c>
      <c r="R284" s="35">
        <v>71.296296296296291</v>
      </c>
      <c r="S284" s="35">
        <v>73.842592592592595</v>
      </c>
      <c r="T284" s="35">
        <v>71.990740740740748</v>
      </c>
      <c r="U284" s="35">
        <v>75.578703703703709</v>
      </c>
      <c r="V284" s="35">
        <v>75.347222222222229</v>
      </c>
      <c r="W284" s="35">
        <v>74.768518518518519</v>
      </c>
      <c r="X284" s="35">
        <v>73.611111111111114</v>
      </c>
      <c r="Y284" s="35">
        <v>73.379629629629633</v>
      </c>
      <c r="Z284" s="35">
        <v>72.916666666666671</v>
      </c>
      <c r="AA284" s="35">
        <v>70.138888888888886</v>
      </c>
      <c r="AB284" s="35">
        <v>69.907407407407405</v>
      </c>
      <c r="AC284" s="35">
        <v>68.402777777777771</v>
      </c>
      <c r="AD284" s="35">
        <v>67.708333333333329</v>
      </c>
      <c r="AE284" s="35">
        <v>69.097222222222229</v>
      </c>
      <c r="AF284" s="35">
        <v>70.254629629629633</v>
      </c>
      <c r="AG284" s="35">
        <v>70.486111111111114</v>
      </c>
      <c r="AH284" s="35">
        <v>70.601851851851848</v>
      </c>
      <c r="AI284" s="35">
        <v>70.717592592592595</v>
      </c>
      <c r="AJ284" s="35">
        <v>100</v>
      </c>
      <c r="AK284" s="35">
        <v>100.46511627906976</v>
      </c>
      <c r="AL284" s="35">
        <v>100.86378737541528</v>
      </c>
      <c r="AM284" s="35">
        <v>101.32890365448505</v>
      </c>
      <c r="AN284" s="35">
        <v>101.32890365448505</v>
      </c>
      <c r="AO284" s="35">
        <v>100.46511627906976</v>
      </c>
      <c r="AP284" s="35">
        <v>99.734219269102994</v>
      </c>
      <c r="AQ284" s="35">
        <v>102.12624584717608</v>
      </c>
      <c r="AR284" s="35">
        <v>104.25249169435216</v>
      </c>
      <c r="AS284" s="35">
        <v>104.11960132890366</v>
      </c>
      <c r="AT284" s="35">
        <v>105.38205980066445</v>
      </c>
      <c r="AU284" s="35">
        <v>104.98338870431894</v>
      </c>
      <c r="AV284" s="35">
        <v>102.72425249169436</v>
      </c>
      <c r="AW284" s="35">
        <v>104.11960132890366</v>
      </c>
      <c r="AX284" s="35">
        <v>105.51495016611295</v>
      </c>
      <c r="AY284" s="35">
        <v>104.45182724252491</v>
      </c>
      <c r="AZ284" s="35">
        <v>105.4485049833887</v>
      </c>
      <c r="BA284" s="35">
        <v>107.04318936877077</v>
      </c>
      <c r="BB284" s="35">
        <v>108.23920265780731</v>
      </c>
      <c r="BC284" s="35">
        <v>106.7109634551495</v>
      </c>
      <c r="BD284" s="35">
        <v>106.57807308970099</v>
      </c>
      <c r="BE284" s="35">
        <v>106.64451827242524</v>
      </c>
      <c r="BF284" s="35">
        <v>106.24584717607974</v>
      </c>
      <c r="BG284" s="35">
        <v>104.91694352159469</v>
      </c>
      <c r="BH284" s="35">
        <v>104.98338870431894</v>
      </c>
      <c r="BI284" s="35">
        <v>104.51827242524917</v>
      </c>
      <c r="BJ284" s="35">
        <v>103.05647840531562</v>
      </c>
      <c r="BK284" s="35">
        <v>103.12292358803987</v>
      </c>
      <c r="BL284" s="35">
        <v>101.32890365448505</v>
      </c>
      <c r="BM284" s="35">
        <v>100.39867109634551</v>
      </c>
      <c r="BN284" s="35">
        <v>100.33222591362126</v>
      </c>
      <c r="BO284" s="35">
        <v>100.59800664451828</v>
      </c>
      <c r="BP284" s="35">
        <v>100.46511627906976</v>
      </c>
      <c r="BQ284" s="35">
        <v>100</v>
      </c>
      <c r="BR284" s="35">
        <v>99.275362318840578</v>
      </c>
      <c r="BS284" s="35">
        <v>101.08695652173913</v>
      </c>
      <c r="BT284" s="35">
        <v>99.275362318840578</v>
      </c>
      <c r="BU284" s="35">
        <v>97.64492753623189</v>
      </c>
      <c r="BV284" s="35">
        <v>96.55797101449275</v>
      </c>
      <c r="BW284" s="35">
        <v>92.391304347826093</v>
      </c>
      <c r="BX284" s="35">
        <v>90.579710144927532</v>
      </c>
      <c r="BY284" s="35">
        <v>89.85507246376811</v>
      </c>
      <c r="BZ284" s="35">
        <v>88.224637681159422</v>
      </c>
      <c r="CA284" s="35">
        <v>86.594202898550719</v>
      </c>
      <c r="CB284" s="35">
        <v>85.869565217391298</v>
      </c>
      <c r="CC284" s="35">
        <v>85.688405797101453</v>
      </c>
      <c r="CD284" s="35">
        <v>83.152173913043484</v>
      </c>
      <c r="CE284" s="35">
        <v>79.710144927536234</v>
      </c>
      <c r="CF284" s="35">
        <v>79.528985507246375</v>
      </c>
      <c r="CG284" s="35">
        <v>78.260869565217391</v>
      </c>
      <c r="CH284" s="35">
        <v>75.543478260869563</v>
      </c>
      <c r="CI284" s="35">
        <v>75.724637681159422</v>
      </c>
      <c r="CJ284" s="35">
        <v>75.905797101449281</v>
      </c>
      <c r="CK284" s="35">
        <v>71.920289855072468</v>
      </c>
      <c r="CL284" s="35">
        <v>71.55797101449275</v>
      </c>
      <c r="CM284" s="35">
        <v>69.746376811594203</v>
      </c>
      <c r="CN284" s="35">
        <v>70.652173913043484</v>
      </c>
      <c r="CO284" s="35">
        <v>71.739130434782609</v>
      </c>
      <c r="CP284" s="35">
        <v>72.826086956521735</v>
      </c>
      <c r="CQ284" s="35">
        <v>75.181159420289859</v>
      </c>
      <c r="CR284" s="35">
        <v>77.536231884057969</v>
      </c>
      <c r="CS284" s="35">
        <v>82.971014492753625</v>
      </c>
      <c r="CT284" s="35">
        <v>86.050724637681157</v>
      </c>
      <c r="CU284" s="35">
        <v>89.130434782608702</v>
      </c>
      <c r="CV284" s="35">
        <v>90.398550724637687</v>
      </c>
      <c r="CW284" s="35">
        <v>93.840579710144922</v>
      </c>
    </row>
    <row r="285" spans="1:101" x14ac:dyDescent="0.3">
      <c r="A285" s="3">
        <v>1560</v>
      </c>
      <c r="B285" s="4" t="s">
        <v>279</v>
      </c>
      <c r="C285" s="35">
        <v>100</v>
      </c>
      <c r="D285" s="35">
        <v>99.184149184149177</v>
      </c>
      <c r="E285" s="35">
        <v>98.834498834498831</v>
      </c>
      <c r="F285" s="35">
        <v>94.4055944055944</v>
      </c>
      <c r="G285" s="35">
        <v>94.871794871794876</v>
      </c>
      <c r="H285" s="35">
        <v>91.142191142191137</v>
      </c>
      <c r="I285" s="35">
        <v>89.860139860139867</v>
      </c>
      <c r="J285" s="35">
        <v>92.657342657342653</v>
      </c>
      <c r="K285" s="35">
        <v>86.247086247086244</v>
      </c>
      <c r="L285" s="35">
        <v>82.51748251748252</v>
      </c>
      <c r="M285" s="35">
        <v>80.536130536130543</v>
      </c>
      <c r="N285" s="35">
        <v>80.536130536130543</v>
      </c>
      <c r="O285" s="35">
        <v>82.400932400932405</v>
      </c>
      <c r="P285" s="35">
        <v>86.596736596736591</v>
      </c>
      <c r="Q285" s="35">
        <v>84.382284382284382</v>
      </c>
      <c r="R285" s="35">
        <v>86.713286713286706</v>
      </c>
      <c r="S285" s="35">
        <v>86.013986013986013</v>
      </c>
      <c r="T285" s="35">
        <v>83.100233100233098</v>
      </c>
      <c r="U285" s="35">
        <v>84.848484848484844</v>
      </c>
      <c r="V285" s="35">
        <v>84.032634032634036</v>
      </c>
      <c r="W285" s="35">
        <v>82.750582750582751</v>
      </c>
      <c r="X285" s="35">
        <v>81.818181818181813</v>
      </c>
      <c r="Y285" s="35">
        <v>79.836829836829835</v>
      </c>
      <c r="Z285" s="35">
        <v>79.137529137529143</v>
      </c>
      <c r="AA285" s="35">
        <v>78.32167832167832</v>
      </c>
      <c r="AB285" s="35">
        <v>79.020979020979027</v>
      </c>
      <c r="AC285" s="35">
        <v>76.573426573426573</v>
      </c>
      <c r="AD285" s="35">
        <v>75.757575757575751</v>
      </c>
      <c r="AE285" s="35">
        <v>75.641025641025635</v>
      </c>
      <c r="AF285" s="35">
        <v>76.340326340326342</v>
      </c>
      <c r="AG285" s="35">
        <v>77.156177156177151</v>
      </c>
      <c r="AH285" s="35">
        <v>74.708624708624711</v>
      </c>
      <c r="AI285" s="35">
        <v>71.561771561771565</v>
      </c>
      <c r="AJ285" s="35">
        <v>100</v>
      </c>
      <c r="AK285" s="35">
        <v>102.46913580246914</v>
      </c>
      <c r="AL285" s="35">
        <v>106.44122383252818</v>
      </c>
      <c r="AM285" s="35">
        <v>104.83091787439614</v>
      </c>
      <c r="AN285" s="35">
        <v>103.75738056897477</v>
      </c>
      <c r="AO285" s="35">
        <v>105.68974771873323</v>
      </c>
      <c r="AP285" s="35">
        <v>103.91841116478798</v>
      </c>
      <c r="AQ285" s="35">
        <v>105.85077831454643</v>
      </c>
      <c r="AR285" s="35">
        <v>101.77133655394525</v>
      </c>
      <c r="AS285" s="35">
        <v>98.872785829307574</v>
      </c>
      <c r="AT285" s="35">
        <v>97.208803005904457</v>
      </c>
      <c r="AU285" s="35">
        <v>95.598497047772412</v>
      </c>
      <c r="AV285" s="35">
        <v>95.115405260332793</v>
      </c>
      <c r="AW285" s="35">
        <v>96.618357487922708</v>
      </c>
      <c r="AX285" s="35">
        <v>97.047772410091255</v>
      </c>
      <c r="AY285" s="35">
        <v>97.691894793344062</v>
      </c>
      <c r="AZ285" s="35">
        <v>98.336017176596883</v>
      </c>
      <c r="BA285" s="35">
        <v>98.497047772410085</v>
      </c>
      <c r="BB285" s="35">
        <v>96.77938808373591</v>
      </c>
      <c r="BC285" s="35">
        <v>97.745571658615134</v>
      </c>
      <c r="BD285" s="35">
        <v>98.174986580783681</v>
      </c>
      <c r="BE285" s="35">
        <v>97.53086419753086</v>
      </c>
      <c r="BF285" s="35">
        <v>97.423510466988731</v>
      </c>
      <c r="BG285" s="35">
        <v>97.745571658615134</v>
      </c>
      <c r="BH285" s="35">
        <v>97.047772410091255</v>
      </c>
      <c r="BI285" s="35">
        <v>98.497047772410085</v>
      </c>
      <c r="BJ285" s="35">
        <v>99.677938808373597</v>
      </c>
      <c r="BK285" s="35">
        <v>96.349973161567362</v>
      </c>
      <c r="BL285" s="35">
        <v>97.745571658615134</v>
      </c>
      <c r="BM285" s="35">
        <v>97.101449275362313</v>
      </c>
      <c r="BN285" s="35">
        <v>95.813204508856685</v>
      </c>
      <c r="BO285" s="35">
        <v>94.578636607622116</v>
      </c>
      <c r="BP285" s="35">
        <v>94.739667203435317</v>
      </c>
      <c r="BQ285" s="35">
        <v>100</v>
      </c>
      <c r="BR285" s="35">
        <v>101.39664804469274</v>
      </c>
      <c r="BS285" s="35">
        <v>98.603351955307261</v>
      </c>
      <c r="BT285" s="35">
        <v>97.765363128491614</v>
      </c>
      <c r="BU285" s="35">
        <v>96.927374301675982</v>
      </c>
      <c r="BV285" s="35">
        <v>94.97206703910615</v>
      </c>
      <c r="BW285" s="35">
        <v>94.134078212290504</v>
      </c>
      <c r="BX285" s="35">
        <v>87.709497206703915</v>
      </c>
      <c r="BY285" s="35">
        <v>86.731843575418992</v>
      </c>
      <c r="BZ285" s="35">
        <v>88.128491620111731</v>
      </c>
      <c r="CA285" s="35">
        <v>89.385474860335194</v>
      </c>
      <c r="CB285" s="35">
        <v>86.871508379888269</v>
      </c>
      <c r="CC285" s="35">
        <v>86.312849162011176</v>
      </c>
      <c r="CD285" s="35">
        <v>84.497206703910621</v>
      </c>
      <c r="CE285" s="35">
        <v>83.240223463687144</v>
      </c>
      <c r="CF285" s="35">
        <v>81.284916201117312</v>
      </c>
      <c r="CG285" s="35">
        <v>80.44692737430168</v>
      </c>
      <c r="CH285" s="35">
        <v>79.888268156424587</v>
      </c>
      <c r="CI285" s="35">
        <v>80.167597765363126</v>
      </c>
      <c r="CJ285" s="35">
        <v>77.793296089385478</v>
      </c>
      <c r="CK285" s="35">
        <v>76.117318435754186</v>
      </c>
      <c r="CL285" s="35">
        <v>78.63128491620111</v>
      </c>
      <c r="CM285" s="35">
        <v>78.491620111731848</v>
      </c>
      <c r="CN285" s="35">
        <v>79.74860335195531</v>
      </c>
      <c r="CO285" s="35">
        <v>81.703910614525142</v>
      </c>
      <c r="CP285" s="35">
        <v>82.122905027932958</v>
      </c>
      <c r="CQ285" s="35">
        <v>84.07821229050279</v>
      </c>
      <c r="CR285" s="35">
        <v>86.452513966480453</v>
      </c>
      <c r="CS285" s="35">
        <v>86.592178770949715</v>
      </c>
      <c r="CT285" s="35">
        <v>89.245810055865917</v>
      </c>
      <c r="CU285" s="35">
        <v>92.458100558659211</v>
      </c>
      <c r="CV285" s="35">
        <v>94.273743016759781</v>
      </c>
      <c r="CW285" s="35">
        <v>93.016759776536318</v>
      </c>
    </row>
    <row r="286" spans="1:101" x14ac:dyDescent="0.3">
      <c r="A286" s="3">
        <v>1563</v>
      </c>
      <c r="B286" s="4" t="s">
        <v>280</v>
      </c>
      <c r="C286" s="35">
        <v>100</v>
      </c>
      <c r="D286" s="35">
        <v>97.183846971307119</v>
      </c>
      <c r="E286" s="35">
        <v>97.821466524973431</v>
      </c>
      <c r="F286" s="35">
        <v>97.396386822529223</v>
      </c>
      <c r="G286" s="35">
        <v>94.952178533475021</v>
      </c>
      <c r="H286" s="35">
        <v>97.555791710945797</v>
      </c>
      <c r="I286" s="35">
        <v>97.92773645058449</v>
      </c>
      <c r="J286" s="35">
        <v>98.93730074388948</v>
      </c>
      <c r="K286" s="35">
        <v>95.908607863974495</v>
      </c>
      <c r="L286" s="35">
        <v>93.517534537725822</v>
      </c>
      <c r="M286" s="35">
        <v>93.411264612114778</v>
      </c>
      <c r="N286" s="35">
        <v>93.251859723698189</v>
      </c>
      <c r="O286" s="35">
        <v>93.730074388947926</v>
      </c>
      <c r="P286" s="35">
        <v>93.836344314558986</v>
      </c>
      <c r="Q286" s="35">
        <v>95.430393198724758</v>
      </c>
      <c r="R286" s="35">
        <v>93.889479277364501</v>
      </c>
      <c r="S286" s="35">
        <v>94.261424017003193</v>
      </c>
      <c r="T286" s="35">
        <v>94.686503719447401</v>
      </c>
      <c r="U286" s="35">
        <v>92.561105207226362</v>
      </c>
      <c r="V286" s="35">
        <v>92.401700318809773</v>
      </c>
      <c r="W286" s="35">
        <v>92.295430393198728</v>
      </c>
      <c r="X286" s="35">
        <v>91.710945802337932</v>
      </c>
      <c r="Y286" s="35">
        <v>89.638682252922422</v>
      </c>
      <c r="Z286" s="35">
        <v>87.566418703506912</v>
      </c>
      <c r="AA286" s="35">
        <v>86.663124335812967</v>
      </c>
      <c r="AB286" s="35">
        <v>85.015940488841665</v>
      </c>
      <c r="AC286" s="35">
        <v>83.846971307120086</v>
      </c>
      <c r="AD286" s="35">
        <v>81.721572794899046</v>
      </c>
      <c r="AE286" s="35">
        <v>83.900106269925615</v>
      </c>
      <c r="AF286" s="35">
        <v>83.156216790648244</v>
      </c>
      <c r="AG286" s="35">
        <v>81.030818278427205</v>
      </c>
      <c r="AH286" s="35">
        <v>79.914984059511156</v>
      </c>
      <c r="AI286" s="35">
        <v>77.577045696068012</v>
      </c>
      <c r="AJ286" s="35">
        <v>100</v>
      </c>
      <c r="AK286" s="35">
        <v>98.789450929528755</v>
      </c>
      <c r="AL286" s="35">
        <v>101.51318633808906</v>
      </c>
      <c r="AM286" s="35">
        <v>100.79982706441851</v>
      </c>
      <c r="AN286" s="35">
        <v>100.3242542153048</v>
      </c>
      <c r="AO286" s="35">
        <v>101.46995244271508</v>
      </c>
      <c r="AP286" s="35">
        <v>100.88629485516645</v>
      </c>
      <c r="AQ286" s="35">
        <v>100.51880674448768</v>
      </c>
      <c r="AR286" s="35">
        <v>98.119325551232166</v>
      </c>
      <c r="AS286" s="35">
        <v>96.281884997838304</v>
      </c>
      <c r="AT286" s="35">
        <v>95.93601383484652</v>
      </c>
      <c r="AU286" s="35">
        <v>94.855166450497194</v>
      </c>
      <c r="AV286" s="35">
        <v>95.741461305663634</v>
      </c>
      <c r="AW286" s="35">
        <v>94.055339386078685</v>
      </c>
      <c r="AX286" s="35">
        <v>94.703847816688281</v>
      </c>
      <c r="AY286" s="35">
        <v>93.947254647643746</v>
      </c>
      <c r="AZ286" s="35">
        <v>94.876783398184173</v>
      </c>
      <c r="BA286" s="35">
        <v>94.898400345871167</v>
      </c>
      <c r="BB286" s="35">
        <v>95.503674881106789</v>
      </c>
      <c r="BC286" s="35">
        <v>94.876783398184173</v>
      </c>
      <c r="BD286" s="35">
        <v>95.049718979680065</v>
      </c>
      <c r="BE286" s="35">
        <v>95.806312148724601</v>
      </c>
      <c r="BF286" s="35">
        <v>96.627756160830089</v>
      </c>
      <c r="BG286" s="35">
        <v>96.36835278858625</v>
      </c>
      <c r="BH286" s="35">
        <v>95.871162991785553</v>
      </c>
      <c r="BI286" s="35">
        <v>94.617380025940335</v>
      </c>
      <c r="BJ286" s="35">
        <v>95.330739299610897</v>
      </c>
      <c r="BK286" s="35">
        <v>94.94163424124514</v>
      </c>
      <c r="BL286" s="35">
        <v>93.817552961521827</v>
      </c>
      <c r="BM286" s="35">
        <v>93.925637699956766</v>
      </c>
      <c r="BN286" s="35">
        <v>93.947254647643746</v>
      </c>
      <c r="BO286" s="35">
        <v>93.731085170773881</v>
      </c>
      <c r="BP286" s="35">
        <v>93.925637699956766</v>
      </c>
      <c r="BQ286" s="35">
        <v>100</v>
      </c>
      <c r="BR286" s="35">
        <v>103.36487907465825</v>
      </c>
      <c r="BS286" s="35">
        <v>106.94006309148266</v>
      </c>
      <c r="BT286" s="35">
        <v>111.14616193480546</v>
      </c>
      <c r="BU286" s="35">
        <v>114.931650893796</v>
      </c>
      <c r="BV286" s="35">
        <v>116.61409043112513</v>
      </c>
      <c r="BW286" s="35">
        <v>116.71924290220821</v>
      </c>
      <c r="BX286" s="35">
        <v>120.2944269190326</v>
      </c>
      <c r="BY286" s="35">
        <v>122.92323869610937</v>
      </c>
      <c r="BZ286" s="35">
        <v>126.70872765509989</v>
      </c>
      <c r="CA286" s="35">
        <v>128.60147213459516</v>
      </c>
      <c r="CB286" s="35">
        <v>129.86330178759201</v>
      </c>
      <c r="CC286" s="35">
        <v>130.17875920084123</v>
      </c>
      <c r="CD286" s="35">
        <v>131.54574132492112</v>
      </c>
      <c r="CE286" s="35">
        <v>131.33543638275501</v>
      </c>
      <c r="CF286" s="35">
        <v>130.49421661409042</v>
      </c>
      <c r="CG286" s="35">
        <v>130.59936908517349</v>
      </c>
      <c r="CH286" s="35">
        <v>130.07360672975815</v>
      </c>
      <c r="CI286" s="35">
        <v>127.23449001051524</v>
      </c>
      <c r="CJ286" s="35">
        <v>125.65720294426919</v>
      </c>
      <c r="CK286" s="35">
        <v>126.07781282860147</v>
      </c>
      <c r="CL286" s="35">
        <v>126.07781282860147</v>
      </c>
      <c r="CM286" s="35">
        <v>125.13144058885383</v>
      </c>
      <c r="CN286" s="35">
        <v>124.39537329127235</v>
      </c>
      <c r="CO286" s="35">
        <v>126.28811777076761</v>
      </c>
      <c r="CP286" s="35">
        <v>128.18086225026289</v>
      </c>
      <c r="CQ286" s="35">
        <v>127.97055730809674</v>
      </c>
      <c r="CR286" s="35">
        <v>130.49421661409042</v>
      </c>
      <c r="CS286" s="35">
        <v>129.96845425867508</v>
      </c>
      <c r="CT286" s="35">
        <v>131.44058885383808</v>
      </c>
      <c r="CU286" s="35">
        <v>131.96635120925342</v>
      </c>
      <c r="CV286" s="35">
        <v>134.49001051524712</v>
      </c>
      <c r="CW286" s="35">
        <v>136.80336487907465</v>
      </c>
    </row>
    <row r="287" spans="1:101" x14ac:dyDescent="0.3">
      <c r="A287" s="3">
        <v>1566</v>
      </c>
      <c r="B287" s="4" t="s">
        <v>281</v>
      </c>
      <c r="C287" s="35">
        <v>100</v>
      </c>
      <c r="D287" s="35">
        <v>97.588978185993113</v>
      </c>
      <c r="E287" s="35">
        <v>94.431687715269803</v>
      </c>
      <c r="F287" s="35">
        <v>92.192881745120545</v>
      </c>
      <c r="G287" s="35">
        <v>88.863375430539605</v>
      </c>
      <c r="H287" s="35">
        <v>88.633754305396096</v>
      </c>
      <c r="I287" s="35">
        <v>88.174512055109076</v>
      </c>
      <c r="J287" s="35">
        <v>88.863375430539605</v>
      </c>
      <c r="K287" s="35">
        <v>85.533869115958666</v>
      </c>
      <c r="L287" s="35">
        <v>86.050516647531566</v>
      </c>
      <c r="M287" s="35">
        <v>86.739380022962109</v>
      </c>
      <c r="N287" s="35">
        <v>86.452353616532719</v>
      </c>
      <c r="O287" s="35">
        <v>86.567164179104481</v>
      </c>
      <c r="P287" s="35">
        <v>88.920780711825486</v>
      </c>
      <c r="Q287" s="35">
        <v>90.183696900114811</v>
      </c>
      <c r="R287" s="35">
        <v>89.207807118254877</v>
      </c>
      <c r="S287" s="35">
        <v>89.839265212399539</v>
      </c>
      <c r="T287" s="35">
        <v>89.322617680826639</v>
      </c>
      <c r="U287" s="35">
        <v>86.969001148105619</v>
      </c>
      <c r="V287" s="35">
        <v>86.050516647531566</v>
      </c>
      <c r="W287" s="35">
        <v>85.763490241102176</v>
      </c>
      <c r="X287" s="35">
        <v>85.648679678530428</v>
      </c>
      <c r="Y287" s="35">
        <v>84.443168771526985</v>
      </c>
      <c r="Z287" s="35">
        <v>82.89322617680827</v>
      </c>
      <c r="AA287" s="35">
        <v>81.171067738231912</v>
      </c>
      <c r="AB287" s="35">
        <v>79.735935706084959</v>
      </c>
      <c r="AC287" s="35">
        <v>77.382319173363953</v>
      </c>
      <c r="AD287" s="35">
        <v>77.21010332950631</v>
      </c>
      <c r="AE287" s="35">
        <v>75.717566016073476</v>
      </c>
      <c r="AF287" s="35">
        <v>73.07692307692308</v>
      </c>
      <c r="AG287" s="35">
        <v>73.938002296211252</v>
      </c>
      <c r="AH287" s="35">
        <v>73.07692307692308</v>
      </c>
      <c r="AI287" s="35">
        <v>70.149253731343279</v>
      </c>
      <c r="AJ287" s="35">
        <v>100</v>
      </c>
      <c r="AK287" s="35">
        <v>100.91387427305456</v>
      </c>
      <c r="AL287" s="35">
        <v>101.35696482968707</v>
      </c>
      <c r="AM287" s="35">
        <v>101.27388535031847</v>
      </c>
      <c r="AN287" s="35">
        <v>101.71697590695098</v>
      </c>
      <c r="AO287" s="35">
        <v>101.63389642758239</v>
      </c>
      <c r="AP287" s="35">
        <v>103.15702021600664</v>
      </c>
      <c r="AQ287" s="35">
        <v>104.90168928274716</v>
      </c>
      <c r="AR287" s="35">
        <v>104.45859872611464</v>
      </c>
      <c r="AS287" s="35">
        <v>103.57241761284962</v>
      </c>
      <c r="AT287" s="35">
        <v>102.93547493769039</v>
      </c>
      <c r="AU287" s="35">
        <v>102.16006646358349</v>
      </c>
      <c r="AV287" s="35">
        <v>100.44309055663251</v>
      </c>
      <c r="AW287" s="35">
        <v>100.36001107726392</v>
      </c>
      <c r="AX287" s="35">
        <v>100.19385211852672</v>
      </c>
      <c r="AY287" s="35">
        <v>100.74771531431736</v>
      </c>
      <c r="AZ287" s="35">
        <v>100.6092495153697</v>
      </c>
      <c r="BA287" s="35">
        <v>101.19080587094987</v>
      </c>
      <c r="BB287" s="35">
        <v>101.10772639158128</v>
      </c>
      <c r="BC287" s="35">
        <v>100.33231791747438</v>
      </c>
      <c r="BD287" s="35">
        <v>98.753807809471056</v>
      </c>
      <c r="BE287" s="35">
        <v>98.753807809471056</v>
      </c>
      <c r="BF287" s="35">
        <v>98.338410412628079</v>
      </c>
      <c r="BG287" s="35">
        <v>97.950706175574638</v>
      </c>
      <c r="BH287" s="35">
        <v>97.67377457767931</v>
      </c>
      <c r="BI287" s="35">
        <v>98.449183051786207</v>
      </c>
      <c r="BJ287" s="35">
        <v>97.867626696206031</v>
      </c>
      <c r="BK287" s="35">
        <v>98.255330933259486</v>
      </c>
      <c r="BL287" s="35">
        <v>98.421489891996671</v>
      </c>
      <c r="BM287" s="35">
        <v>98.698421489891999</v>
      </c>
      <c r="BN287" s="35">
        <v>98.39379673220715</v>
      </c>
      <c r="BO287" s="35">
        <v>98.03378565494323</v>
      </c>
      <c r="BP287" s="35">
        <v>97.202990861257263</v>
      </c>
      <c r="BQ287" s="35">
        <v>100</v>
      </c>
      <c r="BR287" s="35">
        <v>102.27272727272727</v>
      </c>
      <c r="BS287" s="35">
        <v>104.37062937062937</v>
      </c>
      <c r="BT287" s="35">
        <v>105.15734265734265</v>
      </c>
      <c r="BU287" s="35">
        <v>102.27272727272727</v>
      </c>
      <c r="BV287" s="35">
        <v>102.7972027972028</v>
      </c>
      <c r="BW287" s="35">
        <v>103.58391608391608</v>
      </c>
      <c r="BX287" s="35">
        <v>102.7972027972028</v>
      </c>
      <c r="BY287" s="35">
        <v>102.01048951048951</v>
      </c>
      <c r="BZ287" s="35">
        <v>100.78671328671329</v>
      </c>
      <c r="CA287" s="35">
        <v>100</v>
      </c>
      <c r="CB287" s="35">
        <v>98.251748251748253</v>
      </c>
      <c r="CC287" s="35">
        <v>97.115384615384613</v>
      </c>
      <c r="CD287" s="35">
        <v>94.318181818181813</v>
      </c>
      <c r="CE287" s="35">
        <v>92.569930069930066</v>
      </c>
      <c r="CF287" s="35">
        <v>91.08391608391608</v>
      </c>
      <c r="CG287" s="35">
        <v>88.286713286713294</v>
      </c>
      <c r="CH287" s="35">
        <v>87.325174825174827</v>
      </c>
      <c r="CI287" s="35">
        <v>86.888111888111894</v>
      </c>
      <c r="CJ287" s="35">
        <v>86.1013986013986</v>
      </c>
      <c r="CK287" s="35">
        <v>86.451048951048946</v>
      </c>
      <c r="CL287" s="35">
        <v>85.751748251748253</v>
      </c>
      <c r="CM287" s="35">
        <v>85.489510489510494</v>
      </c>
      <c r="CN287" s="35">
        <v>85.227272727272734</v>
      </c>
      <c r="CO287" s="35">
        <v>88.111888111888106</v>
      </c>
      <c r="CP287" s="35">
        <v>88.111888111888106</v>
      </c>
      <c r="CQ287" s="35">
        <v>91.34615384615384</v>
      </c>
      <c r="CR287" s="35">
        <v>92.74475524475524</v>
      </c>
      <c r="CS287" s="35">
        <v>96.41608391608392</v>
      </c>
      <c r="CT287" s="35">
        <v>98.951048951048946</v>
      </c>
      <c r="CU287" s="35">
        <v>100.08741258741259</v>
      </c>
      <c r="CV287" s="35">
        <v>101.83566433566433</v>
      </c>
      <c r="CW287" s="35">
        <v>104.54545454545455</v>
      </c>
    </row>
    <row r="288" spans="1:101" x14ac:dyDescent="0.3">
      <c r="A288" s="3">
        <v>1571</v>
      </c>
      <c r="B288" s="4" t="s">
        <v>282</v>
      </c>
      <c r="C288" s="35">
        <v>100</v>
      </c>
      <c r="D288" s="35">
        <v>99.43074003795067</v>
      </c>
      <c r="E288" s="35">
        <v>99.051233396584436</v>
      </c>
      <c r="F288" s="35">
        <v>97.533206831119543</v>
      </c>
      <c r="G288" s="35">
        <v>98.481973434535107</v>
      </c>
      <c r="H288" s="35">
        <v>93.738140417457302</v>
      </c>
      <c r="I288" s="35">
        <v>90.891840607210625</v>
      </c>
      <c r="J288" s="35">
        <v>88.235294117647058</v>
      </c>
      <c r="K288" s="35">
        <v>87.855787476280838</v>
      </c>
      <c r="L288" s="35">
        <v>85.768500948766601</v>
      </c>
      <c r="M288" s="35">
        <v>84.440227703984817</v>
      </c>
      <c r="N288" s="35">
        <v>81.59392789373814</v>
      </c>
      <c r="O288" s="35">
        <v>78.747628083491463</v>
      </c>
      <c r="P288" s="35">
        <v>77.22960151802657</v>
      </c>
      <c r="Q288" s="35">
        <v>74.383301707779893</v>
      </c>
      <c r="R288" s="35">
        <v>72.675521821631875</v>
      </c>
      <c r="S288" s="35">
        <v>71.916508538899436</v>
      </c>
      <c r="T288" s="35">
        <v>69.070208728652744</v>
      </c>
      <c r="U288" s="35">
        <v>69.259962049335869</v>
      </c>
      <c r="V288" s="35">
        <v>68.311195445920305</v>
      </c>
      <c r="W288" s="35">
        <v>66.223908918406067</v>
      </c>
      <c r="X288" s="35">
        <v>66.603415559772301</v>
      </c>
      <c r="Y288" s="35">
        <v>64.136622390891844</v>
      </c>
      <c r="Z288" s="35">
        <v>64.326375711574954</v>
      </c>
      <c r="AA288" s="35">
        <v>63.946869070208727</v>
      </c>
      <c r="AB288" s="35">
        <v>62.618595825426944</v>
      </c>
      <c r="AC288" s="35">
        <v>61.29032258064516</v>
      </c>
      <c r="AD288" s="35">
        <v>59.772296015180267</v>
      </c>
      <c r="AE288" s="35">
        <v>60.341555977229604</v>
      </c>
      <c r="AF288" s="35">
        <v>58.064516129032256</v>
      </c>
      <c r="AG288" s="35">
        <v>59.582542694497157</v>
      </c>
      <c r="AH288" s="35">
        <v>59.582542694497157</v>
      </c>
      <c r="AI288" s="35">
        <v>57.874762808349146</v>
      </c>
      <c r="AJ288" s="35">
        <v>100</v>
      </c>
      <c r="AK288" s="35">
        <v>99.656357388316152</v>
      </c>
      <c r="AL288" s="35">
        <v>100.51546391752578</v>
      </c>
      <c r="AM288" s="35">
        <v>99.742268041237111</v>
      </c>
      <c r="AN288" s="35">
        <v>98.969072164948457</v>
      </c>
      <c r="AO288" s="35">
        <v>97.250859106529205</v>
      </c>
      <c r="AP288" s="35">
        <v>96.305841924398621</v>
      </c>
      <c r="AQ288" s="35">
        <v>96.56357388316151</v>
      </c>
      <c r="AR288" s="35">
        <v>96.048109965635746</v>
      </c>
      <c r="AS288" s="35">
        <v>94.845360824742272</v>
      </c>
      <c r="AT288" s="35">
        <v>93.298969072164951</v>
      </c>
      <c r="AU288" s="35">
        <v>91.75257731958763</v>
      </c>
      <c r="AV288" s="35">
        <v>90.378006872852239</v>
      </c>
      <c r="AW288" s="35">
        <v>89.261168384879724</v>
      </c>
      <c r="AX288" s="35">
        <v>90.463917525773198</v>
      </c>
      <c r="AY288" s="35">
        <v>87.800687285223361</v>
      </c>
      <c r="AZ288" s="35">
        <v>89.089347079037807</v>
      </c>
      <c r="BA288" s="35">
        <v>87.628865979381445</v>
      </c>
      <c r="BB288" s="35">
        <v>86.082474226804123</v>
      </c>
      <c r="BC288" s="35">
        <v>86.769759450171819</v>
      </c>
      <c r="BD288" s="35">
        <v>85.567010309278345</v>
      </c>
      <c r="BE288" s="35">
        <v>84.707903780068733</v>
      </c>
      <c r="BF288" s="35">
        <v>84.020618556701038</v>
      </c>
      <c r="BG288" s="35">
        <v>84.364261168384886</v>
      </c>
      <c r="BH288" s="35">
        <v>84.793814432989691</v>
      </c>
      <c r="BI288" s="35">
        <v>83.505154639175259</v>
      </c>
      <c r="BJ288" s="35">
        <v>81.529209621993132</v>
      </c>
      <c r="BK288" s="35">
        <v>79.209621993127143</v>
      </c>
      <c r="BL288" s="35">
        <v>77.233676975945016</v>
      </c>
      <c r="BM288" s="35">
        <v>75.687285223367695</v>
      </c>
      <c r="BN288" s="35">
        <v>78.264604810996559</v>
      </c>
      <c r="BO288" s="35">
        <v>75</v>
      </c>
      <c r="BP288" s="35">
        <v>75.515463917525778</v>
      </c>
      <c r="BQ288" s="35">
        <v>100</v>
      </c>
      <c r="BR288" s="35">
        <v>104.17633410672853</v>
      </c>
      <c r="BS288" s="35">
        <v>105.80046403712296</v>
      </c>
      <c r="BT288" s="35">
        <v>106.49651972157773</v>
      </c>
      <c r="BU288" s="35">
        <v>107.65661252900232</v>
      </c>
      <c r="BV288" s="35">
        <v>106.72853828306265</v>
      </c>
      <c r="BW288" s="35">
        <v>103.48027842227378</v>
      </c>
      <c r="BX288" s="35">
        <v>101.62412993039443</v>
      </c>
      <c r="BY288" s="35">
        <v>102.5522041763341</v>
      </c>
      <c r="BZ288" s="35">
        <v>100.46403712296984</v>
      </c>
      <c r="CA288" s="35">
        <v>97.911832946635727</v>
      </c>
      <c r="CB288" s="35">
        <v>93.967517401392115</v>
      </c>
      <c r="CC288" s="35">
        <v>88.167053364269137</v>
      </c>
      <c r="CD288" s="35">
        <v>83.990719257540604</v>
      </c>
      <c r="CE288" s="35">
        <v>80.974477958236662</v>
      </c>
      <c r="CF288" s="35">
        <v>80.046403712296978</v>
      </c>
      <c r="CG288" s="35">
        <v>78.886310904872389</v>
      </c>
      <c r="CH288" s="35">
        <v>76.566125290023209</v>
      </c>
      <c r="CI288" s="35">
        <v>76.566125290023209</v>
      </c>
      <c r="CJ288" s="35">
        <v>74.941995359628777</v>
      </c>
      <c r="CK288" s="35">
        <v>75.638051044083525</v>
      </c>
      <c r="CL288" s="35">
        <v>77.494199535962878</v>
      </c>
      <c r="CM288" s="35">
        <v>76.798143851508115</v>
      </c>
      <c r="CN288" s="35">
        <v>76.334106728538288</v>
      </c>
      <c r="CO288" s="35">
        <v>78.19025522041764</v>
      </c>
      <c r="CP288" s="35">
        <v>78.654292343387468</v>
      </c>
      <c r="CQ288" s="35">
        <v>77.494199535962878</v>
      </c>
      <c r="CR288" s="35">
        <v>79.814385150812072</v>
      </c>
      <c r="CS288" s="35">
        <v>80.278422273781899</v>
      </c>
      <c r="CT288" s="35">
        <v>83.526682134570763</v>
      </c>
      <c r="CU288" s="35">
        <v>86.774941995359626</v>
      </c>
      <c r="CV288" s="35">
        <v>89.09512761020882</v>
      </c>
      <c r="CW288" s="35">
        <v>90.487238979118331</v>
      </c>
    </row>
    <row r="289" spans="1:101" x14ac:dyDescent="0.3">
      <c r="A289" s="3">
        <v>1573</v>
      </c>
      <c r="B289" s="4" t="s">
        <v>283</v>
      </c>
      <c r="C289" s="35">
        <v>100</v>
      </c>
      <c r="D289" s="35">
        <v>96.361185983827497</v>
      </c>
      <c r="E289" s="35">
        <v>95.283018867924525</v>
      </c>
      <c r="F289" s="35">
        <v>92.183288409703508</v>
      </c>
      <c r="G289" s="35">
        <v>91.239892183288404</v>
      </c>
      <c r="H289" s="35">
        <v>86.79245283018868</v>
      </c>
      <c r="I289" s="35">
        <v>86.927223719676547</v>
      </c>
      <c r="J289" s="35">
        <v>85.040431266846355</v>
      </c>
      <c r="K289" s="35">
        <v>85.040431266846355</v>
      </c>
      <c r="L289" s="35">
        <v>82.614555256064691</v>
      </c>
      <c r="M289" s="35">
        <v>78.571428571428569</v>
      </c>
      <c r="N289" s="35">
        <v>76.819407008086259</v>
      </c>
      <c r="O289" s="35">
        <v>73.180592991913741</v>
      </c>
      <c r="P289" s="35">
        <v>72.911051212938006</v>
      </c>
      <c r="Q289" s="35">
        <v>71.563342318059298</v>
      </c>
      <c r="R289" s="35">
        <v>69.541778975741238</v>
      </c>
      <c r="S289" s="35">
        <v>65.633423180592999</v>
      </c>
      <c r="T289" s="35">
        <v>64.690026954177895</v>
      </c>
      <c r="U289" s="35">
        <v>62.398921832884099</v>
      </c>
      <c r="V289" s="35">
        <v>62.398921832884099</v>
      </c>
      <c r="W289" s="35">
        <v>61.994609164420488</v>
      </c>
      <c r="X289" s="35">
        <v>61.320754716981135</v>
      </c>
      <c r="Y289" s="35">
        <v>60.512129380053906</v>
      </c>
      <c r="Z289" s="35">
        <v>60.107816711590296</v>
      </c>
      <c r="AA289" s="35">
        <v>59.973045822102428</v>
      </c>
      <c r="AB289" s="35">
        <v>61.320754716981135</v>
      </c>
      <c r="AC289" s="35">
        <v>59.433962264150942</v>
      </c>
      <c r="AD289" s="35">
        <v>58.22102425876011</v>
      </c>
      <c r="AE289" s="35">
        <v>57.412398921832882</v>
      </c>
      <c r="AF289" s="35">
        <v>56.469002695417792</v>
      </c>
      <c r="AG289" s="35">
        <v>56.19946091644205</v>
      </c>
      <c r="AH289" s="35">
        <v>56.469002695417792</v>
      </c>
      <c r="AI289" s="35">
        <v>55.390835579514828</v>
      </c>
      <c r="AJ289" s="35">
        <v>100</v>
      </c>
      <c r="AK289" s="35">
        <v>98.172652804032765</v>
      </c>
      <c r="AL289" s="35">
        <v>97.794580970384374</v>
      </c>
      <c r="AM289" s="35">
        <v>97.605545053560178</v>
      </c>
      <c r="AN289" s="35">
        <v>96.219281663516071</v>
      </c>
      <c r="AO289" s="35">
        <v>95.904221802142402</v>
      </c>
      <c r="AP289" s="35">
        <v>95.904221802142402</v>
      </c>
      <c r="AQ289" s="35">
        <v>95.84120982986768</v>
      </c>
      <c r="AR289" s="35">
        <v>96.471329552615003</v>
      </c>
      <c r="AS289" s="35">
        <v>94.833018273471964</v>
      </c>
      <c r="AT289" s="35">
        <v>93.572778827977316</v>
      </c>
      <c r="AU289" s="35">
        <v>91.493383742911149</v>
      </c>
      <c r="AV289" s="35">
        <v>89.792060491493388</v>
      </c>
      <c r="AW289" s="35">
        <v>89.350976685570259</v>
      </c>
      <c r="AX289" s="35">
        <v>89.540012602394455</v>
      </c>
      <c r="AY289" s="35">
        <v>86.830497794580964</v>
      </c>
      <c r="AZ289" s="35">
        <v>84.688090737240074</v>
      </c>
      <c r="BA289" s="35">
        <v>83.868935097668555</v>
      </c>
      <c r="BB289" s="35">
        <v>81.663516068052928</v>
      </c>
      <c r="BC289" s="35">
        <v>81.2224322621298</v>
      </c>
      <c r="BD289" s="35">
        <v>80.40327662255828</v>
      </c>
      <c r="BE289" s="35">
        <v>79.269061121613106</v>
      </c>
      <c r="BF289" s="35">
        <v>79.269061121613106</v>
      </c>
      <c r="BG289" s="35">
        <v>80.529300567107754</v>
      </c>
      <c r="BH289" s="35">
        <v>79.584120982986761</v>
      </c>
      <c r="BI289" s="35">
        <v>81.789540012602401</v>
      </c>
      <c r="BJ289" s="35">
        <v>81.915563957151861</v>
      </c>
      <c r="BK289" s="35">
        <v>81.474480151228732</v>
      </c>
      <c r="BL289" s="35">
        <v>80.970384373030882</v>
      </c>
      <c r="BM289" s="35">
        <v>81.411468178953996</v>
      </c>
      <c r="BN289" s="35">
        <v>82.356647763074989</v>
      </c>
      <c r="BO289" s="35">
        <v>82.04158790170132</v>
      </c>
      <c r="BP289" s="35">
        <v>80.088216761184626</v>
      </c>
      <c r="BQ289" s="35">
        <v>100</v>
      </c>
      <c r="BR289" s="35">
        <v>101.60320641282566</v>
      </c>
      <c r="BS289" s="35">
        <v>103.60721442885772</v>
      </c>
      <c r="BT289" s="35">
        <v>100.80160320641282</v>
      </c>
      <c r="BU289" s="35">
        <v>98.797595190380761</v>
      </c>
      <c r="BV289" s="35">
        <v>96.793587174348701</v>
      </c>
      <c r="BW289" s="35">
        <v>93.987975951903806</v>
      </c>
      <c r="BX289" s="35">
        <v>92.38476953907815</v>
      </c>
      <c r="BY289" s="35">
        <v>92.985971943887776</v>
      </c>
      <c r="BZ289" s="35">
        <v>94.388777555110224</v>
      </c>
      <c r="CA289" s="35">
        <v>91.783567134268537</v>
      </c>
      <c r="CB289" s="35">
        <v>93.186372745490985</v>
      </c>
      <c r="CC289" s="35">
        <v>92.985971943887776</v>
      </c>
      <c r="CD289" s="35">
        <v>94.789579158316627</v>
      </c>
      <c r="CE289" s="35">
        <v>91.182364729458911</v>
      </c>
      <c r="CF289" s="35">
        <v>87.174348697394791</v>
      </c>
      <c r="CG289" s="35">
        <v>87.174348697394791</v>
      </c>
      <c r="CH289" s="35">
        <v>87.575150300601209</v>
      </c>
      <c r="CI289" s="35">
        <v>87.374749498998</v>
      </c>
      <c r="CJ289" s="35">
        <v>88.176352705410821</v>
      </c>
      <c r="CK289" s="35">
        <v>85.971943887775552</v>
      </c>
      <c r="CL289" s="35">
        <v>84.969939879759522</v>
      </c>
      <c r="CM289" s="35">
        <v>82.565130260521045</v>
      </c>
      <c r="CN289" s="35">
        <v>83.967935871743492</v>
      </c>
      <c r="CO289" s="35">
        <v>85.971943887775552</v>
      </c>
      <c r="CP289" s="35">
        <v>85.971943887775552</v>
      </c>
      <c r="CQ289" s="35">
        <v>87.975951903807612</v>
      </c>
      <c r="CR289" s="35">
        <v>88.37675350701403</v>
      </c>
      <c r="CS289" s="35">
        <v>87.174348697394791</v>
      </c>
      <c r="CT289" s="35">
        <v>86.172344689378761</v>
      </c>
      <c r="CU289" s="35">
        <v>87.374749498998</v>
      </c>
      <c r="CV289" s="35">
        <v>90.38076152304609</v>
      </c>
      <c r="CW289" s="35">
        <v>90.581162324649299</v>
      </c>
    </row>
    <row r="290" spans="1:101" x14ac:dyDescent="0.3">
      <c r="A290" s="3">
        <v>1576</v>
      </c>
      <c r="B290" s="6" t="s">
        <v>284</v>
      </c>
      <c r="C290" s="35">
        <v>100</v>
      </c>
      <c r="D290" s="35">
        <v>96.286231884057969</v>
      </c>
      <c r="E290" s="35">
        <v>93.659420289855078</v>
      </c>
      <c r="F290" s="35">
        <v>91.847826086956516</v>
      </c>
      <c r="G290" s="35">
        <v>88.496376811594203</v>
      </c>
      <c r="H290" s="35">
        <v>85.688405797101453</v>
      </c>
      <c r="I290" s="35">
        <v>83.695652173913047</v>
      </c>
      <c r="J290" s="35">
        <v>83.695652173913047</v>
      </c>
      <c r="K290" s="35">
        <v>83.423913043478265</v>
      </c>
      <c r="L290" s="35">
        <v>83.695652173913047</v>
      </c>
      <c r="M290" s="35">
        <v>85.960144927536234</v>
      </c>
      <c r="N290" s="35">
        <v>85.597826086956516</v>
      </c>
      <c r="O290" s="35">
        <v>84.329710144927532</v>
      </c>
      <c r="P290" s="35">
        <v>81.884057971014499</v>
      </c>
      <c r="Q290" s="35">
        <v>81.793478260869563</v>
      </c>
      <c r="R290" s="35">
        <v>81.974637681159422</v>
      </c>
      <c r="S290" s="35">
        <v>80.253623188405797</v>
      </c>
      <c r="T290" s="35">
        <v>79.166666666666671</v>
      </c>
      <c r="U290" s="35">
        <v>76.902173913043484</v>
      </c>
      <c r="V290" s="35">
        <v>74.909420289855078</v>
      </c>
      <c r="W290" s="35">
        <v>71.376811594202906</v>
      </c>
      <c r="X290" s="35">
        <v>70.742753623188406</v>
      </c>
      <c r="Y290" s="35">
        <v>70.561594202898547</v>
      </c>
      <c r="Z290" s="35">
        <v>69.655797101449281</v>
      </c>
      <c r="AA290" s="35">
        <v>68.568840579710141</v>
      </c>
      <c r="AB290" s="35">
        <v>67.210144927536234</v>
      </c>
      <c r="AC290" s="35">
        <v>70.199275362318843</v>
      </c>
      <c r="AD290" s="35">
        <v>69.021739130434781</v>
      </c>
      <c r="AE290" s="35">
        <v>67.663043478260875</v>
      </c>
      <c r="AF290" s="35">
        <v>66.576086956521735</v>
      </c>
      <c r="AG290" s="35">
        <v>68.659420289855078</v>
      </c>
      <c r="AH290" s="35">
        <v>67.300724637681157</v>
      </c>
      <c r="AI290" s="35">
        <v>63.677536231884055</v>
      </c>
      <c r="AJ290" s="35">
        <v>100</v>
      </c>
      <c r="AK290" s="35">
        <v>99.816597890875741</v>
      </c>
      <c r="AL290" s="35">
        <v>100.09170105456212</v>
      </c>
      <c r="AM290" s="35">
        <v>100.45850527281064</v>
      </c>
      <c r="AN290" s="35">
        <v>99.037138927097658</v>
      </c>
      <c r="AO290" s="35">
        <v>99.220541036221917</v>
      </c>
      <c r="AP290" s="35">
        <v>99.266391563502978</v>
      </c>
      <c r="AQ290" s="35">
        <v>100.09170105456212</v>
      </c>
      <c r="AR290" s="35">
        <v>100.64190738193489</v>
      </c>
      <c r="AS290" s="35">
        <v>103.07198532783127</v>
      </c>
      <c r="AT290" s="35">
        <v>104.99770747363594</v>
      </c>
      <c r="AU290" s="35">
        <v>104.58505272810638</v>
      </c>
      <c r="AV290" s="35">
        <v>102.56762952773957</v>
      </c>
      <c r="AW290" s="35">
        <v>101.55891792755617</v>
      </c>
      <c r="AX290" s="35">
        <v>100.45850527281064</v>
      </c>
      <c r="AY290" s="35">
        <v>99.037138927097658</v>
      </c>
      <c r="AZ290" s="35">
        <v>98.441082072443834</v>
      </c>
      <c r="BA290" s="35">
        <v>99.174690508940856</v>
      </c>
      <c r="BB290" s="35">
        <v>98.716185236130215</v>
      </c>
      <c r="BC290" s="35">
        <v>98.120128381476391</v>
      </c>
      <c r="BD290" s="35">
        <v>96.928014672168729</v>
      </c>
      <c r="BE290" s="35">
        <v>98.211829436038514</v>
      </c>
      <c r="BF290" s="35">
        <v>97.111416781292988</v>
      </c>
      <c r="BG290" s="35">
        <v>96.74461256304447</v>
      </c>
      <c r="BH290" s="35">
        <v>97.936726272352132</v>
      </c>
      <c r="BI290" s="35">
        <v>97.157267308574049</v>
      </c>
      <c r="BJ290" s="35">
        <v>97.753324163227873</v>
      </c>
      <c r="BK290" s="35">
        <v>97.936726272352132</v>
      </c>
      <c r="BL290" s="35">
        <v>96.561210453920225</v>
      </c>
      <c r="BM290" s="35">
        <v>95.598349381017883</v>
      </c>
      <c r="BN290" s="35">
        <v>95.965153599266387</v>
      </c>
      <c r="BO290" s="35">
        <v>96.423658872077027</v>
      </c>
      <c r="BP290" s="35">
        <v>95.552498853736822</v>
      </c>
      <c r="BQ290" s="35">
        <v>100</v>
      </c>
      <c r="BR290" s="35">
        <v>98.841698841698843</v>
      </c>
      <c r="BS290" s="35">
        <v>100.12870012870013</v>
      </c>
      <c r="BT290" s="35">
        <v>99.227799227799224</v>
      </c>
      <c r="BU290" s="35">
        <v>97.940797940797935</v>
      </c>
      <c r="BV290" s="35">
        <v>97.683397683397686</v>
      </c>
      <c r="BW290" s="35">
        <v>97.554697554697555</v>
      </c>
      <c r="BX290" s="35">
        <v>96.91119691119691</v>
      </c>
      <c r="BY290" s="35">
        <v>95.49549549549549</v>
      </c>
      <c r="BZ290" s="35">
        <v>94.208494208494201</v>
      </c>
      <c r="CA290" s="35">
        <v>92.664092664092664</v>
      </c>
      <c r="CB290" s="35">
        <v>92.4066924066924</v>
      </c>
      <c r="CC290" s="35">
        <v>91.119691119691126</v>
      </c>
      <c r="CD290" s="35">
        <v>90.604890604890599</v>
      </c>
      <c r="CE290" s="35">
        <v>89.189189189189193</v>
      </c>
      <c r="CF290" s="35">
        <v>87.773487773487773</v>
      </c>
      <c r="CG290" s="35">
        <v>83.268983268983263</v>
      </c>
      <c r="CH290" s="35">
        <v>82.239382239382238</v>
      </c>
      <c r="CI290" s="35">
        <v>80.308880308880305</v>
      </c>
      <c r="CJ290" s="35">
        <v>80.308880308880305</v>
      </c>
      <c r="CK290" s="35">
        <v>78.893178893178899</v>
      </c>
      <c r="CL290" s="35">
        <v>78.120978120978123</v>
      </c>
      <c r="CM290" s="35">
        <v>78.635778635778635</v>
      </c>
      <c r="CN290" s="35">
        <v>80.180180180180187</v>
      </c>
      <c r="CO290" s="35">
        <v>81.081081081081081</v>
      </c>
      <c r="CP290" s="35">
        <v>83.655083655083658</v>
      </c>
      <c r="CQ290" s="35">
        <v>85.328185328185327</v>
      </c>
      <c r="CR290" s="35">
        <v>87.387387387387392</v>
      </c>
      <c r="CS290" s="35">
        <v>89.575289575289574</v>
      </c>
      <c r="CT290" s="35">
        <v>92.149292149292151</v>
      </c>
      <c r="CU290" s="35">
        <v>95.109395109395109</v>
      </c>
      <c r="CV290" s="35">
        <v>96.138996138996134</v>
      </c>
      <c r="CW290" s="35">
        <v>98.58429858429858</v>
      </c>
    </row>
    <row r="291" spans="1:101" x14ac:dyDescent="0.3">
      <c r="A291" s="3">
        <v>1804</v>
      </c>
      <c r="B291" s="4" t="s">
        <v>285</v>
      </c>
      <c r="C291" s="34">
        <v>100</v>
      </c>
      <c r="D291" s="34">
        <v>99.426253833217928</v>
      </c>
      <c r="E291" s="34">
        <v>98.437036304283311</v>
      </c>
      <c r="F291" s="34">
        <v>99.614205163715496</v>
      </c>
      <c r="G291" s="34">
        <v>100.06924522702542</v>
      </c>
      <c r="H291" s="34">
        <v>100.7913740231477</v>
      </c>
      <c r="I291" s="34">
        <v>101.89929765555446</v>
      </c>
      <c r="J291" s="34">
        <v>103.3237708972203</v>
      </c>
      <c r="K291" s="34">
        <v>104.82738154120091</v>
      </c>
      <c r="L291" s="34">
        <v>106.36066871104956</v>
      </c>
      <c r="M291" s="34">
        <v>107.18171926006529</v>
      </c>
      <c r="N291" s="34">
        <v>108.5567316252844</v>
      </c>
      <c r="O291" s="34">
        <v>109.15026214264516</v>
      </c>
      <c r="P291" s="34">
        <v>111.03966762291027</v>
      </c>
      <c r="Q291" s="34">
        <v>110.38678405381343</v>
      </c>
      <c r="R291" s="34">
        <v>111.00009892175289</v>
      </c>
      <c r="S291" s="34">
        <v>111.80136512018993</v>
      </c>
      <c r="T291" s="34">
        <v>113.05767138193688</v>
      </c>
      <c r="U291" s="34">
        <v>114.60085072707489</v>
      </c>
      <c r="V291" s="34">
        <v>116.12424572163418</v>
      </c>
      <c r="W291" s="34">
        <v>116.95518844593926</v>
      </c>
      <c r="X291" s="34">
        <v>116.65842318725888</v>
      </c>
      <c r="Y291" s="34">
        <v>116.51993273320804</v>
      </c>
      <c r="Z291" s="34">
        <v>117.82569987140172</v>
      </c>
      <c r="AA291" s="34">
        <v>116.83648234246711</v>
      </c>
      <c r="AB291" s="34">
        <v>117.08378672470076</v>
      </c>
      <c r="AC291" s="34">
        <v>117.58828766445741</v>
      </c>
      <c r="AD291" s="34">
        <v>116.8562666930458</v>
      </c>
      <c r="AE291" s="34">
        <v>116.00553961816203</v>
      </c>
      <c r="AF291" s="34">
        <v>115.14492036798892</v>
      </c>
      <c r="AG291" s="34">
        <v>115.19438124443565</v>
      </c>
      <c r="AH291" s="34">
        <v>114.71955683054703</v>
      </c>
      <c r="AI291" s="34">
        <v>114.44257592244534</v>
      </c>
      <c r="AJ291" s="34">
        <v>100</v>
      </c>
      <c r="AK291" s="34">
        <v>101.79957657021878</v>
      </c>
      <c r="AL291" s="34">
        <v>103.98288637967536</v>
      </c>
      <c r="AM291" s="34">
        <v>106.04710656316161</v>
      </c>
      <c r="AN291" s="34">
        <v>107.4938249823571</v>
      </c>
      <c r="AO291" s="34">
        <v>108.61414961185604</v>
      </c>
      <c r="AP291" s="34">
        <v>110.36079745942131</v>
      </c>
      <c r="AQ291" s="34">
        <v>111.99276640790403</v>
      </c>
      <c r="AR291" s="34">
        <v>114.05257586450247</v>
      </c>
      <c r="AS291" s="34">
        <v>114.85532815808045</v>
      </c>
      <c r="AT291" s="34">
        <v>115.18613267466479</v>
      </c>
      <c r="AU291" s="34">
        <v>116.29763585038815</v>
      </c>
      <c r="AV291" s="34">
        <v>117.41354975299929</v>
      </c>
      <c r="AW291" s="34">
        <v>118.7544107268878</v>
      </c>
      <c r="AX291" s="34">
        <v>119.66302046577276</v>
      </c>
      <c r="AY291" s="34">
        <v>120.08645024700071</v>
      </c>
      <c r="AZ291" s="34">
        <v>121.40966831333805</v>
      </c>
      <c r="BA291" s="34">
        <v>122.87402964008469</v>
      </c>
      <c r="BB291" s="34">
        <v>124.5501058574453</v>
      </c>
      <c r="BC291" s="34">
        <v>125.93507410021172</v>
      </c>
      <c r="BD291" s="34">
        <v>127.55381086803105</v>
      </c>
      <c r="BE291" s="34">
        <v>129.44160197600564</v>
      </c>
      <c r="BF291" s="34">
        <v>131.00299929428371</v>
      </c>
      <c r="BG291" s="34">
        <v>133.07604093154552</v>
      </c>
      <c r="BH291" s="34">
        <v>135.40931545518703</v>
      </c>
      <c r="BI291" s="34">
        <v>136.89573041637263</v>
      </c>
      <c r="BJ291" s="34">
        <v>139.14079040225829</v>
      </c>
      <c r="BK291" s="34">
        <v>140.90508115737472</v>
      </c>
      <c r="BL291" s="34">
        <v>142.03863796753706</v>
      </c>
      <c r="BM291" s="34">
        <v>142.92519407198307</v>
      </c>
      <c r="BN291" s="34">
        <v>144.22194777699366</v>
      </c>
      <c r="BO291" s="34">
        <v>145.80980945659846</v>
      </c>
      <c r="BP291" s="34">
        <v>146.94336626676076</v>
      </c>
      <c r="BQ291" s="34">
        <v>100</v>
      </c>
      <c r="BR291" s="34">
        <v>101.65409170052234</v>
      </c>
      <c r="BS291" s="34">
        <v>103.94660475914104</v>
      </c>
      <c r="BT291" s="34">
        <v>106.15206035983749</v>
      </c>
      <c r="BU291" s="34">
        <v>106.87753917585607</v>
      </c>
      <c r="BV291" s="34">
        <v>110.0116076610563</v>
      </c>
      <c r="BW291" s="34">
        <v>111.89785258270459</v>
      </c>
      <c r="BX291" s="34">
        <v>113.95821242019733</v>
      </c>
      <c r="BY291" s="34">
        <v>115.03192106790482</v>
      </c>
      <c r="BZ291" s="34">
        <v>117.1213000580383</v>
      </c>
      <c r="CA291" s="34">
        <v>118.97852582704586</v>
      </c>
      <c r="CB291" s="34">
        <v>121.06790481717934</v>
      </c>
      <c r="CC291" s="34">
        <v>122.57690075449797</v>
      </c>
      <c r="CD291" s="34">
        <v>125.24666279744632</v>
      </c>
      <c r="CE291" s="34">
        <v>125.79802669762043</v>
      </c>
      <c r="CF291" s="34">
        <v>127.48113755078352</v>
      </c>
      <c r="CG291" s="34">
        <v>128.23563551944284</v>
      </c>
      <c r="CH291" s="34">
        <v>130.23795705165409</v>
      </c>
      <c r="CI291" s="34">
        <v>133.2269297736506</v>
      </c>
      <c r="CJ291" s="34">
        <v>136.41903656413234</v>
      </c>
      <c r="CK291" s="34">
        <v>140.2495647127104</v>
      </c>
      <c r="CL291" s="34">
        <v>142.45502031340686</v>
      </c>
      <c r="CM291" s="34">
        <v>145.53105049332561</v>
      </c>
      <c r="CN291" s="34">
        <v>150.89959373186304</v>
      </c>
      <c r="CO291" s="34">
        <v>154.84619849100406</v>
      </c>
      <c r="CP291" s="34">
        <v>161.02727800348231</v>
      </c>
      <c r="CQ291" s="34">
        <v>167.44051073708647</v>
      </c>
      <c r="CR291" s="34">
        <v>173.30237957051654</v>
      </c>
      <c r="CS291" s="34">
        <v>181.51479976784677</v>
      </c>
      <c r="CT291" s="34">
        <v>186.99941961694719</v>
      </c>
      <c r="CU291" s="34">
        <v>193.81892048752175</v>
      </c>
      <c r="CV291" s="34">
        <v>200.31921067904818</v>
      </c>
      <c r="CW291" s="34">
        <v>207.19674985490423</v>
      </c>
    </row>
    <row r="292" spans="1:101" x14ac:dyDescent="0.3">
      <c r="A292" s="3">
        <v>1805</v>
      </c>
      <c r="B292" s="4" t="s">
        <v>286</v>
      </c>
      <c r="C292" s="34">
        <v>100</v>
      </c>
      <c r="D292" s="34">
        <v>95.53800170794193</v>
      </c>
      <c r="E292" s="34">
        <v>96.093082835183608</v>
      </c>
      <c r="F292" s="34">
        <v>95.580700256191292</v>
      </c>
      <c r="G292" s="34">
        <v>95.111016225448338</v>
      </c>
      <c r="H292" s="34">
        <v>95.260461144321098</v>
      </c>
      <c r="I292" s="34">
        <v>95.98633646456021</v>
      </c>
      <c r="J292" s="34">
        <v>96.413321947053802</v>
      </c>
      <c r="K292" s="34">
        <v>96.5200683176772</v>
      </c>
      <c r="L292" s="34">
        <v>95.644748078565328</v>
      </c>
      <c r="M292" s="34">
        <v>95.730145175064052</v>
      </c>
      <c r="N292" s="34">
        <v>95.409906063193858</v>
      </c>
      <c r="O292" s="34">
        <v>95.260461144321098</v>
      </c>
      <c r="P292" s="34">
        <v>96.391972672929114</v>
      </c>
      <c r="Q292" s="34">
        <v>96.883005977796756</v>
      </c>
      <c r="R292" s="34">
        <v>96.349274124679766</v>
      </c>
      <c r="S292" s="34">
        <v>96.306575576430404</v>
      </c>
      <c r="T292" s="34">
        <v>95.580700256191292</v>
      </c>
      <c r="U292" s="34">
        <v>93.808710503842875</v>
      </c>
      <c r="V292" s="34">
        <v>93.040136635354401</v>
      </c>
      <c r="W292" s="34">
        <v>92.378309137489325</v>
      </c>
      <c r="X292" s="34">
        <v>92.250213492741253</v>
      </c>
      <c r="Y292" s="34">
        <v>91.374893253629381</v>
      </c>
      <c r="Z292" s="34">
        <v>90.115286080273265</v>
      </c>
      <c r="AA292" s="34">
        <v>89.581554227156275</v>
      </c>
      <c r="AB292" s="34">
        <v>87.297181895815541</v>
      </c>
      <c r="AC292" s="34">
        <v>87.339880444064903</v>
      </c>
      <c r="AD292" s="34">
        <v>86.742100768573863</v>
      </c>
      <c r="AE292" s="34">
        <v>85.653287788215195</v>
      </c>
      <c r="AF292" s="34">
        <v>84.222886421861659</v>
      </c>
      <c r="AG292" s="34">
        <v>82.984628522630231</v>
      </c>
      <c r="AH292" s="34">
        <v>82.130657557643033</v>
      </c>
      <c r="AI292" s="34">
        <v>81.362083689154574</v>
      </c>
      <c r="AJ292" s="34">
        <v>100</v>
      </c>
      <c r="AK292" s="34">
        <v>99.78175469227412</v>
      </c>
      <c r="AL292" s="34">
        <v>100.22697512003492</v>
      </c>
      <c r="AM292" s="34">
        <v>100.41030117852466</v>
      </c>
      <c r="AN292" s="34">
        <v>100.52378873854212</v>
      </c>
      <c r="AO292" s="34">
        <v>101.00392841553906</v>
      </c>
      <c r="AP292" s="34">
        <v>101.58882584024444</v>
      </c>
      <c r="AQ292" s="34">
        <v>102.04277608031427</v>
      </c>
      <c r="AR292" s="34">
        <v>101.21344391095592</v>
      </c>
      <c r="AS292" s="34">
        <v>99.58096900916631</v>
      </c>
      <c r="AT292" s="34">
        <v>98.04452204277608</v>
      </c>
      <c r="AU292" s="34">
        <v>97.66041030117853</v>
      </c>
      <c r="AV292" s="34">
        <v>97.555652553470097</v>
      </c>
      <c r="AW292" s="34">
        <v>97.782627673505019</v>
      </c>
      <c r="AX292" s="34">
        <v>97.529463116542999</v>
      </c>
      <c r="AY292" s="34">
        <v>97.337407245744217</v>
      </c>
      <c r="AZ292" s="34">
        <v>97.241379310344826</v>
      </c>
      <c r="BA292" s="34">
        <v>98.376254910519421</v>
      </c>
      <c r="BB292" s="34">
        <v>98.725447402880832</v>
      </c>
      <c r="BC292" s="34">
        <v>97.616761239633348</v>
      </c>
      <c r="BD292" s="34">
        <v>97.311217808817105</v>
      </c>
      <c r="BE292" s="34">
        <v>98.166739415102569</v>
      </c>
      <c r="BF292" s="34">
        <v>98.31514622435617</v>
      </c>
      <c r="BG292" s="34">
        <v>99.144478393714536</v>
      </c>
      <c r="BH292" s="34">
        <v>98.996071584460935</v>
      </c>
      <c r="BI292" s="34">
        <v>100.61981667394151</v>
      </c>
      <c r="BJ292" s="34">
        <v>100.61981667394151</v>
      </c>
      <c r="BK292" s="34">
        <v>101.85945002182453</v>
      </c>
      <c r="BL292" s="34">
        <v>103.02051505892624</v>
      </c>
      <c r="BM292" s="34">
        <v>102.53164556962025</v>
      </c>
      <c r="BN292" s="34">
        <v>102.20864251418594</v>
      </c>
      <c r="BO292" s="34">
        <v>101.05630728939327</v>
      </c>
      <c r="BP292" s="34">
        <v>100.97773897861195</v>
      </c>
      <c r="BQ292" s="34">
        <v>100</v>
      </c>
      <c r="BR292" s="34">
        <v>102.43610223642173</v>
      </c>
      <c r="BS292" s="34">
        <v>104.31309904153355</v>
      </c>
      <c r="BT292" s="34">
        <v>104.55271565495208</v>
      </c>
      <c r="BU292" s="34">
        <v>106.58945686900958</v>
      </c>
      <c r="BV292" s="34">
        <v>107.86741214057508</v>
      </c>
      <c r="BW292" s="34">
        <v>109.86421725239616</v>
      </c>
      <c r="BX292" s="34">
        <v>110.66293929712459</v>
      </c>
      <c r="BY292" s="34">
        <v>112.02076677316293</v>
      </c>
      <c r="BZ292" s="34">
        <v>113.89776357827476</v>
      </c>
      <c r="CA292" s="34">
        <v>114.45686900958466</v>
      </c>
      <c r="CB292" s="34">
        <v>113.49840255591054</v>
      </c>
      <c r="CC292" s="34">
        <v>114.29712460063898</v>
      </c>
      <c r="CD292" s="34">
        <v>115.17571884984025</v>
      </c>
      <c r="CE292" s="34">
        <v>114.49680511182109</v>
      </c>
      <c r="CF292" s="34">
        <v>113.09904153354633</v>
      </c>
      <c r="CG292" s="34">
        <v>112.61980830670926</v>
      </c>
      <c r="CH292" s="34">
        <v>111.66134185303514</v>
      </c>
      <c r="CI292" s="34">
        <v>112.18051118210863</v>
      </c>
      <c r="CJ292" s="34">
        <v>112.81948881789137</v>
      </c>
      <c r="CK292" s="34">
        <v>112.89936102236422</v>
      </c>
      <c r="CL292" s="34">
        <v>112.53993610223642</v>
      </c>
      <c r="CM292" s="34">
        <v>112.06070287539936</v>
      </c>
      <c r="CN292" s="34">
        <v>112.77955271565496</v>
      </c>
      <c r="CO292" s="34">
        <v>113.57827476038338</v>
      </c>
      <c r="CP292" s="34">
        <v>114.1373801916933</v>
      </c>
      <c r="CQ292" s="34">
        <v>115.49520766773163</v>
      </c>
      <c r="CR292" s="34">
        <v>118.76996805111821</v>
      </c>
      <c r="CS292" s="34">
        <v>121.40575079872204</v>
      </c>
      <c r="CT292" s="34">
        <v>123.68210862619809</v>
      </c>
      <c r="CU292" s="34">
        <v>126.23801916932908</v>
      </c>
      <c r="CV292" s="34">
        <v>128.39456869009584</v>
      </c>
      <c r="CW292" s="34">
        <v>129.87220447284346</v>
      </c>
    </row>
    <row r="293" spans="1:101" x14ac:dyDescent="0.3">
      <c r="A293" s="3">
        <v>1811</v>
      </c>
      <c r="B293" s="4" t="s">
        <v>287</v>
      </c>
      <c r="C293" s="34">
        <v>100</v>
      </c>
      <c r="D293" s="34">
        <v>96.472663139329811</v>
      </c>
      <c r="E293" s="34">
        <v>91.534391534391531</v>
      </c>
      <c r="F293" s="34">
        <v>92.239858906525569</v>
      </c>
      <c r="G293" s="34">
        <v>90.652557319223988</v>
      </c>
      <c r="H293" s="34">
        <v>89.594356261022924</v>
      </c>
      <c r="I293" s="34">
        <v>88.888888888888886</v>
      </c>
      <c r="J293" s="34">
        <v>88.183421516754848</v>
      </c>
      <c r="K293" s="34">
        <v>88.359788359788354</v>
      </c>
      <c r="L293" s="34">
        <v>88.888888888888886</v>
      </c>
      <c r="M293" s="34">
        <v>89.065255731922392</v>
      </c>
      <c r="N293" s="34">
        <v>85.890652557319228</v>
      </c>
      <c r="O293" s="34">
        <v>85.00881834215167</v>
      </c>
      <c r="P293" s="34">
        <v>81.657848324514987</v>
      </c>
      <c r="Q293" s="34">
        <v>81.481481481481481</v>
      </c>
      <c r="R293" s="34">
        <v>80.776014109347443</v>
      </c>
      <c r="S293" s="34">
        <v>77.601410934744266</v>
      </c>
      <c r="T293" s="34">
        <v>74.603174603174608</v>
      </c>
      <c r="U293" s="34">
        <v>72.839506172839506</v>
      </c>
      <c r="V293" s="34">
        <v>70.899470899470899</v>
      </c>
      <c r="W293" s="34">
        <v>69.135802469135797</v>
      </c>
      <c r="X293" s="34">
        <v>64.373897707231038</v>
      </c>
      <c r="Y293" s="34">
        <v>62.257495590828924</v>
      </c>
      <c r="Z293" s="34">
        <v>61.199294532627867</v>
      </c>
      <c r="AA293" s="34">
        <v>59.435626102292765</v>
      </c>
      <c r="AB293" s="34">
        <v>56.790123456790127</v>
      </c>
      <c r="AC293" s="34">
        <v>55.731922398589063</v>
      </c>
      <c r="AD293" s="34">
        <v>53.26278659611993</v>
      </c>
      <c r="AE293" s="34">
        <v>53.439153439153436</v>
      </c>
      <c r="AF293" s="34">
        <v>51.322751322751323</v>
      </c>
      <c r="AG293" s="34">
        <v>51.322751322751323</v>
      </c>
      <c r="AH293" s="34">
        <v>52.557319223985893</v>
      </c>
      <c r="AI293" s="34">
        <v>53.791887125220455</v>
      </c>
      <c r="AJ293" s="34">
        <v>100</v>
      </c>
      <c r="AK293" s="34">
        <v>99.260476581758425</v>
      </c>
      <c r="AL293" s="34">
        <v>95.891536565324571</v>
      </c>
      <c r="AM293" s="34">
        <v>96.055875102711582</v>
      </c>
      <c r="AN293" s="34">
        <v>96.466721446179136</v>
      </c>
      <c r="AO293" s="34">
        <v>96.959737058340181</v>
      </c>
      <c r="AP293" s="34">
        <v>95.562859490550537</v>
      </c>
      <c r="AQ293" s="34">
        <v>95.316351684470007</v>
      </c>
      <c r="AR293" s="34">
        <v>95.645028759244042</v>
      </c>
      <c r="AS293" s="34">
        <v>93.672966310599833</v>
      </c>
      <c r="AT293" s="34">
        <v>90.961380443714049</v>
      </c>
      <c r="AU293" s="34">
        <v>89.646672144617909</v>
      </c>
      <c r="AV293" s="34">
        <v>88.5784716516023</v>
      </c>
      <c r="AW293" s="34">
        <v>89.071487263763359</v>
      </c>
      <c r="AX293" s="34">
        <v>89.728841413311414</v>
      </c>
      <c r="AY293" s="34">
        <v>87.26376335250616</v>
      </c>
      <c r="AZ293" s="34">
        <v>85.373870172555471</v>
      </c>
      <c r="BA293" s="34">
        <v>86.03122432210354</v>
      </c>
      <c r="BB293" s="34">
        <v>85.127362366474941</v>
      </c>
      <c r="BC293" s="34">
        <v>83.155299917830732</v>
      </c>
      <c r="BD293" s="34">
        <v>80.772391125718983</v>
      </c>
      <c r="BE293" s="34">
        <v>77.321281840591624</v>
      </c>
      <c r="BF293" s="34">
        <v>77.239112571898104</v>
      </c>
      <c r="BG293" s="34">
        <v>76.417419884963024</v>
      </c>
      <c r="BH293" s="34">
        <v>76.253081347576</v>
      </c>
      <c r="BI293" s="34">
        <v>74.856203779786355</v>
      </c>
      <c r="BJ293" s="34">
        <v>72.801972062448641</v>
      </c>
      <c r="BK293" s="34">
        <v>71.569433032046021</v>
      </c>
      <c r="BL293" s="34">
        <v>69.515201314708293</v>
      </c>
      <c r="BM293" s="34">
        <v>68.364831552999178</v>
      </c>
      <c r="BN293" s="34">
        <v>68.200493015612167</v>
      </c>
      <c r="BO293" s="34">
        <v>68.693508627773213</v>
      </c>
      <c r="BP293" s="34">
        <v>64.338537387017254</v>
      </c>
      <c r="BQ293" s="34">
        <v>100</v>
      </c>
      <c r="BR293" s="34">
        <v>102.11640211640211</v>
      </c>
      <c r="BS293" s="34">
        <v>105.02645502645503</v>
      </c>
      <c r="BT293" s="34">
        <v>106.61375661375661</v>
      </c>
      <c r="BU293" s="34">
        <v>108.2010582010582</v>
      </c>
      <c r="BV293" s="34">
        <v>105.82010582010582</v>
      </c>
      <c r="BW293" s="34">
        <v>105.02645502645503</v>
      </c>
      <c r="BX293" s="34">
        <v>103.70370370370371</v>
      </c>
      <c r="BY293" s="34">
        <v>99.735449735449734</v>
      </c>
      <c r="BZ293" s="34">
        <v>100</v>
      </c>
      <c r="CA293" s="34">
        <v>104.76190476190476</v>
      </c>
      <c r="CB293" s="34">
        <v>103.43915343915344</v>
      </c>
      <c r="CC293" s="34">
        <v>103.43915343915344</v>
      </c>
      <c r="CD293" s="34">
        <v>98.941798941798936</v>
      </c>
      <c r="CE293" s="34">
        <v>94.444444444444443</v>
      </c>
      <c r="CF293" s="34">
        <v>91.798941798941797</v>
      </c>
      <c r="CG293" s="34">
        <v>90.740740740740748</v>
      </c>
      <c r="CH293" s="34">
        <v>88.359788359788354</v>
      </c>
      <c r="CI293" s="34">
        <v>87.037037037037038</v>
      </c>
      <c r="CJ293" s="34">
        <v>86.507936507936506</v>
      </c>
      <c r="CK293" s="34">
        <v>83.862433862433861</v>
      </c>
      <c r="CL293" s="34">
        <v>85.978835978835974</v>
      </c>
      <c r="CM293" s="34">
        <v>85.449735449735456</v>
      </c>
      <c r="CN293" s="34">
        <v>85.714285714285708</v>
      </c>
      <c r="CO293" s="34">
        <v>86.507936507936506</v>
      </c>
      <c r="CP293" s="34">
        <v>87.037037037037038</v>
      </c>
      <c r="CQ293" s="34">
        <v>90.740740740740748</v>
      </c>
      <c r="CR293" s="34">
        <v>87.301587301587304</v>
      </c>
      <c r="CS293" s="34">
        <v>88.095238095238102</v>
      </c>
      <c r="CT293" s="34">
        <v>90.476190476190482</v>
      </c>
      <c r="CU293" s="34">
        <v>93.121693121693127</v>
      </c>
      <c r="CV293" s="34">
        <v>93.121693121693127</v>
      </c>
      <c r="CW293" s="34">
        <v>95.767195767195773</v>
      </c>
    </row>
    <row r="294" spans="1:101" x14ac:dyDescent="0.3">
      <c r="A294" s="3">
        <v>1812</v>
      </c>
      <c r="B294" s="4" t="s">
        <v>288</v>
      </c>
      <c r="C294" s="34">
        <v>100</v>
      </c>
      <c r="D294" s="34">
        <v>95.245901639344268</v>
      </c>
      <c r="E294" s="34">
        <v>93.114754098360649</v>
      </c>
      <c r="F294" s="34">
        <v>92.622950819672127</v>
      </c>
      <c r="G294" s="34">
        <v>89.180327868852459</v>
      </c>
      <c r="H294" s="34">
        <v>88.196721311475414</v>
      </c>
      <c r="I294" s="34">
        <v>86.06557377049181</v>
      </c>
      <c r="J294" s="34">
        <v>82.786885245901644</v>
      </c>
      <c r="K294" s="34">
        <v>86.06557377049181</v>
      </c>
      <c r="L294" s="34">
        <v>89.836065573770497</v>
      </c>
      <c r="M294" s="34">
        <v>89.180327868852459</v>
      </c>
      <c r="N294" s="34">
        <v>90.819672131147541</v>
      </c>
      <c r="O294" s="34">
        <v>89.180327868852459</v>
      </c>
      <c r="P294" s="34">
        <v>89.508196721311478</v>
      </c>
      <c r="Q294" s="34">
        <v>86.885245901639351</v>
      </c>
      <c r="R294" s="34">
        <v>89.508196721311478</v>
      </c>
      <c r="S294" s="34">
        <v>86.885245901639351</v>
      </c>
      <c r="T294" s="34">
        <v>84.918032786885249</v>
      </c>
      <c r="U294" s="34">
        <v>84.918032786885249</v>
      </c>
      <c r="V294" s="34">
        <v>84.590163934426229</v>
      </c>
      <c r="W294" s="34">
        <v>84.754098360655732</v>
      </c>
      <c r="X294" s="34">
        <v>88.032786885245898</v>
      </c>
      <c r="Y294" s="34">
        <v>87.213114754098356</v>
      </c>
      <c r="Z294" s="34">
        <v>83.606557377049185</v>
      </c>
      <c r="AA294" s="34">
        <v>80</v>
      </c>
      <c r="AB294" s="34">
        <v>77.868852459016395</v>
      </c>
      <c r="AC294" s="34">
        <v>77.049180327868854</v>
      </c>
      <c r="AD294" s="34">
        <v>78.852459016393439</v>
      </c>
      <c r="AE294" s="34">
        <v>77.049180327868854</v>
      </c>
      <c r="AF294" s="34">
        <v>74.754098360655732</v>
      </c>
      <c r="AG294" s="34">
        <v>74.590163934426229</v>
      </c>
      <c r="AH294" s="34">
        <v>71.967213114754102</v>
      </c>
      <c r="AI294" s="34">
        <v>70.983606557377044</v>
      </c>
      <c r="AJ294" s="34">
        <v>100</v>
      </c>
      <c r="AK294" s="34">
        <v>99.914015477214107</v>
      </c>
      <c r="AL294" s="34">
        <v>99.312123817712816</v>
      </c>
      <c r="AM294" s="34">
        <v>100.3439380911436</v>
      </c>
      <c r="AN294" s="34">
        <v>101.97764402407567</v>
      </c>
      <c r="AO294" s="34">
        <v>102.23559759243336</v>
      </c>
      <c r="AP294" s="34">
        <v>104.38521066208082</v>
      </c>
      <c r="AQ294" s="34">
        <v>105.41702493551161</v>
      </c>
      <c r="AR294" s="34">
        <v>106.79277730008599</v>
      </c>
      <c r="AS294" s="34">
        <v>106.5348237317283</v>
      </c>
      <c r="AT294" s="34">
        <v>104.47119518486673</v>
      </c>
      <c r="AU294" s="34">
        <v>104.72914875322442</v>
      </c>
      <c r="AV294" s="34">
        <v>105.7609630266552</v>
      </c>
      <c r="AW294" s="34">
        <v>104.98710232158211</v>
      </c>
      <c r="AX294" s="34">
        <v>105.6749785038693</v>
      </c>
      <c r="AY294" s="34">
        <v>104.64316423043852</v>
      </c>
      <c r="AZ294" s="34">
        <v>105.50300945829751</v>
      </c>
      <c r="BA294" s="34">
        <v>105.50300945829751</v>
      </c>
      <c r="BB294" s="34">
        <v>105.33104041272571</v>
      </c>
      <c r="BC294" s="34">
        <v>104.64316423043852</v>
      </c>
      <c r="BD294" s="34">
        <v>104.29922613929493</v>
      </c>
      <c r="BE294" s="34">
        <v>103.35339638865004</v>
      </c>
      <c r="BF294" s="34">
        <v>103.69733447979364</v>
      </c>
      <c r="BG294" s="34">
        <v>103.26741186586415</v>
      </c>
      <c r="BH294" s="34">
        <v>102.83748925193466</v>
      </c>
      <c r="BI294" s="34">
        <v>104.98710232158211</v>
      </c>
      <c r="BJ294" s="34">
        <v>105.41702493551161</v>
      </c>
      <c r="BK294" s="34">
        <v>103.78331900257953</v>
      </c>
      <c r="BL294" s="34">
        <v>104.64316423043852</v>
      </c>
      <c r="BM294" s="34">
        <v>103.26741186586415</v>
      </c>
      <c r="BN294" s="34">
        <v>102.83748925193466</v>
      </c>
      <c r="BO294" s="34">
        <v>101.71969045571797</v>
      </c>
      <c r="BP294" s="34">
        <v>102.23559759243336</v>
      </c>
      <c r="BQ294" s="34">
        <v>100</v>
      </c>
      <c r="BR294" s="34">
        <v>101.5748031496063</v>
      </c>
      <c r="BS294" s="34">
        <v>102.0997375328084</v>
      </c>
      <c r="BT294" s="34">
        <v>102.6246719160105</v>
      </c>
      <c r="BU294" s="34">
        <v>100.52493438320209</v>
      </c>
      <c r="BV294" s="34">
        <v>100.78740157480316</v>
      </c>
      <c r="BW294" s="34">
        <v>97.112860892388454</v>
      </c>
      <c r="BX294" s="34">
        <v>94.225721784776908</v>
      </c>
      <c r="BY294" s="34">
        <v>97.375328083989501</v>
      </c>
      <c r="BZ294" s="34">
        <v>94.225721784776908</v>
      </c>
      <c r="CA294" s="34">
        <v>94.488188976377955</v>
      </c>
      <c r="CB294" s="34">
        <v>93.438320209973753</v>
      </c>
      <c r="CC294" s="34">
        <v>94.750656167979002</v>
      </c>
      <c r="CD294" s="34">
        <v>91.60104986876641</v>
      </c>
      <c r="CE294" s="34">
        <v>89.238845144356958</v>
      </c>
      <c r="CF294" s="34">
        <v>91.338582677165348</v>
      </c>
      <c r="CG294" s="34">
        <v>90.026246719160099</v>
      </c>
      <c r="CH294" s="34">
        <v>87.139107611548553</v>
      </c>
      <c r="CI294" s="34">
        <v>87.139107611548553</v>
      </c>
      <c r="CJ294" s="34">
        <v>82.677165354330711</v>
      </c>
      <c r="CK294" s="34">
        <v>83.202099737532805</v>
      </c>
      <c r="CL294" s="34">
        <v>83.202099737532805</v>
      </c>
      <c r="CM294" s="34">
        <v>82.939632545931758</v>
      </c>
      <c r="CN294" s="34">
        <v>86.614173228346459</v>
      </c>
      <c r="CO294" s="34">
        <v>89.501312335958005</v>
      </c>
      <c r="CP294" s="34">
        <v>89.763779527559052</v>
      </c>
      <c r="CQ294" s="34">
        <v>88.451443569553803</v>
      </c>
      <c r="CR294" s="34">
        <v>94.225721784776908</v>
      </c>
      <c r="CS294" s="34">
        <v>98.687664041994751</v>
      </c>
      <c r="CT294" s="34">
        <v>98.162729658792657</v>
      </c>
      <c r="CU294" s="34">
        <v>103.93700787401575</v>
      </c>
      <c r="CV294" s="34">
        <v>104.46194225721784</v>
      </c>
      <c r="CW294" s="34">
        <v>102.88713910761155</v>
      </c>
    </row>
    <row r="295" spans="1:101" x14ac:dyDescent="0.3">
      <c r="A295" s="3">
        <v>1813</v>
      </c>
      <c r="B295" s="4" t="s">
        <v>289</v>
      </c>
      <c r="C295" s="34">
        <v>100</v>
      </c>
      <c r="D295" s="34">
        <v>100.26525198938992</v>
      </c>
      <c r="E295" s="34">
        <v>98.037135278514583</v>
      </c>
      <c r="F295" s="34">
        <v>98.090185676392579</v>
      </c>
      <c r="G295" s="34">
        <v>96.870026525198938</v>
      </c>
      <c r="H295" s="34">
        <v>95.596816976127315</v>
      </c>
      <c r="I295" s="34">
        <v>95.172413793103445</v>
      </c>
      <c r="J295" s="34">
        <v>95.278514588859423</v>
      </c>
      <c r="K295" s="34">
        <v>94.748010610079575</v>
      </c>
      <c r="L295" s="34">
        <v>98.090185676392579</v>
      </c>
      <c r="M295" s="34">
        <v>100.95490716180372</v>
      </c>
      <c r="N295" s="34">
        <v>103.0238726790451</v>
      </c>
      <c r="O295" s="34">
        <v>104.77453580901857</v>
      </c>
      <c r="P295" s="34">
        <v>105.9946949602122</v>
      </c>
      <c r="Q295" s="34">
        <v>107.21485411140584</v>
      </c>
      <c r="R295" s="34">
        <v>109.12466843501326</v>
      </c>
      <c r="S295" s="34">
        <v>109.28381962864721</v>
      </c>
      <c r="T295" s="34">
        <v>108.64721485411141</v>
      </c>
      <c r="U295" s="34">
        <v>108.48806366047745</v>
      </c>
      <c r="V295" s="34">
        <v>106.94960212201592</v>
      </c>
      <c r="W295" s="34">
        <v>105.57029177718833</v>
      </c>
      <c r="X295" s="34">
        <v>103.92572944297082</v>
      </c>
      <c r="Y295" s="34">
        <v>104.35013262599469</v>
      </c>
      <c r="Z295" s="34">
        <v>104.40318302387269</v>
      </c>
      <c r="AA295" s="34">
        <v>105.09283819628648</v>
      </c>
      <c r="AB295" s="34">
        <v>104.29708222811671</v>
      </c>
      <c r="AC295" s="34">
        <v>104.29708222811671</v>
      </c>
      <c r="AD295" s="34">
        <v>104.24403183023873</v>
      </c>
      <c r="AE295" s="34">
        <v>104.45623342175067</v>
      </c>
      <c r="AF295" s="34">
        <v>102.17506631299734</v>
      </c>
      <c r="AG295" s="34">
        <v>100.31830238726791</v>
      </c>
      <c r="AH295" s="34">
        <v>99.204244031830243</v>
      </c>
      <c r="AI295" s="34">
        <v>95.862068965517238</v>
      </c>
      <c r="AJ295" s="34">
        <v>100</v>
      </c>
      <c r="AK295" s="34">
        <v>99.873832954832196</v>
      </c>
      <c r="AL295" s="34">
        <v>101.66540499621499</v>
      </c>
      <c r="AM295" s="34">
        <v>102.4224072672218</v>
      </c>
      <c r="AN295" s="34">
        <v>102.39717385818824</v>
      </c>
      <c r="AO295" s="34">
        <v>103.63361090083271</v>
      </c>
      <c r="AP295" s="34">
        <v>104.81958112541004</v>
      </c>
      <c r="AQ295" s="34">
        <v>104.7186474892758</v>
      </c>
      <c r="AR295" s="34">
        <v>106.13171839515519</v>
      </c>
      <c r="AS295" s="34">
        <v>107.21675498359828</v>
      </c>
      <c r="AT295" s="34">
        <v>107.11582134746405</v>
      </c>
      <c r="AU295" s="34">
        <v>107.57002271006813</v>
      </c>
      <c r="AV295" s="34">
        <v>110.1438304314913</v>
      </c>
      <c r="AW295" s="34">
        <v>110.47186474892759</v>
      </c>
      <c r="AX295" s="34">
        <v>111.02699974766591</v>
      </c>
      <c r="AY295" s="34">
        <v>112.03633610900833</v>
      </c>
      <c r="AZ295" s="34">
        <v>111.78400201867272</v>
      </c>
      <c r="BA295" s="34">
        <v>113.37370678778703</v>
      </c>
      <c r="BB295" s="34">
        <v>113.67650769618976</v>
      </c>
      <c r="BC295" s="34">
        <v>114.00454201362604</v>
      </c>
      <c r="BD295" s="34">
        <v>114.00454201362604</v>
      </c>
      <c r="BE295" s="34">
        <v>114.83724451173353</v>
      </c>
      <c r="BF295" s="34">
        <v>116.52788291698208</v>
      </c>
      <c r="BG295" s="34">
        <v>117.5372192783245</v>
      </c>
      <c r="BH295" s="34">
        <v>118.84935654806965</v>
      </c>
      <c r="BI295" s="34">
        <v>119.30355791067373</v>
      </c>
      <c r="BJ295" s="34">
        <v>120.28766086298259</v>
      </c>
      <c r="BK295" s="34">
        <v>120.76709563462023</v>
      </c>
      <c r="BL295" s="34">
        <v>121.19606358819077</v>
      </c>
      <c r="BM295" s="34">
        <v>122.48296744890234</v>
      </c>
      <c r="BN295" s="34">
        <v>122.53343426696946</v>
      </c>
      <c r="BO295" s="34">
        <v>122.20539994953319</v>
      </c>
      <c r="BP295" s="34">
        <v>121.80166540499621</v>
      </c>
      <c r="BQ295" s="34">
        <v>100</v>
      </c>
      <c r="BR295" s="34">
        <v>102.47167868177137</v>
      </c>
      <c r="BS295" s="34">
        <v>103.19258496395469</v>
      </c>
      <c r="BT295" s="34">
        <v>105.87023686920701</v>
      </c>
      <c r="BU295" s="34">
        <v>107.10607621009268</v>
      </c>
      <c r="BV295" s="34">
        <v>106.2821833161689</v>
      </c>
      <c r="BW295" s="34">
        <v>107.92996910401648</v>
      </c>
      <c r="BX295" s="34">
        <v>105.56127703398558</v>
      </c>
      <c r="BY295" s="34">
        <v>106.38516992790937</v>
      </c>
      <c r="BZ295" s="34">
        <v>106.48815653964985</v>
      </c>
      <c r="CA295" s="34">
        <v>108.95983522142122</v>
      </c>
      <c r="CB295" s="34">
        <v>109.26879505664263</v>
      </c>
      <c r="CC295" s="34">
        <v>109.98970133882595</v>
      </c>
      <c r="CD295" s="34">
        <v>108.85684860968074</v>
      </c>
      <c r="CE295" s="34">
        <v>107.92996910401648</v>
      </c>
      <c r="CF295" s="34">
        <v>106.59114315139031</v>
      </c>
      <c r="CG295" s="34">
        <v>105.97322348094748</v>
      </c>
      <c r="CH295" s="34">
        <v>105.45829042224511</v>
      </c>
      <c r="CI295" s="34">
        <v>106.59114315139031</v>
      </c>
      <c r="CJ295" s="34">
        <v>106.17919670442842</v>
      </c>
      <c r="CK295" s="34">
        <v>107.10607621009268</v>
      </c>
      <c r="CL295" s="34">
        <v>105.56127703398558</v>
      </c>
      <c r="CM295" s="34">
        <v>104.22245108135942</v>
      </c>
      <c r="CN295" s="34">
        <v>106.48815653964985</v>
      </c>
      <c r="CO295" s="34">
        <v>105.87023686920701</v>
      </c>
      <c r="CP295" s="34">
        <v>111.63748712667353</v>
      </c>
      <c r="CQ295" s="34">
        <v>115.96292481977343</v>
      </c>
      <c r="CR295" s="34">
        <v>118.02265705458291</v>
      </c>
      <c r="CS295" s="34">
        <v>119.67044284243049</v>
      </c>
      <c r="CT295" s="34">
        <v>121.73017507723996</v>
      </c>
      <c r="CU295" s="34">
        <v>124.51081359423274</v>
      </c>
      <c r="CV295" s="34">
        <v>127.18846549948506</v>
      </c>
      <c r="CW295" s="34">
        <v>132.02883625128734</v>
      </c>
    </row>
    <row r="296" spans="1:101" x14ac:dyDescent="0.3">
      <c r="A296" s="3">
        <v>1815</v>
      </c>
      <c r="B296" s="4" t="s">
        <v>290</v>
      </c>
      <c r="C296" s="34">
        <v>100</v>
      </c>
      <c r="D296" s="34">
        <v>95.572916666666671</v>
      </c>
      <c r="E296" s="34">
        <v>96.614583333333329</v>
      </c>
      <c r="F296" s="34">
        <v>92.447916666666671</v>
      </c>
      <c r="G296" s="34">
        <v>91.40625</v>
      </c>
      <c r="H296" s="34">
        <v>91.666666666666671</v>
      </c>
      <c r="I296" s="34">
        <v>91.40625</v>
      </c>
      <c r="J296" s="34">
        <v>88.802083333333329</v>
      </c>
      <c r="K296" s="34">
        <v>89.84375</v>
      </c>
      <c r="L296" s="34">
        <v>85.15625</v>
      </c>
      <c r="M296" s="34">
        <v>88.020833333333329</v>
      </c>
      <c r="N296" s="34">
        <v>88.802083333333329</v>
      </c>
      <c r="O296" s="34">
        <v>87.760416666666671</v>
      </c>
      <c r="P296" s="34">
        <v>88.28125</v>
      </c>
      <c r="Q296" s="34">
        <v>89.322916666666671</v>
      </c>
      <c r="R296" s="34">
        <v>88.802083333333329</v>
      </c>
      <c r="S296" s="34">
        <v>88.541666666666671</v>
      </c>
      <c r="T296" s="34">
        <v>86.979166666666671</v>
      </c>
      <c r="U296" s="34">
        <v>84.635416666666671</v>
      </c>
      <c r="V296" s="34">
        <v>79.427083333333329</v>
      </c>
      <c r="W296" s="34">
        <v>77.604166666666671</v>
      </c>
      <c r="X296" s="34">
        <v>77.34375</v>
      </c>
      <c r="Y296" s="34">
        <v>78.125</v>
      </c>
      <c r="Z296" s="34">
        <v>78.385416666666671</v>
      </c>
      <c r="AA296" s="34">
        <v>75.520833333333329</v>
      </c>
      <c r="AB296" s="34">
        <v>74.21875</v>
      </c>
      <c r="AC296" s="34">
        <v>68.489583333333329</v>
      </c>
      <c r="AD296" s="34">
        <v>65.885416666666671</v>
      </c>
      <c r="AE296" s="34">
        <v>66.927083333333329</v>
      </c>
      <c r="AF296" s="34">
        <v>66.40625</v>
      </c>
      <c r="AG296" s="34">
        <v>60.9375</v>
      </c>
      <c r="AH296" s="34">
        <v>60.9375</v>
      </c>
      <c r="AI296" s="34">
        <v>62.760416666666664</v>
      </c>
      <c r="AJ296" s="34">
        <v>100</v>
      </c>
      <c r="AK296" s="34">
        <v>98.80952380952381</v>
      </c>
      <c r="AL296" s="34">
        <v>99.134199134199136</v>
      </c>
      <c r="AM296" s="34">
        <v>99.350649350649348</v>
      </c>
      <c r="AN296" s="34">
        <v>98.80952380952381</v>
      </c>
      <c r="AO296" s="34">
        <v>97.943722943722946</v>
      </c>
      <c r="AP296" s="34">
        <v>95.995670995670991</v>
      </c>
      <c r="AQ296" s="34">
        <v>94.047619047619051</v>
      </c>
      <c r="AR296" s="34">
        <v>93.722943722943725</v>
      </c>
      <c r="AS296" s="34">
        <v>91.558441558441558</v>
      </c>
      <c r="AT296" s="34">
        <v>90.584415584415581</v>
      </c>
      <c r="AU296" s="34">
        <v>88.852813852813853</v>
      </c>
      <c r="AV296" s="34">
        <v>87.662337662337663</v>
      </c>
      <c r="AW296" s="34">
        <v>88.311688311688314</v>
      </c>
      <c r="AX296" s="34">
        <v>87.770562770562776</v>
      </c>
      <c r="AY296" s="34">
        <v>86.255411255411261</v>
      </c>
      <c r="AZ296" s="34">
        <v>86.688311688311686</v>
      </c>
      <c r="BA296" s="34">
        <v>86.147186147186147</v>
      </c>
      <c r="BB296" s="34">
        <v>84.956709956709958</v>
      </c>
      <c r="BC296" s="34">
        <v>83.441558441558442</v>
      </c>
      <c r="BD296" s="34">
        <v>81.385281385281388</v>
      </c>
      <c r="BE296" s="34">
        <v>81.601731601731601</v>
      </c>
      <c r="BF296" s="34">
        <v>80.735930735930737</v>
      </c>
      <c r="BG296" s="34">
        <v>80.519480519480524</v>
      </c>
      <c r="BH296" s="34">
        <v>79.761904761904759</v>
      </c>
      <c r="BI296" s="34">
        <v>80.627705627705623</v>
      </c>
      <c r="BJ296" s="34">
        <v>80.194805194805198</v>
      </c>
      <c r="BK296" s="34">
        <v>78.571428571428569</v>
      </c>
      <c r="BL296" s="34">
        <v>77.056277056277054</v>
      </c>
      <c r="BM296" s="34">
        <v>77.489177489177493</v>
      </c>
      <c r="BN296" s="34">
        <v>77.922077922077918</v>
      </c>
      <c r="BO296" s="34">
        <v>76.298701298701303</v>
      </c>
      <c r="BP296" s="34">
        <v>76.515151515151516</v>
      </c>
      <c r="BQ296" s="34">
        <v>100</v>
      </c>
      <c r="BR296" s="34">
        <v>99.667774086378742</v>
      </c>
      <c r="BS296" s="34">
        <v>94.684385382059801</v>
      </c>
      <c r="BT296" s="34">
        <v>91.694352159468437</v>
      </c>
      <c r="BU296" s="34">
        <v>93.687707641196013</v>
      </c>
      <c r="BV296" s="34">
        <v>93.023255813953483</v>
      </c>
      <c r="BW296" s="34">
        <v>95.348837209302332</v>
      </c>
      <c r="BX296" s="34">
        <v>93.687707641196013</v>
      </c>
      <c r="BY296" s="34">
        <v>92.026578073089695</v>
      </c>
      <c r="BZ296" s="34">
        <v>91.694352159468437</v>
      </c>
      <c r="CA296" s="34">
        <v>90.697674418604649</v>
      </c>
      <c r="CB296" s="34">
        <v>88.372093023255815</v>
      </c>
      <c r="CC296" s="34">
        <v>85.049833887043192</v>
      </c>
      <c r="CD296" s="34">
        <v>86.04651162790698</v>
      </c>
      <c r="CE296" s="34">
        <v>85.714285714285708</v>
      </c>
      <c r="CF296" s="34">
        <v>84.385382059800662</v>
      </c>
      <c r="CG296" s="34">
        <v>83.056478405315616</v>
      </c>
      <c r="CH296" s="34">
        <v>83.056478405315616</v>
      </c>
      <c r="CI296" s="34">
        <v>81.72757475083057</v>
      </c>
      <c r="CJ296" s="34">
        <v>77.076411960132887</v>
      </c>
      <c r="CK296" s="34">
        <v>82.724252491694358</v>
      </c>
      <c r="CL296" s="34">
        <v>81.06312292358804</v>
      </c>
      <c r="CM296" s="34">
        <v>80.39867109634551</v>
      </c>
      <c r="CN296" s="34">
        <v>80.730897009966782</v>
      </c>
      <c r="CO296" s="34">
        <v>80.730897009966782</v>
      </c>
      <c r="CP296" s="34">
        <v>75.083056478405311</v>
      </c>
      <c r="CQ296" s="34">
        <v>77.740863787375417</v>
      </c>
      <c r="CR296" s="34">
        <v>81.06312292358804</v>
      </c>
      <c r="CS296" s="34">
        <v>85.049833887043192</v>
      </c>
      <c r="CT296" s="34">
        <v>90.697674418604649</v>
      </c>
      <c r="CU296" s="34">
        <v>93.023255813953483</v>
      </c>
      <c r="CV296" s="34">
        <v>93.687707641196013</v>
      </c>
      <c r="CW296" s="34">
        <v>94.352159468438543</v>
      </c>
    </row>
    <row r="297" spans="1:101" x14ac:dyDescent="0.3">
      <c r="A297" s="3">
        <v>1816</v>
      </c>
      <c r="B297" s="4" t="s">
        <v>291</v>
      </c>
      <c r="C297" s="34">
        <v>100</v>
      </c>
      <c r="D297" s="34">
        <v>92.929292929292927</v>
      </c>
      <c r="E297" s="34">
        <v>89.393939393939391</v>
      </c>
      <c r="F297" s="34">
        <v>82.828282828282823</v>
      </c>
      <c r="G297" s="34">
        <v>81.313131313131308</v>
      </c>
      <c r="H297" s="34">
        <v>80.808080808080803</v>
      </c>
      <c r="I297" s="34">
        <v>82.323232323232318</v>
      </c>
      <c r="J297" s="34">
        <v>74.747474747474755</v>
      </c>
      <c r="K297" s="34">
        <v>79.292929292929287</v>
      </c>
      <c r="L297" s="34">
        <v>77.777777777777771</v>
      </c>
      <c r="M297" s="34">
        <v>72.222222222222229</v>
      </c>
      <c r="N297" s="34">
        <v>69.696969696969703</v>
      </c>
      <c r="O297" s="34">
        <v>67.676767676767682</v>
      </c>
      <c r="P297" s="34">
        <v>66.666666666666671</v>
      </c>
      <c r="Q297" s="34">
        <v>60.101010101010104</v>
      </c>
      <c r="R297" s="34">
        <v>61.111111111111114</v>
      </c>
      <c r="S297" s="34">
        <v>60.606060606060609</v>
      </c>
      <c r="T297" s="34">
        <v>57.070707070707073</v>
      </c>
      <c r="U297" s="34">
        <v>59.090909090909093</v>
      </c>
      <c r="V297" s="34">
        <v>58.080808080808083</v>
      </c>
      <c r="W297" s="34">
        <v>52.525252525252526</v>
      </c>
      <c r="X297" s="34">
        <v>48.98989898989899</v>
      </c>
      <c r="Y297" s="34">
        <v>52.020202020202021</v>
      </c>
      <c r="Z297" s="34">
        <v>53.030303030303031</v>
      </c>
      <c r="AA297" s="34">
        <v>57.070707070707073</v>
      </c>
      <c r="AB297" s="34">
        <v>52.020202020202021</v>
      </c>
      <c r="AC297" s="34">
        <v>52.525252525252526</v>
      </c>
      <c r="AD297" s="34">
        <v>52.020202020202021</v>
      </c>
      <c r="AE297" s="34">
        <v>53.535353535353536</v>
      </c>
      <c r="AF297" s="34">
        <v>55.555555555555557</v>
      </c>
      <c r="AG297" s="34">
        <v>58.080808080808083</v>
      </c>
      <c r="AH297" s="34">
        <v>51.515151515151516</v>
      </c>
      <c r="AI297" s="34">
        <v>49.494949494949495</v>
      </c>
      <c r="AJ297" s="34">
        <v>100</v>
      </c>
      <c r="AK297" s="34">
        <v>97.326203208556151</v>
      </c>
      <c r="AL297" s="34">
        <v>97.593582887700535</v>
      </c>
      <c r="AM297" s="34">
        <v>96.791443850267385</v>
      </c>
      <c r="AN297" s="34">
        <v>95.454545454545453</v>
      </c>
      <c r="AO297" s="34">
        <v>100.26737967914438</v>
      </c>
      <c r="AP297" s="34">
        <v>102.40641711229947</v>
      </c>
      <c r="AQ297" s="34">
        <v>100.53475935828877</v>
      </c>
      <c r="AR297" s="34">
        <v>102.40641711229947</v>
      </c>
      <c r="AS297" s="34">
        <v>98.930481283422466</v>
      </c>
      <c r="AT297" s="34">
        <v>96.791443850267385</v>
      </c>
      <c r="AU297" s="34">
        <v>97.326203208556151</v>
      </c>
      <c r="AV297" s="34">
        <v>95.721925133689837</v>
      </c>
      <c r="AW297" s="34">
        <v>93.850267379679138</v>
      </c>
      <c r="AX297" s="34">
        <v>94.919786096256686</v>
      </c>
      <c r="AY297" s="34">
        <v>89.839572192513373</v>
      </c>
      <c r="AZ297" s="34">
        <v>86.631016042780743</v>
      </c>
      <c r="BA297" s="34">
        <v>85.294117647058826</v>
      </c>
      <c r="BB297" s="34">
        <v>84.759358288770059</v>
      </c>
      <c r="BC297" s="34">
        <v>83.422459893048128</v>
      </c>
      <c r="BD297" s="34">
        <v>83.689839572192511</v>
      </c>
      <c r="BE297" s="34">
        <v>80.481283422459896</v>
      </c>
      <c r="BF297" s="34">
        <v>82.887700534759361</v>
      </c>
      <c r="BG297" s="34">
        <v>83.422459893048128</v>
      </c>
      <c r="BH297" s="34">
        <v>85.828877005347593</v>
      </c>
      <c r="BI297" s="34">
        <v>86.36363636363636</v>
      </c>
      <c r="BJ297" s="34">
        <v>82.085561497326196</v>
      </c>
      <c r="BK297" s="34">
        <v>78.074866310160431</v>
      </c>
      <c r="BL297" s="34">
        <v>79.144385026737964</v>
      </c>
      <c r="BM297" s="34">
        <v>77.540106951871664</v>
      </c>
      <c r="BN297" s="34">
        <v>81.818181818181813</v>
      </c>
      <c r="BO297" s="34">
        <v>78.342245989304814</v>
      </c>
      <c r="BP297" s="34">
        <v>75.668449197860966</v>
      </c>
      <c r="BQ297" s="34">
        <v>100</v>
      </c>
      <c r="BR297" s="34">
        <v>100.63694267515923</v>
      </c>
      <c r="BS297" s="34">
        <v>90.445859872611464</v>
      </c>
      <c r="BT297" s="34">
        <v>92.356687898089177</v>
      </c>
      <c r="BU297" s="34">
        <v>89.808917197452232</v>
      </c>
      <c r="BV297" s="34">
        <v>85.98726114649682</v>
      </c>
      <c r="BW297" s="34">
        <v>84.71337579617834</v>
      </c>
      <c r="BX297" s="34">
        <v>83.439490445859875</v>
      </c>
      <c r="BY297" s="34">
        <v>80.891719745222929</v>
      </c>
      <c r="BZ297" s="34">
        <v>76.433121019108285</v>
      </c>
      <c r="CA297" s="34">
        <v>75.796178343949038</v>
      </c>
      <c r="CB297" s="34">
        <v>73.885350318471339</v>
      </c>
      <c r="CC297" s="34">
        <v>69.426751592356695</v>
      </c>
      <c r="CD297" s="34">
        <v>69.426751592356695</v>
      </c>
      <c r="CE297" s="34">
        <v>64.968152866242036</v>
      </c>
      <c r="CF297" s="34">
        <v>63.694267515923563</v>
      </c>
      <c r="CG297" s="34">
        <v>59.872611464968152</v>
      </c>
      <c r="CH297" s="34">
        <v>59.235668789808919</v>
      </c>
      <c r="CI297" s="34">
        <v>57.324840764331213</v>
      </c>
      <c r="CJ297" s="34">
        <v>56.687898089171973</v>
      </c>
      <c r="CK297" s="34">
        <v>55.414012738853501</v>
      </c>
      <c r="CL297" s="34">
        <v>55.414012738853501</v>
      </c>
      <c r="CM297" s="34">
        <v>56.050955414012741</v>
      </c>
      <c r="CN297" s="34">
        <v>59.235668789808919</v>
      </c>
      <c r="CO297" s="34">
        <v>54.777070063694268</v>
      </c>
      <c r="CP297" s="34">
        <v>54.140127388535035</v>
      </c>
      <c r="CQ297" s="34">
        <v>56.687898089171973</v>
      </c>
      <c r="CR297" s="34">
        <v>63.694267515923563</v>
      </c>
      <c r="CS297" s="34">
        <v>68.789808917197448</v>
      </c>
      <c r="CT297" s="34">
        <v>68.152866242038215</v>
      </c>
      <c r="CU297" s="34">
        <v>68.152866242038215</v>
      </c>
      <c r="CV297" s="34">
        <v>70.70063694267516</v>
      </c>
      <c r="CW297" s="34">
        <v>73.885350318471339</v>
      </c>
    </row>
    <row r="298" spans="1:101" x14ac:dyDescent="0.3">
      <c r="A298" s="3">
        <v>1818</v>
      </c>
      <c r="B298" s="4" t="s">
        <v>255</v>
      </c>
      <c r="C298" s="34">
        <v>100</v>
      </c>
      <c r="D298" s="34">
        <v>97.583643122676577</v>
      </c>
      <c r="E298" s="34">
        <v>97.39776951672863</v>
      </c>
      <c r="F298" s="34">
        <v>104.27509293680298</v>
      </c>
      <c r="G298" s="34">
        <v>101.11524163568774</v>
      </c>
      <c r="H298" s="34">
        <v>94.423791821561338</v>
      </c>
      <c r="I298" s="34">
        <v>92.936802973977692</v>
      </c>
      <c r="J298" s="34">
        <v>94.237918215613377</v>
      </c>
      <c r="K298" s="34">
        <v>89.776951672862452</v>
      </c>
      <c r="L298" s="34">
        <v>90.706319702602229</v>
      </c>
      <c r="M298" s="34">
        <v>89.033457249070636</v>
      </c>
      <c r="N298" s="34">
        <v>88.289962825278806</v>
      </c>
      <c r="O298" s="34">
        <v>89.219330855018583</v>
      </c>
      <c r="P298" s="34">
        <v>86.431226765799252</v>
      </c>
      <c r="Q298" s="34">
        <v>87.360594795539029</v>
      </c>
      <c r="R298" s="34">
        <v>82.527881040892197</v>
      </c>
      <c r="S298" s="34">
        <v>83.085501858736066</v>
      </c>
      <c r="T298" s="34">
        <v>80.483271375464682</v>
      </c>
      <c r="U298" s="34">
        <v>79.739776951672866</v>
      </c>
      <c r="V298" s="34">
        <v>78.810408921933089</v>
      </c>
      <c r="W298" s="34">
        <v>75.092936802973981</v>
      </c>
      <c r="X298" s="34">
        <v>72.862453531598518</v>
      </c>
      <c r="Y298" s="34">
        <v>67.472118959107803</v>
      </c>
      <c r="Z298" s="34">
        <v>63.382899628252787</v>
      </c>
      <c r="AA298" s="34">
        <v>64.869888475836433</v>
      </c>
      <c r="AB298" s="34">
        <v>67.286245353159856</v>
      </c>
      <c r="AC298" s="34">
        <v>68.029739776951672</v>
      </c>
      <c r="AD298" s="34">
        <v>65.427509293680302</v>
      </c>
      <c r="AE298" s="34">
        <v>61.338289962825279</v>
      </c>
      <c r="AF298" s="34">
        <v>61.338289962825279</v>
      </c>
      <c r="AG298" s="34">
        <v>66.542750929368026</v>
      </c>
      <c r="AH298" s="34">
        <v>66.728624535315987</v>
      </c>
      <c r="AI298" s="34">
        <v>70.260223048327134</v>
      </c>
      <c r="AJ298" s="34">
        <v>100</v>
      </c>
      <c r="AK298" s="34">
        <v>99.564080209241496</v>
      </c>
      <c r="AL298" s="34">
        <v>98.343504795117695</v>
      </c>
      <c r="AM298" s="34">
        <v>98.517872711421091</v>
      </c>
      <c r="AN298" s="34">
        <v>97.558849171752399</v>
      </c>
      <c r="AO298" s="34">
        <v>94.85614646904969</v>
      </c>
      <c r="AP298" s="34">
        <v>94.420226678291201</v>
      </c>
      <c r="AQ298" s="34">
        <v>94.594594594594597</v>
      </c>
      <c r="AR298" s="34">
        <v>94.507410636442899</v>
      </c>
      <c r="AS298" s="34">
        <v>94.24585876198779</v>
      </c>
      <c r="AT298" s="34">
        <v>96.163905841325203</v>
      </c>
      <c r="AU298" s="34">
        <v>96.163905841325203</v>
      </c>
      <c r="AV298" s="34">
        <v>94.681778552746295</v>
      </c>
      <c r="AW298" s="34">
        <v>95.902353966870095</v>
      </c>
      <c r="AX298" s="34">
        <v>94.943330427201388</v>
      </c>
      <c r="AY298" s="34">
        <v>94.943330427201388</v>
      </c>
      <c r="AZ298" s="34">
        <v>91.717523975588492</v>
      </c>
      <c r="BA298" s="34">
        <v>89.450741063644287</v>
      </c>
      <c r="BB298" s="34">
        <v>89.712292938099395</v>
      </c>
      <c r="BC298" s="34">
        <v>88.491717523975595</v>
      </c>
      <c r="BD298" s="34">
        <v>86.922406277244988</v>
      </c>
      <c r="BE298" s="34">
        <v>87.183958151700082</v>
      </c>
      <c r="BF298" s="34">
        <v>86.486486486486484</v>
      </c>
      <c r="BG298" s="34">
        <v>85.00435919790759</v>
      </c>
      <c r="BH298" s="34">
        <v>87.096774193548384</v>
      </c>
      <c r="BI298" s="34">
        <v>91.107236268526592</v>
      </c>
      <c r="BJ298" s="34">
        <v>94.24585876198779</v>
      </c>
      <c r="BK298" s="34">
        <v>92.589363557105486</v>
      </c>
      <c r="BL298" s="34">
        <v>95.030514385353101</v>
      </c>
      <c r="BM298" s="34">
        <v>94.85614646904969</v>
      </c>
      <c r="BN298" s="34">
        <v>95.989537925021793</v>
      </c>
      <c r="BO298" s="34">
        <v>95.466434176111591</v>
      </c>
      <c r="BP298" s="34">
        <v>92.938099389712292</v>
      </c>
      <c r="BQ298" s="34">
        <v>100</v>
      </c>
      <c r="BR298" s="34">
        <v>98.795180722891573</v>
      </c>
      <c r="BS298" s="34">
        <v>98.313253012048193</v>
      </c>
      <c r="BT298" s="34">
        <v>97.108433734939766</v>
      </c>
      <c r="BU298" s="34">
        <v>95.180722891566262</v>
      </c>
      <c r="BV298" s="34">
        <v>96.144578313253007</v>
      </c>
      <c r="BW298" s="34">
        <v>93.01204819277109</v>
      </c>
      <c r="BX298" s="34">
        <v>89.397590361445779</v>
      </c>
      <c r="BY298" s="34">
        <v>88.192771084337352</v>
      </c>
      <c r="BZ298" s="34">
        <v>86.265060240963862</v>
      </c>
      <c r="CA298" s="34">
        <v>84.819277108433738</v>
      </c>
      <c r="CB298" s="34">
        <v>82.650602409638552</v>
      </c>
      <c r="CC298" s="34">
        <v>79.277108433734938</v>
      </c>
      <c r="CD298" s="34">
        <v>76.144578313253007</v>
      </c>
      <c r="CE298" s="34">
        <v>75.903614457831324</v>
      </c>
      <c r="CF298" s="34">
        <v>72.771084337349393</v>
      </c>
      <c r="CG298" s="34">
        <v>70.843373493975903</v>
      </c>
      <c r="CH298" s="34">
        <v>69.638554216867476</v>
      </c>
      <c r="CI298" s="34">
        <v>67.710843373493972</v>
      </c>
      <c r="CJ298" s="34">
        <v>68.915662650602414</v>
      </c>
      <c r="CK298" s="34">
        <v>67.710843373493972</v>
      </c>
      <c r="CL298" s="34">
        <v>70.120481927710841</v>
      </c>
      <c r="CM298" s="34">
        <v>71.566265060240966</v>
      </c>
      <c r="CN298" s="34">
        <v>72.771084337349393</v>
      </c>
      <c r="CO298" s="34">
        <v>72.53012048192771</v>
      </c>
      <c r="CP298" s="34">
        <v>73.253012048192772</v>
      </c>
      <c r="CQ298" s="34">
        <v>75.180722891566262</v>
      </c>
      <c r="CR298" s="34">
        <v>76.867469879518069</v>
      </c>
      <c r="CS298" s="34">
        <v>76.385542168674704</v>
      </c>
      <c r="CT298" s="34">
        <v>78.313253012048193</v>
      </c>
      <c r="CU298" s="34">
        <v>79.277108433734938</v>
      </c>
      <c r="CV298" s="34">
        <v>80.963855421686745</v>
      </c>
      <c r="CW298" s="34">
        <v>80.963855421686745</v>
      </c>
    </row>
    <row r="299" spans="1:101" x14ac:dyDescent="0.3">
      <c r="A299" s="3">
        <v>1820</v>
      </c>
      <c r="B299" s="4" t="s">
        <v>292</v>
      </c>
      <c r="C299" s="34">
        <v>100</v>
      </c>
      <c r="D299" s="34">
        <v>96.172895092300763</v>
      </c>
      <c r="E299" s="34">
        <v>94.146780729401172</v>
      </c>
      <c r="F299" s="34">
        <v>92.525889239081494</v>
      </c>
      <c r="G299" s="34">
        <v>91.490319675821695</v>
      </c>
      <c r="H299" s="34">
        <v>90.229626294461951</v>
      </c>
      <c r="I299" s="34">
        <v>90.634849167041878</v>
      </c>
      <c r="J299" s="34">
        <v>91.085096803241782</v>
      </c>
      <c r="K299" s="34">
        <v>89.239081494822159</v>
      </c>
      <c r="L299" s="34">
        <v>88.518685276902289</v>
      </c>
      <c r="M299" s="34">
        <v>87.483115713642505</v>
      </c>
      <c r="N299" s="34">
        <v>87.483115713642505</v>
      </c>
      <c r="O299" s="34">
        <v>86.852769022962633</v>
      </c>
      <c r="P299" s="34">
        <v>87.843313822602425</v>
      </c>
      <c r="Q299" s="34">
        <v>86.672669968482666</v>
      </c>
      <c r="R299" s="34">
        <v>87.708239531742464</v>
      </c>
      <c r="S299" s="34">
        <v>89.59927960378208</v>
      </c>
      <c r="T299" s="34">
        <v>89.058982440342191</v>
      </c>
      <c r="U299" s="34">
        <v>89.104007203962183</v>
      </c>
      <c r="V299" s="34">
        <v>86.312471859522731</v>
      </c>
      <c r="W299" s="34">
        <v>83.11571364250338</v>
      </c>
      <c r="X299" s="34">
        <v>82.080144079243581</v>
      </c>
      <c r="Y299" s="34">
        <v>80.234128770823958</v>
      </c>
      <c r="Z299" s="34">
        <v>78.343088698784328</v>
      </c>
      <c r="AA299" s="34">
        <v>79.963980189104007</v>
      </c>
      <c r="AB299" s="34">
        <v>79.063484916704184</v>
      </c>
      <c r="AC299" s="34">
        <v>77.262494371904552</v>
      </c>
      <c r="AD299" s="34">
        <v>76.271949572264745</v>
      </c>
      <c r="AE299" s="34">
        <v>75.371454299864922</v>
      </c>
      <c r="AF299" s="34">
        <v>74.110760918505179</v>
      </c>
      <c r="AG299" s="34">
        <v>73.525438991445299</v>
      </c>
      <c r="AH299" s="34">
        <v>73.615488518685282</v>
      </c>
      <c r="AI299" s="34">
        <v>70.914002701485813</v>
      </c>
      <c r="AJ299" s="34">
        <v>100</v>
      </c>
      <c r="AK299" s="34">
        <v>100.0223164472216</v>
      </c>
      <c r="AL299" s="34">
        <v>100.11158223610801</v>
      </c>
      <c r="AM299" s="34">
        <v>101.04887301941531</v>
      </c>
      <c r="AN299" s="34">
        <v>101.852265119393</v>
      </c>
      <c r="AO299" s="34">
        <v>104.44097299709887</v>
      </c>
      <c r="AP299" s="34">
        <v>106.44945324704307</v>
      </c>
      <c r="AQ299" s="34">
        <v>106.20397232760544</v>
      </c>
      <c r="AR299" s="34">
        <v>105.22204864985494</v>
      </c>
      <c r="AS299" s="34">
        <v>104.44097299709887</v>
      </c>
      <c r="AT299" s="34">
        <v>104.15085918321803</v>
      </c>
      <c r="AU299" s="34">
        <v>104.73108681097969</v>
      </c>
      <c r="AV299" s="34">
        <v>103.7937960276724</v>
      </c>
      <c r="AW299" s="34">
        <v>104.55255523320687</v>
      </c>
      <c r="AX299" s="34">
        <v>104.06159339433162</v>
      </c>
      <c r="AY299" s="34">
        <v>103.816112474894</v>
      </c>
      <c r="AZ299" s="34">
        <v>103.21356839991073</v>
      </c>
      <c r="BA299" s="34">
        <v>101.76299933050659</v>
      </c>
      <c r="BB299" s="34">
        <v>101.71836643606338</v>
      </c>
      <c r="BC299" s="34">
        <v>100.9819236777505</v>
      </c>
      <c r="BD299" s="34">
        <v>100.29011381388084</v>
      </c>
      <c r="BE299" s="34">
        <v>99.933050658335191</v>
      </c>
      <c r="BF299" s="34">
        <v>100.37937960276724</v>
      </c>
      <c r="BG299" s="34">
        <v>100.53559473331846</v>
      </c>
      <c r="BH299" s="34">
        <v>101.11582236108012</v>
      </c>
      <c r="BI299" s="34">
        <v>102.43249274715465</v>
      </c>
      <c r="BJ299" s="34">
        <v>102.29859406382504</v>
      </c>
      <c r="BK299" s="34">
        <v>102.49944208881946</v>
      </c>
      <c r="BL299" s="34">
        <v>103.41441642490516</v>
      </c>
      <c r="BM299" s="34">
        <v>102.27627761660344</v>
      </c>
      <c r="BN299" s="34">
        <v>101.49520196384735</v>
      </c>
      <c r="BO299" s="34">
        <v>101.07118946663691</v>
      </c>
      <c r="BP299" s="34">
        <v>100.51327828609685</v>
      </c>
      <c r="BQ299" s="34">
        <v>100</v>
      </c>
      <c r="BR299" s="34">
        <v>101.83696900114811</v>
      </c>
      <c r="BS299" s="34">
        <v>101.83696900114811</v>
      </c>
      <c r="BT299" s="34">
        <v>103.78874856486797</v>
      </c>
      <c r="BU299" s="34">
        <v>102.75545350172216</v>
      </c>
      <c r="BV299" s="34">
        <v>101.26291618828932</v>
      </c>
      <c r="BW299" s="34">
        <v>99.311136624569457</v>
      </c>
      <c r="BX299" s="34">
        <v>97.474167623421351</v>
      </c>
      <c r="BY299" s="34">
        <v>94.833524684270955</v>
      </c>
      <c r="BZ299" s="34">
        <v>91.848450057405287</v>
      </c>
      <c r="CA299" s="34">
        <v>92.76693455797934</v>
      </c>
      <c r="CB299" s="34">
        <v>93.226176808266359</v>
      </c>
      <c r="CC299" s="34">
        <v>90.815154994259473</v>
      </c>
      <c r="CD299" s="34">
        <v>92.307692307692307</v>
      </c>
      <c r="CE299" s="34">
        <v>93.685419058553393</v>
      </c>
      <c r="CF299" s="34">
        <v>95.752009184845008</v>
      </c>
      <c r="CG299" s="34">
        <v>95.292766934557974</v>
      </c>
      <c r="CH299" s="34">
        <v>96.440872560275551</v>
      </c>
      <c r="CI299" s="34">
        <v>98.851894374282438</v>
      </c>
      <c r="CJ299" s="34">
        <v>99.196326061997709</v>
      </c>
      <c r="CK299" s="34">
        <v>101.6073478760046</v>
      </c>
      <c r="CL299" s="34">
        <v>104.01836969001148</v>
      </c>
      <c r="CM299" s="34">
        <v>106.54420206659013</v>
      </c>
      <c r="CN299" s="34">
        <v>109.18484500574053</v>
      </c>
      <c r="CO299" s="34">
        <v>113.54764638346728</v>
      </c>
      <c r="CP299" s="34">
        <v>117.79563719862227</v>
      </c>
      <c r="CQ299" s="34">
        <v>121.81400688863376</v>
      </c>
      <c r="CR299" s="34">
        <v>127.09529276693456</v>
      </c>
      <c r="CS299" s="34">
        <v>131.57290470723308</v>
      </c>
      <c r="CT299" s="34">
        <v>138.69115958668198</v>
      </c>
      <c r="CU299" s="34">
        <v>143.16877152698049</v>
      </c>
      <c r="CV299" s="34">
        <v>147.64638346727898</v>
      </c>
      <c r="CW299" s="34">
        <v>153.38691159586682</v>
      </c>
    </row>
    <row r="300" spans="1:101" x14ac:dyDescent="0.3">
      <c r="A300" s="3">
        <v>1822</v>
      </c>
      <c r="B300" s="4" t="s">
        <v>293</v>
      </c>
      <c r="C300" s="34">
        <v>100</v>
      </c>
      <c r="D300" s="34">
        <v>105.86370839936609</v>
      </c>
      <c r="E300" s="34">
        <v>102.69413629160063</v>
      </c>
      <c r="F300" s="34">
        <v>103.32805071315373</v>
      </c>
      <c r="G300" s="34">
        <v>104.43740095087163</v>
      </c>
      <c r="H300" s="34">
        <v>105.07131537242472</v>
      </c>
      <c r="I300" s="34">
        <v>103.96196513470682</v>
      </c>
      <c r="J300" s="34">
        <v>103.486529318542</v>
      </c>
      <c r="K300" s="34">
        <v>104.75435816164818</v>
      </c>
      <c r="L300" s="34">
        <v>108.55784469096672</v>
      </c>
      <c r="M300" s="34">
        <v>106.97305863708399</v>
      </c>
      <c r="N300" s="34">
        <v>101.42630744849446</v>
      </c>
      <c r="O300" s="34">
        <v>100</v>
      </c>
      <c r="P300" s="34">
        <v>99.68304278922345</v>
      </c>
      <c r="Q300" s="34">
        <v>96.038034865293184</v>
      </c>
      <c r="R300" s="34">
        <v>96.513470681458003</v>
      </c>
      <c r="S300" s="34">
        <v>96.988906497622821</v>
      </c>
      <c r="T300" s="34">
        <v>95.245641838351816</v>
      </c>
      <c r="U300" s="34">
        <v>88.906497622820922</v>
      </c>
      <c r="V300" s="34">
        <v>87.797147385103017</v>
      </c>
      <c r="W300" s="34">
        <v>82.408874801901746</v>
      </c>
      <c r="X300" s="34">
        <v>78.288431061806662</v>
      </c>
      <c r="Y300" s="34">
        <v>75.277337559429483</v>
      </c>
      <c r="Z300" s="34">
        <v>75.435816164817751</v>
      </c>
      <c r="AA300" s="34">
        <v>73.058637083993659</v>
      </c>
      <c r="AB300" s="34">
        <v>70.681458003169567</v>
      </c>
      <c r="AC300" s="34">
        <v>74.167987321711564</v>
      </c>
      <c r="AD300" s="34">
        <v>78.922345483359749</v>
      </c>
      <c r="AE300" s="34">
        <v>76.703645007923924</v>
      </c>
      <c r="AF300" s="34">
        <v>78.12995245641838</v>
      </c>
      <c r="AG300" s="34">
        <v>82.567353407290014</v>
      </c>
      <c r="AH300" s="34">
        <v>86.212361331220279</v>
      </c>
      <c r="AI300" s="34">
        <v>89.698890649762276</v>
      </c>
      <c r="AJ300" s="34">
        <v>100</v>
      </c>
      <c r="AK300" s="34">
        <v>99.518459069020864</v>
      </c>
      <c r="AL300" s="34">
        <v>100.32102728731942</v>
      </c>
      <c r="AM300" s="34">
        <v>99.438202247191015</v>
      </c>
      <c r="AN300" s="34">
        <v>100.64205457463885</v>
      </c>
      <c r="AO300" s="34">
        <v>100.24077046548956</v>
      </c>
      <c r="AP300" s="34">
        <v>97.672552166934196</v>
      </c>
      <c r="AQ300" s="34">
        <v>96.388443017656499</v>
      </c>
      <c r="AR300" s="34">
        <v>97.19101123595506</v>
      </c>
      <c r="AS300" s="34">
        <v>99.678972712680576</v>
      </c>
      <c r="AT300" s="34">
        <v>100.56179775280899</v>
      </c>
      <c r="AU300" s="34">
        <v>98.234349919743181</v>
      </c>
      <c r="AV300" s="34">
        <v>97.833065810593894</v>
      </c>
      <c r="AW300" s="34">
        <v>97.993579454253606</v>
      </c>
      <c r="AX300" s="34">
        <v>99.117174959871591</v>
      </c>
      <c r="AY300" s="34">
        <v>98.154093097913318</v>
      </c>
      <c r="AZ300" s="34">
        <v>100.40128410914927</v>
      </c>
      <c r="BA300" s="34">
        <v>102.24719101123596</v>
      </c>
      <c r="BB300" s="34">
        <v>100.24077046548956</v>
      </c>
      <c r="BC300" s="34">
        <v>101.76565008025682</v>
      </c>
      <c r="BD300" s="34">
        <v>101.52487961476726</v>
      </c>
      <c r="BE300" s="34">
        <v>101.20385232744783</v>
      </c>
      <c r="BF300" s="34">
        <v>102.40770465489567</v>
      </c>
      <c r="BG300" s="34">
        <v>106.58105939004815</v>
      </c>
      <c r="BH300" s="34">
        <v>109.30979133226325</v>
      </c>
      <c r="BI300" s="34">
        <v>106.42054574638844</v>
      </c>
      <c r="BJ300" s="34">
        <v>106.90208667736758</v>
      </c>
      <c r="BK300" s="34">
        <v>108.42696629213484</v>
      </c>
      <c r="BL300" s="34">
        <v>108.74799357945426</v>
      </c>
      <c r="BM300" s="34">
        <v>109.55056179775281</v>
      </c>
      <c r="BN300" s="34">
        <v>111.71749598715891</v>
      </c>
      <c r="BO300" s="34">
        <v>111.95826645264847</v>
      </c>
      <c r="BP300" s="34">
        <v>109.87158908507223</v>
      </c>
      <c r="BQ300" s="34">
        <v>100</v>
      </c>
      <c r="BR300" s="34">
        <v>100.20833333333333</v>
      </c>
      <c r="BS300" s="34">
        <v>97.708333333333329</v>
      </c>
      <c r="BT300" s="34">
        <v>98.541666666666671</v>
      </c>
      <c r="BU300" s="34">
        <v>96.458333333333329</v>
      </c>
      <c r="BV300" s="34">
        <v>92.708333333333329</v>
      </c>
      <c r="BW300" s="34">
        <v>95.625</v>
      </c>
      <c r="BX300" s="34">
        <v>96.041666666666671</v>
      </c>
      <c r="BY300" s="34">
        <v>95.833333333333329</v>
      </c>
      <c r="BZ300" s="34">
        <v>92.708333333333329</v>
      </c>
      <c r="CA300" s="34">
        <v>87.708333333333329</v>
      </c>
      <c r="CB300" s="34">
        <v>84.166666666666671</v>
      </c>
      <c r="CC300" s="34">
        <v>81.875</v>
      </c>
      <c r="CD300" s="34">
        <v>81.666666666666671</v>
      </c>
      <c r="CE300" s="34">
        <v>78.75</v>
      </c>
      <c r="CF300" s="34">
        <v>76.666666666666671</v>
      </c>
      <c r="CG300" s="34">
        <v>73.125</v>
      </c>
      <c r="CH300" s="34">
        <v>73.333333333333329</v>
      </c>
      <c r="CI300" s="34">
        <v>72.083333333333329</v>
      </c>
      <c r="CJ300" s="34">
        <v>69.583333333333329</v>
      </c>
      <c r="CK300" s="34">
        <v>70.416666666666671</v>
      </c>
      <c r="CL300" s="34">
        <v>69.791666666666671</v>
      </c>
      <c r="CM300" s="34">
        <v>70.208333333333329</v>
      </c>
      <c r="CN300" s="34">
        <v>70</v>
      </c>
      <c r="CO300" s="34">
        <v>70.208333333333329</v>
      </c>
      <c r="CP300" s="34">
        <v>69.791666666666671</v>
      </c>
      <c r="CQ300" s="34">
        <v>71.666666666666671</v>
      </c>
      <c r="CR300" s="34">
        <v>70.625</v>
      </c>
      <c r="CS300" s="34">
        <v>72.708333333333329</v>
      </c>
      <c r="CT300" s="34">
        <v>74.583333333333329</v>
      </c>
      <c r="CU300" s="34">
        <v>76.041666666666671</v>
      </c>
      <c r="CV300" s="34">
        <v>76.666666666666671</v>
      </c>
      <c r="CW300" s="34">
        <v>80.208333333333329</v>
      </c>
    </row>
    <row r="301" spans="1:101" x14ac:dyDescent="0.3">
      <c r="A301" s="3">
        <v>1824</v>
      </c>
      <c r="B301" s="4" t="s">
        <v>294</v>
      </c>
      <c r="C301" s="34">
        <v>100</v>
      </c>
      <c r="D301" s="34">
        <v>97.174978379936576</v>
      </c>
      <c r="E301" s="34">
        <v>95.157105794176999</v>
      </c>
      <c r="F301" s="34">
        <v>95.214759296627264</v>
      </c>
      <c r="G301" s="34">
        <v>95.474200057653505</v>
      </c>
      <c r="H301" s="34">
        <v>93.023926203516865</v>
      </c>
      <c r="I301" s="34">
        <v>92.70683194004036</v>
      </c>
      <c r="J301" s="34">
        <v>93.485154223119054</v>
      </c>
      <c r="K301" s="34">
        <v>93.196886710867687</v>
      </c>
      <c r="L301" s="34">
        <v>95.762467569904871</v>
      </c>
      <c r="M301" s="34">
        <v>94.926491784375898</v>
      </c>
      <c r="N301" s="34">
        <v>94.465263764773709</v>
      </c>
      <c r="O301" s="34">
        <v>94.292303257422887</v>
      </c>
      <c r="P301" s="34">
        <v>95.82012107235515</v>
      </c>
      <c r="Q301" s="34">
        <v>94.868838281925633</v>
      </c>
      <c r="R301" s="34">
        <v>95.416546555203226</v>
      </c>
      <c r="S301" s="34">
        <v>95.070625540501581</v>
      </c>
      <c r="T301" s="34">
        <v>95.675987316229467</v>
      </c>
      <c r="U301" s="34">
        <v>94.984145286826177</v>
      </c>
      <c r="V301" s="34">
        <v>93.888728740270977</v>
      </c>
      <c r="W301" s="34">
        <v>93.168059959642548</v>
      </c>
      <c r="X301" s="34">
        <v>92.620351686364941</v>
      </c>
      <c r="Y301" s="34">
        <v>90.487172095704821</v>
      </c>
      <c r="Z301" s="34">
        <v>90.602479100605365</v>
      </c>
      <c r="AA301" s="34">
        <v>88.87287402709714</v>
      </c>
      <c r="AB301" s="34">
        <v>87.14326895358893</v>
      </c>
      <c r="AC301" s="34">
        <v>85.471317382530984</v>
      </c>
      <c r="AD301" s="34">
        <v>84.145286826174697</v>
      </c>
      <c r="AE301" s="34">
        <v>83.799365811473052</v>
      </c>
      <c r="AF301" s="34">
        <v>82.588642260017295</v>
      </c>
      <c r="AG301" s="34">
        <v>82.473335255116751</v>
      </c>
      <c r="AH301" s="34">
        <v>81.608532718362639</v>
      </c>
      <c r="AI301" s="34">
        <v>80.138368405880655</v>
      </c>
      <c r="AJ301" s="34">
        <v>100</v>
      </c>
      <c r="AK301" s="34">
        <v>101.22207134921615</v>
      </c>
      <c r="AL301" s="34">
        <v>101.95037649672879</v>
      </c>
      <c r="AM301" s="34">
        <v>102.24663621775089</v>
      </c>
      <c r="AN301" s="34">
        <v>103.19713615603013</v>
      </c>
      <c r="AO301" s="34">
        <v>103.87606468337242</v>
      </c>
      <c r="AP301" s="34">
        <v>104.17232440439452</v>
      </c>
      <c r="AQ301" s="34">
        <v>104.64140229601284</v>
      </c>
      <c r="AR301" s="34">
        <v>104.82656462165164</v>
      </c>
      <c r="AS301" s="34">
        <v>104.60436983088508</v>
      </c>
      <c r="AT301" s="34">
        <v>104.2834217997778</v>
      </c>
      <c r="AU301" s="34">
        <v>103.76496728798914</v>
      </c>
      <c r="AV301" s="34">
        <v>103.14775953585978</v>
      </c>
      <c r="AW301" s="34">
        <v>102.333045303049</v>
      </c>
      <c r="AX301" s="34">
        <v>101.72818170596223</v>
      </c>
      <c r="AY301" s="34">
        <v>101.39488951981237</v>
      </c>
      <c r="AZ301" s="34">
        <v>101.2714479693865</v>
      </c>
      <c r="BA301" s="34">
        <v>101.4566102950253</v>
      </c>
      <c r="BB301" s="34">
        <v>101.54301938032341</v>
      </c>
      <c r="BC301" s="34">
        <v>101.03690902357734</v>
      </c>
      <c r="BD301" s="34">
        <v>102.7280582644118</v>
      </c>
      <c r="BE301" s="34">
        <v>100.92581162819405</v>
      </c>
      <c r="BF301" s="34">
        <v>100.53079866683126</v>
      </c>
      <c r="BG301" s="34">
        <v>100.60486359708678</v>
      </c>
      <c r="BH301" s="34">
        <v>99.987655844957416</v>
      </c>
      <c r="BI301" s="34">
        <v>99.567954573509439</v>
      </c>
      <c r="BJ301" s="34">
        <v>99.876558449574134</v>
      </c>
      <c r="BK301" s="34">
        <v>100.11109739538328</v>
      </c>
      <c r="BL301" s="34">
        <v>100.44438958153314</v>
      </c>
      <c r="BM301" s="34">
        <v>101.04925317861992</v>
      </c>
      <c r="BN301" s="34">
        <v>100.51845451178866</v>
      </c>
      <c r="BO301" s="34">
        <v>99.913590914701885</v>
      </c>
      <c r="BP301" s="34">
        <v>99.765461054190837</v>
      </c>
      <c r="BQ301" s="34">
        <v>100</v>
      </c>
      <c r="BR301" s="34">
        <v>103.04375396322131</v>
      </c>
      <c r="BS301" s="34">
        <v>105.58021559923907</v>
      </c>
      <c r="BT301" s="34">
        <v>107.7996195307546</v>
      </c>
      <c r="BU301" s="34">
        <v>110.65313887127458</v>
      </c>
      <c r="BV301" s="34">
        <v>113.18960050729233</v>
      </c>
      <c r="BW301" s="34">
        <v>114.71147748890299</v>
      </c>
      <c r="BX301" s="34">
        <v>116.99429296131896</v>
      </c>
      <c r="BY301" s="34">
        <v>118.83322764743183</v>
      </c>
      <c r="BZ301" s="34">
        <v>120.6721623335447</v>
      </c>
      <c r="CA301" s="34">
        <v>120.10145846544071</v>
      </c>
      <c r="CB301" s="34">
        <v>120.60875079264426</v>
      </c>
      <c r="CC301" s="34">
        <v>121.87698161065313</v>
      </c>
      <c r="CD301" s="34">
        <v>122.95497780596068</v>
      </c>
      <c r="CE301" s="34">
        <v>124.85732403297401</v>
      </c>
      <c r="CF301" s="34">
        <v>124.28662016487</v>
      </c>
      <c r="CG301" s="34">
        <v>123.90615091946734</v>
      </c>
      <c r="CH301" s="34">
        <v>122.70133164235891</v>
      </c>
      <c r="CI301" s="34">
        <v>124.60367786937222</v>
      </c>
      <c r="CJ301" s="34">
        <v>126.69625871908687</v>
      </c>
      <c r="CK301" s="34">
        <v>127.90107799619531</v>
      </c>
      <c r="CL301" s="34">
        <v>129.04248573240329</v>
      </c>
      <c r="CM301" s="34">
        <v>130.56436271401395</v>
      </c>
      <c r="CN301" s="34">
        <v>132.84717818642994</v>
      </c>
      <c r="CO301" s="34">
        <v>134.68611287254279</v>
      </c>
      <c r="CP301" s="34">
        <v>137.53963221306279</v>
      </c>
      <c r="CQ301" s="34">
        <v>139.25174381737477</v>
      </c>
      <c r="CR301" s="34">
        <v>143.11984781230183</v>
      </c>
      <c r="CS301" s="34">
        <v>146.35383639822447</v>
      </c>
      <c r="CT301" s="34">
        <v>150.66582117945467</v>
      </c>
      <c r="CU301" s="34">
        <v>156.05580215599238</v>
      </c>
      <c r="CV301" s="34">
        <v>159.98731769181992</v>
      </c>
      <c r="CW301" s="34">
        <v>161.12872542802791</v>
      </c>
    </row>
    <row r="302" spans="1:101" x14ac:dyDescent="0.3">
      <c r="A302" s="3">
        <v>1825</v>
      </c>
      <c r="B302" s="4" t="s">
        <v>295</v>
      </c>
      <c r="C302" s="34">
        <v>100</v>
      </c>
      <c r="D302" s="34">
        <v>100</v>
      </c>
      <c r="E302" s="34">
        <v>96.247240618101543</v>
      </c>
      <c r="F302" s="34">
        <v>95.143487858719652</v>
      </c>
      <c r="G302" s="34">
        <v>95.143487858719652</v>
      </c>
      <c r="H302" s="34">
        <v>92.273730684326708</v>
      </c>
      <c r="I302" s="34">
        <v>92.935982339955856</v>
      </c>
      <c r="J302" s="34">
        <v>93.598233995584991</v>
      </c>
      <c r="K302" s="34">
        <v>90.28697571743929</v>
      </c>
      <c r="L302" s="34">
        <v>86.975717439293604</v>
      </c>
      <c r="M302" s="34">
        <v>86.092715231788077</v>
      </c>
      <c r="N302" s="34">
        <v>88.300220750551873</v>
      </c>
      <c r="O302" s="34">
        <v>85.651214128035321</v>
      </c>
      <c r="P302" s="34">
        <v>88.300220750551873</v>
      </c>
      <c r="Q302" s="34">
        <v>83.885209713024281</v>
      </c>
      <c r="R302" s="34">
        <v>80.794701986754973</v>
      </c>
      <c r="S302" s="34">
        <v>78.587196467991177</v>
      </c>
      <c r="T302" s="34">
        <v>78.587196467991177</v>
      </c>
      <c r="U302" s="34">
        <v>77.924944812362028</v>
      </c>
      <c r="V302" s="34">
        <v>78.587196467991177</v>
      </c>
      <c r="W302" s="34">
        <v>78.807947019867555</v>
      </c>
      <c r="X302" s="34">
        <v>79.47019867549669</v>
      </c>
      <c r="Y302" s="34">
        <v>76.821192052980138</v>
      </c>
      <c r="Z302" s="34">
        <v>73.730684326710815</v>
      </c>
      <c r="AA302" s="34">
        <v>73.06843267108168</v>
      </c>
      <c r="AB302" s="34">
        <v>68.432671081677711</v>
      </c>
      <c r="AC302" s="34">
        <v>68.874172185430467</v>
      </c>
      <c r="AD302" s="34">
        <v>68.653421633554089</v>
      </c>
      <c r="AE302" s="34">
        <v>68.432671081677711</v>
      </c>
      <c r="AF302" s="34">
        <v>67.770419426048562</v>
      </c>
      <c r="AG302" s="34">
        <v>67.328918322295806</v>
      </c>
      <c r="AH302" s="34">
        <v>66.445916114790293</v>
      </c>
      <c r="AI302" s="34">
        <v>69.315673289183223</v>
      </c>
      <c r="AJ302" s="34">
        <v>100</v>
      </c>
      <c r="AK302" s="34">
        <v>99.292929292929287</v>
      </c>
      <c r="AL302" s="34">
        <v>99.191919191919197</v>
      </c>
      <c r="AM302" s="34">
        <v>98.181818181818187</v>
      </c>
      <c r="AN302" s="34">
        <v>96.36363636363636</v>
      </c>
      <c r="AO302" s="34">
        <v>97.37373737373737</v>
      </c>
      <c r="AP302" s="34">
        <v>97.676767676767682</v>
      </c>
      <c r="AQ302" s="34">
        <v>96.161616161616166</v>
      </c>
      <c r="AR302" s="34">
        <v>97.272727272727266</v>
      </c>
      <c r="AS302" s="34">
        <v>96.868686868686865</v>
      </c>
      <c r="AT302" s="34">
        <v>96.565656565656568</v>
      </c>
      <c r="AU302" s="34">
        <v>97.676767676767682</v>
      </c>
      <c r="AV302" s="34">
        <v>95.757575757575751</v>
      </c>
      <c r="AW302" s="34">
        <v>95.454545454545453</v>
      </c>
      <c r="AX302" s="34">
        <v>93.838383838383834</v>
      </c>
      <c r="AY302" s="34">
        <v>91.515151515151516</v>
      </c>
      <c r="AZ302" s="34">
        <v>91.01010101010101</v>
      </c>
      <c r="BA302" s="34">
        <v>90.404040404040401</v>
      </c>
      <c r="BB302" s="34">
        <v>92.222222222222229</v>
      </c>
      <c r="BC302" s="34">
        <v>92.121212121212125</v>
      </c>
      <c r="BD302" s="34">
        <v>91.111111111111114</v>
      </c>
      <c r="BE302" s="34">
        <v>91.515151515151516</v>
      </c>
      <c r="BF302" s="34">
        <v>89.090909090909093</v>
      </c>
      <c r="BG302" s="34">
        <v>89.797979797979792</v>
      </c>
      <c r="BH302" s="34">
        <v>87.474747474747474</v>
      </c>
      <c r="BI302" s="34">
        <v>85.656565656565661</v>
      </c>
      <c r="BJ302" s="34">
        <v>86.36363636363636</v>
      </c>
      <c r="BK302" s="34">
        <v>85.757575757575751</v>
      </c>
      <c r="BL302" s="34">
        <v>83.838383838383834</v>
      </c>
      <c r="BM302" s="34">
        <v>84.747474747474755</v>
      </c>
      <c r="BN302" s="34">
        <v>85.353535353535349</v>
      </c>
      <c r="BO302" s="34">
        <v>84.949494949494948</v>
      </c>
      <c r="BP302" s="34">
        <v>85.555555555555557</v>
      </c>
      <c r="BQ302" s="34">
        <v>100</v>
      </c>
      <c r="BR302" s="34">
        <v>100.94339622641509</v>
      </c>
      <c r="BS302" s="34">
        <v>101.25786163522012</v>
      </c>
      <c r="BT302" s="34">
        <v>104.08805031446541</v>
      </c>
      <c r="BU302" s="34">
        <v>103.45911949685535</v>
      </c>
      <c r="BV302" s="34">
        <v>100.31446540880503</v>
      </c>
      <c r="BW302" s="34">
        <v>97.484276729559753</v>
      </c>
      <c r="BX302" s="34">
        <v>96.855345911949684</v>
      </c>
      <c r="BY302" s="34">
        <v>96.226415094339629</v>
      </c>
      <c r="BZ302" s="34">
        <v>95.59748427672956</v>
      </c>
      <c r="CA302" s="34">
        <v>96.855345911949684</v>
      </c>
      <c r="CB302" s="34">
        <v>99.056603773584911</v>
      </c>
      <c r="CC302" s="34">
        <v>98.113207547169807</v>
      </c>
      <c r="CD302" s="34">
        <v>96.540880503144649</v>
      </c>
      <c r="CE302" s="34">
        <v>94.968553459119491</v>
      </c>
      <c r="CF302" s="34">
        <v>93.396226415094333</v>
      </c>
      <c r="CG302" s="34">
        <v>89.622641509433961</v>
      </c>
      <c r="CH302" s="34">
        <v>89.622641509433961</v>
      </c>
      <c r="CI302" s="34">
        <v>87.421383647798748</v>
      </c>
      <c r="CJ302" s="34">
        <v>86.477987421383645</v>
      </c>
      <c r="CK302" s="34">
        <v>88.364779874213838</v>
      </c>
      <c r="CL302" s="34">
        <v>85.220125786163521</v>
      </c>
      <c r="CM302" s="34">
        <v>84.905660377358487</v>
      </c>
      <c r="CN302" s="34">
        <v>85.84905660377359</v>
      </c>
      <c r="CO302" s="34">
        <v>91.19496855345912</v>
      </c>
      <c r="CP302" s="34">
        <v>93.396226415094333</v>
      </c>
      <c r="CQ302" s="34">
        <v>91.823899371069189</v>
      </c>
      <c r="CR302" s="34">
        <v>95.911949685534594</v>
      </c>
      <c r="CS302" s="34">
        <v>100</v>
      </c>
      <c r="CT302" s="34">
        <v>99.371069182389931</v>
      </c>
      <c r="CU302" s="34">
        <v>100.31446540880503</v>
      </c>
      <c r="CV302" s="34">
        <v>100.94339622641509</v>
      </c>
      <c r="CW302" s="34">
        <v>104.40251572327044</v>
      </c>
    </row>
    <row r="303" spans="1:101" x14ac:dyDescent="0.3">
      <c r="A303" s="3">
        <v>1826</v>
      </c>
      <c r="B303" s="4" t="s">
        <v>296</v>
      </c>
      <c r="C303" s="34">
        <v>100</v>
      </c>
      <c r="D303" s="34">
        <v>95.780590717299575</v>
      </c>
      <c r="E303" s="34">
        <v>96.835443037974684</v>
      </c>
      <c r="F303" s="34">
        <v>90.928270042194086</v>
      </c>
      <c r="G303" s="34">
        <v>89.451476793248943</v>
      </c>
      <c r="H303" s="34">
        <v>85.443037974683548</v>
      </c>
      <c r="I303" s="34">
        <v>83.333333333333329</v>
      </c>
      <c r="J303" s="34">
        <v>78.902953586497887</v>
      </c>
      <c r="K303" s="34">
        <v>78.902953586497887</v>
      </c>
      <c r="L303" s="34">
        <v>78.270042194092824</v>
      </c>
      <c r="M303" s="34">
        <v>77.215189873417728</v>
      </c>
      <c r="N303" s="34">
        <v>78.059071729957807</v>
      </c>
      <c r="O303" s="34">
        <v>79.74683544303798</v>
      </c>
      <c r="P303" s="34">
        <v>80.59071729957806</v>
      </c>
      <c r="Q303" s="34">
        <v>80.379746835443044</v>
      </c>
      <c r="R303" s="34">
        <v>78.481012658227854</v>
      </c>
      <c r="S303" s="34">
        <v>76.582278481012665</v>
      </c>
      <c r="T303" s="34">
        <v>79.113924050632917</v>
      </c>
      <c r="U303" s="34">
        <v>75.316455696202539</v>
      </c>
      <c r="V303" s="34">
        <v>73.839662447257382</v>
      </c>
      <c r="W303" s="34">
        <v>70.675105485232066</v>
      </c>
      <c r="X303" s="34">
        <v>67.932489451476798</v>
      </c>
      <c r="Y303" s="34">
        <v>67.088607594936704</v>
      </c>
      <c r="Z303" s="34">
        <v>69.198312236286924</v>
      </c>
      <c r="AA303" s="34">
        <v>69.620253164556956</v>
      </c>
      <c r="AB303" s="34">
        <v>67.510548523206751</v>
      </c>
      <c r="AC303" s="34">
        <v>68.35443037974683</v>
      </c>
      <c r="AD303" s="34">
        <v>68.987341772151893</v>
      </c>
      <c r="AE303" s="34">
        <v>68.35443037974683</v>
      </c>
      <c r="AF303" s="34">
        <v>66.877637130801688</v>
      </c>
      <c r="AG303" s="34">
        <v>62.025316455696199</v>
      </c>
      <c r="AH303" s="34">
        <v>62.447257383966246</v>
      </c>
      <c r="AI303" s="34">
        <v>55.907172995780591</v>
      </c>
      <c r="AJ303" s="34">
        <v>100</v>
      </c>
      <c r="AK303" s="34">
        <v>98.158914728682177</v>
      </c>
      <c r="AL303" s="34">
        <v>98.158914728682177</v>
      </c>
      <c r="AM303" s="34">
        <v>97.383720930232556</v>
      </c>
      <c r="AN303" s="34">
        <v>98.062015503875969</v>
      </c>
      <c r="AO303" s="34">
        <v>99.031007751937977</v>
      </c>
      <c r="AP303" s="34">
        <v>99.224806201550393</v>
      </c>
      <c r="AQ303" s="34">
        <v>97.868217054263567</v>
      </c>
      <c r="AR303" s="34">
        <v>96.996124031007753</v>
      </c>
      <c r="AS303" s="34">
        <v>96.124031007751938</v>
      </c>
      <c r="AT303" s="34">
        <v>95.058139534883722</v>
      </c>
      <c r="AU303" s="34">
        <v>94.379844961240309</v>
      </c>
      <c r="AV303" s="34">
        <v>94.476744186046517</v>
      </c>
      <c r="AW303" s="34">
        <v>93.604651162790702</v>
      </c>
      <c r="AX303" s="34">
        <v>94.767441860465112</v>
      </c>
      <c r="AY303" s="34">
        <v>92.63565891472868</v>
      </c>
      <c r="AZ303" s="34">
        <v>90.891472868217051</v>
      </c>
      <c r="BA303" s="34">
        <v>88.565891472868216</v>
      </c>
      <c r="BB303" s="34">
        <v>85.949612403100772</v>
      </c>
      <c r="BC303" s="34">
        <v>84.205426356589143</v>
      </c>
      <c r="BD303" s="34">
        <v>83.914728682170548</v>
      </c>
      <c r="BE303" s="34">
        <v>83.333333333333329</v>
      </c>
      <c r="BF303" s="34">
        <v>81.395348837209298</v>
      </c>
      <c r="BG303" s="34">
        <v>81.104651162790702</v>
      </c>
      <c r="BH303" s="34">
        <v>82.073643410852711</v>
      </c>
      <c r="BI303" s="34">
        <v>82.945736434108525</v>
      </c>
      <c r="BJ303" s="34">
        <v>83.042635658914733</v>
      </c>
      <c r="BK303" s="34">
        <v>83.430232558139537</v>
      </c>
      <c r="BL303" s="34">
        <v>85.755813953488371</v>
      </c>
      <c r="BM303" s="34">
        <v>78.779069767441854</v>
      </c>
      <c r="BN303" s="34">
        <v>76.065891472868216</v>
      </c>
      <c r="BO303" s="34">
        <v>75.387596899224803</v>
      </c>
      <c r="BP303" s="34">
        <v>73.643410852713174</v>
      </c>
      <c r="BQ303" s="34">
        <v>100</v>
      </c>
      <c r="BR303" s="34">
        <v>106.74603174603175</v>
      </c>
      <c r="BS303" s="34">
        <v>110.71428571428571</v>
      </c>
      <c r="BT303" s="34">
        <v>115.87301587301587</v>
      </c>
      <c r="BU303" s="34">
        <v>115.87301587301587</v>
      </c>
      <c r="BV303" s="34">
        <v>115.47619047619048</v>
      </c>
      <c r="BW303" s="34">
        <v>115.87301587301587</v>
      </c>
      <c r="BX303" s="34">
        <v>115.07936507936508</v>
      </c>
      <c r="BY303" s="34">
        <v>115.47619047619048</v>
      </c>
      <c r="BZ303" s="34">
        <v>119.44444444444444</v>
      </c>
      <c r="CA303" s="34">
        <v>116.26984126984127</v>
      </c>
      <c r="CB303" s="34">
        <v>115.47619047619048</v>
      </c>
      <c r="CC303" s="34">
        <v>112.3015873015873</v>
      </c>
      <c r="CD303" s="34">
        <v>113.49206349206349</v>
      </c>
      <c r="CE303" s="34">
        <v>108.33333333333333</v>
      </c>
      <c r="CF303" s="34">
        <v>109.12698412698413</v>
      </c>
      <c r="CG303" s="34">
        <v>106.34920634920636</v>
      </c>
      <c r="CH303" s="34">
        <v>108.33333333333333</v>
      </c>
      <c r="CI303" s="34">
        <v>113.49206349206349</v>
      </c>
      <c r="CJ303" s="34">
        <v>112.6984126984127</v>
      </c>
      <c r="CK303" s="34">
        <v>111.50793650793651</v>
      </c>
      <c r="CL303" s="34">
        <v>111.50793650793651</v>
      </c>
      <c r="CM303" s="34">
        <v>111.11111111111111</v>
      </c>
      <c r="CN303" s="34">
        <v>110.71428571428571</v>
      </c>
      <c r="CO303" s="34">
        <v>113.49206349206349</v>
      </c>
      <c r="CP303" s="34">
        <v>111.11111111111111</v>
      </c>
      <c r="CQ303" s="34">
        <v>115.07936507936508</v>
      </c>
      <c r="CR303" s="34">
        <v>123.80952380952381</v>
      </c>
      <c r="CS303" s="34">
        <v>128.57142857142858</v>
      </c>
      <c r="CT303" s="34">
        <v>132.93650793650792</v>
      </c>
      <c r="CU303" s="34">
        <v>132.93650793650792</v>
      </c>
      <c r="CV303" s="34">
        <v>133.73015873015873</v>
      </c>
      <c r="CW303" s="34">
        <v>132.53968253968253</v>
      </c>
    </row>
    <row r="304" spans="1:101" x14ac:dyDescent="0.3">
      <c r="A304" s="3">
        <v>1827</v>
      </c>
      <c r="B304" s="4" t="s">
        <v>297</v>
      </c>
      <c r="C304" s="34">
        <v>100</v>
      </c>
      <c r="D304" s="34">
        <v>92.673992673992672</v>
      </c>
      <c r="E304" s="34">
        <v>87.728937728937723</v>
      </c>
      <c r="F304" s="34">
        <v>85.164835164835168</v>
      </c>
      <c r="G304" s="34">
        <v>84.615384615384613</v>
      </c>
      <c r="H304" s="34">
        <v>86.813186813186817</v>
      </c>
      <c r="I304" s="34">
        <v>85.164835164835168</v>
      </c>
      <c r="J304" s="34">
        <v>83.882783882783883</v>
      </c>
      <c r="K304" s="34">
        <v>84.065934065934073</v>
      </c>
      <c r="L304" s="34">
        <v>80.402930402930409</v>
      </c>
      <c r="M304" s="34">
        <v>77.289377289377285</v>
      </c>
      <c r="N304" s="34">
        <v>73.07692307692308</v>
      </c>
      <c r="O304" s="34">
        <v>70.329670329670336</v>
      </c>
      <c r="P304" s="34">
        <v>71.245421245421241</v>
      </c>
      <c r="Q304" s="34">
        <v>71.978021978021971</v>
      </c>
      <c r="R304" s="34">
        <v>70.512820512820511</v>
      </c>
      <c r="S304" s="34">
        <v>71.062271062271066</v>
      </c>
      <c r="T304" s="34">
        <v>69.963369963369956</v>
      </c>
      <c r="U304" s="34">
        <v>69.230769230769226</v>
      </c>
      <c r="V304" s="34">
        <v>68.315018315018321</v>
      </c>
      <c r="W304" s="34">
        <v>69.413919413919416</v>
      </c>
      <c r="X304" s="34">
        <v>66.117216117216117</v>
      </c>
      <c r="Y304" s="34">
        <v>62.454212454212453</v>
      </c>
      <c r="Z304" s="34">
        <v>65.750915750915752</v>
      </c>
      <c r="AA304" s="34">
        <v>66.117216117216117</v>
      </c>
      <c r="AB304" s="34">
        <v>62.454212454212453</v>
      </c>
      <c r="AC304" s="34">
        <v>60.62271062271062</v>
      </c>
      <c r="AD304" s="34">
        <v>59.340659340659343</v>
      </c>
      <c r="AE304" s="34">
        <v>56.410256410256409</v>
      </c>
      <c r="AF304" s="34">
        <v>55.311355311355314</v>
      </c>
      <c r="AG304" s="34">
        <v>54.395604395604394</v>
      </c>
      <c r="AH304" s="34">
        <v>53.113553113553117</v>
      </c>
      <c r="AI304" s="34">
        <v>52.564102564102562</v>
      </c>
      <c r="AJ304" s="34">
        <v>100</v>
      </c>
      <c r="AK304" s="34">
        <v>95.704948646125118</v>
      </c>
      <c r="AL304" s="34">
        <v>95.518207282913167</v>
      </c>
      <c r="AM304" s="34">
        <v>93.74416433239962</v>
      </c>
      <c r="AN304" s="34">
        <v>94.117647058823536</v>
      </c>
      <c r="AO304" s="34">
        <v>93.55742296918767</v>
      </c>
      <c r="AP304" s="34">
        <v>90.756302521008408</v>
      </c>
      <c r="AQ304" s="34">
        <v>89.915966386554615</v>
      </c>
      <c r="AR304" s="34">
        <v>90.009337068160605</v>
      </c>
      <c r="AS304" s="34">
        <v>87.208216619981329</v>
      </c>
      <c r="AT304" s="34">
        <v>88.141923436041083</v>
      </c>
      <c r="AU304" s="34">
        <v>87.488328664799255</v>
      </c>
      <c r="AV304" s="34">
        <v>86.647992530345476</v>
      </c>
      <c r="AW304" s="34">
        <v>85.340802987861807</v>
      </c>
      <c r="AX304" s="34">
        <v>85.994397759103634</v>
      </c>
      <c r="AY304" s="34">
        <v>85.154061624649856</v>
      </c>
      <c r="AZ304" s="34">
        <v>84.407096171802053</v>
      </c>
      <c r="BA304" s="34">
        <v>85.247432306255831</v>
      </c>
      <c r="BB304" s="34">
        <v>84.220354808590102</v>
      </c>
      <c r="BC304" s="34">
        <v>84.220354808590102</v>
      </c>
      <c r="BD304" s="34">
        <v>82.072829131652668</v>
      </c>
      <c r="BE304" s="34">
        <v>81.1391223155929</v>
      </c>
      <c r="BF304" s="34">
        <v>79.178338001867417</v>
      </c>
      <c r="BG304" s="34">
        <v>76.937441643323993</v>
      </c>
      <c r="BH304" s="34">
        <v>78.338001867413638</v>
      </c>
      <c r="BI304" s="34">
        <v>78.89822595704949</v>
      </c>
      <c r="BJ304" s="34">
        <v>78.524743230625589</v>
      </c>
      <c r="BK304" s="34">
        <v>77.124183006535944</v>
      </c>
      <c r="BL304" s="34">
        <v>76.470588235294116</v>
      </c>
      <c r="BM304" s="34">
        <v>76.470588235294116</v>
      </c>
      <c r="BN304" s="34">
        <v>77.40429505135387</v>
      </c>
      <c r="BO304" s="34">
        <v>77.777777777777771</v>
      </c>
      <c r="BP304" s="34">
        <v>74.603174603174608</v>
      </c>
      <c r="BQ304" s="34">
        <v>100</v>
      </c>
      <c r="BR304" s="34">
        <v>103.13479623824452</v>
      </c>
      <c r="BS304" s="34">
        <v>100.94043887147335</v>
      </c>
      <c r="BT304" s="34">
        <v>99.686520376175551</v>
      </c>
      <c r="BU304" s="34">
        <v>101.25391849529781</v>
      </c>
      <c r="BV304" s="34">
        <v>97.178683385579944</v>
      </c>
      <c r="BW304" s="34">
        <v>99.059561128526653</v>
      </c>
      <c r="BX304" s="34">
        <v>99.059561128526653</v>
      </c>
      <c r="BY304" s="34">
        <v>98.74608150470219</v>
      </c>
      <c r="BZ304" s="34">
        <v>100.31347962382445</v>
      </c>
      <c r="CA304" s="34">
        <v>97.805642633228842</v>
      </c>
      <c r="CB304" s="34">
        <v>93.730407523510976</v>
      </c>
      <c r="CC304" s="34">
        <v>88.714733542319749</v>
      </c>
      <c r="CD304" s="34">
        <v>87.460815047021939</v>
      </c>
      <c r="CE304" s="34">
        <v>88.087774294670851</v>
      </c>
      <c r="CF304" s="34">
        <v>81.191222570532915</v>
      </c>
      <c r="CG304" s="34">
        <v>78.056426332288396</v>
      </c>
      <c r="CH304" s="34">
        <v>77.742946708463947</v>
      </c>
      <c r="CI304" s="34">
        <v>77.742946708463947</v>
      </c>
      <c r="CJ304" s="34">
        <v>72.727272727272734</v>
      </c>
      <c r="CK304" s="34">
        <v>72.41379310344827</v>
      </c>
      <c r="CL304" s="34">
        <v>73.040752351097183</v>
      </c>
      <c r="CM304" s="34">
        <v>76.175548589341687</v>
      </c>
      <c r="CN304" s="34">
        <v>77.742946708463947</v>
      </c>
      <c r="CO304" s="34">
        <v>78.056426332288396</v>
      </c>
      <c r="CP304" s="34">
        <v>77.429467084639498</v>
      </c>
      <c r="CQ304" s="34">
        <v>81.191222570532915</v>
      </c>
      <c r="CR304" s="34">
        <v>84.639498432601883</v>
      </c>
      <c r="CS304" s="34">
        <v>87.774294670846402</v>
      </c>
      <c r="CT304" s="34">
        <v>88.087774294670851</v>
      </c>
      <c r="CU304" s="34">
        <v>89.028213166144198</v>
      </c>
      <c r="CV304" s="34">
        <v>87.774294670846402</v>
      </c>
      <c r="CW304" s="34">
        <v>95.611285266457685</v>
      </c>
    </row>
    <row r="305" spans="1:101" x14ac:dyDescent="0.3">
      <c r="A305" s="3">
        <v>1828</v>
      </c>
      <c r="B305" s="4" t="s">
        <v>298</v>
      </c>
      <c r="C305" s="34">
        <v>100</v>
      </c>
      <c r="D305" s="34">
        <v>96.995708154506431</v>
      </c>
      <c r="E305" s="34">
        <v>96.78111587982832</v>
      </c>
      <c r="F305" s="34">
        <v>98.283261802575112</v>
      </c>
      <c r="G305" s="34">
        <v>97.424892703862668</v>
      </c>
      <c r="H305" s="34">
        <v>100</v>
      </c>
      <c r="I305" s="34">
        <v>98.712446351931334</v>
      </c>
      <c r="J305" s="34">
        <v>97.85407725321889</v>
      </c>
      <c r="K305" s="34">
        <v>101.50214592274678</v>
      </c>
      <c r="L305" s="34">
        <v>103.86266094420601</v>
      </c>
      <c r="M305" s="34">
        <v>104.29184549356223</v>
      </c>
      <c r="N305" s="34">
        <v>112.01716738197425</v>
      </c>
      <c r="O305" s="34">
        <v>109.2274678111588</v>
      </c>
      <c r="P305" s="34">
        <v>110.94420600858369</v>
      </c>
      <c r="Q305" s="34">
        <v>117.16738197424893</v>
      </c>
      <c r="R305" s="34">
        <v>112.01716738197425</v>
      </c>
      <c r="S305" s="34">
        <v>109.65665236051503</v>
      </c>
      <c r="T305" s="34">
        <v>107.08154506437768</v>
      </c>
      <c r="U305" s="34">
        <v>104.72103004291846</v>
      </c>
      <c r="V305" s="34">
        <v>98.068669527897001</v>
      </c>
      <c r="W305" s="34">
        <v>99.141630901287556</v>
      </c>
      <c r="X305" s="34">
        <v>97.424892703862668</v>
      </c>
      <c r="Y305" s="34">
        <v>95.064377682403432</v>
      </c>
      <c r="Z305" s="34">
        <v>95.922746781115876</v>
      </c>
      <c r="AA305" s="34">
        <v>96.566523605150209</v>
      </c>
      <c r="AB305" s="34">
        <v>95.278969957081543</v>
      </c>
      <c r="AC305" s="34">
        <v>97.85407725321889</v>
      </c>
      <c r="AD305" s="34">
        <v>94.420600858369099</v>
      </c>
      <c r="AE305" s="34">
        <v>92.060085836909877</v>
      </c>
      <c r="AF305" s="34">
        <v>91.630901287553641</v>
      </c>
      <c r="AG305" s="34">
        <v>89.27038626609442</v>
      </c>
      <c r="AH305" s="34">
        <v>85.622317596566518</v>
      </c>
      <c r="AI305" s="34">
        <v>84.549356223175963</v>
      </c>
      <c r="AJ305" s="34">
        <v>100</v>
      </c>
      <c r="AK305" s="34">
        <v>98.07692307692308</v>
      </c>
      <c r="AL305" s="34">
        <v>99.089068825910928</v>
      </c>
      <c r="AM305" s="34">
        <v>102.02429149797571</v>
      </c>
      <c r="AN305" s="34">
        <v>97.773279352226723</v>
      </c>
      <c r="AO305" s="34">
        <v>97.672064777327932</v>
      </c>
      <c r="AP305" s="34">
        <v>100.40485829959515</v>
      </c>
      <c r="AQ305" s="34">
        <v>101.11336032388664</v>
      </c>
      <c r="AR305" s="34">
        <v>101.01214574898785</v>
      </c>
      <c r="AS305" s="34">
        <v>103.84615384615384</v>
      </c>
      <c r="AT305" s="34">
        <v>105.97165991902834</v>
      </c>
      <c r="AU305" s="34">
        <v>108.80566801619433</v>
      </c>
      <c r="AV305" s="34">
        <v>107.79352226720648</v>
      </c>
      <c r="AW305" s="34">
        <v>109.31174089068826</v>
      </c>
      <c r="AX305" s="34">
        <v>110.22267206477733</v>
      </c>
      <c r="AY305" s="34">
        <v>106.2753036437247</v>
      </c>
      <c r="AZ305" s="34">
        <v>106.17408906882591</v>
      </c>
      <c r="BA305" s="34">
        <v>105.56680161943319</v>
      </c>
      <c r="BB305" s="34">
        <v>104.04858299595142</v>
      </c>
      <c r="BC305" s="34">
        <v>104.04858299595142</v>
      </c>
      <c r="BD305" s="34">
        <v>105.06072874493927</v>
      </c>
      <c r="BE305" s="34">
        <v>106.57894736842105</v>
      </c>
      <c r="BF305" s="34">
        <v>107.79352226720648</v>
      </c>
      <c r="BG305" s="34">
        <v>107.48987854251013</v>
      </c>
      <c r="BH305" s="34">
        <v>108.90688259109312</v>
      </c>
      <c r="BI305" s="34">
        <v>110.62753036437248</v>
      </c>
      <c r="BJ305" s="34">
        <v>115.18218623481782</v>
      </c>
      <c r="BK305" s="34">
        <v>119.02834008097166</v>
      </c>
      <c r="BL305" s="34">
        <v>116.90283400809717</v>
      </c>
      <c r="BM305" s="34">
        <v>113.46153846153847</v>
      </c>
      <c r="BN305" s="34">
        <v>113.8663967611336</v>
      </c>
      <c r="BO305" s="34">
        <v>111.63967611336032</v>
      </c>
      <c r="BP305" s="34">
        <v>109.81781376518218</v>
      </c>
      <c r="BQ305" s="34">
        <v>100</v>
      </c>
      <c r="BR305" s="34">
        <v>104.43037974683544</v>
      </c>
      <c r="BS305" s="34">
        <v>106.64556962025317</v>
      </c>
      <c r="BT305" s="34">
        <v>108.86075949367088</v>
      </c>
      <c r="BU305" s="34">
        <v>109.17721518987342</v>
      </c>
      <c r="BV305" s="34">
        <v>109.49367088607595</v>
      </c>
      <c r="BW305" s="34">
        <v>107.27848101265823</v>
      </c>
      <c r="BX305" s="34">
        <v>103.79746835443038</v>
      </c>
      <c r="BY305" s="34">
        <v>102.53164556962025</v>
      </c>
      <c r="BZ305" s="34">
        <v>102.21518987341773</v>
      </c>
      <c r="CA305" s="34">
        <v>95.886075949367083</v>
      </c>
      <c r="CB305" s="34">
        <v>94.936708860759495</v>
      </c>
      <c r="CC305" s="34">
        <v>92.088607594936704</v>
      </c>
      <c r="CD305" s="34">
        <v>90.189873417721515</v>
      </c>
      <c r="CE305" s="34">
        <v>87.974683544303801</v>
      </c>
      <c r="CF305" s="34">
        <v>89.556962025316452</v>
      </c>
      <c r="CG305" s="34">
        <v>87.974683544303801</v>
      </c>
      <c r="CH305" s="34">
        <v>88.607594936708864</v>
      </c>
      <c r="CI305" s="34">
        <v>90.189873417721515</v>
      </c>
      <c r="CJ305" s="34">
        <v>89.87341772151899</v>
      </c>
      <c r="CK305" s="34">
        <v>87.341772151898738</v>
      </c>
      <c r="CL305" s="34">
        <v>90.189873417721515</v>
      </c>
      <c r="CM305" s="34">
        <v>87.974683544303801</v>
      </c>
      <c r="CN305" s="34">
        <v>87.658227848101262</v>
      </c>
      <c r="CO305" s="34">
        <v>89.240506329113927</v>
      </c>
      <c r="CP305" s="34">
        <v>87.341772151898738</v>
      </c>
      <c r="CQ305" s="34">
        <v>88.924050632911388</v>
      </c>
      <c r="CR305" s="34">
        <v>90.506329113924053</v>
      </c>
      <c r="CS305" s="34">
        <v>90.822784810126578</v>
      </c>
      <c r="CT305" s="34">
        <v>91.77215189873418</v>
      </c>
      <c r="CU305" s="34">
        <v>93.670886075949369</v>
      </c>
      <c r="CV305" s="34">
        <v>95.886075949367083</v>
      </c>
      <c r="CW305" s="34">
        <v>99.050632911392398</v>
      </c>
    </row>
    <row r="306" spans="1:101" x14ac:dyDescent="0.3">
      <c r="A306" s="3">
        <v>1832</v>
      </c>
      <c r="B306" s="4" t="s">
        <v>299</v>
      </c>
      <c r="C306" s="34">
        <v>100</v>
      </c>
      <c r="D306" s="34">
        <v>98.34905660377359</v>
      </c>
      <c r="E306" s="34">
        <v>95.833333333333329</v>
      </c>
      <c r="F306" s="34">
        <v>93.160377358490564</v>
      </c>
      <c r="G306" s="34">
        <v>92.374213836477992</v>
      </c>
      <c r="H306" s="34">
        <v>90.801886792452834</v>
      </c>
      <c r="I306" s="34">
        <v>91.19496855345912</v>
      </c>
      <c r="J306" s="34">
        <v>94.968553459119491</v>
      </c>
      <c r="K306" s="34">
        <v>93.55345911949685</v>
      </c>
      <c r="L306" s="34">
        <v>92.138364779874209</v>
      </c>
      <c r="M306" s="34">
        <v>91.037735849056602</v>
      </c>
      <c r="N306" s="34">
        <v>89.15094339622641</v>
      </c>
      <c r="O306" s="34">
        <v>88.050314465408803</v>
      </c>
      <c r="P306" s="34">
        <v>89.622641509433961</v>
      </c>
      <c r="Q306" s="34">
        <v>89.308176100628927</v>
      </c>
      <c r="R306" s="34">
        <v>88.443396226415089</v>
      </c>
      <c r="S306" s="34">
        <v>88.20754716981132</v>
      </c>
      <c r="T306" s="34">
        <v>88.522012578616355</v>
      </c>
      <c r="U306" s="34">
        <v>88.364779874213838</v>
      </c>
      <c r="V306" s="34">
        <v>89.937106918238996</v>
      </c>
      <c r="W306" s="34">
        <v>89.622641509433961</v>
      </c>
      <c r="X306" s="34">
        <v>87.971698113207552</v>
      </c>
      <c r="Y306" s="34">
        <v>87.814465408805034</v>
      </c>
      <c r="Z306" s="34">
        <v>88.364779874213838</v>
      </c>
      <c r="AA306" s="34">
        <v>86.949685534591197</v>
      </c>
      <c r="AB306" s="34">
        <v>85.062893081761004</v>
      </c>
      <c r="AC306" s="34">
        <v>83.962264150943398</v>
      </c>
      <c r="AD306" s="34">
        <v>80.110062893081761</v>
      </c>
      <c r="AE306" s="34">
        <v>77.75157232704403</v>
      </c>
      <c r="AF306" s="34">
        <v>76.729559748427675</v>
      </c>
      <c r="AG306" s="34">
        <v>76.886792452830193</v>
      </c>
      <c r="AH306" s="34">
        <v>75.078616352201252</v>
      </c>
      <c r="AI306" s="34">
        <v>72.877358490566039</v>
      </c>
      <c r="AJ306" s="34">
        <v>100</v>
      </c>
      <c r="AK306" s="34">
        <v>100.35236081747709</v>
      </c>
      <c r="AL306" s="34">
        <v>99.894291754756864</v>
      </c>
      <c r="AM306" s="34">
        <v>99.718111346018318</v>
      </c>
      <c r="AN306" s="34">
        <v>100.21141649048626</v>
      </c>
      <c r="AO306" s="34">
        <v>100.52854122621565</v>
      </c>
      <c r="AP306" s="34">
        <v>100.07047216349542</v>
      </c>
      <c r="AQ306" s="34">
        <v>100.7047216349542</v>
      </c>
      <c r="AR306" s="34">
        <v>100.28188865398168</v>
      </c>
      <c r="AS306" s="34">
        <v>98.907681465821</v>
      </c>
      <c r="AT306" s="34">
        <v>97.32205778717406</v>
      </c>
      <c r="AU306" s="34">
        <v>97.004933051444681</v>
      </c>
      <c r="AV306" s="34">
        <v>95.454545454545453</v>
      </c>
      <c r="AW306" s="34">
        <v>96.264975334742772</v>
      </c>
      <c r="AX306" s="34">
        <v>96.124031007751938</v>
      </c>
      <c r="AY306" s="34">
        <v>93.868921775898514</v>
      </c>
      <c r="AZ306" s="34">
        <v>93.093727977448907</v>
      </c>
      <c r="BA306" s="34">
        <v>93.868921775898514</v>
      </c>
      <c r="BB306" s="34">
        <v>94.432699083861877</v>
      </c>
      <c r="BC306" s="34">
        <v>92.706131078224104</v>
      </c>
      <c r="BD306" s="34">
        <v>91.789992952783649</v>
      </c>
      <c r="BE306" s="34">
        <v>91.437632135306558</v>
      </c>
      <c r="BF306" s="34">
        <v>92.917547568710361</v>
      </c>
      <c r="BG306" s="34">
        <v>93.622269203664558</v>
      </c>
      <c r="BH306" s="34">
        <v>94.573643410852711</v>
      </c>
      <c r="BI306" s="34">
        <v>94.150810429880195</v>
      </c>
      <c r="BJ306" s="34">
        <v>95.06694855532065</v>
      </c>
      <c r="BK306" s="34">
        <v>93.763213530655392</v>
      </c>
      <c r="BL306" s="34">
        <v>93.48132487667371</v>
      </c>
      <c r="BM306" s="34">
        <v>91.261451726568012</v>
      </c>
      <c r="BN306" s="34">
        <v>91.930937279774483</v>
      </c>
      <c r="BO306" s="34">
        <v>91.860465116279073</v>
      </c>
      <c r="BP306" s="34">
        <v>92.177589852008452</v>
      </c>
      <c r="BQ306" s="34">
        <v>100</v>
      </c>
      <c r="BR306" s="34">
        <v>103.62903225806451</v>
      </c>
      <c r="BS306" s="34">
        <v>106.72043010752688</v>
      </c>
      <c r="BT306" s="34">
        <v>108.33333333333333</v>
      </c>
      <c r="BU306" s="34">
        <v>110.61827956989248</v>
      </c>
      <c r="BV306" s="34">
        <v>110.75268817204301</v>
      </c>
      <c r="BW306" s="34">
        <v>109.00537634408602</v>
      </c>
      <c r="BX306" s="34">
        <v>109.54301075268818</v>
      </c>
      <c r="BY306" s="34">
        <v>109.00537634408602</v>
      </c>
      <c r="BZ306" s="34">
        <v>108.60215053763442</v>
      </c>
      <c r="CA306" s="34">
        <v>109.2741935483871</v>
      </c>
      <c r="CB306" s="34">
        <v>109.6774193548387</v>
      </c>
      <c r="CC306" s="34">
        <v>111.15591397849462</v>
      </c>
      <c r="CD306" s="34">
        <v>109.81182795698925</v>
      </c>
      <c r="CE306" s="34">
        <v>107.39247311827957</v>
      </c>
      <c r="CF306" s="34">
        <v>106.31720430107526</v>
      </c>
      <c r="CG306" s="34">
        <v>105.77956989247312</v>
      </c>
      <c r="CH306" s="34">
        <v>103.76344086021506</v>
      </c>
      <c r="CI306" s="34">
        <v>102.41935483870968</v>
      </c>
      <c r="CJ306" s="34">
        <v>103.09139784946237</v>
      </c>
      <c r="CK306" s="34">
        <v>102.8225806451613</v>
      </c>
      <c r="CL306" s="34">
        <v>102.68817204301075</v>
      </c>
      <c r="CM306" s="34">
        <v>103.89784946236558</v>
      </c>
      <c r="CN306" s="34">
        <v>107.93010752688173</v>
      </c>
      <c r="CO306" s="34">
        <v>108.87096774193549</v>
      </c>
      <c r="CP306" s="34">
        <v>111.69354838709677</v>
      </c>
      <c r="CQ306" s="34">
        <v>114.78494623655914</v>
      </c>
      <c r="CR306" s="34">
        <v>117.33870967741936</v>
      </c>
      <c r="CS306" s="34">
        <v>119.08602150537635</v>
      </c>
      <c r="CT306" s="34">
        <v>123.65591397849462</v>
      </c>
      <c r="CU306" s="34">
        <v>125.94086021505376</v>
      </c>
      <c r="CV306" s="34">
        <v>126.47849462365592</v>
      </c>
      <c r="CW306" s="34">
        <v>128.76344086021504</v>
      </c>
    </row>
    <row r="307" spans="1:101" x14ac:dyDescent="0.3">
      <c r="A307" s="3">
        <v>1833</v>
      </c>
      <c r="B307" s="4" t="s">
        <v>300</v>
      </c>
      <c r="C307" s="34">
        <v>100</v>
      </c>
      <c r="D307" s="34">
        <v>97.095188440339641</v>
      </c>
      <c r="E307" s="34">
        <v>93.773275733651118</v>
      </c>
      <c r="F307" s="34">
        <v>92.402800536272906</v>
      </c>
      <c r="G307" s="34">
        <v>90.347087740205566</v>
      </c>
      <c r="H307" s="34">
        <v>90.168330105764937</v>
      </c>
      <c r="I307" s="34">
        <v>89.244748994488305</v>
      </c>
      <c r="J307" s="34">
        <v>89.229852524951582</v>
      </c>
      <c r="K307" s="34">
        <v>89.795918367346943</v>
      </c>
      <c r="L307" s="34">
        <v>90.734395948160284</v>
      </c>
      <c r="M307" s="34">
        <v>91.613287650826749</v>
      </c>
      <c r="N307" s="34">
        <v>92.551765231640104</v>
      </c>
      <c r="O307" s="34">
        <v>93.326381647549525</v>
      </c>
      <c r="P307" s="34">
        <v>94.428720393266801</v>
      </c>
      <c r="Q307" s="34">
        <v>94.964993296588702</v>
      </c>
      <c r="R307" s="34">
        <v>95.024579174735592</v>
      </c>
      <c r="S307" s="34">
        <v>94.845821540294949</v>
      </c>
      <c r="T307" s="34">
        <v>94.920303887978548</v>
      </c>
      <c r="U307" s="34">
        <v>94.830925070758227</v>
      </c>
      <c r="V307" s="34">
        <v>94.324445106509756</v>
      </c>
      <c r="W307" s="34">
        <v>93.669000446894088</v>
      </c>
      <c r="X307" s="34">
        <v>92.536868762103381</v>
      </c>
      <c r="Y307" s="34">
        <v>92.373007597199461</v>
      </c>
      <c r="Z307" s="34">
        <v>91.553701772679872</v>
      </c>
      <c r="AA307" s="34">
        <v>91.866527632950991</v>
      </c>
      <c r="AB307" s="34">
        <v>91.270668851482199</v>
      </c>
      <c r="AC307" s="34">
        <v>90.406673618352457</v>
      </c>
      <c r="AD307" s="34">
        <v>89.989572471324294</v>
      </c>
      <c r="AE307" s="34">
        <v>88.142410248771043</v>
      </c>
      <c r="AF307" s="34">
        <v>86.637866825562341</v>
      </c>
      <c r="AG307" s="34">
        <v>84.924772828839565</v>
      </c>
      <c r="AH307" s="34">
        <v>84.567257559958293</v>
      </c>
      <c r="AI307" s="34">
        <v>83.53940116192463</v>
      </c>
      <c r="AJ307" s="34">
        <v>100</v>
      </c>
      <c r="AK307" s="34">
        <v>98.83293162501586</v>
      </c>
      <c r="AL307" s="34">
        <v>98.744132944310536</v>
      </c>
      <c r="AM307" s="34">
        <v>98.192312571356084</v>
      </c>
      <c r="AN307" s="34">
        <v>98.572878345807439</v>
      </c>
      <c r="AO307" s="34">
        <v>99.600405936826078</v>
      </c>
      <c r="AP307" s="34">
        <v>99.892173030572124</v>
      </c>
      <c r="AQ307" s="34">
        <v>100.27273880502347</v>
      </c>
      <c r="AR307" s="34">
        <v>100.62793352784473</v>
      </c>
      <c r="AS307" s="34">
        <v>100.4503361664341</v>
      </c>
      <c r="AT307" s="34">
        <v>99.993657237092478</v>
      </c>
      <c r="AU307" s="34">
        <v>98.934415831536214</v>
      </c>
      <c r="AV307" s="34">
        <v>98.712419129772925</v>
      </c>
      <c r="AW307" s="34">
        <v>98.109856653558296</v>
      </c>
      <c r="AX307" s="34">
        <v>98.027400735760494</v>
      </c>
      <c r="AY307" s="34">
        <v>98.350881644044151</v>
      </c>
      <c r="AZ307" s="34">
        <v>98.179627045541039</v>
      </c>
      <c r="BA307" s="34">
        <v>97.906888240517574</v>
      </c>
      <c r="BB307" s="34">
        <v>97.837117848534817</v>
      </c>
      <c r="BC307" s="34">
        <v>98.084485601928193</v>
      </c>
      <c r="BD307" s="34">
        <v>97.133071165799819</v>
      </c>
      <c r="BE307" s="34">
        <v>97.088671825447165</v>
      </c>
      <c r="BF307" s="34">
        <v>98.078142839020671</v>
      </c>
      <c r="BG307" s="34">
        <v>98.243054674616261</v>
      </c>
      <c r="BH307" s="34">
        <v>98.896359254091081</v>
      </c>
      <c r="BI307" s="34">
        <v>99.448179627045548</v>
      </c>
      <c r="BJ307" s="34">
        <v>100.22833946467081</v>
      </c>
      <c r="BK307" s="34">
        <v>100.84993022960802</v>
      </c>
      <c r="BL307" s="34">
        <v>101.55397691234302</v>
      </c>
      <c r="BM307" s="34">
        <v>101.47786375745275</v>
      </c>
      <c r="BN307" s="34">
        <v>101.90917163516428</v>
      </c>
      <c r="BO307" s="34">
        <v>102.44196371939617</v>
      </c>
      <c r="BP307" s="34">
        <v>102.80350120512496</v>
      </c>
      <c r="BQ307" s="34">
        <v>100</v>
      </c>
      <c r="BR307" s="34">
        <v>105.3605134012835</v>
      </c>
      <c r="BS307" s="34">
        <v>107.85201963004907</v>
      </c>
      <c r="BT307" s="34">
        <v>111.81577953944885</v>
      </c>
      <c r="BU307" s="34">
        <v>114.57153642884107</v>
      </c>
      <c r="BV307" s="34">
        <v>116.79879199697999</v>
      </c>
      <c r="BW307" s="34">
        <v>119.59229898074746</v>
      </c>
      <c r="BX307" s="34">
        <v>121.51755379388449</v>
      </c>
      <c r="BY307" s="34">
        <v>122.95205738014344</v>
      </c>
      <c r="BZ307" s="34">
        <v>124.87731219328049</v>
      </c>
      <c r="CA307" s="34">
        <v>126.31181577953944</v>
      </c>
      <c r="CB307" s="34">
        <v>127.67081917704795</v>
      </c>
      <c r="CC307" s="34">
        <v>128.61457153642885</v>
      </c>
      <c r="CD307" s="34">
        <v>130.1623254058135</v>
      </c>
      <c r="CE307" s="34">
        <v>130.1623254058135</v>
      </c>
      <c r="CF307" s="34">
        <v>130.80407701019251</v>
      </c>
      <c r="CG307" s="34">
        <v>130.879577198943</v>
      </c>
      <c r="CH307" s="34">
        <v>132.16308040770102</v>
      </c>
      <c r="CI307" s="34">
        <v>133.22008305020762</v>
      </c>
      <c r="CJ307" s="34">
        <v>134.35258588146471</v>
      </c>
      <c r="CK307" s="34">
        <v>135.44733861834655</v>
      </c>
      <c r="CL307" s="34">
        <v>134.88108720271802</v>
      </c>
      <c r="CM307" s="34">
        <v>136.54209135522839</v>
      </c>
      <c r="CN307" s="34">
        <v>137.67459418648548</v>
      </c>
      <c r="CO307" s="34">
        <v>141.1853529633824</v>
      </c>
      <c r="CP307" s="34">
        <v>145.18686296715742</v>
      </c>
      <c r="CQ307" s="34">
        <v>146.50811627029069</v>
      </c>
      <c r="CR307" s="34">
        <v>151.07587768969424</v>
      </c>
      <c r="CS307" s="34">
        <v>156.66289165722915</v>
      </c>
      <c r="CT307" s="34">
        <v>159.45639864099661</v>
      </c>
      <c r="CU307" s="34">
        <v>163.57115892789733</v>
      </c>
      <c r="CV307" s="34">
        <v>166.17591543978861</v>
      </c>
      <c r="CW307" s="34">
        <v>169.8376745941865</v>
      </c>
    </row>
    <row r="308" spans="1:101" x14ac:dyDescent="0.3">
      <c r="A308" s="3">
        <v>1834</v>
      </c>
      <c r="B308" s="4" t="s">
        <v>301</v>
      </c>
      <c r="C308" s="34">
        <v>100</v>
      </c>
      <c r="D308" s="34">
        <v>93.462109955423472</v>
      </c>
      <c r="E308" s="34">
        <v>90.341753343239233</v>
      </c>
      <c r="F308" s="34">
        <v>86.478454680534924</v>
      </c>
      <c r="G308" s="34">
        <v>86.627043090638935</v>
      </c>
      <c r="H308" s="34">
        <v>83.952451708766716</v>
      </c>
      <c r="I308" s="34">
        <v>83.506686478454682</v>
      </c>
      <c r="J308" s="34">
        <v>83.20950965824666</v>
      </c>
      <c r="K308" s="34">
        <v>82.16939078751858</v>
      </c>
      <c r="L308" s="34">
        <v>82.020802377414569</v>
      </c>
      <c r="M308" s="34">
        <v>82.466567607726603</v>
      </c>
      <c r="N308" s="34">
        <v>80.980683506686475</v>
      </c>
      <c r="O308" s="34">
        <v>80.089153046062407</v>
      </c>
      <c r="P308" s="34">
        <v>80.38632986627043</v>
      </c>
      <c r="Q308" s="34">
        <v>81.426448736998509</v>
      </c>
      <c r="R308" s="34">
        <v>79.049034175334327</v>
      </c>
      <c r="S308" s="34">
        <v>75.185735512630018</v>
      </c>
      <c r="T308" s="34">
        <v>74.29420505200595</v>
      </c>
      <c r="U308" s="34">
        <v>74.591381872213972</v>
      </c>
      <c r="V308" s="34">
        <v>70.282317979197629</v>
      </c>
      <c r="W308" s="34">
        <v>71.619613670133731</v>
      </c>
      <c r="X308" s="34">
        <v>67.310549777117387</v>
      </c>
      <c r="Y308" s="34">
        <v>65.824665676077259</v>
      </c>
      <c r="Z308" s="34">
        <v>64.78454680534918</v>
      </c>
      <c r="AA308" s="34">
        <v>63.298662704309066</v>
      </c>
      <c r="AB308" s="34">
        <v>63.595839524517089</v>
      </c>
      <c r="AC308" s="34">
        <v>62.704309063893014</v>
      </c>
      <c r="AD308" s="34">
        <v>62.555720653789002</v>
      </c>
      <c r="AE308" s="34">
        <v>64.190193164933135</v>
      </c>
      <c r="AF308" s="34">
        <v>62.25854383358098</v>
      </c>
      <c r="AG308" s="34">
        <v>60.92124814264487</v>
      </c>
      <c r="AH308" s="34">
        <v>58.692421991084693</v>
      </c>
      <c r="AI308" s="34">
        <v>59.138187221396734</v>
      </c>
      <c r="AJ308" s="34">
        <v>100</v>
      </c>
      <c r="AK308" s="34">
        <v>97.480916030534345</v>
      </c>
      <c r="AL308" s="34">
        <v>95.572519083969468</v>
      </c>
      <c r="AM308" s="34">
        <v>95.496183206106863</v>
      </c>
      <c r="AN308" s="34">
        <v>94.961832061068705</v>
      </c>
      <c r="AO308" s="34">
        <v>94.045801526717554</v>
      </c>
      <c r="AP308" s="34">
        <v>95.648854961832058</v>
      </c>
      <c r="AQ308" s="34">
        <v>96.25954198473282</v>
      </c>
      <c r="AR308" s="34">
        <v>94.809160305343511</v>
      </c>
      <c r="AS308" s="34">
        <v>95.725190839694662</v>
      </c>
      <c r="AT308" s="34">
        <v>95.648854961832058</v>
      </c>
      <c r="AU308" s="34">
        <v>93.587786259541986</v>
      </c>
      <c r="AV308" s="34">
        <v>91.526717557251914</v>
      </c>
      <c r="AW308" s="34">
        <v>91.450381679389309</v>
      </c>
      <c r="AX308" s="34">
        <v>92.137404580152676</v>
      </c>
      <c r="AY308" s="34">
        <v>90.152671755725194</v>
      </c>
      <c r="AZ308" s="34">
        <v>88.778625954198475</v>
      </c>
      <c r="BA308" s="34">
        <v>89.694656488549612</v>
      </c>
      <c r="BB308" s="34">
        <v>89.312977099236647</v>
      </c>
      <c r="BC308" s="34">
        <v>87.862595419847324</v>
      </c>
      <c r="BD308" s="34">
        <v>86.717557251908403</v>
      </c>
      <c r="BE308" s="34">
        <v>83.511450381679396</v>
      </c>
      <c r="BF308" s="34">
        <v>83.664122137404576</v>
      </c>
      <c r="BG308" s="34">
        <v>85.114503816793899</v>
      </c>
      <c r="BH308" s="34">
        <v>85.419847328244273</v>
      </c>
      <c r="BI308" s="34">
        <v>86.564885496183209</v>
      </c>
      <c r="BJ308" s="34">
        <v>84.580152671755727</v>
      </c>
      <c r="BK308" s="34">
        <v>83.81679389312977</v>
      </c>
      <c r="BL308" s="34">
        <v>84.045801526717554</v>
      </c>
      <c r="BM308" s="34">
        <v>84.274809160305338</v>
      </c>
      <c r="BN308" s="34">
        <v>84.427480916030532</v>
      </c>
      <c r="BO308" s="34">
        <v>85.343511450381683</v>
      </c>
      <c r="BP308" s="34">
        <v>84.503816793893137</v>
      </c>
      <c r="BQ308" s="34">
        <v>100</v>
      </c>
      <c r="BR308" s="34">
        <v>103.55450236966824</v>
      </c>
      <c r="BS308" s="34">
        <v>103.7914691943128</v>
      </c>
      <c r="BT308" s="34">
        <v>102.3696682464455</v>
      </c>
      <c r="BU308" s="34">
        <v>100.23696682464455</v>
      </c>
      <c r="BV308" s="34">
        <v>96.919431279620852</v>
      </c>
      <c r="BW308" s="34">
        <v>94.312796208530813</v>
      </c>
      <c r="BX308" s="34">
        <v>92.890995260663502</v>
      </c>
      <c r="BY308" s="34">
        <v>93.36492890995261</v>
      </c>
      <c r="BZ308" s="34">
        <v>91.232227488151665</v>
      </c>
      <c r="CA308" s="34">
        <v>90.284360189573462</v>
      </c>
      <c r="CB308" s="34">
        <v>87.677725118483409</v>
      </c>
      <c r="CC308" s="34">
        <v>86.255924170616112</v>
      </c>
      <c r="CD308" s="34">
        <v>87.203791469194314</v>
      </c>
      <c r="CE308" s="34">
        <v>85.545023696682463</v>
      </c>
      <c r="CF308" s="34">
        <v>83.649289099526072</v>
      </c>
      <c r="CG308" s="34">
        <v>82.227488151658761</v>
      </c>
      <c r="CH308" s="34">
        <v>82.70142180094787</v>
      </c>
      <c r="CI308" s="34">
        <v>84.360189573459721</v>
      </c>
      <c r="CJ308" s="34">
        <v>82.227488151658761</v>
      </c>
      <c r="CK308" s="34">
        <v>83.412322274881518</v>
      </c>
      <c r="CL308" s="34">
        <v>83.412322274881518</v>
      </c>
      <c r="CM308" s="34">
        <v>81.516587677725113</v>
      </c>
      <c r="CN308" s="34">
        <v>82.70142180094787</v>
      </c>
      <c r="CO308" s="34">
        <v>86.96682464454976</v>
      </c>
      <c r="CP308" s="34">
        <v>88.862559241706165</v>
      </c>
      <c r="CQ308" s="34">
        <v>91.469194312796205</v>
      </c>
      <c r="CR308" s="34">
        <v>90.521327014218016</v>
      </c>
      <c r="CS308" s="34">
        <v>90.995260663507111</v>
      </c>
      <c r="CT308" s="34">
        <v>94.786729857819907</v>
      </c>
      <c r="CU308" s="34">
        <v>95.73459715639811</v>
      </c>
      <c r="CV308" s="34">
        <v>96.445497630331758</v>
      </c>
      <c r="CW308" s="34">
        <v>94.549763033175353</v>
      </c>
    </row>
    <row r="309" spans="1:101" x14ac:dyDescent="0.3">
      <c r="A309" s="3">
        <v>1835</v>
      </c>
      <c r="B309" s="4" t="s">
        <v>302</v>
      </c>
      <c r="C309" s="34">
        <v>100</v>
      </c>
      <c r="D309" s="34">
        <v>98.581560283687949</v>
      </c>
      <c r="E309" s="34">
        <v>96.453900709219852</v>
      </c>
      <c r="F309" s="34">
        <v>93.61702127659575</v>
      </c>
      <c r="G309" s="34">
        <v>80.851063829787236</v>
      </c>
      <c r="H309" s="34">
        <v>89.361702127659569</v>
      </c>
      <c r="I309" s="34">
        <v>86.524822695035468</v>
      </c>
      <c r="J309" s="34">
        <v>84.39716312056737</v>
      </c>
      <c r="K309" s="34">
        <v>84.39716312056737</v>
      </c>
      <c r="L309" s="34">
        <v>85.815602836879435</v>
      </c>
      <c r="M309" s="34">
        <v>91.489361702127653</v>
      </c>
      <c r="N309" s="34">
        <v>85.106382978723403</v>
      </c>
      <c r="O309" s="34">
        <v>85.106382978723403</v>
      </c>
      <c r="P309" s="34">
        <v>83.687943262411352</v>
      </c>
      <c r="Q309" s="34">
        <v>80.851063829787236</v>
      </c>
      <c r="R309" s="34">
        <v>89.361702127659569</v>
      </c>
      <c r="S309" s="34">
        <v>87.234042553191486</v>
      </c>
      <c r="T309" s="34">
        <v>90.780141843971634</v>
      </c>
      <c r="U309" s="34">
        <v>85.106382978723403</v>
      </c>
      <c r="V309" s="34">
        <v>85.106382978723403</v>
      </c>
      <c r="W309" s="34">
        <v>88.652482269503551</v>
      </c>
      <c r="X309" s="34">
        <v>94.326241134751768</v>
      </c>
      <c r="Y309" s="34">
        <v>91.489361702127653</v>
      </c>
      <c r="Z309" s="34">
        <v>95.035460992907801</v>
      </c>
      <c r="AA309" s="34">
        <v>90.070921985815602</v>
      </c>
      <c r="AB309" s="34">
        <v>92.198581560283685</v>
      </c>
      <c r="AC309" s="34">
        <v>92.198581560283685</v>
      </c>
      <c r="AD309" s="34">
        <v>88.652482269503551</v>
      </c>
      <c r="AE309" s="34">
        <v>82.978723404255319</v>
      </c>
      <c r="AF309" s="34">
        <v>78.723404255319153</v>
      </c>
      <c r="AG309" s="34">
        <v>69.503546099290787</v>
      </c>
      <c r="AH309" s="34">
        <v>63.829787234042556</v>
      </c>
      <c r="AI309" s="34">
        <v>65.248226950354606</v>
      </c>
      <c r="AJ309" s="34">
        <v>100</v>
      </c>
      <c r="AK309" s="34">
        <v>106.22950819672131</v>
      </c>
      <c r="AL309" s="34">
        <v>103.93442622950819</v>
      </c>
      <c r="AM309" s="34">
        <v>102.95081967213115</v>
      </c>
      <c r="AN309" s="34">
        <v>101.63934426229508</v>
      </c>
      <c r="AO309" s="34">
        <v>100.98360655737704</v>
      </c>
      <c r="AP309" s="34">
        <v>97.704918032786878</v>
      </c>
      <c r="AQ309" s="34">
        <v>97.049180327868854</v>
      </c>
      <c r="AR309" s="34">
        <v>96.393442622950815</v>
      </c>
      <c r="AS309" s="34">
        <v>95.409836065573771</v>
      </c>
      <c r="AT309" s="34">
        <v>99.016393442622956</v>
      </c>
      <c r="AU309" s="34">
        <v>92.131147540983605</v>
      </c>
      <c r="AV309" s="34">
        <v>91.803278688524586</v>
      </c>
      <c r="AW309" s="34">
        <v>87.540983606557376</v>
      </c>
      <c r="AX309" s="34">
        <v>87.213114754098356</v>
      </c>
      <c r="AY309" s="34">
        <v>86.557377049180332</v>
      </c>
      <c r="AZ309" s="34">
        <v>84.918032786885249</v>
      </c>
      <c r="BA309" s="34">
        <v>80.983606557377044</v>
      </c>
      <c r="BB309" s="34">
        <v>80</v>
      </c>
      <c r="BC309" s="34">
        <v>83.606557377049185</v>
      </c>
      <c r="BD309" s="34">
        <v>80.655737704918039</v>
      </c>
      <c r="BE309" s="34">
        <v>79.672131147540981</v>
      </c>
      <c r="BF309" s="34">
        <v>82.622950819672127</v>
      </c>
      <c r="BG309" s="34">
        <v>94.426229508196727</v>
      </c>
      <c r="BH309" s="34">
        <v>94.754098360655732</v>
      </c>
      <c r="BI309" s="34">
        <v>95.73770491803279</v>
      </c>
      <c r="BJ309" s="34">
        <v>99.016393442622956</v>
      </c>
      <c r="BK309" s="34">
        <v>96.06557377049181</v>
      </c>
      <c r="BL309" s="34">
        <v>97.377049180327873</v>
      </c>
      <c r="BM309" s="34">
        <v>95.73770491803279</v>
      </c>
      <c r="BN309" s="34">
        <v>97.704918032786878</v>
      </c>
      <c r="BO309" s="34">
        <v>95.73770491803279</v>
      </c>
      <c r="BP309" s="34">
        <v>94.754098360655732</v>
      </c>
      <c r="BQ309" s="34">
        <v>100</v>
      </c>
      <c r="BR309" s="34">
        <v>108.13953488372093</v>
      </c>
      <c r="BS309" s="34">
        <v>105.81395348837209</v>
      </c>
      <c r="BT309" s="34">
        <v>96.511627906976742</v>
      </c>
      <c r="BU309" s="34">
        <v>91.860465116279073</v>
      </c>
      <c r="BV309" s="34">
        <v>95.348837209302332</v>
      </c>
      <c r="BW309" s="34">
        <v>89.534883720930239</v>
      </c>
      <c r="BX309" s="34">
        <v>91.860465116279073</v>
      </c>
      <c r="BY309" s="34">
        <v>97.674418604651166</v>
      </c>
      <c r="BZ309" s="34">
        <v>98.837209302325576</v>
      </c>
      <c r="CA309" s="34">
        <v>103.48837209302326</v>
      </c>
      <c r="CB309" s="34">
        <v>102.32558139534883</v>
      </c>
      <c r="CC309" s="34">
        <v>97.674418604651166</v>
      </c>
      <c r="CD309" s="34">
        <v>94.186046511627907</v>
      </c>
      <c r="CE309" s="34">
        <v>97.674418604651166</v>
      </c>
      <c r="CF309" s="34">
        <v>97.674418604651166</v>
      </c>
      <c r="CG309" s="34">
        <v>95.348837209302332</v>
      </c>
      <c r="CH309" s="34">
        <v>94.186046511627907</v>
      </c>
      <c r="CI309" s="34">
        <v>93.023255813953483</v>
      </c>
      <c r="CJ309" s="34">
        <v>90.697674418604649</v>
      </c>
      <c r="CK309" s="34">
        <v>87.20930232558139</v>
      </c>
      <c r="CL309" s="34">
        <v>87.20930232558139</v>
      </c>
      <c r="CM309" s="34">
        <v>86.04651162790698</v>
      </c>
      <c r="CN309" s="34">
        <v>77.906976744186053</v>
      </c>
      <c r="CO309" s="34">
        <v>86.04651162790698</v>
      </c>
      <c r="CP309" s="34">
        <v>87.20930232558139</v>
      </c>
      <c r="CQ309" s="34">
        <v>86.04651162790698</v>
      </c>
      <c r="CR309" s="34">
        <v>82.558139534883722</v>
      </c>
      <c r="CS309" s="34">
        <v>83.720930232558146</v>
      </c>
      <c r="CT309" s="34">
        <v>87.20930232558139</v>
      </c>
      <c r="CU309" s="34">
        <v>80.232558139534888</v>
      </c>
      <c r="CV309" s="34">
        <v>83.720930232558146</v>
      </c>
      <c r="CW309" s="34">
        <v>87.20930232558139</v>
      </c>
    </row>
    <row r="310" spans="1:101" x14ac:dyDescent="0.3">
      <c r="A310" s="3">
        <v>1836</v>
      </c>
      <c r="B310" s="4" t="s">
        <v>303</v>
      </c>
      <c r="C310" s="34">
        <v>100</v>
      </c>
      <c r="D310" s="34">
        <v>101.19047619047619</v>
      </c>
      <c r="E310" s="34">
        <v>99.801587301587304</v>
      </c>
      <c r="F310" s="34">
        <v>98.015873015873012</v>
      </c>
      <c r="G310" s="34">
        <v>92.857142857142861</v>
      </c>
      <c r="H310" s="34">
        <v>95.238095238095241</v>
      </c>
      <c r="I310" s="34">
        <v>94.642857142857139</v>
      </c>
      <c r="J310" s="34">
        <v>91.468253968253961</v>
      </c>
      <c r="K310" s="34">
        <v>92.857142857142861</v>
      </c>
      <c r="L310" s="34">
        <v>92.857142857142861</v>
      </c>
      <c r="M310" s="34">
        <v>94.246031746031747</v>
      </c>
      <c r="N310" s="34">
        <v>93.452380952380949</v>
      </c>
      <c r="O310" s="34">
        <v>90.277777777777771</v>
      </c>
      <c r="P310" s="34">
        <v>89.484126984126988</v>
      </c>
      <c r="Q310" s="34">
        <v>87.301587301587304</v>
      </c>
      <c r="R310" s="34">
        <v>88.69047619047619</v>
      </c>
      <c r="S310" s="34">
        <v>81.746031746031747</v>
      </c>
      <c r="T310" s="34">
        <v>80.952380952380949</v>
      </c>
      <c r="U310" s="34">
        <v>80.357142857142861</v>
      </c>
      <c r="V310" s="34">
        <v>74.801587301587304</v>
      </c>
      <c r="W310" s="34">
        <v>71.825396825396822</v>
      </c>
      <c r="X310" s="34">
        <v>71.428571428571431</v>
      </c>
      <c r="Y310" s="34">
        <v>68.849206349206355</v>
      </c>
      <c r="Z310" s="34">
        <v>66.468253968253961</v>
      </c>
      <c r="AA310" s="34">
        <v>67.857142857142861</v>
      </c>
      <c r="AB310" s="34">
        <v>69.047619047619051</v>
      </c>
      <c r="AC310" s="34">
        <v>68.650793650793645</v>
      </c>
      <c r="AD310" s="34">
        <v>68.253968253968253</v>
      </c>
      <c r="AE310" s="34">
        <v>65.277777777777771</v>
      </c>
      <c r="AF310" s="34">
        <v>62.5</v>
      </c>
      <c r="AG310" s="34">
        <v>63.095238095238095</v>
      </c>
      <c r="AH310" s="34">
        <v>61.111111111111114</v>
      </c>
      <c r="AI310" s="34">
        <v>58.730158730158728</v>
      </c>
      <c r="AJ310" s="34">
        <v>100</v>
      </c>
      <c r="AK310" s="34">
        <v>97.40394600207685</v>
      </c>
      <c r="AL310" s="34">
        <v>96.157840083073722</v>
      </c>
      <c r="AM310" s="34">
        <v>94.184839044652122</v>
      </c>
      <c r="AN310" s="34">
        <v>96.0539979231568</v>
      </c>
      <c r="AO310" s="34">
        <v>94.807892004153686</v>
      </c>
      <c r="AP310" s="34">
        <v>93.977154724818277</v>
      </c>
      <c r="AQ310" s="34">
        <v>94.184839044652122</v>
      </c>
      <c r="AR310" s="34">
        <v>93.769470404984418</v>
      </c>
      <c r="AS310" s="34">
        <v>93.665628245067495</v>
      </c>
      <c r="AT310" s="34">
        <v>92.315680166147459</v>
      </c>
      <c r="AU310" s="34">
        <v>90.342679127725859</v>
      </c>
      <c r="AV310" s="34">
        <v>89.200415368639668</v>
      </c>
      <c r="AW310" s="34">
        <v>86.812045690550363</v>
      </c>
      <c r="AX310" s="34">
        <v>85.462097611630327</v>
      </c>
      <c r="AY310" s="34">
        <v>84.319833852544136</v>
      </c>
      <c r="AZ310" s="34">
        <v>83.281412253374867</v>
      </c>
      <c r="BA310" s="34">
        <v>82.866043613707163</v>
      </c>
      <c r="BB310" s="34">
        <v>84.112149532710276</v>
      </c>
      <c r="BC310" s="34">
        <v>80.685358255451717</v>
      </c>
      <c r="BD310" s="34">
        <v>78.608515057113195</v>
      </c>
      <c r="BE310" s="34">
        <v>75.700934579439249</v>
      </c>
      <c r="BF310" s="34">
        <v>75.804776739356186</v>
      </c>
      <c r="BG310" s="34">
        <v>75.908618899273108</v>
      </c>
      <c r="BH310" s="34">
        <v>76.531671858774658</v>
      </c>
      <c r="BI310" s="34">
        <v>78.296988577362413</v>
      </c>
      <c r="BJ310" s="34">
        <v>76.84319833852544</v>
      </c>
      <c r="BK310" s="34">
        <v>77.154724818276222</v>
      </c>
      <c r="BL310" s="34">
        <v>74.143302180685353</v>
      </c>
      <c r="BM310" s="34">
        <v>74.766355140186917</v>
      </c>
      <c r="BN310" s="34">
        <v>73.831775700934585</v>
      </c>
      <c r="BO310" s="34">
        <v>72.481827622014535</v>
      </c>
      <c r="BP310" s="34">
        <v>72.377985462097612</v>
      </c>
      <c r="BQ310" s="34">
        <v>100</v>
      </c>
      <c r="BR310" s="34">
        <v>101.17302052785924</v>
      </c>
      <c r="BS310" s="34">
        <v>98.826979472140764</v>
      </c>
      <c r="BT310" s="34">
        <v>100.29325513196481</v>
      </c>
      <c r="BU310" s="34">
        <v>97.360703812316714</v>
      </c>
      <c r="BV310" s="34">
        <v>92.082111436950143</v>
      </c>
      <c r="BW310" s="34">
        <v>91.495601173020532</v>
      </c>
      <c r="BX310" s="34">
        <v>89.149560117302059</v>
      </c>
      <c r="BY310" s="34">
        <v>87.68328445747801</v>
      </c>
      <c r="BZ310" s="34">
        <v>90.029325513196483</v>
      </c>
      <c r="CA310" s="34">
        <v>84.1642228739003</v>
      </c>
      <c r="CB310" s="34">
        <v>81.524926686217015</v>
      </c>
      <c r="CC310" s="34">
        <v>80.645161290322577</v>
      </c>
      <c r="CD310" s="34">
        <v>82.99120234604105</v>
      </c>
      <c r="CE310" s="34">
        <v>78.299120234604104</v>
      </c>
      <c r="CF310" s="34">
        <v>73.313782991202345</v>
      </c>
      <c r="CG310" s="34">
        <v>72.727272727272734</v>
      </c>
      <c r="CH310" s="34">
        <v>68.914956011730212</v>
      </c>
      <c r="CI310" s="34">
        <v>66.862170087976537</v>
      </c>
      <c r="CJ310" s="34">
        <v>65.102639296187689</v>
      </c>
      <c r="CK310" s="34">
        <v>65.689149560117301</v>
      </c>
      <c r="CL310" s="34">
        <v>65.982404692082113</v>
      </c>
      <c r="CM310" s="34">
        <v>63.049853372434015</v>
      </c>
      <c r="CN310" s="34">
        <v>63.049853372434015</v>
      </c>
      <c r="CO310" s="34">
        <v>63.049853372434015</v>
      </c>
      <c r="CP310" s="34">
        <v>63.929618768328446</v>
      </c>
      <c r="CQ310" s="34">
        <v>65.689149560117301</v>
      </c>
      <c r="CR310" s="34">
        <v>63.929618768328446</v>
      </c>
      <c r="CS310" s="34">
        <v>66.275659824046926</v>
      </c>
      <c r="CT310" s="34">
        <v>68.328445747800586</v>
      </c>
      <c r="CU310" s="34">
        <v>69.794721407624635</v>
      </c>
      <c r="CV310" s="34">
        <v>71.260997067448685</v>
      </c>
      <c r="CW310" s="34">
        <v>71.847507331378296</v>
      </c>
    </row>
    <row r="311" spans="1:101" x14ac:dyDescent="0.3">
      <c r="A311" s="3">
        <v>1837</v>
      </c>
      <c r="B311" s="4" t="s">
        <v>304</v>
      </c>
      <c r="C311" s="34">
        <v>100</v>
      </c>
      <c r="D311" s="34">
        <v>98.660927785748441</v>
      </c>
      <c r="E311" s="34">
        <v>98.900047824007657</v>
      </c>
      <c r="F311" s="34">
        <v>97.70444763271162</v>
      </c>
      <c r="G311" s="34">
        <v>96.461023433763756</v>
      </c>
      <c r="H311" s="34">
        <v>94.548063127690099</v>
      </c>
      <c r="I311" s="34">
        <v>93.591582974653278</v>
      </c>
      <c r="J311" s="34">
        <v>90.913438546150161</v>
      </c>
      <c r="K311" s="34">
        <v>90.148254423720701</v>
      </c>
      <c r="L311" s="34">
        <v>88.761358201817316</v>
      </c>
      <c r="M311" s="34">
        <v>90.196078431372555</v>
      </c>
      <c r="N311" s="34">
        <v>89.000478240076518</v>
      </c>
      <c r="O311" s="34">
        <v>88.857006217120997</v>
      </c>
      <c r="P311" s="34">
        <v>89.861310377809659</v>
      </c>
      <c r="Q311" s="34">
        <v>89.478718316594936</v>
      </c>
      <c r="R311" s="34">
        <v>89.622190339550457</v>
      </c>
      <c r="S311" s="34">
        <v>89.048302247728358</v>
      </c>
      <c r="T311" s="34">
        <v>86.561453849832617</v>
      </c>
      <c r="U311" s="34">
        <v>85.796269727403157</v>
      </c>
      <c r="V311" s="34">
        <v>84.409373505499758</v>
      </c>
      <c r="W311" s="34">
        <v>83.261597321855575</v>
      </c>
      <c r="X311" s="34">
        <v>80.583452893352458</v>
      </c>
      <c r="Y311" s="34">
        <v>79.100908656145378</v>
      </c>
      <c r="Z311" s="34">
        <v>78.048780487804876</v>
      </c>
      <c r="AA311" s="34">
        <v>77.427068388330937</v>
      </c>
      <c r="AB311" s="34">
        <v>76.901004304160693</v>
      </c>
      <c r="AC311" s="34">
        <v>76.087996174079393</v>
      </c>
      <c r="AD311" s="34">
        <v>73.122907699665234</v>
      </c>
      <c r="AE311" s="34">
        <v>72.596843615494976</v>
      </c>
      <c r="AF311" s="34">
        <v>71.831659493065516</v>
      </c>
      <c r="AG311" s="34">
        <v>69.631755141080816</v>
      </c>
      <c r="AH311" s="34">
        <v>67.814442850310854</v>
      </c>
      <c r="AI311" s="34">
        <v>66.427546628407455</v>
      </c>
      <c r="AJ311" s="34">
        <v>100</v>
      </c>
      <c r="AK311" s="34">
        <v>101.3000254906959</v>
      </c>
      <c r="AL311" s="34">
        <v>102.70201376497579</v>
      </c>
      <c r="AM311" s="34">
        <v>103.6961509049197</v>
      </c>
      <c r="AN311" s="34">
        <v>103.36477185827174</v>
      </c>
      <c r="AO311" s="34">
        <v>104.15498343104767</v>
      </c>
      <c r="AP311" s="34">
        <v>104.56283456538364</v>
      </c>
      <c r="AQ311" s="34">
        <v>103.77262299260769</v>
      </c>
      <c r="AR311" s="34">
        <v>103.31379046647973</v>
      </c>
      <c r="AS311" s="34">
        <v>101.96278358399184</v>
      </c>
      <c r="AT311" s="34">
        <v>101.04511853173592</v>
      </c>
      <c r="AU311" s="34">
        <v>99.694111649248029</v>
      </c>
      <c r="AV311" s="34">
        <v>97.96074432832016</v>
      </c>
      <c r="AW311" s="34">
        <v>97.756818761152175</v>
      </c>
      <c r="AX311" s="34">
        <v>98.419576854448124</v>
      </c>
      <c r="AY311" s="34">
        <v>99.107825643640069</v>
      </c>
      <c r="AZ311" s="34">
        <v>99.898037216416014</v>
      </c>
      <c r="BA311" s="34">
        <v>99.209788427224069</v>
      </c>
      <c r="BB311" s="34">
        <v>99.464695386184047</v>
      </c>
      <c r="BC311" s="34">
        <v>99.005862860056084</v>
      </c>
      <c r="BD311" s="34">
        <v>98.623502421616109</v>
      </c>
      <c r="BE311" s="34">
        <v>99.107825643640069</v>
      </c>
      <c r="BF311" s="34">
        <v>100.66275809329595</v>
      </c>
      <c r="BG311" s="34">
        <v>100.61177670150396</v>
      </c>
      <c r="BH311" s="34">
        <v>101.1980627071119</v>
      </c>
      <c r="BI311" s="34">
        <v>101.14708131531991</v>
      </c>
      <c r="BJ311" s="34">
        <v>99.490186082080044</v>
      </c>
      <c r="BK311" s="34">
        <v>98.266632679072146</v>
      </c>
      <c r="BL311" s="34">
        <v>96.839153708896248</v>
      </c>
      <c r="BM311" s="34">
        <v>97.017588580168237</v>
      </c>
      <c r="BN311" s="34">
        <v>97.374458322712215</v>
      </c>
      <c r="BO311" s="34">
        <v>95.666581697680343</v>
      </c>
      <c r="BP311" s="34">
        <v>95.029314300280404</v>
      </c>
      <c r="BQ311" s="34">
        <v>100</v>
      </c>
      <c r="BR311" s="34">
        <v>103.17460317460318</v>
      </c>
      <c r="BS311" s="34">
        <v>104.76190476190476</v>
      </c>
      <c r="BT311" s="34">
        <v>105.82010582010582</v>
      </c>
      <c r="BU311" s="34">
        <v>106.87830687830687</v>
      </c>
      <c r="BV311" s="34">
        <v>108.25396825396825</v>
      </c>
      <c r="BW311" s="34">
        <v>111.005291005291</v>
      </c>
      <c r="BX311" s="34">
        <v>112.80423280423281</v>
      </c>
      <c r="BY311" s="34">
        <v>112.38095238095238</v>
      </c>
      <c r="BZ311" s="34">
        <v>114.07407407407408</v>
      </c>
      <c r="CA311" s="34">
        <v>114.39153439153439</v>
      </c>
      <c r="CB311" s="34">
        <v>112.27513227513228</v>
      </c>
      <c r="CC311" s="34">
        <v>112.38095238095238</v>
      </c>
      <c r="CD311" s="34">
        <v>114.49735449735449</v>
      </c>
      <c r="CE311" s="34">
        <v>114.39153439153439</v>
      </c>
      <c r="CF311" s="34">
        <v>113.01587301587301</v>
      </c>
      <c r="CG311" s="34">
        <v>112.5925925925926</v>
      </c>
      <c r="CH311" s="34">
        <v>113.22751322751323</v>
      </c>
      <c r="CI311" s="34">
        <v>112.48677248677248</v>
      </c>
      <c r="CJ311" s="34">
        <v>112.80423280423281</v>
      </c>
      <c r="CK311" s="34">
        <v>111.42857142857143</v>
      </c>
      <c r="CL311" s="34">
        <v>111.005291005291</v>
      </c>
      <c r="CM311" s="34">
        <v>109.84126984126983</v>
      </c>
      <c r="CN311" s="34">
        <v>112.16931216931216</v>
      </c>
      <c r="CO311" s="34">
        <v>112.27513227513228</v>
      </c>
      <c r="CP311" s="34">
        <v>114.39153439153439</v>
      </c>
      <c r="CQ311" s="34">
        <v>115.13227513227513</v>
      </c>
      <c r="CR311" s="34">
        <v>117.14285714285714</v>
      </c>
      <c r="CS311" s="34">
        <v>120.31746031746032</v>
      </c>
      <c r="CT311" s="34">
        <v>123.06878306878306</v>
      </c>
      <c r="CU311" s="34">
        <v>122.64550264550265</v>
      </c>
      <c r="CV311" s="34">
        <v>124.33862433862434</v>
      </c>
      <c r="CW311" s="34">
        <v>128.46560846560845</v>
      </c>
    </row>
    <row r="312" spans="1:101" x14ac:dyDescent="0.3">
      <c r="A312" s="3">
        <v>1838</v>
      </c>
      <c r="B312" s="4" t="s">
        <v>305</v>
      </c>
      <c r="C312" s="34">
        <v>100</v>
      </c>
      <c r="D312" s="34">
        <v>99.845201238390089</v>
      </c>
      <c r="E312" s="34">
        <v>97.368421052631575</v>
      </c>
      <c r="F312" s="34">
        <v>98.606811145510832</v>
      </c>
      <c r="G312" s="34">
        <v>99.226006191950461</v>
      </c>
      <c r="H312" s="34">
        <v>99.071207430340564</v>
      </c>
      <c r="I312" s="34">
        <v>96.749226006191947</v>
      </c>
      <c r="J312" s="34">
        <v>96.284829721362229</v>
      </c>
      <c r="K312" s="34">
        <v>95.356037151702793</v>
      </c>
      <c r="L312" s="34">
        <v>95.975232198142422</v>
      </c>
      <c r="M312" s="34">
        <v>96.284829721362229</v>
      </c>
      <c r="N312" s="34">
        <v>92.260061919504651</v>
      </c>
      <c r="O312" s="34">
        <v>89.009287925696597</v>
      </c>
      <c r="P312" s="34">
        <v>90.247678018575854</v>
      </c>
      <c r="Q312" s="34">
        <v>82.662538699690401</v>
      </c>
      <c r="R312" s="34">
        <v>82.043343653250773</v>
      </c>
      <c r="S312" s="34">
        <v>79.256965944272451</v>
      </c>
      <c r="T312" s="34">
        <v>80.495356037151709</v>
      </c>
      <c r="U312" s="34">
        <v>77.089783281733745</v>
      </c>
      <c r="V312" s="34">
        <v>73.993808049535602</v>
      </c>
      <c r="W312" s="34">
        <v>71.671826625386998</v>
      </c>
      <c r="X312" s="34">
        <v>69.040247678018574</v>
      </c>
      <c r="Y312" s="34">
        <v>67.647058823529406</v>
      </c>
      <c r="Z312" s="34">
        <v>64.551083591331263</v>
      </c>
      <c r="AA312" s="34">
        <v>66.408668730650149</v>
      </c>
      <c r="AB312" s="34">
        <v>64.086687306501545</v>
      </c>
      <c r="AC312" s="34">
        <v>63.777089783281731</v>
      </c>
      <c r="AD312" s="34">
        <v>63.003095975232199</v>
      </c>
      <c r="AE312" s="34">
        <v>63.157894736842103</v>
      </c>
      <c r="AF312" s="34">
        <v>64.551083591331263</v>
      </c>
      <c r="AG312" s="34">
        <v>62.538699690402474</v>
      </c>
      <c r="AH312" s="34">
        <v>61.609907120743031</v>
      </c>
      <c r="AI312" s="34">
        <v>58.513931888544889</v>
      </c>
      <c r="AJ312" s="34">
        <v>100</v>
      </c>
      <c r="AK312" s="34">
        <v>98.065902578796567</v>
      </c>
      <c r="AL312" s="34">
        <v>96.131805157593121</v>
      </c>
      <c r="AM312" s="34">
        <v>95.343839541547283</v>
      </c>
      <c r="AN312" s="34">
        <v>95.630372492836671</v>
      </c>
      <c r="AO312" s="34">
        <v>95.200573065902574</v>
      </c>
      <c r="AP312" s="34">
        <v>92.97994269340974</v>
      </c>
      <c r="AQ312" s="34">
        <v>93.409742120343836</v>
      </c>
      <c r="AR312" s="34">
        <v>95.702005730659025</v>
      </c>
      <c r="AS312" s="34">
        <v>95.272206303724928</v>
      </c>
      <c r="AT312" s="34">
        <v>93.266475644699142</v>
      </c>
      <c r="AU312" s="34">
        <v>92.765042979942692</v>
      </c>
      <c r="AV312" s="34">
        <v>91.332378223495695</v>
      </c>
      <c r="AW312" s="34">
        <v>90.114613180515761</v>
      </c>
      <c r="AX312" s="34">
        <v>89.326647564469909</v>
      </c>
      <c r="AY312" s="34">
        <v>90.830945558739259</v>
      </c>
      <c r="AZ312" s="34">
        <v>89.040114613180521</v>
      </c>
      <c r="BA312" s="34">
        <v>89.11174785100286</v>
      </c>
      <c r="BB312" s="34">
        <v>88.252148997134668</v>
      </c>
      <c r="BC312" s="34">
        <v>85.530085959885383</v>
      </c>
      <c r="BD312" s="34">
        <v>85.100286532951287</v>
      </c>
      <c r="BE312" s="34">
        <v>84.742120343839545</v>
      </c>
      <c r="BF312" s="34">
        <v>85.530085959885383</v>
      </c>
      <c r="BG312" s="34">
        <v>84.169054441260741</v>
      </c>
      <c r="BH312" s="34">
        <v>84.670487106017191</v>
      </c>
      <c r="BI312" s="34">
        <v>84.813753581661885</v>
      </c>
      <c r="BJ312" s="34">
        <v>84.957020057306593</v>
      </c>
      <c r="BK312" s="34">
        <v>86.103151862464188</v>
      </c>
      <c r="BL312" s="34">
        <v>84.240687679083095</v>
      </c>
      <c r="BM312" s="34">
        <v>85.100286532951287</v>
      </c>
      <c r="BN312" s="34">
        <v>84.742120343839545</v>
      </c>
      <c r="BO312" s="34">
        <v>83.237822349570195</v>
      </c>
      <c r="BP312" s="34">
        <v>82.879656160458453</v>
      </c>
      <c r="BQ312" s="34">
        <v>100</v>
      </c>
      <c r="BR312" s="34">
        <v>99.049128367670363</v>
      </c>
      <c r="BS312" s="34">
        <v>98.256735340729008</v>
      </c>
      <c r="BT312" s="34">
        <v>99.207606973058631</v>
      </c>
      <c r="BU312" s="34">
        <v>94.294770206022193</v>
      </c>
      <c r="BV312" s="34">
        <v>95.087163232963547</v>
      </c>
      <c r="BW312" s="34">
        <v>93.343898573692556</v>
      </c>
      <c r="BX312" s="34">
        <v>91.759112519809833</v>
      </c>
      <c r="BY312" s="34">
        <v>89.223454833597458</v>
      </c>
      <c r="BZ312" s="34">
        <v>86.212361331220279</v>
      </c>
      <c r="CA312" s="34">
        <v>84.627575277337556</v>
      </c>
      <c r="CB312" s="34">
        <v>83.676703645007919</v>
      </c>
      <c r="CC312" s="34">
        <v>83.042789223454832</v>
      </c>
      <c r="CD312" s="34">
        <v>80.824088748019022</v>
      </c>
      <c r="CE312" s="34">
        <v>77.179080824088743</v>
      </c>
      <c r="CF312" s="34">
        <v>75.752773375594302</v>
      </c>
      <c r="CG312" s="34">
        <v>73.692551505546746</v>
      </c>
      <c r="CH312" s="34">
        <v>71.473851030110936</v>
      </c>
      <c r="CI312" s="34">
        <v>70.998415213946117</v>
      </c>
      <c r="CJ312" s="34">
        <v>68.938193343898575</v>
      </c>
      <c r="CK312" s="34">
        <v>68.145800316957207</v>
      </c>
      <c r="CL312" s="34">
        <v>66.085578446909665</v>
      </c>
      <c r="CM312" s="34">
        <v>66.877971473851034</v>
      </c>
      <c r="CN312" s="34">
        <v>64.025356576862123</v>
      </c>
      <c r="CO312" s="34">
        <v>64.817749603803492</v>
      </c>
      <c r="CP312" s="34">
        <v>63.70839936608558</v>
      </c>
      <c r="CQ312" s="34">
        <v>64.659270998415209</v>
      </c>
      <c r="CR312" s="34">
        <v>65.610142630744846</v>
      </c>
      <c r="CS312" s="34">
        <v>68.145800316957207</v>
      </c>
      <c r="CT312" s="34">
        <v>69.413629160063394</v>
      </c>
      <c r="CU312" s="34">
        <v>69.255150554675126</v>
      </c>
      <c r="CV312" s="34">
        <v>69.413629160063394</v>
      </c>
      <c r="CW312" s="34">
        <v>70.206022187004749</v>
      </c>
    </row>
    <row r="313" spans="1:101" x14ac:dyDescent="0.3">
      <c r="A313" s="3">
        <v>1839</v>
      </c>
      <c r="B313" s="4" t="s">
        <v>306</v>
      </c>
      <c r="C313" s="34">
        <v>100</v>
      </c>
      <c r="D313" s="34">
        <v>97.34299516908213</v>
      </c>
      <c r="E313" s="34">
        <v>99.758454106280197</v>
      </c>
      <c r="F313" s="34">
        <v>97.826086956521735</v>
      </c>
      <c r="G313" s="34">
        <v>93.961352657004838</v>
      </c>
      <c r="H313" s="34">
        <v>90.096618357487927</v>
      </c>
      <c r="I313" s="34">
        <v>85.990338164251213</v>
      </c>
      <c r="J313" s="34">
        <v>87.439613526570042</v>
      </c>
      <c r="K313" s="34">
        <v>86.714975845410635</v>
      </c>
      <c r="L313" s="34">
        <v>84.54106280193237</v>
      </c>
      <c r="M313" s="34">
        <v>85.024154589371975</v>
      </c>
      <c r="N313" s="34">
        <v>80.434782608695656</v>
      </c>
      <c r="O313" s="34">
        <v>76.328502415458942</v>
      </c>
      <c r="P313" s="34">
        <v>75.362318840579704</v>
      </c>
      <c r="Q313" s="34">
        <v>70.289855072463766</v>
      </c>
      <c r="R313" s="34">
        <v>68.59903381642512</v>
      </c>
      <c r="S313" s="34">
        <v>60.869565217391305</v>
      </c>
      <c r="T313" s="34">
        <v>57.246376811594203</v>
      </c>
      <c r="U313" s="34">
        <v>57.004830917874393</v>
      </c>
      <c r="V313" s="34">
        <v>56.038647342995169</v>
      </c>
      <c r="W313" s="34">
        <v>54.589371980676326</v>
      </c>
      <c r="X313" s="34">
        <v>51.449275362318843</v>
      </c>
      <c r="Y313" s="34">
        <v>52.89855072463768</v>
      </c>
      <c r="Z313" s="34">
        <v>50.483091787439612</v>
      </c>
      <c r="AA313" s="34">
        <v>49.033816425120776</v>
      </c>
      <c r="AB313" s="34">
        <v>47.10144927536232</v>
      </c>
      <c r="AC313" s="34">
        <v>46.376811594202898</v>
      </c>
      <c r="AD313" s="34">
        <v>45.410628019323674</v>
      </c>
      <c r="AE313" s="34">
        <v>45.410628019323674</v>
      </c>
      <c r="AF313" s="34">
        <v>41.545893719806763</v>
      </c>
      <c r="AG313" s="34">
        <v>42.995169082125607</v>
      </c>
      <c r="AH313" s="34">
        <v>40.338164251207729</v>
      </c>
      <c r="AI313" s="34">
        <v>40.821256038647341</v>
      </c>
      <c r="AJ313" s="34">
        <v>100</v>
      </c>
      <c r="AK313" s="34">
        <v>100.36275695284159</v>
      </c>
      <c r="AL313" s="34">
        <v>99.879081015719464</v>
      </c>
      <c r="AM313" s="34">
        <v>98.186215235792019</v>
      </c>
      <c r="AN313" s="34">
        <v>101.20918984280532</v>
      </c>
      <c r="AO313" s="34">
        <v>99.274486094316813</v>
      </c>
      <c r="AP313" s="34">
        <v>99.395405078597335</v>
      </c>
      <c r="AQ313" s="34">
        <v>99.395405078597335</v>
      </c>
      <c r="AR313" s="34">
        <v>100.36275695284159</v>
      </c>
      <c r="AS313" s="34">
        <v>100.72551390568319</v>
      </c>
      <c r="AT313" s="34">
        <v>97.70253929866989</v>
      </c>
      <c r="AU313" s="34">
        <v>93.954050785973394</v>
      </c>
      <c r="AV313" s="34">
        <v>91.414752116082227</v>
      </c>
      <c r="AW313" s="34">
        <v>91.656590084643284</v>
      </c>
      <c r="AX313" s="34">
        <v>89.721886336154782</v>
      </c>
      <c r="AY313" s="34">
        <v>88.39177750906893</v>
      </c>
      <c r="AZ313" s="34">
        <v>87.787182587666265</v>
      </c>
      <c r="BA313" s="34">
        <v>85.489721886336156</v>
      </c>
      <c r="BB313" s="34">
        <v>83.434099153567104</v>
      </c>
      <c r="BC313" s="34">
        <v>84.038694074969769</v>
      </c>
      <c r="BD313" s="34">
        <v>82.829504232164453</v>
      </c>
      <c r="BE313" s="34">
        <v>82.829504232164453</v>
      </c>
      <c r="BF313" s="34">
        <v>82.46674727932286</v>
      </c>
      <c r="BG313" s="34">
        <v>79.081015719467956</v>
      </c>
      <c r="BH313" s="34">
        <v>78.234582829504234</v>
      </c>
      <c r="BI313" s="34">
        <v>78.35550181378477</v>
      </c>
      <c r="BJ313" s="34">
        <v>76.420798065296253</v>
      </c>
      <c r="BK313" s="34">
        <v>77.871825876662641</v>
      </c>
      <c r="BL313" s="34">
        <v>74.123337363966144</v>
      </c>
      <c r="BM313" s="34">
        <v>71.94679564691657</v>
      </c>
      <c r="BN313" s="34">
        <v>72.672309552599756</v>
      </c>
      <c r="BO313" s="34">
        <v>71.584038694074977</v>
      </c>
      <c r="BP313" s="34">
        <v>70.495767835550183</v>
      </c>
      <c r="BQ313" s="34">
        <v>100</v>
      </c>
      <c r="BR313" s="34">
        <v>97.009966777408636</v>
      </c>
      <c r="BS313" s="34">
        <v>93.687707641196013</v>
      </c>
      <c r="BT313" s="34">
        <v>90.033222591362133</v>
      </c>
      <c r="BU313" s="34">
        <v>87.043189368770769</v>
      </c>
      <c r="BV313" s="34">
        <v>86.378737541528238</v>
      </c>
      <c r="BW313" s="34">
        <v>87.043189368770769</v>
      </c>
      <c r="BX313" s="34">
        <v>85.38205980066445</v>
      </c>
      <c r="BY313" s="34">
        <v>87.043189368770769</v>
      </c>
      <c r="BZ313" s="34">
        <v>84.385382059800662</v>
      </c>
      <c r="CA313" s="34">
        <v>83.056478405315616</v>
      </c>
      <c r="CB313" s="34">
        <v>82.059800664451828</v>
      </c>
      <c r="CC313" s="34">
        <v>79.734219269102994</v>
      </c>
      <c r="CD313" s="34">
        <v>80.066445182724252</v>
      </c>
      <c r="CE313" s="34">
        <v>80.39867109634551</v>
      </c>
      <c r="CF313" s="34">
        <v>80.39867109634551</v>
      </c>
      <c r="CG313" s="34">
        <v>80.730897009966782</v>
      </c>
      <c r="CH313" s="34">
        <v>79.401993355481721</v>
      </c>
      <c r="CI313" s="34">
        <v>79.401993355481721</v>
      </c>
      <c r="CJ313" s="34">
        <v>77.076411960132887</v>
      </c>
      <c r="CK313" s="34">
        <v>78.737541528239205</v>
      </c>
      <c r="CL313" s="34">
        <v>76.411960132890371</v>
      </c>
      <c r="CM313" s="34">
        <v>78.405315614617933</v>
      </c>
      <c r="CN313" s="34">
        <v>83.388704318936874</v>
      </c>
      <c r="CO313" s="34">
        <v>84.053156146179404</v>
      </c>
      <c r="CP313" s="34">
        <v>84.385382059800662</v>
      </c>
      <c r="CQ313" s="34">
        <v>83.388704318936874</v>
      </c>
      <c r="CR313" s="34">
        <v>85.049833887043192</v>
      </c>
      <c r="CS313" s="34">
        <v>85.38205980066445</v>
      </c>
      <c r="CT313" s="34">
        <v>88.704318936877073</v>
      </c>
      <c r="CU313" s="34">
        <v>87.707641196013284</v>
      </c>
      <c r="CV313" s="34">
        <v>89.700996677740861</v>
      </c>
      <c r="CW313" s="34">
        <v>89.700996677740861</v>
      </c>
    </row>
    <row r="314" spans="1:101" x14ac:dyDescent="0.3">
      <c r="A314" s="3">
        <v>1840</v>
      </c>
      <c r="B314" s="4" t="s">
        <v>307</v>
      </c>
      <c r="C314" s="34">
        <v>100</v>
      </c>
      <c r="D314" s="34">
        <v>99.016853932584269</v>
      </c>
      <c r="E314" s="34">
        <v>98.595505617977523</v>
      </c>
      <c r="F314" s="34">
        <v>96.699438202247194</v>
      </c>
      <c r="G314" s="34">
        <v>94.873595505617971</v>
      </c>
      <c r="H314" s="34">
        <v>93.469101123595507</v>
      </c>
      <c r="I314" s="34">
        <v>89.957865168539328</v>
      </c>
      <c r="J314" s="34">
        <v>89.396067415730343</v>
      </c>
      <c r="K314" s="34">
        <v>90.098314606741567</v>
      </c>
      <c r="L314" s="34">
        <v>87.359550561797747</v>
      </c>
      <c r="M314" s="34">
        <v>88.132022471910119</v>
      </c>
      <c r="N314" s="34">
        <v>85.674157303370791</v>
      </c>
      <c r="O314" s="34">
        <v>83.216292134831463</v>
      </c>
      <c r="P314" s="34">
        <v>81.17977528089888</v>
      </c>
      <c r="Q314" s="34">
        <v>81.25</v>
      </c>
      <c r="R314" s="34">
        <v>81.25</v>
      </c>
      <c r="S314" s="34">
        <v>78.862359550561791</v>
      </c>
      <c r="T314" s="34">
        <v>79.775280898876403</v>
      </c>
      <c r="U314" s="34">
        <v>77.457865168539328</v>
      </c>
      <c r="V314" s="34">
        <v>75.07022471910112</v>
      </c>
      <c r="W314" s="34">
        <v>73.876404494382029</v>
      </c>
      <c r="X314" s="34">
        <v>73.595505617977523</v>
      </c>
      <c r="Y314" s="34">
        <v>73.455056179775283</v>
      </c>
      <c r="Z314" s="34">
        <v>71.980337078651687</v>
      </c>
      <c r="AA314" s="34">
        <v>71.067415730337075</v>
      </c>
      <c r="AB314" s="34">
        <v>69.943820224719104</v>
      </c>
      <c r="AC314" s="34">
        <v>69.241573033707866</v>
      </c>
      <c r="AD314" s="34">
        <v>66.853932584269657</v>
      </c>
      <c r="AE314" s="34">
        <v>67.626404494382029</v>
      </c>
      <c r="AF314" s="34">
        <v>68.188202247191015</v>
      </c>
      <c r="AG314" s="34">
        <v>68.960674157303373</v>
      </c>
      <c r="AH314" s="34">
        <v>69.733146067415731</v>
      </c>
      <c r="AI314" s="34">
        <v>67.556179775280896</v>
      </c>
      <c r="AJ314" s="34">
        <v>100</v>
      </c>
      <c r="AK314" s="34">
        <v>99.901510177281679</v>
      </c>
      <c r="AL314" s="34">
        <v>98.095863427445835</v>
      </c>
      <c r="AM314" s="34">
        <v>98.686802363755746</v>
      </c>
      <c r="AN314" s="34">
        <v>99.212081418253447</v>
      </c>
      <c r="AO314" s="34">
        <v>99.573210768220619</v>
      </c>
      <c r="AP314" s="34">
        <v>100.62376887721602</v>
      </c>
      <c r="AQ314" s="34">
        <v>102.39658568614577</v>
      </c>
      <c r="AR314" s="34">
        <v>102.0682862770847</v>
      </c>
      <c r="AS314" s="34">
        <v>101.47734734077478</v>
      </c>
      <c r="AT314" s="34">
        <v>100.65659881812213</v>
      </c>
      <c r="AU314" s="34">
        <v>99.83585029546947</v>
      </c>
      <c r="AV314" s="34">
        <v>98.752462245567955</v>
      </c>
      <c r="AW314" s="34">
        <v>98.030203545633611</v>
      </c>
      <c r="AX314" s="34">
        <v>97.537754432042021</v>
      </c>
      <c r="AY314" s="34">
        <v>97.833223900196984</v>
      </c>
      <c r="AZ314" s="34">
        <v>98.227183191070253</v>
      </c>
      <c r="BA314" s="34">
        <v>98.030203545633611</v>
      </c>
      <c r="BB314" s="34">
        <v>97.734734077478663</v>
      </c>
      <c r="BC314" s="34">
        <v>97.570584372948133</v>
      </c>
      <c r="BD314" s="34">
        <v>96.323046618516088</v>
      </c>
      <c r="BE314" s="34">
        <v>97.570584372948133</v>
      </c>
      <c r="BF314" s="34">
        <v>97.669074195666454</v>
      </c>
      <c r="BG314" s="34">
        <v>96.421536441234409</v>
      </c>
      <c r="BH314" s="34">
        <v>95.732107682206177</v>
      </c>
      <c r="BI314" s="34">
        <v>96.224556795797767</v>
      </c>
      <c r="BJ314" s="34">
        <v>96.84832567301379</v>
      </c>
      <c r="BK314" s="34">
        <v>95.961917268548916</v>
      </c>
      <c r="BL314" s="34">
        <v>95.797767564018386</v>
      </c>
      <c r="BM314" s="34">
        <v>92.875902823374915</v>
      </c>
      <c r="BN314" s="34">
        <v>91.529875246224563</v>
      </c>
      <c r="BO314" s="34">
        <v>90.085357846355876</v>
      </c>
      <c r="BP314" s="34">
        <v>89.494418910045965</v>
      </c>
      <c r="BQ314" s="34">
        <v>100</v>
      </c>
      <c r="BR314" s="34">
        <v>104.88126649076517</v>
      </c>
      <c r="BS314" s="34">
        <v>106.33245382585751</v>
      </c>
      <c r="BT314" s="34">
        <v>106.46437994722955</v>
      </c>
      <c r="BU314" s="34">
        <v>104.22163588390501</v>
      </c>
      <c r="BV314" s="34">
        <v>104.35356200527704</v>
      </c>
      <c r="BW314" s="34">
        <v>102.77044854881267</v>
      </c>
      <c r="BX314" s="34">
        <v>101.45118733509234</v>
      </c>
      <c r="BY314" s="34">
        <v>100</v>
      </c>
      <c r="BZ314" s="34">
        <v>98.548812664907658</v>
      </c>
      <c r="CA314" s="34">
        <v>98.416886543535625</v>
      </c>
      <c r="CB314" s="34">
        <v>99.208443271767806</v>
      </c>
      <c r="CC314" s="34">
        <v>98.812664907651708</v>
      </c>
      <c r="CD314" s="34">
        <v>98.284960422163593</v>
      </c>
      <c r="CE314" s="34">
        <v>98.416886543535625</v>
      </c>
      <c r="CF314" s="34">
        <v>95.778364116094991</v>
      </c>
      <c r="CG314" s="34">
        <v>94.854881266490764</v>
      </c>
      <c r="CH314" s="34">
        <v>92.480211081794195</v>
      </c>
      <c r="CI314" s="34">
        <v>94.986807387862797</v>
      </c>
      <c r="CJ314" s="34">
        <v>93.667546174142487</v>
      </c>
      <c r="CK314" s="34">
        <v>92.612137203166228</v>
      </c>
      <c r="CL314" s="34">
        <v>91.029023746701853</v>
      </c>
      <c r="CM314" s="34">
        <v>93.139841688654357</v>
      </c>
      <c r="CN314" s="34">
        <v>96.306068601583107</v>
      </c>
      <c r="CO314" s="34">
        <v>98.15303430079156</v>
      </c>
      <c r="CP314" s="34">
        <v>103.2981530343008</v>
      </c>
      <c r="CQ314" s="34">
        <v>106.72823218997361</v>
      </c>
      <c r="CR314" s="34">
        <v>107.5197889182058</v>
      </c>
      <c r="CS314" s="34">
        <v>112.53298153034301</v>
      </c>
      <c r="CT314" s="34">
        <v>118.7335092348285</v>
      </c>
      <c r="CU314" s="34">
        <v>122.95514511873351</v>
      </c>
      <c r="CV314" s="34">
        <v>125.85751978891821</v>
      </c>
      <c r="CW314" s="34">
        <v>127.83641160949868</v>
      </c>
    </row>
    <row r="315" spans="1:101" x14ac:dyDescent="0.3">
      <c r="A315" s="3">
        <v>1841</v>
      </c>
      <c r="B315" s="4" t="s">
        <v>308</v>
      </c>
      <c r="C315" s="34">
        <v>100</v>
      </c>
      <c r="D315" s="34">
        <v>97.784131522516077</v>
      </c>
      <c r="E315" s="34">
        <v>98.391708363116507</v>
      </c>
      <c r="F315" s="34">
        <v>95.639742673338105</v>
      </c>
      <c r="G315" s="34">
        <v>94.210150107219448</v>
      </c>
      <c r="H315" s="34">
        <v>92.637598284488917</v>
      </c>
      <c r="I315" s="34">
        <v>90.421729807005008</v>
      </c>
      <c r="J315" s="34">
        <v>89.313795568263046</v>
      </c>
      <c r="K315" s="34">
        <v>88.884917798427452</v>
      </c>
      <c r="L315" s="34">
        <v>87.91994281629735</v>
      </c>
      <c r="M315" s="34">
        <v>85.453895639742669</v>
      </c>
      <c r="N315" s="34">
        <v>85.847033595425302</v>
      </c>
      <c r="O315" s="34">
        <v>85.060757684060036</v>
      </c>
      <c r="P315" s="34">
        <v>84.846318799142239</v>
      </c>
      <c r="Q315" s="34">
        <v>84.488920657612582</v>
      </c>
      <c r="R315" s="34">
        <v>83.452466047176557</v>
      </c>
      <c r="S315" s="34">
        <v>81.915654038599001</v>
      </c>
      <c r="T315" s="34">
        <v>83.84560400285919</v>
      </c>
      <c r="U315" s="34">
        <v>82.237312365975697</v>
      </c>
      <c r="V315" s="34">
        <v>82.844889206576127</v>
      </c>
      <c r="W315" s="34">
        <v>82.273052180128659</v>
      </c>
      <c r="X315" s="34">
        <v>81.808434596140103</v>
      </c>
      <c r="Y315" s="34">
        <v>80.9506790564689</v>
      </c>
      <c r="Z315" s="34">
        <v>80.092923516797711</v>
      </c>
      <c r="AA315" s="34">
        <v>78.020014295925662</v>
      </c>
      <c r="AB315" s="34">
        <v>76.840600428877764</v>
      </c>
      <c r="AC315" s="34">
        <v>75.160829163688348</v>
      </c>
      <c r="AD315" s="34">
        <v>74.910650464617589</v>
      </c>
      <c r="AE315" s="34">
        <v>73.874195854181565</v>
      </c>
      <c r="AF315" s="34">
        <v>72.015725518227299</v>
      </c>
      <c r="AG315" s="34">
        <v>72.265904217298072</v>
      </c>
      <c r="AH315" s="34">
        <v>71.551107934238743</v>
      </c>
      <c r="AI315" s="34">
        <v>70.657612580414579</v>
      </c>
      <c r="AJ315" s="34">
        <v>100</v>
      </c>
      <c r="AK315" s="34">
        <v>100.65113091158328</v>
      </c>
      <c r="AL315" s="34">
        <v>100.82248115147361</v>
      </c>
      <c r="AM315" s="34">
        <v>100.53118574366005</v>
      </c>
      <c r="AN315" s="34">
        <v>101.18231665524331</v>
      </c>
      <c r="AO315" s="34">
        <v>102.15901302261823</v>
      </c>
      <c r="AP315" s="34">
        <v>102.31322823851953</v>
      </c>
      <c r="AQ315" s="34">
        <v>102.3474982864976</v>
      </c>
      <c r="AR315" s="34">
        <v>103.27278958190541</v>
      </c>
      <c r="AS315" s="34">
        <v>103.10143934201508</v>
      </c>
      <c r="AT315" s="34">
        <v>101.74777244688143</v>
      </c>
      <c r="AU315" s="34">
        <v>100.97669636737491</v>
      </c>
      <c r="AV315" s="34">
        <v>99.520219328307064</v>
      </c>
      <c r="AW315" s="34">
        <v>100.32556545579163</v>
      </c>
      <c r="AX315" s="34">
        <v>101.19945167923235</v>
      </c>
      <c r="AY315" s="34">
        <v>101.33653187114462</v>
      </c>
      <c r="AZ315" s="34">
        <v>100.77107607950651</v>
      </c>
      <c r="BA315" s="34">
        <v>101.55928718300206</v>
      </c>
      <c r="BB315" s="34">
        <v>101.01096641535298</v>
      </c>
      <c r="BC315" s="34">
        <v>100.39410555174777</v>
      </c>
      <c r="BD315" s="34">
        <v>99.280328992460596</v>
      </c>
      <c r="BE315" s="34">
        <v>99.451679232350926</v>
      </c>
      <c r="BF315" s="34">
        <v>99.674434544208367</v>
      </c>
      <c r="BG315" s="34">
        <v>100.53118574366005</v>
      </c>
      <c r="BH315" s="34">
        <v>100.54832076764907</v>
      </c>
      <c r="BI315" s="34">
        <v>100.10281014393421</v>
      </c>
      <c r="BJ315" s="34">
        <v>100.1542152159013</v>
      </c>
      <c r="BK315" s="34">
        <v>99.82864976010967</v>
      </c>
      <c r="BL315" s="34">
        <v>100.3598355037697</v>
      </c>
      <c r="BM315" s="34">
        <v>100.03427004797807</v>
      </c>
      <c r="BN315" s="34">
        <v>101.11377655928719</v>
      </c>
      <c r="BO315" s="34">
        <v>101.61069225496915</v>
      </c>
      <c r="BP315" s="34">
        <v>101.67923235092529</v>
      </c>
      <c r="BQ315" s="34">
        <v>100</v>
      </c>
      <c r="BR315" s="34">
        <v>102.30930720783765</v>
      </c>
      <c r="BS315" s="34">
        <v>102.93911826452064</v>
      </c>
      <c r="BT315" s="34">
        <v>103.14905528341498</v>
      </c>
      <c r="BU315" s="34">
        <v>102.09937018894331</v>
      </c>
      <c r="BV315" s="34">
        <v>100.90972708187543</v>
      </c>
      <c r="BW315" s="34">
        <v>99.510146955913228</v>
      </c>
      <c r="BX315" s="34">
        <v>99.720083974807551</v>
      </c>
      <c r="BY315" s="34">
        <v>101.3296011196641</v>
      </c>
      <c r="BZ315" s="34">
        <v>101.3296011196641</v>
      </c>
      <c r="CA315" s="34">
        <v>100.76976906927922</v>
      </c>
      <c r="CB315" s="34">
        <v>100.34989503149055</v>
      </c>
      <c r="CC315" s="34">
        <v>99.720083974807551</v>
      </c>
      <c r="CD315" s="34">
        <v>98.180545836249124</v>
      </c>
      <c r="CE315" s="34">
        <v>97.060881735479356</v>
      </c>
      <c r="CF315" s="34">
        <v>96.43107067879636</v>
      </c>
      <c r="CG315" s="34">
        <v>94.82155353393982</v>
      </c>
      <c r="CH315" s="34">
        <v>94.751574527641708</v>
      </c>
      <c r="CI315" s="34">
        <v>94.681595521343596</v>
      </c>
      <c r="CJ315" s="34">
        <v>96.151154653603925</v>
      </c>
      <c r="CK315" s="34">
        <v>95.801259622113363</v>
      </c>
      <c r="CL315" s="34">
        <v>97.060881735479356</v>
      </c>
      <c r="CM315" s="34">
        <v>97.62071378586424</v>
      </c>
      <c r="CN315" s="34">
        <v>101.04968509447166</v>
      </c>
      <c r="CO315" s="34">
        <v>103.70888733379986</v>
      </c>
      <c r="CP315" s="34">
        <v>106.43806857942617</v>
      </c>
      <c r="CQ315" s="34">
        <v>109.51714485654304</v>
      </c>
      <c r="CR315" s="34">
        <v>114.34569629111266</v>
      </c>
      <c r="CS315" s="34">
        <v>118.82435269419175</v>
      </c>
      <c r="CT315" s="34">
        <v>122.5332400279916</v>
      </c>
      <c r="CU315" s="34">
        <v>126.38208537438769</v>
      </c>
      <c r="CV315" s="34">
        <v>128.97130860741777</v>
      </c>
      <c r="CW315" s="34">
        <v>129.39118264520644</v>
      </c>
    </row>
    <row r="316" spans="1:101" x14ac:dyDescent="0.3">
      <c r="A316" s="3">
        <v>1845</v>
      </c>
      <c r="B316" s="4" t="s">
        <v>309</v>
      </c>
      <c r="C316" s="34">
        <v>100</v>
      </c>
      <c r="D316" s="34">
        <v>94.04900816802801</v>
      </c>
      <c r="E316" s="34">
        <v>91.481913652275381</v>
      </c>
      <c r="F316" s="34">
        <v>88.914819136522752</v>
      </c>
      <c r="G316" s="34">
        <v>87.047841306884479</v>
      </c>
      <c r="H316" s="34">
        <v>84.247374562427069</v>
      </c>
      <c r="I316" s="34">
        <v>80.863477246207708</v>
      </c>
      <c r="J316" s="34">
        <v>80.280046674445742</v>
      </c>
      <c r="K316" s="34">
        <v>78.179696616102689</v>
      </c>
      <c r="L316" s="34">
        <v>74.795799299883313</v>
      </c>
      <c r="M316" s="34">
        <v>72.578763127187869</v>
      </c>
      <c r="N316" s="34">
        <v>69.311551925320884</v>
      </c>
      <c r="O316" s="34">
        <v>67.211201866977831</v>
      </c>
      <c r="P316" s="34">
        <v>65.460910151691948</v>
      </c>
      <c r="Q316" s="34">
        <v>64.294049008168031</v>
      </c>
      <c r="R316" s="34">
        <v>59.859976662777129</v>
      </c>
      <c r="S316" s="34">
        <v>59.043173862310383</v>
      </c>
      <c r="T316" s="34">
        <v>57.876312718786465</v>
      </c>
      <c r="U316" s="34">
        <v>56.009334889148192</v>
      </c>
      <c r="V316" s="34">
        <v>54.725787631271878</v>
      </c>
      <c r="W316" s="34">
        <v>54.142357059509919</v>
      </c>
      <c r="X316" s="34">
        <v>51.925320886814468</v>
      </c>
      <c r="Y316" s="34">
        <v>52.975495915985995</v>
      </c>
      <c r="Z316" s="34">
        <v>52.158693115519256</v>
      </c>
      <c r="AA316" s="34">
        <v>52.158693115519256</v>
      </c>
      <c r="AB316" s="34">
        <v>51.225204200700119</v>
      </c>
      <c r="AC316" s="34">
        <v>47.841306884480744</v>
      </c>
      <c r="AD316" s="34">
        <v>48.42473745624271</v>
      </c>
      <c r="AE316" s="34">
        <v>47.607934655775964</v>
      </c>
      <c r="AF316" s="34">
        <v>47.841306884480744</v>
      </c>
      <c r="AG316" s="34">
        <v>47.491248541423573</v>
      </c>
      <c r="AH316" s="34">
        <v>47.841306884480744</v>
      </c>
      <c r="AI316" s="34">
        <v>47.841306884480744</v>
      </c>
      <c r="AJ316" s="34">
        <v>100</v>
      </c>
      <c r="AK316" s="34">
        <v>97.539975399753999</v>
      </c>
      <c r="AL316" s="34">
        <v>97.478474784747846</v>
      </c>
      <c r="AM316" s="34">
        <v>96.617466174661743</v>
      </c>
      <c r="AN316" s="34">
        <v>97.662976629766291</v>
      </c>
      <c r="AO316" s="34">
        <v>96.74046740467405</v>
      </c>
      <c r="AP316" s="34">
        <v>94.649446494464939</v>
      </c>
      <c r="AQ316" s="34">
        <v>94.157441574415742</v>
      </c>
      <c r="AR316" s="34">
        <v>92.742927429274289</v>
      </c>
      <c r="AS316" s="34">
        <v>91.266912669126697</v>
      </c>
      <c r="AT316" s="34">
        <v>90.528905289052886</v>
      </c>
      <c r="AU316" s="34">
        <v>89.913899138991397</v>
      </c>
      <c r="AV316" s="34">
        <v>88.622386223862236</v>
      </c>
      <c r="AW316" s="34">
        <v>86.34686346863468</v>
      </c>
      <c r="AX316" s="34">
        <v>86.408364083640834</v>
      </c>
      <c r="AY316" s="34">
        <v>84.932349323493241</v>
      </c>
      <c r="AZ316" s="34">
        <v>82.533825338253379</v>
      </c>
      <c r="BA316" s="34">
        <v>80.565805658056576</v>
      </c>
      <c r="BB316" s="34">
        <v>80.258302583025824</v>
      </c>
      <c r="BC316" s="34">
        <v>78.843788437884385</v>
      </c>
      <c r="BD316" s="34">
        <v>77.060270602706026</v>
      </c>
      <c r="BE316" s="34">
        <v>73.800738007380076</v>
      </c>
      <c r="BF316" s="34">
        <v>74.41574415744158</v>
      </c>
      <c r="BG316" s="34">
        <v>72.509225092250929</v>
      </c>
      <c r="BH316" s="34">
        <v>72.509225092250929</v>
      </c>
      <c r="BI316" s="34">
        <v>73.185731857318572</v>
      </c>
      <c r="BJ316" s="34">
        <v>73.185731857318572</v>
      </c>
      <c r="BK316" s="34">
        <v>71.832718327183272</v>
      </c>
      <c r="BL316" s="34">
        <v>69.434194341943424</v>
      </c>
      <c r="BM316" s="34">
        <v>68.573185731857322</v>
      </c>
      <c r="BN316" s="34">
        <v>68.880688806888074</v>
      </c>
      <c r="BO316" s="34">
        <v>68.942189421894213</v>
      </c>
      <c r="BP316" s="34">
        <v>67.466174661746621</v>
      </c>
      <c r="BQ316" s="34">
        <v>100</v>
      </c>
      <c r="BR316" s="34">
        <v>102.83400809716599</v>
      </c>
      <c r="BS316" s="34">
        <v>101.82186234817814</v>
      </c>
      <c r="BT316" s="34">
        <v>98.582995951417004</v>
      </c>
      <c r="BU316" s="34">
        <v>99.595141700404852</v>
      </c>
      <c r="BV316" s="34">
        <v>98.380566801619437</v>
      </c>
      <c r="BW316" s="34">
        <v>96.356275303643727</v>
      </c>
      <c r="BX316" s="34">
        <v>92.510121457489873</v>
      </c>
      <c r="BY316" s="34">
        <v>91.497975708502025</v>
      </c>
      <c r="BZ316" s="34">
        <v>90.688259109311744</v>
      </c>
      <c r="CA316" s="34">
        <v>89.473684210526315</v>
      </c>
      <c r="CB316" s="34">
        <v>86.84210526315789</v>
      </c>
      <c r="CC316" s="34">
        <v>83.805668016194332</v>
      </c>
      <c r="CD316" s="34">
        <v>81.376518218623488</v>
      </c>
      <c r="CE316" s="34">
        <v>80.161943319838059</v>
      </c>
      <c r="CF316" s="34">
        <v>77.732793522267201</v>
      </c>
      <c r="CG316" s="34">
        <v>76.92307692307692</v>
      </c>
      <c r="CH316" s="34">
        <v>76.518218623481786</v>
      </c>
      <c r="CI316" s="34">
        <v>74.493927125506076</v>
      </c>
      <c r="CJ316" s="34">
        <v>74.493927125506076</v>
      </c>
      <c r="CK316" s="34">
        <v>74.291497975708495</v>
      </c>
      <c r="CL316" s="34">
        <v>71.862348178137651</v>
      </c>
      <c r="CM316" s="34">
        <v>72.267206477732799</v>
      </c>
      <c r="CN316" s="34">
        <v>72.469635627530366</v>
      </c>
      <c r="CO316" s="34">
        <v>73.481781376518214</v>
      </c>
      <c r="CP316" s="34">
        <v>75.708502024291505</v>
      </c>
      <c r="CQ316" s="34">
        <v>77.125506072874501</v>
      </c>
      <c r="CR316" s="34">
        <v>81.781376518218622</v>
      </c>
      <c r="CS316" s="34">
        <v>84.21052631578948</v>
      </c>
      <c r="CT316" s="34">
        <v>88.663967611336034</v>
      </c>
      <c r="CU316" s="34">
        <v>87.246963562753038</v>
      </c>
      <c r="CV316" s="34">
        <v>90.688259109311744</v>
      </c>
      <c r="CW316" s="34">
        <v>94.736842105263165</v>
      </c>
    </row>
    <row r="317" spans="1:101" x14ac:dyDescent="0.3">
      <c r="A317" s="3">
        <v>1848</v>
      </c>
      <c r="B317" s="4" t="s">
        <v>310</v>
      </c>
      <c r="C317" s="34">
        <v>100</v>
      </c>
      <c r="D317" s="34">
        <v>96.757322175732213</v>
      </c>
      <c r="E317" s="34">
        <v>97.175732217573227</v>
      </c>
      <c r="F317" s="34">
        <v>92.36401673640168</v>
      </c>
      <c r="G317" s="34">
        <v>91.31799163179916</v>
      </c>
      <c r="H317" s="34">
        <v>88.807531380753133</v>
      </c>
      <c r="I317" s="34">
        <v>87.343096234309627</v>
      </c>
      <c r="J317" s="34">
        <v>86.610878661087867</v>
      </c>
      <c r="K317" s="34">
        <v>84.4142259414226</v>
      </c>
      <c r="L317" s="34">
        <v>83.577405857740587</v>
      </c>
      <c r="M317" s="34">
        <v>83.158995815899587</v>
      </c>
      <c r="N317" s="34">
        <v>82.426778242677827</v>
      </c>
      <c r="O317" s="34">
        <v>81.903765690376574</v>
      </c>
      <c r="P317" s="34">
        <v>78.138075313807533</v>
      </c>
      <c r="Q317" s="34">
        <v>76.046025104602506</v>
      </c>
      <c r="R317" s="34">
        <v>74.476987447698747</v>
      </c>
      <c r="S317" s="34">
        <v>73.43096234309624</v>
      </c>
      <c r="T317" s="34">
        <v>73.53556485355648</v>
      </c>
      <c r="U317" s="34">
        <v>69.769874476987454</v>
      </c>
      <c r="V317" s="34">
        <v>68.51464435146444</v>
      </c>
      <c r="W317" s="34">
        <v>64.121338912133893</v>
      </c>
      <c r="X317" s="34">
        <v>64.539748953974893</v>
      </c>
      <c r="Y317" s="34">
        <v>64.539748953974893</v>
      </c>
      <c r="Z317" s="34">
        <v>61.19246861924686</v>
      </c>
      <c r="AA317" s="34">
        <v>59.728033472803347</v>
      </c>
      <c r="AB317" s="34">
        <v>57.531380753138073</v>
      </c>
      <c r="AC317" s="34">
        <v>54.393305439330547</v>
      </c>
      <c r="AD317" s="34">
        <v>53.97489539748954</v>
      </c>
      <c r="AE317" s="34">
        <v>49.895397489539747</v>
      </c>
      <c r="AF317" s="34">
        <v>51.15062761506276</v>
      </c>
      <c r="AG317" s="34">
        <v>49.26778242677824</v>
      </c>
      <c r="AH317" s="34">
        <v>48.640167364016733</v>
      </c>
      <c r="AI317" s="34">
        <v>50</v>
      </c>
      <c r="AJ317" s="34">
        <v>100</v>
      </c>
      <c r="AK317" s="34">
        <v>97.992403689636461</v>
      </c>
      <c r="AL317" s="34">
        <v>95.930548019533376</v>
      </c>
      <c r="AM317" s="34">
        <v>94.139989148128052</v>
      </c>
      <c r="AN317" s="34">
        <v>93.705914270211608</v>
      </c>
      <c r="AO317" s="34">
        <v>94.031470428648944</v>
      </c>
      <c r="AP317" s="34">
        <v>94.465545306565389</v>
      </c>
      <c r="AQ317" s="34">
        <v>92.837764514378733</v>
      </c>
      <c r="AR317" s="34">
        <v>92.023874118285406</v>
      </c>
      <c r="AS317" s="34">
        <v>91.861096039066737</v>
      </c>
      <c r="AT317" s="34">
        <v>90.233315246880082</v>
      </c>
      <c r="AU317" s="34">
        <v>90.884427563754741</v>
      </c>
      <c r="AV317" s="34">
        <v>89.69072164948453</v>
      </c>
      <c r="AW317" s="34">
        <v>89.582202930005423</v>
      </c>
      <c r="AX317" s="34">
        <v>89.202387411828539</v>
      </c>
      <c r="AY317" s="34">
        <v>88.55127509495388</v>
      </c>
      <c r="AZ317" s="34">
        <v>88.605534454693441</v>
      </c>
      <c r="BA317" s="34">
        <v>88.279978296256104</v>
      </c>
      <c r="BB317" s="34">
        <v>87.303309820944108</v>
      </c>
      <c r="BC317" s="34">
        <v>86.652197504069449</v>
      </c>
      <c r="BD317" s="34">
        <v>84.21052631578948</v>
      </c>
      <c r="BE317" s="34">
        <v>83.884970157352143</v>
      </c>
      <c r="BF317" s="34">
        <v>84.319045035268587</v>
      </c>
      <c r="BG317" s="34">
        <v>83.99348887683125</v>
      </c>
      <c r="BH317" s="34">
        <v>85.187194791101462</v>
      </c>
      <c r="BI317" s="34">
        <v>84.698860553445471</v>
      </c>
      <c r="BJ317" s="34">
        <v>82.8540423223006</v>
      </c>
      <c r="BK317" s="34">
        <v>83.179598480737923</v>
      </c>
      <c r="BL317" s="34">
        <v>81.00922409115573</v>
      </c>
      <c r="BM317" s="34">
        <v>80.900705371676608</v>
      </c>
      <c r="BN317" s="34">
        <v>80.683667932718393</v>
      </c>
      <c r="BO317" s="34">
        <v>79.598480737927289</v>
      </c>
      <c r="BP317" s="34">
        <v>81.551817688551282</v>
      </c>
      <c r="BQ317" s="34">
        <v>100</v>
      </c>
      <c r="BR317" s="34">
        <v>101.84615384615384</v>
      </c>
      <c r="BS317" s="34">
        <v>100.61538461538461</v>
      </c>
      <c r="BT317" s="34">
        <v>100.46153846153847</v>
      </c>
      <c r="BU317" s="34">
        <v>102.30769230769231</v>
      </c>
      <c r="BV317" s="34">
        <v>103.84615384615384</v>
      </c>
      <c r="BW317" s="34">
        <v>102.15384615384616</v>
      </c>
      <c r="BX317" s="34">
        <v>100.30769230769231</v>
      </c>
      <c r="BY317" s="34">
        <v>100.15384615384616</v>
      </c>
      <c r="BZ317" s="34">
        <v>99.07692307692308</v>
      </c>
      <c r="CA317" s="34">
        <v>97.384615384615387</v>
      </c>
      <c r="CB317" s="34">
        <v>94.15384615384616</v>
      </c>
      <c r="CC317" s="34">
        <v>90.15384615384616</v>
      </c>
      <c r="CD317" s="34">
        <v>89.07692307692308</v>
      </c>
      <c r="CE317" s="34">
        <v>86.92307692307692</v>
      </c>
      <c r="CF317" s="34">
        <v>83.84615384615384</v>
      </c>
      <c r="CG317" s="34">
        <v>83.07692307692308</v>
      </c>
      <c r="CH317" s="34">
        <v>82</v>
      </c>
      <c r="CI317" s="34">
        <v>80.92307692307692</v>
      </c>
      <c r="CJ317" s="34">
        <v>78.15384615384616</v>
      </c>
      <c r="CK317" s="34">
        <v>79.230769230769226</v>
      </c>
      <c r="CL317" s="34">
        <v>78.307692307692307</v>
      </c>
      <c r="CM317" s="34">
        <v>76</v>
      </c>
      <c r="CN317" s="34">
        <v>74.769230769230774</v>
      </c>
      <c r="CO317" s="34">
        <v>73.538461538461533</v>
      </c>
      <c r="CP317" s="34">
        <v>76.615384615384613</v>
      </c>
      <c r="CQ317" s="34">
        <v>77.692307692307693</v>
      </c>
      <c r="CR317" s="34">
        <v>81.538461538461533</v>
      </c>
      <c r="CS317" s="34">
        <v>82.615384615384613</v>
      </c>
      <c r="CT317" s="34">
        <v>86.615384615384613</v>
      </c>
      <c r="CU317" s="34">
        <v>90</v>
      </c>
      <c r="CV317" s="34">
        <v>92.615384615384613</v>
      </c>
      <c r="CW317" s="34">
        <v>91.538461538461533</v>
      </c>
    </row>
    <row r="318" spans="1:101" x14ac:dyDescent="0.3">
      <c r="A318" s="3">
        <v>1849</v>
      </c>
      <c r="B318" s="4" t="s">
        <v>311</v>
      </c>
      <c r="C318" s="34">
        <v>100</v>
      </c>
      <c r="D318" s="34">
        <v>99.35275080906149</v>
      </c>
      <c r="E318" s="34">
        <v>99.029126213592235</v>
      </c>
      <c r="F318" s="34">
        <v>93.36569579288026</v>
      </c>
      <c r="G318" s="34">
        <v>90.938511326860848</v>
      </c>
      <c r="H318" s="34">
        <v>88.834951456310677</v>
      </c>
      <c r="I318" s="34">
        <v>87.702265372168284</v>
      </c>
      <c r="J318" s="34">
        <v>86.73139158576052</v>
      </c>
      <c r="K318" s="34">
        <v>89.320388349514559</v>
      </c>
      <c r="L318" s="34">
        <v>88.025889967637539</v>
      </c>
      <c r="M318" s="34">
        <v>85.598705501618127</v>
      </c>
      <c r="N318" s="34">
        <v>86.245954692556637</v>
      </c>
      <c r="O318" s="34">
        <v>82.038834951456309</v>
      </c>
      <c r="P318" s="34">
        <v>80.420711974110034</v>
      </c>
      <c r="Q318" s="34">
        <v>76.213592233009706</v>
      </c>
      <c r="R318" s="34">
        <v>76.051779935275079</v>
      </c>
      <c r="S318" s="34">
        <v>74.433656957928804</v>
      </c>
      <c r="T318" s="34">
        <v>69.417475728155338</v>
      </c>
      <c r="U318" s="34">
        <v>66.666666666666671</v>
      </c>
      <c r="V318" s="34">
        <v>63.754045307443363</v>
      </c>
      <c r="W318" s="34">
        <v>59.546925566343042</v>
      </c>
      <c r="X318" s="34">
        <v>60.032362459546924</v>
      </c>
      <c r="Y318" s="34">
        <v>59.870550161812297</v>
      </c>
      <c r="Z318" s="34">
        <v>57.928802588996767</v>
      </c>
      <c r="AA318" s="34">
        <v>60.032362459546924</v>
      </c>
      <c r="AB318" s="34">
        <v>58.252427184466022</v>
      </c>
      <c r="AC318" s="34">
        <v>57.119741100323623</v>
      </c>
      <c r="AD318" s="34">
        <v>58.737864077669904</v>
      </c>
      <c r="AE318" s="34">
        <v>56.472491909385113</v>
      </c>
      <c r="AF318" s="34">
        <v>56.957928802588995</v>
      </c>
      <c r="AG318" s="34">
        <v>55.501618122977348</v>
      </c>
      <c r="AH318" s="34">
        <v>52.750809061488674</v>
      </c>
      <c r="AI318" s="34">
        <v>51.456310679611647</v>
      </c>
      <c r="AJ318" s="34">
        <v>100</v>
      </c>
      <c r="AK318" s="34">
        <v>99.285714285714292</v>
      </c>
      <c r="AL318" s="34">
        <v>100.71428571428571</v>
      </c>
      <c r="AM318" s="34">
        <v>97.142857142857139</v>
      </c>
      <c r="AN318" s="34">
        <v>95.476190476190482</v>
      </c>
      <c r="AO318" s="34">
        <v>96.666666666666671</v>
      </c>
      <c r="AP318" s="34">
        <v>97.539682539682545</v>
      </c>
      <c r="AQ318" s="34">
        <v>95.555555555555557</v>
      </c>
      <c r="AR318" s="34">
        <v>95.079365079365076</v>
      </c>
      <c r="AS318" s="34">
        <v>95.952380952380949</v>
      </c>
      <c r="AT318" s="34">
        <v>93.412698412698418</v>
      </c>
      <c r="AU318" s="34">
        <v>90.158730158730165</v>
      </c>
      <c r="AV318" s="34">
        <v>88.095238095238102</v>
      </c>
      <c r="AW318" s="34">
        <v>87.222222222222229</v>
      </c>
      <c r="AX318" s="34">
        <v>86.984126984126988</v>
      </c>
      <c r="AY318" s="34">
        <v>86.428571428571431</v>
      </c>
      <c r="AZ318" s="34">
        <v>87.61904761904762</v>
      </c>
      <c r="BA318" s="34">
        <v>86.269841269841265</v>
      </c>
      <c r="BB318" s="34">
        <v>84.682539682539684</v>
      </c>
      <c r="BC318" s="34">
        <v>84.523809523809518</v>
      </c>
      <c r="BD318" s="34">
        <v>83.650793650793645</v>
      </c>
      <c r="BE318" s="34">
        <v>82.936507936507937</v>
      </c>
      <c r="BF318" s="34">
        <v>82.222222222222229</v>
      </c>
      <c r="BG318" s="34">
        <v>83.095238095238102</v>
      </c>
      <c r="BH318" s="34">
        <v>84.285714285714292</v>
      </c>
      <c r="BI318" s="34">
        <v>85.555555555555557</v>
      </c>
      <c r="BJ318" s="34">
        <v>86.111111111111114</v>
      </c>
      <c r="BK318" s="34">
        <v>86.825396825396822</v>
      </c>
      <c r="BL318" s="34">
        <v>86.587301587301582</v>
      </c>
      <c r="BM318" s="34">
        <v>86.666666666666671</v>
      </c>
      <c r="BN318" s="34">
        <v>84.523809523809518</v>
      </c>
      <c r="BO318" s="34">
        <v>84.206349206349202</v>
      </c>
      <c r="BP318" s="34">
        <v>79.285714285714292</v>
      </c>
      <c r="BQ318" s="34">
        <v>100</v>
      </c>
      <c r="BR318" s="34">
        <v>100.60606060606061</v>
      </c>
      <c r="BS318" s="34">
        <v>99.797979797979792</v>
      </c>
      <c r="BT318" s="34">
        <v>103.23232323232324</v>
      </c>
      <c r="BU318" s="34">
        <v>102.22222222222223</v>
      </c>
      <c r="BV318" s="34">
        <v>98.383838383838381</v>
      </c>
      <c r="BW318" s="34">
        <v>97.575757575757578</v>
      </c>
      <c r="BX318" s="34">
        <v>95.757575757575751</v>
      </c>
      <c r="BY318" s="34">
        <v>93.939393939393938</v>
      </c>
      <c r="BZ318" s="34">
        <v>93.939393939393938</v>
      </c>
      <c r="CA318" s="34">
        <v>90.909090909090907</v>
      </c>
      <c r="CB318" s="34">
        <v>87.272727272727266</v>
      </c>
      <c r="CC318" s="34">
        <v>84.848484848484844</v>
      </c>
      <c r="CD318" s="34">
        <v>83.232323232323239</v>
      </c>
      <c r="CE318" s="34">
        <v>79.191919191919197</v>
      </c>
      <c r="CF318" s="34">
        <v>75.353535353535349</v>
      </c>
      <c r="CG318" s="34">
        <v>73.131313131313135</v>
      </c>
      <c r="CH318" s="34">
        <v>71.919191919191917</v>
      </c>
      <c r="CI318" s="34">
        <v>72.121212121212125</v>
      </c>
      <c r="CJ318" s="34">
        <v>73.131313131313135</v>
      </c>
      <c r="CK318" s="34">
        <v>70.505050505050505</v>
      </c>
      <c r="CL318" s="34">
        <v>69.696969696969703</v>
      </c>
      <c r="CM318" s="34">
        <v>70.303030303030297</v>
      </c>
      <c r="CN318" s="34">
        <v>70.101010101010104</v>
      </c>
      <c r="CO318" s="34">
        <v>68.282828282828277</v>
      </c>
      <c r="CP318" s="34">
        <v>69.696969696969703</v>
      </c>
      <c r="CQ318" s="34">
        <v>71.313131313131308</v>
      </c>
      <c r="CR318" s="34">
        <v>73.333333333333329</v>
      </c>
      <c r="CS318" s="34">
        <v>74.949494949494948</v>
      </c>
      <c r="CT318" s="34">
        <v>76.767676767676761</v>
      </c>
      <c r="CU318" s="34">
        <v>81.212121212121218</v>
      </c>
      <c r="CV318" s="34">
        <v>83.63636363636364</v>
      </c>
      <c r="CW318" s="34">
        <v>86.868686868686865</v>
      </c>
    </row>
    <row r="319" spans="1:101" x14ac:dyDescent="0.3">
      <c r="A319" s="3">
        <v>1850</v>
      </c>
      <c r="B319" s="4" t="s">
        <v>312</v>
      </c>
      <c r="C319" s="34">
        <v>100</v>
      </c>
      <c r="D319" s="34">
        <v>94.281729428172937</v>
      </c>
      <c r="E319" s="34">
        <v>91.910739191073915</v>
      </c>
      <c r="F319" s="34">
        <v>91.352859135285911</v>
      </c>
      <c r="G319" s="34">
        <v>89.539748953974893</v>
      </c>
      <c r="H319" s="34">
        <v>88.842398884239884</v>
      </c>
      <c r="I319" s="34">
        <v>87.587168758716871</v>
      </c>
      <c r="J319" s="34">
        <v>84.797768479776849</v>
      </c>
      <c r="K319" s="34">
        <v>81.868898186889822</v>
      </c>
      <c r="L319" s="34">
        <v>81.589958158995813</v>
      </c>
      <c r="M319" s="34">
        <v>81.311018131101818</v>
      </c>
      <c r="N319" s="34">
        <v>79.776847977684795</v>
      </c>
      <c r="O319" s="34">
        <v>79.4979079497908</v>
      </c>
      <c r="P319" s="34">
        <v>77.405857740585773</v>
      </c>
      <c r="Q319" s="34">
        <v>73.082287308228729</v>
      </c>
      <c r="R319" s="34">
        <v>74.198047419804738</v>
      </c>
      <c r="S319" s="34">
        <v>71.408647140864716</v>
      </c>
      <c r="T319" s="34">
        <v>67.78242677824268</v>
      </c>
      <c r="U319" s="34">
        <v>64.714086471408649</v>
      </c>
      <c r="V319" s="34">
        <v>63.179916317991633</v>
      </c>
      <c r="W319" s="34">
        <v>60.529986052998602</v>
      </c>
      <c r="X319" s="34">
        <v>59.972105997210598</v>
      </c>
      <c r="Y319" s="34">
        <v>63.179916317991633</v>
      </c>
      <c r="Z319" s="34">
        <v>59.274755927475596</v>
      </c>
      <c r="AA319" s="34">
        <v>60.111576011157602</v>
      </c>
      <c r="AB319" s="34">
        <v>54.811715481171547</v>
      </c>
      <c r="AC319" s="34">
        <v>52.998605299860529</v>
      </c>
      <c r="AD319" s="34">
        <v>53.97489539748954</v>
      </c>
      <c r="AE319" s="34">
        <v>53.417015341701536</v>
      </c>
      <c r="AF319" s="34">
        <v>51.743375174337515</v>
      </c>
      <c r="AG319" s="34">
        <v>50.488145048814502</v>
      </c>
      <c r="AH319" s="34">
        <v>49.651324965132495</v>
      </c>
      <c r="AI319" s="34">
        <v>47.977684797768482</v>
      </c>
      <c r="AJ319" s="34">
        <v>100</v>
      </c>
      <c r="AK319" s="34">
        <v>98.820445609436433</v>
      </c>
      <c r="AL319" s="34">
        <v>99.803407601572744</v>
      </c>
      <c r="AM319" s="34">
        <v>99.541284403669721</v>
      </c>
      <c r="AN319" s="34">
        <v>96.002621231979035</v>
      </c>
      <c r="AO319" s="34">
        <v>96.395806028833547</v>
      </c>
      <c r="AP319" s="34">
        <v>96.395806028833547</v>
      </c>
      <c r="AQ319" s="34">
        <v>96.395806028833547</v>
      </c>
      <c r="AR319" s="34">
        <v>95.806028833551764</v>
      </c>
      <c r="AS319" s="34">
        <v>93.577981651376149</v>
      </c>
      <c r="AT319" s="34">
        <v>93.709043250327653</v>
      </c>
      <c r="AU319" s="34">
        <v>93.315858453473126</v>
      </c>
      <c r="AV319" s="34">
        <v>92.398427260812582</v>
      </c>
      <c r="AW319" s="34">
        <v>90.56356487549148</v>
      </c>
      <c r="AX319" s="34">
        <v>90.694626474442984</v>
      </c>
      <c r="AY319" s="34">
        <v>91.022280471821759</v>
      </c>
      <c r="AZ319" s="34">
        <v>90.498034076015728</v>
      </c>
      <c r="BA319" s="34">
        <v>90.301441677588471</v>
      </c>
      <c r="BB319" s="34">
        <v>88.532110091743121</v>
      </c>
      <c r="BC319" s="34">
        <v>87.352555701179554</v>
      </c>
      <c r="BD319" s="34">
        <v>84.66579292267366</v>
      </c>
      <c r="BE319" s="34">
        <v>82.568807339449535</v>
      </c>
      <c r="BF319" s="34">
        <v>81.979030144167766</v>
      </c>
      <c r="BG319" s="34">
        <v>80.799475753604199</v>
      </c>
      <c r="BH319" s="34">
        <v>79.095674967234601</v>
      </c>
      <c r="BI319" s="34">
        <v>78.243774574049809</v>
      </c>
      <c r="BJ319" s="34">
        <v>79.88204456094364</v>
      </c>
      <c r="BK319" s="34">
        <v>80.537352555701176</v>
      </c>
      <c r="BL319" s="34">
        <v>79.161205766710353</v>
      </c>
      <c r="BM319" s="34">
        <v>78.374836173001313</v>
      </c>
      <c r="BN319" s="34">
        <v>77.064220183486242</v>
      </c>
      <c r="BO319" s="34">
        <v>76.277850589777202</v>
      </c>
      <c r="BP319" s="34">
        <v>75.425950196592396</v>
      </c>
      <c r="BQ319" s="34">
        <v>100</v>
      </c>
      <c r="BR319" s="34">
        <v>101.55555555555556</v>
      </c>
      <c r="BS319" s="34">
        <v>101.77777777777777</v>
      </c>
      <c r="BT319" s="34">
        <v>99.555555555555557</v>
      </c>
      <c r="BU319" s="34">
        <v>99.111111111111114</v>
      </c>
      <c r="BV319" s="34">
        <v>99.111111111111114</v>
      </c>
      <c r="BW319" s="34">
        <v>97.777777777777771</v>
      </c>
      <c r="BX319" s="34">
        <v>94.666666666666671</v>
      </c>
      <c r="BY319" s="34">
        <v>92.444444444444443</v>
      </c>
      <c r="BZ319" s="34">
        <v>90.888888888888886</v>
      </c>
      <c r="CA319" s="34">
        <v>86.444444444444443</v>
      </c>
      <c r="CB319" s="34">
        <v>83.555555555555557</v>
      </c>
      <c r="CC319" s="34">
        <v>83.333333333333329</v>
      </c>
      <c r="CD319" s="34">
        <v>81.111111111111114</v>
      </c>
      <c r="CE319" s="34">
        <v>79.777777777777771</v>
      </c>
      <c r="CF319" s="34">
        <v>80.444444444444443</v>
      </c>
      <c r="CG319" s="34">
        <v>77.333333333333329</v>
      </c>
      <c r="CH319" s="34">
        <v>76.666666666666671</v>
      </c>
      <c r="CI319" s="34">
        <v>74.444444444444443</v>
      </c>
      <c r="CJ319" s="34">
        <v>73.777777777777771</v>
      </c>
      <c r="CK319" s="34">
        <v>72.444444444444443</v>
      </c>
      <c r="CL319" s="34">
        <v>75.111111111111114</v>
      </c>
      <c r="CM319" s="34">
        <v>76</v>
      </c>
      <c r="CN319" s="34">
        <v>77.555555555555557</v>
      </c>
      <c r="CO319" s="34">
        <v>80.888888888888886</v>
      </c>
      <c r="CP319" s="34">
        <v>82</v>
      </c>
      <c r="CQ319" s="34">
        <v>84.222222222222229</v>
      </c>
      <c r="CR319" s="34">
        <v>85.333333333333329</v>
      </c>
      <c r="CS319" s="34">
        <v>90</v>
      </c>
      <c r="CT319" s="34">
        <v>90.444444444444443</v>
      </c>
      <c r="CU319" s="34">
        <v>93.777777777777771</v>
      </c>
      <c r="CV319" s="34">
        <v>96.222222222222229</v>
      </c>
      <c r="CW319" s="34">
        <v>95.555555555555557</v>
      </c>
    </row>
    <row r="320" spans="1:101" x14ac:dyDescent="0.3">
      <c r="A320" s="3">
        <v>1851</v>
      </c>
      <c r="B320" s="4" t="s">
        <v>313</v>
      </c>
      <c r="C320" s="34">
        <v>100</v>
      </c>
      <c r="D320" s="34">
        <v>96.370463078848559</v>
      </c>
      <c r="E320" s="34">
        <v>93.366708385481857</v>
      </c>
      <c r="F320" s="34">
        <v>90.112640801001248</v>
      </c>
      <c r="G320" s="34">
        <v>87.35919899874844</v>
      </c>
      <c r="H320" s="34">
        <v>83.979974968710891</v>
      </c>
      <c r="I320" s="34">
        <v>81.351689612015022</v>
      </c>
      <c r="J320" s="34">
        <v>77.596996245306627</v>
      </c>
      <c r="K320" s="34">
        <v>76.095118898623284</v>
      </c>
      <c r="L320" s="34">
        <v>78.347934918648306</v>
      </c>
      <c r="M320" s="34">
        <v>76.095118898623284</v>
      </c>
      <c r="N320" s="34">
        <v>76.59574468085107</v>
      </c>
      <c r="O320" s="34">
        <v>73.9674593241552</v>
      </c>
      <c r="P320" s="34">
        <v>72.966207759699628</v>
      </c>
      <c r="Q320" s="34">
        <v>71.214017521902377</v>
      </c>
      <c r="R320" s="34">
        <v>70.337922403003759</v>
      </c>
      <c r="S320" s="34">
        <v>70.337922403003759</v>
      </c>
      <c r="T320" s="34">
        <v>68.335419274092615</v>
      </c>
      <c r="U320" s="34">
        <v>65.581977471839807</v>
      </c>
      <c r="V320" s="34">
        <v>63.204005006257823</v>
      </c>
      <c r="W320" s="34">
        <v>59.949937421777221</v>
      </c>
      <c r="X320" s="34">
        <v>60.951188986232793</v>
      </c>
      <c r="Y320" s="34">
        <v>57.822277847309138</v>
      </c>
      <c r="Z320" s="34">
        <v>54.44305381727159</v>
      </c>
      <c r="AA320" s="34">
        <v>54.693366708385483</v>
      </c>
      <c r="AB320" s="34">
        <v>53.441802252816018</v>
      </c>
      <c r="AC320" s="34">
        <v>57.071339173967459</v>
      </c>
      <c r="AD320" s="34">
        <v>55.569461827284108</v>
      </c>
      <c r="AE320" s="34">
        <v>50.688360450563202</v>
      </c>
      <c r="AF320" s="34">
        <v>52.440550688360453</v>
      </c>
      <c r="AG320" s="34">
        <v>50.312891113892363</v>
      </c>
      <c r="AH320" s="34">
        <v>48.310387984981226</v>
      </c>
      <c r="AI320" s="34">
        <v>45.55694618272841</v>
      </c>
      <c r="AJ320" s="34">
        <v>100</v>
      </c>
      <c r="AK320" s="34">
        <v>100.64705882352941</v>
      </c>
      <c r="AL320" s="34">
        <v>100.11764705882354</v>
      </c>
      <c r="AM320" s="34">
        <v>98.82352941176471</v>
      </c>
      <c r="AN320" s="34">
        <v>97.941176470588232</v>
      </c>
      <c r="AO320" s="34">
        <v>98.647058823529406</v>
      </c>
      <c r="AP320" s="34">
        <v>97.470588235294116</v>
      </c>
      <c r="AQ320" s="34">
        <v>95.82352941176471</v>
      </c>
      <c r="AR320" s="34">
        <v>94.82352941176471</v>
      </c>
      <c r="AS320" s="34">
        <v>91.882352941176464</v>
      </c>
      <c r="AT320" s="34">
        <v>87.941176470588232</v>
      </c>
      <c r="AU320" s="34">
        <v>85.647058823529406</v>
      </c>
      <c r="AV320" s="34">
        <v>84.529411764705884</v>
      </c>
      <c r="AW320" s="34">
        <v>83.941176470588232</v>
      </c>
      <c r="AX320" s="34">
        <v>81.882352941176464</v>
      </c>
      <c r="AY320" s="34">
        <v>79.470588235294116</v>
      </c>
      <c r="AZ320" s="34">
        <v>80.941176470588232</v>
      </c>
      <c r="BA320" s="34">
        <v>81.82352941176471</v>
      </c>
      <c r="BB320" s="34">
        <v>80.82352941176471</v>
      </c>
      <c r="BC320" s="34">
        <v>79.058823529411768</v>
      </c>
      <c r="BD320" s="34">
        <v>77.352941176470594</v>
      </c>
      <c r="BE320" s="34">
        <v>78.17647058823529</v>
      </c>
      <c r="BF320" s="34">
        <v>78</v>
      </c>
      <c r="BG320" s="34">
        <v>76.294117647058826</v>
      </c>
      <c r="BH320" s="34">
        <v>76.647058823529406</v>
      </c>
      <c r="BI320" s="34">
        <v>75.117647058823536</v>
      </c>
      <c r="BJ320" s="34">
        <v>75.588235294117652</v>
      </c>
      <c r="BK320" s="34">
        <v>77.882352941176464</v>
      </c>
      <c r="BL320" s="34">
        <v>74.705882352941174</v>
      </c>
      <c r="BM320" s="34">
        <v>72.352941176470594</v>
      </c>
      <c r="BN320" s="34">
        <v>72.470588235294116</v>
      </c>
      <c r="BO320" s="34">
        <v>70.764705882352942</v>
      </c>
      <c r="BP320" s="34">
        <v>70.941176470588232</v>
      </c>
      <c r="BQ320" s="34">
        <v>100</v>
      </c>
      <c r="BR320" s="34">
        <v>100.45662100456622</v>
      </c>
      <c r="BS320" s="34">
        <v>99.543378995433784</v>
      </c>
      <c r="BT320" s="34">
        <v>101.14155251141553</v>
      </c>
      <c r="BU320" s="34">
        <v>99.543378995433784</v>
      </c>
      <c r="BV320" s="34">
        <v>100.45662100456622</v>
      </c>
      <c r="BW320" s="34">
        <v>103.88127853881278</v>
      </c>
      <c r="BX320" s="34">
        <v>104.10958904109589</v>
      </c>
      <c r="BY320" s="34">
        <v>103.65296803652969</v>
      </c>
      <c r="BZ320" s="34">
        <v>106.39269406392694</v>
      </c>
      <c r="CA320" s="34">
        <v>107.99086757990868</v>
      </c>
      <c r="CB320" s="34">
        <v>107.07762557077625</v>
      </c>
      <c r="CC320" s="34">
        <v>107.07762557077625</v>
      </c>
      <c r="CD320" s="34">
        <v>105.25114155251141</v>
      </c>
      <c r="CE320" s="34">
        <v>100.68493150684931</v>
      </c>
      <c r="CF320" s="34">
        <v>101.59817351598174</v>
      </c>
      <c r="CG320" s="34">
        <v>101.36986301369863</v>
      </c>
      <c r="CH320" s="34">
        <v>102.51141552511416</v>
      </c>
      <c r="CI320" s="34">
        <v>102.96803652968036</v>
      </c>
      <c r="CJ320" s="34">
        <v>106.16438356164383</v>
      </c>
      <c r="CK320" s="34">
        <v>105.70776255707763</v>
      </c>
      <c r="CL320" s="34">
        <v>105.70776255707763</v>
      </c>
      <c r="CM320" s="34">
        <v>103.65296803652969</v>
      </c>
      <c r="CN320" s="34">
        <v>102.51141552511416</v>
      </c>
      <c r="CO320" s="34">
        <v>104.10958904109589</v>
      </c>
      <c r="CP320" s="34">
        <v>108.44748858447488</v>
      </c>
      <c r="CQ320" s="34">
        <v>109.3607305936073</v>
      </c>
      <c r="CR320" s="34">
        <v>109.58904109589041</v>
      </c>
      <c r="CS320" s="34">
        <v>110.73059360730593</v>
      </c>
      <c r="CT320" s="34">
        <v>113.01369863013699</v>
      </c>
      <c r="CU320" s="34">
        <v>114.15525114155251</v>
      </c>
      <c r="CV320" s="34">
        <v>117.12328767123287</v>
      </c>
      <c r="CW320" s="34">
        <v>115.75342465753425</v>
      </c>
    </row>
    <row r="321" spans="1:101" x14ac:dyDescent="0.3">
      <c r="A321" s="3">
        <v>1852</v>
      </c>
      <c r="B321" s="4" t="s">
        <v>314</v>
      </c>
      <c r="C321" s="34">
        <v>100</v>
      </c>
      <c r="D321" s="34">
        <v>96.023856858846912</v>
      </c>
      <c r="E321" s="34">
        <v>90.059642147117302</v>
      </c>
      <c r="F321" s="34">
        <v>87.475149105367791</v>
      </c>
      <c r="G321" s="34">
        <v>79.721669980119287</v>
      </c>
      <c r="H321" s="34">
        <v>76.739562624254475</v>
      </c>
      <c r="I321" s="34">
        <v>74.155069582504964</v>
      </c>
      <c r="J321" s="34">
        <v>69.781312127236575</v>
      </c>
      <c r="K321" s="34">
        <v>73.757455268389663</v>
      </c>
      <c r="L321" s="34">
        <v>70.77534791252485</v>
      </c>
      <c r="M321" s="34">
        <v>71.37176938369781</v>
      </c>
      <c r="N321" s="34">
        <v>66.003976143141159</v>
      </c>
      <c r="O321" s="34">
        <v>66.401590457256461</v>
      </c>
      <c r="P321" s="34">
        <v>66.003976143141159</v>
      </c>
      <c r="Q321" s="34">
        <v>61.82902584493042</v>
      </c>
      <c r="R321" s="34">
        <v>62.226640159045722</v>
      </c>
      <c r="S321" s="34">
        <v>60.437375745526836</v>
      </c>
      <c r="T321" s="34">
        <v>61.232604373757454</v>
      </c>
      <c r="U321" s="34">
        <v>58.449304174950299</v>
      </c>
      <c r="V321" s="34">
        <v>59.443339960238568</v>
      </c>
      <c r="W321" s="34">
        <v>57.256461232604373</v>
      </c>
      <c r="X321" s="34">
        <v>56.262425447316105</v>
      </c>
      <c r="Y321" s="34">
        <v>53.876739562624252</v>
      </c>
      <c r="Z321" s="34">
        <v>54.671968190854869</v>
      </c>
      <c r="AA321" s="34">
        <v>54.473161033797219</v>
      </c>
      <c r="AB321" s="34">
        <v>51.689860834990057</v>
      </c>
      <c r="AC321" s="34">
        <v>48.707753479125252</v>
      </c>
      <c r="AD321" s="34">
        <v>46.520874751491057</v>
      </c>
      <c r="AE321" s="34">
        <v>47.912524850894634</v>
      </c>
      <c r="AF321" s="34">
        <v>47.514910536779325</v>
      </c>
      <c r="AG321" s="34">
        <v>44.333996023856862</v>
      </c>
      <c r="AH321" s="34">
        <v>44.731610337972164</v>
      </c>
      <c r="AI321" s="34">
        <v>44.731610337972164</v>
      </c>
      <c r="AJ321" s="34">
        <v>100</v>
      </c>
      <c r="AK321" s="34">
        <v>100.47214353163362</v>
      </c>
      <c r="AL321" s="34">
        <v>95.75070821529745</v>
      </c>
      <c r="AM321" s="34">
        <v>93.767705382436262</v>
      </c>
      <c r="AN321" s="34">
        <v>91.406987724268177</v>
      </c>
      <c r="AO321" s="34">
        <v>91.312559017941453</v>
      </c>
      <c r="AP321" s="34">
        <v>90.840415486307833</v>
      </c>
      <c r="AQ321" s="34">
        <v>88.951841359773368</v>
      </c>
      <c r="AR321" s="34">
        <v>89.801699716713884</v>
      </c>
      <c r="AS321" s="34">
        <v>89.046270066100092</v>
      </c>
      <c r="AT321" s="34">
        <v>87.913125590179419</v>
      </c>
      <c r="AU321" s="34">
        <v>84.796978281397543</v>
      </c>
      <c r="AV321" s="34">
        <v>85.080264400377715</v>
      </c>
      <c r="AW321" s="34">
        <v>85.835694050991506</v>
      </c>
      <c r="AX321" s="34">
        <v>81.114258734655337</v>
      </c>
      <c r="AY321" s="34">
        <v>83.002832861189802</v>
      </c>
      <c r="AZ321" s="34">
        <v>80.358829084041545</v>
      </c>
      <c r="BA321" s="34">
        <v>81.208687440982061</v>
      </c>
      <c r="BB321" s="34">
        <v>80.169971671388097</v>
      </c>
      <c r="BC321" s="34">
        <v>77.053824362606235</v>
      </c>
      <c r="BD321" s="34">
        <v>74.409820585457979</v>
      </c>
      <c r="BE321" s="34">
        <v>74.126534466477807</v>
      </c>
      <c r="BF321" s="34">
        <v>75.16525023607177</v>
      </c>
      <c r="BG321" s="34">
        <v>74.976392823418323</v>
      </c>
      <c r="BH321" s="34">
        <v>72.143531633616618</v>
      </c>
      <c r="BI321" s="34">
        <v>69.593956562795086</v>
      </c>
      <c r="BJ321" s="34">
        <v>70.254957507082153</v>
      </c>
      <c r="BK321" s="34">
        <v>68.083097261567517</v>
      </c>
      <c r="BL321" s="34">
        <v>69.21624173748819</v>
      </c>
      <c r="BM321" s="34">
        <v>68.838526912181308</v>
      </c>
      <c r="BN321" s="34">
        <v>66.477809254013223</v>
      </c>
      <c r="BO321" s="34">
        <v>67.044381491973553</v>
      </c>
      <c r="BP321" s="34">
        <v>66.005665722379604</v>
      </c>
      <c r="BQ321" s="34">
        <v>100</v>
      </c>
      <c r="BR321" s="34">
        <v>99.642857142857139</v>
      </c>
      <c r="BS321" s="34">
        <v>102.5</v>
      </c>
      <c r="BT321" s="34">
        <v>99.285714285714292</v>
      </c>
      <c r="BU321" s="34">
        <v>103.92857142857143</v>
      </c>
      <c r="BV321" s="34">
        <v>102.85714285714286</v>
      </c>
      <c r="BW321" s="34">
        <v>106.78571428571429</v>
      </c>
      <c r="BX321" s="34">
        <v>102.14285714285714</v>
      </c>
      <c r="BY321" s="34">
        <v>100.71428571428571</v>
      </c>
      <c r="BZ321" s="34">
        <v>102.5</v>
      </c>
      <c r="CA321" s="34">
        <v>101.42857142857143</v>
      </c>
      <c r="CB321" s="34">
        <v>104.64285714285714</v>
      </c>
      <c r="CC321" s="34">
        <v>103.57142857142857</v>
      </c>
      <c r="CD321" s="34">
        <v>102.14285714285714</v>
      </c>
      <c r="CE321" s="34">
        <v>103.92857142857143</v>
      </c>
      <c r="CF321" s="34">
        <v>101.78571428571429</v>
      </c>
      <c r="CG321" s="34">
        <v>103.21428571428571</v>
      </c>
      <c r="CH321" s="34">
        <v>100</v>
      </c>
      <c r="CI321" s="34">
        <v>99.285714285714292</v>
      </c>
      <c r="CJ321" s="34">
        <v>100.35714285714286</v>
      </c>
      <c r="CK321" s="34">
        <v>98.571428571428569</v>
      </c>
      <c r="CL321" s="34">
        <v>96.428571428571431</v>
      </c>
      <c r="CM321" s="34">
        <v>95</v>
      </c>
      <c r="CN321" s="34">
        <v>98.571428571428569</v>
      </c>
      <c r="CO321" s="34">
        <v>102.5</v>
      </c>
      <c r="CP321" s="34">
        <v>102.5</v>
      </c>
      <c r="CQ321" s="34">
        <v>103.21428571428571</v>
      </c>
      <c r="CR321" s="34">
        <v>107.5</v>
      </c>
      <c r="CS321" s="34">
        <v>109.28571428571429</v>
      </c>
      <c r="CT321" s="34">
        <v>112.5</v>
      </c>
      <c r="CU321" s="34">
        <v>116.07142857142857</v>
      </c>
      <c r="CV321" s="34">
        <v>115.71428571428571</v>
      </c>
      <c r="CW321" s="34">
        <v>119.64285714285714</v>
      </c>
    </row>
    <row r="322" spans="1:101" x14ac:dyDescent="0.3">
      <c r="A322" s="3">
        <v>1853</v>
      </c>
      <c r="B322" s="4" t="s">
        <v>315</v>
      </c>
      <c r="C322" s="34">
        <v>100</v>
      </c>
      <c r="D322" s="34">
        <v>97.308488612836442</v>
      </c>
      <c r="E322" s="34">
        <v>90.062111801242239</v>
      </c>
      <c r="F322" s="34">
        <v>84.886128364389236</v>
      </c>
      <c r="G322" s="34">
        <v>83.02277432712215</v>
      </c>
      <c r="H322" s="34">
        <v>81.366459627329192</v>
      </c>
      <c r="I322" s="34">
        <v>83.850931677018636</v>
      </c>
      <c r="J322" s="34">
        <v>79.296066252587991</v>
      </c>
      <c r="K322" s="34">
        <v>76.604554865424433</v>
      </c>
      <c r="L322" s="34">
        <v>72.463768115942031</v>
      </c>
      <c r="M322" s="34">
        <v>70.186335403726702</v>
      </c>
      <c r="N322" s="34">
        <v>68.115942028985501</v>
      </c>
      <c r="O322" s="34">
        <v>65.217391304347828</v>
      </c>
      <c r="P322" s="34">
        <v>65.424430641821942</v>
      </c>
      <c r="Q322" s="34">
        <v>66.252587991718428</v>
      </c>
      <c r="R322" s="34">
        <v>70.807453416149073</v>
      </c>
      <c r="S322" s="34">
        <v>69.565217391304344</v>
      </c>
      <c r="T322" s="34">
        <v>63.768115942028984</v>
      </c>
      <c r="U322" s="34">
        <v>63.354037267080749</v>
      </c>
      <c r="V322" s="34">
        <v>60.248447204968947</v>
      </c>
      <c r="W322" s="34">
        <v>60.248447204968947</v>
      </c>
      <c r="X322" s="34">
        <v>62.525879917184263</v>
      </c>
      <c r="Y322" s="34">
        <v>62.732919254658384</v>
      </c>
      <c r="Z322" s="34">
        <v>64.389233954451342</v>
      </c>
      <c r="AA322" s="34">
        <v>61.697722567287784</v>
      </c>
      <c r="AB322" s="34">
        <v>60.662525879917183</v>
      </c>
      <c r="AC322" s="34">
        <v>60.041407867494826</v>
      </c>
      <c r="AD322" s="34">
        <v>61.490683229813662</v>
      </c>
      <c r="AE322" s="34">
        <v>60.041407867494826</v>
      </c>
      <c r="AF322" s="34">
        <v>59.006211180124225</v>
      </c>
      <c r="AG322" s="34">
        <v>57.763975155279503</v>
      </c>
      <c r="AH322" s="34">
        <v>56.107660455486545</v>
      </c>
      <c r="AI322" s="34">
        <v>54.037267080745345</v>
      </c>
      <c r="AJ322" s="34">
        <v>100</v>
      </c>
      <c r="AK322" s="34">
        <v>103.8662486938349</v>
      </c>
      <c r="AL322" s="34">
        <v>102.08986415882967</v>
      </c>
      <c r="AM322" s="34">
        <v>101.67189132706375</v>
      </c>
      <c r="AN322" s="34">
        <v>100</v>
      </c>
      <c r="AO322" s="34">
        <v>100.41797283176594</v>
      </c>
      <c r="AP322" s="34">
        <v>99.791013584117039</v>
      </c>
      <c r="AQ322" s="34">
        <v>96.760710553814008</v>
      </c>
      <c r="AR322" s="34">
        <v>97.805642633228842</v>
      </c>
      <c r="AS322" s="34">
        <v>96.447230929989544</v>
      </c>
      <c r="AT322" s="34">
        <v>93.83490073145245</v>
      </c>
      <c r="AU322" s="34">
        <v>93.83490073145245</v>
      </c>
      <c r="AV322" s="34">
        <v>96.760710553814008</v>
      </c>
      <c r="AW322" s="34">
        <v>96.238244514106583</v>
      </c>
      <c r="AX322" s="34">
        <v>93.939393939393938</v>
      </c>
      <c r="AY322" s="34">
        <v>93.31243469174504</v>
      </c>
      <c r="AZ322" s="34">
        <v>92.685475444096127</v>
      </c>
      <c r="BA322" s="34">
        <v>91.013584117032394</v>
      </c>
      <c r="BB322" s="34">
        <v>89.028213166144198</v>
      </c>
      <c r="BC322" s="34">
        <v>85.788923719958206</v>
      </c>
      <c r="BD322" s="34">
        <v>85.370950888192269</v>
      </c>
      <c r="BE322" s="34">
        <v>84.848484848484844</v>
      </c>
      <c r="BF322" s="34">
        <v>83.072100313479623</v>
      </c>
      <c r="BG322" s="34">
        <v>82.654127481713687</v>
      </c>
      <c r="BH322" s="34">
        <v>81.713688610240339</v>
      </c>
      <c r="BI322" s="34">
        <v>83.072100313479623</v>
      </c>
      <c r="BJ322" s="34">
        <v>83.49007314524556</v>
      </c>
      <c r="BK322" s="34">
        <v>83.594566353187048</v>
      </c>
      <c r="BL322" s="34">
        <v>83.281086729362585</v>
      </c>
      <c r="BM322" s="34">
        <v>82.863113897596662</v>
      </c>
      <c r="BN322" s="34">
        <v>82.654127481713687</v>
      </c>
      <c r="BO322" s="34">
        <v>80.773249738766978</v>
      </c>
      <c r="BP322" s="34">
        <v>81.713688610240339</v>
      </c>
      <c r="BQ322" s="34">
        <v>100</v>
      </c>
      <c r="BR322" s="34">
        <v>98.86363636363636</v>
      </c>
      <c r="BS322" s="34">
        <v>97.727272727272734</v>
      </c>
      <c r="BT322" s="34">
        <v>98.579545454545453</v>
      </c>
      <c r="BU322" s="34">
        <v>98.86363636363636</v>
      </c>
      <c r="BV322" s="34">
        <v>94.034090909090907</v>
      </c>
      <c r="BW322" s="34">
        <v>94.88636363636364</v>
      </c>
      <c r="BX322" s="34">
        <v>94.034090909090907</v>
      </c>
      <c r="BY322" s="34">
        <v>89.48863636363636</v>
      </c>
      <c r="BZ322" s="34">
        <v>88.068181818181813</v>
      </c>
      <c r="CA322" s="34">
        <v>86.931818181818187</v>
      </c>
      <c r="CB322" s="34">
        <v>83.522727272727266</v>
      </c>
      <c r="CC322" s="34">
        <v>81.25</v>
      </c>
      <c r="CD322" s="34">
        <v>81.25</v>
      </c>
      <c r="CE322" s="34">
        <v>80.965909090909093</v>
      </c>
      <c r="CF322" s="34">
        <v>77.556818181818187</v>
      </c>
      <c r="CG322" s="34">
        <v>76.98863636363636</v>
      </c>
      <c r="CH322" s="34">
        <v>75.284090909090907</v>
      </c>
      <c r="CI322" s="34">
        <v>73.579545454545453</v>
      </c>
      <c r="CJ322" s="34">
        <v>71.875</v>
      </c>
      <c r="CK322" s="34">
        <v>71.875</v>
      </c>
      <c r="CL322" s="34">
        <v>69.318181818181813</v>
      </c>
      <c r="CM322" s="34">
        <v>70.170454545454547</v>
      </c>
      <c r="CN322" s="34">
        <v>72.443181818181813</v>
      </c>
      <c r="CO322" s="34">
        <v>74.431818181818187</v>
      </c>
      <c r="CP322" s="34">
        <v>76.98863636363636</v>
      </c>
      <c r="CQ322" s="34">
        <v>81.534090909090907</v>
      </c>
      <c r="CR322" s="34">
        <v>83.522727272727266</v>
      </c>
      <c r="CS322" s="34">
        <v>84.659090909090907</v>
      </c>
      <c r="CT322" s="34">
        <v>91.477272727272734</v>
      </c>
      <c r="CU322" s="34">
        <v>94.318181818181813</v>
      </c>
      <c r="CV322" s="34">
        <v>97.443181818181813</v>
      </c>
      <c r="CW322" s="34">
        <v>97.727272727272734</v>
      </c>
    </row>
    <row r="323" spans="1:101" x14ac:dyDescent="0.3">
      <c r="A323" s="3">
        <v>1854</v>
      </c>
      <c r="B323" s="4" t="s">
        <v>316</v>
      </c>
      <c r="C323" s="34">
        <v>100</v>
      </c>
      <c r="D323" s="34">
        <v>100.2290950744559</v>
      </c>
      <c r="E323" s="34">
        <v>95.418098510882018</v>
      </c>
      <c r="F323" s="34">
        <v>89.347079037800682</v>
      </c>
      <c r="G323" s="34">
        <v>90.26345933562429</v>
      </c>
      <c r="H323" s="34">
        <v>88.31615120274914</v>
      </c>
      <c r="I323" s="34">
        <v>84.994272623138599</v>
      </c>
      <c r="J323" s="34">
        <v>84.994272623138599</v>
      </c>
      <c r="K323" s="34">
        <v>81.557846506300109</v>
      </c>
      <c r="L323" s="34">
        <v>81.099656357388312</v>
      </c>
      <c r="M323" s="34">
        <v>82.588774341351666</v>
      </c>
      <c r="N323" s="34">
        <v>78.808705612829328</v>
      </c>
      <c r="O323" s="34">
        <v>79.381443298969074</v>
      </c>
      <c r="P323" s="34">
        <v>77.892325315005721</v>
      </c>
      <c r="Q323" s="34">
        <v>74.570446735395194</v>
      </c>
      <c r="R323" s="34">
        <v>70.904925544100806</v>
      </c>
      <c r="S323" s="34">
        <v>71.134020618556704</v>
      </c>
      <c r="T323" s="34">
        <v>72.164948453608247</v>
      </c>
      <c r="U323" s="34">
        <v>74.570446735395194</v>
      </c>
      <c r="V323" s="34">
        <v>72.737686139747993</v>
      </c>
      <c r="W323" s="34">
        <v>72.623138602520044</v>
      </c>
      <c r="X323" s="34">
        <v>71.821305841924399</v>
      </c>
      <c r="Y323" s="34">
        <v>70.33218785796106</v>
      </c>
      <c r="Z323" s="34">
        <v>68.384879725085909</v>
      </c>
      <c r="AA323" s="34">
        <v>67.583046964490265</v>
      </c>
      <c r="AB323" s="34">
        <v>65.406643757159216</v>
      </c>
      <c r="AC323" s="34">
        <v>64.375715922107673</v>
      </c>
      <c r="AD323" s="34">
        <v>63.001145475372283</v>
      </c>
      <c r="AE323" s="34">
        <v>63.001145475372283</v>
      </c>
      <c r="AF323" s="34">
        <v>60.939289805269183</v>
      </c>
      <c r="AG323" s="34">
        <v>61.626575028636886</v>
      </c>
      <c r="AH323" s="34">
        <v>60.710194730813285</v>
      </c>
      <c r="AI323" s="34">
        <v>57.61741122565865</v>
      </c>
      <c r="AJ323" s="34">
        <v>100</v>
      </c>
      <c r="AK323" s="34">
        <v>99.369988545246272</v>
      </c>
      <c r="AL323" s="34">
        <v>98.33906071019473</v>
      </c>
      <c r="AM323" s="34">
        <v>97.250859106529205</v>
      </c>
      <c r="AN323" s="34">
        <v>98.568155784650628</v>
      </c>
      <c r="AO323" s="34">
        <v>98.510882016036661</v>
      </c>
      <c r="AP323" s="34">
        <v>95.761741122565866</v>
      </c>
      <c r="AQ323" s="34">
        <v>96.449026345933561</v>
      </c>
      <c r="AR323" s="34">
        <v>96.735395189003441</v>
      </c>
      <c r="AS323" s="34">
        <v>97.365406643757154</v>
      </c>
      <c r="AT323" s="34">
        <v>96.277205040091644</v>
      </c>
      <c r="AU323" s="34">
        <v>94.78808705612829</v>
      </c>
      <c r="AV323" s="34">
        <v>93.986254295532646</v>
      </c>
      <c r="AW323" s="34">
        <v>91.809851088201597</v>
      </c>
      <c r="AX323" s="34">
        <v>91.867124856815579</v>
      </c>
      <c r="AY323" s="34">
        <v>91.122565864833902</v>
      </c>
      <c r="AZ323" s="34">
        <v>91.523482245131731</v>
      </c>
      <c r="BA323" s="34">
        <v>92.325315005727376</v>
      </c>
      <c r="BB323" s="34">
        <v>92.840778923253154</v>
      </c>
      <c r="BC323" s="34">
        <v>91.638029782359681</v>
      </c>
      <c r="BD323" s="34">
        <v>90.091638029782359</v>
      </c>
      <c r="BE323" s="34">
        <v>88.831615120274918</v>
      </c>
      <c r="BF323" s="34">
        <v>87.91523482245131</v>
      </c>
      <c r="BG323" s="34">
        <v>88.258877434135172</v>
      </c>
      <c r="BH323" s="34">
        <v>88.258877434135172</v>
      </c>
      <c r="BI323" s="34">
        <v>89.175257731958766</v>
      </c>
      <c r="BJ323" s="34">
        <v>89.117983963344784</v>
      </c>
      <c r="BK323" s="34">
        <v>88.029782359679274</v>
      </c>
      <c r="BL323" s="34">
        <v>86.655211912943869</v>
      </c>
      <c r="BM323" s="34">
        <v>85.738831615120276</v>
      </c>
      <c r="BN323" s="34">
        <v>84.650630011454751</v>
      </c>
      <c r="BO323" s="34">
        <v>82.474226804123717</v>
      </c>
      <c r="BP323" s="34">
        <v>81.099656357388312</v>
      </c>
      <c r="BQ323" s="34">
        <v>100</v>
      </c>
      <c r="BR323" s="34">
        <v>102.78745644599303</v>
      </c>
      <c r="BS323" s="34">
        <v>100.34843205574913</v>
      </c>
      <c r="BT323" s="34">
        <v>100.52264808362369</v>
      </c>
      <c r="BU323" s="34">
        <v>101.21951219512195</v>
      </c>
      <c r="BV323" s="34">
        <v>102.96167247386759</v>
      </c>
      <c r="BW323" s="34">
        <v>103.13588850174216</v>
      </c>
      <c r="BX323" s="34">
        <v>97.038327526132406</v>
      </c>
      <c r="BY323" s="34">
        <v>92.334494773519168</v>
      </c>
      <c r="BZ323" s="34">
        <v>89.895470383275267</v>
      </c>
      <c r="CA323" s="34">
        <v>89.372822299651574</v>
      </c>
      <c r="CB323" s="34">
        <v>88.327526132404188</v>
      </c>
      <c r="CC323" s="34">
        <v>87.804878048780495</v>
      </c>
      <c r="CD323" s="34">
        <v>85.714285714285708</v>
      </c>
      <c r="CE323" s="34">
        <v>82.926829268292678</v>
      </c>
      <c r="CF323" s="34">
        <v>81.707317073170728</v>
      </c>
      <c r="CG323" s="34">
        <v>80.313588850174213</v>
      </c>
      <c r="CH323" s="34">
        <v>78.571428571428569</v>
      </c>
      <c r="CI323" s="34">
        <v>80.836236933797906</v>
      </c>
      <c r="CJ323" s="34">
        <v>81.184668989547035</v>
      </c>
      <c r="CK323" s="34">
        <v>83.101045296167243</v>
      </c>
      <c r="CL323" s="34">
        <v>82.57839721254355</v>
      </c>
      <c r="CM323" s="34">
        <v>82.57839721254355</v>
      </c>
      <c r="CN323" s="34">
        <v>83.275261324041807</v>
      </c>
      <c r="CO323" s="34">
        <v>85.191637630662015</v>
      </c>
      <c r="CP323" s="34">
        <v>85.017421602787451</v>
      </c>
      <c r="CQ323" s="34">
        <v>83.7979094076655</v>
      </c>
      <c r="CR323" s="34">
        <v>87.804878048780495</v>
      </c>
      <c r="CS323" s="34">
        <v>90.243902439024396</v>
      </c>
      <c r="CT323" s="34">
        <v>91.811846689895475</v>
      </c>
      <c r="CU323" s="34">
        <v>93.728222996515683</v>
      </c>
      <c r="CV323" s="34">
        <v>96.167247386759584</v>
      </c>
      <c r="CW323" s="34">
        <v>95.99303135888502</v>
      </c>
    </row>
    <row r="324" spans="1:101" x14ac:dyDescent="0.3">
      <c r="A324" s="3">
        <v>1856</v>
      </c>
      <c r="B324" s="4" t="s">
        <v>317</v>
      </c>
      <c r="C324" s="34">
        <v>100</v>
      </c>
      <c r="D324" s="34">
        <v>88.52459016393442</v>
      </c>
      <c r="E324" s="34">
        <v>84.15300546448087</v>
      </c>
      <c r="F324" s="34">
        <v>84.699453551912569</v>
      </c>
      <c r="G324" s="34">
        <v>82.513661202185787</v>
      </c>
      <c r="H324" s="34">
        <v>93.442622950819668</v>
      </c>
      <c r="I324" s="34">
        <v>98.360655737704917</v>
      </c>
      <c r="J324" s="34">
        <v>97.814207650273218</v>
      </c>
      <c r="K324" s="34">
        <v>99.453551912568301</v>
      </c>
      <c r="L324" s="34">
        <v>100.5464480874317</v>
      </c>
      <c r="M324" s="34">
        <v>102.18579234972678</v>
      </c>
      <c r="N324" s="34">
        <v>91.803278688524586</v>
      </c>
      <c r="O324" s="34">
        <v>91.256830601092901</v>
      </c>
      <c r="P324" s="34">
        <v>94.535519125683066</v>
      </c>
      <c r="Q324" s="34">
        <v>92.349726775956285</v>
      </c>
      <c r="R324" s="34">
        <v>92.896174863387984</v>
      </c>
      <c r="S324" s="34">
        <v>90.710382513661202</v>
      </c>
      <c r="T324" s="34">
        <v>87.431693989071036</v>
      </c>
      <c r="U324" s="34">
        <v>83.060109289617486</v>
      </c>
      <c r="V324" s="34">
        <v>80.327868852459019</v>
      </c>
      <c r="W324" s="34">
        <v>81.967213114754102</v>
      </c>
      <c r="X324" s="34">
        <v>85.792349726775953</v>
      </c>
      <c r="Y324" s="34">
        <v>86.338797814207652</v>
      </c>
      <c r="Z324" s="34">
        <v>84.699453551912569</v>
      </c>
      <c r="AA324" s="34">
        <v>79.234972677595621</v>
      </c>
      <c r="AB324" s="34">
        <v>74.863387978142072</v>
      </c>
      <c r="AC324" s="34">
        <v>67.213114754098356</v>
      </c>
      <c r="AD324" s="34">
        <v>61.748633879781423</v>
      </c>
      <c r="AE324" s="34">
        <v>59.016393442622949</v>
      </c>
      <c r="AF324" s="34">
        <v>57.377049180327866</v>
      </c>
      <c r="AG324" s="34">
        <v>53.005464480874316</v>
      </c>
      <c r="AH324" s="34">
        <v>50.819672131147541</v>
      </c>
      <c r="AI324" s="34">
        <v>46.448087431693992</v>
      </c>
      <c r="AJ324" s="34">
        <v>100</v>
      </c>
      <c r="AK324" s="34">
        <v>96.304849884526561</v>
      </c>
      <c r="AL324" s="34">
        <v>93.764434180138565</v>
      </c>
      <c r="AM324" s="34">
        <v>87.759815242494227</v>
      </c>
      <c r="AN324" s="34">
        <v>87.99076212471131</v>
      </c>
      <c r="AO324" s="34">
        <v>90.531177829099306</v>
      </c>
      <c r="AP324" s="34">
        <v>91.685912240184763</v>
      </c>
      <c r="AQ324" s="34">
        <v>94.919168591224022</v>
      </c>
      <c r="AR324" s="34">
        <v>93.533487297921482</v>
      </c>
      <c r="AS324" s="34">
        <v>93.302540415704385</v>
      </c>
      <c r="AT324" s="34">
        <v>91.685912240184763</v>
      </c>
      <c r="AU324" s="34">
        <v>89.145496535796767</v>
      </c>
      <c r="AV324" s="34">
        <v>86.374133949191688</v>
      </c>
      <c r="AW324" s="34">
        <v>89.145496535796767</v>
      </c>
      <c r="AX324" s="34">
        <v>87.06697459584295</v>
      </c>
      <c r="AY324" s="34">
        <v>84.757505773672051</v>
      </c>
      <c r="AZ324" s="34">
        <v>84.295612009237871</v>
      </c>
      <c r="BA324" s="34">
        <v>80.831408775981529</v>
      </c>
      <c r="BB324" s="34">
        <v>80.138568129330253</v>
      </c>
      <c r="BC324" s="34">
        <v>81.524249422632792</v>
      </c>
      <c r="BD324" s="34">
        <v>78.290993071593533</v>
      </c>
      <c r="BE324" s="34">
        <v>83.833718244803691</v>
      </c>
      <c r="BF324" s="34">
        <v>81.293302540415709</v>
      </c>
      <c r="BG324" s="34">
        <v>83.602771362586608</v>
      </c>
      <c r="BH324" s="34">
        <v>85.450346420323328</v>
      </c>
      <c r="BI324" s="34">
        <v>85.681293302540411</v>
      </c>
      <c r="BJ324" s="34">
        <v>80.600461893764432</v>
      </c>
      <c r="BK324" s="34">
        <v>82.909930715935332</v>
      </c>
      <c r="BL324" s="34">
        <v>78.752886836027713</v>
      </c>
      <c r="BM324" s="34">
        <v>80.36951501154735</v>
      </c>
      <c r="BN324" s="34">
        <v>76.674364896073897</v>
      </c>
      <c r="BO324" s="34">
        <v>73.903002309468818</v>
      </c>
      <c r="BP324" s="34">
        <v>74.133949191685915</v>
      </c>
      <c r="BQ324" s="34">
        <v>100</v>
      </c>
      <c r="BR324" s="34">
        <v>100</v>
      </c>
      <c r="BS324" s="34">
        <v>102.38095238095238</v>
      </c>
      <c r="BT324" s="34">
        <v>114.28571428571429</v>
      </c>
      <c r="BU324" s="34">
        <v>105.95238095238095</v>
      </c>
      <c r="BV324" s="34">
        <v>107.14285714285714</v>
      </c>
      <c r="BW324" s="34">
        <v>110.71428571428571</v>
      </c>
      <c r="BX324" s="34">
        <v>116.66666666666667</v>
      </c>
      <c r="BY324" s="34">
        <v>126.19047619047619</v>
      </c>
      <c r="BZ324" s="34">
        <v>132.14285714285714</v>
      </c>
      <c r="CA324" s="34">
        <v>132.14285714285714</v>
      </c>
      <c r="CB324" s="34">
        <v>134.52380952380952</v>
      </c>
      <c r="CC324" s="34">
        <v>134.52380952380952</v>
      </c>
      <c r="CD324" s="34">
        <v>127.38095238095238</v>
      </c>
      <c r="CE324" s="34">
        <v>126.19047619047619</v>
      </c>
      <c r="CF324" s="34">
        <v>133.33333333333334</v>
      </c>
      <c r="CG324" s="34">
        <v>130.95238095238096</v>
      </c>
      <c r="CH324" s="34">
        <v>127.38095238095238</v>
      </c>
      <c r="CI324" s="34">
        <v>122.61904761904762</v>
      </c>
      <c r="CJ324" s="34">
        <v>116.66666666666667</v>
      </c>
      <c r="CK324" s="34">
        <v>121.42857142857143</v>
      </c>
      <c r="CL324" s="34">
        <v>121.42857142857143</v>
      </c>
      <c r="CM324" s="34">
        <v>114.28571428571429</v>
      </c>
      <c r="CN324" s="34">
        <v>113.0952380952381</v>
      </c>
      <c r="CO324" s="34">
        <v>107.14285714285714</v>
      </c>
      <c r="CP324" s="34">
        <v>103.57142857142857</v>
      </c>
      <c r="CQ324" s="34">
        <v>110.71428571428571</v>
      </c>
      <c r="CR324" s="34">
        <v>111.9047619047619</v>
      </c>
      <c r="CS324" s="34">
        <v>114.28571428571429</v>
      </c>
      <c r="CT324" s="34">
        <v>116.66666666666667</v>
      </c>
      <c r="CU324" s="34">
        <v>126.19047619047619</v>
      </c>
      <c r="CV324" s="34">
        <v>123.80952380952381</v>
      </c>
      <c r="CW324" s="34">
        <v>121.42857142857143</v>
      </c>
    </row>
    <row r="325" spans="1:101" x14ac:dyDescent="0.3">
      <c r="A325" s="3">
        <v>1857</v>
      </c>
      <c r="B325" s="4" t="s">
        <v>318</v>
      </c>
      <c r="C325" s="34">
        <v>100</v>
      </c>
      <c r="D325" s="34">
        <v>93.388429752066116</v>
      </c>
      <c r="E325" s="34">
        <v>96.280991735537185</v>
      </c>
      <c r="F325" s="34">
        <v>90.495867768595048</v>
      </c>
      <c r="G325" s="34">
        <v>84.710743801652896</v>
      </c>
      <c r="H325" s="34">
        <v>86.36363636363636</v>
      </c>
      <c r="I325" s="34">
        <v>83.471074380165291</v>
      </c>
      <c r="J325" s="34">
        <v>79.752066115702476</v>
      </c>
      <c r="K325" s="34">
        <v>83.884297520661164</v>
      </c>
      <c r="L325" s="34">
        <v>86.36363636363636</v>
      </c>
      <c r="M325" s="34">
        <v>88.429752066115697</v>
      </c>
      <c r="N325" s="34">
        <v>83.471074380165291</v>
      </c>
      <c r="O325" s="34">
        <v>87.603305785123965</v>
      </c>
      <c r="P325" s="34">
        <v>78.925619834710744</v>
      </c>
      <c r="Q325" s="34">
        <v>77.685950413223139</v>
      </c>
      <c r="R325" s="34">
        <v>74.793388429752071</v>
      </c>
      <c r="S325" s="34">
        <v>76.859504132231407</v>
      </c>
      <c r="T325" s="34">
        <v>74.380165289256198</v>
      </c>
      <c r="U325" s="34">
        <v>72.314049586776861</v>
      </c>
      <c r="V325" s="34">
        <v>73.553719008264466</v>
      </c>
      <c r="W325" s="34">
        <v>75.206611570247929</v>
      </c>
      <c r="X325" s="34">
        <v>69.008264462809919</v>
      </c>
      <c r="Y325" s="34">
        <v>68.181818181818187</v>
      </c>
      <c r="Z325" s="34">
        <v>69.834710743801651</v>
      </c>
      <c r="AA325" s="34">
        <v>71.900826446280988</v>
      </c>
      <c r="AB325" s="34">
        <v>69.834710743801651</v>
      </c>
      <c r="AC325" s="34">
        <v>70.661157024793383</v>
      </c>
      <c r="AD325" s="34">
        <v>73.553719008264466</v>
      </c>
      <c r="AE325" s="34">
        <v>71.487603305785129</v>
      </c>
      <c r="AF325" s="34">
        <v>71.074380165289256</v>
      </c>
      <c r="AG325" s="34">
        <v>64.876033057851245</v>
      </c>
      <c r="AH325" s="34">
        <v>61.983471074380162</v>
      </c>
      <c r="AI325" s="34">
        <v>56.611570247933884</v>
      </c>
      <c r="AJ325" s="34">
        <v>100</v>
      </c>
      <c r="AK325" s="34">
        <v>95.818181818181813</v>
      </c>
      <c r="AL325" s="34">
        <v>96.909090909090907</v>
      </c>
      <c r="AM325" s="34">
        <v>94.909090909090907</v>
      </c>
      <c r="AN325" s="34">
        <v>93.63636363636364</v>
      </c>
      <c r="AO325" s="34">
        <v>93.090909090909093</v>
      </c>
      <c r="AP325" s="34">
        <v>90</v>
      </c>
      <c r="AQ325" s="34">
        <v>88</v>
      </c>
      <c r="AR325" s="34">
        <v>88</v>
      </c>
      <c r="AS325" s="34">
        <v>87.454545454545453</v>
      </c>
      <c r="AT325" s="34">
        <v>88.727272727272734</v>
      </c>
      <c r="AU325" s="34">
        <v>87.090909090909093</v>
      </c>
      <c r="AV325" s="34">
        <v>83.272727272727266</v>
      </c>
      <c r="AW325" s="34">
        <v>81.272727272727266</v>
      </c>
      <c r="AX325" s="34">
        <v>84.36363636363636</v>
      </c>
      <c r="AY325" s="34">
        <v>85.272727272727266</v>
      </c>
      <c r="AZ325" s="34">
        <v>84</v>
      </c>
      <c r="BA325" s="34">
        <v>82.181818181818187</v>
      </c>
      <c r="BB325" s="34">
        <v>81.63636363636364</v>
      </c>
      <c r="BC325" s="34">
        <v>82</v>
      </c>
      <c r="BD325" s="34">
        <v>80.727272727272734</v>
      </c>
      <c r="BE325" s="34">
        <v>81.090909090909093</v>
      </c>
      <c r="BF325" s="34">
        <v>81.454545454545453</v>
      </c>
      <c r="BG325" s="34">
        <v>84.181818181818187</v>
      </c>
      <c r="BH325" s="34">
        <v>81.63636363636364</v>
      </c>
      <c r="BI325" s="34">
        <v>82.727272727272734</v>
      </c>
      <c r="BJ325" s="34">
        <v>83.63636363636364</v>
      </c>
      <c r="BK325" s="34">
        <v>85.454545454545453</v>
      </c>
      <c r="BL325" s="34">
        <v>86.727272727272734</v>
      </c>
      <c r="BM325" s="34">
        <v>82.181818181818187</v>
      </c>
      <c r="BN325" s="34">
        <v>80.181818181818187</v>
      </c>
      <c r="BO325" s="34">
        <v>82</v>
      </c>
      <c r="BP325" s="34">
        <v>81.090909090909093</v>
      </c>
      <c r="BQ325" s="34">
        <v>100</v>
      </c>
      <c r="BR325" s="34">
        <v>101.3986013986014</v>
      </c>
      <c r="BS325" s="34">
        <v>102.09790209790209</v>
      </c>
      <c r="BT325" s="34">
        <v>104.89510489510489</v>
      </c>
      <c r="BU325" s="34">
        <v>106.99300699300699</v>
      </c>
      <c r="BV325" s="34">
        <v>102.7972027972028</v>
      </c>
      <c r="BW325" s="34">
        <v>102.09790209790209</v>
      </c>
      <c r="BX325" s="34">
        <v>101.3986013986014</v>
      </c>
      <c r="BY325" s="34">
        <v>102.7972027972028</v>
      </c>
      <c r="BZ325" s="34">
        <v>100</v>
      </c>
      <c r="CA325" s="34">
        <v>94.4055944055944</v>
      </c>
      <c r="CB325" s="34">
        <v>95.104895104895107</v>
      </c>
      <c r="CC325" s="34">
        <v>97.902097902097907</v>
      </c>
      <c r="CD325" s="34">
        <v>95.8041958041958</v>
      </c>
      <c r="CE325" s="34">
        <v>88.111888111888106</v>
      </c>
      <c r="CF325" s="34">
        <v>83.91608391608392</v>
      </c>
      <c r="CG325" s="34">
        <v>84.615384615384613</v>
      </c>
      <c r="CH325" s="34">
        <v>88.811188811188813</v>
      </c>
      <c r="CI325" s="34">
        <v>83.216783216783213</v>
      </c>
      <c r="CJ325" s="34">
        <v>83.216783216783213</v>
      </c>
      <c r="CK325" s="34">
        <v>85.31468531468532</v>
      </c>
      <c r="CL325" s="34">
        <v>90.909090909090907</v>
      </c>
      <c r="CM325" s="34">
        <v>87.412587412587413</v>
      </c>
      <c r="CN325" s="34">
        <v>90.209790209790214</v>
      </c>
      <c r="CO325" s="34">
        <v>87.412587412587413</v>
      </c>
      <c r="CP325" s="34">
        <v>88.811188811188813</v>
      </c>
      <c r="CQ325" s="34">
        <v>86.013986013986013</v>
      </c>
      <c r="CR325" s="34">
        <v>90.209790209790214</v>
      </c>
      <c r="CS325" s="34">
        <v>90.909090909090907</v>
      </c>
      <c r="CT325" s="34">
        <v>98.6013986013986</v>
      </c>
      <c r="CU325" s="34">
        <v>102.09790209790209</v>
      </c>
      <c r="CV325" s="34">
        <v>101.3986013986014</v>
      </c>
      <c r="CW325" s="34">
        <v>104.1958041958042</v>
      </c>
    </row>
    <row r="326" spans="1:101" x14ac:dyDescent="0.3">
      <c r="A326" s="3">
        <v>1859</v>
      </c>
      <c r="B326" s="4" t="s">
        <v>319</v>
      </c>
      <c r="C326" s="34">
        <v>100</v>
      </c>
      <c r="D326" s="34">
        <v>98.458149779735677</v>
      </c>
      <c r="E326" s="34">
        <v>95.814977973568276</v>
      </c>
      <c r="F326" s="34">
        <v>91.189427312775337</v>
      </c>
      <c r="G326" s="34">
        <v>92.511013215859037</v>
      </c>
      <c r="H326" s="34">
        <v>90.969162995594715</v>
      </c>
      <c r="I326" s="34">
        <v>90.528634361233486</v>
      </c>
      <c r="J326" s="34">
        <v>91.850220264317187</v>
      </c>
      <c r="K326" s="34">
        <v>93.171806167400888</v>
      </c>
      <c r="L326" s="34">
        <v>95.374449339207047</v>
      </c>
      <c r="M326" s="34">
        <v>96.475770925110126</v>
      </c>
      <c r="N326" s="34">
        <v>97.136563876651977</v>
      </c>
      <c r="O326" s="34">
        <v>96.696035242290748</v>
      </c>
      <c r="P326" s="34">
        <v>97.797356828193827</v>
      </c>
      <c r="Q326" s="34">
        <v>95.154185022026425</v>
      </c>
      <c r="R326" s="34">
        <v>96.035242290748897</v>
      </c>
      <c r="S326" s="34">
        <v>94.052863436123346</v>
      </c>
      <c r="T326" s="34">
        <v>88.325991189427313</v>
      </c>
      <c r="U326" s="34">
        <v>85.903083700440533</v>
      </c>
      <c r="V326" s="34">
        <v>84.36123348017621</v>
      </c>
      <c r="W326" s="34">
        <v>83.920704845814981</v>
      </c>
      <c r="X326" s="34">
        <v>82.819383259911888</v>
      </c>
      <c r="Y326" s="34">
        <v>80.396475770925107</v>
      </c>
      <c r="Z326" s="34">
        <v>72.907488986784145</v>
      </c>
      <c r="AA326" s="34">
        <v>70.704845814977972</v>
      </c>
      <c r="AB326" s="34">
        <v>71.585903083700444</v>
      </c>
      <c r="AC326" s="34">
        <v>70.044052863436121</v>
      </c>
      <c r="AD326" s="34">
        <v>66.519823788546262</v>
      </c>
      <c r="AE326" s="34">
        <v>65.63876651982379</v>
      </c>
      <c r="AF326" s="34">
        <v>60.132158590308372</v>
      </c>
      <c r="AG326" s="34">
        <v>61.013215859030836</v>
      </c>
      <c r="AH326" s="34">
        <v>55.506607929515418</v>
      </c>
      <c r="AI326" s="34">
        <v>51.321585903083701</v>
      </c>
      <c r="AJ326" s="34">
        <v>100</v>
      </c>
      <c r="AK326" s="34">
        <v>97.300103842159913</v>
      </c>
      <c r="AL326" s="34">
        <v>97.611630321910695</v>
      </c>
      <c r="AM326" s="34">
        <v>97.092419522326068</v>
      </c>
      <c r="AN326" s="34">
        <v>97.819314641744555</v>
      </c>
      <c r="AO326" s="34">
        <v>98.857736240913809</v>
      </c>
      <c r="AP326" s="34">
        <v>98.961578400830732</v>
      </c>
      <c r="AQ326" s="34">
        <v>98.753894080996886</v>
      </c>
      <c r="AR326" s="34">
        <v>98.338525441329182</v>
      </c>
      <c r="AS326" s="34">
        <v>97.300103842159913</v>
      </c>
      <c r="AT326" s="34">
        <v>95.742471443406018</v>
      </c>
      <c r="AU326" s="34">
        <v>94.600207684319841</v>
      </c>
      <c r="AV326" s="34">
        <v>91.069574247144345</v>
      </c>
      <c r="AW326" s="34">
        <v>89.51194184839045</v>
      </c>
      <c r="AX326" s="34">
        <v>88.785046728971963</v>
      </c>
      <c r="AY326" s="34">
        <v>86.188992731048799</v>
      </c>
      <c r="AZ326" s="34">
        <v>86.396677050882658</v>
      </c>
      <c r="BA326" s="34">
        <v>83.281412253374867</v>
      </c>
      <c r="BB326" s="34">
        <v>82.969885773624085</v>
      </c>
      <c r="BC326" s="34">
        <v>81.516095534787127</v>
      </c>
      <c r="BD326" s="34">
        <v>82.554517133956381</v>
      </c>
      <c r="BE326" s="34">
        <v>81.619937694704049</v>
      </c>
      <c r="BF326" s="34">
        <v>81.516095534787127</v>
      </c>
      <c r="BG326" s="34">
        <v>79.335410176531667</v>
      </c>
      <c r="BH326" s="34">
        <v>79.231568016614744</v>
      </c>
      <c r="BI326" s="34">
        <v>81.308411214953267</v>
      </c>
      <c r="BJ326" s="34">
        <v>81.204569055036345</v>
      </c>
      <c r="BK326" s="34">
        <v>81.931464174454831</v>
      </c>
      <c r="BL326" s="34">
        <v>80.477673935617858</v>
      </c>
      <c r="BM326" s="34">
        <v>81.100726895119422</v>
      </c>
      <c r="BN326" s="34">
        <v>81.516095534787127</v>
      </c>
      <c r="BO326" s="34">
        <v>79.231568016614744</v>
      </c>
      <c r="BP326" s="34">
        <v>79.958463136033231</v>
      </c>
      <c r="BQ326" s="34">
        <v>100</v>
      </c>
      <c r="BR326" s="34">
        <v>101.6260162601626</v>
      </c>
      <c r="BS326" s="34">
        <v>100.8130081300813</v>
      </c>
      <c r="BT326" s="34">
        <v>103.65853658536585</v>
      </c>
      <c r="BU326" s="34">
        <v>104.0650406504065</v>
      </c>
      <c r="BV326" s="34">
        <v>102.4390243902439</v>
      </c>
      <c r="BW326" s="34">
        <v>102.03252032520325</v>
      </c>
      <c r="BX326" s="34">
        <v>105.6910569105691</v>
      </c>
      <c r="BY326" s="34">
        <v>106.91056910569105</v>
      </c>
      <c r="BZ326" s="34">
        <v>109.34959349593495</v>
      </c>
      <c r="CA326" s="34">
        <v>108.9430894308943</v>
      </c>
      <c r="CB326" s="34">
        <v>107.72357723577235</v>
      </c>
      <c r="CC326" s="34">
        <v>109.7560975609756</v>
      </c>
      <c r="CD326" s="34">
        <v>109.34959349593495</v>
      </c>
      <c r="CE326" s="34">
        <v>108.53658536585365</v>
      </c>
      <c r="CF326" s="34">
        <v>111.3821138211382</v>
      </c>
      <c r="CG326" s="34">
        <v>108.9430894308943</v>
      </c>
      <c r="CH326" s="34">
        <v>114.22764227642277</v>
      </c>
      <c r="CI326" s="34">
        <v>114.22764227642277</v>
      </c>
      <c r="CJ326" s="34">
        <v>116.26016260162602</v>
      </c>
      <c r="CK326" s="34">
        <v>114.63414634146342</v>
      </c>
      <c r="CL326" s="34">
        <v>113.41463414634147</v>
      </c>
      <c r="CM326" s="34">
        <v>109.34959349593495</v>
      </c>
      <c r="CN326" s="34">
        <v>111.3821138211382</v>
      </c>
      <c r="CO326" s="34">
        <v>112.19512195121951</v>
      </c>
      <c r="CP326" s="34">
        <v>111.78861788617886</v>
      </c>
      <c r="CQ326" s="34">
        <v>112.19512195121951</v>
      </c>
      <c r="CR326" s="34">
        <v>112.60162601626017</v>
      </c>
      <c r="CS326" s="34">
        <v>115.85365853658537</v>
      </c>
      <c r="CT326" s="34">
        <v>114.63414634146342</v>
      </c>
      <c r="CU326" s="34">
        <v>116.66666666666667</v>
      </c>
      <c r="CV326" s="34">
        <v>116.26016260162602</v>
      </c>
      <c r="CW326" s="34">
        <v>117.47967479674797</v>
      </c>
    </row>
    <row r="327" spans="1:101" x14ac:dyDescent="0.3">
      <c r="A327" s="3">
        <v>1860</v>
      </c>
      <c r="B327" s="4" t="s">
        <v>320</v>
      </c>
      <c r="C327" s="34">
        <v>100</v>
      </c>
      <c r="D327" s="34">
        <v>96.683760683760681</v>
      </c>
      <c r="E327" s="34">
        <v>95.726495726495727</v>
      </c>
      <c r="F327" s="34">
        <v>94.495726495726501</v>
      </c>
      <c r="G327" s="34">
        <v>93.470085470085465</v>
      </c>
      <c r="H327" s="34">
        <v>92.478632478632477</v>
      </c>
      <c r="I327" s="34">
        <v>93.09401709401709</v>
      </c>
      <c r="J327" s="34">
        <v>93.641025641025635</v>
      </c>
      <c r="K327" s="34">
        <v>94.632478632478637</v>
      </c>
      <c r="L327" s="34">
        <v>96.102564102564102</v>
      </c>
      <c r="M327" s="34">
        <v>95.897435897435898</v>
      </c>
      <c r="N327" s="34">
        <v>96.581196581196579</v>
      </c>
      <c r="O327" s="34">
        <v>96.581196581196579</v>
      </c>
      <c r="P327" s="34">
        <v>96.991452991452988</v>
      </c>
      <c r="Q327" s="34">
        <v>95.863247863247864</v>
      </c>
      <c r="R327" s="34">
        <v>95.07692307692308</v>
      </c>
      <c r="S327" s="34">
        <v>96.854700854700852</v>
      </c>
      <c r="T327" s="34">
        <v>97.538461538461533</v>
      </c>
      <c r="U327" s="34">
        <v>96.615384615384613</v>
      </c>
      <c r="V327" s="34">
        <v>98.73504273504274</v>
      </c>
      <c r="W327" s="34">
        <v>97.777777777777771</v>
      </c>
      <c r="X327" s="34">
        <v>96.136752136752136</v>
      </c>
      <c r="Y327" s="34">
        <v>94.495726495726501</v>
      </c>
      <c r="Z327" s="34">
        <v>92.820512820512818</v>
      </c>
      <c r="AA327" s="34">
        <v>93.982905982905976</v>
      </c>
      <c r="AB327" s="34">
        <v>93.435897435897431</v>
      </c>
      <c r="AC327" s="34">
        <v>91.692307692307693</v>
      </c>
      <c r="AD327" s="34">
        <v>92.17094017094017</v>
      </c>
      <c r="AE327" s="34">
        <v>92.341880341880341</v>
      </c>
      <c r="AF327" s="34">
        <v>91.931623931623932</v>
      </c>
      <c r="AG327" s="34">
        <v>91.282051282051285</v>
      </c>
      <c r="AH327" s="34">
        <v>91.384615384615387</v>
      </c>
      <c r="AI327" s="34">
        <v>90.256410256410263</v>
      </c>
      <c r="AJ327" s="34">
        <v>100</v>
      </c>
      <c r="AK327" s="34">
        <v>99.86831275720165</v>
      </c>
      <c r="AL327" s="34">
        <v>99.358024691358025</v>
      </c>
      <c r="AM327" s="34">
        <v>99.456790123456784</v>
      </c>
      <c r="AN327" s="34">
        <v>99.91769547325103</v>
      </c>
      <c r="AO327" s="34">
        <v>100.8724279835391</v>
      </c>
      <c r="AP327" s="34">
        <v>101.4156378600823</v>
      </c>
      <c r="AQ327" s="34">
        <v>101.9753086419753</v>
      </c>
      <c r="AR327" s="34">
        <v>103.20987654320987</v>
      </c>
      <c r="AS327" s="34">
        <v>103.01234567901234</v>
      </c>
      <c r="AT327" s="34">
        <v>102.25514403292181</v>
      </c>
      <c r="AU327" s="34">
        <v>101.67901234567901</v>
      </c>
      <c r="AV327" s="34">
        <v>101.82716049382717</v>
      </c>
      <c r="AW327" s="34">
        <v>102.65020576131687</v>
      </c>
      <c r="AX327" s="34">
        <v>103.95061728395062</v>
      </c>
      <c r="AY327" s="34">
        <v>103.06172839506173</v>
      </c>
      <c r="AZ327" s="34">
        <v>103.88477366255144</v>
      </c>
      <c r="BA327" s="34">
        <v>104.21399176954732</v>
      </c>
      <c r="BB327" s="34">
        <v>103.93415637860082</v>
      </c>
      <c r="BC327" s="34">
        <v>103.65432098765432</v>
      </c>
      <c r="BD327" s="34">
        <v>103.06172839506173</v>
      </c>
      <c r="BE327" s="34">
        <v>103.30864197530865</v>
      </c>
      <c r="BF327" s="34">
        <v>103.85185185185185</v>
      </c>
      <c r="BG327" s="34">
        <v>104.01646090534979</v>
      </c>
      <c r="BH327" s="34">
        <v>105.26748971193416</v>
      </c>
      <c r="BI327" s="34">
        <v>106.04115226337449</v>
      </c>
      <c r="BJ327" s="34">
        <v>107.01234567901234</v>
      </c>
      <c r="BK327" s="34">
        <v>108.39506172839506</v>
      </c>
      <c r="BL327" s="34">
        <v>109.87654320987654</v>
      </c>
      <c r="BM327" s="34">
        <v>110.43621399176955</v>
      </c>
      <c r="BN327" s="34">
        <v>111.60493827160494</v>
      </c>
      <c r="BO327" s="34">
        <v>112.93827160493827</v>
      </c>
      <c r="BP327" s="34">
        <v>113.61316872427983</v>
      </c>
      <c r="BQ327" s="34">
        <v>100</v>
      </c>
      <c r="BR327" s="34">
        <v>100.82840236686391</v>
      </c>
      <c r="BS327" s="34">
        <v>103.19526627218934</v>
      </c>
      <c r="BT327" s="34">
        <v>103.01775147928994</v>
      </c>
      <c r="BU327" s="34">
        <v>104.43786982248521</v>
      </c>
      <c r="BV327" s="34">
        <v>103.49112426035504</v>
      </c>
      <c r="BW327" s="34">
        <v>103.4319526627219</v>
      </c>
      <c r="BX327" s="34">
        <v>102.24852071005917</v>
      </c>
      <c r="BY327" s="34">
        <v>103.72781065088758</v>
      </c>
      <c r="BZ327" s="34">
        <v>102.48520710059172</v>
      </c>
      <c r="CA327" s="34">
        <v>102.18934911242603</v>
      </c>
      <c r="CB327" s="34">
        <v>101.36094674556213</v>
      </c>
      <c r="CC327" s="34">
        <v>99.644970414201183</v>
      </c>
      <c r="CD327" s="34">
        <v>99.230769230769226</v>
      </c>
      <c r="CE327" s="34">
        <v>97.633136094674555</v>
      </c>
      <c r="CF327" s="34">
        <v>96.213017751479285</v>
      </c>
      <c r="CG327" s="34">
        <v>95.088757396449708</v>
      </c>
      <c r="CH327" s="34">
        <v>96.390532544378701</v>
      </c>
      <c r="CI327" s="34">
        <v>96.094674556213022</v>
      </c>
      <c r="CJ327" s="34">
        <v>95.384615384615387</v>
      </c>
      <c r="CK327" s="34">
        <v>96.094674556213022</v>
      </c>
      <c r="CL327" s="34">
        <v>95.976331360946745</v>
      </c>
      <c r="CM327" s="34">
        <v>96.627218934911241</v>
      </c>
      <c r="CN327" s="34">
        <v>97.041420118343197</v>
      </c>
      <c r="CO327" s="34">
        <v>96.804733727810657</v>
      </c>
      <c r="CP327" s="34">
        <v>98.994082840236686</v>
      </c>
      <c r="CQ327" s="34">
        <v>99.822485207100598</v>
      </c>
      <c r="CR327" s="34">
        <v>101.53846153846153</v>
      </c>
      <c r="CS327" s="34">
        <v>104.37869822485207</v>
      </c>
      <c r="CT327" s="34">
        <v>106.50887573964496</v>
      </c>
      <c r="CU327" s="34">
        <v>109.11242603550296</v>
      </c>
      <c r="CV327" s="34">
        <v>110.23668639053254</v>
      </c>
      <c r="CW327" s="34">
        <v>114.67455621301775</v>
      </c>
    </row>
    <row r="328" spans="1:101" x14ac:dyDescent="0.3">
      <c r="A328" s="3">
        <v>1865</v>
      </c>
      <c r="B328" s="4" t="s">
        <v>321</v>
      </c>
      <c r="C328" s="34">
        <v>100</v>
      </c>
      <c r="D328" s="34">
        <v>96.33307868601986</v>
      </c>
      <c r="E328" s="34">
        <v>95.836516424751721</v>
      </c>
      <c r="F328" s="34">
        <v>94.996180290297943</v>
      </c>
      <c r="G328" s="34">
        <v>93.277310924369743</v>
      </c>
      <c r="H328" s="34">
        <v>91.673032849503443</v>
      </c>
      <c r="I328" s="34">
        <v>91.52024446142093</v>
      </c>
      <c r="J328" s="34">
        <v>90.488922841864024</v>
      </c>
      <c r="K328" s="34">
        <v>90.947288006111535</v>
      </c>
      <c r="L328" s="34">
        <v>88.731856378915197</v>
      </c>
      <c r="M328" s="34">
        <v>88.006111535523303</v>
      </c>
      <c r="N328" s="34">
        <v>86.745607333842628</v>
      </c>
      <c r="O328" s="34">
        <v>85.485103132161953</v>
      </c>
      <c r="P328" s="34">
        <v>85.905271199388849</v>
      </c>
      <c r="Q328" s="34">
        <v>85.294117647058826</v>
      </c>
      <c r="R328" s="34">
        <v>84.033613445378151</v>
      </c>
      <c r="S328" s="34">
        <v>83.3842627960275</v>
      </c>
      <c r="T328" s="34">
        <v>82.773109243697476</v>
      </c>
      <c r="U328" s="34">
        <v>83.3842627960275</v>
      </c>
      <c r="V328" s="34">
        <v>83.575248281130641</v>
      </c>
      <c r="W328" s="34">
        <v>83.231474407945001</v>
      </c>
      <c r="X328" s="34">
        <v>81.168831168831176</v>
      </c>
      <c r="Y328" s="34">
        <v>81.168831168831176</v>
      </c>
      <c r="Z328" s="34">
        <v>81.168831168831176</v>
      </c>
      <c r="AA328" s="34">
        <v>81.20702826585179</v>
      </c>
      <c r="AB328" s="34">
        <v>80.252100840336141</v>
      </c>
      <c r="AC328" s="34">
        <v>78.915202444614209</v>
      </c>
      <c r="AD328" s="34">
        <v>78.533231474407941</v>
      </c>
      <c r="AE328" s="34">
        <v>78.495034377387313</v>
      </c>
      <c r="AF328" s="34">
        <v>79.335370511841106</v>
      </c>
      <c r="AG328" s="34">
        <v>79.640947288006117</v>
      </c>
      <c r="AH328" s="34">
        <v>80.595874713521766</v>
      </c>
      <c r="AI328" s="34">
        <v>79.449961802902976</v>
      </c>
      <c r="AJ328" s="34">
        <v>100</v>
      </c>
      <c r="AK328" s="34">
        <v>99.037063953488371</v>
      </c>
      <c r="AL328" s="34">
        <v>99.473110465116278</v>
      </c>
      <c r="AM328" s="34">
        <v>99.255087209302332</v>
      </c>
      <c r="AN328" s="34">
        <v>99.309593023255815</v>
      </c>
      <c r="AO328" s="34">
        <v>99.945494186046517</v>
      </c>
      <c r="AP328" s="34">
        <v>100.78125</v>
      </c>
      <c r="AQ328" s="34">
        <v>100.85392441860465</v>
      </c>
      <c r="AR328" s="34">
        <v>101.92587209302326</v>
      </c>
      <c r="AS328" s="34">
        <v>102.32558139534883</v>
      </c>
      <c r="AT328" s="34">
        <v>102.36191860465117</v>
      </c>
      <c r="AU328" s="34">
        <v>100.79941860465117</v>
      </c>
      <c r="AV328" s="34">
        <v>99.981831395348834</v>
      </c>
      <c r="AW328" s="34">
        <v>100.94476744186046</v>
      </c>
      <c r="AX328" s="34">
        <v>100.38154069767442</v>
      </c>
      <c r="AY328" s="34">
        <v>99.963662790697668</v>
      </c>
      <c r="AZ328" s="34">
        <v>99.473110465116278</v>
      </c>
      <c r="BA328" s="34">
        <v>100.59956395348837</v>
      </c>
      <c r="BB328" s="34">
        <v>100.59956395348837</v>
      </c>
      <c r="BC328" s="34">
        <v>100.39970930232558</v>
      </c>
      <c r="BD328" s="34">
        <v>99.836482558139537</v>
      </c>
      <c r="BE328" s="34">
        <v>100.16351744186046</v>
      </c>
      <c r="BF328" s="34">
        <v>100.87209302325581</v>
      </c>
      <c r="BG328" s="34">
        <v>101.09011627906976</v>
      </c>
      <c r="BH328" s="34">
        <v>101.01744186046511</v>
      </c>
      <c r="BI328" s="34">
        <v>101.98037790697674</v>
      </c>
      <c r="BJ328" s="34">
        <v>104.14244186046511</v>
      </c>
      <c r="BK328" s="34">
        <v>103.97892441860465</v>
      </c>
      <c r="BL328" s="34">
        <v>104.77834302325581</v>
      </c>
      <c r="BM328" s="34">
        <v>104.52398255813954</v>
      </c>
      <c r="BN328" s="34">
        <v>105.17805232558139</v>
      </c>
      <c r="BO328" s="34">
        <v>107.04941860465117</v>
      </c>
      <c r="BP328" s="34">
        <v>107.01308139534883</v>
      </c>
      <c r="BQ328" s="34">
        <v>100</v>
      </c>
      <c r="BR328" s="34">
        <v>102.57966616084977</v>
      </c>
      <c r="BS328" s="34">
        <v>103.41426403641881</v>
      </c>
      <c r="BT328" s="34">
        <v>106.44916540212444</v>
      </c>
      <c r="BU328" s="34">
        <v>108.80121396054628</v>
      </c>
      <c r="BV328" s="34">
        <v>108.87708649468892</v>
      </c>
      <c r="BW328" s="34">
        <v>106.90440060698027</v>
      </c>
      <c r="BX328" s="34">
        <v>107.51138088012139</v>
      </c>
      <c r="BY328" s="34">
        <v>107.96661608497723</v>
      </c>
      <c r="BZ328" s="34">
        <v>108.19423368740516</v>
      </c>
      <c r="CA328" s="34">
        <v>108.04248861911988</v>
      </c>
      <c r="CB328" s="34">
        <v>108.34597875569044</v>
      </c>
      <c r="CC328" s="34">
        <v>109.18057663125948</v>
      </c>
      <c r="CD328" s="34">
        <v>108.04248861911988</v>
      </c>
      <c r="CE328" s="34">
        <v>107.28376327769348</v>
      </c>
      <c r="CF328" s="34">
        <v>105.61456752655539</v>
      </c>
      <c r="CG328" s="34">
        <v>104.55235204855842</v>
      </c>
      <c r="CH328" s="34">
        <v>102.27617602427921</v>
      </c>
      <c r="CI328" s="34">
        <v>99.696509863429441</v>
      </c>
      <c r="CJ328" s="34">
        <v>99.165402124430955</v>
      </c>
      <c r="CK328" s="34">
        <v>100</v>
      </c>
      <c r="CL328" s="34">
        <v>98.254931714719277</v>
      </c>
      <c r="CM328" s="34">
        <v>98.558421851289836</v>
      </c>
      <c r="CN328" s="34">
        <v>101.21396054628225</v>
      </c>
      <c r="CO328" s="34">
        <v>101.44157814871016</v>
      </c>
      <c r="CP328" s="34">
        <v>104.09711684370258</v>
      </c>
      <c r="CQ328" s="34">
        <v>106.90440060698027</v>
      </c>
      <c r="CR328" s="34">
        <v>109.55993930197269</v>
      </c>
      <c r="CS328" s="34">
        <v>111.00151745068285</v>
      </c>
      <c r="CT328" s="34">
        <v>115.32625189681336</v>
      </c>
      <c r="CU328" s="34">
        <v>119.11987860394537</v>
      </c>
      <c r="CV328" s="34">
        <v>122.07890743550834</v>
      </c>
      <c r="CW328" s="34">
        <v>123.29286798179059</v>
      </c>
    </row>
    <row r="329" spans="1:101" x14ac:dyDescent="0.3">
      <c r="A329" s="3">
        <v>1866</v>
      </c>
      <c r="B329" s="4" t="s">
        <v>322</v>
      </c>
      <c r="C329" s="34">
        <v>100</v>
      </c>
      <c r="D329" s="34">
        <v>98.63072314933676</v>
      </c>
      <c r="E329" s="34">
        <v>96.148908857509625</v>
      </c>
      <c r="F329" s="34">
        <v>94.865211810012838</v>
      </c>
      <c r="G329" s="34">
        <v>91.399229781771496</v>
      </c>
      <c r="H329" s="34">
        <v>90.928540864356009</v>
      </c>
      <c r="I329" s="34">
        <v>89.944373127941802</v>
      </c>
      <c r="J329" s="34">
        <v>91.099700470688916</v>
      </c>
      <c r="K329" s="34">
        <v>90.757381258023102</v>
      </c>
      <c r="L329" s="34">
        <v>89.259734702610189</v>
      </c>
      <c r="M329" s="34">
        <v>89.559264013692768</v>
      </c>
      <c r="N329" s="34">
        <v>89.002995293110828</v>
      </c>
      <c r="O329" s="34">
        <v>88.147197261446294</v>
      </c>
      <c r="P329" s="34">
        <v>88.831835686777922</v>
      </c>
      <c r="Q329" s="34">
        <v>86.563970902866927</v>
      </c>
      <c r="R329" s="34">
        <v>85.237483953786906</v>
      </c>
      <c r="S329" s="34">
        <v>83.440308087291399</v>
      </c>
      <c r="T329" s="34">
        <v>84.21052631578948</v>
      </c>
      <c r="U329" s="34">
        <v>83.183568677792039</v>
      </c>
      <c r="V329" s="34">
        <v>81.814291827128798</v>
      </c>
      <c r="W329" s="34">
        <v>79.931536157466837</v>
      </c>
      <c r="X329" s="34">
        <v>81.258023106546858</v>
      </c>
      <c r="Y329" s="34">
        <v>80.05990586221651</v>
      </c>
      <c r="Z329" s="34">
        <v>79.845956354300384</v>
      </c>
      <c r="AA329" s="34">
        <v>77.749251176722296</v>
      </c>
      <c r="AB329" s="34">
        <v>76.850663243474543</v>
      </c>
      <c r="AC329" s="34">
        <v>78.348309798887456</v>
      </c>
      <c r="AD329" s="34">
        <v>77.064612751390669</v>
      </c>
      <c r="AE329" s="34">
        <v>75.181857081728708</v>
      </c>
      <c r="AF329" s="34">
        <v>75.096277278562255</v>
      </c>
      <c r="AG329" s="34">
        <v>73.299101412066747</v>
      </c>
      <c r="AH329" s="34">
        <v>73.042362002567401</v>
      </c>
      <c r="AI329" s="34">
        <v>71.330765939238333</v>
      </c>
      <c r="AJ329" s="34">
        <v>100</v>
      </c>
      <c r="AK329" s="34">
        <v>100</v>
      </c>
      <c r="AL329" s="34">
        <v>100.61666998209668</v>
      </c>
      <c r="AM329" s="34">
        <v>101.33280286453153</v>
      </c>
      <c r="AN329" s="34">
        <v>101.27312512432863</v>
      </c>
      <c r="AO329" s="34">
        <v>102.34732444798091</v>
      </c>
      <c r="AP329" s="34">
        <v>102.04893574696638</v>
      </c>
      <c r="AQ329" s="34">
        <v>103.77959021285061</v>
      </c>
      <c r="AR329" s="34">
        <v>101.96936542669584</v>
      </c>
      <c r="AS329" s="34">
        <v>100.67634772229958</v>
      </c>
      <c r="AT329" s="34">
        <v>100.59677740202905</v>
      </c>
      <c r="AU329" s="34">
        <v>99.303759697632785</v>
      </c>
      <c r="AV329" s="34">
        <v>98.289238114183405</v>
      </c>
      <c r="AW329" s="34">
        <v>97.990849413168888</v>
      </c>
      <c r="AX329" s="34">
        <v>96.896757509448975</v>
      </c>
      <c r="AY329" s="34">
        <v>96.777402029043174</v>
      </c>
      <c r="AZ329" s="34">
        <v>96.180624627014126</v>
      </c>
      <c r="BA329" s="34">
        <v>96.021483986473044</v>
      </c>
      <c r="BB329" s="34">
        <v>96.459120747961009</v>
      </c>
      <c r="BC329" s="34">
        <v>96.31987268748756</v>
      </c>
      <c r="BD329" s="34">
        <v>95.245673363835294</v>
      </c>
      <c r="BE329" s="34">
        <v>95.802665605729061</v>
      </c>
      <c r="BF329" s="34">
        <v>95.643524965187979</v>
      </c>
      <c r="BG329" s="34">
        <v>96.021483986473044</v>
      </c>
      <c r="BH329" s="34">
        <v>95.723095285458527</v>
      </c>
      <c r="BI329" s="34">
        <v>95.822558185796694</v>
      </c>
      <c r="BJ329" s="34">
        <v>96.479013328028643</v>
      </c>
      <c r="BK329" s="34">
        <v>97.01611298985479</v>
      </c>
      <c r="BL329" s="34">
        <v>95.94191366620251</v>
      </c>
      <c r="BM329" s="34">
        <v>95.782773025661427</v>
      </c>
      <c r="BN329" s="34">
        <v>95.026854983091312</v>
      </c>
      <c r="BO329" s="34">
        <v>95.424706584443996</v>
      </c>
      <c r="BP329" s="34">
        <v>96.479013328028643</v>
      </c>
      <c r="BQ329" s="34">
        <v>100</v>
      </c>
      <c r="BR329" s="34">
        <v>102.67657992565056</v>
      </c>
      <c r="BS329" s="34">
        <v>102.67657992565056</v>
      </c>
      <c r="BT329" s="34">
        <v>103.71747211895911</v>
      </c>
      <c r="BU329" s="34">
        <v>102.67657992565056</v>
      </c>
      <c r="BV329" s="34">
        <v>103.56877323420075</v>
      </c>
      <c r="BW329" s="34">
        <v>103.86617100371747</v>
      </c>
      <c r="BX329" s="34">
        <v>101.93308550185874</v>
      </c>
      <c r="BY329" s="34">
        <v>103.49442379182156</v>
      </c>
      <c r="BZ329" s="34">
        <v>104.08921933085502</v>
      </c>
      <c r="CA329" s="34">
        <v>103.3457249070632</v>
      </c>
      <c r="CB329" s="34">
        <v>101.18959107806691</v>
      </c>
      <c r="CC329" s="34">
        <v>99.702602230483265</v>
      </c>
      <c r="CD329" s="34">
        <v>98.066914498141259</v>
      </c>
      <c r="CE329" s="34">
        <v>97.100371747211895</v>
      </c>
      <c r="CF329" s="34">
        <v>94.721189591078073</v>
      </c>
      <c r="CG329" s="34">
        <v>94.126394052044603</v>
      </c>
      <c r="CH329" s="34">
        <v>92.490706319702596</v>
      </c>
      <c r="CI329" s="34">
        <v>92.639405204460971</v>
      </c>
      <c r="CJ329" s="34">
        <v>92.713754646840144</v>
      </c>
      <c r="CK329" s="34">
        <v>93.011152416356879</v>
      </c>
      <c r="CL329" s="34">
        <v>93.3085501858736</v>
      </c>
      <c r="CM329" s="34">
        <v>94.498141263940525</v>
      </c>
      <c r="CN329" s="34">
        <v>95.762081784386623</v>
      </c>
      <c r="CO329" s="34">
        <v>96.282527881040892</v>
      </c>
      <c r="CP329" s="34">
        <v>98.438661710037181</v>
      </c>
      <c r="CQ329" s="34">
        <v>101.78438661710037</v>
      </c>
      <c r="CR329" s="34">
        <v>106.61710037174721</v>
      </c>
      <c r="CS329" s="34">
        <v>109.81412639405204</v>
      </c>
      <c r="CT329" s="34">
        <v>112.41635687732342</v>
      </c>
      <c r="CU329" s="34">
        <v>112.93680297397769</v>
      </c>
      <c r="CV329" s="34">
        <v>114.34944237918215</v>
      </c>
      <c r="CW329" s="34">
        <v>117.02602230483271</v>
      </c>
    </row>
    <row r="330" spans="1:101" x14ac:dyDescent="0.3">
      <c r="A330" s="3">
        <v>1867</v>
      </c>
      <c r="B330" s="4" t="s">
        <v>127</v>
      </c>
      <c r="C330" s="34">
        <v>100</v>
      </c>
      <c r="D330" s="34">
        <v>97.03947368421052</v>
      </c>
      <c r="E330" s="34">
        <v>91.666666666666671</v>
      </c>
      <c r="F330" s="34">
        <v>87.061403508771932</v>
      </c>
      <c r="G330" s="34">
        <v>85.745614035087726</v>
      </c>
      <c r="H330" s="34">
        <v>78.837719298245617</v>
      </c>
      <c r="I330" s="34">
        <v>80.043859649122808</v>
      </c>
      <c r="J330" s="34">
        <v>75.438596491228068</v>
      </c>
      <c r="K330" s="34">
        <v>75.986842105263165</v>
      </c>
      <c r="L330" s="34">
        <v>77.850877192982452</v>
      </c>
      <c r="M330" s="34">
        <v>78.94736842105263</v>
      </c>
      <c r="N330" s="34">
        <v>75.767543859649123</v>
      </c>
      <c r="O330" s="34">
        <v>74.451754385964918</v>
      </c>
      <c r="P330" s="34">
        <v>75.65789473684211</v>
      </c>
      <c r="Q330" s="34">
        <v>75.767543859649123</v>
      </c>
      <c r="R330" s="34">
        <v>75.109649122807014</v>
      </c>
      <c r="S330" s="34">
        <v>74.561403508771932</v>
      </c>
      <c r="T330" s="34">
        <v>71.381578947368425</v>
      </c>
      <c r="U330" s="34">
        <v>71.271929824561397</v>
      </c>
      <c r="V330" s="34">
        <v>68.969298245614041</v>
      </c>
      <c r="W330" s="34">
        <v>65.899122807017548</v>
      </c>
      <c r="X330" s="34">
        <v>64.473684210526315</v>
      </c>
      <c r="Y330" s="34">
        <v>64.14473684210526</v>
      </c>
      <c r="Z330" s="34">
        <v>61.842105263157897</v>
      </c>
      <c r="AA330" s="34">
        <v>61.732456140350877</v>
      </c>
      <c r="AB330" s="34">
        <v>59.100877192982459</v>
      </c>
      <c r="AC330" s="34">
        <v>54.824561403508774</v>
      </c>
      <c r="AD330" s="34">
        <v>55.372807017543863</v>
      </c>
      <c r="AE330" s="34">
        <v>52.631578947368418</v>
      </c>
      <c r="AF330" s="34">
        <v>51.64473684210526</v>
      </c>
      <c r="AG330" s="34">
        <v>50.109649122807021</v>
      </c>
      <c r="AH330" s="34">
        <v>50.548245614035089</v>
      </c>
      <c r="AI330" s="34">
        <v>49.232456140350877</v>
      </c>
      <c r="AJ330" s="34">
        <v>100</v>
      </c>
      <c r="AK330" s="34">
        <v>98.776758409785927</v>
      </c>
      <c r="AL330" s="34">
        <v>97.291393621668846</v>
      </c>
      <c r="AM330" s="34">
        <v>94.320664045434683</v>
      </c>
      <c r="AN330" s="34">
        <v>92.966360856269119</v>
      </c>
      <c r="AO330" s="34">
        <v>90.782000873743996</v>
      </c>
      <c r="AP330" s="34">
        <v>89.340323285277407</v>
      </c>
      <c r="AQ330" s="34">
        <v>88.248143294014852</v>
      </c>
      <c r="AR330" s="34">
        <v>87.767584097859327</v>
      </c>
      <c r="AS330" s="34">
        <v>85.233726518130183</v>
      </c>
      <c r="AT330" s="34">
        <v>83.70467453036261</v>
      </c>
      <c r="AU330" s="34">
        <v>82.394058540847539</v>
      </c>
      <c r="AV330" s="34">
        <v>81.214504150283972</v>
      </c>
      <c r="AW330" s="34">
        <v>79.204892966360859</v>
      </c>
      <c r="AX330" s="34">
        <v>78.287461773700301</v>
      </c>
      <c r="AY330" s="34">
        <v>76.408912188728706</v>
      </c>
      <c r="AZ330" s="34">
        <v>75.010921799912623</v>
      </c>
      <c r="BA330" s="34">
        <v>74.006116207951067</v>
      </c>
      <c r="BB330" s="34">
        <v>72.433377020532987</v>
      </c>
      <c r="BC330" s="34">
        <v>71.210135430318914</v>
      </c>
      <c r="BD330" s="34">
        <v>70.729576234163389</v>
      </c>
      <c r="BE330" s="34">
        <v>69.768457841852339</v>
      </c>
      <c r="BF330" s="34">
        <v>68.982088248143299</v>
      </c>
      <c r="BG330" s="34">
        <v>68.108344255133247</v>
      </c>
      <c r="BH330" s="34">
        <v>67.409349060725205</v>
      </c>
      <c r="BI330" s="34">
        <v>65.618173875054609</v>
      </c>
      <c r="BJ330" s="34">
        <v>64.045434687636529</v>
      </c>
      <c r="BK330" s="34">
        <v>63.477501092179992</v>
      </c>
      <c r="BL330" s="34">
        <v>64.394932284840536</v>
      </c>
      <c r="BM330" s="34">
        <v>64.962865880297073</v>
      </c>
      <c r="BN330" s="34">
        <v>65.050240279598071</v>
      </c>
      <c r="BO330" s="34">
        <v>64.962865880297073</v>
      </c>
      <c r="BP330" s="34">
        <v>65.050240279598071</v>
      </c>
      <c r="BQ330" s="34">
        <v>100</v>
      </c>
      <c r="BR330" s="34">
        <v>102.97265160523186</v>
      </c>
      <c r="BS330" s="34">
        <v>103.21046373365041</v>
      </c>
      <c r="BT330" s="34">
        <v>102.3781212841855</v>
      </c>
      <c r="BU330" s="34">
        <v>101.4268727705113</v>
      </c>
      <c r="BV330" s="34">
        <v>103.09155766944114</v>
      </c>
      <c r="BW330" s="34">
        <v>103.09155766944114</v>
      </c>
      <c r="BX330" s="34">
        <v>100.35671819262782</v>
      </c>
      <c r="BY330" s="34">
        <v>98.454221165279435</v>
      </c>
      <c r="BZ330" s="34">
        <v>98.692033293697975</v>
      </c>
      <c r="CA330" s="34">
        <v>98.335315101070151</v>
      </c>
      <c r="CB330" s="34">
        <v>96.908442330558856</v>
      </c>
      <c r="CC330" s="34">
        <v>94.411414982164089</v>
      </c>
      <c r="CD330" s="34">
        <v>93.341260404280618</v>
      </c>
      <c r="CE330" s="34">
        <v>89.89298454221165</v>
      </c>
      <c r="CF330" s="34">
        <v>86.206896551724142</v>
      </c>
      <c r="CG330" s="34">
        <v>83.590963139120092</v>
      </c>
      <c r="CH330" s="34">
        <v>82.758620689655174</v>
      </c>
      <c r="CI330" s="34">
        <v>82.639714625445905</v>
      </c>
      <c r="CJ330" s="34">
        <v>81.688466111771703</v>
      </c>
      <c r="CK330" s="34">
        <v>80.737217598097502</v>
      </c>
      <c r="CL330" s="34">
        <v>81.093935790725325</v>
      </c>
      <c r="CM330" s="34">
        <v>80.142687277051124</v>
      </c>
      <c r="CN330" s="34">
        <v>79.191438763376937</v>
      </c>
      <c r="CO330" s="34">
        <v>81.331747919143879</v>
      </c>
      <c r="CP330" s="34">
        <v>80.737217598097502</v>
      </c>
      <c r="CQ330" s="34">
        <v>81.807372175980973</v>
      </c>
      <c r="CR330" s="34">
        <v>81.331747919143879</v>
      </c>
      <c r="CS330" s="34">
        <v>81.807372175980973</v>
      </c>
      <c r="CT330" s="34">
        <v>80.142687277051124</v>
      </c>
      <c r="CU330" s="34">
        <v>80.618311533888232</v>
      </c>
      <c r="CV330" s="34">
        <v>80.261593341260408</v>
      </c>
      <c r="CW330" s="34">
        <v>80.618311533888232</v>
      </c>
    </row>
    <row r="331" spans="1:101" x14ac:dyDescent="0.3">
      <c r="A331" s="3">
        <v>1868</v>
      </c>
      <c r="B331" s="4" t="s">
        <v>323</v>
      </c>
      <c r="C331" s="34">
        <v>100</v>
      </c>
      <c r="D331" s="34">
        <v>98.203178991015889</v>
      </c>
      <c r="E331" s="34">
        <v>92.259847961299243</v>
      </c>
      <c r="F331" s="34">
        <v>89.63372494816862</v>
      </c>
      <c r="G331" s="34">
        <v>85.487214927436071</v>
      </c>
      <c r="H331" s="34">
        <v>85.072563925362815</v>
      </c>
      <c r="I331" s="34">
        <v>82.722874913614376</v>
      </c>
      <c r="J331" s="34">
        <v>81.064270905321351</v>
      </c>
      <c r="K331" s="34">
        <v>82.791983413959912</v>
      </c>
      <c r="L331" s="34">
        <v>85.348997926744985</v>
      </c>
      <c r="M331" s="34">
        <v>86.73116793365584</v>
      </c>
      <c r="N331" s="34">
        <v>87.906012439530059</v>
      </c>
      <c r="O331" s="34">
        <v>86.523842432619219</v>
      </c>
      <c r="P331" s="34">
        <v>87.629578438147888</v>
      </c>
      <c r="Q331" s="34">
        <v>86.247408431237048</v>
      </c>
      <c r="R331" s="34">
        <v>85.27988942639945</v>
      </c>
      <c r="S331" s="34">
        <v>86.316516931582584</v>
      </c>
      <c r="T331" s="34">
        <v>85.556323427781621</v>
      </c>
      <c r="U331" s="34">
        <v>84.243261921216316</v>
      </c>
      <c r="V331" s="34">
        <v>84.588804422944023</v>
      </c>
      <c r="W331" s="34">
        <v>81.617138908085693</v>
      </c>
      <c r="X331" s="34">
        <v>79.889426399447132</v>
      </c>
      <c r="Y331" s="34">
        <v>78.645473393227363</v>
      </c>
      <c r="Z331" s="34">
        <v>77.263303386316522</v>
      </c>
      <c r="AA331" s="34">
        <v>75.604699378023497</v>
      </c>
      <c r="AB331" s="34">
        <v>75.120939875604705</v>
      </c>
      <c r="AC331" s="34">
        <v>73.255010366275059</v>
      </c>
      <c r="AD331" s="34">
        <v>72.080165860400825</v>
      </c>
      <c r="AE331" s="34">
        <v>70.49067035245335</v>
      </c>
      <c r="AF331" s="34">
        <v>67.449896337249484</v>
      </c>
      <c r="AG331" s="34">
        <v>66.205943331029715</v>
      </c>
      <c r="AH331" s="34">
        <v>65.583966827919838</v>
      </c>
      <c r="AI331" s="34">
        <v>61.368348306841739</v>
      </c>
      <c r="AJ331" s="34">
        <v>100</v>
      </c>
      <c r="AK331" s="34">
        <v>101.14632501685772</v>
      </c>
      <c r="AL331" s="34">
        <v>100.53944706675658</v>
      </c>
      <c r="AM331" s="34">
        <v>99.157113958192852</v>
      </c>
      <c r="AN331" s="34">
        <v>98.617666891436272</v>
      </c>
      <c r="AO331" s="34">
        <v>98.044504383007421</v>
      </c>
      <c r="AP331" s="34">
        <v>99.089683074848281</v>
      </c>
      <c r="AQ331" s="34">
        <v>99.258260283209708</v>
      </c>
      <c r="AR331" s="34">
        <v>99.224544841537423</v>
      </c>
      <c r="AS331" s="34">
        <v>98.145650708024277</v>
      </c>
      <c r="AT331" s="34">
        <v>97.80849629130141</v>
      </c>
      <c r="AU331" s="34">
        <v>97.741065407956839</v>
      </c>
      <c r="AV331" s="34">
        <v>96.965610249494262</v>
      </c>
      <c r="AW331" s="34">
        <v>96.358732299393125</v>
      </c>
      <c r="AX331" s="34">
        <v>94.976399190829397</v>
      </c>
      <c r="AY331" s="34">
        <v>95.27983816587998</v>
      </c>
      <c r="AZ331" s="34">
        <v>94.20094403236682</v>
      </c>
      <c r="BA331" s="34">
        <v>93.122049898853675</v>
      </c>
      <c r="BB331" s="34">
        <v>90.930546190155084</v>
      </c>
      <c r="BC331" s="34">
        <v>90.492245448415375</v>
      </c>
      <c r="BD331" s="34">
        <v>89.109912339851647</v>
      </c>
      <c r="BE331" s="34">
        <v>88.132164531355357</v>
      </c>
      <c r="BF331" s="34">
        <v>88.267026298044499</v>
      </c>
      <c r="BG331" s="34">
        <v>89.244774106540802</v>
      </c>
      <c r="BH331" s="34">
        <v>89.750505731625083</v>
      </c>
      <c r="BI331" s="34">
        <v>90.728253540121372</v>
      </c>
      <c r="BJ331" s="34">
        <v>91.335131490222523</v>
      </c>
      <c r="BK331" s="34">
        <v>94.605529332434259</v>
      </c>
      <c r="BL331" s="34">
        <v>94.302090357383676</v>
      </c>
      <c r="BM331" s="34">
        <v>93.964935940660823</v>
      </c>
      <c r="BN331" s="34">
        <v>95.515846257585977</v>
      </c>
      <c r="BO331" s="34">
        <v>93.728927848954825</v>
      </c>
      <c r="BP331" s="34">
        <v>92.784895482130821</v>
      </c>
      <c r="BQ331" s="34">
        <v>100</v>
      </c>
      <c r="BR331" s="34">
        <v>101.1686143572621</v>
      </c>
      <c r="BS331" s="34">
        <v>103.17195325542571</v>
      </c>
      <c r="BT331" s="34">
        <v>104.84140233722871</v>
      </c>
      <c r="BU331" s="34">
        <v>109.51585976627713</v>
      </c>
      <c r="BV331" s="34">
        <v>107.17863105175292</v>
      </c>
      <c r="BW331" s="34">
        <v>107.17863105175292</v>
      </c>
      <c r="BX331" s="34">
        <v>108.01335559265442</v>
      </c>
      <c r="BY331" s="34">
        <v>108.34724540901503</v>
      </c>
      <c r="BZ331" s="34">
        <v>108.51419031719533</v>
      </c>
      <c r="CA331" s="34">
        <v>106.84474123539232</v>
      </c>
      <c r="CB331" s="34">
        <v>109.01502504173622</v>
      </c>
      <c r="CC331" s="34">
        <v>104.67445742904842</v>
      </c>
      <c r="CD331" s="34">
        <v>105.50918196994992</v>
      </c>
      <c r="CE331" s="34">
        <v>104.67445742904842</v>
      </c>
      <c r="CF331" s="34">
        <v>104.67445742904842</v>
      </c>
      <c r="CG331" s="34">
        <v>103.83973288814691</v>
      </c>
      <c r="CH331" s="34">
        <v>105.67612687813022</v>
      </c>
      <c r="CI331" s="34">
        <v>105.84307178631052</v>
      </c>
      <c r="CJ331" s="34">
        <v>110.01669449081803</v>
      </c>
      <c r="CK331" s="34">
        <v>110.51752921535893</v>
      </c>
      <c r="CL331" s="34">
        <v>109.18196994991652</v>
      </c>
      <c r="CM331" s="34">
        <v>110.51752921535893</v>
      </c>
      <c r="CN331" s="34">
        <v>112.35392320534224</v>
      </c>
      <c r="CO331" s="34">
        <v>112.85475792988314</v>
      </c>
      <c r="CP331" s="34">
        <v>115.02504173622704</v>
      </c>
      <c r="CQ331" s="34">
        <v>117.36227045075125</v>
      </c>
      <c r="CR331" s="34">
        <v>119.03171953255426</v>
      </c>
      <c r="CS331" s="34">
        <v>124.54090150250417</v>
      </c>
      <c r="CT331" s="34">
        <v>127.87979966611019</v>
      </c>
      <c r="CU331" s="34">
        <v>131.71953255425709</v>
      </c>
      <c r="CV331" s="34">
        <v>135.55926544240401</v>
      </c>
      <c r="CW331" s="34">
        <v>135.0584307178631</v>
      </c>
    </row>
    <row r="332" spans="1:101" x14ac:dyDescent="0.3">
      <c r="A332" s="3">
        <v>1870</v>
      </c>
      <c r="B332" s="4" t="s">
        <v>324</v>
      </c>
      <c r="C332" s="34">
        <v>100</v>
      </c>
      <c r="D332" s="34">
        <v>99.737532808398953</v>
      </c>
      <c r="E332" s="34">
        <v>97.769028871391072</v>
      </c>
      <c r="F332" s="34">
        <v>97.637795275590548</v>
      </c>
      <c r="G332" s="34">
        <v>95.71303587051618</v>
      </c>
      <c r="H332" s="34">
        <v>96.281714785651801</v>
      </c>
      <c r="I332" s="34">
        <v>97.419072615923014</v>
      </c>
      <c r="J332" s="34">
        <v>98.818897637795274</v>
      </c>
      <c r="K332" s="34">
        <v>99.081364829396321</v>
      </c>
      <c r="L332" s="34">
        <v>99.606299212598429</v>
      </c>
      <c r="M332" s="34">
        <v>100.34995625546807</v>
      </c>
      <c r="N332" s="34">
        <v>102.58092738407699</v>
      </c>
      <c r="O332" s="34">
        <v>107.52405949256342</v>
      </c>
      <c r="P332" s="34">
        <v>108.79265091863518</v>
      </c>
      <c r="Q332" s="34">
        <v>111.02362204724409</v>
      </c>
      <c r="R332" s="34">
        <v>111.5923009623797</v>
      </c>
      <c r="S332" s="34">
        <v>112.81714785651793</v>
      </c>
      <c r="T332" s="34">
        <v>112.68591426071741</v>
      </c>
      <c r="U332" s="34">
        <v>112.6421697287839</v>
      </c>
      <c r="V332" s="34">
        <v>113.91076115485565</v>
      </c>
      <c r="W332" s="34">
        <v>113.77952755905511</v>
      </c>
      <c r="X332" s="34">
        <v>113.03587051618548</v>
      </c>
      <c r="Y332" s="34">
        <v>111.98600174978128</v>
      </c>
      <c r="Z332" s="34">
        <v>112.07349081364829</v>
      </c>
      <c r="AA332" s="34">
        <v>110.32370953630796</v>
      </c>
      <c r="AB332" s="34">
        <v>110.58617672790901</v>
      </c>
      <c r="AC332" s="34">
        <v>110.67366579177603</v>
      </c>
      <c r="AD332" s="34">
        <v>109.93000874890639</v>
      </c>
      <c r="AE332" s="34">
        <v>109.18635170603675</v>
      </c>
      <c r="AF332" s="34">
        <v>108.18022747156606</v>
      </c>
      <c r="AG332" s="34">
        <v>108.74890638670166</v>
      </c>
      <c r="AH332" s="34">
        <v>104.98687664041995</v>
      </c>
      <c r="AI332" s="34">
        <v>105.59930008748907</v>
      </c>
      <c r="AJ332" s="34">
        <v>100</v>
      </c>
      <c r="AK332" s="34">
        <v>100.06270903010034</v>
      </c>
      <c r="AL332" s="34">
        <v>100.6061872909699</v>
      </c>
      <c r="AM332" s="34">
        <v>102.11120401337793</v>
      </c>
      <c r="AN332" s="34">
        <v>103.15635451505017</v>
      </c>
      <c r="AO332" s="34">
        <v>104.09698996655518</v>
      </c>
      <c r="AP332" s="34">
        <v>105.873745819398</v>
      </c>
      <c r="AQ332" s="34">
        <v>107.62959866220736</v>
      </c>
      <c r="AR332" s="34">
        <v>109.97073578595318</v>
      </c>
      <c r="AS332" s="34">
        <v>111.55936454849498</v>
      </c>
      <c r="AT332" s="34">
        <v>111.64297658862876</v>
      </c>
      <c r="AU332" s="34">
        <v>111.78929765886288</v>
      </c>
      <c r="AV332" s="34">
        <v>113.04347826086956</v>
      </c>
      <c r="AW332" s="34">
        <v>115.11287625418061</v>
      </c>
      <c r="AX332" s="34">
        <v>116.91053511705685</v>
      </c>
      <c r="AY332" s="34">
        <v>118.33193979933111</v>
      </c>
      <c r="AZ332" s="34">
        <v>119.04264214046823</v>
      </c>
      <c r="BA332" s="34">
        <v>119.62792642140468</v>
      </c>
      <c r="BB332" s="34">
        <v>120.40133779264214</v>
      </c>
      <c r="BC332" s="34">
        <v>121.69732441471572</v>
      </c>
      <c r="BD332" s="34">
        <v>123.13963210702342</v>
      </c>
      <c r="BE332" s="34">
        <v>123.07692307692308</v>
      </c>
      <c r="BF332" s="34">
        <v>124.85367892976589</v>
      </c>
      <c r="BG332" s="34">
        <v>126.60953177257525</v>
      </c>
      <c r="BH332" s="34">
        <v>127.55016722408027</v>
      </c>
      <c r="BI332" s="34">
        <v>129.49414715719064</v>
      </c>
      <c r="BJ332" s="34">
        <v>129.87040133779263</v>
      </c>
      <c r="BK332" s="34">
        <v>129.87040133779263</v>
      </c>
      <c r="BL332" s="34">
        <v>130.10033444816054</v>
      </c>
      <c r="BM332" s="34">
        <v>130.6020066889632</v>
      </c>
      <c r="BN332" s="34">
        <v>132.71321070234114</v>
      </c>
      <c r="BO332" s="34">
        <v>133.80016722408027</v>
      </c>
      <c r="BP332" s="34">
        <v>135.01254180602007</v>
      </c>
      <c r="BQ332" s="34">
        <v>100</v>
      </c>
      <c r="BR332" s="34">
        <v>102.59391771019678</v>
      </c>
      <c r="BS332" s="34">
        <v>105.18783542039355</v>
      </c>
      <c r="BT332" s="34">
        <v>105.90339892665475</v>
      </c>
      <c r="BU332" s="34">
        <v>108.40787119856887</v>
      </c>
      <c r="BV332" s="34">
        <v>109.74955277280858</v>
      </c>
      <c r="BW332" s="34">
        <v>111.0912343470483</v>
      </c>
      <c r="BX332" s="34">
        <v>111.62790697674419</v>
      </c>
      <c r="BY332" s="34">
        <v>112.52236135957067</v>
      </c>
      <c r="BZ332" s="34">
        <v>111.00178890876565</v>
      </c>
      <c r="CA332" s="34">
        <v>109.74955277280858</v>
      </c>
      <c r="CB332" s="34">
        <v>108.85509838998212</v>
      </c>
      <c r="CC332" s="34">
        <v>109.83899821109124</v>
      </c>
      <c r="CD332" s="34">
        <v>110.55456171735241</v>
      </c>
      <c r="CE332" s="34">
        <v>110.19677996422182</v>
      </c>
      <c r="CF332" s="34">
        <v>106.97674418604652</v>
      </c>
      <c r="CG332" s="34">
        <v>107.5134168157424</v>
      </c>
      <c r="CH332" s="34">
        <v>108.22898032200358</v>
      </c>
      <c r="CI332" s="34">
        <v>107.42397137745975</v>
      </c>
      <c r="CJ332" s="34">
        <v>108.49731663685152</v>
      </c>
      <c r="CK332" s="34">
        <v>108.31842576028623</v>
      </c>
      <c r="CL332" s="34">
        <v>107.87119856887298</v>
      </c>
      <c r="CM332" s="34">
        <v>107.24508050089446</v>
      </c>
      <c r="CN332" s="34">
        <v>107.3345259391771</v>
      </c>
      <c r="CO332" s="34">
        <v>110.19677996422182</v>
      </c>
      <c r="CP332" s="34">
        <v>112.70125223613596</v>
      </c>
      <c r="CQ332" s="34">
        <v>119.76744186046511</v>
      </c>
      <c r="CR332" s="34">
        <v>125.49194991055457</v>
      </c>
      <c r="CS332" s="34">
        <v>129.33810375670842</v>
      </c>
      <c r="CT332" s="34">
        <v>133.54203935599284</v>
      </c>
      <c r="CU332" s="34">
        <v>138.01431127012523</v>
      </c>
      <c r="CV332" s="34">
        <v>143.11270125223615</v>
      </c>
      <c r="CW332" s="34">
        <v>147.13774597495527</v>
      </c>
    </row>
    <row r="333" spans="1:101" x14ac:dyDescent="0.3">
      <c r="A333" s="3">
        <v>1871</v>
      </c>
      <c r="B333" s="4" t="s">
        <v>325</v>
      </c>
      <c r="C333" s="34">
        <v>100</v>
      </c>
      <c r="D333" s="34">
        <v>97.763761467889907</v>
      </c>
      <c r="E333" s="34">
        <v>93.233944954128447</v>
      </c>
      <c r="F333" s="34">
        <v>90.940366972477065</v>
      </c>
      <c r="G333" s="34">
        <v>87.041284403669721</v>
      </c>
      <c r="H333" s="34">
        <v>85.665137614678898</v>
      </c>
      <c r="I333" s="34">
        <v>82.970183486238525</v>
      </c>
      <c r="J333" s="34">
        <v>83.256880733944953</v>
      </c>
      <c r="K333" s="34">
        <v>82.11009174311927</v>
      </c>
      <c r="L333" s="34">
        <v>79.931192660550465</v>
      </c>
      <c r="M333" s="34">
        <v>78.440366972477065</v>
      </c>
      <c r="N333" s="34">
        <v>76.433486238532112</v>
      </c>
      <c r="O333" s="34">
        <v>74.77064220183486</v>
      </c>
      <c r="P333" s="34">
        <v>76.318807339449535</v>
      </c>
      <c r="Q333" s="34">
        <v>75.057339449541288</v>
      </c>
      <c r="R333" s="34">
        <v>76.376146788990823</v>
      </c>
      <c r="S333" s="34">
        <v>75.286697247706428</v>
      </c>
      <c r="T333" s="34">
        <v>74.655963302752298</v>
      </c>
      <c r="U333" s="34">
        <v>72.133027522935777</v>
      </c>
      <c r="V333" s="34">
        <v>69.61009174311927</v>
      </c>
      <c r="W333" s="34">
        <v>68.233944954128447</v>
      </c>
      <c r="X333" s="34">
        <v>66.857798165137609</v>
      </c>
      <c r="Y333" s="34">
        <v>67.545871559633028</v>
      </c>
      <c r="Z333" s="34">
        <v>66.227064220183493</v>
      </c>
      <c r="AA333" s="34">
        <v>65.194954128440372</v>
      </c>
      <c r="AB333" s="34">
        <v>64.392201834862391</v>
      </c>
      <c r="AC333" s="34">
        <v>64.965596330275233</v>
      </c>
      <c r="AD333" s="34">
        <v>63.761467889908253</v>
      </c>
      <c r="AE333" s="34">
        <v>60.951834862385319</v>
      </c>
      <c r="AF333" s="34">
        <v>59.862385321100916</v>
      </c>
      <c r="AG333" s="34">
        <v>55.905963302752291</v>
      </c>
      <c r="AH333" s="34">
        <v>55.905963302752291</v>
      </c>
      <c r="AI333" s="34">
        <v>51.949541284403672</v>
      </c>
      <c r="AJ333" s="34">
        <v>100</v>
      </c>
      <c r="AK333" s="34">
        <v>99.227510590580607</v>
      </c>
      <c r="AL333" s="34">
        <v>97.682531771741836</v>
      </c>
      <c r="AM333" s="34">
        <v>98.081235983055066</v>
      </c>
      <c r="AN333" s="34">
        <v>97.38350361325692</v>
      </c>
      <c r="AO333" s="34">
        <v>96.33690505855968</v>
      </c>
      <c r="AP333" s="34">
        <v>95.340144530276604</v>
      </c>
      <c r="AQ333" s="34">
        <v>93.894841764266133</v>
      </c>
      <c r="AR333" s="34">
        <v>93.296785447296287</v>
      </c>
      <c r="AS333" s="34">
        <v>91.427859456765518</v>
      </c>
      <c r="AT333" s="34">
        <v>89.434338400199351</v>
      </c>
      <c r="AU333" s="34">
        <v>87.440817343633185</v>
      </c>
      <c r="AV333" s="34">
        <v>86.668327934213806</v>
      </c>
      <c r="AW333" s="34">
        <v>85.846000498380263</v>
      </c>
      <c r="AX333" s="34">
        <v>83.229504111637183</v>
      </c>
      <c r="AY333" s="34">
        <v>81.435335160727632</v>
      </c>
      <c r="AZ333" s="34">
        <v>80.563169698479939</v>
      </c>
      <c r="BA333" s="34">
        <v>79.790680289060546</v>
      </c>
      <c r="BB333" s="34">
        <v>78.544729628706705</v>
      </c>
      <c r="BC333" s="34">
        <v>77.298778968352849</v>
      </c>
      <c r="BD333" s="34">
        <v>75.604286070271613</v>
      </c>
      <c r="BE333" s="34">
        <v>74.308497383503607</v>
      </c>
      <c r="BF333" s="34">
        <v>73.610765013705461</v>
      </c>
      <c r="BG333" s="34">
        <v>73.286817842013463</v>
      </c>
      <c r="BH333" s="34">
        <v>74.134064291054074</v>
      </c>
      <c r="BI333" s="34">
        <v>73.934712185397458</v>
      </c>
      <c r="BJ333" s="34">
        <v>73.536007974084228</v>
      </c>
      <c r="BK333" s="34">
        <v>72.140543234487907</v>
      </c>
      <c r="BL333" s="34">
        <v>72.414652379765755</v>
      </c>
      <c r="BM333" s="34">
        <v>72.51432843259407</v>
      </c>
      <c r="BN333" s="34">
        <v>71.791677049588841</v>
      </c>
      <c r="BO333" s="34">
        <v>71.069025666583599</v>
      </c>
      <c r="BP333" s="34">
        <v>69.399451781709445</v>
      </c>
      <c r="BQ333" s="34">
        <v>100</v>
      </c>
      <c r="BR333" s="34">
        <v>103.10932798395186</v>
      </c>
      <c r="BS333" s="34">
        <v>105.61685055165496</v>
      </c>
      <c r="BT333" s="34">
        <v>105.51654964894684</v>
      </c>
      <c r="BU333" s="34">
        <v>106.41925777331996</v>
      </c>
      <c r="BV333" s="34">
        <v>104.9147442326981</v>
      </c>
      <c r="BW333" s="34">
        <v>105.41624874623872</v>
      </c>
      <c r="BX333" s="34">
        <v>105.31594784353059</v>
      </c>
      <c r="BY333" s="34">
        <v>103.81143430290872</v>
      </c>
      <c r="BZ333" s="34">
        <v>102.80842527582749</v>
      </c>
      <c r="CA333" s="34">
        <v>101.40421263791374</v>
      </c>
      <c r="CB333" s="34">
        <v>101.50451354062187</v>
      </c>
      <c r="CC333" s="34">
        <v>98.595787362086256</v>
      </c>
      <c r="CD333" s="34">
        <v>97.091273821464398</v>
      </c>
      <c r="CE333" s="34">
        <v>95.887662988966895</v>
      </c>
      <c r="CF333" s="34">
        <v>95.18555667001003</v>
      </c>
      <c r="CG333" s="34">
        <v>93.380140421263789</v>
      </c>
      <c r="CH333" s="34">
        <v>92.878635907723165</v>
      </c>
      <c r="CI333" s="34">
        <v>93.380140421263789</v>
      </c>
      <c r="CJ333" s="34">
        <v>93.179538615847548</v>
      </c>
      <c r="CK333" s="34">
        <v>93.07923771313942</v>
      </c>
      <c r="CL333" s="34">
        <v>93.279839518555661</v>
      </c>
      <c r="CM333" s="34">
        <v>90.471414242728187</v>
      </c>
      <c r="CN333" s="34">
        <v>90.872617853560683</v>
      </c>
      <c r="CO333" s="34">
        <v>92.377131394182541</v>
      </c>
      <c r="CP333" s="34">
        <v>94.483450351053165</v>
      </c>
      <c r="CQ333" s="34">
        <v>94.282848545636909</v>
      </c>
      <c r="CR333" s="34">
        <v>98.896690070210639</v>
      </c>
      <c r="CS333" s="34">
        <v>102.50752256770311</v>
      </c>
      <c r="CT333" s="34">
        <v>102.9087261785356</v>
      </c>
      <c r="CU333" s="34">
        <v>105.51654964894684</v>
      </c>
      <c r="CV333" s="34">
        <v>107.8234704112337</v>
      </c>
      <c r="CW333" s="34">
        <v>108.32497492477432</v>
      </c>
    </row>
    <row r="334" spans="1:101" x14ac:dyDescent="0.3">
      <c r="A334" s="3">
        <v>1874</v>
      </c>
      <c r="B334" s="4" t="s">
        <v>326</v>
      </c>
      <c r="C334" s="34">
        <v>100</v>
      </c>
      <c r="D334" s="34">
        <v>95.555555555555557</v>
      </c>
      <c r="E334" s="34">
        <v>92.345679012345684</v>
      </c>
      <c r="F334" s="34">
        <v>90.370370370370367</v>
      </c>
      <c r="G334" s="34">
        <v>90.123456790123456</v>
      </c>
      <c r="H334" s="34">
        <v>90.864197530864203</v>
      </c>
      <c r="I334" s="34">
        <v>87.160493827160494</v>
      </c>
      <c r="J334" s="34">
        <v>87.654320987654316</v>
      </c>
      <c r="K334" s="34">
        <v>86.666666666666671</v>
      </c>
      <c r="L334" s="34">
        <v>84.938271604938265</v>
      </c>
      <c r="M334" s="34">
        <v>83.456790123456784</v>
      </c>
      <c r="N334" s="34">
        <v>79.259259259259252</v>
      </c>
      <c r="O334" s="34">
        <v>80.493827160493822</v>
      </c>
      <c r="P334" s="34">
        <v>79.259259259259252</v>
      </c>
      <c r="Q334" s="34">
        <v>74.320987654320987</v>
      </c>
      <c r="R334" s="34">
        <v>71.604938271604937</v>
      </c>
      <c r="S334" s="34">
        <v>71.358024691358025</v>
      </c>
      <c r="T334" s="34">
        <v>69.629629629629633</v>
      </c>
      <c r="U334" s="34">
        <v>66.666666666666671</v>
      </c>
      <c r="V334" s="34">
        <v>63.209876543209873</v>
      </c>
      <c r="W334" s="34">
        <v>61.481481481481481</v>
      </c>
      <c r="X334" s="34">
        <v>57.530864197530867</v>
      </c>
      <c r="Y334" s="34">
        <v>56.049382716049379</v>
      </c>
      <c r="Z334" s="34">
        <v>54.074074074074076</v>
      </c>
      <c r="AA334" s="34">
        <v>54.567901234567898</v>
      </c>
      <c r="AB334" s="34">
        <v>53.086419753086417</v>
      </c>
      <c r="AC334" s="34">
        <v>54.074074074074076</v>
      </c>
      <c r="AD334" s="34">
        <v>52.592592592592595</v>
      </c>
      <c r="AE334" s="34">
        <v>47.407407407407405</v>
      </c>
      <c r="AF334" s="34">
        <v>47.160493827160494</v>
      </c>
      <c r="AG334" s="34">
        <v>46.172839506172842</v>
      </c>
      <c r="AH334" s="34">
        <v>41.728395061728392</v>
      </c>
      <c r="AI334" s="34">
        <v>38.02469135802469</v>
      </c>
      <c r="AJ334" s="34">
        <v>100</v>
      </c>
      <c r="AK334" s="34">
        <v>100.22935779816514</v>
      </c>
      <c r="AL334" s="34">
        <v>97.477064220183493</v>
      </c>
      <c r="AM334" s="34">
        <v>96.674311926605498</v>
      </c>
      <c r="AN334" s="34">
        <v>96.788990825688074</v>
      </c>
      <c r="AO334" s="34">
        <v>95.642201834862391</v>
      </c>
      <c r="AP334" s="34">
        <v>94.266055045871553</v>
      </c>
      <c r="AQ334" s="34">
        <v>95.871559633027516</v>
      </c>
      <c r="AR334" s="34">
        <v>94.495412844036693</v>
      </c>
      <c r="AS334" s="34">
        <v>93.463302752293572</v>
      </c>
      <c r="AT334" s="34">
        <v>92.545871559633028</v>
      </c>
      <c r="AU334" s="34">
        <v>90.366972477064223</v>
      </c>
      <c r="AV334" s="34">
        <v>90.137614678899084</v>
      </c>
      <c r="AW334" s="34">
        <v>89.908256880733944</v>
      </c>
      <c r="AX334" s="34">
        <v>86.353211009174316</v>
      </c>
      <c r="AY334" s="34">
        <v>84.747706422018354</v>
      </c>
      <c r="AZ334" s="34">
        <v>80.733944954128447</v>
      </c>
      <c r="BA334" s="34">
        <v>78.096330275229363</v>
      </c>
      <c r="BB334" s="34">
        <v>78.669724770642205</v>
      </c>
      <c r="BC334" s="34">
        <v>77.408256880733944</v>
      </c>
      <c r="BD334" s="34">
        <v>75.802752293577981</v>
      </c>
      <c r="BE334" s="34">
        <v>74.311926605504581</v>
      </c>
      <c r="BF334" s="34">
        <v>73.279816513761475</v>
      </c>
      <c r="BG334" s="34">
        <v>75.917431192660544</v>
      </c>
      <c r="BH334" s="34">
        <v>74.77064220183486</v>
      </c>
      <c r="BI334" s="34">
        <v>75.344036697247702</v>
      </c>
      <c r="BJ334" s="34">
        <v>75.917431192660544</v>
      </c>
      <c r="BK334" s="34">
        <v>74.885321100917437</v>
      </c>
      <c r="BL334" s="34">
        <v>72.247706422018354</v>
      </c>
      <c r="BM334" s="34">
        <v>72.018348623853214</v>
      </c>
      <c r="BN334" s="34">
        <v>73.165137614678898</v>
      </c>
      <c r="BO334" s="34">
        <v>74.655963302752298</v>
      </c>
      <c r="BP334" s="34">
        <v>73.623853211009177</v>
      </c>
      <c r="BQ334" s="34">
        <v>100</v>
      </c>
      <c r="BR334" s="34">
        <v>100.85106382978724</v>
      </c>
      <c r="BS334" s="34">
        <v>100</v>
      </c>
      <c r="BT334" s="34">
        <v>100.42553191489361</v>
      </c>
      <c r="BU334" s="34">
        <v>100</v>
      </c>
      <c r="BV334" s="34">
        <v>98.723404255319153</v>
      </c>
      <c r="BW334" s="34">
        <v>100.85106382978724</v>
      </c>
      <c r="BX334" s="34">
        <v>103.40425531914893</v>
      </c>
      <c r="BY334" s="34">
        <v>103.82978723404256</v>
      </c>
      <c r="BZ334" s="34">
        <v>106.80851063829788</v>
      </c>
      <c r="CA334" s="34">
        <v>107.65957446808511</v>
      </c>
      <c r="CB334" s="34">
        <v>103.82978723404256</v>
      </c>
      <c r="CC334" s="34">
        <v>103.40425531914893</v>
      </c>
      <c r="CD334" s="34">
        <v>105.1063829787234</v>
      </c>
      <c r="CE334" s="34">
        <v>106.38297872340425</v>
      </c>
      <c r="CF334" s="34">
        <v>107.65957446808511</v>
      </c>
      <c r="CG334" s="34">
        <v>108.51063829787235</v>
      </c>
      <c r="CH334" s="34">
        <v>105.95744680851064</v>
      </c>
      <c r="CI334" s="34">
        <v>104.25531914893617</v>
      </c>
      <c r="CJ334" s="34">
        <v>107.23404255319149</v>
      </c>
      <c r="CK334" s="34">
        <v>104.68085106382979</v>
      </c>
      <c r="CL334" s="34">
        <v>105.1063829787234</v>
      </c>
      <c r="CM334" s="34">
        <v>106.38297872340425</v>
      </c>
      <c r="CN334" s="34">
        <v>105.95744680851064</v>
      </c>
      <c r="CO334" s="34">
        <v>105.1063829787234</v>
      </c>
      <c r="CP334" s="34">
        <v>103.82978723404256</v>
      </c>
      <c r="CQ334" s="34">
        <v>100.85106382978724</v>
      </c>
      <c r="CR334" s="34">
        <v>102.97872340425532</v>
      </c>
      <c r="CS334" s="34">
        <v>105.53191489361703</v>
      </c>
      <c r="CT334" s="34">
        <v>103.40425531914893</v>
      </c>
      <c r="CU334" s="34">
        <v>105.53191489361703</v>
      </c>
      <c r="CV334" s="34">
        <v>105.53191489361703</v>
      </c>
      <c r="CW334" s="34">
        <v>103.40425531914893</v>
      </c>
    </row>
    <row r="335" spans="1:101" x14ac:dyDescent="0.3">
      <c r="A335" s="3">
        <v>1902</v>
      </c>
      <c r="B335" s="4" t="s">
        <v>327</v>
      </c>
      <c r="C335" s="34">
        <v>100</v>
      </c>
      <c r="D335" s="34">
        <v>99.081617538142496</v>
      </c>
      <c r="E335" s="34">
        <v>98.118797215227374</v>
      </c>
      <c r="F335" s="34">
        <v>97.178195822841062</v>
      </c>
      <c r="G335" s="34">
        <v>97.889201599762998</v>
      </c>
      <c r="H335" s="34">
        <v>99.63709080136276</v>
      </c>
      <c r="I335" s="34">
        <v>101.18500962820323</v>
      </c>
      <c r="J335" s="34">
        <v>103.36246482002666</v>
      </c>
      <c r="K335" s="34">
        <v>105.48066953043994</v>
      </c>
      <c r="L335" s="34">
        <v>107.49518589838543</v>
      </c>
      <c r="M335" s="34">
        <v>109.88001777514442</v>
      </c>
      <c r="N335" s="34">
        <v>110.02073766849355</v>
      </c>
      <c r="O335" s="34">
        <v>111.4279366019849</v>
      </c>
      <c r="P335" s="34">
        <v>114.2053029180862</v>
      </c>
      <c r="Q335" s="34">
        <v>115.83469115686565</v>
      </c>
      <c r="R335" s="34">
        <v>117.18263960894683</v>
      </c>
      <c r="S335" s="34">
        <v>118.50836913049919</v>
      </c>
      <c r="T335" s="34">
        <v>119.35268849059399</v>
      </c>
      <c r="U335" s="34">
        <v>120.35254036439046</v>
      </c>
      <c r="V335" s="34">
        <v>121.99674122352243</v>
      </c>
      <c r="W335" s="34">
        <v>122.71515331062065</v>
      </c>
      <c r="X335" s="34">
        <v>123.14471930084432</v>
      </c>
      <c r="Y335" s="34">
        <v>124.76670122944749</v>
      </c>
      <c r="Z335" s="34">
        <v>124.81113909050511</v>
      </c>
      <c r="AA335" s="34">
        <v>124.862983261739</v>
      </c>
      <c r="AB335" s="34">
        <v>124.21122796622723</v>
      </c>
      <c r="AC335" s="34">
        <v>124.04088283217301</v>
      </c>
      <c r="AD335" s="34">
        <v>124.0186639016442</v>
      </c>
      <c r="AE335" s="34">
        <v>123.30025181454599</v>
      </c>
      <c r="AF335" s="34">
        <v>123.20396978225448</v>
      </c>
      <c r="AG335" s="34">
        <v>123.92238186935269</v>
      </c>
      <c r="AH335" s="34">
        <v>123.81128721670864</v>
      </c>
      <c r="AI335" s="34">
        <v>123.41875277736632</v>
      </c>
      <c r="AJ335" s="34">
        <v>100</v>
      </c>
      <c r="AK335" s="34">
        <v>101.9985219933811</v>
      </c>
      <c r="AL335" s="34">
        <v>104.59467275005623</v>
      </c>
      <c r="AM335" s="34">
        <v>105.74816052437104</v>
      </c>
      <c r="AN335" s="34">
        <v>107.65671689747133</v>
      </c>
      <c r="AO335" s="34">
        <v>110.43601195257527</v>
      </c>
      <c r="AP335" s="34">
        <v>112.48594287183113</v>
      </c>
      <c r="AQ335" s="34">
        <v>114.89252321434309</v>
      </c>
      <c r="AR335" s="34">
        <v>117.07740256402018</v>
      </c>
      <c r="AS335" s="34">
        <v>119.21729910355685</v>
      </c>
      <c r="AT335" s="34">
        <v>120.41255663014491</v>
      </c>
      <c r="AU335" s="34">
        <v>120.69209266458888</v>
      </c>
      <c r="AV335" s="34">
        <v>121.96446357998907</v>
      </c>
      <c r="AW335" s="34">
        <v>123.94049416829998</v>
      </c>
      <c r="AX335" s="34">
        <v>126.25710889053111</v>
      </c>
      <c r="AY335" s="34">
        <v>127.06679947305851</v>
      </c>
      <c r="AZ335" s="34">
        <v>128.48054493461427</v>
      </c>
      <c r="BA335" s="34">
        <v>130.18346560421554</v>
      </c>
      <c r="BB335" s="34">
        <v>131.68075057031777</v>
      </c>
      <c r="BC335" s="34">
        <v>134.18372264884491</v>
      </c>
      <c r="BD335" s="34">
        <v>136.31719307264723</v>
      </c>
      <c r="BE335" s="34">
        <v>138.33499341323136</v>
      </c>
      <c r="BF335" s="34">
        <v>140.96327474857821</v>
      </c>
      <c r="BG335" s="34">
        <v>142.88468335314718</v>
      </c>
      <c r="BH335" s="34">
        <v>145.09205410789448</v>
      </c>
      <c r="BI335" s="34">
        <v>147.27693345757157</v>
      </c>
      <c r="BJ335" s="34">
        <v>150.45464768820486</v>
      </c>
      <c r="BK335" s="34">
        <v>153.39780869453458</v>
      </c>
      <c r="BL335" s="34">
        <v>156.15139928670115</v>
      </c>
      <c r="BM335" s="34">
        <v>157.63583202133469</v>
      </c>
      <c r="BN335" s="34">
        <v>159.46406194775568</v>
      </c>
      <c r="BO335" s="34">
        <v>161.79995501718986</v>
      </c>
      <c r="BP335" s="34">
        <v>164.16476560742859</v>
      </c>
      <c r="BQ335" s="34">
        <v>100</v>
      </c>
      <c r="BR335" s="34">
        <v>102.91953477332068</v>
      </c>
      <c r="BS335" s="34">
        <v>105.07951578447663</v>
      </c>
      <c r="BT335" s="34">
        <v>107.16828863042963</v>
      </c>
      <c r="BU335" s="34">
        <v>109.30453358651792</v>
      </c>
      <c r="BV335" s="34">
        <v>111.0847377165915</v>
      </c>
      <c r="BW335" s="34">
        <v>113.57702349869452</v>
      </c>
      <c r="BX335" s="34">
        <v>116.30666983147401</v>
      </c>
      <c r="BY335" s="34">
        <v>118.5853311179682</v>
      </c>
      <c r="BZ335" s="34">
        <v>119.34488488013292</v>
      </c>
      <c r="CA335" s="34">
        <v>120.38927130310942</v>
      </c>
      <c r="CB335" s="34">
        <v>120.27059102777119</v>
      </c>
      <c r="CC335" s="34">
        <v>121.45739378115357</v>
      </c>
      <c r="CD335" s="34">
        <v>122.2644196534536</v>
      </c>
      <c r="CE335" s="34">
        <v>122.2644196534536</v>
      </c>
      <c r="CF335" s="34">
        <v>122.35936387372419</v>
      </c>
      <c r="CG335" s="34">
        <v>123.28507002136244</v>
      </c>
      <c r="CH335" s="34">
        <v>124.97032993116544</v>
      </c>
      <c r="CI335" s="34">
        <v>126.3944932352243</v>
      </c>
      <c r="CJ335" s="34">
        <v>127.27272727272727</v>
      </c>
      <c r="CK335" s="34">
        <v>130.47709470685973</v>
      </c>
      <c r="CL335" s="34">
        <v>133.04058865416567</v>
      </c>
      <c r="CM335" s="34">
        <v>137.55043911701875</v>
      </c>
      <c r="CN335" s="34">
        <v>142.01281746973652</v>
      </c>
      <c r="CO335" s="34">
        <v>147.70947068597198</v>
      </c>
      <c r="CP335" s="34">
        <v>154.4742463802516</v>
      </c>
      <c r="CQ335" s="34">
        <v>161.02539757892239</v>
      </c>
      <c r="CR335" s="34">
        <v>168.59719914550203</v>
      </c>
      <c r="CS335" s="34">
        <v>176.45383337289343</v>
      </c>
      <c r="CT335" s="34">
        <v>184.76145264657015</v>
      </c>
      <c r="CU335" s="34">
        <v>194.137194398291</v>
      </c>
      <c r="CV335" s="34">
        <v>203.27557559933538</v>
      </c>
      <c r="CW335" s="34">
        <v>211.06100166152385</v>
      </c>
    </row>
    <row r="336" spans="1:101" x14ac:dyDescent="0.3">
      <c r="A336" s="3">
        <v>1903</v>
      </c>
      <c r="B336" s="4" t="s">
        <v>328</v>
      </c>
      <c r="C336" s="34">
        <v>100</v>
      </c>
      <c r="D336" s="34">
        <v>98.969901818767099</v>
      </c>
      <c r="E336" s="34">
        <v>97.87542250120714</v>
      </c>
      <c r="F336" s="34">
        <v>97.295992274263639</v>
      </c>
      <c r="G336" s="34">
        <v>96.265894093030738</v>
      </c>
      <c r="H336" s="34">
        <v>96.555609206502496</v>
      </c>
      <c r="I336" s="34">
        <v>95.927893127313695</v>
      </c>
      <c r="J336" s="34">
        <v>95.525511025269594</v>
      </c>
      <c r="K336" s="34">
        <v>96.764847899565424</v>
      </c>
      <c r="L336" s="34">
        <v>96.571704490584253</v>
      </c>
      <c r="M336" s="34">
        <v>96.362465797521324</v>
      </c>
      <c r="N336" s="34">
        <v>96.475132786093681</v>
      </c>
      <c r="O336" s="34">
        <v>97.714469660389511</v>
      </c>
      <c r="P336" s="34">
        <v>97.231611137936582</v>
      </c>
      <c r="Q336" s="34">
        <v>96.893610172219539</v>
      </c>
      <c r="R336" s="34">
        <v>95.702559150168995</v>
      </c>
      <c r="S336" s="34">
        <v>95.879607275068409</v>
      </c>
      <c r="T336" s="34">
        <v>96.056655399967809</v>
      </c>
      <c r="U336" s="34">
        <v>94.141316594237892</v>
      </c>
      <c r="V336" s="34">
        <v>94.463222275873164</v>
      </c>
      <c r="W336" s="34">
        <v>94.511508128118464</v>
      </c>
      <c r="X336" s="34">
        <v>93.449219378722034</v>
      </c>
      <c r="Y336" s="34">
        <v>92.193787220344433</v>
      </c>
      <c r="Z336" s="34">
        <v>91.501690004828589</v>
      </c>
      <c r="AA336" s="34">
        <v>90.873973925639788</v>
      </c>
      <c r="AB336" s="34">
        <v>89.940447448897473</v>
      </c>
      <c r="AC336" s="34">
        <v>89.795589892161601</v>
      </c>
      <c r="AD336" s="34">
        <v>88.749396426846928</v>
      </c>
      <c r="AE336" s="34">
        <v>88.266537904394013</v>
      </c>
      <c r="AF336" s="34">
        <v>87.815869950104613</v>
      </c>
      <c r="AG336" s="34">
        <v>87.831965234186384</v>
      </c>
      <c r="AH336" s="34">
        <v>86.093674553355868</v>
      </c>
      <c r="AI336" s="34">
        <v>85.723483019475296</v>
      </c>
      <c r="AJ336" s="34">
        <v>100</v>
      </c>
      <c r="AK336" s="34">
        <v>101.29264674719221</v>
      </c>
      <c r="AL336" s="34">
        <v>101.65995620541075</v>
      </c>
      <c r="AM336" s="34">
        <v>101.34915589461043</v>
      </c>
      <c r="AN336" s="34">
        <v>101.24320124320124</v>
      </c>
      <c r="AO336" s="34">
        <v>101.84361093452003</v>
      </c>
      <c r="AP336" s="34">
        <v>102.26036589672954</v>
      </c>
      <c r="AQ336" s="34">
        <v>102.66299357208447</v>
      </c>
      <c r="AR336" s="34">
        <v>103.3199124108215</v>
      </c>
      <c r="AS336" s="34">
        <v>103.22808504626687</v>
      </c>
      <c r="AT336" s="34">
        <v>103.16451225542134</v>
      </c>
      <c r="AU336" s="34">
        <v>102.62767535494808</v>
      </c>
      <c r="AV336" s="34">
        <v>102.45108426926609</v>
      </c>
      <c r="AW336" s="34">
        <v>102.57822985095713</v>
      </c>
      <c r="AX336" s="34">
        <v>102.77601186692095</v>
      </c>
      <c r="AY336" s="34">
        <v>103.56713993077629</v>
      </c>
      <c r="AZ336" s="34">
        <v>103.99095853641307</v>
      </c>
      <c r="BA336" s="34">
        <v>104.03334039697675</v>
      </c>
      <c r="BB336" s="34">
        <v>104.33001342092251</v>
      </c>
      <c r="BC336" s="34">
        <v>104.7891502436957</v>
      </c>
      <c r="BD336" s="34">
        <v>104.90923218195945</v>
      </c>
      <c r="BE336" s="34">
        <v>104.03334039697675</v>
      </c>
      <c r="BF336" s="34">
        <v>104.31588613406795</v>
      </c>
      <c r="BG336" s="34">
        <v>104.91629582538674</v>
      </c>
      <c r="BH336" s="34">
        <v>105.88401497492407</v>
      </c>
      <c r="BI336" s="34">
        <v>106.95062513244332</v>
      </c>
      <c r="BJ336" s="34">
        <v>107.67111676202585</v>
      </c>
      <c r="BK336" s="34">
        <v>108.0737444373808</v>
      </c>
      <c r="BL336" s="34">
        <v>108.92138164865437</v>
      </c>
      <c r="BM336" s="34">
        <v>108.27859009677192</v>
      </c>
      <c r="BN336" s="34">
        <v>108.36335381789927</v>
      </c>
      <c r="BO336" s="34">
        <v>108.02429893338984</v>
      </c>
      <c r="BP336" s="34">
        <v>107.53690753690753</v>
      </c>
      <c r="BQ336" s="34">
        <v>100</v>
      </c>
      <c r="BR336" s="34">
        <v>101.11067036890122</v>
      </c>
      <c r="BS336" s="34">
        <v>103.72867909559699</v>
      </c>
      <c r="BT336" s="34">
        <v>107.65569218564062</v>
      </c>
      <c r="BU336" s="34">
        <v>109.48036493454978</v>
      </c>
      <c r="BV336" s="34">
        <v>113.88337961126537</v>
      </c>
      <c r="BW336" s="34">
        <v>115.15271717572392</v>
      </c>
      <c r="BX336" s="34">
        <v>116.93772312574376</v>
      </c>
      <c r="BY336" s="34">
        <v>117.73105910353034</v>
      </c>
      <c r="BZ336" s="34">
        <v>119.59539865132884</v>
      </c>
      <c r="CA336" s="34">
        <v>120.03173343911146</v>
      </c>
      <c r="CB336" s="34">
        <v>120.90440301467672</v>
      </c>
      <c r="CC336" s="34">
        <v>121.61840539468464</v>
      </c>
      <c r="CD336" s="34">
        <v>121.53907179690599</v>
      </c>
      <c r="CE336" s="34">
        <v>121.14240380801269</v>
      </c>
      <c r="CF336" s="34">
        <v>120.50773502578342</v>
      </c>
      <c r="CG336" s="34">
        <v>119.59539865132884</v>
      </c>
      <c r="CH336" s="34">
        <v>118.84172947243158</v>
      </c>
      <c r="CI336" s="34">
        <v>119.95239984133281</v>
      </c>
      <c r="CJ336" s="34">
        <v>121.420071400238</v>
      </c>
      <c r="CK336" s="34">
        <v>121.38040460134867</v>
      </c>
      <c r="CL336" s="34">
        <v>122.29274097580326</v>
      </c>
      <c r="CM336" s="34">
        <v>124.27608092026973</v>
      </c>
      <c r="CN336" s="34">
        <v>126.97342324474415</v>
      </c>
      <c r="CO336" s="34">
        <v>129.43276477588259</v>
      </c>
      <c r="CP336" s="34">
        <v>133.51844506148353</v>
      </c>
      <c r="CQ336" s="34">
        <v>137.60412534708448</v>
      </c>
      <c r="CR336" s="34">
        <v>143.87147957159857</v>
      </c>
      <c r="CS336" s="34">
        <v>149.62316541055137</v>
      </c>
      <c r="CT336" s="34">
        <v>155.09718365727886</v>
      </c>
      <c r="CU336" s="34">
        <v>160.53153510511703</v>
      </c>
      <c r="CV336" s="34">
        <v>165.7278857596192</v>
      </c>
      <c r="CW336" s="34">
        <v>169.65489884966283</v>
      </c>
    </row>
    <row r="337" spans="1:101" x14ac:dyDescent="0.3">
      <c r="A337" s="3">
        <v>1911</v>
      </c>
      <c r="B337" s="4" t="s">
        <v>329</v>
      </c>
      <c r="C337" s="34">
        <v>100</v>
      </c>
      <c r="D337" s="34">
        <v>97.219361483007205</v>
      </c>
      <c r="E337" s="34">
        <v>94.129763130792995</v>
      </c>
      <c r="F337" s="34">
        <v>91.040164778578784</v>
      </c>
      <c r="G337" s="34">
        <v>90.937178166838308</v>
      </c>
      <c r="H337" s="34">
        <v>92.378990731204937</v>
      </c>
      <c r="I337" s="34">
        <v>87.641606591143145</v>
      </c>
      <c r="J337" s="34">
        <v>90.010298661174048</v>
      </c>
      <c r="K337" s="34">
        <v>88.671472708547896</v>
      </c>
      <c r="L337" s="34">
        <v>87.744593202883621</v>
      </c>
      <c r="M337" s="34">
        <v>88.259526261585989</v>
      </c>
      <c r="N337" s="34">
        <v>87.641606591143145</v>
      </c>
      <c r="O337" s="34">
        <v>89.289392378990726</v>
      </c>
      <c r="P337" s="34">
        <v>89.907312049433571</v>
      </c>
      <c r="Q337" s="34">
        <v>86.405767250257469</v>
      </c>
      <c r="R337" s="34">
        <v>83.728115345005151</v>
      </c>
      <c r="S337" s="34">
        <v>82.80123583934089</v>
      </c>
      <c r="T337" s="34">
        <v>79.917610710607619</v>
      </c>
      <c r="U337" s="34">
        <v>82.183316168898045</v>
      </c>
      <c r="V337" s="34">
        <v>80.432543769309987</v>
      </c>
      <c r="W337" s="34">
        <v>80.432543769309987</v>
      </c>
      <c r="X337" s="34">
        <v>78.990731204943359</v>
      </c>
      <c r="Y337" s="34">
        <v>79.814624098867142</v>
      </c>
      <c r="Z337" s="34">
        <v>80.741503604531417</v>
      </c>
      <c r="AA337" s="34">
        <v>78.166838311019561</v>
      </c>
      <c r="AB337" s="34">
        <v>74.15036045314109</v>
      </c>
      <c r="AC337" s="34">
        <v>74.047373841400614</v>
      </c>
      <c r="AD337" s="34">
        <v>74.356333676622043</v>
      </c>
      <c r="AE337" s="34">
        <v>70.236869207003096</v>
      </c>
      <c r="AF337" s="34">
        <v>66.529351184346041</v>
      </c>
      <c r="AG337" s="34">
        <v>63.130792996910401</v>
      </c>
      <c r="AH337" s="34">
        <v>62.924819773429455</v>
      </c>
      <c r="AI337" s="34">
        <v>59.320288362512876</v>
      </c>
      <c r="AJ337" s="34">
        <v>100</v>
      </c>
      <c r="AK337" s="34">
        <v>98.226466575716231</v>
      </c>
      <c r="AL337" s="34">
        <v>97.407912687585267</v>
      </c>
      <c r="AM337" s="34">
        <v>95.088676671214188</v>
      </c>
      <c r="AN337" s="34">
        <v>93.587994542974073</v>
      </c>
      <c r="AO337" s="34">
        <v>91.587085038653939</v>
      </c>
      <c r="AP337" s="34">
        <v>91.859936334697593</v>
      </c>
      <c r="AQ337" s="34">
        <v>95.361527967257842</v>
      </c>
      <c r="AR337" s="34">
        <v>92.769440654843109</v>
      </c>
      <c r="AS337" s="34">
        <v>91.541609822646663</v>
      </c>
      <c r="AT337" s="34">
        <v>91.67803547066849</v>
      </c>
      <c r="AU337" s="34">
        <v>90.814006366530236</v>
      </c>
      <c r="AV337" s="34">
        <v>89.176898590268308</v>
      </c>
      <c r="AW337" s="34">
        <v>89.085948158253757</v>
      </c>
      <c r="AX337" s="34">
        <v>88.267394270122779</v>
      </c>
      <c r="AY337" s="34">
        <v>86.266484765802645</v>
      </c>
      <c r="AZ337" s="34">
        <v>85.175079581628012</v>
      </c>
      <c r="BA337" s="34">
        <v>85.08412914961346</v>
      </c>
      <c r="BB337" s="34">
        <v>83.719872669395173</v>
      </c>
      <c r="BC337" s="34">
        <v>84.083674397453393</v>
      </c>
      <c r="BD337" s="34">
        <v>83.447021373351518</v>
      </c>
      <c r="BE337" s="34">
        <v>83.310595725329691</v>
      </c>
      <c r="BF337" s="34">
        <v>83.219645293315139</v>
      </c>
      <c r="BG337" s="34">
        <v>82.946793997271484</v>
      </c>
      <c r="BH337" s="34">
        <v>83.628922237380621</v>
      </c>
      <c r="BI337" s="34">
        <v>83.810823101409738</v>
      </c>
      <c r="BJ337" s="34">
        <v>85.356980445657115</v>
      </c>
      <c r="BK337" s="34">
        <v>85.175079581628012</v>
      </c>
      <c r="BL337" s="34">
        <v>84.356525693497048</v>
      </c>
      <c r="BM337" s="34">
        <v>83.128694861300588</v>
      </c>
      <c r="BN337" s="34">
        <v>82.128240109140521</v>
      </c>
      <c r="BO337" s="34">
        <v>79.354251932696684</v>
      </c>
      <c r="BP337" s="34">
        <v>77.762619372442018</v>
      </c>
      <c r="BQ337" s="34">
        <v>100</v>
      </c>
      <c r="BR337" s="34">
        <v>100.95969289827255</v>
      </c>
      <c r="BS337" s="34">
        <v>104.60652591170826</v>
      </c>
      <c r="BT337" s="34">
        <v>105.95009596928983</v>
      </c>
      <c r="BU337" s="34">
        <v>107.29366602687141</v>
      </c>
      <c r="BV337" s="34">
        <v>108.63723608445298</v>
      </c>
      <c r="BW337" s="34">
        <v>106.14203454894434</v>
      </c>
      <c r="BX337" s="34">
        <v>102.68714011516315</v>
      </c>
      <c r="BY337" s="34">
        <v>98.848368522072931</v>
      </c>
      <c r="BZ337" s="34">
        <v>99.04030710172745</v>
      </c>
      <c r="CA337" s="34">
        <v>96.737044145873327</v>
      </c>
      <c r="CB337" s="34">
        <v>96.737044145873327</v>
      </c>
      <c r="CC337" s="34">
        <v>93.282149712092135</v>
      </c>
      <c r="CD337" s="34">
        <v>87.332053742802302</v>
      </c>
      <c r="CE337" s="34">
        <v>85.412667946257201</v>
      </c>
      <c r="CF337" s="34">
        <v>84.644913627639156</v>
      </c>
      <c r="CG337" s="34">
        <v>81.573896353166987</v>
      </c>
      <c r="CH337" s="34">
        <v>81.573896353166987</v>
      </c>
      <c r="CI337" s="34">
        <v>83.109404990403064</v>
      </c>
      <c r="CJ337" s="34">
        <v>83.87715930902111</v>
      </c>
      <c r="CK337" s="34">
        <v>82.91746641074856</v>
      </c>
      <c r="CL337" s="34">
        <v>83.87715930902111</v>
      </c>
      <c r="CM337" s="34">
        <v>81.95777351247601</v>
      </c>
      <c r="CN337" s="34">
        <v>84.644913627639156</v>
      </c>
      <c r="CO337" s="34">
        <v>86.756238003838774</v>
      </c>
      <c r="CP337" s="34">
        <v>88.675623800383875</v>
      </c>
      <c r="CQ337" s="34">
        <v>93.282149712092135</v>
      </c>
      <c r="CR337" s="34">
        <v>98.272552783109404</v>
      </c>
      <c r="CS337" s="34">
        <v>103.45489443378119</v>
      </c>
      <c r="CT337" s="34">
        <v>106.52591170825336</v>
      </c>
      <c r="CU337" s="34">
        <v>108.82917466410748</v>
      </c>
      <c r="CV337" s="34">
        <v>109.78886756238003</v>
      </c>
      <c r="CW337" s="34">
        <v>109.78886756238003</v>
      </c>
    </row>
    <row r="338" spans="1:101" x14ac:dyDescent="0.3">
      <c r="A338" s="3">
        <v>1913</v>
      </c>
      <c r="B338" s="4" t="s">
        <v>330</v>
      </c>
      <c r="C338" s="34">
        <v>100</v>
      </c>
      <c r="D338" s="34">
        <v>99.598393574297191</v>
      </c>
      <c r="E338" s="34">
        <v>97.289156626506028</v>
      </c>
      <c r="F338" s="34">
        <v>97.590361445783131</v>
      </c>
      <c r="G338" s="34">
        <v>94.377510040160644</v>
      </c>
      <c r="H338" s="34">
        <v>90.863453815261039</v>
      </c>
      <c r="I338" s="34">
        <v>88.353413654618478</v>
      </c>
      <c r="J338" s="34">
        <v>91.46586345381526</v>
      </c>
      <c r="K338" s="34">
        <v>86.044176706827315</v>
      </c>
      <c r="L338" s="34">
        <v>82.630522088353416</v>
      </c>
      <c r="M338" s="34">
        <v>80.622489959839356</v>
      </c>
      <c r="N338" s="34">
        <v>74.297188755020073</v>
      </c>
      <c r="O338" s="34">
        <v>73.594377510040161</v>
      </c>
      <c r="P338" s="34">
        <v>72.489959839357425</v>
      </c>
      <c r="Q338" s="34">
        <v>70.682730923694777</v>
      </c>
      <c r="R338" s="34">
        <v>68.47389558232932</v>
      </c>
      <c r="S338" s="34">
        <v>66.767068273092363</v>
      </c>
      <c r="T338" s="34">
        <v>64.257028112449802</v>
      </c>
      <c r="U338" s="34">
        <v>61.044176706827308</v>
      </c>
      <c r="V338" s="34">
        <v>59.136546184738954</v>
      </c>
      <c r="W338" s="34">
        <v>58.23293172690763</v>
      </c>
      <c r="X338" s="34">
        <v>57.429718875502004</v>
      </c>
      <c r="Y338" s="34">
        <v>57.931726907630519</v>
      </c>
      <c r="Z338" s="34">
        <v>57.329317269076306</v>
      </c>
      <c r="AA338" s="34">
        <v>59.437751004016064</v>
      </c>
      <c r="AB338" s="34">
        <v>59.53815261044177</v>
      </c>
      <c r="AC338" s="34">
        <v>58.433734939759034</v>
      </c>
      <c r="AD338" s="34">
        <v>59.839357429718874</v>
      </c>
      <c r="AE338" s="34">
        <v>60.24096385542169</v>
      </c>
      <c r="AF338" s="34">
        <v>62.851405622489963</v>
      </c>
      <c r="AG338" s="34">
        <v>63.152610441767067</v>
      </c>
      <c r="AH338" s="34">
        <v>59.638554216867469</v>
      </c>
      <c r="AI338" s="34">
        <v>58.935742971887549</v>
      </c>
      <c r="AJ338" s="34">
        <v>100</v>
      </c>
      <c r="AK338" s="34">
        <v>100</v>
      </c>
      <c r="AL338" s="34">
        <v>96.675062972292196</v>
      </c>
      <c r="AM338" s="34">
        <v>95.71788413098237</v>
      </c>
      <c r="AN338" s="34">
        <v>96.322418136020147</v>
      </c>
      <c r="AO338" s="34">
        <v>96.372795969773293</v>
      </c>
      <c r="AP338" s="34">
        <v>96.57430730478589</v>
      </c>
      <c r="AQ338" s="34">
        <v>100</v>
      </c>
      <c r="AR338" s="34">
        <v>97.984886649874056</v>
      </c>
      <c r="AS338" s="34">
        <v>97.732997481108313</v>
      </c>
      <c r="AT338" s="34">
        <v>96.070528967254404</v>
      </c>
      <c r="AU338" s="34">
        <v>95.566750629722918</v>
      </c>
      <c r="AV338" s="34">
        <v>95.818639798488661</v>
      </c>
      <c r="AW338" s="34">
        <v>95.214105793450884</v>
      </c>
      <c r="AX338" s="34">
        <v>95.617128463476064</v>
      </c>
      <c r="AY338" s="34">
        <v>95.314861460957175</v>
      </c>
      <c r="AZ338" s="34">
        <v>95.617128463476064</v>
      </c>
      <c r="BA338" s="34">
        <v>94.911838790931995</v>
      </c>
      <c r="BB338" s="34">
        <v>94.710327455919398</v>
      </c>
      <c r="BC338" s="34">
        <v>93.853904282115863</v>
      </c>
      <c r="BD338" s="34">
        <v>92.29219143576826</v>
      </c>
      <c r="BE338" s="34">
        <v>91.939546599496225</v>
      </c>
      <c r="BF338" s="34">
        <v>90.125944584382879</v>
      </c>
      <c r="BG338" s="34">
        <v>90.176322418136024</v>
      </c>
      <c r="BH338" s="34">
        <v>89.874055415617121</v>
      </c>
      <c r="BI338" s="34">
        <v>93.65239294710328</v>
      </c>
      <c r="BJ338" s="34">
        <v>91.939546599496225</v>
      </c>
      <c r="BK338" s="34">
        <v>90.931989924433253</v>
      </c>
      <c r="BL338" s="34">
        <v>90.579345088161205</v>
      </c>
      <c r="BM338" s="34">
        <v>91.032745591939545</v>
      </c>
      <c r="BN338" s="34">
        <v>90.277078085642316</v>
      </c>
      <c r="BO338" s="34">
        <v>88.362720403022664</v>
      </c>
      <c r="BP338" s="34">
        <v>88.312342569269518</v>
      </c>
      <c r="BQ338" s="34">
        <v>100</v>
      </c>
      <c r="BR338" s="34">
        <v>98.372513562386985</v>
      </c>
      <c r="BS338" s="34">
        <v>98.19168173598554</v>
      </c>
      <c r="BT338" s="34">
        <v>97.106690777576858</v>
      </c>
      <c r="BU338" s="34">
        <v>95.298372513562384</v>
      </c>
      <c r="BV338" s="34">
        <v>93.851717902350813</v>
      </c>
      <c r="BW338" s="34">
        <v>92.766726943942132</v>
      </c>
      <c r="BX338" s="34">
        <v>90.235081374321879</v>
      </c>
      <c r="BY338" s="34">
        <v>90.596745027124769</v>
      </c>
      <c r="BZ338" s="34">
        <v>89.692585895117546</v>
      </c>
      <c r="CA338" s="34">
        <v>89.692585895117546</v>
      </c>
      <c r="CB338" s="34">
        <v>90.235081374321879</v>
      </c>
      <c r="CC338" s="34">
        <v>91.320072332730561</v>
      </c>
      <c r="CD338" s="34">
        <v>89.87341772151899</v>
      </c>
      <c r="CE338" s="34">
        <v>89.330922242314642</v>
      </c>
      <c r="CF338" s="34">
        <v>88.607594936708864</v>
      </c>
      <c r="CG338" s="34">
        <v>86.256781193490056</v>
      </c>
      <c r="CH338" s="34">
        <v>86.980108499095834</v>
      </c>
      <c r="CI338" s="34">
        <v>84.267631103074137</v>
      </c>
      <c r="CJ338" s="34">
        <v>84.267631103074137</v>
      </c>
      <c r="CK338" s="34">
        <v>85.171790235081374</v>
      </c>
      <c r="CL338" s="34">
        <v>84.086799276672693</v>
      </c>
      <c r="CM338" s="34">
        <v>85.895117540687167</v>
      </c>
      <c r="CN338" s="34">
        <v>89.330922242314642</v>
      </c>
      <c r="CO338" s="34">
        <v>94.032549728752258</v>
      </c>
      <c r="CP338" s="34">
        <v>94.032549728752258</v>
      </c>
      <c r="CQ338" s="34">
        <v>96.383363471971066</v>
      </c>
      <c r="CR338" s="34">
        <v>99.457504520795666</v>
      </c>
      <c r="CS338" s="34">
        <v>106.69077757685352</v>
      </c>
      <c r="CT338" s="34">
        <v>109.94575045207957</v>
      </c>
      <c r="CU338" s="34">
        <v>113.38155515370705</v>
      </c>
      <c r="CV338" s="34">
        <v>116.81735985533454</v>
      </c>
      <c r="CW338" s="34">
        <v>120.97649186256781</v>
      </c>
    </row>
    <row r="339" spans="1:101" x14ac:dyDescent="0.3">
      <c r="A339" s="3">
        <v>1917</v>
      </c>
      <c r="B339" s="4" t="s">
        <v>331</v>
      </c>
      <c r="C339" s="34">
        <v>100</v>
      </c>
      <c r="D339" s="34">
        <v>96.315789473684205</v>
      </c>
      <c r="E339" s="34">
        <v>93.508771929824562</v>
      </c>
      <c r="F339" s="34">
        <v>86.84210526315789</v>
      </c>
      <c r="G339" s="34">
        <v>84.035087719298247</v>
      </c>
      <c r="H339" s="34">
        <v>79.122807017543863</v>
      </c>
      <c r="I339" s="34">
        <v>79.649122807017548</v>
      </c>
      <c r="J339" s="34">
        <v>76.315789473684205</v>
      </c>
      <c r="K339" s="34">
        <v>73.15789473684211</v>
      </c>
      <c r="L339" s="34">
        <v>73.859649122807014</v>
      </c>
      <c r="M339" s="34">
        <v>68.771929824561397</v>
      </c>
      <c r="N339" s="34">
        <v>65.438596491228068</v>
      </c>
      <c r="O339" s="34">
        <v>63.684210526315788</v>
      </c>
      <c r="P339" s="34">
        <v>60.526315789473685</v>
      </c>
      <c r="Q339" s="34">
        <v>58.94736842105263</v>
      </c>
      <c r="R339" s="34">
        <v>58.421052631578945</v>
      </c>
      <c r="S339" s="34">
        <v>58.421052631578945</v>
      </c>
      <c r="T339" s="34">
        <v>62.280701754385966</v>
      </c>
      <c r="U339" s="34">
        <v>59.122807017543863</v>
      </c>
      <c r="V339" s="34">
        <v>57.192982456140349</v>
      </c>
      <c r="W339" s="34">
        <v>55.438596491228068</v>
      </c>
      <c r="X339" s="34">
        <v>51.403508771929822</v>
      </c>
      <c r="Y339" s="34">
        <v>48.245614035087719</v>
      </c>
      <c r="Z339" s="34">
        <v>45.964912280701753</v>
      </c>
      <c r="AA339" s="34">
        <v>44.912280701754383</v>
      </c>
      <c r="AB339" s="34">
        <v>43.157894736842103</v>
      </c>
      <c r="AC339" s="34">
        <v>43.684210526315788</v>
      </c>
      <c r="AD339" s="34">
        <v>45.263157894736842</v>
      </c>
      <c r="AE339" s="34">
        <v>44.210526315789473</v>
      </c>
      <c r="AF339" s="34">
        <v>43.859649122807021</v>
      </c>
      <c r="AG339" s="34">
        <v>43.684210526315788</v>
      </c>
      <c r="AH339" s="34">
        <v>42.631578947368418</v>
      </c>
      <c r="AI339" s="34">
        <v>41.754385964912281</v>
      </c>
      <c r="AJ339" s="34">
        <v>100</v>
      </c>
      <c r="AK339" s="34">
        <v>96.671597633136088</v>
      </c>
      <c r="AL339" s="34">
        <v>92.825443786982248</v>
      </c>
      <c r="AM339" s="34">
        <v>92.677514792899402</v>
      </c>
      <c r="AN339" s="34">
        <v>90.828402366863912</v>
      </c>
      <c r="AO339" s="34">
        <v>89.792899408284029</v>
      </c>
      <c r="AP339" s="34">
        <v>89.127218934911241</v>
      </c>
      <c r="AQ339" s="34">
        <v>87.130177514792905</v>
      </c>
      <c r="AR339" s="34">
        <v>85.50295857988165</v>
      </c>
      <c r="AS339" s="34">
        <v>83.284023668639051</v>
      </c>
      <c r="AT339" s="34">
        <v>80.251479289940832</v>
      </c>
      <c r="AU339" s="34">
        <v>76.775147928994087</v>
      </c>
      <c r="AV339" s="34">
        <v>72.781065088757401</v>
      </c>
      <c r="AW339" s="34">
        <v>70.710059171597635</v>
      </c>
      <c r="AX339" s="34">
        <v>69.452662721893489</v>
      </c>
      <c r="AY339" s="34">
        <v>69.674556213017752</v>
      </c>
      <c r="AZ339" s="34">
        <v>68.713017751479285</v>
      </c>
      <c r="BA339" s="34">
        <v>68.639053254437869</v>
      </c>
      <c r="BB339" s="34">
        <v>67.23372781065089</v>
      </c>
      <c r="BC339" s="34">
        <v>66.863905325443781</v>
      </c>
      <c r="BD339" s="34">
        <v>63.905325443786985</v>
      </c>
      <c r="BE339" s="34">
        <v>62.278106508875737</v>
      </c>
      <c r="BF339" s="34">
        <v>59.171597633136095</v>
      </c>
      <c r="BG339" s="34">
        <v>58.210059171597635</v>
      </c>
      <c r="BH339" s="34">
        <v>58.875739644970416</v>
      </c>
      <c r="BI339" s="34">
        <v>59.319526627218934</v>
      </c>
      <c r="BJ339" s="34">
        <v>59.097633136094672</v>
      </c>
      <c r="BK339" s="34">
        <v>59.467455621301774</v>
      </c>
      <c r="BL339" s="34">
        <v>58.505917159763314</v>
      </c>
      <c r="BM339" s="34">
        <v>57.544378698224854</v>
      </c>
      <c r="BN339" s="34">
        <v>56.286982248520708</v>
      </c>
      <c r="BO339" s="34">
        <v>55.547337278106511</v>
      </c>
      <c r="BP339" s="34">
        <v>55.325443786982248</v>
      </c>
      <c r="BQ339" s="34">
        <v>100</v>
      </c>
      <c r="BR339" s="34">
        <v>102.16450216450217</v>
      </c>
      <c r="BS339" s="34">
        <v>104.32900432900433</v>
      </c>
      <c r="BT339" s="34">
        <v>104.11255411255411</v>
      </c>
      <c r="BU339" s="34">
        <v>105.84415584415585</v>
      </c>
      <c r="BV339" s="34">
        <v>104.11255411255411</v>
      </c>
      <c r="BW339" s="34">
        <v>104.97835497835497</v>
      </c>
      <c r="BX339" s="34">
        <v>106.70995670995671</v>
      </c>
      <c r="BY339" s="34">
        <v>104.54545454545455</v>
      </c>
      <c r="BZ339" s="34">
        <v>106.49350649350649</v>
      </c>
      <c r="CA339" s="34">
        <v>103.67965367965368</v>
      </c>
      <c r="CB339" s="34">
        <v>105.62770562770562</v>
      </c>
      <c r="CC339" s="34">
        <v>99.783549783549788</v>
      </c>
      <c r="CD339" s="34">
        <v>100</v>
      </c>
      <c r="CE339" s="34">
        <v>97.186147186147181</v>
      </c>
      <c r="CF339" s="34">
        <v>95.238095238095241</v>
      </c>
      <c r="CG339" s="34">
        <v>92.424242424242422</v>
      </c>
      <c r="CH339" s="34">
        <v>89.393939393939391</v>
      </c>
      <c r="CI339" s="34">
        <v>87.229437229437224</v>
      </c>
      <c r="CJ339" s="34">
        <v>86.580086580086586</v>
      </c>
      <c r="CK339" s="34">
        <v>85.281385281385283</v>
      </c>
      <c r="CL339" s="34">
        <v>81.385281385281388</v>
      </c>
      <c r="CM339" s="34">
        <v>79.004329004329009</v>
      </c>
      <c r="CN339" s="34">
        <v>77.705627705627705</v>
      </c>
      <c r="CO339" s="34">
        <v>79.437229437229433</v>
      </c>
      <c r="CP339" s="34">
        <v>78.354978354978357</v>
      </c>
      <c r="CQ339" s="34">
        <v>80.735930735930737</v>
      </c>
      <c r="CR339" s="34">
        <v>80.952380952380949</v>
      </c>
      <c r="CS339" s="34">
        <v>79.437229437229433</v>
      </c>
      <c r="CT339" s="34">
        <v>81.168831168831176</v>
      </c>
      <c r="CU339" s="34">
        <v>83.116883116883116</v>
      </c>
      <c r="CV339" s="34">
        <v>83.549783549783555</v>
      </c>
      <c r="CW339" s="34">
        <v>84.199134199134193</v>
      </c>
    </row>
    <row r="340" spans="1:101" x14ac:dyDescent="0.3">
      <c r="A340" s="3">
        <v>1919</v>
      </c>
      <c r="B340" s="4" t="s">
        <v>332</v>
      </c>
      <c r="C340" s="34">
        <v>100</v>
      </c>
      <c r="D340" s="34">
        <v>96.486486486486484</v>
      </c>
      <c r="E340" s="34">
        <v>91.351351351351354</v>
      </c>
      <c r="F340" s="34">
        <v>92.972972972972968</v>
      </c>
      <c r="G340" s="34">
        <v>90.540540540540547</v>
      </c>
      <c r="H340" s="34">
        <v>87.027027027027032</v>
      </c>
      <c r="I340" s="34">
        <v>87.027027027027032</v>
      </c>
      <c r="J340" s="34">
        <v>90.810810810810807</v>
      </c>
      <c r="K340" s="34">
        <v>89.459459459459453</v>
      </c>
      <c r="L340" s="34">
        <v>91.081081081081081</v>
      </c>
      <c r="M340" s="34">
        <v>87.567567567567565</v>
      </c>
      <c r="N340" s="34">
        <v>83.78378378378379</v>
      </c>
      <c r="O340" s="34">
        <v>85.405405405405403</v>
      </c>
      <c r="P340" s="34">
        <v>88.378378378378372</v>
      </c>
      <c r="Q340" s="34">
        <v>82.702702702702709</v>
      </c>
      <c r="R340" s="34">
        <v>84.324324324324323</v>
      </c>
      <c r="S340" s="34">
        <v>83.78378378378379</v>
      </c>
      <c r="T340" s="34">
        <v>81.891891891891888</v>
      </c>
      <c r="U340" s="34">
        <v>83.78378378378379</v>
      </c>
      <c r="V340" s="34">
        <v>79.189189189189193</v>
      </c>
      <c r="W340" s="34">
        <v>77.567567567567565</v>
      </c>
      <c r="X340" s="34">
        <v>73.513513513513516</v>
      </c>
      <c r="Y340" s="34">
        <v>69.459459459459453</v>
      </c>
      <c r="Z340" s="34">
        <v>68.378378378378372</v>
      </c>
      <c r="AA340" s="34">
        <v>62.432432432432435</v>
      </c>
      <c r="AB340" s="34">
        <v>62.432432432432435</v>
      </c>
      <c r="AC340" s="34">
        <v>59.189189189189186</v>
      </c>
      <c r="AD340" s="34">
        <v>59.45945945945946</v>
      </c>
      <c r="AE340" s="34">
        <v>59.729729729729726</v>
      </c>
      <c r="AF340" s="34">
        <v>60.270270270270274</v>
      </c>
      <c r="AG340" s="34">
        <v>62.432432432432435</v>
      </c>
      <c r="AH340" s="34">
        <v>61.351351351351354</v>
      </c>
      <c r="AI340" s="34">
        <v>56.756756756756758</v>
      </c>
      <c r="AJ340" s="34">
        <v>100</v>
      </c>
      <c r="AK340" s="34">
        <v>103.17647058823529</v>
      </c>
      <c r="AL340" s="34">
        <v>100.70588235294117</v>
      </c>
      <c r="AM340" s="34">
        <v>100.23529411764706</v>
      </c>
      <c r="AN340" s="34">
        <v>98</v>
      </c>
      <c r="AO340" s="34">
        <v>97.882352941176464</v>
      </c>
      <c r="AP340" s="34">
        <v>95.411764705882348</v>
      </c>
      <c r="AQ340" s="34">
        <v>97.411764705882348</v>
      </c>
      <c r="AR340" s="34">
        <v>91.647058823529406</v>
      </c>
      <c r="AS340" s="34">
        <v>89.17647058823529</v>
      </c>
      <c r="AT340" s="34">
        <v>88.941176470588232</v>
      </c>
      <c r="AU340" s="34">
        <v>86.352941176470594</v>
      </c>
      <c r="AV340" s="34">
        <v>84.588235294117652</v>
      </c>
      <c r="AW340" s="34">
        <v>84.588235294117652</v>
      </c>
      <c r="AX340" s="34">
        <v>83.529411764705884</v>
      </c>
      <c r="AY340" s="34">
        <v>85.17647058823529</v>
      </c>
      <c r="AZ340" s="34">
        <v>84.352941176470594</v>
      </c>
      <c r="BA340" s="34">
        <v>82.941176470588232</v>
      </c>
      <c r="BB340" s="34">
        <v>80.705882352941174</v>
      </c>
      <c r="BC340" s="34">
        <v>80.470588235294116</v>
      </c>
      <c r="BD340" s="34">
        <v>80.235294117647058</v>
      </c>
      <c r="BE340" s="34">
        <v>75.647058823529406</v>
      </c>
      <c r="BF340" s="34">
        <v>75.17647058823529</v>
      </c>
      <c r="BG340" s="34">
        <v>76.117647058823536</v>
      </c>
      <c r="BH340" s="34">
        <v>75.882352941176464</v>
      </c>
      <c r="BI340" s="34">
        <v>76.470588235294116</v>
      </c>
      <c r="BJ340" s="34">
        <v>75.411764705882348</v>
      </c>
      <c r="BK340" s="34">
        <v>76.588235294117652</v>
      </c>
      <c r="BL340" s="34">
        <v>76.705882352941174</v>
      </c>
      <c r="BM340" s="34">
        <v>76.117647058823536</v>
      </c>
      <c r="BN340" s="34">
        <v>74.82352941176471</v>
      </c>
      <c r="BO340" s="34">
        <v>75.058823529411768</v>
      </c>
      <c r="BP340" s="34">
        <v>75.17647058823529</v>
      </c>
      <c r="BQ340" s="34">
        <v>100</v>
      </c>
      <c r="BR340" s="34">
        <v>93.00911854103343</v>
      </c>
      <c r="BS340" s="34">
        <v>90.273556231003042</v>
      </c>
      <c r="BT340" s="34">
        <v>87.234042553191486</v>
      </c>
      <c r="BU340" s="34">
        <v>91.79331306990882</v>
      </c>
      <c r="BV340" s="34">
        <v>95.440729483282681</v>
      </c>
      <c r="BW340" s="34">
        <v>95.744680851063833</v>
      </c>
      <c r="BX340" s="34">
        <v>95.136778115501514</v>
      </c>
      <c r="BY340" s="34">
        <v>93.00911854103343</v>
      </c>
      <c r="BZ340" s="34">
        <v>93.61702127659575</v>
      </c>
      <c r="CA340" s="34">
        <v>91.1854103343465</v>
      </c>
      <c r="CB340" s="34">
        <v>89.969604863221889</v>
      </c>
      <c r="CC340" s="34">
        <v>89.361702127659569</v>
      </c>
      <c r="CD340" s="34">
        <v>90.881458966565347</v>
      </c>
      <c r="CE340" s="34">
        <v>88.449848024316111</v>
      </c>
      <c r="CF340" s="34">
        <v>85.106382978723403</v>
      </c>
      <c r="CG340" s="34">
        <v>83.586626139817625</v>
      </c>
      <c r="CH340" s="34">
        <v>83.282674772036472</v>
      </c>
      <c r="CI340" s="34">
        <v>82.674772036474167</v>
      </c>
      <c r="CJ340" s="34">
        <v>81.458966565349542</v>
      </c>
      <c r="CK340" s="34">
        <v>78.115501519756833</v>
      </c>
      <c r="CL340" s="34">
        <v>76.899696048632222</v>
      </c>
      <c r="CM340" s="34">
        <v>77.507598784194528</v>
      </c>
      <c r="CN340" s="34">
        <v>75.98784194528875</v>
      </c>
      <c r="CO340" s="34">
        <v>72.644376899696056</v>
      </c>
      <c r="CP340" s="34">
        <v>77.507598784194528</v>
      </c>
      <c r="CQ340" s="34">
        <v>78.723404255319153</v>
      </c>
      <c r="CR340" s="34">
        <v>80.243161094224931</v>
      </c>
      <c r="CS340" s="34">
        <v>80.243161094224931</v>
      </c>
      <c r="CT340" s="34">
        <v>81.155015197568389</v>
      </c>
      <c r="CU340" s="34">
        <v>77.203647416413375</v>
      </c>
      <c r="CV340" s="34">
        <v>76.59574468085107</v>
      </c>
      <c r="CW340" s="34">
        <v>77.81155015197568</v>
      </c>
    </row>
    <row r="341" spans="1:101" x14ac:dyDescent="0.3">
      <c r="A341" s="3">
        <v>1920</v>
      </c>
      <c r="B341" s="4" t="s">
        <v>333</v>
      </c>
      <c r="C341" s="34">
        <v>100</v>
      </c>
      <c r="D341" s="34">
        <v>100</v>
      </c>
      <c r="E341" s="34">
        <v>91.637630662020911</v>
      </c>
      <c r="F341" s="34">
        <v>90.243902439024396</v>
      </c>
      <c r="G341" s="34">
        <v>88.850174216027881</v>
      </c>
      <c r="H341" s="34">
        <v>85.017421602787451</v>
      </c>
      <c r="I341" s="34">
        <v>83.972125435540065</v>
      </c>
      <c r="J341" s="34">
        <v>83.972125435540065</v>
      </c>
      <c r="K341" s="34">
        <v>83.972125435540065</v>
      </c>
      <c r="L341" s="34">
        <v>86.062717770034837</v>
      </c>
      <c r="M341" s="34">
        <v>84.320557491289193</v>
      </c>
      <c r="N341" s="34">
        <v>80.487804878048777</v>
      </c>
      <c r="O341" s="34">
        <v>85.017421602787451</v>
      </c>
      <c r="P341" s="34">
        <v>83.623693379790936</v>
      </c>
      <c r="Q341" s="34">
        <v>80.836236933797906</v>
      </c>
      <c r="R341" s="34">
        <v>85.714285714285708</v>
      </c>
      <c r="S341" s="34">
        <v>85.017421602787451</v>
      </c>
      <c r="T341" s="34">
        <v>81.881533101045292</v>
      </c>
      <c r="U341" s="34">
        <v>77.351916376306619</v>
      </c>
      <c r="V341" s="34">
        <v>82.57839721254355</v>
      </c>
      <c r="W341" s="34">
        <v>78.745644599303134</v>
      </c>
      <c r="X341" s="34">
        <v>80.836236933797906</v>
      </c>
      <c r="Y341" s="34">
        <v>82.57839721254355</v>
      </c>
      <c r="Z341" s="34">
        <v>83.275261324041807</v>
      </c>
      <c r="AA341" s="34">
        <v>82.229965156794421</v>
      </c>
      <c r="AB341" s="34">
        <v>86.411149825783966</v>
      </c>
      <c r="AC341" s="34">
        <v>85.017421602787451</v>
      </c>
      <c r="AD341" s="34">
        <v>82.926829268292678</v>
      </c>
      <c r="AE341" s="34">
        <v>81.184668989547035</v>
      </c>
      <c r="AF341" s="34">
        <v>88.850174216027881</v>
      </c>
      <c r="AG341" s="34">
        <v>91.289198606271782</v>
      </c>
      <c r="AH341" s="34">
        <v>87.804878048780495</v>
      </c>
      <c r="AI341" s="34">
        <v>83.972125435540065</v>
      </c>
      <c r="AJ341" s="34">
        <v>100</v>
      </c>
      <c r="AK341" s="34">
        <v>100.29940119760479</v>
      </c>
      <c r="AL341" s="34">
        <v>100.89820359281437</v>
      </c>
      <c r="AM341" s="34">
        <v>100.89820359281437</v>
      </c>
      <c r="AN341" s="34">
        <v>99.251497005988028</v>
      </c>
      <c r="AO341" s="34">
        <v>98.65269461077844</v>
      </c>
      <c r="AP341" s="34">
        <v>99.850299401197603</v>
      </c>
      <c r="AQ341" s="34">
        <v>98.65269461077844</v>
      </c>
      <c r="AR341" s="34">
        <v>98.65269461077844</v>
      </c>
      <c r="AS341" s="34">
        <v>96.257485029940113</v>
      </c>
      <c r="AT341" s="34">
        <v>91.467065868263475</v>
      </c>
      <c r="AU341" s="34">
        <v>88.473053892215574</v>
      </c>
      <c r="AV341" s="34">
        <v>89.221556886227546</v>
      </c>
      <c r="AW341" s="34">
        <v>87.425149700598809</v>
      </c>
      <c r="AX341" s="34">
        <v>87.125748502994014</v>
      </c>
      <c r="AY341" s="34">
        <v>89.221556886227546</v>
      </c>
      <c r="AZ341" s="34">
        <v>92.06586826347305</v>
      </c>
      <c r="BA341" s="34">
        <v>92.06586826347305</v>
      </c>
      <c r="BB341" s="34">
        <v>89.52095808383234</v>
      </c>
      <c r="BC341" s="34">
        <v>87.574850299401191</v>
      </c>
      <c r="BD341" s="34">
        <v>85.329341317365262</v>
      </c>
      <c r="BE341" s="34">
        <v>84.131736526946113</v>
      </c>
      <c r="BF341" s="34">
        <v>85.628742514970057</v>
      </c>
      <c r="BG341" s="34">
        <v>83.083832335329348</v>
      </c>
      <c r="BH341" s="34">
        <v>83.083832335329348</v>
      </c>
      <c r="BI341" s="34">
        <v>83.682634730538922</v>
      </c>
      <c r="BJ341" s="34">
        <v>84.431137724550894</v>
      </c>
      <c r="BK341" s="34">
        <v>85.029940119760482</v>
      </c>
      <c r="BL341" s="34">
        <v>83.982035928143716</v>
      </c>
      <c r="BM341" s="34">
        <v>85.029940119760482</v>
      </c>
      <c r="BN341" s="34">
        <v>86.526946107784426</v>
      </c>
      <c r="BO341" s="34">
        <v>84.730538922155688</v>
      </c>
      <c r="BP341" s="34">
        <v>83.682634730538922</v>
      </c>
      <c r="BQ341" s="34">
        <v>100</v>
      </c>
      <c r="BR341" s="34">
        <v>104.85436893203884</v>
      </c>
      <c r="BS341" s="34">
        <v>103.88349514563107</v>
      </c>
      <c r="BT341" s="34">
        <v>104.85436893203884</v>
      </c>
      <c r="BU341" s="34">
        <v>110.19417475728156</v>
      </c>
      <c r="BV341" s="34">
        <v>111.16504854368932</v>
      </c>
      <c r="BW341" s="34">
        <v>109.22330097087378</v>
      </c>
      <c r="BX341" s="34">
        <v>108.25242718446601</v>
      </c>
      <c r="BY341" s="34">
        <v>105.33980582524272</v>
      </c>
      <c r="BZ341" s="34">
        <v>113.10679611650485</v>
      </c>
      <c r="CA341" s="34">
        <v>115.04854368932038</v>
      </c>
      <c r="CB341" s="34">
        <v>115.53398058252426</v>
      </c>
      <c r="CC341" s="34">
        <v>111.65048543689321</v>
      </c>
      <c r="CD341" s="34">
        <v>110.67961165048544</v>
      </c>
      <c r="CE341" s="34">
        <v>105.33980582524272</v>
      </c>
      <c r="CF341" s="34">
        <v>100.97087378640776</v>
      </c>
      <c r="CG341" s="34">
        <v>101.94174757281553</v>
      </c>
      <c r="CH341" s="34">
        <v>103.39805825242719</v>
      </c>
      <c r="CI341" s="34">
        <v>101.45631067961165</v>
      </c>
      <c r="CJ341" s="34">
        <v>103.39805825242719</v>
      </c>
      <c r="CK341" s="34">
        <v>104.36893203883496</v>
      </c>
      <c r="CL341" s="34">
        <v>104.85436893203884</v>
      </c>
      <c r="CM341" s="34">
        <v>103.88349514563107</v>
      </c>
      <c r="CN341" s="34">
        <v>105.8252427184466</v>
      </c>
      <c r="CO341" s="34">
        <v>102.91262135922329</v>
      </c>
      <c r="CP341" s="34">
        <v>101.45631067961165</v>
      </c>
      <c r="CQ341" s="34">
        <v>99.029126213592235</v>
      </c>
      <c r="CR341" s="34">
        <v>100.97087378640776</v>
      </c>
      <c r="CS341" s="34">
        <v>103.88349514563107</v>
      </c>
      <c r="CT341" s="34">
        <v>110.67961165048544</v>
      </c>
      <c r="CU341" s="34">
        <v>114.5631067961165</v>
      </c>
      <c r="CV341" s="34">
        <v>117.96116504854369</v>
      </c>
      <c r="CW341" s="34">
        <v>117.47572815533981</v>
      </c>
    </row>
    <row r="342" spans="1:101" x14ac:dyDescent="0.3">
      <c r="A342" s="3">
        <v>1922</v>
      </c>
      <c r="B342" s="4" t="s">
        <v>334</v>
      </c>
      <c r="C342" s="34">
        <v>100</v>
      </c>
      <c r="D342" s="34">
        <v>96.085409252669038</v>
      </c>
      <c r="E342" s="34">
        <v>92.971530249110316</v>
      </c>
      <c r="F342" s="34">
        <v>91.903914590747334</v>
      </c>
      <c r="G342" s="34">
        <v>88.967971530249116</v>
      </c>
      <c r="H342" s="34">
        <v>87.09964412811388</v>
      </c>
      <c r="I342" s="34">
        <v>84.87544483985765</v>
      </c>
      <c r="J342" s="34">
        <v>82.65124555160142</v>
      </c>
      <c r="K342" s="34">
        <v>83.540925266903912</v>
      </c>
      <c r="L342" s="34">
        <v>85.587188612099638</v>
      </c>
      <c r="M342" s="34">
        <v>86.387900355871892</v>
      </c>
      <c r="N342" s="34">
        <v>81.761565836298928</v>
      </c>
      <c r="O342" s="34">
        <v>81.939501779359432</v>
      </c>
      <c r="P342" s="34">
        <v>85.67615658362989</v>
      </c>
      <c r="Q342" s="34">
        <v>83.096085409252666</v>
      </c>
      <c r="R342" s="34">
        <v>79.893238434163706</v>
      </c>
      <c r="S342" s="34">
        <v>79.62633451957295</v>
      </c>
      <c r="T342" s="34">
        <v>82.206405693950174</v>
      </c>
      <c r="U342" s="34">
        <v>83.185053380782918</v>
      </c>
      <c r="V342" s="34">
        <v>81.761565836298928</v>
      </c>
      <c r="W342" s="34">
        <v>85.765124555160142</v>
      </c>
      <c r="X342" s="34">
        <v>86.565836298932382</v>
      </c>
      <c r="Y342" s="34">
        <v>87.811387900355868</v>
      </c>
      <c r="Z342" s="34">
        <v>87.09964412811388</v>
      </c>
      <c r="AA342" s="34">
        <v>86.832740213523138</v>
      </c>
      <c r="AB342" s="34">
        <v>83.45195729537366</v>
      </c>
      <c r="AC342" s="34">
        <v>82.295373665480426</v>
      </c>
      <c r="AD342" s="34">
        <v>81.316725978647682</v>
      </c>
      <c r="AE342" s="34">
        <v>79.715302491103202</v>
      </c>
      <c r="AF342" s="34">
        <v>77.046263345195726</v>
      </c>
      <c r="AG342" s="34">
        <v>77.846975088967966</v>
      </c>
      <c r="AH342" s="34">
        <v>78.82562277580071</v>
      </c>
      <c r="AI342" s="34">
        <v>79.181494661921704</v>
      </c>
      <c r="AJ342" s="34">
        <v>100</v>
      </c>
      <c r="AK342" s="34">
        <v>98.363338788870706</v>
      </c>
      <c r="AL342" s="34">
        <v>97.545008183306052</v>
      </c>
      <c r="AM342" s="34">
        <v>99.631751227495911</v>
      </c>
      <c r="AN342" s="34">
        <v>97.831423895253678</v>
      </c>
      <c r="AO342" s="34">
        <v>99.713584288052374</v>
      </c>
      <c r="AP342" s="34">
        <v>99.836333878887075</v>
      </c>
      <c r="AQ342" s="34">
        <v>99.468085106382972</v>
      </c>
      <c r="AR342" s="34">
        <v>99.672667757774136</v>
      </c>
      <c r="AS342" s="34">
        <v>101.18657937806874</v>
      </c>
      <c r="AT342" s="34">
        <v>100.24549918166939</v>
      </c>
      <c r="AU342" s="34">
        <v>97.585924713584291</v>
      </c>
      <c r="AV342" s="34">
        <v>98.240589198036005</v>
      </c>
      <c r="AW342" s="34">
        <v>99.959083469721762</v>
      </c>
      <c r="AX342" s="34">
        <v>99.672667757774136</v>
      </c>
      <c r="AY342" s="34">
        <v>98.977086743044197</v>
      </c>
      <c r="AZ342" s="34">
        <v>100.90016366612112</v>
      </c>
      <c r="BA342" s="34">
        <v>100.20458265139116</v>
      </c>
      <c r="BB342" s="34">
        <v>100.08183306055646</v>
      </c>
      <c r="BC342" s="34">
        <v>97.381342062193127</v>
      </c>
      <c r="BD342" s="34">
        <v>100.53191489361703</v>
      </c>
      <c r="BE342" s="34">
        <v>102.49590834697217</v>
      </c>
      <c r="BF342" s="34">
        <v>100.57283142389525</v>
      </c>
      <c r="BG342" s="34">
        <v>98.690671031096556</v>
      </c>
      <c r="BH342" s="34">
        <v>98.527004909983631</v>
      </c>
      <c r="BI342" s="34">
        <v>96.563011456628473</v>
      </c>
      <c r="BJ342" s="34">
        <v>98.158756137479543</v>
      </c>
      <c r="BK342" s="34">
        <v>100.24549918166939</v>
      </c>
      <c r="BL342" s="34">
        <v>104.13256955810148</v>
      </c>
      <c r="BM342" s="34">
        <v>102.74140752864157</v>
      </c>
      <c r="BN342" s="34">
        <v>100</v>
      </c>
      <c r="BO342" s="34">
        <v>98.649754500818332</v>
      </c>
      <c r="BP342" s="34">
        <v>99.754500818330612</v>
      </c>
      <c r="BQ342" s="34">
        <v>100</v>
      </c>
      <c r="BR342" s="34">
        <v>102.24438902743142</v>
      </c>
      <c r="BS342" s="34">
        <v>105.98503740648378</v>
      </c>
      <c r="BT342" s="34">
        <v>105.23690773067332</v>
      </c>
      <c r="BU342" s="34">
        <v>108.97755610972568</v>
      </c>
      <c r="BV342" s="34">
        <v>110.72319201995012</v>
      </c>
      <c r="BW342" s="34">
        <v>111.72069825436409</v>
      </c>
      <c r="BX342" s="34">
        <v>110.72319201995012</v>
      </c>
      <c r="BY342" s="34">
        <v>113.9650872817955</v>
      </c>
      <c r="BZ342" s="34">
        <v>113.46633416458853</v>
      </c>
      <c r="CA342" s="34">
        <v>114.21446384039901</v>
      </c>
      <c r="CB342" s="34">
        <v>116.20947630922693</v>
      </c>
      <c r="CC342" s="34">
        <v>117.70573566084788</v>
      </c>
      <c r="CD342" s="34">
        <v>120.44887780548629</v>
      </c>
      <c r="CE342" s="34">
        <v>118.45386533665835</v>
      </c>
      <c r="CF342" s="34">
        <v>120.19950124688279</v>
      </c>
      <c r="CG342" s="34">
        <v>119.70074812967582</v>
      </c>
      <c r="CH342" s="34">
        <v>120.19950124688279</v>
      </c>
      <c r="CI342" s="34">
        <v>122.9426433915212</v>
      </c>
      <c r="CJ342" s="34">
        <v>124.68827930174564</v>
      </c>
      <c r="CK342" s="34">
        <v>124.43890274314215</v>
      </c>
      <c r="CL342" s="34">
        <v>128.67830423940148</v>
      </c>
      <c r="CM342" s="34">
        <v>133.66583541147133</v>
      </c>
      <c r="CN342" s="34">
        <v>139.15211970074813</v>
      </c>
      <c r="CO342" s="34">
        <v>139.15211970074813</v>
      </c>
      <c r="CP342" s="34">
        <v>143.89027431421445</v>
      </c>
      <c r="CQ342" s="34">
        <v>151.87032418952617</v>
      </c>
      <c r="CR342" s="34">
        <v>154.86284289276807</v>
      </c>
      <c r="CS342" s="34">
        <v>158.85286783042395</v>
      </c>
      <c r="CT342" s="34">
        <v>160.09975062344139</v>
      </c>
      <c r="CU342" s="34">
        <v>168.32917705735662</v>
      </c>
      <c r="CV342" s="34">
        <v>170.07481296758104</v>
      </c>
      <c r="CW342" s="34">
        <v>175.06234413965086</v>
      </c>
    </row>
    <row r="343" spans="1:101" x14ac:dyDescent="0.3">
      <c r="A343" s="3">
        <v>1923</v>
      </c>
      <c r="B343" s="4" t="s">
        <v>335</v>
      </c>
      <c r="C343" s="34">
        <v>100</v>
      </c>
      <c r="D343" s="34">
        <v>99.708029197080293</v>
      </c>
      <c r="E343" s="34">
        <v>97.664233576642332</v>
      </c>
      <c r="F343" s="34">
        <v>100.72992700729927</v>
      </c>
      <c r="G343" s="34">
        <v>95.182481751824824</v>
      </c>
      <c r="H343" s="34">
        <v>97.518248175182478</v>
      </c>
      <c r="I343" s="34">
        <v>92.846715328467155</v>
      </c>
      <c r="J343" s="34">
        <v>98.540145985401466</v>
      </c>
      <c r="K343" s="34">
        <v>91.532846715328461</v>
      </c>
      <c r="L343" s="34">
        <v>90.072992700729927</v>
      </c>
      <c r="M343" s="34">
        <v>89.635036496350367</v>
      </c>
      <c r="N343" s="34">
        <v>86.715328467153284</v>
      </c>
      <c r="O343" s="34">
        <v>89.489051094890513</v>
      </c>
      <c r="P343" s="34">
        <v>86.277372262773724</v>
      </c>
      <c r="Q343" s="34">
        <v>87.591240875912405</v>
      </c>
      <c r="R343" s="34">
        <v>85.839416058394164</v>
      </c>
      <c r="S343" s="34">
        <v>82.481751824817522</v>
      </c>
      <c r="T343" s="34">
        <v>83.357664233576642</v>
      </c>
      <c r="U343" s="34">
        <v>82.919708029197082</v>
      </c>
      <c r="V343" s="34">
        <v>82.335766423357668</v>
      </c>
      <c r="W343" s="34">
        <v>81.167883211678827</v>
      </c>
      <c r="X343" s="34">
        <v>78.394160583941613</v>
      </c>
      <c r="Y343" s="34">
        <v>79.416058394160586</v>
      </c>
      <c r="Z343" s="34">
        <v>80</v>
      </c>
      <c r="AA343" s="34">
        <v>79.416058394160586</v>
      </c>
      <c r="AB343" s="34">
        <v>83.503649635036496</v>
      </c>
      <c r="AC343" s="34">
        <v>79.270072992700733</v>
      </c>
      <c r="AD343" s="34">
        <v>76.496350364963504</v>
      </c>
      <c r="AE343" s="34">
        <v>73.722627737226276</v>
      </c>
      <c r="AF343" s="34">
        <v>74.014598540145982</v>
      </c>
      <c r="AG343" s="34">
        <v>72.116788321167888</v>
      </c>
      <c r="AH343" s="34">
        <v>69.635036496350367</v>
      </c>
      <c r="AI343" s="34">
        <v>64.96350364963503</v>
      </c>
      <c r="AJ343" s="34">
        <v>100</v>
      </c>
      <c r="AK343" s="34">
        <v>101.80245133381399</v>
      </c>
      <c r="AL343" s="34">
        <v>100.57678442682048</v>
      </c>
      <c r="AM343" s="34">
        <v>106.27253064167267</v>
      </c>
      <c r="AN343" s="34">
        <v>106.99351117519826</v>
      </c>
      <c r="AO343" s="34">
        <v>112.68925739005047</v>
      </c>
      <c r="AP343" s="34">
        <v>108.65176640230713</v>
      </c>
      <c r="AQ343" s="34">
        <v>108.3633741888969</v>
      </c>
      <c r="AR343" s="34">
        <v>107.93078586878154</v>
      </c>
      <c r="AS343" s="34">
        <v>106.48882480173036</v>
      </c>
      <c r="AT343" s="34">
        <v>105.83994232155732</v>
      </c>
      <c r="AU343" s="34">
        <v>102.52343186733958</v>
      </c>
      <c r="AV343" s="34">
        <v>101.65825522710887</v>
      </c>
      <c r="AW343" s="34">
        <v>101.58615717375631</v>
      </c>
      <c r="AX343" s="34">
        <v>101.87454938716655</v>
      </c>
      <c r="AY343" s="34">
        <v>100.28839221341023</v>
      </c>
      <c r="AZ343" s="34">
        <v>99.567411679884643</v>
      </c>
      <c r="BA343" s="34">
        <v>99.927901946647438</v>
      </c>
      <c r="BB343" s="34">
        <v>99.062725306416723</v>
      </c>
      <c r="BC343" s="34">
        <v>100.50468637346792</v>
      </c>
      <c r="BD343" s="34">
        <v>98.413842826243695</v>
      </c>
      <c r="BE343" s="34">
        <v>96.034607065609222</v>
      </c>
      <c r="BF343" s="34">
        <v>97.404470079307856</v>
      </c>
      <c r="BG343" s="34">
        <v>96.683489545782265</v>
      </c>
      <c r="BH343" s="34">
        <v>94.304253785147807</v>
      </c>
      <c r="BI343" s="34">
        <v>93.078586878154283</v>
      </c>
      <c r="BJ343" s="34">
        <v>94.232155731795245</v>
      </c>
      <c r="BK343" s="34">
        <v>95.602018745493865</v>
      </c>
      <c r="BL343" s="34">
        <v>94.881038211968274</v>
      </c>
      <c r="BM343" s="34">
        <v>94.304253785147807</v>
      </c>
      <c r="BN343" s="34">
        <v>93.799567411679888</v>
      </c>
      <c r="BO343" s="34">
        <v>94.881038211968274</v>
      </c>
      <c r="BP343" s="34">
        <v>93.799567411679888</v>
      </c>
      <c r="BQ343" s="34">
        <v>100</v>
      </c>
      <c r="BR343" s="34">
        <v>98.893805309734518</v>
      </c>
      <c r="BS343" s="34">
        <v>96.902654867256643</v>
      </c>
      <c r="BT343" s="34">
        <v>93.362831858407077</v>
      </c>
      <c r="BU343" s="34">
        <v>91.371681415929203</v>
      </c>
      <c r="BV343" s="34">
        <v>88.495575221238937</v>
      </c>
      <c r="BW343" s="34">
        <v>86.946902654867259</v>
      </c>
      <c r="BX343" s="34">
        <v>87.83185840707965</v>
      </c>
      <c r="BY343" s="34">
        <v>84.292035398230084</v>
      </c>
      <c r="BZ343" s="34">
        <v>81.194690265486727</v>
      </c>
      <c r="CA343" s="34">
        <v>81.415929203539818</v>
      </c>
      <c r="CB343" s="34">
        <v>81.637168141592923</v>
      </c>
      <c r="CC343" s="34">
        <v>79.86725663716814</v>
      </c>
      <c r="CD343" s="34">
        <v>76.548672566371678</v>
      </c>
      <c r="CE343" s="34">
        <v>76.327433628318587</v>
      </c>
      <c r="CF343" s="34">
        <v>71.681415929203538</v>
      </c>
      <c r="CG343" s="34">
        <v>69.469026548672559</v>
      </c>
      <c r="CH343" s="34">
        <v>68.141592920353986</v>
      </c>
      <c r="CI343" s="34">
        <v>66.814159292035399</v>
      </c>
      <c r="CJ343" s="34">
        <v>67.477876106194685</v>
      </c>
      <c r="CK343" s="34">
        <v>68.805309734513273</v>
      </c>
      <c r="CL343" s="34">
        <v>66.371681415929203</v>
      </c>
      <c r="CM343" s="34">
        <v>68.141592920353986</v>
      </c>
      <c r="CN343" s="34">
        <v>71.238938053097343</v>
      </c>
      <c r="CO343" s="34">
        <v>72.345132743362825</v>
      </c>
      <c r="CP343" s="34">
        <v>77.654867256637175</v>
      </c>
      <c r="CQ343" s="34">
        <v>81.858407079646014</v>
      </c>
      <c r="CR343" s="34">
        <v>82.522123893805315</v>
      </c>
      <c r="CS343" s="34">
        <v>88.053097345132741</v>
      </c>
      <c r="CT343" s="34">
        <v>91.814159292035399</v>
      </c>
      <c r="CU343" s="34">
        <v>94.026548672566378</v>
      </c>
      <c r="CV343" s="34">
        <v>95.796460176991147</v>
      </c>
      <c r="CW343" s="34">
        <v>96.681415929203538</v>
      </c>
    </row>
    <row r="344" spans="1:101" x14ac:dyDescent="0.3">
      <c r="A344" s="3">
        <v>1924</v>
      </c>
      <c r="B344" s="4" t="s">
        <v>336</v>
      </c>
      <c r="C344" s="34">
        <v>100</v>
      </c>
      <c r="D344" s="34">
        <v>97.271349166245585</v>
      </c>
      <c r="E344" s="34">
        <v>97.675593734209201</v>
      </c>
      <c r="F344" s="34">
        <v>94.99747347145022</v>
      </c>
      <c r="G344" s="34">
        <v>91.965639211723087</v>
      </c>
      <c r="H344" s="34">
        <v>90.651844365841328</v>
      </c>
      <c r="I344" s="34">
        <v>88.630621526023248</v>
      </c>
      <c r="J344" s="34">
        <v>88.27690752905508</v>
      </c>
      <c r="K344" s="34">
        <v>88.226376958059632</v>
      </c>
      <c r="L344" s="34">
        <v>87.771601819100553</v>
      </c>
      <c r="M344" s="34">
        <v>88.125315816068721</v>
      </c>
      <c r="N344" s="34">
        <v>87.518948964123297</v>
      </c>
      <c r="O344" s="34">
        <v>89.944416371905007</v>
      </c>
      <c r="P344" s="34">
        <v>88.27690752905508</v>
      </c>
      <c r="Q344" s="34">
        <v>88.226376958059632</v>
      </c>
      <c r="R344" s="34">
        <v>87.417887822132386</v>
      </c>
      <c r="S344" s="34">
        <v>87.973724103082361</v>
      </c>
      <c r="T344" s="34">
        <v>87.114704396159681</v>
      </c>
      <c r="U344" s="34">
        <v>85.598787266296114</v>
      </c>
      <c r="V344" s="34">
        <v>83.57756442647802</v>
      </c>
      <c r="W344" s="34">
        <v>82.971197574532596</v>
      </c>
      <c r="X344" s="34">
        <v>82.112177867609901</v>
      </c>
      <c r="Y344" s="34">
        <v>79.838302172814551</v>
      </c>
      <c r="Z344" s="34">
        <v>79.332996462860024</v>
      </c>
      <c r="AA344" s="34">
        <v>79.181404749873678</v>
      </c>
      <c r="AB344" s="34">
        <v>78.524507326932792</v>
      </c>
      <c r="AC344" s="34">
        <v>77.412834765032841</v>
      </c>
      <c r="AD344" s="34">
        <v>74.330469934310258</v>
      </c>
      <c r="AE344" s="34">
        <v>74.077817079333002</v>
      </c>
      <c r="AF344" s="34">
        <v>75.13895907023749</v>
      </c>
      <c r="AG344" s="34">
        <v>74.684183931278426</v>
      </c>
      <c r="AH344" s="34">
        <v>72.561899949469435</v>
      </c>
      <c r="AI344" s="34">
        <v>71.601819100555829</v>
      </c>
      <c r="AJ344" s="34">
        <v>100</v>
      </c>
      <c r="AK344" s="34">
        <v>101.65636042402826</v>
      </c>
      <c r="AL344" s="34">
        <v>102.00971731448763</v>
      </c>
      <c r="AM344" s="34">
        <v>102.62809187279152</v>
      </c>
      <c r="AN344" s="34">
        <v>103.29063604240282</v>
      </c>
      <c r="AO344" s="34">
        <v>104.17402826855124</v>
      </c>
      <c r="AP344" s="34">
        <v>103.06978798586573</v>
      </c>
      <c r="AQ344" s="34">
        <v>99.889575971731446</v>
      </c>
      <c r="AR344" s="34">
        <v>99.668727915194353</v>
      </c>
      <c r="AS344" s="34">
        <v>99.447879858657245</v>
      </c>
      <c r="AT344" s="34">
        <v>99.381625441696116</v>
      </c>
      <c r="AU344" s="34">
        <v>97.614840989399298</v>
      </c>
      <c r="AV344" s="34">
        <v>95.84805653710248</v>
      </c>
      <c r="AW344" s="34">
        <v>96.643109540636047</v>
      </c>
      <c r="AX344" s="34">
        <v>95.560954063604242</v>
      </c>
      <c r="AY344" s="34">
        <v>92.910777385159008</v>
      </c>
      <c r="AZ344" s="34">
        <v>92.822438162544174</v>
      </c>
      <c r="BA344" s="34">
        <v>90.989399293286226</v>
      </c>
      <c r="BB344" s="34">
        <v>89.774734982332149</v>
      </c>
      <c r="BC344" s="34">
        <v>88.692579505300358</v>
      </c>
      <c r="BD344" s="34">
        <v>89.06802120141343</v>
      </c>
      <c r="BE344" s="34">
        <v>89.288869257950523</v>
      </c>
      <c r="BF344" s="34">
        <v>87.698763250883388</v>
      </c>
      <c r="BG344" s="34">
        <v>88.206713780918733</v>
      </c>
      <c r="BH344" s="34">
        <v>88.825088339222617</v>
      </c>
      <c r="BI344" s="34">
        <v>89.64222614840989</v>
      </c>
      <c r="BJ344" s="34">
        <v>90.503533568904587</v>
      </c>
      <c r="BK344" s="34">
        <v>91.099823321554766</v>
      </c>
      <c r="BL344" s="34">
        <v>92.292402826855124</v>
      </c>
      <c r="BM344" s="34">
        <v>92.270318021201419</v>
      </c>
      <c r="BN344" s="34">
        <v>92.579505300353361</v>
      </c>
      <c r="BO344" s="34">
        <v>93.131625441696116</v>
      </c>
      <c r="BP344" s="34">
        <v>92.954946996466433</v>
      </c>
      <c r="BQ344" s="34">
        <v>100</v>
      </c>
      <c r="BR344" s="34">
        <v>99.774520856820743</v>
      </c>
      <c r="BS344" s="34">
        <v>98.759864712514087</v>
      </c>
      <c r="BT344" s="34">
        <v>100.67643742953777</v>
      </c>
      <c r="BU344" s="34">
        <v>99.436302142051858</v>
      </c>
      <c r="BV344" s="34">
        <v>101.01465614430666</v>
      </c>
      <c r="BW344" s="34">
        <v>103.83314543404735</v>
      </c>
      <c r="BX344" s="34">
        <v>106.42615558060879</v>
      </c>
      <c r="BY344" s="34">
        <v>106.31341600901916</v>
      </c>
      <c r="BZ344" s="34">
        <v>105.18602029312288</v>
      </c>
      <c r="CA344" s="34">
        <v>104.39684329199549</v>
      </c>
      <c r="CB344" s="34">
        <v>103.83314543404735</v>
      </c>
      <c r="CC344" s="34">
        <v>103.38218714768884</v>
      </c>
      <c r="CD344" s="34">
        <v>104.96054114994364</v>
      </c>
      <c r="CE344" s="34">
        <v>105.74971815107102</v>
      </c>
      <c r="CF344" s="34">
        <v>103.6076662908681</v>
      </c>
      <c r="CG344" s="34">
        <v>101.5783540022548</v>
      </c>
      <c r="CH344" s="34">
        <v>100.90191657271703</v>
      </c>
      <c r="CI344" s="34">
        <v>101.35287485907554</v>
      </c>
      <c r="CJ344" s="34">
        <v>102.36753100338218</v>
      </c>
      <c r="CK344" s="34">
        <v>103.15670800450958</v>
      </c>
      <c r="CL344" s="34">
        <v>105.41149943630214</v>
      </c>
      <c r="CM344" s="34">
        <v>105.86245772266065</v>
      </c>
      <c r="CN344" s="34">
        <v>106.65163472378805</v>
      </c>
      <c r="CO344" s="34">
        <v>109.80834272829763</v>
      </c>
      <c r="CP344" s="34">
        <v>111.16121758737317</v>
      </c>
      <c r="CQ344" s="34">
        <v>112.73957158962796</v>
      </c>
      <c r="CR344" s="34">
        <v>117.02367531003382</v>
      </c>
      <c r="CS344" s="34">
        <v>118.15107102593011</v>
      </c>
      <c r="CT344" s="34">
        <v>121.30777903043969</v>
      </c>
      <c r="CU344" s="34">
        <v>125.25366403607666</v>
      </c>
      <c r="CV344" s="34">
        <v>129.08680947012402</v>
      </c>
      <c r="CW344" s="34">
        <v>132.91995490417136</v>
      </c>
    </row>
    <row r="345" spans="1:101" x14ac:dyDescent="0.3">
      <c r="A345" s="3">
        <v>1925</v>
      </c>
      <c r="B345" s="4" t="s">
        <v>337</v>
      </c>
      <c r="C345" s="34">
        <v>100</v>
      </c>
      <c r="D345" s="34">
        <v>98.871794871794876</v>
      </c>
      <c r="E345" s="34">
        <v>98.15384615384616</v>
      </c>
      <c r="F345" s="34">
        <v>96.102564102564102</v>
      </c>
      <c r="G345" s="34">
        <v>92.102564102564102</v>
      </c>
      <c r="H345" s="34">
        <v>89.948717948717942</v>
      </c>
      <c r="I345" s="34">
        <v>90.358974358974365</v>
      </c>
      <c r="J345" s="34">
        <v>92.102564102564102</v>
      </c>
      <c r="K345" s="34">
        <v>90.769230769230774</v>
      </c>
      <c r="L345" s="34">
        <v>90.974358974358978</v>
      </c>
      <c r="M345" s="34">
        <v>89.333333333333329</v>
      </c>
      <c r="N345" s="34">
        <v>87.487179487179489</v>
      </c>
      <c r="O345" s="34">
        <v>86.051282051282058</v>
      </c>
      <c r="P345" s="34">
        <v>88.307692307692307</v>
      </c>
      <c r="Q345" s="34">
        <v>88.615384615384613</v>
      </c>
      <c r="R345" s="34">
        <v>88.307692307692307</v>
      </c>
      <c r="S345" s="34">
        <v>88.307692307692307</v>
      </c>
      <c r="T345" s="34">
        <v>87.384615384615387</v>
      </c>
      <c r="U345" s="34">
        <v>89.743589743589737</v>
      </c>
      <c r="V345" s="34">
        <v>90.358974358974365</v>
      </c>
      <c r="W345" s="34">
        <v>89.538461538461533</v>
      </c>
      <c r="X345" s="34">
        <v>90.461538461538467</v>
      </c>
      <c r="Y345" s="34">
        <v>91.384615384615387</v>
      </c>
      <c r="Z345" s="34">
        <v>89.128205128205124</v>
      </c>
      <c r="AA345" s="34">
        <v>88.512820512820511</v>
      </c>
      <c r="AB345" s="34">
        <v>87.384615384615387</v>
      </c>
      <c r="AC345" s="34">
        <v>86.358974358974365</v>
      </c>
      <c r="AD345" s="34">
        <v>86.769230769230774</v>
      </c>
      <c r="AE345" s="34">
        <v>85.84615384615384</v>
      </c>
      <c r="AF345" s="34">
        <v>82.769230769230774</v>
      </c>
      <c r="AG345" s="34">
        <v>83.692307692307693</v>
      </c>
      <c r="AH345" s="34">
        <v>82.871794871794876</v>
      </c>
      <c r="AI345" s="34">
        <v>80.410256410256409</v>
      </c>
      <c r="AJ345" s="34">
        <v>100</v>
      </c>
      <c r="AK345" s="34">
        <v>99.752475247524757</v>
      </c>
      <c r="AL345" s="34">
        <v>101.78217821782178</v>
      </c>
      <c r="AM345" s="34">
        <v>102.32673267326733</v>
      </c>
      <c r="AN345" s="34">
        <v>101.48514851485149</v>
      </c>
      <c r="AO345" s="34">
        <v>102.72277227722772</v>
      </c>
      <c r="AP345" s="34">
        <v>103.96039603960396</v>
      </c>
      <c r="AQ345" s="34">
        <v>104.3069306930693</v>
      </c>
      <c r="AR345" s="34">
        <v>104.80198019801981</v>
      </c>
      <c r="AS345" s="34">
        <v>103.46534653465346</v>
      </c>
      <c r="AT345" s="34">
        <v>101.23762376237623</v>
      </c>
      <c r="AU345" s="34">
        <v>100.14851485148515</v>
      </c>
      <c r="AV345" s="34">
        <v>98.960396039603964</v>
      </c>
      <c r="AW345" s="34">
        <v>98.168316831683171</v>
      </c>
      <c r="AX345" s="34">
        <v>97.475247524752476</v>
      </c>
      <c r="AY345" s="34">
        <v>99.009900990099013</v>
      </c>
      <c r="AZ345" s="34">
        <v>99.752475247524757</v>
      </c>
      <c r="BA345" s="34">
        <v>101.03960396039604</v>
      </c>
      <c r="BB345" s="34">
        <v>100.24752475247524</v>
      </c>
      <c r="BC345" s="34">
        <v>98.910891089108915</v>
      </c>
      <c r="BD345" s="34">
        <v>98.712871287128706</v>
      </c>
      <c r="BE345" s="34">
        <v>97.821782178217816</v>
      </c>
      <c r="BF345" s="34">
        <v>99.10891089108911</v>
      </c>
      <c r="BG345" s="34">
        <v>100.0990099009901</v>
      </c>
      <c r="BH345" s="34">
        <v>100.34653465346534</v>
      </c>
      <c r="BI345" s="34">
        <v>100.79207920792079</v>
      </c>
      <c r="BJ345" s="34">
        <v>102.07920792079207</v>
      </c>
      <c r="BK345" s="34">
        <v>102.47524752475248</v>
      </c>
      <c r="BL345" s="34">
        <v>102.27722772277228</v>
      </c>
      <c r="BM345" s="34">
        <v>102.97029702970298</v>
      </c>
      <c r="BN345" s="34">
        <v>104.35643564356435</v>
      </c>
      <c r="BO345" s="34">
        <v>104.10891089108911</v>
      </c>
      <c r="BP345" s="34">
        <v>104.20792079207921</v>
      </c>
      <c r="BQ345" s="34">
        <v>100</v>
      </c>
      <c r="BR345" s="34">
        <v>103.10262529832936</v>
      </c>
      <c r="BS345" s="34">
        <v>103.5799522673031</v>
      </c>
      <c r="BT345" s="34">
        <v>103.5799522673031</v>
      </c>
      <c r="BU345" s="34">
        <v>104.05727923627686</v>
      </c>
      <c r="BV345" s="34">
        <v>105.48926014319809</v>
      </c>
      <c r="BW345" s="34">
        <v>110.02386634844869</v>
      </c>
      <c r="BX345" s="34">
        <v>112.88782816229117</v>
      </c>
      <c r="BY345" s="34">
        <v>112.41050119331742</v>
      </c>
      <c r="BZ345" s="34">
        <v>110.02386634844869</v>
      </c>
      <c r="CA345" s="34">
        <v>113.36515513126491</v>
      </c>
      <c r="CB345" s="34">
        <v>113.84248210023867</v>
      </c>
      <c r="CC345" s="34">
        <v>110.50119331742243</v>
      </c>
      <c r="CD345" s="34">
        <v>107.39856801909308</v>
      </c>
      <c r="CE345" s="34">
        <v>105.96658711217184</v>
      </c>
      <c r="CF345" s="34">
        <v>104.29594272076372</v>
      </c>
      <c r="CG345" s="34">
        <v>104.05727923627686</v>
      </c>
      <c r="CH345" s="34">
        <v>103.34128878281624</v>
      </c>
      <c r="CI345" s="34">
        <v>102.62529832935562</v>
      </c>
      <c r="CJ345" s="34">
        <v>105.72792362768496</v>
      </c>
      <c r="CK345" s="34">
        <v>106.92124105011933</v>
      </c>
      <c r="CL345" s="34">
        <v>108.35322195704057</v>
      </c>
      <c r="CM345" s="34">
        <v>111.45584725536993</v>
      </c>
      <c r="CN345" s="34">
        <v>113.36515513126491</v>
      </c>
      <c r="CO345" s="34">
        <v>114.79713603818615</v>
      </c>
      <c r="CP345" s="34">
        <v>117.66109785202865</v>
      </c>
      <c r="CQ345" s="34">
        <v>120.04773269689737</v>
      </c>
      <c r="CR345" s="34">
        <v>127.44630071599045</v>
      </c>
      <c r="CS345" s="34">
        <v>130.78758949880668</v>
      </c>
      <c r="CT345" s="34">
        <v>134.84486873508354</v>
      </c>
      <c r="CU345" s="34">
        <v>136.51551312649164</v>
      </c>
      <c r="CV345" s="34">
        <v>139.14081145584726</v>
      </c>
      <c r="CW345" s="34">
        <v>143.19809069212411</v>
      </c>
    </row>
    <row r="346" spans="1:101" x14ac:dyDescent="0.3">
      <c r="A346" s="3">
        <v>1926</v>
      </c>
      <c r="B346" s="4" t="s">
        <v>338</v>
      </c>
      <c r="C346" s="34">
        <v>100</v>
      </c>
      <c r="D346" s="34">
        <v>95.133819951338197</v>
      </c>
      <c r="E346" s="34">
        <v>90.267639902676393</v>
      </c>
      <c r="F346" s="34">
        <v>89.294403892944032</v>
      </c>
      <c r="G346" s="34">
        <v>83.698296836982962</v>
      </c>
      <c r="H346" s="34">
        <v>77.858880778588812</v>
      </c>
      <c r="I346" s="34">
        <v>76.642335766423358</v>
      </c>
      <c r="J346" s="34">
        <v>76.155717761557185</v>
      </c>
      <c r="K346" s="34">
        <v>74.452554744525543</v>
      </c>
      <c r="L346" s="34">
        <v>75.669099756690997</v>
      </c>
      <c r="M346" s="34">
        <v>76.642335766423358</v>
      </c>
      <c r="N346" s="34">
        <v>73.965936739659369</v>
      </c>
      <c r="O346" s="34">
        <v>75.182481751824824</v>
      </c>
      <c r="P346" s="34">
        <v>72.506082725060821</v>
      </c>
      <c r="Q346" s="34">
        <v>73.479318734793182</v>
      </c>
      <c r="R346" s="34">
        <v>74.452554744525543</v>
      </c>
      <c r="S346" s="34">
        <v>72.749391727493915</v>
      </c>
      <c r="T346" s="34">
        <v>73.236009732360102</v>
      </c>
      <c r="U346" s="34">
        <v>72.992700729927009</v>
      </c>
      <c r="V346" s="34">
        <v>75.182481751824824</v>
      </c>
      <c r="W346" s="34">
        <v>70.072992700729927</v>
      </c>
      <c r="X346" s="34">
        <v>67.153284671532845</v>
      </c>
      <c r="Y346" s="34">
        <v>64.72019464720195</v>
      </c>
      <c r="Z346" s="34">
        <v>67.153284671532845</v>
      </c>
      <c r="AA346" s="34">
        <v>62.043795620437955</v>
      </c>
      <c r="AB346" s="34">
        <v>59.367396593673966</v>
      </c>
      <c r="AC346" s="34">
        <v>59.610705596107053</v>
      </c>
      <c r="AD346" s="34">
        <v>57.177615571776158</v>
      </c>
      <c r="AE346" s="34">
        <v>52.798053527980535</v>
      </c>
      <c r="AF346" s="34">
        <v>52.798053527980535</v>
      </c>
      <c r="AG346" s="34">
        <v>51.581508515815088</v>
      </c>
      <c r="AH346" s="34">
        <v>54.014598540145982</v>
      </c>
      <c r="AI346" s="34">
        <v>49.635036496350367</v>
      </c>
      <c r="AJ346" s="34">
        <v>100</v>
      </c>
      <c r="AK346" s="34">
        <v>98.62433862433862</v>
      </c>
      <c r="AL346" s="34">
        <v>95.661375661375658</v>
      </c>
      <c r="AM346" s="34">
        <v>92.275132275132279</v>
      </c>
      <c r="AN346" s="34">
        <v>93.227513227513228</v>
      </c>
      <c r="AO346" s="34">
        <v>91.746031746031747</v>
      </c>
      <c r="AP346" s="34">
        <v>90.582010582010582</v>
      </c>
      <c r="AQ346" s="34">
        <v>89.735449735449734</v>
      </c>
      <c r="AR346" s="34">
        <v>89.206349206349202</v>
      </c>
      <c r="AS346" s="34">
        <v>86.137566137566139</v>
      </c>
      <c r="AT346" s="34">
        <v>85.18518518518519</v>
      </c>
      <c r="AU346" s="34">
        <v>83.703703703703709</v>
      </c>
      <c r="AV346" s="34">
        <v>81.269841269841265</v>
      </c>
      <c r="AW346" s="34">
        <v>79.894179894179899</v>
      </c>
      <c r="AX346" s="34">
        <v>77.671957671957671</v>
      </c>
      <c r="AY346" s="34">
        <v>76.19047619047619</v>
      </c>
      <c r="AZ346" s="34">
        <v>77.883597883597886</v>
      </c>
      <c r="BA346" s="34">
        <v>76.296296296296291</v>
      </c>
      <c r="BB346" s="34">
        <v>76.507936507936506</v>
      </c>
      <c r="BC346" s="34">
        <v>76.296296296296291</v>
      </c>
      <c r="BD346" s="34">
        <v>76.507936507936506</v>
      </c>
      <c r="BE346" s="34">
        <v>74.81481481481481</v>
      </c>
      <c r="BF346" s="34">
        <v>74.179894179894177</v>
      </c>
      <c r="BG346" s="34">
        <v>74.391534391534393</v>
      </c>
      <c r="BH346" s="34">
        <v>73.75661375661376</v>
      </c>
      <c r="BI346" s="34">
        <v>72.804232804232811</v>
      </c>
      <c r="BJ346" s="34">
        <v>72.910052910052912</v>
      </c>
      <c r="BK346" s="34">
        <v>71.851851851851848</v>
      </c>
      <c r="BL346" s="34">
        <v>72.169312169312164</v>
      </c>
      <c r="BM346" s="34">
        <v>72.48677248677248</v>
      </c>
      <c r="BN346" s="34">
        <v>71.111111111111114</v>
      </c>
      <c r="BO346" s="34">
        <v>71.322751322751316</v>
      </c>
      <c r="BP346" s="34">
        <v>68.148148148148152</v>
      </c>
      <c r="BQ346" s="34">
        <v>100</v>
      </c>
      <c r="BR346" s="34">
        <v>100.90909090909091</v>
      </c>
      <c r="BS346" s="34">
        <v>103.33333333333333</v>
      </c>
      <c r="BT346" s="34">
        <v>105.45454545454545</v>
      </c>
      <c r="BU346" s="34">
        <v>107.87878787878788</v>
      </c>
      <c r="BV346" s="34">
        <v>105.75757575757575</v>
      </c>
      <c r="BW346" s="34">
        <v>103.33333333333333</v>
      </c>
      <c r="BX346" s="34">
        <v>100.90909090909091</v>
      </c>
      <c r="BY346" s="34">
        <v>96.666666666666671</v>
      </c>
      <c r="BZ346" s="34">
        <v>94.545454545454547</v>
      </c>
      <c r="CA346" s="34">
        <v>93.030303030303031</v>
      </c>
      <c r="CB346" s="34">
        <v>92.727272727272734</v>
      </c>
      <c r="CC346" s="34">
        <v>87.272727272727266</v>
      </c>
      <c r="CD346" s="34">
        <v>86.060606060606062</v>
      </c>
      <c r="CE346" s="34">
        <v>85.454545454545453</v>
      </c>
      <c r="CF346" s="34">
        <v>85.757575757575751</v>
      </c>
      <c r="CG346" s="34">
        <v>85.454545454545453</v>
      </c>
      <c r="CH346" s="34">
        <v>85.151515151515156</v>
      </c>
      <c r="CI346" s="34">
        <v>80.303030303030297</v>
      </c>
      <c r="CJ346" s="34">
        <v>80.303030303030297</v>
      </c>
      <c r="CK346" s="34">
        <v>76.969696969696969</v>
      </c>
      <c r="CL346" s="34">
        <v>75.454545454545453</v>
      </c>
      <c r="CM346" s="34">
        <v>75.454545454545453</v>
      </c>
      <c r="CN346" s="34">
        <v>76.969696969696969</v>
      </c>
      <c r="CO346" s="34">
        <v>76.666666666666671</v>
      </c>
      <c r="CP346" s="34">
        <v>77.575757575757578</v>
      </c>
      <c r="CQ346" s="34">
        <v>77.575757575757578</v>
      </c>
      <c r="CR346" s="34">
        <v>77.878787878787875</v>
      </c>
      <c r="CS346" s="34">
        <v>77.272727272727266</v>
      </c>
      <c r="CT346" s="34">
        <v>77.575757575757578</v>
      </c>
      <c r="CU346" s="34">
        <v>76.969696969696969</v>
      </c>
      <c r="CV346" s="34">
        <v>81.515151515151516</v>
      </c>
      <c r="CW346" s="34">
        <v>85.151515151515156</v>
      </c>
    </row>
    <row r="347" spans="1:101" x14ac:dyDescent="0.3">
      <c r="A347" s="3">
        <v>1927</v>
      </c>
      <c r="B347" s="4" t="s">
        <v>339</v>
      </c>
      <c r="C347" s="34">
        <v>100</v>
      </c>
      <c r="D347" s="34">
        <v>98.518518518518519</v>
      </c>
      <c r="E347" s="34">
        <v>94.259259259259252</v>
      </c>
      <c r="F347" s="34">
        <v>92.962962962962962</v>
      </c>
      <c r="G347" s="34">
        <v>85</v>
      </c>
      <c r="H347" s="34">
        <v>82.407407407407405</v>
      </c>
      <c r="I347" s="34">
        <v>78.518518518518519</v>
      </c>
      <c r="J347" s="34">
        <v>77.777777777777771</v>
      </c>
      <c r="K347" s="34">
        <v>72.037037037037038</v>
      </c>
      <c r="L347" s="34">
        <v>68.888888888888886</v>
      </c>
      <c r="M347" s="34">
        <v>69.074074074074076</v>
      </c>
      <c r="N347" s="34">
        <v>69.81481481481481</v>
      </c>
      <c r="O347" s="34">
        <v>67.222222222222229</v>
      </c>
      <c r="P347" s="34">
        <v>72.777777777777771</v>
      </c>
      <c r="Q347" s="34">
        <v>71.481481481481481</v>
      </c>
      <c r="R347" s="34">
        <v>70.555555555555557</v>
      </c>
      <c r="S347" s="34">
        <v>72.407407407407405</v>
      </c>
      <c r="T347" s="34">
        <v>70.18518518518519</v>
      </c>
      <c r="U347" s="34">
        <v>69.259259259259252</v>
      </c>
      <c r="V347" s="34">
        <v>66.296296296296291</v>
      </c>
      <c r="W347" s="34">
        <v>62.407407407407405</v>
      </c>
      <c r="X347" s="34">
        <v>63.518518518518519</v>
      </c>
      <c r="Y347" s="34">
        <v>60.555555555555557</v>
      </c>
      <c r="Z347" s="34">
        <v>62.777777777777779</v>
      </c>
      <c r="AA347" s="34">
        <v>60.555555555555557</v>
      </c>
      <c r="AB347" s="34">
        <v>58.333333333333336</v>
      </c>
      <c r="AC347" s="34">
        <v>56.296296296296298</v>
      </c>
      <c r="AD347" s="34">
        <v>60.185185185185183</v>
      </c>
      <c r="AE347" s="34">
        <v>62.037037037037038</v>
      </c>
      <c r="AF347" s="34">
        <v>59.629629629629626</v>
      </c>
      <c r="AG347" s="34">
        <v>57.037037037037038</v>
      </c>
      <c r="AH347" s="34">
        <v>57.592592592592595</v>
      </c>
      <c r="AI347" s="34">
        <v>57.592592592592595</v>
      </c>
      <c r="AJ347" s="34">
        <v>100</v>
      </c>
      <c r="AK347" s="34">
        <v>98.134630981346305</v>
      </c>
      <c r="AL347" s="34">
        <v>97.323600973236012</v>
      </c>
      <c r="AM347" s="34">
        <v>92.700729927007302</v>
      </c>
      <c r="AN347" s="34">
        <v>90.510948905109487</v>
      </c>
      <c r="AO347" s="34">
        <v>89.78102189781022</v>
      </c>
      <c r="AP347" s="34">
        <v>89.862124898621246</v>
      </c>
      <c r="AQ347" s="34">
        <v>89.699918896999193</v>
      </c>
      <c r="AR347" s="34">
        <v>87.185725871857258</v>
      </c>
      <c r="AS347" s="34">
        <v>85.725871857258724</v>
      </c>
      <c r="AT347" s="34">
        <v>85.077047850770484</v>
      </c>
      <c r="AU347" s="34">
        <v>81.184103811841041</v>
      </c>
      <c r="AV347" s="34">
        <v>79.967558799675587</v>
      </c>
      <c r="AW347" s="34">
        <v>79.399837793998373</v>
      </c>
      <c r="AX347" s="34">
        <v>80.940794809407947</v>
      </c>
      <c r="AY347" s="34">
        <v>79.075425790754252</v>
      </c>
      <c r="AZ347" s="34">
        <v>78.832116788321173</v>
      </c>
      <c r="BA347" s="34">
        <v>77.372262773722625</v>
      </c>
      <c r="BB347" s="34">
        <v>75.344687753446877</v>
      </c>
      <c r="BC347" s="34">
        <v>74.695863746958636</v>
      </c>
      <c r="BD347" s="34">
        <v>73.803730738037302</v>
      </c>
      <c r="BE347" s="34">
        <v>73.479318734793182</v>
      </c>
      <c r="BF347" s="34">
        <v>71.938361719383622</v>
      </c>
      <c r="BG347" s="34">
        <v>71.857258718572581</v>
      </c>
      <c r="BH347" s="34">
        <v>71.370640713706408</v>
      </c>
      <c r="BI347" s="34">
        <v>72.262773722627742</v>
      </c>
      <c r="BJ347" s="34">
        <v>71.127331711273314</v>
      </c>
      <c r="BK347" s="34">
        <v>68.856447688564472</v>
      </c>
      <c r="BL347" s="34">
        <v>69.099756690997566</v>
      </c>
      <c r="BM347" s="34">
        <v>69.34306569343066</v>
      </c>
      <c r="BN347" s="34">
        <v>70.802919708029194</v>
      </c>
      <c r="BO347" s="34">
        <v>69.586374695863753</v>
      </c>
      <c r="BP347" s="34">
        <v>67.558799675587991</v>
      </c>
      <c r="BQ347" s="34">
        <v>100</v>
      </c>
      <c r="BR347" s="34">
        <v>99.112426035502963</v>
      </c>
      <c r="BS347" s="34">
        <v>99.112426035502963</v>
      </c>
      <c r="BT347" s="34">
        <v>102.66272189349112</v>
      </c>
      <c r="BU347" s="34">
        <v>105.32544378698225</v>
      </c>
      <c r="BV347" s="34">
        <v>103.84615384615384</v>
      </c>
      <c r="BW347" s="34">
        <v>104.43786982248521</v>
      </c>
      <c r="BX347" s="34">
        <v>105.32544378698225</v>
      </c>
      <c r="BY347" s="34">
        <v>101.18343195266272</v>
      </c>
      <c r="BZ347" s="34">
        <v>100.59171597633136</v>
      </c>
      <c r="CA347" s="34">
        <v>99.408284023668642</v>
      </c>
      <c r="CB347" s="34">
        <v>98.816568047337284</v>
      </c>
      <c r="CC347" s="34">
        <v>95.857988165680467</v>
      </c>
      <c r="CD347" s="34">
        <v>95.562130177514788</v>
      </c>
      <c r="CE347" s="34">
        <v>95.26627218934911</v>
      </c>
      <c r="CF347" s="34">
        <v>97.041420118343197</v>
      </c>
      <c r="CG347" s="34">
        <v>100.88757396449704</v>
      </c>
      <c r="CH347" s="34">
        <v>97.337278106508876</v>
      </c>
      <c r="CI347" s="34">
        <v>97.337278106508876</v>
      </c>
      <c r="CJ347" s="34">
        <v>94.378698224852073</v>
      </c>
      <c r="CK347" s="34">
        <v>95.562130177514788</v>
      </c>
      <c r="CL347" s="34">
        <v>97.633136094674555</v>
      </c>
      <c r="CM347" s="34">
        <v>95.562130177514788</v>
      </c>
      <c r="CN347" s="34">
        <v>96.745562130177518</v>
      </c>
      <c r="CO347" s="34">
        <v>97.928994082840234</v>
      </c>
      <c r="CP347" s="34">
        <v>94.082840236686394</v>
      </c>
      <c r="CQ347" s="34">
        <v>98.520710059171591</v>
      </c>
      <c r="CR347" s="34">
        <v>99.408284023668642</v>
      </c>
      <c r="CS347" s="34">
        <v>105.62130177514793</v>
      </c>
      <c r="CT347" s="34">
        <v>108.28402366863905</v>
      </c>
      <c r="CU347" s="34">
        <v>106.21301775147928</v>
      </c>
      <c r="CV347" s="34">
        <v>108.57988165680473</v>
      </c>
      <c r="CW347" s="34">
        <v>109.17159763313609</v>
      </c>
    </row>
    <row r="348" spans="1:101" x14ac:dyDescent="0.3">
      <c r="A348" s="3">
        <v>1928</v>
      </c>
      <c r="B348" s="4" t="s">
        <v>340</v>
      </c>
      <c r="C348" s="34">
        <v>100</v>
      </c>
      <c r="D348" s="34">
        <v>95.626822157434404</v>
      </c>
      <c r="E348" s="34">
        <v>90.087463556851318</v>
      </c>
      <c r="F348" s="34">
        <v>89.504373177842567</v>
      </c>
      <c r="G348" s="34">
        <v>83.090379008746353</v>
      </c>
      <c r="H348" s="34">
        <v>81.341107871720112</v>
      </c>
      <c r="I348" s="34">
        <v>81.632653061224488</v>
      </c>
      <c r="J348" s="34">
        <v>76.67638483965014</v>
      </c>
      <c r="K348" s="34">
        <v>76.967930029154516</v>
      </c>
      <c r="L348" s="34">
        <v>78.717201166180757</v>
      </c>
      <c r="M348" s="34">
        <v>79.300291545189509</v>
      </c>
      <c r="N348" s="34">
        <v>79.883381924198247</v>
      </c>
      <c r="O348" s="34">
        <v>76.093294460641403</v>
      </c>
      <c r="P348" s="34">
        <v>78.717201166180757</v>
      </c>
      <c r="Q348" s="34">
        <v>77.259475218658892</v>
      </c>
      <c r="R348" s="34">
        <v>78.134110787172006</v>
      </c>
      <c r="S348" s="34">
        <v>76.384839650145778</v>
      </c>
      <c r="T348" s="34">
        <v>72.886297376093296</v>
      </c>
      <c r="U348" s="34">
        <v>65.597667638483969</v>
      </c>
      <c r="V348" s="34">
        <v>63.265306122448976</v>
      </c>
      <c r="W348" s="34">
        <v>57.142857142857146</v>
      </c>
      <c r="X348" s="34">
        <v>53.935860058309039</v>
      </c>
      <c r="Y348" s="34">
        <v>51.020408163265309</v>
      </c>
      <c r="Z348" s="34">
        <v>49.854227405247812</v>
      </c>
      <c r="AA348" s="34">
        <v>50.728862973760933</v>
      </c>
      <c r="AB348" s="34">
        <v>46.938775510204081</v>
      </c>
      <c r="AC348" s="34">
        <v>46.938775510204081</v>
      </c>
      <c r="AD348" s="34">
        <v>44.897959183673471</v>
      </c>
      <c r="AE348" s="34">
        <v>44.897959183673471</v>
      </c>
      <c r="AF348" s="34">
        <v>51.895043731778422</v>
      </c>
      <c r="AG348" s="34">
        <v>52.186588921282798</v>
      </c>
      <c r="AH348" s="34">
        <v>55.393586005830905</v>
      </c>
      <c r="AI348" s="34">
        <v>50.145772594752188</v>
      </c>
      <c r="AJ348" s="34">
        <v>100</v>
      </c>
      <c r="AK348" s="34">
        <v>98.157248157248162</v>
      </c>
      <c r="AL348" s="34">
        <v>97.051597051597057</v>
      </c>
      <c r="AM348" s="34">
        <v>91.154791154791155</v>
      </c>
      <c r="AN348" s="34">
        <v>90.540540540540547</v>
      </c>
      <c r="AO348" s="34">
        <v>89.803439803439801</v>
      </c>
      <c r="AP348" s="34">
        <v>89.189189189189193</v>
      </c>
      <c r="AQ348" s="34">
        <v>89.557739557739552</v>
      </c>
      <c r="AR348" s="34">
        <v>89.066339066339069</v>
      </c>
      <c r="AS348" s="34">
        <v>88.697788697788695</v>
      </c>
      <c r="AT348" s="34">
        <v>87.346437346437341</v>
      </c>
      <c r="AU348" s="34">
        <v>83.78378378378379</v>
      </c>
      <c r="AV348" s="34">
        <v>82.55528255528256</v>
      </c>
      <c r="AW348" s="34">
        <v>81.695331695331689</v>
      </c>
      <c r="AX348" s="34">
        <v>78.746928746928745</v>
      </c>
      <c r="AY348" s="34">
        <v>79.238329238329243</v>
      </c>
      <c r="AZ348" s="34">
        <v>78.255528255528262</v>
      </c>
      <c r="BA348" s="34">
        <v>76.289926289926285</v>
      </c>
      <c r="BB348" s="34">
        <v>72.235872235872236</v>
      </c>
      <c r="BC348" s="34">
        <v>71.007371007371006</v>
      </c>
      <c r="BD348" s="34">
        <v>71.990171990171987</v>
      </c>
      <c r="BE348" s="34">
        <v>68.67321867321867</v>
      </c>
      <c r="BF348" s="34">
        <v>68.058968058968063</v>
      </c>
      <c r="BG348" s="34">
        <v>66.0933660933661</v>
      </c>
      <c r="BH348" s="34">
        <v>66.461916461916459</v>
      </c>
      <c r="BI348" s="34">
        <v>64.619164619164621</v>
      </c>
      <c r="BJ348" s="34">
        <v>62.653562653562652</v>
      </c>
      <c r="BK348" s="34">
        <v>63.267813267813267</v>
      </c>
      <c r="BL348" s="34">
        <v>64.250614250614248</v>
      </c>
      <c r="BM348" s="34">
        <v>63.759213759213758</v>
      </c>
      <c r="BN348" s="34">
        <v>64.004914004913999</v>
      </c>
      <c r="BO348" s="34">
        <v>65.479115479115478</v>
      </c>
      <c r="BP348" s="34">
        <v>66.461916461916459</v>
      </c>
      <c r="BQ348" s="34">
        <v>100</v>
      </c>
      <c r="BR348" s="34">
        <v>99.607843137254903</v>
      </c>
      <c r="BS348" s="34">
        <v>101.17647058823529</v>
      </c>
      <c r="BT348" s="34">
        <v>102.35294117647059</v>
      </c>
      <c r="BU348" s="34">
        <v>101.17647058823529</v>
      </c>
      <c r="BV348" s="34">
        <v>98.039215686274517</v>
      </c>
      <c r="BW348" s="34">
        <v>97.254901960784309</v>
      </c>
      <c r="BX348" s="34">
        <v>99.215686274509807</v>
      </c>
      <c r="BY348" s="34">
        <v>96.862745098039213</v>
      </c>
      <c r="BZ348" s="34">
        <v>97.647058823529406</v>
      </c>
      <c r="CA348" s="34">
        <v>97.254901960784309</v>
      </c>
      <c r="CB348" s="34">
        <v>96.078431372549019</v>
      </c>
      <c r="CC348" s="34">
        <v>92.941176470588232</v>
      </c>
      <c r="CD348" s="34">
        <v>90.588235294117652</v>
      </c>
      <c r="CE348" s="34">
        <v>87.843137254901961</v>
      </c>
      <c r="CF348" s="34">
        <v>84.705882352941174</v>
      </c>
      <c r="CG348" s="34">
        <v>86.274509803921575</v>
      </c>
      <c r="CH348" s="34">
        <v>84.705882352941174</v>
      </c>
      <c r="CI348" s="34">
        <v>86.274509803921575</v>
      </c>
      <c r="CJ348" s="34">
        <v>82.352941176470594</v>
      </c>
      <c r="CK348" s="34">
        <v>76.862745098039213</v>
      </c>
      <c r="CL348" s="34">
        <v>75.686274509803923</v>
      </c>
      <c r="CM348" s="34">
        <v>73.333333333333329</v>
      </c>
      <c r="CN348" s="34">
        <v>74.509803921568633</v>
      </c>
      <c r="CO348" s="34">
        <v>76.862745098039213</v>
      </c>
      <c r="CP348" s="34">
        <v>80.392156862745097</v>
      </c>
      <c r="CQ348" s="34">
        <v>81.960784313725483</v>
      </c>
      <c r="CR348" s="34">
        <v>81.960784313725483</v>
      </c>
      <c r="CS348" s="34">
        <v>81.17647058823529</v>
      </c>
      <c r="CT348" s="34">
        <v>84.705882352941174</v>
      </c>
      <c r="CU348" s="34">
        <v>86.666666666666671</v>
      </c>
      <c r="CV348" s="34">
        <v>86.274509803921575</v>
      </c>
      <c r="CW348" s="34">
        <v>85.490196078431367</v>
      </c>
    </row>
    <row r="349" spans="1:101" x14ac:dyDescent="0.3">
      <c r="A349" s="3">
        <v>1929</v>
      </c>
      <c r="B349" s="4" t="s">
        <v>341</v>
      </c>
      <c r="C349" s="34">
        <v>100</v>
      </c>
      <c r="D349" s="34">
        <v>95.518207282913167</v>
      </c>
      <c r="E349" s="34">
        <v>93.277310924369743</v>
      </c>
      <c r="F349" s="34">
        <v>91.31652661064426</v>
      </c>
      <c r="G349" s="34">
        <v>92.156862745098039</v>
      </c>
      <c r="H349" s="34">
        <v>86.554621848739501</v>
      </c>
      <c r="I349" s="34">
        <v>89.355742296918763</v>
      </c>
      <c r="J349" s="34">
        <v>85.154061624649856</v>
      </c>
      <c r="K349" s="34">
        <v>86.554621848739501</v>
      </c>
      <c r="L349" s="34">
        <v>85.714285714285708</v>
      </c>
      <c r="M349" s="34">
        <v>80.392156862745097</v>
      </c>
      <c r="N349" s="34">
        <v>85.154061624649856</v>
      </c>
      <c r="O349" s="34">
        <v>82.072829131652668</v>
      </c>
      <c r="P349" s="34">
        <v>85.154061624649856</v>
      </c>
      <c r="Q349" s="34">
        <v>82.913165266106446</v>
      </c>
      <c r="R349" s="34">
        <v>78.431372549019613</v>
      </c>
      <c r="S349" s="34">
        <v>75.350140056022411</v>
      </c>
      <c r="T349" s="34">
        <v>76.19047619047619</v>
      </c>
      <c r="U349" s="34">
        <v>71.428571428571431</v>
      </c>
      <c r="V349" s="34">
        <v>65.546218487394952</v>
      </c>
      <c r="W349" s="34">
        <v>62.184873949579831</v>
      </c>
      <c r="X349" s="34">
        <v>54.34173669467787</v>
      </c>
      <c r="Y349" s="34">
        <v>53.501400560224091</v>
      </c>
      <c r="Z349" s="34">
        <v>50.420168067226889</v>
      </c>
      <c r="AA349" s="34">
        <v>49.579831932773111</v>
      </c>
      <c r="AB349" s="34">
        <v>42.577030812324928</v>
      </c>
      <c r="AC349" s="34">
        <v>47.899159663865547</v>
      </c>
      <c r="AD349" s="34">
        <v>45.938375350140056</v>
      </c>
      <c r="AE349" s="34">
        <v>45.098039215686278</v>
      </c>
      <c r="AF349" s="34">
        <v>47.338935574229694</v>
      </c>
      <c r="AG349" s="34">
        <v>46.218487394957982</v>
      </c>
      <c r="AH349" s="34">
        <v>49.019607843137258</v>
      </c>
      <c r="AI349" s="34">
        <v>48.179271708683473</v>
      </c>
      <c r="AJ349" s="34">
        <v>100</v>
      </c>
      <c r="AK349" s="34">
        <v>97.027027027027032</v>
      </c>
      <c r="AL349" s="34">
        <v>95.810810810810807</v>
      </c>
      <c r="AM349" s="34">
        <v>94.86486486486487</v>
      </c>
      <c r="AN349" s="34">
        <v>95.810810810810807</v>
      </c>
      <c r="AO349" s="34">
        <v>94.189189189189193</v>
      </c>
      <c r="AP349" s="34">
        <v>96.081081081081081</v>
      </c>
      <c r="AQ349" s="34">
        <v>94.054054054054049</v>
      </c>
      <c r="AR349" s="34">
        <v>94.189189189189193</v>
      </c>
      <c r="AS349" s="34">
        <v>90.945945945945951</v>
      </c>
      <c r="AT349" s="34">
        <v>87.027027027027032</v>
      </c>
      <c r="AU349" s="34">
        <v>85.675675675675677</v>
      </c>
      <c r="AV349" s="34">
        <v>83.513513513513516</v>
      </c>
      <c r="AW349" s="34">
        <v>81.486486486486484</v>
      </c>
      <c r="AX349" s="34">
        <v>80.13513513513513</v>
      </c>
      <c r="AY349" s="34">
        <v>78.78378378378379</v>
      </c>
      <c r="AZ349" s="34">
        <v>78.378378378378372</v>
      </c>
      <c r="BA349" s="34">
        <v>79.054054054054049</v>
      </c>
      <c r="BB349" s="34">
        <v>77.702702702702709</v>
      </c>
      <c r="BC349" s="34">
        <v>78.513513513513516</v>
      </c>
      <c r="BD349" s="34">
        <v>77.297297297297291</v>
      </c>
      <c r="BE349" s="34">
        <v>76.486486486486484</v>
      </c>
      <c r="BF349" s="34">
        <v>77.432432432432435</v>
      </c>
      <c r="BG349" s="34">
        <v>77.162162162162161</v>
      </c>
      <c r="BH349" s="34">
        <v>74.594594594594597</v>
      </c>
      <c r="BI349" s="34">
        <v>75</v>
      </c>
      <c r="BJ349" s="34">
        <v>77.027027027027032</v>
      </c>
      <c r="BK349" s="34">
        <v>77.297297297297291</v>
      </c>
      <c r="BL349" s="34">
        <v>75.945945945945951</v>
      </c>
      <c r="BM349" s="34">
        <v>75.810810810810807</v>
      </c>
      <c r="BN349" s="34">
        <v>76.21621621621621</v>
      </c>
      <c r="BO349" s="34">
        <v>72.972972972972968</v>
      </c>
      <c r="BP349" s="34">
        <v>71.756756756756758</v>
      </c>
      <c r="BQ349" s="34">
        <v>100</v>
      </c>
      <c r="BR349" s="34">
        <v>104.81283422459893</v>
      </c>
      <c r="BS349" s="34">
        <v>103.20855614973262</v>
      </c>
      <c r="BT349" s="34">
        <v>104.81283422459893</v>
      </c>
      <c r="BU349" s="34">
        <v>108.55614973262033</v>
      </c>
      <c r="BV349" s="34">
        <v>112.29946524064171</v>
      </c>
      <c r="BW349" s="34">
        <v>109.09090909090909</v>
      </c>
      <c r="BX349" s="34">
        <v>116.04278074866311</v>
      </c>
      <c r="BY349" s="34">
        <v>114.97326203208556</v>
      </c>
      <c r="BZ349" s="34">
        <v>110.16042780748663</v>
      </c>
      <c r="CA349" s="34">
        <v>108.02139037433155</v>
      </c>
      <c r="CB349" s="34">
        <v>110.69518716577539</v>
      </c>
      <c r="CC349" s="34">
        <v>111.76470588235294</v>
      </c>
      <c r="CD349" s="34">
        <v>109.09090909090909</v>
      </c>
      <c r="CE349" s="34">
        <v>109.62566844919786</v>
      </c>
      <c r="CF349" s="34">
        <v>105.88235294117646</v>
      </c>
      <c r="CG349" s="34">
        <v>103.20855614973262</v>
      </c>
      <c r="CH349" s="34">
        <v>99.465240641711233</v>
      </c>
      <c r="CI349" s="34">
        <v>98.395721925133685</v>
      </c>
      <c r="CJ349" s="34">
        <v>96.791443850267385</v>
      </c>
      <c r="CK349" s="34">
        <v>89.839572192513373</v>
      </c>
      <c r="CL349" s="34">
        <v>94.652406417112303</v>
      </c>
      <c r="CM349" s="34">
        <v>95.18716577540107</v>
      </c>
      <c r="CN349" s="34">
        <v>93.582887700534755</v>
      </c>
      <c r="CO349" s="34">
        <v>95.18716577540107</v>
      </c>
      <c r="CP349" s="34">
        <v>96.256684491978604</v>
      </c>
      <c r="CQ349" s="34">
        <v>97.860962566844918</v>
      </c>
      <c r="CR349" s="34">
        <v>97.326203208556151</v>
      </c>
      <c r="CS349" s="34">
        <v>97.326203208556151</v>
      </c>
      <c r="CT349" s="34">
        <v>98.930481283422466</v>
      </c>
      <c r="CU349" s="34">
        <v>98.930481283422466</v>
      </c>
      <c r="CV349" s="34">
        <v>100</v>
      </c>
      <c r="CW349" s="34">
        <v>98.930481283422466</v>
      </c>
    </row>
    <row r="350" spans="1:101" x14ac:dyDescent="0.3">
      <c r="A350" s="3">
        <v>1931</v>
      </c>
      <c r="B350" s="4" t="s">
        <v>342</v>
      </c>
      <c r="C350" s="34">
        <v>100</v>
      </c>
      <c r="D350" s="34">
        <v>96.22285174693107</v>
      </c>
      <c r="E350" s="34">
        <v>93.673276676109538</v>
      </c>
      <c r="F350" s="34">
        <v>90.620081838212144</v>
      </c>
      <c r="G350" s="34">
        <v>89.046270066100092</v>
      </c>
      <c r="H350" s="34">
        <v>86.433742524394077</v>
      </c>
      <c r="I350" s="34">
        <v>85.961598992760472</v>
      </c>
      <c r="J350" s="34">
        <v>84.796978281397543</v>
      </c>
      <c r="K350" s="34">
        <v>85.867170286433748</v>
      </c>
      <c r="L350" s="34">
        <v>86.622599937047525</v>
      </c>
      <c r="M350" s="34">
        <v>89.486937362291471</v>
      </c>
      <c r="N350" s="34">
        <v>89.392508655964747</v>
      </c>
      <c r="O350" s="34">
        <v>89.266603714195782</v>
      </c>
      <c r="P350" s="34">
        <v>90.651558073654385</v>
      </c>
      <c r="Q350" s="34">
        <v>92.980799496380229</v>
      </c>
      <c r="R350" s="34">
        <v>93.043751967264711</v>
      </c>
      <c r="S350" s="34">
        <v>91.942083726786279</v>
      </c>
      <c r="T350" s="34">
        <v>92.162417374881969</v>
      </c>
      <c r="U350" s="34">
        <v>90.588605602769903</v>
      </c>
      <c r="V350" s="34">
        <v>90.99779666351904</v>
      </c>
      <c r="W350" s="34">
        <v>91.155177840730246</v>
      </c>
      <c r="X350" s="34">
        <v>92.130941139439727</v>
      </c>
      <c r="Y350" s="34">
        <v>92.791942083726781</v>
      </c>
      <c r="Z350" s="34">
        <v>92.886370790053505</v>
      </c>
      <c r="AA350" s="34">
        <v>92.917847025495746</v>
      </c>
      <c r="AB350" s="34">
        <v>92.791942083726781</v>
      </c>
      <c r="AC350" s="34">
        <v>92.666037141957815</v>
      </c>
      <c r="AD350" s="34">
        <v>93.578847969782814</v>
      </c>
      <c r="AE350" s="34">
        <v>91.658797607806108</v>
      </c>
      <c r="AF350" s="34">
        <v>90.17941454202078</v>
      </c>
      <c r="AG350" s="34">
        <v>89.70727101038716</v>
      </c>
      <c r="AH350" s="34">
        <v>88.448221592697507</v>
      </c>
      <c r="AI350" s="34">
        <v>86.181932640856147</v>
      </c>
      <c r="AJ350" s="34">
        <v>100</v>
      </c>
      <c r="AK350" s="34">
        <v>99.924288310115088</v>
      </c>
      <c r="AL350" s="34">
        <v>100.09085402786191</v>
      </c>
      <c r="AM350" s="34">
        <v>100.10599636583889</v>
      </c>
      <c r="AN350" s="34">
        <v>99.591156874621447</v>
      </c>
      <c r="AO350" s="34">
        <v>100.24227740763173</v>
      </c>
      <c r="AP350" s="34">
        <v>100.77225923682617</v>
      </c>
      <c r="AQ350" s="34">
        <v>100.77225923682617</v>
      </c>
      <c r="AR350" s="34">
        <v>101.40823743185948</v>
      </c>
      <c r="AS350" s="34">
        <v>101.4839491217444</v>
      </c>
      <c r="AT350" s="34">
        <v>101.74136886735312</v>
      </c>
      <c r="AU350" s="34">
        <v>101.65051483949122</v>
      </c>
      <c r="AV350" s="34">
        <v>101.07510599636583</v>
      </c>
      <c r="AW350" s="34">
        <v>101.09024833434282</v>
      </c>
      <c r="AX350" s="34">
        <v>101.78679588128406</v>
      </c>
      <c r="AY350" s="34">
        <v>100.81768625075712</v>
      </c>
      <c r="AZ350" s="34">
        <v>100.95396729254998</v>
      </c>
      <c r="BA350" s="34">
        <v>101.81708055723804</v>
      </c>
      <c r="BB350" s="34">
        <v>101.22652937613567</v>
      </c>
      <c r="BC350" s="34">
        <v>100.923682616596</v>
      </c>
      <c r="BD350" s="34">
        <v>100.16656571774682</v>
      </c>
      <c r="BE350" s="34">
        <v>101.33252574197456</v>
      </c>
      <c r="BF350" s="34">
        <v>101.34766807995155</v>
      </c>
      <c r="BG350" s="34">
        <v>101.62023016353724</v>
      </c>
      <c r="BH350" s="34">
        <v>102.24106602059358</v>
      </c>
      <c r="BI350" s="34">
        <v>102.68019382192611</v>
      </c>
      <c r="BJ350" s="34">
        <v>103.51302241066021</v>
      </c>
      <c r="BK350" s="34">
        <v>104.17928528164748</v>
      </c>
      <c r="BL350" s="34">
        <v>104.02786190187766</v>
      </c>
      <c r="BM350" s="34">
        <v>105.87522713506965</v>
      </c>
      <c r="BN350" s="34">
        <v>106.66262870987281</v>
      </c>
      <c r="BO350" s="34">
        <v>105.69351907934585</v>
      </c>
      <c r="BP350" s="34">
        <v>106.26892792247124</v>
      </c>
      <c r="BQ350" s="34">
        <v>100</v>
      </c>
      <c r="BR350" s="34">
        <v>102.47747747747748</v>
      </c>
      <c r="BS350" s="34">
        <v>104.05405405405405</v>
      </c>
      <c r="BT350" s="34">
        <v>105.78078078078079</v>
      </c>
      <c r="BU350" s="34">
        <v>107.88288288288288</v>
      </c>
      <c r="BV350" s="34">
        <v>108.03303303303304</v>
      </c>
      <c r="BW350" s="34">
        <v>109.98498498498499</v>
      </c>
      <c r="BX350" s="34">
        <v>111.78678678678679</v>
      </c>
      <c r="BY350" s="34">
        <v>112.46246246246247</v>
      </c>
      <c r="BZ350" s="34">
        <v>112.53753753753753</v>
      </c>
      <c r="CA350" s="34">
        <v>111.78678678678679</v>
      </c>
      <c r="CB350" s="34">
        <v>110.81081081081081</v>
      </c>
      <c r="CC350" s="34">
        <v>110.51051051051051</v>
      </c>
      <c r="CD350" s="34">
        <v>111.33633633633633</v>
      </c>
      <c r="CE350" s="34">
        <v>109.83483483483484</v>
      </c>
      <c r="CF350" s="34">
        <v>110.06006006006007</v>
      </c>
      <c r="CG350" s="34">
        <v>109.68468468468468</v>
      </c>
      <c r="CH350" s="34">
        <v>109.23423423423424</v>
      </c>
      <c r="CI350" s="34">
        <v>110.51051051051051</v>
      </c>
      <c r="CJ350" s="34">
        <v>112.23723723723724</v>
      </c>
      <c r="CK350" s="34">
        <v>113.81381381381381</v>
      </c>
      <c r="CL350" s="34">
        <v>115.69069069069069</v>
      </c>
      <c r="CM350" s="34">
        <v>117.56756756756756</v>
      </c>
      <c r="CN350" s="34">
        <v>118.69369369369369</v>
      </c>
      <c r="CO350" s="34">
        <v>119.36936936936937</v>
      </c>
      <c r="CP350" s="34">
        <v>121.32132132132132</v>
      </c>
      <c r="CQ350" s="34">
        <v>125.75075075075075</v>
      </c>
      <c r="CR350" s="34">
        <v>127.92792792792793</v>
      </c>
      <c r="CS350" s="34">
        <v>131.60660660660662</v>
      </c>
      <c r="CT350" s="34">
        <v>132.2072072072072</v>
      </c>
      <c r="CU350" s="34">
        <v>135.36036036036037</v>
      </c>
      <c r="CV350" s="34">
        <v>139.18918918918919</v>
      </c>
      <c r="CW350" s="34">
        <v>144.36936936936937</v>
      </c>
    </row>
    <row r="351" spans="1:101" x14ac:dyDescent="0.3">
      <c r="A351" s="3">
        <v>1933</v>
      </c>
      <c r="B351" s="4" t="s">
        <v>343</v>
      </c>
      <c r="C351" s="34">
        <v>100</v>
      </c>
      <c r="D351" s="34">
        <v>95.76031656302996</v>
      </c>
      <c r="E351" s="34">
        <v>90.729225551158848</v>
      </c>
      <c r="F351" s="34">
        <v>87.111362351611078</v>
      </c>
      <c r="G351" s="34">
        <v>84.28490672696438</v>
      </c>
      <c r="H351" s="34">
        <v>81.628038439796498</v>
      </c>
      <c r="I351" s="34">
        <v>78.745053702656875</v>
      </c>
      <c r="J351" s="34">
        <v>76.992651215375915</v>
      </c>
      <c r="K351" s="34">
        <v>76.031656302996041</v>
      </c>
      <c r="L351" s="34">
        <v>75.18371961560203</v>
      </c>
      <c r="M351" s="34">
        <v>75.862068965517238</v>
      </c>
      <c r="N351" s="34">
        <v>74.957603165630303</v>
      </c>
      <c r="O351" s="34">
        <v>76.427360090446584</v>
      </c>
      <c r="P351" s="34">
        <v>77.049180327868854</v>
      </c>
      <c r="Q351" s="34">
        <v>78.971170152628602</v>
      </c>
      <c r="R351" s="34">
        <v>77.049180327868854</v>
      </c>
      <c r="S351" s="34">
        <v>77.671000565291124</v>
      </c>
      <c r="T351" s="34">
        <v>77.162238552854717</v>
      </c>
      <c r="U351" s="34">
        <v>75.127190503109105</v>
      </c>
      <c r="V351" s="34">
        <v>75.070661390616166</v>
      </c>
      <c r="W351" s="34">
        <v>75.46636517806671</v>
      </c>
      <c r="X351" s="34">
        <v>74.731486715658562</v>
      </c>
      <c r="Y351" s="34">
        <v>73.374788015828145</v>
      </c>
      <c r="Z351" s="34">
        <v>72.41379310344827</v>
      </c>
      <c r="AA351" s="34">
        <v>71.226681741096669</v>
      </c>
      <c r="AB351" s="34">
        <v>68.908988128886378</v>
      </c>
      <c r="AC351" s="34">
        <v>69.361221028829846</v>
      </c>
      <c r="AD351" s="34">
        <v>67.213114754098356</v>
      </c>
      <c r="AE351" s="34">
        <v>67.665347654041838</v>
      </c>
      <c r="AF351" s="34">
        <v>67.213114754098356</v>
      </c>
      <c r="AG351" s="34">
        <v>66.534765404183148</v>
      </c>
      <c r="AH351" s="34">
        <v>63.256076879592989</v>
      </c>
      <c r="AI351" s="34">
        <v>62.182023742227244</v>
      </c>
      <c r="AJ351" s="34">
        <v>100</v>
      </c>
      <c r="AK351" s="34">
        <v>98.42679522963715</v>
      </c>
      <c r="AL351" s="34">
        <v>98.42679522963715</v>
      </c>
      <c r="AM351" s="34">
        <v>98.249175336209078</v>
      </c>
      <c r="AN351" s="34">
        <v>97.86856127886324</v>
      </c>
      <c r="AO351" s="34">
        <v>97.462572951027653</v>
      </c>
      <c r="AP351" s="34">
        <v>97.005836082212639</v>
      </c>
      <c r="AQ351" s="34">
        <v>96.244607967520935</v>
      </c>
      <c r="AR351" s="34">
        <v>95.787871098705907</v>
      </c>
      <c r="AS351" s="34">
        <v>93.960923623445822</v>
      </c>
      <c r="AT351" s="34">
        <v>92.210098959654914</v>
      </c>
      <c r="AU351" s="34">
        <v>91.44887084496321</v>
      </c>
      <c r="AV351" s="34">
        <v>89.748794722151743</v>
      </c>
      <c r="AW351" s="34">
        <v>88.124841410809438</v>
      </c>
      <c r="AX351" s="34">
        <v>87.13524486171022</v>
      </c>
      <c r="AY351" s="34">
        <v>85.105303222532356</v>
      </c>
      <c r="AZ351" s="34">
        <v>84.953057599594018</v>
      </c>
      <c r="BA351" s="34">
        <v>84.572443542248166</v>
      </c>
      <c r="BB351" s="34">
        <v>83.354478558741434</v>
      </c>
      <c r="BC351" s="34">
        <v>83.100735853844199</v>
      </c>
      <c r="BD351" s="34">
        <v>82.567876173560009</v>
      </c>
      <c r="BE351" s="34">
        <v>81.730525247399143</v>
      </c>
      <c r="BF351" s="34">
        <v>81.349911190053291</v>
      </c>
      <c r="BG351" s="34">
        <v>81.426034001522453</v>
      </c>
      <c r="BH351" s="34">
        <v>81.426034001522453</v>
      </c>
      <c r="BI351" s="34">
        <v>81.603653894950526</v>
      </c>
      <c r="BJ351" s="34">
        <v>82.466379091601112</v>
      </c>
      <c r="BK351" s="34">
        <v>83.582846993148948</v>
      </c>
      <c r="BL351" s="34">
        <v>85.485917279878208</v>
      </c>
      <c r="BM351" s="34">
        <v>84.49632073077899</v>
      </c>
      <c r="BN351" s="34">
        <v>83.861963968535903</v>
      </c>
      <c r="BO351" s="34">
        <v>84.445572189799549</v>
      </c>
      <c r="BP351" s="34">
        <v>84.039583861963962</v>
      </c>
      <c r="BQ351" s="34">
        <v>100</v>
      </c>
      <c r="BR351" s="34">
        <v>101.26715945089757</v>
      </c>
      <c r="BS351" s="34">
        <v>102.00633579725449</v>
      </c>
      <c r="BT351" s="34">
        <v>101.90073917634636</v>
      </c>
      <c r="BU351" s="34">
        <v>102.53431890179515</v>
      </c>
      <c r="BV351" s="34">
        <v>101.6895459345301</v>
      </c>
      <c r="BW351" s="34">
        <v>101.90073917634636</v>
      </c>
      <c r="BX351" s="34">
        <v>101.6895459345301</v>
      </c>
      <c r="BY351" s="34">
        <v>101.90073917634636</v>
      </c>
      <c r="BZ351" s="34">
        <v>99.577613516367478</v>
      </c>
      <c r="CA351" s="34">
        <v>98.627243928194304</v>
      </c>
      <c r="CB351" s="34">
        <v>96.937697993664202</v>
      </c>
      <c r="CC351" s="34">
        <v>97.676874340021115</v>
      </c>
      <c r="CD351" s="34">
        <v>96.409714889123549</v>
      </c>
      <c r="CE351" s="34">
        <v>96.198521647307288</v>
      </c>
      <c r="CF351" s="34">
        <v>97.676874340021115</v>
      </c>
      <c r="CG351" s="34">
        <v>96.726504751847941</v>
      </c>
      <c r="CH351" s="34">
        <v>96.409714889123549</v>
      </c>
      <c r="CI351" s="34">
        <v>99.89440337909187</v>
      </c>
      <c r="CJ351" s="34">
        <v>102.00633579725449</v>
      </c>
      <c r="CK351" s="34">
        <v>103.48468848996832</v>
      </c>
      <c r="CL351" s="34">
        <v>104.1182682154171</v>
      </c>
      <c r="CM351" s="34">
        <v>104.85744456177402</v>
      </c>
      <c r="CN351" s="34">
        <v>108.23653643083421</v>
      </c>
      <c r="CO351" s="34">
        <v>110.66525871172122</v>
      </c>
      <c r="CP351" s="34">
        <v>112.67159450897572</v>
      </c>
      <c r="CQ351" s="34">
        <v>114.57233368532206</v>
      </c>
      <c r="CR351" s="34">
        <v>117.21224920802534</v>
      </c>
      <c r="CS351" s="34">
        <v>121.85850052798311</v>
      </c>
      <c r="CT351" s="34">
        <v>124.81520591341076</v>
      </c>
      <c r="CU351" s="34">
        <v>127.03273495248152</v>
      </c>
      <c r="CV351" s="34">
        <v>127.34952481520591</v>
      </c>
      <c r="CW351" s="34">
        <v>128.08870116156282</v>
      </c>
    </row>
    <row r="352" spans="1:101" x14ac:dyDescent="0.3">
      <c r="A352" s="3">
        <v>1936</v>
      </c>
      <c r="B352" s="4" t="s">
        <v>344</v>
      </c>
      <c r="C352" s="34">
        <v>100</v>
      </c>
      <c r="D352" s="34">
        <v>95.454545454545453</v>
      </c>
      <c r="E352" s="34">
        <v>96.085858585858588</v>
      </c>
      <c r="F352" s="34">
        <v>93.181818181818187</v>
      </c>
      <c r="G352" s="34">
        <v>89.772727272727266</v>
      </c>
      <c r="H352" s="34">
        <v>86.111111111111114</v>
      </c>
      <c r="I352" s="34">
        <v>83.838383838383834</v>
      </c>
      <c r="J352" s="34">
        <v>79.040404040404042</v>
      </c>
      <c r="K352" s="34">
        <v>78.409090909090907</v>
      </c>
      <c r="L352" s="34">
        <v>77.398989898989896</v>
      </c>
      <c r="M352" s="34">
        <v>75.757575757575751</v>
      </c>
      <c r="N352" s="34">
        <v>75.378787878787875</v>
      </c>
      <c r="O352" s="34">
        <v>72.853535353535349</v>
      </c>
      <c r="P352" s="34">
        <v>74.747474747474755</v>
      </c>
      <c r="Q352" s="34">
        <v>75.378787878787875</v>
      </c>
      <c r="R352" s="34">
        <v>75.378787878787875</v>
      </c>
      <c r="S352" s="34">
        <v>76.262626262626256</v>
      </c>
      <c r="T352" s="34">
        <v>72.222222222222229</v>
      </c>
      <c r="U352" s="34">
        <v>69.191919191919197</v>
      </c>
      <c r="V352" s="34">
        <v>67.550505050505052</v>
      </c>
      <c r="W352" s="34">
        <v>65.277777777777771</v>
      </c>
      <c r="X352" s="34">
        <v>65.025252525252526</v>
      </c>
      <c r="Y352" s="34">
        <v>63.762626262626263</v>
      </c>
      <c r="Z352" s="34">
        <v>62.878787878787875</v>
      </c>
      <c r="AA352" s="34">
        <v>59.595959595959599</v>
      </c>
      <c r="AB352" s="34">
        <v>58.964646464646464</v>
      </c>
      <c r="AC352" s="34">
        <v>55.176767676767675</v>
      </c>
      <c r="AD352" s="34">
        <v>55.303030303030305</v>
      </c>
      <c r="AE352" s="34">
        <v>51.136363636363633</v>
      </c>
      <c r="AF352" s="34">
        <v>48.232323232323232</v>
      </c>
      <c r="AG352" s="34">
        <v>45.959595959595958</v>
      </c>
      <c r="AH352" s="34">
        <v>45.454545454545453</v>
      </c>
      <c r="AI352" s="34">
        <v>44.31818181818182</v>
      </c>
      <c r="AJ352" s="34">
        <v>100</v>
      </c>
      <c r="AK352" s="34">
        <v>98.493626882966396</v>
      </c>
      <c r="AL352" s="34">
        <v>97.566628041714949</v>
      </c>
      <c r="AM352" s="34">
        <v>96.407879490150634</v>
      </c>
      <c r="AN352" s="34">
        <v>94.727694090382386</v>
      </c>
      <c r="AO352" s="34">
        <v>95.596755504055622</v>
      </c>
      <c r="AP352" s="34">
        <v>96.871378910776357</v>
      </c>
      <c r="AQ352" s="34">
        <v>93.684820393974505</v>
      </c>
      <c r="AR352" s="34">
        <v>94.438006952491307</v>
      </c>
      <c r="AS352" s="34">
        <v>94.438006952491307</v>
      </c>
      <c r="AT352" s="34">
        <v>92.410196987253769</v>
      </c>
      <c r="AU352" s="34">
        <v>90.787949015063731</v>
      </c>
      <c r="AV352" s="34">
        <v>87.543453070683668</v>
      </c>
      <c r="AW352" s="34">
        <v>88.644264194669759</v>
      </c>
      <c r="AX352" s="34">
        <v>86.095017381228274</v>
      </c>
      <c r="AY352" s="34">
        <v>86.616454229432208</v>
      </c>
      <c r="AZ352" s="34">
        <v>86.152954808806484</v>
      </c>
      <c r="BA352" s="34">
        <v>84.183082271147157</v>
      </c>
      <c r="BB352" s="34">
        <v>83.545770567786789</v>
      </c>
      <c r="BC352" s="34">
        <v>83.487833140208579</v>
      </c>
      <c r="BD352" s="34">
        <v>82.444959443800698</v>
      </c>
      <c r="BE352" s="34">
        <v>85.052143684820393</v>
      </c>
      <c r="BF352" s="34">
        <v>84.067207415990737</v>
      </c>
      <c r="BG352" s="34">
        <v>83.487833140208579</v>
      </c>
      <c r="BH352" s="34">
        <v>83.545770567786789</v>
      </c>
      <c r="BI352" s="34">
        <v>82.618771726535343</v>
      </c>
      <c r="BJ352" s="34">
        <v>81.517960602549252</v>
      </c>
      <c r="BK352" s="34">
        <v>81.633835457705672</v>
      </c>
      <c r="BL352" s="34">
        <v>80.648899188876015</v>
      </c>
      <c r="BM352" s="34">
        <v>80.185399768250292</v>
      </c>
      <c r="BN352" s="34">
        <v>80.243337195828502</v>
      </c>
      <c r="BO352" s="34">
        <v>78.968713789107767</v>
      </c>
      <c r="BP352" s="34">
        <v>78.157589803012741</v>
      </c>
      <c r="BQ352" s="34">
        <v>100</v>
      </c>
      <c r="BR352" s="34">
        <v>104.68319559228649</v>
      </c>
      <c r="BS352" s="34">
        <v>103.30578512396694</v>
      </c>
      <c r="BT352" s="34">
        <v>102.47933884297521</v>
      </c>
      <c r="BU352" s="34">
        <v>102.2038567493113</v>
      </c>
      <c r="BV352" s="34">
        <v>99.724517906336089</v>
      </c>
      <c r="BW352" s="34">
        <v>100.55096418732782</v>
      </c>
      <c r="BX352" s="34">
        <v>98.622589531680447</v>
      </c>
      <c r="BY352" s="34">
        <v>99.173553719008268</v>
      </c>
      <c r="BZ352" s="34">
        <v>98.071625344352611</v>
      </c>
      <c r="CA352" s="34">
        <v>98.622589531680447</v>
      </c>
      <c r="CB352" s="34">
        <v>101.10192837465564</v>
      </c>
      <c r="CC352" s="34">
        <v>103.03030303030303</v>
      </c>
      <c r="CD352" s="34">
        <v>103.03030303030303</v>
      </c>
      <c r="CE352" s="34">
        <v>105.23415977961433</v>
      </c>
      <c r="CF352" s="34">
        <v>102.47933884297521</v>
      </c>
      <c r="CG352" s="34">
        <v>102.47933884297521</v>
      </c>
      <c r="CH352" s="34">
        <v>104.95867768595042</v>
      </c>
      <c r="CI352" s="34">
        <v>105.23415977961433</v>
      </c>
      <c r="CJ352" s="34">
        <v>108.26446280991736</v>
      </c>
      <c r="CK352" s="34">
        <v>111.29476584022039</v>
      </c>
      <c r="CL352" s="34">
        <v>115.97796143250689</v>
      </c>
      <c r="CM352" s="34">
        <v>117.63085399449035</v>
      </c>
      <c r="CN352" s="34">
        <v>119.00826446280992</v>
      </c>
      <c r="CO352" s="34">
        <v>122.03856749311295</v>
      </c>
      <c r="CP352" s="34">
        <v>127.27272727272727</v>
      </c>
      <c r="CQ352" s="34">
        <v>130.30303030303031</v>
      </c>
      <c r="CR352" s="34">
        <v>134.15977961432506</v>
      </c>
      <c r="CS352" s="34">
        <v>135.53719008264463</v>
      </c>
      <c r="CT352" s="34">
        <v>142.14876033057851</v>
      </c>
      <c r="CU352" s="34">
        <v>144.3526170798898</v>
      </c>
      <c r="CV352" s="34">
        <v>148.7603305785124</v>
      </c>
      <c r="CW352" s="34">
        <v>152.06611570247935</v>
      </c>
    </row>
    <row r="353" spans="1:101" x14ac:dyDescent="0.3">
      <c r="A353" s="3">
        <v>1938</v>
      </c>
      <c r="B353" s="4" t="s">
        <v>345</v>
      </c>
      <c r="C353" s="34">
        <v>100</v>
      </c>
      <c r="D353" s="34">
        <v>96.700274977085243</v>
      </c>
      <c r="E353" s="34">
        <v>93.21723189734189</v>
      </c>
      <c r="F353" s="34">
        <v>92.758936755270398</v>
      </c>
      <c r="G353" s="34">
        <v>89.642529789184238</v>
      </c>
      <c r="H353" s="34">
        <v>86.067827681026586</v>
      </c>
      <c r="I353" s="34">
        <v>83.318056828597619</v>
      </c>
      <c r="J353" s="34">
        <v>80.75160403299725</v>
      </c>
      <c r="K353" s="34">
        <v>80.659945004582951</v>
      </c>
      <c r="L353" s="34">
        <v>79.101741521539878</v>
      </c>
      <c r="M353" s="34">
        <v>78.001833180568283</v>
      </c>
      <c r="N353" s="34">
        <v>76.993583868011001</v>
      </c>
      <c r="O353" s="34">
        <v>71.860678276810262</v>
      </c>
      <c r="P353" s="34">
        <v>72.410632447296052</v>
      </c>
      <c r="Q353" s="34">
        <v>71.769019248395963</v>
      </c>
      <c r="R353" s="34">
        <v>70.669110907424383</v>
      </c>
      <c r="S353" s="34">
        <v>70.577451879010084</v>
      </c>
      <c r="T353" s="34">
        <v>68.8359303391384</v>
      </c>
      <c r="U353" s="34">
        <v>68.010999083409715</v>
      </c>
      <c r="V353" s="34">
        <v>68.010999083409715</v>
      </c>
      <c r="W353" s="34">
        <v>68.927589367552699</v>
      </c>
      <c r="X353" s="34">
        <v>69.477543538038503</v>
      </c>
      <c r="Y353" s="34">
        <v>69.935838680109995</v>
      </c>
      <c r="Z353" s="34">
        <v>68.28597616865261</v>
      </c>
      <c r="AA353" s="34">
        <v>64.619615032080659</v>
      </c>
      <c r="AB353" s="34">
        <v>60.678276810265814</v>
      </c>
      <c r="AC353" s="34">
        <v>59.670027497708524</v>
      </c>
      <c r="AD353" s="34">
        <v>58.111824014665444</v>
      </c>
      <c r="AE353" s="34">
        <v>54.353803849679196</v>
      </c>
      <c r="AF353" s="34">
        <v>51.695692025664528</v>
      </c>
      <c r="AG353" s="34">
        <v>52.52062328139322</v>
      </c>
      <c r="AH353" s="34">
        <v>51.145737855178737</v>
      </c>
      <c r="AI353" s="34">
        <v>49.495875343721359</v>
      </c>
      <c r="AJ353" s="34">
        <v>100</v>
      </c>
      <c r="AK353" s="34">
        <v>97.482185273159146</v>
      </c>
      <c r="AL353" s="34">
        <v>98.337292161520196</v>
      </c>
      <c r="AM353" s="34">
        <v>99.429928741092638</v>
      </c>
      <c r="AN353" s="34">
        <v>100.99762470308788</v>
      </c>
      <c r="AO353" s="34">
        <v>98.859857482185276</v>
      </c>
      <c r="AP353" s="34">
        <v>98.954869358669839</v>
      </c>
      <c r="AQ353" s="34">
        <v>99.572446555819482</v>
      </c>
      <c r="AR353" s="34">
        <v>98.432304038004744</v>
      </c>
      <c r="AS353" s="34">
        <v>96.722090261282659</v>
      </c>
      <c r="AT353" s="34">
        <v>95.059382422802855</v>
      </c>
      <c r="AU353" s="34">
        <v>93.254156769596193</v>
      </c>
      <c r="AV353" s="34">
        <v>91.353919239904982</v>
      </c>
      <c r="AW353" s="34">
        <v>90.59382422802851</v>
      </c>
      <c r="AX353" s="34">
        <v>89.786223277909741</v>
      </c>
      <c r="AY353" s="34">
        <v>89.596199524940616</v>
      </c>
      <c r="AZ353" s="34">
        <v>90.166270783847978</v>
      </c>
      <c r="BA353" s="34">
        <v>90.59382422802851</v>
      </c>
      <c r="BB353" s="34">
        <v>90.356294536817103</v>
      </c>
      <c r="BC353" s="34">
        <v>89.976247030878866</v>
      </c>
      <c r="BD353" s="34">
        <v>90.498812351543947</v>
      </c>
      <c r="BE353" s="34">
        <v>90.451306413301666</v>
      </c>
      <c r="BF353" s="34">
        <v>87.980997624703093</v>
      </c>
      <c r="BG353" s="34">
        <v>88.028503562945374</v>
      </c>
      <c r="BH353" s="34">
        <v>86.460807600950119</v>
      </c>
      <c r="BI353" s="34">
        <v>84.940617577197145</v>
      </c>
      <c r="BJ353" s="34">
        <v>83.657957244655577</v>
      </c>
      <c r="BK353" s="34">
        <v>82.660332541567698</v>
      </c>
      <c r="BL353" s="34">
        <v>80.712589073634206</v>
      </c>
      <c r="BM353" s="34">
        <v>78.004750593824227</v>
      </c>
      <c r="BN353" s="34">
        <v>77.76722090261282</v>
      </c>
      <c r="BO353" s="34">
        <v>77.149643705463177</v>
      </c>
      <c r="BP353" s="34">
        <v>76.104513064133016</v>
      </c>
      <c r="BQ353" s="34">
        <v>100</v>
      </c>
      <c r="BR353" s="34">
        <v>102.92275574112735</v>
      </c>
      <c r="BS353" s="34">
        <v>101.46137787056368</v>
      </c>
      <c r="BT353" s="34">
        <v>102.2964509394572</v>
      </c>
      <c r="BU353" s="34">
        <v>103.96659707724426</v>
      </c>
      <c r="BV353" s="34">
        <v>105.84551148225469</v>
      </c>
      <c r="BW353" s="34">
        <v>107.09812108559498</v>
      </c>
      <c r="BX353" s="34">
        <v>108.97703549060543</v>
      </c>
      <c r="BY353" s="34">
        <v>110.02087682672234</v>
      </c>
      <c r="BZ353" s="34">
        <v>111.89979123173278</v>
      </c>
      <c r="CA353" s="34">
        <v>113.36116910229646</v>
      </c>
      <c r="CB353" s="34">
        <v>112.52609603340292</v>
      </c>
      <c r="CC353" s="34">
        <v>112.31732776617955</v>
      </c>
      <c r="CD353" s="34">
        <v>110.22964509394572</v>
      </c>
      <c r="CE353" s="34">
        <v>108.55949895615866</v>
      </c>
      <c r="CF353" s="34">
        <v>109.81210855949895</v>
      </c>
      <c r="CG353" s="34">
        <v>106.05427974947808</v>
      </c>
      <c r="CH353" s="34">
        <v>106.26304801670146</v>
      </c>
      <c r="CI353" s="34">
        <v>107.30688935281837</v>
      </c>
      <c r="CJ353" s="34">
        <v>109.60334029227558</v>
      </c>
      <c r="CK353" s="34">
        <v>113.15240083507307</v>
      </c>
      <c r="CL353" s="34">
        <v>113.9874739039666</v>
      </c>
      <c r="CM353" s="34">
        <v>115.0313152400835</v>
      </c>
      <c r="CN353" s="34">
        <v>115.65762004175366</v>
      </c>
      <c r="CO353" s="34">
        <v>117.11899791231733</v>
      </c>
      <c r="CP353" s="34">
        <v>120.66805845511482</v>
      </c>
      <c r="CQ353" s="34">
        <v>125.46972860125261</v>
      </c>
      <c r="CR353" s="34">
        <v>129.01878914405012</v>
      </c>
      <c r="CS353" s="34">
        <v>131.5240083507307</v>
      </c>
      <c r="CT353" s="34">
        <v>136.74321503131523</v>
      </c>
      <c r="CU353" s="34">
        <v>139.03966597077243</v>
      </c>
      <c r="CV353" s="34">
        <v>145.09394572025053</v>
      </c>
      <c r="CW353" s="34">
        <v>147.18162839248436</v>
      </c>
    </row>
    <row r="354" spans="1:101" x14ac:dyDescent="0.3">
      <c r="A354" s="3">
        <v>1939</v>
      </c>
      <c r="B354" s="4" t="s">
        <v>346</v>
      </c>
      <c r="C354" s="34">
        <v>100</v>
      </c>
      <c r="D354" s="34">
        <v>100.72202166064982</v>
      </c>
      <c r="E354" s="34">
        <v>97.111913357400724</v>
      </c>
      <c r="F354" s="34">
        <v>93.321299638989174</v>
      </c>
      <c r="G354" s="34">
        <v>93.140794223826717</v>
      </c>
      <c r="H354" s="34">
        <v>90.794223826714799</v>
      </c>
      <c r="I354" s="34">
        <v>88.989169675090253</v>
      </c>
      <c r="J354" s="34">
        <v>87.906137184115522</v>
      </c>
      <c r="K354" s="34">
        <v>88.447653429602894</v>
      </c>
      <c r="L354" s="34">
        <v>83.393501805054157</v>
      </c>
      <c r="M354" s="34">
        <v>81.949458483754512</v>
      </c>
      <c r="N354" s="34">
        <v>78.880866425992778</v>
      </c>
      <c r="O354" s="34">
        <v>80.144404332129966</v>
      </c>
      <c r="P354" s="34">
        <v>79.42238267148015</v>
      </c>
      <c r="Q354" s="34">
        <v>78.33935018050542</v>
      </c>
      <c r="R354" s="34">
        <v>78.880866425992778</v>
      </c>
      <c r="S354" s="34">
        <v>80.685920577617324</v>
      </c>
      <c r="T354" s="34">
        <v>82.129963898916969</v>
      </c>
      <c r="U354" s="34">
        <v>84.115523465703973</v>
      </c>
      <c r="V354" s="34">
        <v>85.920577617328519</v>
      </c>
      <c r="W354" s="34">
        <v>84.657039711191331</v>
      </c>
      <c r="X354" s="34">
        <v>82.490974729241884</v>
      </c>
      <c r="Y354" s="34">
        <v>82.129963898916969</v>
      </c>
      <c r="Z354" s="34">
        <v>83.935018050541515</v>
      </c>
      <c r="AA354" s="34">
        <v>82.310469314079427</v>
      </c>
      <c r="AB354" s="34">
        <v>82.490974729241884</v>
      </c>
      <c r="AC354" s="34">
        <v>81.407942238267154</v>
      </c>
      <c r="AD354" s="34">
        <v>79.061371841155236</v>
      </c>
      <c r="AE354" s="34">
        <v>72.563176895306853</v>
      </c>
      <c r="AF354" s="34">
        <v>69.314079422382676</v>
      </c>
      <c r="AG354" s="34">
        <v>70.57761732851985</v>
      </c>
      <c r="AH354" s="34">
        <v>68.231046931407946</v>
      </c>
      <c r="AI354" s="34">
        <v>65.70397111913357</v>
      </c>
      <c r="AJ354" s="34">
        <v>100</v>
      </c>
      <c r="AK354" s="34">
        <v>99.248826291079808</v>
      </c>
      <c r="AL354" s="34">
        <v>100</v>
      </c>
      <c r="AM354" s="34">
        <v>101.31455399061034</v>
      </c>
      <c r="AN354" s="34">
        <v>106.3849765258216</v>
      </c>
      <c r="AO354" s="34">
        <v>106.29107981220658</v>
      </c>
      <c r="AP354" s="34">
        <v>109.5774647887324</v>
      </c>
      <c r="AQ354" s="34">
        <v>111.54929577464789</v>
      </c>
      <c r="AR354" s="34">
        <v>113.33333333333333</v>
      </c>
      <c r="AS354" s="34">
        <v>113.14553990610328</v>
      </c>
      <c r="AT354" s="34">
        <v>113.6150234741784</v>
      </c>
      <c r="AU354" s="34">
        <v>111.17370892018779</v>
      </c>
      <c r="AV354" s="34">
        <v>110.4225352112676</v>
      </c>
      <c r="AW354" s="34">
        <v>111.92488262910798</v>
      </c>
      <c r="AX354" s="34">
        <v>110.7981220657277</v>
      </c>
      <c r="AY354" s="34">
        <v>111.17370892018779</v>
      </c>
      <c r="AZ354" s="34">
        <v>111.64319248826291</v>
      </c>
      <c r="BA354" s="34">
        <v>113.52112676056338</v>
      </c>
      <c r="BB354" s="34">
        <v>115.02347417840376</v>
      </c>
      <c r="BC354" s="34">
        <v>113.52112676056338</v>
      </c>
      <c r="BD354" s="34">
        <v>113.05164319248826</v>
      </c>
      <c r="BE354" s="34">
        <v>111.92488262910798</v>
      </c>
      <c r="BF354" s="34">
        <v>109.10798122065728</v>
      </c>
      <c r="BG354" s="34">
        <v>110.23474178403755</v>
      </c>
      <c r="BH354" s="34">
        <v>111.36150234741784</v>
      </c>
      <c r="BI354" s="34">
        <v>112.30046948356808</v>
      </c>
      <c r="BJ354" s="34">
        <v>113.70892018779342</v>
      </c>
      <c r="BK354" s="34">
        <v>114.08450704225352</v>
      </c>
      <c r="BL354" s="34">
        <v>111.64319248826291</v>
      </c>
      <c r="BM354" s="34">
        <v>108.35680751173709</v>
      </c>
      <c r="BN354" s="34">
        <v>107.69953051643192</v>
      </c>
      <c r="BO354" s="34">
        <v>103.09859154929578</v>
      </c>
      <c r="BP354" s="34">
        <v>102.15962441314554</v>
      </c>
      <c r="BQ354" s="34">
        <v>100</v>
      </c>
      <c r="BR354" s="34">
        <v>103.8961038961039</v>
      </c>
      <c r="BS354" s="34">
        <v>106.92640692640693</v>
      </c>
      <c r="BT354" s="34">
        <v>103.8961038961039</v>
      </c>
      <c r="BU354" s="34">
        <v>103.8961038961039</v>
      </c>
      <c r="BV354" s="34">
        <v>105.62770562770562</v>
      </c>
      <c r="BW354" s="34">
        <v>106.06060606060606</v>
      </c>
      <c r="BX354" s="34">
        <v>105.1948051948052</v>
      </c>
      <c r="BY354" s="34">
        <v>104.76190476190476</v>
      </c>
      <c r="BZ354" s="34">
        <v>108.65800865800865</v>
      </c>
      <c r="CA354" s="34">
        <v>107.35930735930737</v>
      </c>
      <c r="CB354" s="34">
        <v>106.06060606060606</v>
      </c>
      <c r="CC354" s="34">
        <v>105.1948051948052</v>
      </c>
      <c r="CD354" s="34">
        <v>103.8961038961039</v>
      </c>
      <c r="CE354" s="34">
        <v>104.76190476190476</v>
      </c>
      <c r="CF354" s="34">
        <v>103.46320346320347</v>
      </c>
      <c r="CG354" s="34">
        <v>105.1948051948052</v>
      </c>
      <c r="CH354" s="34">
        <v>107.35930735930737</v>
      </c>
      <c r="CI354" s="34">
        <v>105.1948051948052</v>
      </c>
      <c r="CJ354" s="34">
        <v>106.92640692640693</v>
      </c>
      <c r="CK354" s="34">
        <v>103.03030303030303</v>
      </c>
      <c r="CL354" s="34">
        <v>105.62770562770562</v>
      </c>
      <c r="CM354" s="34">
        <v>109.09090909090909</v>
      </c>
      <c r="CN354" s="34">
        <v>107.79220779220779</v>
      </c>
      <c r="CO354" s="34">
        <v>109.09090909090909</v>
      </c>
      <c r="CP354" s="34">
        <v>110.82251082251082</v>
      </c>
      <c r="CQ354" s="34">
        <v>121.21212121212122</v>
      </c>
      <c r="CR354" s="34">
        <v>124.67532467532467</v>
      </c>
      <c r="CS354" s="34">
        <v>132.90043290043289</v>
      </c>
      <c r="CT354" s="34">
        <v>141.55844155844156</v>
      </c>
      <c r="CU354" s="34">
        <v>152.38095238095238</v>
      </c>
      <c r="CV354" s="34">
        <v>164.5021645021645</v>
      </c>
      <c r="CW354" s="34">
        <v>168.39826839826839</v>
      </c>
    </row>
    <row r="355" spans="1:101" x14ac:dyDescent="0.3">
      <c r="A355" s="3">
        <v>1940</v>
      </c>
      <c r="B355" s="4" t="s">
        <v>347</v>
      </c>
      <c r="C355" s="34">
        <v>100</v>
      </c>
      <c r="D355" s="34">
        <v>95.08599508599508</v>
      </c>
      <c r="E355" s="34">
        <v>91.154791154791155</v>
      </c>
      <c r="F355" s="34">
        <v>89.803439803439801</v>
      </c>
      <c r="G355" s="34">
        <v>83.046683046683043</v>
      </c>
      <c r="H355" s="34">
        <v>83.660933660933665</v>
      </c>
      <c r="I355" s="34">
        <v>80.712530712530707</v>
      </c>
      <c r="J355" s="34">
        <v>79.238329238329243</v>
      </c>
      <c r="K355" s="34">
        <v>78.746928746928745</v>
      </c>
      <c r="L355" s="34">
        <v>78.132678132678137</v>
      </c>
      <c r="M355" s="34">
        <v>75.552825552825553</v>
      </c>
      <c r="N355" s="34">
        <v>73.58722358722359</v>
      </c>
      <c r="O355" s="34">
        <v>73.710073710073715</v>
      </c>
      <c r="P355" s="34">
        <v>69.533169533169527</v>
      </c>
      <c r="Q355" s="34">
        <v>68.427518427518422</v>
      </c>
      <c r="R355" s="34">
        <v>71.13022113022113</v>
      </c>
      <c r="S355" s="34">
        <v>71.990171990171987</v>
      </c>
      <c r="T355" s="34">
        <v>68.67321867321867</v>
      </c>
      <c r="U355" s="34">
        <v>67.199017199017206</v>
      </c>
      <c r="V355" s="34">
        <v>64.86486486486487</v>
      </c>
      <c r="W355" s="34">
        <v>61.17936117936118</v>
      </c>
      <c r="X355" s="34">
        <v>62.530712530712528</v>
      </c>
      <c r="Y355" s="34">
        <v>61.91646191646192</v>
      </c>
      <c r="Z355" s="34">
        <v>59.090909090909093</v>
      </c>
      <c r="AA355" s="34">
        <v>56.019656019656018</v>
      </c>
      <c r="AB355" s="34">
        <v>55.405405405405403</v>
      </c>
      <c r="AC355" s="34">
        <v>54.791154791154788</v>
      </c>
      <c r="AD355" s="34">
        <v>51.719901719901721</v>
      </c>
      <c r="AE355" s="34">
        <v>49.631449631449634</v>
      </c>
      <c r="AF355" s="34">
        <v>47.911547911547913</v>
      </c>
      <c r="AG355" s="34">
        <v>47.051597051597049</v>
      </c>
      <c r="AH355" s="34">
        <v>47.051597051597049</v>
      </c>
      <c r="AI355" s="34">
        <v>46.314496314496317</v>
      </c>
      <c r="AJ355" s="34">
        <v>100</v>
      </c>
      <c r="AK355" s="34">
        <v>99.70794392523365</v>
      </c>
      <c r="AL355" s="34">
        <v>99.474299065420567</v>
      </c>
      <c r="AM355" s="34">
        <v>99.007009345794387</v>
      </c>
      <c r="AN355" s="34">
        <v>98.94859813084112</v>
      </c>
      <c r="AO355" s="34">
        <v>99.357476635514018</v>
      </c>
      <c r="AP355" s="34">
        <v>98.598130841121488</v>
      </c>
      <c r="AQ355" s="34">
        <v>96.553738317757009</v>
      </c>
      <c r="AR355" s="34">
        <v>95.151869158878512</v>
      </c>
      <c r="AS355" s="34">
        <v>92.40654205607477</v>
      </c>
      <c r="AT355" s="34">
        <v>89.485981308411212</v>
      </c>
      <c r="AU355" s="34">
        <v>87.733644859813083</v>
      </c>
      <c r="AV355" s="34">
        <v>85.455607476635521</v>
      </c>
      <c r="AW355" s="34">
        <v>84.170560747663558</v>
      </c>
      <c r="AX355" s="34">
        <v>81.191588785046733</v>
      </c>
      <c r="AY355" s="34">
        <v>81.834112149532714</v>
      </c>
      <c r="AZ355" s="34">
        <v>81.25</v>
      </c>
      <c r="BA355" s="34">
        <v>81.950934579439249</v>
      </c>
      <c r="BB355" s="34">
        <v>80.023364485981304</v>
      </c>
      <c r="BC355" s="34">
        <v>79.556074766355138</v>
      </c>
      <c r="BD355" s="34">
        <v>77.686915887850461</v>
      </c>
      <c r="BE355" s="34">
        <v>78.212616822429908</v>
      </c>
      <c r="BF355" s="34">
        <v>77.161214953271028</v>
      </c>
      <c r="BG355" s="34">
        <v>76.927570093457945</v>
      </c>
      <c r="BH355" s="34">
        <v>76.635514018691595</v>
      </c>
      <c r="BI355" s="34">
        <v>78.329439252336442</v>
      </c>
      <c r="BJ355" s="34">
        <v>77.336448598130843</v>
      </c>
      <c r="BK355" s="34">
        <v>78.271028037383175</v>
      </c>
      <c r="BL355" s="34">
        <v>76.518691588785046</v>
      </c>
      <c r="BM355" s="34">
        <v>75.058411214953267</v>
      </c>
      <c r="BN355" s="34">
        <v>74.007009345794387</v>
      </c>
      <c r="BO355" s="34">
        <v>72.89719626168224</v>
      </c>
      <c r="BP355" s="34">
        <v>70.911214953271028</v>
      </c>
      <c r="BQ355" s="34">
        <v>100</v>
      </c>
      <c r="BR355" s="34">
        <v>102.11640211640211</v>
      </c>
      <c r="BS355" s="34">
        <v>102.38095238095238</v>
      </c>
      <c r="BT355" s="34">
        <v>103.96825396825396</v>
      </c>
      <c r="BU355" s="34">
        <v>102.91005291005291</v>
      </c>
      <c r="BV355" s="34">
        <v>103.43915343915344</v>
      </c>
      <c r="BW355" s="34">
        <v>106.08465608465609</v>
      </c>
      <c r="BX355" s="34">
        <v>108.46560846560847</v>
      </c>
      <c r="BY355" s="34">
        <v>107.67195767195767</v>
      </c>
      <c r="BZ355" s="34">
        <v>107.14285714285714</v>
      </c>
      <c r="CA355" s="34">
        <v>102.91005291005291</v>
      </c>
      <c r="CB355" s="34">
        <v>101.32275132275132</v>
      </c>
      <c r="CC355" s="34">
        <v>96.825396825396822</v>
      </c>
      <c r="CD355" s="34">
        <v>95.767195767195773</v>
      </c>
      <c r="CE355" s="34">
        <v>96.296296296296291</v>
      </c>
      <c r="CF355" s="34">
        <v>96.296296296296291</v>
      </c>
      <c r="CG355" s="34">
        <v>101.05820105820106</v>
      </c>
      <c r="CH355" s="34">
        <v>97.883597883597886</v>
      </c>
      <c r="CI355" s="34">
        <v>98.148148148148152</v>
      </c>
      <c r="CJ355" s="34">
        <v>98.148148148148152</v>
      </c>
      <c r="CK355" s="34">
        <v>103.70370370370371</v>
      </c>
      <c r="CL355" s="34">
        <v>105.82010582010582</v>
      </c>
      <c r="CM355" s="34">
        <v>108.73015873015873</v>
      </c>
      <c r="CN355" s="34">
        <v>108.2010582010582</v>
      </c>
      <c r="CO355" s="34">
        <v>110.31746031746032</v>
      </c>
      <c r="CP355" s="34">
        <v>110.58201058201058</v>
      </c>
      <c r="CQ355" s="34">
        <v>115.87301587301587</v>
      </c>
      <c r="CR355" s="34">
        <v>121.6931216931217</v>
      </c>
      <c r="CS355" s="34">
        <v>123.80952380952381</v>
      </c>
      <c r="CT355" s="34">
        <v>125.66137566137566</v>
      </c>
      <c r="CU355" s="34">
        <v>127.51322751322752</v>
      </c>
      <c r="CV355" s="34">
        <v>132.53968253968253</v>
      </c>
      <c r="CW355" s="34">
        <v>133.86243386243387</v>
      </c>
    </row>
    <row r="356" spans="1:101" x14ac:dyDescent="0.3">
      <c r="A356" s="3">
        <v>1941</v>
      </c>
      <c r="B356" s="4" t="s">
        <v>348</v>
      </c>
      <c r="C356" s="34">
        <v>100</v>
      </c>
      <c r="D356" s="34">
        <v>95.569620253164558</v>
      </c>
      <c r="E356" s="34">
        <v>94.514767932489448</v>
      </c>
      <c r="F356" s="34">
        <v>90.506329113924053</v>
      </c>
      <c r="G356" s="34">
        <v>86.286919831223628</v>
      </c>
      <c r="H356" s="34">
        <v>86.18143459915612</v>
      </c>
      <c r="I356" s="34">
        <v>85.443037974683548</v>
      </c>
      <c r="J356" s="34">
        <v>84.177215189873422</v>
      </c>
      <c r="K356" s="34">
        <v>85.548523206751057</v>
      </c>
      <c r="L356" s="34">
        <v>86.075949367088612</v>
      </c>
      <c r="M356" s="34">
        <v>86.708860759493675</v>
      </c>
      <c r="N356" s="34">
        <v>85.232067510548518</v>
      </c>
      <c r="O356" s="34">
        <v>80.59071729957806</v>
      </c>
      <c r="P356" s="34">
        <v>81.64556962025317</v>
      </c>
      <c r="Q356" s="34">
        <v>86.286919831223628</v>
      </c>
      <c r="R356" s="34">
        <v>86.603375527426167</v>
      </c>
      <c r="S356" s="34">
        <v>87.341772151898738</v>
      </c>
      <c r="T356" s="34">
        <v>86.708860759493675</v>
      </c>
      <c r="U356" s="34">
        <v>84.599156118143455</v>
      </c>
      <c r="V356" s="34">
        <v>82.805907172995774</v>
      </c>
      <c r="W356" s="34">
        <v>82.911392405063296</v>
      </c>
      <c r="X356" s="34">
        <v>80.696202531645568</v>
      </c>
      <c r="Y356" s="34">
        <v>76.476793248945143</v>
      </c>
      <c r="Z356" s="34">
        <v>75.632911392405063</v>
      </c>
      <c r="AA356" s="34">
        <v>73.417721518987335</v>
      </c>
      <c r="AB356" s="34">
        <v>73.94514767932489</v>
      </c>
      <c r="AC356" s="34">
        <v>72.046413502109701</v>
      </c>
      <c r="AD356" s="34">
        <v>68.565400843881861</v>
      </c>
      <c r="AE356" s="34">
        <v>65.189873417721515</v>
      </c>
      <c r="AF356" s="34">
        <v>65.928270042194086</v>
      </c>
      <c r="AG356" s="34">
        <v>65.400843881856545</v>
      </c>
      <c r="AH356" s="34">
        <v>64.767932489451482</v>
      </c>
      <c r="AI356" s="34">
        <v>64.029535864978897</v>
      </c>
      <c r="AJ356" s="34">
        <v>100</v>
      </c>
      <c r="AK356" s="34">
        <v>98.280494357872115</v>
      </c>
      <c r="AL356" s="34">
        <v>97.796883396023645</v>
      </c>
      <c r="AM356" s="34">
        <v>98.065556152606121</v>
      </c>
      <c r="AN356" s="34">
        <v>97.85061794734014</v>
      </c>
      <c r="AO356" s="34">
        <v>99.73132724341751</v>
      </c>
      <c r="AP356" s="34">
        <v>101.34336378291242</v>
      </c>
      <c r="AQ356" s="34">
        <v>100.53734551316496</v>
      </c>
      <c r="AR356" s="34">
        <v>101.07469102632993</v>
      </c>
      <c r="AS356" s="34">
        <v>101.07469102632993</v>
      </c>
      <c r="AT356" s="34">
        <v>98.871574422353575</v>
      </c>
      <c r="AU356" s="34">
        <v>96.990865126276191</v>
      </c>
      <c r="AV356" s="34">
        <v>95.862439548629766</v>
      </c>
      <c r="AW356" s="34">
        <v>96.66845781837722</v>
      </c>
      <c r="AX356" s="34">
        <v>97.15206878022569</v>
      </c>
      <c r="AY356" s="34">
        <v>97.36700698549167</v>
      </c>
      <c r="AZ356" s="34">
        <v>96.937130574959696</v>
      </c>
      <c r="BA356" s="34">
        <v>96.399785061794731</v>
      </c>
      <c r="BB356" s="34">
        <v>97.36700698549167</v>
      </c>
      <c r="BC356" s="34">
        <v>95.862439548629766</v>
      </c>
      <c r="BD356" s="34">
        <v>96.07737775389576</v>
      </c>
      <c r="BE356" s="34">
        <v>95.271359484148306</v>
      </c>
      <c r="BF356" s="34">
        <v>94.895217624932826</v>
      </c>
      <c r="BG356" s="34">
        <v>93.659322944653411</v>
      </c>
      <c r="BH356" s="34">
        <v>94.089199355185386</v>
      </c>
      <c r="BI356" s="34">
        <v>92.101020956475011</v>
      </c>
      <c r="BJ356" s="34">
        <v>93.229446534121436</v>
      </c>
      <c r="BK356" s="34">
        <v>92.530897367006986</v>
      </c>
      <c r="BL356" s="34">
        <v>93.551853842020421</v>
      </c>
      <c r="BM356" s="34">
        <v>93.927995701235901</v>
      </c>
      <c r="BN356" s="34">
        <v>92.799570123589461</v>
      </c>
      <c r="BO356" s="34">
        <v>93.766792047286401</v>
      </c>
      <c r="BP356" s="34">
        <v>94.304137560451366</v>
      </c>
      <c r="BQ356" s="34">
        <v>100</v>
      </c>
      <c r="BR356" s="34">
        <v>102.83505154639175</v>
      </c>
      <c r="BS356" s="34">
        <v>103.09278350515464</v>
      </c>
      <c r="BT356" s="34">
        <v>102.83505154639175</v>
      </c>
      <c r="BU356" s="34">
        <v>101.03092783505154</v>
      </c>
      <c r="BV356" s="34">
        <v>98.453608247422679</v>
      </c>
      <c r="BW356" s="34">
        <v>100.77319587628865</v>
      </c>
      <c r="BX356" s="34">
        <v>97.164948453608247</v>
      </c>
      <c r="BY356" s="34">
        <v>100.25773195876289</v>
      </c>
      <c r="BZ356" s="34">
        <v>98.453608247422679</v>
      </c>
      <c r="CA356" s="34">
        <v>94.845360824742272</v>
      </c>
      <c r="CB356" s="34">
        <v>92.783505154639172</v>
      </c>
      <c r="CC356" s="34">
        <v>94.329896907216494</v>
      </c>
      <c r="CD356" s="34">
        <v>93.041237113402062</v>
      </c>
      <c r="CE356" s="34">
        <v>95.360824742268036</v>
      </c>
      <c r="CF356" s="34">
        <v>98.19587628865979</v>
      </c>
      <c r="CG356" s="34">
        <v>100.25773195876289</v>
      </c>
      <c r="CH356" s="34">
        <v>99.484536082474222</v>
      </c>
      <c r="CI356" s="34">
        <v>100.25773195876289</v>
      </c>
      <c r="CJ356" s="34">
        <v>103.60824742268041</v>
      </c>
      <c r="CK356" s="34">
        <v>101.03092783505154</v>
      </c>
      <c r="CL356" s="34">
        <v>102.0618556701031</v>
      </c>
      <c r="CM356" s="34">
        <v>104.63917525773196</v>
      </c>
      <c r="CN356" s="34">
        <v>108.50515463917526</v>
      </c>
      <c r="CO356" s="34">
        <v>112.88659793814433</v>
      </c>
      <c r="CP356" s="34">
        <v>119.84536082474227</v>
      </c>
      <c r="CQ356" s="34">
        <v>125.51546391752578</v>
      </c>
      <c r="CR356" s="34">
        <v>131.18556701030928</v>
      </c>
      <c r="CS356" s="34">
        <v>138.14432989690721</v>
      </c>
      <c r="CT356" s="34">
        <v>140.97938144329896</v>
      </c>
      <c r="CU356" s="34">
        <v>145.61855670103094</v>
      </c>
      <c r="CV356" s="34">
        <v>145.8762886597938</v>
      </c>
      <c r="CW356" s="34">
        <v>143.04123711340208</v>
      </c>
    </row>
    <row r="357" spans="1:101" x14ac:dyDescent="0.3">
      <c r="A357" s="3">
        <v>1942</v>
      </c>
      <c r="B357" s="4" t="s">
        <v>349</v>
      </c>
      <c r="C357" s="34">
        <v>100</v>
      </c>
      <c r="D357" s="34">
        <v>96.980854197349046</v>
      </c>
      <c r="E357" s="34">
        <v>94.698085419734909</v>
      </c>
      <c r="F357" s="34">
        <v>93.004418262150224</v>
      </c>
      <c r="G357" s="34">
        <v>92.194403534609719</v>
      </c>
      <c r="H357" s="34">
        <v>90.058910162002945</v>
      </c>
      <c r="I357" s="34">
        <v>91.237113402061851</v>
      </c>
      <c r="J357" s="34">
        <v>91.531664212076578</v>
      </c>
      <c r="K357" s="34">
        <v>93.078055964653899</v>
      </c>
      <c r="L357" s="34">
        <v>92.709867452135498</v>
      </c>
      <c r="M357" s="34">
        <v>91.531664212076578</v>
      </c>
      <c r="N357" s="34">
        <v>90.427098674521361</v>
      </c>
      <c r="O357" s="34">
        <v>88.659793814432987</v>
      </c>
      <c r="P357" s="34">
        <v>89.396170839469804</v>
      </c>
      <c r="Q357" s="34">
        <v>89.543446244477167</v>
      </c>
      <c r="R357" s="34">
        <v>86.008836524300449</v>
      </c>
      <c r="S357" s="34">
        <v>84.977908689248892</v>
      </c>
      <c r="T357" s="34">
        <v>84.241531664212076</v>
      </c>
      <c r="U357" s="34">
        <v>85.272459499263618</v>
      </c>
      <c r="V357" s="34">
        <v>86.450662739322539</v>
      </c>
      <c r="W357" s="34">
        <v>84.904270986745217</v>
      </c>
      <c r="X357" s="34">
        <v>83.357879234167896</v>
      </c>
      <c r="Y357" s="34">
        <v>82.768777614138443</v>
      </c>
      <c r="Z357" s="34">
        <v>82.989690721649481</v>
      </c>
      <c r="AA357" s="34">
        <v>84.830633284241529</v>
      </c>
      <c r="AB357" s="34">
        <v>83.799705449189986</v>
      </c>
      <c r="AC357" s="34">
        <v>84.683357879234165</v>
      </c>
      <c r="AD357" s="34">
        <v>83.431516936671571</v>
      </c>
      <c r="AE357" s="34">
        <v>82.400589101620028</v>
      </c>
      <c r="AF357" s="34">
        <v>82.326951399116354</v>
      </c>
      <c r="AG357" s="34">
        <v>81.811487481590575</v>
      </c>
      <c r="AH357" s="34">
        <v>82.106038291605302</v>
      </c>
      <c r="AI357" s="34">
        <v>80.044182621502216</v>
      </c>
      <c r="AJ357" s="34">
        <v>100</v>
      </c>
      <c r="AK357" s="34">
        <v>100.76114534251541</v>
      </c>
      <c r="AL357" s="34">
        <v>101.52229068503081</v>
      </c>
      <c r="AM357" s="34">
        <v>102.7183762232693</v>
      </c>
      <c r="AN357" s="34">
        <v>104.45813700616165</v>
      </c>
      <c r="AO357" s="34">
        <v>106.6328379847771</v>
      </c>
      <c r="AP357" s="34">
        <v>107.72018847408481</v>
      </c>
      <c r="AQ357" s="34">
        <v>108.15512866980791</v>
      </c>
      <c r="AR357" s="34">
        <v>108.48133381660021</v>
      </c>
      <c r="AS357" s="34">
        <v>108.37259876766944</v>
      </c>
      <c r="AT357" s="34">
        <v>106.74157303370787</v>
      </c>
      <c r="AU357" s="34">
        <v>105.21928234867705</v>
      </c>
      <c r="AV357" s="34">
        <v>103.51576658209497</v>
      </c>
      <c r="AW357" s="34">
        <v>105.14679231605655</v>
      </c>
      <c r="AX357" s="34">
        <v>106.01667270750272</v>
      </c>
      <c r="AY357" s="34">
        <v>105.00181225081552</v>
      </c>
      <c r="AZ357" s="34">
        <v>105.29177238129758</v>
      </c>
      <c r="BA357" s="34">
        <v>105.07430228343603</v>
      </c>
      <c r="BB357" s="34">
        <v>105.36426241391808</v>
      </c>
      <c r="BC357" s="34">
        <v>105.54548749546937</v>
      </c>
      <c r="BD357" s="34">
        <v>103.76948169626677</v>
      </c>
      <c r="BE357" s="34">
        <v>103.33454150054368</v>
      </c>
      <c r="BF357" s="34">
        <v>103.9869517941283</v>
      </c>
      <c r="BG357" s="34">
        <v>105.54548749546937</v>
      </c>
      <c r="BH357" s="34">
        <v>106.27038782167452</v>
      </c>
      <c r="BI357" s="34">
        <v>105.87169264226169</v>
      </c>
      <c r="BJ357" s="34">
        <v>106.56034795215658</v>
      </c>
      <c r="BK357" s="34">
        <v>106.01667270750272</v>
      </c>
      <c r="BL357" s="34">
        <v>106.6328379847771</v>
      </c>
      <c r="BM357" s="34">
        <v>106.6328379847771</v>
      </c>
      <c r="BN357" s="34">
        <v>107.03153316418992</v>
      </c>
      <c r="BO357" s="34">
        <v>106.95904313156942</v>
      </c>
      <c r="BP357" s="34">
        <v>105.6904675607104</v>
      </c>
      <c r="BQ357" s="34">
        <v>100</v>
      </c>
      <c r="BR357" s="34">
        <v>102.55972696245733</v>
      </c>
      <c r="BS357" s="34">
        <v>101.53583617747441</v>
      </c>
      <c r="BT357" s="34">
        <v>102.38907849829351</v>
      </c>
      <c r="BU357" s="34">
        <v>105.63139931740615</v>
      </c>
      <c r="BV357" s="34">
        <v>106.31399317406144</v>
      </c>
      <c r="BW357" s="34">
        <v>106.1433447098976</v>
      </c>
      <c r="BX357" s="34">
        <v>108.70307167235495</v>
      </c>
      <c r="BY357" s="34">
        <v>110.580204778157</v>
      </c>
      <c r="BZ357" s="34">
        <v>113.48122866894198</v>
      </c>
      <c r="CA357" s="34">
        <v>113.82252559726962</v>
      </c>
      <c r="CB357" s="34">
        <v>116.89419795221843</v>
      </c>
      <c r="CC357" s="34">
        <v>120.30716723549489</v>
      </c>
      <c r="CD357" s="34">
        <v>120.47781569965871</v>
      </c>
      <c r="CE357" s="34">
        <v>115.18771331058021</v>
      </c>
      <c r="CF357" s="34">
        <v>115.01706484641639</v>
      </c>
      <c r="CG357" s="34">
        <v>113.82252559726962</v>
      </c>
      <c r="CH357" s="34">
        <v>113.82252559726962</v>
      </c>
      <c r="CI357" s="34">
        <v>115.8703071672355</v>
      </c>
      <c r="CJ357" s="34">
        <v>117.06484641638225</v>
      </c>
      <c r="CK357" s="34">
        <v>116.55290102389078</v>
      </c>
      <c r="CL357" s="34">
        <v>116.38225255972696</v>
      </c>
      <c r="CM357" s="34">
        <v>119.62457337883959</v>
      </c>
      <c r="CN357" s="34">
        <v>122.52559726962457</v>
      </c>
      <c r="CO357" s="34">
        <v>123.03754266211604</v>
      </c>
      <c r="CP357" s="34">
        <v>127.64505119453925</v>
      </c>
      <c r="CQ357" s="34">
        <v>129.69283276450511</v>
      </c>
      <c r="CR357" s="34">
        <v>135.83617747440272</v>
      </c>
      <c r="CS357" s="34">
        <v>140.10238907849831</v>
      </c>
      <c r="CT357" s="34">
        <v>142.49146757679182</v>
      </c>
      <c r="CU357" s="34">
        <v>145.90443686006827</v>
      </c>
      <c r="CV357" s="34">
        <v>149.82935153583617</v>
      </c>
      <c r="CW357" s="34">
        <v>154.6075085324232</v>
      </c>
    </row>
    <row r="358" spans="1:101" x14ac:dyDescent="0.3">
      <c r="A358" s="3">
        <v>1943</v>
      </c>
      <c r="B358" s="4" t="s">
        <v>350</v>
      </c>
      <c r="C358" s="34">
        <v>100</v>
      </c>
      <c r="D358" s="34">
        <v>90.160183066361554</v>
      </c>
      <c r="E358" s="34">
        <v>82.151029748283747</v>
      </c>
      <c r="F358" s="34">
        <v>81.922196796338667</v>
      </c>
      <c r="G358" s="34">
        <v>81.922196796338667</v>
      </c>
      <c r="H358" s="34">
        <v>80.320366132723109</v>
      </c>
      <c r="I358" s="34">
        <v>81.693363844393588</v>
      </c>
      <c r="J358" s="34">
        <v>75.972540045766593</v>
      </c>
      <c r="K358" s="34">
        <v>75.972540045766593</v>
      </c>
      <c r="L358" s="34">
        <v>78.032036613272311</v>
      </c>
      <c r="M358" s="34">
        <v>75.514874141876433</v>
      </c>
      <c r="N358" s="34">
        <v>75.057208237986274</v>
      </c>
      <c r="O358" s="34">
        <v>69.794050343249424</v>
      </c>
      <c r="P358" s="34">
        <v>67.505720823798626</v>
      </c>
      <c r="Q358" s="34">
        <v>71.624713958810062</v>
      </c>
      <c r="R358" s="34">
        <v>73.226544622425635</v>
      </c>
      <c r="S358" s="34">
        <v>73.684210526315795</v>
      </c>
      <c r="T358" s="34">
        <v>70.251716247139584</v>
      </c>
      <c r="U358" s="34">
        <v>68.649885583524025</v>
      </c>
      <c r="V358" s="34">
        <v>67.734553775743706</v>
      </c>
      <c r="W358" s="34">
        <v>69.794050343249424</v>
      </c>
      <c r="X358" s="34">
        <v>69.565217391304344</v>
      </c>
      <c r="Y358" s="34">
        <v>67.734553775743706</v>
      </c>
      <c r="Z358" s="34">
        <v>66.590389016018307</v>
      </c>
      <c r="AA358" s="34">
        <v>62.929061784897023</v>
      </c>
      <c r="AB358" s="34">
        <v>61.098398169336384</v>
      </c>
      <c r="AC358" s="34">
        <v>55.835240274599542</v>
      </c>
      <c r="AD358" s="34">
        <v>56.521739130434781</v>
      </c>
      <c r="AE358" s="34">
        <v>54.462242562929063</v>
      </c>
      <c r="AF358" s="34">
        <v>53.775743707093824</v>
      </c>
      <c r="AG358" s="34">
        <v>54.919908466819223</v>
      </c>
      <c r="AH358" s="34">
        <v>52.173913043478258</v>
      </c>
      <c r="AI358" s="34">
        <v>49.199084668192221</v>
      </c>
      <c r="AJ358" s="34">
        <v>100</v>
      </c>
      <c r="AK358" s="34">
        <v>97.352342158859472</v>
      </c>
      <c r="AL358" s="34">
        <v>98.574338085539708</v>
      </c>
      <c r="AM358" s="34">
        <v>99.796334012219958</v>
      </c>
      <c r="AN358" s="34">
        <v>101.32382892057026</v>
      </c>
      <c r="AO358" s="34">
        <v>103.25865580448065</v>
      </c>
      <c r="AP358" s="34">
        <v>101.42566191446029</v>
      </c>
      <c r="AQ358" s="34">
        <v>99.796334012219958</v>
      </c>
      <c r="AR358" s="34">
        <v>99.592668024439917</v>
      </c>
      <c r="AS358" s="34">
        <v>98.879837067209778</v>
      </c>
      <c r="AT358" s="34">
        <v>95.824847250509166</v>
      </c>
      <c r="AU358" s="34">
        <v>94.195519348268846</v>
      </c>
      <c r="AV358" s="34">
        <v>89.5112016293279</v>
      </c>
      <c r="AW358" s="34">
        <v>87.983706720977594</v>
      </c>
      <c r="AX358" s="34">
        <v>85.641547861507135</v>
      </c>
      <c r="AY358" s="34">
        <v>87.067209775967413</v>
      </c>
      <c r="AZ358" s="34">
        <v>84.215885947046843</v>
      </c>
      <c r="BA358" s="34">
        <v>83.808553971486759</v>
      </c>
      <c r="BB358" s="34">
        <v>84.623217922606926</v>
      </c>
      <c r="BC358" s="34">
        <v>83.706720977596746</v>
      </c>
      <c r="BD358" s="34">
        <v>78.513238289205702</v>
      </c>
      <c r="BE358" s="34">
        <v>78.309572301425661</v>
      </c>
      <c r="BF358" s="34">
        <v>78.207739307535647</v>
      </c>
      <c r="BG358" s="34">
        <v>77.189409368635438</v>
      </c>
      <c r="BH358" s="34">
        <v>76.272912423625257</v>
      </c>
      <c r="BI358" s="34">
        <v>75.763747454175146</v>
      </c>
      <c r="BJ358" s="34">
        <v>74.643584521384923</v>
      </c>
      <c r="BK358" s="34">
        <v>73.014256619144604</v>
      </c>
      <c r="BL358" s="34">
        <v>72.301425661914465</v>
      </c>
      <c r="BM358" s="34">
        <v>72.301425661914465</v>
      </c>
      <c r="BN358" s="34">
        <v>71.894093686354381</v>
      </c>
      <c r="BO358" s="34">
        <v>71.995926680244395</v>
      </c>
      <c r="BP358" s="34">
        <v>70.061099796334005</v>
      </c>
      <c r="BQ358" s="34">
        <v>100</v>
      </c>
      <c r="BR358" s="34">
        <v>100</v>
      </c>
      <c r="BS358" s="34">
        <v>101.79856115107914</v>
      </c>
      <c r="BT358" s="34">
        <v>99.640287769784166</v>
      </c>
      <c r="BU358" s="34">
        <v>102.5179856115108</v>
      </c>
      <c r="BV358" s="34">
        <v>98.920863309352512</v>
      </c>
      <c r="BW358" s="34">
        <v>102.5179856115108</v>
      </c>
      <c r="BX358" s="34">
        <v>105.75539568345324</v>
      </c>
      <c r="BY358" s="34">
        <v>105.03597122302158</v>
      </c>
      <c r="BZ358" s="34">
        <v>99.640287769784166</v>
      </c>
      <c r="CA358" s="34">
        <v>100.35971223021583</v>
      </c>
      <c r="CB358" s="34">
        <v>94.60431654676259</v>
      </c>
      <c r="CC358" s="34">
        <v>98.561151079136692</v>
      </c>
      <c r="CD358" s="34">
        <v>99.280575539568346</v>
      </c>
      <c r="CE358" s="34">
        <v>98.201438848920859</v>
      </c>
      <c r="CF358" s="34">
        <v>96.043165467625897</v>
      </c>
      <c r="CG358" s="34">
        <v>96.762589928057551</v>
      </c>
      <c r="CH358" s="34">
        <v>94.964028776978424</v>
      </c>
      <c r="CI358" s="34">
        <v>97.122302158273385</v>
      </c>
      <c r="CJ358" s="34">
        <v>96.762589928057551</v>
      </c>
      <c r="CK358" s="34">
        <v>98.920863309352512</v>
      </c>
      <c r="CL358" s="34">
        <v>98.920863309352512</v>
      </c>
      <c r="CM358" s="34">
        <v>95.683453237410077</v>
      </c>
      <c r="CN358" s="34">
        <v>96.043165467625897</v>
      </c>
      <c r="CO358" s="34">
        <v>97.122302158273385</v>
      </c>
      <c r="CP358" s="34">
        <v>98.201438848920859</v>
      </c>
      <c r="CQ358" s="34">
        <v>96.402877697841731</v>
      </c>
      <c r="CR358" s="34">
        <v>97.122302158273385</v>
      </c>
      <c r="CS358" s="34">
        <v>100</v>
      </c>
      <c r="CT358" s="34">
        <v>102.87769784172662</v>
      </c>
      <c r="CU358" s="34">
        <v>103.23741007194245</v>
      </c>
      <c r="CV358" s="34">
        <v>103.9568345323741</v>
      </c>
      <c r="CW358" s="34">
        <v>107.55395683453237</v>
      </c>
    </row>
    <row r="359" spans="1:101" x14ac:dyDescent="0.3">
      <c r="A359" s="3">
        <v>2002</v>
      </c>
      <c r="B359" s="4" t="s">
        <v>351</v>
      </c>
      <c r="C359" s="34">
        <v>100</v>
      </c>
      <c r="D359" s="34">
        <v>95.582329317269071</v>
      </c>
      <c r="E359" s="34">
        <v>90.093708165997327</v>
      </c>
      <c r="F359" s="34">
        <v>89.290495314591695</v>
      </c>
      <c r="G359" s="34">
        <v>92.101740294511373</v>
      </c>
      <c r="H359" s="34">
        <v>90.763052208835347</v>
      </c>
      <c r="I359" s="34">
        <v>91.834002677376176</v>
      </c>
      <c r="J359" s="34">
        <v>88.219544846050866</v>
      </c>
      <c r="K359" s="34">
        <v>87.817938420348057</v>
      </c>
      <c r="L359" s="34">
        <v>91.700133868808564</v>
      </c>
      <c r="M359" s="34">
        <v>92.101740294511373</v>
      </c>
      <c r="N359" s="34">
        <v>89.692101740294518</v>
      </c>
      <c r="O359" s="34">
        <v>83.801874163319951</v>
      </c>
      <c r="P359" s="34">
        <v>80.58902275769745</v>
      </c>
      <c r="Q359" s="34">
        <v>80.85676037483266</v>
      </c>
      <c r="R359" s="34">
        <v>77.376171352074962</v>
      </c>
      <c r="S359" s="34">
        <v>74.698795180722897</v>
      </c>
      <c r="T359" s="34">
        <v>71.753681392235606</v>
      </c>
      <c r="U359" s="34">
        <v>71.887550200803219</v>
      </c>
      <c r="V359" s="34">
        <v>69.611780455153948</v>
      </c>
      <c r="W359" s="34">
        <v>67.603748326639888</v>
      </c>
      <c r="X359" s="34">
        <v>63.052208835341368</v>
      </c>
      <c r="Y359" s="34">
        <v>59.839357429718874</v>
      </c>
      <c r="Z359" s="34">
        <v>55.555555555555557</v>
      </c>
      <c r="AA359" s="34">
        <v>53.145917001338688</v>
      </c>
      <c r="AB359" s="34">
        <v>53.145917001338688</v>
      </c>
      <c r="AC359" s="34">
        <v>51.00401606425703</v>
      </c>
      <c r="AD359" s="34">
        <v>50.200803212851405</v>
      </c>
      <c r="AE359" s="34">
        <v>47.791164658634536</v>
      </c>
      <c r="AF359" s="34">
        <v>46.854082998661312</v>
      </c>
      <c r="AG359" s="34">
        <v>45.113788487282463</v>
      </c>
      <c r="AH359" s="34">
        <v>46.586345381526101</v>
      </c>
      <c r="AI359" s="34">
        <v>43.908969210174028</v>
      </c>
      <c r="AJ359" s="34">
        <v>100</v>
      </c>
      <c r="AK359" s="34">
        <v>101.48185998978028</v>
      </c>
      <c r="AL359" s="34">
        <v>98.569238630556981</v>
      </c>
      <c r="AM359" s="34">
        <v>97.649463464486459</v>
      </c>
      <c r="AN359" s="34">
        <v>97.393970362800204</v>
      </c>
      <c r="AO359" s="34">
        <v>97.393970362800204</v>
      </c>
      <c r="AP359" s="34">
        <v>99.38681655595299</v>
      </c>
      <c r="AQ359" s="34">
        <v>99.591211037301989</v>
      </c>
      <c r="AR359" s="34">
        <v>98.722534491568723</v>
      </c>
      <c r="AS359" s="34">
        <v>96.780786918753194</v>
      </c>
      <c r="AT359" s="34">
        <v>95.298926928972918</v>
      </c>
      <c r="AU359" s="34">
        <v>92.743995912110378</v>
      </c>
      <c r="AV359" s="34">
        <v>89.371486969851816</v>
      </c>
      <c r="AW359" s="34">
        <v>85.385794583546243</v>
      </c>
      <c r="AX359" s="34">
        <v>85.794583546244255</v>
      </c>
      <c r="AY359" s="34">
        <v>82.319877363311193</v>
      </c>
      <c r="AZ359" s="34">
        <v>79.100664282064386</v>
      </c>
      <c r="BA359" s="34">
        <v>75.728155339805824</v>
      </c>
      <c r="BB359" s="34">
        <v>73.837506387327537</v>
      </c>
      <c r="BC359" s="34">
        <v>73.633111905978538</v>
      </c>
      <c r="BD359" s="34">
        <v>71.997956055186506</v>
      </c>
      <c r="BE359" s="34">
        <v>69.596320899335723</v>
      </c>
      <c r="BF359" s="34">
        <v>68.880940214614199</v>
      </c>
      <c r="BG359" s="34">
        <v>69.034236075625955</v>
      </c>
      <c r="BH359" s="34">
        <v>69.136433316300455</v>
      </c>
      <c r="BI359" s="34">
        <v>69.39192641798671</v>
      </c>
      <c r="BJ359" s="34">
        <v>70.413898824731731</v>
      </c>
      <c r="BK359" s="34">
        <v>69.698518140010222</v>
      </c>
      <c r="BL359" s="34">
        <v>70.056208482370977</v>
      </c>
      <c r="BM359" s="34">
        <v>70.056208482370977</v>
      </c>
      <c r="BN359" s="34">
        <v>69.39192641798671</v>
      </c>
      <c r="BO359" s="34">
        <v>69.136433316300455</v>
      </c>
      <c r="BP359" s="34">
        <v>68.932038834951456</v>
      </c>
      <c r="BQ359" s="34">
        <v>100</v>
      </c>
      <c r="BR359" s="34">
        <v>101.88235294117646</v>
      </c>
      <c r="BS359" s="34">
        <v>100</v>
      </c>
      <c r="BT359" s="34">
        <v>101.17647058823529</v>
      </c>
      <c r="BU359" s="34">
        <v>97.411764705882348</v>
      </c>
      <c r="BV359" s="34">
        <v>98.82352941176471</v>
      </c>
      <c r="BW359" s="34">
        <v>97.647058823529406</v>
      </c>
      <c r="BX359" s="34">
        <v>97.647058823529406</v>
      </c>
      <c r="BY359" s="34">
        <v>99.294117647058826</v>
      </c>
      <c r="BZ359" s="34">
        <v>100.70588235294117</v>
      </c>
      <c r="CA359" s="34">
        <v>101.17647058823529</v>
      </c>
      <c r="CB359" s="34">
        <v>100.70588235294117</v>
      </c>
      <c r="CC359" s="34">
        <v>99.764705882352942</v>
      </c>
      <c r="CD359" s="34">
        <v>101.64705882352941</v>
      </c>
      <c r="CE359" s="34">
        <v>96.705882352941174</v>
      </c>
      <c r="CF359" s="34">
        <v>93.411764705882348</v>
      </c>
      <c r="CG359" s="34">
        <v>91.764705882352942</v>
      </c>
      <c r="CH359" s="34">
        <v>88.941176470588232</v>
      </c>
      <c r="CI359" s="34">
        <v>90.352941176470594</v>
      </c>
      <c r="CJ359" s="34">
        <v>88.705882352941174</v>
      </c>
      <c r="CK359" s="34">
        <v>87.529411764705884</v>
      </c>
      <c r="CL359" s="34">
        <v>84</v>
      </c>
      <c r="CM359" s="34">
        <v>82.117647058823536</v>
      </c>
      <c r="CN359" s="34">
        <v>84.235294117647058</v>
      </c>
      <c r="CO359" s="34">
        <v>84.941176470588232</v>
      </c>
      <c r="CP359" s="34">
        <v>86.352941176470594</v>
      </c>
      <c r="CQ359" s="34">
        <v>86.82352941176471</v>
      </c>
      <c r="CR359" s="34">
        <v>89.411764705882348</v>
      </c>
      <c r="CS359" s="34">
        <v>94.117647058823536</v>
      </c>
      <c r="CT359" s="34">
        <v>97.882352941176464</v>
      </c>
      <c r="CU359" s="34">
        <v>96.235294117647058</v>
      </c>
      <c r="CV359" s="34">
        <v>96.235294117647058</v>
      </c>
      <c r="CW359" s="34">
        <v>95.058823529411768</v>
      </c>
    </row>
    <row r="360" spans="1:101" x14ac:dyDescent="0.3">
      <c r="A360" s="3">
        <v>2003</v>
      </c>
      <c r="B360" s="4" t="s">
        <v>352</v>
      </c>
      <c r="C360" s="34">
        <v>100</v>
      </c>
      <c r="D360" s="34">
        <v>96.77811550151975</v>
      </c>
      <c r="E360" s="34">
        <v>95.744680851063833</v>
      </c>
      <c r="F360" s="34">
        <v>94.528875379939208</v>
      </c>
      <c r="G360" s="34">
        <v>92.340425531914889</v>
      </c>
      <c r="H360" s="34">
        <v>90.820668693009125</v>
      </c>
      <c r="I360" s="34">
        <v>96.352583586626139</v>
      </c>
      <c r="J360" s="34">
        <v>98.60182370820668</v>
      </c>
      <c r="K360" s="34">
        <v>97.872340425531917</v>
      </c>
      <c r="L360" s="34">
        <v>96.838905775075986</v>
      </c>
      <c r="M360" s="34">
        <v>96.231003039513681</v>
      </c>
      <c r="N360" s="34">
        <v>95.866261398176292</v>
      </c>
      <c r="O360" s="34">
        <v>97.507598784194528</v>
      </c>
      <c r="P360" s="34">
        <v>97.507598784194528</v>
      </c>
      <c r="Q360" s="34">
        <v>99.939209726443764</v>
      </c>
      <c r="R360" s="34">
        <v>100.48632218844985</v>
      </c>
      <c r="S360" s="34">
        <v>100.24316109422493</v>
      </c>
      <c r="T360" s="34">
        <v>102.55319148936171</v>
      </c>
      <c r="U360" s="34">
        <v>102.79635258358662</v>
      </c>
      <c r="V360" s="34">
        <v>100.66869300911854</v>
      </c>
      <c r="W360" s="34">
        <v>101.15501519756839</v>
      </c>
      <c r="X360" s="34">
        <v>97.993920972644375</v>
      </c>
      <c r="Y360" s="34">
        <v>96.656534954407292</v>
      </c>
      <c r="Z360" s="34">
        <v>96.413373860182375</v>
      </c>
      <c r="AA360" s="34">
        <v>94.832826747720361</v>
      </c>
      <c r="AB360" s="34">
        <v>93.860182370820667</v>
      </c>
      <c r="AC360" s="34">
        <v>92.036474164133736</v>
      </c>
      <c r="AD360" s="34">
        <v>92.097264437689972</v>
      </c>
      <c r="AE360" s="34">
        <v>91.732522796352583</v>
      </c>
      <c r="AF360" s="34">
        <v>88.449848024316111</v>
      </c>
      <c r="AG360" s="34">
        <v>86.626139817629181</v>
      </c>
      <c r="AH360" s="34">
        <v>81.641337386018236</v>
      </c>
      <c r="AI360" s="34">
        <v>76.474164133738597</v>
      </c>
      <c r="AJ360" s="34">
        <v>100</v>
      </c>
      <c r="AK360" s="34">
        <v>102.35036895326591</v>
      </c>
      <c r="AL360" s="34">
        <v>104.12681060399017</v>
      </c>
      <c r="AM360" s="34">
        <v>104.94670675047827</v>
      </c>
      <c r="AN360" s="34">
        <v>106.6684886581033</v>
      </c>
      <c r="AO360" s="34">
        <v>108.14430172178191</v>
      </c>
      <c r="AP360" s="34">
        <v>111.04126810603991</v>
      </c>
      <c r="AQ360" s="34">
        <v>113.00901885761137</v>
      </c>
      <c r="AR360" s="34">
        <v>113.80158513254987</v>
      </c>
      <c r="AS360" s="34">
        <v>112.16179283957365</v>
      </c>
      <c r="AT360" s="34">
        <v>109.67477452855971</v>
      </c>
      <c r="AU360" s="34">
        <v>107.379065318393</v>
      </c>
      <c r="AV360" s="34">
        <v>106.69581852965291</v>
      </c>
      <c r="AW360" s="34">
        <v>105.52063405301995</v>
      </c>
      <c r="AX360" s="34">
        <v>105.57529379611915</v>
      </c>
      <c r="AY360" s="34">
        <v>104.04482098934135</v>
      </c>
      <c r="AZ360" s="34">
        <v>104.01749111779175</v>
      </c>
      <c r="BA360" s="34">
        <v>104.67340803498223</v>
      </c>
      <c r="BB360" s="34">
        <v>104.23613009018858</v>
      </c>
      <c r="BC360" s="34">
        <v>102.9242962558076</v>
      </c>
      <c r="BD360" s="34">
        <v>102.70565728341077</v>
      </c>
      <c r="BE360" s="34">
        <v>102.51434818256354</v>
      </c>
      <c r="BF360" s="34">
        <v>103.19759497130363</v>
      </c>
      <c r="BG360" s="34">
        <v>103.77152227384531</v>
      </c>
      <c r="BH360" s="34">
        <v>103.88084176004372</v>
      </c>
      <c r="BI360" s="34">
        <v>104.20880021863897</v>
      </c>
      <c r="BJ360" s="34">
        <v>105.54796392456956</v>
      </c>
      <c r="BK360" s="34">
        <v>106.20388084176004</v>
      </c>
      <c r="BL360" s="34">
        <v>105.65728341076797</v>
      </c>
      <c r="BM360" s="34">
        <v>104.07215086089096</v>
      </c>
      <c r="BN360" s="34">
        <v>103.77152227384531</v>
      </c>
      <c r="BO360" s="34">
        <v>101.85843126537306</v>
      </c>
      <c r="BP360" s="34">
        <v>99.426072697458324</v>
      </c>
      <c r="BQ360" s="34">
        <v>100</v>
      </c>
      <c r="BR360" s="34">
        <v>101.64233576642336</v>
      </c>
      <c r="BS360" s="34">
        <v>102.55474452554745</v>
      </c>
      <c r="BT360" s="34">
        <v>104.37956204379562</v>
      </c>
      <c r="BU360" s="34">
        <v>106.56934306569343</v>
      </c>
      <c r="BV360" s="34">
        <v>110.21897810218978</v>
      </c>
      <c r="BW360" s="34">
        <v>115.69343065693431</v>
      </c>
      <c r="BX360" s="34">
        <v>115.69343065693431</v>
      </c>
      <c r="BY360" s="34">
        <v>116.97080291970804</v>
      </c>
      <c r="BZ360" s="34">
        <v>115.51094890510949</v>
      </c>
      <c r="CA360" s="34">
        <v>116.42335766423358</v>
      </c>
      <c r="CB360" s="34">
        <v>120.07299270072993</v>
      </c>
      <c r="CC360" s="34">
        <v>122.99270072992701</v>
      </c>
      <c r="CD360" s="34">
        <v>121.35036496350365</v>
      </c>
      <c r="CE360" s="34">
        <v>120.43795620437956</v>
      </c>
      <c r="CF360" s="34">
        <v>120.43795620437956</v>
      </c>
      <c r="CG360" s="34">
        <v>121.71532846715328</v>
      </c>
      <c r="CH360" s="34">
        <v>122.08029197080292</v>
      </c>
      <c r="CI360" s="34">
        <v>123.35766423357664</v>
      </c>
      <c r="CJ360" s="34">
        <v>126.27737226277372</v>
      </c>
      <c r="CK360" s="34">
        <v>128.10218978102191</v>
      </c>
      <c r="CL360" s="34">
        <v>127.55474452554745</v>
      </c>
      <c r="CM360" s="34">
        <v>129.56204379562044</v>
      </c>
      <c r="CN360" s="34">
        <v>131.02189781021897</v>
      </c>
      <c r="CO360" s="34">
        <v>133.94160583941607</v>
      </c>
      <c r="CP360" s="34">
        <v>140.14598540145985</v>
      </c>
      <c r="CQ360" s="34">
        <v>143.61313868613138</v>
      </c>
      <c r="CR360" s="34">
        <v>150</v>
      </c>
      <c r="CS360" s="34">
        <v>157.66423357664235</v>
      </c>
      <c r="CT360" s="34">
        <v>163.68613138686132</v>
      </c>
      <c r="CU360" s="34">
        <v>170.07299270072994</v>
      </c>
      <c r="CV360" s="34">
        <v>175.72992700729927</v>
      </c>
      <c r="CW360" s="34">
        <v>182.11678832116789</v>
      </c>
    </row>
    <row r="361" spans="1:101" x14ac:dyDescent="0.3">
      <c r="A361" s="3">
        <v>2004</v>
      </c>
      <c r="B361" s="4" t="s">
        <v>353</v>
      </c>
      <c r="C361" s="34">
        <v>100</v>
      </c>
      <c r="D361" s="34">
        <v>95.669137729223564</v>
      </c>
      <c r="E361" s="34">
        <v>93.874365977370275</v>
      </c>
      <c r="F361" s="34">
        <v>92.586812329301594</v>
      </c>
      <c r="G361" s="34">
        <v>90.909090909090907</v>
      </c>
      <c r="H361" s="34">
        <v>90.870074131876706</v>
      </c>
      <c r="I361" s="34">
        <v>90.24580569644948</v>
      </c>
      <c r="J361" s="34">
        <v>92.001560671088569</v>
      </c>
      <c r="K361" s="34">
        <v>93.015996878657816</v>
      </c>
      <c r="L361" s="34">
        <v>93.289114319157235</v>
      </c>
      <c r="M361" s="34">
        <v>92.04057744830277</v>
      </c>
      <c r="N361" s="34">
        <v>90.206788919235265</v>
      </c>
      <c r="O361" s="34">
        <v>88.607101053452979</v>
      </c>
      <c r="P361" s="34">
        <v>90.635973468591487</v>
      </c>
      <c r="Q361" s="34">
        <v>90.284822473663681</v>
      </c>
      <c r="R361" s="34">
        <v>89.387436597737022</v>
      </c>
      <c r="S361" s="34">
        <v>89.387436597737022</v>
      </c>
      <c r="T361" s="34">
        <v>89.27038626609442</v>
      </c>
      <c r="U361" s="34">
        <v>90.518923136948885</v>
      </c>
      <c r="V361" s="34">
        <v>92.196644557159573</v>
      </c>
      <c r="W361" s="34">
        <v>92.313694888802189</v>
      </c>
      <c r="X361" s="34">
        <v>90.987124463519308</v>
      </c>
      <c r="Y361" s="34">
        <v>90.518923136948885</v>
      </c>
      <c r="Z361" s="34">
        <v>92.196644557159573</v>
      </c>
      <c r="AA361" s="34">
        <v>93.562231759656655</v>
      </c>
      <c r="AB361" s="34">
        <v>91.221225126804526</v>
      </c>
      <c r="AC361" s="34">
        <v>90.635973468591487</v>
      </c>
      <c r="AD361" s="34">
        <v>92.781896215372612</v>
      </c>
      <c r="AE361" s="34">
        <v>93.796332422941859</v>
      </c>
      <c r="AF361" s="34">
        <v>94.381584081154898</v>
      </c>
      <c r="AG361" s="34">
        <v>94.81076863051112</v>
      </c>
      <c r="AH361" s="34">
        <v>94.849785407725321</v>
      </c>
      <c r="AI361" s="34">
        <v>93.562231759656655</v>
      </c>
      <c r="AJ361" s="34">
        <v>100</v>
      </c>
      <c r="AK361" s="34">
        <v>100.33823778116016</v>
      </c>
      <c r="AL361" s="34">
        <v>101.13309656688652</v>
      </c>
      <c r="AM361" s="34">
        <v>100.89633012007441</v>
      </c>
      <c r="AN361" s="34">
        <v>101.53898190427871</v>
      </c>
      <c r="AO361" s="34">
        <v>103.60223236935566</v>
      </c>
      <c r="AP361" s="34">
        <v>104.71841704718418</v>
      </c>
      <c r="AQ361" s="34">
        <v>105.10739049551835</v>
      </c>
      <c r="AR361" s="34">
        <v>104.65076949095214</v>
      </c>
      <c r="AS361" s="34">
        <v>103.48384914594961</v>
      </c>
      <c r="AT361" s="34">
        <v>101.80957212920683</v>
      </c>
      <c r="AU361" s="34">
        <v>99.898528665651952</v>
      </c>
      <c r="AV361" s="34">
        <v>99.27278877050567</v>
      </c>
      <c r="AW361" s="34">
        <v>99.49264332825976</v>
      </c>
      <c r="AX361" s="34">
        <v>98.883815322171486</v>
      </c>
      <c r="AY361" s="34">
        <v>96.854388635210555</v>
      </c>
      <c r="AZ361" s="34">
        <v>97.852190089633012</v>
      </c>
      <c r="BA361" s="34">
        <v>99.171317436157622</v>
      </c>
      <c r="BB361" s="34">
        <v>100.59191611703027</v>
      </c>
      <c r="BC361" s="34">
        <v>101.23456790123457</v>
      </c>
      <c r="BD361" s="34">
        <v>101.7419245729748</v>
      </c>
      <c r="BE361" s="34">
        <v>102.51987146964316</v>
      </c>
      <c r="BF361" s="34">
        <v>103.88973448334178</v>
      </c>
      <c r="BG361" s="34">
        <v>106.42651784204295</v>
      </c>
      <c r="BH361" s="34">
        <v>108.13461863690175</v>
      </c>
      <c r="BI361" s="34">
        <v>109.03094875697616</v>
      </c>
      <c r="BJ361" s="34">
        <v>111.04346355487908</v>
      </c>
      <c r="BK361" s="34">
        <v>113.81701336039235</v>
      </c>
      <c r="BL361" s="34">
        <v>114.47657703365466</v>
      </c>
      <c r="BM361" s="34">
        <v>113.85083713850837</v>
      </c>
      <c r="BN361" s="34">
        <v>114.25672247590056</v>
      </c>
      <c r="BO361" s="34">
        <v>113.85083713850837</v>
      </c>
      <c r="BP361" s="34">
        <v>113.59715880263825</v>
      </c>
      <c r="BQ361" s="34">
        <v>100</v>
      </c>
      <c r="BR361" s="34">
        <v>102.33415233415234</v>
      </c>
      <c r="BS361" s="34">
        <v>106.01965601965603</v>
      </c>
      <c r="BT361" s="34">
        <v>110.68796068796068</v>
      </c>
      <c r="BU361" s="34">
        <v>112.53071253071253</v>
      </c>
      <c r="BV361" s="34">
        <v>115.72481572481573</v>
      </c>
      <c r="BW361" s="34">
        <v>117.32186732186732</v>
      </c>
      <c r="BX361" s="34">
        <v>118.79606879606879</v>
      </c>
      <c r="BY361" s="34">
        <v>120.51597051597052</v>
      </c>
      <c r="BZ361" s="34">
        <v>122.23587223587224</v>
      </c>
      <c r="CA361" s="34">
        <v>120.51597051597052</v>
      </c>
      <c r="CB361" s="34">
        <v>122.48157248157248</v>
      </c>
      <c r="CC361" s="34">
        <v>124.07862407862407</v>
      </c>
      <c r="CD361" s="34">
        <v>123.71007371007371</v>
      </c>
      <c r="CE361" s="34">
        <v>123.46437346437347</v>
      </c>
      <c r="CF361" s="34">
        <v>123.09582309582309</v>
      </c>
      <c r="CG361" s="34">
        <v>122.72727272727273</v>
      </c>
      <c r="CH361" s="34">
        <v>123.46437346437347</v>
      </c>
      <c r="CI361" s="34">
        <v>121.99017199017199</v>
      </c>
      <c r="CJ361" s="34">
        <v>124.32432432432432</v>
      </c>
      <c r="CK361" s="34">
        <v>123.95577395577395</v>
      </c>
      <c r="CL361" s="34">
        <v>124.44717444717445</v>
      </c>
      <c r="CM361" s="34">
        <v>126.53562653562653</v>
      </c>
      <c r="CN361" s="34">
        <v>131.20393120393121</v>
      </c>
      <c r="CO361" s="34">
        <v>137.59213759213759</v>
      </c>
      <c r="CP361" s="34">
        <v>141.15479115479116</v>
      </c>
      <c r="CQ361" s="34">
        <v>145.33169533169533</v>
      </c>
      <c r="CR361" s="34">
        <v>144.84029484029483</v>
      </c>
      <c r="CS361" s="34">
        <v>152.82555282555282</v>
      </c>
      <c r="CT361" s="34">
        <v>160.1965601965602</v>
      </c>
      <c r="CU361" s="34">
        <v>164.74201474201473</v>
      </c>
      <c r="CV361" s="34">
        <v>168.3046683046683</v>
      </c>
      <c r="CW361" s="34">
        <v>174.57002457002457</v>
      </c>
    </row>
    <row r="362" spans="1:101" x14ac:dyDescent="0.3">
      <c r="A362" s="3">
        <v>2011</v>
      </c>
      <c r="B362" s="4" t="s">
        <v>354</v>
      </c>
      <c r="C362" s="34">
        <v>100</v>
      </c>
      <c r="D362" s="34">
        <v>99.224806201550393</v>
      </c>
      <c r="E362" s="34">
        <v>97.480620155038764</v>
      </c>
      <c r="F362" s="34">
        <v>96.31782945736434</v>
      </c>
      <c r="G362" s="34">
        <v>94.476744186046517</v>
      </c>
      <c r="H362" s="34">
        <v>95.058139534883722</v>
      </c>
      <c r="I362" s="34">
        <v>96.414728682170548</v>
      </c>
      <c r="J362" s="34">
        <v>95.251937984496124</v>
      </c>
      <c r="K362" s="34">
        <v>93.895348837209298</v>
      </c>
      <c r="L362" s="34">
        <v>94.573643410852711</v>
      </c>
      <c r="M362" s="34">
        <v>93.604651162790702</v>
      </c>
      <c r="N362" s="34">
        <v>90.600775193798455</v>
      </c>
      <c r="O362" s="34">
        <v>88.081395348837205</v>
      </c>
      <c r="P362" s="34">
        <v>84.786821705426362</v>
      </c>
      <c r="Q362" s="34">
        <v>84.205426356589143</v>
      </c>
      <c r="R362" s="34">
        <v>82.461240310077514</v>
      </c>
      <c r="S362" s="34">
        <v>80.620155038759691</v>
      </c>
      <c r="T362" s="34">
        <v>79.069767441860463</v>
      </c>
      <c r="U362" s="34">
        <v>77.228682170542641</v>
      </c>
      <c r="V362" s="34">
        <v>76.45348837209302</v>
      </c>
      <c r="W362" s="34">
        <v>74.418604651162795</v>
      </c>
      <c r="X362" s="34">
        <v>73.062015503875969</v>
      </c>
      <c r="Y362" s="34">
        <v>73.352713178294579</v>
      </c>
      <c r="Z362" s="34">
        <v>72.771317829457359</v>
      </c>
      <c r="AA362" s="34">
        <v>69.670542635658919</v>
      </c>
      <c r="AB362" s="34">
        <v>68.023255813953483</v>
      </c>
      <c r="AC362" s="34">
        <v>67.344961240310084</v>
      </c>
      <c r="AD362" s="34">
        <v>67.151162790697668</v>
      </c>
      <c r="AE362" s="34">
        <v>65.116279069767444</v>
      </c>
      <c r="AF362" s="34">
        <v>66.666666666666671</v>
      </c>
      <c r="AG362" s="34">
        <v>66.279069767441854</v>
      </c>
      <c r="AH362" s="34">
        <v>65.503875968992247</v>
      </c>
      <c r="AI362" s="34">
        <v>64.728682170542641</v>
      </c>
      <c r="AJ362" s="34">
        <v>100</v>
      </c>
      <c r="AK362" s="34">
        <v>101.36904761904762</v>
      </c>
      <c r="AL362" s="34">
        <v>103.63095238095238</v>
      </c>
      <c r="AM362" s="34">
        <v>105.53571428571429</v>
      </c>
      <c r="AN362" s="34">
        <v>107.08333333333333</v>
      </c>
      <c r="AO362" s="34">
        <v>109.16666666666667</v>
      </c>
      <c r="AP362" s="34">
        <v>112.02380952380952</v>
      </c>
      <c r="AQ362" s="34">
        <v>113.98809523809524</v>
      </c>
      <c r="AR362" s="34">
        <v>116.72619047619048</v>
      </c>
      <c r="AS362" s="34">
        <v>117.5</v>
      </c>
      <c r="AT362" s="34">
        <v>118.45238095238095</v>
      </c>
      <c r="AU362" s="34">
        <v>118.03571428571429</v>
      </c>
      <c r="AV362" s="34">
        <v>117.79761904761905</v>
      </c>
      <c r="AW362" s="34">
        <v>116.8452380952381</v>
      </c>
      <c r="AX362" s="34">
        <v>117.26190476190476</v>
      </c>
      <c r="AY362" s="34">
        <v>116.19047619047619</v>
      </c>
      <c r="AZ362" s="34">
        <v>116.30952380952381</v>
      </c>
      <c r="BA362" s="34">
        <v>115.23809523809524</v>
      </c>
      <c r="BB362" s="34">
        <v>115.83333333333333</v>
      </c>
      <c r="BC362" s="34">
        <v>115.89285714285714</v>
      </c>
      <c r="BD362" s="34">
        <v>114.4047619047619</v>
      </c>
      <c r="BE362" s="34">
        <v>113.75</v>
      </c>
      <c r="BF362" s="34">
        <v>114.70238095238095</v>
      </c>
      <c r="BG362" s="34">
        <v>112.97619047619048</v>
      </c>
      <c r="BH362" s="34">
        <v>113.69047619047619</v>
      </c>
      <c r="BI362" s="34">
        <v>113.39285714285714</v>
      </c>
      <c r="BJ362" s="34">
        <v>113.1547619047619</v>
      </c>
      <c r="BK362" s="34">
        <v>112.14285714285714</v>
      </c>
      <c r="BL362" s="34">
        <v>112.02380952380952</v>
      </c>
      <c r="BM362" s="34">
        <v>112.26190476190476</v>
      </c>
      <c r="BN362" s="34">
        <v>109.82142857142857</v>
      </c>
      <c r="BO362" s="34">
        <v>109.70238095238095</v>
      </c>
      <c r="BP362" s="34">
        <v>107.79761904761905</v>
      </c>
      <c r="BQ362" s="34">
        <v>100</v>
      </c>
      <c r="BR362" s="34">
        <v>99.447513812154696</v>
      </c>
      <c r="BS362" s="34">
        <v>101.10497237569061</v>
      </c>
      <c r="BT362" s="34">
        <v>102.76243093922652</v>
      </c>
      <c r="BU362" s="34">
        <v>104.41988950276243</v>
      </c>
      <c r="BV362" s="34">
        <v>108.28729281767956</v>
      </c>
      <c r="BW362" s="34">
        <v>112.15469613259668</v>
      </c>
      <c r="BX362" s="34">
        <v>117.12707182320442</v>
      </c>
      <c r="BY362" s="34">
        <v>116.57458563535911</v>
      </c>
      <c r="BZ362" s="34">
        <v>117.12707182320442</v>
      </c>
      <c r="CA362" s="34">
        <v>121.54696132596685</v>
      </c>
      <c r="CB362" s="34">
        <v>122.65193370165746</v>
      </c>
      <c r="CC362" s="34">
        <v>128.7292817679558</v>
      </c>
      <c r="CD362" s="34">
        <v>127.07182320441989</v>
      </c>
      <c r="CE362" s="34">
        <v>130.93922651933701</v>
      </c>
      <c r="CF362" s="34">
        <v>137.56906077348066</v>
      </c>
      <c r="CG362" s="34">
        <v>130.38674033149172</v>
      </c>
      <c r="CH362" s="34">
        <v>138.12154696132598</v>
      </c>
      <c r="CI362" s="34">
        <v>140.33149171270719</v>
      </c>
      <c r="CJ362" s="34">
        <v>144.75138121546962</v>
      </c>
      <c r="CK362" s="34">
        <v>151.93370165745856</v>
      </c>
      <c r="CL362" s="34">
        <v>155.8011049723757</v>
      </c>
      <c r="CM362" s="34">
        <v>158.5635359116022</v>
      </c>
      <c r="CN362" s="34">
        <v>165.74585635359117</v>
      </c>
      <c r="CO362" s="34">
        <v>169.06077348066299</v>
      </c>
      <c r="CP362" s="34">
        <v>176.79558011049724</v>
      </c>
      <c r="CQ362" s="34">
        <v>180.66298342541435</v>
      </c>
      <c r="CR362" s="34">
        <v>195.58011049723757</v>
      </c>
      <c r="CS362" s="34">
        <v>198.89502762430939</v>
      </c>
      <c r="CT362" s="34">
        <v>211.04972375690608</v>
      </c>
      <c r="CU362" s="34">
        <v>225.96685082872929</v>
      </c>
      <c r="CV362" s="34">
        <v>235.91160220994476</v>
      </c>
      <c r="CW362" s="34">
        <v>245.85635359116023</v>
      </c>
    </row>
    <row r="363" spans="1:101" x14ac:dyDescent="0.3">
      <c r="A363" s="3">
        <v>2012</v>
      </c>
      <c r="B363" s="4" t="s">
        <v>355</v>
      </c>
      <c r="C363" s="34">
        <v>100</v>
      </c>
      <c r="D363" s="34">
        <v>98.911860718171923</v>
      </c>
      <c r="E363" s="34">
        <v>98.454842219804135</v>
      </c>
      <c r="F363" s="34">
        <v>98.324265505984769</v>
      </c>
      <c r="G363" s="34">
        <v>98.672470076169745</v>
      </c>
      <c r="H363" s="34">
        <v>99.173014145810669</v>
      </c>
      <c r="I363" s="34">
        <v>100.47878128400436</v>
      </c>
      <c r="J363" s="34">
        <v>100.8487486398259</v>
      </c>
      <c r="K363" s="34">
        <v>102.0892274211099</v>
      </c>
      <c r="L363" s="34">
        <v>103.63438520130576</v>
      </c>
      <c r="M363" s="34">
        <v>105.15778019586507</v>
      </c>
      <c r="N363" s="34">
        <v>107.52992383025027</v>
      </c>
      <c r="O363" s="34">
        <v>107.72578890097932</v>
      </c>
      <c r="P363" s="34">
        <v>110.59847660500544</v>
      </c>
      <c r="Q363" s="34">
        <v>112.23068552774755</v>
      </c>
      <c r="R363" s="34">
        <v>112.23068552774755</v>
      </c>
      <c r="S363" s="34">
        <v>114.18933623503808</v>
      </c>
      <c r="T363" s="34">
        <v>114.27638737758433</v>
      </c>
      <c r="U363" s="34">
        <v>114.79869423286181</v>
      </c>
      <c r="V363" s="34">
        <v>115.12513601741023</v>
      </c>
      <c r="W363" s="34">
        <v>116.32208922742112</v>
      </c>
      <c r="X363" s="34">
        <v>116.32208922742112</v>
      </c>
      <c r="Y363" s="34">
        <v>115.32100108813928</v>
      </c>
      <c r="Z363" s="34">
        <v>115.03808487486398</v>
      </c>
      <c r="AA363" s="34">
        <v>116.56147986942328</v>
      </c>
      <c r="AB363" s="34">
        <v>116.62676822633297</v>
      </c>
      <c r="AC363" s="34">
        <v>117.54080522306856</v>
      </c>
      <c r="AD363" s="34">
        <v>117.14907508161045</v>
      </c>
      <c r="AE363" s="34">
        <v>115.36452665941241</v>
      </c>
      <c r="AF363" s="34">
        <v>114.62459194776932</v>
      </c>
      <c r="AG363" s="34">
        <v>114.95103373231774</v>
      </c>
      <c r="AH363" s="34">
        <v>115.10337323177367</v>
      </c>
      <c r="AI363" s="34">
        <v>111.51251360174102</v>
      </c>
      <c r="AJ363" s="34">
        <v>100</v>
      </c>
      <c r="AK363" s="34">
        <v>103.05206463195691</v>
      </c>
      <c r="AL363" s="34">
        <v>105.91262716935967</v>
      </c>
      <c r="AM363" s="34">
        <v>108.95272292040694</v>
      </c>
      <c r="AN363" s="34">
        <v>113.03411131059246</v>
      </c>
      <c r="AO363" s="34">
        <v>115.93058049072411</v>
      </c>
      <c r="AP363" s="34">
        <v>119.18611609814482</v>
      </c>
      <c r="AQ363" s="34">
        <v>121.79533213644524</v>
      </c>
      <c r="AR363" s="34">
        <v>123.77019748653501</v>
      </c>
      <c r="AS363" s="34">
        <v>123.78216636744465</v>
      </c>
      <c r="AT363" s="34">
        <v>122.2980251346499</v>
      </c>
      <c r="AU363" s="34">
        <v>122.32196289646917</v>
      </c>
      <c r="AV363" s="34">
        <v>121.7833632555356</v>
      </c>
      <c r="AW363" s="34">
        <v>123.50688210652304</v>
      </c>
      <c r="AX363" s="34">
        <v>125.21843207660083</v>
      </c>
      <c r="AY363" s="34">
        <v>125.94853381208857</v>
      </c>
      <c r="AZ363" s="34">
        <v>127.1214841412328</v>
      </c>
      <c r="BA363" s="34">
        <v>127.71992818671454</v>
      </c>
      <c r="BB363" s="34">
        <v>129.15619389587073</v>
      </c>
      <c r="BC363" s="34">
        <v>131.71753441053261</v>
      </c>
      <c r="BD363" s="34">
        <v>132.89048473967685</v>
      </c>
      <c r="BE363" s="34">
        <v>134.59006582884501</v>
      </c>
      <c r="BF363" s="34">
        <v>137.18731298623578</v>
      </c>
      <c r="BG363" s="34">
        <v>139.13824057450628</v>
      </c>
      <c r="BH363" s="34">
        <v>142.393776181927</v>
      </c>
      <c r="BI363" s="34">
        <v>144.23698384201077</v>
      </c>
      <c r="BJ363" s="34">
        <v>147.07360861759426</v>
      </c>
      <c r="BK363" s="34">
        <v>148.40215439856374</v>
      </c>
      <c r="BL363" s="34">
        <v>149.18013165769</v>
      </c>
      <c r="BM363" s="34">
        <v>150.22142429682825</v>
      </c>
      <c r="BN363" s="34">
        <v>153.11789347695989</v>
      </c>
      <c r="BO363" s="34">
        <v>154.3147815679234</v>
      </c>
      <c r="BP363" s="34">
        <v>155.8587672052663</v>
      </c>
      <c r="BQ363" s="34">
        <v>100</v>
      </c>
      <c r="BR363" s="34">
        <v>103.41296928327645</v>
      </c>
      <c r="BS363" s="34">
        <v>103.75426621160409</v>
      </c>
      <c r="BT363" s="34">
        <v>105.46075085324232</v>
      </c>
      <c r="BU363" s="34">
        <v>106.22866894197952</v>
      </c>
      <c r="BV363" s="34">
        <v>106.56996587030717</v>
      </c>
      <c r="BW363" s="34">
        <v>107.76450511945393</v>
      </c>
      <c r="BX363" s="34">
        <v>108.78839590443685</v>
      </c>
      <c r="BY363" s="34">
        <v>111.4334470989761</v>
      </c>
      <c r="BZ363" s="34">
        <v>112.79863481228669</v>
      </c>
      <c r="CA363" s="34">
        <v>116.6382252559727</v>
      </c>
      <c r="CB363" s="34">
        <v>117.4061433447099</v>
      </c>
      <c r="CC363" s="34">
        <v>119.53924914675768</v>
      </c>
      <c r="CD363" s="34">
        <v>122.52559726962457</v>
      </c>
      <c r="CE363" s="34">
        <v>124.57337883959045</v>
      </c>
      <c r="CF363" s="34">
        <v>126.19453924914676</v>
      </c>
      <c r="CG363" s="34">
        <v>127.2184300341297</v>
      </c>
      <c r="CH363" s="34">
        <v>129.52218430034131</v>
      </c>
      <c r="CI363" s="34">
        <v>133.2764505119454</v>
      </c>
      <c r="CJ363" s="34">
        <v>136.00682593856655</v>
      </c>
      <c r="CK363" s="34">
        <v>140.10238907849831</v>
      </c>
      <c r="CL363" s="34">
        <v>143.51535836177473</v>
      </c>
      <c r="CM363" s="34">
        <v>147.35494880546077</v>
      </c>
      <c r="CN363" s="34">
        <v>150.93856655290102</v>
      </c>
      <c r="CO363" s="34">
        <v>155.11945392491467</v>
      </c>
      <c r="CP363" s="34">
        <v>159.72696245733789</v>
      </c>
      <c r="CQ363" s="34">
        <v>166.97952218430035</v>
      </c>
      <c r="CR363" s="34">
        <v>174.06143344709898</v>
      </c>
      <c r="CS363" s="34">
        <v>181.99658703071671</v>
      </c>
      <c r="CT363" s="34">
        <v>194.45392491467578</v>
      </c>
      <c r="CU363" s="34">
        <v>202.3037542662116</v>
      </c>
      <c r="CV363" s="34">
        <v>209.30034129692834</v>
      </c>
      <c r="CW363" s="34">
        <v>214.93174061433447</v>
      </c>
    </row>
    <row r="364" spans="1:101" x14ac:dyDescent="0.3">
      <c r="A364" s="3">
        <v>2014</v>
      </c>
      <c r="B364" s="4" t="s">
        <v>356</v>
      </c>
      <c r="C364" s="34">
        <v>100</v>
      </c>
      <c r="D364" s="34">
        <v>91.891891891891888</v>
      </c>
      <c r="E364" s="34">
        <v>83.976833976833973</v>
      </c>
      <c r="F364" s="34">
        <v>81.853281853281857</v>
      </c>
      <c r="G364" s="34">
        <v>75.868725868725875</v>
      </c>
      <c r="H364" s="34">
        <v>72.779922779922785</v>
      </c>
      <c r="I364" s="34">
        <v>68.532818532818538</v>
      </c>
      <c r="J364" s="34">
        <v>62.355212355212352</v>
      </c>
      <c r="K364" s="34">
        <v>66.795366795366789</v>
      </c>
      <c r="L364" s="34">
        <v>64.671814671814673</v>
      </c>
      <c r="M364" s="34">
        <v>65.444015444015449</v>
      </c>
      <c r="N364" s="34">
        <v>63.513513513513516</v>
      </c>
      <c r="O364" s="34">
        <v>64.86486486486487</v>
      </c>
      <c r="P364" s="34">
        <v>64.478764478764475</v>
      </c>
      <c r="Q364" s="34">
        <v>66.602316602316606</v>
      </c>
      <c r="R364" s="34">
        <v>64.092664092664094</v>
      </c>
      <c r="S364" s="34">
        <v>59.65250965250965</v>
      </c>
      <c r="T364" s="34">
        <v>56.56370656370656</v>
      </c>
      <c r="U364" s="34">
        <v>53.08880308880309</v>
      </c>
      <c r="V364" s="34">
        <v>49.420849420849422</v>
      </c>
      <c r="W364" s="34">
        <v>46.71814671814672</v>
      </c>
      <c r="X364" s="34">
        <v>46.332046332046332</v>
      </c>
      <c r="Y364" s="34">
        <v>43.822393822393821</v>
      </c>
      <c r="Z364" s="34">
        <v>41.891891891891895</v>
      </c>
      <c r="AA364" s="34">
        <v>41.698841698841697</v>
      </c>
      <c r="AB364" s="34">
        <v>42.471042471042473</v>
      </c>
      <c r="AC364" s="34">
        <v>38.803088803088805</v>
      </c>
      <c r="AD364" s="34">
        <v>33.97683397683398</v>
      </c>
      <c r="AE364" s="34">
        <v>30.888030888030887</v>
      </c>
      <c r="AF364" s="34">
        <v>27.027027027027028</v>
      </c>
      <c r="AG364" s="34">
        <v>26.44787644787645</v>
      </c>
      <c r="AH364" s="34">
        <v>25.868725868725868</v>
      </c>
      <c r="AI364" s="34">
        <v>25.289575289575289</v>
      </c>
      <c r="AJ364" s="34">
        <v>100</v>
      </c>
      <c r="AK364" s="34">
        <v>95.614035087719301</v>
      </c>
      <c r="AL364" s="34">
        <v>92.456140350877192</v>
      </c>
      <c r="AM364" s="34">
        <v>91.491228070175438</v>
      </c>
      <c r="AN364" s="34">
        <v>90.350877192982452</v>
      </c>
      <c r="AO364" s="34">
        <v>89.21052631578948</v>
      </c>
      <c r="AP364" s="34">
        <v>87.543859649122808</v>
      </c>
      <c r="AQ364" s="34">
        <v>86.05263157894737</v>
      </c>
      <c r="AR364" s="34">
        <v>83.771929824561397</v>
      </c>
      <c r="AS364" s="34">
        <v>82.017543859649123</v>
      </c>
      <c r="AT364" s="34">
        <v>78.684210526315795</v>
      </c>
      <c r="AU364" s="34">
        <v>76.140350877192986</v>
      </c>
      <c r="AV364" s="34">
        <v>75.701754385964918</v>
      </c>
      <c r="AW364" s="34">
        <v>74.561403508771932</v>
      </c>
      <c r="AX364" s="34">
        <v>74.122807017543863</v>
      </c>
      <c r="AY364" s="34">
        <v>72.368421052631575</v>
      </c>
      <c r="AZ364" s="34">
        <v>69.035087719298247</v>
      </c>
      <c r="BA364" s="34">
        <v>67.543859649122808</v>
      </c>
      <c r="BB364" s="34">
        <v>66.754385964912274</v>
      </c>
      <c r="BC364" s="34">
        <v>63.333333333333336</v>
      </c>
      <c r="BD364" s="34">
        <v>59.561403508771932</v>
      </c>
      <c r="BE364" s="34">
        <v>56.666666666666664</v>
      </c>
      <c r="BF364" s="34">
        <v>56.578947368421055</v>
      </c>
      <c r="BG364" s="34">
        <v>56.666666666666664</v>
      </c>
      <c r="BH364" s="34">
        <v>54.912280701754383</v>
      </c>
      <c r="BI364" s="34">
        <v>55.175438596491226</v>
      </c>
      <c r="BJ364" s="34">
        <v>55.350877192982459</v>
      </c>
      <c r="BK364" s="34">
        <v>53.684210526315788</v>
      </c>
      <c r="BL364" s="34">
        <v>51.403508771929822</v>
      </c>
      <c r="BM364" s="34">
        <v>49.210526315789473</v>
      </c>
      <c r="BN364" s="34">
        <v>51.05263157894737</v>
      </c>
      <c r="BO364" s="34">
        <v>48.771929824561404</v>
      </c>
      <c r="BP364" s="34">
        <v>47.807017543859651</v>
      </c>
      <c r="BQ364" s="34">
        <v>100</v>
      </c>
      <c r="BR364" s="34">
        <v>97.59615384615384</v>
      </c>
      <c r="BS364" s="34">
        <v>102.88461538461539</v>
      </c>
      <c r="BT364" s="34">
        <v>105.76923076923077</v>
      </c>
      <c r="BU364" s="34">
        <v>111.53846153846153</v>
      </c>
      <c r="BV364" s="34">
        <v>112.98076923076923</v>
      </c>
      <c r="BW364" s="34">
        <v>118.26923076923077</v>
      </c>
      <c r="BX364" s="34">
        <v>117.78846153846153</v>
      </c>
      <c r="BY364" s="34">
        <v>120.67307692307692</v>
      </c>
      <c r="BZ364" s="34">
        <v>118.75</v>
      </c>
      <c r="CA364" s="34">
        <v>120.19230769230769</v>
      </c>
      <c r="CB364" s="34">
        <v>120.67307692307692</v>
      </c>
      <c r="CC364" s="34">
        <v>117.30769230769231</v>
      </c>
      <c r="CD364" s="34">
        <v>116.34615384615384</v>
      </c>
      <c r="CE364" s="34">
        <v>111.05769230769231</v>
      </c>
      <c r="CF364" s="34">
        <v>115.86538461538461</v>
      </c>
      <c r="CG364" s="34">
        <v>112.01923076923077</v>
      </c>
      <c r="CH364" s="34">
        <v>111.05769230769231</v>
      </c>
      <c r="CI364" s="34">
        <v>110.57692307692308</v>
      </c>
      <c r="CJ364" s="34">
        <v>112.98076923076923</v>
      </c>
      <c r="CK364" s="34">
        <v>110.09615384615384</v>
      </c>
      <c r="CL364" s="34">
        <v>105.76923076923077</v>
      </c>
      <c r="CM364" s="34">
        <v>103.36538461538461</v>
      </c>
      <c r="CN364" s="34">
        <v>107.69230769230769</v>
      </c>
      <c r="CO364" s="34">
        <v>113.46153846153847</v>
      </c>
      <c r="CP364" s="34">
        <v>114.42307692307692</v>
      </c>
      <c r="CQ364" s="34">
        <v>114.42307692307692</v>
      </c>
      <c r="CR364" s="34">
        <v>114.90384615384616</v>
      </c>
      <c r="CS364" s="34">
        <v>116.82692307692308</v>
      </c>
      <c r="CT364" s="34">
        <v>120.19230769230769</v>
      </c>
      <c r="CU364" s="34">
        <v>119.71153846153847</v>
      </c>
      <c r="CV364" s="34">
        <v>120.67307692307692</v>
      </c>
      <c r="CW364" s="34">
        <v>115.86538461538461</v>
      </c>
    </row>
    <row r="365" spans="1:101" x14ac:dyDescent="0.3">
      <c r="A365" s="3">
        <v>2015</v>
      </c>
      <c r="B365" s="4" t="s">
        <v>357</v>
      </c>
      <c r="C365" s="34">
        <v>100</v>
      </c>
      <c r="D365" s="34">
        <v>93.622448979591837</v>
      </c>
      <c r="E365" s="34">
        <v>87.755102040816325</v>
      </c>
      <c r="F365" s="34">
        <v>83.928571428571431</v>
      </c>
      <c r="G365" s="34">
        <v>82.908163265306129</v>
      </c>
      <c r="H365" s="34">
        <v>85.714285714285708</v>
      </c>
      <c r="I365" s="34">
        <v>86.479591836734699</v>
      </c>
      <c r="J365" s="34">
        <v>77.040816326530617</v>
      </c>
      <c r="K365" s="34">
        <v>77.295918367346943</v>
      </c>
      <c r="L365" s="34">
        <v>78.571428571428569</v>
      </c>
      <c r="M365" s="34">
        <v>73.469387755102048</v>
      </c>
      <c r="N365" s="34">
        <v>70.663265306122454</v>
      </c>
      <c r="O365" s="34">
        <v>73.469387755102048</v>
      </c>
      <c r="P365" s="34">
        <v>72.193877551020407</v>
      </c>
      <c r="Q365" s="34">
        <v>71.428571428571431</v>
      </c>
      <c r="R365" s="34">
        <v>68.877551020408163</v>
      </c>
      <c r="S365" s="34">
        <v>64.285714285714292</v>
      </c>
      <c r="T365" s="34">
        <v>63.775510204081634</v>
      </c>
      <c r="U365" s="34">
        <v>58.673469387755105</v>
      </c>
      <c r="V365" s="34">
        <v>58.418367346938773</v>
      </c>
      <c r="W365" s="34">
        <v>55.357142857142854</v>
      </c>
      <c r="X365" s="34">
        <v>57.397959183673471</v>
      </c>
      <c r="Y365" s="34">
        <v>52.295918367346935</v>
      </c>
      <c r="Z365" s="34">
        <v>46.683673469387756</v>
      </c>
      <c r="AA365" s="34">
        <v>49.234693877551024</v>
      </c>
      <c r="AB365" s="34">
        <v>50.510204081632651</v>
      </c>
      <c r="AC365" s="34">
        <v>51.275510204081634</v>
      </c>
      <c r="AD365" s="34">
        <v>54.591836734693878</v>
      </c>
      <c r="AE365" s="34">
        <v>50.765306122448976</v>
      </c>
      <c r="AF365" s="34">
        <v>50</v>
      </c>
      <c r="AG365" s="34">
        <v>48.469387755102041</v>
      </c>
      <c r="AH365" s="34">
        <v>46.938775510204081</v>
      </c>
      <c r="AI365" s="34">
        <v>49.744897959183675</v>
      </c>
      <c r="AJ365" s="34">
        <v>100</v>
      </c>
      <c r="AK365" s="34">
        <v>97.629796839729124</v>
      </c>
      <c r="AL365" s="34">
        <v>95.823927765237016</v>
      </c>
      <c r="AM365" s="34">
        <v>94.582392776523704</v>
      </c>
      <c r="AN365" s="34">
        <v>97.404063205417614</v>
      </c>
      <c r="AO365" s="34">
        <v>104.28893905191873</v>
      </c>
      <c r="AP365" s="34">
        <v>101.80586907449209</v>
      </c>
      <c r="AQ365" s="34">
        <v>99.097065462753946</v>
      </c>
      <c r="AR365" s="34">
        <v>97.291196388261852</v>
      </c>
      <c r="AS365" s="34">
        <v>94.582392776523704</v>
      </c>
      <c r="AT365" s="34">
        <v>91.196388261851013</v>
      </c>
      <c r="AU365" s="34">
        <v>89.616252821670429</v>
      </c>
      <c r="AV365" s="34">
        <v>87.133182844243791</v>
      </c>
      <c r="AW365" s="34">
        <v>84.537246049661405</v>
      </c>
      <c r="AX365" s="34">
        <v>86.117381489841989</v>
      </c>
      <c r="AY365" s="34">
        <v>83.521444695259589</v>
      </c>
      <c r="AZ365" s="34">
        <v>77.426636568848764</v>
      </c>
      <c r="BA365" s="34">
        <v>76.07223476297969</v>
      </c>
      <c r="BB365" s="34">
        <v>73.814898419864562</v>
      </c>
      <c r="BC365" s="34">
        <v>71.896162528216706</v>
      </c>
      <c r="BD365" s="34">
        <v>70.316027088036122</v>
      </c>
      <c r="BE365" s="34">
        <v>69.187358916478559</v>
      </c>
      <c r="BF365" s="34">
        <v>68.058690744920995</v>
      </c>
      <c r="BG365" s="34">
        <v>66.704288939051921</v>
      </c>
      <c r="BH365" s="34">
        <v>69.074492099322796</v>
      </c>
      <c r="BI365" s="34">
        <v>71.670428893905196</v>
      </c>
      <c r="BJ365" s="34">
        <v>73.137697516930018</v>
      </c>
      <c r="BK365" s="34">
        <v>73.92776523702031</v>
      </c>
      <c r="BL365" s="34">
        <v>74.379232505643344</v>
      </c>
      <c r="BM365" s="34">
        <v>75.282167042889384</v>
      </c>
      <c r="BN365" s="34">
        <v>74.943566591422126</v>
      </c>
      <c r="BO365" s="34">
        <v>74.266365688487582</v>
      </c>
      <c r="BP365" s="34">
        <v>74.830699774266364</v>
      </c>
      <c r="BQ365" s="34">
        <v>100</v>
      </c>
      <c r="BR365" s="34">
        <v>99.447513812154696</v>
      </c>
      <c r="BS365" s="34">
        <v>100.5524861878453</v>
      </c>
      <c r="BT365" s="34">
        <v>93.922651933701658</v>
      </c>
      <c r="BU365" s="34">
        <v>95.58011049723757</v>
      </c>
      <c r="BV365" s="34">
        <v>91.712707182320443</v>
      </c>
      <c r="BW365" s="34">
        <v>89.502762430939228</v>
      </c>
      <c r="BX365" s="34">
        <v>94.475138121546962</v>
      </c>
      <c r="BY365" s="34">
        <v>93.370165745856355</v>
      </c>
      <c r="BZ365" s="34">
        <v>93.922651933701658</v>
      </c>
      <c r="CA365" s="34">
        <v>93.370165745856355</v>
      </c>
      <c r="CB365" s="34">
        <v>96.132596685082873</v>
      </c>
      <c r="CC365" s="34">
        <v>97.790055248618785</v>
      </c>
      <c r="CD365" s="34">
        <v>92.817679558011051</v>
      </c>
      <c r="CE365" s="34">
        <v>88.950276243093924</v>
      </c>
      <c r="CF365" s="34">
        <v>96.132596685082873</v>
      </c>
      <c r="CG365" s="34">
        <v>93.370165745856355</v>
      </c>
      <c r="CH365" s="34">
        <v>94.475138121546962</v>
      </c>
      <c r="CI365" s="34">
        <v>91.160220994475139</v>
      </c>
      <c r="CJ365" s="34">
        <v>92.265193370165747</v>
      </c>
      <c r="CK365" s="34">
        <v>91.160220994475139</v>
      </c>
      <c r="CL365" s="34">
        <v>88.39779005524862</v>
      </c>
      <c r="CM365" s="34">
        <v>89.502762430939228</v>
      </c>
      <c r="CN365" s="34">
        <v>88.39779005524862</v>
      </c>
      <c r="CO365" s="34">
        <v>92.265193370165747</v>
      </c>
      <c r="CP365" s="34">
        <v>89.502762430939228</v>
      </c>
      <c r="CQ365" s="34">
        <v>96.132596685082873</v>
      </c>
      <c r="CR365" s="34">
        <v>92.817679558011051</v>
      </c>
      <c r="CS365" s="34">
        <v>101.10497237569061</v>
      </c>
      <c r="CT365" s="34">
        <v>105.52486187845304</v>
      </c>
      <c r="CU365" s="34">
        <v>101.10497237569061</v>
      </c>
      <c r="CV365" s="34">
        <v>99.447513812154696</v>
      </c>
      <c r="CW365" s="34">
        <v>103.31491712707182</v>
      </c>
    </row>
    <row r="366" spans="1:101" x14ac:dyDescent="0.3">
      <c r="A366" s="3">
        <v>2017</v>
      </c>
      <c r="B366" s="4" t="s">
        <v>358</v>
      </c>
      <c r="C366" s="34">
        <v>100</v>
      </c>
      <c r="D366" s="34">
        <v>89.593908629441628</v>
      </c>
      <c r="E366" s="34">
        <v>82.741116751269033</v>
      </c>
      <c r="F366" s="34">
        <v>80.964467005076145</v>
      </c>
      <c r="G366" s="34">
        <v>77.664974619289339</v>
      </c>
      <c r="H366" s="34">
        <v>72.842639593908629</v>
      </c>
      <c r="I366" s="34">
        <v>69.543147208121823</v>
      </c>
      <c r="J366" s="34">
        <v>69.035532994923855</v>
      </c>
      <c r="K366" s="34">
        <v>65.482233502538065</v>
      </c>
      <c r="L366" s="34">
        <v>64.467005076142129</v>
      </c>
      <c r="M366" s="34">
        <v>61.675126903553299</v>
      </c>
      <c r="N366" s="34">
        <v>56.852791878172589</v>
      </c>
      <c r="O366" s="34">
        <v>52.538071065989847</v>
      </c>
      <c r="P366" s="34">
        <v>56.345177664974621</v>
      </c>
      <c r="Q366" s="34">
        <v>59.64467005076142</v>
      </c>
      <c r="R366" s="34">
        <v>55.837563451776653</v>
      </c>
      <c r="S366" s="34">
        <v>55.837563451776653</v>
      </c>
      <c r="T366" s="34">
        <v>57.360406091370557</v>
      </c>
      <c r="U366" s="34">
        <v>56.345177664974621</v>
      </c>
      <c r="V366" s="34">
        <v>55.076142131979694</v>
      </c>
      <c r="W366" s="34">
        <v>55.837563451776653</v>
      </c>
      <c r="X366" s="34">
        <v>57.614213197969541</v>
      </c>
      <c r="Y366" s="34">
        <v>52.791878172588831</v>
      </c>
      <c r="Z366" s="34">
        <v>52.791878172588831</v>
      </c>
      <c r="AA366" s="34">
        <v>47.208121827411169</v>
      </c>
      <c r="AB366" s="34">
        <v>47.969543147208121</v>
      </c>
      <c r="AC366" s="34">
        <v>48.730964467005073</v>
      </c>
      <c r="AD366" s="34">
        <v>50.253807106598984</v>
      </c>
      <c r="AE366" s="34">
        <v>48.730964467005073</v>
      </c>
      <c r="AF366" s="34">
        <v>46.700507614213201</v>
      </c>
      <c r="AG366" s="34">
        <v>44.416243654822338</v>
      </c>
      <c r="AH366" s="34">
        <v>46.192893401015226</v>
      </c>
      <c r="AI366" s="34">
        <v>41.878172588832484</v>
      </c>
      <c r="AJ366" s="34">
        <v>100</v>
      </c>
      <c r="AK366" s="34">
        <v>98.74429223744292</v>
      </c>
      <c r="AL366" s="34">
        <v>97.831050228310502</v>
      </c>
      <c r="AM366" s="34">
        <v>97.831050228310502</v>
      </c>
      <c r="AN366" s="34">
        <v>96.232876712328761</v>
      </c>
      <c r="AO366" s="34">
        <v>95.433789954337897</v>
      </c>
      <c r="AP366" s="34">
        <v>92.808219178082197</v>
      </c>
      <c r="AQ366" s="34">
        <v>93.378995433789953</v>
      </c>
      <c r="AR366" s="34">
        <v>93.150684931506845</v>
      </c>
      <c r="AS366" s="34">
        <v>92.009132420091319</v>
      </c>
      <c r="AT366" s="34">
        <v>88.926940639269404</v>
      </c>
      <c r="AU366" s="34">
        <v>85.730593607305934</v>
      </c>
      <c r="AV366" s="34">
        <v>80.593607305936075</v>
      </c>
      <c r="AW366" s="34">
        <v>80.936073059360737</v>
      </c>
      <c r="AX366" s="34">
        <v>79.337899543378995</v>
      </c>
      <c r="AY366" s="34">
        <v>78.652968036529685</v>
      </c>
      <c r="AZ366" s="34">
        <v>77.968036529680361</v>
      </c>
      <c r="BA366" s="34">
        <v>77.283105022831052</v>
      </c>
      <c r="BB366" s="34">
        <v>76.141552511415526</v>
      </c>
      <c r="BC366" s="34">
        <v>76.369863013698634</v>
      </c>
      <c r="BD366" s="34">
        <v>77.168949771689498</v>
      </c>
      <c r="BE366" s="34">
        <v>76.826484018264836</v>
      </c>
      <c r="BF366" s="34">
        <v>72.260273972602747</v>
      </c>
      <c r="BG366" s="34">
        <v>69.406392694063925</v>
      </c>
      <c r="BH366" s="34">
        <v>67.579908675799089</v>
      </c>
      <c r="BI366" s="34">
        <v>68.264840182648399</v>
      </c>
      <c r="BJ366" s="34">
        <v>71.004566210045667</v>
      </c>
      <c r="BK366" s="34">
        <v>69.748858447488587</v>
      </c>
      <c r="BL366" s="34">
        <v>69.178082191780817</v>
      </c>
      <c r="BM366" s="34">
        <v>68.493150684931507</v>
      </c>
      <c r="BN366" s="34">
        <v>68.949771689497723</v>
      </c>
      <c r="BO366" s="34">
        <v>65.981735159817347</v>
      </c>
      <c r="BP366" s="34">
        <v>63.812785388127857</v>
      </c>
      <c r="BQ366" s="34">
        <v>100</v>
      </c>
      <c r="BR366" s="34">
        <v>100</v>
      </c>
      <c r="BS366" s="34">
        <v>96.832579185520359</v>
      </c>
      <c r="BT366" s="34">
        <v>98.642533936651589</v>
      </c>
      <c r="BU366" s="34">
        <v>95.475113122171948</v>
      </c>
      <c r="BV366" s="34">
        <v>92.307692307692307</v>
      </c>
      <c r="BW366" s="34">
        <v>90.497737556561091</v>
      </c>
      <c r="BX366" s="34">
        <v>86.877828054298647</v>
      </c>
      <c r="BY366" s="34">
        <v>86.877828054298647</v>
      </c>
      <c r="BZ366" s="34">
        <v>80.090497737556561</v>
      </c>
      <c r="CA366" s="34">
        <v>76.92307692307692</v>
      </c>
      <c r="CB366" s="34">
        <v>78.280542986425345</v>
      </c>
      <c r="CC366" s="34">
        <v>79.185520361990953</v>
      </c>
      <c r="CD366" s="34">
        <v>79.185520361990953</v>
      </c>
      <c r="CE366" s="34">
        <v>81.447963800904972</v>
      </c>
      <c r="CF366" s="34">
        <v>82.352941176470594</v>
      </c>
      <c r="CG366" s="34">
        <v>87.782805429864254</v>
      </c>
      <c r="CH366" s="34">
        <v>85.972850678733025</v>
      </c>
      <c r="CI366" s="34">
        <v>86.425339366515843</v>
      </c>
      <c r="CJ366" s="34">
        <v>83.257918552036202</v>
      </c>
      <c r="CK366" s="34">
        <v>88.687782805429862</v>
      </c>
      <c r="CL366" s="34">
        <v>90.950226244343895</v>
      </c>
      <c r="CM366" s="34">
        <v>91.855203619909503</v>
      </c>
      <c r="CN366" s="34">
        <v>95.022624434389144</v>
      </c>
      <c r="CO366" s="34">
        <v>99.547511312217196</v>
      </c>
      <c r="CP366" s="34">
        <v>100.90497737556561</v>
      </c>
      <c r="CQ366" s="34">
        <v>100.4524886877828</v>
      </c>
      <c r="CR366" s="34">
        <v>109.50226244343891</v>
      </c>
      <c r="CS366" s="34">
        <v>113.57466063348416</v>
      </c>
      <c r="CT366" s="34">
        <v>113.57466063348416</v>
      </c>
      <c r="CU366" s="34">
        <v>112.21719457013575</v>
      </c>
      <c r="CV366" s="34">
        <v>120.81447963800905</v>
      </c>
      <c r="CW366" s="34">
        <v>119.45701357466064</v>
      </c>
    </row>
    <row r="367" spans="1:101" x14ac:dyDescent="0.3">
      <c r="A367" s="3">
        <v>2018</v>
      </c>
      <c r="B367" s="4" t="s">
        <v>359</v>
      </c>
      <c r="C367" s="34">
        <v>100</v>
      </c>
      <c r="D367" s="34">
        <v>96.774193548387103</v>
      </c>
      <c r="E367" s="34">
        <v>95.362903225806448</v>
      </c>
      <c r="F367" s="34">
        <v>91.733870967741936</v>
      </c>
      <c r="G367" s="34">
        <v>88.306451612903231</v>
      </c>
      <c r="H367" s="34">
        <v>86.895161290322577</v>
      </c>
      <c r="I367" s="34">
        <v>84.274193548387103</v>
      </c>
      <c r="J367" s="34">
        <v>78.83064516129032</v>
      </c>
      <c r="K367" s="34">
        <v>75</v>
      </c>
      <c r="L367" s="34">
        <v>73.991935483870961</v>
      </c>
      <c r="M367" s="34">
        <v>70.564516129032256</v>
      </c>
      <c r="N367" s="34">
        <v>65.524193548387103</v>
      </c>
      <c r="O367" s="34">
        <v>64.112903225806448</v>
      </c>
      <c r="P367" s="34">
        <v>62.903225806451616</v>
      </c>
      <c r="Q367" s="34">
        <v>66.532258064516128</v>
      </c>
      <c r="R367" s="34">
        <v>63.911290322580648</v>
      </c>
      <c r="S367" s="34">
        <v>63.70967741935484</v>
      </c>
      <c r="T367" s="34">
        <v>60.887096774193552</v>
      </c>
      <c r="U367" s="34">
        <v>60.887096774193552</v>
      </c>
      <c r="V367" s="34">
        <v>60.887096774193552</v>
      </c>
      <c r="W367" s="34">
        <v>57.45967741935484</v>
      </c>
      <c r="X367" s="34">
        <v>57.056451612903224</v>
      </c>
      <c r="Y367" s="34">
        <v>56.451612903225808</v>
      </c>
      <c r="Z367" s="34">
        <v>51.008064516129032</v>
      </c>
      <c r="AA367" s="34">
        <v>47.58064516129032</v>
      </c>
      <c r="AB367" s="34">
        <v>47.37903225806452</v>
      </c>
      <c r="AC367" s="34">
        <v>45.161290322580648</v>
      </c>
      <c r="AD367" s="34">
        <v>45.362903225806448</v>
      </c>
      <c r="AE367" s="34">
        <v>43.346774193548384</v>
      </c>
      <c r="AF367" s="34">
        <v>41.733870967741936</v>
      </c>
      <c r="AG367" s="34">
        <v>40.725806451612904</v>
      </c>
      <c r="AH367" s="34">
        <v>41.33064516129032</v>
      </c>
      <c r="AI367" s="34">
        <v>39.314516129032256</v>
      </c>
      <c r="AJ367" s="34">
        <v>100</v>
      </c>
      <c r="AK367" s="34">
        <v>95.819935691318321</v>
      </c>
      <c r="AL367" s="34">
        <v>93.167202572347264</v>
      </c>
      <c r="AM367" s="34">
        <v>93.086816720257232</v>
      </c>
      <c r="AN367" s="34">
        <v>93.0064308681672</v>
      </c>
      <c r="AO367" s="34">
        <v>93.488745980707392</v>
      </c>
      <c r="AP367" s="34">
        <v>94.292604501607713</v>
      </c>
      <c r="AQ367" s="34">
        <v>93.971061093247584</v>
      </c>
      <c r="AR367" s="34">
        <v>90.032154340836016</v>
      </c>
      <c r="AS367" s="34">
        <v>85.932475884244369</v>
      </c>
      <c r="AT367" s="34">
        <v>83.19935691318328</v>
      </c>
      <c r="AU367" s="34">
        <v>79.662379421221871</v>
      </c>
      <c r="AV367" s="34">
        <v>76.527331189710608</v>
      </c>
      <c r="AW367" s="34">
        <v>75</v>
      </c>
      <c r="AX367" s="34">
        <v>72.909967845659168</v>
      </c>
      <c r="AY367" s="34">
        <v>70.578778135048225</v>
      </c>
      <c r="AZ367" s="34">
        <v>70.418006430868161</v>
      </c>
      <c r="BA367" s="34">
        <v>68.890675241157552</v>
      </c>
      <c r="BB367" s="34">
        <v>68.81028938906752</v>
      </c>
      <c r="BC367" s="34">
        <v>67.20257234726688</v>
      </c>
      <c r="BD367" s="34">
        <v>64.469453376205792</v>
      </c>
      <c r="BE367" s="34">
        <v>65.59485530546624</v>
      </c>
      <c r="BF367" s="34">
        <v>64.38906752411576</v>
      </c>
      <c r="BG367" s="34">
        <v>62.540192926045016</v>
      </c>
      <c r="BH367" s="34">
        <v>60.289389067524112</v>
      </c>
      <c r="BI367" s="34">
        <v>60.852090032154344</v>
      </c>
      <c r="BJ367" s="34">
        <v>61.334405144694536</v>
      </c>
      <c r="BK367" s="34">
        <v>60.771704180064312</v>
      </c>
      <c r="BL367" s="34">
        <v>61.09324758842444</v>
      </c>
      <c r="BM367" s="34">
        <v>59.646302250803856</v>
      </c>
      <c r="BN367" s="34">
        <v>57.79742765273312</v>
      </c>
      <c r="BO367" s="34">
        <v>59.083601286173632</v>
      </c>
      <c r="BP367" s="34">
        <v>59.726688102893888</v>
      </c>
      <c r="BQ367" s="34">
        <v>100</v>
      </c>
      <c r="BR367" s="34">
        <v>98.684210526315795</v>
      </c>
      <c r="BS367" s="34">
        <v>99.561403508771932</v>
      </c>
      <c r="BT367" s="34">
        <v>99.122807017543863</v>
      </c>
      <c r="BU367" s="34">
        <v>98.245614035087726</v>
      </c>
      <c r="BV367" s="34">
        <v>97.368421052631575</v>
      </c>
      <c r="BW367" s="34">
        <v>94.298245614035082</v>
      </c>
      <c r="BX367" s="34">
        <v>95.614035087719301</v>
      </c>
      <c r="BY367" s="34">
        <v>100</v>
      </c>
      <c r="BZ367" s="34">
        <v>98.684210526315795</v>
      </c>
      <c r="CA367" s="34">
        <v>99.122807017543863</v>
      </c>
      <c r="CB367" s="34">
        <v>98.684210526315795</v>
      </c>
      <c r="CC367" s="34">
        <v>99.561403508771932</v>
      </c>
      <c r="CD367" s="34">
        <v>101.75438596491227</v>
      </c>
      <c r="CE367" s="34">
        <v>101.75438596491227</v>
      </c>
      <c r="CF367" s="34">
        <v>104.3859649122807</v>
      </c>
      <c r="CG367" s="34">
        <v>102.19298245614036</v>
      </c>
      <c r="CH367" s="34">
        <v>105.26315789473684</v>
      </c>
      <c r="CI367" s="34">
        <v>103.07017543859649</v>
      </c>
      <c r="CJ367" s="34">
        <v>104.3859649122807</v>
      </c>
      <c r="CK367" s="34">
        <v>101.75438596491227</v>
      </c>
      <c r="CL367" s="34">
        <v>102.63157894736842</v>
      </c>
      <c r="CM367" s="34">
        <v>100</v>
      </c>
      <c r="CN367" s="34">
        <v>103.50877192982456</v>
      </c>
      <c r="CO367" s="34">
        <v>106.14035087719299</v>
      </c>
      <c r="CP367" s="34">
        <v>110.08771929824562</v>
      </c>
      <c r="CQ367" s="34">
        <v>110.96491228070175</v>
      </c>
      <c r="CR367" s="34">
        <v>114.03508771929825</v>
      </c>
      <c r="CS367" s="34">
        <v>116.66666666666667</v>
      </c>
      <c r="CT367" s="34">
        <v>116.66666666666667</v>
      </c>
      <c r="CU367" s="34">
        <v>124.12280701754386</v>
      </c>
      <c r="CV367" s="34">
        <v>127.63157894736842</v>
      </c>
      <c r="CW367" s="34">
        <v>130.26315789473685</v>
      </c>
    </row>
    <row r="368" spans="1:101" x14ac:dyDescent="0.3">
      <c r="A368" s="3">
        <v>2019</v>
      </c>
      <c r="B368" s="4" t="s">
        <v>360</v>
      </c>
      <c r="C368" s="34">
        <v>100</v>
      </c>
      <c r="D368" s="34">
        <v>95.032198712051525</v>
      </c>
      <c r="E368" s="34">
        <v>89.972401103955846</v>
      </c>
      <c r="F368" s="34">
        <v>86.568537258509664</v>
      </c>
      <c r="G368" s="34">
        <v>85.464581416743329</v>
      </c>
      <c r="H368" s="34">
        <v>83.532658693652252</v>
      </c>
      <c r="I368" s="34">
        <v>82.42870285188593</v>
      </c>
      <c r="J368" s="34">
        <v>81.968721251149958</v>
      </c>
      <c r="K368" s="34">
        <v>81.876724931002755</v>
      </c>
      <c r="L368" s="34">
        <v>80.12879484820607</v>
      </c>
      <c r="M368" s="34">
        <v>79.392824287028517</v>
      </c>
      <c r="N368" s="34">
        <v>75.620975160993567</v>
      </c>
      <c r="O368" s="34">
        <v>73.873045078196867</v>
      </c>
      <c r="P368" s="34">
        <v>74.149034038638447</v>
      </c>
      <c r="Q368" s="34">
        <v>75.528978840846364</v>
      </c>
      <c r="R368" s="34">
        <v>79.024839006439748</v>
      </c>
      <c r="S368" s="34">
        <v>78.472861085556573</v>
      </c>
      <c r="T368" s="34">
        <v>79.668813247470098</v>
      </c>
      <c r="U368" s="34">
        <v>77.460901563937441</v>
      </c>
      <c r="V368" s="34">
        <v>75.252989880404783</v>
      </c>
      <c r="W368" s="34">
        <v>72.125114995400182</v>
      </c>
      <c r="X368" s="34">
        <v>70.469181232750685</v>
      </c>
      <c r="Y368" s="34">
        <v>69.641214351425944</v>
      </c>
      <c r="Z368" s="34">
        <v>68.813247470101203</v>
      </c>
      <c r="AA368" s="34">
        <v>67.249310027598895</v>
      </c>
      <c r="AB368" s="34">
        <v>66.973321067157315</v>
      </c>
      <c r="AC368" s="34">
        <v>64.581416743330266</v>
      </c>
      <c r="AD368" s="34">
        <v>61.637534498620056</v>
      </c>
      <c r="AE368" s="34">
        <v>61.54553817847286</v>
      </c>
      <c r="AF368" s="34">
        <v>59.797608095676175</v>
      </c>
      <c r="AG368" s="34">
        <v>59.337626494940203</v>
      </c>
      <c r="AH368" s="34">
        <v>55.749770009199629</v>
      </c>
      <c r="AI368" s="34">
        <v>55.933762649494021</v>
      </c>
      <c r="AJ368" s="34">
        <v>100</v>
      </c>
      <c r="AK368" s="34">
        <v>98.993288590604024</v>
      </c>
      <c r="AL368" s="34">
        <v>97.725577926920209</v>
      </c>
      <c r="AM368" s="34">
        <v>96.047725577926926</v>
      </c>
      <c r="AN368" s="34">
        <v>96.38329604772558</v>
      </c>
      <c r="AO368" s="34">
        <v>97.16629381058911</v>
      </c>
      <c r="AP368" s="34">
        <v>96.047725577926926</v>
      </c>
      <c r="AQ368" s="34">
        <v>96.308724832214764</v>
      </c>
      <c r="AR368" s="34">
        <v>94.556301267710666</v>
      </c>
      <c r="AS368" s="34">
        <v>92.580164056674121</v>
      </c>
      <c r="AT368" s="34">
        <v>89.634601043997023</v>
      </c>
      <c r="AU368" s="34">
        <v>84.601043997017157</v>
      </c>
      <c r="AV368" s="34">
        <v>82.550335570469798</v>
      </c>
      <c r="AW368" s="34">
        <v>80.872483221476514</v>
      </c>
      <c r="AX368" s="34">
        <v>80.38777032065623</v>
      </c>
      <c r="AY368" s="34">
        <v>79.492915734526477</v>
      </c>
      <c r="AZ368" s="34">
        <v>79.567486950037292</v>
      </c>
      <c r="BA368" s="34">
        <v>78.411633109619686</v>
      </c>
      <c r="BB368" s="34">
        <v>77.55406413124534</v>
      </c>
      <c r="BC368" s="34">
        <v>75.354213273676365</v>
      </c>
      <c r="BD368" s="34">
        <v>74.757643549589858</v>
      </c>
      <c r="BE368" s="34">
        <v>73.900074571215512</v>
      </c>
      <c r="BF368" s="34">
        <v>73.266219239373598</v>
      </c>
      <c r="BG368" s="34">
        <v>73.862788963460105</v>
      </c>
      <c r="BH368" s="34">
        <v>75.727069351230426</v>
      </c>
      <c r="BI368" s="34">
        <v>75.764354958985834</v>
      </c>
      <c r="BJ368" s="34">
        <v>75.615212527964204</v>
      </c>
      <c r="BK368" s="34">
        <v>76.621923937360179</v>
      </c>
      <c r="BL368" s="34">
        <v>77.516778523489933</v>
      </c>
      <c r="BM368" s="34">
        <v>77.852348993288587</v>
      </c>
      <c r="BN368" s="34">
        <v>77.479492915734525</v>
      </c>
      <c r="BO368" s="34">
        <v>76.025354213273673</v>
      </c>
      <c r="BP368" s="34">
        <v>75.391498881431772</v>
      </c>
      <c r="BQ368" s="34">
        <v>100</v>
      </c>
      <c r="BR368" s="34">
        <v>98.651685393258433</v>
      </c>
      <c r="BS368" s="34">
        <v>103.82022471910112</v>
      </c>
      <c r="BT368" s="34">
        <v>102.92134831460675</v>
      </c>
      <c r="BU368" s="34">
        <v>106.06741573033707</v>
      </c>
      <c r="BV368" s="34">
        <v>107.86516853932584</v>
      </c>
      <c r="BW368" s="34">
        <v>110.11235955056179</v>
      </c>
      <c r="BX368" s="34">
        <v>111.46067415730337</v>
      </c>
      <c r="BY368" s="34">
        <v>109.66292134831461</v>
      </c>
      <c r="BZ368" s="34">
        <v>111.91011235955057</v>
      </c>
      <c r="CA368" s="34">
        <v>113.25842696629213</v>
      </c>
      <c r="CB368" s="34">
        <v>115.73033707865169</v>
      </c>
      <c r="CC368" s="34">
        <v>120.67415730337079</v>
      </c>
      <c r="CD368" s="34">
        <v>121.79775280898876</v>
      </c>
      <c r="CE368" s="34">
        <v>118.65168539325843</v>
      </c>
      <c r="CF368" s="34">
        <v>117.30337078651685</v>
      </c>
      <c r="CG368" s="34">
        <v>114.6067415730337</v>
      </c>
      <c r="CH368" s="34">
        <v>112.13483146067416</v>
      </c>
      <c r="CI368" s="34">
        <v>110.78651685393258</v>
      </c>
      <c r="CJ368" s="34">
        <v>110.33707865168539</v>
      </c>
      <c r="CK368" s="34">
        <v>108.98876404494382</v>
      </c>
      <c r="CL368" s="34">
        <v>105.84269662921348</v>
      </c>
      <c r="CM368" s="34">
        <v>102.92134831460675</v>
      </c>
      <c r="CN368" s="34">
        <v>102.47191011235955</v>
      </c>
      <c r="CO368" s="34">
        <v>103.82022471910112</v>
      </c>
      <c r="CP368" s="34">
        <v>105.1685393258427</v>
      </c>
      <c r="CQ368" s="34">
        <v>106.74157303370787</v>
      </c>
      <c r="CR368" s="34">
        <v>109.66292134831461</v>
      </c>
      <c r="CS368" s="34">
        <v>119.10112359550561</v>
      </c>
      <c r="CT368" s="34">
        <v>120.89887640449439</v>
      </c>
      <c r="CU368" s="34">
        <v>127.64044943820225</v>
      </c>
      <c r="CV368" s="34">
        <v>133.48314606741573</v>
      </c>
      <c r="CW368" s="34">
        <v>132.13483146067415</v>
      </c>
    </row>
    <row r="369" spans="1:101" x14ac:dyDescent="0.3">
      <c r="A369" s="3">
        <v>2020</v>
      </c>
      <c r="B369" s="4" t="s">
        <v>361</v>
      </c>
      <c r="C369" s="34">
        <v>100</v>
      </c>
      <c r="D369" s="34">
        <v>97.624897624897628</v>
      </c>
      <c r="E369" s="34">
        <v>93.447993447993454</v>
      </c>
      <c r="F369" s="34">
        <v>93.693693693693689</v>
      </c>
      <c r="G369" s="34">
        <v>92.710892710892708</v>
      </c>
      <c r="H369" s="34">
        <v>91.236691236691243</v>
      </c>
      <c r="I369" s="34">
        <v>91.400491400491404</v>
      </c>
      <c r="J369" s="34">
        <v>89.434889434889442</v>
      </c>
      <c r="K369" s="34">
        <v>87.960687960687963</v>
      </c>
      <c r="L369" s="34">
        <v>87.796887796887802</v>
      </c>
      <c r="M369" s="34">
        <v>89.025389025389032</v>
      </c>
      <c r="N369" s="34">
        <v>88.697788697788695</v>
      </c>
      <c r="O369" s="34">
        <v>87.714987714987714</v>
      </c>
      <c r="P369" s="34">
        <v>90.008190008190013</v>
      </c>
      <c r="Q369" s="34">
        <v>86.240786240786235</v>
      </c>
      <c r="R369" s="34">
        <v>88.206388206388212</v>
      </c>
      <c r="S369" s="34">
        <v>86.486486486486484</v>
      </c>
      <c r="T369" s="34">
        <v>86.076986076986074</v>
      </c>
      <c r="U369" s="34">
        <v>85.421785421785415</v>
      </c>
      <c r="V369" s="34">
        <v>82.227682227682223</v>
      </c>
      <c r="W369" s="34">
        <v>80.425880425880422</v>
      </c>
      <c r="X369" s="34">
        <v>77.64127764127764</v>
      </c>
      <c r="Y369" s="34">
        <v>74.692874692874696</v>
      </c>
      <c r="Z369" s="34">
        <v>71.908271908271914</v>
      </c>
      <c r="AA369" s="34">
        <v>71.171171171171167</v>
      </c>
      <c r="AB369" s="34">
        <v>69.205569205569205</v>
      </c>
      <c r="AC369" s="34">
        <v>68.877968877968883</v>
      </c>
      <c r="AD369" s="34">
        <v>67.731367731367726</v>
      </c>
      <c r="AE369" s="34">
        <v>65.110565110565105</v>
      </c>
      <c r="AF369" s="34">
        <v>63.882063882063882</v>
      </c>
      <c r="AG369" s="34">
        <v>63.063063063063062</v>
      </c>
      <c r="AH369" s="34">
        <v>63.554463554463553</v>
      </c>
      <c r="AI369" s="34">
        <v>61.425061425061422</v>
      </c>
      <c r="AJ369" s="34">
        <v>100</v>
      </c>
      <c r="AK369" s="34">
        <v>100.36010082823191</v>
      </c>
      <c r="AL369" s="34">
        <v>103.67302844796544</v>
      </c>
      <c r="AM369" s="34">
        <v>104.39323010442924</v>
      </c>
      <c r="AN369" s="34">
        <v>105.72560316888729</v>
      </c>
      <c r="AO369" s="34">
        <v>106.22974432841195</v>
      </c>
      <c r="AP369" s="34">
        <v>106.58984515664386</v>
      </c>
      <c r="AQ369" s="34">
        <v>105.76161325171049</v>
      </c>
      <c r="AR369" s="34">
        <v>105.32949225783219</v>
      </c>
      <c r="AS369" s="34">
        <v>104.9333813467771</v>
      </c>
      <c r="AT369" s="34">
        <v>105.07742167806985</v>
      </c>
      <c r="AU369" s="34">
        <v>102.77277637738567</v>
      </c>
      <c r="AV369" s="34">
        <v>101.98055455527548</v>
      </c>
      <c r="AW369" s="34">
        <v>103.24090745408715</v>
      </c>
      <c r="AX369" s="34">
        <v>101.58444364422039</v>
      </c>
      <c r="AY369" s="34">
        <v>100.0360100828232</v>
      </c>
      <c r="AZ369" s="34">
        <v>98.811667266834718</v>
      </c>
      <c r="BA369" s="34">
        <v>99.747929420237668</v>
      </c>
      <c r="BB369" s="34">
        <v>99.135758012243429</v>
      </c>
      <c r="BC369" s="34">
        <v>97.155203456967953</v>
      </c>
      <c r="BD369" s="34">
        <v>94.994598487576525</v>
      </c>
      <c r="BE369" s="34">
        <v>93.158084263593807</v>
      </c>
      <c r="BF369" s="34">
        <v>92.725963269715521</v>
      </c>
      <c r="BG369" s="34">
        <v>92.653943104069143</v>
      </c>
      <c r="BH369" s="34">
        <v>92.581922938422764</v>
      </c>
      <c r="BI369" s="34">
        <v>91.573640619373421</v>
      </c>
      <c r="BJ369" s="34">
        <v>91.681670867842996</v>
      </c>
      <c r="BK369" s="34">
        <v>91.321570039611089</v>
      </c>
      <c r="BL369" s="34">
        <v>89.953186892329853</v>
      </c>
      <c r="BM369" s="34">
        <v>91.177529708318332</v>
      </c>
      <c r="BN369" s="34">
        <v>89.881166726683475</v>
      </c>
      <c r="BO369" s="34">
        <v>88.656823910694996</v>
      </c>
      <c r="BP369" s="34">
        <v>88.260712999639892</v>
      </c>
      <c r="BQ369" s="34">
        <v>100</v>
      </c>
      <c r="BR369" s="34">
        <v>100.24630541871922</v>
      </c>
      <c r="BS369" s="34">
        <v>104.1871921182266</v>
      </c>
      <c r="BT369" s="34">
        <v>106.4039408866995</v>
      </c>
      <c r="BU369" s="34">
        <v>109.85221674876847</v>
      </c>
      <c r="BV369" s="34">
        <v>110.09852216748769</v>
      </c>
      <c r="BW369" s="34">
        <v>113.05418719211822</v>
      </c>
      <c r="BX369" s="34">
        <v>114.28571428571429</v>
      </c>
      <c r="BY369" s="34">
        <v>113.79310344827586</v>
      </c>
      <c r="BZ369" s="34">
        <v>116.99507389162562</v>
      </c>
      <c r="CA369" s="34">
        <v>114.77832512315271</v>
      </c>
      <c r="CB369" s="34">
        <v>119.45812807881774</v>
      </c>
      <c r="CC369" s="34">
        <v>121.67487684729063</v>
      </c>
      <c r="CD369" s="34">
        <v>119.45812807881774</v>
      </c>
      <c r="CE369" s="34">
        <v>119.21182266009852</v>
      </c>
      <c r="CF369" s="34">
        <v>121.67487684729063</v>
      </c>
      <c r="CG369" s="34">
        <v>121.67487684729063</v>
      </c>
      <c r="CH369" s="34">
        <v>125.1231527093596</v>
      </c>
      <c r="CI369" s="34">
        <v>123.89162561576354</v>
      </c>
      <c r="CJ369" s="34">
        <v>128.07881773399015</v>
      </c>
      <c r="CK369" s="34">
        <v>128.32512315270935</v>
      </c>
      <c r="CL369" s="34">
        <v>129.06403940886699</v>
      </c>
      <c r="CM369" s="34">
        <v>126.35467980295566</v>
      </c>
      <c r="CN369" s="34">
        <v>133.00492610837438</v>
      </c>
      <c r="CO369" s="34">
        <v>133.00492610837438</v>
      </c>
      <c r="CP369" s="34">
        <v>137.4384236453202</v>
      </c>
      <c r="CQ369" s="34">
        <v>143.10344827586206</v>
      </c>
      <c r="CR369" s="34">
        <v>147.78325123152709</v>
      </c>
      <c r="CS369" s="34">
        <v>155.66502463054186</v>
      </c>
      <c r="CT369" s="34">
        <v>164.03940886699507</v>
      </c>
      <c r="CU369" s="34">
        <v>173.64532019704433</v>
      </c>
      <c r="CV369" s="34">
        <v>178.81773399014779</v>
      </c>
      <c r="CW369" s="34">
        <v>183.00492610837438</v>
      </c>
    </row>
    <row r="370" spans="1:101" x14ac:dyDescent="0.3">
      <c r="A370" s="3">
        <v>2021</v>
      </c>
      <c r="B370" s="4" t="s">
        <v>362</v>
      </c>
      <c r="C370" s="34">
        <v>100</v>
      </c>
      <c r="D370" s="34">
        <v>98.265179677819077</v>
      </c>
      <c r="E370" s="34">
        <v>95.167286245353154</v>
      </c>
      <c r="F370" s="34">
        <v>91.078066914498137</v>
      </c>
      <c r="G370" s="34">
        <v>92.81288723667906</v>
      </c>
      <c r="H370" s="34">
        <v>93.184634448574968</v>
      </c>
      <c r="I370" s="34">
        <v>93.432465923172245</v>
      </c>
      <c r="J370" s="34">
        <v>96.902106567534076</v>
      </c>
      <c r="K370" s="34">
        <v>98.017348203221815</v>
      </c>
      <c r="L370" s="34">
        <v>97.273853779429984</v>
      </c>
      <c r="M370" s="34">
        <v>102.23048327137546</v>
      </c>
      <c r="N370" s="34">
        <v>100.12391573729863</v>
      </c>
      <c r="O370" s="34">
        <v>101.61090458488228</v>
      </c>
      <c r="P370" s="34">
        <v>104.21313506815366</v>
      </c>
      <c r="Q370" s="34">
        <v>103.3457249070632</v>
      </c>
      <c r="R370" s="34">
        <v>100.49566294919455</v>
      </c>
      <c r="S370" s="34">
        <v>100.86741016109046</v>
      </c>
      <c r="T370" s="34">
        <v>99.752168525402723</v>
      </c>
      <c r="U370" s="34">
        <v>99.628252788104092</v>
      </c>
      <c r="V370" s="34">
        <v>99.132589838909539</v>
      </c>
      <c r="W370" s="34">
        <v>95.291201982651799</v>
      </c>
      <c r="X370" s="34">
        <v>94.547707558859969</v>
      </c>
      <c r="Y370" s="34">
        <v>89.46716232961586</v>
      </c>
      <c r="Z370" s="34">
        <v>88.228004956629491</v>
      </c>
      <c r="AA370" s="34">
        <v>86.617100371747213</v>
      </c>
      <c r="AB370" s="34">
        <v>85.130111524163567</v>
      </c>
      <c r="AC370" s="34">
        <v>80.91697645600992</v>
      </c>
      <c r="AD370" s="34">
        <v>76.084262701363073</v>
      </c>
      <c r="AE370" s="34">
        <v>74.473358116480796</v>
      </c>
      <c r="AF370" s="34">
        <v>69.516728624535318</v>
      </c>
      <c r="AG370" s="34">
        <v>69.640644361833949</v>
      </c>
      <c r="AH370" s="34">
        <v>69.021065675340765</v>
      </c>
      <c r="AI370" s="34">
        <v>65.303593556381657</v>
      </c>
      <c r="AJ370" s="34">
        <v>100</v>
      </c>
      <c r="AK370" s="34">
        <v>101.03155339805825</v>
      </c>
      <c r="AL370" s="34">
        <v>101.94174757281553</v>
      </c>
      <c r="AM370" s="34">
        <v>103.03398058252426</v>
      </c>
      <c r="AN370" s="34">
        <v>104.36893203883496</v>
      </c>
      <c r="AO370" s="34">
        <v>105.58252427184466</v>
      </c>
      <c r="AP370" s="34">
        <v>107.09951456310679</v>
      </c>
      <c r="AQ370" s="34">
        <v>106.6747572815534</v>
      </c>
      <c r="AR370" s="34">
        <v>106.43203883495146</v>
      </c>
      <c r="AS370" s="34">
        <v>107.03883495145631</v>
      </c>
      <c r="AT370" s="34">
        <v>109.10194174757281</v>
      </c>
      <c r="AU370" s="34">
        <v>108.91990291262135</v>
      </c>
      <c r="AV370" s="34">
        <v>108.37378640776699</v>
      </c>
      <c r="AW370" s="34">
        <v>108.19174757281553</v>
      </c>
      <c r="AX370" s="34">
        <v>107.03883495145631</v>
      </c>
      <c r="AY370" s="34">
        <v>105.8252427184466</v>
      </c>
      <c r="AZ370" s="34">
        <v>104.36893203883496</v>
      </c>
      <c r="BA370" s="34">
        <v>105.46116504854369</v>
      </c>
      <c r="BB370" s="34">
        <v>106.12864077669903</v>
      </c>
      <c r="BC370" s="34">
        <v>106.37135922330097</v>
      </c>
      <c r="BD370" s="34">
        <v>107.34223300970874</v>
      </c>
      <c r="BE370" s="34">
        <v>107.22087378640776</v>
      </c>
      <c r="BF370" s="34">
        <v>105.15776699029126</v>
      </c>
      <c r="BG370" s="34">
        <v>105.58252427184466</v>
      </c>
      <c r="BH370" s="34">
        <v>104.91504854368932</v>
      </c>
      <c r="BI370" s="34">
        <v>104.97572815533981</v>
      </c>
      <c r="BJ370" s="34">
        <v>104.67233009708738</v>
      </c>
      <c r="BK370" s="34">
        <v>104.30825242718447</v>
      </c>
      <c r="BL370" s="34">
        <v>104.55097087378641</v>
      </c>
      <c r="BM370" s="34">
        <v>103.94417475728156</v>
      </c>
      <c r="BN370" s="34">
        <v>105.27912621359224</v>
      </c>
      <c r="BO370" s="34">
        <v>104.97572815533981</v>
      </c>
      <c r="BP370" s="34">
        <v>104.79368932038835</v>
      </c>
      <c r="BQ370" s="34">
        <v>100</v>
      </c>
      <c r="BR370" s="34">
        <v>106.53266331658291</v>
      </c>
      <c r="BS370" s="34">
        <v>105.52763819095478</v>
      </c>
      <c r="BT370" s="34">
        <v>110.05025125628141</v>
      </c>
      <c r="BU370" s="34">
        <v>111.05527638190955</v>
      </c>
      <c r="BV370" s="34">
        <v>117.58793969849246</v>
      </c>
      <c r="BW370" s="34">
        <v>119.59798994974874</v>
      </c>
      <c r="BX370" s="34">
        <v>123.61809045226131</v>
      </c>
      <c r="BY370" s="34">
        <v>122.1105527638191</v>
      </c>
      <c r="BZ370" s="34">
        <v>120.60301507537689</v>
      </c>
      <c r="CA370" s="34">
        <v>122.61306532663316</v>
      </c>
      <c r="CB370" s="34">
        <v>127.63819095477388</v>
      </c>
      <c r="CC370" s="34">
        <v>133.16582914572865</v>
      </c>
      <c r="CD370" s="34">
        <v>139.19597989949747</v>
      </c>
      <c r="CE370" s="34">
        <v>140.20100502512562</v>
      </c>
      <c r="CF370" s="34">
        <v>149.2462311557789</v>
      </c>
      <c r="CG370" s="34">
        <v>155.7788944723618</v>
      </c>
      <c r="CH370" s="34">
        <v>161.80904522613065</v>
      </c>
      <c r="CI370" s="34">
        <v>162.31155778894473</v>
      </c>
      <c r="CJ370" s="34">
        <v>168.84422110552765</v>
      </c>
      <c r="CK370" s="34">
        <v>168.34170854271358</v>
      </c>
      <c r="CL370" s="34">
        <v>168.84422110552765</v>
      </c>
      <c r="CM370" s="34">
        <v>166.33165829145727</v>
      </c>
      <c r="CN370" s="34">
        <v>169.3467336683417</v>
      </c>
      <c r="CO370" s="34">
        <v>170.85427135678393</v>
      </c>
      <c r="CP370" s="34">
        <v>173.86934673366835</v>
      </c>
      <c r="CQ370" s="34">
        <v>172.36180904522612</v>
      </c>
      <c r="CR370" s="34">
        <v>183.41708542713567</v>
      </c>
      <c r="CS370" s="34">
        <v>192.96482412060303</v>
      </c>
      <c r="CT370" s="34">
        <v>197.98994974874373</v>
      </c>
      <c r="CU370" s="34">
        <v>200.50251256281408</v>
      </c>
      <c r="CV370" s="34">
        <v>208.04020100502512</v>
      </c>
      <c r="CW370" s="34">
        <v>210.55276381909547</v>
      </c>
    </row>
    <row r="371" spans="1:101" x14ac:dyDescent="0.3">
      <c r="A371" s="3">
        <v>2022</v>
      </c>
      <c r="B371" s="4" t="s">
        <v>363</v>
      </c>
      <c r="C371" s="34">
        <v>100</v>
      </c>
      <c r="D371" s="34">
        <v>92.418032786885249</v>
      </c>
      <c r="E371" s="34">
        <v>92.213114754098356</v>
      </c>
      <c r="F371" s="34">
        <v>90.163934426229503</v>
      </c>
      <c r="G371" s="34">
        <v>85.655737704918039</v>
      </c>
      <c r="H371" s="34">
        <v>79.098360655737707</v>
      </c>
      <c r="I371" s="34">
        <v>74.180327868852459</v>
      </c>
      <c r="J371" s="34">
        <v>72.540983606557376</v>
      </c>
      <c r="K371" s="34">
        <v>72.950819672131146</v>
      </c>
      <c r="L371" s="34">
        <v>72.540983606557376</v>
      </c>
      <c r="M371" s="34">
        <v>73.97540983606558</v>
      </c>
      <c r="N371" s="34">
        <v>73.97540983606558</v>
      </c>
      <c r="O371" s="34">
        <v>69.877049180327873</v>
      </c>
      <c r="P371" s="34">
        <v>68.647540983606561</v>
      </c>
      <c r="Q371" s="34">
        <v>72.540983606557376</v>
      </c>
      <c r="R371" s="34">
        <v>72.540983606557376</v>
      </c>
      <c r="S371" s="34">
        <v>72.950819672131146</v>
      </c>
      <c r="T371" s="34">
        <v>71.721311475409834</v>
      </c>
      <c r="U371" s="34">
        <v>72.540983606557376</v>
      </c>
      <c r="V371" s="34">
        <v>67.213114754098356</v>
      </c>
      <c r="W371" s="34">
        <v>63.729508196721312</v>
      </c>
      <c r="X371" s="34">
        <v>58.811475409836063</v>
      </c>
      <c r="Y371" s="34">
        <v>62.295081967213115</v>
      </c>
      <c r="Z371" s="34">
        <v>63.319672131147541</v>
      </c>
      <c r="AA371" s="34">
        <v>62.909836065573771</v>
      </c>
      <c r="AB371" s="34">
        <v>62.909836065573771</v>
      </c>
      <c r="AC371" s="34">
        <v>59.83606557377049</v>
      </c>
      <c r="AD371" s="34">
        <v>60.245901639344261</v>
      </c>
      <c r="AE371" s="34">
        <v>58.606557377049178</v>
      </c>
      <c r="AF371" s="34">
        <v>57.172131147540981</v>
      </c>
      <c r="AG371" s="34">
        <v>55.73770491803279</v>
      </c>
      <c r="AH371" s="34">
        <v>54.098360655737707</v>
      </c>
      <c r="AI371" s="34">
        <v>52.66393442622951</v>
      </c>
      <c r="AJ371" s="34">
        <v>100</v>
      </c>
      <c r="AK371" s="34">
        <v>97.072278133577313</v>
      </c>
      <c r="AL371" s="34">
        <v>98.81061299176578</v>
      </c>
      <c r="AM371" s="34">
        <v>98.078682525160104</v>
      </c>
      <c r="AN371" s="34">
        <v>94.967978042086003</v>
      </c>
      <c r="AO371" s="34">
        <v>94.510521500457457</v>
      </c>
      <c r="AP371" s="34">
        <v>95.333943275388833</v>
      </c>
      <c r="AQ371" s="34">
        <v>93.229643183897537</v>
      </c>
      <c r="AR371" s="34">
        <v>91.216834400731926</v>
      </c>
      <c r="AS371" s="34">
        <v>90.942360475754796</v>
      </c>
      <c r="AT371" s="34">
        <v>91.216834400731926</v>
      </c>
      <c r="AU371" s="34">
        <v>87.923147301006409</v>
      </c>
      <c r="AV371" s="34">
        <v>84.903934126258008</v>
      </c>
      <c r="AW371" s="34">
        <v>83.714547118023788</v>
      </c>
      <c r="AX371" s="34">
        <v>87.648673376029279</v>
      </c>
      <c r="AY371" s="34">
        <v>85.910338517840799</v>
      </c>
      <c r="AZ371" s="34">
        <v>85.452881976212254</v>
      </c>
      <c r="BA371" s="34">
        <v>83.531564501372372</v>
      </c>
      <c r="BB371" s="34">
        <v>80.054894784995426</v>
      </c>
      <c r="BC371" s="34">
        <v>77.859103385178415</v>
      </c>
      <c r="BD371" s="34">
        <v>76.30375114364135</v>
      </c>
      <c r="BE371" s="34">
        <v>73.376029277218663</v>
      </c>
      <c r="BF371" s="34">
        <v>74.016468435498624</v>
      </c>
      <c r="BG371" s="34">
        <v>74.382433668801468</v>
      </c>
      <c r="BH371" s="34">
        <v>74.107959743824338</v>
      </c>
      <c r="BI371" s="34">
        <v>75.846294602012804</v>
      </c>
      <c r="BJ371" s="34">
        <v>75.937785910338519</v>
      </c>
      <c r="BK371" s="34">
        <v>76.212259835315649</v>
      </c>
      <c r="BL371" s="34">
        <v>75.388838060384259</v>
      </c>
      <c r="BM371" s="34">
        <v>73.376029277218663</v>
      </c>
      <c r="BN371" s="34">
        <v>74.382433668801468</v>
      </c>
      <c r="BO371" s="34">
        <v>77.127172918572739</v>
      </c>
      <c r="BP371" s="34">
        <v>74.931381518755714</v>
      </c>
      <c r="BQ371" s="34">
        <v>100</v>
      </c>
      <c r="BR371" s="34">
        <v>105.16431924882629</v>
      </c>
      <c r="BS371" s="34">
        <v>108.45070422535211</v>
      </c>
      <c r="BT371" s="34">
        <v>113.6150234741784</v>
      </c>
      <c r="BU371" s="34">
        <v>112.20657276995306</v>
      </c>
      <c r="BV371" s="34">
        <v>109.38967136150235</v>
      </c>
      <c r="BW371" s="34">
        <v>106.10328638497653</v>
      </c>
      <c r="BX371" s="34">
        <v>105.63380281690141</v>
      </c>
      <c r="BY371" s="34">
        <v>105.63380281690141</v>
      </c>
      <c r="BZ371" s="34">
        <v>103.28638497652582</v>
      </c>
      <c r="CA371" s="34">
        <v>102.34741784037558</v>
      </c>
      <c r="CB371" s="34">
        <v>101.40845070422536</v>
      </c>
      <c r="CC371" s="34">
        <v>100.46948356807512</v>
      </c>
      <c r="CD371" s="34">
        <v>100</v>
      </c>
      <c r="CE371" s="34">
        <v>99.53051643192488</v>
      </c>
      <c r="CF371" s="34">
        <v>102.34741784037558</v>
      </c>
      <c r="CG371" s="34">
        <v>98.591549295774641</v>
      </c>
      <c r="CH371" s="34">
        <v>98.591549295774641</v>
      </c>
      <c r="CI371" s="34">
        <v>94.366197183098592</v>
      </c>
      <c r="CJ371" s="34">
        <v>99.53051643192488</v>
      </c>
      <c r="CK371" s="34">
        <v>99.53051643192488</v>
      </c>
      <c r="CL371" s="34">
        <v>100.93896713615024</v>
      </c>
      <c r="CM371" s="34">
        <v>102.8169014084507</v>
      </c>
      <c r="CN371" s="34">
        <v>103.28638497652582</v>
      </c>
      <c r="CO371" s="34">
        <v>102.8169014084507</v>
      </c>
      <c r="CP371" s="34">
        <v>103.28638497652582</v>
      </c>
      <c r="CQ371" s="34">
        <v>101.87793427230046</v>
      </c>
      <c r="CR371" s="34">
        <v>100.46948356807512</v>
      </c>
      <c r="CS371" s="34">
        <v>109.38967136150235</v>
      </c>
      <c r="CT371" s="34">
        <v>111.26760563380282</v>
      </c>
      <c r="CU371" s="34">
        <v>115.02347417840376</v>
      </c>
      <c r="CV371" s="34">
        <v>113.6150234741784</v>
      </c>
      <c r="CW371" s="34">
        <v>118.30985915492958</v>
      </c>
    </row>
    <row r="372" spans="1:101" x14ac:dyDescent="0.3">
      <c r="A372" s="3">
        <v>2023</v>
      </c>
      <c r="B372" s="4" t="s">
        <v>364</v>
      </c>
      <c r="C372" s="34">
        <v>100</v>
      </c>
      <c r="D372" s="34">
        <v>97.984886649874056</v>
      </c>
      <c r="E372" s="34">
        <v>90.931989924433253</v>
      </c>
      <c r="F372" s="34">
        <v>86.146095717884137</v>
      </c>
      <c r="G372" s="34">
        <v>84.382871536523936</v>
      </c>
      <c r="H372" s="34">
        <v>83.123425692695207</v>
      </c>
      <c r="I372" s="34">
        <v>82.619647355163721</v>
      </c>
      <c r="J372" s="34">
        <v>83.123425692695207</v>
      </c>
      <c r="K372" s="34">
        <v>84.130982367758193</v>
      </c>
      <c r="L372" s="34">
        <v>79.596977329974806</v>
      </c>
      <c r="M372" s="34">
        <v>73.551637279596974</v>
      </c>
      <c r="N372" s="34">
        <v>77.833753148614605</v>
      </c>
      <c r="O372" s="34">
        <v>74.811083123425689</v>
      </c>
      <c r="P372" s="34">
        <v>73.551637279596974</v>
      </c>
      <c r="Q372" s="34">
        <v>72.795969773299745</v>
      </c>
      <c r="R372" s="34">
        <v>69.521410579345087</v>
      </c>
      <c r="S372" s="34">
        <v>69.521410579345087</v>
      </c>
      <c r="T372" s="34">
        <v>63.979848866498742</v>
      </c>
      <c r="U372" s="34">
        <v>64.231738035264485</v>
      </c>
      <c r="V372" s="34">
        <v>59.697732997481111</v>
      </c>
      <c r="W372" s="34">
        <v>55.163727959697731</v>
      </c>
      <c r="X372" s="34">
        <v>56.926952141057932</v>
      </c>
      <c r="Y372" s="34">
        <v>53.40050377833753</v>
      </c>
      <c r="Z372" s="34">
        <v>51.637279596977329</v>
      </c>
      <c r="AA372" s="34">
        <v>46.347607052896727</v>
      </c>
      <c r="AB372" s="34">
        <v>46.095717884130984</v>
      </c>
      <c r="AC372" s="34">
        <v>48.866498740554157</v>
      </c>
      <c r="AD372" s="34">
        <v>50.377833753148614</v>
      </c>
      <c r="AE372" s="34">
        <v>46.095717884130984</v>
      </c>
      <c r="AF372" s="34">
        <v>44.08060453400504</v>
      </c>
      <c r="AG372" s="34">
        <v>42.569269521410583</v>
      </c>
      <c r="AH372" s="34">
        <v>42.569269521410583</v>
      </c>
      <c r="AI372" s="34">
        <v>44.584382871536526</v>
      </c>
      <c r="AJ372" s="34">
        <v>100</v>
      </c>
      <c r="AK372" s="34">
        <v>98.769574944071593</v>
      </c>
      <c r="AL372" s="34">
        <v>100</v>
      </c>
      <c r="AM372" s="34">
        <v>99.328859060402678</v>
      </c>
      <c r="AN372" s="34">
        <v>97.87472035794184</v>
      </c>
      <c r="AO372" s="34">
        <v>96.979865771812086</v>
      </c>
      <c r="AP372" s="34">
        <v>100.33557046979865</v>
      </c>
      <c r="AQ372" s="34">
        <v>104.25055928411633</v>
      </c>
      <c r="AR372" s="34">
        <v>104.13870246085011</v>
      </c>
      <c r="AS372" s="34">
        <v>101.56599552572708</v>
      </c>
      <c r="AT372" s="34">
        <v>94.742729306487689</v>
      </c>
      <c r="AU372" s="34">
        <v>93.400447427293059</v>
      </c>
      <c r="AV372" s="34">
        <v>90.7158836689038</v>
      </c>
      <c r="AW372" s="34">
        <v>91.834451901565998</v>
      </c>
      <c r="AX372" s="34">
        <v>90.492170022371369</v>
      </c>
      <c r="AY372" s="34">
        <v>89.038031319910516</v>
      </c>
      <c r="AZ372" s="34">
        <v>87.024608501118564</v>
      </c>
      <c r="BA372" s="34">
        <v>80.984340044742723</v>
      </c>
      <c r="BB372" s="34">
        <v>78.635346756152131</v>
      </c>
      <c r="BC372" s="34">
        <v>76.174496644295303</v>
      </c>
      <c r="BD372" s="34">
        <v>73.93736017897092</v>
      </c>
      <c r="BE372" s="34">
        <v>72.035794183445191</v>
      </c>
      <c r="BF372" s="34">
        <v>71.812080536912745</v>
      </c>
      <c r="BG372" s="34">
        <v>71.140939597315437</v>
      </c>
      <c r="BH372" s="34">
        <v>71.588366890380314</v>
      </c>
      <c r="BI372" s="34">
        <v>73.489932885906043</v>
      </c>
      <c r="BJ372" s="34">
        <v>78.187919463087255</v>
      </c>
      <c r="BK372" s="34">
        <v>80.425055928411638</v>
      </c>
      <c r="BL372" s="34">
        <v>83.557046979865774</v>
      </c>
      <c r="BM372" s="34">
        <v>85.570469798657712</v>
      </c>
      <c r="BN372" s="34">
        <v>85.458612975391503</v>
      </c>
      <c r="BO372" s="34">
        <v>87.360178970917232</v>
      </c>
      <c r="BP372" s="34">
        <v>87.024608501118564</v>
      </c>
      <c r="BQ372" s="34">
        <v>100</v>
      </c>
      <c r="BR372" s="34">
        <v>98.936170212765958</v>
      </c>
      <c r="BS372" s="34">
        <v>103.72340425531915</v>
      </c>
      <c r="BT372" s="34">
        <v>103.19148936170212</v>
      </c>
      <c r="BU372" s="34">
        <v>100</v>
      </c>
      <c r="BV372" s="34">
        <v>101.59574468085107</v>
      </c>
      <c r="BW372" s="34">
        <v>105.31914893617021</v>
      </c>
      <c r="BX372" s="34">
        <v>105.85106382978724</v>
      </c>
      <c r="BY372" s="34">
        <v>101.06382978723404</v>
      </c>
      <c r="BZ372" s="34">
        <v>98.936170212765958</v>
      </c>
      <c r="CA372" s="34">
        <v>99.468085106382972</v>
      </c>
      <c r="CB372" s="34">
        <v>102.65957446808511</v>
      </c>
      <c r="CC372" s="34">
        <v>93.085106382978722</v>
      </c>
      <c r="CD372" s="34">
        <v>93.085106382978722</v>
      </c>
      <c r="CE372" s="34">
        <v>90.957446808510639</v>
      </c>
      <c r="CF372" s="34">
        <v>86.170212765957444</v>
      </c>
      <c r="CG372" s="34">
        <v>80.319148936170208</v>
      </c>
      <c r="CH372" s="34">
        <v>82.978723404255319</v>
      </c>
      <c r="CI372" s="34">
        <v>82.978723404255319</v>
      </c>
      <c r="CJ372" s="34">
        <v>84.042553191489361</v>
      </c>
      <c r="CK372" s="34">
        <v>88.297872340425528</v>
      </c>
      <c r="CL372" s="34">
        <v>90.425531914893611</v>
      </c>
      <c r="CM372" s="34">
        <v>90.957446808510639</v>
      </c>
      <c r="CN372" s="34">
        <v>89.361702127659569</v>
      </c>
      <c r="CO372" s="34">
        <v>88.829787234042556</v>
      </c>
      <c r="CP372" s="34">
        <v>89.361702127659569</v>
      </c>
      <c r="CQ372" s="34">
        <v>90.425531914893611</v>
      </c>
      <c r="CR372" s="34">
        <v>95.212765957446805</v>
      </c>
      <c r="CS372" s="34">
        <v>98.936170212765958</v>
      </c>
      <c r="CT372" s="34">
        <v>105.85106382978724</v>
      </c>
      <c r="CU372" s="34">
        <v>108.51063829787235</v>
      </c>
      <c r="CV372" s="34">
        <v>107.97872340425532</v>
      </c>
      <c r="CW372" s="34">
        <v>113.82978723404256</v>
      </c>
    </row>
    <row r="373" spans="1:101" x14ac:dyDescent="0.3">
      <c r="A373" s="3">
        <v>2024</v>
      </c>
      <c r="B373" s="4" t="s">
        <v>365</v>
      </c>
      <c r="C373" s="34">
        <v>100</v>
      </c>
      <c r="D373" s="34">
        <v>91.777188328912473</v>
      </c>
      <c r="E373" s="34">
        <v>87.0026525198939</v>
      </c>
      <c r="F373" s="34">
        <v>82.758620689655174</v>
      </c>
      <c r="G373" s="34">
        <v>81.167108753315645</v>
      </c>
      <c r="H373" s="34">
        <v>79.57559681697613</v>
      </c>
      <c r="I373" s="34">
        <v>76.392572944297086</v>
      </c>
      <c r="J373" s="34">
        <v>74.801061007957557</v>
      </c>
      <c r="K373" s="34">
        <v>77.453580901856768</v>
      </c>
      <c r="L373" s="34">
        <v>81.167108753315645</v>
      </c>
      <c r="M373" s="34">
        <v>80.106100795755964</v>
      </c>
      <c r="N373" s="34">
        <v>82.49336870026525</v>
      </c>
      <c r="O373" s="34">
        <v>79.57559681697613</v>
      </c>
      <c r="P373" s="34">
        <v>79.840848806366054</v>
      </c>
      <c r="Q373" s="34">
        <v>77.718832891246677</v>
      </c>
      <c r="R373" s="34">
        <v>78.514588859416449</v>
      </c>
      <c r="S373" s="34">
        <v>78.514588859416449</v>
      </c>
      <c r="T373" s="34">
        <v>75.066312997347481</v>
      </c>
      <c r="U373" s="34">
        <v>71.618037135278513</v>
      </c>
      <c r="V373" s="34">
        <v>68.965517241379317</v>
      </c>
      <c r="W373" s="34">
        <v>66.047745358090182</v>
      </c>
      <c r="X373" s="34">
        <v>66.312997347480106</v>
      </c>
      <c r="Y373" s="34">
        <v>64.986737400530501</v>
      </c>
      <c r="Z373" s="34">
        <v>59.416445623342177</v>
      </c>
      <c r="AA373" s="34">
        <v>60.212201591511935</v>
      </c>
      <c r="AB373" s="34">
        <v>54.111405835543763</v>
      </c>
      <c r="AC373" s="34">
        <v>53.050397877984082</v>
      </c>
      <c r="AD373" s="34">
        <v>51.989389920424401</v>
      </c>
      <c r="AE373" s="34">
        <v>45.358090185676396</v>
      </c>
      <c r="AF373" s="34">
        <v>42.970822281167109</v>
      </c>
      <c r="AG373" s="34">
        <v>42.175066312997345</v>
      </c>
      <c r="AH373" s="34">
        <v>42.705570291777185</v>
      </c>
      <c r="AI373" s="34">
        <v>40.848806366047747</v>
      </c>
      <c r="AJ373" s="34">
        <v>100</v>
      </c>
      <c r="AK373" s="34">
        <v>97.269624573378834</v>
      </c>
      <c r="AL373" s="34">
        <v>94.311717861205921</v>
      </c>
      <c r="AM373" s="34">
        <v>96.018202502844147</v>
      </c>
      <c r="AN373" s="34">
        <v>93.401592718998856</v>
      </c>
      <c r="AO373" s="34">
        <v>94.994311717861208</v>
      </c>
      <c r="AP373" s="34">
        <v>93.515358361774744</v>
      </c>
      <c r="AQ373" s="34">
        <v>91.240045506257104</v>
      </c>
      <c r="AR373" s="34">
        <v>94.653014789533557</v>
      </c>
      <c r="AS373" s="34">
        <v>93.742889647326507</v>
      </c>
      <c r="AT373" s="34">
        <v>86.689419795221838</v>
      </c>
      <c r="AU373" s="34">
        <v>84.982935153583611</v>
      </c>
      <c r="AV373" s="34">
        <v>84.982935153583611</v>
      </c>
      <c r="AW373" s="34">
        <v>83.503981797497161</v>
      </c>
      <c r="AX373" s="34">
        <v>82.138794084186571</v>
      </c>
      <c r="AY373" s="34">
        <v>82.480091012514222</v>
      </c>
      <c r="AZ373" s="34">
        <v>80.546075085324233</v>
      </c>
      <c r="BA373" s="34">
        <v>78.04323094425483</v>
      </c>
      <c r="BB373" s="34">
        <v>77.13310580204778</v>
      </c>
      <c r="BC373" s="34">
        <v>75.085324232081916</v>
      </c>
      <c r="BD373" s="34">
        <v>73.37883959044369</v>
      </c>
      <c r="BE373" s="34">
        <v>71.103526734926049</v>
      </c>
      <c r="BF373" s="34">
        <v>70.53469852104665</v>
      </c>
      <c r="BG373" s="34">
        <v>70.989761092150175</v>
      </c>
      <c r="BH373" s="34">
        <v>70.648464163822524</v>
      </c>
      <c r="BI373" s="34">
        <v>70.53469852104665</v>
      </c>
      <c r="BJ373" s="34">
        <v>71.899886234357226</v>
      </c>
      <c r="BK373" s="34">
        <v>75.312855517633679</v>
      </c>
      <c r="BL373" s="34">
        <v>73.947667804323089</v>
      </c>
      <c r="BM373" s="34">
        <v>72.582480091012513</v>
      </c>
      <c r="BN373" s="34">
        <v>71.331058020477812</v>
      </c>
      <c r="BO373" s="34">
        <v>69.397042093287823</v>
      </c>
      <c r="BP373" s="34">
        <v>69.397042093287823</v>
      </c>
      <c r="BQ373" s="34">
        <v>100</v>
      </c>
      <c r="BR373" s="34">
        <v>99.061032863849761</v>
      </c>
      <c r="BS373" s="34">
        <v>101.87793427230046</v>
      </c>
      <c r="BT373" s="34">
        <v>99.061032863849761</v>
      </c>
      <c r="BU373" s="34">
        <v>100</v>
      </c>
      <c r="BV373" s="34">
        <v>98.122065727699535</v>
      </c>
      <c r="BW373" s="34">
        <v>98.591549295774641</v>
      </c>
      <c r="BX373" s="34">
        <v>97.652582159624416</v>
      </c>
      <c r="BY373" s="34">
        <v>93.896713615023472</v>
      </c>
      <c r="BZ373" s="34">
        <v>94.835680751173712</v>
      </c>
      <c r="CA373" s="34">
        <v>93.896713615023472</v>
      </c>
      <c r="CB373" s="34">
        <v>95.305164319248831</v>
      </c>
      <c r="CC373" s="34">
        <v>96.244131455399057</v>
      </c>
      <c r="CD373" s="34">
        <v>94.366197183098592</v>
      </c>
      <c r="CE373" s="34">
        <v>92.488262910798127</v>
      </c>
      <c r="CF373" s="34">
        <v>88.732394366197184</v>
      </c>
      <c r="CG373" s="34">
        <v>88.732394366197184</v>
      </c>
      <c r="CH373" s="34">
        <v>88.732394366197184</v>
      </c>
      <c r="CI373" s="34">
        <v>86.854460093896719</v>
      </c>
      <c r="CJ373" s="34">
        <v>86.3849765258216</v>
      </c>
      <c r="CK373" s="34">
        <v>90.140845070422529</v>
      </c>
      <c r="CL373" s="34">
        <v>94.835680751173712</v>
      </c>
      <c r="CM373" s="34">
        <v>92.018779342723008</v>
      </c>
      <c r="CN373" s="34">
        <v>92.018779342723008</v>
      </c>
      <c r="CO373" s="34">
        <v>85.91549295774648</v>
      </c>
      <c r="CP373" s="34">
        <v>89.671361502347423</v>
      </c>
      <c r="CQ373" s="34">
        <v>90.610328638497649</v>
      </c>
      <c r="CR373" s="34">
        <v>93.427230046948353</v>
      </c>
      <c r="CS373" s="34">
        <v>93.427230046948353</v>
      </c>
      <c r="CT373" s="34">
        <v>93.896713615023472</v>
      </c>
      <c r="CU373" s="34">
        <v>96.244131455399057</v>
      </c>
      <c r="CV373" s="34">
        <v>99.53051643192488</v>
      </c>
      <c r="CW373" s="34">
        <v>101.87793427230046</v>
      </c>
    </row>
    <row r="374" spans="1:101" x14ac:dyDescent="0.3">
      <c r="A374" s="3">
        <v>2025</v>
      </c>
      <c r="B374" s="4" t="s">
        <v>366</v>
      </c>
      <c r="C374" s="34">
        <v>100</v>
      </c>
      <c r="D374" s="34">
        <v>92.960662525879911</v>
      </c>
      <c r="E374" s="34">
        <v>90.165631469979303</v>
      </c>
      <c r="F374" s="34">
        <v>86.956521739130437</v>
      </c>
      <c r="G374" s="34">
        <v>87.267080745341616</v>
      </c>
      <c r="H374" s="34">
        <v>85.507246376811594</v>
      </c>
      <c r="I374" s="34">
        <v>82.608695652173907</v>
      </c>
      <c r="J374" s="34">
        <v>81.159420289855078</v>
      </c>
      <c r="K374" s="34">
        <v>80.124223602484477</v>
      </c>
      <c r="L374" s="34">
        <v>77.846790890269148</v>
      </c>
      <c r="M374" s="34">
        <v>77.639751552795033</v>
      </c>
      <c r="N374" s="34">
        <v>78.881987577639748</v>
      </c>
      <c r="O374" s="34">
        <v>74.948240165631475</v>
      </c>
      <c r="P374" s="34">
        <v>77.018633540372676</v>
      </c>
      <c r="Q374" s="34">
        <v>76.086956521739125</v>
      </c>
      <c r="R374" s="34">
        <v>75.983436853002075</v>
      </c>
      <c r="S374" s="34">
        <v>77.432712215320905</v>
      </c>
      <c r="T374" s="34">
        <v>75.362318840579704</v>
      </c>
      <c r="U374" s="34">
        <v>75.672877846790897</v>
      </c>
      <c r="V374" s="34">
        <v>75.362318840579704</v>
      </c>
      <c r="W374" s="34">
        <v>73.913043478260875</v>
      </c>
      <c r="X374" s="34">
        <v>72.256728778467902</v>
      </c>
      <c r="Y374" s="34">
        <v>70.289855072463766</v>
      </c>
      <c r="Z374" s="34">
        <v>68.737060041407872</v>
      </c>
      <c r="AA374" s="34">
        <v>68.012422360248451</v>
      </c>
      <c r="AB374" s="34">
        <v>66.252587991718428</v>
      </c>
      <c r="AC374" s="34">
        <v>63.561076604554863</v>
      </c>
      <c r="AD374" s="34">
        <v>59.937888198757761</v>
      </c>
      <c r="AE374" s="34">
        <v>59.316770186335404</v>
      </c>
      <c r="AF374" s="34">
        <v>58.178053830227746</v>
      </c>
      <c r="AG374" s="34">
        <v>57.246376811594203</v>
      </c>
      <c r="AH374" s="34">
        <v>58.281573498964804</v>
      </c>
      <c r="AI374" s="34">
        <v>54.968944099378881</v>
      </c>
      <c r="AJ374" s="34">
        <v>100</v>
      </c>
      <c r="AK374" s="34">
        <v>99.327470253491981</v>
      </c>
      <c r="AL374" s="34">
        <v>100.05173305742369</v>
      </c>
      <c r="AM374" s="34">
        <v>101.55199172271081</v>
      </c>
      <c r="AN374" s="34">
        <v>103.31091567511641</v>
      </c>
      <c r="AO374" s="34">
        <v>106.20796689084325</v>
      </c>
      <c r="AP374" s="34">
        <v>109.20848422141749</v>
      </c>
      <c r="AQ374" s="34">
        <v>109.20848422141749</v>
      </c>
      <c r="AR374" s="34">
        <v>109.57061562338335</v>
      </c>
      <c r="AS374" s="34">
        <v>107.03569580962235</v>
      </c>
      <c r="AT374" s="34">
        <v>103.98344542162442</v>
      </c>
      <c r="AU374" s="34">
        <v>102.74185204345576</v>
      </c>
      <c r="AV374" s="34">
        <v>99.948266942576311</v>
      </c>
      <c r="AW374" s="34">
        <v>100</v>
      </c>
      <c r="AX374" s="34">
        <v>99.172271081220899</v>
      </c>
      <c r="AY374" s="34">
        <v>99.37920331091567</v>
      </c>
      <c r="AZ374" s="34">
        <v>99.068804966373506</v>
      </c>
      <c r="BA374" s="34">
        <v>96.99948266942576</v>
      </c>
      <c r="BB374" s="34">
        <v>98.137609932747026</v>
      </c>
      <c r="BC374" s="34">
        <v>95.913088463528197</v>
      </c>
      <c r="BD374" s="34">
        <v>95.033626487325407</v>
      </c>
      <c r="BE374" s="34">
        <v>94.56802897051216</v>
      </c>
      <c r="BF374" s="34">
        <v>94.981893429901703</v>
      </c>
      <c r="BG374" s="34">
        <v>92.550439730988103</v>
      </c>
      <c r="BH374" s="34">
        <v>91.877909984480084</v>
      </c>
      <c r="BI374" s="34">
        <v>92.498706673564413</v>
      </c>
      <c r="BJ374" s="34">
        <v>93.171236420072432</v>
      </c>
      <c r="BK374" s="34">
        <v>93.688566994309369</v>
      </c>
      <c r="BL374" s="34">
        <v>94.878427315054324</v>
      </c>
      <c r="BM374" s="34">
        <v>95.602690118986033</v>
      </c>
      <c r="BN374" s="34">
        <v>94.154164511122602</v>
      </c>
      <c r="BO374" s="34">
        <v>93.378168649767204</v>
      </c>
      <c r="BP374" s="34">
        <v>92.964304190377646</v>
      </c>
      <c r="BQ374" s="34">
        <v>100</v>
      </c>
      <c r="BR374" s="34">
        <v>101.7948717948718</v>
      </c>
      <c r="BS374" s="34">
        <v>101.53846153846153</v>
      </c>
      <c r="BT374" s="34">
        <v>100.51282051282051</v>
      </c>
      <c r="BU374" s="34">
        <v>100.51282051282051</v>
      </c>
      <c r="BV374" s="34">
        <v>99.743589743589737</v>
      </c>
      <c r="BW374" s="34">
        <v>100</v>
      </c>
      <c r="BX374" s="34">
        <v>97.179487179487182</v>
      </c>
      <c r="BY374" s="34">
        <v>97.435897435897431</v>
      </c>
      <c r="BZ374" s="34">
        <v>96.666666666666671</v>
      </c>
      <c r="CA374" s="34">
        <v>97.948717948717942</v>
      </c>
      <c r="CB374" s="34">
        <v>99.743589743589737</v>
      </c>
      <c r="CC374" s="34">
        <v>102.56410256410257</v>
      </c>
      <c r="CD374" s="34">
        <v>101.7948717948718</v>
      </c>
      <c r="CE374" s="34">
        <v>100.51282051282051</v>
      </c>
      <c r="CF374" s="34">
        <v>98.461538461538467</v>
      </c>
      <c r="CG374" s="34">
        <v>103.84615384615384</v>
      </c>
      <c r="CH374" s="34">
        <v>102.82051282051282</v>
      </c>
      <c r="CI374" s="34">
        <v>104.87179487179488</v>
      </c>
      <c r="CJ374" s="34">
        <v>108.71794871794872</v>
      </c>
      <c r="CK374" s="34">
        <v>109.74358974358974</v>
      </c>
      <c r="CL374" s="34">
        <v>109.74358974358974</v>
      </c>
      <c r="CM374" s="34">
        <v>111.7948717948718</v>
      </c>
      <c r="CN374" s="34">
        <v>117.69230769230769</v>
      </c>
      <c r="CO374" s="34">
        <v>118.97435897435898</v>
      </c>
      <c r="CP374" s="34">
        <v>120</v>
      </c>
      <c r="CQ374" s="34">
        <v>124.35897435897436</v>
      </c>
      <c r="CR374" s="34">
        <v>126.41025641025641</v>
      </c>
      <c r="CS374" s="34">
        <v>128.71794871794873</v>
      </c>
      <c r="CT374" s="34">
        <v>131.28205128205127</v>
      </c>
      <c r="CU374" s="34">
        <v>137.94871794871796</v>
      </c>
      <c r="CV374" s="34">
        <v>142.05128205128204</v>
      </c>
      <c r="CW374" s="34">
        <v>146.66666666666666</v>
      </c>
    </row>
    <row r="375" spans="1:101" x14ac:dyDescent="0.3">
      <c r="A375" s="3">
        <v>2027</v>
      </c>
      <c r="B375" s="4" t="s">
        <v>367</v>
      </c>
      <c r="C375" s="34">
        <v>100</v>
      </c>
      <c r="D375" s="34">
        <v>98.326359832635987</v>
      </c>
      <c r="E375" s="34">
        <v>103.34728033472804</v>
      </c>
      <c r="F375" s="34">
        <v>101.25523012552301</v>
      </c>
      <c r="G375" s="34">
        <v>101.67364016736401</v>
      </c>
      <c r="H375" s="34">
        <v>98.744769874476987</v>
      </c>
      <c r="I375" s="34">
        <v>101.25523012552301</v>
      </c>
      <c r="J375" s="34">
        <v>99.163179916317986</v>
      </c>
      <c r="K375" s="34">
        <v>97.489539748953973</v>
      </c>
      <c r="L375" s="34">
        <v>100.83682008368201</v>
      </c>
      <c r="M375" s="34">
        <v>100.418410041841</v>
      </c>
      <c r="N375" s="34">
        <v>99.163179916317986</v>
      </c>
      <c r="O375" s="34">
        <v>94.979079497907946</v>
      </c>
      <c r="P375" s="34">
        <v>84.937238493723854</v>
      </c>
      <c r="Q375" s="34">
        <v>86.610878661087867</v>
      </c>
      <c r="R375" s="34">
        <v>86.192468619246867</v>
      </c>
      <c r="S375" s="34">
        <v>79.4979079497908</v>
      </c>
      <c r="T375" s="34">
        <v>76.56903765690376</v>
      </c>
      <c r="U375" s="34">
        <v>71.54811715481172</v>
      </c>
      <c r="V375" s="34">
        <v>70.711297071129707</v>
      </c>
      <c r="W375" s="34">
        <v>69.874476987447693</v>
      </c>
      <c r="X375" s="34">
        <v>60.669456066945607</v>
      </c>
      <c r="Y375" s="34">
        <v>67.78242677824268</v>
      </c>
      <c r="Z375" s="34">
        <v>69.456066945606693</v>
      </c>
      <c r="AA375" s="34">
        <v>71.129707112970706</v>
      </c>
      <c r="AB375" s="34">
        <v>74.476987447698747</v>
      </c>
      <c r="AC375" s="34">
        <v>67.78242677824268</v>
      </c>
      <c r="AD375" s="34">
        <v>72.803347280334734</v>
      </c>
      <c r="AE375" s="34">
        <v>72.803347280334734</v>
      </c>
      <c r="AF375" s="34">
        <v>78.242677824267787</v>
      </c>
      <c r="AG375" s="34">
        <v>76.56903765690376</v>
      </c>
      <c r="AH375" s="34">
        <v>73.221757322175733</v>
      </c>
      <c r="AI375" s="34">
        <v>69.037656903765694</v>
      </c>
      <c r="AJ375" s="34">
        <v>100</v>
      </c>
      <c r="AK375" s="34">
        <v>100.82644628099173</v>
      </c>
      <c r="AL375" s="34">
        <v>102.14876033057851</v>
      </c>
      <c r="AM375" s="34">
        <v>102.31404958677686</v>
      </c>
      <c r="AN375" s="34">
        <v>105.45454545454545</v>
      </c>
      <c r="AO375" s="34">
        <v>106.28099173553719</v>
      </c>
      <c r="AP375" s="34">
        <v>106.11570247933884</v>
      </c>
      <c r="AQ375" s="34">
        <v>108.59504132231405</v>
      </c>
      <c r="AR375" s="34">
        <v>104.46280991735537</v>
      </c>
      <c r="AS375" s="34">
        <v>104.95867768595042</v>
      </c>
      <c r="AT375" s="34">
        <v>103.30578512396694</v>
      </c>
      <c r="AU375" s="34">
        <v>102.64462809917356</v>
      </c>
      <c r="AV375" s="34">
        <v>101.98347107438016</v>
      </c>
      <c r="AW375" s="34">
        <v>97.190082644628106</v>
      </c>
      <c r="AX375" s="34">
        <v>96.859504132231407</v>
      </c>
      <c r="AY375" s="34">
        <v>98.181818181818187</v>
      </c>
      <c r="AZ375" s="34">
        <v>95.206611570247929</v>
      </c>
      <c r="BA375" s="34">
        <v>94.710743801652896</v>
      </c>
      <c r="BB375" s="34">
        <v>91.239669421487605</v>
      </c>
      <c r="BC375" s="34">
        <v>89.917355371900825</v>
      </c>
      <c r="BD375" s="34">
        <v>89.421487603305792</v>
      </c>
      <c r="BE375" s="34">
        <v>88.429752066115697</v>
      </c>
      <c r="BF375" s="34">
        <v>88.264462809917362</v>
      </c>
      <c r="BG375" s="34">
        <v>89.090909090909093</v>
      </c>
      <c r="BH375" s="34">
        <v>89.917355371900825</v>
      </c>
      <c r="BI375" s="34">
        <v>90.082644628099175</v>
      </c>
      <c r="BJ375" s="34">
        <v>89.586776859504127</v>
      </c>
      <c r="BK375" s="34">
        <v>92.561983471074385</v>
      </c>
      <c r="BL375" s="34">
        <v>92.892561983471069</v>
      </c>
      <c r="BM375" s="34">
        <v>95.206611570247929</v>
      </c>
      <c r="BN375" s="34">
        <v>93.388429752066116</v>
      </c>
      <c r="BO375" s="34">
        <v>90.743801652892557</v>
      </c>
      <c r="BP375" s="34">
        <v>90.082644628099175</v>
      </c>
      <c r="BQ375" s="34">
        <v>100</v>
      </c>
      <c r="BR375" s="34">
        <v>105.16129032258064</v>
      </c>
      <c r="BS375" s="34">
        <v>106.45161290322581</v>
      </c>
      <c r="BT375" s="34">
        <v>113.54838709677419</v>
      </c>
      <c r="BU375" s="34">
        <v>112.90322580645162</v>
      </c>
      <c r="BV375" s="34">
        <v>114.19354838709677</v>
      </c>
      <c r="BW375" s="34">
        <v>112.90322580645162</v>
      </c>
      <c r="BX375" s="34">
        <v>114.83870967741936</v>
      </c>
      <c r="BY375" s="34">
        <v>118.06451612903226</v>
      </c>
      <c r="BZ375" s="34">
        <v>117.41935483870968</v>
      </c>
      <c r="CA375" s="34">
        <v>113.54838709677419</v>
      </c>
      <c r="CB375" s="34">
        <v>114.19354838709677</v>
      </c>
      <c r="CC375" s="34">
        <v>114.19354838709677</v>
      </c>
      <c r="CD375" s="34">
        <v>112.25806451612904</v>
      </c>
      <c r="CE375" s="34">
        <v>109.6774193548387</v>
      </c>
      <c r="CF375" s="34">
        <v>107.09677419354838</v>
      </c>
      <c r="CG375" s="34">
        <v>105.16129032258064</v>
      </c>
      <c r="CH375" s="34">
        <v>110.3225806451613</v>
      </c>
      <c r="CI375" s="34">
        <v>114.83870967741936</v>
      </c>
      <c r="CJ375" s="34">
        <v>115.48387096774194</v>
      </c>
      <c r="CK375" s="34">
        <v>113.54838709677419</v>
      </c>
      <c r="CL375" s="34">
        <v>113.54838709677419</v>
      </c>
      <c r="CM375" s="34">
        <v>117.41935483870968</v>
      </c>
      <c r="CN375" s="34">
        <v>115.48387096774194</v>
      </c>
      <c r="CO375" s="34">
        <v>115.48387096774194</v>
      </c>
      <c r="CP375" s="34">
        <v>114.83870967741936</v>
      </c>
      <c r="CQ375" s="34">
        <v>114.83870967741936</v>
      </c>
      <c r="CR375" s="34">
        <v>119.35483870967742</v>
      </c>
      <c r="CS375" s="34">
        <v>127.74193548387096</v>
      </c>
      <c r="CT375" s="34">
        <v>126.45161290322581</v>
      </c>
      <c r="CU375" s="34">
        <v>130.96774193548387</v>
      </c>
      <c r="CV375" s="34">
        <v>141.93548387096774</v>
      </c>
      <c r="CW375" s="34">
        <v>149.03225806451613</v>
      </c>
    </row>
    <row r="376" spans="1:101" x14ac:dyDescent="0.3">
      <c r="A376" s="3">
        <v>2028</v>
      </c>
      <c r="B376" s="4" t="s">
        <v>368</v>
      </c>
      <c r="C376" s="34">
        <v>100</v>
      </c>
      <c r="D376" s="34">
        <v>92.021276595744681</v>
      </c>
      <c r="E376" s="34">
        <v>87.234042553191486</v>
      </c>
      <c r="F376" s="34">
        <v>83.510638297872347</v>
      </c>
      <c r="G376" s="34">
        <v>82.978723404255319</v>
      </c>
      <c r="H376" s="34">
        <v>77.792553191489361</v>
      </c>
      <c r="I376" s="34">
        <v>77.127659574468083</v>
      </c>
      <c r="J376" s="34">
        <v>81.914893617021278</v>
      </c>
      <c r="K376" s="34">
        <v>85.372340425531917</v>
      </c>
      <c r="L376" s="34">
        <v>88.297872340425528</v>
      </c>
      <c r="M376" s="34">
        <v>81.781914893617028</v>
      </c>
      <c r="N376" s="34">
        <v>79.521276595744681</v>
      </c>
      <c r="O376" s="34">
        <v>76.861702127659569</v>
      </c>
      <c r="P376" s="34">
        <v>76.994680851063833</v>
      </c>
      <c r="Q376" s="34">
        <v>75.930851063829792</v>
      </c>
      <c r="R376" s="34">
        <v>75.797872340425528</v>
      </c>
      <c r="S376" s="34">
        <v>75.265957446808514</v>
      </c>
      <c r="T376" s="34">
        <v>73.803191489361708</v>
      </c>
      <c r="U376" s="34">
        <v>72.340425531914889</v>
      </c>
      <c r="V376" s="34">
        <v>71.010638297872347</v>
      </c>
      <c r="W376" s="34">
        <v>67.553191489361708</v>
      </c>
      <c r="X376" s="34">
        <v>66.622340425531917</v>
      </c>
      <c r="Y376" s="34">
        <v>65.558510638297875</v>
      </c>
      <c r="Z376" s="34">
        <v>65.558510638297875</v>
      </c>
      <c r="AA376" s="34">
        <v>62.5</v>
      </c>
      <c r="AB376" s="34">
        <v>61.702127659574465</v>
      </c>
      <c r="AC376" s="34">
        <v>62.765957446808514</v>
      </c>
      <c r="AD376" s="34">
        <v>62.632978723404257</v>
      </c>
      <c r="AE376" s="34">
        <v>63.164893617021278</v>
      </c>
      <c r="AF376" s="34">
        <v>59.707446808510639</v>
      </c>
      <c r="AG376" s="34">
        <v>60.23936170212766</v>
      </c>
      <c r="AH376" s="34">
        <v>60.106382978723403</v>
      </c>
      <c r="AI376" s="34">
        <v>58.909574468085104</v>
      </c>
      <c r="AJ376" s="34">
        <v>100</v>
      </c>
      <c r="AK376" s="34">
        <v>98.166259168704158</v>
      </c>
      <c r="AL376" s="34">
        <v>96.882640586797066</v>
      </c>
      <c r="AM376" s="34">
        <v>94.682151589242054</v>
      </c>
      <c r="AN376" s="34">
        <v>93.948655256723711</v>
      </c>
      <c r="AO376" s="34">
        <v>94.926650366748163</v>
      </c>
      <c r="AP376" s="34">
        <v>97.616136919315409</v>
      </c>
      <c r="AQ376" s="34">
        <v>101.22249388753056</v>
      </c>
      <c r="AR376" s="34">
        <v>103.54523227383864</v>
      </c>
      <c r="AS376" s="34">
        <v>106.66259168704157</v>
      </c>
      <c r="AT376" s="34">
        <v>105.01222493887531</v>
      </c>
      <c r="AU376" s="34">
        <v>104.88997555012224</v>
      </c>
      <c r="AV376" s="34">
        <v>100.91687041564792</v>
      </c>
      <c r="AW376" s="34">
        <v>101.77261613691931</v>
      </c>
      <c r="AX376" s="34">
        <v>101.1002444987775</v>
      </c>
      <c r="AY376" s="34">
        <v>97.921760391198049</v>
      </c>
      <c r="AZ376" s="34">
        <v>97.616136919315409</v>
      </c>
      <c r="BA376" s="34">
        <v>91.87041564792176</v>
      </c>
      <c r="BB376" s="34">
        <v>86.246943765281173</v>
      </c>
      <c r="BC376" s="34">
        <v>85.452322738386314</v>
      </c>
      <c r="BD376" s="34">
        <v>83.251833740831302</v>
      </c>
      <c r="BE376" s="34">
        <v>81.784841075794617</v>
      </c>
      <c r="BF376" s="34">
        <v>81.356968215158929</v>
      </c>
      <c r="BG376" s="34">
        <v>80.990220048899758</v>
      </c>
      <c r="BH376" s="34">
        <v>82.57946210268949</v>
      </c>
      <c r="BI376" s="34">
        <v>84.168704156479222</v>
      </c>
      <c r="BJ376" s="34">
        <v>86.797066014669923</v>
      </c>
      <c r="BK376" s="34">
        <v>88.997555012224936</v>
      </c>
      <c r="BL376" s="34">
        <v>89.242053789731045</v>
      </c>
      <c r="BM376" s="34">
        <v>89.058679706601467</v>
      </c>
      <c r="BN376" s="34">
        <v>91.625916870415651</v>
      </c>
      <c r="BO376" s="34">
        <v>90.647921760391199</v>
      </c>
      <c r="BP376" s="34">
        <v>90.70904645476773</v>
      </c>
      <c r="BQ376" s="34">
        <v>100</v>
      </c>
      <c r="BR376" s="34">
        <v>100.61728395061728</v>
      </c>
      <c r="BS376" s="34">
        <v>98.76543209876543</v>
      </c>
      <c r="BT376" s="34">
        <v>104.32098765432099</v>
      </c>
      <c r="BU376" s="34">
        <v>111.11111111111111</v>
      </c>
      <c r="BV376" s="34">
        <v>112.96296296296296</v>
      </c>
      <c r="BW376" s="34">
        <v>119.1358024691358</v>
      </c>
      <c r="BX376" s="34">
        <v>124.69135802469135</v>
      </c>
      <c r="BY376" s="34">
        <v>130.24691358024691</v>
      </c>
      <c r="BZ376" s="34">
        <v>131.4814814814815</v>
      </c>
      <c r="CA376" s="34">
        <v>133.95061728395061</v>
      </c>
      <c r="CB376" s="34">
        <v>141.97530864197532</v>
      </c>
      <c r="CC376" s="34">
        <v>138.88888888888889</v>
      </c>
      <c r="CD376" s="34">
        <v>139.50617283950618</v>
      </c>
      <c r="CE376" s="34">
        <v>139.50617283950618</v>
      </c>
      <c r="CF376" s="34">
        <v>145.06172839506172</v>
      </c>
      <c r="CG376" s="34">
        <v>148.76543209876544</v>
      </c>
      <c r="CH376" s="34">
        <v>143.20987654320987</v>
      </c>
      <c r="CI376" s="34">
        <v>141.97530864197532</v>
      </c>
      <c r="CJ376" s="34">
        <v>147.53086419753086</v>
      </c>
      <c r="CK376" s="34">
        <v>150</v>
      </c>
      <c r="CL376" s="34">
        <v>154.93827160493828</v>
      </c>
      <c r="CM376" s="34">
        <v>154.32098765432099</v>
      </c>
      <c r="CN376" s="34">
        <v>155.55555555555554</v>
      </c>
      <c r="CO376" s="34">
        <v>154.32098765432099</v>
      </c>
      <c r="CP376" s="34">
        <v>153.08641975308643</v>
      </c>
      <c r="CQ376" s="34">
        <v>166.66666666666666</v>
      </c>
      <c r="CR376" s="34">
        <v>172.83950617283949</v>
      </c>
      <c r="CS376" s="34">
        <v>185.18518518518519</v>
      </c>
      <c r="CT376" s="34">
        <v>188.27160493827159</v>
      </c>
      <c r="CU376" s="34">
        <v>194.44444444444446</v>
      </c>
      <c r="CV376" s="34">
        <v>202.46913580246914</v>
      </c>
      <c r="CW376" s="34">
        <v>211.72839506172841</v>
      </c>
    </row>
    <row r="377" spans="1:101" x14ac:dyDescent="0.3">
      <c r="A377" s="3">
        <v>2030</v>
      </c>
      <c r="B377" s="6" t="s">
        <v>369</v>
      </c>
      <c r="C377" s="34">
        <v>100</v>
      </c>
      <c r="D377" s="34">
        <v>95.105716523101023</v>
      </c>
      <c r="E377" s="34">
        <v>92.482380579483163</v>
      </c>
      <c r="F377" s="34">
        <v>91.69929522317932</v>
      </c>
      <c r="G377" s="34">
        <v>90.133124510571648</v>
      </c>
      <c r="H377" s="34">
        <v>90.72043852779953</v>
      </c>
      <c r="I377" s="34">
        <v>90.563821456538761</v>
      </c>
      <c r="J377" s="34">
        <v>91.973375097885665</v>
      </c>
      <c r="K377" s="34">
        <v>90.994518402505875</v>
      </c>
      <c r="L377" s="34">
        <v>92.482380579483163</v>
      </c>
      <c r="M377" s="34">
        <v>91.660140955364142</v>
      </c>
      <c r="N377" s="34">
        <v>93.226311667971814</v>
      </c>
      <c r="O377" s="34">
        <v>92.325763508222394</v>
      </c>
      <c r="P377" s="34">
        <v>92.24745497259201</v>
      </c>
      <c r="Q377" s="34">
        <v>92.404072043852779</v>
      </c>
      <c r="R377" s="34">
        <v>94.792482380579486</v>
      </c>
      <c r="S377" s="34">
        <v>93.500391542678159</v>
      </c>
      <c r="T377" s="34">
        <v>94.166014095536411</v>
      </c>
      <c r="U377" s="34">
        <v>92.521534847298355</v>
      </c>
      <c r="V377" s="34">
        <v>93.069694596711045</v>
      </c>
      <c r="W377" s="34">
        <v>92.756460454189508</v>
      </c>
      <c r="X377" s="34">
        <v>93.461237274862967</v>
      </c>
      <c r="Y377" s="34">
        <v>93.578700078308529</v>
      </c>
      <c r="Z377" s="34">
        <v>93.422083007047775</v>
      </c>
      <c r="AA377" s="34">
        <v>91.111981205951452</v>
      </c>
      <c r="AB377" s="34">
        <v>89.937353171495687</v>
      </c>
      <c r="AC377" s="34">
        <v>88.762725137039936</v>
      </c>
      <c r="AD377" s="34">
        <v>87.235708692247456</v>
      </c>
      <c r="AE377" s="34">
        <v>87.744714173844955</v>
      </c>
      <c r="AF377" s="34">
        <v>86.100234925606898</v>
      </c>
      <c r="AG377" s="34">
        <v>84.573218480814404</v>
      </c>
      <c r="AH377" s="34">
        <v>83.163664839467501</v>
      </c>
      <c r="AI377" s="34">
        <v>81.480031323414252</v>
      </c>
      <c r="AJ377" s="34">
        <v>100</v>
      </c>
      <c r="AK377" s="34">
        <v>98.818316100443127</v>
      </c>
      <c r="AL377" s="34">
        <v>99.704579025110789</v>
      </c>
      <c r="AM377" s="34">
        <v>100.4759560150993</v>
      </c>
      <c r="AN377" s="34">
        <v>101.65763991465616</v>
      </c>
      <c r="AO377" s="34">
        <v>102.54390283932382</v>
      </c>
      <c r="AP377" s="34">
        <v>103.31527982931233</v>
      </c>
      <c r="AQ377" s="34">
        <v>104.31642868865912</v>
      </c>
      <c r="AR377" s="34">
        <v>104.18513047759724</v>
      </c>
      <c r="AS377" s="34">
        <v>104.7431478746102</v>
      </c>
      <c r="AT377" s="34">
        <v>102.26489414081733</v>
      </c>
      <c r="AU377" s="34">
        <v>100.80420154275399</v>
      </c>
      <c r="AV377" s="34">
        <v>98.900377482356802</v>
      </c>
      <c r="AW377" s="34">
        <v>97.45609716067618</v>
      </c>
      <c r="AX377" s="34">
        <v>96.963728869194156</v>
      </c>
      <c r="AY377" s="34">
        <v>97.948465452158217</v>
      </c>
      <c r="AZ377" s="34">
        <v>97.341211225997043</v>
      </c>
      <c r="BA377" s="34">
        <v>96.79960610536682</v>
      </c>
      <c r="BB377" s="34">
        <v>96.898079763663219</v>
      </c>
      <c r="BC377" s="34">
        <v>96.569834236008532</v>
      </c>
      <c r="BD377" s="34">
        <v>97.242737567700644</v>
      </c>
      <c r="BE377" s="34">
        <v>97.472509437058918</v>
      </c>
      <c r="BF377" s="34">
        <v>98.211061874281967</v>
      </c>
      <c r="BG377" s="34">
        <v>99.819464959789926</v>
      </c>
      <c r="BH377" s="34">
        <v>102.29771869358279</v>
      </c>
      <c r="BI377" s="34">
        <v>103.24963072378139</v>
      </c>
      <c r="BJ377" s="34">
        <v>104.90727063843755</v>
      </c>
      <c r="BK377" s="34">
        <v>106.46643689479731</v>
      </c>
      <c r="BL377" s="34">
        <v>107.56605941244051</v>
      </c>
      <c r="BM377" s="34">
        <v>108.17331363860167</v>
      </c>
      <c r="BN377" s="34">
        <v>107.53323485967503</v>
      </c>
      <c r="BO377" s="34">
        <v>106.99162973904481</v>
      </c>
      <c r="BP377" s="34">
        <v>106.92598063351387</v>
      </c>
      <c r="BQ377" s="34">
        <v>100</v>
      </c>
      <c r="BR377" s="34">
        <v>101.45719489981785</v>
      </c>
      <c r="BS377" s="34">
        <v>104.00728597449908</v>
      </c>
      <c r="BT377" s="34">
        <v>107.19489981785064</v>
      </c>
      <c r="BU377" s="34">
        <v>109.01639344262296</v>
      </c>
      <c r="BV377" s="34">
        <v>108.65209471766849</v>
      </c>
      <c r="BW377" s="34">
        <v>110.29143897996357</v>
      </c>
      <c r="BX377" s="34">
        <v>111.56648451730419</v>
      </c>
      <c r="BY377" s="34">
        <v>113.02367941712204</v>
      </c>
      <c r="BZ377" s="34">
        <v>115.30054644808743</v>
      </c>
      <c r="CA377" s="34">
        <v>115.75591985428051</v>
      </c>
      <c r="CB377" s="34">
        <v>115.39162112932604</v>
      </c>
      <c r="CC377" s="34">
        <v>114.93624772313296</v>
      </c>
      <c r="CD377" s="34">
        <v>112.7504553734062</v>
      </c>
      <c r="CE377" s="34">
        <v>112.02185792349727</v>
      </c>
      <c r="CF377" s="34">
        <v>111.02003642987249</v>
      </c>
      <c r="CG377" s="34">
        <v>111.83970856102003</v>
      </c>
      <c r="CH377" s="34">
        <v>109.01639344262296</v>
      </c>
      <c r="CI377" s="34">
        <v>108.92531876138433</v>
      </c>
      <c r="CJ377" s="34">
        <v>109.56284153005464</v>
      </c>
      <c r="CK377" s="34">
        <v>108.92531876138433</v>
      </c>
      <c r="CL377" s="34">
        <v>108.56102003642987</v>
      </c>
      <c r="CM377" s="34">
        <v>113.75227686703097</v>
      </c>
      <c r="CN377" s="34">
        <v>115.6648451730419</v>
      </c>
      <c r="CO377" s="34">
        <v>115.30054644808743</v>
      </c>
      <c r="CP377" s="34">
        <v>115.84699453551913</v>
      </c>
      <c r="CQ377" s="34">
        <v>119.21675774134791</v>
      </c>
      <c r="CR377" s="34">
        <v>125.22768670309654</v>
      </c>
      <c r="CS377" s="34">
        <v>129.87249544626593</v>
      </c>
      <c r="CT377" s="34">
        <v>130.87431693989072</v>
      </c>
      <c r="CU377" s="34">
        <v>135.4280510018215</v>
      </c>
      <c r="CV377" s="34">
        <v>139.16211293260474</v>
      </c>
      <c r="CW377" s="34">
        <v>142.07650273224044</v>
      </c>
    </row>
    <row r="378" spans="1:101" x14ac:dyDescent="0.3">
      <c r="A378" s="3">
        <v>5001</v>
      </c>
      <c r="B378" s="4" t="s">
        <v>370</v>
      </c>
      <c r="C378" s="34">
        <v>100</v>
      </c>
      <c r="D378" s="34">
        <v>98.468652414124435</v>
      </c>
      <c r="E378" s="34">
        <v>97.82008167187125</v>
      </c>
      <c r="F378" s="34">
        <v>97.838097525822718</v>
      </c>
      <c r="G378" s="34">
        <v>97.90715829930339</v>
      </c>
      <c r="H378" s="34">
        <v>99.171270718232037</v>
      </c>
      <c r="I378" s="34">
        <v>99.756785971655063</v>
      </c>
      <c r="J378" s="34">
        <v>100.80470814316598</v>
      </c>
      <c r="K378" s="34">
        <v>101.28212827288013</v>
      </c>
      <c r="L378" s="34">
        <v>102.18592361277925</v>
      </c>
      <c r="M378" s="34">
        <v>103.28489070381936</v>
      </c>
      <c r="N378" s="34">
        <v>104.58803747297623</v>
      </c>
      <c r="O378" s="34">
        <v>105.8731683881816</v>
      </c>
      <c r="P378" s="34">
        <v>107.45856353591161</v>
      </c>
      <c r="Q378" s="34">
        <v>108.55152534230122</v>
      </c>
      <c r="R378" s="34">
        <v>109.60845544078789</v>
      </c>
      <c r="S378" s="34">
        <v>110.44319000720634</v>
      </c>
      <c r="T378" s="34">
        <v>111.28092721595003</v>
      </c>
      <c r="U378" s="34">
        <v>112.2207542637521</v>
      </c>
      <c r="V378" s="34">
        <v>113.69505164544799</v>
      </c>
      <c r="W378" s="34">
        <v>115.30446793177997</v>
      </c>
      <c r="X378" s="34">
        <v>116.3523901032909</v>
      </c>
      <c r="Y378" s="34">
        <v>117.54744174873889</v>
      </c>
      <c r="Z378" s="34">
        <v>118.66442469373048</v>
      </c>
      <c r="AA378" s="34">
        <v>119.0877972615902</v>
      </c>
      <c r="AB378" s="34">
        <v>119.3610377131876</v>
      </c>
      <c r="AC378" s="34">
        <v>119.89550804708144</v>
      </c>
      <c r="AD378" s="34">
        <v>120.30987268796541</v>
      </c>
      <c r="AE378" s="34">
        <v>121.05152534230122</v>
      </c>
      <c r="AF378" s="34">
        <v>121.41184242133077</v>
      </c>
      <c r="AG378" s="34">
        <v>122.82308431419649</v>
      </c>
      <c r="AH378" s="34">
        <v>123.43862599087197</v>
      </c>
      <c r="AI378" s="34">
        <v>123.82896949315398</v>
      </c>
      <c r="AJ378" s="34">
        <v>100</v>
      </c>
      <c r="AK378" s="34">
        <v>101.21105024444837</v>
      </c>
      <c r="AL378" s="34">
        <v>102.37026565353125</v>
      </c>
      <c r="AM378" s="34">
        <v>102.97696884019555</v>
      </c>
      <c r="AN378" s="34">
        <v>103.46939977616776</v>
      </c>
      <c r="AO378" s="34">
        <v>104.56382164104376</v>
      </c>
      <c r="AP378" s="34">
        <v>105.3519467514873</v>
      </c>
      <c r="AQ378" s="34">
        <v>106.55710667373505</v>
      </c>
      <c r="AR378" s="34">
        <v>107.07427696294987</v>
      </c>
      <c r="AS378" s="34">
        <v>107.72692466277906</v>
      </c>
      <c r="AT378" s="34">
        <v>108.18283560110739</v>
      </c>
      <c r="AU378" s="34">
        <v>108.99923425811392</v>
      </c>
      <c r="AV378" s="34">
        <v>110.11014902515167</v>
      </c>
      <c r="AW378" s="34">
        <v>111.45196442245391</v>
      </c>
      <c r="AX378" s="34">
        <v>112.63827531365966</v>
      </c>
      <c r="AY378" s="34">
        <v>113.75154620957767</v>
      </c>
      <c r="AZ378" s="34">
        <v>115.18053837544913</v>
      </c>
      <c r="BA378" s="34">
        <v>116.94645697119633</v>
      </c>
      <c r="BB378" s="34">
        <v>118.79012781999175</v>
      </c>
      <c r="BC378" s="34">
        <v>121.17099605348413</v>
      </c>
      <c r="BD378" s="34">
        <v>124.15385521588031</v>
      </c>
      <c r="BE378" s="34">
        <v>127.69982918065618</v>
      </c>
      <c r="BF378" s="34">
        <v>130.58490899452201</v>
      </c>
      <c r="BG378" s="34">
        <v>132.91158626376864</v>
      </c>
      <c r="BH378" s="34">
        <v>135.2594686929375</v>
      </c>
      <c r="BI378" s="34">
        <v>137.89008658773636</v>
      </c>
      <c r="BJ378" s="34">
        <v>140.84702833244978</v>
      </c>
      <c r="BK378" s="34">
        <v>142.41856629557637</v>
      </c>
      <c r="BL378" s="34">
        <v>144.66160098957414</v>
      </c>
      <c r="BM378" s="34">
        <v>146.44519055192319</v>
      </c>
      <c r="BN378" s="34">
        <v>148.71060847028332</v>
      </c>
      <c r="BO378" s="34">
        <v>151.31884314071979</v>
      </c>
      <c r="BP378" s="34">
        <v>153.41344171526183</v>
      </c>
      <c r="BQ378" s="34">
        <v>100</v>
      </c>
      <c r="BR378" s="34">
        <v>102.8688524590164</v>
      </c>
      <c r="BS378" s="34">
        <v>104.75899192561781</v>
      </c>
      <c r="BT378" s="34">
        <v>106.12919011499878</v>
      </c>
      <c r="BU378" s="34">
        <v>107.78688524590164</v>
      </c>
      <c r="BV378" s="34">
        <v>109.14484952287742</v>
      </c>
      <c r="BW378" s="34">
        <v>110.13579642769757</v>
      </c>
      <c r="BX378" s="34">
        <v>111.11450942011255</v>
      </c>
      <c r="BY378" s="34">
        <v>111.97700024467825</v>
      </c>
      <c r="BZ378" s="34">
        <v>112.26449718620015</v>
      </c>
      <c r="CA378" s="34">
        <v>112.80278933202838</v>
      </c>
      <c r="CB378" s="34">
        <v>112.68656716417911</v>
      </c>
      <c r="CC378" s="34">
        <v>112.91901149987766</v>
      </c>
      <c r="CD378" s="34">
        <v>112.94959628089063</v>
      </c>
      <c r="CE378" s="34">
        <v>112.55811108392464</v>
      </c>
      <c r="CF378" s="34">
        <v>112.22167849278199</v>
      </c>
      <c r="CG378" s="34">
        <v>110.99828725226327</v>
      </c>
      <c r="CH378" s="34">
        <v>110.22755077073649</v>
      </c>
      <c r="CI378" s="34">
        <v>109.81159774896011</v>
      </c>
      <c r="CJ378" s="34">
        <v>109.4445803768045</v>
      </c>
      <c r="CK378" s="34">
        <v>109.74431123073158</v>
      </c>
      <c r="CL378" s="34">
        <v>110.36824076339613</v>
      </c>
      <c r="CM378" s="34">
        <v>111.70785417176413</v>
      </c>
      <c r="CN378" s="34">
        <v>113.7386836310252</v>
      </c>
      <c r="CO378" s="34">
        <v>116.28333741130413</v>
      </c>
      <c r="CP378" s="34">
        <v>119.57425984829949</v>
      </c>
      <c r="CQ378" s="34">
        <v>123.58698311720089</v>
      </c>
      <c r="CR378" s="34">
        <v>128.91485196965991</v>
      </c>
      <c r="CS378" s="34">
        <v>133.64937607046733</v>
      </c>
      <c r="CT378" s="34">
        <v>138.29214582823587</v>
      </c>
      <c r="CU378" s="34">
        <v>142.68412038169808</v>
      </c>
      <c r="CV378" s="34">
        <v>146.4643993149009</v>
      </c>
      <c r="CW378" s="34">
        <v>151.05211646684609</v>
      </c>
    </row>
    <row r="379" spans="1:101" x14ac:dyDescent="0.3">
      <c r="A379" s="3">
        <v>5004</v>
      </c>
      <c r="B379" s="4" t="s">
        <v>371</v>
      </c>
      <c r="C379" s="34">
        <v>100</v>
      </c>
      <c r="D379" s="34">
        <v>98.390974662474576</v>
      </c>
      <c r="E379" s="34">
        <v>96.633992972073244</v>
      </c>
      <c r="F379" s="34">
        <v>96.079156648788612</v>
      </c>
      <c r="G379" s="34">
        <v>95.043462178657293</v>
      </c>
      <c r="H379" s="34">
        <v>94.359164046606253</v>
      </c>
      <c r="I379" s="34">
        <v>93.545404105788791</v>
      </c>
      <c r="J379" s="34">
        <v>92.583687812095434</v>
      </c>
      <c r="K379" s="34">
        <v>92.768633253190302</v>
      </c>
      <c r="L379" s="34">
        <v>92.583687812095434</v>
      </c>
      <c r="M379" s="34">
        <v>93.582393194007764</v>
      </c>
      <c r="N379" s="34">
        <v>92.80562234140929</v>
      </c>
      <c r="O379" s="34">
        <v>93.101535047161093</v>
      </c>
      <c r="P379" s="34">
        <v>93.267985944146474</v>
      </c>
      <c r="Q379" s="34">
        <v>94.544109487701135</v>
      </c>
      <c r="R379" s="34">
        <v>94.37765859071574</v>
      </c>
      <c r="S379" s="34">
        <v>94.044756796744963</v>
      </c>
      <c r="T379" s="34">
        <v>94.007767708525989</v>
      </c>
      <c r="U379" s="34">
        <v>93.915294987978541</v>
      </c>
      <c r="V379" s="34">
        <v>93.194007767708527</v>
      </c>
      <c r="W379" s="34">
        <v>93.249491400036987</v>
      </c>
      <c r="X379" s="34">
        <v>92.787127797299803</v>
      </c>
      <c r="Y379" s="34">
        <v>92.713149620861842</v>
      </c>
      <c r="Z379" s="34">
        <v>93.064545958942105</v>
      </c>
      <c r="AA379" s="34">
        <v>92.454226003329012</v>
      </c>
      <c r="AB379" s="34">
        <v>92.380247826891065</v>
      </c>
      <c r="AC379" s="34">
        <v>91.030146106898471</v>
      </c>
      <c r="AD379" s="34">
        <v>91.899389680044393</v>
      </c>
      <c r="AE379" s="34">
        <v>91.067135195117444</v>
      </c>
      <c r="AF379" s="34">
        <v>90.345847974847416</v>
      </c>
      <c r="AG379" s="34">
        <v>90.438320695394864</v>
      </c>
      <c r="AH379" s="34">
        <v>90.38283706306639</v>
      </c>
      <c r="AI379" s="34">
        <v>89.901978916219718</v>
      </c>
      <c r="AJ379" s="34">
        <v>100</v>
      </c>
      <c r="AK379" s="34">
        <v>100.14775898867181</v>
      </c>
      <c r="AL379" s="34">
        <v>100.91118043014284</v>
      </c>
      <c r="AM379" s="34">
        <v>101.67460187161386</v>
      </c>
      <c r="AN379" s="34">
        <v>102.89771794450829</v>
      </c>
      <c r="AO379" s="34">
        <v>103.10293876210802</v>
      </c>
      <c r="AP379" s="34">
        <v>103.19323592185191</v>
      </c>
      <c r="AQ379" s="34">
        <v>103.62830405516335</v>
      </c>
      <c r="AR379" s="34">
        <v>102.70891479231653</v>
      </c>
      <c r="AS379" s="34">
        <v>101.6417665407979</v>
      </c>
      <c r="AT379" s="34">
        <v>101.42012805779018</v>
      </c>
      <c r="AU379" s="34">
        <v>100.04104416351994</v>
      </c>
      <c r="AV379" s="34">
        <v>99.60597603020851</v>
      </c>
      <c r="AW379" s="34">
        <v>100.41865046790346</v>
      </c>
      <c r="AX379" s="34">
        <v>100.59924478739123</v>
      </c>
      <c r="AY379" s="34">
        <v>100.18880315219175</v>
      </c>
      <c r="AZ379" s="34">
        <v>99.885076342144146</v>
      </c>
      <c r="BA379" s="34">
        <v>100.34477097356756</v>
      </c>
      <c r="BB379" s="34">
        <v>100.96043342636678</v>
      </c>
      <c r="BC379" s="34">
        <v>100.82088327039895</v>
      </c>
      <c r="BD379" s="34">
        <v>101.86340502380561</v>
      </c>
      <c r="BE379" s="34">
        <v>102.32309965522903</v>
      </c>
      <c r="BF379" s="34">
        <v>103.36562140863569</v>
      </c>
      <c r="BG379" s="34">
        <v>104.48202265637826</v>
      </c>
      <c r="BH379" s="34">
        <v>104.7611229683139</v>
      </c>
      <c r="BI379" s="34">
        <v>105.83648005253653</v>
      </c>
      <c r="BJ379" s="34">
        <v>106.44393367263176</v>
      </c>
      <c r="BK379" s="34">
        <v>106.43572483992776</v>
      </c>
      <c r="BL379" s="34">
        <v>106.74766048267936</v>
      </c>
      <c r="BM379" s="34">
        <v>107.32227877195862</v>
      </c>
      <c r="BN379" s="34">
        <v>108.05286488261369</v>
      </c>
      <c r="BO379" s="34">
        <v>108.13495320965359</v>
      </c>
      <c r="BP379" s="34">
        <v>107.87227056312592</v>
      </c>
      <c r="BQ379" s="34">
        <v>100</v>
      </c>
      <c r="BR379" s="34">
        <v>102.67094017094017</v>
      </c>
      <c r="BS379" s="34">
        <v>104.02421652421653</v>
      </c>
      <c r="BT379" s="34">
        <v>106.6951566951567</v>
      </c>
      <c r="BU379" s="34">
        <v>107.12250712250712</v>
      </c>
      <c r="BV379" s="34">
        <v>109.08119658119658</v>
      </c>
      <c r="BW379" s="34">
        <v>109.4017094017094</v>
      </c>
      <c r="BX379" s="34">
        <v>110.22079772079772</v>
      </c>
      <c r="BY379" s="34">
        <v>111.89458689458689</v>
      </c>
      <c r="BZ379" s="34">
        <v>112.35754985754986</v>
      </c>
      <c r="CA379" s="34">
        <v>113.03418803418803</v>
      </c>
      <c r="CB379" s="34">
        <v>113.14102564102564</v>
      </c>
      <c r="CC379" s="34">
        <v>113.21225071225071</v>
      </c>
      <c r="CD379" s="34">
        <v>113.35470085470085</v>
      </c>
      <c r="CE379" s="34">
        <v>113.39031339031339</v>
      </c>
      <c r="CF379" s="34">
        <v>113.06980056980056</v>
      </c>
      <c r="CG379" s="34">
        <v>112.67806267806267</v>
      </c>
      <c r="CH379" s="34">
        <v>111.96581196581197</v>
      </c>
      <c r="CI379" s="34">
        <v>112.17948717948718</v>
      </c>
      <c r="CJ379" s="34">
        <v>112.3931623931624</v>
      </c>
      <c r="CK379" s="34">
        <v>112.99857549857551</v>
      </c>
      <c r="CL379" s="34">
        <v>113.6039886039886</v>
      </c>
      <c r="CM379" s="34">
        <v>116.20370370370371</v>
      </c>
      <c r="CN379" s="34">
        <v>118.23361823361823</v>
      </c>
      <c r="CO379" s="34">
        <v>120.72649572649573</v>
      </c>
      <c r="CP379" s="34">
        <v>121.61680911680912</v>
      </c>
      <c r="CQ379" s="34">
        <v>124.75071225071225</v>
      </c>
      <c r="CR379" s="34">
        <v>128.91737891737893</v>
      </c>
      <c r="CS379" s="34">
        <v>132.54985754985756</v>
      </c>
      <c r="CT379" s="34">
        <v>136.11111111111111</v>
      </c>
      <c r="CU379" s="34">
        <v>139.56552706552708</v>
      </c>
      <c r="CV379" s="34">
        <v>143.73219373219374</v>
      </c>
      <c r="CW379" s="34">
        <v>145.58404558404558</v>
      </c>
    </row>
    <row r="380" spans="1:101" x14ac:dyDescent="0.3">
      <c r="A380" s="3">
        <v>5005</v>
      </c>
      <c r="B380" s="4" t="s">
        <v>372</v>
      </c>
      <c r="C380" s="34">
        <v>100</v>
      </c>
      <c r="D380" s="34">
        <v>97.849136625265075</v>
      </c>
      <c r="E380" s="34">
        <v>96.092093305059066</v>
      </c>
      <c r="F380" s="34">
        <v>95.031808542865804</v>
      </c>
      <c r="G380" s="34">
        <v>95.092396243562561</v>
      </c>
      <c r="H380" s="34">
        <v>95.152983944259319</v>
      </c>
      <c r="I380" s="34">
        <v>94.062405331717656</v>
      </c>
      <c r="J380" s="34">
        <v>95.546803998788249</v>
      </c>
      <c r="K380" s="34">
        <v>94.637988488336873</v>
      </c>
      <c r="L380" s="34">
        <v>94.153286882762799</v>
      </c>
      <c r="M380" s="34">
        <v>94.183580733111185</v>
      </c>
      <c r="N380" s="34">
        <v>94.668282338685245</v>
      </c>
      <c r="O380" s="34">
        <v>96.031505604362309</v>
      </c>
      <c r="P380" s="34">
        <v>97.334141169342629</v>
      </c>
      <c r="Q380" s="34">
        <v>98.182368979097248</v>
      </c>
      <c r="R380" s="34">
        <v>97.455316570736144</v>
      </c>
      <c r="S380" s="34">
        <v>99.394122993032411</v>
      </c>
      <c r="T380" s="34">
        <v>100.06058770069676</v>
      </c>
      <c r="U380" s="34">
        <v>100.878521660103</v>
      </c>
      <c r="V380" s="34">
        <v>101.60557406846411</v>
      </c>
      <c r="W380" s="34">
        <v>101.75704332020599</v>
      </c>
      <c r="X380" s="34">
        <v>101.48439866707058</v>
      </c>
      <c r="Y380" s="34">
        <v>101.81763102090275</v>
      </c>
      <c r="Z380" s="34">
        <v>101.57528021811572</v>
      </c>
      <c r="AA380" s="34">
        <v>102.69615268100576</v>
      </c>
      <c r="AB380" s="34">
        <v>101.48439866707058</v>
      </c>
      <c r="AC380" s="34">
        <v>99.727355346864584</v>
      </c>
      <c r="AD380" s="34">
        <v>100</v>
      </c>
      <c r="AE380" s="34">
        <v>97.758255074219932</v>
      </c>
      <c r="AF380" s="34">
        <v>96.940321114813699</v>
      </c>
      <c r="AG380" s="34">
        <v>96.092093305059066</v>
      </c>
      <c r="AH380" s="34">
        <v>94.425931535898215</v>
      </c>
      <c r="AI380" s="34">
        <v>92.790063617085735</v>
      </c>
      <c r="AJ380" s="34">
        <v>100</v>
      </c>
      <c r="AK380" s="34">
        <v>100.15772870662461</v>
      </c>
      <c r="AL380" s="34">
        <v>100.7456266131345</v>
      </c>
      <c r="AM380" s="34">
        <v>101.14711786636077</v>
      </c>
      <c r="AN380" s="34">
        <v>102.12216805276742</v>
      </c>
      <c r="AO380" s="34">
        <v>104.12962431889876</v>
      </c>
      <c r="AP380" s="34">
        <v>105.11901347863493</v>
      </c>
      <c r="AQ380" s="34">
        <v>107.08345282477775</v>
      </c>
      <c r="AR380" s="34">
        <v>106.5672497849154</v>
      </c>
      <c r="AS380" s="34">
        <v>105.62087754516777</v>
      </c>
      <c r="AT380" s="34">
        <v>105.3771149985661</v>
      </c>
      <c r="AU380" s="34">
        <v>105.43447089188415</v>
      </c>
      <c r="AV380" s="34">
        <v>105.17636937195297</v>
      </c>
      <c r="AW380" s="34">
        <v>105.69257241181532</v>
      </c>
      <c r="AX380" s="34">
        <v>106.29480929165472</v>
      </c>
      <c r="AY380" s="34">
        <v>106.02236879839404</v>
      </c>
      <c r="AZ380" s="34">
        <v>105.8216231717809</v>
      </c>
      <c r="BA380" s="34">
        <v>106.23745339833668</v>
      </c>
      <c r="BB380" s="34">
        <v>107.09779179810725</v>
      </c>
      <c r="BC380" s="34">
        <v>107.77172354459421</v>
      </c>
      <c r="BD380" s="34">
        <v>107.87209635790077</v>
      </c>
      <c r="BE380" s="34">
        <v>108.33094350444509</v>
      </c>
      <c r="BF380" s="34">
        <v>109.77917981072555</v>
      </c>
      <c r="BG380" s="34">
        <v>110.48178950387152</v>
      </c>
      <c r="BH380" s="34">
        <v>111.55721250358474</v>
      </c>
      <c r="BI380" s="34">
        <v>112.27416117006022</v>
      </c>
      <c r="BJ380" s="34">
        <v>112.51792371666188</v>
      </c>
      <c r="BK380" s="34">
        <v>112.74734728993404</v>
      </c>
      <c r="BL380" s="34">
        <v>112.5322626899914</v>
      </c>
      <c r="BM380" s="34">
        <v>111.75795813019788</v>
      </c>
      <c r="BN380" s="34">
        <v>112.23114425007169</v>
      </c>
      <c r="BO380" s="34">
        <v>112.00172067679954</v>
      </c>
      <c r="BP380" s="34">
        <v>112.5322626899914</v>
      </c>
      <c r="BQ380" s="34">
        <v>100</v>
      </c>
      <c r="BR380" s="34">
        <v>103.85369039843239</v>
      </c>
      <c r="BS380" s="34">
        <v>105.35597648595689</v>
      </c>
      <c r="BT380" s="34">
        <v>107.7073807968648</v>
      </c>
      <c r="BU380" s="34">
        <v>107.90333115610711</v>
      </c>
      <c r="BV380" s="34">
        <v>109.40561724363161</v>
      </c>
      <c r="BW380" s="34">
        <v>111.75702155453952</v>
      </c>
      <c r="BX380" s="34">
        <v>112.4755062050947</v>
      </c>
      <c r="BY380" s="34">
        <v>114.10842586544742</v>
      </c>
      <c r="BZ380" s="34">
        <v>113.58589157413455</v>
      </c>
      <c r="CA380" s="34">
        <v>115.34944480731548</v>
      </c>
      <c r="CB380" s="34">
        <v>114.23905943827563</v>
      </c>
      <c r="CC380" s="34">
        <v>114.6962769431744</v>
      </c>
      <c r="CD380" s="34">
        <v>113.71652514696277</v>
      </c>
      <c r="CE380" s="34">
        <v>113.65120836054867</v>
      </c>
      <c r="CF380" s="34">
        <v>113.71652514696277</v>
      </c>
      <c r="CG380" s="34">
        <v>112.27955584585239</v>
      </c>
      <c r="CH380" s="34">
        <v>111.95297191378184</v>
      </c>
      <c r="CI380" s="34">
        <v>110.97322011757022</v>
      </c>
      <c r="CJ380" s="34">
        <v>111.29980404964076</v>
      </c>
      <c r="CK380" s="34">
        <v>110.45068582625734</v>
      </c>
      <c r="CL380" s="34">
        <v>111.16917047681254</v>
      </c>
      <c r="CM380" s="34">
        <v>111.43043762246897</v>
      </c>
      <c r="CN380" s="34">
        <v>113.45525800130633</v>
      </c>
      <c r="CO380" s="34">
        <v>113.38994121489223</v>
      </c>
      <c r="CP380" s="34">
        <v>115.80666231221424</v>
      </c>
      <c r="CQ380" s="34">
        <v>120.77073807968648</v>
      </c>
      <c r="CR380" s="34">
        <v>125.34291312867407</v>
      </c>
      <c r="CS380" s="34">
        <v>127.43305029392553</v>
      </c>
      <c r="CT380" s="34">
        <v>131.67864141084257</v>
      </c>
      <c r="CU380" s="34">
        <v>134.0300457217505</v>
      </c>
      <c r="CV380" s="34">
        <v>140.43109079033312</v>
      </c>
      <c r="CW380" s="34">
        <v>143.82756368386674</v>
      </c>
    </row>
    <row r="381" spans="1:101" x14ac:dyDescent="0.3">
      <c r="A381" s="3">
        <v>5011</v>
      </c>
      <c r="B381" s="4" t="s">
        <v>373</v>
      </c>
      <c r="C381" s="34">
        <v>100</v>
      </c>
      <c r="D381" s="34">
        <v>98.145161290322577</v>
      </c>
      <c r="E381" s="34">
        <v>95.08064516129032</v>
      </c>
      <c r="F381" s="34">
        <v>91.451612903225808</v>
      </c>
      <c r="G381" s="34">
        <v>89.677419354838705</v>
      </c>
      <c r="H381" s="34">
        <v>87.661290322580641</v>
      </c>
      <c r="I381" s="34">
        <v>86.693548387096769</v>
      </c>
      <c r="J381" s="34">
        <v>87.177419354838705</v>
      </c>
      <c r="K381" s="34">
        <v>89.274193548387103</v>
      </c>
      <c r="L381" s="34">
        <v>89.112903225806448</v>
      </c>
      <c r="M381" s="34">
        <v>89.596774193548384</v>
      </c>
      <c r="N381" s="34">
        <v>90.483870967741936</v>
      </c>
      <c r="O381" s="34">
        <v>91.935483870967744</v>
      </c>
      <c r="P381" s="34">
        <v>92.903225806451616</v>
      </c>
      <c r="Q381" s="34">
        <v>95.322580645161295</v>
      </c>
      <c r="R381" s="34">
        <v>91.209677419354833</v>
      </c>
      <c r="S381" s="34">
        <v>92.741935483870961</v>
      </c>
      <c r="T381" s="34">
        <v>91.693548387096769</v>
      </c>
      <c r="U381" s="34">
        <v>89.758064516129039</v>
      </c>
      <c r="V381" s="34">
        <v>90</v>
      </c>
      <c r="W381" s="34">
        <v>87.661290322580641</v>
      </c>
      <c r="X381" s="34">
        <v>86.290322580645167</v>
      </c>
      <c r="Y381" s="34">
        <v>86.854838709677423</v>
      </c>
      <c r="Z381" s="34">
        <v>85.161290322580641</v>
      </c>
      <c r="AA381" s="34">
        <v>83.548387096774192</v>
      </c>
      <c r="AB381" s="34">
        <v>82.5</v>
      </c>
      <c r="AC381" s="34">
        <v>82.41935483870968</v>
      </c>
      <c r="AD381" s="34">
        <v>79.274193548387103</v>
      </c>
      <c r="AE381" s="34">
        <v>79.193548387096769</v>
      </c>
      <c r="AF381" s="34">
        <v>77.338709677419359</v>
      </c>
      <c r="AG381" s="34">
        <v>79.032258064516128</v>
      </c>
      <c r="AH381" s="34">
        <v>76.048387096774192</v>
      </c>
      <c r="AI381" s="34">
        <v>73.387096774193552</v>
      </c>
      <c r="AJ381" s="34">
        <v>100</v>
      </c>
      <c r="AK381" s="34">
        <v>101.20627261761157</v>
      </c>
      <c r="AL381" s="34">
        <v>101.40731805388018</v>
      </c>
      <c r="AM381" s="34">
        <v>101.64857257740249</v>
      </c>
      <c r="AN381" s="34">
        <v>101.76919983916365</v>
      </c>
      <c r="AO381" s="34">
        <v>101.84961801367109</v>
      </c>
      <c r="AP381" s="34">
        <v>102.09087253719341</v>
      </c>
      <c r="AQ381" s="34">
        <v>102.57338158423804</v>
      </c>
      <c r="AR381" s="34">
        <v>102.97547245677524</v>
      </c>
      <c r="AS381" s="34">
        <v>103.21672698029755</v>
      </c>
      <c r="AT381" s="34">
        <v>103.37756332931242</v>
      </c>
      <c r="AU381" s="34">
        <v>103.41777241656614</v>
      </c>
      <c r="AV381" s="34">
        <v>103.53839967832731</v>
      </c>
      <c r="AW381" s="34">
        <v>103.29714515480498</v>
      </c>
      <c r="AX381" s="34">
        <v>103.45798150381987</v>
      </c>
      <c r="AY381" s="34">
        <v>102.13108162444712</v>
      </c>
      <c r="AZ381" s="34">
        <v>102.33212706071572</v>
      </c>
      <c r="BA381" s="34">
        <v>101.64857257740249</v>
      </c>
      <c r="BB381" s="34">
        <v>101.56815440289506</v>
      </c>
      <c r="BC381" s="34">
        <v>101.80940892641738</v>
      </c>
      <c r="BD381" s="34">
        <v>101.8898271009248</v>
      </c>
      <c r="BE381" s="34">
        <v>101.52794531564133</v>
      </c>
      <c r="BF381" s="34">
        <v>100.76397265782067</v>
      </c>
      <c r="BG381" s="34">
        <v>100.12062726176116</v>
      </c>
      <c r="BH381" s="34">
        <v>100.68355448331323</v>
      </c>
      <c r="BI381" s="34">
        <v>100.08041817450744</v>
      </c>
      <c r="BJ381" s="34">
        <v>100.2010454362686</v>
      </c>
      <c r="BK381" s="34">
        <v>100.32167269802976</v>
      </c>
      <c r="BL381" s="34">
        <v>100.52271813429836</v>
      </c>
      <c r="BM381" s="34">
        <v>101.0454362685967</v>
      </c>
      <c r="BN381" s="34">
        <v>99.758745476477685</v>
      </c>
      <c r="BO381" s="34">
        <v>99.477281865701642</v>
      </c>
      <c r="BP381" s="34">
        <v>99.7989545637314</v>
      </c>
      <c r="BQ381" s="34">
        <v>100</v>
      </c>
      <c r="BR381" s="34">
        <v>101.70015455950541</v>
      </c>
      <c r="BS381" s="34">
        <v>98.763523956723333</v>
      </c>
      <c r="BT381" s="34">
        <v>97.836166924265839</v>
      </c>
      <c r="BU381" s="34">
        <v>96.599690880989186</v>
      </c>
      <c r="BV381" s="34">
        <v>96.754250386398766</v>
      </c>
      <c r="BW381" s="34">
        <v>97.68160741885626</v>
      </c>
      <c r="BX381" s="34">
        <v>99.227202472952087</v>
      </c>
      <c r="BY381" s="34">
        <v>100</v>
      </c>
      <c r="BZ381" s="34">
        <v>97.063369397217926</v>
      </c>
      <c r="CA381" s="34">
        <v>97.990726429675419</v>
      </c>
      <c r="CB381" s="34">
        <v>97.52704791344668</v>
      </c>
      <c r="CC381" s="34">
        <v>95.208655332302939</v>
      </c>
      <c r="CD381" s="34">
        <v>93.199381761978358</v>
      </c>
      <c r="CE381" s="34">
        <v>93.199381761978358</v>
      </c>
      <c r="CF381" s="34">
        <v>93.817619783616692</v>
      </c>
      <c r="CG381" s="34">
        <v>95.363214837712519</v>
      </c>
      <c r="CH381" s="34">
        <v>97.217928902627506</v>
      </c>
      <c r="CI381" s="34">
        <v>98.608964451313753</v>
      </c>
      <c r="CJ381" s="34">
        <v>99.69088098918084</v>
      </c>
      <c r="CK381" s="34">
        <v>96.754250386398766</v>
      </c>
      <c r="CL381" s="34">
        <v>98.763523956723333</v>
      </c>
      <c r="CM381" s="34">
        <v>99.227202472952087</v>
      </c>
      <c r="CN381" s="34">
        <v>102.16383307573416</v>
      </c>
      <c r="CO381" s="34">
        <v>106.95517774343122</v>
      </c>
      <c r="CP381" s="34">
        <v>109.58268933539412</v>
      </c>
      <c r="CQ381" s="34">
        <v>110.35548686244204</v>
      </c>
      <c r="CR381" s="34">
        <v>115.30139103554869</v>
      </c>
      <c r="CS381" s="34">
        <v>119.31993817619784</v>
      </c>
      <c r="CT381" s="34">
        <v>121.79289026275116</v>
      </c>
      <c r="CU381" s="34">
        <v>123.33848531684698</v>
      </c>
      <c r="CV381" s="34">
        <v>124.88408037094281</v>
      </c>
      <c r="CW381" s="34">
        <v>129.21174652241112</v>
      </c>
    </row>
    <row r="382" spans="1:101" x14ac:dyDescent="0.3">
      <c r="A382" s="3">
        <v>5012</v>
      </c>
      <c r="B382" s="4" t="s">
        <v>374</v>
      </c>
      <c r="C382" s="34">
        <v>100</v>
      </c>
      <c r="D382" s="34">
        <v>97.435897435897431</v>
      </c>
      <c r="E382" s="34">
        <v>91.34615384615384</v>
      </c>
      <c r="F382" s="34">
        <v>89.102564102564102</v>
      </c>
      <c r="G382" s="34">
        <v>86.538461538461533</v>
      </c>
      <c r="H382" s="34">
        <v>84.294871794871796</v>
      </c>
      <c r="I382" s="34">
        <v>82.692307692307693</v>
      </c>
      <c r="J382" s="34">
        <v>81.730769230769226</v>
      </c>
      <c r="K382" s="34">
        <v>84.615384615384613</v>
      </c>
      <c r="L382" s="34">
        <v>81.089743589743591</v>
      </c>
      <c r="M382" s="34">
        <v>83.012820512820511</v>
      </c>
      <c r="N382" s="34">
        <v>86.538461538461533</v>
      </c>
      <c r="O382" s="34">
        <v>85.897435897435898</v>
      </c>
      <c r="P382" s="34">
        <v>85.897435897435898</v>
      </c>
      <c r="Q382" s="34">
        <v>85.897435897435898</v>
      </c>
      <c r="R382" s="34">
        <v>83.333333333333329</v>
      </c>
      <c r="S382" s="34">
        <v>82.692307692307693</v>
      </c>
      <c r="T382" s="34">
        <v>84.935897435897431</v>
      </c>
      <c r="U382" s="34">
        <v>84.294871794871796</v>
      </c>
      <c r="V382" s="34">
        <v>86.858974358974365</v>
      </c>
      <c r="W382" s="34">
        <v>83.333333333333329</v>
      </c>
      <c r="X382" s="34">
        <v>82.692307692307693</v>
      </c>
      <c r="Y382" s="34">
        <v>74.679487179487182</v>
      </c>
      <c r="Z382" s="34">
        <v>76.282051282051285</v>
      </c>
      <c r="AA382" s="34">
        <v>74.038461538461533</v>
      </c>
      <c r="AB382" s="34">
        <v>70.192307692307693</v>
      </c>
      <c r="AC382" s="34">
        <v>66.34615384615384</v>
      </c>
      <c r="AD382" s="34">
        <v>63.141025641025642</v>
      </c>
      <c r="AE382" s="34">
        <v>62.5</v>
      </c>
      <c r="AF382" s="34">
        <v>60.57692307692308</v>
      </c>
      <c r="AG382" s="34">
        <v>60.897435897435898</v>
      </c>
      <c r="AH382" s="34">
        <v>60.897435897435898</v>
      </c>
      <c r="AI382" s="34">
        <v>62.820512820512818</v>
      </c>
      <c r="AJ382" s="34">
        <v>100</v>
      </c>
      <c r="AK382" s="34">
        <v>97.990726429675419</v>
      </c>
      <c r="AL382" s="34">
        <v>98.454404945904173</v>
      </c>
      <c r="AM382" s="34">
        <v>99.072642967542507</v>
      </c>
      <c r="AN382" s="34">
        <v>97.3724884080371</v>
      </c>
      <c r="AO382" s="34">
        <v>95.981452859350853</v>
      </c>
      <c r="AP382" s="34">
        <v>96.290571870170012</v>
      </c>
      <c r="AQ382" s="34">
        <v>95.826893353941273</v>
      </c>
      <c r="AR382" s="34">
        <v>96.754250386398766</v>
      </c>
      <c r="AS382" s="34">
        <v>95.826893353941273</v>
      </c>
      <c r="AT382" s="34">
        <v>95.054095826893359</v>
      </c>
      <c r="AU382" s="34">
        <v>93.353941267387938</v>
      </c>
      <c r="AV382" s="34">
        <v>92.890262751159199</v>
      </c>
      <c r="AW382" s="34">
        <v>90.726429675425038</v>
      </c>
      <c r="AX382" s="34">
        <v>91.190108191653792</v>
      </c>
      <c r="AY382" s="34">
        <v>88.408037094281298</v>
      </c>
      <c r="AZ382" s="34">
        <v>85.935085007727977</v>
      </c>
      <c r="BA382" s="34">
        <v>85.935085007727977</v>
      </c>
      <c r="BB382" s="34">
        <v>84.69860896445131</v>
      </c>
      <c r="BC382" s="34">
        <v>87.017001545595051</v>
      </c>
      <c r="BD382" s="34">
        <v>85.471406491499224</v>
      </c>
      <c r="BE382" s="34">
        <v>86.244204018547137</v>
      </c>
      <c r="BF382" s="34">
        <v>85.780525502318397</v>
      </c>
      <c r="BG382" s="34">
        <v>87.944358578052544</v>
      </c>
      <c r="BH382" s="34">
        <v>88.871715610510051</v>
      </c>
      <c r="BI382" s="34">
        <v>89.335394126738791</v>
      </c>
      <c r="BJ382" s="34">
        <v>90.262751159196284</v>
      </c>
      <c r="BK382" s="34">
        <v>91.808346213292111</v>
      </c>
      <c r="BL382" s="34">
        <v>91.035548686244198</v>
      </c>
      <c r="BM382" s="34">
        <v>91.190108191653792</v>
      </c>
      <c r="BN382" s="34">
        <v>90.726429675425038</v>
      </c>
      <c r="BO382" s="34">
        <v>91.344667697063372</v>
      </c>
      <c r="BP382" s="34">
        <v>91.344667697063372</v>
      </c>
      <c r="BQ382" s="34">
        <v>100</v>
      </c>
      <c r="BR382" s="34">
        <v>105.28301886792453</v>
      </c>
      <c r="BS382" s="34">
        <v>105.66037735849056</v>
      </c>
      <c r="BT382" s="34">
        <v>104.52830188679245</v>
      </c>
      <c r="BU382" s="34">
        <v>104.90566037735849</v>
      </c>
      <c r="BV382" s="34">
        <v>104.15094339622641</v>
      </c>
      <c r="BW382" s="34">
        <v>101.88679245283019</v>
      </c>
      <c r="BX382" s="34">
        <v>97.35849056603773</v>
      </c>
      <c r="BY382" s="34">
        <v>98.490566037735846</v>
      </c>
      <c r="BZ382" s="34">
        <v>94.339622641509436</v>
      </c>
      <c r="CA382" s="34">
        <v>92.452830188679243</v>
      </c>
      <c r="CB382" s="34">
        <v>89.056603773584911</v>
      </c>
      <c r="CC382" s="34">
        <v>91.320754716981128</v>
      </c>
      <c r="CD382" s="34">
        <v>89.811320754716988</v>
      </c>
      <c r="CE382" s="34">
        <v>85.283018867924525</v>
      </c>
      <c r="CF382" s="34">
        <v>84.528301886792448</v>
      </c>
      <c r="CG382" s="34">
        <v>81.132075471698116</v>
      </c>
      <c r="CH382" s="34">
        <v>80</v>
      </c>
      <c r="CI382" s="34">
        <v>81.132075471698116</v>
      </c>
      <c r="CJ382" s="34">
        <v>80</v>
      </c>
      <c r="CK382" s="34">
        <v>78.490566037735846</v>
      </c>
      <c r="CL382" s="34">
        <v>77.735849056603769</v>
      </c>
      <c r="CM382" s="34">
        <v>75.471698113207552</v>
      </c>
      <c r="CN382" s="34">
        <v>72.075471698113205</v>
      </c>
      <c r="CO382" s="34">
        <v>70.188679245283012</v>
      </c>
      <c r="CP382" s="34">
        <v>69.433962264150949</v>
      </c>
      <c r="CQ382" s="34">
        <v>73.20754716981132</v>
      </c>
      <c r="CR382" s="34">
        <v>71.320754716981128</v>
      </c>
      <c r="CS382" s="34">
        <v>74.716981132075475</v>
      </c>
      <c r="CT382" s="34">
        <v>75.094339622641513</v>
      </c>
      <c r="CU382" s="34">
        <v>77.35849056603773</v>
      </c>
      <c r="CV382" s="34">
        <v>77.735849056603769</v>
      </c>
      <c r="CW382" s="34">
        <v>80</v>
      </c>
    </row>
    <row r="383" spans="1:101" x14ac:dyDescent="0.3">
      <c r="A383" s="3">
        <v>5013</v>
      </c>
      <c r="B383" s="4" t="s">
        <v>375</v>
      </c>
      <c r="C383" s="34">
        <v>100</v>
      </c>
      <c r="D383" s="34">
        <v>96.110630942091618</v>
      </c>
      <c r="E383" s="34">
        <v>93.344857389801206</v>
      </c>
      <c r="F383" s="34">
        <v>93.431287813310291</v>
      </c>
      <c r="G383" s="34">
        <v>95.851339671564389</v>
      </c>
      <c r="H383" s="34">
        <v>93.949870354364734</v>
      </c>
      <c r="I383" s="34">
        <v>89.887640449438209</v>
      </c>
      <c r="J383" s="34">
        <v>87.467588591184096</v>
      </c>
      <c r="K383" s="34">
        <v>84.356093344857385</v>
      </c>
      <c r="L383" s="34">
        <v>83.751080380293857</v>
      </c>
      <c r="M383" s="34">
        <v>84.096802074330171</v>
      </c>
      <c r="N383" s="34">
        <v>82.713915298184958</v>
      </c>
      <c r="O383" s="34">
        <v>83.405358686257557</v>
      </c>
      <c r="P383" s="34">
        <v>81.936041486603287</v>
      </c>
      <c r="Q383" s="34">
        <v>84.269662921348313</v>
      </c>
      <c r="R383" s="34">
        <v>83.146067415730343</v>
      </c>
      <c r="S383" s="34">
        <v>81.849611063094216</v>
      </c>
      <c r="T383" s="34">
        <v>84.356093344857385</v>
      </c>
      <c r="U383" s="34">
        <v>80.985306828003459</v>
      </c>
      <c r="V383" s="34">
        <v>81.158167675021602</v>
      </c>
      <c r="W383" s="34">
        <v>82.10890233362143</v>
      </c>
      <c r="X383" s="34">
        <v>83.837510803802942</v>
      </c>
      <c r="Y383" s="34">
        <v>83.405358686257557</v>
      </c>
      <c r="Z383" s="34">
        <v>80.898876404494388</v>
      </c>
      <c r="AA383" s="34">
        <v>81.590319792566987</v>
      </c>
      <c r="AB383" s="34">
        <v>82.10890233362143</v>
      </c>
      <c r="AC383" s="34">
        <v>82.713915298184958</v>
      </c>
      <c r="AD383" s="34">
        <v>81.590319792566987</v>
      </c>
      <c r="AE383" s="34">
        <v>82.10890233362143</v>
      </c>
      <c r="AF383" s="34">
        <v>83.232497839239414</v>
      </c>
      <c r="AG383" s="34">
        <v>82.627484874675886</v>
      </c>
      <c r="AH383" s="34">
        <v>81.244598098530687</v>
      </c>
      <c r="AI383" s="34">
        <v>81.41745894554883</v>
      </c>
      <c r="AJ383" s="34">
        <v>100</v>
      </c>
      <c r="AK383" s="34">
        <v>98.433734939759034</v>
      </c>
      <c r="AL383" s="34">
        <v>99.07630522088354</v>
      </c>
      <c r="AM383" s="34">
        <v>98.47389558232932</v>
      </c>
      <c r="AN383" s="34">
        <v>97.951807228915669</v>
      </c>
      <c r="AO383" s="34">
        <v>97.911646586345384</v>
      </c>
      <c r="AP383" s="34">
        <v>96.947791164658639</v>
      </c>
      <c r="AQ383" s="34">
        <v>96.586345381526101</v>
      </c>
      <c r="AR383" s="34">
        <v>96.867469879518069</v>
      </c>
      <c r="AS383" s="34">
        <v>95.662650602409641</v>
      </c>
      <c r="AT383" s="34">
        <v>95.783132530120483</v>
      </c>
      <c r="AU383" s="34">
        <v>95.662650602409641</v>
      </c>
      <c r="AV383" s="34">
        <v>95.622489959839356</v>
      </c>
      <c r="AW383" s="34">
        <v>94.899598393574294</v>
      </c>
      <c r="AX383" s="34">
        <v>96.184738955823292</v>
      </c>
      <c r="AY383" s="34">
        <v>94.979919678714865</v>
      </c>
      <c r="AZ383" s="34">
        <v>95.903614457831324</v>
      </c>
      <c r="BA383" s="34">
        <v>97.228915662650607</v>
      </c>
      <c r="BB383" s="34">
        <v>96.224899598393577</v>
      </c>
      <c r="BC383" s="34">
        <v>96.46586345381526</v>
      </c>
      <c r="BD383" s="34">
        <v>96.104417670682736</v>
      </c>
      <c r="BE383" s="34">
        <v>99.236947791164653</v>
      </c>
      <c r="BF383" s="34">
        <v>100.68273092369478</v>
      </c>
      <c r="BG383" s="34">
        <v>105.70281124497993</v>
      </c>
      <c r="BH383" s="34">
        <v>108.75502008032129</v>
      </c>
      <c r="BI383" s="34">
        <v>110.24096385542168</v>
      </c>
      <c r="BJ383" s="34">
        <v>111.92771084337349</v>
      </c>
      <c r="BK383" s="34">
        <v>113.21285140562249</v>
      </c>
      <c r="BL383" s="34">
        <v>113.77510040160642</v>
      </c>
      <c r="BM383" s="34">
        <v>114.05622489959839</v>
      </c>
      <c r="BN383" s="34">
        <v>114.93975903614458</v>
      </c>
      <c r="BO383" s="34">
        <v>114.37751004016064</v>
      </c>
      <c r="BP383" s="34">
        <v>115.86345381526104</v>
      </c>
      <c r="BQ383" s="34">
        <v>100</v>
      </c>
      <c r="BR383" s="34">
        <v>102.02429149797571</v>
      </c>
      <c r="BS383" s="34">
        <v>101.34952766531714</v>
      </c>
      <c r="BT383" s="34">
        <v>103.23886639676114</v>
      </c>
      <c r="BU383" s="34">
        <v>100.40485829959515</v>
      </c>
      <c r="BV383" s="34">
        <v>101.21457489878543</v>
      </c>
      <c r="BW383" s="34">
        <v>101.07962213225372</v>
      </c>
      <c r="BX383" s="34">
        <v>102.69905533063428</v>
      </c>
      <c r="BY383" s="34">
        <v>102.29419703103913</v>
      </c>
      <c r="BZ383" s="34">
        <v>103.77867746288798</v>
      </c>
      <c r="CA383" s="34">
        <v>100.94466936572199</v>
      </c>
      <c r="CB383" s="34">
        <v>98.65047233468286</v>
      </c>
      <c r="CC383" s="34">
        <v>97.570850202429156</v>
      </c>
      <c r="CD383" s="34">
        <v>98.110661268556001</v>
      </c>
      <c r="CE383" s="34">
        <v>97.97570850202429</v>
      </c>
      <c r="CF383" s="34">
        <v>97.705802968960867</v>
      </c>
      <c r="CG383" s="34">
        <v>96.221322537112016</v>
      </c>
      <c r="CH383" s="34">
        <v>93.522267206477736</v>
      </c>
      <c r="CI383" s="34">
        <v>93.387314439946024</v>
      </c>
      <c r="CJ383" s="34">
        <v>91.767881241565448</v>
      </c>
      <c r="CK383" s="34">
        <v>92.442645074224018</v>
      </c>
      <c r="CL383" s="34">
        <v>93.252361673414299</v>
      </c>
      <c r="CM383" s="34">
        <v>90.823211875843455</v>
      </c>
      <c r="CN383" s="34">
        <v>92.847503373819166</v>
      </c>
      <c r="CO383" s="34">
        <v>92.847503373819166</v>
      </c>
      <c r="CP383" s="34">
        <v>95.006747638326587</v>
      </c>
      <c r="CQ383" s="34">
        <v>98.920377867746282</v>
      </c>
      <c r="CR383" s="34">
        <v>102.42914979757084</v>
      </c>
      <c r="CS383" s="34">
        <v>106.07287449392713</v>
      </c>
      <c r="CT383" s="34">
        <v>110.52631578947368</v>
      </c>
      <c r="CU383" s="34">
        <v>113.49527665317139</v>
      </c>
      <c r="CV383" s="34">
        <v>116.05937921727396</v>
      </c>
      <c r="CW383" s="34">
        <v>117.00404858299595</v>
      </c>
    </row>
    <row r="384" spans="1:101" x14ac:dyDescent="0.3">
      <c r="A384" s="3">
        <v>5014</v>
      </c>
      <c r="B384" s="4" t="s">
        <v>376</v>
      </c>
      <c r="C384" s="34">
        <v>100</v>
      </c>
      <c r="D384" s="34">
        <v>95.549242424242422</v>
      </c>
      <c r="E384" s="34">
        <v>93.844696969696969</v>
      </c>
      <c r="F384" s="34">
        <v>95.928030303030297</v>
      </c>
      <c r="G384" s="34">
        <v>94.412878787878782</v>
      </c>
      <c r="H384" s="34">
        <v>89.678030303030297</v>
      </c>
      <c r="I384" s="34">
        <v>89.393939393939391</v>
      </c>
      <c r="J384" s="34">
        <v>89.204545454545453</v>
      </c>
      <c r="K384" s="34">
        <v>86.742424242424249</v>
      </c>
      <c r="L384" s="34">
        <v>87.784090909090907</v>
      </c>
      <c r="M384" s="34">
        <v>89.772727272727266</v>
      </c>
      <c r="N384" s="34">
        <v>89.962121212121218</v>
      </c>
      <c r="O384" s="34">
        <v>92.803030303030297</v>
      </c>
      <c r="P384" s="34">
        <v>92.140151515151516</v>
      </c>
      <c r="Q384" s="34">
        <v>92.234848484848484</v>
      </c>
      <c r="R384" s="34">
        <v>92.803030303030297</v>
      </c>
      <c r="S384" s="34">
        <v>93.939393939393938</v>
      </c>
      <c r="T384" s="34">
        <v>92.61363636363636</v>
      </c>
      <c r="U384" s="34">
        <v>91.76136363636364</v>
      </c>
      <c r="V384" s="34">
        <v>91.76136363636364</v>
      </c>
      <c r="W384" s="34">
        <v>89.962121212121218</v>
      </c>
      <c r="X384" s="34">
        <v>90.814393939393938</v>
      </c>
      <c r="Y384" s="34">
        <v>91.76136363636364</v>
      </c>
      <c r="Z384" s="34">
        <v>93.560606060606062</v>
      </c>
      <c r="AA384" s="34">
        <v>93.560606060606062</v>
      </c>
      <c r="AB384" s="34">
        <v>94.034090909090907</v>
      </c>
      <c r="AC384" s="34">
        <v>97.348484848484844</v>
      </c>
      <c r="AD384" s="34">
        <v>97.159090909090907</v>
      </c>
      <c r="AE384" s="34">
        <v>97.632575757575751</v>
      </c>
      <c r="AF384" s="34">
        <v>97.727272727272734</v>
      </c>
      <c r="AG384" s="34">
        <v>100.18939393939394</v>
      </c>
      <c r="AH384" s="34">
        <v>98.484848484848484</v>
      </c>
      <c r="AI384" s="34">
        <v>99.621212121212125</v>
      </c>
      <c r="AJ384" s="34">
        <v>100</v>
      </c>
      <c r="AK384" s="34">
        <v>98.922155688622752</v>
      </c>
      <c r="AL384" s="34">
        <v>98.403193612774444</v>
      </c>
      <c r="AM384" s="34">
        <v>98.9620758483034</v>
      </c>
      <c r="AN384" s="34">
        <v>97.844311377245504</v>
      </c>
      <c r="AO384" s="34">
        <v>95.808383233532936</v>
      </c>
      <c r="AP384" s="34">
        <v>96.526946107784426</v>
      </c>
      <c r="AQ384" s="34">
        <v>94.491017964071858</v>
      </c>
      <c r="AR384" s="34">
        <v>93.932135728542917</v>
      </c>
      <c r="AS384" s="34">
        <v>93.892215568862269</v>
      </c>
      <c r="AT384" s="34">
        <v>93.972055888223551</v>
      </c>
      <c r="AU384" s="34">
        <v>93.732534930139721</v>
      </c>
      <c r="AV384" s="34">
        <v>94.251497005988028</v>
      </c>
      <c r="AW384" s="34">
        <v>94.650698602794407</v>
      </c>
      <c r="AX384" s="34">
        <v>94.730538922155688</v>
      </c>
      <c r="AY384" s="34">
        <v>94.570858283433139</v>
      </c>
      <c r="AZ384" s="34">
        <v>96.287425149700596</v>
      </c>
      <c r="BA384" s="34">
        <v>95.36926147704591</v>
      </c>
      <c r="BB384" s="34">
        <v>96.0878243512974</v>
      </c>
      <c r="BC384" s="34">
        <v>94.051896207584832</v>
      </c>
      <c r="BD384" s="34">
        <v>94.291417165668662</v>
      </c>
      <c r="BE384" s="34">
        <v>97.844311377245504</v>
      </c>
      <c r="BF384" s="34">
        <v>100.83832335329342</v>
      </c>
      <c r="BG384" s="34">
        <v>104.23153692614771</v>
      </c>
      <c r="BH384" s="34">
        <v>104.91017964071857</v>
      </c>
      <c r="BI384" s="34">
        <v>106.78642714570859</v>
      </c>
      <c r="BJ384" s="34">
        <v>110.93812375249502</v>
      </c>
      <c r="BK384" s="34">
        <v>112.53493013972056</v>
      </c>
      <c r="BL384" s="34">
        <v>115.28942115768463</v>
      </c>
      <c r="BM384" s="34">
        <v>121.15768463073853</v>
      </c>
      <c r="BN384" s="34">
        <v>125.22954091816368</v>
      </c>
      <c r="BO384" s="34">
        <v>127.06586826347305</v>
      </c>
      <c r="BP384" s="34">
        <v>130.29940119760479</v>
      </c>
      <c r="BQ384" s="34">
        <v>100</v>
      </c>
      <c r="BR384" s="34">
        <v>99.378109452736325</v>
      </c>
      <c r="BS384" s="34">
        <v>100.12437810945273</v>
      </c>
      <c r="BT384" s="34">
        <v>99.626865671641795</v>
      </c>
      <c r="BU384" s="34">
        <v>98.756218905472636</v>
      </c>
      <c r="BV384" s="34">
        <v>100.24875621890547</v>
      </c>
      <c r="BW384" s="34">
        <v>98.134328358208961</v>
      </c>
      <c r="BX384" s="34">
        <v>96.766169154228862</v>
      </c>
      <c r="BY384" s="34">
        <v>98.009950248756212</v>
      </c>
      <c r="BZ384" s="34">
        <v>98.258706467661696</v>
      </c>
      <c r="CA384" s="34">
        <v>99.75124378109453</v>
      </c>
      <c r="CB384" s="34">
        <v>98.507462686567166</v>
      </c>
      <c r="CC384" s="34">
        <v>96.766169154228862</v>
      </c>
      <c r="CD384" s="34">
        <v>95.895522388059703</v>
      </c>
      <c r="CE384" s="34">
        <v>95.273631840796014</v>
      </c>
      <c r="CF384" s="34">
        <v>94.278606965174134</v>
      </c>
      <c r="CG384" s="34">
        <v>92.288557213930346</v>
      </c>
      <c r="CH384" s="34">
        <v>92.039800995024876</v>
      </c>
      <c r="CI384" s="34">
        <v>91.791044776119406</v>
      </c>
      <c r="CJ384" s="34">
        <v>91.293532338308452</v>
      </c>
      <c r="CK384" s="34">
        <v>92.039800995024876</v>
      </c>
      <c r="CL384" s="34">
        <v>91.293532338308452</v>
      </c>
      <c r="CM384" s="34">
        <v>89.552238805970148</v>
      </c>
      <c r="CN384" s="34">
        <v>88.930348258706474</v>
      </c>
      <c r="CO384" s="34">
        <v>88.308457711442784</v>
      </c>
      <c r="CP384" s="34">
        <v>87.189054726368155</v>
      </c>
      <c r="CQ384" s="34">
        <v>86.940298507462686</v>
      </c>
      <c r="CR384" s="34">
        <v>87.31343283582089</v>
      </c>
      <c r="CS384" s="34">
        <v>88.930348258706474</v>
      </c>
      <c r="CT384" s="34">
        <v>91.044776119402982</v>
      </c>
      <c r="CU384" s="34">
        <v>92.288557213930346</v>
      </c>
      <c r="CV384" s="34">
        <v>91.915422885572141</v>
      </c>
      <c r="CW384" s="34">
        <v>93.53233830845771</v>
      </c>
    </row>
    <row r="385" spans="1:101" x14ac:dyDescent="0.3">
      <c r="A385" s="3">
        <v>5015</v>
      </c>
      <c r="B385" s="4" t="s">
        <v>377</v>
      </c>
      <c r="C385" s="34">
        <v>100</v>
      </c>
      <c r="D385" s="34">
        <v>97.65625</v>
      </c>
      <c r="E385" s="34">
        <v>95.9375</v>
      </c>
      <c r="F385" s="34">
        <v>95.3125</v>
      </c>
      <c r="G385" s="34">
        <v>94.453125</v>
      </c>
      <c r="H385" s="34">
        <v>93.75</v>
      </c>
      <c r="I385" s="34">
        <v>92.578125</v>
      </c>
      <c r="J385" s="34">
        <v>96.25</v>
      </c>
      <c r="K385" s="34">
        <v>98.59375</v>
      </c>
      <c r="L385" s="34">
        <v>100.859375</v>
      </c>
      <c r="M385" s="34">
        <v>104.0625</v>
      </c>
      <c r="N385" s="34">
        <v>104.53125</v>
      </c>
      <c r="O385" s="34">
        <v>106.953125</v>
      </c>
      <c r="P385" s="34">
        <v>107.265625</v>
      </c>
      <c r="Q385" s="34">
        <v>109.6875</v>
      </c>
      <c r="R385" s="34">
        <v>111.171875</v>
      </c>
      <c r="S385" s="34">
        <v>111.09375</v>
      </c>
      <c r="T385" s="34">
        <v>111.40625</v>
      </c>
      <c r="U385" s="34">
        <v>107.890625</v>
      </c>
      <c r="V385" s="34">
        <v>105.234375</v>
      </c>
      <c r="W385" s="34">
        <v>102.734375</v>
      </c>
      <c r="X385" s="34">
        <v>99.21875</v>
      </c>
      <c r="Y385" s="34">
        <v>97.5</v>
      </c>
      <c r="Z385" s="34">
        <v>98.59375</v>
      </c>
      <c r="AA385" s="34">
        <v>97.65625</v>
      </c>
      <c r="AB385" s="34">
        <v>94.921875</v>
      </c>
      <c r="AC385" s="34">
        <v>92.109375</v>
      </c>
      <c r="AD385" s="34">
        <v>90.9375</v>
      </c>
      <c r="AE385" s="34">
        <v>89.296875</v>
      </c>
      <c r="AF385" s="34">
        <v>88.046875</v>
      </c>
      <c r="AG385" s="34">
        <v>87.96875</v>
      </c>
      <c r="AH385" s="34">
        <v>88.75</v>
      </c>
      <c r="AI385" s="34">
        <v>87.1875</v>
      </c>
      <c r="AJ385" s="34">
        <v>100</v>
      </c>
      <c r="AK385" s="34">
        <v>99.055967633175996</v>
      </c>
      <c r="AL385" s="34">
        <v>101.71948752528658</v>
      </c>
      <c r="AM385" s="34">
        <v>102.52865812542144</v>
      </c>
      <c r="AN385" s="34">
        <v>102.8658125421443</v>
      </c>
      <c r="AO385" s="34">
        <v>102.59608900876601</v>
      </c>
      <c r="AP385" s="34">
        <v>102.79838165879973</v>
      </c>
      <c r="AQ385" s="34">
        <v>102.42751180040459</v>
      </c>
      <c r="AR385" s="34">
        <v>101.92178017532029</v>
      </c>
      <c r="AS385" s="34">
        <v>102.66351989211059</v>
      </c>
      <c r="AT385" s="34">
        <v>103.50640593391773</v>
      </c>
      <c r="AU385" s="34">
        <v>102.56237356709373</v>
      </c>
      <c r="AV385" s="34">
        <v>101.6857720836143</v>
      </c>
      <c r="AW385" s="34">
        <v>100.91031692515172</v>
      </c>
      <c r="AX385" s="34">
        <v>100.33715441672285</v>
      </c>
      <c r="AY385" s="34">
        <v>100.60687795010115</v>
      </c>
      <c r="AZ385" s="34">
        <v>101.82063385030344</v>
      </c>
      <c r="BA385" s="34">
        <v>102.36008091706002</v>
      </c>
      <c r="BB385" s="34">
        <v>103.43897505057316</v>
      </c>
      <c r="BC385" s="34">
        <v>103.40525960890088</v>
      </c>
      <c r="BD385" s="34">
        <v>103.13553607552259</v>
      </c>
      <c r="BE385" s="34">
        <v>102.46122724207687</v>
      </c>
      <c r="BF385" s="34">
        <v>102.76466621712744</v>
      </c>
      <c r="BG385" s="34">
        <v>104.3155765340526</v>
      </c>
      <c r="BH385" s="34">
        <v>104.98988536749832</v>
      </c>
      <c r="BI385" s="34">
        <v>104.61901550910316</v>
      </c>
      <c r="BJ385" s="34">
        <v>105.93391773432232</v>
      </c>
      <c r="BK385" s="34">
        <v>105.90020229265004</v>
      </c>
      <c r="BL385" s="34">
        <v>107.08024275118004</v>
      </c>
      <c r="BM385" s="34">
        <v>108.1254214430209</v>
      </c>
      <c r="BN385" s="34">
        <v>110.35064059339177</v>
      </c>
      <c r="BO385" s="34">
        <v>112.2049898853675</v>
      </c>
      <c r="BP385" s="34">
        <v>111.19352663519892</v>
      </c>
      <c r="BQ385" s="34">
        <v>100</v>
      </c>
      <c r="BR385" s="34">
        <v>100.83752093802345</v>
      </c>
      <c r="BS385" s="34">
        <v>104.69011725293133</v>
      </c>
      <c r="BT385" s="34">
        <v>107.87269681742043</v>
      </c>
      <c r="BU385" s="34">
        <v>113.06532663316582</v>
      </c>
      <c r="BV385" s="34">
        <v>112.06030150753769</v>
      </c>
      <c r="BW385" s="34">
        <v>114.57286432160804</v>
      </c>
      <c r="BX385" s="34">
        <v>113.40033500837521</v>
      </c>
      <c r="BY385" s="34">
        <v>112.73031825795645</v>
      </c>
      <c r="BZ385" s="34">
        <v>110.88777219430486</v>
      </c>
      <c r="CA385" s="34">
        <v>113.5678391959799</v>
      </c>
      <c r="CB385" s="34">
        <v>111.892797319933</v>
      </c>
      <c r="CC385" s="34">
        <v>110.72026800670017</v>
      </c>
      <c r="CD385" s="34">
        <v>112.39530988274707</v>
      </c>
      <c r="CE385" s="34">
        <v>113.40033500837521</v>
      </c>
      <c r="CF385" s="34">
        <v>113.5678391959799</v>
      </c>
      <c r="CG385" s="34">
        <v>113.40033500837521</v>
      </c>
      <c r="CH385" s="34">
        <v>118.42546063651591</v>
      </c>
      <c r="CI385" s="34">
        <v>115.07537688442211</v>
      </c>
      <c r="CJ385" s="34">
        <v>117.08542713567839</v>
      </c>
      <c r="CK385" s="34">
        <v>120.10050251256281</v>
      </c>
      <c r="CL385" s="34">
        <v>119.93299832495812</v>
      </c>
      <c r="CM385" s="34">
        <v>123.45058626465662</v>
      </c>
      <c r="CN385" s="34">
        <v>128.14070351758795</v>
      </c>
      <c r="CO385" s="34">
        <v>128.81072026800669</v>
      </c>
      <c r="CP385" s="34">
        <v>134.17085427135677</v>
      </c>
      <c r="CQ385" s="34">
        <v>139.69849246231155</v>
      </c>
      <c r="CR385" s="34">
        <v>143.88609715242882</v>
      </c>
      <c r="CS385" s="34">
        <v>144.72361809045225</v>
      </c>
      <c r="CT385" s="34">
        <v>146.56616415410386</v>
      </c>
      <c r="CU385" s="34">
        <v>149.41373534338359</v>
      </c>
      <c r="CV385" s="34">
        <v>148.57621440536013</v>
      </c>
      <c r="CW385" s="34">
        <v>154.10385259631491</v>
      </c>
    </row>
    <row r="386" spans="1:101" x14ac:dyDescent="0.3">
      <c r="A386" s="3">
        <v>5016</v>
      </c>
      <c r="B386" s="4" t="s">
        <v>378</v>
      </c>
      <c r="C386" s="34">
        <v>100</v>
      </c>
      <c r="D386" s="34">
        <v>95.284872298624748</v>
      </c>
      <c r="E386" s="34">
        <v>94.499017681728887</v>
      </c>
      <c r="F386" s="34">
        <v>93.713163064833012</v>
      </c>
      <c r="G386" s="34">
        <v>93.320235756385074</v>
      </c>
      <c r="H386" s="34">
        <v>88.99803536345776</v>
      </c>
      <c r="I386" s="34">
        <v>87.426326129666009</v>
      </c>
      <c r="J386" s="34">
        <v>87.229862475442047</v>
      </c>
      <c r="K386" s="34">
        <v>89.194499017681736</v>
      </c>
      <c r="L386" s="34">
        <v>88.605108055009822</v>
      </c>
      <c r="M386" s="34">
        <v>89.194499017681736</v>
      </c>
      <c r="N386" s="34">
        <v>90.373280943025534</v>
      </c>
      <c r="O386" s="34">
        <v>88.015717092337923</v>
      </c>
      <c r="P386" s="34">
        <v>89.194499017681736</v>
      </c>
      <c r="Q386" s="34">
        <v>91.748526522593323</v>
      </c>
      <c r="R386" s="34">
        <v>89.783889980353635</v>
      </c>
      <c r="S386" s="34">
        <v>86.444007858546172</v>
      </c>
      <c r="T386" s="34">
        <v>85.658153241650297</v>
      </c>
      <c r="U386" s="34">
        <v>84.479371316306484</v>
      </c>
      <c r="V386" s="34">
        <v>81.925343811394896</v>
      </c>
      <c r="W386" s="34">
        <v>81.532416502946958</v>
      </c>
      <c r="X386" s="34">
        <v>81.139489194499021</v>
      </c>
      <c r="Y386" s="34">
        <v>79.174852652259332</v>
      </c>
      <c r="Z386" s="34">
        <v>75.049115913555994</v>
      </c>
      <c r="AA386" s="34">
        <v>78.388998035363457</v>
      </c>
      <c r="AB386" s="34">
        <v>74.066797642436143</v>
      </c>
      <c r="AC386" s="34">
        <v>70.923379174852656</v>
      </c>
      <c r="AD386" s="34">
        <v>71.316306483300593</v>
      </c>
      <c r="AE386" s="34">
        <v>72.29862475442043</v>
      </c>
      <c r="AF386" s="34">
        <v>66.994106090373279</v>
      </c>
      <c r="AG386" s="34">
        <v>66.208251473477404</v>
      </c>
      <c r="AH386" s="34">
        <v>64.440078585461691</v>
      </c>
      <c r="AI386" s="34">
        <v>65.422396856581528</v>
      </c>
      <c r="AJ386" s="34">
        <v>100</v>
      </c>
      <c r="AK386" s="34">
        <v>97.06927175843694</v>
      </c>
      <c r="AL386" s="34">
        <v>94.760213143872107</v>
      </c>
      <c r="AM386" s="34">
        <v>94.849023090586144</v>
      </c>
      <c r="AN386" s="34">
        <v>94.582593250444049</v>
      </c>
      <c r="AO386" s="34">
        <v>93.428063943161632</v>
      </c>
      <c r="AP386" s="34">
        <v>94.316163410301954</v>
      </c>
      <c r="AQ386" s="34">
        <v>93.605683836589705</v>
      </c>
      <c r="AR386" s="34">
        <v>91.651865008880989</v>
      </c>
      <c r="AS386" s="34">
        <v>91.119005328596799</v>
      </c>
      <c r="AT386" s="34">
        <v>90.230905861456478</v>
      </c>
      <c r="AU386" s="34">
        <v>90.053285968028419</v>
      </c>
      <c r="AV386" s="34">
        <v>89.698046181172288</v>
      </c>
      <c r="AW386" s="34">
        <v>88.454706927175849</v>
      </c>
      <c r="AX386" s="34">
        <v>89.609236234458265</v>
      </c>
      <c r="AY386" s="34">
        <v>89.431616341030193</v>
      </c>
      <c r="AZ386" s="34">
        <v>90.053285968028419</v>
      </c>
      <c r="BA386" s="34">
        <v>89.165186500888097</v>
      </c>
      <c r="BB386" s="34">
        <v>89.698046181172288</v>
      </c>
      <c r="BC386" s="34">
        <v>90.053285968028419</v>
      </c>
      <c r="BD386" s="34">
        <v>89.34280639431617</v>
      </c>
      <c r="BE386" s="34">
        <v>88.188277087033754</v>
      </c>
      <c r="BF386" s="34">
        <v>87.477797513321491</v>
      </c>
      <c r="BG386" s="34">
        <v>88.188277087033754</v>
      </c>
      <c r="BH386" s="34">
        <v>88.898756660746002</v>
      </c>
      <c r="BI386" s="34">
        <v>88.721136767317944</v>
      </c>
      <c r="BJ386" s="34">
        <v>88.454706927175849</v>
      </c>
      <c r="BK386" s="34">
        <v>89.34280639431617</v>
      </c>
      <c r="BL386" s="34">
        <v>89.964476021314383</v>
      </c>
      <c r="BM386" s="34">
        <v>88.543516873889871</v>
      </c>
      <c r="BN386" s="34">
        <v>87.211367673179396</v>
      </c>
      <c r="BO386" s="34">
        <v>86.412078152753111</v>
      </c>
      <c r="BP386" s="34">
        <v>86.145648312611016</v>
      </c>
      <c r="BQ386" s="34">
        <v>100</v>
      </c>
      <c r="BR386" s="34">
        <v>100</v>
      </c>
      <c r="BS386" s="34">
        <v>101.10192837465564</v>
      </c>
      <c r="BT386" s="34">
        <v>102.75482093663912</v>
      </c>
      <c r="BU386" s="34">
        <v>101.10192837465564</v>
      </c>
      <c r="BV386" s="34">
        <v>99.449035812672179</v>
      </c>
      <c r="BW386" s="34">
        <v>98.071625344352611</v>
      </c>
      <c r="BX386" s="34">
        <v>94.490358126721759</v>
      </c>
      <c r="BY386" s="34">
        <v>93.388429752066116</v>
      </c>
      <c r="BZ386" s="34">
        <v>93.663911845730027</v>
      </c>
      <c r="CA386" s="34">
        <v>93.388429752066116</v>
      </c>
      <c r="CB386" s="34">
        <v>91.735537190082638</v>
      </c>
      <c r="CC386" s="34">
        <v>92.561983471074385</v>
      </c>
      <c r="CD386" s="34">
        <v>91.735537190082638</v>
      </c>
      <c r="CE386" s="34">
        <v>91.735537190082638</v>
      </c>
      <c r="CF386" s="34">
        <v>94.490358126721759</v>
      </c>
      <c r="CG386" s="34">
        <v>97.52066115702479</v>
      </c>
      <c r="CH386" s="34">
        <v>97.796143250688701</v>
      </c>
      <c r="CI386" s="34">
        <v>98.898071625344357</v>
      </c>
      <c r="CJ386" s="34">
        <v>95.867768595041326</v>
      </c>
      <c r="CK386" s="34">
        <v>97.52066115702479</v>
      </c>
      <c r="CL386" s="34">
        <v>96.969696969696969</v>
      </c>
      <c r="CM386" s="34">
        <v>94.76584022038567</v>
      </c>
      <c r="CN386" s="34">
        <v>94.76584022038567</v>
      </c>
      <c r="CO386" s="34">
        <v>95.04132231404958</v>
      </c>
      <c r="CP386" s="34">
        <v>93.388429752066116</v>
      </c>
      <c r="CQ386" s="34">
        <v>97.796143250688701</v>
      </c>
      <c r="CR386" s="34">
        <v>103.30578512396694</v>
      </c>
      <c r="CS386" s="34">
        <v>107.1625344352617</v>
      </c>
      <c r="CT386" s="34">
        <v>108.81542699724518</v>
      </c>
      <c r="CU386" s="34">
        <v>107.98898071625344</v>
      </c>
      <c r="CV386" s="34">
        <v>105.50964187327824</v>
      </c>
      <c r="CW386" s="34">
        <v>107.43801652892562</v>
      </c>
    </row>
    <row r="387" spans="1:101" x14ac:dyDescent="0.3">
      <c r="A387" s="3">
        <v>5017</v>
      </c>
      <c r="B387" s="4" t="s">
        <v>379</v>
      </c>
      <c r="C387" s="34">
        <v>100</v>
      </c>
      <c r="D387" s="34">
        <v>98.257839721254356</v>
      </c>
      <c r="E387" s="34">
        <v>96.724738675958193</v>
      </c>
      <c r="F387" s="34">
        <v>95.470383275261327</v>
      </c>
      <c r="G387" s="34">
        <v>96.655052264808361</v>
      </c>
      <c r="H387" s="34">
        <v>96.79442508710801</v>
      </c>
      <c r="I387" s="34">
        <v>94.703832752613238</v>
      </c>
      <c r="J387" s="34">
        <v>93.519163763066203</v>
      </c>
      <c r="K387" s="34">
        <v>90.174216027874564</v>
      </c>
      <c r="L387" s="34">
        <v>85.923344947735188</v>
      </c>
      <c r="M387" s="34">
        <v>84.041811846689896</v>
      </c>
      <c r="N387" s="34">
        <v>81.602787456445995</v>
      </c>
      <c r="O387" s="34">
        <v>79.512195121951223</v>
      </c>
      <c r="P387" s="34">
        <v>80.487804878048777</v>
      </c>
      <c r="Q387" s="34">
        <v>79.651567944250871</v>
      </c>
      <c r="R387" s="34">
        <v>82.020905923344941</v>
      </c>
      <c r="S387" s="34">
        <v>80.975609756097555</v>
      </c>
      <c r="T387" s="34">
        <v>82.508710801393732</v>
      </c>
      <c r="U387" s="34">
        <v>82.090592334494772</v>
      </c>
      <c r="V387" s="34">
        <v>80.278745644599297</v>
      </c>
      <c r="W387" s="34">
        <v>77.491289198606268</v>
      </c>
      <c r="X387" s="34">
        <v>77.00348432055749</v>
      </c>
      <c r="Y387" s="34">
        <v>75.400696864111495</v>
      </c>
      <c r="Z387" s="34">
        <v>73.519163763066203</v>
      </c>
      <c r="AA387" s="34">
        <v>74.21602787456446</v>
      </c>
      <c r="AB387" s="34">
        <v>74.703832752613238</v>
      </c>
      <c r="AC387" s="34">
        <v>75.749128919860624</v>
      </c>
      <c r="AD387" s="34">
        <v>75.888501742160273</v>
      </c>
      <c r="AE387" s="34">
        <v>74.564459930313589</v>
      </c>
      <c r="AF387" s="34">
        <v>76.655052264808361</v>
      </c>
      <c r="AG387" s="34">
        <v>76.515679442508713</v>
      </c>
      <c r="AH387" s="34">
        <v>76.655052264808361</v>
      </c>
      <c r="AI387" s="34">
        <v>76.933797909407659</v>
      </c>
      <c r="AJ387" s="34">
        <v>100</v>
      </c>
      <c r="AK387" s="34">
        <v>100.68198133524767</v>
      </c>
      <c r="AL387" s="34">
        <v>100.28715003589376</v>
      </c>
      <c r="AM387" s="34">
        <v>100.43072505384063</v>
      </c>
      <c r="AN387" s="34">
        <v>101.14860014357502</v>
      </c>
      <c r="AO387" s="34">
        <v>103.58937544867193</v>
      </c>
      <c r="AP387" s="34">
        <v>104.12778176597273</v>
      </c>
      <c r="AQ387" s="34">
        <v>104.98923187365398</v>
      </c>
      <c r="AR387" s="34">
        <v>103.84063173007897</v>
      </c>
      <c r="AS387" s="34">
        <v>102.90739411342426</v>
      </c>
      <c r="AT387" s="34">
        <v>100.96913137114142</v>
      </c>
      <c r="AU387" s="34">
        <v>99.892318736539849</v>
      </c>
      <c r="AV387" s="34">
        <v>99.174443646805457</v>
      </c>
      <c r="AW387" s="34">
        <v>99.389806173725773</v>
      </c>
      <c r="AX387" s="34">
        <v>98.994974874371863</v>
      </c>
      <c r="AY387" s="34">
        <v>98.63603732950466</v>
      </c>
      <c r="AZ387" s="34">
        <v>98.456568557071066</v>
      </c>
      <c r="BA387" s="34">
        <v>99.641062455132811</v>
      </c>
      <c r="BB387" s="34">
        <v>98.384781048097636</v>
      </c>
      <c r="BC387" s="34">
        <v>97.415649676956207</v>
      </c>
      <c r="BD387" s="34">
        <v>95.7286432160804</v>
      </c>
      <c r="BE387" s="34">
        <v>97.343862167982778</v>
      </c>
      <c r="BF387" s="34">
        <v>96.302943287867905</v>
      </c>
      <c r="BG387" s="34">
        <v>96.877243359655424</v>
      </c>
      <c r="BH387" s="34">
        <v>96.518305814788221</v>
      </c>
      <c r="BI387" s="34">
        <v>96.231155778894475</v>
      </c>
      <c r="BJ387" s="34">
        <v>97.77458722182341</v>
      </c>
      <c r="BK387" s="34">
        <v>98.707824838478103</v>
      </c>
      <c r="BL387" s="34">
        <v>99.174443646805457</v>
      </c>
      <c r="BM387" s="34">
        <v>100.71787508973439</v>
      </c>
      <c r="BN387" s="34">
        <v>101.97415649676957</v>
      </c>
      <c r="BO387" s="34">
        <v>101.93826274228284</v>
      </c>
      <c r="BP387" s="34">
        <v>102.47666905958363</v>
      </c>
      <c r="BQ387" s="34">
        <v>100</v>
      </c>
      <c r="BR387" s="34">
        <v>100.84388185654008</v>
      </c>
      <c r="BS387" s="34">
        <v>102.53164556962025</v>
      </c>
      <c r="BT387" s="34">
        <v>103.09423347398031</v>
      </c>
      <c r="BU387" s="34">
        <v>103.65682137834037</v>
      </c>
      <c r="BV387" s="34">
        <v>103.79746835443038</v>
      </c>
      <c r="BW387" s="34">
        <v>105.20393811533052</v>
      </c>
      <c r="BX387" s="34">
        <v>108.15752461322082</v>
      </c>
      <c r="BY387" s="34">
        <v>109.84528832630099</v>
      </c>
      <c r="BZ387" s="34">
        <v>107.87623066104079</v>
      </c>
      <c r="CA387" s="34">
        <v>109.70464135021098</v>
      </c>
      <c r="CB387" s="34">
        <v>109.84528832630099</v>
      </c>
      <c r="CC387" s="34">
        <v>110.40787623066105</v>
      </c>
      <c r="CD387" s="34">
        <v>108.57946554149086</v>
      </c>
      <c r="CE387" s="34">
        <v>106.32911392405063</v>
      </c>
      <c r="CF387" s="34">
        <v>105.76652601969057</v>
      </c>
      <c r="CG387" s="34">
        <v>105.48523206751055</v>
      </c>
      <c r="CH387" s="34">
        <v>106.46976090014064</v>
      </c>
      <c r="CI387" s="34">
        <v>107.73558368495077</v>
      </c>
      <c r="CJ387" s="34">
        <v>108.0168776371308</v>
      </c>
      <c r="CK387" s="34">
        <v>109.985935302391</v>
      </c>
      <c r="CL387" s="34">
        <v>110.68917018284107</v>
      </c>
      <c r="CM387" s="34">
        <v>109.00140646976089</v>
      </c>
      <c r="CN387" s="34">
        <v>111.67369901547117</v>
      </c>
      <c r="CO387" s="34">
        <v>114.76793248945148</v>
      </c>
      <c r="CP387" s="34">
        <v>116.87763713080169</v>
      </c>
      <c r="CQ387" s="34">
        <v>120.11251758087201</v>
      </c>
      <c r="CR387" s="34">
        <v>122.64416315049226</v>
      </c>
      <c r="CS387" s="34">
        <v>124.0506329113924</v>
      </c>
      <c r="CT387" s="34">
        <v>122.78481012658227</v>
      </c>
      <c r="CU387" s="34">
        <v>124.19127988748242</v>
      </c>
      <c r="CV387" s="34">
        <v>129.957805907173</v>
      </c>
      <c r="CW387" s="34">
        <v>132.91139240506328</v>
      </c>
    </row>
    <row r="388" spans="1:101" x14ac:dyDescent="0.3">
      <c r="A388" s="3">
        <v>5018</v>
      </c>
      <c r="B388" s="4" t="s">
        <v>380</v>
      </c>
      <c r="C388" s="34">
        <v>100</v>
      </c>
      <c r="D388" s="34">
        <v>96.780893042575286</v>
      </c>
      <c r="E388" s="34">
        <v>94.704049844236764</v>
      </c>
      <c r="F388" s="34">
        <v>94.0809968847352</v>
      </c>
      <c r="G388" s="34">
        <v>91.588785046728972</v>
      </c>
      <c r="H388" s="34">
        <v>92.834890965732086</v>
      </c>
      <c r="I388" s="34">
        <v>91.27725856697819</v>
      </c>
      <c r="J388" s="34">
        <v>89.096573208722745</v>
      </c>
      <c r="K388" s="34">
        <v>87.123572170301145</v>
      </c>
      <c r="L388" s="34">
        <v>86.812045690550363</v>
      </c>
      <c r="M388" s="34">
        <v>87.019730010384222</v>
      </c>
      <c r="N388" s="34">
        <v>87.227414330218068</v>
      </c>
      <c r="O388" s="34">
        <v>86.085150571131877</v>
      </c>
      <c r="P388" s="34">
        <v>85.877466251298031</v>
      </c>
      <c r="Q388" s="34">
        <v>87.954309449636554</v>
      </c>
      <c r="R388" s="34">
        <v>85.150571131879545</v>
      </c>
      <c r="S388" s="34">
        <v>85.35825545171339</v>
      </c>
      <c r="T388" s="34">
        <v>84.73520249221184</v>
      </c>
      <c r="U388" s="34">
        <v>85.565939771547249</v>
      </c>
      <c r="V388" s="34">
        <v>84.527518172377981</v>
      </c>
      <c r="W388" s="34">
        <v>84.008307372793354</v>
      </c>
      <c r="X388" s="34">
        <v>83.073727933541022</v>
      </c>
      <c r="Y388" s="34">
        <v>81.204569055036345</v>
      </c>
      <c r="Z388" s="34">
        <v>78.81619937694704</v>
      </c>
      <c r="AA388" s="34">
        <v>75.597092419522326</v>
      </c>
      <c r="AB388" s="34">
        <v>75.908618899273108</v>
      </c>
      <c r="AC388" s="34">
        <v>72.793354101765317</v>
      </c>
      <c r="AD388" s="34">
        <v>71.547248182762203</v>
      </c>
      <c r="AE388" s="34">
        <v>71.339563862928344</v>
      </c>
      <c r="AF388" s="34">
        <v>70.716510903426794</v>
      </c>
      <c r="AG388" s="34">
        <v>69.262720664589821</v>
      </c>
      <c r="AH388" s="34">
        <v>68.32814122533749</v>
      </c>
      <c r="AI388" s="34">
        <v>68.847352024922117</v>
      </c>
      <c r="AJ388" s="34">
        <v>100</v>
      </c>
      <c r="AK388" s="34">
        <v>100.38910505836576</v>
      </c>
      <c r="AL388" s="34">
        <v>102.14007782101167</v>
      </c>
      <c r="AM388" s="34">
        <v>101.75097276264592</v>
      </c>
      <c r="AN388" s="34">
        <v>101.31322957198444</v>
      </c>
      <c r="AO388" s="34">
        <v>101.16731517509727</v>
      </c>
      <c r="AP388" s="34">
        <v>101.84824902723736</v>
      </c>
      <c r="AQ388" s="34">
        <v>102.14007782101167</v>
      </c>
      <c r="AR388" s="34">
        <v>102.14007782101167</v>
      </c>
      <c r="AS388" s="34">
        <v>101.31322957198444</v>
      </c>
      <c r="AT388" s="34">
        <v>100.9727626459144</v>
      </c>
      <c r="AU388" s="34">
        <v>98.638132295719842</v>
      </c>
      <c r="AV388" s="34">
        <v>96.887159533073927</v>
      </c>
      <c r="AW388" s="34">
        <v>96.838521400778205</v>
      </c>
      <c r="AX388" s="34">
        <v>95.136186770428012</v>
      </c>
      <c r="AY388" s="34">
        <v>94.309338521400775</v>
      </c>
      <c r="AZ388" s="34">
        <v>93.190661478599225</v>
      </c>
      <c r="BA388" s="34">
        <v>92.801556420233467</v>
      </c>
      <c r="BB388" s="34">
        <v>92.704280155642024</v>
      </c>
      <c r="BC388" s="34">
        <v>92.41245136186771</v>
      </c>
      <c r="BD388" s="34">
        <v>89.737354085603116</v>
      </c>
      <c r="BE388" s="34">
        <v>89.250972762645915</v>
      </c>
      <c r="BF388" s="34">
        <v>90.175097276264594</v>
      </c>
      <c r="BG388" s="34">
        <v>89.785992217898837</v>
      </c>
      <c r="BH388" s="34">
        <v>90.418287937743187</v>
      </c>
      <c r="BI388" s="34">
        <v>91.293774319066145</v>
      </c>
      <c r="BJ388" s="34">
        <v>91.342412451361866</v>
      </c>
      <c r="BK388" s="34">
        <v>91.245136186770424</v>
      </c>
      <c r="BL388" s="34">
        <v>92.120622568093381</v>
      </c>
      <c r="BM388" s="34">
        <v>93.190661478599225</v>
      </c>
      <c r="BN388" s="34">
        <v>92.461089494163417</v>
      </c>
      <c r="BO388" s="34">
        <v>94.163424124513625</v>
      </c>
      <c r="BP388" s="34">
        <v>96.400778210116727</v>
      </c>
      <c r="BQ388" s="34">
        <v>100</v>
      </c>
      <c r="BR388" s="34">
        <v>102.30263157894737</v>
      </c>
      <c r="BS388" s="34">
        <v>100</v>
      </c>
      <c r="BT388" s="34">
        <v>97.69736842105263</v>
      </c>
      <c r="BU388" s="34">
        <v>97.203947368421055</v>
      </c>
      <c r="BV388" s="34">
        <v>97.368421052631575</v>
      </c>
      <c r="BW388" s="34">
        <v>97.03947368421052</v>
      </c>
      <c r="BX388" s="34">
        <v>96.546052631578945</v>
      </c>
      <c r="BY388" s="34">
        <v>97.53289473684211</v>
      </c>
      <c r="BZ388" s="34">
        <v>98.190789473684205</v>
      </c>
      <c r="CA388" s="34">
        <v>98.684210526315795</v>
      </c>
      <c r="CB388" s="34">
        <v>97.368421052631575</v>
      </c>
      <c r="CC388" s="34">
        <v>97.203947368421055</v>
      </c>
      <c r="CD388" s="34">
        <v>96.21710526315789</v>
      </c>
      <c r="CE388" s="34">
        <v>97.861842105263165</v>
      </c>
      <c r="CF388" s="34">
        <v>99.17763157894737</v>
      </c>
      <c r="CG388" s="34">
        <v>98.35526315789474</v>
      </c>
      <c r="CH388" s="34">
        <v>98.35526315789474</v>
      </c>
      <c r="CI388" s="34">
        <v>99.83552631578948</v>
      </c>
      <c r="CJ388" s="34">
        <v>98.848684210526315</v>
      </c>
      <c r="CK388" s="34">
        <v>99.34210526315789</v>
      </c>
      <c r="CL388" s="34">
        <v>98.190789473684205</v>
      </c>
      <c r="CM388" s="34">
        <v>98.848684210526315</v>
      </c>
      <c r="CN388" s="34">
        <v>101.15131578947368</v>
      </c>
      <c r="CO388" s="34">
        <v>105.59210526315789</v>
      </c>
      <c r="CP388" s="34">
        <v>106.74342105263158</v>
      </c>
      <c r="CQ388" s="34">
        <v>108.22368421052632</v>
      </c>
      <c r="CR388" s="34">
        <v>111.34868421052632</v>
      </c>
      <c r="CS388" s="34">
        <v>109.70394736842105</v>
      </c>
      <c r="CT388" s="34">
        <v>111.01973684210526</v>
      </c>
      <c r="CU388" s="34">
        <v>114.30921052631579</v>
      </c>
      <c r="CV388" s="34">
        <v>112.33552631578948</v>
      </c>
      <c r="CW388" s="34">
        <v>114.30921052631579</v>
      </c>
    </row>
    <row r="389" spans="1:101" x14ac:dyDescent="0.3">
      <c r="A389" s="3">
        <v>5019</v>
      </c>
      <c r="B389" s="4" t="s">
        <v>381</v>
      </c>
      <c r="C389" s="34">
        <v>100</v>
      </c>
      <c r="D389" s="34">
        <v>96.63608562691131</v>
      </c>
      <c r="E389" s="34">
        <v>90.825688073394502</v>
      </c>
      <c r="F389" s="34">
        <v>93.272171253822634</v>
      </c>
      <c r="G389" s="34">
        <v>88.9908256880734</v>
      </c>
      <c r="H389" s="34">
        <v>85.015290519877681</v>
      </c>
      <c r="I389" s="34">
        <v>83.486238532110093</v>
      </c>
      <c r="J389" s="34">
        <v>84.097859327217122</v>
      </c>
      <c r="K389" s="34">
        <v>81.651376146788991</v>
      </c>
      <c r="L389" s="34">
        <v>81.651376146788991</v>
      </c>
      <c r="M389" s="34">
        <v>81.039755351681961</v>
      </c>
      <c r="N389" s="34">
        <v>83.180428134556578</v>
      </c>
      <c r="O389" s="34">
        <v>80.733944954128447</v>
      </c>
      <c r="P389" s="34">
        <v>78.59327217125383</v>
      </c>
      <c r="Q389" s="34">
        <v>79.510703363914374</v>
      </c>
      <c r="R389" s="34">
        <v>78.287461773700301</v>
      </c>
      <c r="S389" s="34">
        <v>75.22935779816514</v>
      </c>
      <c r="T389" s="34">
        <v>74.311926605504581</v>
      </c>
      <c r="U389" s="34">
        <v>74.61773700305811</v>
      </c>
      <c r="V389" s="34">
        <v>72.782874617737008</v>
      </c>
      <c r="W389" s="34">
        <v>68.195718654434245</v>
      </c>
      <c r="X389" s="34">
        <v>67.88990825688073</v>
      </c>
      <c r="Y389" s="34">
        <v>68.501529051987774</v>
      </c>
      <c r="Z389" s="34">
        <v>66.360856269113157</v>
      </c>
      <c r="AA389" s="34">
        <v>62.38532110091743</v>
      </c>
      <c r="AB389" s="34">
        <v>59.633027522935777</v>
      </c>
      <c r="AC389" s="34">
        <v>60.244648318042813</v>
      </c>
      <c r="AD389" s="34">
        <v>59.327217125382262</v>
      </c>
      <c r="AE389" s="34">
        <v>57.798165137614681</v>
      </c>
      <c r="AF389" s="34">
        <v>53.211009174311926</v>
      </c>
      <c r="AG389" s="34">
        <v>55.351681957186543</v>
      </c>
      <c r="AH389" s="34">
        <v>53.51681957186544</v>
      </c>
      <c r="AI389" s="34">
        <v>53.211009174311926</v>
      </c>
      <c r="AJ389" s="34">
        <v>100</v>
      </c>
      <c r="AK389" s="34">
        <v>96.610169491525426</v>
      </c>
      <c r="AL389" s="34">
        <v>96.468926553672318</v>
      </c>
      <c r="AM389" s="34">
        <v>95.33898305084746</v>
      </c>
      <c r="AN389" s="34">
        <v>92.937853107344637</v>
      </c>
      <c r="AO389" s="34">
        <v>91.525423728813564</v>
      </c>
      <c r="AP389" s="34">
        <v>91.666666666666671</v>
      </c>
      <c r="AQ389" s="34">
        <v>92.655367231638422</v>
      </c>
      <c r="AR389" s="34">
        <v>91.384180790960457</v>
      </c>
      <c r="AS389" s="34">
        <v>91.384180790960457</v>
      </c>
      <c r="AT389" s="34">
        <v>91.666666666666671</v>
      </c>
      <c r="AU389" s="34">
        <v>90.960451977401135</v>
      </c>
      <c r="AV389" s="34">
        <v>90.395480225988706</v>
      </c>
      <c r="AW389" s="34">
        <v>87.994350282485883</v>
      </c>
      <c r="AX389" s="34">
        <v>88.841807909604526</v>
      </c>
      <c r="AY389" s="34">
        <v>87.288135593220332</v>
      </c>
      <c r="AZ389" s="34">
        <v>87.005649717514117</v>
      </c>
      <c r="BA389" s="34">
        <v>85.31073446327683</v>
      </c>
      <c r="BB389" s="34">
        <v>86.158192090395474</v>
      </c>
      <c r="BC389" s="34">
        <v>86.581920903954796</v>
      </c>
      <c r="BD389" s="34">
        <v>83.333333333333329</v>
      </c>
      <c r="BE389" s="34">
        <v>81.073446327683612</v>
      </c>
      <c r="BF389" s="34">
        <v>81.920903954802256</v>
      </c>
      <c r="BG389" s="34">
        <v>80.790960451977398</v>
      </c>
      <c r="BH389" s="34">
        <v>81.920903954802256</v>
      </c>
      <c r="BI389" s="34">
        <v>81.497175141242934</v>
      </c>
      <c r="BJ389" s="34">
        <v>81.497175141242934</v>
      </c>
      <c r="BK389" s="34">
        <v>82.20338983050847</v>
      </c>
      <c r="BL389" s="34">
        <v>81.073446327683612</v>
      </c>
      <c r="BM389" s="34">
        <v>80.084745762711862</v>
      </c>
      <c r="BN389" s="34">
        <v>79.519774011299432</v>
      </c>
      <c r="BO389" s="34">
        <v>78.954802259887003</v>
      </c>
      <c r="BP389" s="34">
        <v>79.66101694915254</v>
      </c>
      <c r="BQ389" s="34">
        <v>100</v>
      </c>
      <c r="BR389" s="34">
        <v>100</v>
      </c>
      <c r="BS389" s="34">
        <v>100.7936507936508</v>
      </c>
      <c r="BT389" s="34">
        <v>100</v>
      </c>
      <c r="BU389" s="34">
        <v>102.38095238095238</v>
      </c>
      <c r="BV389" s="34">
        <v>101.98412698412699</v>
      </c>
      <c r="BW389" s="34">
        <v>98.412698412698418</v>
      </c>
      <c r="BX389" s="34">
        <v>98.412698412698418</v>
      </c>
      <c r="BY389" s="34">
        <v>96.825396825396822</v>
      </c>
      <c r="BZ389" s="34">
        <v>95.634920634920633</v>
      </c>
      <c r="CA389" s="34">
        <v>94.047619047619051</v>
      </c>
      <c r="CB389" s="34">
        <v>94.047619047619051</v>
      </c>
      <c r="CC389" s="34">
        <v>96.428571428571431</v>
      </c>
      <c r="CD389" s="34">
        <v>95.634920634920633</v>
      </c>
      <c r="CE389" s="34">
        <v>95.634920634920633</v>
      </c>
      <c r="CF389" s="34">
        <v>94.047619047619051</v>
      </c>
      <c r="CG389" s="34">
        <v>90.079365079365076</v>
      </c>
      <c r="CH389" s="34">
        <v>89.682539682539684</v>
      </c>
      <c r="CI389" s="34">
        <v>87.301587301587304</v>
      </c>
      <c r="CJ389" s="34">
        <v>85.317460317460316</v>
      </c>
      <c r="CK389" s="34">
        <v>86.111111111111114</v>
      </c>
      <c r="CL389" s="34">
        <v>83.730158730158735</v>
      </c>
      <c r="CM389" s="34">
        <v>81.746031746031747</v>
      </c>
      <c r="CN389" s="34">
        <v>83.333333333333329</v>
      </c>
      <c r="CO389" s="34">
        <v>83.333333333333329</v>
      </c>
      <c r="CP389" s="34">
        <v>85.317460317460316</v>
      </c>
      <c r="CQ389" s="34">
        <v>88.095238095238102</v>
      </c>
      <c r="CR389" s="34">
        <v>83.333333333333329</v>
      </c>
      <c r="CS389" s="34">
        <v>84.920634920634924</v>
      </c>
      <c r="CT389" s="34">
        <v>87.301587301587304</v>
      </c>
      <c r="CU389" s="34">
        <v>85.317460317460316</v>
      </c>
      <c r="CV389" s="34">
        <v>86.904761904761898</v>
      </c>
      <c r="CW389" s="34">
        <v>86.904761904761898</v>
      </c>
    </row>
    <row r="390" spans="1:101" x14ac:dyDescent="0.3">
      <c r="A390" s="3">
        <v>5020</v>
      </c>
      <c r="B390" s="4" t="s">
        <v>382</v>
      </c>
      <c r="C390" s="34">
        <v>100</v>
      </c>
      <c r="D390" s="34">
        <v>98.309859154929583</v>
      </c>
      <c r="E390" s="34">
        <v>95.211267605633807</v>
      </c>
      <c r="F390" s="34">
        <v>94.929577464788736</v>
      </c>
      <c r="G390" s="34">
        <v>91.83098591549296</v>
      </c>
      <c r="H390" s="34">
        <v>90.140845070422529</v>
      </c>
      <c r="I390" s="34">
        <v>89.577464788732399</v>
      </c>
      <c r="J390" s="34">
        <v>85.633802816901408</v>
      </c>
      <c r="K390" s="34">
        <v>83.098591549295776</v>
      </c>
      <c r="L390" s="34">
        <v>86.478873239436624</v>
      </c>
      <c r="M390" s="34">
        <v>85.633802816901408</v>
      </c>
      <c r="N390" s="34">
        <v>82.816901408450704</v>
      </c>
      <c r="O390" s="34">
        <v>83.943661971830991</v>
      </c>
      <c r="P390" s="34">
        <v>80</v>
      </c>
      <c r="Q390" s="34">
        <v>77.74647887323944</v>
      </c>
      <c r="R390" s="34">
        <v>73.521126760563376</v>
      </c>
      <c r="S390" s="34">
        <v>65.91549295774648</v>
      </c>
      <c r="T390" s="34">
        <v>61.971830985915496</v>
      </c>
      <c r="U390" s="34">
        <v>62.25352112676056</v>
      </c>
      <c r="V390" s="34">
        <v>64.507042253521121</v>
      </c>
      <c r="W390" s="34">
        <v>61.12676056338028</v>
      </c>
      <c r="X390" s="34">
        <v>62.535211267605632</v>
      </c>
      <c r="Y390" s="34">
        <v>62.535211267605632</v>
      </c>
      <c r="Z390" s="34">
        <v>62.816901408450704</v>
      </c>
      <c r="AA390" s="34">
        <v>63.098591549295776</v>
      </c>
      <c r="AB390" s="34">
        <v>62.25352112676056</v>
      </c>
      <c r="AC390" s="34">
        <v>59.154929577464792</v>
      </c>
      <c r="AD390" s="34">
        <v>58.028169014084504</v>
      </c>
      <c r="AE390" s="34">
        <v>59.154929577464792</v>
      </c>
      <c r="AF390" s="34">
        <v>55.2112676056338</v>
      </c>
      <c r="AG390" s="34">
        <v>54.366197183098592</v>
      </c>
      <c r="AH390" s="34">
        <v>50.422535211267608</v>
      </c>
      <c r="AI390" s="34">
        <v>45.91549295774648</v>
      </c>
      <c r="AJ390" s="34">
        <v>100</v>
      </c>
      <c r="AK390" s="34">
        <v>99.442896935933149</v>
      </c>
      <c r="AL390" s="34">
        <v>100.55710306406685</v>
      </c>
      <c r="AM390" s="34">
        <v>98.467966573816156</v>
      </c>
      <c r="AN390" s="34">
        <v>97.214484679665745</v>
      </c>
      <c r="AO390" s="34">
        <v>95.403899721448468</v>
      </c>
      <c r="AP390" s="34">
        <v>94.707520891364908</v>
      </c>
      <c r="AQ390" s="34">
        <v>94.568245125348184</v>
      </c>
      <c r="AR390" s="34">
        <v>92.200557103064071</v>
      </c>
      <c r="AS390" s="34">
        <v>92.618384401114213</v>
      </c>
      <c r="AT390" s="34">
        <v>92.200557103064071</v>
      </c>
      <c r="AU390" s="34">
        <v>91.364902506963787</v>
      </c>
      <c r="AV390" s="34">
        <v>93.314763231197773</v>
      </c>
      <c r="AW390" s="34">
        <v>93.175487465181064</v>
      </c>
      <c r="AX390" s="34">
        <v>92.200557103064071</v>
      </c>
      <c r="AY390" s="34">
        <v>91.922005571030638</v>
      </c>
      <c r="AZ390" s="34">
        <v>89.554317548746525</v>
      </c>
      <c r="BA390" s="34">
        <v>87.465181058495816</v>
      </c>
      <c r="BB390" s="34">
        <v>86.768802228412255</v>
      </c>
      <c r="BC390" s="34">
        <v>86.211699164345404</v>
      </c>
      <c r="BD390" s="34">
        <v>86.908077994428965</v>
      </c>
      <c r="BE390" s="34">
        <v>84.401114206128128</v>
      </c>
      <c r="BF390" s="34">
        <v>81.615598885793872</v>
      </c>
      <c r="BG390" s="34">
        <v>82.172701949860723</v>
      </c>
      <c r="BH390" s="34">
        <v>80.362116991643461</v>
      </c>
      <c r="BI390" s="34">
        <v>79.665738161559887</v>
      </c>
      <c r="BJ390" s="34">
        <v>79.944289693593319</v>
      </c>
      <c r="BK390" s="34">
        <v>77.15877437325905</v>
      </c>
      <c r="BL390" s="34">
        <v>78.412256267409475</v>
      </c>
      <c r="BM390" s="34">
        <v>74.233983286908071</v>
      </c>
      <c r="BN390" s="34">
        <v>74.651810584958213</v>
      </c>
      <c r="BO390" s="34">
        <v>74.651810584958213</v>
      </c>
      <c r="BP390" s="34">
        <v>74.512534818941504</v>
      </c>
      <c r="BQ390" s="34">
        <v>100</v>
      </c>
      <c r="BR390" s="34">
        <v>100.74906367041199</v>
      </c>
      <c r="BS390" s="34">
        <v>100.37453183520599</v>
      </c>
      <c r="BT390" s="34">
        <v>101.87265917602996</v>
      </c>
      <c r="BU390" s="34">
        <v>98.876404494382029</v>
      </c>
      <c r="BV390" s="34">
        <v>98.876404494382029</v>
      </c>
      <c r="BW390" s="34">
        <v>98.127340823970044</v>
      </c>
      <c r="BX390" s="34">
        <v>96.629213483146074</v>
      </c>
      <c r="BY390" s="34">
        <v>95.131086142322104</v>
      </c>
      <c r="BZ390" s="34">
        <v>94.382022471910119</v>
      </c>
      <c r="CA390" s="34">
        <v>88.764044943820224</v>
      </c>
      <c r="CB390" s="34">
        <v>87.640449438202253</v>
      </c>
      <c r="CC390" s="34">
        <v>89.138576779026224</v>
      </c>
      <c r="CD390" s="34">
        <v>90.262172284644194</v>
      </c>
      <c r="CE390" s="34">
        <v>89.138576779026224</v>
      </c>
      <c r="CF390" s="34">
        <v>86.516853932584269</v>
      </c>
      <c r="CG390" s="34">
        <v>82.397003745318358</v>
      </c>
      <c r="CH390" s="34">
        <v>77.528089887640448</v>
      </c>
      <c r="CI390" s="34">
        <v>77.902621722846447</v>
      </c>
      <c r="CJ390" s="34">
        <v>79.026217228464418</v>
      </c>
      <c r="CK390" s="34">
        <v>78.651685393258433</v>
      </c>
      <c r="CL390" s="34">
        <v>79.775280898876403</v>
      </c>
      <c r="CM390" s="34">
        <v>82.397003745318358</v>
      </c>
      <c r="CN390" s="34">
        <v>82.397003745318358</v>
      </c>
      <c r="CO390" s="34">
        <v>83.895131086142328</v>
      </c>
      <c r="CP390" s="34">
        <v>85.018726591760299</v>
      </c>
      <c r="CQ390" s="34">
        <v>84.644194756554313</v>
      </c>
      <c r="CR390" s="34">
        <v>88.764044943820224</v>
      </c>
      <c r="CS390" s="34">
        <v>88.764044943820224</v>
      </c>
      <c r="CT390" s="34">
        <v>92.509363295880149</v>
      </c>
      <c r="CU390" s="34">
        <v>93.258426966292134</v>
      </c>
      <c r="CV390" s="34">
        <v>94.382022471910119</v>
      </c>
      <c r="CW390" s="34">
        <v>93.258426966292134</v>
      </c>
    </row>
    <row r="391" spans="1:101" x14ac:dyDescent="0.3">
      <c r="A391" s="3">
        <v>5021</v>
      </c>
      <c r="B391" s="4" t="s">
        <v>383</v>
      </c>
      <c r="C391" s="34">
        <v>100</v>
      </c>
      <c r="D391" s="34">
        <v>99.497487437185924</v>
      </c>
      <c r="E391" s="34">
        <v>99.246231155778901</v>
      </c>
      <c r="F391" s="34">
        <v>98.052763819095475</v>
      </c>
      <c r="G391" s="34">
        <v>98.994974874371863</v>
      </c>
      <c r="H391" s="34">
        <v>98.052763819095475</v>
      </c>
      <c r="I391" s="34">
        <v>96.7964824120603</v>
      </c>
      <c r="J391" s="34">
        <v>98.492462311557787</v>
      </c>
      <c r="K391" s="34">
        <v>97.927135678391963</v>
      </c>
      <c r="L391" s="34">
        <v>98.304020100502512</v>
      </c>
      <c r="M391" s="34">
        <v>97.110552763819101</v>
      </c>
      <c r="N391" s="34">
        <v>97.047738693467338</v>
      </c>
      <c r="O391" s="34">
        <v>99.120603015075375</v>
      </c>
      <c r="P391" s="34">
        <v>100.25125628140704</v>
      </c>
      <c r="Q391" s="34">
        <v>101.88442211055276</v>
      </c>
      <c r="R391" s="34">
        <v>103.58040201005025</v>
      </c>
      <c r="S391" s="34">
        <v>104.64824120603015</v>
      </c>
      <c r="T391" s="34">
        <v>103.9572864321608</v>
      </c>
      <c r="U391" s="34">
        <v>103.83165829145729</v>
      </c>
      <c r="V391" s="34">
        <v>103.76884422110552</v>
      </c>
      <c r="W391" s="34">
        <v>105.59045226130654</v>
      </c>
      <c r="X391" s="34">
        <v>104.77386934673366</v>
      </c>
      <c r="Y391" s="34">
        <v>103.45477386934674</v>
      </c>
      <c r="Z391" s="34">
        <v>99.685929648241199</v>
      </c>
      <c r="AA391" s="34">
        <v>100.81658291457286</v>
      </c>
      <c r="AB391" s="34">
        <v>101.0678391959799</v>
      </c>
      <c r="AC391" s="34">
        <v>99.748743718592962</v>
      </c>
      <c r="AD391" s="34">
        <v>98.743718592964825</v>
      </c>
      <c r="AE391" s="34">
        <v>98.743718592964825</v>
      </c>
      <c r="AF391" s="34">
        <v>97.613065326633162</v>
      </c>
      <c r="AG391" s="34">
        <v>99.057788944723612</v>
      </c>
      <c r="AH391" s="34">
        <v>96.608040201005025</v>
      </c>
      <c r="AI391" s="34">
        <v>96.733668341708537</v>
      </c>
      <c r="AJ391" s="34">
        <v>100</v>
      </c>
      <c r="AK391" s="34">
        <v>101.53631284916202</v>
      </c>
      <c r="AL391" s="34">
        <v>101.78770949720671</v>
      </c>
      <c r="AM391" s="34">
        <v>101.59217877094972</v>
      </c>
      <c r="AN391" s="34">
        <v>102.37430167597765</v>
      </c>
      <c r="AO391" s="34">
        <v>102.01117318435755</v>
      </c>
      <c r="AP391" s="34">
        <v>102.87709497206704</v>
      </c>
      <c r="AQ391" s="34">
        <v>105.08379888268156</v>
      </c>
      <c r="AR391" s="34">
        <v>104.6927374301676</v>
      </c>
      <c r="AS391" s="34">
        <v>105</v>
      </c>
      <c r="AT391" s="34">
        <v>105</v>
      </c>
      <c r="AU391" s="34">
        <v>104.52513966480447</v>
      </c>
      <c r="AV391" s="34">
        <v>103.85474860335195</v>
      </c>
      <c r="AW391" s="34">
        <v>104.30167597765363</v>
      </c>
      <c r="AX391" s="34">
        <v>104.94413407821229</v>
      </c>
      <c r="AY391" s="34">
        <v>106.08938547486034</v>
      </c>
      <c r="AZ391" s="34">
        <v>107.29050279329608</v>
      </c>
      <c r="BA391" s="34">
        <v>107.6536312849162</v>
      </c>
      <c r="BB391" s="34">
        <v>108.26815642458101</v>
      </c>
      <c r="BC391" s="34">
        <v>108.5195530726257</v>
      </c>
      <c r="BD391" s="34">
        <v>108.5195530726257</v>
      </c>
      <c r="BE391" s="34">
        <v>109.66480446927375</v>
      </c>
      <c r="BF391" s="34">
        <v>111.4804469273743</v>
      </c>
      <c r="BG391" s="34">
        <v>111.56424581005587</v>
      </c>
      <c r="BH391" s="34">
        <v>112.79329608938548</v>
      </c>
      <c r="BI391" s="34">
        <v>113.60335195530726</v>
      </c>
      <c r="BJ391" s="34">
        <v>114.35754189944134</v>
      </c>
      <c r="BK391" s="34">
        <v>114.41340782122904</v>
      </c>
      <c r="BL391" s="34">
        <v>113.93854748603351</v>
      </c>
      <c r="BM391" s="34">
        <v>114.32960893854748</v>
      </c>
      <c r="BN391" s="34">
        <v>114.94413407821229</v>
      </c>
      <c r="BO391" s="34">
        <v>115.05586592178771</v>
      </c>
      <c r="BP391" s="34">
        <v>114.6927374301676</v>
      </c>
      <c r="BQ391" s="34">
        <v>100</v>
      </c>
      <c r="BR391" s="34">
        <v>101.71858216970999</v>
      </c>
      <c r="BS391" s="34">
        <v>102.79269602577874</v>
      </c>
      <c r="BT391" s="34">
        <v>103.00751879699249</v>
      </c>
      <c r="BU391" s="34">
        <v>104.40386680988185</v>
      </c>
      <c r="BV391" s="34">
        <v>106.01503759398496</v>
      </c>
      <c r="BW391" s="34">
        <v>105.58539205155746</v>
      </c>
      <c r="BX391" s="34">
        <v>105.58539205155746</v>
      </c>
      <c r="BY391" s="34">
        <v>104.83351235230934</v>
      </c>
      <c r="BZ391" s="34">
        <v>104.72610096670248</v>
      </c>
      <c r="CA391" s="34">
        <v>104.61868958109559</v>
      </c>
      <c r="CB391" s="34">
        <v>102.79269602577874</v>
      </c>
      <c r="CC391" s="34">
        <v>102.25563909774436</v>
      </c>
      <c r="CD391" s="34">
        <v>102.9001074113856</v>
      </c>
      <c r="CE391" s="34">
        <v>101.82599355531687</v>
      </c>
      <c r="CF391" s="34">
        <v>100.10741138560688</v>
      </c>
      <c r="CG391" s="34">
        <v>100.32223415682063</v>
      </c>
      <c r="CH391" s="34">
        <v>101.71858216970999</v>
      </c>
      <c r="CI391" s="34">
        <v>101.39634801288936</v>
      </c>
      <c r="CJ391" s="34">
        <v>103.3297529538131</v>
      </c>
      <c r="CK391" s="34">
        <v>103.65198711063373</v>
      </c>
      <c r="CL391" s="34">
        <v>104.1890440386681</v>
      </c>
      <c r="CM391" s="34">
        <v>106.44468313641246</v>
      </c>
      <c r="CN391" s="34">
        <v>109.77443609022556</v>
      </c>
      <c r="CO391" s="34">
        <v>112.5671321160043</v>
      </c>
      <c r="CP391" s="34">
        <v>115.8968850698174</v>
      </c>
      <c r="CQ391" s="34">
        <v>119.44146079484425</v>
      </c>
      <c r="CR391" s="34">
        <v>123.09344790547799</v>
      </c>
      <c r="CS391" s="34">
        <v>129.00107411385608</v>
      </c>
      <c r="CT391" s="34">
        <v>133.08270676691728</v>
      </c>
      <c r="CU391" s="34">
        <v>137.59398496240601</v>
      </c>
      <c r="CV391" s="34">
        <v>141.03114930182599</v>
      </c>
      <c r="CW391" s="34">
        <v>142.74973147153599</v>
      </c>
    </row>
    <row r="392" spans="1:101" x14ac:dyDescent="0.3">
      <c r="A392" s="3">
        <v>5022</v>
      </c>
      <c r="B392" s="4" t="s">
        <v>384</v>
      </c>
      <c r="C392" s="34">
        <v>100</v>
      </c>
      <c r="D392" s="34">
        <v>97.636815920398007</v>
      </c>
      <c r="E392" s="34">
        <v>93.656716417910445</v>
      </c>
      <c r="F392" s="34">
        <v>92.039800995024876</v>
      </c>
      <c r="G392" s="34">
        <v>91.169154228855717</v>
      </c>
      <c r="H392" s="34">
        <v>87.562189054726375</v>
      </c>
      <c r="I392" s="34">
        <v>82.960199004975124</v>
      </c>
      <c r="J392" s="34">
        <v>81.71641791044776</v>
      </c>
      <c r="K392" s="34">
        <v>82.338308457711449</v>
      </c>
      <c r="L392" s="34">
        <v>81.094527363184085</v>
      </c>
      <c r="M392" s="34">
        <v>82.2139303482587</v>
      </c>
      <c r="N392" s="34">
        <v>82.2139303482587</v>
      </c>
      <c r="O392" s="34">
        <v>80.845771144278601</v>
      </c>
      <c r="P392" s="34">
        <v>81.71641791044776</v>
      </c>
      <c r="Q392" s="34">
        <v>82.089552238805965</v>
      </c>
      <c r="R392" s="34">
        <v>80.721393034825866</v>
      </c>
      <c r="S392" s="34">
        <v>80.099502487562191</v>
      </c>
      <c r="T392" s="34">
        <v>80.348258706467661</v>
      </c>
      <c r="U392" s="34">
        <v>80.721393034825866</v>
      </c>
      <c r="V392" s="34">
        <v>80.721393034825866</v>
      </c>
      <c r="W392" s="34">
        <v>78.233830845771138</v>
      </c>
      <c r="X392" s="34">
        <v>74.50248756218906</v>
      </c>
      <c r="Y392" s="34">
        <v>74.004975124378106</v>
      </c>
      <c r="Z392" s="34">
        <v>74.875621890547265</v>
      </c>
      <c r="AA392" s="34">
        <v>73.383084577114431</v>
      </c>
      <c r="AB392" s="34">
        <v>70.522388059701498</v>
      </c>
      <c r="AC392" s="34">
        <v>67.412935323383081</v>
      </c>
      <c r="AD392" s="34">
        <v>67.039800995024876</v>
      </c>
      <c r="AE392" s="34">
        <v>67.537313432835816</v>
      </c>
      <c r="AF392" s="34">
        <v>66.666666666666671</v>
      </c>
      <c r="AG392" s="34">
        <v>65.796019900497512</v>
      </c>
      <c r="AH392" s="34">
        <v>65.422885572139307</v>
      </c>
      <c r="AI392" s="34">
        <v>64.925373134328353</v>
      </c>
      <c r="AJ392" s="34">
        <v>100</v>
      </c>
      <c r="AK392" s="34">
        <v>100.30826140567201</v>
      </c>
      <c r="AL392" s="34">
        <v>101.04808877928484</v>
      </c>
      <c r="AM392" s="34">
        <v>101.54130702836005</v>
      </c>
      <c r="AN392" s="34">
        <v>100.61652281134403</v>
      </c>
      <c r="AO392" s="34">
        <v>101.47965474722565</v>
      </c>
      <c r="AP392" s="34">
        <v>101.60295930949445</v>
      </c>
      <c r="AQ392" s="34">
        <v>101.47965474722565</v>
      </c>
      <c r="AR392" s="34">
        <v>101.72626387176325</v>
      </c>
      <c r="AS392" s="34">
        <v>99.506781750924787</v>
      </c>
      <c r="AT392" s="34">
        <v>96.855733662145497</v>
      </c>
      <c r="AU392" s="34">
        <v>95.992601726263871</v>
      </c>
      <c r="AV392" s="34">
        <v>95.561035758323058</v>
      </c>
      <c r="AW392" s="34">
        <v>93.21824907521578</v>
      </c>
      <c r="AX392" s="34">
        <v>93.34155363748458</v>
      </c>
      <c r="AY392" s="34">
        <v>93.649815043156593</v>
      </c>
      <c r="AZ392" s="34">
        <v>93.27990135635018</v>
      </c>
      <c r="BA392" s="34">
        <v>94.574599260172633</v>
      </c>
      <c r="BB392" s="34">
        <v>94.759556103575832</v>
      </c>
      <c r="BC392" s="34">
        <v>94.389642416769419</v>
      </c>
      <c r="BD392" s="34">
        <v>94.20468557336622</v>
      </c>
      <c r="BE392" s="34">
        <v>93.094944512946981</v>
      </c>
      <c r="BF392" s="34">
        <v>94.882860665844632</v>
      </c>
      <c r="BG392" s="34">
        <v>94.327990135635019</v>
      </c>
      <c r="BH392" s="34">
        <v>93.896424167694207</v>
      </c>
      <c r="BI392" s="34">
        <v>92.231812577065355</v>
      </c>
      <c r="BJ392" s="34">
        <v>91.676942046855729</v>
      </c>
      <c r="BK392" s="34">
        <v>92.355117139334155</v>
      </c>
      <c r="BL392" s="34">
        <v>91.738594327990143</v>
      </c>
      <c r="BM392" s="34">
        <v>90.875462392108503</v>
      </c>
      <c r="BN392" s="34">
        <v>90.197287299630091</v>
      </c>
      <c r="BO392" s="34">
        <v>88.717632552404439</v>
      </c>
      <c r="BP392" s="34">
        <v>86.621454993834774</v>
      </c>
      <c r="BQ392" s="34">
        <v>100</v>
      </c>
      <c r="BR392" s="34">
        <v>100</v>
      </c>
      <c r="BS392" s="34">
        <v>98.941798941798936</v>
      </c>
      <c r="BT392" s="34">
        <v>98.412698412698418</v>
      </c>
      <c r="BU392" s="34">
        <v>100.70546737213404</v>
      </c>
      <c r="BV392" s="34">
        <v>100.35273368606703</v>
      </c>
      <c r="BW392" s="34">
        <v>100.17636684303351</v>
      </c>
      <c r="BX392" s="34">
        <v>100.17636684303351</v>
      </c>
      <c r="BY392" s="34">
        <v>99.294532627865962</v>
      </c>
      <c r="BZ392" s="34">
        <v>96.825396825396822</v>
      </c>
      <c r="CA392" s="34">
        <v>95.590828924162253</v>
      </c>
      <c r="CB392" s="34">
        <v>94.356261022927683</v>
      </c>
      <c r="CC392" s="34">
        <v>94.532627865961203</v>
      </c>
      <c r="CD392" s="34">
        <v>93.650793650793645</v>
      </c>
      <c r="CE392" s="34">
        <v>93.121693121693127</v>
      </c>
      <c r="CF392" s="34">
        <v>89.417989417989418</v>
      </c>
      <c r="CG392" s="34">
        <v>88.71252204585538</v>
      </c>
      <c r="CH392" s="34">
        <v>83.597883597883595</v>
      </c>
      <c r="CI392" s="34">
        <v>83.597883597883595</v>
      </c>
      <c r="CJ392" s="34">
        <v>83.421516754850089</v>
      </c>
      <c r="CK392" s="34">
        <v>84.303350970017632</v>
      </c>
      <c r="CL392" s="34">
        <v>85.537918871252202</v>
      </c>
      <c r="CM392" s="34">
        <v>85.890652557319228</v>
      </c>
      <c r="CN392" s="34">
        <v>86.419753086419746</v>
      </c>
      <c r="CO392" s="34">
        <v>91.005291005290999</v>
      </c>
      <c r="CP392" s="34">
        <v>89.241622574955912</v>
      </c>
      <c r="CQ392" s="34">
        <v>89.065255731922392</v>
      </c>
      <c r="CR392" s="34">
        <v>91.534391534391531</v>
      </c>
      <c r="CS392" s="34">
        <v>94.532627865961203</v>
      </c>
      <c r="CT392" s="34">
        <v>97.354497354497354</v>
      </c>
      <c r="CU392" s="34">
        <v>99.470899470899468</v>
      </c>
      <c r="CV392" s="34">
        <v>101.58730158730158</v>
      </c>
      <c r="CW392" s="34">
        <v>101.23456790123457</v>
      </c>
    </row>
    <row r="393" spans="1:101" x14ac:dyDescent="0.3">
      <c r="A393" s="3">
        <v>5023</v>
      </c>
      <c r="B393" s="4" t="s">
        <v>385</v>
      </c>
      <c r="C393" s="34">
        <v>100</v>
      </c>
      <c r="D393" s="34">
        <v>99.50347567030785</v>
      </c>
      <c r="E393" s="34">
        <v>98.113207547169807</v>
      </c>
      <c r="F393" s="34">
        <v>96.921549155908636</v>
      </c>
      <c r="G393" s="34">
        <v>93.843098311817286</v>
      </c>
      <c r="H393" s="34">
        <v>91.062562065541215</v>
      </c>
      <c r="I393" s="34">
        <v>89.672293942403172</v>
      </c>
      <c r="J393" s="34">
        <v>88.480635551142001</v>
      </c>
      <c r="K393" s="34">
        <v>87.189672293942408</v>
      </c>
      <c r="L393" s="34">
        <v>86.693147964250244</v>
      </c>
      <c r="M393" s="34">
        <v>86.097318768619658</v>
      </c>
      <c r="N393" s="34">
        <v>86.494538232373387</v>
      </c>
      <c r="O393" s="34">
        <v>87.884806355511415</v>
      </c>
      <c r="P393" s="34">
        <v>86.991062562065537</v>
      </c>
      <c r="Q393" s="34">
        <v>89.076464746772587</v>
      </c>
      <c r="R393" s="34">
        <v>88.480635551142001</v>
      </c>
      <c r="S393" s="34">
        <v>87.785501489572994</v>
      </c>
      <c r="T393" s="34">
        <v>84.905660377358487</v>
      </c>
      <c r="U393" s="34">
        <v>84.806355511420065</v>
      </c>
      <c r="V393" s="34">
        <v>84.70705064548163</v>
      </c>
      <c r="W393" s="34">
        <v>84.011916583912608</v>
      </c>
      <c r="X393" s="34">
        <v>83.813306852035751</v>
      </c>
      <c r="Y393" s="34">
        <v>83.11817279046673</v>
      </c>
      <c r="Z393" s="34">
        <v>82.12512413108243</v>
      </c>
      <c r="AA393" s="34">
        <v>83.217477656405165</v>
      </c>
      <c r="AB393" s="34">
        <v>82.62164846077458</v>
      </c>
      <c r="AC393" s="34">
        <v>85.104270109235358</v>
      </c>
      <c r="AD393" s="34">
        <v>85.20357497517378</v>
      </c>
      <c r="AE393" s="34">
        <v>84.607745779543194</v>
      </c>
      <c r="AF393" s="34">
        <v>84.806355511420065</v>
      </c>
      <c r="AG393" s="34">
        <v>83.813306852035751</v>
      </c>
      <c r="AH393" s="34">
        <v>82.720953326713015</v>
      </c>
      <c r="AI393" s="34">
        <v>81.132075471698116</v>
      </c>
      <c r="AJ393" s="34">
        <v>100</v>
      </c>
      <c r="AK393" s="34">
        <v>98.401278976818546</v>
      </c>
      <c r="AL393" s="34">
        <v>98.441247002398086</v>
      </c>
      <c r="AM393" s="34">
        <v>97.482014388489205</v>
      </c>
      <c r="AN393" s="34">
        <v>97.002398081534778</v>
      </c>
      <c r="AO393" s="34">
        <v>95.00399680255795</v>
      </c>
      <c r="AP393" s="34">
        <v>94.684252597921656</v>
      </c>
      <c r="AQ393" s="34">
        <v>93.045563549160676</v>
      </c>
      <c r="AR393" s="34">
        <v>92.046362909672268</v>
      </c>
      <c r="AS393" s="34">
        <v>91.127098321342928</v>
      </c>
      <c r="AT393" s="34">
        <v>91.526778577138288</v>
      </c>
      <c r="AU393" s="34">
        <v>90.007993605115914</v>
      </c>
      <c r="AV393" s="34">
        <v>89.168665067945639</v>
      </c>
      <c r="AW393" s="34">
        <v>89.488409272581933</v>
      </c>
      <c r="AX393" s="34">
        <v>90.407673860911274</v>
      </c>
      <c r="AY393" s="34">
        <v>90.567545963229421</v>
      </c>
      <c r="AZ393" s="34">
        <v>91.087130295763387</v>
      </c>
      <c r="BA393" s="34">
        <v>91.486810551558747</v>
      </c>
      <c r="BB393" s="34">
        <v>91.127098321342928</v>
      </c>
      <c r="BC393" s="34">
        <v>90.04796163069544</v>
      </c>
      <c r="BD393" s="34">
        <v>90.407673860911274</v>
      </c>
      <c r="BE393" s="34">
        <v>90.52757793764988</v>
      </c>
      <c r="BF393" s="34">
        <v>91.926458832933648</v>
      </c>
      <c r="BG393" s="34">
        <v>93.245403677058349</v>
      </c>
      <c r="BH393" s="34">
        <v>92.446043165467628</v>
      </c>
      <c r="BI393" s="34">
        <v>93.605115907274183</v>
      </c>
      <c r="BJ393" s="34">
        <v>95.163868904876097</v>
      </c>
      <c r="BK393" s="34">
        <v>94.60431654676259</v>
      </c>
      <c r="BL393" s="34">
        <v>94.084732214228623</v>
      </c>
      <c r="BM393" s="34">
        <v>93.045563549160676</v>
      </c>
      <c r="BN393" s="34">
        <v>93.005595523581135</v>
      </c>
      <c r="BO393" s="34">
        <v>91.846522781774581</v>
      </c>
      <c r="BP393" s="34">
        <v>91.047162270183847</v>
      </c>
      <c r="BQ393" s="34">
        <v>100</v>
      </c>
      <c r="BR393" s="34">
        <v>103.40425531914893</v>
      </c>
      <c r="BS393" s="34">
        <v>104.78723404255319</v>
      </c>
      <c r="BT393" s="34">
        <v>104.04255319148936</v>
      </c>
      <c r="BU393" s="34">
        <v>103.61702127659575</v>
      </c>
      <c r="BV393" s="34">
        <v>104.68085106382979</v>
      </c>
      <c r="BW393" s="34">
        <v>101.91489361702128</v>
      </c>
      <c r="BX393" s="34">
        <v>99.468085106382972</v>
      </c>
      <c r="BY393" s="34">
        <v>99.361702127659569</v>
      </c>
      <c r="BZ393" s="34">
        <v>97.659574468085111</v>
      </c>
      <c r="CA393" s="34">
        <v>97.446808510638292</v>
      </c>
      <c r="CB393" s="34">
        <v>96.489361702127653</v>
      </c>
      <c r="CC393" s="34">
        <v>93.829787234042556</v>
      </c>
      <c r="CD393" s="34">
        <v>93.191489361702125</v>
      </c>
      <c r="CE393" s="34">
        <v>92.446808510638292</v>
      </c>
      <c r="CF393" s="34">
        <v>89.148936170212764</v>
      </c>
      <c r="CG393" s="34">
        <v>88.40425531914893</v>
      </c>
      <c r="CH393" s="34">
        <v>85.425531914893611</v>
      </c>
      <c r="CI393" s="34">
        <v>85.106382978723403</v>
      </c>
      <c r="CJ393" s="34">
        <v>84.787234042553195</v>
      </c>
      <c r="CK393" s="34">
        <v>84.255319148936167</v>
      </c>
      <c r="CL393" s="34">
        <v>81.063829787234042</v>
      </c>
      <c r="CM393" s="34">
        <v>81.063829787234042</v>
      </c>
      <c r="CN393" s="34">
        <v>80.851063829787236</v>
      </c>
      <c r="CO393" s="34">
        <v>80</v>
      </c>
      <c r="CP393" s="34">
        <v>79.787234042553195</v>
      </c>
      <c r="CQ393" s="34">
        <v>77.553191489361708</v>
      </c>
      <c r="CR393" s="34">
        <v>78.40425531914893</v>
      </c>
      <c r="CS393" s="34">
        <v>80.957446808510639</v>
      </c>
      <c r="CT393" s="34">
        <v>82.127659574468083</v>
      </c>
      <c r="CU393" s="34">
        <v>83.936170212765958</v>
      </c>
      <c r="CV393" s="34">
        <v>85</v>
      </c>
      <c r="CW393" s="34">
        <v>86.170212765957444</v>
      </c>
    </row>
    <row r="394" spans="1:101" x14ac:dyDescent="0.3">
      <c r="A394" s="3">
        <v>5024</v>
      </c>
      <c r="B394" s="4" t="s">
        <v>386</v>
      </c>
      <c r="C394" s="34">
        <v>100</v>
      </c>
      <c r="D394" s="34">
        <v>99.735849056603769</v>
      </c>
      <c r="E394" s="34">
        <v>100.60377358490567</v>
      </c>
      <c r="F394" s="34">
        <v>99.84905660377359</v>
      </c>
      <c r="G394" s="34">
        <v>97.622641509433961</v>
      </c>
      <c r="H394" s="34">
        <v>96.981132075471692</v>
      </c>
      <c r="I394" s="34">
        <v>95.35849056603773</v>
      </c>
      <c r="J394" s="34">
        <v>94.867924528301884</v>
      </c>
      <c r="K394" s="34">
        <v>95.924528301886795</v>
      </c>
      <c r="L394" s="34">
        <v>95.132075471698116</v>
      </c>
      <c r="M394" s="34">
        <v>96.339622641509436</v>
      </c>
      <c r="N394" s="34">
        <v>95.622641509433961</v>
      </c>
      <c r="O394" s="34">
        <v>95.20754716981132</v>
      </c>
      <c r="P394" s="34">
        <v>96.830188679245282</v>
      </c>
      <c r="Q394" s="34">
        <v>97.396226415094333</v>
      </c>
      <c r="R394" s="34">
        <v>97.132075471698116</v>
      </c>
      <c r="S394" s="34">
        <v>96.943396226415089</v>
      </c>
      <c r="T394" s="34">
        <v>97.396226415094333</v>
      </c>
      <c r="U394" s="34">
        <v>97.471698113207552</v>
      </c>
      <c r="V394" s="34">
        <v>97.924528301886795</v>
      </c>
      <c r="W394" s="34">
        <v>100.56603773584905</v>
      </c>
      <c r="X394" s="34">
        <v>100.45283018867924</v>
      </c>
      <c r="Y394" s="34">
        <v>101.24528301886792</v>
      </c>
      <c r="Z394" s="34">
        <v>103.73584905660377</v>
      </c>
      <c r="AA394" s="34">
        <v>103.13207547169812</v>
      </c>
      <c r="AB394" s="34">
        <v>103.73584905660377</v>
      </c>
      <c r="AC394" s="34">
        <v>104.0377358490566</v>
      </c>
      <c r="AD394" s="34">
        <v>104.79245283018868</v>
      </c>
      <c r="AE394" s="34">
        <v>106.0754716981132</v>
      </c>
      <c r="AF394" s="34">
        <v>105.32075471698113</v>
      </c>
      <c r="AG394" s="34">
        <v>106.75471698113208</v>
      </c>
      <c r="AH394" s="34">
        <v>106.75471698113208</v>
      </c>
      <c r="AI394" s="34">
        <v>105.66037735849056</v>
      </c>
      <c r="AJ394" s="34">
        <v>100</v>
      </c>
      <c r="AK394" s="34">
        <v>100.27898866608544</v>
      </c>
      <c r="AL394" s="34">
        <v>101.53443766346992</v>
      </c>
      <c r="AM394" s="34">
        <v>102.10985178727114</v>
      </c>
      <c r="AN394" s="34">
        <v>102.42371403661726</v>
      </c>
      <c r="AO394" s="34">
        <v>103.76634699215344</v>
      </c>
      <c r="AP394" s="34">
        <v>104.11508282476025</v>
      </c>
      <c r="AQ394" s="34">
        <v>104.23714036617262</v>
      </c>
      <c r="AR394" s="34">
        <v>105.45771578029643</v>
      </c>
      <c r="AS394" s="34">
        <v>105.54489973844812</v>
      </c>
      <c r="AT394" s="34">
        <v>105.14385353095031</v>
      </c>
      <c r="AU394" s="34">
        <v>105.37053182214473</v>
      </c>
      <c r="AV394" s="34">
        <v>106.25980819529207</v>
      </c>
      <c r="AW394" s="34">
        <v>107.07933740191805</v>
      </c>
      <c r="AX394" s="34">
        <v>107.88142981691369</v>
      </c>
      <c r="AY394" s="34">
        <v>109.45074106364429</v>
      </c>
      <c r="AZ394" s="34">
        <v>110.40976460331299</v>
      </c>
      <c r="BA394" s="34">
        <v>111.50828247602441</v>
      </c>
      <c r="BB394" s="34">
        <v>113.07759372275501</v>
      </c>
      <c r="BC394" s="34">
        <v>114.85614646904969</v>
      </c>
      <c r="BD394" s="34">
        <v>116.54751525719267</v>
      </c>
      <c r="BE394" s="34">
        <v>119.93025283347863</v>
      </c>
      <c r="BF394" s="34">
        <v>121.60418482999128</v>
      </c>
      <c r="BG394" s="34">
        <v>121.9180470793374</v>
      </c>
      <c r="BH394" s="34">
        <v>123.34786399302529</v>
      </c>
      <c r="BI394" s="34">
        <v>123.80122057541412</v>
      </c>
      <c r="BJ394" s="34">
        <v>124.06277244986923</v>
      </c>
      <c r="BK394" s="34">
        <v>124.37663469921534</v>
      </c>
      <c r="BL394" s="34">
        <v>124.32432432432432</v>
      </c>
      <c r="BM394" s="34">
        <v>124.46381865736704</v>
      </c>
      <c r="BN394" s="34">
        <v>125.16129032258064</v>
      </c>
      <c r="BO394" s="34">
        <v>124.60331299040976</v>
      </c>
      <c r="BP394" s="34">
        <v>126.55623365300785</v>
      </c>
      <c r="BQ394" s="34">
        <v>100</v>
      </c>
      <c r="BR394" s="34">
        <v>101.77370030581039</v>
      </c>
      <c r="BS394" s="34">
        <v>101.59021406727828</v>
      </c>
      <c r="BT394" s="34">
        <v>102.87461773700306</v>
      </c>
      <c r="BU394" s="34">
        <v>102.07951070336391</v>
      </c>
      <c r="BV394" s="34">
        <v>101.34556574923548</v>
      </c>
      <c r="BW394" s="34">
        <v>99.633027522935777</v>
      </c>
      <c r="BX394" s="34">
        <v>99.204892966360859</v>
      </c>
      <c r="BY394" s="34">
        <v>96.941896024464839</v>
      </c>
      <c r="BZ394" s="34">
        <v>96.024464831804281</v>
      </c>
      <c r="CA394" s="34">
        <v>95.474006116207946</v>
      </c>
      <c r="CB394" s="34">
        <v>94.311926605504581</v>
      </c>
      <c r="CC394" s="34">
        <v>94.61773700305811</v>
      </c>
      <c r="CD394" s="34">
        <v>94.37308868501529</v>
      </c>
      <c r="CE394" s="34">
        <v>93.700305810397552</v>
      </c>
      <c r="CF394" s="34">
        <v>93.577981651376149</v>
      </c>
      <c r="CG394" s="34">
        <v>90.948012232415905</v>
      </c>
      <c r="CH394" s="34">
        <v>90.030581039755347</v>
      </c>
      <c r="CI394" s="34">
        <v>88.318042813455662</v>
      </c>
      <c r="CJ394" s="34">
        <v>88.685015290519871</v>
      </c>
      <c r="CK394" s="34">
        <v>89.480122324159026</v>
      </c>
      <c r="CL394" s="34">
        <v>90.397553516819571</v>
      </c>
      <c r="CM394" s="34">
        <v>91.926605504587158</v>
      </c>
      <c r="CN394" s="34">
        <v>93.883792048929664</v>
      </c>
      <c r="CO394" s="34">
        <v>95.290519877675834</v>
      </c>
      <c r="CP394" s="34">
        <v>96.63608562691131</v>
      </c>
      <c r="CQ394" s="34">
        <v>100.73394495412845</v>
      </c>
      <c r="CR394" s="34">
        <v>105.07645259938838</v>
      </c>
      <c r="CS394" s="34">
        <v>108.92966360856269</v>
      </c>
      <c r="CT394" s="34">
        <v>113.14984709480122</v>
      </c>
      <c r="CU394" s="34">
        <v>115.22935779816514</v>
      </c>
      <c r="CV394" s="34">
        <v>119.75535168195718</v>
      </c>
      <c r="CW394" s="34">
        <v>124.03669724770643</v>
      </c>
    </row>
    <row r="395" spans="1:101" x14ac:dyDescent="0.3">
      <c r="A395" s="3">
        <v>5025</v>
      </c>
      <c r="B395" s="4" t="s">
        <v>387</v>
      </c>
      <c r="C395" s="34">
        <v>100</v>
      </c>
      <c r="D395" s="34">
        <v>97.551020408163268</v>
      </c>
      <c r="E395" s="34">
        <v>97.306122448979593</v>
      </c>
      <c r="F395" s="34">
        <v>97.877551020408163</v>
      </c>
      <c r="G395" s="34">
        <v>97.877551020408163</v>
      </c>
      <c r="H395" s="34">
        <v>96.734693877551024</v>
      </c>
      <c r="I395" s="34">
        <v>95.428571428571431</v>
      </c>
      <c r="J395" s="34">
        <v>94.693877551020407</v>
      </c>
      <c r="K395" s="34">
        <v>95.020408163265301</v>
      </c>
      <c r="L395" s="34">
        <v>95.183673469387756</v>
      </c>
      <c r="M395" s="34">
        <v>101.22448979591837</v>
      </c>
      <c r="N395" s="34">
        <v>101.87755102040816</v>
      </c>
      <c r="O395" s="34">
        <v>101.63265306122449</v>
      </c>
      <c r="P395" s="34">
        <v>104.32653061224489</v>
      </c>
      <c r="Q395" s="34">
        <v>106.85714285714286</v>
      </c>
      <c r="R395" s="34">
        <v>104.48979591836735</v>
      </c>
      <c r="S395" s="34">
        <v>105.22448979591837</v>
      </c>
      <c r="T395" s="34">
        <v>105.87755102040816</v>
      </c>
      <c r="U395" s="34">
        <v>106.61224489795919</v>
      </c>
      <c r="V395" s="34">
        <v>106.12244897959184</v>
      </c>
      <c r="W395" s="34">
        <v>107.0204081632653</v>
      </c>
      <c r="X395" s="34">
        <v>104.24489795918367</v>
      </c>
      <c r="Y395" s="34">
        <v>101.46938775510205</v>
      </c>
      <c r="Z395" s="34">
        <v>100.73469387755102</v>
      </c>
      <c r="AA395" s="34">
        <v>100.32653061224489</v>
      </c>
      <c r="AB395" s="34">
        <v>99.673469387755105</v>
      </c>
      <c r="AC395" s="34">
        <v>97.795918367346943</v>
      </c>
      <c r="AD395" s="34">
        <v>95.265306122448976</v>
      </c>
      <c r="AE395" s="34">
        <v>90.693877551020407</v>
      </c>
      <c r="AF395" s="34">
        <v>87.836734693877546</v>
      </c>
      <c r="AG395" s="34">
        <v>86.285714285714292</v>
      </c>
      <c r="AH395" s="34">
        <v>87.836734693877546</v>
      </c>
      <c r="AI395" s="34">
        <v>85.714285714285708</v>
      </c>
      <c r="AJ395" s="34">
        <v>100</v>
      </c>
      <c r="AK395" s="34">
        <v>99.615631005765536</v>
      </c>
      <c r="AL395" s="34">
        <v>99.551569506726452</v>
      </c>
      <c r="AM395" s="34">
        <v>99.455477258167846</v>
      </c>
      <c r="AN395" s="34">
        <v>100</v>
      </c>
      <c r="AO395" s="34">
        <v>100.67264573991031</v>
      </c>
      <c r="AP395" s="34">
        <v>100.92889173606662</v>
      </c>
      <c r="AQ395" s="34">
        <v>103.07495195387573</v>
      </c>
      <c r="AR395" s="34">
        <v>103.26713645099295</v>
      </c>
      <c r="AS395" s="34">
        <v>102.85073670723895</v>
      </c>
      <c r="AT395" s="34">
        <v>103.33119795003203</v>
      </c>
      <c r="AU395" s="34">
        <v>103.04292120435618</v>
      </c>
      <c r="AV395" s="34">
        <v>104.64445868033312</v>
      </c>
      <c r="AW395" s="34">
        <v>104.7085201793722</v>
      </c>
      <c r="AX395" s="34">
        <v>105.66944266495835</v>
      </c>
      <c r="AY395" s="34">
        <v>106.91864189622036</v>
      </c>
      <c r="AZ395" s="34">
        <v>107.14285714285714</v>
      </c>
      <c r="BA395" s="34">
        <v>107.81550288276746</v>
      </c>
      <c r="BB395" s="34">
        <v>107.91159513132607</v>
      </c>
      <c r="BC395" s="34">
        <v>108.48814862267777</v>
      </c>
      <c r="BD395" s="34">
        <v>109.28891736066623</v>
      </c>
      <c r="BE395" s="34">
        <v>107.81550288276746</v>
      </c>
      <c r="BF395" s="34">
        <v>107.71941063420884</v>
      </c>
      <c r="BG395" s="34">
        <v>108.48814862267777</v>
      </c>
      <c r="BH395" s="34">
        <v>108.55221012171685</v>
      </c>
      <c r="BI395" s="34">
        <v>108.48814862267777</v>
      </c>
      <c r="BJ395" s="34">
        <v>108.48814862267777</v>
      </c>
      <c r="BK395" s="34">
        <v>107.94362588084562</v>
      </c>
      <c r="BL395" s="34">
        <v>109.32094811018578</v>
      </c>
      <c r="BM395" s="34">
        <v>110.28187059577193</v>
      </c>
      <c r="BN395" s="34">
        <v>109.38500960922485</v>
      </c>
      <c r="BO395" s="34">
        <v>109.00064061499039</v>
      </c>
      <c r="BP395" s="34">
        <v>107.1108263933376</v>
      </c>
      <c r="BQ395" s="34">
        <v>100</v>
      </c>
      <c r="BR395" s="34">
        <v>101.79640718562874</v>
      </c>
      <c r="BS395" s="34">
        <v>103.0938123752495</v>
      </c>
      <c r="BT395" s="34">
        <v>104.69061876247505</v>
      </c>
      <c r="BU395" s="34">
        <v>105.58882235528942</v>
      </c>
      <c r="BV395" s="34">
        <v>103.69261477045909</v>
      </c>
      <c r="BW395" s="34">
        <v>103.2934131736527</v>
      </c>
      <c r="BX395" s="34">
        <v>100.59880239520957</v>
      </c>
      <c r="BY395" s="34">
        <v>100.69860279441117</v>
      </c>
      <c r="BZ395" s="34">
        <v>100.59880239520957</v>
      </c>
      <c r="CA395" s="34">
        <v>100.79840319361277</v>
      </c>
      <c r="CB395" s="34">
        <v>100.29940119760479</v>
      </c>
      <c r="CC395" s="34">
        <v>100.99800399201597</v>
      </c>
      <c r="CD395" s="34">
        <v>99.600798403193608</v>
      </c>
      <c r="CE395" s="34">
        <v>98.403193612774444</v>
      </c>
      <c r="CF395" s="34">
        <v>97.704590818363272</v>
      </c>
      <c r="CG395" s="34">
        <v>96.307385229540913</v>
      </c>
      <c r="CH395" s="34">
        <v>96.706586826347305</v>
      </c>
      <c r="CI395" s="34">
        <v>95.908183632734534</v>
      </c>
      <c r="CJ395" s="34">
        <v>95.009980039920165</v>
      </c>
      <c r="CK395" s="34">
        <v>94.610778443113773</v>
      </c>
      <c r="CL395" s="34">
        <v>97.504990019960076</v>
      </c>
      <c r="CM395" s="34">
        <v>95.508982035928142</v>
      </c>
      <c r="CN395" s="34">
        <v>95.309381237524946</v>
      </c>
      <c r="CO395" s="34">
        <v>96.107784431137731</v>
      </c>
      <c r="CP395" s="34">
        <v>99.401197604790426</v>
      </c>
      <c r="CQ395" s="34">
        <v>100.1996007984032</v>
      </c>
      <c r="CR395" s="34">
        <v>104.39121756487026</v>
      </c>
      <c r="CS395" s="34">
        <v>106.68662674650699</v>
      </c>
      <c r="CT395" s="34">
        <v>111.37724550898204</v>
      </c>
      <c r="CU395" s="34">
        <v>114.87025948103792</v>
      </c>
      <c r="CV395" s="34">
        <v>118.16367265469061</v>
      </c>
      <c r="CW395" s="34">
        <v>121.35728542914171</v>
      </c>
    </row>
    <row r="396" spans="1:101" x14ac:dyDescent="0.3">
      <c r="A396" s="3">
        <v>5026</v>
      </c>
      <c r="B396" s="4" t="s">
        <v>388</v>
      </c>
      <c r="C396" s="34">
        <v>100</v>
      </c>
      <c r="D396" s="34">
        <v>100.72332730560579</v>
      </c>
      <c r="E396" s="34">
        <v>98.553345388788429</v>
      </c>
      <c r="F396" s="34">
        <v>97.649186256781192</v>
      </c>
      <c r="G396" s="34">
        <v>96.56419529837251</v>
      </c>
      <c r="H396" s="34">
        <v>93.851717902350813</v>
      </c>
      <c r="I396" s="34">
        <v>91.139240506329116</v>
      </c>
      <c r="J396" s="34">
        <v>90.777576853526227</v>
      </c>
      <c r="K396" s="34">
        <v>87.341772151898738</v>
      </c>
      <c r="L396" s="34">
        <v>86.618444846292945</v>
      </c>
      <c r="M396" s="34">
        <v>84.629294755877041</v>
      </c>
      <c r="N396" s="34">
        <v>83.182640144665456</v>
      </c>
      <c r="O396" s="34">
        <v>86.79927667269439</v>
      </c>
      <c r="P396" s="34">
        <v>86.79927667269439</v>
      </c>
      <c r="Q396" s="34">
        <v>85.352622061482819</v>
      </c>
      <c r="R396" s="34">
        <v>84.810126582278485</v>
      </c>
      <c r="S396" s="34">
        <v>85.352622061482819</v>
      </c>
      <c r="T396" s="34">
        <v>85.171790235081374</v>
      </c>
      <c r="U396" s="34">
        <v>85.895117540687167</v>
      </c>
      <c r="V396" s="34">
        <v>83.001808318264011</v>
      </c>
      <c r="W396" s="34">
        <v>83.544303797468359</v>
      </c>
      <c r="X396" s="34">
        <v>83.725135623869804</v>
      </c>
      <c r="Y396" s="34">
        <v>82.278481012658233</v>
      </c>
      <c r="Z396" s="34">
        <v>79.204339963833633</v>
      </c>
      <c r="AA396" s="34">
        <v>77.396021699819173</v>
      </c>
      <c r="AB396" s="34">
        <v>74.321880650994572</v>
      </c>
      <c r="AC396" s="34">
        <v>73.960216998191683</v>
      </c>
      <c r="AD396" s="34">
        <v>73.960216998191683</v>
      </c>
      <c r="AE396" s="34">
        <v>74.141048824593128</v>
      </c>
      <c r="AF396" s="34">
        <v>73.779385171790238</v>
      </c>
      <c r="AG396" s="34">
        <v>74.141048824593128</v>
      </c>
      <c r="AH396" s="34">
        <v>69.077757685352623</v>
      </c>
      <c r="AI396" s="34">
        <v>68.535262206148289</v>
      </c>
      <c r="AJ396" s="34">
        <v>100</v>
      </c>
      <c r="AK396" s="34">
        <v>98.129496402877692</v>
      </c>
      <c r="AL396" s="34">
        <v>96.762589928057551</v>
      </c>
      <c r="AM396" s="34">
        <v>94.460431654676256</v>
      </c>
      <c r="AN396" s="34">
        <v>93.237410071942449</v>
      </c>
      <c r="AO396" s="34">
        <v>92.158273381294961</v>
      </c>
      <c r="AP396" s="34">
        <v>91.007194244604321</v>
      </c>
      <c r="AQ396" s="34">
        <v>91.654676258992808</v>
      </c>
      <c r="AR396" s="34">
        <v>92.158273381294961</v>
      </c>
      <c r="AS396" s="34">
        <v>92.230215827338128</v>
      </c>
      <c r="AT396" s="34">
        <v>92.014388489208628</v>
      </c>
      <c r="AU396" s="34">
        <v>90.647482014388487</v>
      </c>
      <c r="AV396" s="34">
        <v>90.935251798561154</v>
      </c>
      <c r="AW396" s="34">
        <v>91.294964028776974</v>
      </c>
      <c r="AX396" s="34">
        <v>90.287769784172667</v>
      </c>
      <c r="AY396" s="34">
        <v>91.654676258992808</v>
      </c>
      <c r="AZ396" s="34">
        <v>91.870503597122308</v>
      </c>
      <c r="BA396" s="34">
        <v>91.510791366906474</v>
      </c>
      <c r="BB396" s="34">
        <v>89.496402877697847</v>
      </c>
      <c r="BC396" s="34">
        <v>87.841726618705039</v>
      </c>
      <c r="BD396" s="34">
        <v>86.187050359712231</v>
      </c>
      <c r="BE396" s="34">
        <v>84.964028776978424</v>
      </c>
      <c r="BF396" s="34">
        <v>85.755395683453244</v>
      </c>
      <c r="BG396" s="34">
        <v>85.899280575539564</v>
      </c>
      <c r="BH396" s="34">
        <v>85.611510791366911</v>
      </c>
      <c r="BI396" s="34">
        <v>84.100719424460436</v>
      </c>
      <c r="BJ396" s="34">
        <v>84.532374100719423</v>
      </c>
      <c r="BK396" s="34">
        <v>83.741007194244602</v>
      </c>
      <c r="BL396" s="34">
        <v>82.733812949640281</v>
      </c>
      <c r="BM396" s="34">
        <v>83.597122302158269</v>
      </c>
      <c r="BN396" s="34">
        <v>85.251798561151077</v>
      </c>
      <c r="BO396" s="34">
        <v>85.827338129496397</v>
      </c>
      <c r="BP396" s="34">
        <v>85.107913669064743</v>
      </c>
      <c r="BQ396" s="34">
        <v>100</v>
      </c>
      <c r="BR396" s="34">
        <v>101.53609831029186</v>
      </c>
      <c r="BS396" s="34">
        <v>101.68970814132105</v>
      </c>
      <c r="BT396" s="34">
        <v>101.22887864823349</v>
      </c>
      <c r="BU396" s="34">
        <v>98.617511520737324</v>
      </c>
      <c r="BV396" s="34">
        <v>97.081413210445461</v>
      </c>
      <c r="BW396" s="34">
        <v>97.54224270353302</v>
      </c>
      <c r="BX396" s="34">
        <v>95.545314900153613</v>
      </c>
      <c r="BY396" s="34">
        <v>91.244239631336399</v>
      </c>
      <c r="BZ396" s="34">
        <v>87.250384024577571</v>
      </c>
      <c r="CA396" s="34">
        <v>83.102918586789556</v>
      </c>
      <c r="CB396" s="34">
        <v>82.334869431643625</v>
      </c>
      <c r="CC396" s="34">
        <v>79.723502304147459</v>
      </c>
      <c r="CD396" s="34">
        <v>75.268817204301072</v>
      </c>
      <c r="CE396" s="34">
        <v>72.350230414746548</v>
      </c>
      <c r="CF396" s="34">
        <v>69.124423963133637</v>
      </c>
      <c r="CG396" s="34">
        <v>65.745007680491554</v>
      </c>
      <c r="CH396" s="34">
        <v>65.89861751152074</v>
      </c>
      <c r="CI396" s="34">
        <v>63.44086021505376</v>
      </c>
      <c r="CJ396" s="34">
        <v>62.51920122887865</v>
      </c>
      <c r="CK396" s="34">
        <v>63.901689708141319</v>
      </c>
      <c r="CL396" s="34">
        <v>65.284178187403995</v>
      </c>
      <c r="CM396" s="34">
        <v>64.055299539170505</v>
      </c>
      <c r="CN396" s="34">
        <v>66.359447004608299</v>
      </c>
      <c r="CO396" s="34">
        <v>66.052227342549926</v>
      </c>
      <c r="CP396" s="34">
        <v>66.513056835637485</v>
      </c>
      <c r="CQ396" s="34">
        <v>68.509984639016892</v>
      </c>
      <c r="CR396" s="34">
        <v>69.278033794162823</v>
      </c>
      <c r="CS396" s="34">
        <v>69.738863287250382</v>
      </c>
      <c r="CT396" s="34">
        <v>70.814132104454686</v>
      </c>
      <c r="CU396" s="34">
        <v>69.278033794162823</v>
      </c>
      <c r="CV396" s="34">
        <v>69.585253456221196</v>
      </c>
      <c r="CW396" s="34">
        <v>71.121351766513058</v>
      </c>
    </row>
    <row r="397" spans="1:101" x14ac:dyDescent="0.3">
      <c r="A397" s="3">
        <v>5027</v>
      </c>
      <c r="B397" s="4" t="s">
        <v>389</v>
      </c>
      <c r="C397" s="34">
        <v>100</v>
      </c>
      <c r="D397" s="34">
        <v>96.59442724458205</v>
      </c>
      <c r="E397" s="34">
        <v>96.222910216718262</v>
      </c>
      <c r="F397" s="34">
        <v>93.250773993808053</v>
      </c>
      <c r="G397" s="34">
        <v>93.931888544891635</v>
      </c>
      <c r="H397" s="34">
        <v>93.003095975232199</v>
      </c>
      <c r="I397" s="34">
        <v>91.021671826625393</v>
      </c>
      <c r="J397" s="34">
        <v>90.526315789473685</v>
      </c>
      <c r="K397" s="34">
        <v>89.226006191950461</v>
      </c>
      <c r="L397" s="34">
        <v>87.925696594427251</v>
      </c>
      <c r="M397" s="34">
        <v>86.873065015479881</v>
      </c>
      <c r="N397" s="34">
        <v>86.687306501547994</v>
      </c>
      <c r="O397" s="34">
        <v>87.244582043343655</v>
      </c>
      <c r="P397" s="34">
        <v>88.730650154798766</v>
      </c>
      <c r="Q397" s="34">
        <v>89.783281733746136</v>
      </c>
      <c r="R397" s="34">
        <v>90.959752321981426</v>
      </c>
      <c r="S397" s="34">
        <v>92.198142414860683</v>
      </c>
      <c r="T397" s="34">
        <v>91.826625386996909</v>
      </c>
      <c r="U397" s="34">
        <v>91.702786377708975</v>
      </c>
      <c r="V397" s="34">
        <v>92.136222910216716</v>
      </c>
      <c r="W397" s="34">
        <v>91.950464396284829</v>
      </c>
      <c r="X397" s="34">
        <v>90.092879256965944</v>
      </c>
      <c r="Y397" s="34">
        <v>87.863777089783284</v>
      </c>
      <c r="Z397" s="34">
        <v>86.130030959752318</v>
      </c>
      <c r="AA397" s="34">
        <v>85.572755417956657</v>
      </c>
      <c r="AB397" s="34">
        <v>86.006191950464398</v>
      </c>
      <c r="AC397" s="34">
        <v>87.430340557275542</v>
      </c>
      <c r="AD397" s="34">
        <v>88.359133126934978</v>
      </c>
      <c r="AE397" s="34">
        <v>87.430340557275542</v>
      </c>
      <c r="AF397" s="34">
        <v>87.430340557275542</v>
      </c>
      <c r="AG397" s="34">
        <v>86.377708978328172</v>
      </c>
      <c r="AH397" s="34">
        <v>84.582043343653254</v>
      </c>
      <c r="AI397" s="34">
        <v>82.662538699690401</v>
      </c>
      <c r="AJ397" s="34">
        <v>100</v>
      </c>
      <c r="AK397" s="34">
        <v>99.003808965719315</v>
      </c>
      <c r="AL397" s="34">
        <v>99.267506592440668</v>
      </c>
      <c r="AM397" s="34">
        <v>99.589803691766775</v>
      </c>
      <c r="AN397" s="34">
        <v>99.267506592440668</v>
      </c>
      <c r="AO397" s="34">
        <v>100.41019630823322</v>
      </c>
      <c r="AP397" s="34">
        <v>99.677702900673893</v>
      </c>
      <c r="AQ397" s="34">
        <v>99.121007910928796</v>
      </c>
      <c r="AR397" s="34">
        <v>98.476413712276596</v>
      </c>
      <c r="AS397" s="34">
        <v>98.828010547905066</v>
      </c>
      <c r="AT397" s="34">
        <v>96.835628479343683</v>
      </c>
      <c r="AU397" s="34">
        <v>95.341341927922642</v>
      </c>
      <c r="AV397" s="34">
        <v>95.692938763551126</v>
      </c>
      <c r="AW397" s="34">
        <v>95.136243773806029</v>
      </c>
      <c r="AX397" s="34">
        <v>95.429241136829773</v>
      </c>
      <c r="AY397" s="34">
        <v>96.659830061529448</v>
      </c>
      <c r="AZ397" s="34">
        <v>97.187225314972167</v>
      </c>
      <c r="BA397" s="34">
        <v>97.304424260181662</v>
      </c>
      <c r="BB397" s="34">
        <v>97.480222677995897</v>
      </c>
      <c r="BC397" s="34">
        <v>99.41400527395254</v>
      </c>
      <c r="BD397" s="34">
        <v>99.882801054790505</v>
      </c>
      <c r="BE397" s="34">
        <v>101.55288602402578</v>
      </c>
      <c r="BF397" s="34">
        <v>104.13126281863464</v>
      </c>
      <c r="BG397" s="34">
        <v>106.62174040433636</v>
      </c>
      <c r="BH397" s="34">
        <v>107.41283328450044</v>
      </c>
      <c r="BI397" s="34">
        <v>110.69440375036625</v>
      </c>
      <c r="BJ397" s="34">
        <v>112.59888661002051</v>
      </c>
      <c r="BK397" s="34">
        <v>114.12247289774392</v>
      </c>
      <c r="BL397" s="34">
        <v>113.77087606211543</v>
      </c>
      <c r="BM397" s="34">
        <v>112.33518898329915</v>
      </c>
      <c r="BN397" s="34">
        <v>112.77468502783475</v>
      </c>
      <c r="BO397" s="34">
        <v>110.40140638734252</v>
      </c>
      <c r="BP397" s="34">
        <v>111.0753003222971</v>
      </c>
      <c r="BQ397" s="34">
        <v>100</v>
      </c>
      <c r="BR397" s="34">
        <v>100.97345132743362</v>
      </c>
      <c r="BS397" s="34">
        <v>100.88495575221239</v>
      </c>
      <c r="BT397" s="34">
        <v>99.823008849557525</v>
      </c>
      <c r="BU397" s="34">
        <v>100.26548672566372</v>
      </c>
      <c r="BV397" s="34">
        <v>99.026548672566378</v>
      </c>
      <c r="BW397" s="34">
        <v>99.292035398230084</v>
      </c>
      <c r="BX397" s="34">
        <v>99.911504424778755</v>
      </c>
      <c r="BY397" s="34">
        <v>100</v>
      </c>
      <c r="BZ397" s="34">
        <v>99.115044247787608</v>
      </c>
      <c r="CA397" s="34">
        <v>98.407079646017692</v>
      </c>
      <c r="CB397" s="34">
        <v>97.964601769911511</v>
      </c>
      <c r="CC397" s="34">
        <v>97.43362831858407</v>
      </c>
      <c r="CD397" s="34">
        <v>97.256637168141594</v>
      </c>
      <c r="CE397" s="34">
        <v>95.221238938053091</v>
      </c>
      <c r="CF397" s="34">
        <v>93.008849557522126</v>
      </c>
      <c r="CG397" s="34">
        <v>90.088495575221245</v>
      </c>
      <c r="CH397" s="34">
        <v>88.672566371681413</v>
      </c>
      <c r="CI397" s="34">
        <v>87.522123893805315</v>
      </c>
      <c r="CJ397" s="34">
        <v>87.787610619469021</v>
      </c>
      <c r="CK397" s="34">
        <v>88.053097345132741</v>
      </c>
      <c r="CL397" s="34">
        <v>87.522123893805315</v>
      </c>
      <c r="CM397" s="34">
        <v>86.460176991150448</v>
      </c>
      <c r="CN397" s="34">
        <v>86.902654867256643</v>
      </c>
      <c r="CO397" s="34">
        <v>85.575221238938056</v>
      </c>
      <c r="CP397" s="34">
        <v>87.256637168141594</v>
      </c>
      <c r="CQ397" s="34">
        <v>89.469026548672559</v>
      </c>
      <c r="CR397" s="34">
        <v>91.946902654867259</v>
      </c>
      <c r="CS397" s="34">
        <v>92.123893805309734</v>
      </c>
      <c r="CT397" s="34">
        <v>93.097345132743357</v>
      </c>
      <c r="CU397" s="34">
        <v>95.13274336283186</v>
      </c>
      <c r="CV397" s="34">
        <v>96.548672566371678</v>
      </c>
      <c r="CW397" s="34">
        <v>99.115044247787608</v>
      </c>
    </row>
    <row r="398" spans="1:101" x14ac:dyDescent="0.3">
      <c r="A398" s="3">
        <v>5028</v>
      </c>
      <c r="B398" s="4" t="s">
        <v>390</v>
      </c>
      <c r="C398" s="34">
        <v>100</v>
      </c>
      <c r="D398" s="34">
        <v>98.130587916553779</v>
      </c>
      <c r="E398" s="34">
        <v>98.699539420211323</v>
      </c>
      <c r="F398" s="34">
        <v>98.482795990246544</v>
      </c>
      <c r="G398" s="34">
        <v>96.667569764291514</v>
      </c>
      <c r="H398" s="34">
        <v>96.559198049309131</v>
      </c>
      <c r="I398" s="34">
        <v>95.502573828230837</v>
      </c>
      <c r="J398" s="34">
        <v>93.98536981847738</v>
      </c>
      <c r="K398" s="34">
        <v>94.90652939582769</v>
      </c>
      <c r="L398" s="34">
        <v>94.039555675968572</v>
      </c>
      <c r="M398" s="34">
        <v>95.258737469520455</v>
      </c>
      <c r="N398" s="34">
        <v>95.746410186941205</v>
      </c>
      <c r="O398" s="34">
        <v>95.096179897046866</v>
      </c>
      <c r="P398" s="34">
        <v>96.965591980493087</v>
      </c>
      <c r="Q398" s="34">
        <v>98.049309130316985</v>
      </c>
      <c r="R398" s="34">
        <v>99.078840422649691</v>
      </c>
      <c r="S398" s="34">
        <v>99.945814142508809</v>
      </c>
      <c r="T398" s="34">
        <v>102.92603630452452</v>
      </c>
      <c r="U398" s="34">
        <v>104.90382010295313</v>
      </c>
      <c r="V398" s="34">
        <v>105.58114332159306</v>
      </c>
      <c r="W398" s="34">
        <v>107.09834733134652</v>
      </c>
      <c r="X398" s="34">
        <v>107.09834733134652</v>
      </c>
      <c r="Y398" s="34">
        <v>108.04659983744243</v>
      </c>
      <c r="Z398" s="34">
        <v>108.53427255486318</v>
      </c>
      <c r="AA398" s="34">
        <v>109.3199674884855</v>
      </c>
      <c r="AB398" s="34">
        <v>110.29531292332702</v>
      </c>
      <c r="AC398" s="34">
        <v>110.45787049580059</v>
      </c>
      <c r="AD398" s="34">
        <v>110.89135735573015</v>
      </c>
      <c r="AE398" s="34">
        <v>110.72879978325658</v>
      </c>
      <c r="AF398" s="34">
        <v>110.78298564074777</v>
      </c>
      <c r="AG398" s="34">
        <v>111.16228664318614</v>
      </c>
      <c r="AH398" s="34">
        <v>111.81251693308046</v>
      </c>
      <c r="AI398" s="34">
        <v>111.21647250067733</v>
      </c>
      <c r="AJ398" s="34">
        <v>100</v>
      </c>
      <c r="AK398" s="34">
        <v>101.09550561797752</v>
      </c>
      <c r="AL398" s="34">
        <v>102.5</v>
      </c>
      <c r="AM398" s="34">
        <v>103.6938202247191</v>
      </c>
      <c r="AN398" s="34">
        <v>105.3932584269663</v>
      </c>
      <c r="AO398" s="34">
        <v>107.31741573033707</v>
      </c>
      <c r="AP398" s="34">
        <v>108.93258426966293</v>
      </c>
      <c r="AQ398" s="34">
        <v>109.00280898876404</v>
      </c>
      <c r="AR398" s="34">
        <v>110.23876404494382</v>
      </c>
      <c r="AS398" s="34">
        <v>110.2247191011236</v>
      </c>
      <c r="AT398" s="34">
        <v>111.01123595505618</v>
      </c>
      <c r="AU398" s="34">
        <v>111.98033707865169</v>
      </c>
      <c r="AV398" s="34">
        <v>112.35955056179775</v>
      </c>
      <c r="AW398" s="34">
        <v>113.18820224719101</v>
      </c>
      <c r="AX398" s="34">
        <v>114.33988764044943</v>
      </c>
      <c r="AY398" s="34">
        <v>115.57584269662921</v>
      </c>
      <c r="AZ398" s="34">
        <v>117.31741573033707</v>
      </c>
      <c r="BA398" s="34">
        <v>118.49719101123596</v>
      </c>
      <c r="BB398" s="34">
        <v>119.80337078651685</v>
      </c>
      <c r="BC398" s="34">
        <v>121.76966292134831</v>
      </c>
      <c r="BD398" s="34">
        <v>122.85112359550561</v>
      </c>
      <c r="BE398" s="34">
        <v>124.35393258426966</v>
      </c>
      <c r="BF398" s="34">
        <v>126.34831460674157</v>
      </c>
      <c r="BG398" s="34">
        <v>127.76685393258427</v>
      </c>
      <c r="BH398" s="34">
        <v>128.55337078651687</v>
      </c>
      <c r="BI398" s="34">
        <v>131.92415730337078</v>
      </c>
      <c r="BJ398" s="34">
        <v>134.70505617977528</v>
      </c>
      <c r="BK398" s="34">
        <v>135.51966292134833</v>
      </c>
      <c r="BL398" s="34">
        <v>135.68820224719101</v>
      </c>
      <c r="BM398" s="34">
        <v>136.89606741573033</v>
      </c>
      <c r="BN398" s="34">
        <v>137.45786516853931</v>
      </c>
      <c r="BO398" s="34">
        <v>138.87640449438203</v>
      </c>
      <c r="BP398" s="34">
        <v>140.01404494382024</v>
      </c>
      <c r="BQ398" s="34">
        <v>100</v>
      </c>
      <c r="BR398" s="34">
        <v>100.73206442166911</v>
      </c>
      <c r="BS398" s="34">
        <v>104.31918008784773</v>
      </c>
      <c r="BT398" s="34">
        <v>103.51390922401171</v>
      </c>
      <c r="BU398" s="34">
        <v>104.39238653001465</v>
      </c>
      <c r="BV398" s="34">
        <v>106.51537335285505</v>
      </c>
      <c r="BW398" s="34">
        <v>106.58857979502196</v>
      </c>
      <c r="BX398" s="34">
        <v>108.05270863836017</v>
      </c>
      <c r="BY398" s="34">
        <v>107.68667642752563</v>
      </c>
      <c r="BZ398" s="34">
        <v>109.15080527086384</v>
      </c>
      <c r="CA398" s="34">
        <v>110.68814055636896</v>
      </c>
      <c r="CB398" s="34">
        <v>112.59150805270863</v>
      </c>
      <c r="CC398" s="34">
        <v>112.51830161054173</v>
      </c>
      <c r="CD398" s="34">
        <v>112.07906295754026</v>
      </c>
      <c r="CE398" s="34">
        <v>112.88433382137629</v>
      </c>
      <c r="CF398" s="34">
        <v>112.66471449487555</v>
      </c>
      <c r="CG398" s="34">
        <v>112.51830161054173</v>
      </c>
      <c r="CH398" s="34">
        <v>113.17715959004393</v>
      </c>
      <c r="CI398" s="34">
        <v>115.30014641288433</v>
      </c>
      <c r="CJ398" s="34">
        <v>117.78916544655929</v>
      </c>
      <c r="CK398" s="34">
        <v>117.42313323572475</v>
      </c>
      <c r="CL398" s="34">
        <v>120.79062957540263</v>
      </c>
      <c r="CM398" s="34">
        <v>122.32796486090776</v>
      </c>
      <c r="CN398" s="34">
        <v>127.23279648609078</v>
      </c>
      <c r="CO398" s="34">
        <v>134.69985358711565</v>
      </c>
      <c r="CP398" s="34">
        <v>141.1420204978038</v>
      </c>
      <c r="CQ398" s="34">
        <v>147.21815519765738</v>
      </c>
      <c r="CR398" s="34">
        <v>153.87994143484627</v>
      </c>
      <c r="CS398" s="34">
        <v>158.71156661786236</v>
      </c>
      <c r="CT398" s="34">
        <v>165.44655929721816</v>
      </c>
      <c r="CU398" s="34">
        <v>170.05856515373353</v>
      </c>
      <c r="CV398" s="34">
        <v>176.35431918008786</v>
      </c>
      <c r="CW398" s="34">
        <v>182.13762811127378</v>
      </c>
    </row>
    <row r="399" spans="1:101" x14ac:dyDescent="0.3">
      <c r="A399" s="3">
        <v>5029</v>
      </c>
      <c r="B399" s="4" t="s">
        <v>391</v>
      </c>
      <c r="C399" s="34">
        <v>100</v>
      </c>
      <c r="D399" s="34">
        <v>97.696139476961392</v>
      </c>
      <c r="E399" s="34">
        <v>99.003735990037356</v>
      </c>
      <c r="F399" s="34">
        <v>97.945205479452056</v>
      </c>
      <c r="G399" s="34">
        <v>97.571606475716067</v>
      </c>
      <c r="H399" s="34">
        <v>97.260273972602747</v>
      </c>
      <c r="I399" s="34">
        <v>96.077210460772108</v>
      </c>
      <c r="J399" s="34">
        <v>97.198007471980077</v>
      </c>
      <c r="K399" s="34">
        <v>98.879202988792031</v>
      </c>
      <c r="L399" s="34">
        <v>98.194271481942721</v>
      </c>
      <c r="M399" s="34">
        <v>100.62266500622665</v>
      </c>
      <c r="N399" s="34">
        <v>101.61892901618928</v>
      </c>
      <c r="O399" s="34">
        <v>102.6774595267746</v>
      </c>
      <c r="P399" s="34">
        <v>103.11332503113324</v>
      </c>
      <c r="Q399" s="34">
        <v>103.11332503113324</v>
      </c>
      <c r="R399" s="34">
        <v>102.80199252801992</v>
      </c>
      <c r="S399" s="34">
        <v>104.10958904109589</v>
      </c>
      <c r="T399" s="34">
        <v>102.55292652552926</v>
      </c>
      <c r="U399" s="34">
        <v>103.30012453300125</v>
      </c>
      <c r="V399" s="34">
        <v>103.79825653798257</v>
      </c>
      <c r="W399" s="34">
        <v>105.60398505603985</v>
      </c>
      <c r="X399" s="34">
        <v>107.09838107098381</v>
      </c>
      <c r="Y399" s="34">
        <v>108.65504358655043</v>
      </c>
      <c r="Z399" s="34">
        <v>112.14196762141968</v>
      </c>
      <c r="AA399" s="34">
        <v>115.19302615193025</v>
      </c>
      <c r="AB399" s="34">
        <v>118.05728518057285</v>
      </c>
      <c r="AC399" s="34">
        <v>121.17061021170611</v>
      </c>
      <c r="AD399" s="34">
        <v>125.46699875466999</v>
      </c>
      <c r="AE399" s="34">
        <v>132.00498132004981</v>
      </c>
      <c r="AF399" s="34">
        <v>132.25404732254049</v>
      </c>
      <c r="AG399" s="34">
        <v>136.30136986301369</v>
      </c>
      <c r="AH399" s="34">
        <v>139.35242839352429</v>
      </c>
      <c r="AI399" s="34">
        <v>139.72602739726028</v>
      </c>
      <c r="AJ399" s="34">
        <v>100</v>
      </c>
      <c r="AK399" s="34">
        <v>103.36322869955157</v>
      </c>
      <c r="AL399" s="34">
        <v>104.5483664317745</v>
      </c>
      <c r="AM399" s="34">
        <v>104.32415118513774</v>
      </c>
      <c r="AN399" s="34">
        <v>105.44522741832159</v>
      </c>
      <c r="AO399" s="34">
        <v>106.31005765534914</v>
      </c>
      <c r="AP399" s="34">
        <v>107.46316463805253</v>
      </c>
      <c r="AQ399" s="34">
        <v>108.77642536835361</v>
      </c>
      <c r="AR399" s="34">
        <v>110.05765534913517</v>
      </c>
      <c r="AS399" s="34">
        <v>110.47405509288917</v>
      </c>
      <c r="AT399" s="34">
        <v>109.80140935297887</v>
      </c>
      <c r="AU399" s="34">
        <v>109.32094811018578</v>
      </c>
      <c r="AV399" s="34">
        <v>110.34593209481102</v>
      </c>
      <c r="AW399" s="34">
        <v>111.17873158231903</v>
      </c>
      <c r="AX399" s="34">
        <v>111.27482383087764</v>
      </c>
      <c r="AY399" s="34">
        <v>113.03651505445228</v>
      </c>
      <c r="AZ399" s="34">
        <v>115.11851377322229</v>
      </c>
      <c r="BA399" s="34">
        <v>115.75912876361306</v>
      </c>
      <c r="BB399" s="34">
        <v>118.22549647661755</v>
      </c>
      <c r="BC399" s="34">
        <v>120.14734144778988</v>
      </c>
      <c r="BD399" s="34">
        <v>121.6527866752082</v>
      </c>
      <c r="BE399" s="34">
        <v>124.31133888532992</v>
      </c>
      <c r="BF399" s="34">
        <v>126.68161434977578</v>
      </c>
      <c r="BG399" s="34">
        <v>130.8135810377963</v>
      </c>
      <c r="BH399" s="34">
        <v>132.57527226137091</v>
      </c>
      <c r="BI399" s="34">
        <v>136.57911595131327</v>
      </c>
      <c r="BJ399" s="34">
        <v>140.19859064702115</v>
      </c>
      <c r="BK399" s="34">
        <v>144.17040358744396</v>
      </c>
      <c r="BL399" s="34">
        <v>148.14221652786676</v>
      </c>
      <c r="BM399" s="34">
        <v>150.09609224855862</v>
      </c>
      <c r="BN399" s="34">
        <v>154.77258167841129</v>
      </c>
      <c r="BO399" s="34">
        <v>156.75848814862269</v>
      </c>
      <c r="BP399" s="34">
        <v>158.263933376041</v>
      </c>
      <c r="BQ399" s="34">
        <v>100</v>
      </c>
      <c r="BR399" s="34">
        <v>98.979591836734699</v>
      </c>
      <c r="BS399" s="34">
        <v>101.31195335276968</v>
      </c>
      <c r="BT399" s="34">
        <v>102.91545189504373</v>
      </c>
      <c r="BU399" s="34">
        <v>104.22740524781341</v>
      </c>
      <c r="BV399" s="34">
        <v>106.70553935860059</v>
      </c>
      <c r="BW399" s="34">
        <v>107.5801749271137</v>
      </c>
      <c r="BX399" s="34">
        <v>107.87172011661808</v>
      </c>
      <c r="BY399" s="34">
        <v>108.01749271137027</v>
      </c>
      <c r="BZ399" s="34">
        <v>109.47521865889213</v>
      </c>
      <c r="CA399" s="34">
        <v>107.72594752186589</v>
      </c>
      <c r="CB399" s="34">
        <v>109.03790087463557</v>
      </c>
      <c r="CC399" s="34">
        <v>106.12244897959184</v>
      </c>
      <c r="CD399" s="34">
        <v>104.3731778425656</v>
      </c>
      <c r="CE399" s="34">
        <v>106.99708454810495</v>
      </c>
      <c r="CF399" s="34">
        <v>108.16326530612245</v>
      </c>
      <c r="CG399" s="34">
        <v>107.43440233236151</v>
      </c>
      <c r="CH399" s="34">
        <v>106.12244897959184</v>
      </c>
      <c r="CI399" s="34">
        <v>103.93586005830903</v>
      </c>
      <c r="CJ399" s="34">
        <v>106.12244897959184</v>
      </c>
      <c r="CK399" s="34">
        <v>104.51895043731778</v>
      </c>
      <c r="CL399" s="34">
        <v>105.68513119533527</v>
      </c>
      <c r="CM399" s="34">
        <v>107.43440233236151</v>
      </c>
      <c r="CN399" s="34">
        <v>108.01749271137027</v>
      </c>
      <c r="CO399" s="34">
        <v>111.80758017492711</v>
      </c>
      <c r="CP399" s="34">
        <v>113.84839650145773</v>
      </c>
      <c r="CQ399" s="34">
        <v>119.533527696793</v>
      </c>
      <c r="CR399" s="34">
        <v>127.69679300291546</v>
      </c>
      <c r="CS399" s="34">
        <v>134.54810495626822</v>
      </c>
      <c r="CT399" s="34">
        <v>137.75510204081633</v>
      </c>
      <c r="CU399" s="34">
        <v>142.71137026239066</v>
      </c>
      <c r="CV399" s="34">
        <v>147.23032069970844</v>
      </c>
      <c r="CW399" s="34">
        <v>152.47813411078718</v>
      </c>
    </row>
    <row r="400" spans="1:101" x14ac:dyDescent="0.3">
      <c r="A400" s="3">
        <v>5030</v>
      </c>
      <c r="B400" s="4" t="s">
        <v>392</v>
      </c>
      <c r="C400" s="34">
        <v>100</v>
      </c>
      <c r="D400" s="34">
        <v>99.846977811782708</v>
      </c>
      <c r="E400" s="34">
        <v>100.91813312930375</v>
      </c>
      <c r="F400" s="34">
        <v>101.75975516449886</v>
      </c>
      <c r="G400" s="34">
        <v>101.83626625860749</v>
      </c>
      <c r="H400" s="34">
        <v>101.53022188217291</v>
      </c>
      <c r="I400" s="34">
        <v>100</v>
      </c>
      <c r="J400" s="34">
        <v>99.770466717674068</v>
      </c>
      <c r="K400" s="34">
        <v>100.30604437643458</v>
      </c>
      <c r="L400" s="34">
        <v>106.19739862280031</v>
      </c>
      <c r="M400" s="34">
        <v>108.95179801071156</v>
      </c>
      <c r="N400" s="34">
        <v>112.62433052792655</v>
      </c>
      <c r="O400" s="34">
        <v>114.84315225707728</v>
      </c>
      <c r="P400" s="34">
        <v>116.0673297628156</v>
      </c>
      <c r="Q400" s="34">
        <v>120.12241775057383</v>
      </c>
      <c r="R400" s="34">
        <v>120.81101759755164</v>
      </c>
      <c r="S400" s="34">
        <v>125.63121652639633</v>
      </c>
      <c r="T400" s="34">
        <v>127.46748278500382</v>
      </c>
      <c r="U400" s="34">
        <v>127.77352716143841</v>
      </c>
      <c r="V400" s="34">
        <v>131.06350420811017</v>
      </c>
      <c r="W400" s="34">
        <v>132.21117061973987</v>
      </c>
      <c r="X400" s="34">
        <v>133.28232593726091</v>
      </c>
      <c r="Y400" s="34">
        <v>133.97092578423872</v>
      </c>
      <c r="Z400" s="34">
        <v>137.71996939556234</v>
      </c>
      <c r="AA400" s="34">
        <v>137.79648048967101</v>
      </c>
      <c r="AB400" s="34">
        <v>134.96557000765111</v>
      </c>
      <c r="AC400" s="34">
        <v>135.19510328997706</v>
      </c>
      <c r="AD400" s="34">
        <v>133.28232593726091</v>
      </c>
      <c r="AE400" s="34">
        <v>133.05279265493496</v>
      </c>
      <c r="AF400" s="34">
        <v>133.1293037490436</v>
      </c>
      <c r="AG400" s="34">
        <v>130.52792654934964</v>
      </c>
      <c r="AH400" s="34">
        <v>129.68630451415456</v>
      </c>
      <c r="AI400" s="34">
        <v>127.16143840856924</v>
      </c>
      <c r="AJ400" s="34">
        <v>100</v>
      </c>
      <c r="AK400" s="34">
        <v>101.74230145867099</v>
      </c>
      <c r="AL400" s="34">
        <v>107.21231766612642</v>
      </c>
      <c r="AM400" s="34">
        <v>109.11669367909238</v>
      </c>
      <c r="AN400" s="34">
        <v>109.6029173419773</v>
      </c>
      <c r="AO400" s="34">
        <v>109.80551053484604</v>
      </c>
      <c r="AP400" s="34">
        <v>110.85899513776337</v>
      </c>
      <c r="AQ400" s="34">
        <v>111.87196110210697</v>
      </c>
      <c r="AR400" s="34">
        <v>115.35656401944895</v>
      </c>
      <c r="AS400" s="34">
        <v>118.7196110210697</v>
      </c>
      <c r="AT400" s="34">
        <v>119.3679092382496</v>
      </c>
      <c r="AU400" s="34">
        <v>120.42139384116693</v>
      </c>
      <c r="AV400" s="34">
        <v>120.98865478119936</v>
      </c>
      <c r="AW400" s="34">
        <v>121.92058346839546</v>
      </c>
      <c r="AX400" s="34">
        <v>125.24311183144246</v>
      </c>
      <c r="AY400" s="34">
        <v>127.10696920583469</v>
      </c>
      <c r="AZ400" s="34">
        <v>130.06482982171798</v>
      </c>
      <c r="BA400" s="34">
        <v>131.645056726094</v>
      </c>
      <c r="BB400" s="34">
        <v>131.52350081037278</v>
      </c>
      <c r="BC400" s="34">
        <v>131.92868719611022</v>
      </c>
      <c r="BD400" s="34">
        <v>135.8995137763371</v>
      </c>
      <c r="BE400" s="34">
        <v>138.0064829821718</v>
      </c>
      <c r="BF400" s="34">
        <v>140.23500810372772</v>
      </c>
      <c r="BG400" s="34">
        <v>143.51701782820098</v>
      </c>
      <c r="BH400" s="34">
        <v>145.54294975688816</v>
      </c>
      <c r="BI400" s="34">
        <v>146.5964343598055</v>
      </c>
      <c r="BJ400" s="34">
        <v>145.2998379254457</v>
      </c>
      <c r="BK400" s="34">
        <v>146.92058346839545</v>
      </c>
      <c r="BL400" s="34">
        <v>146.63695299837926</v>
      </c>
      <c r="BM400" s="34">
        <v>148.78444084278769</v>
      </c>
      <c r="BN400" s="34">
        <v>148.46029173419774</v>
      </c>
      <c r="BO400" s="34">
        <v>150.4457050243112</v>
      </c>
      <c r="BP400" s="34">
        <v>150.4457050243112</v>
      </c>
      <c r="BQ400" s="34">
        <v>100</v>
      </c>
      <c r="BR400" s="34">
        <v>101.50943396226415</v>
      </c>
      <c r="BS400" s="34">
        <v>103.77358490566037</v>
      </c>
      <c r="BT400" s="34">
        <v>106.79245283018868</v>
      </c>
      <c r="BU400" s="34">
        <v>109.05660377358491</v>
      </c>
      <c r="BV400" s="34">
        <v>124.90566037735849</v>
      </c>
      <c r="BW400" s="34">
        <v>127.16981132075472</v>
      </c>
      <c r="BX400" s="34">
        <v>128.67924528301887</v>
      </c>
      <c r="BY400" s="34">
        <v>131.32075471698113</v>
      </c>
      <c r="BZ400" s="34">
        <v>129.81132075471697</v>
      </c>
      <c r="CA400" s="34">
        <v>132.45283018867926</v>
      </c>
      <c r="CB400" s="34">
        <v>134.33962264150944</v>
      </c>
      <c r="CC400" s="34">
        <v>135.09433962264151</v>
      </c>
      <c r="CD400" s="34">
        <v>131.69811320754718</v>
      </c>
      <c r="CE400" s="34">
        <v>126.41509433962264</v>
      </c>
      <c r="CF400" s="34">
        <v>124.90566037735849</v>
      </c>
      <c r="CG400" s="34">
        <v>126.79245283018868</v>
      </c>
      <c r="CH400" s="34">
        <v>130.56603773584905</v>
      </c>
      <c r="CI400" s="34">
        <v>136.98113207547169</v>
      </c>
      <c r="CJ400" s="34">
        <v>144.90566037735849</v>
      </c>
      <c r="CK400" s="34">
        <v>147.9245283018868</v>
      </c>
      <c r="CL400" s="34">
        <v>154.71698113207546</v>
      </c>
      <c r="CM400" s="34">
        <v>159.24528301886792</v>
      </c>
      <c r="CN400" s="34">
        <v>173.20754716981133</v>
      </c>
      <c r="CO400" s="34">
        <v>189.0566037735849</v>
      </c>
      <c r="CP400" s="34">
        <v>206.79245283018867</v>
      </c>
      <c r="CQ400" s="34">
        <v>221.1320754716981</v>
      </c>
      <c r="CR400" s="34">
        <v>227.16981132075472</v>
      </c>
      <c r="CS400" s="34">
        <v>240.37735849056602</v>
      </c>
      <c r="CT400" s="34">
        <v>247.16981132075472</v>
      </c>
      <c r="CU400" s="34">
        <v>256.60377358490564</v>
      </c>
      <c r="CV400" s="34">
        <v>258.8679245283019</v>
      </c>
      <c r="CW400" s="34">
        <v>264.52830188679246</v>
      </c>
    </row>
    <row r="401" spans="1:101" x14ac:dyDescent="0.3">
      <c r="A401" s="3">
        <v>5031</v>
      </c>
      <c r="B401" s="4" t="s">
        <v>393</v>
      </c>
      <c r="C401" s="34">
        <v>100</v>
      </c>
      <c r="D401" s="34">
        <v>100.55025678650037</v>
      </c>
      <c r="E401" s="34">
        <v>99.816581071166539</v>
      </c>
      <c r="F401" s="34">
        <v>99.706529713866473</v>
      </c>
      <c r="G401" s="34">
        <v>100.33015407190022</v>
      </c>
      <c r="H401" s="34">
        <v>100.36683785766691</v>
      </c>
      <c r="I401" s="34">
        <v>100.55025678650037</v>
      </c>
      <c r="J401" s="34">
        <v>103.41159207630227</v>
      </c>
      <c r="K401" s="34">
        <v>104.1085840058694</v>
      </c>
      <c r="L401" s="34">
        <v>107.30007336757153</v>
      </c>
      <c r="M401" s="34">
        <v>110.19809244314013</v>
      </c>
      <c r="N401" s="34">
        <v>111.88554658840792</v>
      </c>
      <c r="O401" s="34">
        <v>114.34336023477623</v>
      </c>
      <c r="P401" s="34">
        <v>118.04842259721204</v>
      </c>
      <c r="Q401" s="34">
        <v>119.69919295671313</v>
      </c>
      <c r="R401" s="34">
        <v>122.01027146001468</v>
      </c>
      <c r="S401" s="34">
        <v>126.41232575201761</v>
      </c>
      <c r="T401" s="34">
        <v>127.76962582538518</v>
      </c>
      <c r="U401" s="34">
        <v>130.92443140132062</v>
      </c>
      <c r="V401" s="34">
        <v>131.76815847395451</v>
      </c>
      <c r="W401" s="34">
        <v>132.50183418928833</v>
      </c>
      <c r="X401" s="34">
        <v>131.29126925898754</v>
      </c>
      <c r="Y401" s="34">
        <v>130.74101247248717</v>
      </c>
      <c r="Z401" s="34">
        <v>130.08070432868672</v>
      </c>
      <c r="AA401" s="34">
        <v>131.0344827586207</v>
      </c>
      <c r="AB401" s="34">
        <v>130.85106382978722</v>
      </c>
      <c r="AC401" s="34">
        <v>133.41892883345562</v>
      </c>
      <c r="AD401" s="34">
        <v>134.40939104915628</v>
      </c>
      <c r="AE401" s="34">
        <v>134.44607483492297</v>
      </c>
      <c r="AF401" s="34">
        <v>134.70286133528981</v>
      </c>
      <c r="AG401" s="34">
        <v>134.22597212032281</v>
      </c>
      <c r="AH401" s="34">
        <v>134.59280997798973</v>
      </c>
      <c r="AI401" s="34">
        <v>134.62949376375641</v>
      </c>
      <c r="AJ401" s="34">
        <v>100</v>
      </c>
      <c r="AK401" s="34">
        <v>102.77374909354604</v>
      </c>
      <c r="AL401" s="34">
        <v>104.69543147208122</v>
      </c>
      <c r="AM401" s="34">
        <v>106.8346627991298</v>
      </c>
      <c r="AN401" s="34">
        <v>109.69905728788977</v>
      </c>
      <c r="AO401" s="34">
        <v>112.1464829586657</v>
      </c>
      <c r="AP401" s="34">
        <v>114.53952139231328</v>
      </c>
      <c r="AQ401" s="34">
        <v>118.09282088469905</v>
      </c>
      <c r="AR401" s="34">
        <v>118.07469180565627</v>
      </c>
      <c r="AS401" s="34">
        <v>118.79985496736765</v>
      </c>
      <c r="AT401" s="34">
        <v>120.26831036983322</v>
      </c>
      <c r="AU401" s="34">
        <v>120.95721537345902</v>
      </c>
      <c r="AV401" s="34">
        <v>123.07831762146483</v>
      </c>
      <c r="AW401" s="34">
        <v>124.98187092095722</v>
      </c>
      <c r="AX401" s="34">
        <v>127.2298767222625</v>
      </c>
      <c r="AY401" s="34">
        <v>129.26033357505437</v>
      </c>
      <c r="AZ401" s="34">
        <v>132.01595358955765</v>
      </c>
      <c r="BA401" s="34">
        <v>133.64757070340826</v>
      </c>
      <c r="BB401" s="34">
        <v>135.53299492385787</v>
      </c>
      <c r="BC401" s="34">
        <v>136.76577229876722</v>
      </c>
      <c r="BD401" s="34">
        <v>137.83538796229152</v>
      </c>
      <c r="BE401" s="34">
        <v>139.2675852066715</v>
      </c>
      <c r="BF401" s="34">
        <v>140.11965192168239</v>
      </c>
      <c r="BG401" s="34">
        <v>141.84191443074693</v>
      </c>
      <c r="BH401" s="34">
        <v>142.78462654097171</v>
      </c>
      <c r="BI401" s="34">
        <v>144.08992023205221</v>
      </c>
      <c r="BJ401" s="34">
        <v>146.59173313995649</v>
      </c>
      <c r="BK401" s="34">
        <v>149.6374184191443</v>
      </c>
      <c r="BL401" s="34">
        <v>150.77955039883975</v>
      </c>
      <c r="BM401" s="34">
        <v>154.13343002175489</v>
      </c>
      <c r="BN401" s="34">
        <v>155.0580130529369</v>
      </c>
      <c r="BO401" s="34">
        <v>156.65337200870195</v>
      </c>
      <c r="BP401" s="34">
        <v>156.88905003625817</v>
      </c>
      <c r="BQ401" s="34">
        <v>100</v>
      </c>
      <c r="BR401" s="34">
        <v>102.78706800445931</v>
      </c>
      <c r="BS401" s="34">
        <v>106.13154960981048</v>
      </c>
      <c r="BT401" s="34">
        <v>106.24303232998885</v>
      </c>
      <c r="BU401" s="34">
        <v>107.35785953177258</v>
      </c>
      <c r="BV401" s="34">
        <v>110.36789297658864</v>
      </c>
      <c r="BW401" s="34">
        <v>111.03678929765886</v>
      </c>
      <c r="BX401" s="34">
        <v>111.03678929765886</v>
      </c>
      <c r="BY401" s="34">
        <v>112.26309921962095</v>
      </c>
      <c r="BZ401" s="34">
        <v>115.38461538461539</v>
      </c>
      <c r="CA401" s="34">
        <v>116.72240802675586</v>
      </c>
      <c r="CB401" s="34">
        <v>116.38795986622074</v>
      </c>
      <c r="CC401" s="34">
        <v>114.9386845039019</v>
      </c>
      <c r="CD401" s="34">
        <v>113.7123745819398</v>
      </c>
      <c r="CE401" s="34">
        <v>114.04682274247492</v>
      </c>
      <c r="CF401" s="34">
        <v>113.26644370122631</v>
      </c>
      <c r="CG401" s="34">
        <v>112.26309921962095</v>
      </c>
      <c r="CH401" s="34">
        <v>114.71571906354515</v>
      </c>
      <c r="CI401" s="34">
        <v>117.05685618729098</v>
      </c>
      <c r="CJ401" s="34">
        <v>120.06688963210702</v>
      </c>
      <c r="CK401" s="34">
        <v>123.4113712374582</v>
      </c>
      <c r="CL401" s="34">
        <v>125.64102564102564</v>
      </c>
      <c r="CM401" s="34">
        <v>129.76588628762542</v>
      </c>
      <c r="CN401" s="34">
        <v>131.54960981047938</v>
      </c>
      <c r="CO401" s="34">
        <v>137.01226309921961</v>
      </c>
      <c r="CP401" s="34">
        <v>141.58305462653288</v>
      </c>
      <c r="CQ401" s="34">
        <v>151.83946488294313</v>
      </c>
      <c r="CR401" s="34">
        <v>161.98439241917504</v>
      </c>
      <c r="CS401" s="34">
        <v>169.00780379041248</v>
      </c>
      <c r="CT401" s="34">
        <v>174.35897435897436</v>
      </c>
      <c r="CU401" s="34">
        <v>179.26421404682273</v>
      </c>
      <c r="CV401" s="34">
        <v>183.72352285395763</v>
      </c>
      <c r="CW401" s="34">
        <v>191.30434782608697</v>
      </c>
    </row>
    <row r="402" spans="1:101" x14ac:dyDescent="0.3">
      <c r="A402" s="3">
        <v>5032</v>
      </c>
      <c r="B402" s="4" t="s">
        <v>394</v>
      </c>
      <c r="C402" s="34">
        <v>100</v>
      </c>
      <c r="D402" s="34">
        <v>101.10220440881764</v>
      </c>
      <c r="E402" s="34">
        <v>101.40280561122245</v>
      </c>
      <c r="F402" s="34">
        <v>99.699398797595194</v>
      </c>
      <c r="G402" s="34">
        <v>97.494989979959925</v>
      </c>
      <c r="H402" s="34">
        <v>97.99599198396794</v>
      </c>
      <c r="I402" s="34">
        <v>96.793587174348701</v>
      </c>
      <c r="J402" s="34">
        <v>95.190380761523045</v>
      </c>
      <c r="K402" s="34">
        <v>95.290581162324656</v>
      </c>
      <c r="L402" s="34">
        <v>95.791583166332671</v>
      </c>
      <c r="M402" s="34">
        <v>95.991983967935866</v>
      </c>
      <c r="N402" s="34">
        <v>94.388777555110224</v>
      </c>
      <c r="O402" s="34">
        <v>93.987975951903806</v>
      </c>
      <c r="P402" s="34">
        <v>92.084168336673343</v>
      </c>
      <c r="Q402" s="34">
        <v>95.390781563126254</v>
      </c>
      <c r="R402" s="34">
        <v>94.388777555110224</v>
      </c>
      <c r="S402" s="34">
        <v>95.791583166332671</v>
      </c>
      <c r="T402" s="34">
        <v>92.885771543086179</v>
      </c>
      <c r="U402" s="34">
        <v>94.288577154308612</v>
      </c>
      <c r="V402" s="34">
        <v>92.284569138276552</v>
      </c>
      <c r="W402" s="34">
        <v>93.086172344689373</v>
      </c>
      <c r="X402" s="34">
        <v>94.889779559118239</v>
      </c>
      <c r="Y402" s="34">
        <v>92.985971943887776</v>
      </c>
      <c r="Z402" s="34">
        <v>93.687374749499</v>
      </c>
      <c r="AA402" s="34">
        <v>91.783567134268537</v>
      </c>
      <c r="AB402" s="34">
        <v>92.084168336673343</v>
      </c>
      <c r="AC402" s="34">
        <v>90.881763527054105</v>
      </c>
      <c r="AD402" s="34">
        <v>89.679358717434866</v>
      </c>
      <c r="AE402" s="34">
        <v>90.480961923847701</v>
      </c>
      <c r="AF402" s="34">
        <v>92.284569138276552</v>
      </c>
      <c r="AG402" s="34">
        <v>89.579158316633269</v>
      </c>
      <c r="AH402" s="34">
        <v>87.274549098196388</v>
      </c>
      <c r="AI402" s="34">
        <v>87.074148296593179</v>
      </c>
      <c r="AJ402" s="34">
        <v>100</v>
      </c>
      <c r="AK402" s="34">
        <v>99.473453268977622</v>
      </c>
      <c r="AL402" s="34">
        <v>99.780605528740679</v>
      </c>
      <c r="AM402" s="34">
        <v>98.464238701184726</v>
      </c>
      <c r="AN402" s="34">
        <v>98.727512066695922</v>
      </c>
      <c r="AO402" s="34">
        <v>99.648968845985081</v>
      </c>
      <c r="AP402" s="34">
        <v>99.517332163229483</v>
      </c>
      <c r="AQ402" s="34">
        <v>98.859148749451521</v>
      </c>
      <c r="AR402" s="34">
        <v>99.824484422992541</v>
      </c>
      <c r="AS402" s="34">
        <v>99.517332163229483</v>
      </c>
      <c r="AT402" s="34">
        <v>99.21017990346644</v>
      </c>
      <c r="AU402" s="34">
        <v>98.288723124177267</v>
      </c>
      <c r="AV402" s="34">
        <v>98.639754278192186</v>
      </c>
      <c r="AW402" s="34">
        <v>98.464238701184726</v>
      </c>
      <c r="AX402" s="34">
        <v>100.57042562527424</v>
      </c>
      <c r="AY402" s="34">
        <v>100.7459412022817</v>
      </c>
      <c r="AZ402" s="34">
        <v>100.78982009653356</v>
      </c>
      <c r="BA402" s="34">
        <v>100.52654673102238</v>
      </c>
      <c r="BB402" s="34">
        <v>102.3694602896007</v>
      </c>
      <c r="BC402" s="34">
        <v>101.14085125054848</v>
      </c>
      <c r="BD402" s="34">
        <v>100.65818341377798</v>
      </c>
      <c r="BE402" s="34">
        <v>102.06230802983765</v>
      </c>
      <c r="BF402" s="34">
        <v>103.07152259763053</v>
      </c>
      <c r="BG402" s="34">
        <v>103.24703817463799</v>
      </c>
      <c r="BH402" s="34">
        <v>103.24703817463799</v>
      </c>
      <c r="BI402" s="34">
        <v>104.78279947345327</v>
      </c>
      <c r="BJ402" s="34">
        <v>104.870557261957</v>
      </c>
      <c r="BK402" s="34">
        <v>105.17770952172005</v>
      </c>
      <c r="BL402" s="34">
        <v>105.70425625274243</v>
      </c>
      <c r="BM402" s="34">
        <v>106.494076349276</v>
      </c>
      <c r="BN402" s="34">
        <v>105.44098288723124</v>
      </c>
      <c r="BO402" s="34">
        <v>105.6164984642387</v>
      </c>
      <c r="BP402" s="34">
        <v>105.13383062746819</v>
      </c>
      <c r="BQ402" s="34">
        <v>100</v>
      </c>
      <c r="BR402" s="34">
        <v>99.522673031026258</v>
      </c>
      <c r="BS402" s="34">
        <v>101.55131264916467</v>
      </c>
      <c r="BT402" s="34">
        <v>102.38663484486874</v>
      </c>
      <c r="BU402" s="34">
        <v>101.90930787589498</v>
      </c>
      <c r="BV402" s="34">
        <v>102.26730310262529</v>
      </c>
      <c r="BW402" s="34">
        <v>103.69928400954655</v>
      </c>
      <c r="BX402" s="34">
        <v>103.46062052505967</v>
      </c>
      <c r="BY402" s="34">
        <v>101.07398568019093</v>
      </c>
      <c r="BZ402" s="34">
        <v>99.761336515513122</v>
      </c>
      <c r="CA402" s="34">
        <v>98.090692124105018</v>
      </c>
      <c r="CB402" s="34">
        <v>94.868735083532215</v>
      </c>
      <c r="CC402" s="34">
        <v>92.959427207637233</v>
      </c>
      <c r="CD402" s="34">
        <v>91.050119331742238</v>
      </c>
      <c r="CE402" s="34">
        <v>88.663484486873514</v>
      </c>
      <c r="CF402" s="34">
        <v>86.276849642004777</v>
      </c>
      <c r="CG402" s="34">
        <v>85.918854415274467</v>
      </c>
      <c r="CH402" s="34">
        <v>86.634844868735087</v>
      </c>
      <c r="CI402" s="34">
        <v>85.202863961813847</v>
      </c>
      <c r="CJ402" s="34">
        <v>85.202863961813847</v>
      </c>
      <c r="CK402" s="34">
        <v>85.799522673031021</v>
      </c>
      <c r="CL402" s="34">
        <v>87.470167064439138</v>
      </c>
      <c r="CM402" s="34">
        <v>86.754176610978519</v>
      </c>
      <c r="CN402" s="34">
        <v>85.441527446300711</v>
      </c>
      <c r="CO402" s="34">
        <v>86.754176610978519</v>
      </c>
      <c r="CP402" s="34">
        <v>87.708830548926016</v>
      </c>
      <c r="CQ402" s="34">
        <v>87.470167064439138</v>
      </c>
      <c r="CR402" s="34">
        <v>88.066825775656326</v>
      </c>
      <c r="CS402" s="34">
        <v>91.408114558472548</v>
      </c>
      <c r="CT402" s="34">
        <v>93.556085918854421</v>
      </c>
      <c r="CU402" s="34">
        <v>95.584725536992835</v>
      </c>
      <c r="CV402" s="34">
        <v>97.255369928400953</v>
      </c>
      <c r="CW402" s="34">
        <v>98.21002386634845</v>
      </c>
    </row>
    <row r="403" spans="1:101" x14ac:dyDescent="0.3">
      <c r="A403" s="3">
        <v>5033</v>
      </c>
      <c r="B403" s="4" t="s">
        <v>395</v>
      </c>
      <c r="C403" s="34">
        <v>100</v>
      </c>
      <c r="D403" s="34">
        <v>100.80971659919028</v>
      </c>
      <c r="E403" s="34">
        <v>100.80971659919028</v>
      </c>
      <c r="F403" s="34">
        <v>99.595141700404852</v>
      </c>
      <c r="G403" s="34">
        <v>100.80971659919028</v>
      </c>
      <c r="H403" s="34">
        <v>101.61943319838056</v>
      </c>
      <c r="I403" s="34">
        <v>96.761133603238861</v>
      </c>
      <c r="J403" s="34">
        <v>94.331983805668017</v>
      </c>
      <c r="K403" s="34">
        <v>90.283400809716596</v>
      </c>
      <c r="L403" s="34">
        <v>95.141700404858298</v>
      </c>
      <c r="M403" s="34">
        <v>98.380566801619437</v>
      </c>
      <c r="N403" s="34">
        <v>100.80971659919028</v>
      </c>
      <c r="O403" s="34">
        <v>101.61943319838056</v>
      </c>
      <c r="P403" s="34">
        <v>102.42914979757084</v>
      </c>
      <c r="Q403" s="34">
        <v>97.165991902834008</v>
      </c>
      <c r="R403" s="34">
        <v>95.951417004048579</v>
      </c>
      <c r="S403" s="34">
        <v>93.522267206477736</v>
      </c>
      <c r="T403" s="34">
        <v>91.497975708502025</v>
      </c>
      <c r="U403" s="34">
        <v>89.878542510121463</v>
      </c>
      <c r="V403" s="34">
        <v>86.639676113360323</v>
      </c>
      <c r="W403" s="34">
        <v>81.781376518218622</v>
      </c>
      <c r="X403" s="34">
        <v>78.94736842105263</v>
      </c>
      <c r="Y403" s="34">
        <v>74.89878542510121</v>
      </c>
      <c r="Z403" s="34">
        <v>72.469635627530366</v>
      </c>
      <c r="AA403" s="34">
        <v>73.279352226720647</v>
      </c>
      <c r="AB403" s="34">
        <v>71.659919028340084</v>
      </c>
      <c r="AC403" s="34">
        <v>67.206477732793516</v>
      </c>
      <c r="AD403" s="34">
        <v>68.421052631578945</v>
      </c>
      <c r="AE403" s="34">
        <v>65.587044534412954</v>
      </c>
      <c r="AF403" s="34">
        <v>58.704453441295549</v>
      </c>
      <c r="AG403" s="34">
        <v>60.323886639676111</v>
      </c>
      <c r="AH403" s="34">
        <v>60.728744939271252</v>
      </c>
      <c r="AI403" s="34">
        <v>55.465587044534416</v>
      </c>
      <c r="AJ403" s="34">
        <v>100</v>
      </c>
      <c r="AK403" s="34">
        <v>98.512396694214871</v>
      </c>
      <c r="AL403" s="34">
        <v>100.3305785123967</v>
      </c>
      <c r="AM403" s="34">
        <v>100.49586776859505</v>
      </c>
      <c r="AN403" s="34">
        <v>98.84297520661157</v>
      </c>
      <c r="AO403" s="34">
        <v>98.347107438016522</v>
      </c>
      <c r="AP403" s="34">
        <v>94.710743801652896</v>
      </c>
      <c r="AQ403" s="34">
        <v>96.198347107438011</v>
      </c>
      <c r="AR403" s="34">
        <v>94.710743801652896</v>
      </c>
      <c r="AS403" s="34">
        <v>93.719008264462815</v>
      </c>
      <c r="AT403" s="34">
        <v>93.553719008264466</v>
      </c>
      <c r="AU403" s="34">
        <v>91.570247933884303</v>
      </c>
      <c r="AV403" s="34">
        <v>90.413223140495873</v>
      </c>
      <c r="AW403" s="34">
        <v>87.768595041322314</v>
      </c>
      <c r="AX403" s="34">
        <v>86.776859504132233</v>
      </c>
      <c r="AY403" s="34">
        <v>84.95867768595042</v>
      </c>
      <c r="AZ403" s="34">
        <v>84.297520661157023</v>
      </c>
      <c r="BA403" s="34">
        <v>82.644628099173559</v>
      </c>
      <c r="BB403" s="34">
        <v>83.305785123966942</v>
      </c>
      <c r="BC403" s="34">
        <v>79.669421487603302</v>
      </c>
      <c r="BD403" s="34">
        <v>78.347107438016522</v>
      </c>
      <c r="BE403" s="34">
        <v>78.512396694214871</v>
      </c>
      <c r="BF403" s="34">
        <v>80.165289256198349</v>
      </c>
      <c r="BG403" s="34">
        <v>81.818181818181813</v>
      </c>
      <c r="BH403" s="34">
        <v>82.314049586776861</v>
      </c>
      <c r="BI403" s="34">
        <v>82.644628099173559</v>
      </c>
      <c r="BJ403" s="34">
        <v>83.801652892561989</v>
      </c>
      <c r="BK403" s="34">
        <v>82.314049586776861</v>
      </c>
      <c r="BL403" s="34">
        <v>83.63636363636364</v>
      </c>
      <c r="BM403" s="34">
        <v>83.966942148760324</v>
      </c>
      <c r="BN403" s="34">
        <v>86.280991735537185</v>
      </c>
      <c r="BO403" s="34">
        <v>82.975206611570243</v>
      </c>
      <c r="BP403" s="34">
        <v>78.347107438016522</v>
      </c>
      <c r="BQ403" s="34">
        <v>100</v>
      </c>
      <c r="BR403" s="34">
        <v>107.69230769230769</v>
      </c>
      <c r="BS403" s="34">
        <v>106.29370629370629</v>
      </c>
      <c r="BT403" s="34">
        <v>107.69230769230769</v>
      </c>
      <c r="BU403" s="34">
        <v>111.88811188811189</v>
      </c>
      <c r="BV403" s="34">
        <v>113.28671328671329</v>
      </c>
      <c r="BW403" s="34">
        <v>113.98601398601399</v>
      </c>
      <c r="BX403" s="34">
        <v>116.78321678321679</v>
      </c>
      <c r="BY403" s="34">
        <v>121.67832167832168</v>
      </c>
      <c r="BZ403" s="34">
        <v>119.58041958041959</v>
      </c>
      <c r="CA403" s="34">
        <v>120.97902097902097</v>
      </c>
      <c r="CB403" s="34">
        <v>118.18181818181819</v>
      </c>
      <c r="CC403" s="34">
        <v>121.67832167832168</v>
      </c>
      <c r="CD403" s="34">
        <v>115.38461538461539</v>
      </c>
      <c r="CE403" s="34">
        <v>118.88111888111888</v>
      </c>
      <c r="CF403" s="34">
        <v>113.98601398601399</v>
      </c>
      <c r="CG403" s="34">
        <v>116.08391608391608</v>
      </c>
      <c r="CH403" s="34">
        <v>122.37762237762237</v>
      </c>
      <c r="CI403" s="34">
        <v>123.07692307692308</v>
      </c>
      <c r="CJ403" s="34">
        <v>124.47552447552448</v>
      </c>
      <c r="CK403" s="34">
        <v>127.97202797202797</v>
      </c>
      <c r="CL403" s="34">
        <v>130.06993006993008</v>
      </c>
      <c r="CM403" s="34">
        <v>130.76923076923077</v>
      </c>
      <c r="CN403" s="34">
        <v>129.37062937062936</v>
      </c>
      <c r="CO403" s="34">
        <v>132.16783216783216</v>
      </c>
      <c r="CP403" s="34">
        <v>134.96503496503496</v>
      </c>
      <c r="CQ403" s="34">
        <v>134.26573426573427</v>
      </c>
      <c r="CR403" s="34">
        <v>137.76223776223776</v>
      </c>
      <c r="CS403" s="34">
        <v>136.36363636363637</v>
      </c>
      <c r="CT403" s="34">
        <v>138.46153846153845</v>
      </c>
      <c r="CU403" s="34">
        <v>132.86713286713288</v>
      </c>
      <c r="CV403" s="34">
        <v>127.27272727272727</v>
      </c>
      <c r="CW403" s="34">
        <v>127.97202797202797</v>
      </c>
    </row>
    <row r="404" spans="1:101" x14ac:dyDescent="0.3">
      <c r="A404" s="3">
        <v>5034</v>
      </c>
      <c r="B404" s="4" t="s">
        <v>396</v>
      </c>
      <c r="C404" s="34">
        <v>100</v>
      </c>
      <c r="D404" s="34">
        <v>97.803806734992676</v>
      </c>
      <c r="E404" s="34">
        <v>94.582723279648604</v>
      </c>
      <c r="F404" s="34">
        <v>92.09370424597364</v>
      </c>
      <c r="G404" s="34">
        <v>92.825768667642748</v>
      </c>
      <c r="H404" s="34">
        <v>91.654465592972187</v>
      </c>
      <c r="I404" s="34">
        <v>90.043923865300144</v>
      </c>
      <c r="J404" s="34">
        <v>98.243045387994144</v>
      </c>
      <c r="K404" s="34">
        <v>94.729136163982432</v>
      </c>
      <c r="L404" s="34">
        <v>89.604685212298676</v>
      </c>
      <c r="M404" s="34">
        <v>90.190336749633971</v>
      </c>
      <c r="N404" s="34">
        <v>85.212298682284043</v>
      </c>
      <c r="O404" s="34">
        <v>87.408491947291367</v>
      </c>
      <c r="P404" s="34">
        <v>91.215226939970719</v>
      </c>
      <c r="Q404" s="34">
        <v>88.726207906295755</v>
      </c>
      <c r="R404" s="34">
        <v>84.773060029282576</v>
      </c>
      <c r="S404" s="34">
        <v>83.894582723279655</v>
      </c>
      <c r="T404" s="34">
        <v>85.797950219619324</v>
      </c>
      <c r="U404" s="34">
        <v>89.458272327964863</v>
      </c>
      <c r="V404" s="34">
        <v>87.994143484626647</v>
      </c>
      <c r="W404" s="34">
        <v>88.433382137628115</v>
      </c>
      <c r="X404" s="34">
        <v>85.944363103953151</v>
      </c>
      <c r="Y404" s="34">
        <v>81.112737920937036</v>
      </c>
      <c r="Z404" s="34">
        <v>80.819912152269396</v>
      </c>
      <c r="AA404" s="34">
        <v>79.648609077598834</v>
      </c>
      <c r="AB404" s="34">
        <v>79.35578330893118</v>
      </c>
      <c r="AC404" s="34">
        <v>78.184480234260619</v>
      </c>
      <c r="AD404" s="34">
        <v>81.259150805270863</v>
      </c>
      <c r="AE404" s="34">
        <v>77.745241581259151</v>
      </c>
      <c r="AF404" s="34">
        <v>77.013177159590043</v>
      </c>
      <c r="AG404" s="34">
        <v>75.549048316251827</v>
      </c>
      <c r="AH404" s="34">
        <v>73.060029282576863</v>
      </c>
      <c r="AI404" s="34">
        <v>70.131771595900446</v>
      </c>
      <c r="AJ404" s="34">
        <v>100</v>
      </c>
      <c r="AK404" s="34">
        <v>98.75</v>
      </c>
      <c r="AL404" s="34">
        <v>96</v>
      </c>
      <c r="AM404" s="34">
        <v>95.125</v>
      </c>
      <c r="AN404" s="34">
        <v>94.6875</v>
      </c>
      <c r="AO404" s="34">
        <v>92.75</v>
      </c>
      <c r="AP404" s="34">
        <v>91.875</v>
      </c>
      <c r="AQ404" s="34">
        <v>94.8125</v>
      </c>
      <c r="AR404" s="34">
        <v>94.6875</v>
      </c>
      <c r="AS404" s="34">
        <v>91.3125</v>
      </c>
      <c r="AT404" s="34">
        <v>90.625</v>
      </c>
      <c r="AU404" s="34">
        <v>87.875</v>
      </c>
      <c r="AV404" s="34">
        <v>89.25</v>
      </c>
      <c r="AW404" s="34">
        <v>90.375</v>
      </c>
      <c r="AX404" s="34">
        <v>90</v>
      </c>
      <c r="AY404" s="34">
        <v>90.0625</v>
      </c>
      <c r="AZ404" s="34">
        <v>91.125</v>
      </c>
      <c r="BA404" s="34">
        <v>90.875</v>
      </c>
      <c r="BB404" s="34">
        <v>91.5625</v>
      </c>
      <c r="BC404" s="34">
        <v>90.8125</v>
      </c>
      <c r="BD404" s="34">
        <v>89.8125</v>
      </c>
      <c r="BE404" s="34">
        <v>90.75</v>
      </c>
      <c r="BF404" s="34">
        <v>90.8125</v>
      </c>
      <c r="BG404" s="34">
        <v>90.5625</v>
      </c>
      <c r="BH404" s="34">
        <v>93.1875</v>
      </c>
      <c r="BI404" s="34">
        <v>94.125</v>
      </c>
      <c r="BJ404" s="34">
        <v>94.8125</v>
      </c>
      <c r="BK404" s="34">
        <v>95.9375</v>
      </c>
      <c r="BL404" s="34">
        <v>96.625</v>
      </c>
      <c r="BM404" s="34">
        <v>93.6875</v>
      </c>
      <c r="BN404" s="34">
        <v>93.125</v>
      </c>
      <c r="BO404" s="34">
        <v>90.9375</v>
      </c>
      <c r="BP404" s="34">
        <v>89.5625</v>
      </c>
      <c r="BQ404" s="34">
        <v>100</v>
      </c>
      <c r="BR404" s="34">
        <v>101.1804384485666</v>
      </c>
      <c r="BS404" s="34">
        <v>100.67453625632378</v>
      </c>
      <c r="BT404" s="34">
        <v>101.01180438448567</v>
      </c>
      <c r="BU404" s="34">
        <v>101.68634064080945</v>
      </c>
      <c r="BV404" s="34">
        <v>100</v>
      </c>
      <c r="BW404" s="34">
        <v>99.831365935919052</v>
      </c>
      <c r="BX404" s="34">
        <v>98.313659359190552</v>
      </c>
      <c r="BY404" s="34">
        <v>96.627318718381119</v>
      </c>
      <c r="BZ404" s="34">
        <v>99.494097807757171</v>
      </c>
      <c r="CA404" s="34">
        <v>97.301854974704895</v>
      </c>
      <c r="CB404" s="34">
        <v>96.964586846543</v>
      </c>
      <c r="CC404" s="34">
        <v>96.121416526138276</v>
      </c>
      <c r="CD404" s="34">
        <v>95.784148397976395</v>
      </c>
      <c r="CE404" s="34">
        <v>92.242833052276566</v>
      </c>
      <c r="CF404" s="34">
        <v>90.893760539629</v>
      </c>
      <c r="CG404" s="34">
        <v>88.53288364249579</v>
      </c>
      <c r="CH404" s="34">
        <v>84.148397976391237</v>
      </c>
      <c r="CI404" s="34">
        <v>81.618887015177066</v>
      </c>
      <c r="CJ404" s="34">
        <v>80.438448566610461</v>
      </c>
      <c r="CK404" s="34">
        <v>78.583473861720066</v>
      </c>
      <c r="CL404" s="34">
        <v>78.752107925801013</v>
      </c>
      <c r="CM404" s="34">
        <v>79.089376053962894</v>
      </c>
      <c r="CN404" s="34">
        <v>79.258010118043842</v>
      </c>
      <c r="CO404" s="34">
        <v>78.920741989881961</v>
      </c>
      <c r="CP404" s="34">
        <v>78.414839797639118</v>
      </c>
      <c r="CQ404" s="34">
        <v>77.403035413153461</v>
      </c>
      <c r="CR404" s="34">
        <v>78.077571669477237</v>
      </c>
      <c r="CS404" s="34">
        <v>81.112984822934237</v>
      </c>
      <c r="CT404" s="34">
        <v>83.97976391231029</v>
      </c>
      <c r="CU404" s="34">
        <v>84.654300168634066</v>
      </c>
      <c r="CV404" s="34">
        <v>86.846543001686342</v>
      </c>
      <c r="CW404" s="34">
        <v>87.689713322091066</v>
      </c>
    </row>
    <row r="405" spans="1:101" x14ac:dyDescent="0.3">
      <c r="A405" s="3">
        <v>5035</v>
      </c>
      <c r="B405" s="4" t="s">
        <v>397</v>
      </c>
      <c r="C405" s="34">
        <v>100</v>
      </c>
      <c r="D405" s="34">
        <v>98.586715122148192</v>
      </c>
      <c r="E405" s="34">
        <v>98.001211387038154</v>
      </c>
      <c r="F405" s="34">
        <v>96.386028669493243</v>
      </c>
      <c r="G405" s="34">
        <v>94.286291136684838</v>
      </c>
      <c r="H405" s="34">
        <v>92.449020795477495</v>
      </c>
      <c r="I405" s="34">
        <v>91.257823541288104</v>
      </c>
      <c r="J405" s="34">
        <v>90.228144558853216</v>
      </c>
      <c r="K405" s="34">
        <v>91.278013325257419</v>
      </c>
      <c r="L405" s="34">
        <v>91.540480516858466</v>
      </c>
      <c r="M405" s="34">
        <v>92.650918635170598</v>
      </c>
      <c r="N405" s="34">
        <v>94.14496264889965</v>
      </c>
      <c r="O405" s="34">
        <v>94.992933575610735</v>
      </c>
      <c r="P405" s="34">
        <v>96.64849586109429</v>
      </c>
      <c r="Q405" s="34">
        <v>98.102160306884713</v>
      </c>
      <c r="R405" s="34">
        <v>99.676963456491009</v>
      </c>
      <c r="S405" s="34">
        <v>101.11043811831213</v>
      </c>
      <c r="T405" s="34">
        <v>102.96789824348879</v>
      </c>
      <c r="U405" s="34">
        <v>105.41086210377549</v>
      </c>
      <c r="V405" s="34">
        <v>106.90490611750454</v>
      </c>
      <c r="W405" s="34">
        <v>109.61033716939228</v>
      </c>
      <c r="X405" s="34">
        <v>111.14476075105996</v>
      </c>
      <c r="Y405" s="34">
        <v>113.80981223500909</v>
      </c>
      <c r="Z405" s="34">
        <v>114.96062992125984</v>
      </c>
      <c r="AA405" s="34">
        <v>116.71714112658995</v>
      </c>
      <c r="AB405" s="34">
        <v>118.9178275792449</v>
      </c>
      <c r="AC405" s="34">
        <v>118.61498081970522</v>
      </c>
      <c r="AD405" s="34">
        <v>118.59479103573592</v>
      </c>
      <c r="AE405" s="34">
        <v>118.0294770845952</v>
      </c>
      <c r="AF405" s="34">
        <v>117.98909751665657</v>
      </c>
      <c r="AG405" s="34">
        <v>118.17080557238037</v>
      </c>
      <c r="AH405" s="34">
        <v>118.53422168382798</v>
      </c>
      <c r="AI405" s="34">
        <v>116.81809004643651</v>
      </c>
      <c r="AJ405" s="34">
        <v>100</v>
      </c>
      <c r="AK405" s="34">
        <v>101.56313029447358</v>
      </c>
      <c r="AL405" s="34">
        <v>103.06575231948366</v>
      </c>
      <c r="AM405" s="34">
        <v>104.03388463089955</v>
      </c>
      <c r="AN405" s="34">
        <v>105.4659136748689</v>
      </c>
      <c r="AO405" s="34">
        <v>106.55506252521178</v>
      </c>
      <c r="AP405" s="34">
        <v>107.44251714400968</v>
      </c>
      <c r="AQ405" s="34">
        <v>107.43243243243244</v>
      </c>
      <c r="AR405" s="34">
        <v>108.69302137958854</v>
      </c>
      <c r="AS405" s="34">
        <v>109.18717224687374</v>
      </c>
      <c r="AT405" s="34">
        <v>109.5502218636547</v>
      </c>
      <c r="AU405" s="34">
        <v>110.56877773295683</v>
      </c>
      <c r="AV405" s="34">
        <v>111.98063735377168</v>
      </c>
      <c r="AW405" s="34">
        <v>112.44453408632513</v>
      </c>
      <c r="AX405" s="34">
        <v>113.89673255344897</v>
      </c>
      <c r="AY405" s="34">
        <v>115.62121823315853</v>
      </c>
      <c r="AZ405" s="34">
        <v>117.35578862444534</v>
      </c>
      <c r="BA405" s="34">
        <v>118.90883420734167</v>
      </c>
      <c r="BB405" s="34">
        <v>120.77450584913271</v>
      </c>
      <c r="BC405" s="34">
        <v>123.14441306978621</v>
      </c>
      <c r="BD405" s="34">
        <v>125.25211778943122</v>
      </c>
      <c r="BE405" s="34">
        <v>127.28922952803549</v>
      </c>
      <c r="BF405" s="34">
        <v>128.66075030254135</v>
      </c>
      <c r="BG405" s="34">
        <v>131.07099636950383</v>
      </c>
      <c r="BH405" s="34">
        <v>132.01895925776523</v>
      </c>
      <c r="BI405" s="34">
        <v>133.80395320693827</v>
      </c>
      <c r="BJ405" s="34">
        <v>135.63937071399758</v>
      </c>
      <c r="BK405" s="34">
        <v>137.58572004840661</v>
      </c>
      <c r="BL405" s="34">
        <v>139.58249294070188</v>
      </c>
      <c r="BM405" s="34">
        <v>141.51875756353368</v>
      </c>
      <c r="BN405" s="34">
        <v>143.12222670431626</v>
      </c>
      <c r="BO405" s="34">
        <v>145.0887454618798</v>
      </c>
      <c r="BP405" s="34">
        <v>145.37111738604276</v>
      </c>
      <c r="BQ405" s="34">
        <v>100</v>
      </c>
      <c r="BR405" s="34">
        <v>102.85714285714286</v>
      </c>
      <c r="BS405" s="34">
        <v>104.82758620689656</v>
      </c>
      <c r="BT405" s="34">
        <v>107.6847290640394</v>
      </c>
      <c r="BU405" s="34">
        <v>108.96551724137932</v>
      </c>
      <c r="BV405" s="34">
        <v>110.04926108374384</v>
      </c>
      <c r="BW405" s="34">
        <v>109.75369458128078</v>
      </c>
      <c r="BX405" s="34">
        <v>109.75369458128078</v>
      </c>
      <c r="BY405" s="34">
        <v>110.68965517241379</v>
      </c>
      <c r="BZ405" s="34">
        <v>111.82266009852216</v>
      </c>
      <c r="CA405" s="34">
        <v>112.11822660098522</v>
      </c>
      <c r="CB405" s="34">
        <v>113.34975369458128</v>
      </c>
      <c r="CC405" s="34">
        <v>113.20197044334975</v>
      </c>
      <c r="CD405" s="34">
        <v>113.34975369458128</v>
      </c>
      <c r="CE405" s="34">
        <v>114.03940886699507</v>
      </c>
      <c r="CF405" s="34">
        <v>114.38423645320196</v>
      </c>
      <c r="CG405" s="34">
        <v>113.05418719211822</v>
      </c>
      <c r="CH405" s="34">
        <v>113.69458128078817</v>
      </c>
      <c r="CI405" s="34">
        <v>116.50246305418719</v>
      </c>
      <c r="CJ405" s="34">
        <v>117.53694581280789</v>
      </c>
      <c r="CK405" s="34">
        <v>119.40886699507389</v>
      </c>
      <c r="CL405" s="34">
        <v>122.61083743842364</v>
      </c>
      <c r="CM405" s="34">
        <v>126.35467980295566</v>
      </c>
      <c r="CN405" s="34">
        <v>132.21674876847291</v>
      </c>
      <c r="CO405" s="34">
        <v>137.29064039408868</v>
      </c>
      <c r="CP405" s="34">
        <v>142.85714285714286</v>
      </c>
      <c r="CQ405" s="34">
        <v>150.44334975369458</v>
      </c>
      <c r="CR405" s="34">
        <v>155.96059113300493</v>
      </c>
      <c r="CS405" s="34">
        <v>161.08374384236453</v>
      </c>
      <c r="CT405" s="34">
        <v>169.01477832512316</v>
      </c>
      <c r="CU405" s="34">
        <v>176.35467980295567</v>
      </c>
      <c r="CV405" s="34">
        <v>182.5615763546798</v>
      </c>
      <c r="CW405" s="34">
        <v>188.52216748768473</v>
      </c>
    </row>
    <row r="406" spans="1:101" x14ac:dyDescent="0.3">
      <c r="A406" s="3">
        <v>5036</v>
      </c>
      <c r="B406" s="4" t="s">
        <v>398</v>
      </c>
      <c r="C406" s="34">
        <v>100</v>
      </c>
      <c r="D406" s="34">
        <v>99.700598802395206</v>
      </c>
      <c r="E406" s="34">
        <v>97.155688622754496</v>
      </c>
      <c r="F406" s="34">
        <v>100.29940119760479</v>
      </c>
      <c r="G406" s="34">
        <v>97.005988023952099</v>
      </c>
      <c r="H406" s="34">
        <v>94.76047904191617</v>
      </c>
      <c r="I406" s="34">
        <v>94.76047904191617</v>
      </c>
      <c r="J406" s="34">
        <v>93.41317365269461</v>
      </c>
      <c r="K406" s="34">
        <v>95.059880239520965</v>
      </c>
      <c r="L406" s="34">
        <v>96.107784431137731</v>
      </c>
      <c r="M406" s="34">
        <v>98.203592814371262</v>
      </c>
      <c r="N406" s="34">
        <v>94.161676646706582</v>
      </c>
      <c r="O406" s="34">
        <v>92.365269461077844</v>
      </c>
      <c r="P406" s="34">
        <v>93.712574850299404</v>
      </c>
      <c r="Q406" s="34">
        <v>97.155688622754496</v>
      </c>
      <c r="R406" s="34">
        <v>96.856287425149702</v>
      </c>
      <c r="S406" s="34">
        <v>100.59880239520957</v>
      </c>
      <c r="T406" s="34">
        <v>95.658682634730539</v>
      </c>
      <c r="U406" s="34">
        <v>98.65269461077844</v>
      </c>
      <c r="V406" s="34">
        <v>98.35329341317366</v>
      </c>
      <c r="W406" s="34">
        <v>97.604790419161674</v>
      </c>
      <c r="X406" s="34">
        <v>97.005988023952099</v>
      </c>
      <c r="Y406" s="34">
        <v>96.556886227544908</v>
      </c>
      <c r="Z406" s="34">
        <v>95.658682634730539</v>
      </c>
      <c r="AA406" s="34">
        <v>95.209580838323348</v>
      </c>
      <c r="AB406" s="34">
        <v>96.107784431137731</v>
      </c>
      <c r="AC406" s="34">
        <v>95.958083832335333</v>
      </c>
      <c r="AD406" s="34">
        <v>97.155688622754496</v>
      </c>
      <c r="AE406" s="34">
        <v>92.814371257485035</v>
      </c>
      <c r="AF406" s="34">
        <v>90.868263473053887</v>
      </c>
      <c r="AG406" s="34">
        <v>89.970059880239518</v>
      </c>
      <c r="AH406" s="34">
        <v>89.371257485029943</v>
      </c>
      <c r="AI406" s="34">
        <v>88.023952095808383</v>
      </c>
      <c r="AJ406" s="34">
        <v>100</v>
      </c>
      <c r="AK406" s="34">
        <v>102.16417910447761</v>
      </c>
      <c r="AL406" s="34">
        <v>101.94029850746269</v>
      </c>
      <c r="AM406" s="34">
        <v>101.79104477611941</v>
      </c>
      <c r="AN406" s="34">
        <v>100.3731343283582</v>
      </c>
      <c r="AO406" s="34">
        <v>100.8955223880597</v>
      </c>
      <c r="AP406" s="34">
        <v>102.08955223880596</v>
      </c>
      <c r="AQ406" s="34">
        <v>103.95522388059702</v>
      </c>
      <c r="AR406" s="34">
        <v>102.08955223880596</v>
      </c>
      <c r="AS406" s="34">
        <v>102.31343283582089</v>
      </c>
      <c r="AT406" s="34">
        <v>102.31343283582089</v>
      </c>
      <c r="AU406" s="34">
        <v>102.01492537313433</v>
      </c>
      <c r="AV406" s="34">
        <v>101.34328358208955</v>
      </c>
      <c r="AW406" s="34">
        <v>103.28358208955224</v>
      </c>
      <c r="AX406" s="34">
        <v>103.35820895522389</v>
      </c>
      <c r="AY406" s="34">
        <v>104.77611940298507</v>
      </c>
      <c r="AZ406" s="34">
        <v>105.07462686567165</v>
      </c>
      <c r="BA406" s="34">
        <v>106.11940298507463</v>
      </c>
      <c r="BB406" s="34">
        <v>107.01492537313433</v>
      </c>
      <c r="BC406" s="34">
        <v>105.74626865671642</v>
      </c>
      <c r="BD406" s="34">
        <v>104.1044776119403</v>
      </c>
      <c r="BE406" s="34">
        <v>104.25373134328358</v>
      </c>
      <c r="BF406" s="34">
        <v>106.04477611940298</v>
      </c>
      <c r="BG406" s="34">
        <v>105.8955223880597</v>
      </c>
      <c r="BH406" s="34">
        <v>110.3731343283582</v>
      </c>
      <c r="BI406" s="34">
        <v>115.22388059701493</v>
      </c>
      <c r="BJ406" s="34">
        <v>114.70149253731343</v>
      </c>
      <c r="BK406" s="34">
        <v>113.73134328358209</v>
      </c>
      <c r="BL406" s="34">
        <v>112.83582089552239</v>
      </c>
      <c r="BM406" s="34">
        <v>114.1044776119403</v>
      </c>
      <c r="BN406" s="34">
        <v>113.88059701492537</v>
      </c>
      <c r="BO406" s="34">
        <v>112.46268656716418</v>
      </c>
      <c r="BP406" s="34">
        <v>113.35820895522389</v>
      </c>
      <c r="BQ406" s="34">
        <v>100</v>
      </c>
      <c r="BR406" s="34">
        <v>103.54767184035477</v>
      </c>
      <c r="BS406" s="34">
        <v>103.3259423503326</v>
      </c>
      <c r="BT406" s="34">
        <v>103.99113082039911</v>
      </c>
      <c r="BU406" s="34">
        <v>105.7649667405765</v>
      </c>
      <c r="BV406" s="34">
        <v>104.43458980044346</v>
      </c>
      <c r="BW406" s="34">
        <v>101.99556541019956</v>
      </c>
      <c r="BX406" s="34">
        <v>99.334811529933475</v>
      </c>
      <c r="BY406" s="34">
        <v>100.44345898004434</v>
      </c>
      <c r="BZ406" s="34">
        <v>98.447893569844794</v>
      </c>
      <c r="CA406" s="34">
        <v>95.787139689578709</v>
      </c>
      <c r="CB406" s="34">
        <v>95.121951219512198</v>
      </c>
      <c r="CC406" s="34">
        <v>93.126385809312637</v>
      </c>
      <c r="CD406" s="34">
        <v>93.126385809312637</v>
      </c>
      <c r="CE406" s="34">
        <v>88.470066518847005</v>
      </c>
      <c r="CF406" s="34">
        <v>87.36141906873614</v>
      </c>
      <c r="CG406" s="34">
        <v>87.36141906873614</v>
      </c>
      <c r="CH406" s="34">
        <v>87.13968957871397</v>
      </c>
      <c r="CI406" s="34">
        <v>88.691796008869176</v>
      </c>
      <c r="CJ406" s="34">
        <v>87.13968957871397</v>
      </c>
      <c r="CK406" s="34">
        <v>91.796008869179602</v>
      </c>
      <c r="CL406" s="34">
        <v>93.348115299334808</v>
      </c>
      <c r="CM406" s="34">
        <v>93.348115299334808</v>
      </c>
      <c r="CN406" s="34">
        <v>96.895787139689574</v>
      </c>
      <c r="CO406" s="34">
        <v>93.791574279379162</v>
      </c>
      <c r="CP406" s="34">
        <v>95.787139689578709</v>
      </c>
      <c r="CQ406" s="34">
        <v>99.55654101995566</v>
      </c>
      <c r="CR406" s="34">
        <v>106.43015521064302</v>
      </c>
      <c r="CS406" s="34">
        <v>109.09090909090909</v>
      </c>
      <c r="CT406" s="34">
        <v>109.7560975609756</v>
      </c>
      <c r="CU406" s="34">
        <v>111.52993348115299</v>
      </c>
      <c r="CV406" s="34">
        <v>113.52549889135256</v>
      </c>
      <c r="CW406" s="34">
        <v>116.4079822616408</v>
      </c>
    </row>
    <row r="407" spans="1:101" x14ac:dyDescent="0.3">
      <c r="A407" s="3">
        <v>5037</v>
      </c>
      <c r="B407" s="4" t="s">
        <v>399</v>
      </c>
      <c r="C407" s="34">
        <v>100</v>
      </c>
      <c r="D407" s="34">
        <v>99.676165803108802</v>
      </c>
      <c r="E407" s="34">
        <v>99.222797927461144</v>
      </c>
      <c r="F407" s="34">
        <v>98.553540587219345</v>
      </c>
      <c r="G407" s="34">
        <v>98.769430051813472</v>
      </c>
      <c r="H407" s="34">
        <v>99.827288428324692</v>
      </c>
      <c r="I407" s="34">
        <v>100</v>
      </c>
      <c r="J407" s="34">
        <v>99.503454231433508</v>
      </c>
      <c r="K407" s="34">
        <v>99.719343696027636</v>
      </c>
      <c r="L407" s="34">
        <v>101.03626943005182</v>
      </c>
      <c r="M407" s="34">
        <v>102.89291882556131</v>
      </c>
      <c r="N407" s="34">
        <v>102.87132987910189</v>
      </c>
      <c r="O407" s="34">
        <v>104.08031088082902</v>
      </c>
      <c r="P407" s="34">
        <v>104.66321243523316</v>
      </c>
      <c r="Q407" s="34">
        <v>103.79965457685665</v>
      </c>
      <c r="R407" s="34">
        <v>103.713298791019</v>
      </c>
      <c r="S407" s="34">
        <v>104.57685664939551</v>
      </c>
      <c r="T407" s="34">
        <v>104.70639032815198</v>
      </c>
      <c r="U407" s="34">
        <v>105.20293609671847</v>
      </c>
      <c r="V407" s="34">
        <v>105.44041450777202</v>
      </c>
      <c r="W407" s="34">
        <v>104.51208981001727</v>
      </c>
      <c r="X407" s="34">
        <v>104.94386873920553</v>
      </c>
      <c r="Y407" s="34">
        <v>103.99395509499136</v>
      </c>
      <c r="Z407" s="34">
        <v>103.56217616580311</v>
      </c>
      <c r="AA407" s="34">
        <v>103.17357512953367</v>
      </c>
      <c r="AB407" s="34">
        <v>102.13730569948187</v>
      </c>
      <c r="AC407" s="34">
        <v>101.72711571675302</v>
      </c>
      <c r="AD407" s="34">
        <v>100.97150259067358</v>
      </c>
      <c r="AE407" s="34">
        <v>101.25215889464594</v>
      </c>
      <c r="AF407" s="34">
        <v>100.41018998272884</v>
      </c>
      <c r="AG407" s="34">
        <v>101.81347150259067</v>
      </c>
      <c r="AH407" s="34">
        <v>102.82815198618307</v>
      </c>
      <c r="AI407" s="34">
        <v>103.28151986183074</v>
      </c>
      <c r="AJ407" s="34">
        <v>100</v>
      </c>
      <c r="AK407" s="34">
        <v>101.79320469798658</v>
      </c>
      <c r="AL407" s="34">
        <v>102.62164429530202</v>
      </c>
      <c r="AM407" s="34">
        <v>102.89429530201342</v>
      </c>
      <c r="AN407" s="34">
        <v>104.57214765100672</v>
      </c>
      <c r="AO407" s="34">
        <v>105.46350671140939</v>
      </c>
      <c r="AP407" s="34">
        <v>106.71140939597315</v>
      </c>
      <c r="AQ407" s="34">
        <v>107.69714765100672</v>
      </c>
      <c r="AR407" s="34">
        <v>107.22525167785236</v>
      </c>
      <c r="AS407" s="34">
        <v>107.8125</v>
      </c>
      <c r="AT407" s="34">
        <v>107.72860738255034</v>
      </c>
      <c r="AU407" s="34">
        <v>108.43120805369128</v>
      </c>
      <c r="AV407" s="34">
        <v>108.37877516778524</v>
      </c>
      <c r="AW407" s="34">
        <v>108.36828859060402</v>
      </c>
      <c r="AX407" s="34">
        <v>108.69337248322148</v>
      </c>
      <c r="AY407" s="34">
        <v>109.82592281879195</v>
      </c>
      <c r="AZ407" s="34">
        <v>110.66484899328859</v>
      </c>
      <c r="BA407" s="34">
        <v>112.38464765100672</v>
      </c>
      <c r="BB407" s="34">
        <v>113.5381711409396</v>
      </c>
      <c r="BC407" s="34">
        <v>113.94714765100672</v>
      </c>
      <c r="BD407" s="34">
        <v>115.39429530201342</v>
      </c>
      <c r="BE407" s="34">
        <v>116.64219798657719</v>
      </c>
      <c r="BF407" s="34">
        <v>117.87961409395973</v>
      </c>
      <c r="BG407" s="34">
        <v>118.66610738255034</v>
      </c>
      <c r="BH407" s="34">
        <v>120.21812080536913</v>
      </c>
      <c r="BI407" s="34">
        <v>121.83305369127517</v>
      </c>
      <c r="BJ407" s="34">
        <v>122.69295302013423</v>
      </c>
      <c r="BK407" s="34">
        <v>123.41652684563758</v>
      </c>
      <c r="BL407" s="34">
        <v>125.09437919463087</v>
      </c>
      <c r="BM407" s="34">
        <v>126.16401006711409</v>
      </c>
      <c r="BN407" s="34">
        <v>127.23364093959732</v>
      </c>
      <c r="BO407" s="34">
        <v>128.17743288590603</v>
      </c>
      <c r="BP407" s="34">
        <v>128.43959731543623</v>
      </c>
      <c r="BQ407" s="34">
        <v>100</v>
      </c>
      <c r="BR407" s="34">
        <v>100.21598272138229</v>
      </c>
      <c r="BS407" s="34">
        <v>100.21598272138229</v>
      </c>
      <c r="BT407" s="34">
        <v>100.51835853131749</v>
      </c>
      <c r="BU407" s="34">
        <v>100.69114470842332</v>
      </c>
      <c r="BV407" s="34">
        <v>101.16630669546436</v>
      </c>
      <c r="BW407" s="34">
        <v>100.43196544276458</v>
      </c>
      <c r="BX407" s="34">
        <v>99.827213822894166</v>
      </c>
      <c r="BY407" s="34">
        <v>101.16630669546436</v>
      </c>
      <c r="BZ407" s="34">
        <v>101.46868250539957</v>
      </c>
      <c r="CA407" s="34">
        <v>100.64794816414687</v>
      </c>
      <c r="CB407" s="34">
        <v>101.1231101511879</v>
      </c>
      <c r="CC407" s="34">
        <v>101.42548596112312</v>
      </c>
      <c r="CD407" s="34">
        <v>100.17278617710583</v>
      </c>
      <c r="CE407" s="34">
        <v>98.660907127429809</v>
      </c>
      <c r="CF407" s="34">
        <v>99.136069114470843</v>
      </c>
      <c r="CG407" s="34">
        <v>99.481641468682511</v>
      </c>
      <c r="CH407" s="34">
        <v>99.697624190064801</v>
      </c>
      <c r="CI407" s="34">
        <v>99.395248380129587</v>
      </c>
      <c r="CJ407" s="34">
        <v>100.64794816414687</v>
      </c>
      <c r="CK407" s="34">
        <v>100.56155507559396</v>
      </c>
      <c r="CL407" s="34">
        <v>102.41900647948164</v>
      </c>
      <c r="CM407" s="34">
        <v>103.93088552915766</v>
      </c>
      <c r="CN407" s="34">
        <v>106.5658747300216</v>
      </c>
      <c r="CO407" s="34">
        <v>107.9049676025918</v>
      </c>
      <c r="CP407" s="34">
        <v>111.14470842332614</v>
      </c>
      <c r="CQ407" s="34">
        <v>115.16198704103672</v>
      </c>
      <c r="CR407" s="34">
        <v>119.48164146868251</v>
      </c>
      <c r="CS407" s="34">
        <v>123.32613390928725</v>
      </c>
      <c r="CT407" s="34">
        <v>126.47948164146868</v>
      </c>
      <c r="CU407" s="34">
        <v>131.44708423326134</v>
      </c>
      <c r="CV407" s="34">
        <v>135.16198704103672</v>
      </c>
      <c r="CW407" s="34">
        <v>139.17926565874731</v>
      </c>
    </row>
    <row r="408" spans="1:101" x14ac:dyDescent="0.3">
      <c r="A408" s="3">
        <v>5038</v>
      </c>
      <c r="B408" s="4" t="s">
        <v>400</v>
      </c>
      <c r="C408" s="34">
        <v>100</v>
      </c>
      <c r="D408" s="34">
        <v>98.966473405596162</v>
      </c>
      <c r="E408" s="34">
        <v>95.991933450970507</v>
      </c>
      <c r="F408" s="34">
        <v>93.395512982102346</v>
      </c>
      <c r="G408" s="34">
        <v>93.319889084950844</v>
      </c>
      <c r="H408" s="34">
        <v>92.966977564910508</v>
      </c>
      <c r="I408" s="34">
        <v>92.33677842198135</v>
      </c>
      <c r="J408" s="34">
        <v>91.807411141920852</v>
      </c>
      <c r="K408" s="34">
        <v>90.093269473153512</v>
      </c>
      <c r="L408" s="34">
        <v>90.547012856062523</v>
      </c>
      <c r="M408" s="34">
        <v>90.698260650365512</v>
      </c>
      <c r="N408" s="34">
        <v>91.756995210486508</v>
      </c>
      <c r="O408" s="34">
        <v>90.748676581799842</v>
      </c>
      <c r="P408" s="34">
        <v>90.244517267456516</v>
      </c>
      <c r="Q408" s="34">
        <v>90.62263675321401</v>
      </c>
      <c r="R408" s="34">
        <v>90.950340307537175</v>
      </c>
      <c r="S408" s="34">
        <v>90.925132341820017</v>
      </c>
      <c r="T408" s="34">
        <v>92.664481976304515</v>
      </c>
      <c r="U408" s="34">
        <v>92.160322661961175</v>
      </c>
      <c r="V408" s="34">
        <v>92.33677842198135</v>
      </c>
      <c r="W408" s="34">
        <v>92.588858079153013</v>
      </c>
      <c r="X408" s="34">
        <v>92.740105873456017</v>
      </c>
      <c r="Y408" s="34">
        <v>92.286362490547006</v>
      </c>
      <c r="Z408" s="34">
        <v>91.22762793042601</v>
      </c>
      <c r="AA408" s="34">
        <v>91.278043861860354</v>
      </c>
      <c r="AB408" s="34">
        <v>90.068061507436354</v>
      </c>
      <c r="AC408" s="34">
        <v>91.101588101840179</v>
      </c>
      <c r="AD408" s="34">
        <v>90.62263675321401</v>
      </c>
      <c r="AE408" s="34">
        <v>89.286614570204179</v>
      </c>
      <c r="AF408" s="34">
        <v>88.656415427275022</v>
      </c>
      <c r="AG408" s="34">
        <v>86.110410889841191</v>
      </c>
      <c r="AH408" s="34">
        <v>85.656667506932195</v>
      </c>
      <c r="AI408" s="34">
        <v>83.942525838164855</v>
      </c>
      <c r="AJ408" s="34">
        <v>100</v>
      </c>
      <c r="AK408" s="34">
        <v>101.91505992704533</v>
      </c>
      <c r="AL408" s="34">
        <v>102.61855132881709</v>
      </c>
      <c r="AM408" s="34">
        <v>103.5304846274101</v>
      </c>
      <c r="AN408" s="34">
        <v>104.66388744137572</v>
      </c>
      <c r="AO408" s="34">
        <v>106.44867118290776</v>
      </c>
      <c r="AP408" s="34">
        <v>107.11307972902553</v>
      </c>
      <c r="AQ408" s="34">
        <v>108.35070349140177</v>
      </c>
      <c r="AR408" s="34">
        <v>108.28556539864513</v>
      </c>
      <c r="AS408" s="34">
        <v>108.03804064616988</v>
      </c>
      <c r="AT408" s="34">
        <v>107.76446065659198</v>
      </c>
      <c r="AU408" s="34">
        <v>107.24335591453882</v>
      </c>
      <c r="AV408" s="34">
        <v>107.11307972902553</v>
      </c>
      <c r="AW408" s="34">
        <v>107.25638353309014</v>
      </c>
      <c r="AX408" s="34">
        <v>107.52996352266806</v>
      </c>
      <c r="AY408" s="34">
        <v>108.23345492443981</v>
      </c>
      <c r="AZ408" s="34">
        <v>108.71547681083898</v>
      </c>
      <c r="BA408" s="34">
        <v>109.64043772798333</v>
      </c>
      <c r="BB408" s="34">
        <v>109.91401771756124</v>
      </c>
      <c r="BC408" s="34">
        <v>110.69567483064095</v>
      </c>
      <c r="BD408" s="34">
        <v>111.50338718082334</v>
      </c>
      <c r="BE408" s="34">
        <v>113.23606044815008</v>
      </c>
      <c r="BF408" s="34">
        <v>113.88744137571652</v>
      </c>
      <c r="BG408" s="34">
        <v>114.76029181865555</v>
      </c>
      <c r="BH408" s="34">
        <v>115.58103178738926</v>
      </c>
      <c r="BI408" s="34">
        <v>115.62011464304325</v>
      </c>
      <c r="BJ408" s="34">
        <v>116.19332985930171</v>
      </c>
      <c r="BK408" s="34">
        <v>118.03022407503909</v>
      </c>
      <c r="BL408" s="34">
        <v>117.66545075560188</v>
      </c>
      <c r="BM408" s="34">
        <v>118.13444502344971</v>
      </c>
      <c r="BN408" s="34">
        <v>117.4048983845753</v>
      </c>
      <c r="BO408" s="34">
        <v>117.61334028139656</v>
      </c>
      <c r="BP408" s="34">
        <v>117.4048983845753</v>
      </c>
      <c r="BQ408" s="34">
        <v>100</v>
      </c>
      <c r="BR408" s="34">
        <v>103.25610519724484</v>
      </c>
      <c r="BS408" s="34">
        <v>105.51033187226049</v>
      </c>
      <c r="BT408" s="34">
        <v>108.89167188478397</v>
      </c>
      <c r="BU408" s="34">
        <v>111.77207263619286</v>
      </c>
      <c r="BV408" s="34">
        <v>113.83844708829055</v>
      </c>
      <c r="BW408" s="34">
        <v>114.46462116468378</v>
      </c>
      <c r="BX408" s="34">
        <v>114.08891671884784</v>
      </c>
      <c r="BY408" s="34">
        <v>114.96556042579837</v>
      </c>
      <c r="BZ408" s="34">
        <v>116.59361302442079</v>
      </c>
      <c r="CA408" s="34">
        <v>115.8422041327489</v>
      </c>
      <c r="CB408" s="34">
        <v>115.90482154038823</v>
      </c>
      <c r="CC408" s="34">
        <v>115.27864746399499</v>
      </c>
      <c r="CD408" s="34">
        <v>114.65247338760176</v>
      </c>
      <c r="CE408" s="34">
        <v>111.95992485911083</v>
      </c>
      <c r="CF408" s="34">
        <v>109.5178459611772</v>
      </c>
      <c r="CG408" s="34">
        <v>109.26737633061991</v>
      </c>
      <c r="CH408" s="34">
        <v>108.64120225422667</v>
      </c>
      <c r="CI408" s="34">
        <v>107.82717595491546</v>
      </c>
      <c r="CJ408" s="34">
        <v>108.9542892924233</v>
      </c>
      <c r="CK408" s="34">
        <v>108.32811521603006</v>
      </c>
      <c r="CL408" s="34">
        <v>107.88979336255478</v>
      </c>
      <c r="CM408" s="34">
        <v>109.83093299937383</v>
      </c>
      <c r="CN408" s="34">
        <v>112.33562930494678</v>
      </c>
      <c r="CO408" s="34">
        <v>115.27864746399499</v>
      </c>
      <c r="CP408" s="34">
        <v>121.41515341264872</v>
      </c>
      <c r="CQ408" s="34">
        <v>125.61051972448341</v>
      </c>
      <c r="CR408" s="34">
        <v>133.56293049467752</v>
      </c>
      <c r="CS408" s="34">
        <v>139.94990607388854</v>
      </c>
      <c r="CT408" s="34">
        <v>144.02003757044457</v>
      </c>
      <c r="CU408" s="34">
        <v>151.59674389480276</v>
      </c>
      <c r="CV408" s="34">
        <v>157.60801502817785</v>
      </c>
      <c r="CW408" s="34">
        <v>162.24170319348778</v>
      </c>
    </row>
    <row r="409" spans="1:101" x14ac:dyDescent="0.3">
      <c r="A409" s="3">
        <v>5039</v>
      </c>
      <c r="B409" s="4" t="s">
        <v>401</v>
      </c>
      <c r="C409" s="34">
        <v>100</v>
      </c>
      <c r="D409" s="34">
        <v>99.338624338624342</v>
      </c>
      <c r="E409" s="34">
        <v>96.957671957671963</v>
      </c>
      <c r="F409" s="34">
        <v>94.841269841269835</v>
      </c>
      <c r="G409" s="34">
        <v>94.047619047619051</v>
      </c>
      <c r="H409" s="34">
        <v>90.608465608465607</v>
      </c>
      <c r="I409" s="34">
        <v>88.492063492063494</v>
      </c>
      <c r="J409" s="34">
        <v>86.24338624338624</v>
      </c>
      <c r="K409" s="34">
        <v>86.904761904761898</v>
      </c>
      <c r="L409" s="34">
        <v>86.37566137566138</v>
      </c>
      <c r="M409" s="34">
        <v>84.788359788359784</v>
      </c>
      <c r="N409" s="34">
        <v>82.010582010582013</v>
      </c>
      <c r="O409" s="34">
        <v>81.613756613756607</v>
      </c>
      <c r="P409" s="34">
        <v>80.555555555555557</v>
      </c>
      <c r="Q409" s="34">
        <v>80.952380952380949</v>
      </c>
      <c r="R409" s="34">
        <v>80.026455026455025</v>
      </c>
      <c r="S409" s="34">
        <v>79.232804232804227</v>
      </c>
      <c r="T409" s="34">
        <v>81.878306878306873</v>
      </c>
      <c r="U409" s="34">
        <v>82.010582010582013</v>
      </c>
      <c r="V409" s="34">
        <v>78.703703703703709</v>
      </c>
      <c r="W409" s="34">
        <v>77.116402116402114</v>
      </c>
      <c r="X409" s="34">
        <v>74.603174603174608</v>
      </c>
      <c r="Y409" s="34">
        <v>70.899470899470899</v>
      </c>
      <c r="Z409" s="34">
        <v>69.444444444444443</v>
      </c>
      <c r="AA409" s="34">
        <v>69.179894179894177</v>
      </c>
      <c r="AB409" s="34">
        <v>67.857142857142861</v>
      </c>
      <c r="AC409" s="34">
        <v>68.518518518518519</v>
      </c>
      <c r="AD409" s="34">
        <v>68.121693121693127</v>
      </c>
      <c r="AE409" s="34">
        <v>67.592592592592595</v>
      </c>
      <c r="AF409" s="34">
        <v>65.343915343915342</v>
      </c>
      <c r="AG409" s="34">
        <v>66.798941798941797</v>
      </c>
      <c r="AH409" s="34">
        <v>66.798941798941797</v>
      </c>
      <c r="AI409" s="34">
        <v>65.476190476190482</v>
      </c>
      <c r="AJ409" s="34">
        <v>100</v>
      </c>
      <c r="AK409" s="34">
        <v>98.416050686378043</v>
      </c>
      <c r="AL409" s="34">
        <v>97.993664202745506</v>
      </c>
      <c r="AM409" s="34">
        <v>94.033790918690599</v>
      </c>
      <c r="AN409" s="34">
        <v>93.611404435058077</v>
      </c>
      <c r="AO409" s="34">
        <v>91.710665258711728</v>
      </c>
      <c r="AP409" s="34">
        <v>89.387539598732843</v>
      </c>
      <c r="AQ409" s="34">
        <v>88.75395987328406</v>
      </c>
      <c r="AR409" s="34">
        <v>87.117212249208023</v>
      </c>
      <c r="AS409" s="34">
        <v>85.533262935586066</v>
      </c>
      <c r="AT409" s="34">
        <v>83.210137275607181</v>
      </c>
      <c r="AU409" s="34">
        <v>81.62618796198521</v>
      </c>
      <c r="AV409" s="34">
        <v>79.778247096092926</v>
      </c>
      <c r="AW409" s="34">
        <v>77.402323125659976</v>
      </c>
      <c r="AX409" s="34">
        <v>77.719112988384367</v>
      </c>
      <c r="AY409" s="34">
        <v>75.818373812038018</v>
      </c>
      <c r="AZ409" s="34">
        <v>77.085533262935584</v>
      </c>
      <c r="BA409" s="34">
        <v>77.24392819429778</v>
      </c>
      <c r="BB409" s="34">
        <v>77.13833157338965</v>
      </c>
      <c r="BC409" s="34">
        <v>77.507919746568106</v>
      </c>
      <c r="BD409" s="34">
        <v>77.877507919746563</v>
      </c>
      <c r="BE409" s="34">
        <v>96.884899683210136</v>
      </c>
      <c r="BF409" s="34">
        <v>97.412882787750789</v>
      </c>
      <c r="BG409" s="34">
        <v>98.416050686378043</v>
      </c>
      <c r="BH409" s="34">
        <v>82.682154171066529</v>
      </c>
      <c r="BI409" s="34">
        <v>88.595564941921864</v>
      </c>
      <c r="BJ409" s="34">
        <v>94.984160506863773</v>
      </c>
      <c r="BK409" s="34">
        <v>80.887011615628296</v>
      </c>
      <c r="BL409" s="34">
        <v>79.672650475184795</v>
      </c>
      <c r="BM409" s="34">
        <v>79.303062302006339</v>
      </c>
      <c r="BN409" s="34">
        <v>78.194297782470954</v>
      </c>
      <c r="BO409" s="34">
        <v>76.293558606124606</v>
      </c>
      <c r="BP409" s="34">
        <v>75.079197465681105</v>
      </c>
      <c r="BQ409" s="34">
        <v>100</v>
      </c>
      <c r="BR409" s="34">
        <v>99.183006535947712</v>
      </c>
      <c r="BS409" s="34">
        <v>101.30718954248366</v>
      </c>
      <c r="BT409" s="34">
        <v>104.73856209150327</v>
      </c>
      <c r="BU409" s="34">
        <v>107.35294117647059</v>
      </c>
      <c r="BV409" s="34">
        <v>108.82352941176471</v>
      </c>
      <c r="BW409" s="34">
        <v>108.33333333333333</v>
      </c>
      <c r="BX409" s="34">
        <v>106.20915032679738</v>
      </c>
      <c r="BY409" s="34">
        <v>105.22875816993464</v>
      </c>
      <c r="BZ409" s="34">
        <v>106.37254901960785</v>
      </c>
      <c r="CA409" s="34">
        <v>107.02614379084967</v>
      </c>
      <c r="CB409" s="34">
        <v>107.6797385620915</v>
      </c>
      <c r="CC409" s="34">
        <v>108.00653594771242</v>
      </c>
      <c r="CD409" s="34">
        <v>107.51633986928104</v>
      </c>
      <c r="CE409" s="34">
        <v>102.45098039215686</v>
      </c>
      <c r="CF409" s="34">
        <v>101.63398692810458</v>
      </c>
      <c r="CG409" s="34">
        <v>101.30718954248366</v>
      </c>
      <c r="CH409" s="34">
        <v>98.366013071895424</v>
      </c>
      <c r="CI409" s="34">
        <v>96.24183006535948</v>
      </c>
      <c r="CJ409" s="34">
        <v>94.93464052287581</v>
      </c>
      <c r="CK409" s="34">
        <v>92.320261437908499</v>
      </c>
      <c r="CL409" s="34">
        <v>89.705882352941174</v>
      </c>
      <c r="CM409" s="34">
        <v>88.725490196078425</v>
      </c>
      <c r="CN409" s="34">
        <v>85.784313725490193</v>
      </c>
      <c r="CO409" s="34">
        <v>84.967320261437905</v>
      </c>
      <c r="CP409" s="34">
        <v>83.986928104575156</v>
      </c>
      <c r="CQ409" s="34">
        <v>84.477124183006538</v>
      </c>
      <c r="CR409" s="34">
        <v>84.150326797385617</v>
      </c>
      <c r="CS409" s="34">
        <v>86.111111111111114</v>
      </c>
      <c r="CT409" s="34">
        <v>86.764705882352942</v>
      </c>
      <c r="CU409" s="34">
        <v>86.437908496732021</v>
      </c>
      <c r="CV409" s="34">
        <v>85.457516339869287</v>
      </c>
      <c r="CW409" s="34">
        <v>86.928104575163403</v>
      </c>
    </row>
    <row r="410" spans="1:101" x14ac:dyDescent="0.3">
      <c r="A410" s="3">
        <v>5040</v>
      </c>
      <c r="B410" s="4" t="s">
        <v>402</v>
      </c>
      <c r="C410" s="34">
        <v>100</v>
      </c>
      <c r="D410" s="34">
        <v>95.547945205479451</v>
      </c>
      <c r="E410" s="34">
        <v>92.465753424657535</v>
      </c>
      <c r="F410" s="34">
        <v>90.924657534246577</v>
      </c>
      <c r="G410" s="34">
        <v>93.150684931506845</v>
      </c>
      <c r="H410" s="34">
        <v>90.410958904109592</v>
      </c>
      <c r="I410" s="34">
        <v>85.445205479452056</v>
      </c>
      <c r="J410" s="34">
        <v>86.301369863013704</v>
      </c>
      <c r="K410" s="34">
        <v>86.301369863013704</v>
      </c>
      <c r="L410" s="34">
        <v>82.363013698630141</v>
      </c>
      <c r="M410" s="34">
        <v>82.363013698630141</v>
      </c>
      <c r="N410" s="34">
        <v>79.965753424657535</v>
      </c>
      <c r="O410" s="34">
        <v>79.280821917808225</v>
      </c>
      <c r="P410" s="34">
        <v>77.910958904109592</v>
      </c>
      <c r="Q410" s="34">
        <v>78.595890410958901</v>
      </c>
      <c r="R410" s="34">
        <v>78.253424657534254</v>
      </c>
      <c r="S410" s="34">
        <v>79.280821917808225</v>
      </c>
      <c r="T410" s="34">
        <v>76.541095890410958</v>
      </c>
      <c r="U410" s="34">
        <v>77.226027397260268</v>
      </c>
      <c r="V410" s="34">
        <v>72.773972602739732</v>
      </c>
      <c r="W410" s="34">
        <v>73.458904109589042</v>
      </c>
      <c r="X410" s="34">
        <v>71.061643835616437</v>
      </c>
      <c r="Y410" s="34">
        <v>71.917808219178085</v>
      </c>
      <c r="Z410" s="34">
        <v>68.150684931506845</v>
      </c>
      <c r="AA410" s="34">
        <v>67.465753424657535</v>
      </c>
      <c r="AB410" s="34">
        <v>67.123287671232873</v>
      </c>
      <c r="AC410" s="34">
        <v>66.267123287671239</v>
      </c>
      <c r="AD410" s="34">
        <v>62.842465753424655</v>
      </c>
      <c r="AE410" s="34">
        <v>62.328767123287669</v>
      </c>
      <c r="AF410" s="34">
        <v>58.904109589041099</v>
      </c>
      <c r="AG410" s="34">
        <v>58.732876712328768</v>
      </c>
      <c r="AH410" s="34">
        <v>57.363013698630134</v>
      </c>
      <c r="AI410" s="34">
        <v>57.19178082191781</v>
      </c>
      <c r="AJ410" s="34">
        <v>100</v>
      </c>
      <c r="AK410" s="34">
        <v>99.224137931034477</v>
      </c>
      <c r="AL410" s="34">
        <v>98.362068965517238</v>
      </c>
      <c r="AM410" s="34">
        <v>98.793103448275858</v>
      </c>
      <c r="AN410" s="34">
        <v>99.224137931034477</v>
      </c>
      <c r="AO410" s="34">
        <v>95.431034482758619</v>
      </c>
      <c r="AP410" s="34">
        <v>95.08620689655173</v>
      </c>
      <c r="AQ410" s="34">
        <v>96.465517241379317</v>
      </c>
      <c r="AR410" s="34">
        <v>95.258620689655174</v>
      </c>
      <c r="AS410" s="34">
        <v>93.362068965517238</v>
      </c>
      <c r="AT410" s="34">
        <v>91.293103448275858</v>
      </c>
      <c r="AU410" s="34">
        <v>90</v>
      </c>
      <c r="AV410" s="34">
        <v>89.65517241379311</v>
      </c>
      <c r="AW410" s="34">
        <v>90.431034482758619</v>
      </c>
      <c r="AX410" s="34">
        <v>90.431034482758619</v>
      </c>
      <c r="AY410" s="34">
        <v>89.051724137931032</v>
      </c>
      <c r="AZ410" s="34">
        <v>87.327586206896555</v>
      </c>
      <c r="BA410" s="34">
        <v>86.724137931034477</v>
      </c>
      <c r="BB410" s="34">
        <v>86.637931034482762</v>
      </c>
      <c r="BC410" s="34">
        <v>86.379310344827587</v>
      </c>
      <c r="BD410" s="34">
        <v>85</v>
      </c>
      <c r="BE410" s="34">
        <v>84.65517241379311</v>
      </c>
      <c r="BF410" s="34">
        <v>85.08620689655173</v>
      </c>
      <c r="BG410" s="34">
        <v>84.741379310344826</v>
      </c>
      <c r="BH410" s="34">
        <v>85.689655172413794</v>
      </c>
      <c r="BI410" s="34">
        <v>84.482758620689651</v>
      </c>
      <c r="BJ410" s="34">
        <v>85.08620689655173</v>
      </c>
      <c r="BK410" s="34">
        <v>85</v>
      </c>
      <c r="BL410" s="34">
        <v>82.758620689655174</v>
      </c>
      <c r="BM410" s="34">
        <v>82.41379310344827</v>
      </c>
      <c r="BN410" s="34">
        <v>79.137931034482762</v>
      </c>
      <c r="BO410" s="34">
        <v>78.362068965517238</v>
      </c>
      <c r="BP410" s="34">
        <v>76.982758620689651</v>
      </c>
      <c r="BQ410" s="34">
        <v>100</v>
      </c>
      <c r="BR410" s="34">
        <v>103.18471337579618</v>
      </c>
      <c r="BS410" s="34">
        <v>101.27388535031847</v>
      </c>
      <c r="BT410" s="34">
        <v>106.36942675159236</v>
      </c>
      <c r="BU410" s="34">
        <v>108.9171974522293</v>
      </c>
      <c r="BV410" s="34">
        <v>112.73885350318471</v>
      </c>
      <c r="BW410" s="34">
        <v>112.73885350318471</v>
      </c>
      <c r="BX410" s="34">
        <v>109.87261146496816</v>
      </c>
      <c r="BY410" s="34">
        <v>108.28025477707007</v>
      </c>
      <c r="BZ410" s="34">
        <v>108.9171974522293</v>
      </c>
      <c r="CA410" s="34">
        <v>110.828025477707</v>
      </c>
      <c r="CB410" s="34">
        <v>106.36942675159236</v>
      </c>
      <c r="CC410" s="34">
        <v>104.45859872611464</v>
      </c>
      <c r="CD410" s="34">
        <v>104.14012738853503</v>
      </c>
      <c r="CE410" s="34">
        <v>102.22929936305732</v>
      </c>
      <c r="CF410" s="34">
        <v>103.18471337579618</v>
      </c>
      <c r="CG410" s="34">
        <v>102.86624203821655</v>
      </c>
      <c r="CH410" s="34">
        <v>103.82165605095541</v>
      </c>
      <c r="CI410" s="34">
        <v>103.5031847133758</v>
      </c>
      <c r="CJ410" s="34">
        <v>102.54777070063695</v>
      </c>
      <c r="CK410" s="34">
        <v>103.82165605095541</v>
      </c>
      <c r="CL410" s="34">
        <v>101.91082802547771</v>
      </c>
      <c r="CM410" s="34">
        <v>99.681528662420376</v>
      </c>
      <c r="CN410" s="34">
        <v>100.63694267515923</v>
      </c>
      <c r="CO410" s="34">
        <v>101.59235668789809</v>
      </c>
      <c r="CP410" s="34">
        <v>102.54777070063695</v>
      </c>
      <c r="CQ410" s="34">
        <v>103.5031847133758</v>
      </c>
      <c r="CR410" s="34">
        <v>102.86624203821655</v>
      </c>
      <c r="CS410" s="34">
        <v>101.91082802547771</v>
      </c>
      <c r="CT410" s="34">
        <v>102.54777070063695</v>
      </c>
      <c r="CU410" s="34">
        <v>105.73248407643312</v>
      </c>
      <c r="CV410" s="34">
        <v>108.59872611464968</v>
      </c>
      <c r="CW410" s="34">
        <v>111.14649681528662</v>
      </c>
    </row>
    <row r="411" spans="1:101" x14ac:dyDescent="0.3">
      <c r="A411" s="3">
        <v>5041</v>
      </c>
      <c r="B411" s="4" t="s">
        <v>403</v>
      </c>
      <c r="C411" s="34">
        <v>100</v>
      </c>
      <c r="D411" s="34">
        <v>96.918335901386754</v>
      </c>
      <c r="E411" s="34">
        <v>94.453004622496152</v>
      </c>
      <c r="F411" s="34">
        <v>95.993836671802768</v>
      </c>
      <c r="G411" s="34">
        <v>96.764252696456083</v>
      </c>
      <c r="H411" s="34">
        <v>98.151001540832056</v>
      </c>
      <c r="I411" s="34">
        <v>97.996918335901384</v>
      </c>
      <c r="J411" s="34">
        <v>97.380585516178741</v>
      </c>
      <c r="K411" s="34">
        <v>97.688751926040055</v>
      </c>
      <c r="L411" s="34">
        <v>98.921417565485356</v>
      </c>
      <c r="M411" s="34">
        <v>97.842835130970727</v>
      </c>
      <c r="N411" s="34">
        <v>98.921417565485356</v>
      </c>
      <c r="O411" s="34">
        <v>97.380585516178741</v>
      </c>
      <c r="P411" s="34">
        <v>97.072419106317412</v>
      </c>
      <c r="Q411" s="34">
        <v>95.993836671802768</v>
      </c>
      <c r="R411" s="34">
        <v>94.60708782742681</v>
      </c>
      <c r="S411" s="34">
        <v>92.449922958397536</v>
      </c>
      <c r="T411" s="34">
        <v>91.98767334360555</v>
      </c>
      <c r="U411" s="34">
        <v>89.676425269645605</v>
      </c>
      <c r="V411" s="34">
        <v>89.830508474576277</v>
      </c>
      <c r="W411" s="34">
        <v>85.516178736517716</v>
      </c>
      <c r="X411" s="34">
        <v>83.667180277349772</v>
      </c>
      <c r="Y411" s="34">
        <v>81.510015408320498</v>
      </c>
      <c r="Z411" s="34">
        <v>79.352850539291211</v>
      </c>
      <c r="AA411" s="34">
        <v>76.271186440677965</v>
      </c>
      <c r="AB411" s="34">
        <v>76.117103235747308</v>
      </c>
      <c r="AC411" s="34">
        <v>75.192604006163322</v>
      </c>
      <c r="AD411" s="34">
        <v>73.959938366718035</v>
      </c>
      <c r="AE411" s="34">
        <v>72.881355932203391</v>
      </c>
      <c r="AF411" s="34">
        <v>72.727272727272734</v>
      </c>
      <c r="AG411" s="34">
        <v>72.727272727272734</v>
      </c>
      <c r="AH411" s="34">
        <v>71.802773497688747</v>
      </c>
      <c r="AI411" s="34">
        <v>69.953775038520803</v>
      </c>
      <c r="AJ411" s="34">
        <v>100</v>
      </c>
      <c r="AK411" s="34">
        <v>100.62543432939542</v>
      </c>
      <c r="AL411" s="34">
        <v>100.13898540653231</v>
      </c>
      <c r="AM411" s="34">
        <v>99.861014593467686</v>
      </c>
      <c r="AN411" s="34">
        <v>99.583043780403059</v>
      </c>
      <c r="AO411" s="34">
        <v>99.583043780403059</v>
      </c>
      <c r="AP411" s="34">
        <v>99.305072967338432</v>
      </c>
      <c r="AQ411" s="34">
        <v>96.386379430159835</v>
      </c>
      <c r="AR411" s="34">
        <v>96.803335649756775</v>
      </c>
      <c r="AS411" s="34">
        <v>96.455872133425984</v>
      </c>
      <c r="AT411" s="34">
        <v>94.649061848505909</v>
      </c>
      <c r="AU411" s="34">
        <v>93.328700486448923</v>
      </c>
      <c r="AV411" s="34">
        <v>93.884642112578177</v>
      </c>
      <c r="AW411" s="34">
        <v>93.050729673384296</v>
      </c>
      <c r="AX411" s="34">
        <v>91.452397498262684</v>
      </c>
      <c r="AY411" s="34">
        <v>90.826963168867266</v>
      </c>
      <c r="AZ411" s="34">
        <v>90.757470465601116</v>
      </c>
      <c r="BA411" s="34">
        <v>90.062543432939535</v>
      </c>
      <c r="BB411" s="34">
        <v>87.769284225156355</v>
      </c>
      <c r="BC411" s="34">
        <v>87.074357192494787</v>
      </c>
      <c r="BD411" s="34">
        <v>85.337039610840861</v>
      </c>
      <c r="BE411" s="34">
        <v>84.364141765114667</v>
      </c>
      <c r="BF411" s="34">
        <v>85.406532314107025</v>
      </c>
      <c r="BG411" s="34">
        <v>85.128561501042384</v>
      </c>
      <c r="BH411" s="34">
        <v>87.004864489228638</v>
      </c>
      <c r="BI411" s="34">
        <v>87.074357192494787</v>
      </c>
      <c r="BJ411" s="34">
        <v>86.101459346768593</v>
      </c>
      <c r="BK411" s="34">
        <v>86.518415566365533</v>
      </c>
      <c r="BL411" s="34">
        <v>86.170952050034742</v>
      </c>
      <c r="BM411" s="34">
        <v>84.98957609451007</v>
      </c>
      <c r="BN411" s="34">
        <v>86.101459346768593</v>
      </c>
      <c r="BO411" s="34">
        <v>81.792911744266846</v>
      </c>
      <c r="BP411" s="34">
        <v>82.765809589993054</v>
      </c>
      <c r="BQ411" s="34">
        <v>100</v>
      </c>
      <c r="BR411" s="34">
        <v>99.578059071729953</v>
      </c>
      <c r="BS411" s="34">
        <v>98.312236286919827</v>
      </c>
      <c r="BT411" s="34">
        <v>98.312236286919827</v>
      </c>
      <c r="BU411" s="34">
        <v>96.624472573839668</v>
      </c>
      <c r="BV411" s="34">
        <v>98.101265822784811</v>
      </c>
      <c r="BW411" s="34">
        <v>93.459915611814353</v>
      </c>
      <c r="BX411" s="34">
        <v>94.725738396624479</v>
      </c>
      <c r="BY411" s="34">
        <v>92.194092827004226</v>
      </c>
      <c r="BZ411" s="34">
        <v>89.240506329113927</v>
      </c>
      <c r="CA411" s="34">
        <v>88.607594936708864</v>
      </c>
      <c r="CB411" s="34">
        <v>89.87341772151899</v>
      </c>
      <c r="CC411" s="34">
        <v>88.607594936708864</v>
      </c>
      <c r="CD411" s="34">
        <v>90.295358649789023</v>
      </c>
      <c r="CE411" s="34">
        <v>88.396624472573833</v>
      </c>
      <c r="CF411" s="34">
        <v>87.341772151898738</v>
      </c>
      <c r="CG411" s="34">
        <v>85.654008438818565</v>
      </c>
      <c r="CH411" s="34">
        <v>85.021097046413502</v>
      </c>
      <c r="CI411" s="34">
        <v>87.552742616033754</v>
      </c>
      <c r="CJ411" s="34">
        <v>87.552742616033754</v>
      </c>
      <c r="CK411" s="34">
        <v>87.341772151898738</v>
      </c>
      <c r="CL411" s="34">
        <v>88.396624472573833</v>
      </c>
      <c r="CM411" s="34">
        <v>88.185654008438817</v>
      </c>
      <c r="CN411" s="34">
        <v>89.451476793248943</v>
      </c>
      <c r="CO411" s="34">
        <v>89.66244725738396</v>
      </c>
      <c r="CP411" s="34">
        <v>87.974683544303801</v>
      </c>
      <c r="CQ411" s="34">
        <v>90.084388185654007</v>
      </c>
      <c r="CR411" s="34">
        <v>90.928270042194086</v>
      </c>
      <c r="CS411" s="34">
        <v>92.827004219409289</v>
      </c>
      <c r="CT411" s="34">
        <v>93.670886075949369</v>
      </c>
      <c r="CU411" s="34">
        <v>94.514767932489448</v>
      </c>
      <c r="CV411" s="34">
        <v>95.147679324894511</v>
      </c>
      <c r="CW411" s="34">
        <v>95.991561181434605</v>
      </c>
    </row>
    <row r="412" spans="1:101" x14ac:dyDescent="0.3">
      <c r="A412" s="3">
        <v>5042</v>
      </c>
      <c r="B412" s="4" t="s">
        <v>404</v>
      </c>
      <c r="C412" s="34">
        <v>100</v>
      </c>
      <c r="D412" s="34">
        <v>98.672566371681413</v>
      </c>
      <c r="E412" s="34">
        <v>98.672566371681413</v>
      </c>
      <c r="F412" s="34">
        <v>97.787610619469021</v>
      </c>
      <c r="G412" s="34">
        <v>95.575221238938056</v>
      </c>
      <c r="H412" s="34">
        <v>92.920353982300881</v>
      </c>
      <c r="I412" s="34">
        <v>91.592920353982308</v>
      </c>
      <c r="J412" s="34">
        <v>89.380530973451329</v>
      </c>
      <c r="K412" s="34">
        <v>89.823008849557525</v>
      </c>
      <c r="L412" s="34">
        <v>88.053097345132741</v>
      </c>
      <c r="M412" s="34">
        <v>87.16814159292035</v>
      </c>
      <c r="N412" s="34">
        <v>83.185840707964601</v>
      </c>
      <c r="O412" s="34">
        <v>82.522123893805315</v>
      </c>
      <c r="P412" s="34">
        <v>82.079646017699119</v>
      </c>
      <c r="Q412" s="34">
        <v>79.203539823008853</v>
      </c>
      <c r="R412" s="34">
        <v>81.194690265486727</v>
      </c>
      <c r="S412" s="34">
        <v>83.407079646017692</v>
      </c>
      <c r="T412" s="34">
        <v>80.309734513274336</v>
      </c>
      <c r="U412" s="34">
        <v>78.539823008849552</v>
      </c>
      <c r="V412" s="34">
        <v>78.539823008849552</v>
      </c>
      <c r="W412" s="34">
        <v>75.442477876106196</v>
      </c>
      <c r="X412" s="34">
        <v>75</v>
      </c>
      <c r="Y412" s="34">
        <v>71.017699115044252</v>
      </c>
      <c r="Z412" s="34">
        <v>69.911504424778755</v>
      </c>
      <c r="AA412" s="34">
        <v>68.805309734513273</v>
      </c>
      <c r="AB412" s="34">
        <v>67.69911504424779</v>
      </c>
      <c r="AC412" s="34">
        <v>69.026548672566378</v>
      </c>
      <c r="AD412" s="34">
        <v>65.486725663716811</v>
      </c>
      <c r="AE412" s="34">
        <v>66.814159292035399</v>
      </c>
      <c r="AF412" s="34">
        <v>65.26548672566372</v>
      </c>
      <c r="AG412" s="34">
        <v>68.584070796460182</v>
      </c>
      <c r="AH412" s="34">
        <v>67.035398230088489</v>
      </c>
      <c r="AI412" s="34">
        <v>66.150442477876112</v>
      </c>
      <c r="AJ412" s="34">
        <v>100</v>
      </c>
      <c r="AK412" s="34">
        <v>96.142719382835097</v>
      </c>
      <c r="AL412" s="34">
        <v>95.660559305689489</v>
      </c>
      <c r="AM412" s="34">
        <v>94.117647058823536</v>
      </c>
      <c r="AN412" s="34">
        <v>92.864030858244931</v>
      </c>
      <c r="AO412" s="34">
        <v>91.803278688524586</v>
      </c>
      <c r="AP412" s="34">
        <v>91.321118611378978</v>
      </c>
      <c r="AQ412" s="34">
        <v>91.321118611378978</v>
      </c>
      <c r="AR412" s="34">
        <v>90.74252651880424</v>
      </c>
      <c r="AS412" s="34">
        <v>88.52459016393442</v>
      </c>
      <c r="AT412" s="34">
        <v>87.945998071359696</v>
      </c>
      <c r="AU412" s="34">
        <v>87.174541947926713</v>
      </c>
      <c r="AV412" s="34">
        <v>86.210221793635483</v>
      </c>
      <c r="AW412" s="34">
        <v>86.788813886210221</v>
      </c>
      <c r="AX412" s="34">
        <v>87.75313404050145</v>
      </c>
      <c r="AY412" s="34">
        <v>86.113789778206367</v>
      </c>
      <c r="AZ412" s="34">
        <v>84.378013500482155</v>
      </c>
      <c r="BA412" s="34">
        <v>84.860173577627776</v>
      </c>
      <c r="BB412" s="34">
        <v>84.088717454194793</v>
      </c>
      <c r="BC412" s="34">
        <v>83.606557377049185</v>
      </c>
      <c r="BD412" s="34">
        <v>83.413693346190939</v>
      </c>
      <c r="BE412" s="34">
        <v>83.220829315332693</v>
      </c>
      <c r="BF412" s="34">
        <v>83.992285438765677</v>
      </c>
      <c r="BG412" s="34">
        <v>82.160077145612348</v>
      </c>
      <c r="BH412" s="34">
        <v>80.038572806171643</v>
      </c>
      <c r="BI412" s="34">
        <v>80.810028929604627</v>
      </c>
      <c r="BJ412" s="34">
        <v>78.495660559305691</v>
      </c>
      <c r="BK412" s="34">
        <v>77.917068466730953</v>
      </c>
      <c r="BL412" s="34">
        <v>77.627772420443591</v>
      </c>
      <c r="BM412" s="34">
        <v>75.506268081002887</v>
      </c>
      <c r="BN412" s="34">
        <v>75.024108003857279</v>
      </c>
      <c r="BO412" s="34">
        <v>74.541947926711671</v>
      </c>
      <c r="BP412" s="34">
        <v>74.927675988428163</v>
      </c>
      <c r="BQ412" s="34">
        <v>100</v>
      </c>
      <c r="BR412" s="34">
        <v>101.06382978723404</v>
      </c>
      <c r="BS412" s="34">
        <v>98.226950354609926</v>
      </c>
      <c r="BT412" s="34">
        <v>97.872340425531917</v>
      </c>
      <c r="BU412" s="34">
        <v>98.226950354609926</v>
      </c>
      <c r="BV412" s="34">
        <v>105.31914893617021</v>
      </c>
      <c r="BW412" s="34">
        <v>101.41843971631205</v>
      </c>
      <c r="BX412" s="34">
        <v>102.48226950354609</v>
      </c>
      <c r="BY412" s="34">
        <v>103.19148936170212</v>
      </c>
      <c r="BZ412" s="34">
        <v>104.25531914893617</v>
      </c>
      <c r="CA412" s="34">
        <v>103.90070921985816</v>
      </c>
      <c r="CB412" s="34">
        <v>107.44680851063829</v>
      </c>
      <c r="CC412" s="34">
        <v>106.02836879432624</v>
      </c>
      <c r="CD412" s="34">
        <v>104.25531914893617</v>
      </c>
      <c r="CE412" s="34">
        <v>104.9645390070922</v>
      </c>
      <c r="CF412" s="34">
        <v>105.67375886524823</v>
      </c>
      <c r="CG412" s="34">
        <v>106.38297872340425</v>
      </c>
      <c r="CH412" s="34">
        <v>103.54609929078015</v>
      </c>
      <c r="CI412" s="34">
        <v>100</v>
      </c>
      <c r="CJ412" s="34">
        <v>99.645390070921991</v>
      </c>
      <c r="CK412" s="34">
        <v>98.936170212765958</v>
      </c>
      <c r="CL412" s="34">
        <v>98.581560283687949</v>
      </c>
      <c r="CM412" s="34">
        <v>95.39007092198581</v>
      </c>
      <c r="CN412" s="34">
        <v>94.680851063829792</v>
      </c>
      <c r="CO412" s="34">
        <v>93.971631205673759</v>
      </c>
      <c r="CP412" s="34">
        <v>94.326241134751768</v>
      </c>
      <c r="CQ412" s="34">
        <v>97.517730496453908</v>
      </c>
      <c r="CR412" s="34">
        <v>99.645390070921991</v>
      </c>
      <c r="CS412" s="34">
        <v>101.77304964539007</v>
      </c>
      <c r="CT412" s="34">
        <v>105.31914893617021</v>
      </c>
      <c r="CU412" s="34">
        <v>106.73758865248227</v>
      </c>
      <c r="CV412" s="34">
        <v>107.44680851063829</v>
      </c>
      <c r="CW412" s="34">
        <v>109.9290780141844</v>
      </c>
    </row>
    <row r="413" spans="1:101" x14ac:dyDescent="0.3">
      <c r="A413" s="3">
        <v>5043</v>
      </c>
      <c r="B413" s="4" t="s">
        <v>405</v>
      </c>
      <c r="C413" s="34">
        <v>100</v>
      </c>
      <c r="D413" s="34">
        <v>104.04040404040404</v>
      </c>
      <c r="E413" s="34">
        <v>109.09090909090909</v>
      </c>
      <c r="F413" s="34">
        <v>115.65656565656566</v>
      </c>
      <c r="G413" s="34">
        <v>110.60606060606061</v>
      </c>
      <c r="H413" s="34">
        <v>114.14141414141415</v>
      </c>
      <c r="I413" s="34">
        <v>116.16161616161617</v>
      </c>
      <c r="J413" s="34">
        <v>114.64646464646465</v>
      </c>
      <c r="K413" s="34">
        <v>110.60606060606061</v>
      </c>
      <c r="L413" s="34">
        <v>104.54545454545455</v>
      </c>
      <c r="M413" s="34">
        <v>94.444444444444443</v>
      </c>
      <c r="N413" s="34">
        <v>90.909090909090907</v>
      </c>
      <c r="O413" s="34">
        <v>82.323232323232318</v>
      </c>
      <c r="P413" s="34">
        <v>79.797979797979792</v>
      </c>
      <c r="Q413" s="34">
        <v>79.292929292929287</v>
      </c>
      <c r="R413" s="34">
        <v>72.727272727272734</v>
      </c>
      <c r="S413" s="34">
        <v>69.191919191919197</v>
      </c>
      <c r="T413" s="34">
        <v>66.161616161616166</v>
      </c>
      <c r="U413" s="34">
        <v>65.151515151515156</v>
      </c>
      <c r="V413" s="34">
        <v>65.151515151515156</v>
      </c>
      <c r="W413" s="34">
        <v>60.101010101010104</v>
      </c>
      <c r="X413" s="34">
        <v>58.080808080808083</v>
      </c>
      <c r="Y413" s="34">
        <v>57.575757575757578</v>
      </c>
      <c r="Z413" s="34">
        <v>56.565656565656568</v>
      </c>
      <c r="AA413" s="34">
        <v>55.050505050505052</v>
      </c>
      <c r="AB413" s="34">
        <v>52.525252525252526</v>
      </c>
      <c r="AC413" s="34">
        <v>56.060606060606062</v>
      </c>
      <c r="AD413" s="34">
        <v>55.555555555555557</v>
      </c>
      <c r="AE413" s="34">
        <v>51.515151515151516</v>
      </c>
      <c r="AF413" s="34">
        <v>47.474747474747474</v>
      </c>
      <c r="AG413" s="34">
        <v>45.959595959595958</v>
      </c>
      <c r="AH413" s="34">
        <v>49.494949494949495</v>
      </c>
      <c r="AI413" s="34">
        <v>52.020202020202021</v>
      </c>
      <c r="AJ413" s="34">
        <v>100</v>
      </c>
      <c r="AK413" s="34">
        <v>102.91262135922329</v>
      </c>
      <c r="AL413" s="34">
        <v>102.91262135922329</v>
      </c>
      <c r="AM413" s="34">
        <v>104.12621359223301</v>
      </c>
      <c r="AN413" s="34">
        <v>104.6116504854369</v>
      </c>
      <c r="AO413" s="34">
        <v>104.12621359223301</v>
      </c>
      <c r="AP413" s="34">
        <v>106.06796116504854</v>
      </c>
      <c r="AQ413" s="34">
        <v>107.28155339805825</v>
      </c>
      <c r="AR413" s="34">
        <v>106.31067961165049</v>
      </c>
      <c r="AS413" s="34">
        <v>103.64077669902913</v>
      </c>
      <c r="AT413" s="34">
        <v>100.24271844660194</v>
      </c>
      <c r="AU413" s="34">
        <v>96.359223300970868</v>
      </c>
      <c r="AV413" s="34">
        <v>88.592233009708735</v>
      </c>
      <c r="AW413" s="34">
        <v>86.650485436893206</v>
      </c>
      <c r="AX413" s="34">
        <v>86.165048543689323</v>
      </c>
      <c r="AY413" s="34">
        <v>83.252427184466015</v>
      </c>
      <c r="AZ413" s="34">
        <v>80.582524271844662</v>
      </c>
      <c r="BA413" s="34">
        <v>79.368932038834956</v>
      </c>
      <c r="BB413" s="34">
        <v>79.854368932038838</v>
      </c>
      <c r="BC413" s="34">
        <v>79.854368932038838</v>
      </c>
      <c r="BD413" s="34">
        <v>77.427184466019412</v>
      </c>
      <c r="BE413" s="34">
        <v>72.330097087378647</v>
      </c>
      <c r="BF413" s="34">
        <v>72.815533980582529</v>
      </c>
      <c r="BG413" s="34">
        <v>71.116504854368927</v>
      </c>
      <c r="BH413" s="34">
        <v>71.359223300970868</v>
      </c>
      <c r="BI413" s="34">
        <v>69.902912621359221</v>
      </c>
      <c r="BJ413" s="34">
        <v>70.145631067961162</v>
      </c>
      <c r="BK413" s="34">
        <v>68.932038834951456</v>
      </c>
      <c r="BL413" s="34">
        <v>64.320388349514559</v>
      </c>
      <c r="BM413" s="34">
        <v>65.291262135922324</v>
      </c>
      <c r="BN413" s="34">
        <v>63.349514563106794</v>
      </c>
      <c r="BO413" s="34">
        <v>63.834951456310677</v>
      </c>
      <c r="BP413" s="34">
        <v>63.349514563106794</v>
      </c>
      <c r="BQ413" s="34">
        <v>100</v>
      </c>
      <c r="BR413" s="34">
        <v>102.32558139534883</v>
      </c>
      <c r="BS413" s="34">
        <v>101.16279069767442</v>
      </c>
      <c r="BT413" s="34">
        <v>97.674418604651166</v>
      </c>
      <c r="BU413" s="34">
        <v>97.674418604651166</v>
      </c>
      <c r="BV413" s="34">
        <v>95.348837209302332</v>
      </c>
      <c r="BW413" s="34">
        <v>93.023255813953483</v>
      </c>
      <c r="BX413" s="34">
        <v>95.348837209302332</v>
      </c>
      <c r="BY413" s="34">
        <v>93.023255813953483</v>
      </c>
      <c r="BZ413" s="34">
        <v>94.186046511627907</v>
      </c>
      <c r="CA413" s="34">
        <v>90.697674418604649</v>
      </c>
      <c r="CB413" s="34">
        <v>91.860465116279073</v>
      </c>
      <c r="CC413" s="34">
        <v>87.20930232558139</v>
      </c>
      <c r="CD413" s="34">
        <v>93.023255813953483</v>
      </c>
      <c r="CE413" s="34">
        <v>86.04651162790698</v>
      </c>
      <c r="CF413" s="34">
        <v>88.372093023255815</v>
      </c>
      <c r="CG413" s="34">
        <v>90.697674418604649</v>
      </c>
      <c r="CH413" s="34">
        <v>94.186046511627907</v>
      </c>
      <c r="CI413" s="34">
        <v>97.674418604651166</v>
      </c>
      <c r="CJ413" s="34">
        <v>100</v>
      </c>
      <c r="CK413" s="34">
        <v>102.32558139534883</v>
      </c>
      <c r="CL413" s="34">
        <v>100</v>
      </c>
      <c r="CM413" s="34">
        <v>98.837209302325576</v>
      </c>
      <c r="CN413" s="34">
        <v>104.65116279069767</v>
      </c>
      <c r="CO413" s="34">
        <v>111.62790697674419</v>
      </c>
      <c r="CP413" s="34">
        <v>118.6046511627907</v>
      </c>
      <c r="CQ413" s="34">
        <v>119.76744186046511</v>
      </c>
      <c r="CR413" s="34">
        <v>120.93023255813954</v>
      </c>
      <c r="CS413" s="34">
        <v>125.58139534883721</v>
      </c>
      <c r="CT413" s="34">
        <v>123.25581395348837</v>
      </c>
      <c r="CU413" s="34">
        <v>136.04651162790697</v>
      </c>
      <c r="CV413" s="34">
        <v>131.3953488372093</v>
      </c>
      <c r="CW413" s="34">
        <v>137.2093023255814</v>
      </c>
    </row>
    <row r="414" spans="1:101" x14ac:dyDescent="0.3">
      <c r="A414" s="3">
        <v>5044</v>
      </c>
      <c r="B414" s="4" t="s">
        <v>406</v>
      </c>
      <c r="C414" s="34">
        <v>100</v>
      </c>
      <c r="D414" s="34">
        <v>93.353474320241688</v>
      </c>
      <c r="E414" s="34">
        <v>92.145015105740185</v>
      </c>
      <c r="F414" s="34">
        <v>90.332326283987911</v>
      </c>
      <c r="G414" s="34">
        <v>85.196374622356501</v>
      </c>
      <c r="H414" s="34">
        <v>78.247734138972817</v>
      </c>
      <c r="I414" s="34">
        <v>74.320241691842895</v>
      </c>
      <c r="J414" s="34">
        <v>74.018126888217523</v>
      </c>
      <c r="K414" s="34">
        <v>73.716012084592151</v>
      </c>
      <c r="L414" s="34">
        <v>71.299093655589118</v>
      </c>
      <c r="M414" s="34">
        <v>70.392749244712988</v>
      </c>
      <c r="N414" s="34">
        <v>64.65256797583082</v>
      </c>
      <c r="O414" s="34">
        <v>64.954682779456192</v>
      </c>
      <c r="P414" s="34">
        <v>65.55891238670695</v>
      </c>
      <c r="Q414" s="34">
        <v>62.537764350453173</v>
      </c>
      <c r="R414" s="34">
        <v>62.839879154078552</v>
      </c>
      <c r="S414" s="34">
        <v>59.516616314199396</v>
      </c>
      <c r="T414" s="34">
        <v>61.933534743202415</v>
      </c>
      <c r="U414" s="34">
        <v>60.725075528700906</v>
      </c>
      <c r="V414" s="34">
        <v>59.818731117824775</v>
      </c>
      <c r="W414" s="34">
        <v>61.933534743202415</v>
      </c>
      <c r="X414" s="34">
        <v>58.308157099697887</v>
      </c>
      <c r="Y414" s="34">
        <v>61.027190332326285</v>
      </c>
      <c r="Z414" s="34">
        <v>61.329305135951664</v>
      </c>
      <c r="AA414" s="34">
        <v>62.537764350453173</v>
      </c>
      <c r="AB414" s="34">
        <v>63.746223564954683</v>
      </c>
      <c r="AC414" s="34">
        <v>58.610271903323266</v>
      </c>
      <c r="AD414" s="34">
        <v>60.725075528700906</v>
      </c>
      <c r="AE414" s="34">
        <v>57.099697885196377</v>
      </c>
      <c r="AF414" s="34">
        <v>52.870090634441091</v>
      </c>
      <c r="AG414" s="34">
        <v>53.776435045317221</v>
      </c>
      <c r="AH414" s="34">
        <v>54.682779456193352</v>
      </c>
      <c r="AI414" s="34">
        <v>51.057401812688823</v>
      </c>
      <c r="AJ414" s="34">
        <v>100</v>
      </c>
      <c r="AK414" s="34">
        <v>96.981627296587931</v>
      </c>
      <c r="AL414" s="34">
        <v>96.062992125984252</v>
      </c>
      <c r="AM414" s="34">
        <v>93.569553805774277</v>
      </c>
      <c r="AN414" s="34">
        <v>90.28871391076116</v>
      </c>
      <c r="AO414" s="34">
        <v>86.745406824146983</v>
      </c>
      <c r="AP414" s="34">
        <v>85.69553805774278</v>
      </c>
      <c r="AQ414" s="34">
        <v>86.876640419947506</v>
      </c>
      <c r="AR414" s="34">
        <v>85.433070866141733</v>
      </c>
      <c r="AS414" s="34">
        <v>84.251968503937007</v>
      </c>
      <c r="AT414" s="34">
        <v>82.677165354330711</v>
      </c>
      <c r="AU414" s="34">
        <v>77.034120734908143</v>
      </c>
      <c r="AV414" s="34">
        <v>75.721784776902894</v>
      </c>
      <c r="AW414" s="34">
        <v>77.165354330708666</v>
      </c>
      <c r="AX414" s="34">
        <v>73.884514435695536</v>
      </c>
      <c r="AY414" s="34">
        <v>74.934383202099738</v>
      </c>
      <c r="AZ414" s="34">
        <v>75.459317585301832</v>
      </c>
      <c r="BA414" s="34">
        <v>74.015748031496059</v>
      </c>
      <c r="BB414" s="34">
        <v>71.916010498687669</v>
      </c>
      <c r="BC414" s="34">
        <v>68.372703412073491</v>
      </c>
      <c r="BD414" s="34">
        <v>69.29133858267717</v>
      </c>
      <c r="BE414" s="34">
        <v>68.110236220472444</v>
      </c>
      <c r="BF414" s="34">
        <v>68.241469816272968</v>
      </c>
      <c r="BG414" s="34">
        <v>68.372703412073491</v>
      </c>
      <c r="BH414" s="34">
        <v>68.635170603674538</v>
      </c>
      <c r="BI414" s="34">
        <v>66.01049868766404</v>
      </c>
      <c r="BJ414" s="34">
        <v>65.616797900262469</v>
      </c>
      <c r="BK414" s="34">
        <v>65.879265091863516</v>
      </c>
      <c r="BL414" s="34">
        <v>64.566929133858267</v>
      </c>
      <c r="BM414" s="34">
        <v>62.729658792650916</v>
      </c>
      <c r="BN414" s="34">
        <v>63.123359580052494</v>
      </c>
      <c r="BO414" s="34">
        <v>66.929133858267718</v>
      </c>
      <c r="BP414" s="34">
        <v>64.566929133858267</v>
      </c>
      <c r="BQ414" s="34">
        <v>100</v>
      </c>
      <c r="BR414" s="34">
        <v>106.36942675159236</v>
      </c>
      <c r="BS414" s="34">
        <v>112.10191082802548</v>
      </c>
      <c r="BT414" s="34">
        <v>112.10191082802548</v>
      </c>
      <c r="BU414" s="34">
        <v>107.00636942675159</v>
      </c>
      <c r="BV414" s="34">
        <v>110.828025477707</v>
      </c>
      <c r="BW414" s="34">
        <v>114.64968152866243</v>
      </c>
      <c r="BX414" s="34">
        <v>113.37579617834395</v>
      </c>
      <c r="BY414" s="34">
        <v>114.01273885350318</v>
      </c>
      <c r="BZ414" s="34">
        <v>117.19745222929936</v>
      </c>
      <c r="CA414" s="34">
        <v>116.56050955414013</v>
      </c>
      <c r="CB414" s="34">
        <v>119.7452229299363</v>
      </c>
      <c r="CC414" s="34">
        <v>121.01910828025478</v>
      </c>
      <c r="CD414" s="34">
        <v>117.19745222929936</v>
      </c>
      <c r="CE414" s="34">
        <v>117.83439490445861</v>
      </c>
      <c r="CF414" s="34">
        <v>121.01910828025478</v>
      </c>
      <c r="CG414" s="34">
        <v>123.56687898089172</v>
      </c>
      <c r="CH414" s="34">
        <v>120.38216560509554</v>
      </c>
      <c r="CI414" s="34">
        <v>122.29299363057325</v>
      </c>
      <c r="CJ414" s="34">
        <v>127.38853503184713</v>
      </c>
      <c r="CK414" s="34">
        <v>127.38853503184713</v>
      </c>
      <c r="CL414" s="34">
        <v>129.93630573248407</v>
      </c>
      <c r="CM414" s="34">
        <v>128.66242038216561</v>
      </c>
      <c r="CN414" s="34">
        <v>129.93630573248407</v>
      </c>
      <c r="CO414" s="34">
        <v>126.11464968152866</v>
      </c>
      <c r="CP414" s="34">
        <v>128.66242038216561</v>
      </c>
      <c r="CQ414" s="34">
        <v>132.48407643312103</v>
      </c>
      <c r="CR414" s="34">
        <v>139.49044585987261</v>
      </c>
      <c r="CS414" s="34">
        <v>134.39490445859872</v>
      </c>
      <c r="CT414" s="34">
        <v>136.30573248407643</v>
      </c>
      <c r="CU414" s="34">
        <v>135.66878980891721</v>
      </c>
      <c r="CV414" s="34">
        <v>134.39490445859872</v>
      </c>
      <c r="CW414" s="34">
        <v>133.7579617834395</v>
      </c>
    </row>
    <row r="415" spans="1:101" x14ac:dyDescent="0.3">
      <c r="A415" s="3">
        <v>5045</v>
      </c>
      <c r="B415" s="4" t="s">
        <v>407</v>
      </c>
      <c r="C415" s="34">
        <v>100</v>
      </c>
      <c r="D415" s="34">
        <v>96.618357487922708</v>
      </c>
      <c r="E415" s="34">
        <v>92.109500805152976</v>
      </c>
      <c r="F415" s="34">
        <v>91.143317230273752</v>
      </c>
      <c r="G415" s="34">
        <v>91.626409017713371</v>
      </c>
      <c r="H415" s="34">
        <v>94.20289855072464</v>
      </c>
      <c r="I415" s="34">
        <v>92.753623188405797</v>
      </c>
      <c r="J415" s="34">
        <v>94.363929146537842</v>
      </c>
      <c r="K415" s="34">
        <v>95.330112721417066</v>
      </c>
      <c r="L415" s="34">
        <v>98.711755233494358</v>
      </c>
      <c r="M415" s="34">
        <v>100</v>
      </c>
      <c r="N415" s="34">
        <v>97.262479871175529</v>
      </c>
      <c r="O415" s="34">
        <v>98.067632850241552</v>
      </c>
      <c r="P415" s="34">
        <v>104.66988727858293</v>
      </c>
      <c r="Q415" s="34">
        <v>103.38164251207729</v>
      </c>
      <c r="R415" s="34">
        <v>103.70370370370371</v>
      </c>
      <c r="S415" s="34">
        <v>101.12721417069243</v>
      </c>
      <c r="T415" s="34">
        <v>99.194847020933977</v>
      </c>
      <c r="U415" s="34">
        <v>97.745571658615134</v>
      </c>
      <c r="V415" s="34">
        <v>90.660225442834133</v>
      </c>
      <c r="W415" s="34">
        <v>91.626409017713371</v>
      </c>
      <c r="X415" s="34">
        <v>90.98228663446055</v>
      </c>
      <c r="Y415" s="34">
        <v>90.177133655394528</v>
      </c>
      <c r="Z415" s="34">
        <v>89.049919484702087</v>
      </c>
      <c r="AA415" s="34">
        <v>88.566827697262482</v>
      </c>
      <c r="AB415" s="34">
        <v>91.465378421900155</v>
      </c>
      <c r="AC415" s="34">
        <v>90.98228663446055</v>
      </c>
      <c r="AD415" s="34">
        <v>86.151368760064415</v>
      </c>
      <c r="AE415" s="34">
        <v>86.473429951690818</v>
      </c>
      <c r="AF415" s="34">
        <v>88.083735909822863</v>
      </c>
      <c r="AG415" s="34">
        <v>85.507246376811594</v>
      </c>
      <c r="AH415" s="34">
        <v>80.193236714975839</v>
      </c>
      <c r="AI415" s="34">
        <v>79.549114331723032</v>
      </c>
      <c r="AJ415" s="34">
        <v>100</v>
      </c>
      <c r="AK415" s="34">
        <v>97.730307076101468</v>
      </c>
      <c r="AL415" s="34">
        <v>96.194926568758348</v>
      </c>
      <c r="AM415" s="34">
        <v>93.858477970627504</v>
      </c>
      <c r="AN415" s="34">
        <v>94.058744993324439</v>
      </c>
      <c r="AO415" s="34">
        <v>96.061415220293725</v>
      </c>
      <c r="AP415" s="34">
        <v>96.528704939919891</v>
      </c>
      <c r="AQ415" s="34">
        <v>94.793057409879836</v>
      </c>
      <c r="AR415" s="34">
        <v>94.125500667556736</v>
      </c>
      <c r="AS415" s="34">
        <v>95.260347129506002</v>
      </c>
      <c r="AT415" s="34">
        <v>94.726301735647525</v>
      </c>
      <c r="AU415" s="34">
        <v>92.79038718291055</v>
      </c>
      <c r="AV415" s="34">
        <v>91.789052069425907</v>
      </c>
      <c r="AW415" s="34">
        <v>94.526034712950604</v>
      </c>
      <c r="AX415" s="34">
        <v>95.794392523364479</v>
      </c>
      <c r="AY415" s="34">
        <v>97.730307076101468</v>
      </c>
      <c r="AZ415" s="34">
        <v>95.594125500667559</v>
      </c>
      <c r="BA415" s="34">
        <v>96.461949265687579</v>
      </c>
      <c r="BB415" s="34">
        <v>95.126835781041393</v>
      </c>
      <c r="BC415" s="34">
        <v>93.925233644859816</v>
      </c>
      <c r="BD415" s="34">
        <v>91.121495327102807</v>
      </c>
      <c r="BE415" s="34">
        <v>91.789052069425907</v>
      </c>
      <c r="BF415" s="34">
        <v>90.921228304405872</v>
      </c>
      <c r="BG415" s="34">
        <v>91.789052069425907</v>
      </c>
      <c r="BH415" s="34">
        <v>91.722296395193595</v>
      </c>
      <c r="BI415" s="34">
        <v>92.590120160213615</v>
      </c>
      <c r="BJ415" s="34">
        <v>96.395193591455268</v>
      </c>
      <c r="BK415" s="34">
        <v>96.862483311081448</v>
      </c>
      <c r="BL415" s="34">
        <v>99.866488651535377</v>
      </c>
      <c r="BM415" s="34">
        <v>96.862483311081448</v>
      </c>
      <c r="BN415" s="34">
        <v>97.797062750333779</v>
      </c>
      <c r="BO415" s="34">
        <v>93.791722296395193</v>
      </c>
      <c r="BP415" s="34">
        <v>90.720961281708952</v>
      </c>
      <c r="BQ415" s="34">
        <v>100</v>
      </c>
      <c r="BR415" s="34">
        <v>103.37552742616033</v>
      </c>
      <c r="BS415" s="34">
        <v>105.48523206751055</v>
      </c>
      <c r="BT415" s="34">
        <v>108.86075949367088</v>
      </c>
      <c r="BU415" s="34">
        <v>108.0168776371308</v>
      </c>
      <c r="BV415" s="34">
        <v>108.86075949367088</v>
      </c>
      <c r="BW415" s="34">
        <v>110.12658227848101</v>
      </c>
      <c r="BX415" s="34">
        <v>111.81434599156118</v>
      </c>
      <c r="BY415" s="34">
        <v>111.81434599156118</v>
      </c>
      <c r="BZ415" s="34">
        <v>111.18143459915612</v>
      </c>
      <c r="CA415" s="34">
        <v>110.12658227848101</v>
      </c>
      <c r="CB415" s="34">
        <v>111.60337552742617</v>
      </c>
      <c r="CC415" s="34">
        <v>108.22784810126582</v>
      </c>
      <c r="CD415" s="34">
        <v>105.27426160337552</v>
      </c>
      <c r="CE415" s="34">
        <v>104.43037974683544</v>
      </c>
      <c r="CF415" s="34">
        <v>101.26582278481013</v>
      </c>
      <c r="CG415" s="34">
        <v>99.156118143459921</v>
      </c>
      <c r="CH415" s="34">
        <v>98.94514767932489</v>
      </c>
      <c r="CI415" s="34">
        <v>94.725738396624479</v>
      </c>
      <c r="CJ415" s="34">
        <v>94.092827004219416</v>
      </c>
      <c r="CK415" s="34">
        <v>95.569620253164558</v>
      </c>
      <c r="CL415" s="34">
        <v>92.194092827004226</v>
      </c>
      <c r="CM415" s="34">
        <v>90.295358649789023</v>
      </c>
      <c r="CN415" s="34">
        <v>91.350210970464133</v>
      </c>
      <c r="CO415" s="34">
        <v>91.350210970464133</v>
      </c>
      <c r="CP415" s="34">
        <v>95.780590717299575</v>
      </c>
      <c r="CQ415" s="34">
        <v>96.202531645569621</v>
      </c>
      <c r="CR415" s="34">
        <v>97.679324894514764</v>
      </c>
      <c r="CS415" s="34">
        <v>96.202531645569621</v>
      </c>
      <c r="CT415" s="34">
        <v>98.734177215189874</v>
      </c>
      <c r="CU415" s="34">
        <v>99.367088607594937</v>
      </c>
      <c r="CV415" s="34">
        <v>104.85232067510549</v>
      </c>
      <c r="CW415" s="34">
        <v>109.91561181434599</v>
      </c>
    </row>
    <row r="416" spans="1:101" x14ac:dyDescent="0.3">
      <c r="A416" s="3">
        <v>5046</v>
      </c>
      <c r="B416" s="4" t="s">
        <v>408</v>
      </c>
      <c r="C416" s="34">
        <v>100</v>
      </c>
      <c r="D416" s="34">
        <v>97.722095671981776</v>
      </c>
      <c r="E416" s="34">
        <v>93.62186788154898</v>
      </c>
      <c r="F416" s="34">
        <v>88.838268792710707</v>
      </c>
      <c r="G416" s="34">
        <v>88.610478359908882</v>
      </c>
      <c r="H416" s="34">
        <v>86.788154897494309</v>
      </c>
      <c r="I416" s="34">
        <v>86.560364464692483</v>
      </c>
      <c r="J416" s="34">
        <v>81.776765375854211</v>
      </c>
      <c r="K416" s="34">
        <v>77.448747152619589</v>
      </c>
      <c r="L416" s="34">
        <v>76.082004555808652</v>
      </c>
      <c r="M416" s="34">
        <v>74.259681093394079</v>
      </c>
      <c r="N416" s="34">
        <v>72.665148063781317</v>
      </c>
      <c r="O416" s="34">
        <v>73.804100227790428</v>
      </c>
      <c r="P416" s="34">
        <v>73.348519362186792</v>
      </c>
      <c r="Q416" s="34">
        <v>72.665148063781317</v>
      </c>
      <c r="R416" s="34">
        <v>70.842824601366743</v>
      </c>
      <c r="S416" s="34">
        <v>68.792710706150345</v>
      </c>
      <c r="T416" s="34">
        <v>67.425968109339408</v>
      </c>
      <c r="U416" s="34">
        <v>64.920273348519359</v>
      </c>
      <c r="V416" s="34">
        <v>68.109339407744869</v>
      </c>
      <c r="W416" s="34">
        <v>68.792710706150345</v>
      </c>
      <c r="X416" s="34">
        <v>70.387243735763093</v>
      </c>
      <c r="Y416" s="34">
        <v>69.931662870159457</v>
      </c>
      <c r="Z416" s="34">
        <v>69.476082004555806</v>
      </c>
      <c r="AA416" s="34">
        <v>72.665148063781317</v>
      </c>
      <c r="AB416" s="34">
        <v>73.348519362186792</v>
      </c>
      <c r="AC416" s="34">
        <v>72.665148063781317</v>
      </c>
      <c r="AD416" s="34">
        <v>73.120728929384967</v>
      </c>
      <c r="AE416" s="34">
        <v>73.804100227790428</v>
      </c>
      <c r="AF416" s="34">
        <v>72.665148063781317</v>
      </c>
      <c r="AG416" s="34">
        <v>74.031890660592254</v>
      </c>
      <c r="AH416" s="34">
        <v>72.892938496583142</v>
      </c>
      <c r="AI416" s="34">
        <v>69.703872437357631</v>
      </c>
      <c r="AJ416" s="34">
        <v>100</v>
      </c>
      <c r="AK416" s="34">
        <v>101.65184243964421</v>
      </c>
      <c r="AL416" s="34">
        <v>98.602287166454886</v>
      </c>
      <c r="AM416" s="34">
        <v>99.237611181702675</v>
      </c>
      <c r="AN416" s="34">
        <v>99.618805590851338</v>
      </c>
      <c r="AO416" s="34">
        <v>96.188055908513348</v>
      </c>
      <c r="AP416" s="34">
        <v>97.204574332909786</v>
      </c>
      <c r="AQ416" s="34">
        <v>100</v>
      </c>
      <c r="AR416" s="34">
        <v>99.491740787801774</v>
      </c>
      <c r="AS416" s="34">
        <v>99.872935196950451</v>
      </c>
      <c r="AT416" s="34">
        <v>101.77890724269378</v>
      </c>
      <c r="AU416" s="34">
        <v>102.16010165184244</v>
      </c>
      <c r="AV416" s="34">
        <v>101.01651842439644</v>
      </c>
      <c r="AW416" s="34">
        <v>100.76238881829732</v>
      </c>
      <c r="AX416" s="34">
        <v>101.90597204574333</v>
      </c>
      <c r="AY416" s="34">
        <v>100.12706480304955</v>
      </c>
      <c r="AZ416" s="34">
        <v>97.458703939008899</v>
      </c>
      <c r="BA416" s="34">
        <v>97.077509529860222</v>
      </c>
      <c r="BB416" s="34">
        <v>97.077509529860222</v>
      </c>
      <c r="BC416" s="34">
        <v>97.839898348157561</v>
      </c>
      <c r="BD416" s="34">
        <v>95.044472681067347</v>
      </c>
      <c r="BE416" s="34">
        <v>94.536213468869121</v>
      </c>
      <c r="BF416" s="34">
        <v>94.536213468869121</v>
      </c>
      <c r="BG416" s="34">
        <v>94.409148665819572</v>
      </c>
      <c r="BH416" s="34">
        <v>91.99491740787802</v>
      </c>
      <c r="BI416" s="34">
        <v>91.359593392630245</v>
      </c>
      <c r="BJ416" s="34">
        <v>90.72426937738247</v>
      </c>
      <c r="BK416" s="34">
        <v>88.81829733163913</v>
      </c>
      <c r="BL416" s="34">
        <v>86.531130876747142</v>
      </c>
      <c r="BM416" s="34">
        <v>85.641677255400253</v>
      </c>
      <c r="BN416" s="34">
        <v>85.895806861499366</v>
      </c>
      <c r="BO416" s="34">
        <v>84.879288437102929</v>
      </c>
      <c r="BP416" s="34">
        <v>83.862770012706477</v>
      </c>
      <c r="BQ416" s="34">
        <v>100</v>
      </c>
      <c r="BR416" s="34">
        <v>102.12765957446808</v>
      </c>
      <c r="BS416" s="34">
        <v>104.68085106382979</v>
      </c>
      <c r="BT416" s="34">
        <v>101.27659574468085</v>
      </c>
      <c r="BU416" s="34">
        <v>100</v>
      </c>
      <c r="BV416" s="34">
        <v>102.12765957446808</v>
      </c>
      <c r="BW416" s="34">
        <v>104.68085106382979</v>
      </c>
      <c r="BX416" s="34">
        <v>105.1063829787234</v>
      </c>
      <c r="BY416" s="34">
        <v>103.82978723404256</v>
      </c>
      <c r="BZ416" s="34">
        <v>103.40425531914893</v>
      </c>
      <c r="CA416" s="34">
        <v>101.27659574468085</v>
      </c>
      <c r="CB416" s="34">
        <v>99.148936170212764</v>
      </c>
      <c r="CC416" s="34">
        <v>98.723404255319153</v>
      </c>
      <c r="CD416" s="34">
        <v>93.61702127659575</v>
      </c>
      <c r="CE416" s="34">
        <v>89.787234042553195</v>
      </c>
      <c r="CF416" s="34">
        <v>88.936170212765958</v>
      </c>
      <c r="CG416" s="34">
        <v>87.659574468085111</v>
      </c>
      <c r="CH416" s="34">
        <v>84.255319148936167</v>
      </c>
      <c r="CI416" s="34">
        <v>84.255319148936167</v>
      </c>
      <c r="CJ416" s="34">
        <v>89.361702127659569</v>
      </c>
      <c r="CK416" s="34">
        <v>91.914893617021278</v>
      </c>
      <c r="CL416" s="34">
        <v>93.61702127659575</v>
      </c>
      <c r="CM416" s="34">
        <v>94.893617021276597</v>
      </c>
      <c r="CN416" s="34">
        <v>94.468085106382972</v>
      </c>
      <c r="CO416" s="34">
        <v>96.59574468085107</v>
      </c>
      <c r="CP416" s="34">
        <v>94.893617021276597</v>
      </c>
      <c r="CQ416" s="34">
        <v>97.872340425531917</v>
      </c>
      <c r="CR416" s="34">
        <v>100.85106382978724</v>
      </c>
      <c r="CS416" s="34">
        <v>105.1063829787234</v>
      </c>
      <c r="CT416" s="34">
        <v>109.36170212765957</v>
      </c>
      <c r="CU416" s="34">
        <v>111.91489361702128</v>
      </c>
      <c r="CV416" s="34">
        <v>119.14893617021276</v>
      </c>
      <c r="CW416" s="34">
        <v>122.55319148936171</v>
      </c>
    </row>
    <row r="417" spans="1:101" x14ac:dyDescent="0.3">
      <c r="A417" s="3">
        <v>5047</v>
      </c>
      <c r="B417" s="4" t="s">
        <v>409</v>
      </c>
      <c r="C417" s="34">
        <v>100</v>
      </c>
      <c r="D417" s="34">
        <v>99.440820130475302</v>
      </c>
      <c r="E417" s="34">
        <v>99.254426840633741</v>
      </c>
      <c r="F417" s="34">
        <v>101.77073625349487</v>
      </c>
      <c r="G417" s="34">
        <v>100.37278657968314</v>
      </c>
      <c r="H417" s="34">
        <v>99.16123019571296</v>
      </c>
      <c r="I417" s="34">
        <v>95.433364398881636</v>
      </c>
      <c r="J417" s="34">
        <v>93.849021435228337</v>
      </c>
      <c r="K417" s="34">
        <v>91.612301957129546</v>
      </c>
      <c r="L417" s="34">
        <v>92.451071761416586</v>
      </c>
      <c r="M417" s="34">
        <v>91.798695246971107</v>
      </c>
      <c r="N417" s="34">
        <v>89.561975768872315</v>
      </c>
      <c r="O417" s="34">
        <v>90.587138863000931</v>
      </c>
      <c r="P417" s="34">
        <v>90.959925442684067</v>
      </c>
      <c r="Q417" s="34">
        <v>90.307548928238589</v>
      </c>
      <c r="R417" s="34">
        <v>89.095992544268412</v>
      </c>
      <c r="S417" s="34">
        <v>89.282385834109974</v>
      </c>
      <c r="T417" s="34">
        <v>86.76607642124884</v>
      </c>
      <c r="U417" s="34">
        <v>82.292637465051257</v>
      </c>
      <c r="V417" s="34">
        <v>84.529356943150049</v>
      </c>
      <c r="W417" s="34">
        <v>84.71575023299161</v>
      </c>
      <c r="X417" s="34">
        <v>83.690587138862995</v>
      </c>
      <c r="Y417" s="34">
        <v>85.927306616961786</v>
      </c>
      <c r="Z417" s="34">
        <v>85.647716682199444</v>
      </c>
      <c r="AA417" s="34">
        <v>86.76607642124884</v>
      </c>
      <c r="AB417" s="34">
        <v>86.859273066169621</v>
      </c>
      <c r="AC417" s="34">
        <v>85.927306616961786</v>
      </c>
      <c r="AD417" s="34">
        <v>88.350419384902139</v>
      </c>
      <c r="AE417" s="34">
        <v>88.164026095060578</v>
      </c>
      <c r="AF417" s="34">
        <v>91.798695246971107</v>
      </c>
      <c r="AG417" s="34">
        <v>91.705498602050326</v>
      </c>
      <c r="AH417" s="34">
        <v>89.841565703634672</v>
      </c>
      <c r="AI417" s="34">
        <v>91.239515377446409</v>
      </c>
      <c r="AJ417" s="34">
        <v>100</v>
      </c>
      <c r="AK417" s="34">
        <v>99.573661771672192</v>
      </c>
      <c r="AL417" s="34">
        <v>101.08953102794884</v>
      </c>
      <c r="AM417" s="34">
        <v>101.94220748460445</v>
      </c>
      <c r="AN417" s="34">
        <v>103.03173851255329</v>
      </c>
      <c r="AO417" s="34">
        <v>103.41070582662245</v>
      </c>
      <c r="AP417" s="34">
        <v>104.59497868308858</v>
      </c>
      <c r="AQ417" s="34">
        <v>103.93178588346755</v>
      </c>
      <c r="AR417" s="34">
        <v>105.30554239696826</v>
      </c>
      <c r="AS417" s="34">
        <v>105.25817148270961</v>
      </c>
      <c r="AT417" s="34">
        <v>103.97915679772619</v>
      </c>
      <c r="AU417" s="34">
        <v>101.75272382756987</v>
      </c>
      <c r="AV417" s="34">
        <v>101.75272382756987</v>
      </c>
      <c r="AW417" s="34">
        <v>100.85267645665562</v>
      </c>
      <c r="AX417" s="34">
        <v>100.47370914258646</v>
      </c>
      <c r="AY417" s="34">
        <v>100.18948365703459</v>
      </c>
      <c r="AZ417" s="34">
        <v>100.9474182851729</v>
      </c>
      <c r="BA417" s="34">
        <v>99.336807200378971</v>
      </c>
      <c r="BB417" s="34">
        <v>98.578872572240641</v>
      </c>
      <c r="BC417" s="34">
        <v>98.910468972051163</v>
      </c>
      <c r="BD417" s="34">
        <v>98.768356229275227</v>
      </c>
      <c r="BE417" s="34">
        <v>99.810516342965414</v>
      </c>
      <c r="BF417" s="34">
        <v>100.85267645665562</v>
      </c>
      <c r="BG417" s="34">
        <v>101.46849834201799</v>
      </c>
      <c r="BH417" s="34">
        <v>102.74751302700142</v>
      </c>
      <c r="BI417" s="34">
        <v>104.45286594031265</v>
      </c>
      <c r="BJ417" s="34">
        <v>104.5002368545713</v>
      </c>
      <c r="BK417" s="34">
        <v>105.40028422548555</v>
      </c>
      <c r="BL417" s="34">
        <v>106.06347702510658</v>
      </c>
      <c r="BM417" s="34">
        <v>106.67929891046897</v>
      </c>
      <c r="BN417" s="34">
        <v>106.58455708195169</v>
      </c>
      <c r="BO417" s="34">
        <v>107.05826622453813</v>
      </c>
      <c r="BP417" s="34">
        <v>107.29512079583137</v>
      </c>
      <c r="BQ417" s="34">
        <v>100</v>
      </c>
      <c r="BR417" s="34">
        <v>97.1264367816092</v>
      </c>
      <c r="BS417" s="34">
        <v>98.850574712643677</v>
      </c>
      <c r="BT417" s="34">
        <v>102.10727969348659</v>
      </c>
      <c r="BU417" s="34">
        <v>103.44827586206897</v>
      </c>
      <c r="BV417" s="34">
        <v>106.70498084291188</v>
      </c>
      <c r="BW417" s="34">
        <v>107.47126436781609</v>
      </c>
      <c r="BX417" s="34">
        <v>106.70498084291188</v>
      </c>
      <c r="BY417" s="34">
        <v>105.3639846743295</v>
      </c>
      <c r="BZ417" s="34">
        <v>104.40613026819923</v>
      </c>
      <c r="CA417" s="34">
        <v>102.10727969348659</v>
      </c>
      <c r="CB417" s="34">
        <v>104.21455938697318</v>
      </c>
      <c r="CC417" s="34">
        <v>105.74712643678161</v>
      </c>
      <c r="CD417" s="34">
        <v>106.13026819923371</v>
      </c>
      <c r="CE417" s="34">
        <v>102.68199233716476</v>
      </c>
      <c r="CF417" s="34">
        <v>101.34099616858238</v>
      </c>
      <c r="CG417" s="34">
        <v>99.042145593869733</v>
      </c>
      <c r="CH417" s="34">
        <v>98.084291187739467</v>
      </c>
      <c r="CI417" s="34">
        <v>98.084291187739467</v>
      </c>
      <c r="CJ417" s="34">
        <v>95.402298850574709</v>
      </c>
      <c r="CK417" s="34">
        <v>97.892720306513411</v>
      </c>
      <c r="CL417" s="34">
        <v>96.168582375478934</v>
      </c>
      <c r="CM417" s="34">
        <v>97.892720306513411</v>
      </c>
      <c r="CN417" s="34">
        <v>98.850574712643677</v>
      </c>
      <c r="CO417" s="34">
        <v>102.68199233716476</v>
      </c>
      <c r="CP417" s="34">
        <v>103.83141762452107</v>
      </c>
      <c r="CQ417" s="34">
        <v>107.27969348659003</v>
      </c>
      <c r="CR417" s="34">
        <v>107.08812260536398</v>
      </c>
      <c r="CS417" s="34">
        <v>108.42911877394636</v>
      </c>
      <c r="CT417" s="34">
        <v>112.64367816091954</v>
      </c>
      <c r="CU417" s="34">
        <v>116.0919540229885</v>
      </c>
      <c r="CV417" s="34">
        <v>118.96551724137932</v>
      </c>
      <c r="CW417" s="34">
        <v>121.64750957854406</v>
      </c>
    </row>
    <row r="418" spans="1:101" x14ac:dyDescent="0.3">
      <c r="A418" s="3">
        <v>5048</v>
      </c>
      <c r="B418" s="4" t="s">
        <v>410</v>
      </c>
      <c r="C418" s="34">
        <v>100</v>
      </c>
      <c r="D418" s="34">
        <v>99.578059071729953</v>
      </c>
      <c r="E418" s="34">
        <v>100.84388185654008</v>
      </c>
      <c r="F418" s="34">
        <v>101.68776371308017</v>
      </c>
      <c r="G418" s="34">
        <v>101.68776371308017</v>
      </c>
      <c r="H418" s="34">
        <v>100</v>
      </c>
      <c r="I418" s="34">
        <v>96.624472573839668</v>
      </c>
      <c r="J418" s="34">
        <v>98.734177215189874</v>
      </c>
      <c r="K418" s="34">
        <v>97.468354430379748</v>
      </c>
      <c r="L418" s="34">
        <v>95.358649789029542</v>
      </c>
      <c r="M418" s="34">
        <v>96.202531645569621</v>
      </c>
      <c r="N418" s="34">
        <v>91.561181434599149</v>
      </c>
      <c r="O418" s="34">
        <v>90.295358649789023</v>
      </c>
      <c r="P418" s="34">
        <v>89.029535864978897</v>
      </c>
      <c r="Q418" s="34">
        <v>86.919831223628691</v>
      </c>
      <c r="R418" s="34">
        <v>86.919831223628691</v>
      </c>
      <c r="S418" s="34">
        <v>86.075949367088612</v>
      </c>
      <c r="T418" s="34">
        <v>82.278481012658233</v>
      </c>
      <c r="U418" s="34">
        <v>73.839662447257382</v>
      </c>
      <c r="V418" s="34">
        <v>71.308016877637129</v>
      </c>
      <c r="W418" s="34">
        <v>71.308016877637129</v>
      </c>
      <c r="X418" s="34">
        <v>67.088607594936704</v>
      </c>
      <c r="Y418" s="34">
        <v>63.713080168776372</v>
      </c>
      <c r="Z418" s="34">
        <v>61.603375527426159</v>
      </c>
      <c r="AA418" s="34">
        <v>57.805907172995781</v>
      </c>
      <c r="AB418" s="34">
        <v>56.540084388185655</v>
      </c>
      <c r="AC418" s="34">
        <v>54.852320675105489</v>
      </c>
      <c r="AD418" s="34">
        <v>51.47679324894515</v>
      </c>
      <c r="AE418" s="34">
        <v>48.52320675105485</v>
      </c>
      <c r="AF418" s="34">
        <v>49.789029535864977</v>
      </c>
      <c r="AG418" s="34">
        <v>46.413502109704645</v>
      </c>
      <c r="AH418" s="34">
        <v>41.77215189873418</v>
      </c>
      <c r="AI418" s="34">
        <v>43.037974683544306</v>
      </c>
      <c r="AJ418" s="34">
        <v>100</v>
      </c>
      <c r="AK418" s="34">
        <v>101.46443514644352</v>
      </c>
      <c r="AL418" s="34">
        <v>102.71966527196653</v>
      </c>
      <c r="AM418" s="34">
        <v>101.04602510460251</v>
      </c>
      <c r="AN418" s="34">
        <v>99.790794979079493</v>
      </c>
      <c r="AO418" s="34">
        <v>99.581589958159</v>
      </c>
      <c r="AP418" s="34">
        <v>98.326359832635987</v>
      </c>
      <c r="AQ418" s="34">
        <v>98.11715481171548</v>
      </c>
      <c r="AR418" s="34">
        <v>99.790794979079493</v>
      </c>
      <c r="AS418" s="34">
        <v>97.071129707112974</v>
      </c>
      <c r="AT418" s="34">
        <v>92.887029288702934</v>
      </c>
      <c r="AU418" s="34">
        <v>91.213389121338906</v>
      </c>
      <c r="AV418" s="34">
        <v>91.841004184100413</v>
      </c>
      <c r="AW418" s="34">
        <v>90.376569037656907</v>
      </c>
      <c r="AX418" s="34">
        <v>88.493723849372387</v>
      </c>
      <c r="AY418" s="34">
        <v>85.98326359832636</v>
      </c>
      <c r="AZ418" s="34">
        <v>85.56485355648536</v>
      </c>
      <c r="BA418" s="34">
        <v>86.40167364016736</v>
      </c>
      <c r="BB418" s="34">
        <v>84.309623430962347</v>
      </c>
      <c r="BC418" s="34">
        <v>85.98326359832636</v>
      </c>
      <c r="BD418" s="34">
        <v>84.937238493723854</v>
      </c>
      <c r="BE418" s="34">
        <v>81.38075313807532</v>
      </c>
      <c r="BF418" s="34">
        <v>82.008368200836827</v>
      </c>
      <c r="BG418" s="34">
        <v>79.9163179916318</v>
      </c>
      <c r="BH418" s="34">
        <v>78.870292887029294</v>
      </c>
      <c r="BI418" s="34">
        <v>84.309623430962347</v>
      </c>
      <c r="BJ418" s="34">
        <v>84.10041841004184</v>
      </c>
      <c r="BK418" s="34">
        <v>79.707112970711293</v>
      </c>
      <c r="BL418" s="34">
        <v>76.56903765690376</v>
      </c>
      <c r="BM418" s="34">
        <v>75.313807531380746</v>
      </c>
      <c r="BN418" s="34">
        <v>74.686192468619254</v>
      </c>
      <c r="BO418" s="34">
        <v>74.26778242677824</v>
      </c>
      <c r="BP418" s="34">
        <v>71.129707112970706</v>
      </c>
      <c r="BQ418" s="34">
        <v>100</v>
      </c>
      <c r="BR418" s="34">
        <v>102.29007633587786</v>
      </c>
      <c r="BS418" s="34">
        <v>104.58015267175573</v>
      </c>
      <c r="BT418" s="34">
        <v>102.29007633587786</v>
      </c>
      <c r="BU418" s="34">
        <v>100.76335877862596</v>
      </c>
      <c r="BV418" s="34">
        <v>97.709923664122144</v>
      </c>
      <c r="BW418" s="34">
        <v>98.473282442748086</v>
      </c>
      <c r="BX418" s="34">
        <v>102.29007633587786</v>
      </c>
      <c r="BY418" s="34">
        <v>107.63358778625954</v>
      </c>
      <c r="BZ418" s="34">
        <v>107.63358778625954</v>
      </c>
      <c r="CA418" s="34">
        <v>109.16030534351145</v>
      </c>
      <c r="CB418" s="34">
        <v>107.63358778625954</v>
      </c>
      <c r="CC418" s="34">
        <v>112.21374045801527</v>
      </c>
      <c r="CD418" s="34">
        <v>115.26717557251908</v>
      </c>
      <c r="CE418" s="34">
        <v>115.26717557251908</v>
      </c>
      <c r="CF418" s="34">
        <v>113.74045801526718</v>
      </c>
      <c r="CG418" s="34">
        <v>113.74045801526718</v>
      </c>
      <c r="CH418" s="34">
        <v>106.87022900763358</v>
      </c>
      <c r="CI418" s="34">
        <v>106.10687022900764</v>
      </c>
      <c r="CJ418" s="34">
        <v>102.29007633587786</v>
      </c>
      <c r="CK418" s="34">
        <v>104.58015267175573</v>
      </c>
      <c r="CL418" s="34">
        <v>106.10687022900764</v>
      </c>
      <c r="CM418" s="34">
        <v>104.58015267175573</v>
      </c>
      <c r="CN418" s="34">
        <v>108.3969465648855</v>
      </c>
      <c r="CO418" s="34">
        <v>106.10687022900764</v>
      </c>
      <c r="CP418" s="34">
        <v>100</v>
      </c>
      <c r="CQ418" s="34">
        <v>104.58015267175573</v>
      </c>
      <c r="CR418" s="34">
        <v>106.10687022900764</v>
      </c>
      <c r="CS418" s="34">
        <v>113.74045801526718</v>
      </c>
      <c r="CT418" s="34">
        <v>118.32061068702291</v>
      </c>
      <c r="CU418" s="34">
        <v>122.90076335877863</v>
      </c>
      <c r="CV418" s="34">
        <v>125.19083969465649</v>
      </c>
      <c r="CW418" s="34">
        <v>124.42748091603053</v>
      </c>
    </row>
    <row r="419" spans="1:101" x14ac:dyDescent="0.3">
      <c r="A419" s="3">
        <v>5049</v>
      </c>
      <c r="B419" s="4" t="s">
        <v>411</v>
      </c>
      <c r="C419" s="34">
        <v>100</v>
      </c>
      <c r="D419" s="34">
        <v>94.915254237288138</v>
      </c>
      <c r="E419" s="34">
        <v>89.58837772397095</v>
      </c>
      <c r="F419" s="34">
        <v>88.86198547215497</v>
      </c>
      <c r="G419" s="34">
        <v>87.409200968522995</v>
      </c>
      <c r="H419" s="34">
        <v>83.050847457627114</v>
      </c>
      <c r="I419" s="34">
        <v>83.050847457627114</v>
      </c>
      <c r="J419" s="34">
        <v>83.292978208232441</v>
      </c>
      <c r="K419" s="34">
        <v>85.956416464891035</v>
      </c>
      <c r="L419" s="34">
        <v>82.324455205811134</v>
      </c>
      <c r="M419" s="34">
        <v>82.082324455205807</v>
      </c>
      <c r="N419" s="34">
        <v>78.93462469733656</v>
      </c>
      <c r="O419" s="34">
        <v>77.966101694915253</v>
      </c>
      <c r="P419" s="34">
        <v>71.912832929782084</v>
      </c>
      <c r="Q419" s="34">
        <v>74.818401937046005</v>
      </c>
      <c r="R419" s="34">
        <v>79.903147699757866</v>
      </c>
      <c r="S419" s="34">
        <v>79.176755447941886</v>
      </c>
      <c r="T419" s="34">
        <v>76.755447941888619</v>
      </c>
      <c r="U419" s="34">
        <v>74.576271186440678</v>
      </c>
      <c r="V419" s="34">
        <v>72.639225181598064</v>
      </c>
      <c r="W419" s="34">
        <v>71.186440677966104</v>
      </c>
      <c r="X419" s="34">
        <v>68.038740920096856</v>
      </c>
      <c r="Y419" s="34">
        <v>67.312348668280876</v>
      </c>
      <c r="Z419" s="34">
        <v>62.469733656174334</v>
      </c>
      <c r="AA419" s="34">
        <v>62.227602905569007</v>
      </c>
      <c r="AB419" s="34">
        <v>61.501210653753027</v>
      </c>
      <c r="AC419" s="34">
        <v>61.743341404358354</v>
      </c>
      <c r="AD419" s="34">
        <v>55.447941888619852</v>
      </c>
      <c r="AE419" s="34">
        <v>53.026634382566584</v>
      </c>
      <c r="AF419" s="34">
        <v>50.605326876513317</v>
      </c>
      <c r="AG419" s="34">
        <v>48.91041162227603</v>
      </c>
      <c r="AH419" s="34">
        <v>49.63680387409201</v>
      </c>
      <c r="AI419" s="34">
        <v>48.91041162227603</v>
      </c>
      <c r="AJ419" s="34">
        <v>100</v>
      </c>
      <c r="AK419" s="34">
        <v>98.431845597104939</v>
      </c>
      <c r="AL419" s="34">
        <v>98.673100120627268</v>
      </c>
      <c r="AM419" s="34">
        <v>96.984318455971049</v>
      </c>
      <c r="AN419" s="34">
        <v>96.381182147165262</v>
      </c>
      <c r="AO419" s="34">
        <v>93.848009650180941</v>
      </c>
      <c r="AP419" s="34">
        <v>94.451145958986729</v>
      </c>
      <c r="AQ419" s="34">
        <v>90.952955367913148</v>
      </c>
      <c r="AR419" s="34">
        <v>90.952955367913148</v>
      </c>
      <c r="AS419" s="34">
        <v>88.902291917973457</v>
      </c>
      <c r="AT419" s="34">
        <v>90.349819059107361</v>
      </c>
      <c r="AU419" s="34">
        <v>88.29915560916767</v>
      </c>
      <c r="AV419" s="34">
        <v>88.419782870928827</v>
      </c>
      <c r="AW419" s="34">
        <v>85.404101326899877</v>
      </c>
      <c r="AX419" s="34">
        <v>85.404101326899877</v>
      </c>
      <c r="AY419" s="34">
        <v>85.404101326899877</v>
      </c>
      <c r="AZ419" s="34">
        <v>85.162846803377562</v>
      </c>
      <c r="BA419" s="34">
        <v>84.077201447527145</v>
      </c>
      <c r="BB419" s="34">
        <v>83.112183353437871</v>
      </c>
      <c r="BC419" s="34">
        <v>80.940892641737037</v>
      </c>
      <c r="BD419" s="34">
        <v>80.699638118214722</v>
      </c>
      <c r="BE419" s="34">
        <v>79.010856453558503</v>
      </c>
      <c r="BF419" s="34">
        <v>78.287092882991558</v>
      </c>
      <c r="BG419" s="34">
        <v>76.839565741857655</v>
      </c>
      <c r="BH419" s="34">
        <v>76.839565741857655</v>
      </c>
      <c r="BI419" s="34">
        <v>80.940892641737037</v>
      </c>
      <c r="BJ419" s="34">
        <v>82.147165259348611</v>
      </c>
      <c r="BK419" s="34">
        <v>80.579010856453564</v>
      </c>
      <c r="BL419" s="34">
        <v>82.026537997587454</v>
      </c>
      <c r="BM419" s="34">
        <v>80.820265379975879</v>
      </c>
      <c r="BN419" s="34">
        <v>80.579010856453564</v>
      </c>
      <c r="BO419" s="34">
        <v>81.061519903498194</v>
      </c>
      <c r="BP419" s="34">
        <v>80.337756332931249</v>
      </c>
      <c r="BQ419" s="34">
        <v>100</v>
      </c>
      <c r="BR419" s="34">
        <v>100</v>
      </c>
      <c r="BS419" s="34">
        <v>100.37735849056604</v>
      </c>
      <c r="BT419" s="34">
        <v>100</v>
      </c>
      <c r="BU419" s="34">
        <v>96.603773584905667</v>
      </c>
      <c r="BV419" s="34">
        <v>96.226415094339629</v>
      </c>
      <c r="BW419" s="34">
        <v>95.84905660377359</v>
      </c>
      <c r="BX419" s="34">
        <v>96.981132075471692</v>
      </c>
      <c r="BY419" s="34">
        <v>97.735849056603769</v>
      </c>
      <c r="BZ419" s="34">
        <v>95.84905660377359</v>
      </c>
      <c r="CA419" s="34">
        <v>91.320754716981128</v>
      </c>
      <c r="CB419" s="34">
        <v>90.566037735849051</v>
      </c>
      <c r="CC419" s="34">
        <v>87.169811320754718</v>
      </c>
      <c r="CD419" s="34">
        <v>87.924528301886795</v>
      </c>
      <c r="CE419" s="34">
        <v>84.905660377358487</v>
      </c>
      <c r="CF419" s="34">
        <v>81.509433962264154</v>
      </c>
      <c r="CG419" s="34">
        <v>79.622641509433961</v>
      </c>
      <c r="CH419" s="34">
        <v>78.113207547169807</v>
      </c>
      <c r="CI419" s="34">
        <v>78.490566037735846</v>
      </c>
      <c r="CJ419" s="34">
        <v>76.603773584905667</v>
      </c>
      <c r="CK419" s="34">
        <v>77.35849056603773</v>
      </c>
      <c r="CL419" s="34">
        <v>76.226415094339629</v>
      </c>
      <c r="CM419" s="34">
        <v>78.113207547169807</v>
      </c>
      <c r="CN419" s="34">
        <v>78.867924528301884</v>
      </c>
      <c r="CO419" s="34">
        <v>81.132075471698116</v>
      </c>
      <c r="CP419" s="34">
        <v>81.509433962264154</v>
      </c>
      <c r="CQ419" s="34">
        <v>83.773584905660371</v>
      </c>
      <c r="CR419" s="34">
        <v>84.15094339622641</v>
      </c>
      <c r="CS419" s="34">
        <v>83.018867924528308</v>
      </c>
      <c r="CT419" s="34">
        <v>84.528301886792448</v>
      </c>
      <c r="CU419" s="34">
        <v>83.018867924528308</v>
      </c>
      <c r="CV419" s="34">
        <v>86.037735849056602</v>
      </c>
      <c r="CW419" s="34">
        <v>88.679245283018872</v>
      </c>
    </row>
    <row r="420" spans="1:101" x14ac:dyDescent="0.3">
      <c r="A420" s="3">
        <v>5050</v>
      </c>
      <c r="B420" s="4" t="s">
        <v>412</v>
      </c>
      <c r="C420" s="34">
        <v>100</v>
      </c>
      <c r="D420" s="34">
        <v>98.421541318477253</v>
      </c>
      <c r="E420" s="34">
        <v>96.564531104921073</v>
      </c>
      <c r="F420" s="34">
        <v>95.078922934076132</v>
      </c>
      <c r="G420" s="34">
        <v>93.686165273909012</v>
      </c>
      <c r="H420" s="34">
        <v>95.728876508820804</v>
      </c>
      <c r="I420" s="34">
        <v>91.64345403899722</v>
      </c>
      <c r="J420" s="34">
        <v>88.486536675951712</v>
      </c>
      <c r="K420" s="34">
        <v>89.972144846796652</v>
      </c>
      <c r="L420" s="34">
        <v>90.71494893221913</v>
      </c>
      <c r="M420" s="34">
        <v>91.5506035283194</v>
      </c>
      <c r="N420" s="34">
        <v>89.693593314763234</v>
      </c>
      <c r="O420" s="34">
        <v>93.03621169916434</v>
      </c>
      <c r="P420" s="34">
        <v>95.357474466109565</v>
      </c>
      <c r="Q420" s="34">
        <v>95.543175487465177</v>
      </c>
      <c r="R420" s="34">
        <v>98.235840297121641</v>
      </c>
      <c r="S420" s="34">
        <v>99.07149489322191</v>
      </c>
      <c r="T420" s="34">
        <v>102.97121634168988</v>
      </c>
      <c r="U420" s="34">
        <v>101.39275766016713</v>
      </c>
      <c r="V420" s="34">
        <v>100.27855153203343</v>
      </c>
      <c r="W420" s="34">
        <v>100</v>
      </c>
      <c r="X420" s="34">
        <v>97.957288765088208</v>
      </c>
      <c r="Y420" s="34">
        <v>98.514391829155059</v>
      </c>
      <c r="Z420" s="34">
        <v>98.421541318477253</v>
      </c>
      <c r="AA420" s="34">
        <v>96.657381615598879</v>
      </c>
      <c r="AB420" s="34">
        <v>100.27855153203343</v>
      </c>
      <c r="AC420" s="34">
        <v>103.2497678737233</v>
      </c>
      <c r="AD420" s="34">
        <v>103.2497678737233</v>
      </c>
      <c r="AE420" s="34">
        <v>103.62116991643454</v>
      </c>
      <c r="AF420" s="34">
        <v>100.92850510677809</v>
      </c>
      <c r="AG420" s="34">
        <v>101.48560817084494</v>
      </c>
      <c r="AH420" s="34">
        <v>103.99257195914578</v>
      </c>
      <c r="AI420" s="34">
        <v>104.2711234911792</v>
      </c>
      <c r="AJ420" s="34">
        <v>100</v>
      </c>
      <c r="AK420" s="34">
        <v>99.721059972105991</v>
      </c>
      <c r="AL420" s="34">
        <v>100.83682008368201</v>
      </c>
      <c r="AM420" s="34">
        <v>101.72013017201301</v>
      </c>
      <c r="AN420" s="34">
        <v>101.85960018596002</v>
      </c>
      <c r="AO420" s="34">
        <v>102.27801022780102</v>
      </c>
      <c r="AP420" s="34">
        <v>102.55695025569503</v>
      </c>
      <c r="AQ420" s="34">
        <v>104.23059042305904</v>
      </c>
      <c r="AR420" s="34">
        <v>104.92794049279405</v>
      </c>
      <c r="AS420" s="34">
        <v>105.53231055323106</v>
      </c>
      <c r="AT420" s="34">
        <v>105.90423059042305</v>
      </c>
      <c r="AU420" s="34">
        <v>106.78754067875407</v>
      </c>
      <c r="AV420" s="34">
        <v>107.39191073919108</v>
      </c>
      <c r="AW420" s="34">
        <v>107.11297071129707</v>
      </c>
      <c r="AX420" s="34">
        <v>108.55416085541609</v>
      </c>
      <c r="AY420" s="34">
        <v>109.8558809855881</v>
      </c>
      <c r="AZ420" s="34">
        <v>109.99535099953511</v>
      </c>
      <c r="BA420" s="34">
        <v>111.29707112970711</v>
      </c>
      <c r="BB420" s="34">
        <v>111.25058112505812</v>
      </c>
      <c r="BC420" s="34">
        <v>111.71548117154812</v>
      </c>
      <c r="BD420" s="34">
        <v>111.80846118084612</v>
      </c>
      <c r="BE420" s="34">
        <v>113.34263133426313</v>
      </c>
      <c r="BF420" s="34">
        <v>115.71362157136215</v>
      </c>
      <c r="BG420" s="34">
        <v>115.99256159925616</v>
      </c>
      <c r="BH420" s="34">
        <v>116.68991166899117</v>
      </c>
      <c r="BI420" s="34">
        <v>118.96792189679219</v>
      </c>
      <c r="BJ420" s="34">
        <v>119.85123198512319</v>
      </c>
      <c r="BK420" s="34">
        <v>120.36262203626221</v>
      </c>
      <c r="BL420" s="34">
        <v>121.47838214783822</v>
      </c>
      <c r="BM420" s="34">
        <v>123.52394235239423</v>
      </c>
      <c r="BN420" s="34">
        <v>123.84937238493724</v>
      </c>
      <c r="BO420" s="34">
        <v>125.10460251046025</v>
      </c>
      <c r="BP420" s="34">
        <v>127.70804277080428</v>
      </c>
      <c r="BQ420" s="34">
        <v>100</v>
      </c>
      <c r="BR420" s="34">
        <v>104.33925049309664</v>
      </c>
      <c r="BS420" s="34">
        <v>104.53648915187377</v>
      </c>
      <c r="BT420" s="34">
        <v>105.52268244575937</v>
      </c>
      <c r="BU420" s="34">
        <v>108.87573964497041</v>
      </c>
      <c r="BV420" s="34">
        <v>110.05917159763314</v>
      </c>
      <c r="BW420" s="34">
        <v>108.28402366863905</v>
      </c>
      <c r="BX420" s="34">
        <v>106.90335305719921</v>
      </c>
      <c r="BY420" s="34">
        <v>106.90335305719921</v>
      </c>
      <c r="BZ420" s="34">
        <v>105.91715976331361</v>
      </c>
      <c r="CA420" s="34">
        <v>105.52268244575937</v>
      </c>
      <c r="CB420" s="34">
        <v>100.98619329388561</v>
      </c>
      <c r="CC420" s="34">
        <v>104.14201183431953</v>
      </c>
      <c r="CD420" s="34">
        <v>105.7199211045365</v>
      </c>
      <c r="CE420" s="34">
        <v>103.74753451676528</v>
      </c>
      <c r="CF420" s="34">
        <v>104.33925049309664</v>
      </c>
      <c r="CG420" s="34">
        <v>103.55029585798816</v>
      </c>
      <c r="CH420" s="34">
        <v>102.16962524654832</v>
      </c>
      <c r="CI420" s="34">
        <v>104.14201183431953</v>
      </c>
      <c r="CJ420" s="34">
        <v>104.14201183431953</v>
      </c>
      <c r="CK420" s="34">
        <v>105.91715976331361</v>
      </c>
      <c r="CL420" s="34">
        <v>106.70611439842209</v>
      </c>
      <c r="CM420" s="34">
        <v>108.48126232741618</v>
      </c>
      <c r="CN420" s="34">
        <v>111.83431952662721</v>
      </c>
      <c r="CO420" s="34">
        <v>115.18737672583826</v>
      </c>
      <c r="CP420" s="34">
        <v>118.73767258382642</v>
      </c>
      <c r="CQ420" s="34">
        <v>120.31558185404339</v>
      </c>
      <c r="CR420" s="34">
        <v>122.2879684418146</v>
      </c>
      <c r="CS420" s="34">
        <v>125.04930966469428</v>
      </c>
      <c r="CT420" s="34">
        <v>126.82445759368836</v>
      </c>
      <c r="CU420" s="34">
        <v>130.37475345167653</v>
      </c>
      <c r="CV420" s="34">
        <v>134.31952662721895</v>
      </c>
      <c r="CW420" s="34">
        <v>139.6449704142012</v>
      </c>
    </row>
    <row r="421" spans="1:101" x14ac:dyDescent="0.3">
      <c r="A421" s="3">
        <v>5051</v>
      </c>
      <c r="B421" s="4" t="s">
        <v>413</v>
      </c>
      <c r="C421" s="34">
        <v>100</v>
      </c>
      <c r="D421" s="34">
        <v>96.845425867507885</v>
      </c>
      <c r="E421" s="34">
        <v>95.394321766561518</v>
      </c>
      <c r="F421" s="34">
        <v>93.81703470031546</v>
      </c>
      <c r="G421" s="34">
        <v>91.041009463722403</v>
      </c>
      <c r="H421" s="34">
        <v>88.83280757097792</v>
      </c>
      <c r="I421" s="34">
        <v>88.138801261829656</v>
      </c>
      <c r="J421" s="34">
        <v>89.022082018927449</v>
      </c>
      <c r="K421" s="34">
        <v>87.886435331230288</v>
      </c>
      <c r="L421" s="34">
        <v>87.886435331230288</v>
      </c>
      <c r="M421" s="34">
        <v>89.463722397476346</v>
      </c>
      <c r="N421" s="34">
        <v>90.473186119873816</v>
      </c>
      <c r="O421" s="34">
        <v>91.545741324921138</v>
      </c>
      <c r="P421" s="34">
        <v>91.798107255520506</v>
      </c>
      <c r="Q421" s="34">
        <v>92.365930599369079</v>
      </c>
      <c r="R421" s="34">
        <v>90.220820189274448</v>
      </c>
      <c r="S421" s="34">
        <v>89.526813880126184</v>
      </c>
      <c r="T421" s="34">
        <v>87.570977917981068</v>
      </c>
      <c r="U421" s="34">
        <v>88.580441640378552</v>
      </c>
      <c r="V421" s="34">
        <v>84.290220820189276</v>
      </c>
      <c r="W421" s="34">
        <v>82.145110410094631</v>
      </c>
      <c r="X421" s="34">
        <v>80.315457413249206</v>
      </c>
      <c r="Y421" s="34">
        <v>79.116719242902207</v>
      </c>
      <c r="Z421" s="34">
        <v>77.602523659305987</v>
      </c>
      <c r="AA421" s="34">
        <v>75.394321766561518</v>
      </c>
      <c r="AB421" s="34">
        <v>75.394321766561518</v>
      </c>
      <c r="AC421" s="34">
        <v>75.14195583596215</v>
      </c>
      <c r="AD421" s="34">
        <v>73.564668769716093</v>
      </c>
      <c r="AE421" s="34">
        <v>74.132492113564666</v>
      </c>
      <c r="AF421" s="34">
        <v>73.753943217665622</v>
      </c>
      <c r="AG421" s="34">
        <v>73.059936908517344</v>
      </c>
      <c r="AH421" s="34">
        <v>72.050473186119874</v>
      </c>
      <c r="AI421" s="34">
        <v>69.779179810725552</v>
      </c>
      <c r="AJ421" s="34">
        <v>100</v>
      </c>
      <c r="AK421" s="34">
        <v>98.371437519574073</v>
      </c>
      <c r="AL421" s="34">
        <v>97.713748825555911</v>
      </c>
      <c r="AM421" s="34">
        <v>97.243971186971507</v>
      </c>
      <c r="AN421" s="34">
        <v>98.026933917945499</v>
      </c>
      <c r="AO421" s="34">
        <v>97.682430316316939</v>
      </c>
      <c r="AP421" s="34">
        <v>97.745067334794868</v>
      </c>
      <c r="AQ421" s="34">
        <v>97.870341371750698</v>
      </c>
      <c r="AR421" s="34">
        <v>97.83902286251174</v>
      </c>
      <c r="AS421" s="34">
        <v>97.243971186971507</v>
      </c>
      <c r="AT421" s="34">
        <v>95.803319761979324</v>
      </c>
      <c r="AU421" s="34">
        <v>95.928593798935168</v>
      </c>
      <c r="AV421" s="34">
        <v>95.145631067961162</v>
      </c>
      <c r="AW421" s="34">
        <v>94.174757281553397</v>
      </c>
      <c r="AX421" s="34">
        <v>94.519260883181957</v>
      </c>
      <c r="AY421" s="34">
        <v>93.986846226119638</v>
      </c>
      <c r="AZ421" s="34">
        <v>93.767616661446908</v>
      </c>
      <c r="BA421" s="34">
        <v>94.237394300031312</v>
      </c>
      <c r="BB421" s="34">
        <v>94.049483244597553</v>
      </c>
      <c r="BC421" s="34">
        <v>93.892890698402752</v>
      </c>
      <c r="BD421" s="34">
        <v>92.577513310366427</v>
      </c>
      <c r="BE421" s="34">
        <v>91.857187597870336</v>
      </c>
      <c r="BF421" s="34">
        <v>91.168180394613216</v>
      </c>
      <c r="BG421" s="34">
        <v>91.669276542436577</v>
      </c>
      <c r="BH421" s="34">
        <v>93.141246476667718</v>
      </c>
      <c r="BI421" s="34">
        <v>94.425305355465085</v>
      </c>
      <c r="BJ421" s="34">
        <v>94.989038521766361</v>
      </c>
      <c r="BK421" s="34">
        <v>94.331349827748198</v>
      </c>
      <c r="BL421" s="34">
        <v>94.456623864704042</v>
      </c>
      <c r="BM421" s="34">
        <v>94.895082994049488</v>
      </c>
      <c r="BN421" s="34">
        <v>95.521453178828693</v>
      </c>
      <c r="BO421" s="34">
        <v>96.053867835891012</v>
      </c>
      <c r="BP421" s="34">
        <v>95.082994049483247</v>
      </c>
      <c r="BQ421" s="34">
        <v>100</v>
      </c>
      <c r="BR421" s="34">
        <v>101.85758513931889</v>
      </c>
      <c r="BS421" s="34">
        <v>103.30237358101135</v>
      </c>
      <c r="BT421" s="34">
        <v>102.0639834881321</v>
      </c>
      <c r="BU421" s="34">
        <v>101.13519091847265</v>
      </c>
      <c r="BV421" s="34">
        <v>100.20639834881321</v>
      </c>
      <c r="BW421" s="34">
        <v>100</v>
      </c>
      <c r="BX421" s="34">
        <v>99.587203302373581</v>
      </c>
      <c r="BY421" s="34">
        <v>98.039215686274517</v>
      </c>
      <c r="BZ421" s="34">
        <v>97.936016511867905</v>
      </c>
      <c r="CA421" s="34">
        <v>96.80082559339526</v>
      </c>
      <c r="CB421" s="34">
        <v>94.427244582043343</v>
      </c>
      <c r="CC421" s="34">
        <v>92.67285861713107</v>
      </c>
      <c r="CD421" s="34">
        <v>91.950464396284829</v>
      </c>
      <c r="CE421" s="34">
        <v>89.886480908152734</v>
      </c>
      <c r="CF421" s="34">
        <v>89.370485036119717</v>
      </c>
      <c r="CG421" s="34">
        <v>88.33849329205367</v>
      </c>
      <c r="CH421" s="34">
        <v>86.996904024767801</v>
      </c>
      <c r="CI421" s="34">
        <v>85.242518059855527</v>
      </c>
      <c r="CJ421" s="34">
        <v>84.623323013415899</v>
      </c>
      <c r="CK421" s="34">
        <v>84.107327141382868</v>
      </c>
      <c r="CL421" s="34">
        <v>83.488132094943239</v>
      </c>
      <c r="CM421" s="34">
        <v>84.932920536635706</v>
      </c>
      <c r="CN421" s="34">
        <v>85.964912280701753</v>
      </c>
      <c r="CO421" s="34">
        <v>85.655314757481946</v>
      </c>
      <c r="CP421" s="34">
        <v>88.648090815273477</v>
      </c>
      <c r="CQ421" s="34">
        <v>90.092879256965944</v>
      </c>
      <c r="CR421" s="34">
        <v>91.434468524251812</v>
      </c>
      <c r="CS421" s="34">
        <v>91.847265221878232</v>
      </c>
      <c r="CT421" s="34">
        <v>95.6656346749226</v>
      </c>
      <c r="CU421" s="34">
        <v>95.975232198142422</v>
      </c>
      <c r="CV421" s="34">
        <v>93.704850361197117</v>
      </c>
      <c r="CW421" s="34">
        <v>95.975232198142422</v>
      </c>
    </row>
    <row r="422" spans="1:101" x14ac:dyDescent="0.3">
      <c r="A422" s="3">
        <v>5052</v>
      </c>
      <c r="B422" s="4" t="s">
        <v>414</v>
      </c>
      <c r="C422" s="34">
        <v>100</v>
      </c>
      <c r="D422" s="34">
        <v>94.94163424124514</v>
      </c>
      <c r="E422" s="34">
        <v>94.163424124513625</v>
      </c>
      <c r="F422" s="34">
        <v>87.937743190661479</v>
      </c>
      <c r="G422" s="34">
        <v>86.770428015564207</v>
      </c>
      <c r="H422" s="34">
        <v>83.657587548638134</v>
      </c>
      <c r="I422" s="34">
        <v>81.712062256809332</v>
      </c>
      <c r="J422" s="34">
        <v>82.490272373540861</v>
      </c>
      <c r="K422" s="34">
        <v>77.821011673151745</v>
      </c>
      <c r="L422" s="34">
        <v>78.599221789883273</v>
      </c>
      <c r="M422" s="34">
        <v>80.155642023346303</v>
      </c>
      <c r="N422" s="34">
        <v>69.260700389105054</v>
      </c>
      <c r="O422" s="34">
        <v>65.758754863813223</v>
      </c>
      <c r="P422" s="34">
        <v>63.813229571984436</v>
      </c>
      <c r="Q422" s="34">
        <v>61.478599221789885</v>
      </c>
      <c r="R422" s="34">
        <v>64.591439688715951</v>
      </c>
      <c r="S422" s="34">
        <v>60.700389105058363</v>
      </c>
      <c r="T422" s="34">
        <v>53.696498054474709</v>
      </c>
      <c r="U422" s="34">
        <v>51.750972762645915</v>
      </c>
      <c r="V422" s="34">
        <v>46.692607003891048</v>
      </c>
      <c r="W422" s="34">
        <v>45.914396887159533</v>
      </c>
      <c r="X422" s="34">
        <v>44.357976653696497</v>
      </c>
      <c r="Y422" s="34">
        <v>43.190661478599225</v>
      </c>
      <c r="Z422" s="34">
        <v>43.968871595330739</v>
      </c>
      <c r="AA422" s="34">
        <v>43.968871595330739</v>
      </c>
      <c r="AB422" s="34">
        <v>40.466926070038909</v>
      </c>
      <c r="AC422" s="34">
        <v>38.910505836575872</v>
      </c>
      <c r="AD422" s="34">
        <v>37.7431906614786</v>
      </c>
      <c r="AE422" s="34">
        <v>40.077821011673151</v>
      </c>
      <c r="AF422" s="34">
        <v>38.910505836575872</v>
      </c>
      <c r="AG422" s="34">
        <v>38.521400778210115</v>
      </c>
      <c r="AH422" s="34">
        <v>35.019455252918291</v>
      </c>
      <c r="AI422" s="34">
        <v>35.797665369649806</v>
      </c>
      <c r="AJ422" s="34">
        <v>100</v>
      </c>
      <c r="AK422" s="34">
        <v>95.857988165680467</v>
      </c>
      <c r="AL422" s="34">
        <v>95.857988165680467</v>
      </c>
      <c r="AM422" s="34">
        <v>97.435897435897431</v>
      </c>
      <c r="AN422" s="34">
        <v>97.238658777120321</v>
      </c>
      <c r="AO422" s="34">
        <v>94.871794871794876</v>
      </c>
      <c r="AP422" s="34">
        <v>95.26627218934911</v>
      </c>
      <c r="AQ422" s="34">
        <v>94.280078895463504</v>
      </c>
      <c r="AR422" s="34">
        <v>92.899408284023664</v>
      </c>
      <c r="AS422" s="34">
        <v>90.138067061143985</v>
      </c>
      <c r="AT422" s="34">
        <v>88.757396449704146</v>
      </c>
      <c r="AU422" s="34">
        <v>86.785009861932934</v>
      </c>
      <c r="AV422" s="34">
        <v>84.615384615384613</v>
      </c>
      <c r="AW422" s="34">
        <v>86.587771203155825</v>
      </c>
      <c r="AX422" s="34">
        <v>83.234714003944774</v>
      </c>
      <c r="AY422" s="34">
        <v>80.473372781065095</v>
      </c>
      <c r="AZ422" s="34">
        <v>79.684418145956613</v>
      </c>
      <c r="BA422" s="34">
        <v>75.739644970414204</v>
      </c>
      <c r="BB422" s="34">
        <v>70.414201183431956</v>
      </c>
      <c r="BC422" s="34">
        <v>70.019723865877708</v>
      </c>
      <c r="BD422" s="34">
        <v>67.652859960552263</v>
      </c>
      <c r="BE422" s="34">
        <v>68.836291913214993</v>
      </c>
      <c r="BF422" s="34">
        <v>67.061143984220905</v>
      </c>
      <c r="BG422" s="34">
        <v>68.047337278106511</v>
      </c>
      <c r="BH422" s="34">
        <v>66.863905325443781</v>
      </c>
      <c r="BI422" s="34">
        <v>64.891518737672584</v>
      </c>
      <c r="BJ422" s="34">
        <v>64.891518737672584</v>
      </c>
      <c r="BK422" s="34">
        <v>60.946745562130175</v>
      </c>
      <c r="BL422" s="34">
        <v>61.735700197238657</v>
      </c>
      <c r="BM422" s="34">
        <v>59.960552268244577</v>
      </c>
      <c r="BN422" s="34">
        <v>65.483234714003942</v>
      </c>
      <c r="BO422" s="34">
        <v>66.272189349112423</v>
      </c>
      <c r="BP422" s="34">
        <v>63.708086785009861</v>
      </c>
      <c r="BQ422" s="34">
        <v>100</v>
      </c>
      <c r="BR422" s="34">
        <v>96.226415094339629</v>
      </c>
      <c r="BS422" s="34">
        <v>91.823899371069189</v>
      </c>
      <c r="BT422" s="34">
        <v>83.018867924528308</v>
      </c>
      <c r="BU422" s="34">
        <v>83.647798742138363</v>
      </c>
      <c r="BV422" s="34">
        <v>82.389937106918239</v>
      </c>
      <c r="BW422" s="34">
        <v>80.503144654088047</v>
      </c>
      <c r="BX422" s="34">
        <v>79.245283018867923</v>
      </c>
      <c r="BY422" s="34">
        <v>81.132075471698116</v>
      </c>
      <c r="BZ422" s="34">
        <v>82.389937106918239</v>
      </c>
      <c r="CA422" s="34">
        <v>79.245283018867923</v>
      </c>
      <c r="CB422" s="34">
        <v>77.35849056603773</v>
      </c>
      <c r="CC422" s="34">
        <v>75.471698113207552</v>
      </c>
      <c r="CD422" s="34">
        <v>69.811320754716988</v>
      </c>
      <c r="CE422" s="34">
        <v>65.408805031446548</v>
      </c>
      <c r="CF422" s="34">
        <v>69.182389937106919</v>
      </c>
      <c r="CG422" s="34">
        <v>70.440251572327043</v>
      </c>
      <c r="CH422" s="34">
        <v>71.698113207547166</v>
      </c>
      <c r="CI422" s="34">
        <v>74.842767295597483</v>
      </c>
      <c r="CJ422" s="34">
        <v>75.471698113207552</v>
      </c>
      <c r="CK422" s="34">
        <v>76.729559748427675</v>
      </c>
      <c r="CL422" s="34">
        <v>79.245283018867923</v>
      </c>
      <c r="CM422" s="34">
        <v>82.389937106918239</v>
      </c>
      <c r="CN422" s="34">
        <v>84.905660377358487</v>
      </c>
      <c r="CO422" s="34">
        <v>86.163522012578611</v>
      </c>
      <c r="CP422" s="34">
        <v>88.050314465408803</v>
      </c>
      <c r="CQ422" s="34">
        <v>91.19496855345912</v>
      </c>
      <c r="CR422" s="34">
        <v>94.339622641509436</v>
      </c>
      <c r="CS422" s="34">
        <v>99.371069182389931</v>
      </c>
      <c r="CT422" s="34">
        <v>99.371069182389931</v>
      </c>
      <c r="CU422" s="34">
        <v>96.226415094339629</v>
      </c>
      <c r="CV422" s="34">
        <v>98.113207547169807</v>
      </c>
      <c r="CW422" s="34">
        <v>95.59748427672956</v>
      </c>
    </row>
    <row r="423" spans="1:101" x14ac:dyDescent="0.3">
      <c r="A423" s="3">
        <v>5053</v>
      </c>
      <c r="B423" s="4" t="s">
        <v>415</v>
      </c>
      <c r="C423" s="34">
        <v>100</v>
      </c>
      <c r="D423" s="34">
        <v>98.725790010193677</v>
      </c>
      <c r="E423" s="34">
        <v>99.490316004077471</v>
      </c>
      <c r="F423" s="34">
        <v>99.796126401630985</v>
      </c>
      <c r="G423" s="34">
        <v>98.216106014271148</v>
      </c>
      <c r="H423" s="34">
        <v>96.53414882772681</v>
      </c>
      <c r="I423" s="34">
        <v>96.381243628950045</v>
      </c>
      <c r="J423" s="34">
        <v>94.852191641182472</v>
      </c>
      <c r="K423" s="34">
        <v>93.679918450560649</v>
      </c>
      <c r="L423" s="34">
        <v>93.781855249745163</v>
      </c>
      <c r="M423" s="34">
        <v>94.648318042813457</v>
      </c>
      <c r="N423" s="34">
        <v>93.577981651376149</v>
      </c>
      <c r="O423" s="34">
        <v>91.946992864424061</v>
      </c>
      <c r="P423" s="34">
        <v>92.660550458715591</v>
      </c>
      <c r="Q423" s="34">
        <v>92.864424057084605</v>
      </c>
      <c r="R423" s="34">
        <v>95.107033639143737</v>
      </c>
      <c r="S423" s="34">
        <v>95.769622833843016</v>
      </c>
      <c r="T423" s="34">
        <v>94.852191641182472</v>
      </c>
      <c r="U423" s="34">
        <v>95.158002038735987</v>
      </c>
      <c r="V423" s="34">
        <v>95.92252803261978</v>
      </c>
      <c r="W423" s="34">
        <v>94.852191641182472</v>
      </c>
      <c r="X423" s="34">
        <v>91.437308868501532</v>
      </c>
      <c r="Y423" s="34">
        <v>89.449541284403665</v>
      </c>
      <c r="Z423" s="34">
        <v>88.634046890927621</v>
      </c>
      <c r="AA423" s="34">
        <v>88.124362895005092</v>
      </c>
      <c r="AB423" s="34">
        <v>85.983690112130475</v>
      </c>
      <c r="AC423" s="34">
        <v>84.658511722731902</v>
      </c>
      <c r="AD423" s="34">
        <v>83.639143730886843</v>
      </c>
      <c r="AE423" s="34">
        <v>83.944954128440372</v>
      </c>
      <c r="AF423" s="34">
        <v>82.823649337410799</v>
      </c>
      <c r="AG423" s="34">
        <v>82.874617737003064</v>
      </c>
      <c r="AH423" s="34">
        <v>83.027522935779814</v>
      </c>
      <c r="AI423" s="34">
        <v>82.21202854230377</v>
      </c>
      <c r="AJ423" s="34">
        <v>100</v>
      </c>
      <c r="AK423" s="34">
        <v>101.33916370593059</v>
      </c>
      <c r="AL423" s="34">
        <v>101.63979229297622</v>
      </c>
      <c r="AM423" s="34">
        <v>102.48701831101394</v>
      </c>
      <c r="AN423" s="34">
        <v>103.63487291609729</v>
      </c>
      <c r="AO423" s="34">
        <v>103.6895326591965</v>
      </c>
      <c r="AP423" s="34">
        <v>103.33424432905166</v>
      </c>
      <c r="AQ423" s="34">
        <v>104.70073790653184</v>
      </c>
      <c r="AR423" s="34">
        <v>104.50942880568461</v>
      </c>
      <c r="AS423" s="34">
        <v>104.40010931948621</v>
      </c>
      <c r="AT423" s="34">
        <v>105.02869636512709</v>
      </c>
      <c r="AU423" s="34">
        <v>105.13801585132551</v>
      </c>
      <c r="AV423" s="34">
        <v>106.01257174091282</v>
      </c>
      <c r="AW423" s="34">
        <v>107.40639518994261</v>
      </c>
      <c r="AX423" s="34">
        <v>107.62503416233943</v>
      </c>
      <c r="AY423" s="34">
        <v>108.0349822355835</v>
      </c>
      <c r="AZ423" s="34">
        <v>108.22629133643072</v>
      </c>
      <c r="BA423" s="34">
        <v>107.59770429078984</v>
      </c>
      <c r="BB423" s="34">
        <v>109.70210440010932</v>
      </c>
      <c r="BC423" s="34">
        <v>110.41268106039901</v>
      </c>
      <c r="BD423" s="34">
        <v>109.78409401475813</v>
      </c>
      <c r="BE423" s="34">
        <v>109.42880568461328</v>
      </c>
      <c r="BF423" s="34">
        <v>109.83875375785733</v>
      </c>
      <c r="BG423" s="34">
        <v>109.92074337250615</v>
      </c>
      <c r="BH423" s="34">
        <v>110.16671221645258</v>
      </c>
      <c r="BI423" s="34">
        <v>109.45613555616289</v>
      </c>
      <c r="BJ423" s="34">
        <v>110.08472260180378</v>
      </c>
      <c r="BK423" s="34">
        <v>109.92074337250615</v>
      </c>
      <c r="BL423" s="34">
        <v>110.19404208800219</v>
      </c>
      <c r="BM423" s="34">
        <v>109.45613555616289</v>
      </c>
      <c r="BN423" s="34">
        <v>109.31948619841486</v>
      </c>
      <c r="BO423" s="34">
        <v>107.46105493304181</v>
      </c>
      <c r="BP423" s="34">
        <v>107.26974583219459</v>
      </c>
      <c r="BQ423" s="34">
        <v>100</v>
      </c>
      <c r="BR423" s="34">
        <v>100.66666666666667</v>
      </c>
      <c r="BS423" s="34">
        <v>100.76190476190476</v>
      </c>
      <c r="BT423" s="34">
        <v>102.0952380952381</v>
      </c>
      <c r="BU423" s="34">
        <v>100.85714285714286</v>
      </c>
      <c r="BV423" s="34">
        <v>100.47619047619048</v>
      </c>
      <c r="BW423" s="34">
        <v>100.57142857142857</v>
      </c>
      <c r="BX423" s="34">
        <v>100.95238095238095</v>
      </c>
      <c r="BY423" s="34">
        <v>100</v>
      </c>
      <c r="BZ423" s="34">
        <v>100.57142857142857</v>
      </c>
      <c r="CA423" s="34">
        <v>97.61904761904762</v>
      </c>
      <c r="CB423" s="34">
        <v>97.61904761904762</v>
      </c>
      <c r="CC423" s="34">
        <v>96.095238095238102</v>
      </c>
      <c r="CD423" s="34">
        <v>93.238095238095241</v>
      </c>
      <c r="CE423" s="34">
        <v>92.19047619047619</v>
      </c>
      <c r="CF423" s="34">
        <v>91.142857142857139</v>
      </c>
      <c r="CG423" s="34">
        <v>88.19047619047619</v>
      </c>
      <c r="CH423" s="34">
        <v>86.476190476190482</v>
      </c>
      <c r="CI423" s="34">
        <v>87.142857142857139</v>
      </c>
      <c r="CJ423" s="34">
        <v>86.571428571428569</v>
      </c>
      <c r="CK423" s="34">
        <v>87.238095238095241</v>
      </c>
      <c r="CL423" s="34">
        <v>85.904761904761898</v>
      </c>
      <c r="CM423" s="34">
        <v>86.476190476190482</v>
      </c>
      <c r="CN423" s="34">
        <v>88.38095238095238</v>
      </c>
      <c r="CO423" s="34">
        <v>91.142857142857139</v>
      </c>
      <c r="CP423" s="34">
        <v>94.285714285714292</v>
      </c>
      <c r="CQ423" s="34">
        <v>95.523809523809518</v>
      </c>
      <c r="CR423" s="34">
        <v>100.66666666666667</v>
      </c>
      <c r="CS423" s="34">
        <v>103.9047619047619</v>
      </c>
      <c r="CT423" s="34">
        <v>108.47619047619048</v>
      </c>
      <c r="CU423" s="34">
        <v>111.80952380952381</v>
      </c>
      <c r="CV423" s="34">
        <v>116.57142857142857</v>
      </c>
      <c r="CW423" s="34">
        <v>120.57142857142857</v>
      </c>
    </row>
    <row r="424" spans="1:101" x14ac:dyDescent="0.3">
      <c r="A424" s="3">
        <v>5054</v>
      </c>
      <c r="B424" s="4" t="s">
        <v>416</v>
      </c>
      <c r="C424" s="34">
        <v>100</v>
      </c>
      <c r="D424" s="34">
        <v>96.82967959527825</v>
      </c>
      <c r="E424" s="34">
        <v>94.806070826306907</v>
      </c>
      <c r="F424" s="34">
        <v>92.647554806070829</v>
      </c>
      <c r="G424" s="34">
        <v>89.780775716694777</v>
      </c>
      <c r="H424" s="34">
        <v>87.858347386172014</v>
      </c>
      <c r="I424" s="34">
        <v>85.969645868465435</v>
      </c>
      <c r="J424" s="34">
        <v>85.193929173693093</v>
      </c>
      <c r="K424" s="34">
        <v>85.598650927487355</v>
      </c>
      <c r="L424" s="34">
        <v>84.991568296795947</v>
      </c>
      <c r="M424" s="34">
        <v>84.418212478920736</v>
      </c>
      <c r="N424" s="34">
        <v>84.924114671163579</v>
      </c>
      <c r="O424" s="34">
        <v>85.362563237774026</v>
      </c>
      <c r="P424" s="34">
        <v>86.408094435075881</v>
      </c>
      <c r="Q424" s="34">
        <v>85.935919055649236</v>
      </c>
      <c r="R424" s="34">
        <v>85.430016863406408</v>
      </c>
      <c r="S424" s="34">
        <v>85.227655986509276</v>
      </c>
      <c r="T424" s="34">
        <v>85.295109612141658</v>
      </c>
      <c r="U424" s="34">
        <v>85.531197301854974</v>
      </c>
      <c r="V424" s="34">
        <v>85.227655986509276</v>
      </c>
      <c r="W424" s="34">
        <v>84.215851602023605</v>
      </c>
      <c r="X424" s="34">
        <v>84.182124789207421</v>
      </c>
      <c r="Y424" s="34">
        <v>84.485666104553118</v>
      </c>
      <c r="Z424" s="34">
        <v>83.608768971332211</v>
      </c>
      <c r="AA424" s="34">
        <v>84.148397976391237</v>
      </c>
      <c r="AB424" s="34">
        <v>83.136593591905566</v>
      </c>
      <c r="AC424" s="34">
        <v>81.281618887015171</v>
      </c>
      <c r="AD424" s="34">
        <v>79.966273187183816</v>
      </c>
      <c r="AE424" s="34">
        <v>79.595278246205737</v>
      </c>
      <c r="AF424" s="34">
        <v>80.539629005059027</v>
      </c>
      <c r="AG424" s="34">
        <v>78.819561551433395</v>
      </c>
      <c r="AH424" s="34">
        <v>78.043844856661039</v>
      </c>
      <c r="AI424" s="34">
        <v>75.716694772344013</v>
      </c>
      <c r="AJ424" s="34">
        <v>100</v>
      </c>
      <c r="AK424" s="34">
        <v>99.288194444444443</v>
      </c>
      <c r="AL424" s="34">
        <v>98.958333333333329</v>
      </c>
      <c r="AM424" s="34">
        <v>98.333333333333329</v>
      </c>
      <c r="AN424" s="34">
        <v>97.934027777777771</v>
      </c>
      <c r="AO424" s="34">
        <v>98.107638888888886</v>
      </c>
      <c r="AP424" s="34">
        <v>98.59375</v>
      </c>
      <c r="AQ424" s="34">
        <v>99.097222222222229</v>
      </c>
      <c r="AR424" s="34">
        <v>99.097222222222229</v>
      </c>
      <c r="AS424" s="34">
        <v>100.05208333333333</v>
      </c>
      <c r="AT424" s="34">
        <v>99.652777777777771</v>
      </c>
      <c r="AU424" s="34">
        <v>100.69444444444444</v>
      </c>
      <c r="AV424" s="34">
        <v>100.74652777777777</v>
      </c>
      <c r="AW424" s="34">
        <v>101.63194444444444</v>
      </c>
      <c r="AX424" s="34">
        <v>102.30902777777777</v>
      </c>
      <c r="AY424" s="34">
        <v>101.80555555555556</v>
      </c>
      <c r="AZ424" s="34">
        <v>100.65972222222223</v>
      </c>
      <c r="BA424" s="34">
        <v>100.81597222222223</v>
      </c>
      <c r="BB424" s="34">
        <v>101.26736111111111</v>
      </c>
      <c r="BC424" s="34">
        <v>101.14583333333333</v>
      </c>
      <c r="BD424" s="34">
        <v>100.625</v>
      </c>
      <c r="BE424" s="34">
        <v>100.48611111111111</v>
      </c>
      <c r="BF424" s="34">
        <v>101.21527777777777</v>
      </c>
      <c r="BG424" s="34">
        <v>102.76041666666667</v>
      </c>
      <c r="BH424" s="34">
        <v>103.68055555555556</v>
      </c>
      <c r="BI424" s="34">
        <v>103.54166666666667</v>
      </c>
      <c r="BJ424" s="34">
        <v>105.52083333333333</v>
      </c>
      <c r="BK424" s="34">
        <v>105.625</v>
      </c>
      <c r="BL424" s="34">
        <v>104.47916666666667</v>
      </c>
      <c r="BM424" s="34">
        <v>102.91666666666667</v>
      </c>
      <c r="BN424" s="34">
        <v>101.78819444444444</v>
      </c>
      <c r="BO424" s="34">
        <v>101.26736111111111</v>
      </c>
      <c r="BP424" s="34">
        <v>100.10416666666667</v>
      </c>
      <c r="BQ424" s="34">
        <v>100</v>
      </c>
      <c r="BR424" s="34">
        <v>101.18133490844654</v>
      </c>
      <c r="BS424" s="34">
        <v>101.83106910809214</v>
      </c>
      <c r="BT424" s="34">
        <v>101.00413467217956</v>
      </c>
      <c r="BU424" s="34">
        <v>100.23626698168931</v>
      </c>
      <c r="BV424" s="34">
        <v>99.113998818665095</v>
      </c>
      <c r="BW424" s="34">
        <v>99.763733018310688</v>
      </c>
      <c r="BX424" s="34">
        <v>97.932663910218551</v>
      </c>
      <c r="BY424" s="34">
        <v>98.464264619019488</v>
      </c>
      <c r="BZ424" s="34">
        <v>97.282929710572944</v>
      </c>
      <c r="CA424" s="34">
        <v>97.814530419373895</v>
      </c>
      <c r="CB424" s="34">
        <v>96.574128765505023</v>
      </c>
      <c r="CC424" s="34">
        <v>95.747194329592446</v>
      </c>
      <c r="CD424" s="34">
        <v>94.447725930301246</v>
      </c>
      <c r="CE424" s="34">
        <v>93.207324276432374</v>
      </c>
      <c r="CF424" s="34">
        <v>93.561724748966327</v>
      </c>
      <c r="CG424" s="34">
        <v>92.557590076786767</v>
      </c>
      <c r="CH424" s="34">
        <v>92.085056113408157</v>
      </c>
      <c r="CI424" s="34">
        <v>92.852923803898406</v>
      </c>
      <c r="CJ424" s="34">
        <v>92.144122858830485</v>
      </c>
      <c r="CK424" s="34">
        <v>91.966922622563501</v>
      </c>
      <c r="CL424" s="34">
        <v>92.498523331364439</v>
      </c>
      <c r="CM424" s="34">
        <v>92.793857058476078</v>
      </c>
      <c r="CN424" s="34">
        <v>92.852923803898406</v>
      </c>
      <c r="CO424" s="34">
        <v>94.388659184878918</v>
      </c>
      <c r="CP424" s="34">
        <v>96.92852923803899</v>
      </c>
      <c r="CQ424" s="34">
        <v>100.11813349084466</v>
      </c>
      <c r="CR424" s="34">
        <v>103.13053750738334</v>
      </c>
      <c r="CS424" s="34">
        <v>106.55640874187833</v>
      </c>
      <c r="CT424" s="34">
        <v>109.80507974010632</v>
      </c>
      <c r="CU424" s="34">
        <v>112.69935026580035</v>
      </c>
      <c r="CV424" s="34">
        <v>114.76668635558181</v>
      </c>
      <c r="CW424" s="34">
        <v>116.77495569994093</v>
      </c>
    </row>
    <row r="425" spans="1:101" x14ac:dyDescent="0.3">
      <c r="A425" s="3">
        <v>5061</v>
      </c>
      <c r="B425" s="4" t="s">
        <v>417</v>
      </c>
      <c r="C425" s="34">
        <v>100</v>
      </c>
      <c r="D425" s="34">
        <v>97.719298245614041</v>
      </c>
      <c r="E425" s="34">
        <v>95.614035087719301</v>
      </c>
      <c r="F425" s="34">
        <v>91.403508771929822</v>
      </c>
      <c r="G425" s="34">
        <v>90</v>
      </c>
      <c r="H425" s="34">
        <v>88.070175438596493</v>
      </c>
      <c r="I425" s="34">
        <v>86.315789473684205</v>
      </c>
      <c r="J425" s="34">
        <v>85.438596491228068</v>
      </c>
      <c r="K425" s="34">
        <v>81.228070175438603</v>
      </c>
      <c r="L425" s="34">
        <v>84.561403508771932</v>
      </c>
      <c r="M425" s="34">
        <v>85.263157894736835</v>
      </c>
      <c r="N425" s="34">
        <v>87.543859649122808</v>
      </c>
      <c r="O425" s="34">
        <v>84.736842105263165</v>
      </c>
      <c r="P425" s="34">
        <v>84.035087719298247</v>
      </c>
      <c r="Q425" s="34">
        <v>86.140350877192986</v>
      </c>
      <c r="R425" s="34">
        <v>91.05263157894737</v>
      </c>
      <c r="S425" s="34">
        <v>88.771929824561397</v>
      </c>
      <c r="T425" s="34">
        <v>90.701754385964918</v>
      </c>
      <c r="U425" s="34">
        <v>90.526315789473685</v>
      </c>
      <c r="V425" s="34">
        <v>91.228070175438603</v>
      </c>
      <c r="W425" s="34">
        <v>87.89473684210526</v>
      </c>
      <c r="X425" s="34">
        <v>88.070175438596493</v>
      </c>
      <c r="Y425" s="34">
        <v>87.192982456140356</v>
      </c>
      <c r="Z425" s="34">
        <v>88.245614035087726</v>
      </c>
      <c r="AA425" s="34">
        <v>86.491228070175438</v>
      </c>
      <c r="AB425" s="34">
        <v>90.350877192982452</v>
      </c>
      <c r="AC425" s="34">
        <v>86.140350877192986</v>
      </c>
      <c r="AD425" s="34">
        <v>85.087719298245617</v>
      </c>
      <c r="AE425" s="34">
        <v>82.456140350877192</v>
      </c>
      <c r="AF425" s="34">
        <v>81.05263157894737</v>
      </c>
      <c r="AG425" s="34">
        <v>78.070175438596493</v>
      </c>
      <c r="AH425" s="34">
        <v>79.473684210526315</v>
      </c>
      <c r="AI425" s="34">
        <v>78.070175438596493</v>
      </c>
      <c r="AJ425" s="34">
        <v>100</v>
      </c>
      <c r="AK425" s="34">
        <v>99.920508744038159</v>
      </c>
      <c r="AL425" s="34">
        <v>98.171701112877585</v>
      </c>
      <c r="AM425" s="34">
        <v>97.376788553259146</v>
      </c>
      <c r="AN425" s="34">
        <v>96.979332273449927</v>
      </c>
      <c r="AO425" s="34">
        <v>95.786963434022255</v>
      </c>
      <c r="AP425" s="34">
        <v>96.661367249602549</v>
      </c>
      <c r="AQ425" s="34">
        <v>97.615262321144669</v>
      </c>
      <c r="AR425" s="34">
        <v>96.820349761526231</v>
      </c>
      <c r="AS425" s="34">
        <v>97.058823529411768</v>
      </c>
      <c r="AT425" s="34">
        <v>95.548489666136732</v>
      </c>
      <c r="AU425" s="34">
        <v>96.025437201907792</v>
      </c>
      <c r="AV425" s="34">
        <v>94.674085850556438</v>
      </c>
      <c r="AW425" s="34">
        <v>93.799682034976158</v>
      </c>
      <c r="AX425" s="34">
        <v>91.653418124006365</v>
      </c>
      <c r="AY425" s="34">
        <v>91.255961844197145</v>
      </c>
      <c r="AZ425" s="34">
        <v>90.540540540540547</v>
      </c>
      <c r="BA425" s="34">
        <v>90.937996820349767</v>
      </c>
      <c r="BB425" s="34">
        <v>90.222575516693169</v>
      </c>
      <c r="BC425" s="34">
        <v>89.586645468998412</v>
      </c>
      <c r="BD425" s="34">
        <v>89.745627980922094</v>
      </c>
      <c r="BE425" s="34">
        <v>88.712241653418118</v>
      </c>
      <c r="BF425" s="34">
        <v>90.063593004769473</v>
      </c>
      <c r="BG425" s="34">
        <v>89.507154213036571</v>
      </c>
      <c r="BH425" s="34">
        <v>91.414944356120827</v>
      </c>
      <c r="BI425" s="34">
        <v>92.686804451510341</v>
      </c>
      <c r="BJ425" s="34">
        <v>92.368839427662962</v>
      </c>
      <c r="BK425" s="34">
        <v>91.17647058823529</v>
      </c>
      <c r="BL425" s="34">
        <v>91.732909379968206</v>
      </c>
      <c r="BM425" s="34">
        <v>91.971383147853743</v>
      </c>
      <c r="BN425" s="34">
        <v>91.653418124006365</v>
      </c>
      <c r="BO425" s="34">
        <v>91.096979332273449</v>
      </c>
      <c r="BP425" s="34">
        <v>90.222575516693169</v>
      </c>
      <c r="BQ425" s="34">
        <v>100</v>
      </c>
      <c r="BR425" s="34">
        <v>103.2719836400818</v>
      </c>
      <c r="BS425" s="34">
        <v>105.72597137014314</v>
      </c>
      <c r="BT425" s="34">
        <v>105.72597137014314</v>
      </c>
      <c r="BU425" s="34">
        <v>104.08997955010224</v>
      </c>
      <c r="BV425" s="34">
        <v>103.47648261758691</v>
      </c>
      <c r="BW425" s="34">
        <v>104.08997955010224</v>
      </c>
      <c r="BX425" s="34">
        <v>102.24948875255623</v>
      </c>
      <c r="BY425" s="34">
        <v>101.84049079754601</v>
      </c>
      <c r="BZ425" s="34">
        <v>100.40899795501022</v>
      </c>
      <c r="CA425" s="34">
        <v>99.795501022494889</v>
      </c>
      <c r="CB425" s="34">
        <v>99.386503067484668</v>
      </c>
      <c r="CC425" s="34">
        <v>98.568507157464211</v>
      </c>
      <c r="CD425" s="34">
        <v>97.955010224948879</v>
      </c>
      <c r="CE425" s="34">
        <v>97.137014314928422</v>
      </c>
      <c r="CF425" s="34">
        <v>95.092024539877301</v>
      </c>
      <c r="CG425" s="34">
        <v>96.114519427402868</v>
      </c>
      <c r="CH425" s="34">
        <v>93.456032719836401</v>
      </c>
      <c r="CI425" s="34">
        <v>92.024539877300612</v>
      </c>
      <c r="CJ425" s="34">
        <v>90.184049079754601</v>
      </c>
      <c r="CK425" s="34">
        <v>88.13905930470348</v>
      </c>
      <c r="CL425" s="34">
        <v>87.321063394683023</v>
      </c>
      <c r="CM425" s="34">
        <v>84.049079754601223</v>
      </c>
      <c r="CN425" s="34">
        <v>84.253578732106334</v>
      </c>
      <c r="CO425" s="34">
        <v>85.480572597137012</v>
      </c>
      <c r="CP425" s="34">
        <v>83.23108384458078</v>
      </c>
      <c r="CQ425" s="34">
        <v>83.435582822085891</v>
      </c>
      <c r="CR425" s="34">
        <v>84.662576687116569</v>
      </c>
      <c r="CS425" s="34">
        <v>84.662576687116569</v>
      </c>
      <c r="CT425" s="34">
        <v>85.276073619631902</v>
      </c>
      <c r="CU425" s="34">
        <v>87.525562372188134</v>
      </c>
      <c r="CV425" s="34">
        <v>89.97955010224949</v>
      </c>
      <c r="CW425" s="34">
        <v>91.61554192229039</v>
      </c>
    </row>
    <row r="426" spans="1:101" x14ac:dyDescent="0.3">
      <c r="A426" s="3"/>
      <c r="B426" s="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</row>
    <row r="427" spans="1:101" x14ac:dyDescent="0.3">
      <c r="A427" s="3"/>
      <c r="B427" s="4" t="s">
        <v>458</v>
      </c>
      <c r="C427" s="34">
        <v>100</v>
      </c>
      <c r="D427" s="34">
        <v>98.992341349578894</v>
      </c>
      <c r="E427" s="34">
        <v>98.206280519494953</v>
      </c>
      <c r="F427" s="34">
        <v>97.717227470347865</v>
      </c>
      <c r="G427" s="34">
        <v>97.367414188745386</v>
      </c>
      <c r="H427" s="34">
        <v>97.184633043458931</v>
      </c>
      <c r="I427" s="34">
        <v>97.262544317248043</v>
      </c>
      <c r="J427" s="34">
        <v>97.601611216258902</v>
      </c>
      <c r="K427" s="34">
        <v>98.036747069989516</v>
      </c>
      <c r="L427" s="34">
        <v>98.722940654954968</v>
      </c>
      <c r="M427" s="34">
        <v>99.663527055407798</v>
      </c>
      <c r="N427" s="34">
        <v>100.51656749423077</v>
      </c>
      <c r="O427" s="34">
        <v>101.31624658501269</v>
      </c>
      <c r="P427" s="34">
        <v>102.47389138557001</v>
      </c>
      <c r="Q427" s="34">
        <v>103.26995746841166</v>
      </c>
      <c r="R427" s="34">
        <v>103.7881925047687</v>
      </c>
      <c r="S427" s="34">
        <v>104.59750628339137</v>
      </c>
      <c r="T427" s="34">
        <v>105.29778133520098</v>
      </c>
      <c r="U427" s="34">
        <v>105.95720160491666</v>
      </c>
      <c r="V427" s="34">
        <v>106.53407853938133</v>
      </c>
      <c r="W427" s="34">
        <v>107.14791932431193</v>
      </c>
      <c r="X427" s="34">
        <v>107.63549011379122</v>
      </c>
      <c r="Y427" s="34">
        <v>108.22672643878776</v>
      </c>
      <c r="Z427" s="34">
        <v>108.79294963189008</v>
      </c>
      <c r="AA427" s="34">
        <v>109.25810124389379</v>
      </c>
      <c r="AB427" s="34">
        <v>109.59022005071181</v>
      </c>
      <c r="AC427" s="34">
        <v>110.05676128115408</v>
      </c>
      <c r="AD427" s="34">
        <v>110.33588930484801</v>
      </c>
      <c r="AE427" s="34">
        <v>110.47216455305703</v>
      </c>
      <c r="AF427" s="34">
        <v>110.56184126295935</v>
      </c>
      <c r="AG427" s="34">
        <v>110.81651200213446</v>
      </c>
      <c r="AH427" s="34">
        <v>110.74249165997334</v>
      </c>
      <c r="AI427" s="34">
        <v>110.13828556288348</v>
      </c>
      <c r="AJ427" s="34">
        <v>100</v>
      </c>
      <c r="AK427" s="34">
        <v>100.83640964342327</v>
      </c>
      <c r="AL427" s="34">
        <v>101.73046164302153</v>
      </c>
      <c r="AM427" s="34">
        <v>102.13459331372488</v>
      </c>
      <c r="AN427" s="34">
        <v>102.70402992321101</v>
      </c>
      <c r="AO427" s="34">
        <v>103.52658475788424</v>
      </c>
      <c r="AP427" s="34">
        <v>104.3878457201543</v>
      </c>
      <c r="AQ427" s="34">
        <v>105.22191314662555</v>
      </c>
      <c r="AR427" s="34">
        <v>105.93104910279196</v>
      </c>
      <c r="AS427" s="34">
        <v>106.50243094330604</v>
      </c>
      <c r="AT427" s="34">
        <v>107.00608698517377</v>
      </c>
      <c r="AU427" s="34">
        <v>107.65003785260787</v>
      </c>
      <c r="AV427" s="34">
        <v>108.4556810869157</v>
      </c>
      <c r="AW427" s="34">
        <v>109.36378638822603</v>
      </c>
      <c r="AX427" s="34">
        <v>110.16383212100449</v>
      </c>
      <c r="AY427" s="34">
        <v>110.92322649515816</v>
      </c>
      <c r="AZ427" s="34">
        <v>111.87257863397937</v>
      </c>
      <c r="BA427" s="34">
        <v>112.64507354362736</v>
      </c>
      <c r="BB427" s="34">
        <v>113.48604852517744</v>
      </c>
      <c r="BC427" s="34">
        <v>114.49252693847234</v>
      </c>
      <c r="BD427" s="34">
        <v>115.71333805217269</v>
      </c>
      <c r="BE427" s="34">
        <v>117.57095428667385</v>
      </c>
      <c r="BF427" s="34">
        <v>119.66755604746523</v>
      </c>
      <c r="BG427" s="34">
        <v>121.42644188265017</v>
      </c>
      <c r="BH427" s="34">
        <v>123.2204609721153</v>
      </c>
      <c r="BI427" s="34">
        <v>124.98371365246503</v>
      </c>
      <c r="BJ427" s="34">
        <v>126.64144747419691</v>
      </c>
      <c r="BK427" s="34">
        <v>127.80294889084118</v>
      </c>
      <c r="BL427" s="34">
        <v>129.04376809511464</v>
      </c>
      <c r="BM427" s="34">
        <v>130.04655453931571</v>
      </c>
      <c r="BN427" s="34">
        <v>130.85152289755263</v>
      </c>
      <c r="BO427" s="34">
        <v>131.5559347212226</v>
      </c>
      <c r="BP427" s="34">
        <v>132.34117287903322</v>
      </c>
      <c r="BQ427" s="34">
        <v>100</v>
      </c>
      <c r="BR427" s="34">
        <v>102.17914528848203</v>
      </c>
      <c r="BS427" s="34">
        <v>103.62792341801433</v>
      </c>
      <c r="BT427" s="34">
        <v>104.93253417477175</v>
      </c>
      <c r="BU427" s="34">
        <v>105.99750132990935</v>
      </c>
      <c r="BV427" s="34">
        <v>106.87376864255675</v>
      </c>
      <c r="BW427" s="34">
        <v>107.39308308511247</v>
      </c>
      <c r="BX427" s="34">
        <v>107.56254905935988</v>
      </c>
      <c r="BY427" s="34">
        <v>107.7418918848671</v>
      </c>
      <c r="BZ427" s="34">
        <v>107.69805252752089</v>
      </c>
      <c r="CA427" s="34">
        <v>107.68367044586186</v>
      </c>
      <c r="CB427" s="34">
        <v>107.5894071636629</v>
      </c>
      <c r="CC427" s="34">
        <v>107.38216656529899</v>
      </c>
      <c r="CD427" s="34">
        <v>107.00043492801161</v>
      </c>
      <c r="CE427" s="34">
        <v>106.34076523071111</v>
      </c>
      <c r="CF427" s="34">
        <v>105.63153799901924</v>
      </c>
      <c r="CG427" s="34">
        <v>104.85802459509242</v>
      </c>
      <c r="CH427" s="34">
        <v>104.54387141379328</v>
      </c>
      <c r="CI427" s="34">
        <v>104.6485313815289</v>
      </c>
      <c r="CJ427" s="34">
        <v>105.04291231955253</v>
      </c>
      <c r="CK427" s="34">
        <v>105.6557969319381</v>
      </c>
      <c r="CL427" s="34">
        <v>106.34561701729488</v>
      </c>
      <c r="CM427" s="34">
        <v>106.8456975916078</v>
      </c>
      <c r="CN427" s="34">
        <v>108.32358644064273</v>
      </c>
      <c r="CO427" s="34">
        <v>110.38455607019149</v>
      </c>
      <c r="CP427" s="34">
        <v>113.42801248295376</v>
      </c>
      <c r="CQ427" s="34">
        <v>116.65289105833061</v>
      </c>
      <c r="CR427" s="34">
        <v>121.07321519233003</v>
      </c>
      <c r="CS427" s="34">
        <v>125.23518169074366</v>
      </c>
      <c r="CT427" s="34">
        <v>129.03950220669651</v>
      </c>
      <c r="CU427" s="34">
        <v>132.73136524076125</v>
      </c>
      <c r="CV427" s="34">
        <v>136.25878736525462</v>
      </c>
      <c r="CW427" s="34">
        <v>139.60911927944039</v>
      </c>
    </row>
  </sheetData>
  <sheetProtection sheet="1" objects="1" scenarios="1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W427"/>
  <sheetViews>
    <sheetView workbookViewId="0">
      <selection activeCell="A4" sqref="A4"/>
    </sheetView>
  </sheetViews>
  <sheetFormatPr baseColWidth="10" defaultRowHeight="14.4" x14ac:dyDescent="0.3"/>
  <cols>
    <col min="2" max="2" width="18.6640625" customWidth="1"/>
  </cols>
  <sheetData>
    <row r="2" spans="1:101" x14ac:dyDescent="0.3">
      <c r="A2" s="1" t="s">
        <v>0</v>
      </c>
      <c r="B2" s="1" t="s">
        <v>1</v>
      </c>
      <c r="C2" s="1" t="s">
        <v>497</v>
      </c>
      <c r="D2" s="1" t="s">
        <v>497</v>
      </c>
      <c r="E2" s="1" t="s">
        <v>497</v>
      </c>
      <c r="F2" s="1" t="s">
        <v>497</v>
      </c>
      <c r="G2" s="1" t="s">
        <v>497</v>
      </c>
      <c r="H2" s="1" t="s">
        <v>497</v>
      </c>
      <c r="I2" s="1" t="s">
        <v>497</v>
      </c>
      <c r="J2" s="1" t="s">
        <v>497</v>
      </c>
      <c r="K2" s="1" t="s">
        <v>497</v>
      </c>
      <c r="L2" s="1" t="s">
        <v>497</v>
      </c>
      <c r="M2" s="1" t="s">
        <v>497</v>
      </c>
      <c r="N2" s="1" t="s">
        <v>497</v>
      </c>
      <c r="O2" s="1" t="s">
        <v>497</v>
      </c>
      <c r="P2" s="1" t="s">
        <v>497</v>
      </c>
      <c r="Q2" s="1" t="s">
        <v>497</v>
      </c>
      <c r="R2" s="1" t="s">
        <v>497</v>
      </c>
      <c r="S2" s="1" t="s">
        <v>497</v>
      </c>
      <c r="T2" s="1" t="s">
        <v>497</v>
      </c>
      <c r="U2" s="1" t="s">
        <v>497</v>
      </c>
      <c r="V2" s="1" t="s">
        <v>497</v>
      </c>
      <c r="W2" s="1" t="s">
        <v>497</v>
      </c>
      <c r="X2" s="1" t="s">
        <v>497</v>
      </c>
      <c r="Y2" s="1" t="s">
        <v>497</v>
      </c>
      <c r="Z2" s="1" t="s">
        <v>497</v>
      </c>
      <c r="AA2" s="1" t="s">
        <v>497</v>
      </c>
      <c r="AB2" s="1" t="s">
        <v>497</v>
      </c>
      <c r="AC2" s="1" t="s">
        <v>497</v>
      </c>
      <c r="AD2" s="1" t="s">
        <v>497</v>
      </c>
      <c r="AE2" s="1" t="s">
        <v>497</v>
      </c>
      <c r="AF2" s="1" t="s">
        <v>497</v>
      </c>
      <c r="AG2" s="1" t="s">
        <v>497</v>
      </c>
      <c r="AH2" s="1" t="s">
        <v>497</v>
      </c>
      <c r="AI2" s="1" t="s">
        <v>497</v>
      </c>
    </row>
    <row r="3" spans="1:101" x14ac:dyDescent="0.3">
      <c r="A3" s="2"/>
      <c r="B3" s="2"/>
      <c r="C3" s="2" t="s">
        <v>488</v>
      </c>
      <c r="D3" s="2" t="s">
        <v>491</v>
      </c>
      <c r="E3" s="2" t="s">
        <v>492</v>
      </c>
      <c r="F3" s="2" t="s">
        <v>418</v>
      </c>
      <c r="G3" s="2" t="s">
        <v>419</v>
      </c>
      <c r="H3" s="2" t="s">
        <v>420</v>
      </c>
      <c r="I3" s="2" t="s">
        <v>421</v>
      </c>
      <c r="J3" s="2" t="s">
        <v>422</v>
      </c>
      <c r="K3" s="2" t="s">
        <v>423</v>
      </c>
      <c r="L3" s="2" t="s">
        <v>424</v>
      </c>
      <c r="M3" s="2" t="s">
        <v>425</v>
      </c>
      <c r="N3" s="2" t="s">
        <v>426</v>
      </c>
      <c r="O3" s="2" t="s">
        <v>427</v>
      </c>
      <c r="P3" s="2" t="s">
        <v>428</v>
      </c>
      <c r="Q3" s="2" t="s">
        <v>429</v>
      </c>
      <c r="R3" s="2" t="s">
        <v>430</v>
      </c>
      <c r="S3" s="2" t="s">
        <v>431</v>
      </c>
      <c r="T3" s="2" t="s">
        <v>432</v>
      </c>
      <c r="U3" s="2" t="s">
        <v>433</v>
      </c>
      <c r="V3" s="2" t="s">
        <v>434</v>
      </c>
      <c r="W3" s="2" t="s">
        <v>435</v>
      </c>
      <c r="X3" s="2" t="s">
        <v>436</v>
      </c>
      <c r="Y3" s="2" t="s">
        <v>437</v>
      </c>
      <c r="Z3" s="2" t="s">
        <v>448</v>
      </c>
      <c r="AA3" s="2" t="s">
        <v>438</v>
      </c>
      <c r="AB3" s="2" t="s">
        <v>439</v>
      </c>
      <c r="AC3" s="2" t="s">
        <v>440</v>
      </c>
      <c r="AD3" s="2" t="s">
        <v>441</v>
      </c>
      <c r="AE3" s="2" t="s">
        <v>442</v>
      </c>
      <c r="AF3" s="2" t="s">
        <v>443</v>
      </c>
      <c r="AG3" s="2" t="s">
        <v>444</v>
      </c>
      <c r="AH3" s="2" t="s">
        <v>445</v>
      </c>
      <c r="AI3" s="2" t="s">
        <v>493</v>
      </c>
    </row>
    <row r="4" spans="1:101" x14ac:dyDescent="0.3">
      <c r="A4" s="3">
        <v>101</v>
      </c>
      <c r="B4" s="4" t="s">
        <v>2</v>
      </c>
      <c r="C4" s="39">
        <v>0.16766768706164994</v>
      </c>
      <c r="D4" s="39">
        <v>0.16914268028474155</v>
      </c>
      <c r="E4" s="39">
        <v>0.17178127781432606</v>
      </c>
      <c r="F4" s="39">
        <v>0.17473659745894018</v>
      </c>
      <c r="G4" s="39">
        <v>0.17530558564134302</v>
      </c>
      <c r="H4" s="39">
        <v>0.17726762417250591</v>
      </c>
      <c r="I4" s="39">
        <v>0.17624343527957986</v>
      </c>
      <c r="J4" s="39">
        <v>0.17639339200247028</v>
      </c>
      <c r="K4" s="39">
        <v>0.17539398142796594</v>
      </c>
      <c r="L4" s="39">
        <v>0.17366742246646938</v>
      </c>
      <c r="M4" s="39">
        <v>0.17246387890834033</v>
      </c>
      <c r="N4" s="39">
        <v>0.17140477722678579</v>
      </c>
      <c r="O4" s="39">
        <v>0.17109678392338726</v>
      </c>
      <c r="P4" s="39">
        <v>0.16784498559832417</v>
      </c>
      <c r="Q4" s="39">
        <v>0.16430177274905097</v>
      </c>
      <c r="R4" s="39">
        <v>0.16115277165122777</v>
      </c>
      <c r="S4" s="39">
        <v>0.15861214374225527</v>
      </c>
      <c r="T4" s="39">
        <v>0.15747888144480046</v>
      </c>
      <c r="U4" s="39">
        <v>0.15423102023058516</v>
      </c>
      <c r="V4" s="39">
        <v>0.15182887237573048</v>
      </c>
      <c r="W4" s="39">
        <v>0.151176576252919</v>
      </c>
      <c r="X4" s="39">
        <v>0.15118183112629929</v>
      </c>
      <c r="Y4" s="39">
        <v>0.15009334601430133</v>
      </c>
      <c r="Z4" s="39">
        <v>0.14956908534890187</v>
      </c>
      <c r="AA4" s="39">
        <v>0.14887063655030802</v>
      </c>
      <c r="AB4" s="39">
        <v>0.14968012727211183</v>
      </c>
      <c r="AC4" s="39">
        <v>0.15264390896921018</v>
      </c>
      <c r="AD4" s="39">
        <v>0.15744059471658037</v>
      </c>
      <c r="AE4" s="39">
        <v>0.16225929833816935</v>
      </c>
      <c r="AF4" s="39">
        <v>0.16562991094814039</v>
      </c>
      <c r="AG4" s="39">
        <v>0.16908087041247158</v>
      </c>
      <c r="AH4" s="39">
        <v>0.17292264071914168</v>
      </c>
      <c r="AI4" s="39">
        <v>0.17686114764088912</v>
      </c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</row>
    <row r="5" spans="1:101" x14ac:dyDescent="0.3">
      <c r="A5" s="3">
        <v>104</v>
      </c>
      <c r="B5" s="4" t="s">
        <v>3</v>
      </c>
      <c r="C5" s="39">
        <v>0.14622182584725149</v>
      </c>
      <c r="D5" s="39">
        <v>0.14927061866084779</v>
      </c>
      <c r="E5" s="39">
        <v>0.15072815533980582</v>
      </c>
      <c r="F5" s="39">
        <v>0.15529058685160402</v>
      </c>
      <c r="G5" s="39">
        <v>0.15466127401415572</v>
      </c>
      <c r="H5" s="39">
        <v>0.15642007659746018</v>
      </c>
      <c r="I5" s="39">
        <v>0.15611881821452844</v>
      </c>
      <c r="J5" s="39">
        <v>0.15519923417494316</v>
      </c>
      <c r="K5" s="39">
        <v>0.15345298942113397</v>
      </c>
      <c r="L5" s="39">
        <v>0.15162867734048427</v>
      </c>
      <c r="M5" s="39">
        <v>0.15142610876038237</v>
      </c>
      <c r="N5" s="39">
        <v>0.1502706883217324</v>
      </c>
      <c r="O5" s="39">
        <v>0.14903589665421843</v>
      </c>
      <c r="P5" s="39">
        <v>0.14797431757593962</v>
      </c>
      <c r="Q5" s="39">
        <v>0.14445713443613456</v>
      </c>
      <c r="R5" s="39">
        <v>0.1414148803862755</v>
      </c>
      <c r="S5" s="39">
        <v>0.14088036609283069</v>
      </c>
      <c r="T5" s="39">
        <v>0.14106447425356988</v>
      </c>
      <c r="U5" s="39">
        <v>0.14108416547788874</v>
      </c>
      <c r="V5" s="39">
        <v>0.14328294656163509</v>
      </c>
      <c r="W5" s="39">
        <v>0.14277232563824957</v>
      </c>
      <c r="X5" s="39">
        <v>0.14432635090977883</v>
      </c>
      <c r="Y5" s="39">
        <v>0.14191564147627417</v>
      </c>
      <c r="Z5" s="39">
        <v>0.14355644355644356</v>
      </c>
      <c r="AA5" s="39">
        <v>0.14458945977201387</v>
      </c>
      <c r="AB5" s="39">
        <v>0.14741398951925266</v>
      </c>
      <c r="AC5" s="39">
        <v>0.15222021427649413</v>
      </c>
      <c r="AD5" s="39">
        <v>0.15749968059281971</v>
      </c>
      <c r="AE5" s="39">
        <v>0.16313439406326646</v>
      </c>
      <c r="AF5" s="39">
        <v>0.16649058479895593</v>
      </c>
      <c r="AG5" s="39">
        <v>0.16891412349183818</v>
      </c>
      <c r="AH5" s="39">
        <v>0.17521787160918129</v>
      </c>
      <c r="AI5" s="39">
        <v>0.17842082747662408</v>
      </c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</row>
    <row r="6" spans="1:101" x14ac:dyDescent="0.3">
      <c r="A6" s="3">
        <v>105</v>
      </c>
      <c r="B6" s="4" t="s">
        <v>4</v>
      </c>
      <c r="C6" s="39">
        <v>0.14112131443686962</v>
      </c>
      <c r="D6" s="39">
        <v>0.14334097875715418</v>
      </c>
      <c r="E6" s="39">
        <v>0.14551466666666665</v>
      </c>
      <c r="F6" s="39">
        <v>0.14861477148550492</v>
      </c>
      <c r="G6" s="39">
        <v>0.15016735324407826</v>
      </c>
      <c r="H6" s="39">
        <v>0.15213147111196929</v>
      </c>
      <c r="I6" s="39">
        <v>0.152869389596717</v>
      </c>
      <c r="J6" s="39">
        <v>0.15357581768396542</v>
      </c>
      <c r="K6" s="39">
        <v>0.15444896553208895</v>
      </c>
      <c r="L6" s="39">
        <v>0.15384283991039119</v>
      </c>
      <c r="M6" s="39">
        <v>0.15359603789836349</v>
      </c>
      <c r="N6" s="39">
        <v>0.15300265570119079</v>
      </c>
      <c r="O6" s="39">
        <v>0.15203089851873861</v>
      </c>
      <c r="P6" s="39">
        <v>0.15046262145130357</v>
      </c>
      <c r="Q6" s="39">
        <v>0.14777155001771092</v>
      </c>
      <c r="R6" s="39">
        <v>0.14595819174132427</v>
      </c>
      <c r="S6" s="39">
        <v>0.14399314900905311</v>
      </c>
      <c r="T6" s="39">
        <v>0.1420795985674686</v>
      </c>
      <c r="U6" s="39">
        <v>0.14212208309046689</v>
      </c>
      <c r="V6" s="39">
        <v>0.14171405766736506</v>
      </c>
      <c r="W6" s="39">
        <v>0.14148202320479117</v>
      </c>
      <c r="X6" s="39">
        <v>0.14067733531819873</v>
      </c>
      <c r="Y6" s="39">
        <v>0.13943506757148658</v>
      </c>
      <c r="Z6" s="39">
        <v>0.14011004812208824</v>
      </c>
      <c r="AA6" s="39">
        <v>0.1406116844995739</v>
      </c>
      <c r="AB6" s="39">
        <v>0.14377589859936624</v>
      </c>
      <c r="AC6" s="39">
        <v>0.1474783969010727</v>
      </c>
      <c r="AD6" s="39">
        <v>0.15177861225697847</v>
      </c>
      <c r="AE6" s="39">
        <v>0.1560193386477709</v>
      </c>
      <c r="AF6" s="39">
        <v>0.15882073228720875</v>
      </c>
      <c r="AG6" s="39">
        <v>0.16195330781649644</v>
      </c>
      <c r="AH6" s="39">
        <v>0.16369299461678338</v>
      </c>
      <c r="AI6" s="39">
        <v>0.16502669785881385</v>
      </c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</row>
    <row r="7" spans="1:101" x14ac:dyDescent="0.3">
      <c r="A7" s="3">
        <v>106</v>
      </c>
      <c r="B7" s="4" t="s">
        <v>5</v>
      </c>
      <c r="C7" s="39">
        <v>0.15745964276226343</v>
      </c>
      <c r="D7" s="39">
        <v>0.15988046320508031</v>
      </c>
      <c r="E7" s="39">
        <v>0.16015964716113804</v>
      </c>
      <c r="F7" s="39">
        <v>0.16126179245283018</v>
      </c>
      <c r="G7" s="39">
        <v>0.1620083216036875</v>
      </c>
      <c r="H7" s="39">
        <v>0.16284424937409206</v>
      </c>
      <c r="I7" s="39">
        <v>0.16303827935753629</v>
      </c>
      <c r="J7" s="39">
        <v>0.1634563484107768</v>
      </c>
      <c r="K7" s="39">
        <v>0.16171374244794062</v>
      </c>
      <c r="L7" s="39">
        <v>0.16065803290164507</v>
      </c>
      <c r="M7" s="39">
        <v>0.15978132477208712</v>
      </c>
      <c r="N7" s="39">
        <v>0.15672849309321907</v>
      </c>
      <c r="O7" s="39">
        <v>0.15453534079952533</v>
      </c>
      <c r="P7" s="39">
        <v>0.15402665249922523</v>
      </c>
      <c r="Q7" s="39">
        <v>0.15178374888102961</v>
      </c>
      <c r="R7" s="39">
        <v>0.15051456098095028</v>
      </c>
      <c r="S7" s="39">
        <v>0.1477456413809029</v>
      </c>
      <c r="T7" s="39">
        <v>0.14646399587788225</v>
      </c>
      <c r="U7" s="39">
        <v>0.14663864352864325</v>
      </c>
      <c r="V7" s="39">
        <v>0.145964882541566</v>
      </c>
      <c r="W7" s="39">
        <v>0.14640167187960224</v>
      </c>
      <c r="X7" s="39">
        <v>0.14531232633099922</v>
      </c>
      <c r="Y7" s="39">
        <v>0.14290819131390875</v>
      </c>
      <c r="Z7" s="39">
        <v>0.14193758657215025</v>
      </c>
      <c r="AA7" s="39">
        <v>0.14217138872873061</v>
      </c>
      <c r="AB7" s="39">
        <v>0.14410647897013878</v>
      </c>
      <c r="AC7" s="39">
        <v>0.1457809835041077</v>
      </c>
      <c r="AD7" s="39">
        <v>0.15023649650088283</v>
      </c>
      <c r="AE7" s="39">
        <v>0.15476144781790965</v>
      </c>
      <c r="AF7" s="39">
        <v>0.1568629934023073</v>
      </c>
      <c r="AG7" s="39">
        <v>0.15803597059447586</v>
      </c>
      <c r="AH7" s="39">
        <v>0.1609345863640293</v>
      </c>
      <c r="AI7" s="39">
        <v>0.16335665019811182</v>
      </c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</row>
    <row r="8" spans="1:101" x14ac:dyDescent="0.3">
      <c r="A8" s="3">
        <v>111</v>
      </c>
      <c r="B8" s="4" t="s">
        <v>6</v>
      </c>
      <c r="C8" s="39">
        <v>0.17621293800539084</v>
      </c>
      <c r="D8" s="39">
        <v>0.17152103559870549</v>
      </c>
      <c r="E8" s="39">
        <v>0.16441370638164099</v>
      </c>
      <c r="F8" s="39">
        <v>0.16433239962651727</v>
      </c>
      <c r="G8" s="39">
        <v>0.16045934202358783</v>
      </c>
      <c r="H8" s="39">
        <v>0.1576852418860992</v>
      </c>
      <c r="I8" s="39">
        <v>0.15765352887259396</v>
      </c>
      <c r="J8" s="39">
        <v>0.15428061831153389</v>
      </c>
      <c r="K8" s="39">
        <v>0.14851775755796889</v>
      </c>
      <c r="L8" s="39">
        <v>0.14635568513119535</v>
      </c>
      <c r="M8" s="39">
        <v>0.14067013287117272</v>
      </c>
      <c r="N8" s="39">
        <v>0.14335260115606938</v>
      </c>
      <c r="O8" s="39">
        <v>0.14052193862919415</v>
      </c>
      <c r="P8" s="39">
        <v>0.136519748139668</v>
      </c>
      <c r="Q8" s="39">
        <v>0.1355593607305936</v>
      </c>
      <c r="R8" s="39">
        <v>0.1335005574136009</v>
      </c>
      <c r="S8" s="39">
        <v>0.13436549626762512</v>
      </c>
      <c r="T8" s="39">
        <v>0.13345966432051976</v>
      </c>
      <c r="U8" s="39">
        <v>0.13464086933474689</v>
      </c>
      <c r="V8" s="39">
        <v>0.13818372153886418</v>
      </c>
      <c r="W8" s="39">
        <v>0.13917525773195877</v>
      </c>
      <c r="X8" s="39">
        <v>0.14390305478414542</v>
      </c>
      <c r="Y8" s="39">
        <v>0.13956978489244623</v>
      </c>
      <c r="Z8" s="39">
        <v>0.13904528763769891</v>
      </c>
      <c r="AA8" s="39">
        <v>0.14158653846153846</v>
      </c>
      <c r="AB8" s="39">
        <v>0.15073704232049454</v>
      </c>
      <c r="AC8" s="39">
        <v>0.15756302521008403</v>
      </c>
      <c r="AD8" s="39">
        <v>0.17327861377108983</v>
      </c>
      <c r="AE8" s="39">
        <v>0.18482142857142858</v>
      </c>
      <c r="AF8" s="39">
        <v>0.19042340944358235</v>
      </c>
      <c r="AG8" s="39">
        <v>0.20456054903697143</v>
      </c>
      <c r="AH8" s="39">
        <v>0.21894273127753303</v>
      </c>
      <c r="AI8" s="39">
        <v>0.23113720373994345</v>
      </c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</row>
    <row r="9" spans="1:101" x14ac:dyDescent="0.3">
      <c r="A9" s="3">
        <v>118</v>
      </c>
      <c r="B9" s="4" t="s">
        <v>7</v>
      </c>
      <c r="C9" s="39">
        <v>0.18489065606361829</v>
      </c>
      <c r="D9" s="39">
        <v>0.18846411804158283</v>
      </c>
      <c r="E9" s="39">
        <v>0.17481580709979908</v>
      </c>
      <c r="F9" s="39">
        <v>0.18084393837910248</v>
      </c>
      <c r="G9" s="39">
        <v>0.18010752688172044</v>
      </c>
      <c r="H9" s="39">
        <v>0.17730020147750167</v>
      </c>
      <c r="I9" s="39">
        <v>0.17842605156037991</v>
      </c>
      <c r="J9" s="39">
        <v>0.17788461538461539</v>
      </c>
      <c r="K9" s="39">
        <v>0.17598908594815826</v>
      </c>
      <c r="L9" s="39">
        <v>0.18027210884353742</v>
      </c>
      <c r="M9" s="39">
        <v>0.18566552901023892</v>
      </c>
      <c r="N9" s="39">
        <v>0.1834360027378508</v>
      </c>
      <c r="O9" s="39">
        <v>0.18244170096021947</v>
      </c>
      <c r="P9" s="39">
        <v>0.18263266712611992</v>
      </c>
      <c r="Q9" s="39">
        <v>0.18181818181818182</v>
      </c>
      <c r="R9" s="39">
        <v>0.17418459403192227</v>
      </c>
      <c r="S9" s="39">
        <v>0.17009602194787379</v>
      </c>
      <c r="T9" s="39">
        <v>0.16631871955462771</v>
      </c>
      <c r="U9" s="39">
        <v>0.16701754385964912</v>
      </c>
      <c r="V9" s="39">
        <v>0.1662087912087912</v>
      </c>
      <c r="W9" s="39">
        <v>0.16937191249117856</v>
      </c>
      <c r="X9" s="39">
        <v>0.16794961511546536</v>
      </c>
      <c r="Y9" s="39">
        <v>0.17183098591549295</v>
      </c>
      <c r="Z9" s="39">
        <v>0.1699438202247191</v>
      </c>
      <c r="AA9" s="39">
        <v>0.17043847241867044</v>
      </c>
      <c r="AB9" s="39">
        <v>0.17287420941672524</v>
      </c>
      <c r="AC9" s="39">
        <v>0.17964912280701753</v>
      </c>
      <c r="AD9" s="39">
        <v>0.18892045454545456</v>
      </c>
      <c r="AE9" s="39">
        <v>0.18421052631578946</v>
      </c>
      <c r="AF9" s="39">
        <v>0.18233618233618235</v>
      </c>
      <c r="AG9" s="39">
        <v>0.19170243204577969</v>
      </c>
      <c r="AH9" s="39">
        <v>0.19442458899213724</v>
      </c>
      <c r="AI9" s="39">
        <v>0.20338983050847459</v>
      </c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</row>
    <row r="10" spans="1:101" x14ac:dyDescent="0.3">
      <c r="A10" s="3">
        <v>119</v>
      </c>
      <c r="B10" s="4" t="s">
        <v>8</v>
      </c>
      <c r="C10" s="39">
        <v>0.17467248908296942</v>
      </c>
      <c r="D10" s="39">
        <v>0.17904432930339667</v>
      </c>
      <c r="E10" s="39">
        <v>0.1816058394160584</v>
      </c>
      <c r="F10" s="39">
        <v>0.18311915887850466</v>
      </c>
      <c r="G10" s="39">
        <v>0.18427947598253275</v>
      </c>
      <c r="H10" s="39">
        <v>0.18850306390428948</v>
      </c>
      <c r="I10" s="39">
        <v>0.187905604719764</v>
      </c>
      <c r="J10" s="39">
        <v>0.19449431478156792</v>
      </c>
      <c r="K10" s="39">
        <v>0.19497607655502391</v>
      </c>
      <c r="L10" s="39">
        <v>0.19357770372614358</v>
      </c>
      <c r="M10" s="39">
        <v>0.19512946979038223</v>
      </c>
      <c r="N10" s="39">
        <v>0.19274168953949375</v>
      </c>
      <c r="O10" s="39">
        <v>0.18905775075987841</v>
      </c>
      <c r="P10" s="39">
        <v>0.18848484848484848</v>
      </c>
      <c r="Q10" s="39">
        <v>0.18206197854588796</v>
      </c>
      <c r="R10" s="39">
        <v>0.18017475143115397</v>
      </c>
      <c r="S10" s="39">
        <v>0.17341549295774647</v>
      </c>
      <c r="T10" s="39">
        <v>0.17131123496626577</v>
      </c>
      <c r="U10" s="39">
        <v>0.1715615004361733</v>
      </c>
      <c r="V10" s="39">
        <v>0.16918687589158346</v>
      </c>
      <c r="W10" s="39">
        <v>0.16917827694057436</v>
      </c>
      <c r="X10" s="39">
        <v>0.17297141207045913</v>
      </c>
      <c r="Y10" s="39">
        <v>0.17452966714905935</v>
      </c>
      <c r="Z10" s="39">
        <v>0.17343704984154423</v>
      </c>
      <c r="AA10" s="39">
        <v>0.179228998849252</v>
      </c>
      <c r="AB10" s="39">
        <v>0.1824900511654349</v>
      </c>
      <c r="AC10" s="39">
        <v>0.18371898522442151</v>
      </c>
      <c r="AD10" s="39">
        <v>0.19104560622914349</v>
      </c>
      <c r="AE10" s="39">
        <v>0.20426238582895101</v>
      </c>
      <c r="AF10" s="39">
        <v>0.2116343490304709</v>
      </c>
      <c r="AG10" s="39">
        <v>0.21740339171531833</v>
      </c>
      <c r="AH10" s="39">
        <v>0.21867115222876365</v>
      </c>
      <c r="AI10" s="39">
        <v>0.22466592427616927</v>
      </c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</row>
    <row r="11" spans="1:101" x14ac:dyDescent="0.3">
      <c r="A11" s="3">
        <v>121</v>
      </c>
      <c r="B11" s="4" t="s">
        <v>9</v>
      </c>
      <c r="C11" s="39">
        <v>0.16522988505747127</v>
      </c>
      <c r="D11" s="39">
        <v>0.17011834319526628</v>
      </c>
      <c r="E11" s="39">
        <v>0.18479880774962743</v>
      </c>
      <c r="F11" s="39">
        <v>0.20214395099540583</v>
      </c>
      <c r="G11" s="39">
        <v>0.21036585365853658</v>
      </c>
      <c r="H11" s="39">
        <v>0.21592649310872894</v>
      </c>
      <c r="I11" s="39">
        <v>0.22342064714946072</v>
      </c>
      <c r="J11" s="39">
        <v>0.23474178403755869</v>
      </c>
      <c r="K11" s="39">
        <v>0.2469325153374233</v>
      </c>
      <c r="L11" s="39">
        <v>0.25189681335356601</v>
      </c>
      <c r="M11" s="39">
        <v>0.24012158054711247</v>
      </c>
      <c r="N11" s="39">
        <v>0.24364723467862481</v>
      </c>
      <c r="O11" s="39">
        <v>0.24663677130044842</v>
      </c>
      <c r="P11" s="39">
        <v>0.24629080118694363</v>
      </c>
      <c r="Q11" s="39">
        <v>0.24229074889867841</v>
      </c>
      <c r="R11" s="39">
        <v>0.24353120243531201</v>
      </c>
      <c r="S11" s="39">
        <v>0.23708206686930092</v>
      </c>
      <c r="T11" s="39">
        <v>0.23652694610778444</v>
      </c>
      <c r="U11" s="39">
        <v>0.23688155922038981</v>
      </c>
      <c r="V11" s="39">
        <v>0.23134328358208955</v>
      </c>
      <c r="W11" s="39">
        <v>0.23216995447647951</v>
      </c>
      <c r="X11" s="39">
        <v>0.23266563944530047</v>
      </c>
      <c r="Y11" s="39">
        <v>0.21758569299552907</v>
      </c>
      <c r="Z11" s="39">
        <v>0.20494186046511628</v>
      </c>
      <c r="AA11" s="39">
        <v>0.20353982300884957</v>
      </c>
      <c r="AB11" s="39">
        <v>0.2005813953488372</v>
      </c>
      <c r="AC11" s="39">
        <v>0.20839363241678727</v>
      </c>
      <c r="AD11" s="39">
        <v>0.21428571428571427</v>
      </c>
      <c r="AE11" s="39">
        <v>0.20833333333333334</v>
      </c>
      <c r="AF11" s="39">
        <v>0.21130952380952381</v>
      </c>
      <c r="AG11" s="39">
        <v>0.20583941605839415</v>
      </c>
      <c r="AH11" s="39">
        <v>0.2155425219941349</v>
      </c>
      <c r="AI11" s="39">
        <v>0.23179791976225855</v>
      </c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</row>
    <row r="12" spans="1:101" x14ac:dyDescent="0.3">
      <c r="A12" s="3">
        <v>122</v>
      </c>
      <c r="B12" s="4" t="s">
        <v>10</v>
      </c>
      <c r="C12" s="39">
        <v>0.14645502645502645</v>
      </c>
      <c r="D12" s="39">
        <v>0.14847528916929548</v>
      </c>
      <c r="E12" s="39">
        <v>0.14828817475320311</v>
      </c>
      <c r="F12" s="39">
        <v>0.14794748906022087</v>
      </c>
      <c r="G12" s="39">
        <v>0.15013460343756471</v>
      </c>
      <c r="H12" s="39">
        <v>0.15318704284221527</v>
      </c>
      <c r="I12" s="39">
        <v>0.1540887113727139</v>
      </c>
      <c r="J12" s="39">
        <v>0.15169243627246135</v>
      </c>
      <c r="K12" s="39">
        <v>0.15233722871452421</v>
      </c>
      <c r="L12" s="39">
        <v>0.15087646076794659</v>
      </c>
      <c r="M12" s="39">
        <v>0.15286223526944853</v>
      </c>
      <c r="N12" s="39">
        <v>0.15137043189368771</v>
      </c>
      <c r="O12" s="39">
        <v>0.15185185185185185</v>
      </c>
      <c r="P12" s="39">
        <v>0.150164338537387</v>
      </c>
      <c r="Q12" s="39">
        <v>0.15081632653061225</v>
      </c>
      <c r="R12" s="39">
        <v>0.14842487883683361</v>
      </c>
      <c r="S12" s="39">
        <v>0.1450611099979964</v>
      </c>
      <c r="T12" s="39">
        <v>0.14556834241873612</v>
      </c>
      <c r="U12" s="39">
        <v>0.14369205965336557</v>
      </c>
      <c r="V12" s="39">
        <v>0.14083383203670458</v>
      </c>
      <c r="W12" s="39">
        <v>0.13936724068882658</v>
      </c>
      <c r="X12" s="39">
        <v>0.13673347886485412</v>
      </c>
      <c r="Y12" s="39">
        <v>0.13592233009708737</v>
      </c>
      <c r="Z12" s="39">
        <v>0.13668499607227022</v>
      </c>
      <c r="AA12" s="39">
        <v>0.13807856865033061</v>
      </c>
      <c r="AB12" s="39">
        <v>0.14370569074535353</v>
      </c>
      <c r="AC12" s="39">
        <v>0.14735444718376636</v>
      </c>
      <c r="AD12" s="39">
        <v>0.15579575102497203</v>
      </c>
      <c r="AE12" s="39">
        <v>0.16105499438832771</v>
      </c>
      <c r="AF12" s="39">
        <v>0.16657308628111547</v>
      </c>
      <c r="AG12" s="39">
        <v>0.16806409539780137</v>
      </c>
      <c r="AH12" s="39">
        <v>0.16638560989319842</v>
      </c>
      <c r="AI12" s="39">
        <v>0.17000187020759305</v>
      </c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</row>
    <row r="13" spans="1:101" x14ac:dyDescent="0.3">
      <c r="A13" s="3">
        <v>123</v>
      </c>
      <c r="B13" s="4" t="s">
        <v>11</v>
      </c>
      <c r="C13" s="39">
        <v>0.10423529411764706</v>
      </c>
      <c r="D13" s="39">
        <v>0.10832943378568086</v>
      </c>
      <c r="E13" s="39">
        <v>0.11279775805698272</v>
      </c>
      <c r="F13" s="39">
        <v>0.11811391223155929</v>
      </c>
      <c r="G13" s="39">
        <v>0.12084309133489461</v>
      </c>
      <c r="H13" s="39">
        <v>0.12313780260707635</v>
      </c>
      <c r="I13" s="39">
        <v>0.12806730544519748</v>
      </c>
      <c r="J13" s="39">
        <v>0.13213703099510604</v>
      </c>
      <c r="K13" s="39">
        <v>0.13193473193473193</v>
      </c>
      <c r="L13" s="39">
        <v>0.13527357392316647</v>
      </c>
      <c r="M13" s="39">
        <v>0.13520408163265307</v>
      </c>
      <c r="N13" s="39">
        <v>0.13350125944584382</v>
      </c>
      <c r="O13" s="39">
        <v>0.13339342045966651</v>
      </c>
      <c r="P13" s="39">
        <v>0.13419527418635754</v>
      </c>
      <c r="Q13" s="39">
        <v>0.13094976968633473</v>
      </c>
      <c r="R13" s="39">
        <v>0.1259100642398287</v>
      </c>
      <c r="S13" s="39">
        <v>0.1228595890410959</v>
      </c>
      <c r="T13" s="39">
        <v>0.12537186570335743</v>
      </c>
      <c r="U13" s="39">
        <v>0.12255106294289288</v>
      </c>
      <c r="V13" s="39">
        <v>0.12252883031301483</v>
      </c>
      <c r="W13" s="39">
        <v>0.12671786580436539</v>
      </c>
      <c r="X13" s="39">
        <v>0.12615809185886062</v>
      </c>
      <c r="Y13" s="39">
        <v>0.12723387723387725</v>
      </c>
      <c r="Z13" s="39">
        <v>0.12637894329398103</v>
      </c>
      <c r="AA13" s="39">
        <v>0.13219373219373221</v>
      </c>
      <c r="AB13" s="39">
        <v>0.13930441286462228</v>
      </c>
      <c r="AC13" s="39">
        <v>0.14249177932042381</v>
      </c>
      <c r="AD13" s="39">
        <v>0.14697508896797154</v>
      </c>
      <c r="AE13" s="39">
        <v>0.15073787772312017</v>
      </c>
      <c r="AF13" s="39">
        <v>0.15289400278940027</v>
      </c>
      <c r="AG13" s="39">
        <v>0.16235906331309627</v>
      </c>
      <c r="AH13" s="39">
        <v>0.16521441995557834</v>
      </c>
      <c r="AI13" s="39">
        <v>0.16815623965574314</v>
      </c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</row>
    <row r="14" spans="1:101" x14ac:dyDescent="0.3">
      <c r="A14" s="3">
        <v>124</v>
      </c>
      <c r="B14" s="4" t="s">
        <v>12</v>
      </c>
      <c r="C14" s="39">
        <v>0.13199122669591101</v>
      </c>
      <c r="D14" s="39">
        <v>0.13256573829158239</v>
      </c>
      <c r="E14" s="39">
        <v>0.13461985584747732</v>
      </c>
      <c r="F14" s="39">
        <v>0.14057036288755925</v>
      </c>
      <c r="G14" s="39">
        <v>0.1408571206346737</v>
      </c>
      <c r="H14" s="39">
        <v>0.14373684620781044</v>
      </c>
      <c r="I14" s="39">
        <v>0.14208927319467166</v>
      </c>
      <c r="J14" s="39">
        <v>0.14135350070169966</v>
      </c>
      <c r="K14" s="39">
        <v>0.14052211635293207</v>
      </c>
      <c r="L14" s="39">
        <v>0.13833627774790691</v>
      </c>
      <c r="M14" s="39">
        <v>0.13685978169605373</v>
      </c>
      <c r="N14" s="39">
        <v>0.13664127893823996</v>
      </c>
      <c r="O14" s="39">
        <v>0.13665895004107237</v>
      </c>
      <c r="P14" s="39">
        <v>0.13593669107314549</v>
      </c>
      <c r="Q14" s="39">
        <v>0.13390104243136103</v>
      </c>
      <c r="R14" s="39">
        <v>0.13288963650991004</v>
      </c>
      <c r="S14" s="39">
        <v>0.12899971173248775</v>
      </c>
      <c r="T14" s="39">
        <v>0.12626912626912626</v>
      </c>
      <c r="U14" s="39">
        <v>0.12740435800979488</v>
      </c>
      <c r="V14" s="39">
        <v>0.12725606316976876</v>
      </c>
      <c r="W14" s="39">
        <v>0.12778281806127434</v>
      </c>
      <c r="X14" s="39">
        <v>0.12707296849087893</v>
      </c>
      <c r="Y14" s="39">
        <v>0.12650479493980821</v>
      </c>
      <c r="Z14" s="39">
        <v>0.12755651237890203</v>
      </c>
      <c r="AA14" s="39">
        <v>0.12878127305654302</v>
      </c>
      <c r="AB14" s="39">
        <v>0.13361155272919978</v>
      </c>
      <c r="AC14" s="39">
        <v>0.1357492654260529</v>
      </c>
      <c r="AD14" s="39">
        <v>0.14005184705119897</v>
      </c>
      <c r="AE14" s="39">
        <v>0.14452394765680396</v>
      </c>
      <c r="AF14" s="39">
        <v>0.15088056356067883</v>
      </c>
      <c r="AG14" s="39">
        <v>0.15547073791348601</v>
      </c>
      <c r="AH14" s="39">
        <v>0.16280834914611006</v>
      </c>
      <c r="AI14" s="39">
        <v>0.1680428616451308</v>
      </c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</row>
    <row r="15" spans="1:101" x14ac:dyDescent="0.3">
      <c r="A15" s="3">
        <v>125</v>
      </c>
      <c r="B15" s="4" t="s">
        <v>13</v>
      </c>
      <c r="C15" s="39">
        <v>0.16140657420552582</v>
      </c>
      <c r="D15" s="39">
        <v>0.16380060949063996</v>
      </c>
      <c r="E15" s="39">
        <v>0.16310909874946097</v>
      </c>
      <c r="F15" s="39">
        <v>0.1622844827586207</v>
      </c>
      <c r="G15" s="39">
        <v>0.16384120171673819</v>
      </c>
      <c r="H15" s="39">
        <v>0.16688241639697951</v>
      </c>
      <c r="I15" s="39">
        <v>0.16755463738175491</v>
      </c>
      <c r="J15" s="39">
        <v>0.16448230668414154</v>
      </c>
      <c r="K15" s="39">
        <v>0.16293234718294539</v>
      </c>
      <c r="L15" s="39">
        <v>0.16278563656147987</v>
      </c>
      <c r="M15" s="39">
        <v>0.16193366572729243</v>
      </c>
      <c r="N15" s="39">
        <v>0.15892838083039812</v>
      </c>
      <c r="O15" s="39">
        <v>0.15612082670906199</v>
      </c>
      <c r="P15" s="39">
        <v>0.15129341440791508</v>
      </c>
      <c r="Q15" s="39">
        <v>0.14772842254376201</v>
      </c>
      <c r="R15" s="39">
        <v>0.14850287327351547</v>
      </c>
      <c r="S15" s="39">
        <v>0.14556581059390047</v>
      </c>
      <c r="T15" s="39">
        <v>0.14267364884892797</v>
      </c>
      <c r="U15" s="39">
        <v>0.14172302264039988</v>
      </c>
      <c r="V15" s="39">
        <v>0.14006038764975162</v>
      </c>
      <c r="W15" s="39">
        <v>0.13874674133436324</v>
      </c>
      <c r="X15" s="39">
        <v>0.13759634598915216</v>
      </c>
      <c r="Y15" s="39">
        <v>0.13914587421736285</v>
      </c>
      <c r="Z15" s="39">
        <v>0.13982071897236853</v>
      </c>
      <c r="AA15" s="39">
        <v>0.140036563071298</v>
      </c>
      <c r="AB15" s="39">
        <v>0.14643859172775817</v>
      </c>
      <c r="AC15" s="39">
        <v>0.15104957570343905</v>
      </c>
      <c r="AD15" s="39">
        <v>0.15464099620241986</v>
      </c>
      <c r="AE15" s="39">
        <v>0.15881264863912622</v>
      </c>
      <c r="AF15" s="39">
        <v>0.16084591084591085</v>
      </c>
      <c r="AG15" s="39">
        <v>0.16622830089426618</v>
      </c>
      <c r="AH15" s="39">
        <v>0.17233222358507097</v>
      </c>
      <c r="AI15" s="39">
        <v>0.17542016806722688</v>
      </c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</row>
    <row r="16" spans="1:101" x14ac:dyDescent="0.3">
      <c r="A16" s="3">
        <v>127</v>
      </c>
      <c r="B16" s="4" t="s">
        <v>14</v>
      </c>
      <c r="C16" s="39">
        <v>0.12961783439490446</v>
      </c>
      <c r="D16" s="39">
        <v>0.13037974683544304</v>
      </c>
      <c r="E16" s="39">
        <v>0.12878787878787878</v>
      </c>
      <c r="F16" s="39">
        <v>0.12927756653992395</v>
      </c>
      <c r="G16" s="39">
        <v>0.12979539641943735</v>
      </c>
      <c r="H16" s="39">
        <v>0.13367775266386825</v>
      </c>
      <c r="I16" s="39">
        <v>0.13271506236008954</v>
      </c>
      <c r="J16" s="39">
        <v>0.13815575105897687</v>
      </c>
      <c r="K16" s="39">
        <v>0.14036201968879009</v>
      </c>
      <c r="L16" s="39">
        <v>0.14285714285714285</v>
      </c>
      <c r="M16" s="39">
        <v>0.1423076923076923</v>
      </c>
      <c r="N16" s="39">
        <v>0.14560000000000001</v>
      </c>
      <c r="O16" s="39">
        <v>0.14390321553645335</v>
      </c>
      <c r="P16" s="39">
        <v>0.1429936305732484</v>
      </c>
      <c r="Q16" s="39">
        <v>0.13538748832866479</v>
      </c>
      <c r="R16" s="39">
        <v>0.13167587476979742</v>
      </c>
      <c r="S16" s="39">
        <v>0.13074842200180342</v>
      </c>
      <c r="T16" s="39">
        <v>0.13489208633093525</v>
      </c>
      <c r="U16" s="39">
        <v>0.13114754098360656</v>
      </c>
      <c r="V16" s="39">
        <v>0.12558823529411764</v>
      </c>
      <c r="W16" s="39">
        <v>0.12803984764137122</v>
      </c>
      <c r="X16" s="39">
        <v>0.12680851063829787</v>
      </c>
      <c r="Y16" s="39">
        <v>0.12457044673539519</v>
      </c>
      <c r="Z16" s="39">
        <v>0.12284665348771534</v>
      </c>
      <c r="AA16" s="39">
        <v>0.12304250559284116</v>
      </c>
      <c r="AB16" s="39">
        <v>0.12530983200220325</v>
      </c>
      <c r="AC16" s="39">
        <v>0.12840785169029445</v>
      </c>
      <c r="AD16" s="39">
        <v>0.13066809766568285</v>
      </c>
      <c r="AE16" s="39">
        <v>0.13535245242562316</v>
      </c>
      <c r="AF16" s="39">
        <v>0.1373597006948156</v>
      </c>
      <c r="AG16" s="39">
        <v>0.14221517314300819</v>
      </c>
      <c r="AH16" s="39">
        <v>0.14643696162881753</v>
      </c>
      <c r="AI16" s="39">
        <v>0.14932841717145115</v>
      </c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</row>
    <row r="17" spans="1:101" x14ac:dyDescent="0.3">
      <c r="A17" s="3">
        <v>128</v>
      </c>
      <c r="B17" s="4" t="s">
        <v>15</v>
      </c>
      <c r="C17" s="39">
        <v>0.15534388569827706</v>
      </c>
      <c r="D17" s="39">
        <v>0.15733333333333333</v>
      </c>
      <c r="E17" s="39">
        <v>0.15860735009671179</v>
      </c>
      <c r="F17" s="39">
        <v>0.16235032024505708</v>
      </c>
      <c r="G17" s="39">
        <v>0.16324535679374388</v>
      </c>
      <c r="H17" s="39">
        <v>0.16446814482177941</v>
      </c>
      <c r="I17" s="39">
        <v>0.16640942893222954</v>
      </c>
      <c r="J17" s="39">
        <v>0.16501836677027409</v>
      </c>
      <c r="K17" s="39">
        <v>0.16671396140749148</v>
      </c>
      <c r="L17" s="39">
        <v>0.16566951566951568</v>
      </c>
      <c r="M17" s="39">
        <v>0.16448677850440716</v>
      </c>
      <c r="N17" s="39">
        <v>0.16484607745779542</v>
      </c>
      <c r="O17" s="39">
        <v>0.1617231638418079</v>
      </c>
      <c r="P17" s="39">
        <v>0.16365178066704353</v>
      </c>
      <c r="Q17" s="39">
        <v>0.16233584800223527</v>
      </c>
      <c r="R17" s="39">
        <v>0.15979885458862969</v>
      </c>
      <c r="S17" s="39">
        <v>0.15505057503117639</v>
      </c>
      <c r="T17" s="39">
        <v>0.15196349557522124</v>
      </c>
      <c r="U17" s="39">
        <v>0.14978034047226799</v>
      </c>
      <c r="V17" s="39">
        <v>0.15001357588922073</v>
      </c>
      <c r="W17" s="39">
        <v>0.14889606892837912</v>
      </c>
      <c r="X17" s="39">
        <v>0.14650698602794412</v>
      </c>
      <c r="Y17" s="39">
        <v>0.1442102454642476</v>
      </c>
      <c r="Z17" s="39">
        <v>0.14407343355061861</v>
      </c>
      <c r="AA17" s="39">
        <v>0.14682278647546376</v>
      </c>
      <c r="AB17" s="39">
        <v>0.14964925954793454</v>
      </c>
      <c r="AC17" s="39">
        <v>0.14834605597964376</v>
      </c>
      <c r="AD17" s="39">
        <v>0.15149235013794835</v>
      </c>
      <c r="AE17" s="39">
        <v>0.15685785536159602</v>
      </c>
      <c r="AF17" s="39">
        <v>0.15982187036120732</v>
      </c>
      <c r="AG17" s="39">
        <v>0.16334271381377707</v>
      </c>
      <c r="AH17" s="39">
        <v>0.16995854669592783</v>
      </c>
      <c r="AI17" s="39">
        <v>0.17509113001215068</v>
      </c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</row>
    <row r="18" spans="1:101" x14ac:dyDescent="0.3">
      <c r="A18" s="3">
        <v>135</v>
      </c>
      <c r="B18" s="4" t="s">
        <v>16</v>
      </c>
      <c r="C18" s="39">
        <v>0.1089699863574352</v>
      </c>
      <c r="D18" s="39">
        <v>0.10904794058068873</v>
      </c>
      <c r="E18" s="39">
        <v>0.11129848229342328</v>
      </c>
      <c r="F18" s="39">
        <v>0.10825688073394496</v>
      </c>
      <c r="G18" s="39">
        <v>0.109</v>
      </c>
      <c r="H18" s="39">
        <v>0.11375838926174496</v>
      </c>
      <c r="I18" s="39">
        <v>0.11320442901999669</v>
      </c>
      <c r="J18" s="39">
        <v>0.1143282594308405</v>
      </c>
      <c r="K18" s="39">
        <v>0.11563490739195728</v>
      </c>
      <c r="L18" s="39">
        <v>0.1188102359587903</v>
      </c>
      <c r="M18" s="39">
        <v>0.12191894127377999</v>
      </c>
      <c r="N18" s="39">
        <v>0.12448542730116911</v>
      </c>
      <c r="O18" s="39">
        <v>0.12931175412784043</v>
      </c>
      <c r="P18" s="39">
        <v>0.13398745375583079</v>
      </c>
      <c r="Q18" s="39">
        <v>0.1352988047808765</v>
      </c>
      <c r="R18" s="39">
        <v>0.13666249217282406</v>
      </c>
      <c r="S18" s="39">
        <v>0.14012539184952977</v>
      </c>
      <c r="T18" s="39">
        <v>0.1420062695924765</v>
      </c>
      <c r="U18" s="39">
        <v>0.14477958236658933</v>
      </c>
      <c r="V18" s="39">
        <v>0.14853300733496333</v>
      </c>
      <c r="W18" s="39">
        <v>0.14758040276525397</v>
      </c>
      <c r="X18" s="39">
        <v>0.14725274725274726</v>
      </c>
      <c r="Y18" s="39">
        <v>0.14624447717231223</v>
      </c>
      <c r="Z18" s="39">
        <v>0.14879395524556815</v>
      </c>
      <c r="AA18" s="39">
        <v>0.14943852577022748</v>
      </c>
      <c r="AB18" s="39">
        <v>0.1525690568198082</v>
      </c>
      <c r="AC18" s="39">
        <v>0.15383524741244861</v>
      </c>
      <c r="AD18" s="39">
        <v>0.16328828828828829</v>
      </c>
      <c r="AE18" s="39">
        <v>0.16763807937829586</v>
      </c>
      <c r="AF18" s="39">
        <v>0.17153731140410494</v>
      </c>
      <c r="AG18" s="39">
        <v>0.17869694512030279</v>
      </c>
      <c r="AH18" s="39">
        <v>0.1812458137977227</v>
      </c>
      <c r="AI18" s="39">
        <v>0.1824449748077433</v>
      </c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</row>
    <row r="19" spans="1:101" x14ac:dyDescent="0.3">
      <c r="A19" s="3">
        <v>136</v>
      </c>
      <c r="B19" s="4" t="s">
        <v>17</v>
      </c>
      <c r="C19" s="39">
        <v>0.10119047619047619</v>
      </c>
      <c r="D19" s="39">
        <v>0.10190171659373948</v>
      </c>
      <c r="E19" s="39">
        <v>0.10598658607270017</v>
      </c>
      <c r="F19" s="39">
        <v>0.11041614544241514</v>
      </c>
      <c r="G19" s="39">
        <v>0.11433546140452699</v>
      </c>
      <c r="H19" s="39">
        <v>0.11862445234355626</v>
      </c>
      <c r="I19" s="39">
        <v>0.12238510953714379</v>
      </c>
      <c r="J19" s="39">
        <v>0.12511280662892771</v>
      </c>
      <c r="K19" s="39">
        <v>0.12631065593757621</v>
      </c>
      <c r="L19" s="39">
        <v>0.12687104778676059</v>
      </c>
      <c r="M19" s="39">
        <v>0.12761738578680204</v>
      </c>
      <c r="N19" s="39">
        <v>0.12772561496081322</v>
      </c>
      <c r="O19" s="39">
        <v>0.1288329519450801</v>
      </c>
      <c r="P19" s="39">
        <v>0.1296658639373871</v>
      </c>
      <c r="Q19" s="39">
        <v>0.12892684738210175</v>
      </c>
      <c r="R19" s="39">
        <v>0.13021641184725607</v>
      </c>
      <c r="S19" s="39">
        <v>0.12827586206896552</v>
      </c>
      <c r="T19" s="39">
        <v>0.12993528684650621</v>
      </c>
      <c r="U19" s="39">
        <v>0.13491831971995333</v>
      </c>
      <c r="V19" s="39">
        <v>0.13634396191025827</v>
      </c>
      <c r="W19" s="39">
        <v>0.13707637835103692</v>
      </c>
      <c r="X19" s="39">
        <v>0.13748742273968664</v>
      </c>
      <c r="Y19" s="39">
        <v>0.13817795108117689</v>
      </c>
      <c r="Z19" s="39">
        <v>0.1376198138949136</v>
      </c>
      <c r="AA19" s="39">
        <v>0.13974767780396508</v>
      </c>
      <c r="AB19" s="39">
        <v>0.14178748893880608</v>
      </c>
      <c r="AC19" s="39">
        <v>0.14598783991447853</v>
      </c>
      <c r="AD19" s="39">
        <v>0.15144692404476526</v>
      </c>
      <c r="AE19" s="39">
        <v>0.15588505445479595</v>
      </c>
      <c r="AF19" s="39">
        <v>0.15972312071419331</v>
      </c>
      <c r="AG19" s="39">
        <v>0.16199911094176669</v>
      </c>
      <c r="AH19" s="39">
        <v>0.16501896412360878</v>
      </c>
      <c r="AI19" s="39">
        <v>0.16816351811706412</v>
      </c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</row>
    <row r="20" spans="1:101" x14ac:dyDescent="0.3">
      <c r="A20" s="3">
        <v>137</v>
      </c>
      <c r="B20" s="4" t="s">
        <v>18</v>
      </c>
      <c r="C20" s="39">
        <v>9.1394975948690546E-2</v>
      </c>
      <c r="D20" s="39">
        <v>8.6820899402131529E-2</v>
      </c>
      <c r="E20" s="39">
        <v>8.6015967035797058E-2</v>
      </c>
      <c r="F20" s="39">
        <v>8.5257985257985253E-2</v>
      </c>
      <c r="G20" s="39">
        <v>8.6754643206256116E-2</v>
      </c>
      <c r="H20" s="39">
        <v>8.9734211168007796E-2</v>
      </c>
      <c r="I20" s="39">
        <v>9.3056894889103181E-2</v>
      </c>
      <c r="J20" s="39">
        <v>8.8413215449046068E-2</v>
      </c>
      <c r="K20" s="39">
        <v>9.4396014943960146E-2</v>
      </c>
      <c r="L20" s="39">
        <v>9.3717816683831098E-2</v>
      </c>
      <c r="M20" s="39">
        <v>9.4871794871794868E-2</v>
      </c>
      <c r="N20" s="39">
        <v>9.4920472036942025E-2</v>
      </c>
      <c r="O20" s="39">
        <v>9.7889651665395372E-2</v>
      </c>
      <c r="P20" s="39">
        <v>9.1648189209164815E-2</v>
      </c>
      <c r="Q20" s="39">
        <v>8.8743009968392905E-2</v>
      </c>
      <c r="R20" s="39">
        <v>8.8705768298594279E-2</v>
      </c>
      <c r="S20" s="39">
        <v>9.0204897551224392E-2</v>
      </c>
      <c r="T20" s="39">
        <v>9.3679740194853853E-2</v>
      </c>
      <c r="U20" s="39">
        <v>9.7263681592039797E-2</v>
      </c>
      <c r="V20" s="39">
        <v>9.9484156226971265E-2</v>
      </c>
      <c r="W20" s="39">
        <v>9.9229287090558768E-2</v>
      </c>
      <c r="X20" s="39">
        <v>0.10028116213683223</v>
      </c>
      <c r="Y20" s="39">
        <v>0.10187063331079559</v>
      </c>
      <c r="Z20" s="39">
        <v>0.10599284436493739</v>
      </c>
      <c r="AA20" s="39">
        <v>0.10890006560244916</v>
      </c>
      <c r="AB20" s="39">
        <v>0.11200850159404889</v>
      </c>
      <c r="AC20" s="39">
        <v>0.11385628989087915</v>
      </c>
      <c r="AD20" s="39">
        <v>0.11751707513057452</v>
      </c>
      <c r="AE20" s="39">
        <v>0.11941176470588236</v>
      </c>
      <c r="AF20" s="39">
        <v>0.11935981488623217</v>
      </c>
      <c r="AG20" s="39">
        <v>0.11977507029053421</v>
      </c>
      <c r="AH20" s="39">
        <v>0.12246390056662401</v>
      </c>
      <c r="AI20" s="39">
        <v>0.12622921509029145</v>
      </c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</row>
    <row r="21" spans="1:101" x14ac:dyDescent="0.3">
      <c r="A21" s="3">
        <v>138</v>
      </c>
      <c r="B21" s="4" t="s">
        <v>19</v>
      </c>
      <c r="C21" s="39">
        <v>0.1028284430346286</v>
      </c>
      <c r="D21" s="39">
        <v>0.10606458388028354</v>
      </c>
      <c r="E21" s="39">
        <v>0.10641587219788715</v>
      </c>
      <c r="F21" s="39">
        <v>0.10427135678391959</v>
      </c>
      <c r="G21" s="39">
        <v>0.10701754385964912</v>
      </c>
      <c r="H21" s="39">
        <v>0.11004543160020192</v>
      </c>
      <c r="I21" s="39">
        <v>0.10707019328585961</v>
      </c>
      <c r="J21" s="39">
        <v>0.10929236968018131</v>
      </c>
      <c r="K21" s="39">
        <v>0.10895334174022699</v>
      </c>
      <c r="L21" s="39">
        <v>0.10931274900398406</v>
      </c>
      <c r="M21" s="39">
        <v>0.10921670373115888</v>
      </c>
      <c r="N21" s="39">
        <v>0.10731472569778633</v>
      </c>
      <c r="O21" s="39">
        <v>0.10123055491061063</v>
      </c>
      <c r="P21" s="39">
        <v>9.780119102153001E-2</v>
      </c>
      <c r="Q21" s="39">
        <v>9.3694096601073348E-2</v>
      </c>
      <c r="R21" s="39">
        <v>9.113355780022446E-2</v>
      </c>
      <c r="S21" s="39">
        <v>9.2190646677108967E-2</v>
      </c>
      <c r="T21" s="39">
        <v>9.5692717584369452E-2</v>
      </c>
      <c r="U21" s="39">
        <v>9.6115865701119158E-2</v>
      </c>
      <c r="V21" s="39">
        <v>9.7502191060473267E-2</v>
      </c>
      <c r="W21" s="39">
        <v>9.742245522062036E-2</v>
      </c>
      <c r="X21" s="39">
        <v>0.10103851146689745</v>
      </c>
      <c r="Y21" s="39">
        <v>0.10212400772366445</v>
      </c>
      <c r="Z21" s="39">
        <v>0.10522986081822017</v>
      </c>
      <c r="AA21" s="39">
        <v>0.10861500412201154</v>
      </c>
      <c r="AB21" s="39">
        <v>0.11443697821217674</v>
      </c>
      <c r="AC21" s="39">
        <v>0.11867469879518072</v>
      </c>
      <c r="AD21" s="39">
        <v>0.12126470021206863</v>
      </c>
      <c r="AE21" s="39">
        <v>0.12202882275874977</v>
      </c>
      <c r="AF21" s="39">
        <v>0.12839093273875882</v>
      </c>
      <c r="AG21" s="39">
        <v>0.1302861256073421</v>
      </c>
      <c r="AH21" s="39">
        <v>0.13164917274506316</v>
      </c>
      <c r="AI21" s="39">
        <v>0.13399503722084366</v>
      </c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</row>
    <row r="22" spans="1:101" x14ac:dyDescent="0.3">
      <c r="A22" s="3">
        <v>211</v>
      </c>
      <c r="B22" s="4" t="s">
        <v>20</v>
      </c>
      <c r="C22" s="39">
        <v>7.6827094474153299E-2</v>
      </c>
      <c r="D22" s="39">
        <v>7.8834847675040079E-2</v>
      </c>
      <c r="E22" s="39">
        <v>8.1021381869588266E-2</v>
      </c>
      <c r="F22" s="39">
        <v>8.2137161084529509E-2</v>
      </c>
      <c r="G22" s="39">
        <v>8.3890523312828744E-2</v>
      </c>
      <c r="H22" s="39">
        <v>8.5247937549897984E-2</v>
      </c>
      <c r="I22" s="39">
        <v>8.6429653390359087E-2</v>
      </c>
      <c r="J22" s="39">
        <v>8.6941092973740239E-2</v>
      </c>
      <c r="K22" s="39">
        <v>8.8263821532492723E-2</v>
      </c>
      <c r="L22" s="39">
        <v>8.9948952649181485E-2</v>
      </c>
      <c r="M22" s="39">
        <v>9.1330592249147052E-2</v>
      </c>
      <c r="N22" s="39">
        <v>9.005108667417093E-2</v>
      </c>
      <c r="O22" s="39">
        <v>8.9247219108390105E-2</v>
      </c>
      <c r="P22" s="39">
        <v>9.030892932712653E-2</v>
      </c>
      <c r="Q22" s="39">
        <v>8.8146393268523818E-2</v>
      </c>
      <c r="R22" s="39">
        <v>8.6775868957251298E-2</v>
      </c>
      <c r="S22" s="39">
        <v>8.6372209996856339E-2</v>
      </c>
      <c r="T22" s="39">
        <v>8.7735702041452396E-2</v>
      </c>
      <c r="U22" s="39">
        <v>8.9530408006158579E-2</v>
      </c>
      <c r="V22" s="39">
        <v>9.0964358993844516E-2</v>
      </c>
      <c r="W22" s="39">
        <v>9.1546145817802294E-2</v>
      </c>
      <c r="X22" s="39">
        <v>9.3309222423146473E-2</v>
      </c>
      <c r="Y22" s="39">
        <v>9.492727917701313E-2</v>
      </c>
      <c r="Z22" s="39">
        <v>9.9074653864885551E-2</v>
      </c>
      <c r="AA22" s="39">
        <v>0.10198531411476747</v>
      </c>
      <c r="AB22" s="39">
        <v>0.1084989764247507</v>
      </c>
      <c r="AC22" s="39">
        <v>0.11521948093559757</v>
      </c>
      <c r="AD22" s="39">
        <v>0.12173858504766684</v>
      </c>
      <c r="AE22" s="39">
        <v>0.12728387492335991</v>
      </c>
      <c r="AF22" s="39">
        <v>0.133277551996175</v>
      </c>
      <c r="AG22" s="39">
        <v>0.13747963695601584</v>
      </c>
      <c r="AH22" s="39">
        <v>0.14028365549582522</v>
      </c>
      <c r="AI22" s="39">
        <v>0.14615125673249552</v>
      </c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</row>
    <row r="23" spans="1:101" x14ac:dyDescent="0.3">
      <c r="A23" s="3">
        <v>213</v>
      </c>
      <c r="B23" s="4" t="s">
        <v>21</v>
      </c>
      <c r="C23" s="39">
        <v>7.4309392265193369E-2</v>
      </c>
      <c r="D23" s="39">
        <v>7.6118112743982891E-2</v>
      </c>
      <c r="E23" s="39">
        <v>7.9261965985473901E-2</v>
      </c>
      <c r="F23" s="39">
        <v>8.291479820627802E-2</v>
      </c>
      <c r="G23" s="39">
        <v>8.6243126033889214E-2</v>
      </c>
      <c r="H23" s="39">
        <v>8.7350199733688419E-2</v>
      </c>
      <c r="I23" s="39">
        <v>8.7551596784705629E-2</v>
      </c>
      <c r="J23" s="39">
        <v>8.8367320764396559E-2</v>
      </c>
      <c r="K23" s="39">
        <v>8.9129052765416397E-2</v>
      </c>
      <c r="L23" s="39">
        <v>9.1710318450153816E-2</v>
      </c>
      <c r="M23" s="39">
        <v>9.2570634174265032E-2</v>
      </c>
      <c r="N23" s="39">
        <v>9.3838326738270209E-2</v>
      </c>
      <c r="O23" s="39">
        <v>9.5213546417099573E-2</v>
      </c>
      <c r="P23" s="39">
        <v>9.6006930771048285E-2</v>
      </c>
      <c r="Q23" s="39">
        <v>9.6373746867167917E-2</v>
      </c>
      <c r="R23" s="39">
        <v>9.7426541939991465E-2</v>
      </c>
      <c r="S23" s="39">
        <v>9.8566239724718022E-2</v>
      </c>
      <c r="T23" s="39">
        <v>9.8992026478110423E-2</v>
      </c>
      <c r="U23" s="39">
        <v>0.10220149253731343</v>
      </c>
      <c r="V23" s="39">
        <v>0.10525731210662717</v>
      </c>
      <c r="W23" s="39">
        <v>0.10757147575879913</v>
      </c>
      <c r="X23" s="39">
        <v>0.11008406419447578</v>
      </c>
      <c r="Y23" s="39">
        <v>0.10978735694429402</v>
      </c>
      <c r="Z23" s="39">
        <v>0.11230061021303929</v>
      </c>
      <c r="AA23" s="39">
        <v>0.1157169342708224</v>
      </c>
      <c r="AB23" s="39">
        <v>0.11877804625474629</v>
      </c>
      <c r="AC23" s="39">
        <v>0.12334937045756987</v>
      </c>
      <c r="AD23" s="39">
        <v>0.12934127682621352</v>
      </c>
      <c r="AE23" s="39">
        <v>0.13289672544080605</v>
      </c>
      <c r="AF23" s="39">
        <v>0.1335051716731106</v>
      </c>
      <c r="AG23" s="39">
        <v>0.13551371424848524</v>
      </c>
      <c r="AH23" s="39">
        <v>0.13759715025906735</v>
      </c>
      <c r="AI23" s="39">
        <v>0.1393184839347664</v>
      </c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</row>
    <row r="24" spans="1:101" x14ac:dyDescent="0.3">
      <c r="A24" s="3">
        <v>214</v>
      </c>
      <c r="B24" s="4" t="s">
        <v>22</v>
      </c>
      <c r="C24" s="39">
        <v>8.6029992107340178E-2</v>
      </c>
      <c r="D24" s="39">
        <v>8.8126239544709842E-2</v>
      </c>
      <c r="E24" s="39">
        <v>9.1117722056948583E-2</v>
      </c>
      <c r="F24" s="39">
        <v>9.5661659813711511E-2</v>
      </c>
      <c r="G24" s="39">
        <v>9.7360703812316721E-2</v>
      </c>
      <c r="H24" s="39">
        <v>0.10042824754387437</v>
      </c>
      <c r="I24" s="39">
        <v>0.100612278669535</v>
      </c>
      <c r="J24" s="39">
        <v>9.8885793871866301E-2</v>
      </c>
      <c r="K24" s="39">
        <v>0.10263882143435324</v>
      </c>
      <c r="L24" s="39">
        <v>0.10394694790667945</v>
      </c>
      <c r="M24" s="39">
        <v>0.10405214386681326</v>
      </c>
      <c r="N24" s="39">
        <v>0.10351413292589763</v>
      </c>
      <c r="O24" s="39">
        <v>0.10641025641025641</v>
      </c>
      <c r="P24" s="39">
        <v>0.10591096698113207</v>
      </c>
      <c r="Q24" s="39">
        <v>0.10449486920075156</v>
      </c>
      <c r="R24" s="39">
        <v>0.1045807508726936</v>
      </c>
      <c r="S24" s="39">
        <v>0.10494130877908203</v>
      </c>
      <c r="T24" s="39">
        <v>0.10612301892061719</v>
      </c>
      <c r="U24" s="39">
        <v>0.10786346047540077</v>
      </c>
      <c r="V24" s="39">
        <v>0.10867171369580179</v>
      </c>
      <c r="W24" s="39">
        <v>0.11013245478383649</v>
      </c>
      <c r="X24" s="39">
        <v>0.11074132080396763</v>
      </c>
      <c r="Y24" s="39">
        <v>0.10981529345016705</v>
      </c>
      <c r="Z24" s="39">
        <v>0.11149761991944343</v>
      </c>
      <c r="AA24" s="39">
        <v>0.11390665152692285</v>
      </c>
      <c r="AB24" s="39">
        <v>0.11687109465401527</v>
      </c>
      <c r="AC24" s="39">
        <v>0.11788479052823315</v>
      </c>
      <c r="AD24" s="39">
        <v>0.12009572040736824</v>
      </c>
      <c r="AE24" s="39">
        <v>0.12181808355401827</v>
      </c>
      <c r="AF24" s="39">
        <v>0.12299915754001685</v>
      </c>
      <c r="AG24" s="39">
        <v>0.125</v>
      </c>
      <c r="AH24" s="39">
        <v>0.12298346942840072</v>
      </c>
      <c r="AI24" s="39">
        <v>0.12490779444307844</v>
      </c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</row>
    <row r="25" spans="1:101" x14ac:dyDescent="0.3">
      <c r="A25" s="3">
        <v>215</v>
      </c>
      <c r="B25" s="4" t="s">
        <v>23</v>
      </c>
      <c r="C25" s="39">
        <v>0.1055441478439425</v>
      </c>
      <c r="D25" s="39">
        <v>0.1063915857605178</v>
      </c>
      <c r="E25" s="39">
        <v>0.1052314489406567</v>
      </c>
      <c r="F25" s="39">
        <v>0.10610105804410165</v>
      </c>
      <c r="G25" s="39">
        <v>0.10760415655045159</v>
      </c>
      <c r="H25" s="39">
        <v>0.10778786430960344</v>
      </c>
      <c r="I25" s="39">
        <v>0.10690527499297292</v>
      </c>
      <c r="J25" s="39">
        <v>0.10871766546994385</v>
      </c>
      <c r="K25" s="39">
        <v>0.10531417995946064</v>
      </c>
      <c r="L25" s="39">
        <v>0.10377838021009828</v>
      </c>
      <c r="M25" s="39">
        <v>0.10365803534730784</v>
      </c>
      <c r="N25" s="39">
        <v>0.10505712231365343</v>
      </c>
      <c r="O25" s="39">
        <v>0.10378098525258864</v>
      </c>
      <c r="P25" s="39">
        <v>0.10530373111316682</v>
      </c>
      <c r="Q25" s="39">
        <v>0.1054531490015361</v>
      </c>
      <c r="R25" s="39">
        <v>0.10469063416139485</v>
      </c>
      <c r="S25" s="39">
        <v>0.10521500457456541</v>
      </c>
      <c r="T25" s="39">
        <v>0.10727590663726906</v>
      </c>
      <c r="U25" s="39">
        <v>0.1105704446773469</v>
      </c>
      <c r="V25" s="39">
        <v>0.11196172248803828</v>
      </c>
      <c r="W25" s="39">
        <v>0.11389488840892728</v>
      </c>
      <c r="X25" s="39">
        <v>0.11751491751491752</v>
      </c>
      <c r="Y25" s="39">
        <v>0.1200554208520956</v>
      </c>
      <c r="Z25" s="39">
        <v>0.12364929558199973</v>
      </c>
      <c r="AA25" s="39">
        <v>0.12913460240313218</v>
      </c>
      <c r="AB25" s="39">
        <v>0.13376006334961066</v>
      </c>
      <c r="AC25" s="39">
        <v>0.13840584394595642</v>
      </c>
      <c r="AD25" s="39">
        <v>0.14734222449109821</v>
      </c>
      <c r="AE25" s="39">
        <v>0.15604241185487991</v>
      </c>
      <c r="AF25" s="39">
        <v>0.16368270149729214</v>
      </c>
      <c r="AG25" s="39">
        <v>0.16801117957187323</v>
      </c>
      <c r="AH25" s="39">
        <v>0.17216396568160153</v>
      </c>
      <c r="AI25" s="39">
        <v>0.17619440390838145</v>
      </c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</row>
    <row r="26" spans="1:101" x14ac:dyDescent="0.3">
      <c r="A26" s="3">
        <v>216</v>
      </c>
      <c r="B26" s="4" t="s">
        <v>24</v>
      </c>
      <c r="C26" s="39">
        <v>7.2095349224870806E-2</v>
      </c>
      <c r="D26" s="39">
        <v>7.4329747953122485E-2</v>
      </c>
      <c r="E26" s="39">
        <v>7.6247473962381476E-2</v>
      </c>
      <c r="F26" s="39">
        <v>7.9154864885554621E-2</v>
      </c>
      <c r="G26" s="39">
        <v>8.3043412494327631E-2</v>
      </c>
      <c r="H26" s="39">
        <v>8.5714285714285715E-2</v>
      </c>
      <c r="I26" s="39">
        <v>8.5578916197808705E-2</v>
      </c>
      <c r="J26" s="39">
        <v>8.8262910798122068E-2</v>
      </c>
      <c r="K26" s="39">
        <v>8.9297204547079428E-2</v>
      </c>
      <c r="L26" s="39">
        <v>8.9326001128031587E-2</v>
      </c>
      <c r="M26" s="39">
        <v>8.9825783972125442E-2</v>
      </c>
      <c r="N26" s="39">
        <v>9.1280375740249137E-2</v>
      </c>
      <c r="O26" s="39">
        <v>9.2534940716698683E-2</v>
      </c>
      <c r="P26" s="39">
        <v>9.3021750388399799E-2</v>
      </c>
      <c r="Q26" s="39">
        <v>9.2828633964207541E-2</v>
      </c>
      <c r="R26" s="39">
        <v>9.3997591430563479E-2</v>
      </c>
      <c r="S26" s="39">
        <v>9.3583390829831276E-2</v>
      </c>
      <c r="T26" s="39">
        <v>9.4313798681099917E-2</v>
      </c>
      <c r="U26" s="39">
        <v>9.7529419012999816E-2</v>
      </c>
      <c r="V26" s="39">
        <v>9.9510307720210384E-2</v>
      </c>
      <c r="W26" s="39">
        <v>0.10053004585790007</v>
      </c>
      <c r="X26" s="39">
        <v>0.10220535926013753</v>
      </c>
      <c r="Y26" s="39">
        <v>0.10228267849845292</v>
      </c>
      <c r="Z26" s="39">
        <v>0.10393128890938437</v>
      </c>
      <c r="AA26" s="39">
        <v>0.1053953753925207</v>
      </c>
      <c r="AB26" s="39">
        <v>0.10949519905665675</v>
      </c>
      <c r="AC26" s="39">
        <v>0.11140126680742304</v>
      </c>
      <c r="AD26" s="39">
        <v>0.11734164070612668</v>
      </c>
      <c r="AE26" s="39">
        <v>0.12295885042455912</v>
      </c>
      <c r="AF26" s="39">
        <v>0.12769156419481287</v>
      </c>
      <c r="AG26" s="39">
        <v>0.13079654459695797</v>
      </c>
      <c r="AH26" s="39">
        <v>0.13325037590086586</v>
      </c>
      <c r="AI26" s="39">
        <v>0.1373152709359606</v>
      </c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</row>
    <row r="27" spans="1:101" x14ac:dyDescent="0.3">
      <c r="A27" s="3">
        <v>217</v>
      </c>
      <c r="B27" s="4" t="s">
        <v>25</v>
      </c>
      <c r="C27" s="39">
        <v>6.6084981155454595E-2</v>
      </c>
      <c r="D27" s="39">
        <v>7.0114068441064645E-2</v>
      </c>
      <c r="E27" s="39">
        <v>7.4531985183702076E-2</v>
      </c>
      <c r="F27" s="39">
        <v>7.7241175601831344E-2</v>
      </c>
      <c r="G27" s="39">
        <v>7.8808683459846249E-2</v>
      </c>
      <c r="H27" s="39">
        <v>8.004380743774106E-2</v>
      </c>
      <c r="I27" s="39">
        <v>8.4237726098191218E-2</v>
      </c>
      <c r="J27" s="39">
        <v>8.6624734067153819E-2</v>
      </c>
      <c r="K27" s="39">
        <v>8.9984422248694212E-2</v>
      </c>
      <c r="L27" s="39">
        <v>9.2544636772522823E-2</v>
      </c>
      <c r="M27" s="39">
        <v>9.5020802576835331E-2</v>
      </c>
      <c r="N27" s="39">
        <v>9.813807438857193E-2</v>
      </c>
      <c r="O27" s="39">
        <v>0.1018636263977198</v>
      </c>
      <c r="P27" s="39">
        <v>0.10373371672548251</v>
      </c>
      <c r="Q27" s="39">
        <v>0.10701556115795879</v>
      </c>
      <c r="R27" s="39">
        <v>0.1078092605390463</v>
      </c>
      <c r="S27" s="39">
        <v>0.1084627629824033</v>
      </c>
      <c r="T27" s="39">
        <v>0.10842650901769267</v>
      </c>
      <c r="U27" s="39">
        <v>0.11065886542864412</v>
      </c>
      <c r="V27" s="39">
        <v>0.11302673975812863</v>
      </c>
      <c r="W27" s="39">
        <v>0.11732588671695911</v>
      </c>
      <c r="X27" s="39">
        <v>0.12049088880624767</v>
      </c>
      <c r="Y27" s="39">
        <v>0.12132293190313669</v>
      </c>
      <c r="Z27" s="39">
        <v>0.1238244514106583</v>
      </c>
      <c r="AA27" s="39">
        <v>0.12623643905552009</v>
      </c>
      <c r="AB27" s="39">
        <v>0.1313871473354232</v>
      </c>
      <c r="AC27" s="39">
        <v>0.13573161807187151</v>
      </c>
      <c r="AD27" s="39">
        <v>0.14073509807655685</v>
      </c>
      <c r="AE27" s="39">
        <v>0.14567343867569602</v>
      </c>
      <c r="AF27" s="39">
        <v>0.14885040310540459</v>
      </c>
      <c r="AG27" s="39">
        <v>0.15332740477249149</v>
      </c>
      <c r="AH27" s="39">
        <v>0.15633968651114871</v>
      </c>
      <c r="AI27" s="39">
        <v>0.15941447032196832</v>
      </c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</row>
    <row r="28" spans="1:101" x14ac:dyDescent="0.3">
      <c r="A28" s="3">
        <v>219</v>
      </c>
      <c r="B28" s="4" t="s">
        <v>26</v>
      </c>
      <c r="C28" s="39">
        <v>0.10575334234640228</v>
      </c>
      <c r="D28" s="39">
        <v>0.11030726988937373</v>
      </c>
      <c r="E28" s="39">
        <v>0.11527868704426936</v>
      </c>
      <c r="F28" s="39">
        <v>0.12000537989935105</v>
      </c>
      <c r="G28" s="39">
        <v>0.12364896940792015</v>
      </c>
      <c r="H28" s="39">
        <v>0.12692492256685425</v>
      </c>
      <c r="I28" s="39">
        <v>0.12941518954586623</v>
      </c>
      <c r="J28" s="39">
        <v>0.13086356776977193</v>
      </c>
      <c r="K28" s="39">
        <v>0.13182902834177587</v>
      </c>
      <c r="L28" s="39">
        <v>0.13318012243131275</v>
      </c>
      <c r="M28" s="39">
        <v>0.13447882968117358</v>
      </c>
      <c r="N28" s="39">
        <v>0.13536499648559092</v>
      </c>
      <c r="O28" s="39">
        <v>0.13519494308991495</v>
      </c>
      <c r="P28" s="39">
        <v>0.13517055195381009</v>
      </c>
      <c r="Q28" s="39">
        <v>0.13583974738504045</v>
      </c>
      <c r="R28" s="39">
        <v>0.13609269239484911</v>
      </c>
      <c r="S28" s="39">
        <v>0.13493743233621708</v>
      </c>
      <c r="T28" s="39">
        <v>0.13495881447639696</v>
      </c>
      <c r="U28" s="39">
        <v>0.13381411787181202</v>
      </c>
      <c r="V28" s="39">
        <v>0.13347745638546937</v>
      </c>
      <c r="W28" s="39">
        <v>0.13377660569333782</v>
      </c>
      <c r="X28" s="39">
        <v>0.13269344577600237</v>
      </c>
      <c r="Y28" s="39">
        <v>0.13105742935278031</v>
      </c>
      <c r="Z28" s="39">
        <v>0.13050632569933371</v>
      </c>
      <c r="AA28" s="39">
        <v>0.13073083368058941</v>
      </c>
      <c r="AB28" s="39">
        <v>0.1328249875533894</v>
      </c>
      <c r="AC28" s="39">
        <v>0.13278538186617755</v>
      </c>
      <c r="AD28" s="39">
        <v>0.13582318615711539</v>
      </c>
      <c r="AE28" s="39">
        <v>0.137747027385342</v>
      </c>
      <c r="AF28" s="39">
        <v>0.13977343315787752</v>
      </c>
      <c r="AG28" s="39">
        <v>0.14144248758144637</v>
      </c>
      <c r="AH28" s="39">
        <v>0.14284917180799336</v>
      </c>
      <c r="AI28" s="39">
        <v>0.1442278127734723</v>
      </c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</row>
    <row r="29" spans="1:101" x14ac:dyDescent="0.3">
      <c r="A29" s="3">
        <v>220</v>
      </c>
      <c r="B29" s="4" t="s">
        <v>27</v>
      </c>
      <c r="C29" s="39">
        <v>7.9337094499294783E-2</v>
      </c>
      <c r="D29" s="39">
        <v>8.2794500185804532E-2</v>
      </c>
      <c r="E29" s="39">
        <v>8.5904105908502476E-2</v>
      </c>
      <c r="F29" s="39">
        <v>8.7641805454984317E-2</v>
      </c>
      <c r="G29" s="39">
        <v>9.0709495740161808E-2</v>
      </c>
      <c r="H29" s="39">
        <v>9.418563509847859E-2</v>
      </c>
      <c r="I29" s="39">
        <v>9.7534208191285665E-2</v>
      </c>
      <c r="J29" s="39">
        <v>9.9256718124642651E-2</v>
      </c>
      <c r="K29" s="39">
        <v>0.10145058113343544</v>
      </c>
      <c r="L29" s="39">
        <v>0.10334031529048616</v>
      </c>
      <c r="M29" s="39">
        <v>0.10488723431886066</v>
      </c>
      <c r="N29" s="39">
        <v>0.10629937804673054</v>
      </c>
      <c r="O29" s="39">
        <v>0.10756865094943902</v>
      </c>
      <c r="P29" s="39">
        <v>0.10867624381137894</v>
      </c>
      <c r="Q29" s="39">
        <v>0.11008638569501218</v>
      </c>
      <c r="R29" s="39">
        <v>0.11110222044408882</v>
      </c>
      <c r="S29" s="39">
        <v>0.11201034002783854</v>
      </c>
      <c r="T29" s="39">
        <v>0.11243608220963061</v>
      </c>
      <c r="U29" s="39">
        <v>0.11421998505643163</v>
      </c>
      <c r="V29" s="39">
        <v>0.11543392121824256</v>
      </c>
      <c r="W29" s="39">
        <v>0.11758283853667879</v>
      </c>
      <c r="X29" s="39">
        <v>0.11855183099656098</v>
      </c>
      <c r="Y29" s="39">
        <v>0.11736364312820895</v>
      </c>
      <c r="Z29" s="39">
        <v>0.11866796038298885</v>
      </c>
      <c r="AA29" s="39">
        <v>0.12113812314593735</v>
      </c>
      <c r="AB29" s="39">
        <v>0.12401013339947208</v>
      </c>
      <c r="AC29" s="39">
        <v>0.12663276324497544</v>
      </c>
      <c r="AD29" s="39">
        <v>0.13058383900716514</v>
      </c>
      <c r="AE29" s="39">
        <v>0.13224555572342248</v>
      </c>
      <c r="AF29" s="39">
        <v>0.1350114797191628</v>
      </c>
      <c r="AG29" s="39">
        <v>0.13782267484904823</v>
      </c>
      <c r="AH29" s="39">
        <v>0.14018645570035781</v>
      </c>
      <c r="AI29" s="39">
        <v>0.14145929164702631</v>
      </c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</row>
    <row r="30" spans="1:101" x14ac:dyDescent="0.3">
      <c r="A30" s="3">
        <v>221</v>
      </c>
      <c r="B30" s="4" t="s">
        <v>28</v>
      </c>
      <c r="C30" s="39">
        <v>0.1488750598372427</v>
      </c>
      <c r="D30" s="39">
        <v>0.14969725940089229</v>
      </c>
      <c r="E30" s="39">
        <v>0.14971773872942673</v>
      </c>
      <c r="F30" s="39">
        <v>0.15282629406160686</v>
      </c>
      <c r="G30" s="39">
        <v>0.15419519184843178</v>
      </c>
      <c r="H30" s="39">
        <v>0.1563575258061935</v>
      </c>
      <c r="I30" s="39">
        <v>0.15914030427432987</v>
      </c>
      <c r="J30" s="39">
        <v>0.16063734655719047</v>
      </c>
      <c r="K30" s="39">
        <v>0.16197526846729579</v>
      </c>
      <c r="L30" s="39">
        <v>0.16187079516900382</v>
      </c>
      <c r="M30" s="39">
        <v>0.16075477810171687</v>
      </c>
      <c r="N30" s="39">
        <v>0.15834948320413436</v>
      </c>
      <c r="O30" s="39">
        <v>0.15648609548304132</v>
      </c>
      <c r="P30" s="39">
        <v>0.15460552503781547</v>
      </c>
      <c r="Q30" s="39">
        <v>0.15345248405637352</v>
      </c>
      <c r="R30" s="39">
        <v>0.14988074170962529</v>
      </c>
      <c r="S30" s="39">
        <v>0.14777684242748909</v>
      </c>
      <c r="T30" s="39">
        <v>0.14652625198878702</v>
      </c>
      <c r="U30" s="39">
        <v>0.14327683615819209</v>
      </c>
      <c r="V30" s="39">
        <v>0.14238732341729576</v>
      </c>
      <c r="W30" s="39">
        <v>0.14160594686097006</v>
      </c>
      <c r="X30" s="39">
        <v>0.14062165058949624</v>
      </c>
      <c r="Y30" s="39">
        <v>0.1373781607571691</v>
      </c>
      <c r="Z30" s="39">
        <v>0.1376101860920666</v>
      </c>
      <c r="AA30" s="39">
        <v>0.13942044833242209</v>
      </c>
      <c r="AB30" s="39">
        <v>0.14230124119423013</v>
      </c>
      <c r="AC30" s="39">
        <v>0.14619921363040628</v>
      </c>
      <c r="AD30" s="39">
        <v>0.15161290322580645</v>
      </c>
      <c r="AE30" s="39">
        <v>0.15681037771842807</v>
      </c>
      <c r="AF30" s="39">
        <v>0.16029910770390851</v>
      </c>
      <c r="AG30" s="39">
        <v>0.16167553520603886</v>
      </c>
      <c r="AH30" s="39">
        <v>0.1636973764490543</v>
      </c>
      <c r="AI30" s="39">
        <v>0.1672121212121212</v>
      </c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</row>
    <row r="31" spans="1:101" x14ac:dyDescent="0.3">
      <c r="A31" s="3">
        <v>226</v>
      </c>
      <c r="B31" s="4" t="s">
        <v>29</v>
      </c>
      <c r="C31" s="39">
        <v>9.815024537561344E-2</v>
      </c>
      <c r="D31" s="39">
        <v>9.7478530970217428E-2</v>
      </c>
      <c r="E31" s="39">
        <v>9.982014388489209E-2</v>
      </c>
      <c r="F31" s="39">
        <v>0.1012894619831036</v>
      </c>
      <c r="G31" s="39">
        <v>0.10330468680783202</v>
      </c>
      <c r="H31" s="39">
        <v>0.10630582824798797</v>
      </c>
      <c r="I31" s="39">
        <v>0.10962779595084431</v>
      </c>
      <c r="J31" s="39">
        <v>0.11125816128463031</v>
      </c>
      <c r="K31" s="39">
        <v>0.11182136602451839</v>
      </c>
      <c r="L31" s="39">
        <v>0.11255675864477821</v>
      </c>
      <c r="M31" s="39">
        <v>0.11113029962870219</v>
      </c>
      <c r="N31" s="39">
        <v>0.10943682128125264</v>
      </c>
      <c r="O31" s="39">
        <v>0.1098579782790309</v>
      </c>
      <c r="P31" s="39">
        <v>0.10879419764279238</v>
      </c>
      <c r="Q31" s="39">
        <v>0.10862828249877671</v>
      </c>
      <c r="R31" s="39">
        <v>0.10834813499111901</v>
      </c>
      <c r="S31" s="39">
        <v>0.10858324715615306</v>
      </c>
      <c r="T31" s="39">
        <v>0.10870927318295739</v>
      </c>
      <c r="U31" s="39">
        <v>0.10955512572533849</v>
      </c>
      <c r="V31" s="39">
        <v>0.10870053115882397</v>
      </c>
      <c r="W31" s="39">
        <v>0.10835083653219381</v>
      </c>
      <c r="X31" s="39">
        <v>0.10645003151481196</v>
      </c>
      <c r="Y31" s="39">
        <v>0.10339981260875385</v>
      </c>
      <c r="Z31" s="39">
        <v>0.10371527100006507</v>
      </c>
      <c r="AA31" s="39">
        <v>0.1053805941603978</v>
      </c>
      <c r="AB31" s="39">
        <v>0.10695419799888137</v>
      </c>
      <c r="AC31" s="39">
        <v>0.10786530587300618</v>
      </c>
      <c r="AD31" s="39">
        <v>0.1088781179808488</v>
      </c>
      <c r="AE31" s="39">
        <v>0.1117092866756393</v>
      </c>
      <c r="AF31" s="39">
        <v>0.11351258384452216</v>
      </c>
      <c r="AG31" s="39">
        <v>0.1151429380130201</v>
      </c>
      <c r="AH31" s="39">
        <v>0.11824249165739711</v>
      </c>
      <c r="AI31" s="39">
        <v>0.11783387176258008</v>
      </c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</row>
    <row r="32" spans="1:101" x14ac:dyDescent="0.3">
      <c r="A32" s="3">
        <v>227</v>
      </c>
      <c r="B32" s="4" t="s">
        <v>30</v>
      </c>
      <c r="C32" s="39">
        <v>9.5987315526283687E-2</v>
      </c>
      <c r="D32" s="39">
        <v>9.5306171074577076E-2</v>
      </c>
      <c r="E32" s="39">
        <v>9.6477794793261865E-2</v>
      </c>
      <c r="F32" s="39">
        <v>9.6261031119368318E-2</v>
      </c>
      <c r="G32" s="39">
        <v>0.10026784674507977</v>
      </c>
      <c r="H32" s="39">
        <v>0.10491228070175439</v>
      </c>
      <c r="I32" s="39">
        <v>0.1060588304230634</v>
      </c>
      <c r="J32" s="39">
        <v>0.10547785547785547</v>
      </c>
      <c r="K32" s="39">
        <v>0.10853517877739331</v>
      </c>
      <c r="L32" s="39">
        <v>0.11049913941480206</v>
      </c>
      <c r="M32" s="39">
        <v>0.11208967173738991</v>
      </c>
      <c r="N32" s="39">
        <v>0.10815064643057898</v>
      </c>
      <c r="O32" s="39">
        <v>0.10722584928626756</v>
      </c>
      <c r="P32" s="39">
        <v>0.10775536619566389</v>
      </c>
      <c r="Q32" s="39">
        <v>0.10596521182371145</v>
      </c>
      <c r="R32" s="39">
        <v>0.10828776669883135</v>
      </c>
      <c r="S32" s="39">
        <v>0.10853541288323897</v>
      </c>
      <c r="T32" s="39">
        <v>0.10785450711649974</v>
      </c>
      <c r="U32" s="39">
        <v>0.10964774746524511</v>
      </c>
      <c r="V32" s="39">
        <v>0.11002671049928087</v>
      </c>
      <c r="W32" s="39">
        <v>0.11215430145933258</v>
      </c>
      <c r="X32" s="39">
        <v>0.113720766837298</v>
      </c>
      <c r="Y32" s="39">
        <v>0.1144097050991222</v>
      </c>
      <c r="Z32" s="39">
        <v>0.11437780816565736</v>
      </c>
      <c r="AA32" s="39">
        <v>0.11619211964337073</v>
      </c>
      <c r="AB32" s="39">
        <v>0.11932994541690194</v>
      </c>
      <c r="AC32" s="39">
        <v>0.12257169287696577</v>
      </c>
      <c r="AD32" s="39">
        <v>0.12599565532223025</v>
      </c>
      <c r="AE32" s="39">
        <v>0.12938655237074739</v>
      </c>
      <c r="AF32" s="39">
        <v>0.13240724459293124</v>
      </c>
      <c r="AG32" s="39">
        <v>0.13552574643011683</v>
      </c>
      <c r="AH32" s="39">
        <v>0.13658578410357541</v>
      </c>
      <c r="AI32" s="39">
        <v>0.137645667961493</v>
      </c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</row>
    <row r="33" spans="1:101" x14ac:dyDescent="0.3">
      <c r="A33" s="3">
        <v>228</v>
      </c>
      <c r="B33" s="4" t="s">
        <v>31</v>
      </c>
      <c r="C33" s="39">
        <v>5.6755956785555721E-2</v>
      </c>
      <c r="D33" s="39">
        <v>6.1044176706827311E-2</v>
      </c>
      <c r="E33" s="39">
        <v>6.3792215436686048E-2</v>
      </c>
      <c r="F33" s="39">
        <v>6.6442757009345793E-2</v>
      </c>
      <c r="G33" s="39">
        <v>6.7721884937843313E-2</v>
      </c>
      <c r="H33" s="39">
        <v>6.8995381062355657E-2</v>
      </c>
      <c r="I33" s="39">
        <v>7.0633038729611269E-2</v>
      </c>
      <c r="J33" s="39">
        <v>7.3289436014886911E-2</v>
      </c>
      <c r="K33" s="39">
        <v>7.5603830212948406E-2</v>
      </c>
      <c r="L33" s="39">
        <v>7.6253655752906768E-2</v>
      </c>
      <c r="M33" s="39">
        <v>7.8965905888982807E-2</v>
      </c>
      <c r="N33" s="39">
        <v>7.8483491885842194E-2</v>
      </c>
      <c r="O33" s="39">
        <v>8.1611354623251933E-2</v>
      </c>
      <c r="P33" s="39">
        <v>8.1763610018629682E-2</v>
      </c>
      <c r="Q33" s="39">
        <v>8.3566409714168774E-2</v>
      </c>
      <c r="R33" s="39">
        <v>8.3042854213655939E-2</v>
      </c>
      <c r="S33" s="39">
        <v>8.556441174466925E-2</v>
      </c>
      <c r="T33" s="39">
        <v>8.8179347826086954E-2</v>
      </c>
      <c r="U33" s="39">
        <v>9.076164087314996E-2</v>
      </c>
      <c r="V33" s="39">
        <v>9.194319176145925E-2</v>
      </c>
      <c r="W33" s="39">
        <v>9.3148320276191743E-2</v>
      </c>
      <c r="X33" s="39">
        <v>9.5354685018528326E-2</v>
      </c>
      <c r="Y33" s="39">
        <v>9.6839361355490386E-2</v>
      </c>
      <c r="Z33" s="39">
        <v>9.8133538579949969E-2</v>
      </c>
      <c r="AA33" s="39">
        <v>0.10150753768844221</v>
      </c>
      <c r="AB33" s="39">
        <v>0.10519480519480519</v>
      </c>
      <c r="AC33" s="39">
        <v>0.10785627283800243</v>
      </c>
      <c r="AD33" s="39">
        <v>0.11043674878019755</v>
      </c>
      <c r="AE33" s="39">
        <v>0.11230724469013675</v>
      </c>
      <c r="AF33" s="39">
        <v>0.11586135659359578</v>
      </c>
      <c r="AG33" s="39">
        <v>0.11821771009588268</v>
      </c>
      <c r="AH33" s="39">
        <v>0.120230502405729</v>
      </c>
      <c r="AI33" s="39">
        <v>0.11965200154176532</v>
      </c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</row>
    <row r="34" spans="1:101" x14ac:dyDescent="0.3">
      <c r="A34" s="3">
        <v>229</v>
      </c>
      <c r="B34" s="4" t="s">
        <v>32</v>
      </c>
      <c r="C34" s="39">
        <v>7.2066244016043474E-2</v>
      </c>
      <c r="D34" s="39">
        <v>7.1754563894523324E-2</v>
      </c>
      <c r="E34" s="39">
        <v>7.4384298037254659E-2</v>
      </c>
      <c r="F34" s="39">
        <v>7.5558312655086848E-2</v>
      </c>
      <c r="G34" s="39">
        <v>7.6273291925465836E-2</v>
      </c>
      <c r="H34" s="39">
        <v>7.7535780958307404E-2</v>
      </c>
      <c r="I34" s="39">
        <v>7.6932591218305507E-2</v>
      </c>
      <c r="J34" s="39">
        <v>7.7743335399876004E-2</v>
      </c>
      <c r="K34" s="39">
        <v>7.8042164961163854E-2</v>
      </c>
      <c r="L34" s="39">
        <v>7.9118187385180644E-2</v>
      </c>
      <c r="M34" s="39">
        <v>7.9845615727897723E-2</v>
      </c>
      <c r="N34" s="39">
        <v>7.8994400095317524E-2</v>
      </c>
      <c r="O34" s="39">
        <v>8.124632569077013E-2</v>
      </c>
      <c r="P34" s="39">
        <v>7.9377880184331798E-2</v>
      </c>
      <c r="Q34" s="39">
        <v>7.9946254618743703E-2</v>
      </c>
      <c r="R34" s="39">
        <v>7.9419966536530953E-2</v>
      </c>
      <c r="S34" s="39">
        <v>7.9574141148062785E-2</v>
      </c>
      <c r="T34" s="39">
        <v>7.884761182714177E-2</v>
      </c>
      <c r="U34" s="39">
        <v>7.9595568462945035E-2</v>
      </c>
      <c r="V34" s="39">
        <v>7.8796865070959538E-2</v>
      </c>
      <c r="W34" s="39">
        <v>7.9503105590062115E-2</v>
      </c>
      <c r="X34" s="39">
        <v>8.1471747700394212E-2</v>
      </c>
      <c r="Y34" s="39">
        <v>8.1552250566335069E-2</v>
      </c>
      <c r="Z34" s="39">
        <v>8.5298742138364775E-2</v>
      </c>
      <c r="AA34" s="39">
        <v>8.9651140128629903E-2</v>
      </c>
      <c r="AB34" s="39">
        <v>9.3067607514065037E-2</v>
      </c>
      <c r="AC34" s="39">
        <v>9.8484848484848481E-2</v>
      </c>
      <c r="AD34" s="39">
        <v>0.10737812911725955</v>
      </c>
      <c r="AE34" s="39">
        <v>0.1100371747211896</v>
      </c>
      <c r="AF34" s="39">
        <v>0.11701931922723091</v>
      </c>
      <c r="AG34" s="39">
        <v>0.12391324242701565</v>
      </c>
      <c r="AH34" s="39">
        <v>0.12855185015989037</v>
      </c>
      <c r="AI34" s="39">
        <v>0.13232359876655178</v>
      </c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</row>
    <row r="35" spans="1:101" x14ac:dyDescent="0.3">
      <c r="A35" s="3">
        <v>230</v>
      </c>
      <c r="B35" s="4" t="s">
        <v>33</v>
      </c>
      <c r="C35" s="39">
        <v>6.2879658512559514E-2</v>
      </c>
      <c r="D35" s="39">
        <v>6.5570475194982714E-2</v>
      </c>
      <c r="E35" s="39">
        <v>6.6827352952610511E-2</v>
      </c>
      <c r="F35" s="39">
        <v>7.0206399140642986E-2</v>
      </c>
      <c r="G35" s="39">
        <v>7.2515060240963852E-2</v>
      </c>
      <c r="H35" s="39">
        <v>7.6147401201156664E-2</v>
      </c>
      <c r="I35" s="39">
        <v>7.8667846868776273E-2</v>
      </c>
      <c r="J35" s="39">
        <v>8.0786664717063902E-2</v>
      </c>
      <c r="K35" s="39">
        <v>8.3245598112180075E-2</v>
      </c>
      <c r="L35" s="39">
        <v>8.4896277351520319E-2</v>
      </c>
      <c r="M35" s="39">
        <v>8.6009930900378478E-2</v>
      </c>
      <c r="N35" s="39">
        <v>8.794326241134752E-2</v>
      </c>
      <c r="O35" s="39">
        <v>8.8814325332968125E-2</v>
      </c>
      <c r="P35" s="39">
        <v>9.0154211150652433E-2</v>
      </c>
      <c r="Q35" s="39">
        <v>9.1886970596169404E-2</v>
      </c>
      <c r="R35" s="39">
        <v>9.2377823959241129E-2</v>
      </c>
      <c r="S35" s="39">
        <v>9.2720052945069492E-2</v>
      </c>
      <c r="T35" s="39">
        <v>9.4963273871983209E-2</v>
      </c>
      <c r="U35" s="39">
        <v>9.6365118174409126E-2</v>
      </c>
      <c r="V35" s="39">
        <v>9.8418959552523527E-2</v>
      </c>
      <c r="W35" s="39">
        <v>0.10043041606886657</v>
      </c>
      <c r="X35" s="39">
        <v>0.10171726368003013</v>
      </c>
      <c r="Y35" s="39">
        <v>0.10325077399380805</v>
      </c>
      <c r="Z35" s="39">
        <v>0.10562175374274366</v>
      </c>
      <c r="AA35" s="39">
        <v>0.1086225531403867</v>
      </c>
      <c r="AB35" s="39">
        <v>0.11275920377347295</v>
      </c>
      <c r="AC35" s="39">
        <v>0.11669580419580419</v>
      </c>
      <c r="AD35" s="39">
        <v>0.12283482721849151</v>
      </c>
      <c r="AE35" s="39">
        <v>0.12905888044622785</v>
      </c>
      <c r="AF35" s="39">
        <v>0.13143422789265288</v>
      </c>
      <c r="AG35" s="39">
        <v>0.13441693845907074</v>
      </c>
      <c r="AH35" s="39">
        <v>0.13620377553659169</v>
      </c>
      <c r="AI35" s="39">
        <v>0.13546601506009076</v>
      </c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</row>
    <row r="36" spans="1:101" x14ac:dyDescent="0.3">
      <c r="A36" s="3">
        <v>231</v>
      </c>
      <c r="B36" s="4" t="s">
        <v>34</v>
      </c>
      <c r="C36" s="39">
        <v>0.11273403671403305</v>
      </c>
      <c r="D36" s="39">
        <v>0.11538693710008451</v>
      </c>
      <c r="E36" s="39">
        <v>0.11669658886894076</v>
      </c>
      <c r="F36" s="39">
        <v>0.11927313756346684</v>
      </c>
      <c r="G36" s="39">
        <v>0.11939381527749335</v>
      </c>
      <c r="H36" s="39">
        <v>0.12104164250086998</v>
      </c>
      <c r="I36" s="39">
        <v>0.12265346078544281</v>
      </c>
      <c r="J36" s="39">
        <v>0.12330287763641021</v>
      </c>
      <c r="K36" s="39">
        <v>0.12335862474451942</v>
      </c>
      <c r="L36" s="39">
        <v>0.12335485301044581</v>
      </c>
      <c r="M36" s="39">
        <v>0.12285745578007776</v>
      </c>
      <c r="N36" s="39">
        <v>0.12290442563743194</v>
      </c>
      <c r="O36" s="39">
        <v>0.12100343030715652</v>
      </c>
      <c r="P36" s="39">
        <v>0.12074623394744322</v>
      </c>
      <c r="Q36" s="39">
        <v>0.12044438768995019</v>
      </c>
      <c r="R36" s="39">
        <v>0.11884897836838687</v>
      </c>
      <c r="S36" s="39">
        <v>0.11734192152620709</v>
      </c>
      <c r="T36" s="39">
        <v>0.11646799970985759</v>
      </c>
      <c r="U36" s="39">
        <v>0.1173801491899083</v>
      </c>
      <c r="V36" s="39">
        <v>0.11652508043795283</v>
      </c>
      <c r="W36" s="39">
        <v>0.11624828947663593</v>
      </c>
      <c r="X36" s="39">
        <v>0.11569800199367226</v>
      </c>
      <c r="Y36" s="39">
        <v>0.11536813233907603</v>
      </c>
      <c r="Z36" s="39">
        <v>0.11627517130104981</v>
      </c>
      <c r="AA36" s="39">
        <v>0.11843616672136528</v>
      </c>
      <c r="AB36" s="39">
        <v>0.12195661797255422</v>
      </c>
      <c r="AC36" s="39">
        <v>0.12429747486741075</v>
      </c>
      <c r="AD36" s="39">
        <v>0.12920997108697352</v>
      </c>
      <c r="AE36" s="39">
        <v>0.13252779120347993</v>
      </c>
      <c r="AF36" s="39">
        <v>0.13407714862343398</v>
      </c>
      <c r="AG36" s="39">
        <v>0.13589608829491703</v>
      </c>
      <c r="AH36" s="39">
        <v>0.13690058695411422</v>
      </c>
      <c r="AI36" s="39">
        <v>0.13703011571911161</v>
      </c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</row>
    <row r="37" spans="1:101" x14ac:dyDescent="0.3">
      <c r="A37" s="3">
        <v>233</v>
      </c>
      <c r="B37" s="4" t="s">
        <v>35</v>
      </c>
      <c r="C37" s="39">
        <v>6.5083381999870224E-2</v>
      </c>
      <c r="D37" s="39">
        <v>6.6637021979418121E-2</v>
      </c>
      <c r="E37" s="39">
        <v>6.8366454193225845E-2</v>
      </c>
      <c r="F37" s="39">
        <v>7.0373588184187666E-2</v>
      </c>
      <c r="G37" s="39">
        <v>7.2873492112588922E-2</v>
      </c>
      <c r="H37" s="39">
        <v>7.5277435265104803E-2</v>
      </c>
      <c r="I37" s="39">
        <v>7.6574923547400614E-2</v>
      </c>
      <c r="J37" s="39">
        <v>7.7787223706582462E-2</v>
      </c>
      <c r="K37" s="39">
        <v>7.7107999278802811E-2</v>
      </c>
      <c r="L37" s="39">
        <v>7.7860608212045906E-2</v>
      </c>
      <c r="M37" s="39">
        <v>7.6993900333755319E-2</v>
      </c>
      <c r="N37" s="39">
        <v>7.6570534317013189E-2</v>
      </c>
      <c r="O37" s="39">
        <v>7.7736386545414704E-2</v>
      </c>
      <c r="P37" s="39">
        <v>7.8330382531251672E-2</v>
      </c>
      <c r="Q37" s="39">
        <v>7.9083518107908354E-2</v>
      </c>
      <c r="R37" s="39">
        <v>7.9384936148032312E-2</v>
      </c>
      <c r="S37" s="39">
        <v>7.9637305699481867E-2</v>
      </c>
      <c r="T37" s="39">
        <v>8.4876543209876545E-2</v>
      </c>
      <c r="U37" s="39">
        <v>8.7598324650117479E-2</v>
      </c>
      <c r="V37" s="39">
        <v>8.9798194909238419E-2</v>
      </c>
      <c r="W37" s="39">
        <v>9.1496394230769232E-2</v>
      </c>
      <c r="X37" s="39">
        <v>9.3108214849921017E-2</v>
      </c>
      <c r="Y37" s="39">
        <v>9.4186329360252979E-2</v>
      </c>
      <c r="Z37" s="39">
        <v>9.7282582740340989E-2</v>
      </c>
      <c r="AA37" s="39">
        <v>0.10219702338766833</v>
      </c>
      <c r="AB37" s="39">
        <v>0.10701966999160996</v>
      </c>
      <c r="AC37" s="39">
        <v>0.11019070593054481</v>
      </c>
      <c r="AD37" s="39">
        <v>0.11494304221576949</v>
      </c>
      <c r="AE37" s="39">
        <v>0.11829472386153439</v>
      </c>
      <c r="AF37" s="39">
        <v>0.12175701098131864</v>
      </c>
      <c r="AG37" s="39">
        <v>0.12342222030758626</v>
      </c>
      <c r="AH37" s="39">
        <v>0.12711828413675941</v>
      </c>
      <c r="AI37" s="39">
        <v>0.12632321806633734</v>
      </c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</row>
    <row r="38" spans="1:101" x14ac:dyDescent="0.3">
      <c r="A38" s="3">
        <v>234</v>
      </c>
      <c r="B38" s="4" t="s">
        <v>36</v>
      </c>
      <c r="C38" s="39">
        <v>8.9714924538848523E-2</v>
      </c>
      <c r="D38" s="39">
        <v>9.0559824368825467E-2</v>
      </c>
      <c r="E38" s="39">
        <v>9.2941810344827583E-2</v>
      </c>
      <c r="F38" s="39">
        <v>9.3965060878771836E-2</v>
      </c>
      <c r="G38" s="39">
        <v>9.4414893617021281E-2</v>
      </c>
      <c r="H38" s="39">
        <v>9.6722621902478018E-2</v>
      </c>
      <c r="I38" s="39">
        <v>9.7997329773030703E-2</v>
      </c>
      <c r="J38" s="39">
        <v>9.6260938743038982E-2</v>
      </c>
      <c r="K38" s="39">
        <v>9.2933947772657455E-2</v>
      </c>
      <c r="L38" s="39">
        <v>9.1299949418310572E-2</v>
      </c>
      <c r="M38" s="39">
        <v>9.0974903474903474E-2</v>
      </c>
      <c r="N38" s="39">
        <v>8.7825278810408927E-2</v>
      </c>
      <c r="O38" s="39">
        <v>8.9398023360287515E-2</v>
      </c>
      <c r="P38" s="39">
        <v>9.025032938076416E-2</v>
      </c>
      <c r="Q38" s="39">
        <v>8.9132302405498284E-2</v>
      </c>
      <c r="R38" s="39">
        <v>9.0205106739221427E-2</v>
      </c>
      <c r="S38" s="39">
        <v>9.5755587451302027E-2</v>
      </c>
      <c r="T38" s="39">
        <v>9.4278807413376312E-2</v>
      </c>
      <c r="U38" s="39">
        <v>9.3996840442338067E-2</v>
      </c>
      <c r="V38" s="39">
        <v>9.6279248177982349E-2</v>
      </c>
      <c r="W38" s="39">
        <v>9.5460489445170937E-2</v>
      </c>
      <c r="X38" s="39">
        <v>9.5168374816983897E-2</v>
      </c>
      <c r="Y38" s="39">
        <v>9.7000179629962283E-2</v>
      </c>
      <c r="Z38" s="39">
        <v>9.7405943995877001E-2</v>
      </c>
      <c r="AA38" s="39">
        <v>9.6828046744574292E-2</v>
      </c>
      <c r="AB38" s="39">
        <v>0.10159297789336801</v>
      </c>
      <c r="AC38" s="39">
        <v>0.10696040868454662</v>
      </c>
      <c r="AD38" s="39">
        <v>0.1147488874761602</v>
      </c>
      <c r="AE38" s="39">
        <v>0.11966487511855833</v>
      </c>
      <c r="AF38" s="39">
        <v>0.12494069270915704</v>
      </c>
      <c r="AG38" s="39">
        <v>0.12725328444851819</v>
      </c>
      <c r="AH38" s="39">
        <v>0.12932577565632458</v>
      </c>
      <c r="AI38" s="39">
        <v>0.13307929063461821</v>
      </c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</row>
    <row r="39" spans="1:101" x14ac:dyDescent="0.3">
      <c r="A39" s="3">
        <v>235</v>
      </c>
      <c r="B39" s="4" t="s">
        <v>37</v>
      </c>
      <c r="C39" s="39">
        <v>9.4448531492275486E-2</v>
      </c>
      <c r="D39" s="39">
        <v>9.551689528270324E-2</v>
      </c>
      <c r="E39" s="39">
        <v>9.7121902433603732E-2</v>
      </c>
      <c r="F39" s="39">
        <v>0.10065669665029524</v>
      </c>
      <c r="G39" s="39">
        <v>0.10250607198056966</v>
      </c>
      <c r="H39" s="39">
        <v>0.10341602948457011</v>
      </c>
      <c r="I39" s="39">
        <v>0.10423133474922398</v>
      </c>
      <c r="J39" s="39">
        <v>0.10373086047013155</v>
      </c>
      <c r="K39" s="39">
        <v>0.10798172534264983</v>
      </c>
      <c r="L39" s="39">
        <v>0.10751302293109929</v>
      </c>
      <c r="M39" s="39">
        <v>0.10676819851962298</v>
      </c>
      <c r="N39" s="39">
        <v>0.10821129707112971</v>
      </c>
      <c r="O39" s="39">
        <v>0.1069224098352293</v>
      </c>
      <c r="P39" s="39">
        <v>0.10649801587301587</v>
      </c>
      <c r="Q39" s="39">
        <v>0.10563682279506362</v>
      </c>
      <c r="R39" s="39">
        <v>0.10363686081487558</v>
      </c>
      <c r="S39" s="39">
        <v>9.964676638611486E-2</v>
      </c>
      <c r="T39" s="39">
        <v>9.8553649512277158E-2</v>
      </c>
      <c r="U39" s="39">
        <v>9.8753868708258669E-2</v>
      </c>
      <c r="V39" s="39">
        <v>9.8816731964066637E-2</v>
      </c>
      <c r="W39" s="39">
        <v>9.9476238157590699E-2</v>
      </c>
      <c r="X39" s="39">
        <v>9.9056954035791192E-2</v>
      </c>
      <c r="Y39" s="39">
        <v>9.8230151396687754E-2</v>
      </c>
      <c r="Z39" s="39">
        <v>9.8287953795379537E-2</v>
      </c>
      <c r="AA39" s="39">
        <v>9.8966124796383101E-2</v>
      </c>
      <c r="AB39" s="39">
        <v>0.10085684834428553</v>
      </c>
      <c r="AC39" s="39">
        <v>0.10314084995117034</v>
      </c>
      <c r="AD39" s="39">
        <v>0.10820642456378322</v>
      </c>
      <c r="AE39" s="39">
        <v>0.11212848994296007</v>
      </c>
      <c r="AF39" s="39">
        <v>0.11489075433619</v>
      </c>
      <c r="AG39" s="39">
        <v>0.11705885704518261</v>
      </c>
      <c r="AH39" s="39">
        <v>0.11778215223097113</v>
      </c>
      <c r="AI39" s="39">
        <v>0.11764398179630695</v>
      </c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</row>
    <row r="40" spans="1:101" x14ac:dyDescent="0.3">
      <c r="A40" s="3">
        <v>236</v>
      </c>
      <c r="B40" s="4" t="s">
        <v>38</v>
      </c>
      <c r="C40" s="39">
        <v>0.12780861749933914</v>
      </c>
      <c r="D40" s="39">
        <v>0.12816527426980118</v>
      </c>
      <c r="E40" s="39">
        <v>0.12837881014761326</v>
      </c>
      <c r="F40" s="39">
        <v>0.1295695848432831</v>
      </c>
      <c r="G40" s="39">
        <v>0.13190105826851969</v>
      </c>
      <c r="H40" s="39">
        <v>0.13524694501018331</v>
      </c>
      <c r="I40" s="39">
        <v>0.13931908357865097</v>
      </c>
      <c r="J40" s="39">
        <v>0.13753673182573145</v>
      </c>
      <c r="K40" s="39">
        <v>0.13822645610894443</v>
      </c>
      <c r="L40" s="39">
        <v>0.1384585962899216</v>
      </c>
      <c r="M40" s="39">
        <v>0.13962335933041659</v>
      </c>
      <c r="N40" s="39">
        <v>0.13935613935613936</v>
      </c>
      <c r="O40" s="39">
        <v>0.13613278830670136</v>
      </c>
      <c r="P40" s="39">
        <v>0.13359528487229863</v>
      </c>
      <c r="Q40" s="39">
        <v>0.1272877553430157</v>
      </c>
      <c r="R40" s="39">
        <v>0.12309542902967122</v>
      </c>
      <c r="S40" s="39">
        <v>0.12085561497326203</v>
      </c>
      <c r="T40" s="39">
        <v>0.11940215269644749</v>
      </c>
      <c r="U40" s="39">
        <v>0.1191123439667129</v>
      </c>
      <c r="V40" s="39">
        <v>0.11957607368771501</v>
      </c>
      <c r="W40" s="39">
        <v>0.11954552939239256</v>
      </c>
      <c r="X40" s="39">
        <v>0.1192868719611021</v>
      </c>
      <c r="Y40" s="39">
        <v>0.11884695904235332</v>
      </c>
      <c r="Z40" s="39">
        <v>0.11908429383332449</v>
      </c>
      <c r="AA40" s="39">
        <v>0.12032127670743871</v>
      </c>
      <c r="AB40" s="39">
        <v>0.12146747507964238</v>
      </c>
      <c r="AC40" s="39">
        <v>0.12422422927493819</v>
      </c>
      <c r="AD40" s="39">
        <v>0.12938901011704027</v>
      </c>
      <c r="AE40" s="39">
        <v>0.13170014698677118</v>
      </c>
      <c r="AF40" s="39">
        <v>0.13612086801712939</v>
      </c>
      <c r="AG40" s="39">
        <v>0.13869403512075704</v>
      </c>
      <c r="AH40" s="39">
        <v>0.14072229140722292</v>
      </c>
      <c r="AI40" s="39">
        <v>0.14366004112405759</v>
      </c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</row>
    <row r="41" spans="1:101" x14ac:dyDescent="0.3">
      <c r="A41" s="3">
        <v>237</v>
      </c>
      <c r="B41" s="4" t="s">
        <v>39</v>
      </c>
      <c r="C41" s="39">
        <v>0.14548756810922528</v>
      </c>
      <c r="D41" s="39">
        <v>0.14357837704716167</v>
      </c>
      <c r="E41" s="39">
        <v>0.14318692667517161</v>
      </c>
      <c r="F41" s="39">
        <v>0.14350153365008722</v>
      </c>
      <c r="G41" s="39">
        <v>0.14350072080730419</v>
      </c>
      <c r="H41" s="39">
        <v>0.14525508063065765</v>
      </c>
      <c r="I41" s="39">
        <v>0.14384985448714141</v>
      </c>
      <c r="J41" s="39">
        <v>0.14536236206382344</v>
      </c>
      <c r="K41" s="39">
        <v>0.14699928554417718</v>
      </c>
      <c r="L41" s="39">
        <v>0.14556170744775854</v>
      </c>
      <c r="M41" s="39">
        <v>0.14680258400995674</v>
      </c>
      <c r="N41" s="39">
        <v>0.14600388715472054</v>
      </c>
      <c r="O41" s="39">
        <v>0.14346334941579958</v>
      </c>
      <c r="P41" s="39">
        <v>0.13969413375941567</v>
      </c>
      <c r="Q41" s="39">
        <v>0.13802832797246206</v>
      </c>
      <c r="R41" s="39">
        <v>0.13307457721097865</v>
      </c>
      <c r="S41" s="39">
        <v>0.13067521981972019</v>
      </c>
      <c r="T41" s="39">
        <v>0.12694950376267858</v>
      </c>
      <c r="U41" s="39">
        <v>0.12485915115093631</v>
      </c>
      <c r="V41" s="39">
        <v>0.12339481054801035</v>
      </c>
      <c r="W41" s="39">
        <v>0.12051308575566359</v>
      </c>
      <c r="X41" s="39">
        <v>0.11849769029925687</v>
      </c>
      <c r="Y41" s="39">
        <v>0.11815363417154667</v>
      </c>
      <c r="Z41" s="39">
        <v>0.11808207259896564</v>
      </c>
      <c r="AA41" s="39">
        <v>0.11742711094282469</v>
      </c>
      <c r="AB41" s="39">
        <v>0.1177558854817076</v>
      </c>
      <c r="AC41" s="39">
        <v>0.12108210640411887</v>
      </c>
      <c r="AD41" s="39">
        <v>0.1244215258495306</v>
      </c>
      <c r="AE41" s="39">
        <v>0.12935708752904726</v>
      </c>
      <c r="AF41" s="39">
        <v>0.13153584477762378</v>
      </c>
      <c r="AG41" s="39">
        <v>0.13377022322342821</v>
      </c>
      <c r="AH41" s="39">
        <v>0.13794782326449467</v>
      </c>
      <c r="AI41" s="39">
        <v>0.13977286407961798</v>
      </c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</row>
    <row r="42" spans="1:101" x14ac:dyDescent="0.3">
      <c r="A42" s="3">
        <v>238</v>
      </c>
      <c r="B42" s="4" t="s">
        <v>40</v>
      </c>
      <c r="C42" s="39">
        <v>0.11606006617459913</v>
      </c>
      <c r="D42" s="39">
        <v>0.12130735386549341</v>
      </c>
      <c r="E42" s="39">
        <v>0.12136773547094189</v>
      </c>
      <c r="F42" s="39">
        <v>0.12537537537537538</v>
      </c>
      <c r="G42" s="39">
        <v>0.12719021807638978</v>
      </c>
      <c r="H42" s="39">
        <v>0.12887620937732572</v>
      </c>
      <c r="I42" s="39">
        <v>0.12948381452318461</v>
      </c>
      <c r="J42" s="39">
        <v>0.12666996536368136</v>
      </c>
      <c r="K42" s="39">
        <v>0.12639177780496758</v>
      </c>
      <c r="L42" s="39">
        <v>0.12740886215784952</v>
      </c>
      <c r="M42" s="39">
        <v>0.12785222745382108</v>
      </c>
      <c r="N42" s="39">
        <v>0.12400899301857768</v>
      </c>
      <c r="O42" s="39">
        <v>0.12030509649832428</v>
      </c>
      <c r="P42" s="39">
        <v>0.1168729786996766</v>
      </c>
      <c r="Q42" s="39">
        <v>0.1125013600261125</v>
      </c>
      <c r="R42" s="39">
        <v>0.10968630775752437</v>
      </c>
      <c r="S42" s="39">
        <v>0.10439954876422931</v>
      </c>
      <c r="T42" s="39">
        <v>0.10248415971034899</v>
      </c>
      <c r="U42" s="39">
        <v>9.9497091016665026E-2</v>
      </c>
      <c r="V42" s="39">
        <v>0.10028098052514291</v>
      </c>
      <c r="W42" s="39">
        <v>0.10108200455580865</v>
      </c>
      <c r="X42" s="39">
        <v>0.10143567608144881</v>
      </c>
      <c r="Y42" s="39">
        <v>0.10027777777777777</v>
      </c>
      <c r="Z42" s="39">
        <v>0.10140020133613983</v>
      </c>
      <c r="AA42" s="39">
        <v>0.10208483105679367</v>
      </c>
      <c r="AB42" s="39">
        <v>0.10552719591621193</v>
      </c>
      <c r="AC42" s="39">
        <v>0.11082138200782268</v>
      </c>
      <c r="AD42" s="39">
        <v>0.11300931066883062</v>
      </c>
      <c r="AE42" s="39">
        <v>0.11496381080626157</v>
      </c>
      <c r="AF42" s="39">
        <v>0.11738811445341159</v>
      </c>
      <c r="AG42" s="39">
        <v>0.11803744963261437</v>
      </c>
      <c r="AH42" s="39">
        <v>0.1156344410876133</v>
      </c>
      <c r="AI42" s="39">
        <v>0.11504166057593919</v>
      </c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</row>
    <row r="43" spans="1:101" x14ac:dyDescent="0.3">
      <c r="A43" s="3">
        <v>239</v>
      </c>
      <c r="B43" s="4" t="s">
        <v>41</v>
      </c>
      <c r="C43" s="39">
        <v>0.15501398322013585</v>
      </c>
      <c r="D43" s="39">
        <v>0.16528925619834711</v>
      </c>
      <c r="E43" s="39">
        <v>0.16588785046728971</v>
      </c>
      <c r="F43" s="39">
        <v>0.17092337917485265</v>
      </c>
      <c r="G43" s="39">
        <v>0.17322834645669291</v>
      </c>
      <c r="H43" s="39">
        <v>0.16998050682261209</v>
      </c>
      <c r="I43" s="39">
        <v>0.17087608524072612</v>
      </c>
      <c r="J43" s="39">
        <v>0.17466561762391816</v>
      </c>
      <c r="K43" s="39">
        <v>0.17817896389324961</v>
      </c>
      <c r="L43" s="39">
        <v>0.17477617750097313</v>
      </c>
      <c r="M43" s="39">
        <v>0.17090069284064666</v>
      </c>
      <c r="N43" s="39">
        <v>0.16545384909996169</v>
      </c>
      <c r="O43" s="39">
        <v>0.15933232169954475</v>
      </c>
      <c r="P43" s="39">
        <v>0.16125377643504532</v>
      </c>
      <c r="Q43" s="39">
        <v>0.16048448145344435</v>
      </c>
      <c r="R43" s="39">
        <v>0.16501524390243902</v>
      </c>
      <c r="S43" s="39">
        <v>0.15840840840840842</v>
      </c>
      <c r="T43" s="39">
        <v>0.15826801045166106</v>
      </c>
      <c r="U43" s="39">
        <v>0.16372021521906227</v>
      </c>
      <c r="V43" s="39">
        <v>0.1639218690157028</v>
      </c>
      <c r="W43" s="39">
        <v>0.16422513492675406</v>
      </c>
      <c r="X43" s="39">
        <v>0.17086400619914763</v>
      </c>
      <c r="Y43" s="39">
        <v>0.1686379244563144</v>
      </c>
      <c r="Z43" s="39">
        <v>0.17118838364539549</v>
      </c>
      <c r="AA43" s="39">
        <v>0.16914852997327223</v>
      </c>
      <c r="AB43" s="39">
        <v>0.16635302973278132</v>
      </c>
      <c r="AC43" s="39">
        <v>0.1653631284916201</v>
      </c>
      <c r="AD43" s="39">
        <v>0.17031539888682745</v>
      </c>
      <c r="AE43" s="39">
        <v>0.17478197674418605</v>
      </c>
      <c r="AF43" s="39">
        <v>0.1706027493831512</v>
      </c>
      <c r="AG43" s="39">
        <v>0.17422680412371133</v>
      </c>
      <c r="AH43" s="39">
        <v>0.17843610058560111</v>
      </c>
      <c r="AI43" s="39">
        <v>0.19134078212290503</v>
      </c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</row>
    <row r="44" spans="1:101" x14ac:dyDescent="0.3">
      <c r="A44" s="3">
        <v>301</v>
      </c>
      <c r="B44" s="5" t="s">
        <v>42</v>
      </c>
      <c r="C44" s="39">
        <v>0.17656559837818078</v>
      </c>
      <c r="D44" s="39">
        <v>0.17657417406827849</v>
      </c>
      <c r="E44" s="39">
        <v>0.17495023283142302</v>
      </c>
      <c r="F44" s="39">
        <v>0.17369601452121022</v>
      </c>
      <c r="G44" s="39">
        <v>0.1715044493159231</v>
      </c>
      <c r="H44" s="39">
        <v>0.16816667771975502</v>
      </c>
      <c r="I44" s="39">
        <v>0.16438767018548792</v>
      </c>
      <c r="J44" s="39">
        <v>0.160188454542981</v>
      </c>
      <c r="K44" s="39">
        <v>0.15571337254163728</v>
      </c>
      <c r="L44" s="39">
        <v>0.15146349499344122</v>
      </c>
      <c r="M44" s="39">
        <v>0.14724743478585994</v>
      </c>
      <c r="N44" s="39">
        <v>0.14383831672647004</v>
      </c>
      <c r="O44" s="39">
        <v>0.14068531042999441</v>
      </c>
      <c r="P44" s="39">
        <v>0.136385223078545</v>
      </c>
      <c r="Q44" s="39">
        <v>0.13309325648777534</v>
      </c>
      <c r="R44" s="39">
        <v>0.12855328538068511</v>
      </c>
      <c r="S44" s="39">
        <v>0.12417254701865671</v>
      </c>
      <c r="T44" s="39">
        <v>0.12041518645834531</v>
      </c>
      <c r="U44" s="39">
        <v>0.11662822782468868</v>
      </c>
      <c r="V44" s="39">
        <v>0.11335578210697775</v>
      </c>
      <c r="W44" s="39">
        <v>0.11019345007537135</v>
      </c>
      <c r="X44" s="39">
        <v>0.10719306884763882</v>
      </c>
      <c r="Y44" s="39">
        <v>0.1034762587427777</v>
      </c>
      <c r="Z44" s="39">
        <v>0.1019016460484613</v>
      </c>
      <c r="AA44" s="39">
        <v>0.10119820436226491</v>
      </c>
      <c r="AB44" s="39">
        <v>0.10148462786469586</v>
      </c>
      <c r="AC44" s="39">
        <v>0.10215139927496049</v>
      </c>
      <c r="AD44" s="39">
        <v>0.10411797063028104</v>
      </c>
      <c r="AE44" s="39">
        <v>0.10518222073999962</v>
      </c>
      <c r="AF44" s="39">
        <v>0.10607238870578228</v>
      </c>
      <c r="AG44" s="39">
        <v>0.10725614502391419</v>
      </c>
      <c r="AH44" s="39">
        <v>0.10831381993825996</v>
      </c>
      <c r="AI44" s="39">
        <v>0.10950547006112432</v>
      </c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</row>
    <row r="45" spans="1:101" x14ac:dyDescent="0.3">
      <c r="A45" s="3">
        <v>402</v>
      </c>
      <c r="B45" s="4" t="s">
        <v>43</v>
      </c>
      <c r="C45" s="39">
        <v>0.13297568770688278</v>
      </c>
      <c r="D45" s="39">
        <v>0.13859397417503586</v>
      </c>
      <c r="E45" s="39">
        <v>0.1416181672943056</v>
      </c>
      <c r="F45" s="39">
        <v>0.14393592677345537</v>
      </c>
      <c r="G45" s="39">
        <v>0.14612918002748512</v>
      </c>
      <c r="H45" s="39">
        <v>0.14738528435747797</v>
      </c>
      <c r="I45" s="39">
        <v>0.14780759726452503</v>
      </c>
      <c r="J45" s="39">
        <v>0.14867994441871238</v>
      </c>
      <c r="K45" s="39">
        <v>0.15086256802130368</v>
      </c>
      <c r="L45" s="39">
        <v>0.15298204979733643</v>
      </c>
      <c r="M45" s="39">
        <v>0.15296233969709278</v>
      </c>
      <c r="N45" s="39">
        <v>0.15262302692664809</v>
      </c>
      <c r="O45" s="39">
        <v>0.15138518604381593</v>
      </c>
      <c r="P45" s="39">
        <v>0.15205487347973948</v>
      </c>
      <c r="Q45" s="39">
        <v>0.15206022642376874</v>
      </c>
      <c r="R45" s="39">
        <v>0.15109985028216055</v>
      </c>
      <c r="S45" s="39">
        <v>0.15073783721466452</v>
      </c>
      <c r="T45" s="39">
        <v>0.14994246260069044</v>
      </c>
      <c r="U45" s="39">
        <v>0.15024017593610742</v>
      </c>
      <c r="V45" s="39">
        <v>0.15228750580585229</v>
      </c>
      <c r="W45" s="39">
        <v>0.15171733580877234</v>
      </c>
      <c r="X45" s="39">
        <v>0.15241057542768274</v>
      </c>
      <c r="Y45" s="39">
        <v>0.15387279233521875</v>
      </c>
      <c r="Z45" s="39">
        <v>0.15555044023709502</v>
      </c>
      <c r="AA45" s="39">
        <v>0.15840789171828401</v>
      </c>
      <c r="AB45" s="39">
        <v>0.16379408743294144</v>
      </c>
      <c r="AC45" s="39">
        <v>0.1695203537816079</v>
      </c>
      <c r="AD45" s="39">
        <v>0.17531556802244039</v>
      </c>
      <c r="AE45" s="39">
        <v>0.18198087355293327</v>
      </c>
      <c r="AF45" s="39">
        <v>0.19069245864872442</v>
      </c>
      <c r="AG45" s="39">
        <v>0.19588956711653693</v>
      </c>
      <c r="AH45" s="39">
        <v>0.20151667224266756</v>
      </c>
      <c r="AI45" s="39">
        <v>0.20557706334511586</v>
      </c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</row>
    <row r="46" spans="1:101" x14ac:dyDescent="0.3">
      <c r="A46" s="3">
        <v>403</v>
      </c>
      <c r="B46" s="4" t="s">
        <v>44</v>
      </c>
      <c r="C46" s="39">
        <v>0.16171442526864213</v>
      </c>
      <c r="D46" s="39">
        <v>0.16554628654733944</v>
      </c>
      <c r="E46" s="39">
        <v>0.16813981518682203</v>
      </c>
      <c r="F46" s="39">
        <v>0.17057934107910233</v>
      </c>
      <c r="G46" s="39">
        <v>0.17301799324271233</v>
      </c>
      <c r="H46" s="39">
        <v>0.1741923076923077</v>
      </c>
      <c r="I46" s="39">
        <v>0.17542982422400863</v>
      </c>
      <c r="J46" s="39">
        <v>0.17536270719289515</v>
      </c>
      <c r="K46" s="39">
        <v>0.17444072439506925</v>
      </c>
      <c r="L46" s="39">
        <v>0.17557918723889099</v>
      </c>
      <c r="M46" s="39">
        <v>0.17675729190465311</v>
      </c>
      <c r="N46" s="39">
        <v>0.17897457337235376</v>
      </c>
      <c r="O46" s="39">
        <v>0.17730093854072057</v>
      </c>
      <c r="P46" s="39">
        <v>0.17743454511207385</v>
      </c>
      <c r="Q46" s="39">
        <v>0.17611328488913733</v>
      </c>
      <c r="R46" s="39">
        <v>0.17464381121994657</v>
      </c>
      <c r="S46" s="39">
        <v>0.17105457227138643</v>
      </c>
      <c r="T46" s="39">
        <v>0.16938887869333824</v>
      </c>
      <c r="U46" s="39">
        <v>0.16757170450818179</v>
      </c>
      <c r="V46" s="39">
        <v>0.16703511760229042</v>
      </c>
      <c r="W46" s="39">
        <v>0.16543050628829409</v>
      </c>
      <c r="X46" s="39">
        <v>0.16431941664283672</v>
      </c>
      <c r="Y46" s="39">
        <v>0.16295062209776329</v>
      </c>
      <c r="Z46" s="39">
        <v>0.16380891899520181</v>
      </c>
      <c r="AA46" s="39">
        <v>0.16589909985346452</v>
      </c>
      <c r="AB46" s="39">
        <v>0.16691341022551215</v>
      </c>
      <c r="AC46" s="39">
        <v>0.16965897863932136</v>
      </c>
      <c r="AD46" s="39">
        <v>0.17493224932249324</v>
      </c>
      <c r="AE46" s="39">
        <v>0.17995108386102457</v>
      </c>
      <c r="AF46" s="39">
        <v>0.18366533864541831</v>
      </c>
      <c r="AG46" s="39">
        <v>0.18694032289692136</v>
      </c>
      <c r="AH46" s="39">
        <v>0.18897510507597801</v>
      </c>
      <c r="AI46" s="39">
        <v>0.19047007449267916</v>
      </c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</row>
    <row r="47" spans="1:101" x14ac:dyDescent="0.3">
      <c r="A47" s="3">
        <v>412</v>
      </c>
      <c r="B47" s="4" t="s">
        <v>45</v>
      </c>
      <c r="C47" s="39">
        <v>0.13703195451872183</v>
      </c>
      <c r="D47" s="39">
        <v>0.14082452842419135</v>
      </c>
      <c r="E47" s="39">
        <v>0.14277879931610696</v>
      </c>
      <c r="F47" s="39">
        <v>0.14451571520205259</v>
      </c>
      <c r="G47" s="39">
        <v>0.14589636612630977</v>
      </c>
      <c r="H47" s="39">
        <v>0.1478667820623778</v>
      </c>
      <c r="I47" s="39">
        <v>0.14994888832098136</v>
      </c>
      <c r="J47" s="39">
        <v>0.1515982900529573</v>
      </c>
      <c r="K47" s="39">
        <v>0.15242671792407497</v>
      </c>
      <c r="L47" s="39">
        <v>0.15248647090845047</v>
      </c>
      <c r="M47" s="39">
        <v>0.15338658146964856</v>
      </c>
      <c r="N47" s="39">
        <v>0.15264648779400999</v>
      </c>
      <c r="O47" s="39">
        <v>0.1523035918263739</v>
      </c>
      <c r="P47" s="39">
        <v>0.15135032572259818</v>
      </c>
      <c r="Q47" s="39">
        <v>0.1485498108448928</v>
      </c>
      <c r="R47" s="39">
        <v>0.14870193369294343</v>
      </c>
      <c r="S47" s="39">
        <v>0.14747093936537858</v>
      </c>
      <c r="T47" s="39">
        <v>0.14609857557040212</v>
      </c>
      <c r="U47" s="39">
        <v>0.14567621920563098</v>
      </c>
      <c r="V47" s="39">
        <v>0.14534974783071766</v>
      </c>
      <c r="W47" s="39">
        <v>0.14614999687245886</v>
      </c>
      <c r="X47" s="39">
        <v>0.14534594325535091</v>
      </c>
      <c r="Y47" s="39">
        <v>0.14625640392568359</v>
      </c>
      <c r="Z47" s="39">
        <v>0.14644570163571516</v>
      </c>
      <c r="AA47" s="39">
        <v>0.14673284209244261</v>
      </c>
      <c r="AB47" s="39">
        <v>0.14949835798861136</v>
      </c>
      <c r="AC47" s="39">
        <v>0.15272705502005629</v>
      </c>
      <c r="AD47" s="39">
        <v>0.15751725786689777</v>
      </c>
      <c r="AE47" s="39">
        <v>0.16186054816534237</v>
      </c>
      <c r="AF47" s="39">
        <v>0.16721731106944071</v>
      </c>
      <c r="AG47" s="39">
        <v>0.16993676496660953</v>
      </c>
      <c r="AH47" s="39">
        <v>0.17337706070100437</v>
      </c>
      <c r="AI47" s="39">
        <v>0.17464045465089306</v>
      </c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</row>
    <row r="48" spans="1:101" x14ac:dyDescent="0.3">
      <c r="A48" s="3">
        <v>415</v>
      </c>
      <c r="B48" s="4" t="s">
        <v>46</v>
      </c>
      <c r="C48" s="39">
        <v>0.15393435574028952</v>
      </c>
      <c r="D48" s="39">
        <v>0.15922385504351547</v>
      </c>
      <c r="E48" s="39">
        <v>0.15678803274061529</v>
      </c>
      <c r="F48" s="39">
        <v>0.15508702419697185</v>
      </c>
      <c r="G48" s="39">
        <v>0.15642299503193755</v>
      </c>
      <c r="H48" s="39">
        <v>0.15554924780017032</v>
      </c>
      <c r="I48" s="39">
        <v>0.15696274259810172</v>
      </c>
      <c r="J48" s="39">
        <v>0.15930711344597473</v>
      </c>
      <c r="K48" s="39">
        <v>0.15886004514672686</v>
      </c>
      <c r="L48" s="39">
        <v>0.15862068965517243</v>
      </c>
      <c r="M48" s="39">
        <v>0.15759029345372461</v>
      </c>
      <c r="N48" s="39">
        <v>0.15636414723236863</v>
      </c>
      <c r="O48" s="39">
        <v>0.1520345596432553</v>
      </c>
      <c r="P48" s="39">
        <v>0.14969393433500278</v>
      </c>
      <c r="Q48" s="39">
        <v>0.14950303699613474</v>
      </c>
      <c r="R48" s="39">
        <v>0.14838178826110807</v>
      </c>
      <c r="S48" s="39">
        <v>0.14459477928112616</v>
      </c>
      <c r="T48" s="39">
        <v>0.14432848118648722</v>
      </c>
      <c r="U48" s="39">
        <v>0.14317150323201761</v>
      </c>
      <c r="V48" s="39">
        <v>0.14375857338820303</v>
      </c>
      <c r="W48" s="39">
        <v>0.14701042238069117</v>
      </c>
      <c r="X48" s="39">
        <v>0.14825541304647635</v>
      </c>
      <c r="Y48" s="39">
        <v>0.14831150930392833</v>
      </c>
      <c r="Z48" s="39">
        <v>0.15071507150715072</v>
      </c>
      <c r="AA48" s="39">
        <v>0.15109479124167008</v>
      </c>
      <c r="AB48" s="39">
        <v>0.15514243680620571</v>
      </c>
      <c r="AC48" s="39">
        <v>0.15710656504880333</v>
      </c>
      <c r="AD48" s="39">
        <v>0.16154253909355951</v>
      </c>
      <c r="AE48" s="39">
        <v>0.16591631355932204</v>
      </c>
      <c r="AF48" s="39">
        <v>0.16908276225619398</v>
      </c>
      <c r="AG48" s="39">
        <v>0.17358836630420543</v>
      </c>
      <c r="AH48" s="39">
        <v>0.17859487852921865</v>
      </c>
      <c r="AI48" s="39">
        <v>0.18008612814824482</v>
      </c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</row>
    <row r="49" spans="1:101" x14ac:dyDescent="0.3">
      <c r="A49" s="3">
        <v>417</v>
      </c>
      <c r="B49" s="4" t="s">
        <v>47</v>
      </c>
      <c r="C49" s="39">
        <v>0.13876627051499718</v>
      </c>
      <c r="D49" s="39">
        <v>0.14270398374901253</v>
      </c>
      <c r="E49" s="39">
        <v>0.14508624602814343</v>
      </c>
      <c r="F49" s="39">
        <v>0.14752143546646981</v>
      </c>
      <c r="G49" s="39">
        <v>0.15007084159818646</v>
      </c>
      <c r="H49" s="39">
        <v>0.15247018739352641</v>
      </c>
      <c r="I49" s="39">
        <v>0.15483907653815535</v>
      </c>
      <c r="J49" s="39">
        <v>0.15443305858765871</v>
      </c>
      <c r="K49" s="39">
        <v>0.15853935132683147</v>
      </c>
      <c r="L49" s="39">
        <v>0.15799625574402903</v>
      </c>
      <c r="M49" s="39">
        <v>0.16012461059190031</v>
      </c>
      <c r="N49" s="39">
        <v>0.15945716709075489</v>
      </c>
      <c r="O49" s="39">
        <v>0.15915104430557903</v>
      </c>
      <c r="P49" s="39">
        <v>0.15857875948237393</v>
      </c>
      <c r="Q49" s="39">
        <v>0.15717992601998565</v>
      </c>
      <c r="R49" s="39">
        <v>0.15701608430393788</v>
      </c>
      <c r="S49" s="39">
        <v>0.15360864531069085</v>
      </c>
      <c r="T49" s="39">
        <v>0.15201224846894137</v>
      </c>
      <c r="U49" s="39">
        <v>0.15086557768491887</v>
      </c>
      <c r="V49" s="39">
        <v>0.15012640524985207</v>
      </c>
      <c r="W49" s="39">
        <v>0.15014483424525266</v>
      </c>
      <c r="X49" s="39">
        <v>0.1530205621380373</v>
      </c>
      <c r="Y49" s="39">
        <v>0.15267095142766832</v>
      </c>
      <c r="Z49" s="39">
        <v>0.15101549413735343</v>
      </c>
      <c r="AA49" s="39">
        <v>0.15218753263026</v>
      </c>
      <c r="AB49" s="39">
        <v>0.15461177696717041</v>
      </c>
      <c r="AC49" s="39">
        <v>0.15690214870922864</v>
      </c>
      <c r="AD49" s="39">
        <v>0.15970005573288748</v>
      </c>
      <c r="AE49" s="39">
        <v>0.16319392394943286</v>
      </c>
      <c r="AF49" s="39">
        <v>0.16556488891097967</v>
      </c>
      <c r="AG49" s="39">
        <v>0.16985775458975241</v>
      </c>
      <c r="AH49" s="39">
        <v>0.17126804223578418</v>
      </c>
      <c r="AI49" s="39">
        <v>0.17183017785427424</v>
      </c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</row>
    <row r="50" spans="1:101" x14ac:dyDescent="0.3">
      <c r="A50" s="3">
        <v>418</v>
      </c>
      <c r="B50" s="4" t="s">
        <v>48</v>
      </c>
      <c r="C50" s="39">
        <v>0.15958646616541353</v>
      </c>
      <c r="D50" s="39">
        <v>0.16754221388367729</v>
      </c>
      <c r="E50" s="39">
        <v>0.16944704779756325</v>
      </c>
      <c r="F50" s="39">
        <v>0.17488284910965324</v>
      </c>
      <c r="G50" s="39">
        <v>0.18062335711603456</v>
      </c>
      <c r="H50" s="39">
        <v>0.18051629922743545</v>
      </c>
      <c r="I50" s="39">
        <v>0.18464491362763916</v>
      </c>
      <c r="J50" s="39">
        <v>0.19092847451056405</v>
      </c>
      <c r="K50" s="39">
        <v>0.19565217391304349</v>
      </c>
      <c r="L50" s="39">
        <v>0.19226237234878241</v>
      </c>
      <c r="M50" s="39">
        <v>0.1941348973607038</v>
      </c>
      <c r="N50" s="39">
        <v>0.1968565815324165</v>
      </c>
      <c r="O50" s="39">
        <v>0.19548872180451127</v>
      </c>
      <c r="P50" s="39">
        <v>0.19198270780113971</v>
      </c>
      <c r="Q50" s="39">
        <v>0.18854227977241514</v>
      </c>
      <c r="R50" s="39">
        <v>0.1863770977295163</v>
      </c>
      <c r="S50" s="39">
        <v>0.18534653465346534</v>
      </c>
      <c r="T50" s="39">
        <v>0.18285939968404424</v>
      </c>
      <c r="U50" s="39">
        <v>0.18194362310270057</v>
      </c>
      <c r="V50" s="39">
        <v>0.18154820827558898</v>
      </c>
      <c r="W50" s="39">
        <v>0.181404549950544</v>
      </c>
      <c r="X50" s="39">
        <v>0.18267530936947554</v>
      </c>
      <c r="Y50" s="39">
        <v>0.18163985876814437</v>
      </c>
      <c r="Z50" s="39">
        <v>0.18034388432981632</v>
      </c>
      <c r="AA50" s="39">
        <v>0.18169372188539018</v>
      </c>
      <c r="AB50" s="39">
        <v>0.18342734876483174</v>
      </c>
      <c r="AC50" s="39">
        <v>0.18535645472061657</v>
      </c>
      <c r="AD50" s="39">
        <v>0.19011332551778037</v>
      </c>
      <c r="AE50" s="39">
        <v>0.19734789391575663</v>
      </c>
      <c r="AF50" s="39">
        <v>0.20366400311830052</v>
      </c>
      <c r="AG50" s="39">
        <v>0.20784313725490197</v>
      </c>
      <c r="AH50" s="39">
        <v>0.21718658034137728</v>
      </c>
      <c r="AI50" s="39">
        <v>0.22034235668789809</v>
      </c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</row>
    <row r="51" spans="1:101" x14ac:dyDescent="0.3">
      <c r="A51" s="3">
        <v>419</v>
      </c>
      <c r="B51" s="4" t="s">
        <v>49</v>
      </c>
      <c r="C51" s="39">
        <v>0.17736962059257272</v>
      </c>
      <c r="D51" s="39">
        <v>0.18036529680365296</v>
      </c>
      <c r="E51" s="39">
        <v>0.18174507438681142</v>
      </c>
      <c r="F51" s="39">
        <v>0.18406072106261859</v>
      </c>
      <c r="G51" s="39">
        <v>0.18632202477113624</v>
      </c>
      <c r="H51" s="39">
        <v>0.18722826086956521</v>
      </c>
      <c r="I51" s="39">
        <v>0.18669382213170402</v>
      </c>
      <c r="J51" s="39">
        <v>0.18784906688462064</v>
      </c>
      <c r="K51" s="39">
        <v>0.18742293464858201</v>
      </c>
      <c r="L51" s="39">
        <v>0.18451400329489293</v>
      </c>
      <c r="M51" s="39">
        <v>0.18452462614899162</v>
      </c>
      <c r="N51" s="39">
        <v>0.18419603524229075</v>
      </c>
      <c r="O51" s="39">
        <v>0.18008764721993975</v>
      </c>
      <c r="P51" s="39">
        <v>0.17839161790719826</v>
      </c>
      <c r="Q51" s="39">
        <v>0.17650236326806212</v>
      </c>
      <c r="R51" s="39">
        <v>0.16944407412345019</v>
      </c>
      <c r="S51" s="39">
        <v>0.16383656142212788</v>
      </c>
      <c r="T51" s="39">
        <v>0.16247199894584266</v>
      </c>
      <c r="U51" s="39">
        <v>0.1600419782237964</v>
      </c>
      <c r="V51" s="39">
        <v>0.15817589576547231</v>
      </c>
      <c r="W51" s="39">
        <v>0.15591952540624193</v>
      </c>
      <c r="X51" s="39">
        <v>0.15320405804546039</v>
      </c>
      <c r="Y51" s="39">
        <v>0.15214881334188582</v>
      </c>
      <c r="Z51" s="39">
        <v>0.15338210756000514</v>
      </c>
      <c r="AA51" s="39">
        <v>0.1523432511812029</v>
      </c>
      <c r="AB51" s="39">
        <v>0.15205496882555034</v>
      </c>
      <c r="AC51" s="39">
        <v>0.15808352549321036</v>
      </c>
      <c r="AD51" s="39">
        <v>0.1626099146170511</v>
      </c>
      <c r="AE51" s="39">
        <v>0.16679487179487179</v>
      </c>
      <c r="AF51" s="39">
        <v>0.16934565244905708</v>
      </c>
      <c r="AG51" s="39">
        <v>0.17264174930078821</v>
      </c>
      <c r="AH51" s="39">
        <v>0.17757483510908167</v>
      </c>
      <c r="AI51" s="39">
        <v>0.18276431019164868</v>
      </c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</row>
    <row r="52" spans="1:101" x14ac:dyDescent="0.3">
      <c r="A52" s="3">
        <v>420</v>
      </c>
      <c r="B52" s="4" t="s">
        <v>50</v>
      </c>
      <c r="C52" s="39">
        <v>0.17782295902408507</v>
      </c>
      <c r="D52" s="39">
        <v>0.18427594779366066</v>
      </c>
      <c r="E52" s="39">
        <v>0.18566374403937855</v>
      </c>
      <c r="F52" s="39">
        <v>0.18655332302936631</v>
      </c>
      <c r="G52" s="39">
        <v>0.18741280421640055</v>
      </c>
      <c r="H52" s="39">
        <v>0.1923968474733426</v>
      </c>
      <c r="I52" s="39">
        <v>0.19132455460883036</v>
      </c>
      <c r="J52" s="39">
        <v>0.19518633540372671</v>
      </c>
      <c r="K52" s="39">
        <v>0.19568952053724817</v>
      </c>
      <c r="L52" s="39">
        <v>0.19627484739395837</v>
      </c>
      <c r="M52" s="39">
        <v>0.19710327455919396</v>
      </c>
      <c r="N52" s="39">
        <v>0.19532237673830594</v>
      </c>
      <c r="O52" s="39">
        <v>0.19650448748228624</v>
      </c>
      <c r="P52" s="39">
        <v>0.19394601341863005</v>
      </c>
      <c r="Q52" s="39">
        <v>0.19099548216233059</v>
      </c>
      <c r="R52" s="39">
        <v>0.19007621714107947</v>
      </c>
      <c r="S52" s="39">
        <v>0.18641956081607225</v>
      </c>
      <c r="T52" s="39">
        <v>0.18597418752915565</v>
      </c>
      <c r="U52" s="39">
        <v>0.18387444222188029</v>
      </c>
      <c r="V52" s="39">
        <v>0.18115605144893848</v>
      </c>
      <c r="W52" s="39">
        <v>0.18245888801879404</v>
      </c>
      <c r="X52" s="39">
        <v>0.18211661716429575</v>
      </c>
      <c r="Y52" s="39">
        <v>0.17751016578041914</v>
      </c>
      <c r="Z52" s="39">
        <v>0.17970602181128498</v>
      </c>
      <c r="AA52" s="39">
        <v>0.18161612954437212</v>
      </c>
      <c r="AB52" s="39">
        <v>0.18320610687022901</v>
      </c>
      <c r="AC52" s="39">
        <v>0.18529130850047756</v>
      </c>
      <c r="AD52" s="39">
        <v>0.190628498320806</v>
      </c>
      <c r="AE52" s="39">
        <v>0.1948866377231066</v>
      </c>
      <c r="AF52" s="39">
        <v>0.20302832953435362</v>
      </c>
      <c r="AG52" s="39">
        <v>0.20940101191447691</v>
      </c>
      <c r="AH52" s="39">
        <v>0.21198306740475414</v>
      </c>
      <c r="AI52" s="39">
        <v>0.21965979718678444</v>
      </c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</row>
    <row r="53" spans="1:101" x14ac:dyDescent="0.3">
      <c r="A53" s="3">
        <v>423</v>
      </c>
      <c r="B53" s="4" t="s">
        <v>51</v>
      </c>
      <c r="C53" s="39">
        <v>0.2084717607973422</v>
      </c>
      <c r="D53" s="39">
        <v>0.21488434461951056</v>
      </c>
      <c r="E53" s="39">
        <v>0.21767095463777927</v>
      </c>
      <c r="F53" s="39">
        <v>0.22360142832851557</v>
      </c>
      <c r="G53" s="39">
        <v>0.23172843782473154</v>
      </c>
      <c r="H53" s="39">
        <v>0.23535601543318135</v>
      </c>
      <c r="I53" s="39">
        <v>0.23654390934844194</v>
      </c>
      <c r="J53" s="39">
        <v>0.23533531780773945</v>
      </c>
      <c r="K53" s="39">
        <v>0.23563013209568012</v>
      </c>
      <c r="L53" s="39">
        <v>0.23426824883135564</v>
      </c>
      <c r="M53" s="39">
        <v>0.23493100944081335</v>
      </c>
      <c r="N53" s="39">
        <v>0.2341678939617084</v>
      </c>
      <c r="O53" s="39">
        <v>0.23174311926605504</v>
      </c>
      <c r="P53" s="39">
        <v>0.22436604189636164</v>
      </c>
      <c r="Q53" s="39">
        <v>0.22041259500542887</v>
      </c>
      <c r="R53" s="39">
        <v>0.21655580192165558</v>
      </c>
      <c r="S53" s="39">
        <v>0.21371640407784986</v>
      </c>
      <c r="T53" s="39">
        <v>0.21630271084337349</v>
      </c>
      <c r="U53" s="39">
        <v>0.21118483412322275</v>
      </c>
      <c r="V53" s="39">
        <v>0.20908394020697585</v>
      </c>
      <c r="W53" s="39">
        <v>0.20885093167701863</v>
      </c>
      <c r="X53" s="39">
        <v>0.20618353682552185</v>
      </c>
      <c r="Y53" s="39">
        <v>0.20078740157480315</v>
      </c>
      <c r="Z53" s="39">
        <v>0.20007877116975187</v>
      </c>
      <c r="AA53" s="39">
        <v>0.20103503184713375</v>
      </c>
      <c r="AB53" s="39">
        <v>0.20247851289226465</v>
      </c>
      <c r="AC53" s="39">
        <v>0.20692415449269561</v>
      </c>
      <c r="AD53" s="39">
        <v>0.21827000808407437</v>
      </c>
      <c r="AE53" s="39">
        <v>0.2266639192252215</v>
      </c>
      <c r="AF53" s="39">
        <v>0.23556581986143188</v>
      </c>
      <c r="AG53" s="39">
        <v>0.24387691019468286</v>
      </c>
      <c r="AH53" s="39">
        <v>0.24957805907172995</v>
      </c>
      <c r="AI53" s="39">
        <v>0.25699526474386569</v>
      </c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</row>
    <row r="54" spans="1:101" x14ac:dyDescent="0.3">
      <c r="A54" s="3">
        <v>425</v>
      </c>
      <c r="B54" s="4" t="s">
        <v>52</v>
      </c>
      <c r="C54" s="39">
        <v>0.18433233047905578</v>
      </c>
      <c r="D54" s="39">
        <v>0.19059233449477353</v>
      </c>
      <c r="E54" s="39">
        <v>0.19764733286745864</v>
      </c>
      <c r="F54" s="39">
        <v>0.20426829268292682</v>
      </c>
      <c r="G54" s="39">
        <v>0.20480093676814989</v>
      </c>
      <c r="H54" s="39">
        <v>0.20570288664632716</v>
      </c>
      <c r="I54" s="39">
        <v>0.20831376232973225</v>
      </c>
      <c r="J54" s="39">
        <v>0.21020019065776929</v>
      </c>
      <c r="K54" s="39">
        <v>0.21325926820432314</v>
      </c>
      <c r="L54" s="39">
        <v>0.21575051571411236</v>
      </c>
      <c r="M54" s="39">
        <v>0.21614678899082568</v>
      </c>
      <c r="N54" s="39">
        <v>0.21199852778800146</v>
      </c>
      <c r="O54" s="39">
        <v>0.21069452980946526</v>
      </c>
      <c r="P54" s="39">
        <v>0.21030571992110453</v>
      </c>
      <c r="Q54" s="39">
        <v>0.21039573253938718</v>
      </c>
      <c r="R54" s="39">
        <v>0.21111665004985045</v>
      </c>
      <c r="S54" s="39">
        <v>0.2101040491412812</v>
      </c>
      <c r="T54" s="39">
        <v>0.20772337203432609</v>
      </c>
      <c r="U54" s="39">
        <v>0.20658182285640828</v>
      </c>
      <c r="V54" s="39">
        <v>0.20754472387866219</v>
      </c>
      <c r="W54" s="39">
        <v>0.20554971067859021</v>
      </c>
      <c r="X54" s="39">
        <v>0.20551378446115287</v>
      </c>
      <c r="Y54" s="39">
        <v>0.2090670170827858</v>
      </c>
      <c r="Z54" s="39">
        <v>0.21151570921519652</v>
      </c>
      <c r="AA54" s="39">
        <v>0.21324206923785705</v>
      </c>
      <c r="AB54" s="39">
        <v>0.21114909282145675</v>
      </c>
      <c r="AC54" s="39">
        <v>0.21381578947368421</v>
      </c>
      <c r="AD54" s="39">
        <v>0.21871686108165431</v>
      </c>
      <c r="AE54" s="39">
        <v>0.22073799761936252</v>
      </c>
      <c r="AF54" s="39">
        <v>0.22746781115879827</v>
      </c>
      <c r="AG54" s="39">
        <v>0.23263746759448764</v>
      </c>
      <c r="AH54" s="39">
        <v>0.23423547190548152</v>
      </c>
      <c r="AI54" s="39">
        <v>0.23787080676462435</v>
      </c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</row>
    <row r="55" spans="1:101" x14ac:dyDescent="0.3">
      <c r="A55" s="3">
        <v>426</v>
      </c>
      <c r="B55" s="4" t="s">
        <v>18</v>
      </c>
      <c r="C55" s="39">
        <v>0.162215411558669</v>
      </c>
      <c r="D55" s="39">
        <v>0.17147293700088731</v>
      </c>
      <c r="E55" s="39">
        <v>0.1743139901034638</v>
      </c>
      <c r="F55" s="39">
        <v>0.18023787740164685</v>
      </c>
      <c r="G55" s="39">
        <v>0.18625226860254082</v>
      </c>
      <c r="H55" s="39">
        <v>0.19140625</v>
      </c>
      <c r="I55" s="39">
        <v>0.1910344827586207</v>
      </c>
      <c r="J55" s="39">
        <v>0.19552029864675688</v>
      </c>
      <c r="K55" s="39">
        <v>0.1918290678563043</v>
      </c>
      <c r="L55" s="39">
        <v>0.19490111984751013</v>
      </c>
      <c r="M55" s="39">
        <v>0.19581428915082993</v>
      </c>
      <c r="N55" s="39">
        <v>0.19705740472744815</v>
      </c>
      <c r="O55" s="39">
        <v>0.19339966027663189</v>
      </c>
      <c r="P55" s="39">
        <v>0.194683731233079</v>
      </c>
      <c r="Q55" s="39">
        <v>0.19473422752111277</v>
      </c>
      <c r="R55" s="39">
        <v>0.19303482587064677</v>
      </c>
      <c r="S55" s="39">
        <v>0.19424823410696265</v>
      </c>
      <c r="T55" s="39">
        <v>0.19585253456221199</v>
      </c>
      <c r="U55" s="39">
        <v>0.19622833843017329</v>
      </c>
      <c r="V55" s="39">
        <v>0.19585253456221199</v>
      </c>
      <c r="W55" s="39">
        <v>0.19654371937064741</v>
      </c>
      <c r="X55" s="39">
        <v>0.19772551046782114</v>
      </c>
      <c r="Y55" s="39">
        <v>0.19152235719824243</v>
      </c>
      <c r="Z55" s="39">
        <v>0.19121447028423771</v>
      </c>
      <c r="AA55" s="39">
        <v>0.19500257599175683</v>
      </c>
      <c r="AB55" s="39">
        <v>0.19771071800208118</v>
      </c>
      <c r="AC55" s="39">
        <v>0.20465237846314688</v>
      </c>
      <c r="AD55" s="39">
        <v>0.21147237642083003</v>
      </c>
      <c r="AE55" s="39">
        <v>0.21424802110817942</v>
      </c>
      <c r="AF55" s="39">
        <v>0.21728723404255318</v>
      </c>
      <c r="AG55" s="39">
        <v>0.22842639593908629</v>
      </c>
      <c r="AH55" s="39">
        <v>0.23451086956521738</v>
      </c>
      <c r="AI55" s="39">
        <v>0.23319838056680162</v>
      </c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</row>
    <row r="56" spans="1:101" x14ac:dyDescent="0.3">
      <c r="A56" s="3">
        <v>427</v>
      </c>
      <c r="B56" s="4" t="s">
        <v>53</v>
      </c>
      <c r="C56" s="39">
        <v>0.14084091177512698</v>
      </c>
      <c r="D56" s="39">
        <v>0.14323037621922899</v>
      </c>
      <c r="E56" s="39">
        <v>0.14512025901942646</v>
      </c>
      <c r="F56" s="39">
        <v>0.14920378490653127</v>
      </c>
      <c r="G56" s="39">
        <v>0.15058025968056993</v>
      </c>
      <c r="H56" s="39">
        <v>0.15381980130181569</v>
      </c>
      <c r="I56" s="39">
        <v>0.15413469735720375</v>
      </c>
      <c r="J56" s="39">
        <v>0.15344758868074931</v>
      </c>
      <c r="K56" s="39">
        <v>0.1543837718052162</v>
      </c>
      <c r="L56" s="39">
        <v>0.1539243365330322</v>
      </c>
      <c r="M56" s="39">
        <v>0.1552072800808898</v>
      </c>
      <c r="N56" s="39">
        <v>0.15621679064824653</v>
      </c>
      <c r="O56" s="39">
        <v>0.15572536114674548</v>
      </c>
      <c r="P56" s="39">
        <v>0.15582400531973845</v>
      </c>
      <c r="Q56" s="39">
        <v>0.15395982704832795</v>
      </c>
      <c r="R56" s="39">
        <v>0.1514546337777298</v>
      </c>
      <c r="S56" s="39">
        <v>0.1481918660800515</v>
      </c>
      <c r="T56" s="39">
        <v>0.14756713639989363</v>
      </c>
      <c r="U56" s="39">
        <v>0.14784546805349183</v>
      </c>
      <c r="V56" s="39">
        <v>0.14548230834035383</v>
      </c>
      <c r="W56" s="39">
        <v>0.14574247144340602</v>
      </c>
      <c r="X56" s="39">
        <v>0.14667351656819932</v>
      </c>
      <c r="Y56" s="39">
        <v>0.1466957890994057</v>
      </c>
      <c r="Z56" s="39">
        <v>0.14747403448623575</v>
      </c>
      <c r="AA56" s="39">
        <v>0.14950698233144802</v>
      </c>
      <c r="AB56" s="39">
        <v>0.15288805081381501</v>
      </c>
      <c r="AC56" s="39">
        <v>0.15577840043258123</v>
      </c>
      <c r="AD56" s="39">
        <v>0.15843991635461752</v>
      </c>
      <c r="AE56" s="39">
        <v>0.16269116091180147</v>
      </c>
      <c r="AF56" s="39">
        <v>0.16628625772705657</v>
      </c>
      <c r="AG56" s="39">
        <v>0.1692117992981125</v>
      </c>
      <c r="AH56" s="39">
        <v>0.17137717180324766</v>
      </c>
      <c r="AI56" s="39">
        <v>0.17497994431598321</v>
      </c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</row>
    <row r="57" spans="1:101" x14ac:dyDescent="0.3">
      <c r="A57" s="3">
        <v>428</v>
      </c>
      <c r="B57" s="4" t="s">
        <v>54</v>
      </c>
      <c r="C57" s="39">
        <v>0.19403594771241831</v>
      </c>
      <c r="D57" s="39">
        <v>0.19731249143013849</v>
      </c>
      <c r="E57" s="39">
        <v>0.19803868155815854</v>
      </c>
      <c r="F57" s="39">
        <v>0.20109140518417462</v>
      </c>
      <c r="G57" s="39">
        <v>0.20120284308365227</v>
      </c>
      <c r="H57" s="39">
        <v>0.20139649507119387</v>
      </c>
      <c r="I57" s="39">
        <v>0.19961769524849809</v>
      </c>
      <c r="J57" s="39">
        <v>0.20318069646284617</v>
      </c>
      <c r="K57" s="39">
        <v>0.2029838488913222</v>
      </c>
      <c r="L57" s="39">
        <v>0.20490780535144879</v>
      </c>
      <c r="M57" s="39">
        <v>0.20142577578976797</v>
      </c>
      <c r="N57" s="39">
        <v>0.20211118930330754</v>
      </c>
      <c r="O57" s="39">
        <v>0.19875070982396364</v>
      </c>
      <c r="P57" s="39">
        <v>0.19578441080775216</v>
      </c>
      <c r="Q57" s="39">
        <v>0.1950526016491328</v>
      </c>
      <c r="R57" s="39">
        <v>0.19421194495673144</v>
      </c>
      <c r="S57" s="39">
        <v>0.19259786476868326</v>
      </c>
      <c r="T57" s="39">
        <v>0.19237958303378863</v>
      </c>
      <c r="U57" s="39">
        <v>0.19165940133682069</v>
      </c>
      <c r="V57" s="39">
        <v>0.19094229364499635</v>
      </c>
      <c r="W57" s="39">
        <v>0.19153641993512238</v>
      </c>
      <c r="X57" s="39">
        <v>0.19448153093012907</v>
      </c>
      <c r="Y57" s="39">
        <v>0.19706623203437545</v>
      </c>
      <c r="Z57" s="39">
        <v>0.19591897087091528</v>
      </c>
      <c r="AA57" s="39">
        <v>0.19603198104826769</v>
      </c>
      <c r="AB57" s="39">
        <v>0.19801540284360189</v>
      </c>
      <c r="AC57" s="39">
        <v>0.20092689490207805</v>
      </c>
      <c r="AD57" s="39">
        <v>0.20631324573327292</v>
      </c>
      <c r="AE57" s="39">
        <v>0.21525346323641345</v>
      </c>
      <c r="AF57" s="39">
        <v>0.22084291187739463</v>
      </c>
      <c r="AG57" s="39">
        <v>0.22305343511450382</v>
      </c>
      <c r="AH57" s="39">
        <v>0.22841480127912289</v>
      </c>
      <c r="AI57" s="39">
        <v>0.22778870894505826</v>
      </c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</row>
    <row r="58" spans="1:101" x14ac:dyDescent="0.3">
      <c r="A58" s="3">
        <v>429</v>
      </c>
      <c r="B58" s="4" t="s">
        <v>55</v>
      </c>
      <c r="C58" s="39">
        <v>0.1899649430324277</v>
      </c>
      <c r="D58" s="39">
        <v>0.19697643397065362</v>
      </c>
      <c r="E58" s="39">
        <v>0.1996414967510643</v>
      </c>
      <c r="F58" s="39">
        <v>0.20412741139524451</v>
      </c>
      <c r="G58" s="39">
        <v>0.21212121212121213</v>
      </c>
      <c r="H58" s="39">
        <v>0.21350861287398004</v>
      </c>
      <c r="I58" s="39">
        <v>0.21693363844393593</v>
      </c>
      <c r="J58" s="39">
        <v>0.22143021384226258</v>
      </c>
      <c r="K58" s="39">
        <v>0.22250462107208874</v>
      </c>
      <c r="L58" s="39">
        <v>0.21998145572554473</v>
      </c>
      <c r="M58" s="39">
        <v>0.21770614342443353</v>
      </c>
      <c r="N58" s="39">
        <v>0.20836142953472692</v>
      </c>
      <c r="O58" s="39">
        <v>0.20202247191011236</v>
      </c>
      <c r="P58" s="39">
        <v>0.1995889472482302</v>
      </c>
      <c r="Q58" s="39">
        <v>0.19722474977252047</v>
      </c>
      <c r="R58" s="39">
        <v>0.19349704411095953</v>
      </c>
      <c r="S58" s="39">
        <v>0.19457735247208932</v>
      </c>
      <c r="T58" s="39">
        <v>0.19005649717514125</v>
      </c>
      <c r="U58" s="39">
        <v>0.18462937698954071</v>
      </c>
      <c r="V58" s="39">
        <v>0.18583256669733211</v>
      </c>
      <c r="W58" s="39">
        <v>0.18137254901960784</v>
      </c>
      <c r="X58" s="39">
        <v>0.1804111804111804</v>
      </c>
      <c r="Y58" s="39">
        <v>0.17967289719626167</v>
      </c>
      <c r="Z58" s="39">
        <v>0.17456242707117853</v>
      </c>
      <c r="AA58" s="39">
        <v>0.17465832754227473</v>
      </c>
      <c r="AB58" s="39">
        <v>0.17223887479824765</v>
      </c>
      <c r="AC58" s="39">
        <v>0.16822429906542055</v>
      </c>
      <c r="AD58" s="39">
        <v>0.17216610549943884</v>
      </c>
      <c r="AE58" s="39">
        <v>0.17728904847396768</v>
      </c>
      <c r="AF58" s="39">
        <v>0.17995032738767217</v>
      </c>
      <c r="AG58" s="39">
        <v>0.17773351040283311</v>
      </c>
      <c r="AH58" s="39">
        <v>0.18236607142857142</v>
      </c>
      <c r="AI58" s="39">
        <v>0.18810982527796688</v>
      </c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</row>
    <row r="59" spans="1:101" x14ac:dyDescent="0.3">
      <c r="A59" s="3">
        <v>430</v>
      </c>
      <c r="B59" s="4" t="s">
        <v>56</v>
      </c>
      <c r="C59" s="39">
        <v>0.21237652527600231</v>
      </c>
      <c r="D59" s="39">
        <v>0.21308139534883722</v>
      </c>
      <c r="E59" s="39">
        <v>0.22416864608076009</v>
      </c>
      <c r="F59" s="39">
        <v>0.22871551468407</v>
      </c>
      <c r="G59" s="39">
        <v>0.22685046448906204</v>
      </c>
      <c r="H59" s="39">
        <v>0.225137278828554</v>
      </c>
      <c r="I59" s="39">
        <v>0.22759253594371368</v>
      </c>
      <c r="J59" s="39">
        <v>0.22800495662949194</v>
      </c>
      <c r="K59" s="39">
        <v>0.22697471120824228</v>
      </c>
      <c r="L59" s="39">
        <v>0.23057243364246882</v>
      </c>
      <c r="M59" s="39">
        <v>0.22587931590835753</v>
      </c>
      <c r="N59" s="39">
        <v>0.22222222222222221</v>
      </c>
      <c r="O59" s="39">
        <v>0.21692411014103424</v>
      </c>
      <c r="P59" s="39">
        <v>0.20385126162018594</v>
      </c>
      <c r="Q59" s="39">
        <v>0.20597217509331522</v>
      </c>
      <c r="R59" s="39">
        <v>0.203012666894899</v>
      </c>
      <c r="S59" s="39">
        <v>0.20152354570637118</v>
      </c>
      <c r="T59" s="39">
        <v>0.19865200425682866</v>
      </c>
      <c r="U59" s="39">
        <v>0.19879943502824859</v>
      </c>
      <c r="V59" s="39">
        <v>0.20128709331426528</v>
      </c>
      <c r="W59" s="39">
        <v>0.2055452865064695</v>
      </c>
      <c r="X59" s="39">
        <v>0.20485074626865671</v>
      </c>
      <c r="Y59" s="39">
        <v>0.20490888806247676</v>
      </c>
      <c r="Z59" s="39">
        <v>0.20455393803658081</v>
      </c>
      <c r="AA59" s="39">
        <v>0.20300187617260787</v>
      </c>
      <c r="AB59" s="39">
        <v>0.19492158327109785</v>
      </c>
      <c r="AC59" s="39">
        <v>0.19803104884513442</v>
      </c>
      <c r="AD59" s="39">
        <v>0.20229714709151539</v>
      </c>
      <c r="AE59" s="39">
        <v>0.21420389461626574</v>
      </c>
      <c r="AF59" s="39">
        <v>0.22346153846153846</v>
      </c>
      <c r="AG59" s="39">
        <v>0.233201581027668</v>
      </c>
      <c r="AH59" s="39">
        <v>0.23815261044176708</v>
      </c>
      <c r="AI59" s="39">
        <v>0.24562830418869458</v>
      </c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</row>
    <row r="60" spans="1:101" x14ac:dyDescent="0.3">
      <c r="A60" s="3">
        <v>432</v>
      </c>
      <c r="B60" s="4" t="s">
        <v>57</v>
      </c>
      <c r="C60" s="39">
        <v>0.25056947608200458</v>
      </c>
      <c r="D60" s="39">
        <v>0.26398739164696611</v>
      </c>
      <c r="E60" s="39">
        <v>0.27573822825219474</v>
      </c>
      <c r="F60" s="39">
        <v>0.27931172468987597</v>
      </c>
      <c r="G60" s="39">
        <v>0.27844551282051283</v>
      </c>
      <c r="H60" s="39">
        <v>0.28008130081300814</v>
      </c>
      <c r="I60" s="39">
        <v>0.2795918367346939</v>
      </c>
      <c r="J60" s="39">
        <v>0.27732128184059163</v>
      </c>
      <c r="K60" s="39">
        <v>0.28109452736318408</v>
      </c>
      <c r="L60" s="39">
        <v>0.28248828291435873</v>
      </c>
      <c r="M60" s="39">
        <v>0.27366167023554605</v>
      </c>
      <c r="N60" s="39">
        <v>0.27076124567474047</v>
      </c>
      <c r="O60" s="39">
        <v>0.26631158455392812</v>
      </c>
      <c r="P60" s="39">
        <v>0.25919361984935757</v>
      </c>
      <c r="Q60" s="39">
        <v>0.2521891418563923</v>
      </c>
      <c r="R60" s="39">
        <v>0.24943617501127649</v>
      </c>
      <c r="S60" s="39">
        <v>0.24350205198358413</v>
      </c>
      <c r="T60" s="39">
        <v>0.23998136067101583</v>
      </c>
      <c r="U60" s="39">
        <v>0.23040380047505937</v>
      </c>
      <c r="V60" s="39">
        <v>0.22670509125840538</v>
      </c>
      <c r="W60" s="39">
        <v>0.22871046228710462</v>
      </c>
      <c r="X60" s="39">
        <v>0.22424839822572695</v>
      </c>
      <c r="Y60" s="39">
        <v>0.22343594836146971</v>
      </c>
      <c r="Z60" s="39">
        <v>0.21471471471471471</v>
      </c>
      <c r="AA60" s="39">
        <v>0.21732522796352582</v>
      </c>
      <c r="AB60" s="39">
        <v>0.22460438999489535</v>
      </c>
      <c r="AC60" s="39">
        <v>0.22879581151832462</v>
      </c>
      <c r="AD60" s="39">
        <v>0.24747742963356345</v>
      </c>
      <c r="AE60" s="39">
        <v>0.24668435013262599</v>
      </c>
      <c r="AF60" s="39">
        <v>0.25199362041467305</v>
      </c>
      <c r="AG60" s="39">
        <v>0.24973089343379978</v>
      </c>
      <c r="AH60" s="39">
        <v>0.25342090859332239</v>
      </c>
      <c r="AI60" s="39">
        <v>0.27303182579564489</v>
      </c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</row>
    <row r="61" spans="1:101" x14ac:dyDescent="0.3">
      <c r="A61" s="3">
        <v>434</v>
      </c>
      <c r="B61" s="4" t="s">
        <v>58</v>
      </c>
      <c r="C61" s="39">
        <v>0.16908773968622895</v>
      </c>
      <c r="D61" s="39">
        <v>0.17193789534215065</v>
      </c>
      <c r="E61" s="39">
        <v>0.17518667432510052</v>
      </c>
      <c r="F61" s="39">
        <v>0.18128994770482279</v>
      </c>
      <c r="G61" s="39">
        <v>0.18604651162790697</v>
      </c>
      <c r="H61" s="39">
        <v>0.18043350908025776</v>
      </c>
      <c r="I61" s="39">
        <v>0.1790193842645382</v>
      </c>
      <c r="J61" s="39">
        <v>0.175303197353914</v>
      </c>
      <c r="K61" s="39">
        <v>0.18669022379269729</v>
      </c>
      <c r="L61" s="39">
        <v>0.19606637984019668</v>
      </c>
      <c r="M61" s="39">
        <v>0.20331421287444232</v>
      </c>
      <c r="N61" s="39">
        <v>0.20251572327044026</v>
      </c>
      <c r="O61" s="39">
        <v>0.20434227330779056</v>
      </c>
      <c r="P61" s="39">
        <v>0.19873417721518988</v>
      </c>
      <c r="Q61" s="39">
        <v>0.20245795601552394</v>
      </c>
      <c r="R61" s="39">
        <v>0.20184696569920843</v>
      </c>
      <c r="S61" s="39">
        <v>0.1984126984126984</v>
      </c>
      <c r="T61" s="39">
        <v>0.19827012641383898</v>
      </c>
      <c r="U61" s="39">
        <v>0.1961307538358906</v>
      </c>
      <c r="V61" s="39">
        <v>0.19438877755511022</v>
      </c>
      <c r="W61" s="39">
        <v>0.20547945205479451</v>
      </c>
      <c r="X61" s="39">
        <v>0.20301783264746229</v>
      </c>
      <c r="Y61" s="39">
        <v>0.19986072423398329</v>
      </c>
      <c r="Z61" s="39">
        <v>0.20432357043235705</v>
      </c>
      <c r="AA61" s="39">
        <v>0.19872249822569199</v>
      </c>
      <c r="AB61" s="39">
        <v>0.20719424460431654</v>
      </c>
      <c r="AC61" s="39">
        <v>0.22020348837209303</v>
      </c>
      <c r="AD61" s="39">
        <v>0.23717472118959107</v>
      </c>
      <c r="AE61" s="39">
        <v>0.23767476085356881</v>
      </c>
      <c r="AF61" s="39">
        <v>0.24904214559386972</v>
      </c>
      <c r="AG61" s="39">
        <v>0.25745682888540034</v>
      </c>
      <c r="AH61" s="39">
        <v>0.25193199381761977</v>
      </c>
      <c r="AI61" s="39">
        <v>0.25816485225505442</v>
      </c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</row>
    <row r="62" spans="1:101" x14ac:dyDescent="0.3">
      <c r="A62" s="3">
        <v>436</v>
      </c>
      <c r="B62" s="4" t="s">
        <v>59</v>
      </c>
      <c r="C62" s="39">
        <v>0.21863220247711362</v>
      </c>
      <c r="D62" s="39">
        <v>0.22554347826086957</v>
      </c>
      <c r="E62" s="39">
        <v>0.22103004291845493</v>
      </c>
      <c r="F62" s="39">
        <v>0.21548998946259221</v>
      </c>
      <c r="G62" s="39">
        <v>0.21363878529568461</v>
      </c>
      <c r="H62" s="39">
        <v>0.21841541755888652</v>
      </c>
      <c r="I62" s="39">
        <v>0.21771611526147278</v>
      </c>
      <c r="J62" s="39">
        <v>0.21413160733549083</v>
      </c>
      <c r="K62" s="39">
        <v>0.20414847161572053</v>
      </c>
      <c r="L62" s="39">
        <v>0.20054945054945056</v>
      </c>
      <c r="M62" s="39">
        <v>0.19297297297297297</v>
      </c>
      <c r="N62" s="39">
        <v>0.18470651588583736</v>
      </c>
      <c r="O62" s="39">
        <v>0.1808799565453558</v>
      </c>
      <c r="P62" s="39">
        <v>0.17770419426048564</v>
      </c>
      <c r="Q62" s="39">
        <v>0.17443773998902906</v>
      </c>
      <c r="R62" s="39">
        <v>0.17146017699115043</v>
      </c>
      <c r="S62" s="39">
        <v>0.16982182628062362</v>
      </c>
      <c r="T62" s="39">
        <v>0.16788321167883211</v>
      </c>
      <c r="U62" s="39">
        <v>0.16985376827896512</v>
      </c>
      <c r="V62" s="39">
        <v>0.16980056980056979</v>
      </c>
      <c r="W62" s="39">
        <v>0.16578793204452255</v>
      </c>
      <c r="X62" s="39">
        <v>0.16912197996464348</v>
      </c>
      <c r="Y62" s="39">
        <v>0.16924910607866508</v>
      </c>
      <c r="Z62" s="39">
        <v>0.17235188509874327</v>
      </c>
      <c r="AA62" s="39">
        <v>0.16805225653206651</v>
      </c>
      <c r="AB62" s="39">
        <v>0.17132659131469363</v>
      </c>
      <c r="AC62" s="39">
        <v>0.17013682331945271</v>
      </c>
      <c r="AD62" s="39">
        <v>0.17792521109770809</v>
      </c>
      <c r="AE62" s="39">
        <v>0.16968599033816426</v>
      </c>
      <c r="AF62" s="39">
        <v>0.1728395061728395</v>
      </c>
      <c r="AG62" s="39">
        <v>0.17407407407407408</v>
      </c>
      <c r="AH62" s="39">
        <v>0.18609143593045718</v>
      </c>
      <c r="AI62" s="39">
        <v>0.18633139909735655</v>
      </c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</row>
    <row r="63" spans="1:101" x14ac:dyDescent="0.3">
      <c r="A63" s="3">
        <v>437</v>
      </c>
      <c r="B63" s="4" t="s">
        <v>60</v>
      </c>
      <c r="C63" s="39">
        <v>0.15989612316824336</v>
      </c>
      <c r="D63" s="39">
        <v>0.16041589305607129</v>
      </c>
      <c r="E63" s="39">
        <v>0.16195611751580513</v>
      </c>
      <c r="F63" s="39">
        <v>0.16038088125466765</v>
      </c>
      <c r="G63" s="39">
        <v>0.16432011856243053</v>
      </c>
      <c r="H63" s="39">
        <v>0.16266617429837518</v>
      </c>
      <c r="I63" s="39">
        <v>0.16190652818991097</v>
      </c>
      <c r="J63" s="39">
        <v>0.16345797852647168</v>
      </c>
      <c r="K63" s="39">
        <v>0.16295057599405424</v>
      </c>
      <c r="L63" s="39">
        <v>0.16472545757071547</v>
      </c>
      <c r="M63" s="39">
        <v>0.16602102933038185</v>
      </c>
      <c r="N63" s="39">
        <v>0.16388888888888889</v>
      </c>
      <c r="O63" s="39">
        <v>0.16691394658753708</v>
      </c>
      <c r="P63" s="39">
        <v>0.16426091723003838</v>
      </c>
      <c r="Q63" s="39">
        <v>0.16287600880410857</v>
      </c>
      <c r="R63" s="39">
        <v>0.16451731761238025</v>
      </c>
      <c r="S63" s="39">
        <v>0.15987460815047022</v>
      </c>
      <c r="T63" s="39">
        <v>0.15870400878638111</v>
      </c>
      <c r="U63" s="39">
        <v>0.16114708603145236</v>
      </c>
      <c r="V63" s="39">
        <v>0.1598360655737705</v>
      </c>
      <c r="W63" s="39">
        <v>0.15862967789983243</v>
      </c>
      <c r="X63" s="39">
        <v>0.15907407407407406</v>
      </c>
      <c r="Y63" s="39">
        <v>0.15537037037037038</v>
      </c>
      <c r="Z63" s="39">
        <v>0.15391621129326047</v>
      </c>
      <c r="AA63" s="39">
        <v>0.15741583257506825</v>
      </c>
      <c r="AB63" s="39">
        <v>0.15582314881380302</v>
      </c>
      <c r="AC63" s="39">
        <v>0.15727109515260324</v>
      </c>
      <c r="AD63" s="39">
        <v>0.16165074788250136</v>
      </c>
      <c r="AE63" s="39">
        <v>0.16325062927004674</v>
      </c>
      <c r="AF63" s="39">
        <v>0.16541218637992833</v>
      </c>
      <c r="AG63" s="39">
        <v>0.16994985673352436</v>
      </c>
      <c r="AH63" s="39">
        <v>0.17270294380017842</v>
      </c>
      <c r="AI63" s="39">
        <v>0.17653371489894473</v>
      </c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</row>
    <row r="64" spans="1:101" x14ac:dyDescent="0.3">
      <c r="A64" s="3">
        <v>438</v>
      </c>
      <c r="B64" s="4" t="s">
        <v>61</v>
      </c>
      <c r="C64" s="39">
        <v>0.17941415785191211</v>
      </c>
      <c r="D64" s="39">
        <v>0.18051575931232092</v>
      </c>
      <c r="E64" s="39">
        <v>0.17726713171932704</v>
      </c>
      <c r="F64" s="39">
        <v>0.17871815940838126</v>
      </c>
      <c r="G64" s="39">
        <v>0.1794238683127572</v>
      </c>
      <c r="H64" s="39">
        <v>0.18809034907597535</v>
      </c>
      <c r="I64" s="39">
        <v>0.18271200327734535</v>
      </c>
      <c r="J64" s="39">
        <v>0.18178070898598517</v>
      </c>
      <c r="K64" s="39">
        <v>0.18043567612001643</v>
      </c>
      <c r="L64" s="39">
        <v>0.18196788801976121</v>
      </c>
      <c r="M64" s="39">
        <v>0.18133002891367203</v>
      </c>
      <c r="N64" s="39">
        <v>0.1853537443111295</v>
      </c>
      <c r="O64" s="39">
        <v>0.18260869565217391</v>
      </c>
      <c r="P64" s="39">
        <v>0.1824575920562681</v>
      </c>
      <c r="Q64" s="39">
        <v>0.18260869565217391</v>
      </c>
      <c r="R64" s="39">
        <v>0.18181818181818182</v>
      </c>
      <c r="S64" s="39">
        <v>0.1796036333608588</v>
      </c>
      <c r="T64" s="39">
        <v>0.17373233582709893</v>
      </c>
      <c r="U64" s="39">
        <v>0.16804635761589404</v>
      </c>
      <c r="V64" s="39">
        <v>0.16931438127090301</v>
      </c>
      <c r="W64" s="39">
        <v>0.1683127572016461</v>
      </c>
      <c r="X64" s="39">
        <v>0.17115623704931621</v>
      </c>
      <c r="Y64" s="39">
        <v>0.17465610671112963</v>
      </c>
      <c r="Z64" s="39">
        <v>0.17410897173289636</v>
      </c>
      <c r="AA64" s="39">
        <v>0.17490805067429505</v>
      </c>
      <c r="AB64" s="39">
        <v>0.17359111476758535</v>
      </c>
      <c r="AC64" s="39">
        <v>0.16904859126173949</v>
      </c>
      <c r="AD64" s="39">
        <v>0.16940789473684212</v>
      </c>
      <c r="AE64" s="39">
        <v>0.16997518610421836</v>
      </c>
      <c r="AF64" s="39">
        <v>0.17065127782357792</v>
      </c>
      <c r="AG64" s="39">
        <v>0.16755428103236378</v>
      </c>
      <c r="AH64" s="39">
        <v>0.17491749174917492</v>
      </c>
      <c r="AI64" s="39">
        <v>0.17493796526054592</v>
      </c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</row>
    <row r="65" spans="1:101" x14ac:dyDescent="0.3">
      <c r="A65" s="3">
        <v>439</v>
      </c>
      <c r="B65" s="4" t="s">
        <v>62</v>
      </c>
      <c r="C65" s="39">
        <v>0.19744597249508841</v>
      </c>
      <c r="D65" s="39">
        <v>0.19850000000000001</v>
      </c>
      <c r="E65" s="39">
        <v>0.19950372208436726</v>
      </c>
      <c r="F65" s="39">
        <v>0.20178041543026706</v>
      </c>
      <c r="G65" s="39">
        <v>0.20311714429361488</v>
      </c>
      <c r="H65" s="39">
        <v>0.20811921891058582</v>
      </c>
      <c r="I65" s="39">
        <v>0.20280811232449297</v>
      </c>
      <c r="J65" s="39">
        <v>0.20125130344108447</v>
      </c>
      <c r="K65" s="39">
        <v>0.20281543274244004</v>
      </c>
      <c r="L65" s="39">
        <v>0.20591341077085534</v>
      </c>
      <c r="M65" s="39">
        <v>0.2012779552715655</v>
      </c>
      <c r="N65" s="39">
        <v>0.19848975188781015</v>
      </c>
      <c r="O65" s="39">
        <v>0.19715224534501644</v>
      </c>
      <c r="P65" s="39">
        <v>0.19128996692392503</v>
      </c>
      <c r="Q65" s="39">
        <v>0.18763796909492272</v>
      </c>
      <c r="R65" s="39">
        <v>0.18881916714204222</v>
      </c>
      <c r="S65" s="39">
        <v>0.1870748299319728</v>
      </c>
      <c r="T65" s="39">
        <v>0.18861414606095459</v>
      </c>
      <c r="U65" s="39">
        <v>0.18637157833430401</v>
      </c>
      <c r="V65" s="39">
        <v>0.18757259001161442</v>
      </c>
      <c r="W65" s="39">
        <v>0.18584070796460178</v>
      </c>
      <c r="X65" s="39">
        <v>0.19414575866188769</v>
      </c>
      <c r="Y65" s="39">
        <v>0.19509275882704968</v>
      </c>
      <c r="Z65" s="39">
        <v>0.19233073696824446</v>
      </c>
      <c r="AA65" s="39">
        <v>0.19277108433734941</v>
      </c>
      <c r="AB65" s="39">
        <v>0.19317489335770871</v>
      </c>
      <c r="AC65" s="39">
        <v>0.20314389359129384</v>
      </c>
      <c r="AD65" s="39">
        <v>0.21275291232372778</v>
      </c>
      <c r="AE65" s="39">
        <v>0.2197871008140263</v>
      </c>
      <c r="AF65" s="39">
        <v>0.23241206030150754</v>
      </c>
      <c r="AG65" s="39">
        <v>0.24540266328471783</v>
      </c>
      <c r="AH65" s="39">
        <v>0.25175270873167621</v>
      </c>
      <c r="AI65" s="39">
        <v>0.25301204819277107</v>
      </c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</row>
    <row r="66" spans="1:101" x14ac:dyDescent="0.3">
      <c r="A66" s="3">
        <v>441</v>
      </c>
      <c r="B66" s="4" t="s">
        <v>63</v>
      </c>
      <c r="C66" s="39">
        <v>0.18648248643315243</v>
      </c>
      <c r="D66" s="39">
        <v>0.18691125433812594</v>
      </c>
      <c r="E66" s="39">
        <v>0.18780727630285152</v>
      </c>
      <c r="F66" s="39">
        <v>0.18482010842779695</v>
      </c>
      <c r="G66" s="39">
        <v>0.18503937007874016</v>
      </c>
      <c r="H66" s="39">
        <v>0.1815968841285297</v>
      </c>
      <c r="I66" s="39">
        <v>0.17337917485265225</v>
      </c>
      <c r="J66" s="39">
        <v>0.16968215158924205</v>
      </c>
      <c r="K66" s="39">
        <v>0.17395577395577397</v>
      </c>
      <c r="L66" s="39">
        <v>0.17232890201870998</v>
      </c>
      <c r="M66" s="39">
        <v>0.17144244779018941</v>
      </c>
      <c r="N66" s="39">
        <v>0.17221418234442837</v>
      </c>
      <c r="O66" s="39">
        <v>0.16626621816434406</v>
      </c>
      <c r="P66" s="39">
        <v>0.16527001862197394</v>
      </c>
      <c r="Q66" s="39">
        <v>0.16344383057090239</v>
      </c>
      <c r="R66" s="39">
        <v>0.16301816488122961</v>
      </c>
      <c r="S66" s="39">
        <v>0.16026241799437677</v>
      </c>
      <c r="T66" s="39">
        <v>0.16142656030032848</v>
      </c>
      <c r="U66" s="39">
        <v>0.16195495927168185</v>
      </c>
      <c r="V66" s="39">
        <v>0.16192771084337348</v>
      </c>
      <c r="W66" s="39">
        <v>0.15899175957343675</v>
      </c>
      <c r="X66" s="39">
        <v>0.15974596971177332</v>
      </c>
      <c r="Y66" s="39">
        <v>0.15933528836754643</v>
      </c>
      <c r="Z66" s="39">
        <v>0.16281357599606494</v>
      </c>
      <c r="AA66" s="39">
        <v>0.16381418092909536</v>
      </c>
      <c r="AB66" s="39">
        <v>0.16568627450980392</v>
      </c>
      <c r="AC66" s="39">
        <v>0.17395577395577397</v>
      </c>
      <c r="AD66" s="39">
        <v>0.18628912071535023</v>
      </c>
      <c r="AE66" s="39">
        <v>0.18935208437970869</v>
      </c>
      <c r="AF66" s="39">
        <v>0.19427402862985685</v>
      </c>
      <c r="AG66" s="39">
        <v>0.2022414671421294</v>
      </c>
      <c r="AH66" s="39">
        <v>0.20971074380165289</v>
      </c>
      <c r="AI66" s="39">
        <v>0.21600418410041841</v>
      </c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</row>
    <row r="67" spans="1:101" x14ac:dyDescent="0.3">
      <c r="A67" s="3">
        <v>501</v>
      </c>
      <c r="B67" s="4" t="s">
        <v>64</v>
      </c>
      <c r="C67" s="39">
        <v>0.14409949083044202</v>
      </c>
      <c r="D67" s="39">
        <v>0.14791573285522186</v>
      </c>
      <c r="E67" s="39">
        <v>0.14913135968799859</v>
      </c>
      <c r="F67" s="39">
        <v>0.15112808357475199</v>
      </c>
      <c r="G67" s="39">
        <v>0.15221285333566342</v>
      </c>
      <c r="H67" s="39">
        <v>0.15423875432525952</v>
      </c>
      <c r="I67" s="39">
        <v>0.15260140157145891</v>
      </c>
      <c r="J67" s="39">
        <v>0.15282781734394638</v>
      </c>
      <c r="K67" s="39">
        <v>0.15254447662391393</v>
      </c>
      <c r="L67" s="39">
        <v>0.153398615151391</v>
      </c>
      <c r="M67" s="39">
        <v>0.15574339499367063</v>
      </c>
      <c r="N67" s="39">
        <v>0.1576639344262295</v>
      </c>
      <c r="O67" s="39">
        <v>0.15693148004728324</v>
      </c>
      <c r="P67" s="39">
        <v>0.15575958582753599</v>
      </c>
      <c r="Q67" s="39">
        <v>0.15426365938969969</v>
      </c>
      <c r="R67" s="39">
        <v>0.15558961122761736</v>
      </c>
      <c r="S67" s="39">
        <v>0.1545337929928646</v>
      </c>
      <c r="T67" s="39">
        <v>0.15436777024331871</v>
      </c>
      <c r="U67" s="39">
        <v>0.15401794616151546</v>
      </c>
      <c r="V67" s="39">
        <v>0.15287982934344632</v>
      </c>
      <c r="W67" s="39">
        <v>0.15299369542232838</v>
      </c>
      <c r="X67" s="39">
        <v>0.15301055245189324</v>
      </c>
      <c r="Y67" s="39">
        <v>0.15093472264787006</v>
      </c>
      <c r="Z67" s="39">
        <v>0.15245820855919032</v>
      </c>
      <c r="AA67" s="39">
        <v>0.15306160852056755</v>
      </c>
      <c r="AB67" s="39">
        <v>0.15662245469830002</v>
      </c>
      <c r="AC67" s="39">
        <v>0.16093109869646183</v>
      </c>
      <c r="AD67" s="39">
        <v>0.16416309012875535</v>
      </c>
      <c r="AE67" s="39">
        <v>0.16706959706959706</v>
      </c>
      <c r="AF67" s="39">
        <v>0.16945698063764741</v>
      </c>
      <c r="AG67" s="39">
        <v>0.17184406608833375</v>
      </c>
      <c r="AH67" s="39">
        <v>0.17456510845443482</v>
      </c>
      <c r="AI67" s="39">
        <v>0.17717589123220212</v>
      </c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</row>
    <row r="68" spans="1:101" x14ac:dyDescent="0.3">
      <c r="A68" s="3">
        <v>502</v>
      </c>
      <c r="B68" s="4" t="s">
        <v>65</v>
      </c>
      <c r="C68" s="39">
        <v>0.14889925588927017</v>
      </c>
      <c r="D68" s="39">
        <v>0.15224087478823348</v>
      </c>
      <c r="E68" s="39">
        <v>0.1550734618916437</v>
      </c>
      <c r="F68" s="39">
        <v>0.15669209830157574</v>
      </c>
      <c r="G68" s="39">
        <v>0.15977142857142856</v>
      </c>
      <c r="H68" s="39">
        <v>0.15971985614234335</v>
      </c>
      <c r="I68" s="39">
        <v>0.15977351981701601</v>
      </c>
      <c r="J68" s="39">
        <v>0.16113850291349172</v>
      </c>
      <c r="K68" s="39">
        <v>0.161302339442706</v>
      </c>
      <c r="L68" s="39">
        <v>0.16034258052504188</v>
      </c>
      <c r="M68" s="39">
        <v>0.16047221808431403</v>
      </c>
      <c r="N68" s="39">
        <v>0.15958753676060008</v>
      </c>
      <c r="O68" s="39">
        <v>0.15874369623257192</v>
      </c>
      <c r="P68" s="39">
        <v>0.15773886647169882</v>
      </c>
      <c r="Q68" s="39">
        <v>0.15648110673681886</v>
      </c>
      <c r="R68" s="39">
        <v>0.15594433986638614</v>
      </c>
      <c r="S68" s="39">
        <v>0.1531317415627628</v>
      </c>
      <c r="T68" s="39">
        <v>0.15152946305311343</v>
      </c>
      <c r="U68" s="39">
        <v>0.15067997685185186</v>
      </c>
      <c r="V68" s="39">
        <v>0.15101189834285919</v>
      </c>
      <c r="W68" s="39">
        <v>0.15087179119974223</v>
      </c>
      <c r="X68" s="39">
        <v>0.14914667326242889</v>
      </c>
      <c r="Y68" s="39">
        <v>0.14885883051973017</v>
      </c>
      <c r="Z68" s="39">
        <v>0.14961641267747422</v>
      </c>
      <c r="AA68" s="39">
        <v>0.15206737074618623</v>
      </c>
      <c r="AB68" s="39">
        <v>0.15358537086500926</v>
      </c>
      <c r="AC68" s="39">
        <v>0.15560920869180808</v>
      </c>
      <c r="AD68" s="39">
        <v>0.15926250505595255</v>
      </c>
      <c r="AE68" s="39">
        <v>0.16106177028240695</v>
      </c>
      <c r="AF68" s="39">
        <v>0.16454856156883566</v>
      </c>
      <c r="AG68" s="39">
        <v>0.16765064810844685</v>
      </c>
      <c r="AH68" s="39">
        <v>0.16927746230663795</v>
      </c>
      <c r="AI68" s="39">
        <v>0.17270830616768809</v>
      </c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</row>
    <row r="69" spans="1:101" x14ac:dyDescent="0.3">
      <c r="A69" s="3">
        <v>511</v>
      </c>
      <c r="B69" s="4" t="s">
        <v>66</v>
      </c>
      <c r="C69" s="39">
        <v>0.15315890236119975</v>
      </c>
      <c r="D69" s="39">
        <v>0.15838409746713691</v>
      </c>
      <c r="E69" s="39">
        <v>0.16079582517938681</v>
      </c>
      <c r="F69" s="39">
        <v>0.16529469871583799</v>
      </c>
      <c r="G69" s="39">
        <v>0.16672093780527517</v>
      </c>
      <c r="H69" s="39">
        <v>0.16911045943304007</v>
      </c>
      <c r="I69" s="39">
        <v>0.17264057875698782</v>
      </c>
      <c r="J69" s="39">
        <v>0.16775456919060053</v>
      </c>
      <c r="K69" s="39">
        <v>0.17046193884189981</v>
      </c>
      <c r="L69" s="39">
        <v>0.1761174116077385</v>
      </c>
      <c r="M69" s="39">
        <v>0.18577747533174549</v>
      </c>
      <c r="N69" s="39">
        <v>0.18777739842949812</v>
      </c>
      <c r="O69" s="39">
        <v>0.18631832244757648</v>
      </c>
      <c r="P69" s="39">
        <v>0.18835496317081726</v>
      </c>
      <c r="Q69" s="39">
        <v>0.1885217391304348</v>
      </c>
      <c r="R69" s="39">
        <v>0.18605453917846049</v>
      </c>
      <c r="S69" s="39">
        <v>0.18383628165105792</v>
      </c>
      <c r="T69" s="39">
        <v>0.18175511619840443</v>
      </c>
      <c r="U69" s="39">
        <v>0.17982608695652175</v>
      </c>
      <c r="V69" s="39">
        <v>0.18117480537862704</v>
      </c>
      <c r="W69" s="39">
        <v>0.18136557610241821</v>
      </c>
      <c r="X69" s="39">
        <v>0.19114470842332612</v>
      </c>
      <c r="Y69" s="39">
        <v>0.19300144300144301</v>
      </c>
      <c r="Z69" s="39">
        <v>0.19344380403458214</v>
      </c>
      <c r="AA69" s="39">
        <v>0.19468704512372634</v>
      </c>
      <c r="AB69" s="39">
        <v>0.19803063457330417</v>
      </c>
      <c r="AC69" s="39">
        <v>0.19875320865419877</v>
      </c>
      <c r="AD69" s="39">
        <v>0.20229289940828402</v>
      </c>
      <c r="AE69" s="39">
        <v>0.20255009107468125</v>
      </c>
      <c r="AF69" s="39">
        <v>0.21066271751203258</v>
      </c>
      <c r="AG69" s="39">
        <v>0.2142056074766355</v>
      </c>
      <c r="AH69" s="39">
        <v>0.22407267221801666</v>
      </c>
      <c r="AI69" s="39">
        <v>0.23403441682600382</v>
      </c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</row>
    <row r="70" spans="1:101" x14ac:dyDescent="0.3">
      <c r="A70" s="3">
        <v>512</v>
      </c>
      <c r="B70" s="4" t="s">
        <v>67</v>
      </c>
      <c r="C70" s="39">
        <v>0.19051479529793272</v>
      </c>
      <c r="D70" s="39">
        <v>0.18625536899648576</v>
      </c>
      <c r="E70" s="39">
        <v>0.19240097008892482</v>
      </c>
      <c r="F70" s="39">
        <v>0.18901453957996769</v>
      </c>
      <c r="G70" s="39">
        <v>0.18744906275468623</v>
      </c>
      <c r="H70" s="39">
        <v>0.18729096989966554</v>
      </c>
      <c r="I70" s="39">
        <v>0.18594867480016827</v>
      </c>
      <c r="J70" s="39">
        <v>0.17865707434052758</v>
      </c>
      <c r="K70" s="39">
        <v>0.18562367864693446</v>
      </c>
      <c r="L70" s="39">
        <v>0.18819982773471144</v>
      </c>
      <c r="M70" s="39">
        <v>0.19496309161962658</v>
      </c>
      <c r="N70" s="39">
        <v>0.19501530389156099</v>
      </c>
      <c r="O70" s="39">
        <v>0.19665640123185218</v>
      </c>
      <c r="P70" s="39">
        <v>0.19105514546244029</v>
      </c>
      <c r="Q70" s="39">
        <v>0.18887393449977569</v>
      </c>
      <c r="R70" s="39">
        <v>0.18843199276999548</v>
      </c>
      <c r="S70" s="39">
        <v>0.18657052726453358</v>
      </c>
      <c r="T70" s="39">
        <v>0.1878678134902671</v>
      </c>
      <c r="U70" s="39">
        <v>0.18315018315018314</v>
      </c>
      <c r="V70" s="39">
        <v>0.18093922651933703</v>
      </c>
      <c r="W70" s="39">
        <v>0.17674418604651163</v>
      </c>
      <c r="X70" s="39">
        <v>0.1720479704797048</v>
      </c>
      <c r="Y70" s="39">
        <v>0.17419354838709677</v>
      </c>
      <c r="Z70" s="39">
        <v>0.17847286108555657</v>
      </c>
      <c r="AA70" s="39">
        <v>0.17933545744196633</v>
      </c>
      <c r="AB70" s="39">
        <v>0.17630979498861049</v>
      </c>
      <c r="AC70" s="39">
        <v>0.1902097902097902</v>
      </c>
      <c r="AD70" s="39">
        <v>0.19364161849710981</v>
      </c>
      <c r="AE70" s="39">
        <v>0.195726080621661</v>
      </c>
      <c r="AF70" s="39">
        <v>0.19318734793187348</v>
      </c>
      <c r="AG70" s="39">
        <v>0.19921875</v>
      </c>
      <c r="AH70" s="39">
        <v>0.20902845927379785</v>
      </c>
      <c r="AI70" s="39">
        <v>0.21005475360876058</v>
      </c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</row>
    <row r="71" spans="1:101" x14ac:dyDescent="0.3">
      <c r="A71" s="3">
        <v>513</v>
      </c>
      <c r="B71" s="4" t="s">
        <v>68</v>
      </c>
      <c r="C71" s="39">
        <v>0.1724653946876169</v>
      </c>
      <c r="D71" s="39">
        <v>0.17972001513431707</v>
      </c>
      <c r="E71" s="39">
        <v>0.1827875095201828</v>
      </c>
      <c r="F71" s="39">
        <v>0.18529862174578868</v>
      </c>
      <c r="G71" s="39">
        <v>0.18842268842268842</v>
      </c>
      <c r="H71" s="39">
        <v>0.18867924528301888</v>
      </c>
      <c r="I71" s="39">
        <v>0.18945699564011098</v>
      </c>
      <c r="J71" s="39">
        <v>0.18923198733174981</v>
      </c>
      <c r="K71" s="39">
        <v>0.19246190858059342</v>
      </c>
      <c r="L71" s="39">
        <v>0.19365206910405786</v>
      </c>
      <c r="M71" s="39">
        <v>0.19608642478597635</v>
      </c>
      <c r="N71" s="39">
        <v>0.2</v>
      </c>
      <c r="O71" s="39">
        <v>0.20267446719598831</v>
      </c>
      <c r="P71" s="39">
        <v>0.20159262363788769</v>
      </c>
      <c r="Q71" s="39">
        <v>0.1954792800334868</v>
      </c>
      <c r="R71" s="39">
        <v>0.19338635412306404</v>
      </c>
      <c r="S71" s="39">
        <v>0.18299291371404752</v>
      </c>
      <c r="T71" s="39">
        <v>0.18345173422482239</v>
      </c>
      <c r="U71" s="39">
        <v>0.1808688387635756</v>
      </c>
      <c r="V71" s="39">
        <v>0.18476430976430977</v>
      </c>
      <c r="W71" s="39">
        <v>0.18720480893087163</v>
      </c>
      <c r="X71" s="39">
        <v>0.1909051909051909</v>
      </c>
      <c r="Y71" s="39">
        <v>0.18812310359774598</v>
      </c>
      <c r="Z71" s="39">
        <v>0.1836644591611479</v>
      </c>
      <c r="AA71" s="39">
        <v>0.18703784254023489</v>
      </c>
      <c r="AB71" s="39">
        <v>0.19072388383181621</v>
      </c>
      <c r="AC71" s="39">
        <v>0.19701623519087319</v>
      </c>
      <c r="AD71" s="39">
        <v>0.20273851590106007</v>
      </c>
      <c r="AE71" s="39">
        <v>0.20935412026726058</v>
      </c>
      <c r="AF71" s="39">
        <v>0.22141560798548093</v>
      </c>
      <c r="AG71" s="39">
        <v>0.22842870118074476</v>
      </c>
      <c r="AH71" s="39">
        <v>0.23359339146397429</v>
      </c>
      <c r="AI71" s="39">
        <v>0.23548094373865699</v>
      </c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</row>
    <row r="72" spans="1:101" x14ac:dyDescent="0.3">
      <c r="A72" s="3">
        <v>514</v>
      </c>
      <c r="B72" s="4" t="s">
        <v>69</v>
      </c>
      <c r="C72" s="39">
        <v>0.16315983757844224</v>
      </c>
      <c r="D72" s="39">
        <v>0.16679160419790104</v>
      </c>
      <c r="E72" s="39">
        <v>0.16873355881247651</v>
      </c>
      <c r="F72" s="39">
        <v>0.17281626506024098</v>
      </c>
      <c r="G72" s="39">
        <v>0.17917766880422481</v>
      </c>
      <c r="H72" s="39">
        <v>0.18333967287942182</v>
      </c>
      <c r="I72" s="39">
        <v>0.18962228157191913</v>
      </c>
      <c r="J72" s="39">
        <v>0.18721461187214611</v>
      </c>
      <c r="K72" s="39">
        <v>0.18493150684931506</v>
      </c>
      <c r="L72" s="39">
        <v>0.18268135206988226</v>
      </c>
      <c r="M72" s="39">
        <v>0.18071374335611237</v>
      </c>
      <c r="N72" s="39">
        <v>0.18354675979821497</v>
      </c>
      <c r="O72" s="39">
        <v>0.18088871411718443</v>
      </c>
      <c r="P72" s="39">
        <v>0.17997662641215426</v>
      </c>
      <c r="Q72" s="39">
        <v>0.17720046529662659</v>
      </c>
      <c r="R72" s="39">
        <v>0.17506947201270345</v>
      </c>
      <c r="S72" s="39">
        <v>0.17412333736396615</v>
      </c>
      <c r="T72" s="39">
        <v>0.17227564102564102</v>
      </c>
      <c r="U72" s="39">
        <v>0.17511147142278072</v>
      </c>
      <c r="V72" s="39">
        <v>0.17270875763747454</v>
      </c>
      <c r="W72" s="39">
        <v>0.17077175697865354</v>
      </c>
      <c r="X72" s="39">
        <v>0.17490652264229331</v>
      </c>
      <c r="Y72" s="39">
        <v>0.17206982543640897</v>
      </c>
      <c r="Z72" s="39">
        <v>0.17053941908713693</v>
      </c>
      <c r="AA72" s="39">
        <v>0.17242815493544356</v>
      </c>
      <c r="AB72" s="39">
        <v>0.17842149454240133</v>
      </c>
      <c r="AC72" s="39">
        <v>0.1814720812182741</v>
      </c>
      <c r="AD72" s="39">
        <v>0.18678526048284624</v>
      </c>
      <c r="AE72" s="39">
        <v>0.18208828522920203</v>
      </c>
      <c r="AF72" s="39">
        <v>0.18662121857690669</v>
      </c>
      <c r="AG72" s="39">
        <v>0.19406779661016949</v>
      </c>
      <c r="AH72" s="39">
        <v>0.19691119691119691</v>
      </c>
      <c r="AI72" s="39">
        <v>0.20279110335804623</v>
      </c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</row>
    <row r="73" spans="1:101" x14ac:dyDescent="0.3">
      <c r="A73" s="3">
        <v>515</v>
      </c>
      <c r="B73" s="4" t="s">
        <v>70</v>
      </c>
      <c r="C73" s="39">
        <v>0.1600790513833992</v>
      </c>
      <c r="D73" s="39">
        <v>0.16283666913763281</v>
      </c>
      <c r="E73" s="39">
        <v>0.16712397106510352</v>
      </c>
      <c r="F73" s="39">
        <v>0.17035732259687972</v>
      </c>
      <c r="G73" s="39">
        <v>0.17186311787072242</v>
      </c>
      <c r="H73" s="39">
        <v>0.17471264367816092</v>
      </c>
      <c r="I73" s="39">
        <v>0.17886178861788618</v>
      </c>
      <c r="J73" s="39">
        <v>0.18527013251783894</v>
      </c>
      <c r="K73" s="39">
        <v>0.18556437164064499</v>
      </c>
      <c r="L73" s="39">
        <v>0.18376722817764166</v>
      </c>
      <c r="M73" s="39">
        <v>0.18492798353909465</v>
      </c>
      <c r="N73" s="39">
        <v>0.18459152016546018</v>
      </c>
      <c r="O73" s="39">
        <v>0.18169968717413973</v>
      </c>
      <c r="P73" s="39">
        <v>0.18727082242011525</v>
      </c>
      <c r="Q73" s="39">
        <v>0.1826245760500913</v>
      </c>
      <c r="R73" s="39">
        <v>0.18358248098610019</v>
      </c>
      <c r="S73" s="39">
        <v>0.18363588529334385</v>
      </c>
      <c r="T73" s="39">
        <v>0.18289473684210528</v>
      </c>
      <c r="U73" s="39">
        <v>0.18261330506228465</v>
      </c>
      <c r="V73" s="39">
        <v>0.1810939989378651</v>
      </c>
      <c r="W73" s="39">
        <v>0.18367346938775511</v>
      </c>
      <c r="X73" s="39">
        <v>0.18509550712940542</v>
      </c>
      <c r="Y73" s="39">
        <v>0.18478554086862692</v>
      </c>
      <c r="Z73" s="39">
        <v>0.1891456206340677</v>
      </c>
      <c r="AA73" s="39">
        <v>0.19338353953738568</v>
      </c>
      <c r="AB73" s="39">
        <v>0.18775073549077292</v>
      </c>
      <c r="AC73" s="39">
        <v>0.19294940796555435</v>
      </c>
      <c r="AD73" s="39">
        <v>0.19886055344546935</v>
      </c>
      <c r="AE73" s="39">
        <v>0.20408163265306123</v>
      </c>
      <c r="AF73" s="39">
        <v>0.20742358078602621</v>
      </c>
      <c r="AG73" s="39">
        <v>0.21428571428571427</v>
      </c>
      <c r="AH73" s="39">
        <v>0.20918086860912588</v>
      </c>
      <c r="AI73" s="39">
        <v>0.21092226246865423</v>
      </c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</row>
    <row r="74" spans="1:101" x14ac:dyDescent="0.3">
      <c r="A74" s="3">
        <v>516</v>
      </c>
      <c r="B74" s="4" t="s">
        <v>71</v>
      </c>
      <c r="C74" s="39">
        <v>0.14519493021017166</v>
      </c>
      <c r="D74" s="39">
        <v>0.14673302295713597</v>
      </c>
      <c r="E74" s="39">
        <v>0.1499840612049729</v>
      </c>
      <c r="F74" s="39">
        <v>0.15390826873385013</v>
      </c>
      <c r="G74" s="39">
        <v>0.15680233500891844</v>
      </c>
      <c r="H74" s="39">
        <v>0.159403855499757</v>
      </c>
      <c r="I74" s="39">
        <v>0.1636929120969062</v>
      </c>
      <c r="J74" s="39">
        <v>0.16409583196586808</v>
      </c>
      <c r="K74" s="39">
        <v>0.16584726319239593</v>
      </c>
      <c r="L74" s="39">
        <v>0.16790859413810233</v>
      </c>
      <c r="M74" s="39">
        <v>0.16627790736421194</v>
      </c>
      <c r="N74" s="39">
        <v>0.16608362485423955</v>
      </c>
      <c r="O74" s="39">
        <v>0.16493810639009701</v>
      </c>
      <c r="P74" s="39">
        <v>0.16462287922056107</v>
      </c>
      <c r="Q74" s="39">
        <v>0.16341627437794218</v>
      </c>
      <c r="R74" s="39">
        <v>0.16598708800543663</v>
      </c>
      <c r="S74" s="39">
        <v>0.16315789473684211</v>
      </c>
      <c r="T74" s="39">
        <v>0.16098548768140397</v>
      </c>
      <c r="U74" s="39">
        <v>0.16163500678426052</v>
      </c>
      <c r="V74" s="39">
        <v>0.16173198699298305</v>
      </c>
      <c r="W74" s="39">
        <v>0.16183074265975819</v>
      </c>
      <c r="X74" s="39">
        <v>0.16174693595718972</v>
      </c>
      <c r="Y74" s="39">
        <v>0.16379310344827586</v>
      </c>
      <c r="Z74" s="39">
        <v>0.16586206896551725</v>
      </c>
      <c r="AA74" s="39">
        <v>0.16558107644840589</v>
      </c>
      <c r="AB74" s="39">
        <v>0.17101200686106346</v>
      </c>
      <c r="AC74" s="39">
        <v>0.17573365368113952</v>
      </c>
      <c r="AD74" s="39">
        <v>0.18699045967042499</v>
      </c>
      <c r="AE74" s="39">
        <v>0.19516857838025722</v>
      </c>
      <c r="AF74" s="39">
        <v>0.20048771990942343</v>
      </c>
      <c r="AG74" s="39">
        <v>0.20636030054167395</v>
      </c>
      <c r="AH74" s="39">
        <v>0.21368715083798884</v>
      </c>
      <c r="AI74" s="39">
        <v>0.21525600835945663</v>
      </c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</row>
    <row r="75" spans="1:101" x14ac:dyDescent="0.3">
      <c r="A75" s="3">
        <v>517</v>
      </c>
      <c r="B75" s="4" t="s">
        <v>72</v>
      </c>
      <c r="C75" s="39">
        <v>0.1384850803366488</v>
      </c>
      <c r="D75" s="39">
        <v>0.13826514918486618</v>
      </c>
      <c r="E75" s="39">
        <v>0.14181536074476339</v>
      </c>
      <c r="F75" s="39">
        <v>0.14661242372085745</v>
      </c>
      <c r="G75" s="39">
        <v>0.14590189625450556</v>
      </c>
      <c r="H75" s="39">
        <v>0.15066120906801009</v>
      </c>
      <c r="I75" s="39">
        <v>0.15249960574041949</v>
      </c>
      <c r="J75" s="39">
        <v>0.15425699026076028</v>
      </c>
      <c r="K75" s="39">
        <v>0.15383401704007574</v>
      </c>
      <c r="L75" s="39">
        <v>0.1554887693767795</v>
      </c>
      <c r="M75" s="39">
        <v>0.15573900619145897</v>
      </c>
      <c r="N75" s="39">
        <v>0.15706556333545513</v>
      </c>
      <c r="O75" s="39">
        <v>0.16064837104798588</v>
      </c>
      <c r="P75" s="39">
        <v>0.16164514586322334</v>
      </c>
      <c r="Q75" s="39">
        <v>0.16377649325626203</v>
      </c>
      <c r="R75" s="39">
        <v>0.167640376501136</v>
      </c>
      <c r="S75" s="39">
        <v>0.16650278597181253</v>
      </c>
      <c r="T75" s="39">
        <v>0.16688567674113008</v>
      </c>
      <c r="U75" s="39">
        <v>0.1699950486879023</v>
      </c>
      <c r="V75" s="39">
        <v>0.16998191681735986</v>
      </c>
      <c r="W75" s="39">
        <v>0.17133956386292834</v>
      </c>
      <c r="X75" s="39">
        <v>0.1751873438800999</v>
      </c>
      <c r="Y75" s="39">
        <v>0.17639235245220283</v>
      </c>
      <c r="Z75" s="39">
        <v>0.1793632272045341</v>
      </c>
      <c r="AA75" s="39">
        <v>0.18104596935376416</v>
      </c>
      <c r="AB75" s="39">
        <v>0.18257676902536715</v>
      </c>
      <c r="AC75" s="39">
        <v>0.18632392473118278</v>
      </c>
      <c r="AD75" s="39">
        <v>0.18647472380314697</v>
      </c>
      <c r="AE75" s="39">
        <v>0.18977367979882648</v>
      </c>
      <c r="AF75" s="39">
        <v>0.19477674810446505</v>
      </c>
      <c r="AG75" s="39">
        <v>0.20098039215686275</v>
      </c>
      <c r="AH75" s="39">
        <v>0.20759536784741145</v>
      </c>
      <c r="AI75" s="39">
        <v>0.21316289514596648</v>
      </c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</row>
    <row r="76" spans="1:101" x14ac:dyDescent="0.3">
      <c r="A76" s="3">
        <v>519</v>
      </c>
      <c r="B76" s="4" t="s">
        <v>73</v>
      </c>
      <c r="C76" s="39">
        <v>0.1812251843448667</v>
      </c>
      <c r="D76" s="39">
        <v>0.18606651376146788</v>
      </c>
      <c r="E76" s="39">
        <v>0.19169054441260744</v>
      </c>
      <c r="F76" s="39">
        <v>0.1959265633964429</v>
      </c>
      <c r="G76" s="39">
        <v>0.19410249069567706</v>
      </c>
      <c r="H76" s="39">
        <v>0.19793459552495696</v>
      </c>
      <c r="I76" s="39">
        <v>0.1972848064702484</v>
      </c>
      <c r="J76" s="39">
        <v>0.197459584295612</v>
      </c>
      <c r="K76" s="39">
        <v>0.19096209912536444</v>
      </c>
      <c r="L76" s="39">
        <v>0.19359576968272621</v>
      </c>
      <c r="M76" s="39">
        <v>0.19692489651094028</v>
      </c>
      <c r="N76" s="39">
        <v>0.19701937406855441</v>
      </c>
      <c r="O76" s="39">
        <v>0.19203329369797859</v>
      </c>
      <c r="P76" s="39">
        <v>0.1917519566526189</v>
      </c>
      <c r="Q76" s="39">
        <v>0.18909199880131855</v>
      </c>
      <c r="R76" s="39">
        <v>0.18868492326211256</v>
      </c>
      <c r="S76" s="39">
        <v>0.18650674662668665</v>
      </c>
      <c r="T76" s="39">
        <v>0.1865127582017011</v>
      </c>
      <c r="U76" s="39">
        <v>0.18434729440538061</v>
      </c>
      <c r="V76" s="39">
        <v>0.18508201795109874</v>
      </c>
      <c r="W76" s="39">
        <v>0.18912160050015631</v>
      </c>
      <c r="X76" s="39">
        <v>0.18485804416403787</v>
      </c>
      <c r="Y76" s="39">
        <v>0.18630223060006285</v>
      </c>
      <c r="Z76" s="39">
        <v>0.18519685039370079</v>
      </c>
      <c r="AA76" s="39">
        <v>0.18430884184308841</v>
      </c>
      <c r="AB76" s="39">
        <v>0.18298004987531172</v>
      </c>
      <c r="AC76" s="39">
        <v>0.18227372377074852</v>
      </c>
      <c r="AD76" s="39">
        <v>0.18552178000626762</v>
      </c>
      <c r="AE76" s="39">
        <v>0.18945068664169787</v>
      </c>
      <c r="AF76" s="39">
        <v>0.19435637285986049</v>
      </c>
      <c r="AG76" s="39">
        <v>0.19728106228264305</v>
      </c>
      <c r="AH76" s="39">
        <v>0.19612205975842339</v>
      </c>
      <c r="AI76" s="39">
        <v>0.19859290054365206</v>
      </c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</row>
    <row r="77" spans="1:101" x14ac:dyDescent="0.3">
      <c r="A77" s="3">
        <v>520</v>
      </c>
      <c r="B77" s="4" t="s">
        <v>74</v>
      </c>
      <c r="C77" s="39">
        <v>0.19557692307692306</v>
      </c>
      <c r="D77" s="39">
        <v>0.19915579432079816</v>
      </c>
      <c r="E77" s="39">
        <v>0.20219104362867577</v>
      </c>
      <c r="F77" s="39">
        <v>0.20499999999999999</v>
      </c>
      <c r="G77" s="39">
        <v>0.2076418371285218</v>
      </c>
      <c r="H77" s="39">
        <v>0.20658914728682171</v>
      </c>
      <c r="I77" s="39">
        <v>0.20633663366336633</v>
      </c>
      <c r="J77" s="39">
        <v>0.20952001593308106</v>
      </c>
      <c r="K77" s="39">
        <v>0.20544354838709677</v>
      </c>
      <c r="L77" s="39">
        <v>0.20658621394968296</v>
      </c>
      <c r="M77" s="39">
        <v>0.20769072588936871</v>
      </c>
      <c r="N77" s="39">
        <v>0.20888429752066115</v>
      </c>
      <c r="O77" s="39">
        <v>0.20858512190039591</v>
      </c>
      <c r="P77" s="39">
        <v>0.20812289562289563</v>
      </c>
      <c r="Q77" s="39">
        <v>0.20354729729729729</v>
      </c>
      <c r="R77" s="39">
        <v>0.20055413469735719</v>
      </c>
      <c r="S77" s="39">
        <v>0.19724375538329025</v>
      </c>
      <c r="T77" s="39">
        <v>0.19496855345911951</v>
      </c>
      <c r="U77" s="39">
        <v>0.19123419101613606</v>
      </c>
      <c r="V77" s="39">
        <v>0.1876916338151555</v>
      </c>
      <c r="W77" s="39">
        <v>0.18608733816107087</v>
      </c>
      <c r="X77" s="39">
        <v>0.18424536628420124</v>
      </c>
      <c r="Y77" s="39">
        <v>0.18492395856292704</v>
      </c>
      <c r="Z77" s="39">
        <v>0.18348017621145374</v>
      </c>
      <c r="AA77" s="39">
        <v>0.18217734855136083</v>
      </c>
      <c r="AB77" s="39">
        <v>0.18570488927866696</v>
      </c>
      <c r="AC77" s="39">
        <v>0.18927935943060498</v>
      </c>
      <c r="AD77" s="39">
        <v>0.19310344827586207</v>
      </c>
      <c r="AE77" s="39">
        <v>0.20094191522762953</v>
      </c>
      <c r="AF77" s="39">
        <v>0.20663379650380995</v>
      </c>
      <c r="AG77" s="39">
        <v>0.21479342514438027</v>
      </c>
      <c r="AH77" s="39">
        <v>0.21867983834755275</v>
      </c>
      <c r="AI77" s="39">
        <v>0.22101694915254239</v>
      </c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</row>
    <row r="78" spans="1:101" x14ac:dyDescent="0.3">
      <c r="A78" s="3">
        <v>521</v>
      </c>
      <c r="B78" s="4" t="s">
        <v>75</v>
      </c>
      <c r="C78" s="39">
        <v>0.14697986577181207</v>
      </c>
      <c r="D78" s="39">
        <v>0.14489885664028143</v>
      </c>
      <c r="E78" s="39">
        <v>0.14943566591422122</v>
      </c>
      <c r="F78" s="39">
        <v>0.15040920150409201</v>
      </c>
      <c r="G78" s="39">
        <v>0.14893153074574794</v>
      </c>
      <c r="H78" s="39">
        <v>0.14692458161269289</v>
      </c>
      <c r="I78" s="39">
        <v>0.14665226781857452</v>
      </c>
      <c r="J78" s="39">
        <v>0.14462457337883958</v>
      </c>
      <c r="K78" s="39">
        <v>0.14470888227794304</v>
      </c>
      <c r="L78" s="39">
        <v>0.1486744432661718</v>
      </c>
      <c r="M78" s="39">
        <v>0.15088383838383837</v>
      </c>
      <c r="N78" s="39">
        <v>0.14673242909987669</v>
      </c>
      <c r="O78" s="39">
        <v>0.14828583230070219</v>
      </c>
      <c r="P78" s="39">
        <v>0.14488577896686561</v>
      </c>
      <c r="Q78" s="39">
        <v>0.14391905843485442</v>
      </c>
      <c r="R78" s="39">
        <v>0.14480097481722176</v>
      </c>
      <c r="S78" s="39">
        <v>0.14496013085258638</v>
      </c>
      <c r="T78" s="39">
        <v>0.14537987679671457</v>
      </c>
      <c r="U78" s="39">
        <v>0.14400826446280993</v>
      </c>
      <c r="V78" s="39">
        <v>0.14915533580552123</v>
      </c>
      <c r="W78" s="39">
        <v>0.14837522992029431</v>
      </c>
      <c r="X78" s="39">
        <v>0.14769730168391154</v>
      </c>
      <c r="Y78" s="39">
        <v>0.14724425462680496</v>
      </c>
      <c r="Z78" s="39">
        <v>0.14654138344662135</v>
      </c>
      <c r="AA78" s="39">
        <v>0.14689709347996857</v>
      </c>
      <c r="AB78" s="39">
        <v>0.1521099116781158</v>
      </c>
      <c r="AC78" s="39">
        <v>0.15268522148177185</v>
      </c>
      <c r="AD78" s="39">
        <v>0.15697445972495089</v>
      </c>
      <c r="AE78" s="39">
        <v>0.16347482724580453</v>
      </c>
      <c r="AF78" s="39">
        <v>0.16798107255520506</v>
      </c>
      <c r="AG78" s="39">
        <v>0.17512790240062967</v>
      </c>
      <c r="AH78" s="39">
        <v>0.17777777777777778</v>
      </c>
      <c r="AI78" s="39">
        <v>0.18421566712248486</v>
      </c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</row>
    <row r="79" spans="1:101" x14ac:dyDescent="0.3">
      <c r="A79" s="3">
        <v>522</v>
      </c>
      <c r="B79" s="4" t="s">
        <v>76</v>
      </c>
      <c r="C79" s="39">
        <v>0.16412154866574116</v>
      </c>
      <c r="D79" s="39">
        <v>0.16591928251121077</v>
      </c>
      <c r="E79" s="39">
        <v>0.16479285384259973</v>
      </c>
      <c r="F79" s="39">
        <v>0.16712877387553912</v>
      </c>
      <c r="G79" s="39">
        <v>0.16733870967741934</v>
      </c>
      <c r="H79" s="39">
        <v>0.17055233922703802</v>
      </c>
      <c r="I79" s="39">
        <v>0.17279469780653306</v>
      </c>
      <c r="J79" s="39">
        <v>0.17096723128067121</v>
      </c>
      <c r="K79" s="39">
        <v>0.1706355464437786</v>
      </c>
      <c r="L79" s="39">
        <v>0.17646119450654743</v>
      </c>
      <c r="M79" s="39">
        <v>0.17732884399551066</v>
      </c>
      <c r="N79" s="39">
        <v>0.17676361883336011</v>
      </c>
      <c r="O79" s="39">
        <v>0.17472298056849206</v>
      </c>
      <c r="P79" s="39">
        <v>0.17555771096023279</v>
      </c>
      <c r="Q79" s="39">
        <v>0.17387096774193547</v>
      </c>
      <c r="R79" s="39">
        <v>0.17377260981912146</v>
      </c>
      <c r="S79" s="39">
        <v>0.1701405719825497</v>
      </c>
      <c r="T79" s="39">
        <v>0.16973811833171679</v>
      </c>
      <c r="U79" s="39">
        <v>0.17052631578947369</v>
      </c>
      <c r="V79" s="39">
        <v>0.17059013221541439</v>
      </c>
      <c r="W79" s="39">
        <v>0.17222767419038273</v>
      </c>
      <c r="X79" s="39">
        <v>0.17099037363354544</v>
      </c>
      <c r="Y79" s="39">
        <v>0.1732063700541783</v>
      </c>
      <c r="Z79" s="39">
        <v>0.17502442201237381</v>
      </c>
      <c r="AA79" s="39">
        <v>0.17798404168702167</v>
      </c>
      <c r="AB79" s="39">
        <v>0.17727272727272728</v>
      </c>
      <c r="AC79" s="39">
        <v>0.18270639960918417</v>
      </c>
      <c r="AD79" s="39">
        <v>0.18566618566618567</v>
      </c>
      <c r="AE79" s="39">
        <v>0.19066022544283415</v>
      </c>
      <c r="AF79" s="39">
        <v>0.19270916974466035</v>
      </c>
      <c r="AG79" s="39">
        <v>0.19503546099290781</v>
      </c>
      <c r="AH79" s="39">
        <v>0.19843851659076123</v>
      </c>
      <c r="AI79" s="39">
        <v>0.20140706806282724</v>
      </c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</row>
    <row r="80" spans="1:101" x14ac:dyDescent="0.3">
      <c r="A80" s="3">
        <v>528</v>
      </c>
      <c r="B80" s="4" t="s">
        <v>77</v>
      </c>
      <c r="C80" s="39">
        <v>0.16113039167079821</v>
      </c>
      <c r="D80" s="39">
        <v>0.16277593624374073</v>
      </c>
      <c r="E80" s="39">
        <v>0.1639137737961926</v>
      </c>
      <c r="F80" s="39">
        <v>0.16779696567153743</v>
      </c>
      <c r="G80" s="39">
        <v>0.16850635741232359</v>
      </c>
      <c r="H80" s="39">
        <v>0.17290377039954979</v>
      </c>
      <c r="I80" s="39">
        <v>0.17318120994436229</v>
      </c>
      <c r="J80" s="39">
        <v>0.17558328046803412</v>
      </c>
      <c r="K80" s="39">
        <v>0.17576097629401038</v>
      </c>
      <c r="L80" s="39">
        <v>0.17421676545300593</v>
      </c>
      <c r="M80" s="39">
        <v>0.17618641659562376</v>
      </c>
      <c r="N80" s="39">
        <v>0.17592592592592593</v>
      </c>
      <c r="O80" s="39">
        <v>0.17587903858497966</v>
      </c>
      <c r="P80" s="39">
        <v>0.17187832376090192</v>
      </c>
      <c r="Q80" s="39">
        <v>0.17140231834888323</v>
      </c>
      <c r="R80" s="39">
        <v>0.16919601891720196</v>
      </c>
      <c r="S80" s="39">
        <v>0.16779302341456756</v>
      </c>
      <c r="T80" s="39">
        <v>0.16551818243842534</v>
      </c>
      <c r="U80" s="39">
        <v>0.16440701177759517</v>
      </c>
      <c r="V80" s="39">
        <v>0.16688576766069327</v>
      </c>
      <c r="W80" s="39">
        <v>0.16561262075196331</v>
      </c>
      <c r="X80" s="39">
        <v>0.16660903243654471</v>
      </c>
      <c r="Y80" s="39">
        <v>0.1650304203539823</v>
      </c>
      <c r="Z80" s="39">
        <v>0.16517426642788263</v>
      </c>
      <c r="AA80" s="39">
        <v>0.16611887154204327</v>
      </c>
      <c r="AB80" s="39">
        <v>0.168101986844782</v>
      </c>
      <c r="AC80" s="39">
        <v>0.17045916294189353</v>
      </c>
      <c r="AD80" s="39">
        <v>0.17513703728767679</v>
      </c>
      <c r="AE80" s="39">
        <v>0.17842660178426603</v>
      </c>
      <c r="AF80" s="39">
        <v>0.18321481282704952</v>
      </c>
      <c r="AG80" s="39">
        <v>0.18559817290253242</v>
      </c>
      <c r="AH80" s="39">
        <v>0.19075765717356261</v>
      </c>
      <c r="AI80" s="39">
        <v>0.1917982338774418</v>
      </c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</row>
    <row r="81" spans="1:101" x14ac:dyDescent="0.3">
      <c r="A81" s="3">
        <v>529</v>
      </c>
      <c r="B81" s="4" t="s">
        <v>78</v>
      </c>
      <c r="C81" s="39">
        <v>0.1338909037080897</v>
      </c>
      <c r="D81" s="39">
        <v>0.13766291469194314</v>
      </c>
      <c r="E81" s="39">
        <v>0.14100268576544314</v>
      </c>
      <c r="F81" s="39">
        <v>0.14416510318949344</v>
      </c>
      <c r="G81" s="39">
        <v>0.14545590657284024</v>
      </c>
      <c r="H81" s="39">
        <v>0.14727108705457825</v>
      </c>
      <c r="I81" s="39">
        <v>0.14867740954697475</v>
      </c>
      <c r="J81" s="39">
        <v>0.15028593213877239</v>
      </c>
      <c r="K81" s="39">
        <v>0.15366954924619269</v>
      </c>
      <c r="L81" s="39">
        <v>0.1526594519917108</v>
      </c>
      <c r="M81" s="39">
        <v>0.15334458422829089</v>
      </c>
      <c r="N81" s="39">
        <v>0.1513803680981595</v>
      </c>
      <c r="O81" s="39">
        <v>0.14914294459749006</v>
      </c>
      <c r="P81" s="39">
        <v>0.14879448909299656</v>
      </c>
      <c r="Q81" s="39">
        <v>0.14670727065093261</v>
      </c>
      <c r="R81" s="39">
        <v>0.14473384463512795</v>
      </c>
      <c r="S81" s="39">
        <v>0.14334362873208203</v>
      </c>
      <c r="T81" s="39">
        <v>0.14249424466142732</v>
      </c>
      <c r="U81" s="39">
        <v>0.14251554280248685</v>
      </c>
      <c r="V81" s="39">
        <v>0.14350345265497261</v>
      </c>
      <c r="W81" s="39">
        <v>0.14591593973037273</v>
      </c>
      <c r="X81" s="39">
        <v>0.1484764542936288</v>
      </c>
      <c r="Y81" s="39">
        <v>0.1467673430863615</v>
      </c>
      <c r="Z81" s="39">
        <v>0.14964761158966328</v>
      </c>
      <c r="AA81" s="39">
        <v>0.15254237288135594</v>
      </c>
      <c r="AB81" s="39">
        <v>0.15609529702970298</v>
      </c>
      <c r="AC81" s="39">
        <v>0.15962766366643588</v>
      </c>
      <c r="AD81" s="39">
        <v>0.16573613766730402</v>
      </c>
      <c r="AE81" s="39">
        <v>0.17145681265206814</v>
      </c>
      <c r="AF81" s="39">
        <v>0.17716236722306525</v>
      </c>
      <c r="AG81" s="39">
        <v>0.18150087260034903</v>
      </c>
      <c r="AH81" s="39">
        <v>0.18281508186870962</v>
      </c>
      <c r="AI81" s="39">
        <v>0.1845487148834429</v>
      </c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</row>
    <row r="82" spans="1:101" x14ac:dyDescent="0.3">
      <c r="A82" s="3">
        <v>532</v>
      </c>
      <c r="B82" s="4" t="s">
        <v>79</v>
      </c>
      <c r="C82" s="39">
        <v>0.15850043591979077</v>
      </c>
      <c r="D82" s="39">
        <v>0.1596317526489491</v>
      </c>
      <c r="E82" s="39">
        <v>0.16193426260540356</v>
      </c>
      <c r="F82" s="39">
        <v>0.15938303341902313</v>
      </c>
      <c r="G82" s="39">
        <v>0.16432488005483209</v>
      </c>
      <c r="H82" s="39">
        <v>0.16675244467318578</v>
      </c>
      <c r="I82" s="39">
        <v>0.16342213114754098</v>
      </c>
      <c r="J82" s="39">
        <v>0.16439290586630287</v>
      </c>
      <c r="K82" s="39">
        <v>0.16121930567315834</v>
      </c>
      <c r="L82" s="39">
        <v>0.15793933231655652</v>
      </c>
      <c r="M82" s="39">
        <v>0.15930252243101406</v>
      </c>
      <c r="N82" s="39">
        <v>0.15744609727561423</v>
      </c>
      <c r="O82" s="39">
        <v>0.1575878727303015</v>
      </c>
      <c r="P82" s="39">
        <v>0.15479566305254377</v>
      </c>
      <c r="Q82" s="39">
        <v>0.15169002473206925</v>
      </c>
      <c r="R82" s="39">
        <v>0.14453187730849526</v>
      </c>
      <c r="S82" s="39">
        <v>0.14272106683600572</v>
      </c>
      <c r="T82" s="39">
        <v>0.14193242816545626</v>
      </c>
      <c r="U82" s="39">
        <v>0.14238358326756118</v>
      </c>
      <c r="V82" s="39">
        <v>0.14527883396704688</v>
      </c>
      <c r="W82" s="39">
        <v>0.14620070535428023</v>
      </c>
      <c r="X82" s="39">
        <v>0.1468989769820972</v>
      </c>
      <c r="Y82" s="39">
        <v>0.14365701487761959</v>
      </c>
      <c r="Z82" s="39">
        <v>0.14342693044033183</v>
      </c>
      <c r="AA82" s="39">
        <v>0.1431042616763642</v>
      </c>
      <c r="AB82" s="39">
        <v>0.14345210550670986</v>
      </c>
      <c r="AC82" s="39">
        <v>0.15083798882681565</v>
      </c>
      <c r="AD82" s="39">
        <v>0.16298342541436464</v>
      </c>
      <c r="AE82" s="39">
        <v>0.16684346113047432</v>
      </c>
      <c r="AF82" s="39">
        <v>0.17031226429325691</v>
      </c>
      <c r="AG82" s="39">
        <v>0.16950418160095579</v>
      </c>
      <c r="AH82" s="39">
        <v>0.16733067729083664</v>
      </c>
      <c r="AI82" s="39">
        <v>0.17090271691498685</v>
      </c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</row>
    <row r="83" spans="1:101" x14ac:dyDescent="0.3">
      <c r="A83" s="3">
        <v>533</v>
      </c>
      <c r="B83" s="4" t="s">
        <v>80</v>
      </c>
      <c r="C83" s="39">
        <v>0.11477331943720688</v>
      </c>
      <c r="D83" s="39">
        <v>0.11587650174396073</v>
      </c>
      <c r="E83" s="39">
        <v>0.11663479923518165</v>
      </c>
      <c r="F83" s="39">
        <v>0.11691447452026942</v>
      </c>
      <c r="G83" s="39">
        <v>0.11697592778335004</v>
      </c>
      <c r="H83" s="39">
        <v>0.11972891566265061</v>
      </c>
      <c r="I83" s="39">
        <v>0.11973947895791583</v>
      </c>
      <c r="J83" s="39">
        <v>0.11844708209693373</v>
      </c>
      <c r="K83" s="39">
        <v>0.12100882097154926</v>
      </c>
      <c r="L83" s="39">
        <v>0.12044157777226494</v>
      </c>
      <c r="M83" s="39">
        <v>0.12142945468035118</v>
      </c>
      <c r="N83" s="39">
        <v>0.12015218458517428</v>
      </c>
      <c r="O83" s="39">
        <v>0.11982968369829684</v>
      </c>
      <c r="P83" s="39">
        <v>0.11858664085188771</v>
      </c>
      <c r="Q83" s="39">
        <v>0.11436706608138569</v>
      </c>
      <c r="R83" s="39">
        <v>0.11448846836191602</v>
      </c>
      <c r="S83" s="39">
        <v>0.11582555253516133</v>
      </c>
      <c r="T83" s="39">
        <v>0.11497105045492143</v>
      </c>
      <c r="U83" s="39">
        <v>0.1133450911228689</v>
      </c>
      <c r="V83" s="39">
        <v>0.11387649683024184</v>
      </c>
      <c r="W83" s="39">
        <v>0.11476179300633654</v>
      </c>
      <c r="X83" s="39">
        <v>0.1151430565247732</v>
      </c>
      <c r="Y83" s="39">
        <v>0.11728250701590272</v>
      </c>
      <c r="Z83" s="39">
        <v>0.11906976744186047</v>
      </c>
      <c r="AA83" s="39">
        <v>0.12294892535243818</v>
      </c>
      <c r="AB83" s="39">
        <v>0.12648131267092069</v>
      </c>
      <c r="AC83" s="39">
        <v>0.12488738738738739</v>
      </c>
      <c r="AD83" s="39">
        <v>0.13147899910634495</v>
      </c>
      <c r="AE83" s="39">
        <v>0.13595468177274242</v>
      </c>
      <c r="AF83" s="39">
        <v>0.14031402034498008</v>
      </c>
      <c r="AG83" s="39">
        <v>0.14548458149779736</v>
      </c>
      <c r="AH83" s="39">
        <v>0.151130722559294</v>
      </c>
      <c r="AI83" s="39">
        <v>0.15589437631200972</v>
      </c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</row>
    <row r="84" spans="1:101" x14ac:dyDescent="0.3">
      <c r="A84" s="3">
        <v>534</v>
      </c>
      <c r="B84" s="4" t="s">
        <v>81</v>
      </c>
      <c r="C84" s="39">
        <v>0.1624219125420471</v>
      </c>
      <c r="D84" s="39">
        <v>0.16260033378367639</v>
      </c>
      <c r="E84" s="39">
        <v>0.16866417969680134</v>
      </c>
      <c r="F84" s="39">
        <v>0.16989093225061699</v>
      </c>
      <c r="G84" s="39">
        <v>0.17194677649295106</v>
      </c>
      <c r="H84" s="39">
        <v>0.17385796849022248</v>
      </c>
      <c r="I84" s="39">
        <v>0.17821073558648112</v>
      </c>
      <c r="J84" s="39">
        <v>0.1768637123080595</v>
      </c>
      <c r="K84" s="39">
        <v>0.17832921088326817</v>
      </c>
      <c r="L84" s="39">
        <v>0.17566382266166972</v>
      </c>
      <c r="M84" s="39">
        <v>0.1756563245823389</v>
      </c>
      <c r="N84" s="39">
        <v>0.17617728531855956</v>
      </c>
      <c r="O84" s="39">
        <v>0.17250864508016348</v>
      </c>
      <c r="P84" s="39">
        <v>0.16937174807796848</v>
      </c>
      <c r="Q84" s="39">
        <v>0.16570594112673892</v>
      </c>
      <c r="R84" s="39">
        <v>0.16444239914097253</v>
      </c>
      <c r="S84" s="39">
        <v>0.16163546045089797</v>
      </c>
      <c r="T84" s="39">
        <v>0.15945017182130583</v>
      </c>
      <c r="U84" s="39">
        <v>0.15772482705611068</v>
      </c>
      <c r="V84" s="39">
        <v>0.15459972447573855</v>
      </c>
      <c r="W84" s="39">
        <v>0.15697940503432495</v>
      </c>
      <c r="X84" s="39">
        <v>0.15960269921904618</v>
      </c>
      <c r="Y84" s="39">
        <v>0.15654081864265718</v>
      </c>
      <c r="Z84" s="39">
        <v>0.15640200553767866</v>
      </c>
      <c r="AA84" s="39">
        <v>0.15728747952955188</v>
      </c>
      <c r="AB84" s="39">
        <v>0.1584525309419699</v>
      </c>
      <c r="AC84" s="39">
        <v>0.16184501845018451</v>
      </c>
      <c r="AD84" s="39">
        <v>0.16366576027044905</v>
      </c>
      <c r="AE84" s="39">
        <v>0.16887102667153819</v>
      </c>
      <c r="AF84" s="39">
        <v>0.17466228550565899</v>
      </c>
      <c r="AG84" s="39">
        <v>0.17815714598380389</v>
      </c>
      <c r="AH84" s="39">
        <v>0.18315177923021062</v>
      </c>
      <c r="AI84" s="39">
        <v>0.18765576894883448</v>
      </c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</row>
    <row r="85" spans="1:101" x14ac:dyDescent="0.3">
      <c r="A85" s="3">
        <v>536</v>
      </c>
      <c r="B85" s="4" t="s">
        <v>82</v>
      </c>
      <c r="C85" s="39">
        <v>0.17652656621728788</v>
      </c>
      <c r="D85" s="39">
        <v>0.17946696104715346</v>
      </c>
      <c r="E85" s="39">
        <v>0.18005365314817737</v>
      </c>
      <c r="F85" s="39">
        <v>0.18143127364438841</v>
      </c>
      <c r="G85" s="39">
        <v>0.18509119746233149</v>
      </c>
      <c r="H85" s="39">
        <v>0.18761904761904763</v>
      </c>
      <c r="I85" s="39">
        <v>0.1885741565881604</v>
      </c>
      <c r="J85" s="39">
        <v>0.18752989953755381</v>
      </c>
      <c r="K85" s="39">
        <v>0.18648692023752206</v>
      </c>
      <c r="L85" s="39">
        <v>0.18564516129032257</v>
      </c>
      <c r="M85" s="39">
        <v>0.18533571776946839</v>
      </c>
      <c r="N85" s="39">
        <v>0.18635689569945627</v>
      </c>
      <c r="O85" s="39">
        <v>0.18402777777777779</v>
      </c>
      <c r="P85" s="39">
        <v>0.17783632471595587</v>
      </c>
      <c r="Q85" s="39">
        <v>0.17311475409836066</v>
      </c>
      <c r="R85" s="39">
        <v>0.16847112860892388</v>
      </c>
      <c r="S85" s="39">
        <v>0.16549698057777051</v>
      </c>
      <c r="T85" s="39">
        <v>0.16782522343594836</v>
      </c>
      <c r="U85" s="39">
        <v>0.17010652463382156</v>
      </c>
      <c r="V85" s="39">
        <v>0.1696503262506274</v>
      </c>
      <c r="W85" s="39">
        <v>0.1695886716115981</v>
      </c>
      <c r="X85" s="39">
        <v>0.16846061848624638</v>
      </c>
      <c r="Y85" s="39">
        <v>0.1687079523891668</v>
      </c>
      <c r="Z85" s="39">
        <v>0.16692479779728103</v>
      </c>
      <c r="AA85" s="39">
        <v>0.1678944663354463</v>
      </c>
      <c r="AB85" s="39">
        <v>0.16663773650407915</v>
      </c>
      <c r="AC85" s="39">
        <v>0.17061195861827108</v>
      </c>
      <c r="AD85" s="39">
        <v>0.17505700754253639</v>
      </c>
      <c r="AE85" s="39">
        <v>0.17584892584892584</v>
      </c>
      <c r="AF85" s="39">
        <v>0.17870788468218132</v>
      </c>
      <c r="AG85" s="39">
        <v>0.18453734476123843</v>
      </c>
      <c r="AH85" s="39">
        <v>0.19238938053097346</v>
      </c>
      <c r="AI85" s="39">
        <v>0.19509158812022051</v>
      </c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</row>
    <row r="86" spans="1:101" x14ac:dyDescent="0.3">
      <c r="A86" s="3">
        <v>538</v>
      </c>
      <c r="B86" s="4" t="s">
        <v>83</v>
      </c>
      <c r="C86" s="39">
        <v>0.1580746226146397</v>
      </c>
      <c r="D86" s="39">
        <v>0.16408140031307814</v>
      </c>
      <c r="E86" s="39">
        <v>0.16878299329433585</v>
      </c>
      <c r="F86" s="39">
        <v>0.17458736482640866</v>
      </c>
      <c r="G86" s="39">
        <v>0.17647058823529413</v>
      </c>
      <c r="H86" s="39">
        <v>0.17958950969213228</v>
      </c>
      <c r="I86" s="39">
        <v>0.18106288497349951</v>
      </c>
      <c r="J86" s="39">
        <v>0.18098247629991382</v>
      </c>
      <c r="K86" s="39">
        <v>0.18145620022753128</v>
      </c>
      <c r="L86" s="39">
        <v>0.1808752486501847</v>
      </c>
      <c r="M86" s="39">
        <v>0.18216833095577747</v>
      </c>
      <c r="N86" s="39">
        <v>0.1838319907940161</v>
      </c>
      <c r="O86" s="39">
        <v>0.1822879288072341</v>
      </c>
      <c r="P86" s="39">
        <v>0.18086330935251799</v>
      </c>
      <c r="Q86" s="39">
        <v>0.17788391952525692</v>
      </c>
      <c r="R86" s="39">
        <v>0.17788740568775391</v>
      </c>
      <c r="S86" s="39">
        <v>0.17577784239604535</v>
      </c>
      <c r="T86" s="39">
        <v>0.17437825332562173</v>
      </c>
      <c r="U86" s="39">
        <v>0.1758434350810574</v>
      </c>
      <c r="V86" s="39">
        <v>0.18019890158824403</v>
      </c>
      <c r="W86" s="39">
        <v>0.18080357142857142</v>
      </c>
      <c r="X86" s="39">
        <v>0.18173598553345388</v>
      </c>
      <c r="Y86" s="39">
        <v>0.17904191616766468</v>
      </c>
      <c r="Z86" s="39">
        <v>0.1797062350119904</v>
      </c>
      <c r="AA86" s="39">
        <v>0.17972007147111377</v>
      </c>
      <c r="AB86" s="39">
        <v>0.18085106382978725</v>
      </c>
      <c r="AC86" s="39">
        <v>0.18097070139094407</v>
      </c>
      <c r="AD86" s="39">
        <v>0.18656716417910449</v>
      </c>
      <c r="AE86" s="39">
        <v>0.18753709198813057</v>
      </c>
      <c r="AF86" s="39">
        <v>0.18797215227373723</v>
      </c>
      <c r="AG86" s="39">
        <v>0.19311974014469216</v>
      </c>
      <c r="AH86" s="39">
        <v>0.19600000000000001</v>
      </c>
      <c r="AI86" s="39">
        <v>0.20086943486733624</v>
      </c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</row>
    <row r="87" spans="1:101" x14ac:dyDescent="0.3">
      <c r="A87" s="3">
        <v>540</v>
      </c>
      <c r="B87" s="4" t="s">
        <v>84</v>
      </c>
      <c r="C87" s="39">
        <v>0.21171918186843561</v>
      </c>
      <c r="D87" s="39">
        <v>0.21810130085801274</v>
      </c>
      <c r="E87" s="39">
        <v>0.21922756321200335</v>
      </c>
      <c r="F87" s="39">
        <v>0.22169282511210761</v>
      </c>
      <c r="G87" s="39">
        <v>0.22372499295576218</v>
      </c>
      <c r="H87" s="39">
        <v>0.22754153759504364</v>
      </c>
      <c r="I87" s="39">
        <v>0.22776203966005665</v>
      </c>
      <c r="J87" s="39">
        <v>0.2247887323943662</v>
      </c>
      <c r="K87" s="39">
        <v>0.22097272982850716</v>
      </c>
      <c r="L87" s="39">
        <v>0.21973608720596671</v>
      </c>
      <c r="M87" s="39">
        <v>0.21534008683068018</v>
      </c>
      <c r="N87" s="39">
        <v>0.2114435085681092</v>
      </c>
      <c r="O87" s="39">
        <v>0.20997067448680351</v>
      </c>
      <c r="P87" s="39">
        <v>0.20478017114192978</v>
      </c>
      <c r="Q87" s="39">
        <v>0.1995841995841996</v>
      </c>
      <c r="R87" s="39">
        <v>0.19451073985680192</v>
      </c>
      <c r="S87" s="39">
        <v>0.19332531569452796</v>
      </c>
      <c r="T87" s="39">
        <v>0.18240541371885574</v>
      </c>
      <c r="U87" s="39">
        <v>0.18131699846860644</v>
      </c>
      <c r="V87" s="39">
        <v>0.18131359851988899</v>
      </c>
      <c r="W87" s="39">
        <v>0.18190356919223544</v>
      </c>
      <c r="X87" s="39">
        <v>0.18639798488664988</v>
      </c>
      <c r="Y87" s="39">
        <v>0.1875780274656679</v>
      </c>
      <c r="Z87" s="39">
        <v>0.18518518518518517</v>
      </c>
      <c r="AA87" s="39">
        <v>0.18994943109987358</v>
      </c>
      <c r="AB87" s="39">
        <v>0.19055168040583387</v>
      </c>
      <c r="AC87" s="39">
        <v>0.19415316174134095</v>
      </c>
      <c r="AD87" s="39">
        <v>0.19980849026492181</v>
      </c>
      <c r="AE87" s="39">
        <v>0.20458952811893988</v>
      </c>
      <c r="AF87" s="39">
        <v>0.20863309352517986</v>
      </c>
      <c r="AG87" s="39">
        <v>0.21810971579643093</v>
      </c>
      <c r="AH87" s="39">
        <v>0.22096881220968811</v>
      </c>
      <c r="AI87" s="39">
        <v>0.23414961422341496</v>
      </c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</row>
    <row r="88" spans="1:101" x14ac:dyDescent="0.3">
      <c r="A88" s="3">
        <v>541</v>
      </c>
      <c r="B88" s="4" t="s">
        <v>85</v>
      </c>
      <c r="C88" s="39">
        <v>0.20036210018105008</v>
      </c>
      <c r="D88" s="39">
        <v>0.20915841584158415</v>
      </c>
      <c r="E88" s="39">
        <v>0.20973782771535582</v>
      </c>
      <c r="F88" s="39">
        <v>0.21329113924050633</v>
      </c>
      <c r="G88" s="39">
        <v>0.2108626198083067</v>
      </c>
      <c r="H88" s="39">
        <v>0.21614583333333334</v>
      </c>
      <c r="I88" s="39">
        <v>0.21338634857521538</v>
      </c>
      <c r="J88" s="39">
        <v>0.2208994708994709</v>
      </c>
      <c r="K88" s="39">
        <v>0.22185209860093272</v>
      </c>
      <c r="L88" s="39">
        <v>0.22108145106091717</v>
      </c>
      <c r="M88" s="39">
        <v>0.21733053808525507</v>
      </c>
      <c r="N88" s="39">
        <v>0.2148936170212766</v>
      </c>
      <c r="O88" s="39">
        <v>0.21382751247327156</v>
      </c>
      <c r="P88" s="39">
        <v>0.20985010706638116</v>
      </c>
      <c r="Q88" s="39">
        <v>0.20310296191819463</v>
      </c>
      <c r="R88" s="39">
        <v>0.20614954577218728</v>
      </c>
      <c r="S88" s="39">
        <v>0.21233356692361599</v>
      </c>
      <c r="T88" s="39">
        <v>0.22056737588652484</v>
      </c>
      <c r="U88" s="39">
        <v>0.21832498210450965</v>
      </c>
      <c r="V88" s="39">
        <v>0.22102231821454282</v>
      </c>
      <c r="W88" s="39">
        <v>0.22453371592539456</v>
      </c>
      <c r="X88" s="39">
        <v>0.22046109510086456</v>
      </c>
      <c r="Y88" s="39">
        <v>0.21594202898550724</v>
      </c>
      <c r="Z88" s="39">
        <v>0.21670266378689704</v>
      </c>
      <c r="AA88" s="39">
        <v>0.21541786743515851</v>
      </c>
      <c r="AB88" s="39">
        <v>0.20738636363636365</v>
      </c>
      <c r="AC88" s="39">
        <v>0.20800571837026446</v>
      </c>
      <c r="AD88" s="39">
        <v>0.20667613636363635</v>
      </c>
      <c r="AE88" s="39">
        <v>0.21469329529243938</v>
      </c>
      <c r="AF88" s="39">
        <v>0.21953065859197576</v>
      </c>
      <c r="AG88" s="39">
        <v>0.21761658031088082</v>
      </c>
      <c r="AH88" s="39">
        <v>0.22263313609467456</v>
      </c>
      <c r="AI88" s="39">
        <v>0.23524904214559386</v>
      </c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</row>
    <row r="89" spans="1:101" x14ac:dyDescent="0.3">
      <c r="A89" s="3">
        <v>542</v>
      </c>
      <c r="B89" s="4" t="s">
        <v>86</v>
      </c>
      <c r="C89" s="39">
        <v>0.17275645925699434</v>
      </c>
      <c r="D89" s="39">
        <v>0.1744379055379508</v>
      </c>
      <c r="E89" s="39">
        <v>0.17581423401688781</v>
      </c>
      <c r="F89" s="39">
        <v>0.17830518788985242</v>
      </c>
      <c r="G89" s="39">
        <v>0.1760552570990023</v>
      </c>
      <c r="H89" s="39">
        <v>0.17499999999999999</v>
      </c>
      <c r="I89" s="39">
        <v>0.1752988047808765</v>
      </c>
      <c r="J89" s="39">
        <v>0.17467050446901985</v>
      </c>
      <c r="K89" s="39">
        <v>0.17338217338217338</v>
      </c>
      <c r="L89" s="39">
        <v>0.17047184170471841</v>
      </c>
      <c r="M89" s="39">
        <v>0.17331900521952717</v>
      </c>
      <c r="N89" s="39">
        <v>0.17127921279212793</v>
      </c>
      <c r="O89" s="39">
        <v>0.16929676727439866</v>
      </c>
      <c r="P89" s="39">
        <v>0.16204268292682927</v>
      </c>
      <c r="Q89" s="39">
        <v>0.15960862253478061</v>
      </c>
      <c r="R89" s="39">
        <v>0.15708167635362497</v>
      </c>
      <c r="S89" s="39">
        <v>0.15395157606212884</v>
      </c>
      <c r="T89" s="39">
        <v>0.15124636794616914</v>
      </c>
      <c r="U89" s="39">
        <v>0.15321328779882024</v>
      </c>
      <c r="V89" s="39">
        <v>0.15299610894941634</v>
      </c>
      <c r="W89" s="39">
        <v>0.15497808390732623</v>
      </c>
      <c r="X89" s="39">
        <v>0.153822249844624</v>
      </c>
      <c r="Y89" s="39">
        <v>0.15361959386141683</v>
      </c>
      <c r="Z89" s="39">
        <v>0.15385814497272018</v>
      </c>
      <c r="AA89" s="39">
        <v>0.15776319900031241</v>
      </c>
      <c r="AB89" s="39">
        <v>0.15868077162414437</v>
      </c>
      <c r="AC89" s="39">
        <v>0.1616635397123202</v>
      </c>
      <c r="AD89" s="39">
        <v>0.16767960105968521</v>
      </c>
      <c r="AE89" s="39">
        <v>0.17367769873182803</v>
      </c>
      <c r="AF89" s="39">
        <v>0.18132548776711055</v>
      </c>
      <c r="AG89" s="39">
        <v>0.19167950693374422</v>
      </c>
      <c r="AH89" s="39">
        <v>0.19882042526773241</v>
      </c>
      <c r="AI89" s="39">
        <v>0.20458086631349329</v>
      </c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</row>
    <row r="90" spans="1:101" x14ac:dyDescent="0.3">
      <c r="A90" s="3">
        <v>543</v>
      </c>
      <c r="B90" s="4" t="s">
        <v>87</v>
      </c>
      <c r="C90" s="39">
        <v>0.1726289517470882</v>
      </c>
      <c r="D90" s="39">
        <v>0.16248037676609106</v>
      </c>
      <c r="E90" s="39">
        <v>0.15739268680445151</v>
      </c>
      <c r="F90" s="39">
        <v>0.15920792079207921</v>
      </c>
      <c r="G90" s="39">
        <v>0.15737445630684066</v>
      </c>
      <c r="H90" s="39">
        <v>0.15605590062111802</v>
      </c>
      <c r="I90" s="39">
        <v>0.16290130796670629</v>
      </c>
      <c r="J90" s="39">
        <v>0.16228929831438652</v>
      </c>
      <c r="K90" s="39">
        <v>0.17371847030105778</v>
      </c>
      <c r="L90" s="39">
        <v>0.17553414327607875</v>
      </c>
      <c r="M90" s="39">
        <v>0.18224498506188647</v>
      </c>
      <c r="N90" s="39">
        <v>0.18323249783923942</v>
      </c>
      <c r="O90" s="39">
        <v>0.18265845070422534</v>
      </c>
      <c r="P90" s="39">
        <v>0.17353198948290974</v>
      </c>
      <c r="Q90" s="39">
        <v>0.16732026143790849</v>
      </c>
      <c r="R90" s="39">
        <v>0.16967827236668137</v>
      </c>
      <c r="S90" s="39">
        <v>0.16608238387379493</v>
      </c>
      <c r="T90" s="39">
        <v>0.15885416666666666</v>
      </c>
      <c r="U90" s="39">
        <v>0.16525612472160356</v>
      </c>
      <c r="V90" s="39">
        <v>0.16824537663509248</v>
      </c>
      <c r="W90" s="39">
        <v>0.16907775768535263</v>
      </c>
      <c r="X90" s="39">
        <v>0.17095173658096527</v>
      </c>
      <c r="Y90" s="39">
        <v>0.17228805834092981</v>
      </c>
      <c r="Z90" s="39">
        <v>0.17123595505617978</v>
      </c>
      <c r="AA90" s="39">
        <v>0.17185385656292287</v>
      </c>
      <c r="AB90" s="39">
        <v>0.1724910394265233</v>
      </c>
      <c r="AC90" s="39">
        <v>0.17079765660207299</v>
      </c>
      <c r="AD90" s="39">
        <v>0.17192501143118427</v>
      </c>
      <c r="AE90" s="39">
        <v>0.18027522935779816</v>
      </c>
      <c r="AF90" s="39">
        <v>0.18773062730627307</v>
      </c>
      <c r="AG90" s="39">
        <v>0.19962157048249762</v>
      </c>
      <c r="AH90" s="39">
        <v>0.20196353436185133</v>
      </c>
      <c r="AI90" s="39">
        <v>0.2009367681498829</v>
      </c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</row>
    <row r="91" spans="1:101" x14ac:dyDescent="0.3">
      <c r="A91" s="3">
        <v>544</v>
      </c>
      <c r="B91" s="4" t="s">
        <v>88</v>
      </c>
      <c r="C91" s="39">
        <v>0.17131732641142117</v>
      </c>
      <c r="D91" s="39">
        <v>0.1743208279430789</v>
      </c>
      <c r="E91" s="39">
        <v>0.17387096774193547</v>
      </c>
      <c r="F91" s="39">
        <v>0.17211538461538461</v>
      </c>
      <c r="G91" s="39">
        <v>0.1696169938847763</v>
      </c>
      <c r="H91" s="39">
        <v>0.16778954122553738</v>
      </c>
      <c r="I91" s="39">
        <v>0.16608000000000001</v>
      </c>
      <c r="J91" s="39">
        <v>0.16516129032258065</v>
      </c>
      <c r="K91" s="39">
        <v>0.1641839378238342</v>
      </c>
      <c r="L91" s="39">
        <v>0.16031027795733679</v>
      </c>
      <c r="M91" s="39">
        <v>0.15992230495305923</v>
      </c>
      <c r="N91" s="39">
        <v>0.15619915392124958</v>
      </c>
      <c r="O91" s="39">
        <v>0.15392189038398424</v>
      </c>
      <c r="P91" s="39">
        <v>0.14738562091503268</v>
      </c>
      <c r="Q91" s="39">
        <v>0.14829268292682926</v>
      </c>
      <c r="R91" s="39">
        <v>0.14701078079059132</v>
      </c>
      <c r="S91" s="39">
        <v>0.14470702492716089</v>
      </c>
      <c r="T91" s="39">
        <v>0.14441591784338895</v>
      </c>
      <c r="U91" s="39">
        <v>0.14450867052023122</v>
      </c>
      <c r="V91" s="39">
        <v>0.14663691424928274</v>
      </c>
      <c r="W91" s="39">
        <v>0.14592545799115603</v>
      </c>
      <c r="X91" s="39">
        <v>0.14578085642317382</v>
      </c>
      <c r="Y91" s="39">
        <v>0.14649481295190192</v>
      </c>
      <c r="Z91" s="39">
        <v>0.14987562189054726</v>
      </c>
      <c r="AA91" s="39">
        <v>0.15547146010722171</v>
      </c>
      <c r="AB91" s="39">
        <v>0.15973534971644612</v>
      </c>
      <c r="AC91" s="39">
        <v>0.16859555833593995</v>
      </c>
      <c r="AD91" s="39">
        <v>0.17404865876481598</v>
      </c>
      <c r="AE91" s="39">
        <v>0.18005626758361989</v>
      </c>
      <c r="AF91" s="39">
        <v>0.18043478260869567</v>
      </c>
      <c r="AG91" s="39">
        <v>0.18165024630541871</v>
      </c>
      <c r="AH91" s="39">
        <v>0.19000310462589259</v>
      </c>
      <c r="AI91" s="39">
        <v>0.19731920199501246</v>
      </c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</row>
    <row r="92" spans="1:101" x14ac:dyDescent="0.3">
      <c r="A92" s="3">
        <v>545</v>
      </c>
      <c r="B92" s="4" t="s">
        <v>89</v>
      </c>
      <c r="C92" s="39">
        <v>0.19908466819221968</v>
      </c>
      <c r="D92" s="39">
        <v>0.18027734976887519</v>
      </c>
      <c r="E92" s="39">
        <v>0.18502899314707433</v>
      </c>
      <c r="F92" s="39">
        <v>0.19702806824435884</v>
      </c>
      <c r="G92" s="39">
        <v>0.19506726457399104</v>
      </c>
      <c r="H92" s="39">
        <v>0.19573978123200922</v>
      </c>
      <c r="I92" s="39">
        <v>0.2013888888888889</v>
      </c>
      <c r="J92" s="39">
        <v>0.19656160458452723</v>
      </c>
      <c r="K92" s="39">
        <v>0.19579193454120397</v>
      </c>
      <c r="L92" s="39">
        <v>0.19893428063943161</v>
      </c>
      <c r="M92" s="39">
        <v>0.19988031119090366</v>
      </c>
      <c r="N92" s="39">
        <v>0.2023086269744836</v>
      </c>
      <c r="O92" s="39">
        <v>0.19902020820575628</v>
      </c>
      <c r="P92" s="39">
        <v>0.18746268656716417</v>
      </c>
      <c r="Q92" s="39">
        <v>0.18425760286225404</v>
      </c>
      <c r="R92" s="39">
        <v>0.18403412553321147</v>
      </c>
      <c r="S92" s="39">
        <v>0.17787286063569682</v>
      </c>
      <c r="T92" s="39">
        <v>0.17512376237623761</v>
      </c>
      <c r="U92" s="39">
        <v>0.1698698078115313</v>
      </c>
      <c r="V92" s="39">
        <v>0.16564039408866996</v>
      </c>
      <c r="W92" s="39">
        <v>0.17096165933375235</v>
      </c>
      <c r="X92" s="39">
        <v>0.16498103666245259</v>
      </c>
      <c r="Y92" s="39">
        <v>0.1655085281111813</v>
      </c>
      <c r="Z92" s="39">
        <v>0.1710691823899371</v>
      </c>
      <c r="AA92" s="39">
        <v>0.17347580138277813</v>
      </c>
      <c r="AB92" s="39">
        <v>0.17192331478045764</v>
      </c>
      <c r="AC92" s="39">
        <v>0.1728240450845335</v>
      </c>
      <c r="AD92" s="39">
        <v>0.18289637952559301</v>
      </c>
      <c r="AE92" s="39">
        <v>0.18653489808523779</v>
      </c>
      <c r="AF92" s="39">
        <v>0.19433962264150945</v>
      </c>
      <c r="AG92" s="39">
        <v>0.19235588972431078</v>
      </c>
      <c r="AH92" s="39">
        <v>0.19737663960024984</v>
      </c>
      <c r="AI92" s="39">
        <v>0.20186335403726707</v>
      </c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</row>
    <row r="93" spans="1:101" x14ac:dyDescent="0.3">
      <c r="A93" s="3">
        <v>602</v>
      </c>
      <c r="B93" s="4" t="s">
        <v>90</v>
      </c>
      <c r="C93" s="39">
        <v>0.15770204479065239</v>
      </c>
      <c r="D93" s="39">
        <v>0.15950080049379858</v>
      </c>
      <c r="E93" s="39">
        <v>0.16136420501568605</v>
      </c>
      <c r="F93" s="39">
        <v>0.16279964600407865</v>
      </c>
      <c r="G93" s="39">
        <v>0.16344745161539054</v>
      </c>
      <c r="H93" s="39">
        <v>0.16346967017759667</v>
      </c>
      <c r="I93" s="39">
        <v>0.16290452608545433</v>
      </c>
      <c r="J93" s="39">
        <v>0.16205797599282457</v>
      </c>
      <c r="K93" s="39">
        <v>0.16129032258064516</v>
      </c>
      <c r="L93" s="39">
        <v>0.16024428981999697</v>
      </c>
      <c r="M93" s="39">
        <v>0.15955665117329368</v>
      </c>
      <c r="N93" s="39">
        <v>0.1559612518628912</v>
      </c>
      <c r="O93" s="39">
        <v>0.15352918452567096</v>
      </c>
      <c r="P93" s="39">
        <v>0.15019337419731466</v>
      </c>
      <c r="Q93" s="39">
        <v>0.14715930659243326</v>
      </c>
      <c r="R93" s="39">
        <v>0.14539400665926749</v>
      </c>
      <c r="S93" s="39">
        <v>0.14228261639855433</v>
      </c>
      <c r="T93" s="39">
        <v>0.14031188258537963</v>
      </c>
      <c r="U93" s="39">
        <v>0.14012738853503184</v>
      </c>
      <c r="V93" s="39">
        <v>0.13923371249502242</v>
      </c>
      <c r="W93" s="39">
        <v>0.13858334752256088</v>
      </c>
      <c r="X93" s="39">
        <v>0.13630393216393716</v>
      </c>
      <c r="Y93" s="39">
        <v>0.13378389381972153</v>
      </c>
      <c r="Z93" s="39">
        <v>0.13353898283412716</v>
      </c>
      <c r="AA93" s="39">
        <v>0.13381145607247333</v>
      </c>
      <c r="AB93" s="39">
        <v>0.13746768425778286</v>
      </c>
      <c r="AC93" s="39">
        <v>0.14007300719380508</v>
      </c>
      <c r="AD93" s="39">
        <v>0.14419911197027818</v>
      </c>
      <c r="AE93" s="39">
        <v>0.14739763638534081</v>
      </c>
      <c r="AF93" s="39">
        <v>0.14987848884306651</v>
      </c>
      <c r="AG93" s="39">
        <v>0.1519681699164753</v>
      </c>
      <c r="AH93" s="39">
        <v>0.15328977049466622</v>
      </c>
      <c r="AI93" s="39">
        <v>0.15635472125106989</v>
      </c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</row>
    <row r="94" spans="1:101" x14ac:dyDescent="0.3">
      <c r="A94" s="3">
        <v>604</v>
      </c>
      <c r="B94" s="4" t="s">
        <v>91</v>
      </c>
      <c r="C94" s="39">
        <v>0.13015798160811129</v>
      </c>
      <c r="D94" s="39">
        <v>0.13385382372307403</v>
      </c>
      <c r="E94" s="39">
        <v>0.13616439647452513</v>
      </c>
      <c r="F94" s="39">
        <v>0.13919448510316823</v>
      </c>
      <c r="G94" s="39">
        <v>0.14185837781661864</v>
      </c>
      <c r="H94" s="39">
        <v>0.14351917529673239</v>
      </c>
      <c r="I94" s="39">
        <v>0.14408693197854924</v>
      </c>
      <c r="J94" s="39">
        <v>0.14366356195314706</v>
      </c>
      <c r="K94" s="39">
        <v>0.1427376637858935</v>
      </c>
      <c r="L94" s="39">
        <v>0.14135643199410247</v>
      </c>
      <c r="M94" s="39">
        <v>0.14018476812060487</v>
      </c>
      <c r="N94" s="39">
        <v>0.13864010235788704</v>
      </c>
      <c r="O94" s="39">
        <v>0.13802931596091206</v>
      </c>
      <c r="P94" s="39">
        <v>0.13726281792490916</v>
      </c>
      <c r="Q94" s="39">
        <v>0.13578544742928306</v>
      </c>
      <c r="R94" s="39">
        <v>0.13443968751379265</v>
      </c>
      <c r="S94" s="39">
        <v>0.13135149292823467</v>
      </c>
      <c r="T94" s="39">
        <v>0.13008551438196425</v>
      </c>
      <c r="U94" s="39">
        <v>0.13031319910514541</v>
      </c>
      <c r="V94" s="39">
        <v>0.13090285224104653</v>
      </c>
      <c r="W94" s="39">
        <v>0.13263407206902386</v>
      </c>
      <c r="X94" s="39">
        <v>0.13259990832187357</v>
      </c>
      <c r="Y94" s="39">
        <v>0.13149583692219352</v>
      </c>
      <c r="Z94" s="39">
        <v>0.13186857651533543</v>
      </c>
      <c r="AA94" s="39">
        <v>0.13347947389398165</v>
      </c>
      <c r="AB94" s="39">
        <v>0.13650457239295105</v>
      </c>
      <c r="AC94" s="39">
        <v>0.13895005214972767</v>
      </c>
      <c r="AD94" s="39">
        <v>0.14280845262440353</v>
      </c>
      <c r="AE94" s="39">
        <v>0.14772939987271161</v>
      </c>
      <c r="AF94" s="39">
        <v>0.15196386924813979</v>
      </c>
      <c r="AG94" s="39">
        <v>0.15810552616108173</v>
      </c>
      <c r="AH94" s="39">
        <v>0.16202116016052537</v>
      </c>
      <c r="AI94" s="39">
        <v>0.16571449365015828</v>
      </c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</row>
    <row r="95" spans="1:101" x14ac:dyDescent="0.3">
      <c r="A95" s="3">
        <v>605</v>
      </c>
      <c r="B95" s="4" t="s">
        <v>92</v>
      </c>
      <c r="C95" s="39">
        <v>0.15266577060931899</v>
      </c>
      <c r="D95" s="39">
        <v>0.15652109438718767</v>
      </c>
      <c r="E95" s="39">
        <v>0.15925188136343515</v>
      </c>
      <c r="F95" s="39">
        <v>0.16058661778185152</v>
      </c>
      <c r="G95" s="39">
        <v>0.16392603961119637</v>
      </c>
      <c r="H95" s="39">
        <v>0.16560811797342678</v>
      </c>
      <c r="I95" s="39">
        <v>0.16701979981003873</v>
      </c>
      <c r="J95" s="39">
        <v>0.16889894529396737</v>
      </c>
      <c r="K95" s="39">
        <v>0.16813222899259314</v>
      </c>
      <c r="L95" s="39">
        <v>0.16879282694270301</v>
      </c>
      <c r="M95" s="39">
        <v>0.16839689651404219</v>
      </c>
      <c r="N95" s="39">
        <v>0.16834152689415846</v>
      </c>
      <c r="O95" s="39">
        <v>0.1666906474820144</v>
      </c>
      <c r="P95" s="39">
        <v>0.16509653616076225</v>
      </c>
      <c r="Q95" s="39">
        <v>0.16125579735997145</v>
      </c>
      <c r="R95" s="39">
        <v>0.16018200057323015</v>
      </c>
      <c r="S95" s="39">
        <v>0.15679914453751559</v>
      </c>
      <c r="T95" s="39">
        <v>0.15673556664290805</v>
      </c>
      <c r="U95" s="39">
        <v>0.15645144057836818</v>
      </c>
      <c r="V95" s="39">
        <v>0.15675426463808206</v>
      </c>
      <c r="W95" s="39">
        <v>0.15480007045974986</v>
      </c>
      <c r="X95" s="39">
        <v>0.15222802650492584</v>
      </c>
      <c r="Y95" s="39">
        <v>0.15067201954965961</v>
      </c>
      <c r="Z95" s="39">
        <v>0.15076720127751164</v>
      </c>
      <c r="AA95" s="39">
        <v>0.15200718579423755</v>
      </c>
      <c r="AB95" s="39">
        <v>0.15255164865234641</v>
      </c>
      <c r="AC95" s="39">
        <v>0.155</v>
      </c>
      <c r="AD95" s="39">
        <v>0.15953281123413449</v>
      </c>
      <c r="AE95" s="39">
        <v>0.16269520732364029</v>
      </c>
      <c r="AF95" s="39">
        <v>0.16734337773900204</v>
      </c>
      <c r="AG95" s="39">
        <v>0.17133914896450689</v>
      </c>
      <c r="AH95" s="39">
        <v>0.17508172902288413</v>
      </c>
      <c r="AI95" s="39">
        <v>0.17994875500952631</v>
      </c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</row>
    <row r="96" spans="1:101" x14ac:dyDescent="0.3">
      <c r="A96" s="3">
        <v>612</v>
      </c>
      <c r="B96" s="4" t="s">
        <v>93</v>
      </c>
      <c r="C96" s="39">
        <v>0.12997658079625293</v>
      </c>
      <c r="D96" s="39">
        <v>0.1298940580377706</v>
      </c>
      <c r="E96" s="39">
        <v>0.13387607417458164</v>
      </c>
      <c r="F96" s="39">
        <v>0.13534002229654404</v>
      </c>
      <c r="G96" s="39">
        <v>0.13727653939527698</v>
      </c>
      <c r="H96" s="39">
        <v>0.14250994255413169</v>
      </c>
      <c r="I96" s="39">
        <v>0.14213863984255412</v>
      </c>
      <c r="J96" s="39">
        <v>0.14663461538461539</v>
      </c>
      <c r="K96" s="39">
        <v>0.14514038876889848</v>
      </c>
      <c r="L96" s="39">
        <v>0.14097664543524416</v>
      </c>
      <c r="M96" s="39">
        <v>0.14020270270270271</v>
      </c>
      <c r="N96" s="39">
        <v>0.13390432421140588</v>
      </c>
      <c r="O96" s="39">
        <v>0.13058559477657622</v>
      </c>
      <c r="P96" s="39">
        <v>0.12597950572634117</v>
      </c>
      <c r="Q96" s="39">
        <v>0.12420382165605096</v>
      </c>
      <c r="R96" s="39">
        <v>0.12429157709595466</v>
      </c>
      <c r="S96" s="39">
        <v>0.12647058823529411</v>
      </c>
      <c r="T96" s="39">
        <v>0.12848624735526062</v>
      </c>
      <c r="U96" s="39">
        <v>0.12698412698412698</v>
      </c>
      <c r="V96" s="39">
        <v>0.12417561710947805</v>
      </c>
      <c r="W96" s="39">
        <v>0.12325239146431199</v>
      </c>
      <c r="X96" s="39">
        <v>0.12433297758804696</v>
      </c>
      <c r="Y96" s="39">
        <v>0.12438150486265143</v>
      </c>
      <c r="Z96" s="39">
        <v>0.12600401606425704</v>
      </c>
      <c r="AA96" s="39">
        <v>0.12524429967426709</v>
      </c>
      <c r="AB96" s="39">
        <v>0.12780765580512496</v>
      </c>
      <c r="AC96" s="39">
        <v>0.13074423642271391</v>
      </c>
      <c r="AD96" s="39">
        <v>0.13388931008339652</v>
      </c>
      <c r="AE96" s="39">
        <v>0.13616004777545537</v>
      </c>
      <c r="AF96" s="39">
        <v>0.13846608541451161</v>
      </c>
      <c r="AG96" s="39">
        <v>0.14559952746603663</v>
      </c>
      <c r="AH96" s="39">
        <v>0.14971462022537685</v>
      </c>
      <c r="AI96" s="39">
        <v>0.15368882395909422</v>
      </c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</row>
    <row r="97" spans="1:101" x14ac:dyDescent="0.3">
      <c r="A97" s="3">
        <v>615</v>
      </c>
      <c r="B97" s="4" t="s">
        <v>94</v>
      </c>
      <c r="C97" s="39">
        <v>0.22603833865814696</v>
      </c>
      <c r="D97" s="39">
        <v>0.22969647251845776</v>
      </c>
      <c r="E97" s="39">
        <v>0.22866611433305717</v>
      </c>
      <c r="F97" s="39">
        <v>0.23038397328881469</v>
      </c>
      <c r="G97" s="39">
        <v>0.23148148148148148</v>
      </c>
      <c r="H97" s="39">
        <v>0.23083403538331929</v>
      </c>
      <c r="I97" s="39">
        <v>0.23228010247651579</v>
      </c>
      <c r="J97" s="39">
        <v>0.23584108199492815</v>
      </c>
      <c r="K97" s="39">
        <v>0.24743150684931506</v>
      </c>
      <c r="L97" s="39">
        <v>0.24307958477508651</v>
      </c>
      <c r="M97" s="39">
        <v>0.24245115452930729</v>
      </c>
      <c r="N97" s="39">
        <v>0.23476702508960573</v>
      </c>
      <c r="O97" s="39">
        <v>0.23070017953321365</v>
      </c>
      <c r="P97" s="39">
        <v>0.22686025408348456</v>
      </c>
      <c r="Q97" s="39">
        <v>0.22420262664165103</v>
      </c>
      <c r="R97" s="39">
        <v>0.22816901408450704</v>
      </c>
      <c r="S97" s="39">
        <v>0.22592945662535749</v>
      </c>
      <c r="T97" s="39">
        <v>0.22233009708737864</v>
      </c>
      <c r="U97" s="39">
        <v>0.21203155818540434</v>
      </c>
      <c r="V97" s="39">
        <v>0.20541082164328658</v>
      </c>
      <c r="W97" s="39">
        <v>0.2082912032355915</v>
      </c>
      <c r="X97" s="39">
        <v>0.21560574948665298</v>
      </c>
      <c r="Y97" s="39">
        <v>0.21463897131552917</v>
      </c>
      <c r="Z97" s="39">
        <v>0.21743486973947895</v>
      </c>
      <c r="AA97" s="39">
        <v>0.223</v>
      </c>
      <c r="AB97" s="39">
        <v>0.21566731141199227</v>
      </c>
      <c r="AC97" s="39">
        <v>0.2038095238095238</v>
      </c>
      <c r="AD97" s="39">
        <v>0.21297192642787996</v>
      </c>
      <c r="AE97" s="39">
        <v>0.21490803484995161</v>
      </c>
      <c r="AF97" s="39">
        <v>0.20949720670391062</v>
      </c>
      <c r="AG97" s="39">
        <v>0.20906567992599445</v>
      </c>
      <c r="AH97" s="39">
        <v>0.21141253507951357</v>
      </c>
      <c r="AI97" s="39">
        <v>0.21768060836501901</v>
      </c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</row>
    <row r="98" spans="1:101" x14ac:dyDescent="0.3">
      <c r="A98" s="3">
        <v>616</v>
      </c>
      <c r="B98" s="4" t="s">
        <v>38</v>
      </c>
      <c r="C98" s="39">
        <v>0.16587677725118483</v>
      </c>
      <c r="D98" s="39">
        <v>0.16622301094350783</v>
      </c>
      <c r="E98" s="39">
        <v>0.1668628605061801</v>
      </c>
      <c r="F98" s="39">
        <v>0.17214076246334312</v>
      </c>
      <c r="G98" s="39">
        <v>0.17241379310344829</v>
      </c>
      <c r="H98" s="39">
        <v>0.17236342389716622</v>
      </c>
      <c r="I98" s="39">
        <v>0.17248459958932238</v>
      </c>
      <c r="J98" s="39">
        <v>0.17491942572516847</v>
      </c>
      <c r="K98" s="39">
        <v>0.17286461359674607</v>
      </c>
      <c r="L98" s="39">
        <v>0.17505720823798626</v>
      </c>
      <c r="M98" s="39">
        <v>0.17017045454545454</v>
      </c>
      <c r="N98" s="39">
        <v>0.17303822937625754</v>
      </c>
      <c r="O98" s="39">
        <v>0.17439862542955326</v>
      </c>
      <c r="P98" s="39">
        <v>0.17375283446712017</v>
      </c>
      <c r="Q98" s="39">
        <v>0.17039731393396754</v>
      </c>
      <c r="R98" s="39">
        <v>0.17275079045702788</v>
      </c>
      <c r="S98" s="39">
        <v>0.17262074878536723</v>
      </c>
      <c r="T98" s="39">
        <v>0.17306028266512835</v>
      </c>
      <c r="U98" s="39">
        <v>0.16901004304160688</v>
      </c>
      <c r="V98" s="39">
        <v>0.17139614074914869</v>
      </c>
      <c r="W98" s="39">
        <v>0.17881944444444445</v>
      </c>
      <c r="X98" s="39">
        <v>0.17924255565192251</v>
      </c>
      <c r="Y98" s="39">
        <v>0.17653857266685929</v>
      </c>
      <c r="Z98" s="39">
        <v>0.17836257309941519</v>
      </c>
      <c r="AA98" s="39">
        <v>0.17503628447024674</v>
      </c>
      <c r="AB98" s="39">
        <v>0.17526071842410196</v>
      </c>
      <c r="AC98" s="39">
        <v>0.17933042212518194</v>
      </c>
      <c r="AD98" s="39">
        <v>0.1825834542815675</v>
      </c>
      <c r="AE98" s="39">
        <v>0.19156414762741653</v>
      </c>
      <c r="AF98" s="39">
        <v>0.19871420222092342</v>
      </c>
      <c r="AG98" s="39">
        <v>0.20196604110813227</v>
      </c>
      <c r="AH98" s="39">
        <v>0.21071535468422628</v>
      </c>
      <c r="AI98" s="39">
        <v>0.22081447963800904</v>
      </c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</row>
    <row r="99" spans="1:101" x14ac:dyDescent="0.3">
      <c r="A99" s="3">
        <v>617</v>
      </c>
      <c r="B99" s="4" t="s">
        <v>95</v>
      </c>
      <c r="C99" s="39">
        <v>0.14114774114774115</v>
      </c>
      <c r="D99" s="39">
        <v>0.14414843006660324</v>
      </c>
      <c r="E99" s="39">
        <v>0.14819191680453794</v>
      </c>
      <c r="F99" s="39">
        <v>0.15217391304347827</v>
      </c>
      <c r="G99" s="39">
        <v>0.15323149236192715</v>
      </c>
      <c r="H99" s="39">
        <v>0.15472578763127187</v>
      </c>
      <c r="I99" s="39">
        <v>0.15509635477130254</v>
      </c>
      <c r="J99" s="39">
        <v>0.15680816515889584</v>
      </c>
      <c r="K99" s="39">
        <v>0.15894346617238184</v>
      </c>
      <c r="L99" s="39">
        <v>0.16034243405830634</v>
      </c>
      <c r="M99" s="39">
        <v>0.16361953251562139</v>
      </c>
      <c r="N99" s="39">
        <v>0.16425453710085</v>
      </c>
      <c r="O99" s="39">
        <v>0.16322314049586778</v>
      </c>
      <c r="P99" s="39">
        <v>0.15945330296127563</v>
      </c>
      <c r="Q99" s="39">
        <v>0.15824225865209471</v>
      </c>
      <c r="R99" s="39">
        <v>0.15764439411098527</v>
      </c>
      <c r="S99" s="39">
        <v>0.15825530943137703</v>
      </c>
      <c r="T99" s="39">
        <v>0.15759377859103385</v>
      </c>
      <c r="U99" s="39">
        <v>0.15840000000000001</v>
      </c>
      <c r="V99" s="39">
        <v>0.15894641235240689</v>
      </c>
      <c r="W99" s="39">
        <v>0.16166854565952649</v>
      </c>
      <c r="X99" s="39">
        <v>0.16152286551025005</v>
      </c>
      <c r="Y99" s="39">
        <v>0.16076173604960142</v>
      </c>
      <c r="Z99" s="39">
        <v>0.16008037508372405</v>
      </c>
      <c r="AA99" s="39">
        <v>0.16076115485564305</v>
      </c>
      <c r="AB99" s="39">
        <v>0.16350141890416939</v>
      </c>
      <c r="AC99" s="39">
        <v>0.16584529676451681</v>
      </c>
      <c r="AD99" s="39">
        <v>0.17404448283308141</v>
      </c>
      <c r="AE99" s="39">
        <v>0.17785527462946818</v>
      </c>
      <c r="AF99" s="39">
        <v>0.18719965050240281</v>
      </c>
      <c r="AG99" s="39">
        <v>0.19124024284475283</v>
      </c>
      <c r="AH99" s="39">
        <v>0.19426193604905825</v>
      </c>
      <c r="AI99" s="39">
        <v>0.19580419580419581</v>
      </c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</row>
    <row r="100" spans="1:101" x14ac:dyDescent="0.3">
      <c r="A100" s="3">
        <v>618</v>
      </c>
      <c r="B100" s="4" t="s">
        <v>96</v>
      </c>
      <c r="C100" s="39">
        <v>0.17980295566502463</v>
      </c>
      <c r="D100" s="39">
        <v>0.17741935483870969</v>
      </c>
      <c r="E100" s="39">
        <v>0.17275541795665636</v>
      </c>
      <c r="F100" s="39">
        <v>0.16967060285891858</v>
      </c>
      <c r="G100" s="39">
        <v>0.17237087741132545</v>
      </c>
      <c r="H100" s="39">
        <v>0.17121588089330025</v>
      </c>
      <c r="I100" s="39">
        <v>0.16921197312156383</v>
      </c>
      <c r="J100" s="39">
        <v>0.1647555823777912</v>
      </c>
      <c r="K100" s="39">
        <v>0.15433161216293748</v>
      </c>
      <c r="L100" s="39">
        <v>0.15110356536502548</v>
      </c>
      <c r="M100" s="39">
        <v>0.14651810584958216</v>
      </c>
      <c r="N100" s="39">
        <v>0.14638157894736842</v>
      </c>
      <c r="O100" s="39">
        <v>0.14371584699453552</v>
      </c>
      <c r="P100" s="39">
        <v>0.13176710929519919</v>
      </c>
      <c r="Q100" s="39">
        <v>0.12456575682382134</v>
      </c>
      <c r="R100" s="39">
        <v>0.13222280062467465</v>
      </c>
      <c r="S100" s="39">
        <v>0.13240790176187933</v>
      </c>
      <c r="T100" s="39">
        <v>0.13272921108742003</v>
      </c>
      <c r="U100" s="39">
        <v>0.12781561026715557</v>
      </c>
      <c r="V100" s="39">
        <v>0.12532100667693888</v>
      </c>
      <c r="W100" s="39">
        <v>0.12429954151808456</v>
      </c>
      <c r="X100" s="39">
        <v>0.12449186991869919</v>
      </c>
      <c r="Y100" s="39">
        <v>0.12531328320802004</v>
      </c>
      <c r="Z100" s="39">
        <v>0.12314326784858649</v>
      </c>
      <c r="AA100" s="39">
        <v>0.12009345794392523</v>
      </c>
      <c r="AB100" s="39">
        <v>0.12028725314183124</v>
      </c>
      <c r="AC100" s="39">
        <v>0.12275179856115108</v>
      </c>
      <c r="AD100" s="39">
        <v>0.12636165577342048</v>
      </c>
      <c r="AE100" s="39">
        <v>0.12713310580204779</v>
      </c>
      <c r="AF100" s="39">
        <v>0.12964492155243601</v>
      </c>
      <c r="AG100" s="39">
        <v>0.13308763308763308</v>
      </c>
      <c r="AH100" s="39">
        <v>0.13593813593813595</v>
      </c>
      <c r="AI100" s="39">
        <v>0.13945989520354696</v>
      </c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</row>
    <row r="101" spans="1:101" x14ac:dyDescent="0.3">
      <c r="A101" s="3">
        <v>619</v>
      </c>
      <c r="B101" s="4" t="s">
        <v>97</v>
      </c>
      <c r="C101" s="39">
        <v>0.17618236046016192</v>
      </c>
      <c r="D101" s="39">
        <v>0.17272912009754116</v>
      </c>
      <c r="E101" s="39">
        <v>0.17242063492063492</v>
      </c>
      <c r="F101" s="39">
        <v>0.17741935483870969</v>
      </c>
      <c r="G101" s="39">
        <v>0.18083107120484443</v>
      </c>
      <c r="H101" s="39">
        <v>0.18634453781512605</v>
      </c>
      <c r="I101" s="39">
        <v>0.18353133961491191</v>
      </c>
      <c r="J101" s="39">
        <v>0.18460264900662252</v>
      </c>
      <c r="K101" s="39">
        <v>0.18267027702561967</v>
      </c>
      <c r="L101" s="39">
        <v>0.18650877563967011</v>
      </c>
      <c r="M101" s="39">
        <v>0.18763191219924019</v>
      </c>
      <c r="N101" s="39">
        <v>0.18892925838854457</v>
      </c>
      <c r="O101" s="39">
        <v>0.18601190476190477</v>
      </c>
      <c r="P101" s="39">
        <v>0.17916057632073501</v>
      </c>
      <c r="Q101" s="39">
        <v>0.1761864762704746</v>
      </c>
      <c r="R101" s="39">
        <v>0.16955602536997885</v>
      </c>
      <c r="S101" s="39">
        <v>0.16737468139337297</v>
      </c>
      <c r="T101" s="39">
        <v>0.16731099656357387</v>
      </c>
      <c r="U101" s="39">
        <v>0.16745182012847964</v>
      </c>
      <c r="V101" s="39">
        <v>0.16495066495066496</v>
      </c>
      <c r="W101" s="39">
        <v>0.16523050409306334</v>
      </c>
      <c r="X101" s="39">
        <v>0.16346564233888178</v>
      </c>
      <c r="Y101" s="39">
        <v>0.16336206896551725</v>
      </c>
      <c r="Z101" s="39">
        <v>0.16481164383561644</v>
      </c>
      <c r="AA101" s="39">
        <v>0.16337789093995331</v>
      </c>
      <c r="AB101" s="39">
        <v>0.16325669689938832</v>
      </c>
      <c r="AC101" s="39">
        <v>0.16614156689771056</v>
      </c>
      <c r="AD101" s="39">
        <v>0.17335030765966475</v>
      </c>
      <c r="AE101" s="39">
        <v>0.18002544529262088</v>
      </c>
      <c r="AF101" s="39">
        <v>0.18658458925918064</v>
      </c>
      <c r="AG101" s="39">
        <v>0.1888111888111888</v>
      </c>
      <c r="AH101" s="39">
        <v>0.19498486813661911</v>
      </c>
      <c r="AI101" s="39">
        <v>0.19653179190751446</v>
      </c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</row>
    <row r="102" spans="1:101" x14ac:dyDescent="0.3">
      <c r="A102" s="3">
        <v>620</v>
      </c>
      <c r="B102" s="4" t="s">
        <v>98</v>
      </c>
      <c r="C102" s="39">
        <v>0.15976838944885266</v>
      </c>
      <c r="D102" s="39">
        <v>0.16037735849056603</v>
      </c>
      <c r="E102" s="39">
        <v>0.15596707818930042</v>
      </c>
      <c r="F102" s="39">
        <v>0.15785019043588658</v>
      </c>
      <c r="G102" s="39">
        <v>0.16220806794055201</v>
      </c>
      <c r="H102" s="39">
        <v>0.16467321657411363</v>
      </c>
      <c r="I102" s="39">
        <v>0.16673884798614119</v>
      </c>
      <c r="J102" s="39">
        <v>0.16688283614353652</v>
      </c>
      <c r="K102" s="39">
        <v>0.1660556394220401</v>
      </c>
      <c r="L102" s="39">
        <v>0.16666666666666666</v>
      </c>
      <c r="M102" s="39">
        <v>0.16492829204693613</v>
      </c>
      <c r="N102" s="39">
        <v>0.16399826914755516</v>
      </c>
      <c r="O102" s="39">
        <v>0.16562432607289196</v>
      </c>
      <c r="P102" s="39">
        <v>0.16436880654890135</v>
      </c>
      <c r="Q102" s="39">
        <v>0.16205787781350484</v>
      </c>
      <c r="R102" s="39">
        <v>0.16055045871559634</v>
      </c>
      <c r="S102" s="39">
        <v>0.15844609340899171</v>
      </c>
      <c r="T102" s="39">
        <v>0.1551799824407375</v>
      </c>
      <c r="U102" s="39">
        <v>0.15185429010313803</v>
      </c>
      <c r="V102" s="39">
        <v>0.15444444444444444</v>
      </c>
      <c r="W102" s="39">
        <v>0.15597765363128491</v>
      </c>
      <c r="X102" s="39">
        <v>0.15457413249211358</v>
      </c>
      <c r="Y102" s="39">
        <v>0.15598194130925508</v>
      </c>
      <c r="Z102" s="39">
        <v>0.15694255992763456</v>
      </c>
      <c r="AA102" s="39">
        <v>0.15360431169997754</v>
      </c>
      <c r="AB102" s="39">
        <v>0.16288983621269912</v>
      </c>
      <c r="AC102" s="39">
        <v>0.1704136690647482</v>
      </c>
      <c r="AD102" s="39">
        <v>0.17677448337825696</v>
      </c>
      <c r="AE102" s="39">
        <v>0.18452247819279805</v>
      </c>
      <c r="AF102" s="39">
        <v>0.18434511896820102</v>
      </c>
      <c r="AG102" s="39">
        <v>0.19073869900771775</v>
      </c>
      <c r="AH102" s="39">
        <v>0.19491150442477875</v>
      </c>
      <c r="AI102" s="39">
        <v>0.19718309859154928</v>
      </c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</row>
    <row r="103" spans="1:101" x14ac:dyDescent="0.3">
      <c r="A103" s="3">
        <v>621</v>
      </c>
      <c r="B103" s="4" t="s">
        <v>99</v>
      </c>
      <c r="C103" s="39">
        <v>0.18065887353878851</v>
      </c>
      <c r="D103" s="39">
        <v>0.18205944798301485</v>
      </c>
      <c r="E103" s="39">
        <v>0.18778462362710957</v>
      </c>
      <c r="F103" s="39">
        <v>0.18840192410475681</v>
      </c>
      <c r="G103" s="39">
        <v>0.19108108108108107</v>
      </c>
      <c r="H103" s="39">
        <v>0.19304812834224599</v>
      </c>
      <c r="I103" s="39">
        <v>0.1972936400541272</v>
      </c>
      <c r="J103" s="39">
        <v>0.19787697332607512</v>
      </c>
      <c r="K103" s="39">
        <v>0.19769040417926864</v>
      </c>
      <c r="L103" s="39">
        <v>0.19679380873410723</v>
      </c>
      <c r="M103" s="39">
        <v>0.19605116796440489</v>
      </c>
      <c r="N103" s="39">
        <v>0.1926836079307456</v>
      </c>
      <c r="O103" s="39">
        <v>0.18720576017723622</v>
      </c>
      <c r="P103" s="39">
        <v>0.19010123734533182</v>
      </c>
      <c r="Q103" s="39">
        <v>0.1888327721661055</v>
      </c>
      <c r="R103" s="39">
        <v>0.18369074492099322</v>
      </c>
      <c r="S103" s="39">
        <v>0.18408517792098628</v>
      </c>
      <c r="T103" s="39">
        <v>0.18328611898016997</v>
      </c>
      <c r="U103" s="39">
        <v>0.17981340118744699</v>
      </c>
      <c r="V103" s="39">
        <v>0.17794915738360467</v>
      </c>
      <c r="W103" s="39">
        <v>0.17734553775743708</v>
      </c>
      <c r="X103" s="39">
        <v>0.17366628830874006</v>
      </c>
      <c r="Y103" s="39">
        <v>0.17487266553480477</v>
      </c>
      <c r="Z103" s="39">
        <v>0.17017643710870803</v>
      </c>
      <c r="AA103" s="39">
        <v>0.17536889897843361</v>
      </c>
      <c r="AB103" s="39">
        <v>0.17878359264497878</v>
      </c>
      <c r="AC103" s="39">
        <v>0.18004522328999434</v>
      </c>
      <c r="AD103" s="39">
        <v>0.182958107722998</v>
      </c>
      <c r="AE103" s="39">
        <v>0.18920454545454546</v>
      </c>
      <c r="AF103" s="39">
        <v>0.18621867881548976</v>
      </c>
      <c r="AG103" s="39">
        <v>0.19046259280411193</v>
      </c>
      <c r="AH103" s="39">
        <v>0.19696100917431192</v>
      </c>
      <c r="AI103" s="39">
        <v>0.20487106017191978</v>
      </c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</row>
    <row r="104" spans="1:101" x14ac:dyDescent="0.3">
      <c r="A104" s="3">
        <v>622</v>
      </c>
      <c r="B104" s="4" t="s">
        <v>100</v>
      </c>
      <c r="C104" s="39">
        <v>0.17333901192504259</v>
      </c>
      <c r="D104" s="39">
        <v>0.17035490605427975</v>
      </c>
      <c r="E104" s="39">
        <v>0.17708333333333334</v>
      </c>
      <c r="F104" s="39">
        <v>0.17637201508169251</v>
      </c>
      <c r="G104" s="39">
        <v>0.18013468013468015</v>
      </c>
      <c r="H104" s="39">
        <v>0.18344709897610922</v>
      </c>
      <c r="I104" s="39">
        <v>0.18612666953899182</v>
      </c>
      <c r="J104" s="39">
        <v>0.18544194107452339</v>
      </c>
      <c r="K104" s="39">
        <v>0.18209741114523914</v>
      </c>
      <c r="L104" s="39">
        <v>0.17784642541924095</v>
      </c>
      <c r="M104" s="39">
        <v>0.17842876165113183</v>
      </c>
      <c r="N104" s="39">
        <v>0.17901785714285715</v>
      </c>
      <c r="O104" s="39">
        <v>0.17628911414720141</v>
      </c>
      <c r="P104" s="39">
        <v>0.17169476486246674</v>
      </c>
      <c r="Q104" s="39">
        <v>0.16895787139689578</v>
      </c>
      <c r="R104" s="39">
        <v>0.1625615763546798</v>
      </c>
      <c r="S104" s="39">
        <v>0.15499322187076367</v>
      </c>
      <c r="T104" s="39">
        <v>0.14947751022262609</v>
      </c>
      <c r="U104" s="39">
        <v>0.14690841469084148</v>
      </c>
      <c r="V104" s="39">
        <v>0.14856605547719792</v>
      </c>
      <c r="W104" s="39">
        <v>0.14575471698113207</v>
      </c>
      <c r="X104" s="39">
        <v>0.15252621544327932</v>
      </c>
      <c r="Y104" s="39">
        <v>0.1575212866603595</v>
      </c>
      <c r="Z104" s="39">
        <v>0.15304676428908834</v>
      </c>
      <c r="AA104" s="39">
        <v>0.15295748613678373</v>
      </c>
      <c r="AB104" s="39">
        <v>0.15690759377859104</v>
      </c>
      <c r="AC104" s="39">
        <v>0.1524966261808367</v>
      </c>
      <c r="AD104" s="39">
        <v>0.15761589403973511</v>
      </c>
      <c r="AE104" s="39">
        <v>0.16534391534391535</v>
      </c>
      <c r="AF104" s="39">
        <v>0.17142857142857143</v>
      </c>
      <c r="AG104" s="39">
        <v>0.17766947275143996</v>
      </c>
      <c r="AH104" s="39">
        <v>0.17918313570487485</v>
      </c>
      <c r="AI104" s="39">
        <v>0.18356409111210362</v>
      </c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</row>
    <row r="105" spans="1:101" x14ac:dyDescent="0.3">
      <c r="A105" s="3">
        <v>623</v>
      </c>
      <c r="B105" s="4" t="s">
        <v>101</v>
      </c>
      <c r="C105" s="39">
        <v>0.17588640840446487</v>
      </c>
      <c r="D105" s="39">
        <v>0.17867623084447343</v>
      </c>
      <c r="E105" s="39">
        <v>0.17920389926888708</v>
      </c>
      <c r="F105" s="39">
        <v>0.18169955961507095</v>
      </c>
      <c r="G105" s="39">
        <v>0.18300440384929048</v>
      </c>
      <c r="H105" s="39">
        <v>0.18180334557323541</v>
      </c>
      <c r="I105" s="39">
        <v>0.18226359627633512</v>
      </c>
      <c r="J105" s="39">
        <v>0.18093911333278703</v>
      </c>
      <c r="K105" s="39">
        <v>0.18071498852082651</v>
      </c>
      <c r="L105" s="39">
        <v>0.17606669936243258</v>
      </c>
      <c r="M105" s="39">
        <v>0.172521084090723</v>
      </c>
      <c r="N105" s="39">
        <v>0.17134235850595336</v>
      </c>
      <c r="O105" s="39">
        <v>0.16927442237535467</v>
      </c>
      <c r="P105" s="39">
        <v>0.1648875950185994</v>
      </c>
      <c r="Q105" s="39">
        <v>0.16047702897390748</v>
      </c>
      <c r="R105" s="39">
        <v>0.15572920819711347</v>
      </c>
      <c r="S105" s="39">
        <v>0.15201014986916184</v>
      </c>
      <c r="T105" s="39">
        <v>0.15046847705256472</v>
      </c>
      <c r="U105" s="39">
        <v>0.14863248544773144</v>
      </c>
      <c r="V105" s="39">
        <v>0.14731823599523242</v>
      </c>
      <c r="W105" s="39">
        <v>0.14703312415600922</v>
      </c>
      <c r="X105" s="39">
        <v>0.14580543521071287</v>
      </c>
      <c r="Y105" s="39">
        <v>0.14154754505904288</v>
      </c>
      <c r="Z105" s="39">
        <v>0.14406320192084268</v>
      </c>
      <c r="AA105" s="39">
        <v>0.14567233384853168</v>
      </c>
      <c r="AB105" s="39">
        <v>0.14829216224458677</v>
      </c>
      <c r="AC105" s="39">
        <v>0.15213316338007049</v>
      </c>
      <c r="AD105" s="39">
        <v>0.15727855091672188</v>
      </c>
      <c r="AE105" s="39">
        <v>0.16302521008403362</v>
      </c>
      <c r="AF105" s="39">
        <v>0.16499927504712195</v>
      </c>
      <c r="AG105" s="39">
        <v>0.16901204120121863</v>
      </c>
      <c r="AH105" s="39">
        <v>0.17262247838616715</v>
      </c>
      <c r="AI105" s="39">
        <v>0.17854077253218884</v>
      </c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</row>
    <row r="106" spans="1:101" x14ac:dyDescent="0.3">
      <c r="A106" s="3">
        <v>624</v>
      </c>
      <c r="B106" s="4" t="s">
        <v>102</v>
      </c>
      <c r="C106" s="39">
        <v>0.14575607025400603</v>
      </c>
      <c r="D106" s="39">
        <v>0.14803792650010381</v>
      </c>
      <c r="E106" s="39">
        <v>0.14876766573359732</v>
      </c>
      <c r="F106" s="39">
        <v>0.15018713848247703</v>
      </c>
      <c r="G106" s="39">
        <v>0.14865687800257121</v>
      </c>
      <c r="H106" s="39">
        <v>0.15221987315010571</v>
      </c>
      <c r="I106" s="39">
        <v>0.15019655686593467</v>
      </c>
      <c r="J106" s="39">
        <v>0.15175913396481733</v>
      </c>
      <c r="K106" s="39">
        <v>0.15104733405875953</v>
      </c>
      <c r="L106" s="39">
        <v>0.15200706377776269</v>
      </c>
      <c r="M106" s="39">
        <v>0.15155017677454447</v>
      </c>
      <c r="N106" s="39">
        <v>0.15115967287840193</v>
      </c>
      <c r="O106" s="39">
        <v>0.15075443984510617</v>
      </c>
      <c r="P106" s="39">
        <v>0.14816044627440564</v>
      </c>
      <c r="Q106" s="39">
        <v>0.14489701914851616</v>
      </c>
      <c r="R106" s="39">
        <v>0.1428006068201306</v>
      </c>
      <c r="S106" s="39">
        <v>0.13920584208124145</v>
      </c>
      <c r="T106" s="39">
        <v>0.13671165325720219</v>
      </c>
      <c r="U106" s="39">
        <v>0.13663404336979468</v>
      </c>
      <c r="V106" s="39">
        <v>0.13693522906793049</v>
      </c>
      <c r="W106" s="39">
        <v>0.13618701428929555</v>
      </c>
      <c r="X106" s="39">
        <v>0.13631291842301016</v>
      </c>
      <c r="Y106" s="39">
        <v>0.13577981651376148</v>
      </c>
      <c r="Z106" s="39">
        <v>0.13390707751564757</v>
      </c>
      <c r="AA106" s="39">
        <v>0.1328074409842821</v>
      </c>
      <c r="AB106" s="39">
        <v>0.13334481373055507</v>
      </c>
      <c r="AC106" s="39">
        <v>0.13480171248310049</v>
      </c>
      <c r="AD106" s="39">
        <v>0.13890284056029911</v>
      </c>
      <c r="AE106" s="39">
        <v>0.14341149731138089</v>
      </c>
      <c r="AF106" s="39">
        <v>0.14633342488327383</v>
      </c>
      <c r="AG106" s="39">
        <v>0.14788277125309773</v>
      </c>
      <c r="AH106" s="39">
        <v>0.15079784423544332</v>
      </c>
      <c r="AI106" s="39">
        <v>0.15546372338756081</v>
      </c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</row>
    <row r="107" spans="1:101" x14ac:dyDescent="0.3">
      <c r="A107" s="3">
        <v>625</v>
      </c>
      <c r="B107" s="4" t="s">
        <v>103</v>
      </c>
      <c r="C107" s="39">
        <v>0.10679082938517671</v>
      </c>
      <c r="D107" s="39">
        <v>0.11100344530577089</v>
      </c>
      <c r="E107" s="39">
        <v>0.11156650875605471</v>
      </c>
      <c r="F107" s="39">
        <v>0.11448635420545832</v>
      </c>
      <c r="G107" s="39">
        <v>0.1163368955666067</v>
      </c>
      <c r="H107" s="39">
        <v>0.11878001160888607</v>
      </c>
      <c r="I107" s="39">
        <v>0.11901898237724207</v>
      </c>
      <c r="J107" s="39">
        <v>0.120821817802576</v>
      </c>
      <c r="K107" s="39">
        <v>0.12094775965310758</v>
      </c>
      <c r="L107" s="39">
        <v>0.12092041593740348</v>
      </c>
      <c r="M107" s="39">
        <v>0.12066856909906237</v>
      </c>
      <c r="N107" s="39">
        <v>0.11887691150664327</v>
      </c>
      <c r="O107" s="39">
        <v>0.11935276362016924</v>
      </c>
      <c r="P107" s="39">
        <v>0.11633011413520632</v>
      </c>
      <c r="Q107" s="39">
        <v>0.11542934677263035</v>
      </c>
      <c r="R107" s="39">
        <v>0.11342028570063542</v>
      </c>
      <c r="S107" s="39">
        <v>0.11224101881771527</v>
      </c>
      <c r="T107" s="39">
        <v>0.11227019694063714</v>
      </c>
      <c r="U107" s="39">
        <v>0.11258247374779295</v>
      </c>
      <c r="V107" s="39">
        <v>0.11222463399990763</v>
      </c>
      <c r="W107" s="39">
        <v>0.11098413859304292</v>
      </c>
      <c r="X107" s="39">
        <v>0.1110356690204599</v>
      </c>
      <c r="Y107" s="39">
        <v>0.11100662726132904</v>
      </c>
      <c r="Z107" s="39">
        <v>0.11134129677789043</v>
      </c>
      <c r="AA107" s="39">
        <v>0.11205655190469957</v>
      </c>
      <c r="AB107" s="39">
        <v>0.11551027426704497</v>
      </c>
      <c r="AC107" s="39">
        <v>0.1182741116751269</v>
      </c>
      <c r="AD107" s="39">
        <v>0.12364033429927344</v>
      </c>
      <c r="AE107" s="39">
        <v>0.12867433965388755</v>
      </c>
      <c r="AF107" s="39">
        <v>0.13241373664606443</v>
      </c>
      <c r="AG107" s="39">
        <v>0.13500283194433207</v>
      </c>
      <c r="AH107" s="39">
        <v>0.13681422322109404</v>
      </c>
      <c r="AI107" s="39">
        <v>0.13816448343548451</v>
      </c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</row>
    <row r="108" spans="1:101" x14ac:dyDescent="0.3">
      <c r="A108" s="3">
        <v>626</v>
      </c>
      <c r="B108" s="4" t="s">
        <v>104</v>
      </c>
      <c r="C108" s="39">
        <v>0.1117675754783457</v>
      </c>
      <c r="D108" s="39">
        <v>0.11437537196342586</v>
      </c>
      <c r="E108" s="39">
        <v>0.11552675271811901</v>
      </c>
      <c r="F108" s="39">
        <v>0.11512439401203985</v>
      </c>
      <c r="G108" s="39">
        <v>0.11749209694415173</v>
      </c>
      <c r="H108" s="39">
        <v>0.11980068187778652</v>
      </c>
      <c r="I108" s="39">
        <v>0.12136627906976744</v>
      </c>
      <c r="J108" s="39">
        <v>0.12096692111959287</v>
      </c>
      <c r="K108" s="39">
        <v>0.11931846406040435</v>
      </c>
      <c r="L108" s="39">
        <v>0.11908262275801235</v>
      </c>
      <c r="M108" s="39">
        <v>0.11632916846186989</v>
      </c>
      <c r="N108" s="39">
        <v>0.11654703437854175</v>
      </c>
      <c r="O108" s="39">
        <v>0.11756380619899043</v>
      </c>
      <c r="P108" s="39">
        <v>0.11521494274450911</v>
      </c>
      <c r="Q108" s="39">
        <v>0.11425255338904364</v>
      </c>
      <c r="R108" s="39">
        <v>0.11492384843982169</v>
      </c>
      <c r="S108" s="39">
        <v>0.11364266568074684</v>
      </c>
      <c r="T108" s="39">
        <v>0.11447624340094471</v>
      </c>
      <c r="U108" s="39">
        <v>0.11498273878020714</v>
      </c>
      <c r="V108" s="39">
        <v>0.11721678705312243</v>
      </c>
      <c r="W108" s="39">
        <v>0.11623309520600261</v>
      </c>
      <c r="X108" s="39">
        <v>0.11427312775330396</v>
      </c>
      <c r="Y108" s="39">
        <v>0.11520132907795218</v>
      </c>
      <c r="Z108" s="39">
        <v>0.11582928611337946</v>
      </c>
      <c r="AA108" s="39">
        <v>0.11802374893977947</v>
      </c>
      <c r="AB108" s="39">
        <v>0.12156181494809117</v>
      </c>
      <c r="AC108" s="39">
        <v>0.12486370795137908</v>
      </c>
      <c r="AD108" s="39">
        <v>0.12969215491559086</v>
      </c>
      <c r="AE108" s="39">
        <v>0.1344077547482071</v>
      </c>
      <c r="AF108" s="39">
        <v>0.13648905988885002</v>
      </c>
      <c r="AG108" s="39">
        <v>0.13986013986013987</v>
      </c>
      <c r="AH108" s="39">
        <v>0.14299461123941493</v>
      </c>
      <c r="AI108" s="39">
        <v>0.14457968376748948</v>
      </c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</row>
    <row r="109" spans="1:101" x14ac:dyDescent="0.3">
      <c r="A109" s="3">
        <v>627</v>
      </c>
      <c r="B109" s="4" t="s">
        <v>105</v>
      </c>
      <c r="C109" s="39">
        <v>8.2243533856437082E-2</v>
      </c>
      <c r="D109" s="39">
        <v>8.523953388001726E-2</v>
      </c>
      <c r="E109" s="39">
        <v>8.7142551522498751E-2</v>
      </c>
      <c r="F109" s="39">
        <v>8.917870990482904E-2</v>
      </c>
      <c r="G109" s="39">
        <v>9.2044435244600847E-2</v>
      </c>
      <c r="H109" s="39">
        <v>9.1827053402005962E-2</v>
      </c>
      <c r="I109" s="39">
        <v>9.3361135400551562E-2</v>
      </c>
      <c r="J109" s="39">
        <v>9.5081527209286726E-2</v>
      </c>
      <c r="K109" s="39">
        <v>9.4576631662900437E-2</v>
      </c>
      <c r="L109" s="39">
        <v>9.3046292016113058E-2</v>
      </c>
      <c r="M109" s="39">
        <v>9.0693043869227316E-2</v>
      </c>
      <c r="N109" s="39">
        <v>8.9115774878679013E-2</v>
      </c>
      <c r="O109" s="39">
        <v>8.771929824561403E-2</v>
      </c>
      <c r="P109" s="39">
        <v>8.8150200061557396E-2</v>
      </c>
      <c r="Q109" s="39">
        <v>8.909518355536801E-2</v>
      </c>
      <c r="R109" s="39">
        <v>8.8781419786255894E-2</v>
      </c>
      <c r="S109" s="39">
        <v>8.9782185231096157E-2</v>
      </c>
      <c r="T109" s="39">
        <v>9.1265659758810444E-2</v>
      </c>
      <c r="U109" s="39">
        <v>9.5601851851851855E-2</v>
      </c>
      <c r="V109" s="39">
        <v>9.6055473456860288E-2</v>
      </c>
      <c r="W109" s="39">
        <v>9.7929176721477079E-2</v>
      </c>
      <c r="X109" s="39">
        <v>9.9116888815753382E-2</v>
      </c>
      <c r="Y109" s="39">
        <v>0.10144541042188916</v>
      </c>
      <c r="Z109" s="39">
        <v>0.10405419709960834</v>
      </c>
      <c r="AA109" s="39">
        <v>0.1054298172757475</v>
      </c>
      <c r="AB109" s="39">
        <v>0.10865571093191793</v>
      </c>
      <c r="AC109" s="39">
        <v>0.11370654447654149</v>
      </c>
      <c r="AD109" s="39">
        <v>0.11691964502206488</v>
      </c>
      <c r="AE109" s="39">
        <v>0.12059131096111797</v>
      </c>
      <c r="AF109" s="39">
        <v>0.12432533035548111</v>
      </c>
      <c r="AG109" s="39">
        <v>0.12639642515161187</v>
      </c>
      <c r="AH109" s="39">
        <v>0.13009976839479778</v>
      </c>
      <c r="AI109" s="39">
        <v>0.13443781753920919</v>
      </c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</row>
    <row r="110" spans="1:101" x14ac:dyDescent="0.3">
      <c r="A110" s="3">
        <v>628</v>
      </c>
      <c r="B110" s="4" t="s">
        <v>106</v>
      </c>
      <c r="C110" s="39">
        <v>0.14362108479755539</v>
      </c>
      <c r="D110" s="39">
        <v>0.14606037830389579</v>
      </c>
      <c r="E110" s="39">
        <v>0.14981971901031954</v>
      </c>
      <c r="F110" s="39">
        <v>0.15398141170560162</v>
      </c>
      <c r="G110" s="39">
        <v>0.15857809151645028</v>
      </c>
      <c r="H110" s="39">
        <v>0.16032849020846493</v>
      </c>
      <c r="I110" s="39">
        <v>0.15949685534591196</v>
      </c>
      <c r="J110" s="39">
        <v>0.15887731775463551</v>
      </c>
      <c r="K110" s="39">
        <v>0.15533240116944197</v>
      </c>
      <c r="L110" s="39">
        <v>0.15096970465204715</v>
      </c>
      <c r="M110" s="39">
        <v>0.14812030075187971</v>
      </c>
      <c r="N110" s="39">
        <v>0.14329795112317947</v>
      </c>
      <c r="O110" s="39">
        <v>0.14174851461137383</v>
      </c>
      <c r="P110" s="39">
        <v>0.138227908645223</v>
      </c>
      <c r="Q110" s="39">
        <v>0.13759621077560688</v>
      </c>
      <c r="R110" s="39">
        <v>0.13524828468426561</v>
      </c>
      <c r="S110" s="39">
        <v>0.13172690763052208</v>
      </c>
      <c r="T110" s="39">
        <v>0.13028128914702197</v>
      </c>
      <c r="U110" s="39">
        <v>0.12831003523127629</v>
      </c>
      <c r="V110" s="39">
        <v>0.13070795467294963</v>
      </c>
      <c r="W110" s="39">
        <v>0.12837157246782316</v>
      </c>
      <c r="X110" s="39">
        <v>0.12856034578299899</v>
      </c>
      <c r="Y110" s="39">
        <v>0.12933333333333333</v>
      </c>
      <c r="Z110" s="39">
        <v>0.13189607517965726</v>
      </c>
      <c r="AA110" s="39">
        <v>0.13653741125068269</v>
      </c>
      <c r="AB110" s="39">
        <v>0.14153511159499182</v>
      </c>
      <c r="AC110" s="39">
        <v>0.14848192254049994</v>
      </c>
      <c r="AD110" s="39">
        <v>0.15680600214362272</v>
      </c>
      <c r="AE110" s="39">
        <v>0.16689802455953018</v>
      </c>
      <c r="AF110" s="39">
        <v>0.17188993944544778</v>
      </c>
      <c r="AG110" s="39">
        <v>0.17786937222574509</v>
      </c>
      <c r="AH110" s="39">
        <v>0.18306878306878308</v>
      </c>
      <c r="AI110" s="39">
        <v>0.18716521373805273</v>
      </c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</row>
    <row r="111" spans="1:101" x14ac:dyDescent="0.3">
      <c r="A111" s="3">
        <v>631</v>
      </c>
      <c r="B111" s="4" t="s">
        <v>107</v>
      </c>
      <c r="C111" s="39">
        <v>0.16201337003539126</v>
      </c>
      <c r="D111" s="39">
        <v>0.16362916006339145</v>
      </c>
      <c r="E111" s="39">
        <v>0.16568511974872399</v>
      </c>
      <c r="F111" s="39">
        <v>0.16731974921630094</v>
      </c>
      <c r="G111" s="39">
        <v>0.16484375000000001</v>
      </c>
      <c r="H111" s="39">
        <v>0.16568511974872399</v>
      </c>
      <c r="I111" s="39">
        <v>0.16745655608214849</v>
      </c>
      <c r="J111" s="39">
        <v>0.16799680766161212</v>
      </c>
      <c r="K111" s="39">
        <v>0.16462692459534151</v>
      </c>
      <c r="L111" s="39">
        <v>0.16520351157222665</v>
      </c>
      <c r="M111" s="39">
        <v>0.16056338028169015</v>
      </c>
      <c r="N111" s="39">
        <v>0.16353458616553379</v>
      </c>
      <c r="O111" s="39">
        <v>0.15920000000000001</v>
      </c>
      <c r="P111" s="39">
        <v>0.16218386190285025</v>
      </c>
      <c r="Q111" s="39">
        <v>0.15581854043392504</v>
      </c>
      <c r="R111" s="39">
        <v>0.14849921011058451</v>
      </c>
      <c r="S111" s="39">
        <v>0.14783987316686484</v>
      </c>
      <c r="T111" s="39">
        <v>0.14609872611464969</v>
      </c>
      <c r="U111" s="39">
        <v>0.14541120381406436</v>
      </c>
      <c r="V111" s="39">
        <v>0.14788453934361406</v>
      </c>
      <c r="W111" s="39">
        <v>0.15695600475624258</v>
      </c>
      <c r="X111" s="39">
        <v>0.15628718762395874</v>
      </c>
      <c r="Y111" s="39">
        <v>0.15251572327044025</v>
      </c>
      <c r="Z111" s="39">
        <v>0.15321955003878976</v>
      </c>
      <c r="AA111" s="39">
        <v>0.15509259259259259</v>
      </c>
      <c r="AB111" s="39">
        <v>0.15428354814253223</v>
      </c>
      <c r="AC111" s="39">
        <v>0.16033120060218292</v>
      </c>
      <c r="AD111" s="39">
        <v>0.16250465896384644</v>
      </c>
      <c r="AE111" s="39">
        <v>0.16622987645076751</v>
      </c>
      <c r="AF111" s="39">
        <v>0.16858095590959615</v>
      </c>
      <c r="AG111" s="39">
        <v>0.17655786350148367</v>
      </c>
      <c r="AH111" s="39">
        <v>0.18377976190476192</v>
      </c>
      <c r="AI111" s="39">
        <v>0.18596881959910913</v>
      </c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</row>
    <row r="112" spans="1:101" x14ac:dyDescent="0.3">
      <c r="A112" s="3">
        <v>632</v>
      </c>
      <c r="B112" s="4" t="s">
        <v>108</v>
      </c>
      <c r="C112" s="39">
        <v>0.19599723947550035</v>
      </c>
      <c r="D112" s="39">
        <v>0.19310344827586207</v>
      </c>
      <c r="E112" s="39">
        <v>0.19587628865979381</v>
      </c>
      <c r="F112" s="39">
        <v>0.19175257731958764</v>
      </c>
      <c r="G112" s="39">
        <v>0.19484046164290564</v>
      </c>
      <c r="H112" s="39">
        <v>0.20175438596491227</v>
      </c>
      <c r="I112" s="39">
        <v>0.19715447154471544</v>
      </c>
      <c r="J112" s="39">
        <v>0.19402985074626866</v>
      </c>
      <c r="K112" s="39">
        <v>0.1947261663286004</v>
      </c>
      <c r="L112" s="39">
        <v>0.1977135171486214</v>
      </c>
      <c r="M112" s="39">
        <v>0.19002050580997951</v>
      </c>
      <c r="N112" s="39">
        <v>0.19005449591280654</v>
      </c>
      <c r="O112" s="39">
        <v>0.19047619047619047</v>
      </c>
      <c r="P112" s="39">
        <v>0.18565683646112602</v>
      </c>
      <c r="Q112" s="39">
        <v>0.18389261744966443</v>
      </c>
      <c r="R112" s="39">
        <v>0.18754231550440081</v>
      </c>
      <c r="S112" s="39">
        <v>0.17905405405405406</v>
      </c>
      <c r="T112" s="39">
        <v>0.17123745819397992</v>
      </c>
      <c r="U112" s="39">
        <v>0.18043025676613464</v>
      </c>
      <c r="V112" s="39">
        <v>0.18458274398868457</v>
      </c>
      <c r="W112" s="39">
        <v>0.181169757489301</v>
      </c>
      <c r="X112" s="39">
        <v>0.18181818181818182</v>
      </c>
      <c r="Y112" s="39">
        <v>0.18265162200282087</v>
      </c>
      <c r="Z112" s="39">
        <v>0.18705035971223022</v>
      </c>
      <c r="AA112" s="39">
        <v>0.19464544138929088</v>
      </c>
      <c r="AB112" s="39">
        <v>0.19595083152566883</v>
      </c>
      <c r="AC112" s="39">
        <v>0.2051660516605166</v>
      </c>
      <c r="AD112" s="39">
        <v>0.21256391526661797</v>
      </c>
      <c r="AE112" s="39">
        <v>0.22036363636363637</v>
      </c>
      <c r="AF112" s="39">
        <v>0.21225071225071226</v>
      </c>
      <c r="AG112" s="39">
        <v>0.21586847748391708</v>
      </c>
      <c r="AH112" s="39">
        <v>0.21757618710134657</v>
      </c>
      <c r="AI112" s="39">
        <v>0.222692036645525</v>
      </c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</row>
    <row r="113" spans="1:101" x14ac:dyDescent="0.3">
      <c r="A113" s="3">
        <v>633</v>
      </c>
      <c r="B113" s="4" t="s">
        <v>109</v>
      </c>
      <c r="C113" s="39">
        <v>0.18388079918726719</v>
      </c>
      <c r="D113" s="39">
        <v>0.19353741496598639</v>
      </c>
      <c r="E113" s="39">
        <v>0.19951840385276917</v>
      </c>
      <c r="F113" s="39">
        <v>0.20013778849466068</v>
      </c>
      <c r="G113" s="39">
        <v>0.20726643598615918</v>
      </c>
      <c r="H113" s="39">
        <v>0.20401106500691563</v>
      </c>
      <c r="I113" s="39">
        <v>0.19910282953761216</v>
      </c>
      <c r="J113" s="39">
        <v>0.20241796200345424</v>
      </c>
      <c r="K113" s="39">
        <v>0.20266013300665034</v>
      </c>
      <c r="L113" s="39">
        <v>0.19978783592644977</v>
      </c>
      <c r="M113" s="39">
        <v>0.19217207334273625</v>
      </c>
      <c r="N113" s="39">
        <v>0.1972330613692799</v>
      </c>
      <c r="O113" s="39">
        <v>0.19480056980056981</v>
      </c>
      <c r="P113" s="39">
        <v>0.19573082489146165</v>
      </c>
      <c r="Q113" s="39">
        <v>0.1985480943738657</v>
      </c>
      <c r="R113" s="39">
        <v>0.19898329702251272</v>
      </c>
      <c r="S113" s="39">
        <v>0.19792822789493156</v>
      </c>
      <c r="T113" s="39">
        <v>0.19257884972170686</v>
      </c>
      <c r="U113" s="39">
        <v>0.19203036053130929</v>
      </c>
      <c r="V113" s="39">
        <v>0.19291490180978052</v>
      </c>
      <c r="W113" s="39">
        <v>0.19081551860649248</v>
      </c>
      <c r="X113" s="39">
        <v>0.18784530386740331</v>
      </c>
      <c r="Y113" s="39">
        <v>0.19137035557331203</v>
      </c>
      <c r="Z113" s="39">
        <v>0.18536197295147175</v>
      </c>
      <c r="AA113" s="39">
        <v>0.18264659270998415</v>
      </c>
      <c r="AB113" s="39">
        <v>0.1858267716535433</v>
      </c>
      <c r="AC113" s="39">
        <v>0.19241406558672461</v>
      </c>
      <c r="AD113" s="39">
        <v>0.19554165037152912</v>
      </c>
      <c r="AE113" s="39">
        <v>0.1951987406532861</v>
      </c>
      <c r="AF113" s="39">
        <v>0.19662480376766092</v>
      </c>
      <c r="AG113" s="39">
        <v>0.20395256916996046</v>
      </c>
      <c r="AH113" s="39">
        <v>0.20789685737308622</v>
      </c>
      <c r="AI113" s="39">
        <v>0.21486928104575165</v>
      </c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</row>
    <row r="114" spans="1:101" x14ac:dyDescent="0.3">
      <c r="A114" s="3">
        <v>701</v>
      </c>
      <c r="B114" s="6" t="s">
        <v>110</v>
      </c>
      <c r="C114" s="39">
        <v>0.14403403947130183</v>
      </c>
      <c r="D114" s="39">
        <v>0.14670685621738347</v>
      </c>
      <c r="E114" s="39">
        <v>0.14830224130989128</v>
      </c>
      <c r="F114" s="39">
        <v>0.14924245790198604</v>
      </c>
      <c r="G114" s="39">
        <v>0.14966740576496673</v>
      </c>
      <c r="H114" s="39">
        <v>0.14798324884284769</v>
      </c>
      <c r="I114" s="39">
        <v>0.1474007457775828</v>
      </c>
      <c r="J114" s="39">
        <v>0.14672221004165753</v>
      </c>
      <c r="K114" s="39">
        <v>0.14608847243408149</v>
      </c>
      <c r="L114" s="39">
        <v>0.1449300397305234</v>
      </c>
      <c r="M114" s="39">
        <v>0.14473910797313588</v>
      </c>
      <c r="N114" s="39">
        <v>0.14357510967247328</v>
      </c>
      <c r="O114" s="39">
        <v>0.1436264947841574</v>
      </c>
      <c r="P114" s="39">
        <v>0.14185322336307019</v>
      </c>
      <c r="Q114" s="39">
        <v>0.14013056675953262</v>
      </c>
      <c r="R114" s="39">
        <v>0.14039996708089869</v>
      </c>
      <c r="S114" s="39">
        <v>0.13869772366331393</v>
      </c>
      <c r="T114" s="39">
        <v>0.13785416075554294</v>
      </c>
      <c r="U114" s="39">
        <v>0.13654715762273903</v>
      </c>
      <c r="V114" s="39">
        <v>0.13686622974548671</v>
      </c>
      <c r="W114" s="39">
        <v>0.13801927152053098</v>
      </c>
      <c r="X114" s="39">
        <v>0.13925412383456851</v>
      </c>
      <c r="Y114" s="39">
        <v>0.13894232656746888</v>
      </c>
      <c r="Z114" s="39">
        <v>0.13922423864786976</v>
      </c>
      <c r="AA114" s="39">
        <v>0.14153479797203872</v>
      </c>
      <c r="AB114" s="39">
        <v>0.14528452503136047</v>
      </c>
      <c r="AC114" s="39">
        <v>0.14856175972927241</v>
      </c>
      <c r="AD114" s="39">
        <v>0.15550820530073642</v>
      </c>
      <c r="AE114" s="39">
        <v>0.16024235215403487</v>
      </c>
      <c r="AF114" s="39">
        <v>0.16322025167414822</v>
      </c>
      <c r="AG114" s="39">
        <v>0.16767149474303361</v>
      </c>
      <c r="AH114" s="39">
        <v>0.17121206574660469</v>
      </c>
      <c r="AI114" s="39">
        <v>0.17520304382819932</v>
      </c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</row>
    <row r="115" spans="1:101" x14ac:dyDescent="0.3">
      <c r="A115" s="3">
        <v>704</v>
      </c>
      <c r="B115" s="4" t="s">
        <v>111</v>
      </c>
      <c r="C115" s="39">
        <v>0.15649721177538581</v>
      </c>
      <c r="D115" s="39">
        <v>0.15999094085673612</v>
      </c>
      <c r="E115" s="39">
        <v>0.16224502969274465</v>
      </c>
      <c r="F115" s="39">
        <v>0.16313349320543566</v>
      </c>
      <c r="G115" s="39">
        <v>0.16564144841144016</v>
      </c>
      <c r="H115" s="39">
        <v>0.16765676567656765</v>
      </c>
      <c r="I115" s="39">
        <v>0.16654830641924229</v>
      </c>
      <c r="J115" s="39">
        <v>0.16344421026909803</v>
      </c>
      <c r="K115" s="39">
        <v>0.16262084431918053</v>
      </c>
      <c r="L115" s="39">
        <v>0.16206377858002408</v>
      </c>
      <c r="M115" s="39">
        <v>0.16229464365289206</v>
      </c>
      <c r="N115" s="39">
        <v>0.16105154941988545</v>
      </c>
      <c r="O115" s="39">
        <v>0.15824730309708851</v>
      </c>
      <c r="P115" s="39">
        <v>0.15765065099665859</v>
      </c>
      <c r="Q115" s="39">
        <v>0.15399061032863851</v>
      </c>
      <c r="R115" s="39">
        <v>0.15204098963935911</v>
      </c>
      <c r="S115" s="39">
        <v>0.15223244334754318</v>
      </c>
      <c r="T115" s="39">
        <v>0.15144537535371469</v>
      </c>
      <c r="U115" s="39">
        <v>0.1492647865686382</v>
      </c>
      <c r="V115" s="39">
        <v>0.1472954305371218</v>
      </c>
      <c r="W115" s="39">
        <v>0.1465873629744219</v>
      </c>
      <c r="X115" s="39">
        <v>0.1453910869168859</v>
      </c>
      <c r="Y115" s="39">
        <v>0.14323893714344452</v>
      </c>
      <c r="Z115" s="39">
        <v>0.14169228033632231</v>
      </c>
      <c r="AA115" s="39">
        <v>0.14296493787413853</v>
      </c>
      <c r="AB115" s="39">
        <v>0.14361924429038522</v>
      </c>
      <c r="AC115" s="39">
        <v>0.1443536458207037</v>
      </c>
      <c r="AD115" s="39">
        <v>0.14832731648616126</v>
      </c>
      <c r="AE115" s="39">
        <v>0.15121660305343512</v>
      </c>
      <c r="AF115" s="39">
        <v>0.15524174472513955</v>
      </c>
      <c r="AG115" s="39">
        <v>0.15442322247451137</v>
      </c>
      <c r="AH115" s="39">
        <v>0.15855379188712523</v>
      </c>
      <c r="AI115" s="39">
        <v>0.1600617713589699</v>
      </c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</row>
    <row r="116" spans="1:101" x14ac:dyDescent="0.3">
      <c r="A116" s="7">
        <v>710</v>
      </c>
      <c r="B116" s="8" t="s">
        <v>112</v>
      </c>
      <c r="C116" s="39">
        <v>0.13312386307259799</v>
      </c>
      <c r="D116" s="39">
        <v>0.13546144511405006</v>
      </c>
      <c r="E116" s="39">
        <v>0.13709743171626579</v>
      </c>
      <c r="F116" s="39">
        <v>0.13984760197220977</v>
      </c>
      <c r="G116" s="39">
        <v>0.14009047215154086</v>
      </c>
      <c r="H116" s="39">
        <v>0.1417905954602926</v>
      </c>
      <c r="I116" s="39">
        <v>0.14265192929252624</v>
      </c>
      <c r="J116" s="39">
        <v>0.14257079918236124</v>
      </c>
      <c r="K116" s="39">
        <v>0.14318929676262537</v>
      </c>
      <c r="L116" s="39">
        <v>0.14265326868939632</v>
      </c>
      <c r="M116" s="39">
        <v>0.14277952419761711</v>
      </c>
      <c r="N116" s="39">
        <v>0.14096823574435516</v>
      </c>
      <c r="O116" s="39">
        <v>0.13953884597910041</v>
      </c>
      <c r="P116" s="39">
        <v>0.13995742455930685</v>
      </c>
      <c r="Q116" s="39">
        <v>0.13766243354991139</v>
      </c>
      <c r="R116" s="39">
        <v>0.13535098781000421</v>
      </c>
      <c r="S116" s="39">
        <v>0.13348326736236057</v>
      </c>
      <c r="T116" s="39">
        <v>0.13340951292672476</v>
      </c>
      <c r="U116" s="39">
        <v>0.1335615223637073</v>
      </c>
      <c r="V116" s="39">
        <v>0.13459677277446375</v>
      </c>
      <c r="W116" s="39">
        <v>0.13469159726950541</v>
      </c>
      <c r="X116" s="39">
        <v>0.13531438415159344</v>
      </c>
      <c r="Y116" s="39">
        <v>0.13384727965827675</v>
      </c>
      <c r="Z116" s="39">
        <v>0.13311677382435116</v>
      </c>
      <c r="AA116" s="39">
        <v>0.13473208199637568</v>
      </c>
      <c r="AB116" s="39">
        <v>0.13762011320257997</v>
      </c>
      <c r="AC116" s="39">
        <v>0.14066230328228282</v>
      </c>
      <c r="AD116" s="39">
        <v>0.14526397016269049</v>
      </c>
      <c r="AE116" s="39">
        <v>0.15006305170239598</v>
      </c>
      <c r="AF116" s="39">
        <v>0.15324691708455546</v>
      </c>
      <c r="AG116" s="39">
        <v>0.15814508457085732</v>
      </c>
      <c r="AH116" s="39">
        <v>0.16111155473927974</v>
      </c>
      <c r="AI116" s="39">
        <v>0.16380332221712948</v>
      </c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</row>
    <row r="117" spans="1:101" x14ac:dyDescent="0.3">
      <c r="A117" s="3">
        <v>711</v>
      </c>
      <c r="B117" s="4" t="s">
        <v>113</v>
      </c>
      <c r="C117" s="39">
        <v>0.11190306486101212</v>
      </c>
      <c r="D117" s="39">
        <v>0.11380694711118869</v>
      </c>
      <c r="E117" s="39">
        <v>0.11514114627887083</v>
      </c>
      <c r="F117" s="39">
        <v>0.11736930860033727</v>
      </c>
      <c r="G117" s="39">
        <v>0.11830131445904954</v>
      </c>
      <c r="H117" s="39">
        <v>0.12245584524810765</v>
      </c>
      <c r="I117" s="39">
        <v>0.12310258548790659</v>
      </c>
      <c r="J117" s="39">
        <v>0.12128837443381983</v>
      </c>
      <c r="K117" s="39">
        <v>0.12324649298597194</v>
      </c>
      <c r="L117" s="39">
        <v>0.12227362855254462</v>
      </c>
      <c r="M117" s="39">
        <v>0.11994742030890569</v>
      </c>
      <c r="N117" s="39">
        <v>0.11605981794538361</v>
      </c>
      <c r="O117" s="39">
        <v>0.11563307493540052</v>
      </c>
      <c r="P117" s="39">
        <v>0.11362189688096754</v>
      </c>
      <c r="Q117" s="39">
        <v>0.11159600997506235</v>
      </c>
      <c r="R117" s="39">
        <v>0.10768037238169123</v>
      </c>
      <c r="S117" s="39">
        <v>0.10860783095090118</v>
      </c>
      <c r="T117" s="39">
        <v>0.1126454615981381</v>
      </c>
      <c r="U117" s="39">
        <v>0.11442322620711069</v>
      </c>
      <c r="V117" s="39">
        <v>0.11647331786542924</v>
      </c>
      <c r="W117" s="39">
        <v>0.11769254562326013</v>
      </c>
      <c r="X117" s="39">
        <v>0.11975862602506576</v>
      </c>
      <c r="Y117" s="39">
        <v>0.12014243690973835</v>
      </c>
      <c r="Z117" s="39">
        <v>0.12511599133931334</v>
      </c>
      <c r="AA117" s="39">
        <v>0.13058207576224207</v>
      </c>
      <c r="AB117" s="39">
        <v>0.13766904725725573</v>
      </c>
      <c r="AC117" s="39">
        <v>0.14200913242009133</v>
      </c>
      <c r="AD117" s="39">
        <v>0.15288753799392096</v>
      </c>
      <c r="AE117" s="39">
        <v>0.15846083926677776</v>
      </c>
      <c r="AF117" s="39">
        <v>0.16187159297395518</v>
      </c>
      <c r="AG117" s="39">
        <v>0.1668420261536149</v>
      </c>
      <c r="AH117" s="39">
        <v>0.17161270983213428</v>
      </c>
      <c r="AI117" s="39">
        <v>0.17576664173522813</v>
      </c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</row>
    <row r="118" spans="1:101" x14ac:dyDescent="0.3">
      <c r="A118" s="3">
        <v>712</v>
      </c>
      <c r="B118" s="4" t="s">
        <v>114</v>
      </c>
      <c r="C118" s="39">
        <v>0.14752017868927356</v>
      </c>
      <c r="D118" s="39">
        <v>0.15018930371336159</v>
      </c>
      <c r="E118" s="39">
        <v>0.15264952584812205</v>
      </c>
      <c r="F118" s="39">
        <v>0.15450834879406308</v>
      </c>
      <c r="G118" s="39">
        <v>0.15657075343983065</v>
      </c>
      <c r="H118" s="39">
        <v>0.15827900275926063</v>
      </c>
      <c r="I118" s="39">
        <v>0.15955608557034728</v>
      </c>
      <c r="J118" s="39">
        <v>0.15951947579177284</v>
      </c>
      <c r="K118" s="39">
        <v>0.16019922148884214</v>
      </c>
      <c r="L118" s="39">
        <v>0.16004441654999277</v>
      </c>
      <c r="M118" s="39">
        <v>0.15985611510791367</v>
      </c>
      <c r="N118" s="39">
        <v>0.15768334996910499</v>
      </c>
      <c r="O118" s="39">
        <v>0.15586099585062241</v>
      </c>
      <c r="P118" s="39">
        <v>0.15552437741143457</v>
      </c>
      <c r="Q118" s="39">
        <v>0.15339274111203935</v>
      </c>
      <c r="R118" s="39">
        <v>0.15212709293439244</v>
      </c>
      <c r="S118" s="39">
        <v>0.1511447912575376</v>
      </c>
      <c r="T118" s="39">
        <v>0.15091294725193655</v>
      </c>
      <c r="U118" s="39">
        <v>0.15146576065746883</v>
      </c>
      <c r="V118" s="39">
        <v>0.15306028953637529</v>
      </c>
      <c r="W118" s="39">
        <v>0.15329800840489677</v>
      </c>
      <c r="X118" s="39">
        <v>0.15245091370788555</v>
      </c>
      <c r="Y118" s="39">
        <v>0.15050670741298339</v>
      </c>
      <c r="Z118" s="39">
        <v>0.15037593984962405</v>
      </c>
      <c r="AA118" s="39">
        <v>0.14934084957166319</v>
      </c>
      <c r="AB118" s="39">
        <v>0.15220458553791888</v>
      </c>
      <c r="AC118" s="39">
        <v>0.15509030658151732</v>
      </c>
      <c r="AD118" s="39">
        <v>0.15998075156393543</v>
      </c>
      <c r="AE118" s="39">
        <v>0.16474145619874264</v>
      </c>
      <c r="AF118" s="39">
        <v>0.16885695172741202</v>
      </c>
      <c r="AG118" s="39">
        <v>0.1725411860729858</v>
      </c>
      <c r="AH118" s="39">
        <v>0.17565863977265442</v>
      </c>
      <c r="AI118" s="39">
        <v>0.18075869828263316</v>
      </c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</row>
    <row r="119" spans="1:101" x14ac:dyDescent="0.3">
      <c r="A119" s="3">
        <v>713</v>
      </c>
      <c r="B119" s="4" t="s">
        <v>115</v>
      </c>
      <c r="C119" s="39">
        <v>0.1229066985645933</v>
      </c>
      <c r="D119" s="39">
        <v>0.1206896551724138</v>
      </c>
      <c r="E119" s="39">
        <v>0.12165912078282459</v>
      </c>
      <c r="F119" s="39">
        <v>0.12229593308335737</v>
      </c>
      <c r="G119" s="39">
        <v>0.12235801581595974</v>
      </c>
      <c r="H119" s="39">
        <v>0.12248128957973517</v>
      </c>
      <c r="I119" s="39">
        <v>0.12297316688190559</v>
      </c>
      <c r="J119" s="39">
        <v>0.12618841832324978</v>
      </c>
      <c r="K119" s="39">
        <v>0.12519696318578999</v>
      </c>
      <c r="L119" s="39">
        <v>0.12577083034561881</v>
      </c>
      <c r="M119" s="39">
        <v>0.12831419254218063</v>
      </c>
      <c r="N119" s="39">
        <v>0.12693974556130294</v>
      </c>
      <c r="O119" s="39">
        <v>0.12475981334065331</v>
      </c>
      <c r="P119" s="39">
        <v>0.12322082147214315</v>
      </c>
      <c r="Q119" s="39">
        <v>0.12396362663813854</v>
      </c>
      <c r="R119" s="39">
        <v>0.12480063795853269</v>
      </c>
      <c r="S119" s="39">
        <v>0.12536404553878741</v>
      </c>
      <c r="T119" s="39">
        <v>0.12409432222368594</v>
      </c>
      <c r="U119" s="39">
        <v>0.12587776332899869</v>
      </c>
      <c r="V119" s="39">
        <v>0.12674418604651164</v>
      </c>
      <c r="W119" s="39">
        <v>0.12392998594608406</v>
      </c>
      <c r="X119" s="39">
        <v>0.1245155644455557</v>
      </c>
      <c r="Y119" s="39">
        <v>0.12064767470172875</v>
      </c>
      <c r="Z119" s="39">
        <v>0.12369023244610382</v>
      </c>
      <c r="AA119" s="39">
        <v>0.12686129675225702</v>
      </c>
      <c r="AB119" s="39">
        <v>0.12891705069124423</v>
      </c>
      <c r="AC119" s="39">
        <v>0.13163554046406339</v>
      </c>
      <c r="AD119" s="39">
        <v>0.13556883576803896</v>
      </c>
      <c r="AE119" s="39">
        <v>0.14001530221882172</v>
      </c>
      <c r="AF119" s="39">
        <v>0.14370226954931697</v>
      </c>
      <c r="AG119" s="39">
        <v>0.14764111204717775</v>
      </c>
      <c r="AH119" s="39">
        <v>0.15103845362944684</v>
      </c>
      <c r="AI119" s="39">
        <v>0.15387722132471729</v>
      </c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</row>
    <row r="120" spans="1:101" x14ac:dyDescent="0.3">
      <c r="A120" s="3">
        <v>715</v>
      </c>
      <c r="B120" s="4" t="s">
        <v>116</v>
      </c>
      <c r="C120" s="39">
        <v>0.13416297306512104</v>
      </c>
      <c r="D120" s="39">
        <v>0.13858949333785964</v>
      </c>
      <c r="E120" s="39">
        <v>0.13920957276480997</v>
      </c>
      <c r="F120" s="39">
        <v>0.14213412062420919</v>
      </c>
      <c r="G120" s="39">
        <v>0.14288115649689023</v>
      </c>
      <c r="H120" s="39">
        <v>0.14551735760026963</v>
      </c>
      <c r="I120" s="39">
        <v>0.14631064690026954</v>
      </c>
      <c r="J120" s="39">
        <v>0.1459170013386881</v>
      </c>
      <c r="K120" s="39">
        <v>0.14664547431821984</v>
      </c>
      <c r="L120" s="39">
        <v>0.14913526610410227</v>
      </c>
      <c r="M120" s="39">
        <v>0.14795409181636726</v>
      </c>
      <c r="N120" s="39">
        <v>0.14862628268785172</v>
      </c>
      <c r="O120" s="39">
        <v>0.14529280948851001</v>
      </c>
      <c r="P120" s="39">
        <v>0.14419551934826885</v>
      </c>
      <c r="Q120" s="39">
        <v>0.14068317953699205</v>
      </c>
      <c r="R120" s="39">
        <v>0.13941728870695883</v>
      </c>
      <c r="S120" s="39">
        <v>0.13723455213156635</v>
      </c>
      <c r="T120" s="39">
        <v>0.13605930176948827</v>
      </c>
      <c r="U120" s="39">
        <v>0.13657919696490672</v>
      </c>
      <c r="V120" s="39">
        <v>0.13838058587921151</v>
      </c>
      <c r="W120" s="39">
        <v>0.13824561403508773</v>
      </c>
      <c r="X120" s="39">
        <v>0.13933157976172056</v>
      </c>
      <c r="Y120" s="39">
        <v>0.13999385655045307</v>
      </c>
      <c r="Z120" s="39">
        <v>0.14129027344047529</v>
      </c>
      <c r="AA120" s="39">
        <v>0.14215500945179585</v>
      </c>
      <c r="AB120" s="39">
        <v>0.14677795322956613</v>
      </c>
      <c r="AC120" s="39">
        <v>0.14944071588366892</v>
      </c>
      <c r="AD120" s="39">
        <v>0.15368716320956669</v>
      </c>
      <c r="AE120" s="39">
        <v>0.15745916515426497</v>
      </c>
      <c r="AF120" s="39">
        <v>0.16398158803222093</v>
      </c>
      <c r="AG120" s="39">
        <v>0.16869701503170192</v>
      </c>
      <c r="AH120" s="39">
        <v>0.17196735153391501</v>
      </c>
      <c r="AI120" s="39">
        <v>0.17472688052327603</v>
      </c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</row>
    <row r="121" spans="1:101" x14ac:dyDescent="0.3">
      <c r="A121" s="3">
        <v>716</v>
      </c>
      <c r="B121" s="6" t="s">
        <v>117</v>
      </c>
      <c r="C121" s="39">
        <v>0.11993243243243243</v>
      </c>
      <c r="D121" s="39">
        <v>0.12163481657134886</v>
      </c>
      <c r="E121" s="39">
        <v>0.1213618890719385</v>
      </c>
      <c r="F121" s="39">
        <v>0.11983640081799592</v>
      </c>
      <c r="G121" s="39">
        <v>0.12243243243243243</v>
      </c>
      <c r="H121" s="39">
        <v>0.12385197190707725</v>
      </c>
      <c r="I121" s="39">
        <v>0.12417508417508417</v>
      </c>
      <c r="J121" s="39">
        <v>0.12310173363795189</v>
      </c>
      <c r="K121" s="39">
        <v>0.12139116422720558</v>
      </c>
      <c r="L121" s="39">
        <v>0.1202767429483768</v>
      </c>
      <c r="M121" s="39">
        <v>0.11875328774329301</v>
      </c>
      <c r="N121" s="39">
        <v>0.11495880535530381</v>
      </c>
      <c r="O121" s="39">
        <v>0.11171216505220782</v>
      </c>
      <c r="P121" s="39">
        <v>0.1120211693548387</v>
      </c>
      <c r="Q121" s="39">
        <v>0.11147051505349589</v>
      </c>
      <c r="R121" s="39">
        <v>0.109642682329907</v>
      </c>
      <c r="S121" s="39">
        <v>0.11046726667488596</v>
      </c>
      <c r="T121" s="39">
        <v>0.10898218208445204</v>
      </c>
      <c r="U121" s="39">
        <v>0.10804204351014422</v>
      </c>
      <c r="V121" s="39">
        <v>0.10906223462331675</v>
      </c>
      <c r="W121" s="39">
        <v>0.11032327845210912</v>
      </c>
      <c r="X121" s="39">
        <v>0.10801847684472345</v>
      </c>
      <c r="Y121" s="39">
        <v>0.10789257652163715</v>
      </c>
      <c r="Z121" s="39">
        <v>0.10803673938002296</v>
      </c>
      <c r="AA121" s="39">
        <v>0.10985149076068473</v>
      </c>
      <c r="AB121" s="39">
        <v>0.11392121754700089</v>
      </c>
      <c r="AC121" s="39">
        <v>0.12030242383811429</v>
      </c>
      <c r="AD121" s="39">
        <v>0.12390638670166229</v>
      </c>
      <c r="AE121" s="39">
        <v>0.12666162325732194</v>
      </c>
      <c r="AF121" s="39">
        <v>0.12936652067086848</v>
      </c>
      <c r="AG121" s="39">
        <v>0.13166772085178158</v>
      </c>
      <c r="AH121" s="39">
        <v>0.13449745348716349</v>
      </c>
      <c r="AI121" s="39">
        <v>0.13710174717368961</v>
      </c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</row>
    <row r="122" spans="1:101" x14ac:dyDescent="0.3">
      <c r="A122" s="3">
        <v>729</v>
      </c>
      <c r="B122" s="4" t="s">
        <v>118</v>
      </c>
      <c r="C122" s="39">
        <v>0.13681308233504469</v>
      </c>
      <c r="D122" s="39">
        <v>0.13789069810967622</v>
      </c>
      <c r="E122" s="39">
        <v>0.13813301355963473</v>
      </c>
      <c r="F122" s="39">
        <v>0.13899560922063667</v>
      </c>
      <c r="G122" s="39">
        <v>0.14115072490197866</v>
      </c>
      <c r="H122" s="39">
        <v>0.14324495520767352</v>
      </c>
      <c r="I122" s="39">
        <v>0.14620671068589139</v>
      </c>
      <c r="J122" s="39">
        <v>0.14765906362545017</v>
      </c>
      <c r="K122" s="39">
        <v>0.14647615708274894</v>
      </c>
      <c r="L122" s="39">
        <v>0.1457571005401638</v>
      </c>
      <c r="M122" s="39">
        <v>0.14322613973911921</v>
      </c>
      <c r="N122" s="39">
        <v>0.14251309785364205</v>
      </c>
      <c r="O122" s="39">
        <v>0.1435404690974699</v>
      </c>
      <c r="P122" s="39">
        <v>0.14357421388865843</v>
      </c>
      <c r="Q122" s="39">
        <v>0.14257474672596984</v>
      </c>
      <c r="R122" s="39">
        <v>0.14233456637895603</v>
      </c>
      <c r="S122" s="39">
        <v>0.14165440575445479</v>
      </c>
      <c r="T122" s="39">
        <v>0.14067390155672072</v>
      </c>
      <c r="U122" s="39">
        <v>0.14379775646236384</v>
      </c>
      <c r="V122" s="39">
        <v>0.14625933138591365</v>
      </c>
      <c r="W122" s="39">
        <v>0.14642309863698685</v>
      </c>
      <c r="X122" s="39">
        <v>0.14798637547585655</v>
      </c>
      <c r="Y122" s="39">
        <v>0.1470134188338677</v>
      </c>
      <c r="Z122" s="39">
        <v>0.14666509173950704</v>
      </c>
      <c r="AA122" s="39">
        <v>0.14874195435927443</v>
      </c>
      <c r="AB122" s="39">
        <v>0.15103843769373837</v>
      </c>
      <c r="AC122" s="39">
        <v>0.15582514923936067</v>
      </c>
      <c r="AD122" s="39">
        <v>0.16088112419293582</v>
      </c>
      <c r="AE122" s="39">
        <v>0.16524862923047834</v>
      </c>
      <c r="AF122" s="39">
        <v>0.16952466907340555</v>
      </c>
      <c r="AG122" s="39">
        <v>0.17457639826060878</v>
      </c>
      <c r="AH122" s="39">
        <v>0.17849928929453132</v>
      </c>
      <c r="AI122" s="39">
        <v>0.18329588014981274</v>
      </c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</row>
    <row r="123" spans="1:101" x14ac:dyDescent="0.3">
      <c r="A123" s="3">
        <v>805</v>
      </c>
      <c r="B123" s="4" t="s">
        <v>119</v>
      </c>
      <c r="C123" s="39">
        <v>0.14660957372020195</v>
      </c>
      <c r="D123" s="39">
        <v>0.1512688406028993</v>
      </c>
      <c r="E123" s="39">
        <v>0.1559959024265318</v>
      </c>
      <c r="F123" s="39">
        <v>0.15966548111121792</v>
      </c>
      <c r="G123" s="39">
        <v>0.16413947536788229</v>
      </c>
      <c r="H123" s="39">
        <v>0.16638310166607814</v>
      </c>
      <c r="I123" s="39">
        <v>0.16748894726725189</v>
      </c>
      <c r="J123" s="39">
        <v>0.16852892350913037</v>
      </c>
      <c r="K123" s="39">
        <v>0.16798837319515972</v>
      </c>
      <c r="L123" s="39">
        <v>0.16766241116910885</v>
      </c>
      <c r="M123" s="39">
        <v>0.16687005225445101</v>
      </c>
      <c r="N123" s="39">
        <v>0.16431373760464613</v>
      </c>
      <c r="O123" s="39">
        <v>0.16199367380155391</v>
      </c>
      <c r="P123" s="39">
        <v>0.15964368235437187</v>
      </c>
      <c r="Q123" s="39">
        <v>0.15561455379231279</v>
      </c>
      <c r="R123" s="39">
        <v>0.15376486927117927</v>
      </c>
      <c r="S123" s="39">
        <v>0.15221057703891097</v>
      </c>
      <c r="T123" s="39">
        <v>0.14926627254448879</v>
      </c>
      <c r="U123" s="39">
        <v>0.14880114945969408</v>
      </c>
      <c r="V123" s="39">
        <v>0.14816691505216095</v>
      </c>
      <c r="W123" s="39">
        <v>0.14603996821379167</v>
      </c>
      <c r="X123" s="39">
        <v>0.14541040191891416</v>
      </c>
      <c r="Y123" s="39">
        <v>0.1424208046077319</v>
      </c>
      <c r="Z123" s="39">
        <v>0.14328625480172139</v>
      </c>
      <c r="AA123" s="39">
        <v>0.14422281197386069</v>
      </c>
      <c r="AB123" s="39">
        <v>0.14707970129759504</v>
      </c>
      <c r="AC123" s="39">
        <v>0.14975135623869801</v>
      </c>
      <c r="AD123" s="39">
        <v>0.15364905957878139</v>
      </c>
      <c r="AE123" s="39">
        <v>0.15706894140679625</v>
      </c>
      <c r="AF123" s="39">
        <v>0.1603949381170908</v>
      </c>
      <c r="AG123" s="39">
        <v>0.16238466213602962</v>
      </c>
      <c r="AH123" s="39">
        <v>0.16716078800809067</v>
      </c>
      <c r="AI123" s="39">
        <v>0.17041188162544169</v>
      </c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</row>
    <row r="124" spans="1:101" x14ac:dyDescent="0.3">
      <c r="A124" s="3">
        <v>806</v>
      </c>
      <c r="B124" s="4" t="s">
        <v>120</v>
      </c>
      <c r="C124" s="39">
        <v>0.14484320115112786</v>
      </c>
      <c r="D124" s="39">
        <v>0.14767204561233721</v>
      </c>
      <c r="E124" s="39">
        <v>0.1499800222909175</v>
      </c>
      <c r="F124" s="39">
        <v>0.15111474653411355</v>
      </c>
      <c r="G124" s="39">
        <v>0.15327567477229045</v>
      </c>
      <c r="H124" s="39">
        <v>0.15402971447543159</v>
      </c>
      <c r="I124" s="39">
        <v>0.1554646164021164</v>
      </c>
      <c r="J124" s="39">
        <v>0.1562739453683186</v>
      </c>
      <c r="K124" s="39">
        <v>0.15629462530267596</v>
      </c>
      <c r="L124" s="39">
        <v>0.15471698113207547</v>
      </c>
      <c r="M124" s="39">
        <v>0.1545233074702643</v>
      </c>
      <c r="N124" s="39">
        <v>0.15389007851534617</v>
      </c>
      <c r="O124" s="39">
        <v>0.15131924522202916</v>
      </c>
      <c r="P124" s="39">
        <v>0.14994353928052911</v>
      </c>
      <c r="Q124" s="39">
        <v>0.14811017289907519</v>
      </c>
      <c r="R124" s="39">
        <v>0.14578660685677666</v>
      </c>
      <c r="S124" s="39">
        <v>0.14381763208147677</v>
      </c>
      <c r="T124" s="39">
        <v>0.14201991803116401</v>
      </c>
      <c r="U124" s="39">
        <v>0.14138842844739127</v>
      </c>
      <c r="V124" s="39">
        <v>0.14168357597368059</v>
      </c>
      <c r="W124" s="39">
        <v>0.14172715796118038</v>
      </c>
      <c r="X124" s="39">
        <v>0.14045297263290343</v>
      </c>
      <c r="Y124" s="39">
        <v>0.13832045016452812</v>
      </c>
      <c r="Z124" s="39">
        <v>0.13849965162189362</v>
      </c>
      <c r="AA124" s="39">
        <v>0.13946655913359066</v>
      </c>
      <c r="AB124" s="39">
        <v>0.14275647984155096</v>
      </c>
      <c r="AC124" s="39">
        <v>0.14495897387531831</v>
      </c>
      <c r="AD124" s="39">
        <v>0.1501899361889257</v>
      </c>
      <c r="AE124" s="39">
        <v>0.15495394920457717</v>
      </c>
      <c r="AF124" s="39">
        <v>0.15802935943060498</v>
      </c>
      <c r="AG124" s="39">
        <v>0.16214375138080861</v>
      </c>
      <c r="AH124" s="39">
        <v>0.16631810676940012</v>
      </c>
      <c r="AI124" s="39">
        <v>0.17018940433708482</v>
      </c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</row>
    <row r="125" spans="1:101" x14ac:dyDescent="0.3">
      <c r="A125" s="3">
        <v>807</v>
      </c>
      <c r="B125" s="4" t="s">
        <v>121</v>
      </c>
      <c r="C125" s="39">
        <v>0.17244415979505243</v>
      </c>
      <c r="D125" s="39">
        <v>0.179606210981271</v>
      </c>
      <c r="E125" s="39">
        <v>0.18323477704970434</v>
      </c>
      <c r="F125" s="39">
        <v>0.18929744452455338</v>
      </c>
      <c r="G125" s="39">
        <v>0.19507484307098019</v>
      </c>
      <c r="H125" s="39">
        <v>0.19788385429286812</v>
      </c>
      <c r="I125" s="39">
        <v>0.19939944814153546</v>
      </c>
      <c r="J125" s="39">
        <v>0.19807551170186741</v>
      </c>
      <c r="K125" s="39">
        <v>0.19960604070912671</v>
      </c>
      <c r="L125" s="39">
        <v>0.20055801739701296</v>
      </c>
      <c r="M125" s="39">
        <v>0.19850464218223646</v>
      </c>
      <c r="N125" s="39">
        <v>0.19894641534282656</v>
      </c>
      <c r="O125" s="39">
        <v>0.19691879046136196</v>
      </c>
      <c r="P125" s="39">
        <v>0.1928780964797914</v>
      </c>
      <c r="Q125" s="39">
        <v>0.19084530026109661</v>
      </c>
      <c r="R125" s="39">
        <v>0.18687196110210696</v>
      </c>
      <c r="S125" s="39">
        <v>0.18359941944847605</v>
      </c>
      <c r="T125" s="39">
        <v>0.18203213763999351</v>
      </c>
      <c r="U125" s="39">
        <v>0.17857431831054293</v>
      </c>
      <c r="V125" s="39">
        <v>0.17727789507877212</v>
      </c>
      <c r="W125" s="39">
        <v>0.17821782178217821</v>
      </c>
      <c r="X125" s="39">
        <v>0.17593198168737736</v>
      </c>
      <c r="Y125" s="39">
        <v>0.1752619182977341</v>
      </c>
      <c r="Z125" s="39">
        <v>0.17344632768361581</v>
      </c>
      <c r="AA125" s="39">
        <v>0.1734430461439174</v>
      </c>
      <c r="AB125" s="39">
        <v>0.17491378618975059</v>
      </c>
      <c r="AC125" s="39">
        <v>0.17588221173081539</v>
      </c>
      <c r="AD125" s="39">
        <v>0.17717503370608295</v>
      </c>
      <c r="AE125" s="39">
        <v>0.17699817445829033</v>
      </c>
      <c r="AF125" s="39">
        <v>0.1774789651647401</v>
      </c>
      <c r="AG125" s="39">
        <v>0.18037156071176608</v>
      </c>
      <c r="AH125" s="39">
        <v>0.18264371446620342</v>
      </c>
      <c r="AI125" s="39">
        <v>0.18640592966409084</v>
      </c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</row>
    <row r="126" spans="1:101" x14ac:dyDescent="0.3">
      <c r="A126" s="3">
        <v>811</v>
      </c>
      <c r="B126" s="4" t="s">
        <v>122</v>
      </c>
      <c r="C126" s="39">
        <v>0.10736052508204406</v>
      </c>
      <c r="D126" s="39">
        <v>0.10779816513761468</v>
      </c>
      <c r="E126" s="39">
        <v>0.10909090909090909</v>
      </c>
      <c r="F126" s="39">
        <v>0.11065386374028349</v>
      </c>
      <c r="G126" s="39">
        <v>0.11276499774470004</v>
      </c>
      <c r="H126" s="39">
        <v>0.11195361284567351</v>
      </c>
      <c r="I126" s="39">
        <v>0.1137461572244181</v>
      </c>
      <c r="J126" s="39">
        <v>0.11501316944688324</v>
      </c>
      <c r="K126" s="39">
        <v>0.11237928007023705</v>
      </c>
      <c r="L126" s="39">
        <v>0.11490683229813664</v>
      </c>
      <c r="M126" s="39">
        <v>0.11741424802110818</v>
      </c>
      <c r="N126" s="39">
        <v>0.11585903083700441</v>
      </c>
      <c r="O126" s="39">
        <v>0.11827007943512798</v>
      </c>
      <c r="P126" s="39">
        <v>0.11811370647862494</v>
      </c>
      <c r="Q126" s="39">
        <v>0.11777394305435721</v>
      </c>
      <c r="R126" s="39">
        <v>0.11812714776632302</v>
      </c>
      <c r="S126" s="39">
        <v>0.11737089201877934</v>
      </c>
      <c r="T126" s="39">
        <v>0.11749680715197956</v>
      </c>
      <c r="U126" s="39">
        <v>0.11846543001686341</v>
      </c>
      <c r="V126" s="39">
        <v>0.12150719729043184</v>
      </c>
      <c r="W126" s="39">
        <v>0.12193056731583404</v>
      </c>
      <c r="X126" s="39">
        <v>0.11932773109243698</v>
      </c>
      <c r="Y126" s="39">
        <v>0.12063227953410982</v>
      </c>
      <c r="Z126" s="39">
        <v>0.12354892205638475</v>
      </c>
      <c r="AA126" s="39">
        <v>0.12484497726333195</v>
      </c>
      <c r="AB126" s="39">
        <v>0.12870065789473684</v>
      </c>
      <c r="AC126" s="39">
        <v>0.14097279472382523</v>
      </c>
      <c r="AD126" s="39">
        <v>0.15599001663893511</v>
      </c>
      <c r="AE126" s="39">
        <v>0.15883100381194409</v>
      </c>
      <c r="AF126" s="39">
        <v>0.16402569593147751</v>
      </c>
      <c r="AG126" s="39">
        <v>0.16885871871022487</v>
      </c>
      <c r="AH126" s="39">
        <v>0.16886431305827307</v>
      </c>
      <c r="AI126" s="39">
        <v>0.17260626878488622</v>
      </c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</row>
    <row r="127" spans="1:101" x14ac:dyDescent="0.3">
      <c r="A127" s="3">
        <v>814</v>
      </c>
      <c r="B127" s="4" t="s">
        <v>123</v>
      </c>
      <c r="C127" s="39">
        <v>0.10161386730424388</v>
      </c>
      <c r="D127" s="39">
        <v>0.10189590805943928</v>
      </c>
      <c r="E127" s="39">
        <v>0.10367577756833177</v>
      </c>
      <c r="F127" s="39">
        <v>0.10553018772196854</v>
      </c>
      <c r="G127" s="39">
        <v>0.10549593967517401</v>
      </c>
      <c r="H127" s="39">
        <v>0.10672587923501183</v>
      </c>
      <c r="I127" s="39">
        <v>0.1066951566951567</v>
      </c>
      <c r="J127" s="39">
        <v>0.10686643470851381</v>
      </c>
      <c r="K127" s="39">
        <v>0.10779980037074005</v>
      </c>
      <c r="L127" s="39">
        <v>0.10697707634078411</v>
      </c>
      <c r="M127" s="39">
        <v>0.10887068044175276</v>
      </c>
      <c r="N127" s="39">
        <v>0.10888415067519545</v>
      </c>
      <c r="O127" s="39">
        <v>0.10842605059882361</v>
      </c>
      <c r="P127" s="39">
        <v>0.10861264319049639</v>
      </c>
      <c r="Q127" s="39">
        <v>0.10897075365579302</v>
      </c>
      <c r="R127" s="39">
        <v>0.10841161098947666</v>
      </c>
      <c r="S127" s="39">
        <v>0.10910374029640085</v>
      </c>
      <c r="T127" s="39">
        <v>0.10958130339617313</v>
      </c>
      <c r="U127" s="39">
        <v>0.11120531298572842</v>
      </c>
      <c r="V127" s="39">
        <v>0.11209585933068633</v>
      </c>
      <c r="W127" s="39">
        <v>0.11599459497901998</v>
      </c>
      <c r="X127" s="39">
        <v>0.1169466298107591</v>
      </c>
      <c r="Y127" s="39">
        <v>0.11952897779669433</v>
      </c>
      <c r="Z127" s="39">
        <v>0.12242149287587722</v>
      </c>
      <c r="AA127" s="39">
        <v>0.12687099073414113</v>
      </c>
      <c r="AB127" s="39">
        <v>0.13646675173684958</v>
      </c>
      <c r="AC127" s="39">
        <v>0.14318069219336116</v>
      </c>
      <c r="AD127" s="39">
        <v>0.14979215106038188</v>
      </c>
      <c r="AE127" s="39">
        <v>0.15855728429985855</v>
      </c>
      <c r="AF127" s="39">
        <v>0.16616978989210676</v>
      </c>
      <c r="AG127" s="39">
        <v>0.17180647899278539</v>
      </c>
      <c r="AH127" s="39">
        <v>0.17640837622505817</v>
      </c>
      <c r="AI127" s="39">
        <v>0.18283767478174462</v>
      </c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</row>
    <row r="128" spans="1:101" x14ac:dyDescent="0.3">
      <c r="A128" s="3">
        <v>815</v>
      </c>
      <c r="B128" s="4" t="s">
        <v>124</v>
      </c>
      <c r="C128" s="39">
        <v>0.16425610317825887</v>
      </c>
      <c r="D128" s="39">
        <v>0.16605335786568537</v>
      </c>
      <c r="E128" s="39">
        <v>0.16902974701139839</v>
      </c>
      <c r="F128" s="39">
        <v>0.16846011131725416</v>
      </c>
      <c r="G128" s="39">
        <v>0.17055123936367</v>
      </c>
      <c r="H128" s="39">
        <v>0.17234655028322035</v>
      </c>
      <c r="I128" s="39">
        <v>0.1662882571973481</v>
      </c>
      <c r="J128" s="39">
        <v>0.16614821591948764</v>
      </c>
      <c r="K128" s="39">
        <v>0.16563795485951174</v>
      </c>
      <c r="L128" s="39">
        <v>0.16638904312419026</v>
      </c>
      <c r="M128" s="39">
        <v>0.16253956432694097</v>
      </c>
      <c r="N128" s="39">
        <v>0.16064444030545724</v>
      </c>
      <c r="O128" s="39">
        <v>0.1587958607714017</v>
      </c>
      <c r="P128" s="39">
        <v>0.15381006006006007</v>
      </c>
      <c r="Q128" s="39">
        <v>0.15094161958568739</v>
      </c>
      <c r="R128" s="39">
        <v>0.14844486333647502</v>
      </c>
      <c r="S128" s="39">
        <v>0.14812008712946301</v>
      </c>
      <c r="T128" s="39">
        <v>0.14824263038548752</v>
      </c>
      <c r="U128" s="39">
        <v>0.14958685535188526</v>
      </c>
      <c r="V128" s="39">
        <v>0.15137921160637588</v>
      </c>
      <c r="W128" s="39">
        <v>0.15113061730750882</v>
      </c>
      <c r="X128" s="39">
        <v>0.15027322404371585</v>
      </c>
      <c r="Y128" s="39">
        <v>0.14962335216572506</v>
      </c>
      <c r="Z128" s="39">
        <v>0.15225988700564971</v>
      </c>
      <c r="AA128" s="39">
        <v>0.15521271622253388</v>
      </c>
      <c r="AB128" s="39">
        <v>0.1595704948646125</v>
      </c>
      <c r="AC128" s="39">
        <v>0.16289719626168225</v>
      </c>
      <c r="AD128" s="39">
        <v>0.1733358440824781</v>
      </c>
      <c r="AE128" s="39">
        <v>0.18559608875517111</v>
      </c>
      <c r="AF128" s="39">
        <v>0.19242009993400586</v>
      </c>
      <c r="AG128" s="39">
        <v>0.20111467976572833</v>
      </c>
      <c r="AH128" s="39">
        <v>0.21007043594136685</v>
      </c>
      <c r="AI128" s="39">
        <v>0.21622141072458198</v>
      </c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</row>
    <row r="129" spans="1:101" x14ac:dyDescent="0.3">
      <c r="A129" s="3">
        <v>817</v>
      </c>
      <c r="B129" s="4" t="s">
        <v>125</v>
      </c>
      <c r="C129" s="39">
        <v>0.18317051509769094</v>
      </c>
      <c r="D129" s="39">
        <v>0.18498659517426275</v>
      </c>
      <c r="E129" s="39">
        <v>0.18931057713900742</v>
      </c>
      <c r="F129" s="39">
        <v>0.19067891552767197</v>
      </c>
      <c r="G129" s="39">
        <v>0.19068181818181817</v>
      </c>
      <c r="H129" s="39">
        <v>0.19275461380724537</v>
      </c>
      <c r="I129" s="39">
        <v>0.19560741249142072</v>
      </c>
      <c r="J129" s="39">
        <v>0.19491723012357193</v>
      </c>
      <c r="K129" s="39">
        <v>0.19527042847108406</v>
      </c>
      <c r="L129" s="39">
        <v>0.19498343587316611</v>
      </c>
      <c r="M129" s="39">
        <v>0.19733396810283266</v>
      </c>
      <c r="N129" s="39">
        <v>0.19836105085562786</v>
      </c>
      <c r="O129" s="39">
        <v>0.19692233710026449</v>
      </c>
      <c r="P129" s="39">
        <v>0.19401197604790418</v>
      </c>
      <c r="Q129" s="39">
        <v>0.18595238095238095</v>
      </c>
      <c r="R129" s="39">
        <v>0.18326978074356531</v>
      </c>
      <c r="S129" s="39">
        <v>0.17829827915869981</v>
      </c>
      <c r="T129" s="39">
        <v>0.17532934131736527</v>
      </c>
      <c r="U129" s="39">
        <v>0.17378711078928313</v>
      </c>
      <c r="V129" s="39">
        <v>0.17511410040835937</v>
      </c>
      <c r="W129" s="39">
        <v>0.17456479690522245</v>
      </c>
      <c r="X129" s="39">
        <v>0.1705181221114084</v>
      </c>
      <c r="Y129" s="39">
        <v>0.16940550990816819</v>
      </c>
      <c r="Z129" s="39">
        <v>0.1743207501803318</v>
      </c>
      <c r="AA129" s="39">
        <v>0.17240543161978661</v>
      </c>
      <c r="AB129" s="39">
        <v>0.17595734367426077</v>
      </c>
      <c r="AC129" s="39">
        <v>0.17830393814931142</v>
      </c>
      <c r="AD129" s="39">
        <v>0.17944377267230954</v>
      </c>
      <c r="AE129" s="39">
        <v>0.18049136463147653</v>
      </c>
      <c r="AF129" s="39">
        <v>0.18713733075435204</v>
      </c>
      <c r="AG129" s="39">
        <v>0.19069431051108968</v>
      </c>
      <c r="AH129" s="39">
        <v>0.19025578562728379</v>
      </c>
      <c r="AI129" s="39">
        <v>0.19068627450980391</v>
      </c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</row>
    <row r="130" spans="1:101" x14ac:dyDescent="0.3">
      <c r="A130" s="3">
        <v>819</v>
      </c>
      <c r="B130" s="4" t="s">
        <v>126</v>
      </c>
      <c r="C130" s="39">
        <v>0.18623995488509798</v>
      </c>
      <c r="D130" s="39">
        <v>0.19035424669227485</v>
      </c>
      <c r="E130" s="39">
        <v>0.18837675350701402</v>
      </c>
      <c r="F130" s="39">
        <v>0.1893874029335634</v>
      </c>
      <c r="G130" s="39">
        <v>0.19742614799649019</v>
      </c>
      <c r="H130" s="39">
        <v>0.19724158386474863</v>
      </c>
      <c r="I130" s="39">
        <v>0.19814009299535024</v>
      </c>
      <c r="J130" s="39">
        <v>0.19609596185367306</v>
      </c>
      <c r="K130" s="39">
        <v>0.1971175499174298</v>
      </c>
      <c r="L130" s="39">
        <v>0.19584029148322454</v>
      </c>
      <c r="M130" s="39">
        <v>0.19047619047619047</v>
      </c>
      <c r="N130" s="39">
        <v>0.18609967992684043</v>
      </c>
      <c r="O130" s="39">
        <v>0.18111898657819334</v>
      </c>
      <c r="P130" s="39">
        <v>0.17900120336943443</v>
      </c>
      <c r="Q130" s="39">
        <v>0.17543595911004209</v>
      </c>
      <c r="R130" s="39">
        <v>0.17258501354198014</v>
      </c>
      <c r="S130" s="39">
        <v>0.17008663930688556</v>
      </c>
      <c r="T130" s="39">
        <v>0.16848319709355131</v>
      </c>
      <c r="U130" s="39">
        <v>0.16801218583396801</v>
      </c>
      <c r="V130" s="39">
        <v>0.16572819966519556</v>
      </c>
      <c r="W130" s="39">
        <v>0.16408150851581507</v>
      </c>
      <c r="X130" s="39">
        <v>0.16118769883351008</v>
      </c>
      <c r="Y130" s="39">
        <v>0.16196431294799452</v>
      </c>
      <c r="Z130" s="39">
        <v>0.16393442622950818</v>
      </c>
      <c r="AA130" s="39">
        <v>0.16476146928821825</v>
      </c>
      <c r="AB130" s="39">
        <v>0.16871865025079799</v>
      </c>
      <c r="AC130" s="39">
        <v>0.17086792452830188</v>
      </c>
      <c r="AD130" s="39">
        <v>0.17778112298660245</v>
      </c>
      <c r="AE130" s="39">
        <v>0.18325791855203619</v>
      </c>
      <c r="AF130" s="39">
        <v>0.18809305172941537</v>
      </c>
      <c r="AG130" s="39">
        <v>0.19028094153378891</v>
      </c>
      <c r="AH130" s="39">
        <v>0.1912543501286125</v>
      </c>
      <c r="AI130" s="39">
        <v>0.19363719791985318</v>
      </c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</row>
    <row r="131" spans="1:101" x14ac:dyDescent="0.3">
      <c r="A131" s="3">
        <v>821</v>
      </c>
      <c r="B131" s="4" t="s">
        <v>127</v>
      </c>
      <c r="C131" s="39">
        <v>0.1501639344262295</v>
      </c>
      <c r="D131" s="39">
        <v>0.15328467153284672</v>
      </c>
      <c r="E131" s="39">
        <v>0.15461293743372218</v>
      </c>
      <c r="F131" s="39">
        <v>0.15938303341902313</v>
      </c>
      <c r="G131" s="39">
        <v>0.15991471215351813</v>
      </c>
      <c r="H131" s="39">
        <v>0.16063492063492063</v>
      </c>
      <c r="I131" s="39">
        <v>0.15899581589958159</v>
      </c>
      <c r="J131" s="39">
        <v>0.16114141838019302</v>
      </c>
      <c r="K131" s="39">
        <v>0.16310437850176385</v>
      </c>
      <c r="L131" s="39">
        <v>0.16405928365582545</v>
      </c>
      <c r="M131" s="39">
        <v>0.16528925619834711</v>
      </c>
      <c r="N131" s="39">
        <v>0.16382672962430711</v>
      </c>
      <c r="O131" s="39">
        <v>0.16346538615446179</v>
      </c>
      <c r="P131" s="39">
        <v>0.15975020145044319</v>
      </c>
      <c r="Q131" s="39">
        <v>0.15408866995073892</v>
      </c>
      <c r="R131" s="39">
        <v>0.14971915552973078</v>
      </c>
      <c r="S131" s="39">
        <v>0.14827586206896551</v>
      </c>
      <c r="T131" s="39">
        <v>0.14691668277595205</v>
      </c>
      <c r="U131" s="39">
        <v>0.14345589636121167</v>
      </c>
      <c r="V131" s="39">
        <v>0.14207650273224043</v>
      </c>
      <c r="W131" s="39">
        <v>0.1402587661728858</v>
      </c>
      <c r="X131" s="39">
        <v>0.13870493009565857</v>
      </c>
      <c r="Y131" s="39">
        <v>0.14189923885465749</v>
      </c>
      <c r="Z131" s="39">
        <v>0.14352100089365505</v>
      </c>
      <c r="AA131" s="39">
        <v>0.14437179713730341</v>
      </c>
      <c r="AB131" s="39">
        <v>0.14325355532431494</v>
      </c>
      <c r="AC131" s="39">
        <v>0.14850630288378519</v>
      </c>
      <c r="AD131" s="39">
        <v>0.15238258484744602</v>
      </c>
      <c r="AE131" s="39">
        <v>0.15308683285929395</v>
      </c>
      <c r="AF131" s="39">
        <v>0.15440091788231439</v>
      </c>
      <c r="AG131" s="39">
        <v>0.15378473331204087</v>
      </c>
      <c r="AH131" s="39">
        <v>0.15325077399380804</v>
      </c>
      <c r="AI131" s="39">
        <v>0.15263951734539971</v>
      </c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</row>
    <row r="132" spans="1:101" x14ac:dyDescent="0.3">
      <c r="A132" s="3">
        <v>822</v>
      </c>
      <c r="B132" s="4" t="s">
        <v>128</v>
      </c>
      <c r="C132" s="39">
        <v>0.16843074091118271</v>
      </c>
      <c r="D132" s="39">
        <v>0.16860863605209048</v>
      </c>
      <c r="E132" s="39">
        <v>0.16416552978626647</v>
      </c>
      <c r="F132" s="39">
        <v>0.16647817235919476</v>
      </c>
      <c r="G132" s="39">
        <v>0.16814159292035399</v>
      </c>
      <c r="H132" s="39">
        <v>0.17199909235307465</v>
      </c>
      <c r="I132" s="39">
        <v>0.17182840100940583</v>
      </c>
      <c r="J132" s="39">
        <v>0.17116704805491992</v>
      </c>
      <c r="K132" s="39">
        <v>0.16937886775154709</v>
      </c>
      <c r="L132" s="39">
        <v>0.16815988973121984</v>
      </c>
      <c r="M132" s="39">
        <v>0.16487044255904609</v>
      </c>
      <c r="N132" s="39">
        <v>0.15794285714285713</v>
      </c>
      <c r="O132" s="39">
        <v>0.15655756466010529</v>
      </c>
      <c r="P132" s="39">
        <v>0.15710723192019951</v>
      </c>
      <c r="Q132" s="39">
        <v>0.15368852459016394</v>
      </c>
      <c r="R132" s="39">
        <v>0.15449954086317721</v>
      </c>
      <c r="S132" s="39">
        <v>0.15081366032546414</v>
      </c>
      <c r="T132" s="39">
        <v>0.14594346127327051</v>
      </c>
      <c r="U132" s="39">
        <v>0.1457321304649549</v>
      </c>
      <c r="V132" s="39">
        <v>0.14472151013749709</v>
      </c>
      <c r="W132" s="39">
        <v>0.14870236146831892</v>
      </c>
      <c r="X132" s="39">
        <v>0.14885138302859821</v>
      </c>
      <c r="Y132" s="39">
        <v>0.15348619560131024</v>
      </c>
      <c r="Z132" s="39">
        <v>0.15480093676814988</v>
      </c>
      <c r="AA132" s="39">
        <v>0.15557595227168425</v>
      </c>
      <c r="AB132" s="39">
        <v>0.16110338433008808</v>
      </c>
      <c r="AC132" s="39">
        <v>0.16342412451361868</v>
      </c>
      <c r="AD132" s="39">
        <v>0.17040462427745665</v>
      </c>
      <c r="AE132" s="39">
        <v>0.17418315692590888</v>
      </c>
      <c r="AF132" s="39">
        <v>0.17611802674043339</v>
      </c>
      <c r="AG132" s="39">
        <v>0.17801533813618406</v>
      </c>
      <c r="AH132" s="39">
        <v>0.1805459967882542</v>
      </c>
      <c r="AI132" s="39">
        <v>0.18728162124388539</v>
      </c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</row>
    <row r="133" spans="1:101" x14ac:dyDescent="0.3">
      <c r="A133" s="3">
        <v>826</v>
      </c>
      <c r="B133" s="4" t="s">
        <v>129</v>
      </c>
      <c r="C133" s="39">
        <v>0.20320855614973263</v>
      </c>
      <c r="D133" s="39">
        <v>0.20665820284948511</v>
      </c>
      <c r="E133" s="39">
        <v>0.21060192501077432</v>
      </c>
      <c r="F133" s="39">
        <v>0.21276905177428737</v>
      </c>
      <c r="G133" s="39">
        <v>0.2120064111904415</v>
      </c>
      <c r="H133" s="39">
        <v>0.21436881908086097</v>
      </c>
      <c r="I133" s="39">
        <v>0.21721912584335581</v>
      </c>
      <c r="J133" s="39">
        <v>0.21428571428571427</v>
      </c>
      <c r="K133" s="39">
        <v>0.20940864179324584</v>
      </c>
      <c r="L133" s="39">
        <v>0.20490109241216417</v>
      </c>
      <c r="M133" s="39">
        <v>0.20345604808414725</v>
      </c>
      <c r="N133" s="39">
        <v>0.20137090632140137</v>
      </c>
      <c r="O133" s="39">
        <v>0.19944937289691037</v>
      </c>
      <c r="P133" s="39">
        <v>0.19009146341463415</v>
      </c>
      <c r="Q133" s="39">
        <v>0.18384146341463414</v>
      </c>
      <c r="R133" s="39">
        <v>0.17966101694915254</v>
      </c>
      <c r="S133" s="39">
        <v>0.17799811142587346</v>
      </c>
      <c r="T133" s="39">
        <v>0.1750778816199377</v>
      </c>
      <c r="U133" s="39">
        <v>0.17100313479623824</v>
      </c>
      <c r="V133" s="39">
        <v>0.17192252281094925</v>
      </c>
      <c r="W133" s="39">
        <v>0.17385620915032679</v>
      </c>
      <c r="X133" s="39">
        <v>0.173260797889878</v>
      </c>
      <c r="Y133" s="39">
        <v>0.17321131447587354</v>
      </c>
      <c r="Z133" s="39">
        <v>0.17469279309199601</v>
      </c>
      <c r="AA133" s="39">
        <v>0.17707470597979127</v>
      </c>
      <c r="AB133" s="39">
        <v>0.17903711133400202</v>
      </c>
      <c r="AC133" s="39">
        <v>0.1791394609074167</v>
      </c>
      <c r="AD133" s="39">
        <v>0.18096357226792009</v>
      </c>
      <c r="AE133" s="39">
        <v>0.18467782851344494</v>
      </c>
      <c r="AF133" s="39">
        <v>0.18973063973063972</v>
      </c>
      <c r="AG133" s="39">
        <v>0.19562266711910417</v>
      </c>
      <c r="AH133" s="39">
        <v>0.20184426229508196</v>
      </c>
      <c r="AI133" s="39">
        <v>0.20951557093425605</v>
      </c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</row>
    <row r="134" spans="1:101" x14ac:dyDescent="0.3">
      <c r="A134" s="3">
        <v>827</v>
      </c>
      <c r="B134" s="4" t="s">
        <v>130</v>
      </c>
      <c r="C134" s="39">
        <v>0.21067904817179339</v>
      </c>
      <c r="D134" s="39">
        <v>0.20913190529875986</v>
      </c>
      <c r="E134" s="39">
        <v>0.21013667425968111</v>
      </c>
      <c r="F134" s="39">
        <v>0.20819112627986347</v>
      </c>
      <c r="G134" s="39">
        <v>0.20785219399538107</v>
      </c>
      <c r="H134" s="39">
        <v>0.21315325895478568</v>
      </c>
      <c r="I134" s="39">
        <v>0.20956316410861867</v>
      </c>
      <c r="J134" s="39">
        <v>0.21011904761904762</v>
      </c>
      <c r="K134" s="39">
        <v>0.21071428571428572</v>
      </c>
      <c r="L134" s="39">
        <v>0.21011438892233594</v>
      </c>
      <c r="M134" s="39">
        <v>0.20606060606060606</v>
      </c>
      <c r="N134" s="39">
        <v>0.20284697508896798</v>
      </c>
      <c r="O134" s="39">
        <v>0.20224719101123595</v>
      </c>
      <c r="P134" s="39">
        <v>0.19324244220509781</v>
      </c>
      <c r="Q134" s="39">
        <v>0.19081693500298152</v>
      </c>
      <c r="R134" s="39">
        <v>0.19376528117359412</v>
      </c>
      <c r="S134" s="39">
        <v>0.18997524752475248</v>
      </c>
      <c r="T134" s="39">
        <v>0.19473361910593998</v>
      </c>
      <c r="U134" s="39">
        <v>0.19534598897734232</v>
      </c>
      <c r="V134" s="39">
        <v>0.19085855466337245</v>
      </c>
      <c r="W134" s="39">
        <v>0.18777022853613343</v>
      </c>
      <c r="X134" s="39">
        <v>0.18962322421247685</v>
      </c>
      <c r="Y134" s="39">
        <v>0.1884686918784873</v>
      </c>
      <c r="Z134" s="39">
        <v>0.19092627599243855</v>
      </c>
      <c r="AA134" s="39">
        <v>0.1928616155291171</v>
      </c>
      <c r="AB134" s="39">
        <v>0.19850187265917604</v>
      </c>
      <c r="AC134" s="39">
        <v>0.19390926041019266</v>
      </c>
      <c r="AD134" s="39">
        <v>0.1972534332084894</v>
      </c>
      <c r="AE134" s="39">
        <v>0.20765370138017566</v>
      </c>
      <c r="AF134" s="39">
        <v>0.21202727836329821</v>
      </c>
      <c r="AG134" s="39">
        <v>0.20903954802259886</v>
      </c>
      <c r="AH134" s="39">
        <v>0.21928166351606806</v>
      </c>
      <c r="AI134" s="39">
        <v>0.21946564885496184</v>
      </c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</row>
    <row r="135" spans="1:101" x14ac:dyDescent="0.3">
      <c r="A135" s="3">
        <v>828</v>
      </c>
      <c r="B135" s="4" t="s">
        <v>131</v>
      </c>
      <c r="C135" s="39">
        <v>0.18153167349511504</v>
      </c>
      <c r="D135" s="39">
        <v>0.17976824303163169</v>
      </c>
      <c r="E135" s="39">
        <v>0.1782429432286711</v>
      </c>
      <c r="F135" s="39">
        <v>0.17671451355661882</v>
      </c>
      <c r="G135" s="39">
        <v>0.17326892109500805</v>
      </c>
      <c r="H135" s="39">
        <v>0.1766990291262136</v>
      </c>
      <c r="I135" s="39">
        <v>0.17612903225806451</v>
      </c>
      <c r="J135" s="39">
        <v>0.18296632124352333</v>
      </c>
      <c r="K135" s="39">
        <v>0.18331716779825413</v>
      </c>
      <c r="L135" s="39">
        <v>0.1809432146294514</v>
      </c>
      <c r="M135" s="39">
        <v>0.1746597537265068</v>
      </c>
      <c r="N135" s="39">
        <v>0.17155087257161672</v>
      </c>
      <c r="O135" s="39">
        <v>0.1704201680672269</v>
      </c>
      <c r="P135" s="39">
        <v>0.17247267759562843</v>
      </c>
      <c r="Q135" s="39">
        <v>0.17001703577512778</v>
      </c>
      <c r="R135" s="39">
        <v>0.17376490630323679</v>
      </c>
      <c r="S135" s="39">
        <v>0.17151660390277301</v>
      </c>
      <c r="T135" s="39">
        <v>0.1721283201103829</v>
      </c>
      <c r="U135" s="39">
        <v>0.17060637204522097</v>
      </c>
      <c r="V135" s="39">
        <v>0.17273351648351648</v>
      </c>
      <c r="W135" s="39">
        <v>0.17217865666553017</v>
      </c>
      <c r="X135" s="39">
        <v>0.17167235494880545</v>
      </c>
      <c r="Y135" s="39">
        <v>0.1699145299145299</v>
      </c>
      <c r="Z135" s="39">
        <v>0.17161159811193527</v>
      </c>
      <c r="AA135" s="39">
        <v>0.17191201353637903</v>
      </c>
      <c r="AB135" s="39">
        <v>0.17641094964515039</v>
      </c>
      <c r="AC135" s="39">
        <v>0.18098471986417658</v>
      </c>
      <c r="AD135" s="39">
        <v>0.18367346938775511</v>
      </c>
      <c r="AE135" s="39">
        <v>0.18321119253830778</v>
      </c>
      <c r="AF135" s="39">
        <v>0.19291206954195922</v>
      </c>
      <c r="AG135" s="39">
        <v>0.19301779120510237</v>
      </c>
      <c r="AH135" s="39">
        <v>0.1953362622507604</v>
      </c>
      <c r="AI135" s="39">
        <v>0.20449897750511248</v>
      </c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</row>
    <row r="136" spans="1:101" x14ac:dyDescent="0.3">
      <c r="A136" s="3">
        <v>829</v>
      </c>
      <c r="B136" s="4" t="s">
        <v>132</v>
      </c>
      <c r="C136" s="39">
        <v>0.19502216160927377</v>
      </c>
      <c r="D136" s="39">
        <v>0.18766578249336871</v>
      </c>
      <c r="E136" s="39">
        <v>0.18828176431863067</v>
      </c>
      <c r="F136" s="39">
        <v>0.18884408602150538</v>
      </c>
      <c r="G136" s="39">
        <v>0.19536652835408022</v>
      </c>
      <c r="H136" s="39">
        <v>0.19749216300940439</v>
      </c>
      <c r="I136" s="39">
        <v>0.19837627956230144</v>
      </c>
      <c r="J136" s="39">
        <v>0.19950301739439119</v>
      </c>
      <c r="K136" s="39">
        <v>0.2</v>
      </c>
      <c r="L136" s="39">
        <v>0.19739776951672863</v>
      </c>
      <c r="M136" s="39">
        <v>0.19488337095560571</v>
      </c>
      <c r="N136" s="39">
        <v>0.19406906906906907</v>
      </c>
      <c r="O136" s="39">
        <v>0.18862951807228914</v>
      </c>
      <c r="P136" s="39">
        <v>0.1818522684664417</v>
      </c>
      <c r="Q136" s="39">
        <v>0.17902621722846443</v>
      </c>
      <c r="R136" s="39">
        <v>0.18188622754491018</v>
      </c>
      <c r="S136" s="39">
        <v>0.17793728749527768</v>
      </c>
      <c r="T136" s="39">
        <v>0.17963386727688788</v>
      </c>
      <c r="U136" s="39">
        <v>0.18090839107005388</v>
      </c>
      <c r="V136" s="39">
        <v>0.1770873786407767</v>
      </c>
      <c r="W136" s="39">
        <v>0.18135326514555469</v>
      </c>
      <c r="X136" s="39">
        <v>0.18142801404603981</v>
      </c>
      <c r="Y136" s="39">
        <v>0.17989002356637862</v>
      </c>
      <c r="Z136" s="39">
        <v>0.18437747819191119</v>
      </c>
      <c r="AA136" s="39">
        <v>0.18592562974810076</v>
      </c>
      <c r="AB136" s="39">
        <v>0.18094475580464373</v>
      </c>
      <c r="AC136" s="39">
        <v>0.1834862385321101</v>
      </c>
      <c r="AD136" s="39">
        <v>0.18719611021069693</v>
      </c>
      <c r="AE136" s="39">
        <v>0.19140308191403083</v>
      </c>
      <c r="AF136" s="39">
        <v>0.19403594771241831</v>
      </c>
      <c r="AG136" s="39">
        <v>0.19615069615069616</v>
      </c>
      <c r="AH136" s="39">
        <v>0.1931581143095536</v>
      </c>
      <c r="AI136" s="39">
        <v>0.19933416562630046</v>
      </c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</row>
    <row r="137" spans="1:101" x14ac:dyDescent="0.3">
      <c r="A137" s="3">
        <v>830</v>
      </c>
      <c r="B137" s="4" t="s">
        <v>133</v>
      </c>
      <c r="C137" s="39">
        <v>0.16887417218543047</v>
      </c>
      <c r="D137" s="39">
        <v>0.17385620915032679</v>
      </c>
      <c r="E137" s="39">
        <v>0.1782693558880937</v>
      </c>
      <c r="F137" s="39">
        <v>0.18042609853528629</v>
      </c>
      <c r="G137" s="39">
        <v>0.18357810413885181</v>
      </c>
      <c r="H137" s="39">
        <v>0.18691588785046728</v>
      </c>
      <c r="I137" s="39">
        <v>0.18464592984778291</v>
      </c>
      <c r="J137" s="39">
        <v>0.18618821936357483</v>
      </c>
      <c r="K137" s="39">
        <v>0.18145161290322581</v>
      </c>
      <c r="L137" s="39">
        <v>0.18298446995273465</v>
      </c>
      <c r="M137" s="39">
        <v>0.17765814266487215</v>
      </c>
      <c r="N137" s="39">
        <v>0.17840054682159945</v>
      </c>
      <c r="O137" s="39">
        <v>0.17747440273037543</v>
      </c>
      <c r="P137" s="39">
        <v>0.17484450587422254</v>
      </c>
      <c r="Q137" s="39">
        <v>0.16541353383458646</v>
      </c>
      <c r="R137" s="39">
        <v>0.16238723108952116</v>
      </c>
      <c r="S137" s="39">
        <v>0.16055363321799307</v>
      </c>
      <c r="T137" s="39">
        <v>0.15185444366689993</v>
      </c>
      <c r="U137" s="39">
        <v>0.15553977272727273</v>
      </c>
      <c r="V137" s="39">
        <v>0.15351812366737741</v>
      </c>
      <c r="W137" s="39">
        <v>0.152</v>
      </c>
      <c r="X137" s="39">
        <v>0.15312046444121916</v>
      </c>
      <c r="Y137" s="39">
        <v>0.14716439339554918</v>
      </c>
      <c r="Z137" s="39">
        <v>0.14743589743589744</v>
      </c>
      <c r="AA137" s="39">
        <v>0.15088967971530248</v>
      </c>
      <c r="AB137" s="39">
        <v>0.15244755244755245</v>
      </c>
      <c r="AC137" s="39">
        <v>0.15384615384615385</v>
      </c>
      <c r="AD137" s="39">
        <v>0.15644383184011026</v>
      </c>
      <c r="AE137" s="39">
        <v>0.16678248783877692</v>
      </c>
      <c r="AF137" s="39">
        <v>0.17463617463617465</v>
      </c>
      <c r="AG137" s="39">
        <v>0.17682926829268292</v>
      </c>
      <c r="AH137" s="39">
        <v>0.18267293485560779</v>
      </c>
      <c r="AI137" s="39">
        <v>0.19241192411924118</v>
      </c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</row>
    <row r="138" spans="1:101" x14ac:dyDescent="0.3">
      <c r="A138" s="3">
        <v>831</v>
      </c>
      <c r="B138" s="4" t="s">
        <v>134</v>
      </c>
      <c r="C138" s="39">
        <v>0.18459403192227619</v>
      </c>
      <c r="D138" s="39">
        <v>0.18603042876901799</v>
      </c>
      <c r="E138" s="39">
        <v>0.18981158408932311</v>
      </c>
      <c r="F138" s="39">
        <v>0.19230769230769232</v>
      </c>
      <c r="G138" s="39">
        <v>0.19407198306280876</v>
      </c>
      <c r="H138" s="39">
        <v>0.19825708061002179</v>
      </c>
      <c r="I138" s="39">
        <v>0.18960468521229867</v>
      </c>
      <c r="J138" s="39">
        <v>0.19141193595342068</v>
      </c>
      <c r="K138" s="39">
        <v>0.18998527245949925</v>
      </c>
      <c r="L138" s="39">
        <v>0.19086219602063376</v>
      </c>
      <c r="M138" s="39">
        <v>0.1887905604719764</v>
      </c>
      <c r="N138" s="39">
        <v>0.18262806236080179</v>
      </c>
      <c r="O138" s="39">
        <v>0.18175018698578907</v>
      </c>
      <c r="P138" s="39">
        <v>0.17590539541759054</v>
      </c>
      <c r="Q138" s="39">
        <v>0.17433234421364985</v>
      </c>
      <c r="R138" s="39">
        <v>0.16204051012753187</v>
      </c>
      <c r="S138" s="39">
        <v>0.16259541984732825</v>
      </c>
      <c r="T138" s="39">
        <v>0.15812917594654788</v>
      </c>
      <c r="U138" s="39">
        <v>0.16260162601626016</v>
      </c>
      <c r="V138" s="39">
        <v>0.15412710007304603</v>
      </c>
      <c r="W138" s="39">
        <v>0.1504035216434336</v>
      </c>
      <c r="X138" s="39">
        <v>0.15345454545454545</v>
      </c>
      <c r="Y138" s="39">
        <v>0.15155910079767948</v>
      </c>
      <c r="Z138" s="39">
        <v>0.15351194786386677</v>
      </c>
      <c r="AA138" s="39">
        <v>0.15544041450777202</v>
      </c>
      <c r="AB138" s="39">
        <v>0.15880149812734082</v>
      </c>
      <c r="AC138" s="39">
        <v>0.16</v>
      </c>
      <c r="AD138" s="39">
        <v>0.17344589409056024</v>
      </c>
      <c r="AE138" s="39">
        <v>0.17411402157164868</v>
      </c>
      <c r="AF138" s="39">
        <v>0.17006802721088435</v>
      </c>
      <c r="AG138" s="39">
        <v>0.18043972706595907</v>
      </c>
      <c r="AH138" s="39">
        <v>0.18333333333333332</v>
      </c>
      <c r="AI138" s="39">
        <v>0.19440124416796267</v>
      </c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</row>
    <row r="139" spans="1:101" x14ac:dyDescent="0.3">
      <c r="A139" s="3">
        <v>833</v>
      </c>
      <c r="B139" s="4" t="s">
        <v>135</v>
      </c>
      <c r="C139" s="39">
        <v>0.20261913423062933</v>
      </c>
      <c r="D139" s="39">
        <v>0.20487627365356623</v>
      </c>
      <c r="E139" s="39">
        <v>0.20095342867620095</v>
      </c>
      <c r="F139" s="39">
        <v>0.20247632920611799</v>
      </c>
      <c r="G139" s="39">
        <v>0.20237653174897882</v>
      </c>
      <c r="H139" s="39">
        <v>0.2073170731707317</v>
      </c>
      <c r="I139" s="39">
        <v>0.21293800539083557</v>
      </c>
      <c r="J139" s="39">
        <v>0.21334367726920092</v>
      </c>
      <c r="K139" s="39">
        <v>0.21434138737334374</v>
      </c>
      <c r="L139" s="39">
        <v>0.21504112808460635</v>
      </c>
      <c r="M139" s="39">
        <v>0.21231008959875342</v>
      </c>
      <c r="N139" s="39">
        <v>0.20901320901320902</v>
      </c>
      <c r="O139" s="39">
        <v>0.20638046474990154</v>
      </c>
      <c r="P139" s="39">
        <v>0.20311252992817239</v>
      </c>
      <c r="Q139" s="39">
        <v>0.19742661841576195</v>
      </c>
      <c r="R139" s="39">
        <v>0.19303163796555867</v>
      </c>
      <c r="S139" s="39">
        <v>0.19356153219233904</v>
      </c>
      <c r="T139" s="39">
        <v>0.19188640973630833</v>
      </c>
      <c r="U139" s="39">
        <v>0.19204222492894843</v>
      </c>
      <c r="V139" s="39">
        <v>0.19073231278444353</v>
      </c>
      <c r="W139" s="39">
        <v>0.18434134217067108</v>
      </c>
      <c r="X139" s="39">
        <v>0.18216398985629756</v>
      </c>
      <c r="Y139" s="39">
        <v>0.17689377909437157</v>
      </c>
      <c r="Z139" s="39">
        <v>0.18314077877620882</v>
      </c>
      <c r="AA139" s="39">
        <v>0.18264248704663213</v>
      </c>
      <c r="AB139" s="39">
        <v>0.18320944468736336</v>
      </c>
      <c r="AC139" s="39">
        <v>0.18301225919439579</v>
      </c>
      <c r="AD139" s="39">
        <v>0.18254319893664156</v>
      </c>
      <c r="AE139" s="39">
        <v>0.18694493783303731</v>
      </c>
      <c r="AF139" s="39">
        <v>0.1856634016028495</v>
      </c>
      <c r="AG139" s="39">
        <v>0.18761220825852784</v>
      </c>
      <c r="AH139" s="39">
        <v>0.1909660107334526</v>
      </c>
      <c r="AI139" s="39">
        <v>0.19658886894075403</v>
      </c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</row>
    <row r="140" spans="1:101" x14ac:dyDescent="0.3">
      <c r="A140" s="3">
        <v>834</v>
      </c>
      <c r="B140" s="4" t="s">
        <v>136</v>
      </c>
      <c r="C140" s="39">
        <v>0.17746835443037975</v>
      </c>
      <c r="D140" s="39">
        <v>0.17963766266904824</v>
      </c>
      <c r="E140" s="39">
        <v>0.17883303864612277</v>
      </c>
      <c r="F140" s="39">
        <v>0.18304825121266274</v>
      </c>
      <c r="G140" s="39">
        <v>0.17807527153321545</v>
      </c>
      <c r="H140" s="39">
        <v>0.17113245702730032</v>
      </c>
      <c r="I140" s="39">
        <v>0.16824762855716424</v>
      </c>
      <c r="J140" s="39">
        <v>0.16418650793650794</v>
      </c>
      <c r="K140" s="39">
        <v>0.16192614770459082</v>
      </c>
      <c r="L140" s="39">
        <v>0.16284289276807981</v>
      </c>
      <c r="M140" s="39">
        <v>0.15972918756268806</v>
      </c>
      <c r="N140" s="39">
        <v>0.16098677517802645</v>
      </c>
      <c r="O140" s="39">
        <v>0.15844889573703133</v>
      </c>
      <c r="P140" s="39">
        <v>0.1571465494959938</v>
      </c>
      <c r="Q140" s="39">
        <v>0.15866388308977036</v>
      </c>
      <c r="R140" s="39">
        <v>0.15402597402597404</v>
      </c>
      <c r="S140" s="39">
        <v>0.15424973767051417</v>
      </c>
      <c r="T140" s="39">
        <v>0.15202342917997871</v>
      </c>
      <c r="U140" s="39">
        <v>0.14901543374135179</v>
      </c>
      <c r="V140" s="39">
        <v>0.14943151055766107</v>
      </c>
      <c r="W140" s="39">
        <v>0.15255157437567862</v>
      </c>
      <c r="X140" s="39">
        <v>0.15130674002751032</v>
      </c>
      <c r="Y140" s="39">
        <v>0.15101037684325505</v>
      </c>
      <c r="Z140" s="39">
        <v>0.1560010985992859</v>
      </c>
      <c r="AA140" s="39">
        <v>0.15624146408085224</v>
      </c>
      <c r="AB140" s="39">
        <v>0.15972972972972974</v>
      </c>
      <c r="AC140" s="39">
        <v>0.16366568126847622</v>
      </c>
      <c r="AD140" s="39">
        <v>0.17217297878055332</v>
      </c>
      <c r="AE140" s="39">
        <v>0.17538628354567634</v>
      </c>
      <c r="AF140" s="39">
        <v>0.17762275288435739</v>
      </c>
      <c r="AG140" s="39">
        <v>0.18115942028985507</v>
      </c>
      <c r="AH140" s="39">
        <v>0.18630358587220275</v>
      </c>
      <c r="AI140" s="39">
        <v>0.18721461187214611</v>
      </c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</row>
    <row r="141" spans="1:101" x14ac:dyDescent="0.3">
      <c r="A141" s="3">
        <v>901</v>
      </c>
      <c r="B141" s="4" t="s">
        <v>137</v>
      </c>
      <c r="C141" s="39">
        <v>0.17237426565410519</v>
      </c>
      <c r="D141" s="39">
        <v>0.17068301725367174</v>
      </c>
      <c r="E141" s="39">
        <v>0.17100954008258579</v>
      </c>
      <c r="F141" s="39">
        <v>0.17169406719085062</v>
      </c>
      <c r="G141" s="39">
        <v>0.17078425739729963</v>
      </c>
      <c r="H141" s="39">
        <v>0.17096959265633965</v>
      </c>
      <c r="I141" s="39">
        <v>0.17232002289967083</v>
      </c>
      <c r="J141" s="39">
        <v>0.16815539486743231</v>
      </c>
      <c r="K141" s="39">
        <v>0.1706066647678724</v>
      </c>
      <c r="L141" s="39">
        <v>0.17142449329146445</v>
      </c>
      <c r="M141" s="39">
        <v>0.17302137492778741</v>
      </c>
      <c r="N141" s="39">
        <v>0.17219020172910662</v>
      </c>
      <c r="O141" s="39">
        <v>0.17216169724770641</v>
      </c>
      <c r="P141" s="39">
        <v>0.16700000000000001</v>
      </c>
      <c r="Q141" s="39">
        <v>0.16815793211191593</v>
      </c>
      <c r="R141" s="39">
        <v>0.16692756510601964</v>
      </c>
      <c r="S141" s="39">
        <v>0.1680022896393818</v>
      </c>
      <c r="T141" s="39">
        <v>0.16589795330066301</v>
      </c>
      <c r="U141" s="39">
        <v>0.16456795484151107</v>
      </c>
      <c r="V141" s="39">
        <v>0.16173684977415126</v>
      </c>
      <c r="W141" s="39">
        <v>0.1633929870507784</v>
      </c>
      <c r="X141" s="39">
        <v>0.16448896631823462</v>
      </c>
      <c r="Y141" s="39">
        <v>0.16098127449557265</v>
      </c>
      <c r="Z141" s="39">
        <v>0.16202494923121555</v>
      </c>
      <c r="AA141" s="39">
        <v>0.16358608645029835</v>
      </c>
      <c r="AB141" s="39">
        <v>0.16306711117553269</v>
      </c>
      <c r="AC141" s="39">
        <v>0.16501168224299065</v>
      </c>
      <c r="AD141" s="39">
        <v>0.17147412668502682</v>
      </c>
      <c r="AE141" s="39">
        <v>0.17716022579244464</v>
      </c>
      <c r="AF141" s="39">
        <v>0.18569364161849711</v>
      </c>
      <c r="AG141" s="39">
        <v>0.19362745098039216</v>
      </c>
      <c r="AH141" s="39">
        <v>0.2016855565242662</v>
      </c>
      <c r="AI141" s="39">
        <v>0.21144859813084113</v>
      </c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</row>
    <row r="142" spans="1:101" x14ac:dyDescent="0.3">
      <c r="A142" s="3">
        <v>904</v>
      </c>
      <c r="B142" s="4" t="s">
        <v>138</v>
      </c>
      <c r="C142" s="39">
        <v>0.12367136840697908</v>
      </c>
      <c r="D142" s="39">
        <v>0.12368542893048481</v>
      </c>
      <c r="E142" s="39">
        <v>0.12305285798083816</v>
      </c>
      <c r="F142" s="39">
        <v>0.12466177039041361</v>
      </c>
      <c r="G142" s="39">
        <v>0.12437747414123355</v>
      </c>
      <c r="H142" s="39">
        <v>0.12448838234368113</v>
      </c>
      <c r="I142" s="39">
        <v>0.1237387805632931</v>
      </c>
      <c r="J142" s="39">
        <v>0.1241526717557252</v>
      </c>
      <c r="K142" s="39">
        <v>0.12297443284119554</v>
      </c>
      <c r="L142" s="39">
        <v>0.1204219509304255</v>
      </c>
      <c r="M142" s="39">
        <v>0.11839087219902371</v>
      </c>
      <c r="N142" s="39">
        <v>0.11711504118900859</v>
      </c>
      <c r="O142" s="39">
        <v>0.1154020899591095</v>
      </c>
      <c r="P142" s="39">
        <v>0.11346164637225745</v>
      </c>
      <c r="Q142" s="39">
        <v>0.11084644360735653</v>
      </c>
      <c r="R142" s="39">
        <v>0.11099579395859507</v>
      </c>
      <c r="S142" s="39">
        <v>0.1118119575179255</v>
      </c>
      <c r="T142" s="39">
        <v>0.11216648879402348</v>
      </c>
      <c r="U142" s="39">
        <v>0.11310563939634631</v>
      </c>
      <c r="V142" s="39">
        <v>0.11376404494382023</v>
      </c>
      <c r="W142" s="39">
        <v>0.11322686322686323</v>
      </c>
      <c r="X142" s="39">
        <v>0.11338280579534556</v>
      </c>
      <c r="Y142" s="39">
        <v>0.11312217194570136</v>
      </c>
      <c r="Z142" s="39">
        <v>0.11401668536859053</v>
      </c>
      <c r="AA142" s="39">
        <v>0.11602554867214138</v>
      </c>
      <c r="AB142" s="39">
        <v>0.11896155110088728</v>
      </c>
      <c r="AC142" s="39">
        <v>0.12295081967213115</v>
      </c>
      <c r="AD142" s="39">
        <v>0.1274388284441996</v>
      </c>
      <c r="AE142" s="39">
        <v>0.13204814915376958</v>
      </c>
      <c r="AF142" s="39">
        <v>0.13490022172949001</v>
      </c>
      <c r="AG142" s="39">
        <v>0.13885950995945709</v>
      </c>
      <c r="AH142" s="39">
        <v>0.1411999826215406</v>
      </c>
      <c r="AI142" s="39">
        <v>0.14213197969543148</v>
      </c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</row>
    <row r="143" spans="1:101" x14ac:dyDescent="0.3">
      <c r="A143" s="3">
        <v>906</v>
      </c>
      <c r="B143" s="4" t="s">
        <v>139</v>
      </c>
      <c r="C143" s="39">
        <v>0.13410569324229879</v>
      </c>
      <c r="D143" s="39">
        <v>0.1367302248571276</v>
      </c>
      <c r="E143" s="39">
        <v>0.13925126869835533</v>
      </c>
      <c r="F143" s="39">
        <v>0.14032441586621153</v>
      </c>
      <c r="G143" s="39">
        <v>0.14092319015824614</v>
      </c>
      <c r="H143" s="39">
        <v>0.14132683795605144</v>
      </c>
      <c r="I143" s="39">
        <v>0.1414485665227119</v>
      </c>
      <c r="J143" s="39">
        <v>0.14028154462094794</v>
      </c>
      <c r="K143" s="39">
        <v>0.14049352124309536</v>
      </c>
      <c r="L143" s="39">
        <v>0.14089532316854048</v>
      </c>
      <c r="M143" s="39">
        <v>0.13999641494455967</v>
      </c>
      <c r="N143" s="39">
        <v>0.1397659922338034</v>
      </c>
      <c r="O143" s="39">
        <v>0.13863480011211049</v>
      </c>
      <c r="P143" s="39">
        <v>0.13656644526694722</v>
      </c>
      <c r="Q143" s="39">
        <v>0.13472576933775002</v>
      </c>
      <c r="R143" s="39">
        <v>0.13379177832836123</v>
      </c>
      <c r="S143" s="39">
        <v>0.13277808718545897</v>
      </c>
      <c r="T143" s="39">
        <v>0.13399164451196355</v>
      </c>
      <c r="U143" s="39">
        <v>0.13345599354773666</v>
      </c>
      <c r="V143" s="39">
        <v>0.13302867473509766</v>
      </c>
      <c r="W143" s="39">
        <v>0.13288563796589858</v>
      </c>
      <c r="X143" s="39">
        <v>0.13171666543819563</v>
      </c>
      <c r="Y143" s="39">
        <v>0.13144686113333817</v>
      </c>
      <c r="Z143" s="39">
        <v>0.13232505101428399</v>
      </c>
      <c r="AA143" s="39">
        <v>0.13303653887139169</v>
      </c>
      <c r="AB143" s="39">
        <v>0.13445947524590546</v>
      </c>
      <c r="AC143" s="39">
        <v>0.13732231862654606</v>
      </c>
      <c r="AD143" s="39">
        <v>0.14053055359138705</v>
      </c>
      <c r="AE143" s="39">
        <v>0.14473416404712905</v>
      </c>
      <c r="AF143" s="39">
        <v>0.15038476293638436</v>
      </c>
      <c r="AG143" s="39">
        <v>0.15375987078248385</v>
      </c>
      <c r="AH143" s="39">
        <v>0.15860678687423005</v>
      </c>
      <c r="AI143" s="39">
        <v>0.1631796360388523</v>
      </c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</row>
    <row r="144" spans="1:101" x14ac:dyDescent="0.3">
      <c r="A144" s="3">
        <v>911</v>
      </c>
      <c r="B144" s="4" t="s">
        <v>140</v>
      </c>
      <c r="C144" s="39">
        <v>0.16478978978978978</v>
      </c>
      <c r="D144" s="39">
        <v>0.16660384470410855</v>
      </c>
      <c r="E144" s="39">
        <v>0.17199391171993911</v>
      </c>
      <c r="F144" s="39">
        <v>0.17319508448540707</v>
      </c>
      <c r="G144" s="39">
        <v>0.17337461300309598</v>
      </c>
      <c r="H144" s="39">
        <v>0.17260061919504643</v>
      </c>
      <c r="I144" s="39">
        <v>0.17166212534059946</v>
      </c>
      <c r="J144" s="39">
        <v>0.17364098552991789</v>
      </c>
      <c r="K144" s="39">
        <v>0.17183209101608474</v>
      </c>
      <c r="L144" s="39">
        <v>0.16423213580734308</v>
      </c>
      <c r="M144" s="39">
        <v>0.16320939334637966</v>
      </c>
      <c r="N144" s="39">
        <v>0.16243654822335024</v>
      </c>
      <c r="O144" s="39">
        <v>0.15995260663507108</v>
      </c>
      <c r="P144" s="39">
        <v>0.1562375448385811</v>
      </c>
      <c r="Q144" s="39">
        <v>0.15202567188126756</v>
      </c>
      <c r="R144" s="39">
        <v>0.14923572003218022</v>
      </c>
      <c r="S144" s="39">
        <v>0.14974113898845082</v>
      </c>
      <c r="T144" s="39">
        <v>0.1487603305785124</v>
      </c>
      <c r="U144" s="39">
        <v>0.14799999999999999</v>
      </c>
      <c r="V144" s="39">
        <v>0.14565043894652832</v>
      </c>
      <c r="W144" s="39">
        <v>0.14643851969757263</v>
      </c>
      <c r="X144" s="39">
        <v>0.14331083763398175</v>
      </c>
      <c r="Y144" s="39">
        <v>0.14342948717948717</v>
      </c>
      <c r="Z144" s="39">
        <v>0.14245359160613397</v>
      </c>
      <c r="AA144" s="39">
        <v>0.14297156587905488</v>
      </c>
      <c r="AB144" s="39">
        <v>0.14931396287328491</v>
      </c>
      <c r="AC144" s="39">
        <v>0.15257648953301128</v>
      </c>
      <c r="AD144" s="39">
        <v>0.1570912012856569</v>
      </c>
      <c r="AE144" s="39">
        <v>0.16525594518339379</v>
      </c>
      <c r="AF144" s="39">
        <v>0.1763040841083704</v>
      </c>
      <c r="AG144" s="39">
        <v>0.18160095579450419</v>
      </c>
      <c r="AH144" s="39">
        <v>0.18929874341305228</v>
      </c>
      <c r="AI144" s="39">
        <v>0.19478402607986961</v>
      </c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</row>
    <row r="145" spans="1:101" x14ac:dyDescent="0.3">
      <c r="A145" s="3">
        <v>912</v>
      </c>
      <c r="B145" s="6" t="s">
        <v>141</v>
      </c>
      <c r="C145" s="39">
        <v>0.17235772357723578</v>
      </c>
      <c r="D145" s="39">
        <v>0.17685589519650655</v>
      </c>
      <c r="E145" s="39">
        <v>0.18593238822246455</v>
      </c>
      <c r="F145" s="39">
        <v>0.18651441000543773</v>
      </c>
      <c r="G145" s="39">
        <v>0.1829465731246627</v>
      </c>
      <c r="H145" s="39">
        <v>0.18132757690232057</v>
      </c>
      <c r="I145" s="39">
        <v>0.18245804006497021</v>
      </c>
      <c r="J145" s="39">
        <v>0.18261344997266266</v>
      </c>
      <c r="K145" s="39">
        <v>0.18045112781954886</v>
      </c>
      <c r="L145" s="39">
        <v>0.18147549811523964</v>
      </c>
      <c r="M145" s="39">
        <v>0.18172043010752689</v>
      </c>
      <c r="N145" s="39">
        <v>0.17341977309562398</v>
      </c>
      <c r="O145" s="39">
        <v>0.17067833698030635</v>
      </c>
      <c r="P145" s="39">
        <v>0.16648531011969533</v>
      </c>
      <c r="Q145" s="39">
        <v>0.16811751904243744</v>
      </c>
      <c r="R145" s="39">
        <v>0.1687602403058438</v>
      </c>
      <c r="S145" s="39">
        <v>0.17119565217391305</v>
      </c>
      <c r="T145" s="39">
        <v>0.1648706896551724</v>
      </c>
      <c r="U145" s="39">
        <v>0.16558791801510248</v>
      </c>
      <c r="V145" s="39">
        <v>0.16819902650081126</v>
      </c>
      <c r="W145" s="39">
        <v>0.1630901287553648</v>
      </c>
      <c r="X145" s="39">
        <v>0.15392781316348195</v>
      </c>
      <c r="Y145" s="39">
        <v>0.1547049441786284</v>
      </c>
      <c r="Z145" s="39">
        <v>0.14740190880169671</v>
      </c>
      <c r="AA145" s="39">
        <v>0.14516129032258066</v>
      </c>
      <c r="AB145" s="39">
        <v>0.14226590791515778</v>
      </c>
      <c r="AC145" s="39">
        <v>0.14702920443101711</v>
      </c>
      <c r="AD145" s="39">
        <v>0.14599999999999999</v>
      </c>
      <c r="AE145" s="39">
        <v>0.15014866204162536</v>
      </c>
      <c r="AF145" s="39">
        <v>0.14931237721021612</v>
      </c>
      <c r="AG145" s="39">
        <v>0.15399239543726237</v>
      </c>
      <c r="AH145" s="39">
        <v>0.15093435553425971</v>
      </c>
      <c r="AI145" s="39">
        <v>0.15193502150023888</v>
      </c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</row>
    <row r="146" spans="1:101" x14ac:dyDescent="0.3">
      <c r="A146" s="3">
        <v>914</v>
      </c>
      <c r="B146" s="4" t="s">
        <v>142</v>
      </c>
      <c r="C146" s="39">
        <v>0.17598627787307033</v>
      </c>
      <c r="D146" s="39">
        <v>0.17775503241214602</v>
      </c>
      <c r="E146" s="39">
        <v>0.17583915488158119</v>
      </c>
      <c r="F146" s="39">
        <v>0.17417162276975362</v>
      </c>
      <c r="G146" s="39">
        <v>0.17687307560725282</v>
      </c>
      <c r="H146" s="39">
        <v>0.17230191256830601</v>
      </c>
      <c r="I146" s="39">
        <v>0.17097381482115351</v>
      </c>
      <c r="J146" s="39">
        <v>0.16772314545143052</v>
      </c>
      <c r="K146" s="39">
        <v>0.16618472529341724</v>
      </c>
      <c r="L146" s="39">
        <v>0.16388415672913118</v>
      </c>
      <c r="M146" s="39">
        <v>0.16187723176330557</v>
      </c>
      <c r="N146" s="39">
        <v>0.16056670602125148</v>
      </c>
      <c r="O146" s="39">
        <v>0.16148123097734191</v>
      </c>
      <c r="P146" s="39">
        <v>0.15770068711245183</v>
      </c>
      <c r="Q146" s="39">
        <v>0.15433866891322662</v>
      </c>
      <c r="R146" s="39">
        <v>0.15225784791002181</v>
      </c>
      <c r="S146" s="39">
        <v>0.15224738087191619</v>
      </c>
      <c r="T146" s="39">
        <v>0.15321895702395108</v>
      </c>
      <c r="U146" s="39">
        <v>0.15248768891152997</v>
      </c>
      <c r="V146" s="39">
        <v>0.15364850976361769</v>
      </c>
      <c r="W146" s="39">
        <v>0.15389900377877019</v>
      </c>
      <c r="X146" s="39">
        <v>0.15270684371807966</v>
      </c>
      <c r="Y146" s="39">
        <v>0.15137228489644722</v>
      </c>
      <c r="Z146" s="39">
        <v>0.15036201380703823</v>
      </c>
      <c r="AA146" s="39">
        <v>0.15010889596247279</v>
      </c>
      <c r="AB146" s="39">
        <v>0.15251702940687822</v>
      </c>
      <c r="AC146" s="39">
        <v>0.15946569920844328</v>
      </c>
      <c r="AD146" s="39">
        <v>0.16537382406337681</v>
      </c>
      <c r="AE146" s="39">
        <v>0.17179232804232805</v>
      </c>
      <c r="AF146" s="39">
        <v>0.17625540405719986</v>
      </c>
      <c r="AG146" s="39">
        <v>0.18112708643199471</v>
      </c>
      <c r="AH146" s="39">
        <v>0.18665790338481761</v>
      </c>
      <c r="AI146" s="39">
        <v>0.19080573405832921</v>
      </c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</row>
    <row r="147" spans="1:101" x14ac:dyDescent="0.3">
      <c r="A147" s="3">
        <v>919</v>
      </c>
      <c r="B147" s="4" t="s">
        <v>143</v>
      </c>
      <c r="C147" s="39">
        <v>0.14833759590792839</v>
      </c>
      <c r="D147" s="39">
        <v>0.15100585688820983</v>
      </c>
      <c r="E147" s="39">
        <v>0.15034965034965034</v>
      </c>
      <c r="F147" s="39">
        <v>0.14507389162561576</v>
      </c>
      <c r="G147" s="39">
        <v>0.14384707287933093</v>
      </c>
      <c r="H147" s="39">
        <v>0.14180697178088689</v>
      </c>
      <c r="I147" s="39">
        <v>0.14168425991086089</v>
      </c>
      <c r="J147" s="39">
        <v>0.13890181479758026</v>
      </c>
      <c r="K147" s="39">
        <v>0.13049514113836186</v>
      </c>
      <c r="L147" s="39">
        <v>0.13008687700045724</v>
      </c>
      <c r="M147" s="39">
        <v>0.12668648525040019</v>
      </c>
      <c r="N147" s="39">
        <v>0.1222892913033758</v>
      </c>
      <c r="O147" s="39">
        <v>0.1183392539964476</v>
      </c>
      <c r="P147" s="39">
        <v>0.11385368023126528</v>
      </c>
      <c r="Q147" s="39">
        <v>0.11306643202815662</v>
      </c>
      <c r="R147" s="39">
        <v>0.10971922246220302</v>
      </c>
      <c r="S147" s="39">
        <v>0.1072642310960068</v>
      </c>
      <c r="T147" s="39">
        <v>0.10706683695189442</v>
      </c>
      <c r="U147" s="39">
        <v>0.10830479452054795</v>
      </c>
      <c r="V147" s="39">
        <v>0.10621326616288833</v>
      </c>
      <c r="W147" s="39">
        <v>0.103383063668838</v>
      </c>
      <c r="X147" s="39">
        <v>0.10179270554296312</v>
      </c>
      <c r="Y147" s="39">
        <v>0.10334967320261437</v>
      </c>
      <c r="Z147" s="39">
        <v>0.10615753698520591</v>
      </c>
      <c r="AA147" s="39">
        <v>0.10727520967427345</v>
      </c>
      <c r="AB147" s="39">
        <v>0.10785619174434088</v>
      </c>
      <c r="AC147" s="39">
        <v>0.10967741935483871</v>
      </c>
      <c r="AD147" s="39">
        <v>0.11429092234779438</v>
      </c>
      <c r="AE147" s="39">
        <v>0.12039045553145336</v>
      </c>
      <c r="AF147" s="39">
        <v>0.1242435030259879</v>
      </c>
      <c r="AG147" s="39">
        <v>0.12497812007701734</v>
      </c>
      <c r="AH147" s="39">
        <v>0.12746113989637306</v>
      </c>
      <c r="AI147" s="39">
        <v>0.13224978614200172</v>
      </c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</row>
    <row r="148" spans="1:101" x14ac:dyDescent="0.3">
      <c r="A148" s="3">
        <v>926</v>
      </c>
      <c r="B148" s="4" t="s">
        <v>144</v>
      </c>
      <c r="C148" s="39">
        <v>0.1291407867494824</v>
      </c>
      <c r="D148" s="39">
        <v>0.1275975671566143</v>
      </c>
      <c r="E148" s="39">
        <v>0.12728410513141428</v>
      </c>
      <c r="F148" s="39">
        <v>0.12742658038825286</v>
      </c>
      <c r="G148" s="39">
        <v>0.12746418513530061</v>
      </c>
      <c r="H148" s="39">
        <v>0.12536302032913843</v>
      </c>
      <c r="I148" s="39">
        <v>0.12323816407661728</v>
      </c>
      <c r="J148" s="39">
        <v>0.12238805970149254</v>
      </c>
      <c r="K148" s="39">
        <v>0.12225112319697327</v>
      </c>
      <c r="L148" s="39">
        <v>0.12047912547970695</v>
      </c>
      <c r="M148" s="39">
        <v>0.12035010940919037</v>
      </c>
      <c r="N148" s="39">
        <v>0.1216634207813037</v>
      </c>
      <c r="O148" s="39">
        <v>0.12073490813648294</v>
      </c>
      <c r="P148" s="39">
        <v>0.12114337568058076</v>
      </c>
      <c r="Q148" s="39">
        <v>0.12117461746174618</v>
      </c>
      <c r="R148" s="39">
        <v>0.11948488241881298</v>
      </c>
      <c r="S148" s="39">
        <v>0.11957247828991316</v>
      </c>
      <c r="T148" s="39">
        <v>0.11930294906166219</v>
      </c>
      <c r="U148" s="39">
        <v>0.11876589627336061</v>
      </c>
      <c r="V148" s="39">
        <v>0.12192691029900332</v>
      </c>
      <c r="W148" s="39">
        <v>0.12317488198485015</v>
      </c>
      <c r="X148" s="39">
        <v>0.12221260012989825</v>
      </c>
      <c r="Y148" s="39">
        <v>0.12294994104405617</v>
      </c>
      <c r="Z148" s="39">
        <v>0.12382461701003698</v>
      </c>
      <c r="AA148" s="39">
        <v>0.1251930402553279</v>
      </c>
      <c r="AB148" s="39">
        <v>0.12816359586960924</v>
      </c>
      <c r="AC148" s="39">
        <v>0.13217703349282298</v>
      </c>
      <c r="AD148" s="39">
        <v>0.13952107658816545</v>
      </c>
      <c r="AE148" s="39">
        <v>0.14477756286266924</v>
      </c>
      <c r="AF148" s="39">
        <v>0.14834073934007752</v>
      </c>
      <c r="AG148" s="39">
        <v>0.14922444402915344</v>
      </c>
      <c r="AH148" s="39">
        <v>0.15288381933584766</v>
      </c>
      <c r="AI148" s="39">
        <v>0.1562329390354868</v>
      </c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</row>
    <row r="149" spans="1:101" x14ac:dyDescent="0.3">
      <c r="A149" s="3">
        <v>928</v>
      </c>
      <c r="B149" s="4" t="s">
        <v>145</v>
      </c>
      <c r="C149" s="39">
        <v>0.13645368994551757</v>
      </c>
      <c r="D149" s="39">
        <v>0.13698290810007432</v>
      </c>
      <c r="E149" s="39">
        <v>0.13618388531883341</v>
      </c>
      <c r="F149" s="39">
        <v>0.13934022648941408</v>
      </c>
      <c r="G149" s="39">
        <v>0.13695219123505975</v>
      </c>
      <c r="H149" s="39">
        <v>0.13708477937530986</v>
      </c>
      <c r="I149" s="39">
        <v>0.13916500994035785</v>
      </c>
      <c r="J149" s="39">
        <v>0.13905325443786981</v>
      </c>
      <c r="K149" s="39">
        <v>0.1362085769980507</v>
      </c>
      <c r="L149" s="39">
        <v>0.13211626231083354</v>
      </c>
      <c r="M149" s="39">
        <v>0.13000954198473283</v>
      </c>
      <c r="N149" s="39">
        <v>0.13214285714285715</v>
      </c>
      <c r="O149" s="39">
        <v>0.12765449773323789</v>
      </c>
      <c r="P149" s="39">
        <v>0.11958041958041958</v>
      </c>
      <c r="Q149" s="39">
        <v>0.11435803037275656</v>
      </c>
      <c r="R149" s="39">
        <v>0.11332560834298958</v>
      </c>
      <c r="S149" s="39">
        <v>0.10914114667280682</v>
      </c>
      <c r="T149" s="39">
        <v>0.10693708227702235</v>
      </c>
      <c r="U149" s="39">
        <v>0.11013824884792627</v>
      </c>
      <c r="V149" s="39">
        <v>0.10690677000227947</v>
      </c>
      <c r="W149" s="39">
        <v>0.10564497846293358</v>
      </c>
      <c r="X149" s="39">
        <v>0.10881634465911615</v>
      </c>
      <c r="Y149" s="39">
        <v>0.1111111111111111</v>
      </c>
      <c r="Z149" s="39">
        <v>0.11409682235018127</v>
      </c>
      <c r="AA149" s="39">
        <v>0.11327470686767169</v>
      </c>
      <c r="AB149" s="39">
        <v>0.11578293289146645</v>
      </c>
      <c r="AC149" s="39">
        <v>0.1219611021069692</v>
      </c>
      <c r="AD149" s="39">
        <v>0.12537552573603045</v>
      </c>
      <c r="AE149" s="39">
        <v>0.13207547169811321</v>
      </c>
      <c r="AF149" s="39">
        <v>0.1303672041966194</v>
      </c>
      <c r="AG149" s="39">
        <v>0.1336423329470838</v>
      </c>
      <c r="AH149" s="39">
        <v>0.1359167148640833</v>
      </c>
      <c r="AI149" s="39">
        <v>0.13871834228702992</v>
      </c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</row>
    <row r="150" spans="1:101" x14ac:dyDescent="0.3">
      <c r="A150" s="3">
        <v>929</v>
      </c>
      <c r="B150" s="4" t="s">
        <v>146</v>
      </c>
      <c r="C150" s="39">
        <v>0.19521531100478468</v>
      </c>
      <c r="D150" s="39">
        <v>0.19199228171731789</v>
      </c>
      <c r="E150" s="39">
        <v>0.19173306772908366</v>
      </c>
      <c r="F150" s="39">
        <v>0.19009504752376188</v>
      </c>
      <c r="G150" s="39">
        <v>0.19676277187658067</v>
      </c>
      <c r="H150" s="39">
        <v>0.2001031459515214</v>
      </c>
      <c r="I150" s="39">
        <v>0.19926004228329811</v>
      </c>
      <c r="J150" s="39">
        <v>0.18708010335917313</v>
      </c>
      <c r="K150" s="39">
        <v>0.18828451882845187</v>
      </c>
      <c r="L150" s="39">
        <v>0.18455843469063987</v>
      </c>
      <c r="M150" s="39">
        <v>0.18263157894736842</v>
      </c>
      <c r="N150" s="39">
        <v>0.18017057569296374</v>
      </c>
      <c r="O150" s="39">
        <v>0.17577706323687031</v>
      </c>
      <c r="P150" s="39">
        <v>0.17132116004296455</v>
      </c>
      <c r="Q150" s="39">
        <v>0.16828478964401294</v>
      </c>
      <c r="R150" s="39">
        <v>0.16675661090124122</v>
      </c>
      <c r="S150" s="39">
        <v>0.15683060109289618</v>
      </c>
      <c r="T150" s="39">
        <v>0.15545992469069392</v>
      </c>
      <c r="U150" s="39">
        <v>0.16157690172126596</v>
      </c>
      <c r="V150" s="39">
        <v>0.15966386554621848</v>
      </c>
      <c r="W150" s="39">
        <v>0.15922865013774104</v>
      </c>
      <c r="X150" s="39">
        <v>0.16122004357298475</v>
      </c>
      <c r="Y150" s="39">
        <v>0.15579514824797844</v>
      </c>
      <c r="Z150" s="39">
        <v>0.15583019881783988</v>
      </c>
      <c r="AA150" s="39">
        <v>0.16183706943685075</v>
      </c>
      <c r="AB150" s="39">
        <v>0.1610958904109589</v>
      </c>
      <c r="AC150" s="39">
        <v>0.15922865013774104</v>
      </c>
      <c r="AD150" s="39">
        <v>0.16906077348066298</v>
      </c>
      <c r="AE150" s="39">
        <v>0.17412663755458516</v>
      </c>
      <c r="AF150" s="39">
        <v>0.17866811044937736</v>
      </c>
      <c r="AG150" s="39">
        <v>0.17564655172413793</v>
      </c>
      <c r="AH150" s="39">
        <v>0.18048780487804877</v>
      </c>
      <c r="AI150" s="39">
        <v>0.18452380952380953</v>
      </c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</row>
    <row r="151" spans="1:101" x14ac:dyDescent="0.3">
      <c r="A151" s="3">
        <v>935</v>
      </c>
      <c r="B151" s="4" t="s">
        <v>147</v>
      </c>
      <c r="C151" s="39">
        <v>9.6437880104257162E-2</v>
      </c>
      <c r="D151" s="39">
        <v>9.7497842968075926E-2</v>
      </c>
      <c r="E151" s="39">
        <v>9.8290598290598288E-2</v>
      </c>
      <c r="F151" s="39">
        <v>0.10216450216450217</v>
      </c>
      <c r="G151" s="39">
        <v>0.10359964881474978</v>
      </c>
      <c r="H151" s="39">
        <v>0.10707964601769912</v>
      </c>
      <c r="I151" s="39">
        <v>0.10669077757685352</v>
      </c>
      <c r="J151" s="39">
        <v>0.10678733031674208</v>
      </c>
      <c r="K151" s="39">
        <v>0.10403587443946188</v>
      </c>
      <c r="L151" s="39">
        <v>0.10869565217391304</v>
      </c>
      <c r="M151" s="39">
        <v>0.11052631578947368</v>
      </c>
      <c r="N151" s="39">
        <v>0.11300448430493273</v>
      </c>
      <c r="O151" s="39">
        <v>0.1164695177434031</v>
      </c>
      <c r="P151" s="39">
        <v>0.1099290780141844</v>
      </c>
      <c r="Q151" s="39">
        <v>0.11199294532627865</v>
      </c>
      <c r="R151" s="39">
        <v>0.1069182389937107</v>
      </c>
      <c r="S151" s="39">
        <v>0.10698496905393456</v>
      </c>
      <c r="T151" s="39">
        <v>0.10686359687228497</v>
      </c>
      <c r="U151" s="39">
        <v>0.10051993067590988</v>
      </c>
      <c r="V151" s="39">
        <v>9.5726495726495733E-2</v>
      </c>
      <c r="W151" s="39">
        <v>9.7397145256087322E-2</v>
      </c>
      <c r="X151" s="39">
        <v>9.4962840627580508E-2</v>
      </c>
      <c r="Y151" s="39">
        <v>9.6405228758169939E-2</v>
      </c>
      <c r="Z151" s="39">
        <v>9.9681020733652315E-2</v>
      </c>
      <c r="AA151" s="39">
        <v>0.10038314176245211</v>
      </c>
      <c r="AB151" s="39">
        <v>0.10400616332819723</v>
      </c>
      <c r="AC151" s="39">
        <v>0.10989867498051442</v>
      </c>
      <c r="AD151" s="39">
        <v>0.11187214611872145</v>
      </c>
      <c r="AE151" s="39">
        <v>0.12319391634980989</v>
      </c>
      <c r="AF151" s="39">
        <v>0.12452543659832954</v>
      </c>
      <c r="AG151" s="39">
        <v>0.12071535022354694</v>
      </c>
      <c r="AH151" s="39">
        <v>0.12706766917293233</v>
      </c>
      <c r="AI151" s="39">
        <v>0.12594268476621417</v>
      </c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</row>
    <row r="152" spans="1:101" x14ac:dyDescent="0.3">
      <c r="A152" s="3">
        <v>937</v>
      </c>
      <c r="B152" s="6" t="s">
        <v>148</v>
      </c>
      <c r="C152" s="39">
        <v>0.14479105356091818</v>
      </c>
      <c r="D152" s="39">
        <v>0.1517037037037037</v>
      </c>
      <c r="E152" s="39">
        <v>0.150074294205052</v>
      </c>
      <c r="F152" s="39">
        <v>0.15364120781527532</v>
      </c>
      <c r="G152" s="39">
        <v>0.15227817745803357</v>
      </c>
      <c r="H152" s="39">
        <v>0.1557698101837903</v>
      </c>
      <c r="I152" s="39">
        <v>0.15416916616676665</v>
      </c>
      <c r="J152" s="39">
        <v>0.15285285285285286</v>
      </c>
      <c r="K152" s="39">
        <v>0.14992548435171385</v>
      </c>
      <c r="L152" s="39">
        <v>0.15193287383877735</v>
      </c>
      <c r="M152" s="39">
        <v>0.14847942754919499</v>
      </c>
      <c r="N152" s="39">
        <v>0.15208896904117825</v>
      </c>
      <c r="O152" s="39">
        <v>0.15178571428571427</v>
      </c>
      <c r="P152" s="39">
        <v>0.14823670053795576</v>
      </c>
      <c r="Q152" s="39">
        <v>0.14974694849657635</v>
      </c>
      <c r="R152" s="39">
        <v>0.15043452202577165</v>
      </c>
      <c r="S152" s="39">
        <v>0.15208896904117825</v>
      </c>
      <c r="T152" s="39">
        <v>0.14780252859723059</v>
      </c>
      <c r="U152" s="39">
        <v>0.14977307110438728</v>
      </c>
      <c r="V152" s="39">
        <v>0.14620938628158844</v>
      </c>
      <c r="W152" s="39">
        <v>0.14509803921568629</v>
      </c>
      <c r="X152" s="39">
        <v>0.14697926059513075</v>
      </c>
      <c r="Y152" s="39">
        <v>0.14553990610328638</v>
      </c>
      <c r="Z152" s="39">
        <v>0.14718869590815425</v>
      </c>
      <c r="AA152" s="39">
        <v>0.1479136690647482</v>
      </c>
      <c r="AB152" s="39">
        <v>0.15245995423340961</v>
      </c>
      <c r="AC152" s="39">
        <v>0.15269966254218223</v>
      </c>
      <c r="AD152" s="39">
        <v>0.15863623555931247</v>
      </c>
      <c r="AE152" s="39">
        <v>0.15895710681244743</v>
      </c>
      <c r="AF152" s="39">
        <v>0.16610831937465104</v>
      </c>
      <c r="AG152" s="39">
        <v>0.16685113447703376</v>
      </c>
      <c r="AH152" s="39">
        <v>0.17075862068965517</v>
      </c>
      <c r="AI152" s="39">
        <v>0.17702034084661902</v>
      </c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</row>
    <row r="153" spans="1:101" x14ac:dyDescent="0.3">
      <c r="A153" s="3">
        <v>938</v>
      </c>
      <c r="B153" s="4" t="s">
        <v>149</v>
      </c>
      <c r="C153" s="39">
        <v>0.20013755158184318</v>
      </c>
      <c r="D153" s="39">
        <v>0.20290858725761773</v>
      </c>
      <c r="E153" s="39">
        <v>0.19755600814663951</v>
      </c>
      <c r="F153" s="39">
        <v>0.20773638968481375</v>
      </c>
      <c r="G153" s="39">
        <v>0.20839363241678727</v>
      </c>
      <c r="H153" s="39">
        <v>0.20476545048399106</v>
      </c>
      <c r="I153" s="39">
        <v>0.19198312236286919</v>
      </c>
      <c r="J153" s="39">
        <v>0.18432203389830509</v>
      </c>
      <c r="K153" s="39">
        <v>0.1906158357771261</v>
      </c>
      <c r="L153" s="39">
        <v>0.18059701492537314</v>
      </c>
      <c r="M153" s="39">
        <v>0.1760772659732541</v>
      </c>
      <c r="N153" s="39">
        <v>0.17545180722891565</v>
      </c>
      <c r="O153" s="39">
        <v>0.17275494672754946</v>
      </c>
      <c r="P153" s="39">
        <v>0.16506291635825315</v>
      </c>
      <c r="Q153" s="39">
        <v>0.168530947054437</v>
      </c>
      <c r="R153" s="39">
        <v>0.16666666666666666</v>
      </c>
      <c r="S153" s="39">
        <v>0.16512345679012347</v>
      </c>
      <c r="T153" s="39">
        <v>0.15857359635811835</v>
      </c>
      <c r="U153" s="39">
        <v>0.15146948003014318</v>
      </c>
      <c r="V153" s="39">
        <v>0.15200617283950618</v>
      </c>
      <c r="W153" s="39">
        <v>0.15487421383647798</v>
      </c>
      <c r="X153" s="39">
        <v>0.1570048309178744</v>
      </c>
      <c r="Y153" s="39">
        <v>0.15510204081632653</v>
      </c>
      <c r="Z153" s="39">
        <v>0.15617334423548651</v>
      </c>
      <c r="AA153" s="39">
        <v>0.16222760290556901</v>
      </c>
      <c r="AB153" s="39">
        <v>0.16570959803117311</v>
      </c>
      <c r="AC153" s="39">
        <v>0.15658657829328915</v>
      </c>
      <c r="AD153" s="39">
        <v>0.16500000000000001</v>
      </c>
      <c r="AE153" s="39">
        <v>0.18334735071488645</v>
      </c>
      <c r="AF153" s="39">
        <v>0.18023255813953487</v>
      </c>
      <c r="AG153" s="39">
        <v>0.18583333333333332</v>
      </c>
      <c r="AH153" s="39">
        <v>0.19055509527754763</v>
      </c>
      <c r="AI153" s="39">
        <v>0.19798657718120805</v>
      </c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</row>
    <row r="154" spans="1:101" x14ac:dyDescent="0.3">
      <c r="A154" s="3">
        <v>940</v>
      </c>
      <c r="B154" s="4" t="s">
        <v>150</v>
      </c>
      <c r="C154" s="39">
        <v>0.213013698630137</v>
      </c>
      <c r="D154" s="39">
        <v>0.2182566918325326</v>
      </c>
      <c r="E154" s="39">
        <v>0.22168508287292818</v>
      </c>
      <c r="F154" s="39">
        <v>0.22377622377622378</v>
      </c>
      <c r="G154" s="39">
        <v>0.21535181236673773</v>
      </c>
      <c r="H154" s="39">
        <v>0.21007806955287439</v>
      </c>
      <c r="I154" s="39">
        <v>0.20862800565770862</v>
      </c>
      <c r="J154" s="39">
        <v>0.19726027397260273</v>
      </c>
      <c r="K154" s="39">
        <v>0.19419488597097442</v>
      </c>
      <c r="L154" s="39">
        <v>0.18917066483893077</v>
      </c>
      <c r="M154" s="39">
        <v>0.18175582990397804</v>
      </c>
      <c r="N154" s="39">
        <v>0.17894012388162422</v>
      </c>
      <c r="O154" s="39">
        <v>0.17874736101337085</v>
      </c>
      <c r="P154" s="39">
        <v>0.17512161223071576</v>
      </c>
      <c r="Q154" s="39">
        <v>0.16826923076923078</v>
      </c>
      <c r="R154" s="39">
        <v>0.16608756080611536</v>
      </c>
      <c r="S154" s="39">
        <v>0.16244725738396623</v>
      </c>
      <c r="T154" s="39">
        <v>0.16179615110477549</v>
      </c>
      <c r="U154" s="39">
        <v>0.1611271676300578</v>
      </c>
      <c r="V154" s="39">
        <v>0.16394658753709199</v>
      </c>
      <c r="W154" s="39">
        <v>0.16818181818181818</v>
      </c>
      <c r="X154" s="39">
        <v>0.17194570135746606</v>
      </c>
      <c r="Y154" s="39">
        <v>0.17569659442724458</v>
      </c>
      <c r="Z154" s="39">
        <v>0.16757176105508145</v>
      </c>
      <c r="AA154" s="39">
        <v>0.15965732087227413</v>
      </c>
      <c r="AB154" s="39">
        <v>0.16009280742459397</v>
      </c>
      <c r="AC154" s="39">
        <v>0.15896632732967894</v>
      </c>
      <c r="AD154" s="39">
        <v>0.16299212598425197</v>
      </c>
      <c r="AE154" s="39">
        <v>0.16626698641087131</v>
      </c>
      <c r="AF154" s="39">
        <v>0.16586151368760063</v>
      </c>
      <c r="AG154" s="39">
        <v>0.17335473515248795</v>
      </c>
      <c r="AH154" s="39">
        <v>0.18285714285714286</v>
      </c>
      <c r="AI154" s="39">
        <v>0.1972318339100346</v>
      </c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</row>
    <row r="155" spans="1:101" x14ac:dyDescent="0.3">
      <c r="A155" s="3">
        <v>941</v>
      </c>
      <c r="B155" s="4" t="s">
        <v>151</v>
      </c>
      <c r="C155" s="39">
        <v>0.16855524079320114</v>
      </c>
      <c r="D155" s="39">
        <v>0.16897506925207756</v>
      </c>
      <c r="E155" s="39">
        <v>0.16460905349794239</v>
      </c>
      <c r="F155" s="39">
        <v>0.15934065934065933</v>
      </c>
      <c r="G155" s="39">
        <v>0.15211640211640212</v>
      </c>
      <c r="H155" s="39">
        <v>0.14713541666666666</v>
      </c>
      <c r="I155" s="39">
        <v>0.13642052565707133</v>
      </c>
      <c r="J155" s="39">
        <v>0.13224181360201512</v>
      </c>
      <c r="K155" s="39">
        <v>0.12773722627737227</v>
      </c>
      <c r="L155" s="39">
        <v>0.12174940898345153</v>
      </c>
      <c r="M155" s="39">
        <v>0.1148491879350348</v>
      </c>
      <c r="N155" s="39">
        <v>0.1118800461361015</v>
      </c>
      <c r="O155" s="39">
        <v>0.10532407407407407</v>
      </c>
      <c r="P155" s="39">
        <v>0.10138248847926268</v>
      </c>
      <c r="Q155" s="39">
        <v>9.8416289592760178E-2</v>
      </c>
      <c r="R155" s="39">
        <v>8.8028169014084501E-2</v>
      </c>
      <c r="S155" s="39">
        <v>9.0801886792452824E-2</v>
      </c>
      <c r="T155" s="39">
        <v>8.6857142857142855E-2</v>
      </c>
      <c r="U155" s="39">
        <v>8.634772462077013E-2</v>
      </c>
      <c r="V155" s="39">
        <v>9.6109839816933634E-2</v>
      </c>
      <c r="W155" s="39">
        <v>9.7560975609756101E-2</v>
      </c>
      <c r="X155" s="39">
        <v>9.5756256800870507E-2</v>
      </c>
      <c r="Y155" s="39">
        <v>8.1865284974093261E-2</v>
      </c>
      <c r="Z155" s="39">
        <v>8.9690721649484537E-2</v>
      </c>
      <c r="AA155" s="39">
        <v>9.201213346814964E-2</v>
      </c>
      <c r="AB155" s="39">
        <v>9.6907216494845363E-2</v>
      </c>
      <c r="AC155" s="39">
        <v>0.10010764262648009</v>
      </c>
      <c r="AD155" s="39">
        <v>0.10443037974683544</v>
      </c>
      <c r="AE155" s="39">
        <v>0.10182207931404073</v>
      </c>
      <c r="AF155" s="39">
        <v>0.11216931216931217</v>
      </c>
      <c r="AG155" s="39">
        <v>0.11659663865546219</v>
      </c>
      <c r="AH155" s="39">
        <v>0.12108559498956159</v>
      </c>
      <c r="AI155" s="39">
        <v>0.11962224554039874</v>
      </c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</row>
    <row r="156" spans="1:101" x14ac:dyDescent="0.3">
      <c r="A156" s="3">
        <v>1001</v>
      </c>
      <c r="B156" s="4" t="s">
        <v>152</v>
      </c>
      <c r="C156" s="39">
        <v>0.12112644912657548</v>
      </c>
      <c r="D156" s="39">
        <v>0.12535634971885778</v>
      </c>
      <c r="E156" s="39">
        <v>0.1271061417811942</v>
      </c>
      <c r="F156" s="39">
        <v>0.12903772654419923</v>
      </c>
      <c r="G156" s="39">
        <v>0.1291825239762521</v>
      </c>
      <c r="H156" s="39">
        <v>0.12974211343391562</v>
      </c>
      <c r="I156" s="39">
        <v>0.1304321907600596</v>
      </c>
      <c r="J156" s="39">
        <v>0.13167705524365264</v>
      </c>
      <c r="K156" s="39">
        <v>0.13216924893235582</v>
      </c>
      <c r="L156" s="39">
        <v>0.13181942860442622</v>
      </c>
      <c r="M156" s="39">
        <v>0.13147040774094107</v>
      </c>
      <c r="N156" s="39">
        <v>0.13146942242355605</v>
      </c>
      <c r="O156" s="39">
        <v>0.13133234496069821</v>
      </c>
      <c r="P156" s="39">
        <v>0.12999516541197598</v>
      </c>
      <c r="Q156" s="39">
        <v>0.12933900693693817</v>
      </c>
      <c r="R156" s="39">
        <v>0.12837773902699487</v>
      </c>
      <c r="S156" s="39">
        <v>0.12685346561201233</v>
      </c>
      <c r="T156" s="39">
        <v>0.12590329436769393</v>
      </c>
      <c r="U156" s="39">
        <v>0.12470749086319775</v>
      </c>
      <c r="V156" s="39">
        <v>0.12348375521666212</v>
      </c>
      <c r="W156" s="39">
        <v>0.1236382322713258</v>
      </c>
      <c r="X156" s="39">
        <v>0.12272076432798186</v>
      </c>
      <c r="Y156" s="39">
        <v>0.12173413723801321</v>
      </c>
      <c r="Z156" s="39">
        <v>0.1217787071775632</v>
      </c>
      <c r="AA156" s="39">
        <v>0.12237541568560817</v>
      </c>
      <c r="AB156" s="39">
        <v>0.12377016686087719</v>
      </c>
      <c r="AC156" s="39">
        <v>0.12337231876509304</v>
      </c>
      <c r="AD156" s="39">
        <v>0.12503634439365921</v>
      </c>
      <c r="AE156" s="39">
        <v>0.12745008348009057</v>
      </c>
      <c r="AF156" s="39">
        <v>0.12969348875597816</v>
      </c>
      <c r="AG156" s="39">
        <v>0.13201819240937401</v>
      </c>
      <c r="AH156" s="39">
        <v>0.13323490813648295</v>
      </c>
      <c r="AI156" s="39">
        <v>0.13459829652586636</v>
      </c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</row>
    <row r="157" spans="1:101" x14ac:dyDescent="0.3">
      <c r="A157" s="3">
        <v>1002</v>
      </c>
      <c r="B157" s="4" t="s">
        <v>153</v>
      </c>
      <c r="C157" s="39">
        <v>0.1301866797097905</v>
      </c>
      <c r="D157" s="39">
        <v>0.13517441860465115</v>
      </c>
      <c r="E157" s="39">
        <v>0.1376706827309237</v>
      </c>
      <c r="F157" s="39">
        <v>0.14223826714801444</v>
      </c>
      <c r="G157" s="39">
        <v>0.14729924667414651</v>
      </c>
      <c r="H157" s="39">
        <v>0.1466030989272944</v>
      </c>
      <c r="I157" s="39">
        <v>0.14711462450592885</v>
      </c>
      <c r="J157" s="39">
        <v>0.14780095305054292</v>
      </c>
      <c r="K157" s="39">
        <v>0.14678543764523624</v>
      </c>
      <c r="L157" s="39">
        <v>0.14587656598263007</v>
      </c>
      <c r="M157" s="39">
        <v>0.14662981728849991</v>
      </c>
      <c r="N157" s="39">
        <v>0.1449814126394052</v>
      </c>
      <c r="O157" s="39">
        <v>0.14541622760800843</v>
      </c>
      <c r="P157" s="39">
        <v>0.14471312706518474</v>
      </c>
      <c r="Q157" s="39">
        <v>0.14532222972466052</v>
      </c>
      <c r="R157" s="39">
        <v>0.1418349854661996</v>
      </c>
      <c r="S157" s="39">
        <v>0.13826672522324696</v>
      </c>
      <c r="T157" s="39">
        <v>0.13605491329479769</v>
      </c>
      <c r="U157" s="39">
        <v>0.13561741613133477</v>
      </c>
      <c r="V157" s="39">
        <v>0.13554623640628333</v>
      </c>
      <c r="W157" s="39">
        <v>0.13464788732394367</v>
      </c>
      <c r="X157" s="39">
        <v>0.13444444444444445</v>
      </c>
      <c r="Y157" s="39">
        <v>0.13374131884755552</v>
      </c>
      <c r="Z157" s="39">
        <v>0.13160043549265107</v>
      </c>
      <c r="AA157" s="39">
        <v>0.13108288770053475</v>
      </c>
      <c r="AB157" s="39">
        <v>0.13294606904746187</v>
      </c>
      <c r="AC157" s="39">
        <v>0.13545973616853713</v>
      </c>
      <c r="AD157" s="39">
        <v>0.13968336699459249</v>
      </c>
      <c r="AE157" s="39">
        <v>0.14555937034397876</v>
      </c>
      <c r="AF157" s="39">
        <v>0.15113658316697792</v>
      </c>
      <c r="AG157" s="39">
        <v>0.15538461538461537</v>
      </c>
      <c r="AH157" s="39">
        <v>0.15926942972092725</v>
      </c>
      <c r="AI157" s="39">
        <v>0.1646976179832684</v>
      </c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</row>
    <row r="158" spans="1:101" x14ac:dyDescent="0.3">
      <c r="A158" s="3">
        <v>1003</v>
      </c>
      <c r="B158" s="4" t="s">
        <v>154</v>
      </c>
      <c r="C158" s="39">
        <v>0.14348832316431728</v>
      </c>
      <c r="D158" s="39">
        <v>0.14749231258615206</v>
      </c>
      <c r="E158" s="39">
        <v>0.15163147792706333</v>
      </c>
      <c r="F158" s="39">
        <v>0.15370627874638998</v>
      </c>
      <c r="G158" s="39">
        <v>0.1555126555126555</v>
      </c>
      <c r="H158" s="39">
        <v>0.15387100247658017</v>
      </c>
      <c r="I158" s="39">
        <v>0.15202156334231806</v>
      </c>
      <c r="J158" s="39">
        <v>0.15144718573106911</v>
      </c>
      <c r="K158" s="39">
        <v>0.15317168218229055</v>
      </c>
      <c r="L158" s="39">
        <v>0.15311888719843511</v>
      </c>
      <c r="M158" s="39">
        <v>0.15108765884126643</v>
      </c>
      <c r="N158" s="39">
        <v>0.14848192254049994</v>
      </c>
      <c r="O158" s="39">
        <v>0.14421754311713048</v>
      </c>
      <c r="P158" s="39">
        <v>0.14195223260643822</v>
      </c>
      <c r="Q158" s="39">
        <v>0.14171428571428571</v>
      </c>
      <c r="R158" s="39">
        <v>0.14004422449194481</v>
      </c>
      <c r="S158" s="39">
        <v>0.13969513468365002</v>
      </c>
      <c r="T158" s="39">
        <v>0.1402548173107297</v>
      </c>
      <c r="U158" s="39">
        <v>0.14041565565987973</v>
      </c>
      <c r="V158" s="39">
        <v>0.1382595807749312</v>
      </c>
      <c r="W158" s="39">
        <v>0.14287236309396975</v>
      </c>
      <c r="X158" s="39">
        <v>0.14501703577512776</v>
      </c>
      <c r="Y158" s="39">
        <v>0.14426646865386655</v>
      </c>
      <c r="Z158" s="39">
        <v>0.14792773645058449</v>
      </c>
      <c r="AA158" s="39">
        <v>0.15018587360594796</v>
      </c>
      <c r="AB158" s="39">
        <v>0.15551786282200786</v>
      </c>
      <c r="AC158" s="39">
        <v>0.15845779048829572</v>
      </c>
      <c r="AD158" s="39">
        <v>0.16288356452290878</v>
      </c>
      <c r="AE158" s="39">
        <v>0.16756982075864943</v>
      </c>
      <c r="AF158" s="39">
        <v>0.16960329726944873</v>
      </c>
      <c r="AG158" s="39">
        <v>0.17289384788617054</v>
      </c>
      <c r="AH158" s="39">
        <v>0.17797655768044418</v>
      </c>
      <c r="AI158" s="39">
        <v>0.1813305827746261</v>
      </c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</row>
    <row r="159" spans="1:101" x14ac:dyDescent="0.3">
      <c r="A159" s="3">
        <v>1004</v>
      </c>
      <c r="B159" s="4" t="s">
        <v>155</v>
      </c>
      <c r="C159" s="39">
        <v>0.173808981080465</v>
      </c>
      <c r="D159" s="39">
        <v>0.1765173903159809</v>
      </c>
      <c r="E159" s="39">
        <v>0.18019554342883129</v>
      </c>
      <c r="F159" s="39">
        <v>0.18292544109277176</v>
      </c>
      <c r="G159" s="39">
        <v>0.1825839499146272</v>
      </c>
      <c r="H159" s="39">
        <v>0.18163101910099508</v>
      </c>
      <c r="I159" s="39">
        <v>0.18243935770413391</v>
      </c>
      <c r="J159" s="39">
        <v>0.1823610473128158</v>
      </c>
      <c r="K159" s="39">
        <v>0.17673733136832559</v>
      </c>
      <c r="L159" s="39">
        <v>0.17414067835192351</v>
      </c>
      <c r="M159" s="39">
        <v>0.17373073436083408</v>
      </c>
      <c r="N159" s="39">
        <v>0.17031657778282083</v>
      </c>
      <c r="O159" s="39">
        <v>0.16893269884432358</v>
      </c>
      <c r="P159" s="39">
        <v>0.16574398373065191</v>
      </c>
      <c r="Q159" s="39">
        <v>0.16489961651251975</v>
      </c>
      <c r="R159" s="39">
        <v>0.16302749179771467</v>
      </c>
      <c r="S159" s="39">
        <v>0.16086123323187915</v>
      </c>
      <c r="T159" s="39">
        <v>0.15877999551468938</v>
      </c>
      <c r="U159" s="39">
        <v>0.1582563640459563</v>
      </c>
      <c r="V159" s="39">
        <v>0.15634884771802982</v>
      </c>
      <c r="W159" s="39">
        <v>0.158803611738149</v>
      </c>
      <c r="X159" s="39">
        <v>0.15701459034792367</v>
      </c>
      <c r="Y159" s="39">
        <v>0.15587743732590528</v>
      </c>
      <c r="Z159" s="39">
        <v>0.15783627679662335</v>
      </c>
      <c r="AA159" s="39">
        <v>0.16065682902474204</v>
      </c>
      <c r="AB159" s="39">
        <v>0.16371877072739333</v>
      </c>
      <c r="AC159" s="39">
        <v>0.16479028697571743</v>
      </c>
      <c r="AD159" s="39">
        <v>0.1693109952291135</v>
      </c>
      <c r="AE159" s="39">
        <v>0.17124269489469621</v>
      </c>
      <c r="AF159" s="39">
        <v>0.17458223394898856</v>
      </c>
      <c r="AG159" s="39">
        <v>0.17997799779977997</v>
      </c>
      <c r="AH159" s="39">
        <v>0.18188837414515774</v>
      </c>
      <c r="AI159" s="39">
        <v>0.18232958305757777</v>
      </c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</row>
    <row r="160" spans="1:101" x14ac:dyDescent="0.3">
      <c r="A160" s="3">
        <v>1014</v>
      </c>
      <c r="B160" s="4" t="s">
        <v>156</v>
      </c>
      <c r="C160" s="39">
        <v>0.10375751053717155</v>
      </c>
      <c r="D160" s="39">
        <v>0.10649373566260809</v>
      </c>
      <c r="E160" s="39">
        <v>0.10781741867785939</v>
      </c>
      <c r="F160" s="39">
        <v>0.10818789615351219</v>
      </c>
      <c r="G160" s="39">
        <v>0.11123614958448753</v>
      </c>
      <c r="H160" s="39">
        <v>0.11098645033226892</v>
      </c>
      <c r="I160" s="39">
        <v>0.11163589523400601</v>
      </c>
      <c r="J160" s="39">
        <v>0.11215112321307012</v>
      </c>
      <c r="K160" s="39">
        <v>0.11617973688706647</v>
      </c>
      <c r="L160" s="39">
        <v>0.11527377521613832</v>
      </c>
      <c r="M160" s="39">
        <v>0.11744824672581326</v>
      </c>
      <c r="N160" s="39">
        <v>0.11714500878587567</v>
      </c>
      <c r="O160" s="39">
        <v>0.11806887350954724</v>
      </c>
      <c r="P160" s="39">
        <v>0.12017132031957829</v>
      </c>
      <c r="Q160" s="39">
        <v>0.11939443535188216</v>
      </c>
      <c r="R160" s="39">
        <v>0.11913504691962465</v>
      </c>
      <c r="S160" s="39">
        <v>0.12028187267131055</v>
      </c>
      <c r="T160" s="39">
        <v>0.12277436063450956</v>
      </c>
      <c r="U160" s="39">
        <v>0.1211877363804619</v>
      </c>
      <c r="V160" s="39">
        <v>0.12131383361304243</v>
      </c>
      <c r="W160" s="39">
        <v>0.12258064516129032</v>
      </c>
      <c r="X160" s="39">
        <v>0.12351283656856606</v>
      </c>
      <c r="Y160" s="39">
        <v>0.12222567127114699</v>
      </c>
      <c r="Z160" s="39">
        <v>0.12145471180237877</v>
      </c>
      <c r="AA160" s="39">
        <v>0.12036898155092246</v>
      </c>
      <c r="AB160" s="39">
        <v>0.11823603033203268</v>
      </c>
      <c r="AC160" s="39">
        <v>0.11827566152951439</v>
      </c>
      <c r="AD160" s="39">
        <v>0.12147862147862148</v>
      </c>
      <c r="AE160" s="39">
        <v>0.1245122383824051</v>
      </c>
      <c r="AF160" s="39">
        <v>0.12776069331842327</v>
      </c>
      <c r="AG160" s="39">
        <v>0.12991334488734835</v>
      </c>
      <c r="AH160" s="39">
        <v>0.13060831268923753</v>
      </c>
      <c r="AI160" s="39">
        <v>0.13246753246753246</v>
      </c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</row>
    <row r="161" spans="1:101" x14ac:dyDescent="0.3">
      <c r="A161" s="3">
        <v>1017</v>
      </c>
      <c r="B161" s="4" t="s">
        <v>157</v>
      </c>
      <c r="C161" s="39">
        <v>8.3008813281410118E-2</v>
      </c>
      <c r="D161" s="39">
        <v>8.5196374622356491E-2</v>
      </c>
      <c r="E161" s="39">
        <v>8.8525236593059942E-2</v>
      </c>
      <c r="F161" s="39">
        <v>8.9931573802541548E-2</v>
      </c>
      <c r="G161" s="39">
        <v>9.2016238159675232E-2</v>
      </c>
      <c r="H161" s="39">
        <v>9.2100192678227361E-2</v>
      </c>
      <c r="I161" s="39">
        <v>9.4862420627284977E-2</v>
      </c>
      <c r="J161" s="39">
        <v>9.3857965451055667E-2</v>
      </c>
      <c r="K161" s="39">
        <v>9.7193049455795308E-2</v>
      </c>
      <c r="L161" s="39">
        <v>9.6029018709431077E-2</v>
      </c>
      <c r="M161" s="39">
        <v>9.4689094689094686E-2</v>
      </c>
      <c r="N161" s="39">
        <v>9.2060491493383745E-2</v>
      </c>
      <c r="O161" s="39">
        <v>9.5844253088730819E-2</v>
      </c>
      <c r="P161" s="39">
        <v>9.7708524289642523E-2</v>
      </c>
      <c r="Q161" s="39">
        <v>9.9312590448625185E-2</v>
      </c>
      <c r="R161" s="39">
        <v>9.8509632860777893E-2</v>
      </c>
      <c r="S161" s="39">
        <v>9.8060540148631498E-2</v>
      </c>
      <c r="T161" s="39">
        <v>9.7391938719679008E-2</v>
      </c>
      <c r="U161" s="39">
        <v>9.6652267818574514E-2</v>
      </c>
      <c r="V161" s="39">
        <v>9.5000889521437468E-2</v>
      </c>
      <c r="W161" s="39">
        <v>9.781073446327683E-2</v>
      </c>
      <c r="X161" s="39">
        <v>9.8638268156424583E-2</v>
      </c>
      <c r="Y161" s="39">
        <v>0.10027567195037905</v>
      </c>
      <c r="Z161" s="39">
        <v>0.10319865319865319</v>
      </c>
      <c r="AA161" s="39">
        <v>0.10701783630605101</v>
      </c>
      <c r="AB161" s="39">
        <v>0.10851581508515815</v>
      </c>
      <c r="AC161" s="39">
        <v>0.10994431185361973</v>
      </c>
      <c r="AD161" s="39">
        <v>0.11518324607329843</v>
      </c>
      <c r="AE161" s="39">
        <v>0.12008183821214982</v>
      </c>
      <c r="AF161" s="39">
        <v>0.12463000467362517</v>
      </c>
      <c r="AG161" s="39">
        <v>0.12271619975639464</v>
      </c>
      <c r="AH161" s="39">
        <v>0.12289663461538461</v>
      </c>
      <c r="AI161" s="39">
        <v>0.12645392186101997</v>
      </c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</row>
    <row r="162" spans="1:101" x14ac:dyDescent="0.3">
      <c r="A162" s="3">
        <v>1018</v>
      </c>
      <c r="B162" s="4" t="s">
        <v>158</v>
      </c>
      <c r="C162" s="39">
        <v>8.7933978372225385E-2</v>
      </c>
      <c r="D162" s="39">
        <v>8.8092933204259441E-2</v>
      </c>
      <c r="E162" s="39">
        <v>9.1935264517883863E-2</v>
      </c>
      <c r="F162" s="39">
        <v>9.2706385252471282E-2</v>
      </c>
      <c r="G162" s="39">
        <v>9.4264996704021095E-2</v>
      </c>
      <c r="H162" s="39">
        <v>9.4901035522348937E-2</v>
      </c>
      <c r="I162" s="39">
        <v>9.572976418100701E-2</v>
      </c>
      <c r="J162" s="39">
        <v>9.6943887775551102E-2</v>
      </c>
      <c r="K162" s="39">
        <v>9.9246075886787785E-2</v>
      </c>
      <c r="L162" s="39">
        <v>9.9060631938514096E-2</v>
      </c>
      <c r="M162" s="39">
        <v>9.8358677286990104E-2</v>
      </c>
      <c r="N162" s="39">
        <v>9.902502055679549E-2</v>
      </c>
      <c r="O162" s="39">
        <v>9.782983120909404E-2</v>
      </c>
      <c r="P162" s="39">
        <v>9.5307425243588303E-2</v>
      </c>
      <c r="Q162" s="39">
        <v>9.5756376429199652E-2</v>
      </c>
      <c r="R162" s="39">
        <v>9.6001733665619246E-2</v>
      </c>
      <c r="S162" s="39">
        <v>9.8110387530692858E-2</v>
      </c>
      <c r="T162" s="39">
        <v>9.8557182261828982E-2</v>
      </c>
      <c r="U162" s="39">
        <v>9.9088718969309736E-2</v>
      </c>
      <c r="V162" s="39">
        <v>0.10292434176293058</v>
      </c>
      <c r="W162" s="39">
        <v>0.10397208252078416</v>
      </c>
      <c r="X162" s="39">
        <v>0.10497512437810945</v>
      </c>
      <c r="Y162" s="39">
        <v>0.10502063933954113</v>
      </c>
      <c r="Z162" s="39">
        <v>0.10609953373299078</v>
      </c>
      <c r="AA162" s="39">
        <v>0.1095340367914838</v>
      </c>
      <c r="AB162" s="39">
        <v>0.11404882542607093</v>
      </c>
      <c r="AC162" s="39">
        <v>0.1187043795620438</v>
      </c>
      <c r="AD162" s="39">
        <v>0.12412539754656975</v>
      </c>
      <c r="AE162" s="39">
        <v>0.12525630739056789</v>
      </c>
      <c r="AF162" s="39">
        <v>0.1285968028419183</v>
      </c>
      <c r="AG162" s="39">
        <v>0.13338044342372582</v>
      </c>
      <c r="AH162" s="39">
        <v>0.1358666901780991</v>
      </c>
      <c r="AI162" s="39">
        <v>0.14119091467157766</v>
      </c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</row>
    <row r="163" spans="1:101" x14ac:dyDescent="0.3">
      <c r="A163" s="3">
        <v>1021</v>
      </c>
      <c r="B163" s="4" t="s">
        <v>159</v>
      </c>
      <c r="C163" s="39">
        <v>0.14652501106684374</v>
      </c>
      <c r="D163" s="39">
        <v>0.15115248226950354</v>
      </c>
      <c r="E163" s="39">
        <v>0.15</v>
      </c>
      <c r="F163" s="39">
        <v>0.152242863615768</v>
      </c>
      <c r="G163" s="39">
        <v>0.1476147614761476</v>
      </c>
      <c r="H163" s="39">
        <v>0.14990942028985507</v>
      </c>
      <c r="I163" s="39">
        <v>0.15307971014492755</v>
      </c>
      <c r="J163" s="39">
        <v>0.15229110512129379</v>
      </c>
      <c r="K163" s="39">
        <v>0.15563506261180679</v>
      </c>
      <c r="L163" s="39">
        <v>0.15370705244122965</v>
      </c>
      <c r="M163" s="39">
        <v>0.15405284370801611</v>
      </c>
      <c r="N163" s="39">
        <v>0.15377657168701944</v>
      </c>
      <c r="O163" s="39">
        <v>0.15185856754306437</v>
      </c>
      <c r="P163" s="39">
        <v>0.1537761601455869</v>
      </c>
      <c r="Q163" s="39">
        <v>0.15132178669097537</v>
      </c>
      <c r="R163" s="39">
        <v>0.152014652014652</v>
      </c>
      <c r="S163" s="39">
        <v>0.14616432137993646</v>
      </c>
      <c r="T163" s="39">
        <v>0.14453477868112014</v>
      </c>
      <c r="U163" s="39">
        <v>0.14536225196123673</v>
      </c>
      <c r="V163" s="39">
        <v>0.14140948871487793</v>
      </c>
      <c r="W163" s="39">
        <v>0.13972985561248252</v>
      </c>
      <c r="X163" s="39">
        <v>0.13911845730027547</v>
      </c>
      <c r="Y163" s="39">
        <v>0.13270355375618534</v>
      </c>
      <c r="Z163" s="39">
        <v>0.13222770058269834</v>
      </c>
      <c r="AA163" s="39">
        <v>0.13022002694207455</v>
      </c>
      <c r="AB163" s="39">
        <v>0.12554680664916884</v>
      </c>
      <c r="AC163" s="39">
        <v>0.12216404886561955</v>
      </c>
      <c r="AD163" s="39">
        <v>0.12925764192139738</v>
      </c>
      <c r="AE163" s="39">
        <v>0.13077593722755013</v>
      </c>
      <c r="AF163" s="39">
        <v>0.13406113537117903</v>
      </c>
      <c r="AG163" s="39">
        <v>0.14205283672585534</v>
      </c>
      <c r="AH163" s="39">
        <v>0.14688041594454074</v>
      </c>
      <c r="AI163" s="39">
        <v>0.14932520679146713</v>
      </c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</row>
    <row r="164" spans="1:101" x14ac:dyDescent="0.3">
      <c r="A164" s="3">
        <v>1026</v>
      </c>
      <c r="B164" s="4" t="s">
        <v>160</v>
      </c>
      <c r="C164" s="39">
        <v>0.22512437810945274</v>
      </c>
      <c r="D164" s="39">
        <v>0.23181257706535141</v>
      </c>
      <c r="E164" s="39">
        <v>0.24163568773234201</v>
      </c>
      <c r="F164" s="39">
        <v>0.23762376237623761</v>
      </c>
      <c r="G164" s="39">
        <v>0.2376847290640394</v>
      </c>
      <c r="H164" s="39">
        <v>0.24542124542124541</v>
      </c>
      <c r="I164" s="39">
        <v>0.24607961399276237</v>
      </c>
      <c r="J164" s="39">
        <v>0.23947051744885681</v>
      </c>
      <c r="K164" s="39">
        <v>0.23261390887290168</v>
      </c>
      <c r="L164" s="39">
        <v>0.22813238770685579</v>
      </c>
      <c r="M164" s="39">
        <v>0.2143698468786808</v>
      </c>
      <c r="N164" s="39">
        <v>0.20254629629629631</v>
      </c>
      <c r="O164" s="39">
        <v>0.1891891891891892</v>
      </c>
      <c r="P164" s="39">
        <v>0.18792710706150342</v>
      </c>
      <c r="Q164" s="39">
        <v>0.17877739331026529</v>
      </c>
      <c r="R164" s="39">
        <v>0.16297117516629711</v>
      </c>
      <c r="S164" s="39">
        <v>0.16114790286975716</v>
      </c>
      <c r="T164" s="39">
        <v>0.16411378555798686</v>
      </c>
      <c r="U164" s="39">
        <v>0.1631753031973539</v>
      </c>
      <c r="V164" s="39">
        <v>0.1621923937360179</v>
      </c>
      <c r="W164" s="39">
        <v>0.16237402015677491</v>
      </c>
      <c r="X164" s="39">
        <v>0.16022099447513813</v>
      </c>
      <c r="Y164" s="39">
        <v>0.1487964989059081</v>
      </c>
      <c r="Z164" s="39">
        <v>0.14176663031624864</v>
      </c>
      <c r="AA164" s="39">
        <v>0.13815789473684212</v>
      </c>
      <c r="AB164" s="39">
        <v>0.14144736842105263</v>
      </c>
      <c r="AC164" s="39">
        <v>0.13815789473684212</v>
      </c>
      <c r="AD164" s="39">
        <v>0.13651137594799567</v>
      </c>
      <c r="AE164" s="39">
        <v>0.14270270270270272</v>
      </c>
      <c r="AF164" s="39">
        <v>0.14225053078556263</v>
      </c>
      <c r="AG164" s="39">
        <v>0.13874066168623267</v>
      </c>
      <c r="AH164" s="39">
        <v>0.13891834570519618</v>
      </c>
      <c r="AI164" s="39">
        <v>0.14376996805111822</v>
      </c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</row>
    <row r="165" spans="1:101" x14ac:dyDescent="0.3">
      <c r="A165" s="3">
        <v>1027</v>
      </c>
      <c r="B165" s="4" t="s">
        <v>161</v>
      </c>
      <c r="C165" s="39">
        <v>0.18534482758620691</v>
      </c>
      <c r="D165" s="39">
        <v>0.18031784841075796</v>
      </c>
      <c r="E165" s="39">
        <v>0.17881200244947948</v>
      </c>
      <c r="F165" s="39">
        <v>0.18460575719649561</v>
      </c>
      <c r="G165" s="39">
        <v>0.1891891891891892</v>
      </c>
      <c r="H165" s="39">
        <v>0.19071837253655435</v>
      </c>
      <c r="I165" s="39">
        <v>0.18492716909436352</v>
      </c>
      <c r="J165" s="39">
        <v>0.17934093789607097</v>
      </c>
      <c r="K165" s="39">
        <v>0.17436564736499674</v>
      </c>
      <c r="L165" s="39">
        <v>0.17142857142857143</v>
      </c>
      <c r="M165" s="39">
        <v>0.16183107672469374</v>
      </c>
      <c r="N165" s="39">
        <v>0.16072585871678549</v>
      </c>
      <c r="O165" s="39">
        <v>0.15455140798952194</v>
      </c>
      <c r="P165" s="39">
        <v>0.14967320261437908</v>
      </c>
      <c r="Q165" s="39">
        <v>0.15085932527052834</v>
      </c>
      <c r="R165" s="39">
        <v>0.14993564993564992</v>
      </c>
      <c r="S165" s="39">
        <v>0.14532650448143405</v>
      </c>
      <c r="T165" s="39">
        <v>0.14477040816326531</v>
      </c>
      <c r="U165" s="39">
        <v>0.14603174603174604</v>
      </c>
      <c r="V165" s="39">
        <v>0.14781491002570693</v>
      </c>
      <c r="W165" s="39">
        <v>0.13981191222570533</v>
      </c>
      <c r="X165" s="39">
        <v>0.14135151890886546</v>
      </c>
      <c r="Y165" s="39">
        <v>0.14171779141104293</v>
      </c>
      <c r="Z165" s="39">
        <v>0.14311377245508983</v>
      </c>
      <c r="AA165" s="39">
        <v>0.14036144578313253</v>
      </c>
      <c r="AB165" s="39">
        <v>0.13558318531675548</v>
      </c>
      <c r="AC165" s="39">
        <v>0.13599537037037038</v>
      </c>
      <c r="AD165" s="39">
        <v>0.13941480206540446</v>
      </c>
      <c r="AE165" s="39">
        <v>0.1462857142857143</v>
      </c>
      <c r="AF165" s="39">
        <v>0.1462857142857143</v>
      </c>
      <c r="AG165" s="39">
        <v>0.14787535410764874</v>
      </c>
      <c r="AH165" s="39">
        <v>0.14781634938409854</v>
      </c>
      <c r="AI165" s="39">
        <v>0.14943820224719101</v>
      </c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</row>
    <row r="166" spans="1:101" x14ac:dyDescent="0.3">
      <c r="A166" s="3">
        <v>1029</v>
      </c>
      <c r="B166" s="4" t="s">
        <v>162</v>
      </c>
      <c r="C166" s="39">
        <v>0.16915544675642594</v>
      </c>
      <c r="D166" s="39">
        <v>0.16996619990342829</v>
      </c>
      <c r="E166" s="39">
        <v>0.1685906685906686</v>
      </c>
      <c r="F166" s="39">
        <v>0.16782213722208941</v>
      </c>
      <c r="G166" s="39">
        <v>0.16481700118063755</v>
      </c>
      <c r="H166" s="39">
        <v>0.15993462526266636</v>
      </c>
      <c r="I166" s="39">
        <v>0.16088700165133285</v>
      </c>
      <c r="J166" s="39">
        <v>0.15734750462107208</v>
      </c>
      <c r="K166" s="39">
        <v>0.15736866573686659</v>
      </c>
      <c r="L166" s="39">
        <v>0.1563071297989031</v>
      </c>
      <c r="M166" s="39">
        <v>0.1535460179022263</v>
      </c>
      <c r="N166" s="39">
        <v>0.15184929933379279</v>
      </c>
      <c r="O166" s="39">
        <v>0.1496333638863428</v>
      </c>
      <c r="P166" s="39">
        <v>0.14675767918088736</v>
      </c>
      <c r="Q166" s="39">
        <v>0.14642937598558234</v>
      </c>
      <c r="R166" s="39">
        <v>0.14389304328121461</v>
      </c>
      <c r="S166" s="39">
        <v>0.14279319606087734</v>
      </c>
      <c r="T166" s="39">
        <v>0.14155149353544361</v>
      </c>
      <c r="U166" s="39">
        <v>0.13826940231935772</v>
      </c>
      <c r="V166" s="39">
        <v>0.1386535889433794</v>
      </c>
      <c r="W166" s="39">
        <v>0.14004424778761063</v>
      </c>
      <c r="X166" s="39">
        <v>0.13824884792626729</v>
      </c>
      <c r="Y166" s="39">
        <v>0.13787878787878788</v>
      </c>
      <c r="Z166" s="39">
        <v>0.13580776657369664</v>
      </c>
      <c r="AA166" s="39">
        <v>0.13717188823031329</v>
      </c>
      <c r="AB166" s="39">
        <v>0.14138438880706922</v>
      </c>
      <c r="AC166" s="39">
        <v>0.1482485404503753</v>
      </c>
      <c r="AD166" s="39">
        <v>0.1531011745312178</v>
      </c>
      <c r="AE166" s="39">
        <v>0.15860655737704918</v>
      </c>
      <c r="AF166" s="39">
        <v>0.15941735787983005</v>
      </c>
      <c r="AG166" s="39">
        <v>0.16303030303030303</v>
      </c>
      <c r="AH166" s="39">
        <v>0.16889428918590524</v>
      </c>
      <c r="AI166" s="39">
        <v>0.17100747022006865</v>
      </c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</row>
    <row r="167" spans="1:101" x14ac:dyDescent="0.3">
      <c r="A167" s="3">
        <v>1032</v>
      </c>
      <c r="B167" s="4" t="s">
        <v>163</v>
      </c>
      <c r="C167" s="39">
        <v>0.12482894936901323</v>
      </c>
      <c r="D167" s="39">
        <v>0.12998790810157196</v>
      </c>
      <c r="E167" s="39">
        <v>0.13287752675386444</v>
      </c>
      <c r="F167" s="39">
        <v>0.13628212791392708</v>
      </c>
      <c r="G167" s="39">
        <v>0.13632992137665034</v>
      </c>
      <c r="H167" s="39">
        <v>0.14019943443964875</v>
      </c>
      <c r="I167" s="39">
        <v>0.1404361921603301</v>
      </c>
      <c r="J167" s="39">
        <v>0.13705214098456162</v>
      </c>
      <c r="K167" s="39">
        <v>0.13621214316765687</v>
      </c>
      <c r="L167" s="39">
        <v>0.13476816409071213</v>
      </c>
      <c r="M167" s="39">
        <v>0.13209435310936382</v>
      </c>
      <c r="N167" s="39">
        <v>0.13091641490433031</v>
      </c>
      <c r="O167" s="39">
        <v>0.1275778694353577</v>
      </c>
      <c r="P167" s="39">
        <v>0.12613250283125707</v>
      </c>
      <c r="Q167" s="39">
        <v>0.121896479169589</v>
      </c>
      <c r="R167" s="39">
        <v>0.12055061179087875</v>
      </c>
      <c r="S167" s="39">
        <v>0.11992182046628508</v>
      </c>
      <c r="T167" s="39">
        <v>0.11793237250554324</v>
      </c>
      <c r="U167" s="39">
        <v>0.11609607951408062</v>
      </c>
      <c r="V167" s="39">
        <v>0.11787280701754387</v>
      </c>
      <c r="W167" s="39">
        <v>0.11875678610206297</v>
      </c>
      <c r="X167" s="39">
        <v>0.11628833134209478</v>
      </c>
      <c r="Y167" s="39">
        <v>0.11642221058145626</v>
      </c>
      <c r="Z167" s="39">
        <v>0.11681095748804755</v>
      </c>
      <c r="AA167" s="39">
        <v>0.12028150991682661</v>
      </c>
      <c r="AB167" s="39">
        <v>0.1240025332488917</v>
      </c>
      <c r="AC167" s="39">
        <v>0.12320559231057296</v>
      </c>
      <c r="AD167" s="39">
        <v>0.1268822512959763</v>
      </c>
      <c r="AE167" s="39">
        <v>0.12861427714457108</v>
      </c>
      <c r="AF167" s="39">
        <v>0.13181122749205601</v>
      </c>
      <c r="AG167" s="39">
        <v>0.13740102468560783</v>
      </c>
      <c r="AH167" s="39">
        <v>0.13977365534943414</v>
      </c>
      <c r="AI167" s="39">
        <v>0.14496457195957718</v>
      </c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</row>
    <row r="168" spans="1:101" x14ac:dyDescent="0.3">
      <c r="A168" s="3">
        <v>1034</v>
      </c>
      <c r="B168" s="4" t="s">
        <v>164</v>
      </c>
      <c r="C168" s="39">
        <v>0.17559153175591533</v>
      </c>
      <c r="D168" s="39">
        <v>0.18153266331658291</v>
      </c>
      <c r="E168" s="39">
        <v>0.17533718689788053</v>
      </c>
      <c r="F168" s="39">
        <v>0.17326411421155094</v>
      </c>
      <c r="G168" s="39">
        <v>0.18566775244299674</v>
      </c>
      <c r="H168" s="39">
        <v>0.18216805644644002</v>
      </c>
      <c r="I168" s="39">
        <v>0.17922077922077922</v>
      </c>
      <c r="J168" s="39">
        <v>0.16800000000000001</v>
      </c>
      <c r="K168" s="39">
        <v>0.16793409378960711</v>
      </c>
      <c r="L168" s="39">
        <v>0.16351010101010102</v>
      </c>
      <c r="M168" s="39">
        <v>0.15816326530612246</v>
      </c>
      <c r="N168" s="39">
        <v>0.15585241730279897</v>
      </c>
      <c r="O168" s="39">
        <v>0.15028535193405199</v>
      </c>
      <c r="P168" s="39">
        <v>0.14435533621221469</v>
      </c>
      <c r="Q168" s="39">
        <v>0.13572732805842971</v>
      </c>
      <c r="R168" s="39">
        <v>0.13295880149812733</v>
      </c>
      <c r="S168" s="39">
        <v>0.12946979038224415</v>
      </c>
      <c r="T168" s="39">
        <v>0.12685643564356436</v>
      </c>
      <c r="U168" s="39">
        <v>0.13362609786700125</v>
      </c>
      <c r="V168" s="39">
        <v>0.13265950726468731</v>
      </c>
      <c r="W168" s="39">
        <v>0.13570981863664791</v>
      </c>
      <c r="X168" s="39">
        <v>0.13775829680651222</v>
      </c>
      <c r="Y168" s="39">
        <v>0.13703703703703704</v>
      </c>
      <c r="Z168" s="39">
        <v>0.13485221674876846</v>
      </c>
      <c r="AA168" s="39">
        <v>0.13849908480780965</v>
      </c>
      <c r="AB168" s="39">
        <v>0.13753753753753753</v>
      </c>
      <c r="AC168" s="39">
        <v>0.14140203714799282</v>
      </c>
      <c r="AD168" s="39">
        <v>0.14615384615384616</v>
      </c>
      <c r="AE168" s="39">
        <v>0.15062020082693445</v>
      </c>
      <c r="AF168" s="39">
        <v>0.15217391304347827</v>
      </c>
      <c r="AG168" s="39">
        <v>0.15804935370152762</v>
      </c>
      <c r="AH168" s="39">
        <v>0.16244849911712772</v>
      </c>
      <c r="AI168" s="39">
        <v>0.16161616161616163</v>
      </c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</row>
    <row r="169" spans="1:101" x14ac:dyDescent="0.3">
      <c r="A169" s="3">
        <v>1037</v>
      </c>
      <c r="B169" s="4" t="s">
        <v>165</v>
      </c>
      <c r="C169" s="39">
        <v>0.14882736730735319</v>
      </c>
      <c r="D169" s="39">
        <v>0.15000887626486775</v>
      </c>
      <c r="E169" s="39">
        <v>0.15003538570417552</v>
      </c>
      <c r="F169" s="39">
        <v>0.15319449346981998</v>
      </c>
      <c r="G169" s="39">
        <v>0.1528954802259887</v>
      </c>
      <c r="H169" s="39">
        <v>0.15437302423603794</v>
      </c>
      <c r="I169" s="39">
        <v>0.15389972144846797</v>
      </c>
      <c r="J169" s="39">
        <v>0.15543136570031435</v>
      </c>
      <c r="K169" s="39">
        <v>0.15204576976421635</v>
      </c>
      <c r="L169" s="39">
        <v>0.15245930334325222</v>
      </c>
      <c r="M169" s="39">
        <v>0.15025631960403041</v>
      </c>
      <c r="N169" s="39">
        <v>0.15054338143595225</v>
      </c>
      <c r="O169" s="39">
        <v>0.14706939949658396</v>
      </c>
      <c r="P169" s="39">
        <v>0.14782138998919697</v>
      </c>
      <c r="Q169" s="39">
        <v>0.14584460068505498</v>
      </c>
      <c r="R169" s="39">
        <v>0.14556962025316456</v>
      </c>
      <c r="S169" s="39">
        <v>0.14252420222301901</v>
      </c>
      <c r="T169" s="39">
        <v>0.14386154678204435</v>
      </c>
      <c r="U169" s="39">
        <v>0.14457183805087781</v>
      </c>
      <c r="V169" s="39">
        <v>0.14360172537742633</v>
      </c>
      <c r="W169" s="39">
        <v>0.14620196604110813</v>
      </c>
      <c r="X169" s="39">
        <v>0.14638479303606325</v>
      </c>
      <c r="Y169" s="39">
        <v>0.14393673110720562</v>
      </c>
      <c r="Z169" s="39">
        <v>0.14335180055401661</v>
      </c>
      <c r="AA169" s="39">
        <v>0.14477303988995874</v>
      </c>
      <c r="AB169" s="39">
        <v>0.14826876928351046</v>
      </c>
      <c r="AC169" s="39">
        <v>0.14816070520427191</v>
      </c>
      <c r="AD169" s="39">
        <v>0.15039891359701238</v>
      </c>
      <c r="AE169" s="39">
        <v>0.15501008742434433</v>
      </c>
      <c r="AF169" s="39">
        <v>0.15565958869754221</v>
      </c>
      <c r="AG169" s="39">
        <v>0.15480961923847694</v>
      </c>
      <c r="AH169" s="39">
        <v>0.15587649402390438</v>
      </c>
      <c r="AI169" s="39">
        <v>0.15856481481481483</v>
      </c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</row>
    <row r="170" spans="1:101" x14ac:dyDescent="0.3">
      <c r="A170" s="3">
        <v>1046</v>
      </c>
      <c r="B170" s="4" t="s">
        <v>166</v>
      </c>
      <c r="C170" s="39">
        <v>0.18474374255065554</v>
      </c>
      <c r="D170" s="39">
        <v>0.19410029498525075</v>
      </c>
      <c r="E170" s="39">
        <v>0.19882005899705016</v>
      </c>
      <c r="F170" s="39">
        <v>0.2022016222479722</v>
      </c>
      <c r="G170" s="39">
        <v>0.20129107981220656</v>
      </c>
      <c r="H170" s="39">
        <v>0.19560185185185186</v>
      </c>
      <c r="I170" s="39">
        <v>0.19710144927536233</v>
      </c>
      <c r="J170" s="39">
        <v>0.19953730480046269</v>
      </c>
      <c r="K170" s="39">
        <v>0.19457274826789839</v>
      </c>
      <c r="L170" s="39">
        <v>0.19352975158867705</v>
      </c>
      <c r="M170" s="39">
        <v>0.18881916714204222</v>
      </c>
      <c r="N170" s="39">
        <v>0.18825561312607944</v>
      </c>
      <c r="O170" s="39">
        <v>0.17951668584579977</v>
      </c>
      <c r="P170" s="39">
        <v>0.17993079584775087</v>
      </c>
      <c r="Q170" s="39">
        <v>0.1755900978698906</v>
      </c>
      <c r="R170" s="39">
        <v>0.17178612059158135</v>
      </c>
      <c r="S170" s="39">
        <v>0.17077267637178051</v>
      </c>
      <c r="T170" s="39">
        <v>0.16874292185730463</v>
      </c>
      <c r="U170" s="39">
        <v>0.16704545454545455</v>
      </c>
      <c r="V170" s="39">
        <v>0.16609195402298851</v>
      </c>
      <c r="W170" s="39">
        <v>0.1629245826137018</v>
      </c>
      <c r="X170" s="39">
        <v>0.15480933409220263</v>
      </c>
      <c r="Y170" s="39">
        <v>0.15123634272570444</v>
      </c>
      <c r="Z170" s="39">
        <v>0.14692737430167599</v>
      </c>
      <c r="AA170" s="39">
        <v>0.14572864321608039</v>
      </c>
      <c r="AB170" s="39">
        <v>0.14977973568281938</v>
      </c>
      <c r="AC170" s="39">
        <v>0.15182960131075915</v>
      </c>
      <c r="AD170" s="39">
        <v>0.15729109776078645</v>
      </c>
      <c r="AE170" s="39">
        <v>0.16267682263329705</v>
      </c>
      <c r="AF170" s="39">
        <v>0.16812227074235808</v>
      </c>
      <c r="AG170" s="39">
        <v>0.17483660130718953</v>
      </c>
      <c r="AH170" s="39">
        <v>0.17318132464712269</v>
      </c>
      <c r="AI170" s="39">
        <v>0.17128874388254486</v>
      </c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</row>
    <row r="171" spans="1:101" x14ac:dyDescent="0.3">
      <c r="A171" s="3">
        <v>1101</v>
      </c>
      <c r="B171" s="4" t="s">
        <v>167</v>
      </c>
      <c r="C171" s="39">
        <v>0.12459906242289662</v>
      </c>
      <c r="D171" s="39">
        <v>0.12898467589936902</v>
      </c>
      <c r="E171" s="39">
        <v>0.12928588797924942</v>
      </c>
      <c r="F171" s="39">
        <v>0.1319506093132112</v>
      </c>
      <c r="G171" s="39">
        <v>0.13332795612195517</v>
      </c>
      <c r="H171" s="39">
        <v>0.13277310924369748</v>
      </c>
      <c r="I171" s="39">
        <v>0.13316463703938003</v>
      </c>
      <c r="J171" s="39">
        <v>0.13489505542017138</v>
      </c>
      <c r="K171" s="39">
        <v>0.13533364588216909</v>
      </c>
      <c r="L171" s="39">
        <v>0.13091813729301097</v>
      </c>
      <c r="M171" s="39">
        <v>0.12879727216367018</v>
      </c>
      <c r="N171" s="39">
        <v>0.12640858566500576</v>
      </c>
      <c r="O171" s="39">
        <v>0.12487603936227019</v>
      </c>
      <c r="P171" s="39">
        <v>0.12387116195063215</v>
      </c>
      <c r="Q171" s="39">
        <v>0.12489654653524941</v>
      </c>
      <c r="R171" s="39">
        <v>0.12488742119483638</v>
      </c>
      <c r="S171" s="39">
        <v>0.12262172284644195</v>
      </c>
      <c r="T171" s="39">
        <v>0.12272184045413803</v>
      </c>
      <c r="U171" s="39">
        <v>0.12462708830548926</v>
      </c>
      <c r="V171" s="39">
        <v>0.12527947533164405</v>
      </c>
      <c r="W171" s="39">
        <v>0.1244666764749154</v>
      </c>
      <c r="X171" s="39">
        <v>0.12607054724923791</v>
      </c>
      <c r="Y171" s="39">
        <v>0.12448994201446059</v>
      </c>
      <c r="Z171" s="39">
        <v>0.12392378263937898</v>
      </c>
      <c r="AA171" s="39">
        <v>0.12560992611180816</v>
      </c>
      <c r="AB171" s="39">
        <v>0.12822107081174439</v>
      </c>
      <c r="AC171" s="39">
        <v>0.12838207160426346</v>
      </c>
      <c r="AD171" s="39">
        <v>0.13084869353858619</v>
      </c>
      <c r="AE171" s="39">
        <v>0.13354786806114241</v>
      </c>
      <c r="AF171" s="39">
        <v>0.13766564047650917</v>
      </c>
      <c r="AG171" s="39">
        <v>0.14383515672192765</v>
      </c>
      <c r="AH171" s="39">
        <v>0.14881192106322996</v>
      </c>
      <c r="AI171" s="39">
        <v>0.15536075522589346</v>
      </c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</row>
    <row r="172" spans="1:101" x14ac:dyDescent="0.3">
      <c r="A172" s="3">
        <v>1102</v>
      </c>
      <c r="B172" s="4" t="s">
        <v>168</v>
      </c>
      <c r="C172" s="39">
        <v>9.5982834664441533E-2</v>
      </c>
      <c r="D172" s="39">
        <v>9.8440728912267517E-2</v>
      </c>
      <c r="E172" s="39">
        <v>9.9665413878448988E-2</v>
      </c>
      <c r="F172" s="39">
        <v>0.10230040595399188</v>
      </c>
      <c r="G172" s="39">
        <v>0.10294215758222697</v>
      </c>
      <c r="H172" s="39">
        <v>0.10373498457431679</v>
      </c>
      <c r="I172" s="39">
        <v>0.10351308061932728</v>
      </c>
      <c r="J172" s="39">
        <v>0.10294025583773293</v>
      </c>
      <c r="K172" s="39">
        <v>0.10251149047931714</v>
      </c>
      <c r="L172" s="39">
        <v>0.1023818709769123</v>
      </c>
      <c r="M172" s="39">
        <v>0.10210252302763316</v>
      </c>
      <c r="N172" s="39">
        <v>0.10204081632653061</v>
      </c>
      <c r="O172" s="39">
        <v>0.10044741440559173</v>
      </c>
      <c r="P172" s="39">
        <v>0.10070191327974641</v>
      </c>
      <c r="Q172" s="39">
        <v>0.10007426661715559</v>
      </c>
      <c r="R172" s="39">
        <v>9.8800269438729993E-2</v>
      </c>
      <c r="S172" s="39">
        <v>9.8171508550305944E-2</v>
      </c>
      <c r="T172" s="39">
        <v>9.7215359638596732E-2</v>
      </c>
      <c r="U172" s="39">
        <v>9.6324065396230341E-2</v>
      </c>
      <c r="V172" s="39">
        <v>9.5119344495903105E-2</v>
      </c>
      <c r="W172" s="39">
        <v>9.4286611466441905E-2</v>
      </c>
      <c r="X172" s="39">
        <v>9.3283040765994488E-2</v>
      </c>
      <c r="Y172" s="39">
        <v>9.3140577950844225E-2</v>
      </c>
      <c r="Z172" s="39">
        <v>9.3643209475653688E-2</v>
      </c>
      <c r="AA172" s="39">
        <v>9.4724130123028147E-2</v>
      </c>
      <c r="AB172" s="39">
        <v>9.5393281623263632E-2</v>
      </c>
      <c r="AC172" s="39">
        <v>9.6379522028381348E-2</v>
      </c>
      <c r="AD172" s="39">
        <v>9.7121001390820583E-2</v>
      </c>
      <c r="AE172" s="39">
        <v>9.8894382266652175E-2</v>
      </c>
      <c r="AF172" s="39">
        <v>0.10061480887463245</v>
      </c>
      <c r="AG172" s="39">
        <v>0.10260010331536353</v>
      </c>
      <c r="AH172" s="39">
        <v>0.10517765433392726</v>
      </c>
      <c r="AI172" s="39">
        <v>0.10807032079330968</v>
      </c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</row>
    <row r="173" spans="1:101" x14ac:dyDescent="0.3">
      <c r="A173" s="3">
        <v>1103</v>
      </c>
      <c r="B173" s="4" t="s">
        <v>169</v>
      </c>
      <c r="C173" s="39">
        <v>0.12494893309449734</v>
      </c>
      <c r="D173" s="39">
        <v>0.12761434689285456</v>
      </c>
      <c r="E173" s="39">
        <v>0.12948178404918101</v>
      </c>
      <c r="F173" s="39">
        <v>0.13068566157630418</v>
      </c>
      <c r="G173" s="39">
        <v>0.1310857608474231</v>
      </c>
      <c r="H173" s="39">
        <v>0.12901771401090092</v>
      </c>
      <c r="I173" s="39">
        <v>0.12778714633689339</v>
      </c>
      <c r="J173" s="39">
        <v>0.12655280259555521</v>
      </c>
      <c r="K173" s="39">
        <v>0.12490587894584419</v>
      </c>
      <c r="L173" s="39">
        <v>0.12264666149291484</v>
      </c>
      <c r="M173" s="39">
        <v>0.12175979399011606</v>
      </c>
      <c r="N173" s="39">
        <v>0.12051507608227742</v>
      </c>
      <c r="O173" s="39">
        <v>0.11937714661309584</v>
      </c>
      <c r="P173" s="39">
        <v>0.11834439155286809</v>
      </c>
      <c r="Q173" s="39">
        <v>0.11720931941790387</v>
      </c>
      <c r="R173" s="39">
        <v>0.11546805213745329</v>
      </c>
      <c r="S173" s="39">
        <v>0.11245236786869296</v>
      </c>
      <c r="T173" s="39">
        <v>0.11075130109870557</v>
      </c>
      <c r="U173" s="39">
        <v>0.10892087971857427</v>
      </c>
      <c r="V173" s="39">
        <v>0.10817405802513091</v>
      </c>
      <c r="W173" s="39">
        <v>0.10640583045646337</v>
      </c>
      <c r="X173" s="39">
        <v>0.10432659341394478</v>
      </c>
      <c r="Y173" s="39">
        <v>0.10311652002302442</v>
      </c>
      <c r="Z173" s="39">
        <v>0.1027129592248688</v>
      </c>
      <c r="AA173" s="39">
        <v>0.10257814173828171</v>
      </c>
      <c r="AB173" s="39">
        <v>0.1037755086035167</v>
      </c>
      <c r="AC173" s="39">
        <v>0.10479058138724834</v>
      </c>
      <c r="AD173" s="39">
        <v>0.10711718188353703</v>
      </c>
      <c r="AE173" s="39">
        <v>0.10961226930705062</v>
      </c>
      <c r="AF173" s="39">
        <v>0.11218750942372063</v>
      </c>
      <c r="AG173" s="39">
        <v>0.11543068960061478</v>
      </c>
      <c r="AH173" s="39">
        <v>0.11916779330028542</v>
      </c>
      <c r="AI173" s="39">
        <v>0.12174996456202392</v>
      </c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</row>
    <row r="174" spans="1:101" x14ac:dyDescent="0.3">
      <c r="A174" s="3">
        <v>1106</v>
      </c>
      <c r="B174" s="4" t="s">
        <v>170</v>
      </c>
      <c r="C174" s="39">
        <v>0.15935128701086149</v>
      </c>
      <c r="D174" s="39">
        <v>0.16406278992095594</v>
      </c>
      <c r="E174" s="39">
        <v>0.16489771934334715</v>
      </c>
      <c r="F174" s="39">
        <v>0.16539855072463769</v>
      </c>
      <c r="G174" s="39">
        <v>0.16568302864545847</v>
      </c>
      <c r="H174" s="39">
        <v>0.16491140681704974</v>
      </c>
      <c r="I174" s="39">
        <v>0.16250527500351666</v>
      </c>
      <c r="J174" s="39">
        <v>0.15999302406696897</v>
      </c>
      <c r="K174" s="39">
        <v>0.15809936691439583</v>
      </c>
      <c r="L174" s="39">
        <v>0.15837011187519245</v>
      </c>
      <c r="M174" s="39">
        <v>0.15654245363280586</v>
      </c>
      <c r="N174" s="39">
        <v>0.15380989258897607</v>
      </c>
      <c r="O174" s="39">
        <v>0.15203426124197003</v>
      </c>
      <c r="P174" s="39">
        <v>0.15051709373559055</v>
      </c>
      <c r="Q174" s="39">
        <v>0.1467868927439642</v>
      </c>
      <c r="R174" s="39">
        <v>0.14426517467959143</v>
      </c>
      <c r="S174" s="39">
        <v>0.14200496565956211</v>
      </c>
      <c r="T174" s="39">
        <v>0.13934504639520423</v>
      </c>
      <c r="U174" s="39">
        <v>0.13771011734855693</v>
      </c>
      <c r="V174" s="39">
        <v>0.13611443695254899</v>
      </c>
      <c r="W174" s="39">
        <v>0.1327740457542643</v>
      </c>
      <c r="X174" s="39">
        <v>0.13017356475300401</v>
      </c>
      <c r="Y174" s="39">
        <v>0.1276993910589633</v>
      </c>
      <c r="Z174" s="39">
        <v>0.1267291256718259</v>
      </c>
      <c r="AA174" s="39">
        <v>0.12548022762067074</v>
      </c>
      <c r="AB174" s="39">
        <v>0.12604347702213739</v>
      </c>
      <c r="AC174" s="39">
        <v>0.12647889687578664</v>
      </c>
      <c r="AD174" s="39">
        <v>0.12875702928058949</v>
      </c>
      <c r="AE174" s="39">
        <v>0.13145218676446441</v>
      </c>
      <c r="AF174" s="39">
        <v>0.1329869286352196</v>
      </c>
      <c r="AG174" s="39">
        <v>0.13566162621751063</v>
      </c>
      <c r="AH174" s="39">
        <v>0.14015120940619366</v>
      </c>
      <c r="AI174" s="39">
        <v>0.14332885906040269</v>
      </c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</row>
    <row r="175" spans="1:101" x14ac:dyDescent="0.3">
      <c r="A175" s="3">
        <v>1111</v>
      </c>
      <c r="B175" s="4" t="s">
        <v>171</v>
      </c>
      <c r="C175" s="39">
        <v>0.15428735302552338</v>
      </c>
      <c r="D175" s="39">
        <v>0.16167664670658682</v>
      </c>
      <c r="E175" s="39">
        <v>0.16499857020303116</v>
      </c>
      <c r="F175" s="39">
        <v>0.1683395468884428</v>
      </c>
      <c r="G175" s="39">
        <v>0.17289313640312773</v>
      </c>
      <c r="H175" s="39">
        <v>0.17814113597246128</v>
      </c>
      <c r="I175" s="39">
        <v>0.17509283061982292</v>
      </c>
      <c r="J175" s="39">
        <v>0.17445838084378562</v>
      </c>
      <c r="K175" s="39">
        <v>0.17116860961046346</v>
      </c>
      <c r="L175" s="39">
        <v>0.17167381974248927</v>
      </c>
      <c r="M175" s="39">
        <v>0.17422502870264064</v>
      </c>
      <c r="N175" s="39">
        <v>0.17289719626168223</v>
      </c>
      <c r="O175" s="39">
        <v>0.17324690630524456</v>
      </c>
      <c r="P175" s="39">
        <v>0.17480643240023824</v>
      </c>
      <c r="Q175" s="39">
        <v>0.17352415026833631</v>
      </c>
      <c r="R175" s="39">
        <v>0.17527954064672108</v>
      </c>
      <c r="S175" s="39">
        <v>0.17455980570734669</v>
      </c>
      <c r="T175" s="39">
        <v>0.17319277108433734</v>
      </c>
      <c r="U175" s="39">
        <v>0.17255968570565125</v>
      </c>
      <c r="V175" s="39">
        <v>0.17085731596485915</v>
      </c>
      <c r="W175" s="39">
        <v>0.17054500918554807</v>
      </c>
      <c r="X175" s="39">
        <v>0.16810610734114745</v>
      </c>
      <c r="Y175" s="39">
        <v>0.16481823783117683</v>
      </c>
      <c r="Z175" s="39">
        <v>0.16042617960426181</v>
      </c>
      <c r="AA175" s="39">
        <v>0.16263399693721287</v>
      </c>
      <c r="AB175" s="39">
        <v>0.16487565244089653</v>
      </c>
      <c r="AC175" s="39">
        <v>0.16463785757760194</v>
      </c>
      <c r="AD175" s="39">
        <v>0.16076294277929154</v>
      </c>
      <c r="AE175" s="39">
        <v>0.16198247204593533</v>
      </c>
      <c r="AF175" s="39">
        <v>0.16088137639601569</v>
      </c>
      <c r="AG175" s="39">
        <v>0.16586248492159228</v>
      </c>
      <c r="AH175" s="39">
        <v>0.1678174722305614</v>
      </c>
      <c r="AI175" s="39">
        <v>0.17125567322239033</v>
      </c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</row>
    <row r="176" spans="1:101" x14ac:dyDescent="0.3">
      <c r="A176" s="3">
        <v>1112</v>
      </c>
      <c r="B176" s="4" t="s">
        <v>172</v>
      </c>
      <c r="C176" s="39">
        <v>0.14795754261820521</v>
      </c>
      <c r="D176" s="39">
        <v>0.15258592997108897</v>
      </c>
      <c r="E176" s="39">
        <v>0.15583173996175909</v>
      </c>
      <c r="F176" s="39">
        <v>0.15736859077716867</v>
      </c>
      <c r="G176" s="39">
        <v>0.15327284510693454</v>
      </c>
      <c r="H176" s="39">
        <v>0.15952925792742725</v>
      </c>
      <c r="I176" s="39">
        <v>0.15634122607849496</v>
      </c>
      <c r="J176" s="39">
        <v>0.15499837186584176</v>
      </c>
      <c r="K176" s="39">
        <v>0.15104166666666666</v>
      </c>
      <c r="L176" s="39">
        <v>0.15279138099902057</v>
      </c>
      <c r="M176" s="39">
        <v>0.15205435134260756</v>
      </c>
      <c r="N176" s="39">
        <v>0.15077821011673151</v>
      </c>
      <c r="O176" s="39">
        <v>0.14877102199223805</v>
      </c>
      <c r="P176" s="39">
        <v>0.14502583979328165</v>
      </c>
      <c r="Q176" s="39">
        <v>0.14129736673089274</v>
      </c>
      <c r="R176" s="39">
        <v>0.13610223642172525</v>
      </c>
      <c r="S176" s="39">
        <v>0.13819825637713917</v>
      </c>
      <c r="T176" s="39">
        <v>0.13719806763285025</v>
      </c>
      <c r="U176" s="39">
        <v>0.1361457334611697</v>
      </c>
      <c r="V176" s="39">
        <v>0.1381536475145255</v>
      </c>
      <c r="W176" s="39">
        <v>0.14038461538461539</v>
      </c>
      <c r="X176" s="39">
        <v>0.1372107969151671</v>
      </c>
      <c r="Y176" s="39">
        <v>0.14143362262937961</v>
      </c>
      <c r="Z176" s="39">
        <v>0.13443771901879578</v>
      </c>
      <c r="AA176" s="39">
        <v>0.13245448838669177</v>
      </c>
      <c r="AB176" s="39">
        <v>0.13226515865535657</v>
      </c>
      <c r="AC176" s="39">
        <v>0.13709423258745668</v>
      </c>
      <c r="AD176" s="39">
        <v>0.14046511627906977</v>
      </c>
      <c r="AE176" s="39">
        <v>0.14074530335694488</v>
      </c>
      <c r="AF176" s="39">
        <v>0.14338575393154487</v>
      </c>
      <c r="AG176" s="39">
        <v>0.15096655415771709</v>
      </c>
      <c r="AH176" s="39">
        <v>0.15909793018226753</v>
      </c>
      <c r="AI176" s="39">
        <v>0.15997510115157174</v>
      </c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</row>
    <row r="177" spans="1:101" x14ac:dyDescent="0.3">
      <c r="A177" s="3">
        <v>1114</v>
      </c>
      <c r="B177" s="4" t="s">
        <v>173</v>
      </c>
      <c r="C177" s="39">
        <v>0.12885032537960955</v>
      </c>
      <c r="D177" s="39">
        <v>0.13275862068965516</v>
      </c>
      <c r="E177" s="39">
        <v>0.13598960588999567</v>
      </c>
      <c r="F177" s="39">
        <v>0.13717948717948719</v>
      </c>
      <c r="G177" s="39">
        <v>0.1390644753476612</v>
      </c>
      <c r="H177" s="39">
        <v>0.14243573535608933</v>
      </c>
      <c r="I177" s="39">
        <v>0.14268092105263158</v>
      </c>
      <c r="J177" s="39">
        <v>0.14567090685268774</v>
      </c>
      <c r="K177" s="39">
        <v>0.14279902359641986</v>
      </c>
      <c r="L177" s="39">
        <v>0.14332380563495303</v>
      </c>
      <c r="M177" s="39">
        <v>0.14005716619028175</v>
      </c>
      <c r="N177" s="39">
        <v>0.14074681986048421</v>
      </c>
      <c r="O177" s="39">
        <v>0.13732681336593316</v>
      </c>
      <c r="P177" s="39">
        <v>0.13355048859934854</v>
      </c>
      <c r="Q177" s="39">
        <v>0.13209826822392268</v>
      </c>
      <c r="R177" s="39">
        <v>0.13295500608025942</v>
      </c>
      <c r="S177" s="39">
        <v>0.12862903225806452</v>
      </c>
      <c r="T177" s="39">
        <v>0.12474603819585535</v>
      </c>
      <c r="U177" s="39">
        <v>0.12789281364190011</v>
      </c>
      <c r="V177" s="39">
        <v>0.12727272727272726</v>
      </c>
      <c r="W177" s="39">
        <v>0.12365376944555245</v>
      </c>
      <c r="X177" s="39">
        <v>0.11933832217408429</v>
      </c>
      <c r="Y177" s="39">
        <v>0.11782945736434108</v>
      </c>
      <c r="Z177" s="39">
        <v>0.1180797522260937</v>
      </c>
      <c r="AA177" s="39">
        <v>0.11580535646925688</v>
      </c>
      <c r="AB177" s="39">
        <v>0.11646586345381527</v>
      </c>
      <c r="AC177" s="39">
        <v>0.11478949262324577</v>
      </c>
      <c r="AD177" s="39">
        <v>0.11170212765957446</v>
      </c>
      <c r="AE177" s="39">
        <v>0.11219853198182454</v>
      </c>
      <c r="AF177" s="39">
        <v>0.11504424778761062</v>
      </c>
      <c r="AG177" s="39">
        <v>0.11818825194621373</v>
      </c>
      <c r="AH177" s="39">
        <v>0.12172682236376504</v>
      </c>
      <c r="AI177" s="39">
        <v>0.12504453152832204</v>
      </c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</row>
    <row r="178" spans="1:101" x14ac:dyDescent="0.3">
      <c r="A178" s="3">
        <v>1119</v>
      </c>
      <c r="B178" s="4" t="s">
        <v>174</v>
      </c>
      <c r="C178" s="39">
        <v>0.10217153569754726</v>
      </c>
      <c r="D178" s="39">
        <v>0.1046005595275101</v>
      </c>
      <c r="E178" s="39">
        <v>0.10671388974437943</v>
      </c>
      <c r="F178" s="39">
        <v>0.10695105109713059</v>
      </c>
      <c r="G178" s="39">
        <v>0.10789433266779297</v>
      </c>
      <c r="H178" s="39">
        <v>0.1062217800566312</v>
      </c>
      <c r="I178" s="39">
        <v>0.10789049919484701</v>
      </c>
      <c r="J178" s="39">
        <v>0.10612275337459914</v>
      </c>
      <c r="K178" s="39">
        <v>0.10936086825444678</v>
      </c>
      <c r="L178" s="39">
        <v>0.10850903614457831</v>
      </c>
      <c r="M178" s="39">
        <v>0.1075172207247679</v>
      </c>
      <c r="N178" s="39">
        <v>0.10697881167580382</v>
      </c>
      <c r="O178" s="39">
        <v>0.10588063834438534</v>
      </c>
      <c r="P178" s="39">
        <v>0.10473385532648517</v>
      </c>
      <c r="Q178" s="39">
        <v>0.1058000998787187</v>
      </c>
      <c r="R178" s="39">
        <v>0.10399211434204042</v>
      </c>
      <c r="S178" s="39">
        <v>0.10244849830061732</v>
      </c>
      <c r="T178" s="39">
        <v>0.10089224433768017</v>
      </c>
      <c r="U178" s="39">
        <v>0.10058170995670995</v>
      </c>
      <c r="V178" s="39">
        <v>0.10051736881005174</v>
      </c>
      <c r="W178" s="39">
        <v>0.10237526539278131</v>
      </c>
      <c r="X178" s="39">
        <v>0.10202098717450447</v>
      </c>
      <c r="Y178" s="39">
        <v>0.10019436955295002</v>
      </c>
      <c r="Z178" s="39">
        <v>0.10017133765756946</v>
      </c>
      <c r="AA178" s="39">
        <v>0.10183093567946737</v>
      </c>
      <c r="AB178" s="39">
        <v>0.10165854790071908</v>
      </c>
      <c r="AC178" s="39">
        <v>0.10365749929118231</v>
      </c>
      <c r="AD178" s="39">
        <v>0.10345017940932928</v>
      </c>
      <c r="AE178" s="39">
        <v>0.10519214162348878</v>
      </c>
      <c r="AF178" s="39">
        <v>0.10849335700069926</v>
      </c>
      <c r="AG178" s="39">
        <v>0.1126063829787234</v>
      </c>
      <c r="AH178" s="39">
        <v>0.11619230359236755</v>
      </c>
      <c r="AI178" s="39">
        <v>0.11980440097799511</v>
      </c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</row>
    <row r="179" spans="1:101" x14ac:dyDescent="0.3">
      <c r="A179" s="3">
        <v>1120</v>
      </c>
      <c r="B179" s="4" t="s">
        <v>175</v>
      </c>
      <c r="C179" s="39">
        <v>7.3670557717250326E-2</v>
      </c>
      <c r="D179" s="39">
        <v>7.6574264202600953E-2</v>
      </c>
      <c r="E179" s="39">
        <v>7.9179382841641235E-2</v>
      </c>
      <c r="F179" s="39">
        <v>8.059043094672548E-2</v>
      </c>
      <c r="G179" s="39">
        <v>7.9942717546963193E-2</v>
      </c>
      <c r="H179" s="39">
        <v>8.2406090521208064E-2</v>
      </c>
      <c r="I179" s="39">
        <v>8.1544009178823137E-2</v>
      </c>
      <c r="J179" s="39">
        <v>8.1576609320733379E-2</v>
      </c>
      <c r="K179" s="39">
        <v>8.2268940896469661E-2</v>
      </c>
      <c r="L179" s="39">
        <v>8.301324762875284E-2</v>
      </c>
      <c r="M179" s="39">
        <v>8.1853281853281848E-2</v>
      </c>
      <c r="N179" s="39">
        <v>8.2326283987915402E-2</v>
      </c>
      <c r="O179" s="39">
        <v>8.2299970475346915E-2</v>
      </c>
      <c r="P179" s="39">
        <v>8.1514250489520629E-2</v>
      </c>
      <c r="Q179" s="39">
        <v>8.2252953039469889E-2</v>
      </c>
      <c r="R179" s="39">
        <v>8.3446355914055248E-2</v>
      </c>
      <c r="S179" s="39">
        <v>8.4612663600990443E-2</v>
      </c>
      <c r="T179" s="39">
        <v>8.5446796618458748E-2</v>
      </c>
      <c r="U179" s="39">
        <v>8.6062190423775456E-2</v>
      </c>
      <c r="V179" s="39">
        <v>8.6906688241639704E-2</v>
      </c>
      <c r="W179" s="39">
        <v>8.7551568332132804E-2</v>
      </c>
      <c r="X179" s="39">
        <v>8.756865963760338E-2</v>
      </c>
      <c r="Y179" s="39">
        <v>8.6299694189602441E-2</v>
      </c>
      <c r="Z179" s="39">
        <v>8.7303463766402647E-2</v>
      </c>
      <c r="AA179" s="39">
        <v>8.9785595217566253E-2</v>
      </c>
      <c r="AB179" s="39">
        <v>9.2302490702130063E-2</v>
      </c>
      <c r="AC179" s="39">
        <v>9.4859274702364618E-2</v>
      </c>
      <c r="AD179" s="39">
        <v>9.8350013524479307E-2</v>
      </c>
      <c r="AE179" s="39">
        <v>0.10138199669174537</v>
      </c>
      <c r="AF179" s="39">
        <v>0.10600948866631524</v>
      </c>
      <c r="AG179" s="39">
        <v>0.11170045163323181</v>
      </c>
      <c r="AH179" s="39">
        <v>0.11422178279648228</v>
      </c>
      <c r="AI179" s="39">
        <v>0.11666838896352175</v>
      </c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</row>
    <row r="180" spans="1:101" x14ac:dyDescent="0.3">
      <c r="A180" s="3">
        <v>1121</v>
      </c>
      <c r="B180" s="4" t="s">
        <v>176</v>
      </c>
      <c r="C180" s="39">
        <v>8.5175724478111517E-2</v>
      </c>
      <c r="D180" s="39">
        <v>8.7665468571929514E-2</v>
      </c>
      <c r="E180" s="39">
        <v>8.8900308324768751E-2</v>
      </c>
      <c r="F180" s="39">
        <v>8.8607594936708861E-2</v>
      </c>
      <c r="G180" s="39">
        <v>9.2793763993697653E-2</v>
      </c>
      <c r="H180" s="39">
        <v>9.3099224173131892E-2</v>
      </c>
      <c r="I180" s="39">
        <v>9.3747465736761015E-2</v>
      </c>
      <c r="J180" s="39">
        <v>9.4428857715430858E-2</v>
      </c>
      <c r="K180" s="39">
        <v>9.4348545755497754E-2</v>
      </c>
      <c r="L180" s="39">
        <v>9.5208317048385838E-2</v>
      </c>
      <c r="M180" s="39">
        <v>9.6098658186612895E-2</v>
      </c>
      <c r="N180" s="39">
        <v>9.6739381792954604E-2</v>
      </c>
      <c r="O180" s="39">
        <v>9.5419847328244281E-2</v>
      </c>
      <c r="P180" s="39">
        <v>9.5517008335210637E-2</v>
      </c>
      <c r="Q180" s="39">
        <v>9.6363232353159023E-2</v>
      </c>
      <c r="R180" s="39">
        <v>9.6446700507614211E-2</v>
      </c>
      <c r="S180" s="39">
        <v>9.5190164641598962E-2</v>
      </c>
      <c r="T180" s="39">
        <v>9.642378500387952E-2</v>
      </c>
      <c r="U180" s="39">
        <v>9.826429707489108E-2</v>
      </c>
      <c r="V180" s="39">
        <v>9.8196798811372998E-2</v>
      </c>
      <c r="W180" s="39">
        <v>9.9415204678362568E-2</v>
      </c>
      <c r="X180" s="39">
        <v>9.8259913319102138E-2</v>
      </c>
      <c r="Y180" s="39">
        <v>9.8067693862086386E-2</v>
      </c>
      <c r="Z180" s="39">
        <v>9.9147850967220258E-2</v>
      </c>
      <c r="AA180" s="39">
        <v>0.10018237082066869</v>
      </c>
      <c r="AB180" s="39">
        <v>0.10090047110740057</v>
      </c>
      <c r="AC180" s="39">
        <v>0.10299936915753857</v>
      </c>
      <c r="AD180" s="39">
        <v>0.10398390791752808</v>
      </c>
      <c r="AE180" s="39">
        <v>0.10564842128263957</v>
      </c>
      <c r="AF180" s="39">
        <v>0.10822743915571828</v>
      </c>
      <c r="AG180" s="39">
        <v>0.11310034305317324</v>
      </c>
      <c r="AH180" s="39">
        <v>0.11620942296379486</v>
      </c>
      <c r="AI180" s="39">
        <v>0.12024474594306997</v>
      </c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</row>
    <row r="181" spans="1:101" x14ac:dyDescent="0.3">
      <c r="A181" s="3">
        <v>1122</v>
      </c>
      <c r="B181" s="4" t="s">
        <v>177</v>
      </c>
      <c r="C181" s="39">
        <v>0.10078692493946731</v>
      </c>
      <c r="D181" s="39">
        <v>0.10005825808330907</v>
      </c>
      <c r="E181" s="39">
        <v>9.62165226016721E-2</v>
      </c>
      <c r="F181" s="39">
        <v>9.3762907889301944E-2</v>
      </c>
      <c r="G181" s="39">
        <v>9.1966314663814996E-2</v>
      </c>
      <c r="H181" s="39">
        <v>8.9039312678989846E-2</v>
      </c>
      <c r="I181" s="39">
        <v>8.7332908975175053E-2</v>
      </c>
      <c r="J181" s="39">
        <v>8.5396349087271811E-2</v>
      </c>
      <c r="K181" s="39">
        <v>8.2351497299950907E-2</v>
      </c>
      <c r="L181" s="39">
        <v>8.1058124014075958E-2</v>
      </c>
      <c r="M181" s="39">
        <v>8.0861244019138759E-2</v>
      </c>
      <c r="N181" s="39">
        <v>8.0384344973048985E-2</v>
      </c>
      <c r="O181" s="39">
        <v>7.7283640105178922E-2</v>
      </c>
      <c r="P181" s="39">
        <v>7.687128268432275E-2</v>
      </c>
      <c r="Q181" s="39">
        <v>7.6486937187326298E-2</v>
      </c>
      <c r="R181" s="39">
        <v>7.4472759226713536E-2</v>
      </c>
      <c r="S181" s="39">
        <v>7.3875451461092256E-2</v>
      </c>
      <c r="T181" s="39">
        <v>7.3637543252595153E-2</v>
      </c>
      <c r="U181" s="39">
        <v>7.4948776016391674E-2</v>
      </c>
      <c r="V181" s="39">
        <v>7.2777424145979208E-2</v>
      </c>
      <c r="W181" s="39">
        <v>7.1510238020995737E-2</v>
      </c>
      <c r="X181" s="39">
        <v>7.1230342275670669E-2</v>
      </c>
      <c r="Y181" s="39">
        <v>7.0719229611796566E-2</v>
      </c>
      <c r="Z181" s="39">
        <v>7.2002351097178688E-2</v>
      </c>
      <c r="AA181" s="39">
        <v>7.2421012561857637E-2</v>
      </c>
      <c r="AB181" s="39">
        <v>7.2462423455186498E-2</v>
      </c>
      <c r="AC181" s="39">
        <v>7.3919739106803148E-2</v>
      </c>
      <c r="AD181" s="39">
        <v>7.5196606874613409E-2</v>
      </c>
      <c r="AE181" s="39">
        <v>8.0172413793103442E-2</v>
      </c>
      <c r="AF181" s="39">
        <v>8.3438791867037884E-2</v>
      </c>
      <c r="AG181" s="39">
        <v>8.7464291715678044E-2</v>
      </c>
      <c r="AH181" s="39">
        <v>9.1521995617731333E-2</v>
      </c>
      <c r="AI181" s="39">
        <v>9.5974451634591146E-2</v>
      </c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</row>
    <row r="182" spans="1:101" x14ac:dyDescent="0.3">
      <c r="A182" s="3">
        <v>1124</v>
      </c>
      <c r="B182" s="4" t="s">
        <v>178</v>
      </c>
      <c r="C182" s="39">
        <v>6.0009345170549365E-2</v>
      </c>
      <c r="D182" s="39">
        <v>6.2270341207349082E-2</v>
      </c>
      <c r="E182" s="39">
        <v>6.475644699140401E-2</v>
      </c>
      <c r="F182" s="39">
        <v>6.781601883071442E-2</v>
      </c>
      <c r="G182" s="39">
        <v>6.970341634338631E-2</v>
      </c>
      <c r="H182" s="39">
        <v>7.0961832061068708E-2</v>
      </c>
      <c r="I182" s="39">
        <v>7.1606994171523733E-2</v>
      </c>
      <c r="J182" s="39">
        <v>7.1284736206202182E-2</v>
      </c>
      <c r="K182" s="39">
        <v>7.356994206648293E-2</v>
      </c>
      <c r="L182" s="39">
        <v>7.5875486381322951E-2</v>
      </c>
      <c r="M182" s="39">
        <v>7.6614233857661418E-2</v>
      </c>
      <c r="N182" s="39">
        <v>7.7404605084099937E-2</v>
      </c>
      <c r="O182" s="39">
        <v>7.8263658719127549E-2</v>
      </c>
      <c r="P182" s="39">
        <v>7.8932064499074805E-2</v>
      </c>
      <c r="Q182" s="39">
        <v>8.2216264521894553E-2</v>
      </c>
      <c r="R182" s="39">
        <v>8.3666995996048044E-2</v>
      </c>
      <c r="S182" s="39">
        <v>8.4911454601289793E-2</v>
      </c>
      <c r="T182" s="39">
        <v>8.6832012273075937E-2</v>
      </c>
      <c r="U182" s="39">
        <v>8.8392496974586524E-2</v>
      </c>
      <c r="V182" s="39">
        <v>8.9532227629357433E-2</v>
      </c>
      <c r="W182" s="39">
        <v>9.0728733184941443E-2</v>
      </c>
      <c r="X182" s="39">
        <v>9.0879418073300383E-2</v>
      </c>
      <c r="Y182" s="39">
        <v>9.1139699220873352E-2</v>
      </c>
      <c r="Z182" s="39">
        <v>9.1717401778283913E-2</v>
      </c>
      <c r="AA182" s="39">
        <v>9.2976445396145607E-2</v>
      </c>
      <c r="AB182" s="39">
        <v>9.5405620471583533E-2</v>
      </c>
      <c r="AC182" s="39">
        <v>9.5610073640099269E-2</v>
      </c>
      <c r="AD182" s="39">
        <v>9.8712275246182674E-2</v>
      </c>
      <c r="AE182" s="39">
        <v>9.9813287692547062E-2</v>
      </c>
      <c r="AF182" s="39">
        <v>0.10116492949110975</v>
      </c>
      <c r="AG182" s="39">
        <v>0.10547355473554736</v>
      </c>
      <c r="AH182" s="39">
        <v>0.10911859889586903</v>
      </c>
      <c r="AI182" s="39">
        <v>0.11112783086299</v>
      </c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</row>
    <row r="183" spans="1:101" x14ac:dyDescent="0.3">
      <c r="A183" s="3">
        <v>1127</v>
      </c>
      <c r="B183" s="4" t="s">
        <v>179</v>
      </c>
      <c r="C183" s="39">
        <v>5.677527618514893E-2</v>
      </c>
      <c r="D183" s="39">
        <v>6.008047731372277E-2</v>
      </c>
      <c r="E183" s="39">
        <v>6.0931418601529994E-2</v>
      </c>
      <c r="F183" s="39">
        <v>6.0970771062028833E-2</v>
      </c>
      <c r="G183" s="39">
        <v>6.2752245801327947E-2</v>
      </c>
      <c r="H183" s="39">
        <v>6.3692625064466213E-2</v>
      </c>
      <c r="I183" s="39">
        <v>6.2476429918290381E-2</v>
      </c>
      <c r="J183" s="39">
        <v>6.2973543659172779E-2</v>
      </c>
      <c r="K183" s="39">
        <v>6.320431161195493E-2</v>
      </c>
      <c r="L183" s="39">
        <v>6.4446314776962846E-2</v>
      </c>
      <c r="M183" s="39">
        <v>6.5956187092954408E-2</v>
      </c>
      <c r="N183" s="39">
        <v>6.8099941894247534E-2</v>
      </c>
      <c r="O183" s="39">
        <v>6.8527628417801162E-2</v>
      </c>
      <c r="P183" s="39">
        <v>6.9987461529693373E-2</v>
      </c>
      <c r="Q183" s="39">
        <v>7.1330746404930381E-2</v>
      </c>
      <c r="R183" s="39">
        <v>7.4774774774774774E-2</v>
      </c>
      <c r="S183" s="39">
        <v>7.8461880417870639E-2</v>
      </c>
      <c r="T183" s="39">
        <v>8.1092992507712652E-2</v>
      </c>
      <c r="U183" s="39">
        <v>8.3745466534784041E-2</v>
      </c>
      <c r="V183" s="39">
        <v>8.6844368013757528E-2</v>
      </c>
      <c r="W183" s="39">
        <v>8.7569729502157662E-2</v>
      </c>
      <c r="X183" s="39">
        <v>9.1664934525046773E-2</v>
      </c>
      <c r="Y183" s="39">
        <v>9.4050876659572305E-2</v>
      </c>
      <c r="Z183" s="39">
        <v>9.8429528858657592E-2</v>
      </c>
      <c r="AA183" s="39">
        <v>0.10227611569426498</v>
      </c>
      <c r="AB183" s="39">
        <v>0.10472479298587432</v>
      </c>
      <c r="AC183" s="39">
        <v>0.10676156583629894</v>
      </c>
      <c r="AD183" s="39">
        <v>0.1107910906298003</v>
      </c>
      <c r="AE183" s="39">
        <v>0.1116900341038272</v>
      </c>
      <c r="AF183" s="39">
        <v>0.11381205178355221</v>
      </c>
      <c r="AG183" s="39">
        <v>0.11799871240687942</v>
      </c>
      <c r="AH183" s="39">
        <v>0.11966824644549763</v>
      </c>
      <c r="AI183" s="39">
        <v>0.12539582013932868</v>
      </c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</row>
    <row r="184" spans="1:101" x14ac:dyDescent="0.3">
      <c r="A184" s="3">
        <v>1129</v>
      </c>
      <c r="B184" s="4" t="s">
        <v>180</v>
      </c>
      <c r="C184" s="39">
        <v>0.19639065817409768</v>
      </c>
      <c r="D184" s="39">
        <v>0.20191285866099895</v>
      </c>
      <c r="E184" s="39">
        <v>0.19037871033776868</v>
      </c>
      <c r="F184" s="39">
        <v>0.18318318318318319</v>
      </c>
      <c r="G184" s="39">
        <v>0.18011811023622049</v>
      </c>
      <c r="H184" s="39">
        <v>0.16954022988505746</v>
      </c>
      <c r="I184" s="39">
        <v>0.1681329423264907</v>
      </c>
      <c r="J184" s="39">
        <v>0.16231884057971013</v>
      </c>
      <c r="K184" s="39">
        <v>0.15676728334956183</v>
      </c>
      <c r="L184" s="39">
        <v>0.15789473684210525</v>
      </c>
      <c r="M184" s="39">
        <v>0.14603481624758222</v>
      </c>
      <c r="N184" s="39">
        <v>0.14585414585414586</v>
      </c>
      <c r="O184" s="39">
        <v>0.13300492610837439</v>
      </c>
      <c r="P184" s="39">
        <v>0.13261296660117877</v>
      </c>
      <c r="Q184" s="39">
        <v>0.13165537270087124</v>
      </c>
      <c r="R184" s="39">
        <v>0.13554502369668248</v>
      </c>
      <c r="S184" s="39">
        <v>0.13661710037174721</v>
      </c>
      <c r="T184" s="39">
        <v>0.13657623947614594</v>
      </c>
      <c r="U184" s="39">
        <v>0.13430127041742287</v>
      </c>
      <c r="V184" s="39">
        <v>0.13553113553113552</v>
      </c>
      <c r="W184" s="39">
        <v>0.13327289211242066</v>
      </c>
      <c r="X184" s="39">
        <v>0.13351254480286739</v>
      </c>
      <c r="Y184" s="39">
        <v>0.13139329805996472</v>
      </c>
      <c r="Z184" s="39">
        <v>0.13141862489120976</v>
      </c>
      <c r="AA184" s="39">
        <v>0.13379073756432247</v>
      </c>
      <c r="AB184" s="39">
        <v>0.13781512605042018</v>
      </c>
      <c r="AC184" s="39">
        <v>0.1295843520782396</v>
      </c>
      <c r="AD184" s="39">
        <v>0.13043478260869565</v>
      </c>
      <c r="AE184" s="39">
        <v>0.13245033112582782</v>
      </c>
      <c r="AF184" s="39">
        <v>0.14297253634894991</v>
      </c>
      <c r="AG184" s="39">
        <v>0.14377510040160643</v>
      </c>
      <c r="AH184" s="39">
        <v>0.15569823434991975</v>
      </c>
      <c r="AI184" s="39">
        <v>0.16261525565800503</v>
      </c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</row>
    <row r="185" spans="1:101" x14ac:dyDescent="0.3">
      <c r="A185" s="3">
        <v>1130</v>
      </c>
      <c r="B185" s="4" t="s">
        <v>181</v>
      </c>
      <c r="C185" s="39">
        <v>0.10270035787875502</v>
      </c>
      <c r="D185" s="39">
        <v>0.10567037625861156</v>
      </c>
      <c r="E185" s="39">
        <v>0.10918635170603674</v>
      </c>
      <c r="F185" s="39">
        <v>0.11189104243059193</v>
      </c>
      <c r="G185" s="39">
        <v>0.11515469323544834</v>
      </c>
      <c r="H185" s="39">
        <v>0.11773956804361502</v>
      </c>
      <c r="I185" s="39">
        <v>0.1197829716193656</v>
      </c>
      <c r="J185" s="39">
        <v>0.11980465502909393</v>
      </c>
      <c r="K185" s="39">
        <v>0.12335526315789473</v>
      </c>
      <c r="L185" s="39">
        <v>0.12361396303901437</v>
      </c>
      <c r="M185" s="39">
        <v>0.12367238562091504</v>
      </c>
      <c r="N185" s="39">
        <v>0.12229338212869777</v>
      </c>
      <c r="O185" s="39">
        <v>0.12177751028187381</v>
      </c>
      <c r="P185" s="39">
        <v>0.12211025489033787</v>
      </c>
      <c r="Q185" s="39">
        <v>0.12119426438813592</v>
      </c>
      <c r="R185" s="39">
        <v>0.11857086768747546</v>
      </c>
      <c r="S185" s="39">
        <v>0.11808118081180811</v>
      </c>
      <c r="T185" s="39">
        <v>0.11686676994577846</v>
      </c>
      <c r="U185" s="39">
        <v>0.116751269035533</v>
      </c>
      <c r="V185" s="39">
        <v>0.11716827560098429</v>
      </c>
      <c r="W185" s="39">
        <v>0.11817157874976535</v>
      </c>
      <c r="X185" s="39">
        <v>0.11538461538461539</v>
      </c>
      <c r="Y185" s="39">
        <v>0.11480307831598008</v>
      </c>
      <c r="Z185" s="39">
        <v>0.11716937354988399</v>
      </c>
      <c r="AA185" s="39">
        <v>0.11714561912294577</v>
      </c>
      <c r="AB185" s="39">
        <v>0.11887626810023411</v>
      </c>
      <c r="AC185" s="39">
        <v>0.12018178757784885</v>
      </c>
      <c r="AD185" s="39">
        <v>0.1232391465524343</v>
      </c>
      <c r="AE185" s="39">
        <v>0.12545381202097619</v>
      </c>
      <c r="AF185" s="39">
        <v>0.12861039794608473</v>
      </c>
      <c r="AG185" s="39">
        <v>0.13062707313220659</v>
      </c>
      <c r="AH185" s="39">
        <v>0.13554359867067575</v>
      </c>
      <c r="AI185" s="39">
        <v>0.13852201257861635</v>
      </c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</row>
    <row r="186" spans="1:101" x14ac:dyDescent="0.3">
      <c r="A186" s="3">
        <v>1133</v>
      </c>
      <c r="B186" s="4" t="s">
        <v>182</v>
      </c>
      <c r="C186" s="39">
        <v>0.18998942544941841</v>
      </c>
      <c r="D186" s="39">
        <v>0.18894830659536541</v>
      </c>
      <c r="E186" s="39">
        <v>0.1906106600776562</v>
      </c>
      <c r="F186" s="39">
        <v>0.18889281924301379</v>
      </c>
      <c r="G186" s="39">
        <v>0.18776671408250356</v>
      </c>
      <c r="H186" s="39">
        <v>0.18001417434443656</v>
      </c>
      <c r="I186" s="39">
        <v>0.18501254930082467</v>
      </c>
      <c r="J186" s="39">
        <v>0.18681318681318682</v>
      </c>
      <c r="K186" s="39">
        <v>0.18410499453153481</v>
      </c>
      <c r="L186" s="39">
        <v>0.18224467701190905</v>
      </c>
      <c r="M186" s="39">
        <v>0.17958001448225924</v>
      </c>
      <c r="N186" s="39">
        <v>0.18013100436681223</v>
      </c>
      <c r="O186" s="39">
        <v>0.17668356263577117</v>
      </c>
      <c r="P186" s="39">
        <v>0.17597968069666184</v>
      </c>
      <c r="Q186" s="39">
        <v>0.17632058287795993</v>
      </c>
      <c r="R186" s="39">
        <v>0.17097488921713441</v>
      </c>
      <c r="S186" s="39">
        <v>0.16691285081240767</v>
      </c>
      <c r="T186" s="39">
        <v>0.16636330542409902</v>
      </c>
      <c r="U186" s="39">
        <v>0.16081871345029239</v>
      </c>
      <c r="V186" s="39">
        <v>0.15277267719427101</v>
      </c>
      <c r="W186" s="39">
        <v>0.15182859253786479</v>
      </c>
      <c r="X186" s="39">
        <v>0.14973861090365945</v>
      </c>
      <c r="Y186" s="39">
        <v>0.15031469825990373</v>
      </c>
      <c r="Z186" s="39">
        <v>0.14723032069970846</v>
      </c>
      <c r="AA186" s="39">
        <v>0.1457000710732054</v>
      </c>
      <c r="AB186" s="39">
        <v>0.14641966512290702</v>
      </c>
      <c r="AC186" s="39">
        <v>0.14433726330832441</v>
      </c>
      <c r="AD186" s="39">
        <v>0.14818801578758523</v>
      </c>
      <c r="AE186" s="39">
        <v>0.15368043087971275</v>
      </c>
      <c r="AF186" s="39">
        <v>0.16331750091340885</v>
      </c>
      <c r="AG186" s="39">
        <v>0.17355982274741508</v>
      </c>
      <c r="AH186" s="39">
        <v>0.18031582813073815</v>
      </c>
      <c r="AI186" s="39">
        <v>0.18442622950819673</v>
      </c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</row>
    <row r="187" spans="1:101" x14ac:dyDescent="0.3">
      <c r="A187" s="3">
        <v>1134</v>
      </c>
      <c r="B187" s="4" t="s">
        <v>183</v>
      </c>
      <c r="C187" s="39">
        <v>0.1707544966129409</v>
      </c>
      <c r="D187" s="39">
        <v>0.17212921480782833</v>
      </c>
      <c r="E187" s="39">
        <v>0.17590361445783131</v>
      </c>
      <c r="F187" s="39">
        <v>0.17528526341344985</v>
      </c>
      <c r="G187" s="39">
        <v>0.17210539037950207</v>
      </c>
      <c r="H187" s="39">
        <v>0.17117117117117117</v>
      </c>
      <c r="I187" s="39">
        <v>0.17039377734564901</v>
      </c>
      <c r="J187" s="39">
        <v>0.1708567244325116</v>
      </c>
      <c r="K187" s="39">
        <v>0.17089224768405656</v>
      </c>
      <c r="L187" s="39">
        <v>0.17067833698030635</v>
      </c>
      <c r="M187" s="39">
        <v>0.16999512907939601</v>
      </c>
      <c r="N187" s="39">
        <v>0.16927976482116611</v>
      </c>
      <c r="O187" s="39">
        <v>0.17080974649273936</v>
      </c>
      <c r="P187" s="39">
        <v>0.16843927776403661</v>
      </c>
      <c r="Q187" s="39">
        <v>0.16848095002474023</v>
      </c>
      <c r="R187" s="39">
        <v>0.16541164658634538</v>
      </c>
      <c r="S187" s="39">
        <v>0.16849349987254653</v>
      </c>
      <c r="T187" s="39">
        <v>0.17252888318356868</v>
      </c>
      <c r="U187" s="39">
        <v>0.16944373237631377</v>
      </c>
      <c r="V187" s="39">
        <v>0.17125933556528458</v>
      </c>
      <c r="W187" s="39">
        <v>0.16572018585441403</v>
      </c>
      <c r="X187" s="39">
        <v>0.16714622024588019</v>
      </c>
      <c r="Y187" s="39">
        <v>0.16462301069658231</v>
      </c>
      <c r="Z187" s="39">
        <v>0.16419849311509482</v>
      </c>
      <c r="AA187" s="39">
        <v>0.16337662337662337</v>
      </c>
      <c r="AB187" s="39">
        <v>0.1625487646293888</v>
      </c>
      <c r="AC187" s="39">
        <v>0.16089876033057851</v>
      </c>
      <c r="AD187" s="39">
        <v>0.16490595207420769</v>
      </c>
      <c r="AE187" s="39">
        <v>0.16443987667009249</v>
      </c>
      <c r="AF187" s="39">
        <v>0.17038175762234178</v>
      </c>
      <c r="AG187" s="39">
        <v>0.17544770308850247</v>
      </c>
      <c r="AH187" s="39">
        <v>0.17952714990906729</v>
      </c>
      <c r="AI187" s="39">
        <v>0.18292040063257775</v>
      </c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</row>
    <row r="188" spans="1:101" x14ac:dyDescent="0.3">
      <c r="A188" s="3">
        <v>1135</v>
      </c>
      <c r="B188" s="4" t="s">
        <v>184</v>
      </c>
      <c r="C188" s="39">
        <v>0.14812112367748997</v>
      </c>
      <c r="D188" s="39">
        <v>0.15121861152141802</v>
      </c>
      <c r="E188" s="39">
        <v>0.15195261891541736</v>
      </c>
      <c r="F188" s="39">
        <v>0.1542483660130719</v>
      </c>
      <c r="G188" s="39">
        <v>0.15474839197881196</v>
      </c>
      <c r="H188" s="39">
        <v>0.15640347563279183</v>
      </c>
      <c r="I188" s="39">
        <v>0.159379140639788</v>
      </c>
      <c r="J188" s="39">
        <v>0.16349297941911906</v>
      </c>
      <c r="K188" s="39">
        <v>0.16513585916570991</v>
      </c>
      <c r="L188" s="39">
        <v>0.16859344894026976</v>
      </c>
      <c r="M188" s="39">
        <v>0.1705381339527681</v>
      </c>
      <c r="N188" s="39">
        <v>0.17342386032977691</v>
      </c>
      <c r="O188" s="39">
        <v>0.17796942375539004</v>
      </c>
      <c r="P188" s="39">
        <v>0.18047628419602441</v>
      </c>
      <c r="Q188" s="39">
        <v>0.18529587567244471</v>
      </c>
      <c r="R188" s="39">
        <v>0.18757612667478685</v>
      </c>
      <c r="S188" s="39">
        <v>0.19043743641912514</v>
      </c>
      <c r="T188" s="39">
        <v>0.19065190651906519</v>
      </c>
      <c r="U188" s="39">
        <v>0.19091097738119941</v>
      </c>
      <c r="V188" s="39">
        <v>0.18913818410568253</v>
      </c>
      <c r="W188" s="39">
        <v>0.18998309382924766</v>
      </c>
      <c r="X188" s="39">
        <v>0.18673426277989016</v>
      </c>
      <c r="Y188" s="39">
        <v>0.18097251585623678</v>
      </c>
      <c r="Z188" s="39">
        <v>0.18040468583599575</v>
      </c>
      <c r="AA188" s="39">
        <v>0.18073570061662769</v>
      </c>
      <c r="AB188" s="39">
        <v>0.18047959612957509</v>
      </c>
      <c r="AC188" s="39">
        <v>0.17766069546891464</v>
      </c>
      <c r="AD188" s="39">
        <v>0.17941176470588235</v>
      </c>
      <c r="AE188" s="39">
        <v>0.18208578637510514</v>
      </c>
      <c r="AF188" s="39">
        <v>0.18683651804670912</v>
      </c>
      <c r="AG188" s="39">
        <v>0.18130252100840336</v>
      </c>
      <c r="AH188" s="39">
        <v>0.18678962041604116</v>
      </c>
      <c r="AI188" s="39">
        <v>0.19229932564716118</v>
      </c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</row>
    <row r="189" spans="1:101" x14ac:dyDescent="0.3">
      <c r="A189" s="3">
        <v>1141</v>
      </c>
      <c r="B189" s="4" t="s">
        <v>185</v>
      </c>
      <c r="C189" s="39">
        <v>0.18360773085182533</v>
      </c>
      <c r="D189" s="39">
        <v>0.18909090909090909</v>
      </c>
      <c r="E189" s="39">
        <v>0.18848920863309351</v>
      </c>
      <c r="F189" s="39">
        <v>0.18797263233705439</v>
      </c>
      <c r="G189" s="39">
        <v>0.18898488120950324</v>
      </c>
      <c r="H189" s="39">
        <v>0.19020581973030518</v>
      </c>
      <c r="I189" s="39">
        <v>0.1838629061049625</v>
      </c>
      <c r="J189" s="39">
        <v>0.18019943019943019</v>
      </c>
      <c r="K189" s="39">
        <v>0.17338995046001415</v>
      </c>
      <c r="L189" s="39">
        <v>0.17568045245669847</v>
      </c>
      <c r="M189" s="39">
        <v>0.17406624383368569</v>
      </c>
      <c r="N189" s="39">
        <v>0.17345505617977527</v>
      </c>
      <c r="O189" s="39">
        <v>0.16981792717086835</v>
      </c>
      <c r="P189" s="39">
        <v>0.16684118673647469</v>
      </c>
      <c r="Q189" s="39">
        <v>0.16643307638402244</v>
      </c>
      <c r="R189" s="39">
        <v>0.16442239546420978</v>
      </c>
      <c r="S189" s="39">
        <v>0.16215253029223092</v>
      </c>
      <c r="T189" s="39">
        <v>0.15699537201851194</v>
      </c>
      <c r="U189" s="39">
        <v>0.15800865800865802</v>
      </c>
      <c r="V189" s="39">
        <v>0.16049835104433857</v>
      </c>
      <c r="W189" s="39">
        <v>0.15980538922155688</v>
      </c>
      <c r="X189" s="39">
        <v>0.15603098487642936</v>
      </c>
      <c r="Y189" s="39">
        <v>0.15232974910394265</v>
      </c>
      <c r="Z189" s="39">
        <v>0.14943342776203966</v>
      </c>
      <c r="AA189" s="39">
        <v>0.14559780746831105</v>
      </c>
      <c r="AB189" s="39">
        <v>0.1478849407783418</v>
      </c>
      <c r="AC189" s="39">
        <v>0.15157545605306799</v>
      </c>
      <c r="AD189" s="39">
        <v>0.14617396991497711</v>
      </c>
      <c r="AE189" s="39">
        <v>0.14585319351763584</v>
      </c>
      <c r="AF189" s="39">
        <v>0.14778019248680535</v>
      </c>
      <c r="AG189" s="39">
        <v>0.14404945904173105</v>
      </c>
      <c r="AH189" s="39">
        <v>0.15076634344698153</v>
      </c>
      <c r="AI189" s="39">
        <v>0.15365079365079365</v>
      </c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</row>
    <row r="190" spans="1:101" x14ac:dyDescent="0.3">
      <c r="A190" s="3">
        <v>1142</v>
      </c>
      <c r="B190" s="4" t="s">
        <v>186</v>
      </c>
      <c r="C190" s="39">
        <v>0.13977635782747605</v>
      </c>
      <c r="D190" s="39">
        <v>0.14190251572327045</v>
      </c>
      <c r="E190" s="39">
        <v>0.14108527131782947</v>
      </c>
      <c r="F190" s="39">
        <v>0.14603670441233893</v>
      </c>
      <c r="G190" s="39">
        <v>0.1470131885182312</v>
      </c>
      <c r="H190" s="39">
        <v>0.14848012470771629</v>
      </c>
      <c r="I190" s="39">
        <v>0.14924797531816428</v>
      </c>
      <c r="J190" s="39">
        <v>0.15074229158736202</v>
      </c>
      <c r="K190" s="39">
        <v>0.14686346863468636</v>
      </c>
      <c r="L190" s="39">
        <v>0.13922691481746599</v>
      </c>
      <c r="M190" s="39">
        <v>0.13601398601398601</v>
      </c>
      <c r="N190" s="39">
        <v>0.13228238519533927</v>
      </c>
      <c r="O190" s="39">
        <v>0.12955599734923789</v>
      </c>
      <c r="P190" s="39">
        <v>0.12311153969784636</v>
      </c>
      <c r="Q190" s="39">
        <v>0.11805555555555555</v>
      </c>
      <c r="R190" s="39">
        <v>0.11572791628193291</v>
      </c>
      <c r="S190" s="39">
        <v>0.11806194418889911</v>
      </c>
      <c r="T190" s="39">
        <v>0.11544273194318526</v>
      </c>
      <c r="U190" s="39">
        <v>0.11134328358208956</v>
      </c>
      <c r="V190" s="39">
        <v>0.10726846424384526</v>
      </c>
      <c r="W190" s="39">
        <v>0.10493477027793534</v>
      </c>
      <c r="X190" s="39">
        <v>0.1013028449880351</v>
      </c>
      <c r="Y190" s="39">
        <v>0.10185185185185185</v>
      </c>
      <c r="Z190" s="39">
        <v>0.10111524163568773</v>
      </c>
      <c r="AA190" s="39">
        <v>9.6382674916706323E-2</v>
      </c>
      <c r="AB190" s="39">
        <v>9.5031905195989058E-2</v>
      </c>
      <c r="AC190" s="39">
        <v>9.4392725698203075E-2</v>
      </c>
      <c r="AD190" s="39">
        <v>9.3796004206098849E-2</v>
      </c>
      <c r="AE190" s="39">
        <v>9.7204839382561539E-2</v>
      </c>
      <c r="AF190" s="39">
        <v>9.9464579901153219E-2</v>
      </c>
      <c r="AG190" s="39">
        <v>0.10220768601798855</v>
      </c>
      <c r="AH190" s="39">
        <v>0.10765106207465457</v>
      </c>
      <c r="AI190" s="39">
        <v>0.11161543222611925</v>
      </c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</row>
    <row r="191" spans="1:101" x14ac:dyDescent="0.3">
      <c r="A191" s="3">
        <v>1144</v>
      </c>
      <c r="B191" s="4" t="s">
        <v>187</v>
      </c>
      <c r="C191" s="39">
        <v>0.16600790513833993</v>
      </c>
      <c r="D191" s="39">
        <v>0.17622950819672131</v>
      </c>
      <c r="E191" s="39">
        <v>0.16833667334669339</v>
      </c>
      <c r="F191" s="39">
        <v>0.16056910569105692</v>
      </c>
      <c r="G191" s="39">
        <v>0.17083333333333334</v>
      </c>
      <c r="H191" s="39">
        <v>0.17012448132780084</v>
      </c>
      <c r="I191" s="39">
        <v>0.17427385892116182</v>
      </c>
      <c r="J191" s="39">
        <v>0.15306122448979592</v>
      </c>
      <c r="K191" s="39">
        <v>0.14951456310679612</v>
      </c>
      <c r="L191" s="39">
        <v>0.15037593984962405</v>
      </c>
      <c r="M191" s="39">
        <v>0.14478764478764478</v>
      </c>
      <c r="N191" s="39">
        <v>0.1586998087954111</v>
      </c>
      <c r="O191" s="39">
        <v>0.16274509803921569</v>
      </c>
      <c r="P191" s="39">
        <v>0.16826003824091779</v>
      </c>
      <c r="Q191" s="39">
        <v>0.17202268431001891</v>
      </c>
      <c r="R191" s="39">
        <v>0.18076923076923077</v>
      </c>
      <c r="S191" s="39">
        <v>0.18689788053949905</v>
      </c>
      <c r="T191" s="39">
        <v>0.19488188976377951</v>
      </c>
      <c r="U191" s="39">
        <v>0.19569471624266144</v>
      </c>
      <c r="V191" s="39">
        <v>0.19577735124760076</v>
      </c>
      <c r="W191" s="39">
        <v>0.20113851992409867</v>
      </c>
      <c r="X191" s="39">
        <v>0.20631970260223048</v>
      </c>
      <c r="Y191" s="39">
        <v>0.2140221402214022</v>
      </c>
      <c r="Z191" s="39">
        <v>0.21252371916508539</v>
      </c>
      <c r="AA191" s="39">
        <v>0.20265151515151514</v>
      </c>
      <c r="AB191" s="39">
        <v>0.20231213872832371</v>
      </c>
      <c r="AC191" s="39">
        <v>0.20833333333333334</v>
      </c>
      <c r="AD191" s="39">
        <v>0.19962335216572505</v>
      </c>
      <c r="AE191" s="39">
        <v>0.19475655430711611</v>
      </c>
      <c r="AF191" s="39">
        <v>0.19465648854961831</v>
      </c>
      <c r="AG191" s="39">
        <v>0.19850187265917604</v>
      </c>
      <c r="AH191" s="39">
        <v>0.2011070110701107</v>
      </c>
      <c r="AI191" s="39">
        <v>0.20736434108527133</v>
      </c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</row>
    <row r="192" spans="1:101" x14ac:dyDescent="0.3">
      <c r="A192" s="3">
        <v>1145</v>
      </c>
      <c r="B192" s="4" t="s">
        <v>188</v>
      </c>
      <c r="C192" s="39">
        <v>0.14479025710419485</v>
      </c>
      <c r="D192" s="39">
        <v>0.13722826086956522</v>
      </c>
      <c r="E192" s="39">
        <v>0.13821138211382114</v>
      </c>
      <c r="F192" s="39">
        <v>0.14769647696476965</v>
      </c>
      <c r="G192" s="39">
        <v>0.14945652173913043</v>
      </c>
      <c r="H192" s="39">
        <v>0.16124661246612465</v>
      </c>
      <c r="I192" s="39">
        <v>0.15921052631578947</v>
      </c>
      <c r="J192" s="39">
        <v>0.16</v>
      </c>
      <c r="K192" s="39">
        <v>0.15414507772020725</v>
      </c>
      <c r="L192" s="39">
        <v>0.1540436456996149</v>
      </c>
      <c r="M192" s="39">
        <v>0.1569390402075227</v>
      </c>
      <c r="N192" s="39">
        <v>0.15782664941785252</v>
      </c>
      <c r="O192" s="39">
        <v>0.15803452855245684</v>
      </c>
      <c r="P192" s="39">
        <v>0.15521628498727735</v>
      </c>
      <c r="Q192" s="39">
        <v>0.15025252525252525</v>
      </c>
      <c r="R192" s="39">
        <v>0.15032679738562091</v>
      </c>
      <c r="S192" s="39">
        <v>0.15032679738562091</v>
      </c>
      <c r="T192" s="39">
        <v>0.16036505867014342</v>
      </c>
      <c r="U192" s="39">
        <v>0.1625487646293888</v>
      </c>
      <c r="V192" s="39">
        <v>0.15714285714285714</v>
      </c>
      <c r="W192" s="39">
        <v>0.15762925598991173</v>
      </c>
      <c r="X192" s="39">
        <v>0.1591737545565006</v>
      </c>
      <c r="Y192" s="39">
        <v>0.15289765721331688</v>
      </c>
      <c r="Z192" s="39">
        <v>0.15162454873646208</v>
      </c>
      <c r="AA192" s="39">
        <v>0.15412186379928317</v>
      </c>
      <c r="AB192" s="39">
        <v>0.15863689776733256</v>
      </c>
      <c r="AC192" s="39">
        <v>0.16531791907514451</v>
      </c>
      <c r="AD192" s="39">
        <v>0.17165898617511521</v>
      </c>
      <c r="AE192" s="39">
        <v>0.17341040462427745</v>
      </c>
      <c r="AF192" s="39">
        <v>0.17341040462427745</v>
      </c>
      <c r="AG192" s="39">
        <v>0.17777777777777778</v>
      </c>
      <c r="AH192" s="39">
        <v>0.19431279620853081</v>
      </c>
      <c r="AI192" s="39">
        <v>0.19404761904761905</v>
      </c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</row>
    <row r="193" spans="1:101" x14ac:dyDescent="0.3">
      <c r="A193" s="3">
        <v>1146</v>
      </c>
      <c r="B193" s="4" t="s">
        <v>189</v>
      </c>
      <c r="C193" s="39">
        <v>0.10712904473378884</v>
      </c>
      <c r="D193" s="39">
        <v>0.10768839103869654</v>
      </c>
      <c r="E193" s="39">
        <v>0.10657282895563655</v>
      </c>
      <c r="F193" s="39">
        <v>0.10632721827031075</v>
      </c>
      <c r="G193" s="39">
        <v>0.10596940055179332</v>
      </c>
      <c r="H193" s="39">
        <v>0.10681902869208794</v>
      </c>
      <c r="I193" s="39">
        <v>0.10694254019693382</v>
      </c>
      <c r="J193" s="39">
        <v>0.10740832507433103</v>
      </c>
      <c r="K193" s="39">
        <v>0.10574203860813967</v>
      </c>
      <c r="L193" s="39">
        <v>0.1019177421300205</v>
      </c>
      <c r="M193" s="39">
        <v>0.10127487191707375</v>
      </c>
      <c r="N193" s="39">
        <v>9.8401128615095229E-2</v>
      </c>
      <c r="O193" s="39">
        <v>9.8511939093321024E-2</v>
      </c>
      <c r="P193" s="39">
        <v>9.7530584503851381E-2</v>
      </c>
      <c r="Q193" s="39">
        <v>9.7429565607812324E-2</v>
      </c>
      <c r="R193" s="39">
        <v>9.8273572377158031E-2</v>
      </c>
      <c r="S193" s="39">
        <v>9.9208095028596566E-2</v>
      </c>
      <c r="T193" s="39">
        <v>0.10018452187126886</v>
      </c>
      <c r="U193" s="39">
        <v>9.9252934898612588E-2</v>
      </c>
      <c r="V193" s="39">
        <v>9.8941063215317149E-2</v>
      </c>
      <c r="W193" s="39">
        <v>9.9968464206874802E-2</v>
      </c>
      <c r="X193" s="39">
        <v>0.10297792586422325</v>
      </c>
      <c r="Y193" s="39">
        <v>0.10234761120263591</v>
      </c>
      <c r="Z193" s="39">
        <v>0.10445205479452055</v>
      </c>
      <c r="AA193" s="39">
        <v>0.10842900598567363</v>
      </c>
      <c r="AB193" s="39">
        <v>0.1125968992248062</v>
      </c>
      <c r="AC193" s="39">
        <v>0.11557166015066273</v>
      </c>
      <c r="AD193" s="39">
        <v>0.11876640419947507</v>
      </c>
      <c r="AE193" s="39">
        <v>0.12268582481348439</v>
      </c>
      <c r="AF193" s="39">
        <v>0.1276887871853547</v>
      </c>
      <c r="AG193" s="39">
        <v>0.13187211303323973</v>
      </c>
      <c r="AH193" s="39">
        <v>0.13571622970153316</v>
      </c>
      <c r="AI193" s="39">
        <v>0.14127675009067828</v>
      </c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</row>
    <row r="194" spans="1:101" x14ac:dyDescent="0.3">
      <c r="A194" s="3">
        <v>1149</v>
      </c>
      <c r="B194" s="4" t="s">
        <v>190</v>
      </c>
      <c r="C194" s="39">
        <v>9.5647392487121605E-2</v>
      </c>
      <c r="D194" s="39">
        <v>9.9204640078100328E-2</v>
      </c>
      <c r="E194" s="39">
        <v>0.10141367985149222</v>
      </c>
      <c r="F194" s="39">
        <v>0.10363594916509945</v>
      </c>
      <c r="G194" s="39">
        <v>0.10583245566593606</v>
      </c>
      <c r="H194" s="39">
        <v>0.10718552654036526</v>
      </c>
      <c r="I194" s="39">
        <v>0.10724449829524642</v>
      </c>
      <c r="J194" s="39">
        <v>0.10756066769532893</v>
      </c>
      <c r="K194" s="39">
        <v>0.10836277974087162</v>
      </c>
      <c r="L194" s="39">
        <v>0.10904619512058798</v>
      </c>
      <c r="M194" s="39">
        <v>0.10929219500013873</v>
      </c>
      <c r="N194" s="39">
        <v>0.10879757308328737</v>
      </c>
      <c r="O194" s="39">
        <v>0.10866064361164943</v>
      </c>
      <c r="P194" s="39">
        <v>0.10773308809607531</v>
      </c>
      <c r="Q194" s="39">
        <v>0.10870911293579216</v>
      </c>
      <c r="R194" s="39">
        <v>0.10940069554902543</v>
      </c>
      <c r="S194" s="39">
        <v>0.10994919218258556</v>
      </c>
      <c r="T194" s="39">
        <v>0.11032429387623723</v>
      </c>
      <c r="U194" s="39">
        <v>0.11156067825485133</v>
      </c>
      <c r="V194" s="39">
        <v>0.11281902552204176</v>
      </c>
      <c r="W194" s="39">
        <v>0.11405773292654306</v>
      </c>
      <c r="X194" s="39">
        <v>0.11457637568720136</v>
      </c>
      <c r="Y194" s="39">
        <v>0.11503277938710169</v>
      </c>
      <c r="Z194" s="39">
        <v>0.11745406824146981</v>
      </c>
      <c r="AA194" s="39">
        <v>0.12006090407608018</v>
      </c>
      <c r="AB194" s="39">
        <v>0.12191632129465167</v>
      </c>
      <c r="AC194" s="39">
        <v>0.12427647259107934</v>
      </c>
      <c r="AD194" s="39">
        <v>0.12674538356525281</v>
      </c>
      <c r="AE194" s="39">
        <v>0.13094955066330655</v>
      </c>
      <c r="AF194" s="39">
        <v>0.13606087183255505</v>
      </c>
      <c r="AG194" s="39">
        <v>0.13969073385588102</v>
      </c>
      <c r="AH194" s="39">
        <v>0.14381080889141395</v>
      </c>
      <c r="AI194" s="39">
        <v>0.14885794928962787</v>
      </c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</row>
    <row r="195" spans="1:101" x14ac:dyDescent="0.3">
      <c r="A195" s="3">
        <v>1151</v>
      </c>
      <c r="B195" s="4" t="s">
        <v>191</v>
      </c>
      <c r="C195" s="39">
        <v>0.20901639344262296</v>
      </c>
      <c r="D195" s="39">
        <v>0.24434389140271492</v>
      </c>
      <c r="E195" s="39">
        <v>0.26146788990825687</v>
      </c>
      <c r="F195" s="39">
        <v>0.26666666666666666</v>
      </c>
      <c r="G195" s="39">
        <v>0.2608695652173913</v>
      </c>
      <c r="H195" s="39">
        <v>0.25333333333333335</v>
      </c>
      <c r="I195" s="39">
        <v>0.23423423423423423</v>
      </c>
      <c r="J195" s="39">
        <v>0.24423963133640553</v>
      </c>
      <c r="K195" s="39">
        <v>0.24056603773584906</v>
      </c>
      <c r="L195" s="39">
        <v>0.23364485981308411</v>
      </c>
      <c r="M195" s="39">
        <v>0.23364485981308411</v>
      </c>
      <c r="N195" s="39">
        <v>0.21929824561403508</v>
      </c>
      <c r="O195" s="39">
        <v>0.1910569105691057</v>
      </c>
      <c r="P195" s="39">
        <v>0.18359375</v>
      </c>
      <c r="Q195" s="39">
        <v>0.18103448275862069</v>
      </c>
      <c r="R195" s="39">
        <v>0.17167381974248927</v>
      </c>
      <c r="S195" s="39">
        <v>0.16071428571428573</v>
      </c>
      <c r="T195" s="39">
        <v>0.14883720930232558</v>
      </c>
      <c r="U195" s="39">
        <v>0.15492957746478872</v>
      </c>
      <c r="V195" s="39">
        <v>0.15311004784688995</v>
      </c>
      <c r="W195" s="39">
        <v>0.15887850467289719</v>
      </c>
      <c r="X195" s="39">
        <v>0.15094339622641509</v>
      </c>
      <c r="Y195" s="39">
        <v>0.13084112149532709</v>
      </c>
      <c r="Z195" s="39">
        <v>0.14678899082568808</v>
      </c>
      <c r="AA195" s="39">
        <v>0.14351851851851852</v>
      </c>
      <c r="AB195" s="39">
        <v>0.16972477064220184</v>
      </c>
      <c r="AC195" s="39">
        <v>0.1674641148325359</v>
      </c>
      <c r="AD195" s="39">
        <v>0.15165876777251186</v>
      </c>
      <c r="AE195" s="39">
        <v>0.16019417475728157</v>
      </c>
      <c r="AF195" s="39">
        <v>0.17499999999999999</v>
      </c>
      <c r="AG195" s="39">
        <v>0.15422885572139303</v>
      </c>
      <c r="AH195" s="39">
        <v>0.15384615384615385</v>
      </c>
      <c r="AI195" s="39">
        <v>0.1683673469387755</v>
      </c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</row>
    <row r="196" spans="1:101" x14ac:dyDescent="0.3">
      <c r="A196" s="3">
        <v>1160</v>
      </c>
      <c r="B196" s="6" t="s">
        <v>192</v>
      </c>
      <c r="C196" s="39">
        <v>0.14975542455788285</v>
      </c>
      <c r="D196" s="39">
        <v>0.15186066908908658</v>
      </c>
      <c r="E196" s="39">
        <v>0.15523690773067331</v>
      </c>
      <c r="F196" s="39">
        <v>0.15586034912718205</v>
      </c>
      <c r="G196" s="39">
        <v>0.15624221280837278</v>
      </c>
      <c r="H196" s="39">
        <v>0.16031390134529147</v>
      </c>
      <c r="I196" s="39">
        <v>0.16037037037037036</v>
      </c>
      <c r="J196" s="39">
        <v>0.16093943139678615</v>
      </c>
      <c r="K196" s="39">
        <v>0.16291651297184312</v>
      </c>
      <c r="L196" s="39">
        <v>0.16141344496429452</v>
      </c>
      <c r="M196" s="39">
        <v>0.15994573930201011</v>
      </c>
      <c r="N196" s="39">
        <v>0.16</v>
      </c>
      <c r="O196" s="39">
        <v>0.1585201519049369</v>
      </c>
      <c r="P196" s="39">
        <v>0.15722188076213892</v>
      </c>
      <c r="Q196" s="39">
        <v>0.15588560206210875</v>
      </c>
      <c r="R196" s="39">
        <v>0.15578689528475198</v>
      </c>
      <c r="S196" s="39">
        <v>0.15301353013530136</v>
      </c>
      <c r="T196" s="39">
        <v>0.15301882180395993</v>
      </c>
      <c r="U196" s="39">
        <v>0.15307881773399015</v>
      </c>
      <c r="V196" s="39">
        <v>0.1526050006158394</v>
      </c>
      <c r="W196" s="39">
        <v>0.15337196399950684</v>
      </c>
      <c r="X196" s="39">
        <v>0.15178129638792676</v>
      </c>
      <c r="Y196" s="39">
        <v>0.15022668790589389</v>
      </c>
      <c r="Z196" s="39">
        <v>0.14993290228132244</v>
      </c>
      <c r="AA196" s="39">
        <v>0.14557724752952519</v>
      </c>
      <c r="AB196" s="39">
        <v>0.14466674559015036</v>
      </c>
      <c r="AC196" s="39">
        <v>0.1445153801508996</v>
      </c>
      <c r="AD196" s="39">
        <v>0.14519263747570596</v>
      </c>
      <c r="AE196" s="39">
        <v>0.14523673702224757</v>
      </c>
      <c r="AF196" s="39">
        <v>0.14462903959945381</v>
      </c>
      <c r="AG196" s="39">
        <v>0.14918441323062981</v>
      </c>
      <c r="AH196" s="39">
        <v>0.15137040827931308</v>
      </c>
      <c r="AI196" s="39">
        <v>0.1562392771359945</v>
      </c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</row>
    <row r="197" spans="1:101" x14ac:dyDescent="0.3">
      <c r="A197" s="3">
        <v>1201</v>
      </c>
      <c r="B197" s="4" t="s">
        <v>193</v>
      </c>
      <c r="C197" s="39">
        <v>0.13775456469078828</v>
      </c>
      <c r="D197" s="39">
        <v>0.13938836492224696</v>
      </c>
      <c r="E197" s="39">
        <v>0.14069021056870129</v>
      </c>
      <c r="F197" s="39">
        <v>0.14178618299925411</v>
      </c>
      <c r="G197" s="39">
        <v>0.14219757762111895</v>
      </c>
      <c r="H197" s="39">
        <v>0.14153082854313034</v>
      </c>
      <c r="I197" s="39">
        <v>0.14113613026257885</v>
      </c>
      <c r="J197" s="39">
        <v>0.13974186389187027</v>
      </c>
      <c r="K197" s="39">
        <v>0.13910074554499655</v>
      </c>
      <c r="L197" s="39">
        <v>0.13859199598634642</v>
      </c>
      <c r="M197" s="39">
        <v>0.13821174456550814</v>
      </c>
      <c r="N197" s="39">
        <v>0.13760706887450708</v>
      </c>
      <c r="O197" s="39">
        <v>0.13680722997588834</v>
      </c>
      <c r="P197" s="39">
        <v>0.13539669536723953</v>
      </c>
      <c r="Q197" s="39">
        <v>0.13397388156641321</v>
      </c>
      <c r="R197" s="39">
        <v>0.13240973719517685</v>
      </c>
      <c r="S197" s="39">
        <v>0.13016145406353669</v>
      </c>
      <c r="T197" s="39">
        <v>0.12880427915596177</v>
      </c>
      <c r="U197" s="39">
        <v>0.1277125860649056</v>
      </c>
      <c r="V197" s="39">
        <v>0.12713187257905995</v>
      </c>
      <c r="W197" s="39">
        <v>0.12627340364647208</v>
      </c>
      <c r="X197" s="39">
        <v>0.12578205097155959</v>
      </c>
      <c r="Y197" s="39">
        <v>0.123919365525231</v>
      </c>
      <c r="Z197" s="39">
        <v>0.12322681215900234</v>
      </c>
      <c r="AA197" s="39">
        <v>0.12292236320624289</v>
      </c>
      <c r="AB197" s="39">
        <v>0.12363797666077751</v>
      </c>
      <c r="AC197" s="39">
        <v>0.1242097406232506</v>
      </c>
      <c r="AD197" s="39">
        <v>0.12640237691626002</v>
      </c>
      <c r="AE197" s="39">
        <v>0.12832228328826079</v>
      </c>
      <c r="AF197" s="39">
        <v>0.1302962244629422</v>
      </c>
      <c r="AG197" s="39">
        <v>0.1324078461781473</v>
      </c>
      <c r="AH197" s="39">
        <v>0.13485374849888487</v>
      </c>
      <c r="AI197" s="39">
        <v>0.1367900707706533</v>
      </c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</row>
    <row r="198" spans="1:101" x14ac:dyDescent="0.3">
      <c r="A198" s="3">
        <v>1211</v>
      </c>
      <c r="B198" s="4" t="s">
        <v>194</v>
      </c>
      <c r="C198" s="39">
        <v>0.16339066339066338</v>
      </c>
      <c r="D198" s="39">
        <v>0.16630250060694343</v>
      </c>
      <c r="E198" s="39">
        <v>0.17270263611727027</v>
      </c>
      <c r="F198" s="39">
        <v>0.17091899925687393</v>
      </c>
      <c r="G198" s="39">
        <v>0.17651458489154825</v>
      </c>
      <c r="H198" s="39">
        <v>0.17694235588972432</v>
      </c>
      <c r="I198" s="39">
        <v>0.17650050864699898</v>
      </c>
      <c r="J198" s="39">
        <v>0.17066939192641797</v>
      </c>
      <c r="K198" s="39">
        <v>0.16848515605176351</v>
      </c>
      <c r="L198" s="39">
        <v>0.16407425990968388</v>
      </c>
      <c r="M198" s="39">
        <v>0.16291992927506946</v>
      </c>
      <c r="N198" s="39">
        <v>0.15921787709497207</v>
      </c>
      <c r="O198" s="39">
        <v>0.1585612968591692</v>
      </c>
      <c r="P198" s="39">
        <v>0.16134797038549911</v>
      </c>
      <c r="Q198" s="39">
        <v>0.16096324461343473</v>
      </c>
      <c r="R198" s="39">
        <v>0.15885022692889561</v>
      </c>
      <c r="S198" s="39">
        <v>0.15883838383838383</v>
      </c>
      <c r="T198" s="39">
        <v>0.16036772216547499</v>
      </c>
      <c r="U198" s="39">
        <v>0.16009221311475411</v>
      </c>
      <c r="V198" s="39">
        <v>0.15909090909090909</v>
      </c>
      <c r="W198" s="39">
        <v>0.15578019699326076</v>
      </c>
      <c r="X198" s="39">
        <v>0.16121495327102803</v>
      </c>
      <c r="Y198" s="39">
        <v>0.16398546964193045</v>
      </c>
      <c r="Z198" s="39">
        <v>0.16615146831530139</v>
      </c>
      <c r="AA198" s="39">
        <v>0.16142235865950372</v>
      </c>
      <c r="AB198" s="39">
        <v>0.16426949280847841</v>
      </c>
      <c r="AC198" s="39">
        <v>0.16163366336633664</v>
      </c>
      <c r="AD198" s="39">
        <v>0.16194232191274341</v>
      </c>
      <c r="AE198" s="39">
        <v>0.16402632220326591</v>
      </c>
      <c r="AF198" s="39">
        <v>0.16317584023380419</v>
      </c>
      <c r="AG198" s="39">
        <v>0.16469165659008464</v>
      </c>
      <c r="AH198" s="39">
        <v>0.16972814107274062</v>
      </c>
      <c r="AI198" s="39">
        <v>0.17733627667402502</v>
      </c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</row>
    <row r="199" spans="1:101" x14ac:dyDescent="0.3">
      <c r="A199" s="3">
        <v>1216</v>
      </c>
      <c r="B199" s="4" t="s">
        <v>195</v>
      </c>
      <c r="C199" s="39">
        <v>0.12480840814539085</v>
      </c>
      <c r="D199" s="39">
        <v>0.12755768393556813</v>
      </c>
      <c r="E199" s="39">
        <v>0.12840636581643775</v>
      </c>
      <c r="F199" s="39">
        <v>0.12680052378873855</v>
      </c>
      <c r="G199" s="39">
        <v>0.12745525971191618</v>
      </c>
      <c r="H199" s="39">
        <v>0.12848059636044726</v>
      </c>
      <c r="I199" s="39">
        <v>0.12931778929188256</v>
      </c>
      <c r="J199" s="39">
        <v>0.1268061246495579</v>
      </c>
      <c r="K199" s="39">
        <v>0.12451023073574227</v>
      </c>
      <c r="L199" s="39">
        <v>0.12421144224494235</v>
      </c>
      <c r="M199" s="39">
        <v>0.12183406113537118</v>
      </c>
      <c r="N199" s="39">
        <v>0.1206934386657889</v>
      </c>
      <c r="O199" s="39">
        <v>0.11962453612748308</v>
      </c>
      <c r="P199" s="39">
        <v>0.11853774605234696</v>
      </c>
      <c r="Q199" s="39">
        <v>0.11758406511030199</v>
      </c>
      <c r="R199" s="39">
        <v>0.11680546658125134</v>
      </c>
      <c r="S199" s="39">
        <v>0.11851693099014145</v>
      </c>
      <c r="T199" s="39">
        <v>0.11713249413270749</v>
      </c>
      <c r="U199" s="39">
        <v>0.11686643835616438</v>
      </c>
      <c r="V199" s="39">
        <v>0.11839056246050136</v>
      </c>
      <c r="W199" s="39">
        <v>0.11586901763224182</v>
      </c>
      <c r="X199" s="39">
        <v>0.11564766839378238</v>
      </c>
      <c r="Y199" s="39">
        <v>0.11516510395434162</v>
      </c>
      <c r="Z199" s="39">
        <v>0.11542308461692338</v>
      </c>
      <c r="AA199" s="39">
        <v>0.11385753211366291</v>
      </c>
      <c r="AB199" s="39">
        <v>0.11763580719204285</v>
      </c>
      <c r="AC199" s="39">
        <v>0.11777777777777777</v>
      </c>
      <c r="AD199" s="39">
        <v>0.12062969064616511</v>
      </c>
      <c r="AE199" s="39">
        <v>0.12161916863314576</v>
      </c>
      <c r="AF199" s="39">
        <v>0.12712318970141248</v>
      </c>
      <c r="AG199" s="39">
        <v>0.13136492220650636</v>
      </c>
      <c r="AH199" s="39">
        <v>0.13966089844432791</v>
      </c>
      <c r="AI199" s="39">
        <v>0.14403076385247335</v>
      </c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</row>
    <row r="200" spans="1:101" x14ac:dyDescent="0.3">
      <c r="A200" s="3">
        <v>1219</v>
      </c>
      <c r="B200" s="4" t="s">
        <v>196</v>
      </c>
      <c r="C200" s="39">
        <v>0.12409448818897638</v>
      </c>
      <c r="D200" s="39">
        <v>0.12519594523983699</v>
      </c>
      <c r="E200" s="39">
        <v>0.12389930591525951</v>
      </c>
      <c r="F200" s="39">
        <v>0.12640826873385014</v>
      </c>
      <c r="G200" s="39">
        <v>0.12974195538192659</v>
      </c>
      <c r="H200" s="39">
        <v>0.13158163786933852</v>
      </c>
      <c r="I200" s="39">
        <v>0.13150684931506848</v>
      </c>
      <c r="J200" s="39">
        <v>0.13062162702378574</v>
      </c>
      <c r="K200" s="39">
        <v>0.12961165048543688</v>
      </c>
      <c r="L200" s="39">
        <v>0.1301151204411338</v>
      </c>
      <c r="M200" s="39">
        <v>0.12942636250835163</v>
      </c>
      <c r="N200" s="39">
        <v>0.12887330616886195</v>
      </c>
      <c r="O200" s="39">
        <v>0.12764166822517301</v>
      </c>
      <c r="P200" s="39">
        <v>0.1285035850637862</v>
      </c>
      <c r="Q200" s="39">
        <v>0.12547282959682626</v>
      </c>
      <c r="R200" s="39">
        <v>0.12578038927653323</v>
      </c>
      <c r="S200" s="39">
        <v>0.1242293181190761</v>
      </c>
      <c r="T200" s="39">
        <v>0.12427184466019417</v>
      </c>
      <c r="U200" s="39">
        <v>0.12428439519852262</v>
      </c>
      <c r="V200" s="39">
        <v>0.1246299037749815</v>
      </c>
      <c r="W200" s="39">
        <v>0.12403598971722365</v>
      </c>
      <c r="X200" s="39">
        <v>0.12256773958901618</v>
      </c>
      <c r="Y200" s="39">
        <v>0.1205232295895354</v>
      </c>
      <c r="Z200" s="39">
        <v>0.12070953436807096</v>
      </c>
      <c r="AA200" s="39">
        <v>0.12328167410909728</v>
      </c>
      <c r="AB200" s="39">
        <v>0.12448926367034686</v>
      </c>
      <c r="AC200" s="39">
        <v>0.12716961677264135</v>
      </c>
      <c r="AD200" s="39">
        <v>0.12903225806451613</v>
      </c>
      <c r="AE200" s="39">
        <v>0.13272680894481761</v>
      </c>
      <c r="AF200" s="39">
        <v>0.13873323144846322</v>
      </c>
      <c r="AG200" s="39">
        <v>0.14518041673725224</v>
      </c>
      <c r="AH200" s="39">
        <v>0.14888254074945387</v>
      </c>
      <c r="AI200" s="39">
        <v>0.15209030100334447</v>
      </c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</row>
    <row r="201" spans="1:101" x14ac:dyDescent="0.3">
      <c r="A201" s="3">
        <v>1221</v>
      </c>
      <c r="B201" s="4" t="s">
        <v>197</v>
      </c>
      <c r="C201" s="39">
        <v>7.8075934912931771E-2</v>
      </c>
      <c r="D201" s="39">
        <v>8.0439529478058741E-2</v>
      </c>
      <c r="E201" s="39">
        <v>8.2319404852951403E-2</v>
      </c>
      <c r="F201" s="39">
        <v>8.4236691293240351E-2</v>
      </c>
      <c r="G201" s="39">
        <v>8.560337782620539E-2</v>
      </c>
      <c r="H201" s="39">
        <v>8.7222595830531269E-2</v>
      </c>
      <c r="I201" s="39">
        <v>8.6510168050742173E-2</v>
      </c>
      <c r="J201" s="39">
        <v>8.7129987129987124E-2</v>
      </c>
      <c r="K201" s="39">
        <v>9.0564095967067604E-2</v>
      </c>
      <c r="L201" s="39">
        <v>8.9574995235372587E-2</v>
      </c>
      <c r="M201" s="39">
        <v>9.1819276344971806E-2</v>
      </c>
      <c r="N201" s="39">
        <v>9.2057875781891702E-2</v>
      </c>
      <c r="O201" s="39">
        <v>9.4331404393006038E-2</v>
      </c>
      <c r="P201" s="39">
        <v>9.5391476709613482E-2</v>
      </c>
      <c r="Q201" s="39">
        <v>9.6607351764053939E-2</v>
      </c>
      <c r="R201" s="39">
        <v>9.9759541278747144E-2</v>
      </c>
      <c r="S201" s="39">
        <v>0.10042918454935622</v>
      </c>
      <c r="T201" s="39">
        <v>0.10332215787869552</v>
      </c>
      <c r="U201" s="39">
        <v>0.1035965124727537</v>
      </c>
      <c r="V201" s="39">
        <v>0.10478359908883828</v>
      </c>
      <c r="W201" s="39">
        <v>0.10563798219584569</v>
      </c>
      <c r="X201" s="39">
        <v>0.10794523753802948</v>
      </c>
      <c r="Y201" s="39">
        <v>0.10954942448955983</v>
      </c>
      <c r="Z201" s="39">
        <v>0.11107315684600057</v>
      </c>
      <c r="AA201" s="39">
        <v>0.11424399011458099</v>
      </c>
      <c r="AB201" s="39">
        <v>0.11577657737929498</v>
      </c>
      <c r="AC201" s="39">
        <v>0.11722922746544794</v>
      </c>
      <c r="AD201" s="39">
        <v>0.12222523744911805</v>
      </c>
      <c r="AE201" s="39">
        <v>0.12619748461332619</v>
      </c>
      <c r="AF201" s="39">
        <v>0.12974700399467376</v>
      </c>
      <c r="AG201" s="39">
        <v>0.13591201317677062</v>
      </c>
      <c r="AH201" s="39">
        <v>0.1410010649627263</v>
      </c>
      <c r="AI201" s="39">
        <v>0.14589015455371945</v>
      </c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</row>
    <row r="202" spans="1:101" x14ac:dyDescent="0.3">
      <c r="A202" s="3">
        <v>1222</v>
      </c>
      <c r="B202" s="4" t="s">
        <v>198</v>
      </c>
      <c r="C202" s="39">
        <v>0.10749834107498341</v>
      </c>
      <c r="D202" s="39">
        <v>0.11257406188281764</v>
      </c>
      <c r="E202" s="39">
        <v>0.11039171252832632</v>
      </c>
      <c r="F202" s="39">
        <v>0.1123046875</v>
      </c>
      <c r="G202" s="39">
        <v>0.11600777705767984</v>
      </c>
      <c r="H202" s="39">
        <v>0.11723254324151185</v>
      </c>
      <c r="I202" s="39">
        <v>0.11796675191815857</v>
      </c>
      <c r="J202" s="39">
        <v>0.12126034373010822</v>
      </c>
      <c r="K202" s="39">
        <v>0.11520109066121335</v>
      </c>
      <c r="L202" s="39">
        <v>0.11596180081855388</v>
      </c>
      <c r="M202" s="39">
        <v>0.11856899488926746</v>
      </c>
      <c r="N202" s="39">
        <v>0.11991869918699187</v>
      </c>
      <c r="O202" s="39">
        <v>0.12424037812288993</v>
      </c>
      <c r="P202" s="39">
        <v>0.12366310160427807</v>
      </c>
      <c r="Q202" s="39">
        <v>0.12122229684351914</v>
      </c>
      <c r="R202" s="39">
        <v>0.1218760698390962</v>
      </c>
      <c r="S202" s="39">
        <v>0.12517289073305671</v>
      </c>
      <c r="T202" s="39">
        <v>0.12469941600824459</v>
      </c>
      <c r="U202" s="39">
        <v>0.1229706390328152</v>
      </c>
      <c r="V202" s="39">
        <v>0.11926921751120304</v>
      </c>
      <c r="W202" s="39">
        <v>0.11977908180876769</v>
      </c>
      <c r="X202" s="39">
        <v>0.12328296703296704</v>
      </c>
      <c r="Y202" s="39">
        <v>0.12379642365887207</v>
      </c>
      <c r="Z202" s="39">
        <v>0.12146025247355852</v>
      </c>
      <c r="AA202" s="39">
        <v>0.12256742915670878</v>
      </c>
      <c r="AB202" s="39">
        <v>0.125</v>
      </c>
      <c r="AC202" s="39">
        <v>0.12248322147651007</v>
      </c>
      <c r="AD202" s="39">
        <v>0.12495845795945497</v>
      </c>
      <c r="AE202" s="39">
        <v>0.13029421273844163</v>
      </c>
      <c r="AF202" s="39">
        <v>0.13089171974522293</v>
      </c>
      <c r="AG202" s="39">
        <v>0.13295703982439636</v>
      </c>
      <c r="AH202" s="39">
        <v>0.13838447088290545</v>
      </c>
      <c r="AI202" s="39">
        <v>0.14932833489534519</v>
      </c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</row>
    <row r="203" spans="1:101" x14ac:dyDescent="0.3">
      <c r="A203" s="3">
        <v>1223</v>
      </c>
      <c r="B203" s="4" t="s">
        <v>199</v>
      </c>
      <c r="C203" s="39">
        <v>0.21012745435756114</v>
      </c>
      <c r="D203" s="39">
        <v>0.21465786731503994</v>
      </c>
      <c r="E203" s="39">
        <v>0.21502412129565818</v>
      </c>
      <c r="F203" s="39">
        <v>0.21132075471698114</v>
      </c>
      <c r="G203" s="39">
        <v>0.21899827288428325</v>
      </c>
      <c r="H203" s="39">
        <v>0.22126038781163435</v>
      </c>
      <c r="I203" s="39">
        <v>0.22303409881697983</v>
      </c>
      <c r="J203" s="39">
        <v>0.21610317183687697</v>
      </c>
      <c r="K203" s="39">
        <v>0.21423562412342215</v>
      </c>
      <c r="L203" s="39">
        <v>0.215</v>
      </c>
      <c r="M203" s="39">
        <v>0.21139376567538518</v>
      </c>
      <c r="N203" s="39">
        <v>0.21127259836937257</v>
      </c>
      <c r="O203" s="39">
        <v>0.21033868092691621</v>
      </c>
      <c r="P203" s="39">
        <v>0.20612029546253957</v>
      </c>
      <c r="Q203" s="39">
        <v>0.20047651463580668</v>
      </c>
      <c r="R203" s="39">
        <v>0.20400984875131903</v>
      </c>
      <c r="S203" s="39">
        <v>0.20134704005671747</v>
      </c>
      <c r="T203" s="39">
        <v>0.1984352773826458</v>
      </c>
      <c r="U203" s="39">
        <v>0.19362831858407079</v>
      </c>
      <c r="V203" s="39">
        <v>0.19463327370304115</v>
      </c>
      <c r="W203" s="39">
        <v>0.19614965492190337</v>
      </c>
      <c r="X203" s="39">
        <v>0.19365308330328165</v>
      </c>
      <c r="Y203" s="39">
        <v>0.1923352435530086</v>
      </c>
      <c r="Z203" s="39">
        <v>0.19431450161928751</v>
      </c>
      <c r="AA203" s="39">
        <v>0.19521044992743106</v>
      </c>
      <c r="AB203" s="39">
        <v>0.19775849602313811</v>
      </c>
      <c r="AC203" s="39">
        <v>0.20248538011695907</v>
      </c>
      <c r="AD203" s="39">
        <v>0.2058287795992714</v>
      </c>
      <c r="AE203" s="39">
        <v>0.20596693026599569</v>
      </c>
      <c r="AF203" s="39">
        <v>0.21523060421880585</v>
      </c>
      <c r="AG203" s="39">
        <v>0.21917808219178081</v>
      </c>
      <c r="AH203" s="39">
        <v>0.2233111655582779</v>
      </c>
      <c r="AI203" s="39">
        <v>0.22768798313422348</v>
      </c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</row>
    <row r="204" spans="1:101" x14ac:dyDescent="0.3">
      <c r="A204" s="3">
        <v>1224</v>
      </c>
      <c r="B204" s="4" t="s">
        <v>200</v>
      </c>
      <c r="C204" s="39">
        <v>0.12876712328767123</v>
      </c>
      <c r="D204" s="39">
        <v>0.13327275480842041</v>
      </c>
      <c r="E204" s="39">
        <v>0.13505139056831922</v>
      </c>
      <c r="F204" s="39">
        <v>0.13802301653837359</v>
      </c>
      <c r="G204" s="39">
        <v>0.14003055767761649</v>
      </c>
      <c r="H204" s="39">
        <v>0.14087742133067913</v>
      </c>
      <c r="I204" s="39">
        <v>0.14213740458015267</v>
      </c>
      <c r="J204" s="39">
        <v>0.14328176206081852</v>
      </c>
      <c r="K204" s="39">
        <v>0.14422274486002579</v>
      </c>
      <c r="L204" s="39">
        <v>0.14456546576281515</v>
      </c>
      <c r="M204" s="39">
        <v>0.14346731751964001</v>
      </c>
      <c r="N204" s="39">
        <v>0.14291144051691373</v>
      </c>
      <c r="O204" s="39">
        <v>0.14129940935938209</v>
      </c>
      <c r="P204" s="39">
        <v>0.14011821764170962</v>
      </c>
      <c r="Q204" s="39">
        <v>0.1396457765667575</v>
      </c>
      <c r="R204" s="39">
        <v>0.13896499238964993</v>
      </c>
      <c r="S204" s="39">
        <v>0.13893744774644676</v>
      </c>
      <c r="T204" s="39">
        <v>0.14082687338501293</v>
      </c>
      <c r="U204" s="39">
        <v>0.14327084285932024</v>
      </c>
      <c r="V204" s="39">
        <v>0.14635452528498202</v>
      </c>
      <c r="W204" s="39">
        <v>0.14786678944137507</v>
      </c>
      <c r="X204" s="39">
        <v>0.14988899946413534</v>
      </c>
      <c r="Y204" s="39">
        <v>0.15215070164734595</v>
      </c>
      <c r="Z204" s="39">
        <v>0.15280200197163873</v>
      </c>
      <c r="AA204" s="39">
        <v>0.15479876160990713</v>
      </c>
      <c r="AB204" s="39">
        <v>0.15730590178705511</v>
      </c>
      <c r="AC204" s="39">
        <v>0.16144306651634724</v>
      </c>
      <c r="AD204" s="39">
        <v>0.16603688029020555</v>
      </c>
      <c r="AE204" s="39">
        <v>0.17183013450204021</v>
      </c>
      <c r="AF204" s="39">
        <v>0.17843417979052068</v>
      </c>
      <c r="AG204" s="39">
        <v>0.18223699116380937</v>
      </c>
      <c r="AH204" s="39">
        <v>0.18740515933232169</v>
      </c>
      <c r="AI204" s="39">
        <v>0.19441272741112886</v>
      </c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</row>
    <row r="205" spans="1:101" x14ac:dyDescent="0.3">
      <c r="A205" s="3">
        <v>1227</v>
      </c>
      <c r="B205" s="4" t="s">
        <v>201</v>
      </c>
      <c r="C205" s="39">
        <v>0.21556420233463036</v>
      </c>
      <c r="D205" s="39">
        <v>0.21796874999999999</v>
      </c>
      <c r="E205" s="39">
        <v>0.23058637083993661</v>
      </c>
      <c r="F205" s="39">
        <v>0.22748815165876776</v>
      </c>
      <c r="G205" s="39">
        <v>0.22966507177033493</v>
      </c>
      <c r="H205" s="39">
        <v>0.22505985634477255</v>
      </c>
      <c r="I205" s="39">
        <v>0.22774659182036888</v>
      </c>
      <c r="J205" s="39">
        <v>0.22764227642276422</v>
      </c>
      <c r="K205" s="39">
        <v>0.22084367245657568</v>
      </c>
      <c r="L205" s="39">
        <v>0.22370617696160267</v>
      </c>
      <c r="M205" s="39">
        <v>0.21932773109243697</v>
      </c>
      <c r="N205" s="39">
        <v>0.21012658227848102</v>
      </c>
      <c r="O205" s="39">
        <v>0.2040990606319385</v>
      </c>
      <c r="P205" s="39">
        <v>0.20156385751520417</v>
      </c>
      <c r="Q205" s="39">
        <v>0.20595968448729185</v>
      </c>
      <c r="R205" s="39">
        <v>0.19694244604316546</v>
      </c>
      <c r="S205" s="39">
        <v>0.20541549953314658</v>
      </c>
      <c r="T205" s="39">
        <v>0.20503261882572227</v>
      </c>
      <c r="U205" s="39">
        <v>0.19944341372912802</v>
      </c>
      <c r="V205" s="39">
        <v>0.19339622641509435</v>
      </c>
      <c r="W205" s="39">
        <v>0.19223484848484848</v>
      </c>
      <c r="X205" s="39">
        <v>0.19579751671442217</v>
      </c>
      <c r="Y205" s="39">
        <v>0.19471624266144813</v>
      </c>
      <c r="Z205" s="39">
        <v>0.19015444015444016</v>
      </c>
      <c r="AA205" s="39">
        <v>0.19884726224783861</v>
      </c>
      <c r="AB205" s="39">
        <v>0.19714285714285715</v>
      </c>
      <c r="AC205" s="39">
        <v>0.20554493307839389</v>
      </c>
      <c r="AD205" s="39">
        <v>0.20566727605118831</v>
      </c>
      <c r="AE205" s="39">
        <v>0.21090909090909091</v>
      </c>
      <c r="AF205" s="39">
        <v>0.22010869565217392</v>
      </c>
      <c r="AG205" s="39">
        <v>0.22472924187725632</v>
      </c>
      <c r="AH205" s="39">
        <v>0.23266423357664234</v>
      </c>
      <c r="AI205" s="39">
        <v>0.23367065317387303</v>
      </c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</row>
    <row r="206" spans="1:101" x14ac:dyDescent="0.3">
      <c r="A206" s="3">
        <v>1228</v>
      </c>
      <c r="B206" s="4" t="s">
        <v>202</v>
      </c>
      <c r="C206" s="39">
        <v>0.17437049296607163</v>
      </c>
      <c r="D206" s="39">
        <v>0.17872390891840606</v>
      </c>
      <c r="E206" s="39">
        <v>0.18156890796375774</v>
      </c>
      <c r="F206" s="39">
        <v>0.18228978163831583</v>
      </c>
      <c r="G206" s="39">
        <v>0.1839913074972836</v>
      </c>
      <c r="H206" s="39">
        <v>0.18359659781287971</v>
      </c>
      <c r="I206" s="39">
        <v>0.18513513513513513</v>
      </c>
      <c r="J206" s="39">
        <v>0.18622134582203598</v>
      </c>
      <c r="K206" s="39">
        <v>0.18868391729602574</v>
      </c>
      <c r="L206" s="39">
        <v>0.18994483450351052</v>
      </c>
      <c r="M206" s="39">
        <v>0.18976169461606354</v>
      </c>
      <c r="N206" s="39">
        <v>0.19059092061881816</v>
      </c>
      <c r="O206" s="39">
        <v>0.19317300232738557</v>
      </c>
      <c r="P206" s="39">
        <v>0.19218325352659504</v>
      </c>
      <c r="Q206" s="39">
        <v>0.19258482903183546</v>
      </c>
      <c r="R206" s="39">
        <v>0.19102310231023104</v>
      </c>
      <c r="S206" s="39">
        <v>0.19126846798881939</v>
      </c>
      <c r="T206" s="39">
        <v>0.18813604713444027</v>
      </c>
      <c r="U206" s="39">
        <v>0.19043101111412306</v>
      </c>
      <c r="V206" s="39">
        <v>0.19304539809576376</v>
      </c>
      <c r="W206" s="39">
        <v>0.19527537042214146</v>
      </c>
      <c r="X206" s="39">
        <v>0.19501899535669059</v>
      </c>
      <c r="Y206" s="39">
        <v>0.1942160476325489</v>
      </c>
      <c r="Z206" s="39">
        <v>0.18816517667092381</v>
      </c>
      <c r="AA206" s="39">
        <v>0.1882605583392985</v>
      </c>
      <c r="AB206" s="39">
        <v>0.19219694788367406</v>
      </c>
      <c r="AC206" s="39">
        <v>0.19118488838008013</v>
      </c>
      <c r="AD206" s="39">
        <v>0.19597487867542107</v>
      </c>
      <c r="AE206" s="39">
        <v>0.19620253164556961</v>
      </c>
      <c r="AF206" s="39">
        <v>0.19812409812409812</v>
      </c>
      <c r="AG206" s="39">
        <v>0.19587188612099643</v>
      </c>
      <c r="AH206" s="39">
        <v>0.19941477688368692</v>
      </c>
      <c r="AI206" s="39">
        <v>0.20504077094143811</v>
      </c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</row>
    <row r="207" spans="1:101" x14ac:dyDescent="0.3">
      <c r="A207" s="3">
        <v>1231</v>
      </c>
      <c r="B207" s="4" t="s">
        <v>203</v>
      </c>
      <c r="C207" s="39">
        <v>0.16766317887394119</v>
      </c>
      <c r="D207" s="39">
        <v>0.1719777440566515</v>
      </c>
      <c r="E207" s="39">
        <v>0.17463564305804141</v>
      </c>
      <c r="F207" s="39">
        <v>0.17402206619859578</v>
      </c>
      <c r="G207" s="39">
        <v>0.17647058823529413</v>
      </c>
      <c r="H207" s="39">
        <v>0.1763364580694198</v>
      </c>
      <c r="I207" s="39">
        <v>0.17739041271468853</v>
      </c>
      <c r="J207" s="39">
        <v>0.17301750772399588</v>
      </c>
      <c r="K207" s="39">
        <v>0.1755263157894737</v>
      </c>
      <c r="L207" s="39">
        <v>0.17339032861341169</v>
      </c>
      <c r="M207" s="39">
        <v>0.1756137038036148</v>
      </c>
      <c r="N207" s="39">
        <v>0.1766304347826087</v>
      </c>
      <c r="O207" s="39">
        <v>0.17936596218020023</v>
      </c>
      <c r="P207" s="39">
        <v>0.17855137563166759</v>
      </c>
      <c r="Q207" s="39">
        <v>0.17405764966740578</v>
      </c>
      <c r="R207" s="39">
        <v>0.175561797752809</v>
      </c>
      <c r="S207" s="39">
        <v>0.17829895450692285</v>
      </c>
      <c r="T207" s="39">
        <v>0.17876458867065187</v>
      </c>
      <c r="U207" s="39">
        <v>0.18026727324424224</v>
      </c>
      <c r="V207" s="39">
        <v>0.18433179723502305</v>
      </c>
      <c r="W207" s="39">
        <v>0.19145199063231849</v>
      </c>
      <c r="X207" s="39">
        <v>0.18740849194729137</v>
      </c>
      <c r="Y207" s="39">
        <v>0.19307669352432111</v>
      </c>
      <c r="Z207" s="39">
        <v>0.19308101714961562</v>
      </c>
      <c r="AA207" s="39">
        <v>0.19060205580029368</v>
      </c>
      <c r="AB207" s="39">
        <v>0.19256657887035411</v>
      </c>
      <c r="AC207" s="39">
        <v>0.1939465177784308</v>
      </c>
      <c r="AD207" s="39">
        <v>0.19857524487978628</v>
      </c>
      <c r="AE207" s="39">
        <v>0.20345939607153327</v>
      </c>
      <c r="AF207" s="39">
        <v>0.20582181711261394</v>
      </c>
      <c r="AG207" s="39">
        <v>0.20817293455729938</v>
      </c>
      <c r="AH207" s="39">
        <v>0.2152839726434731</v>
      </c>
      <c r="AI207" s="39">
        <v>0.21506024096385543</v>
      </c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</row>
    <row r="208" spans="1:101" x14ac:dyDescent="0.3">
      <c r="A208" s="3">
        <v>1232</v>
      </c>
      <c r="B208" s="4" t="s">
        <v>204</v>
      </c>
      <c r="C208" s="39">
        <v>0.17115384615384616</v>
      </c>
      <c r="D208" s="39">
        <v>0.17066155321188878</v>
      </c>
      <c r="E208" s="39">
        <v>0.17300380228136883</v>
      </c>
      <c r="F208" s="39">
        <v>0.18037383177570093</v>
      </c>
      <c r="G208" s="39">
        <v>0.17761332099907493</v>
      </c>
      <c r="H208" s="39">
        <v>0.18611111111111112</v>
      </c>
      <c r="I208" s="39">
        <v>0.1900369003690037</v>
      </c>
      <c r="J208" s="39">
        <v>0.1815668202764977</v>
      </c>
      <c r="K208" s="39">
        <v>0.17548746518105848</v>
      </c>
      <c r="L208" s="39">
        <v>0.17423540315106581</v>
      </c>
      <c r="M208" s="39">
        <v>0.17570093457943925</v>
      </c>
      <c r="N208" s="39">
        <v>0.18155619596541786</v>
      </c>
      <c r="O208" s="39">
        <v>0.17618110236220472</v>
      </c>
      <c r="P208" s="39">
        <v>0.16586306653809066</v>
      </c>
      <c r="Q208" s="39">
        <v>0.16983016983016982</v>
      </c>
      <c r="R208" s="39">
        <v>0.17101147028154329</v>
      </c>
      <c r="S208" s="39">
        <v>0.17486338797814208</v>
      </c>
      <c r="T208" s="39">
        <v>0.17794759825327511</v>
      </c>
      <c r="U208" s="39">
        <v>0.16958424507658643</v>
      </c>
      <c r="V208" s="39">
        <v>0.16907675194660735</v>
      </c>
      <c r="W208" s="39">
        <v>0.16393442622950818</v>
      </c>
      <c r="X208" s="39">
        <v>0.16077170418006431</v>
      </c>
      <c r="Y208" s="39">
        <v>0.15873015873015872</v>
      </c>
      <c r="Z208" s="39">
        <v>0.1617954070981211</v>
      </c>
      <c r="AA208" s="39">
        <v>0.1616266944734098</v>
      </c>
      <c r="AB208" s="39">
        <v>0.16509926854754442</v>
      </c>
      <c r="AC208" s="39">
        <v>0.16701680672268907</v>
      </c>
      <c r="AD208" s="39">
        <v>0.18</v>
      </c>
      <c r="AE208" s="39">
        <v>0.1831578947368421</v>
      </c>
      <c r="AF208" s="39">
        <v>0.18702702702702703</v>
      </c>
      <c r="AG208" s="39">
        <v>0.18566775244299674</v>
      </c>
      <c r="AH208" s="39">
        <v>0.18259935553168635</v>
      </c>
      <c r="AI208" s="39">
        <v>0.19094922737306844</v>
      </c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</row>
    <row r="209" spans="1:101" x14ac:dyDescent="0.3">
      <c r="A209" s="3">
        <v>1233</v>
      </c>
      <c r="B209" s="4" t="s">
        <v>205</v>
      </c>
      <c r="C209" s="39">
        <v>0.19839999999999999</v>
      </c>
      <c r="D209" s="39">
        <v>0.21100164203612479</v>
      </c>
      <c r="E209" s="39">
        <v>0.20980707395498394</v>
      </c>
      <c r="F209" s="39">
        <v>0.21065375302663439</v>
      </c>
      <c r="G209" s="39">
        <v>0.21791767554479419</v>
      </c>
      <c r="H209" s="39">
        <v>0.21582733812949639</v>
      </c>
      <c r="I209" s="39">
        <v>0.2246203037569944</v>
      </c>
      <c r="J209" s="39">
        <v>0.21365461847389558</v>
      </c>
      <c r="K209" s="39">
        <v>0.20286396181384247</v>
      </c>
      <c r="L209" s="39">
        <v>0.19921568627450981</v>
      </c>
      <c r="M209" s="39">
        <v>0.19936708860759494</v>
      </c>
      <c r="N209" s="39">
        <v>0.19886363636363635</v>
      </c>
      <c r="O209" s="39">
        <v>0.19333874898456541</v>
      </c>
      <c r="P209" s="39">
        <v>0.18903436988543371</v>
      </c>
      <c r="Q209" s="39">
        <v>0.18677685950413223</v>
      </c>
      <c r="R209" s="39">
        <v>0.18234804329725229</v>
      </c>
      <c r="S209" s="39">
        <v>0.1870196413321947</v>
      </c>
      <c r="T209" s="39">
        <v>0.18127659574468086</v>
      </c>
      <c r="U209" s="39">
        <v>0.18142734307824593</v>
      </c>
      <c r="V209" s="39">
        <v>0.18388791593695272</v>
      </c>
      <c r="W209" s="39">
        <v>0.18821459982409849</v>
      </c>
      <c r="X209" s="39">
        <v>0.19421860885275519</v>
      </c>
      <c r="Y209" s="39">
        <v>0.20547945205479451</v>
      </c>
      <c r="Z209" s="39">
        <v>0.20283436669619131</v>
      </c>
      <c r="AA209" s="39">
        <v>0.19946332737030412</v>
      </c>
      <c r="AB209" s="39">
        <v>0.19964028776978418</v>
      </c>
      <c r="AC209" s="39">
        <v>0.21383647798742139</v>
      </c>
      <c r="AD209" s="39">
        <v>0.22394881170018283</v>
      </c>
      <c r="AE209" s="39">
        <v>0.21680216802168023</v>
      </c>
      <c r="AF209" s="39">
        <v>0.21594982078853048</v>
      </c>
      <c r="AG209" s="39">
        <v>0.21750663129973474</v>
      </c>
      <c r="AH209" s="39">
        <v>0.21665174574753804</v>
      </c>
      <c r="AI209" s="39">
        <v>0.21774931381518756</v>
      </c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</row>
    <row r="210" spans="1:101" x14ac:dyDescent="0.3">
      <c r="A210" s="3">
        <v>1234</v>
      </c>
      <c r="B210" s="4" t="s">
        <v>206</v>
      </c>
      <c r="C210" s="39">
        <v>0.20964749536178107</v>
      </c>
      <c r="D210" s="39">
        <v>0.2102803738317757</v>
      </c>
      <c r="E210" s="39">
        <v>0.20288461538461539</v>
      </c>
      <c r="F210" s="39">
        <v>0.19787644787644787</v>
      </c>
      <c r="G210" s="39">
        <v>0.19619047619047619</v>
      </c>
      <c r="H210" s="39">
        <v>0.19592628516003879</v>
      </c>
      <c r="I210" s="39">
        <v>0.19043062200956937</v>
      </c>
      <c r="J210" s="39">
        <v>0.18862559241706162</v>
      </c>
      <c r="K210" s="39">
        <v>0.18564593301435406</v>
      </c>
      <c r="L210" s="39">
        <v>0.18267419962335216</v>
      </c>
      <c r="M210" s="39">
        <v>0.18620037807183365</v>
      </c>
      <c r="N210" s="39">
        <v>0.19500480307396734</v>
      </c>
      <c r="O210" s="39">
        <v>0.18924111431316043</v>
      </c>
      <c r="P210" s="39">
        <v>0.19157088122605365</v>
      </c>
      <c r="Q210" s="39">
        <v>0.1918997107039537</v>
      </c>
      <c r="R210" s="39">
        <v>0.18363463368220742</v>
      </c>
      <c r="S210" s="39">
        <v>0.18032786885245902</v>
      </c>
      <c r="T210" s="39">
        <v>0.17825661116552399</v>
      </c>
      <c r="U210" s="39">
        <v>0.18650793650793651</v>
      </c>
      <c r="V210" s="39">
        <v>0.17849898580121704</v>
      </c>
      <c r="W210" s="39">
        <v>0.18219037871033777</v>
      </c>
      <c r="X210" s="39">
        <v>0.18568464730290457</v>
      </c>
      <c r="Y210" s="39">
        <v>0.18947368421052632</v>
      </c>
      <c r="Z210" s="39">
        <v>0.19852164730728616</v>
      </c>
      <c r="AA210" s="39">
        <v>0.19007391763463569</v>
      </c>
      <c r="AB210" s="39">
        <v>0.18201516793066089</v>
      </c>
      <c r="AC210" s="39">
        <v>0.18141592920353983</v>
      </c>
      <c r="AD210" s="39">
        <v>0.18990120746432493</v>
      </c>
      <c r="AE210" s="39">
        <v>0.19435396308360478</v>
      </c>
      <c r="AF210" s="39">
        <v>0.20869565217391303</v>
      </c>
      <c r="AG210" s="39">
        <v>0.21757770632368703</v>
      </c>
      <c r="AH210" s="39">
        <v>0.21374865735767992</v>
      </c>
      <c r="AI210" s="39">
        <v>0.21344717182497333</v>
      </c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</row>
    <row r="211" spans="1:101" x14ac:dyDescent="0.3">
      <c r="A211" s="3">
        <v>1235</v>
      </c>
      <c r="B211" s="4" t="s">
        <v>207</v>
      </c>
      <c r="C211" s="39">
        <v>0.16179615110477549</v>
      </c>
      <c r="D211" s="39">
        <v>0.16336528221512248</v>
      </c>
      <c r="E211" s="39">
        <v>0.1637281387743495</v>
      </c>
      <c r="F211" s="39">
        <v>0.16572853580334876</v>
      </c>
      <c r="G211" s="39">
        <v>0.16872691105427678</v>
      </c>
      <c r="H211" s="39">
        <v>0.17166583148400028</v>
      </c>
      <c r="I211" s="39">
        <v>0.17207090358841332</v>
      </c>
      <c r="J211" s="39">
        <v>0.17082795236045345</v>
      </c>
      <c r="K211" s="39">
        <v>0.17314335060449051</v>
      </c>
      <c r="L211" s="39">
        <v>0.17410165570096162</v>
      </c>
      <c r="M211" s="39">
        <v>0.1757914609352309</v>
      </c>
      <c r="N211" s="39">
        <v>0.1752457226064798</v>
      </c>
      <c r="O211" s="39">
        <v>0.17858969674826453</v>
      </c>
      <c r="P211" s="39">
        <v>0.17740055369371996</v>
      </c>
      <c r="Q211" s="39">
        <v>0.17555813279211366</v>
      </c>
      <c r="R211" s="39">
        <v>0.17584175696312995</v>
      </c>
      <c r="S211" s="39">
        <v>0.17429997829390059</v>
      </c>
      <c r="T211" s="39">
        <v>0.17427928255028682</v>
      </c>
      <c r="U211" s="39">
        <v>0.17379061371841156</v>
      </c>
      <c r="V211" s="39">
        <v>0.17541576283441793</v>
      </c>
      <c r="W211" s="39">
        <v>0.17525025388074858</v>
      </c>
      <c r="X211" s="39">
        <v>0.17569726902963392</v>
      </c>
      <c r="Y211" s="39">
        <v>0.17443034323622728</v>
      </c>
      <c r="Z211" s="39">
        <v>0.17342828370018704</v>
      </c>
      <c r="AA211" s="39">
        <v>0.17188507558931002</v>
      </c>
      <c r="AB211" s="39">
        <v>0.1722707111174703</v>
      </c>
      <c r="AC211" s="39">
        <v>0.17395633311997724</v>
      </c>
      <c r="AD211" s="39">
        <v>0.17758328627893846</v>
      </c>
      <c r="AE211" s="39">
        <v>0.17920122673729699</v>
      </c>
      <c r="AF211" s="39">
        <v>0.18259965337954939</v>
      </c>
      <c r="AG211" s="39">
        <v>0.18340912222681549</v>
      </c>
      <c r="AH211" s="39">
        <v>0.1849488920902792</v>
      </c>
      <c r="AI211" s="39">
        <v>0.18779953443790223</v>
      </c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</row>
    <row r="212" spans="1:101" x14ac:dyDescent="0.3">
      <c r="A212" s="3">
        <v>1238</v>
      </c>
      <c r="B212" s="4" t="s">
        <v>208</v>
      </c>
      <c r="C212" s="39">
        <v>0.16357989186701943</v>
      </c>
      <c r="D212" s="39">
        <v>0.16719890510948904</v>
      </c>
      <c r="E212" s="39">
        <v>0.17132109882594324</v>
      </c>
      <c r="F212" s="39">
        <v>0.17314487632508835</v>
      </c>
      <c r="G212" s="39">
        <v>0.17698504027617951</v>
      </c>
      <c r="H212" s="39">
        <v>0.177873429502094</v>
      </c>
      <c r="I212" s="39">
        <v>0.17775964564634572</v>
      </c>
      <c r="J212" s="39">
        <v>0.1778500116090086</v>
      </c>
      <c r="K212" s="39">
        <v>0.17773641968128417</v>
      </c>
      <c r="L212" s="39">
        <v>0.17611524163568773</v>
      </c>
      <c r="M212" s="39">
        <v>0.17755698421975452</v>
      </c>
      <c r="N212" s="39">
        <v>0.17847124824684432</v>
      </c>
      <c r="O212" s="39">
        <v>0.17816695855224751</v>
      </c>
      <c r="P212" s="39">
        <v>0.17586126629422719</v>
      </c>
      <c r="Q212" s="39">
        <v>0.1723456215839051</v>
      </c>
      <c r="R212" s="39">
        <v>0.17026773132926257</v>
      </c>
      <c r="S212" s="39">
        <v>0.16889098854375811</v>
      </c>
      <c r="T212" s="39">
        <v>0.16903087376326142</v>
      </c>
      <c r="U212" s="39">
        <v>0.16846652267818574</v>
      </c>
      <c r="V212" s="39">
        <v>0.17071996147363352</v>
      </c>
      <c r="W212" s="39">
        <v>0.17193195625759417</v>
      </c>
      <c r="X212" s="39">
        <v>0.17113276492082827</v>
      </c>
      <c r="Y212" s="39">
        <v>0.16850563684336772</v>
      </c>
      <c r="Z212" s="39">
        <v>0.17093301435406699</v>
      </c>
      <c r="AA212" s="39">
        <v>0.17057569296375266</v>
      </c>
      <c r="AB212" s="39">
        <v>0.17073456934991785</v>
      </c>
      <c r="AC212" s="39">
        <v>0.17276328052190121</v>
      </c>
      <c r="AD212" s="39">
        <v>0.17823858341099721</v>
      </c>
      <c r="AE212" s="39">
        <v>0.18374516922356249</v>
      </c>
      <c r="AF212" s="39">
        <v>0.18607669616519174</v>
      </c>
      <c r="AG212" s="39">
        <v>0.19090585302148877</v>
      </c>
      <c r="AH212" s="39">
        <v>0.1929036073329391</v>
      </c>
      <c r="AI212" s="39">
        <v>0.19535600047387749</v>
      </c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</row>
    <row r="213" spans="1:101" x14ac:dyDescent="0.3">
      <c r="A213" s="3">
        <v>1241</v>
      </c>
      <c r="B213" s="4" t="s">
        <v>209</v>
      </c>
      <c r="C213" s="39">
        <v>0.17719852553975776</v>
      </c>
      <c r="D213" s="39">
        <v>0.17950079660116836</v>
      </c>
      <c r="E213" s="39">
        <v>0.1829978813559322</v>
      </c>
      <c r="F213" s="39">
        <v>0.18486718540381003</v>
      </c>
      <c r="G213" s="39">
        <v>0.18704649287825853</v>
      </c>
      <c r="H213" s="39">
        <v>0.18820984315846404</v>
      </c>
      <c r="I213" s="39">
        <v>0.18722707423580787</v>
      </c>
      <c r="J213" s="39">
        <v>0.18266593527153044</v>
      </c>
      <c r="K213" s="39">
        <v>0.17940290331416051</v>
      </c>
      <c r="L213" s="39">
        <v>0.17767339043934788</v>
      </c>
      <c r="M213" s="39">
        <v>0.17660167130919219</v>
      </c>
      <c r="N213" s="39">
        <v>0.17927403712939874</v>
      </c>
      <c r="O213" s="39">
        <v>0.17532289090409453</v>
      </c>
      <c r="P213" s="39">
        <v>0.17453854505971769</v>
      </c>
      <c r="Q213" s="39">
        <v>0.17563587684069612</v>
      </c>
      <c r="R213" s="39">
        <v>0.17405318291700242</v>
      </c>
      <c r="S213" s="39">
        <v>0.1703545721141029</v>
      </c>
      <c r="T213" s="39">
        <v>0.17033261802575106</v>
      </c>
      <c r="U213" s="39">
        <v>0.16608250202210839</v>
      </c>
      <c r="V213" s="39">
        <v>0.1664433127847762</v>
      </c>
      <c r="W213" s="39">
        <v>0.16351026940517471</v>
      </c>
      <c r="X213" s="39">
        <v>0.16280925778132482</v>
      </c>
      <c r="Y213" s="39">
        <v>0.16644684779741492</v>
      </c>
      <c r="Z213" s="39">
        <v>0.16557677216845409</v>
      </c>
      <c r="AA213" s="39">
        <v>0.16593092703193976</v>
      </c>
      <c r="AB213" s="39">
        <v>0.16924691681973236</v>
      </c>
      <c r="AC213" s="39">
        <v>0.1678889470927187</v>
      </c>
      <c r="AD213" s="39">
        <v>0.16792896317576392</v>
      </c>
      <c r="AE213" s="39">
        <v>0.17196456487754039</v>
      </c>
      <c r="AF213" s="39">
        <v>0.17492260061919504</v>
      </c>
      <c r="AG213" s="39">
        <v>0.17792041078305521</v>
      </c>
      <c r="AH213" s="39">
        <v>0.18061224489795918</v>
      </c>
      <c r="AI213" s="39">
        <v>0.18492618492618493</v>
      </c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</row>
    <row r="214" spans="1:101" x14ac:dyDescent="0.3">
      <c r="A214" s="3">
        <v>1242</v>
      </c>
      <c r="B214" s="4" t="s">
        <v>210</v>
      </c>
      <c r="C214" s="39">
        <v>0.16722129783693843</v>
      </c>
      <c r="D214" s="39">
        <v>0.16652684563758388</v>
      </c>
      <c r="E214" s="39">
        <v>0.17079311791859</v>
      </c>
      <c r="F214" s="39">
        <v>0.16832504145936983</v>
      </c>
      <c r="G214" s="39">
        <v>0.17422334172963896</v>
      </c>
      <c r="H214" s="39">
        <v>0.17046868519286604</v>
      </c>
      <c r="I214" s="39">
        <v>0.17373233582709893</v>
      </c>
      <c r="J214" s="39">
        <v>0.17423926636098375</v>
      </c>
      <c r="K214" s="39">
        <v>0.17393126571668063</v>
      </c>
      <c r="L214" s="39">
        <v>0.17374681393372982</v>
      </c>
      <c r="M214" s="39">
        <v>0.17207929143821171</v>
      </c>
      <c r="N214" s="39">
        <v>0.17515099223468508</v>
      </c>
      <c r="O214" s="39">
        <v>0.16666666666666666</v>
      </c>
      <c r="P214" s="39">
        <v>0.17221735319894829</v>
      </c>
      <c r="Q214" s="39">
        <v>0.16587060356057318</v>
      </c>
      <c r="R214" s="39">
        <v>0.16474605206999574</v>
      </c>
      <c r="S214" s="39">
        <v>0.16153846153846155</v>
      </c>
      <c r="T214" s="39">
        <v>0.15958815958815958</v>
      </c>
      <c r="U214" s="39">
        <v>0.15202411714039621</v>
      </c>
      <c r="V214" s="39">
        <v>0.14651858180264843</v>
      </c>
      <c r="W214" s="39">
        <v>0.14109647258818531</v>
      </c>
      <c r="X214" s="39">
        <v>0.14023372287145242</v>
      </c>
      <c r="Y214" s="39">
        <v>0.14123581336696092</v>
      </c>
      <c r="Z214" s="39">
        <v>0.13936842105263159</v>
      </c>
      <c r="AA214" s="39">
        <v>0.14202172096908938</v>
      </c>
      <c r="AB214" s="39">
        <v>0.14935870914356641</v>
      </c>
      <c r="AC214" s="39">
        <v>0.15324568611339359</v>
      </c>
      <c r="AD214" s="39">
        <v>0.15886699507389163</v>
      </c>
      <c r="AE214" s="39">
        <v>0.16496111338518216</v>
      </c>
      <c r="AF214" s="39">
        <v>0.16659844453540729</v>
      </c>
      <c r="AG214" s="39">
        <v>0.17081993569131831</v>
      </c>
      <c r="AH214" s="39">
        <v>0.18026796589524968</v>
      </c>
      <c r="AI214" s="39">
        <v>0.19350912778904666</v>
      </c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</row>
    <row r="215" spans="1:101" x14ac:dyDescent="0.3">
      <c r="A215" s="3">
        <v>1243</v>
      </c>
      <c r="B215" s="4" t="s">
        <v>63</v>
      </c>
      <c r="C215" s="39">
        <v>8.8715046604527295E-2</v>
      </c>
      <c r="D215" s="39">
        <v>8.9745693191140286E-2</v>
      </c>
      <c r="E215" s="39">
        <v>9.1494326868914455E-2</v>
      </c>
      <c r="F215" s="39">
        <v>9.2877538071065996E-2</v>
      </c>
      <c r="G215" s="39">
        <v>9.3732884750801979E-2</v>
      </c>
      <c r="H215" s="39">
        <v>9.5308031228260023E-2</v>
      </c>
      <c r="I215" s="39">
        <v>9.5853527194399574E-2</v>
      </c>
      <c r="J215" s="39">
        <v>9.6526872651997234E-2</v>
      </c>
      <c r="K215" s="39">
        <v>9.8483116091165487E-2</v>
      </c>
      <c r="L215" s="39">
        <v>9.9292914096584931E-2</v>
      </c>
      <c r="M215" s="39">
        <v>0.10023170640556095</v>
      </c>
      <c r="N215" s="39">
        <v>9.9543177129384028E-2</v>
      </c>
      <c r="O215" s="39">
        <v>9.9651112080244228E-2</v>
      </c>
      <c r="P215" s="39">
        <v>9.923719055843408E-2</v>
      </c>
      <c r="Q215" s="39">
        <v>9.9770970512453483E-2</v>
      </c>
      <c r="R215" s="39">
        <v>9.9127845139332052E-2</v>
      </c>
      <c r="S215" s="39">
        <v>9.8897264098269128E-2</v>
      </c>
      <c r="T215" s="39">
        <v>9.9924714256382177E-2</v>
      </c>
      <c r="U215" s="39">
        <v>0.10055004024684733</v>
      </c>
      <c r="V215" s="39">
        <v>0.10131061598951507</v>
      </c>
      <c r="W215" s="39">
        <v>0.10048092337287592</v>
      </c>
      <c r="X215" s="39">
        <v>0.10009342883836811</v>
      </c>
      <c r="Y215" s="39">
        <v>9.9531544685769913E-2</v>
      </c>
      <c r="Z215" s="39">
        <v>0.10189403020858308</v>
      </c>
      <c r="AA215" s="39">
        <v>0.10133643230679837</v>
      </c>
      <c r="AB215" s="39">
        <v>0.10402798149610741</v>
      </c>
      <c r="AC215" s="39">
        <v>0.10820196229743137</v>
      </c>
      <c r="AD215" s="39">
        <v>0.11227112110504336</v>
      </c>
      <c r="AE215" s="39">
        <v>0.11703408912394617</v>
      </c>
      <c r="AF215" s="39">
        <v>0.12065646844291358</v>
      </c>
      <c r="AG215" s="39">
        <v>0.12470226280269948</v>
      </c>
      <c r="AH215" s="39">
        <v>0.12866378262771594</v>
      </c>
      <c r="AI215" s="39">
        <v>0.13430109594308787</v>
      </c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</row>
    <row r="216" spans="1:101" x14ac:dyDescent="0.3">
      <c r="A216" s="3">
        <v>1244</v>
      </c>
      <c r="B216" s="4" t="s">
        <v>211</v>
      </c>
      <c r="C216" s="39">
        <v>0.12796549245147376</v>
      </c>
      <c r="D216" s="39">
        <v>0.13283510125361619</v>
      </c>
      <c r="E216" s="39">
        <v>0.13711811402453691</v>
      </c>
      <c r="F216" s="39">
        <v>0.13666666666666666</v>
      </c>
      <c r="G216" s="39">
        <v>0.14151398264223722</v>
      </c>
      <c r="H216" s="39">
        <v>0.1428911645629912</v>
      </c>
      <c r="I216" s="39">
        <v>0.14493444576877235</v>
      </c>
      <c r="J216" s="39">
        <v>0.14468995010691377</v>
      </c>
      <c r="K216" s="39">
        <v>0.14540756401221516</v>
      </c>
      <c r="L216" s="39">
        <v>0.14572161342970388</v>
      </c>
      <c r="M216" s="39">
        <v>0.14412728123537669</v>
      </c>
      <c r="N216" s="39">
        <v>0.14099883855981418</v>
      </c>
      <c r="O216" s="39">
        <v>0.13819095477386933</v>
      </c>
      <c r="P216" s="39">
        <v>0.13300045392646392</v>
      </c>
      <c r="Q216" s="39">
        <v>0.13585245164192533</v>
      </c>
      <c r="R216" s="39">
        <v>0.13520179372197311</v>
      </c>
      <c r="S216" s="39">
        <v>0.13268754223924306</v>
      </c>
      <c r="T216" s="39">
        <v>0.12837084911967908</v>
      </c>
      <c r="U216" s="39">
        <v>0.12603909233880026</v>
      </c>
      <c r="V216" s="39">
        <v>0.12776132999316783</v>
      </c>
      <c r="W216" s="39">
        <v>0.13032581453634084</v>
      </c>
      <c r="X216" s="39">
        <v>0.1284738041002278</v>
      </c>
      <c r="Y216" s="39">
        <v>0.12972605841068599</v>
      </c>
      <c r="Z216" s="39">
        <v>0.12448042003937869</v>
      </c>
      <c r="AA216" s="39">
        <v>0.12606837606837606</v>
      </c>
      <c r="AB216" s="39">
        <v>0.12562604340567612</v>
      </c>
      <c r="AC216" s="39">
        <v>0.1287722199255891</v>
      </c>
      <c r="AD216" s="39">
        <v>0.13078797725426483</v>
      </c>
      <c r="AE216" s="39">
        <v>0.13288108539505186</v>
      </c>
      <c r="AF216" s="39">
        <v>0.13735834310277453</v>
      </c>
      <c r="AG216" s="39">
        <v>0.1421644685802948</v>
      </c>
      <c r="AH216" s="39">
        <v>0.14434380420119483</v>
      </c>
      <c r="AI216" s="39">
        <v>0.14869531849577897</v>
      </c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</row>
    <row r="217" spans="1:101" x14ac:dyDescent="0.3">
      <c r="A217" s="3">
        <v>1245</v>
      </c>
      <c r="B217" s="4" t="s">
        <v>212</v>
      </c>
      <c r="C217" s="39">
        <v>0.1009867730422003</v>
      </c>
      <c r="D217" s="39">
        <v>0.1037310373103731</v>
      </c>
      <c r="E217" s="39">
        <v>0.10280185446482563</v>
      </c>
      <c r="F217" s="39">
        <v>0.10430064308681672</v>
      </c>
      <c r="G217" s="39">
        <v>0.10661023780733575</v>
      </c>
      <c r="H217" s="39">
        <v>0.10944770382358891</v>
      </c>
      <c r="I217" s="39">
        <v>0.11028823058446757</v>
      </c>
      <c r="J217" s="39">
        <v>0.10959715639810426</v>
      </c>
      <c r="K217" s="39">
        <v>0.1104559748427673</v>
      </c>
      <c r="L217" s="39">
        <v>0.11017776909552647</v>
      </c>
      <c r="M217" s="39">
        <v>0.11117589893100097</v>
      </c>
      <c r="N217" s="39">
        <v>0.1113285071414596</v>
      </c>
      <c r="O217" s="39">
        <v>0.11352515169309063</v>
      </c>
      <c r="P217" s="39">
        <v>0.11182170542635658</v>
      </c>
      <c r="Q217" s="39">
        <v>0.11108968177434908</v>
      </c>
      <c r="R217" s="39">
        <v>0.10952380952380952</v>
      </c>
      <c r="S217" s="39">
        <v>0.1058933582787652</v>
      </c>
      <c r="T217" s="39">
        <v>0.10505979760809568</v>
      </c>
      <c r="U217" s="39">
        <v>0.10167960989705617</v>
      </c>
      <c r="V217" s="39">
        <v>9.9391117478510024E-2</v>
      </c>
      <c r="W217" s="39">
        <v>9.9470899470899474E-2</v>
      </c>
      <c r="X217" s="39">
        <v>0.1004314063848145</v>
      </c>
      <c r="Y217" s="39">
        <v>0.10323783692151212</v>
      </c>
      <c r="Z217" s="39">
        <v>0.10248396117782529</v>
      </c>
      <c r="AA217" s="39">
        <v>0.10454908220271349</v>
      </c>
      <c r="AB217" s="39">
        <v>0.10532064284599782</v>
      </c>
      <c r="AC217" s="39">
        <v>0.10700030703101013</v>
      </c>
      <c r="AD217" s="39">
        <v>0.11303692539562923</v>
      </c>
      <c r="AE217" s="39">
        <v>0.11640995260663507</v>
      </c>
      <c r="AF217" s="39">
        <v>0.11956989247311828</v>
      </c>
      <c r="AG217" s="39">
        <v>0.12737319353924625</v>
      </c>
      <c r="AH217" s="39">
        <v>0.13196894848270996</v>
      </c>
      <c r="AI217" s="39">
        <v>0.13905409232512037</v>
      </c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</row>
    <row r="218" spans="1:101" x14ac:dyDescent="0.3">
      <c r="A218" s="3">
        <v>1246</v>
      </c>
      <c r="B218" s="4" t="s">
        <v>213</v>
      </c>
      <c r="C218" s="39">
        <v>6.9924812030075181E-2</v>
      </c>
      <c r="D218" s="39">
        <v>7.2235089751013323E-2</v>
      </c>
      <c r="E218" s="39">
        <v>7.260933249633815E-2</v>
      </c>
      <c r="F218" s="39">
        <v>7.2548354258568037E-2</v>
      </c>
      <c r="G218" s="39">
        <v>7.5020058839261841E-2</v>
      </c>
      <c r="H218" s="39">
        <v>7.5655086359755694E-2</v>
      </c>
      <c r="I218" s="39">
        <v>7.5894306303966763E-2</v>
      </c>
      <c r="J218" s="39">
        <v>7.5501450737984102E-2</v>
      </c>
      <c r="K218" s="39">
        <v>7.4590364392271943E-2</v>
      </c>
      <c r="L218" s="39">
        <v>7.3617072007629944E-2</v>
      </c>
      <c r="M218" s="39">
        <v>7.3349633251833746E-2</v>
      </c>
      <c r="N218" s="39">
        <v>7.3158165893869143E-2</v>
      </c>
      <c r="O218" s="39">
        <v>7.4088636746615741E-2</v>
      </c>
      <c r="P218" s="39">
        <v>7.3055341621740572E-2</v>
      </c>
      <c r="Q218" s="39">
        <v>7.3728493608758966E-2</v>
      </c>
      <c r="R218" s="39">
        <v>7.407407407407407E-2</v>
      </c>
      <c r="S218" s="39">
        <v>7.3753498496942058E-2</v>
      </c>
      <c r="T218" s="39">
        <v>7.3165757405802279E-2</v>
      </c>
      <c r="U218" s="39">
        <v>7.2993064910442551E-2</v>
      </c>
      <c r="V218" s="39">
        <v>7.4440957238132599E-2</v>
      </c>
      <c r="W218" s="39">
        <v>7.5609638786013178E-2</v>
      </c>
      <c r="X218" s="39">
        <v>7.7238647616353087E-2</v>
      </c>
      <c r="Y218" s="39">
        <v>7.7928116427209745E-2</v>
      </c>
      <c r="Z218" s="39">
        <v>7.9274160289602713E-2</v>
      </c>
      <c r="AA218" s="39">
        <v>8.258325832583259E-2</v>
      </c>
      <c r="AB218" s="39">
        <v>8.5959507042253525E-2</v>
      </c>
      <c r="AC218" s="39">
        <v>8.854233793014564E-2</v>
      </c>
      <c r="AD218" s="39">
        <v>9.420593660908938E-2</v>
      </c>
      <c r="AE218" s="39">
        <v>9.8579440782740405E-2</v>
      </c>
      <c r="AF218" s="39">
        <v>0.10217129071170085</v>
      </c>
      <c r="AG218" s="39">
        <v>0.10597524202507538</v>
      </c>
      <c r="AH218" s="39">
        <v>0.11035957240038873</v>
      </c>
      <c r="AI218" s="39">
        <v>0.1154551708323779</v>
      </c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</row>
    <row r="219" spans="1:101" x14ac:dyDescent="0.3">
      <c r="A219" s="3">
        <v>1247</v>
      </c>
      <c r="B219" s="4" t="s">
        <v>214</v>
      </c>
      <c r="C219" s="39">
        <v>8.9787488450459266E-2</v>
      </c>
      <c r="D219" s="39">
        <v>9.2520536100302642E-2</v>
      </c>
      <c r="E219" s="39">
        <v>9.3244834600149873E-2</v>
      </c>
      <c r="F219" s="39">
        <v>9.618377972196876E-2</v>
      </c>
      <c r="G219" s="39">
        <v>9.8977395048439179E-2</v>
      </c>
      <c r="H219" s="39">
        <v>9.9837925445705022E-2</v>
      </c>
      <c r="I219" s="39">
        <v>0.10216333153055705</v>
      </c>
      <c r="J219" s="39">
        <v>0.10356738086243186</v>
      </c>
      <c r="K219" s="39">
        <v>0.10441034445755983</v>
      </c>
      <c r="L219" s="39">
        <v>0.10503711558854718</v>
      </c>
      <c r="M219" s="39">
        <v>0.1047524129248846</v>
      </c>
      <c r="N219" s="39">
        <v>0.10366900858704138</v>
      </c>
      <c r="O219" s="39">
        <v>0.10321089134343694</v>
      </c>
      <c r="P219" s="39">
        <v>0.10244842094591169</v>
      </c>
      <c r="Q219" s="39">
        <v>0.10151273885350319</v>
      </c>
      <c r="R219" s="39">
        <v>0.10021871202916161</v>
      </c>
      <c r="S219" s="39">
        <v>9.8439432867066329E-2</v>
      </c>
      <c r="T219" s="39">
        <v>9.9247281851129077E-2</v>
      </c>
      <c r="U219" s="39">
        <v>9.8728428701180745E-2</v>
      </c>
      <c r="V219" s="39">
        <v>9.8684210526315791E-2</v>
      </c>
      <c r="W219" s="39">
        <v>9.9009470848900855E-2</v>
      </c>
      <c r="X219" s="39">
        <v>9.7996203332630247E-2</v>
      </c>
      <c r="Y219" s="39">
        <v>9.6635559921414538E-2</v>
      </c>
      <c r="Z219" s="39">
        <v>9.6707077981834907E-2</v>
      </c>
      <c r="AA219" s="39">
        <v>9.7062729474259826E-2</v>
      </c>
      <c r="AB219" s="39">
        <v>9.8512018313620761E-2</v>
      </c>
      <c r="AC219" s="39">
        <v>0.10014535425440721</v>
      </c>
      <c r="AD219" s="39">
        <v>0.10484165874350911</v>
      </c>
      <c r="AE219" s="39">
        <v>0.11023763371383445</v>
      </c>
      <c r="AF219" s="39">
        <v>0.11363636363636363</v>
      </c>
      <c r="AG219" s="39">
        <v>0.11755317303355192</v>
      </c>
      <c r="AH219" s="39">
        <v>0.12108286608647793</v>
      </c>
      <c r="AI219" s="39">
        <v>0.12321093082835184</v>
      </c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</row>
    <row r="220" spans="1:101" x14ac:dyDescent="0.3">
      <c r="A220" s="3">
        <v>1251</v>
      </c>
      <c r="B220" s="4" t="s">
        <v>215</v>
      </c>
      <c r="C220" s="39">
        <v>0.19174232598357113</v>
      </c>
      <c r="D220" s="39">
        <v>0.1964168669434127</v>
      </c>
      <c r="E220" s="39">
        <v>0.19842312746386334</v>
      </c>
      <c r="F220" s="39">
        <v>0.20380615180349634</v>
      </c>
      <c r="G220" s="39">
        <v>0.20825892857142858</v>
      </c>
      <c r="H220" s="39">
        <v>0.20950664564091012</v>
      </c>
      <c r="I220" s="39">
        <v>0.21141552511415526</v>
      </c>
      <c r="J220" s="39">
        <v>0.21357240127099411</v>
      </c>
      <c r="K220" s="39">
        <v>0.21470991320237551</v>
      </c>
      <c r="L220" s="39">
        <v>0.21783557826288899</v>
      </c>
      <c r="M220" s="39">
        <v>0.21698553429771347</v>
      </c>
      <c r="N220" s="39">
        <v>0.21797278273111215</v>
      </c>
      <c r="O220" s="39">
        <v>0.21554182509505704</v>
      </c>
      <c r="P220" s="39">
        <v>0.21135496183206107</v>
      </c>
      <c r="Q220" s="39">
        <v>0.21103973352367356</v>
      </c>
      <c r="R220" s="39">
        <v>0.20778600429902078</v>
      </c>
      <c r="S220" s="39">
        <v>0.20549265237292219</v>
      </c>
      <c r="T220" s="39">
        <v>0.20345075485262401</v>
      </c>
      <c r="U220" s="39">
        <v>0.2012518054886856</v>
      </c>
      <c r="V220" s="39">
        <v>0.20543953375424964</v>
      </c>
      <c r="W220" s="39">
        <v>0.20200293111871032</v>
      </c>
      <c r="X220" s="39">
        <v>0.19824646858256209</v>
      </c>
      <c r="Y220" s="39">
        <v>0.19562043795620437</v>
      </c>
      <c r="Z220" s="39">
        <v>0.19576333089846604</v>
      </c>
      <c r="AA220" s="39">
        <v>0.19431736094389598</v>
      </c>
      <c r="AB220" s="39">
        <v>0.19284678588690188</v>
      </c>
      <c r="AC220" s="39">
        <v>0.19651500484027107</v>
      </c>
      <c r="AD220" s="39">
        <v>0.19855072463768117</v>
      </c>
      <c r="AE220" s="39">
        <v>0.200439453125</v>
      </c>
      <c r="AF220" s="39">
        <v>0.19345454545454546</v>
      </c>
      <c r="AG220" s="39">
        <v>0.18991025951976717</v>
      </c>
      <c r="AH220" s="39">
        <v>0.18972619336079477</v>
      </c>
      <c r="AI220" s="39">
        <v>0.1938195302843016</v>
      </c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</row>
    <row r="221" spans="1:101" x14ac:dyDescent="0.3">
      <c r="A221" s="3">
        <v>1252</v>
      </c>
      <c r="B221" s="4" t="s">
        <v>216</v>
      </c>
      <c r="C221" s="39">
        <v>0.14397905759162305</v>
      </c>
      <c r="D221" s="39">
        <v>0.15774647887323945</v>
      </c>
      <c r="E221" s="39">
        <v>0.16379310344827586</v>
      </c>
      <c r="F221" s="39">
        <v>0.1676470588235294</v>
      </c>
      <c r="G221" s="39">
        <v>0.16158536585365854</v>
      </c>
      <c r="H221" s="39">
        <v>0.16314199395770393</v>
      </c>
      <c r="I221" s="39">
        <v>0.15988372093023256</v>
      </c>
      <c r="J221" s="39">
        <v>0.1457725947521866</v>
      </c>
      <c r="K221" s="39">
        <v>0.13988095238095238</v>
      </c>
      <c r="L221" s="39">
        <v>0.13994169096209913</v>
      </c>
      <c r="M221" s="39">
        <v>0.14782608695652175</v>
      </c>
      <c r="N221" s="39">
        <v>0.14035087719298245</v>
      </c>
      <c r="O221" s="39">
        <v>0.1416184971098266</v>
      </c>
      <c r="P221" s="39">
        <v>0.1271186440677966</v>
      </c>
      <c r="Q221" s="39">
        <v>0.13802816901408452</v>
      </c>
      <c r="R221" s="39">
        <v>0.14202898550724638</v>
      </c>
      <c r="S221" s="39">
        <v>0.13583815028901733</v>
      </c>
      <c r="T221" s="39">
        <v>0.13934426229508196</v>
      </c>
      <c r="U221" s="39">
        <v>0.1440443213296399</v>
      </c>
      <c r="V221" s="39">
        <v>0.14971751412429379</v>
      </c>
      <c r="W221" s="39">
        <v>0.15168539325842698</v>
      </c>
      <c r="X221" s="39">
        <v>0.14444444444444443</v>
      </c>
      <c r="Y221" s="39">
        <v>0.12820512820512819</v>
      </c>
      <c r="Z221" s="39">
        <v>0.125</v>
      </c>
      <c r="AA221" s="39">
        <v>0.13513513513513514</v>
      </c>
      <c r="AB221" s="39">
        <v>0.14324324324324325</v>
      </c>
      <c r="AC221" s="39">
        <v>0.14360313315926893</v>
      </c>
      <c r="AD221" s="39">
        <v>0.14784946236559141</v>
      </c>
      <c r="AE221" s="39">
        <v>0.14550264550264549</v>
      </c>
      <c r="AF221" s="39">
        <v>0.14960629921259844</v>
      </c>
      <c r="AG221" s="39">
        <v>0.16187989556135771</v>
      </c>
      <c r="AH221" s="39">
        <v>0.17105263157894737</v>
      </c>
      <c r="AI221" s="39">
        <v>0.16578947368421051</v>
      </c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</row>
    <row r="222" spans="1:101" x14ac:dyDescent="0.3">
      <c r="A222" s="3">
        <v>1253</v>
      </c>
      <c r="B222" s="4" t="s">
        <v>217</v>
      </c>
      <c r="C222" s="39">
        <v>0.13925883034163289</v>
      </c>
      <c r="D222" s="39">
        <v>0.14057553956834531</v>
      </c>
      <c r="E222" s="39">
        <v>0.14191419141914191</v>
      </c>
      <c r="F222" s="39">
        <v>0.14238882554161916</v>
      </c>
      <c r="G222" s="39">
        <v>0.1423695064713412</v>
      </c>
      <c r="H222" s="39">
        <v>0.14446022727272728</v>
      </c>
      <c r="I222" s="39">
        <v>0.14570486160906354</v>
      </c>
      <c r="J222" s="39">
        <v>0.14506880733944955</v>
      </c>
      <c r="K222" s="39">
        <v>0.14516821760916249</v>
      </c>
      <c r="L222" s="39">
        <v>0.14377315474494157</v>
      </c>
      <c r="M222" s="39">
        <v>0.14509915822513911</v>
      </c>
      <c r="N222" s="39">
        <v>0.14399658168352086</v>
      </c>
      <c r="O222" s="39">
        <v>0.14344494892167992</v>
      </c>
      <c r="P222" s="39">
        <v>0.14401941193262918</v>
      </c>
      <c r="Q222" s="39">
        <v>0.14243239416678466</v>
      </c>
      <c r="R222" s="39">
        <v>0.13949887387387389</v>
      </c>
      <c r="S222" s="39">
        <v>0.13935574229691877</v>
      </c>
      <c r="T222" s="39">
        <v>0.13925285754112071</v>
      </c>
      <c r="U222" s="39">
        <v>0.14014152906896074</v>
      </c>
      <c r="V222" s="39">
        <v>0.14036544850498339</v>
      </c>
      <c r="W222" s="39">
        <v>0.14096854995825217</v>
      </c>
      <c r="X222" s="39">
        <v>0.14099931553730322</v>
      </c>
      <c r="Y222" s="39">
        <v>0.14132208922742112</v>
      </c>
      <c r="Z222" s="39">
        <v>0.14095135426492386</v>
      </c>
      <c r="AA222" s="39">
        <v>0.14146014735432016</v>
      </c>
      <c r="AB222" s="39">
        <v>0.14040686078978859</v>
      </c>
      <c r="AC222" s="39">
        <v>0.14112587959343237</v>
      </c>
      <c r="AD222" s="39">
        <v>0.14397636783971229</v>
      </c>
      <c r="AE222" s="39">
        <v>0.14894159653149708</v>
      </c>
      <c r="AF222" s="39">
        <v>0.15081060701269322</v>
      </c>
      <c r="AG222" s="39">
        <v>0.15512085721405433</v>
      </c>
      <c r="AH222" s="39">
        <v>0.15679999999999999</v>
      </c>
      <c r="AI222" s="39">
        <v>0.15985221674876848</v>
      </c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</row>
    <row r="223" spans="1:101" x14ac:dyDescent="0.3">
      <c r="A223" s="3">
        <v>1256</v>
      </c>
      <c r="B223" s="4" t="s">
        <v>218</v>
      </c>
      <c r="C223" s="39">
        <v>0.1064327485380117</v>
      </c>
      <c r="D223" s="39">
        <v>0.10689968225147527</v>
      </c>
      <c r="E223" s="39">
        <v>0.10603371783496007</v>
      </c>
      <c r="F223" s="39">
        <v>0.10829289810322011</v>
      </c>
      <c r="G223" s="39">
        <v>0.10847530731076127</v>
      </c>
      <c r="H223" s="39">
        <v>0.1074575542660649</v>
      </c>
      <c r="I223" s="39">
        <v>0.10673199829569663</v>
      </c>
      <c r="J223" s="39">
        <v>0.10379324718632764</v>
      </c>
      <c r="K223" s="39">
        <v>0.10385572139303482</v>
      </c>
      <c r="L223" s="39">
        <v>9.9315068493150679E-2</v>
      </c>
      <c r="M223" s="39">
        <v>9.9188279548604236E-2</v>
      </c>
      <c r="N223" s="39">
        <v>9.734855815753822E-2</v>
      </c>
      <c r="O223" s="39">
        <v>9.5981717768044178E-2</v>
      </c>
      <c r="P223" s="39">
        <v>9.5086867177283763E-2</v>
      </c>
      <c r="Q223" s="39">
        <v>9.3238822246455841E-2</v>
      </c>
      <c r="R223" s="39">
        <v>9.4495248341402188E-2</v>
      </c>
      <c r="S223" s="39">
        <v>9.4144460028050492E-2</v>
      </c>
      <c r="T223" s="39">
        <v>9.4503207907057393E-2</v>
      </c>
      <c r="U223" s="39">
        <v>9.5376215662856173E-2</v>
      </c>
      <c r="V223" s="39">
        <v>9.5599393019726864E-2</v>
      </c>
      <c r="W223" s="39">
        <v>9.5246010638297879E-2</v>
      </c>
      <c r="X223" s="39">
        <v>9.5138777474731276E-2</v>
      </c>
      <c r="Y223" s="39">
        <v>9.632602655140475E-2</v>
      </c>
      <c r="Z223" s="39">
        <v>9.3801839843160914E-2</v>
      </c>
      <c r="AA223" s="39">
        <v>9.3493552168815941E-2</v>
      </c>
      <c r="AB223" s="39">
        <v>9.437180216031836E-2</v>
      </c>
      <c r="AC223" s="39">
        <v>9.527698380291276E-2</v>
      </c>
      <c r="AD223" s="39">
        <v>9.9416755037115584E-2</v>
      </c>
      <c r="AE223" s="39">
        <v>0.10405894519131334</v>
      </c>
      <c r="AF223" s="39">
        <v>0.1057347670250896</v>
      </c>
      <c r="AG223" s="39">
        <v>0.1145742426131405</v>
      </c>
      <c r="AH223" s="39">
        <v>0.11709369971531131</v>
      </c>
      <c r="AI223" s="39">
        <v>0.12361060217417857</v>
      </c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</row>
    <row r="224" spans="1:101" x14ac:dyDescent="0.3">
      <c r="A224" s="3">
        <v>1259</v>
      </c>
      <c r="B224" s="4" t="s">
        <v>219</v>
      </c>
      <c r="C224" s="39">
        <v>0.14315352697095435</v>
      </c>
      <c r="D224" s="39">
        <v>0.14205483977535513</v>
      </c>
      <c r="E224" s="39">
        <v>0.14281098546042004</v>
      </c>
      <c r="F224" s="39">
        <v>0.14439518682710575</v>
      </c>
      <c r="G224" s="39">
        <v>0.15468200703100032</v>
      </c>
      <c r="H224" s="39">
        <v>0.1590765338393422</v>
      </c>
      <c r="I224" s="39">
        <v>0.15498154981549817</v>
      </c>
      <c r="J224" s="39">
        <v>0.15051546391752577</v>
      </c>
      <c r="K224" s="39">
        <v>0.14900468384074941</v>
      </c>
      <c r="L224" s="39">
        <v>0.14875322441960448</v>
      </c>
      <c r="M224" s="39">
        <v>0.14659834898946769</v>
      </c>
      <c r="N224" s="39">
        <v>0.14269662921348314</v>
      </c>
      <c r="O224" s="39">
        <v>0.14091161756531406</v>
      </c>
      <c r="P224" s="39">
        <v>0.14076731990063485</v>
      </c>
      <c r="Q224" s="39">
        <v>0.13518618456556936</v>
      </c>
      <c r="R224" s="39">
        <v>0.13312202852614896</v>
      </c>
      <c r="S224" s="39">
        <v>0.12954838709677419</v>
      </c>
      <c r="T224" s="39">
        <v>0.12566776901551768</v>
      </c>
      <c r="U224" s="39">
        <v>0.12628930817610062</v>
      </c>
      <c r="V224" s="39">
        <v>0.12337503065979886</v>
      </c>
      <c r="W224" s="39">
        <v>0.12022254475084664</v>
      </c>
      <c r="X224" s="39">
        <v>0.11948176583493282</v>
      </c>
      <c r="Y224" s="39">
        <v>0.12100402557423633</v>
      </c>
      <c r="Z224" s="39">
        <v>0.12256854933208343</v>
      </c>
      <c r="AA224" s="39">
        <v>0.12255813953488372</v>
      </c>
      <c r="AB224" s="39">
        <v>0.12672550350758091</v>
      </c>
      <c r="AC224" s="39">
        <v>0.12645189568266491</v>
      </c>
      <c r="AD224" s="39">
        <v>0.12733843537414966</v>
      </c>
      <c r="AE224" s="39">
        <v>0.13099514050285233</v>
      </c>
      <c r="AF224" s="39">
        <v>0.13128606760098929</v>
      </c>
      <c r="AG224" s="39">
        <v>0.13515163851007531</v>
      </c>
      <c r="AH224" s="39">
        <v>0.14455607955710478</v>
      </c>
      <c r="AI224" s="39">
        <v>0.15054203313561054</v>
      </c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</row>
    <row r="225" spans="1:101" x14ac:dyDescent="0.3">
      <c r="A225" s="3">
        <v>1260</v>
      </c>
      <c r="B225" s="4" t="s">
        <v>220</v>
      </c>
      <c r="C225" s="39">
        <v>0.16170678336980307</v>
      </c>
      <c r="D225" s="39">
        <v>0.16699496607572772</v>
      </c>
      <c r="E225" s="39">
        <v>0.1719022687609075</v>
      </c>
      <c r="F225" s="39">
        <v>0.17280701754385966</v>
      </c>
      <c r="G225" s="39">
        <v>0.17039964866051824</v>
      </c>
      <c r="H225" s="39">
        <v>0.17268098295328757</v>
      </c>
      <c r="I225" s="39">
        <v>0.17618198037466548</v>
      </c>
      <c r="J225" s="39">
        <v>0.1734284440481498</v>
      </c>
      <c r="K225" s="39">
        <v>0.17036223929747529</v>
      </c>
      <c r="L225" s="39">
        <v>0.16725352112676056</v>
      </c>
      <c r="M225" s="39">
        <v>0.16267311497032313</v>
      </c>
      <c r="N225" s="39">
        <v>0.16076115485564305</v>
      </c>
      <c r="O225" s="39">
        <v>0.15867804771284744</v>
      </c>
      <c r="P225" s="39">
        <v>0.16030534351145037</v>
      </c>
      <c r="Q225" s="39">
        <v>0.15715846994535518</v>
      </c>
      <c r="R225" s="39">
        <v>0.15071459506279775</v>
      </c>
      <c r="S225" s="39">
        <v>0.14949451494945148</v>
      </c>
      <c r="T225" s="39">
        <v>0.14835399743480121</v>
      </c>
      <c r="U225" s="39">
        <v>0.1484106529209622</v>
      </c>
      <c r="V225" s="39">
        <v>0.14390507011866235</v>
      </c>
      <c r="W225" s="39">
        <v>0.14147702876771145</v>
      </c>
      <c r="X225" s="39">
        <v>0.13913224864413851</v>
      </c>
      <c r="Y225" s="39">
        <v>0.13803108808290154</v>
      </c>
      <c r="Z225" s="39">
        <v>0.13948186528497408</v>
      </c>
      <c r="AA225" s="39">
        <v>0.14031862745098039</v>
      </c>
      <c r="AB225" s="39">
        <v>0.14054927302100162</v>
      </c>
      <c r="AC225" s="39">
        <v>0.1397161702978213</v>
      </c>
      <c r="AD225" s="39">
        <v>0.14229013693193093</v>
      </c>
      <c r="AE225" s="39">
        <v>0.1509772636617471</v>
      </c>
      <c r="AF225" s="39">
        <v>0.15461886941106953</v>
      </c>
      <c r="AG225" s="39">
        <v>0.15483619344773791</v>
      </c>
      <c r="AH225" s="39">
        <v>0.16279976603626439</v>
      </c>
      <c r="AI225" s="39">
        <v>0.16755057945393831</v>
      </c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</row>
    <row r="226" spans="1:101" x14ac:dyDescent="0.3">
      <c r="A226" s="3">
        <v>1263</v>
      </c>
      <c r="B226" s="4" t="s">
        <v>221</v>
      </c>
      <c r="C226" s="39">
        <v>0.12265397832408141</v>
      </c>
      <c r="D226" s="39">
        <v>0.12156628561678895</v>
      </c>
      <c r="E226" s="39">
        <v>0.12159892509237487</v>
      </c>
      <c r="F226" s="39">
        <v>0.12376696737205969</v>
      </c>
      <c r="G226" s="39">
        <v>0.12485266879946119</v>
      </c>
      <c r="H226" s="39">
        <v>0.12480080516648495</v>
      </c>
      <c r="I226" s="39">
        <v>0.12464636378765186</v>
      </c>
      <c r="J226" s="39">
        <v>0.12423793046630417</v>
      </c>
      <c r="K226" s="39">
        <v>0.12492831981649873</v>
      </c>
      <c r="L226" s="39">
        <v>0.12446490590420806</v>
      </c>
      <c r="M226" s="39">
        <v>0.12386097895331022</v>
      </c>
      <c r="N226" s="39">
        <v>0.12489927477840451</v>
      </c>
      <c r="O226" s="39">
        <v>0.12285189033650387</v>
      </c>
      <c r="P226" s="39">
        <v>0.12239833493435799</v>
      </c>
      <c r="Q226" s="39">
        <v>0.12126523782965501</v>
      </c>
      <c r="R226" s="39">
        <v>0.11885505867427847</v>
      </c>
      <c r="S226" s="39">
        <v>0.11712915651285276</v>
      </c>
      <c r="T226" s="39">
        <v>0.11654631570774128</v>
      </c>
      <c r="U226" s="39">
        <v>0.11546423368856858</v>
      </c>
      <c r="V226" s="39">
        <v>0.11546857357922469</v>
      </c>
      <c r="W226" s="39">
        <v>0.11497719582168604</v>
      </c>
      <c r="X226" s="39">
        <v>0.11619973871389171</v>
      </c>
      <c r="Y226" s="39">
        <v>0.1164861783984041</v>
      </c>
      <c r="Z226" s="39">
        <v>0.11759764804703907</v>
      </c>
      <c r="AA226" s="39">
        <v>0.11883438963901902</v>
      </c>
      <c r="AB226" s="39">
        <v>0.1222388873738751</v>
      </c>
      <c r="AC226" s="39">
        <v>0.12766531713900134</v>
      </c>
      <c r="AD226" s="39">
        <v>0.1319928329683456</v>
      </c>
      <c r="AE226" s="39">
        <v>0.13621607583430723</v>
      </c>
      <c r="AF226" s="39">
        <v>0.14134683154994554</v>
      </c>
      <c r="AG226" s="39">
        <v>0.14557243659017227</v>
      </c>
      <c r="AH226" s="39">
        <v>0.15187788967002344</v>
      </c>
      <c r="AI226" s="39">
        <v>0.15829749557298253</v>
      </c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</row>
    <row r="227" spans="1:101" x14ac:dyDescent="0.3">
      <c r="A227" s="3">
        <v>1264</v>
      </c>
      <c r="B227" s="4" t="s">
        <v>222</v>
      </c>
      <c r="C227" s="39">
        <v>0.13501144164759726</v>
      </c>
      <c r="D227" s="39">
        <v>0.13115356355620866</v>
      </c>
      <c r="E227" s="39">
        <v>0.13579795021961932</v>
      </c>
      <c r="F227" s="39">
        <v>0.13599105812220566</v>
      </c>
      <c r="G227" s="39">
        <v>0.13552976413328341</v>
      </c>
      <c r="H227" s="39">
        <v>0.1328066215199398</v>
      </c>
      <c r="I227" s="39">
        <v>0.13408472600077731</v>
      </c>
      <c r="J227" s="39">
        <v>0.13470496894409939</v>
      </c>
      <c r="K227" s="39">
        <v>0.13634592910011686</v>
      </c>
      <c r="L227" s="39">
        <v>0.13253477588871715</v>
      </c>
      <c r="M227" s="39">
        <v>0.1345119139123751</v>
      </c>
      <c r="N227" s="39">
        <v>0.13414634146341464</v>
      </c>
      <c r="O227" s="39">
        <v>0.12720848056537101</v>
      </c>
      <c r="P227" s="39">
        <v>0.12861100118717847</v>
      </c>
      <c r="Q227" s="39">
        <v>0.13243457573354481</v>
      </c>
      <c r="R227" s="39">
        <v>0.13320079522862824</v>
      </c>
      <c r="S227" s="39">
        <v>0.13259229853116317</v>
      </c>
      <c r="T227" s="39">
        <v>0.1306750888274773</v>
      </c>
      <c r="U227" s="39">
        <v>0.12861100118717847</v>
      </c>
      <c r="V227" s="39">
        <v>0.13279678068410464</v>
      </c>
      <c r="W227" s="39">
        <v>0.13253968253968254</v>
      </c>
      <c r="X227" s="39">
        <v>0.13857532113662904</v>
      </c>
      <c r="Y227" s="39">
        <v>0.14596273291925466</v>
      </c>
      <c r="Z227" s="39">
        <v>0.14207450693937179</v>
      </c>
      <c r="AA227" s="39">
        <v>0.14126927214055218</v>
      </c>
      <c r="AB227" s="39">
        <v>0.14661383285302593</v>
      </c>
      <c r="AC227" s="39">
        <v>0.14578185668902224</v>
      </c>
      <c r="AD227" s="39">
        <v>0.15707730321214261</v>
      </c>
      <c r="AE227" s="39">
        <v>0.16701680672268907</v>
      </c>
      <c r="AF227" s="39">
        <v>0.17109867039888033</v>
      </c>
      <c r="AG227" s="39">
        <v>0.1796116504854369</v>
      </c>
      <c r="AH227" s="39">
        <v>0.19228118538938663</v>
      </c>
      <c r="AI227" s="39">
        <v>0.19466574298579842</v>
      </c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</row>
    <row r="228" spans="1:101" x14ac:dyDescent="0.3">
      <c r="A228" s="3">
        <v>1265</v>
      </c>
      <c r="B228" s="4" t="s">
        <v>223</v>
      </c>
      <c r="C228" s="39">
        <v>0.16</v>
      </c>
      <c r="D228" s="39">
        <v>0.17214191852825231</v>
      </c>
      <c r="E228" s="39">
        <v>0.17426273458445041</v>
      </c>
      <c r="F228" s="39">
        <v>0.17534246575342466</v>
      </c>
      <c r="G228" s="39">
        <v>0.17753120665742025</v>
      </c>
      <c r="H228" s="39">
        <v>0.18439716312056736</v>
      </c>
      <c r="I228" s="39">
        <v>0.18617771509167841</v>
      </c>
      <c r="J228" s="39">
        <v>0.19268635724331926</v>
      </c>
      <c r="K228" s="39">
        <v>0.19484240687679083</v>
      </c>
      <c r="L228" s="39">
        <v>0.19303338171262699</v>
      </c>
      <c r="M228" s="39">
        <v>0.2</v>
      </c>
      <c r="N228" s="39">
        <v>0.21130952380952381</v>
      </c>
      <c r="O228" s="39">
        <v>0.21503759398496242</v>
      </c>
      <c r="P228" s="39">
        <v>0.20967741935483872</v>
      </c>
      <c r="Q228" s="39">
        <v>0.21075581395348839</v>
      </c>
      <c r="R228" s="39">
        <v>0.21605839416058395</v>
      </c>
      <c r="S228" s="39">
        <v>0.21577380952380953</v>
      </c>
      <c r="T228" s="39">
        <v>0.21547799696509864</v>
      </c>
      <c r="U228" s="39">
        <v>0.20726172465960666</v>
      </c>
      <c r="V228" s="39">
        <v>0.20376175548589343</v>
      </c>
      <c r="W228" s="39">
        <v>0.21451612903225806</v>
      </c>
      <c r="X228" s="39">
        <v>0.20805369127516779</v>
      </c>
      <c r="Y228" s="39">
        <v>0.20973154362416108</v>
      </c>
      <c r="Z228" s="39">
        <v>0.20202020202020202</v>
      </c>
      <c r="AA228" s="39">
        <v>0.21635434412265758</v>
      </c>
      <c r="AB228" s="39">
        <v>0.2204861111111111</v>
      </c>
      <c r="AC228" s="39">
        <v>0.20386643233743409</v>
      </c>
      <c r="AD228" s="39">
        <v>0.20855614973262032</v>
      </c>
      <c r="AE228" s="39">
        <v>0.20603907637655416</v>
      </c>
      <c r="AF228" s="39">
        <v>0.2013888888888889</v>
      </c>
      <c r="AG228" s="39">
        <v>0.20954003407155025</v>
      </c>
      <c r="AH228" s="39">
        <v>0.21925133689839571</v>
      </c>
      <c r="AI228" s="39">
        <v>0.22241992882562278</v>
      </c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</row>
    <row r="229" spans="1:101" x14ac:dyDescent="0.3">
      <c r="A229" s="3">
        <v>1266</v>
      </c>
      <c r="B229" s="4" t="s">
        <v>224</v>
      </c>
      <c r="C229" s="39">
        <v>0.18733783082511676</v>
      </c>
      <c r="D229" s="39">
        <v>0.19092331768388107</v>
      </c>
      <c r="E229" s="39">
        <v>0.18473684210526317</v>
      </c>
      <c r="F229" s="39">
        <v>0.18455843469063987</v>
      </c>
      <c r="G229" s="39">
        <v>0.18473037907100909</v>
      </c>
      <c r="H229" s="39">
        <v>0.18460710441334768</v>
      </c>
      <c r="I229" s="39">
        <v>0.17820719269994631</v>
      </c>
      <c r="J229" s="39">
        <v>0.17653449212384573</v>
      </c>
      <c r="K229" s="39">
        <v>0.17777777777777778</v>
      </c>
      <c r="L229" s="39">
        <v>0.17833698030634573</v>
      </c>
      <c r="M229" s="39">
        <v>0.17517847336628226</v>
      </c>
      <c r="N229" s="39">
        <v>0.17927170868347339</v>
      </c>
      <c r="O229" s="39">
        <v>0.18360471645143178</v>
      </c>
      <c r="P229" s="39">
        <v>0.18658399098083428</v>
      </c>
      <c r="Q229" s="39">
        <v>0.18682566723452584</v>
      </c>
      <c r="R229" s="39">
        <v>0.18150879183210436</v>
      </c>
      <c r="S229" s="39">
        <v>0.18181818181818182</v>
      </c>
      <c r="T229" s="39">
        <v>0.18457943925233644</v>
      </c>
      <c r="U229" s="39">
        <v>0.18192557590076786</v>
      </c>
      <c r="V229" s="39">
        <v>0.18487891317188423</v>
      </c>
      <c r="W229" s="39">
        <v>0.1882280809319436</v>
      </c>
      <c r="X229" s="39">
        <v>0.18529769137302551</v>
      </c>
      <c r="Y229" s="39">
        <v>0.18765133171912832</v>
      </c>
      <c r="Z229" s="39">
        <v>0.19633027522935781</v>
      </c>
      <c r="AA229" s="39">
        <v>0.19377990430622011</v>
      </c>
      <c r="AB229" s="39">
        <v>0.19548425430778371</v>
      </c>
      <c r="AC229" s="39">
        <v>0.19516509433962265</v>
      </c>
      <c r="AD229" s="39">
        <v>0.20496160661547549</v>
      </c>
      <c r="AE229" s="39">
        <v>0.20539906103286384</v>
      </c>
      <c r="AF229" s="39">
        <v>0.20928865373309818</v>
      </c>
      <c r="AG229" s="39">
        <v>0.2046783625730994</v>
      </c>
      <c r="AH229" s="39">
        <v>0.20635838150289018</v>
      </c>
      <c r="AI229" s="39">
        <v>0.21157218001168906</v>
      </c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</row>
    <row r="230" spans="1:101" x14ac:dyDescent="0.3">
      <c r="A230" s="3">
        <v>1401</v>
      </c>
      <c r="B230" s="4" t="s">
        <v>225</v>
      </c>
      <c r="C230" s="39">
        <v>0.12709907640638118</v>
      </c>
      <c r="D230" s="39">
        <v>0.1286488740617181</v>
      </c>
      <c r="E230" s="39">
        <v>0.12773160972606956</v>
      </c>
      <c r="F230" s="39">
        <v>0.12702922077922077</v>
      </c>
      <c r="G230" s="39">
        <v>0.12529809220985691</v>
      </c>
      <c r="H230" s="39">
        <v>0.12611650485436893</v>
      </c>
      <c r="I230" s="39">
        <v>0.12289643234926435</v>
      </c>
      <c r="J230" s="39">
        <v>0.12237529691211402</v>
      </c>
      <c r="K230" s="39">
        <v>0.11928134839785146</v>
      </c>
      <c r="L230" s="39">
        <v>0.11812984138694209</v>
      </c>
      <c r="M230" s="39">
        <v>0.1167229884007672</v>
      </c>
      <c r="N230" s="39">
        <v>0.11665158371040724</v>
      </c>
      <c r="O230" s="39">
        <v>0.11761006289308176</v>
      </c>
      <c r="P230" s="39">
        <v>0.11660431141991805</v>
      </c>
      <c r="Q230" s="39">
        <v>0.11603823685608072</v>
      </c>
      <c r="R230" s="39">
        <v>0.1148988783891195</v>
      </c>
      <c r="S230" s="39">
        <v>0.11262289325842696</v>
      </c>
      <c r="T230" s="39">
        <v>0.11464124966904951</v>
      </c>
      <c r="U230" s="39">
        <v>0.11633227736712425</v>
      </c>
      <c r="V230" s="39">
        <v>0.11770376862401402</v>
      </c>
      <c r="W230" s="39">
        <v>0.11877259500925844</v>
      </c>
      <c r="X230" s="39">
        <v>0.11553295932678821</v>
      </c>
      <c r="Y230" s="39">
        <v>0.11774982529699511</v>
      </c>
      <c r="Z230" s="39">
        <v>0.1176419817020542</v>
      </c>
      <c r="AA230" s="39">
        <v>0.11977908180876769</v>
      </c>
      <c r="AB230" s="39">
        <v>0.11995881242491849</v>
      </c>
      <c r="AC230" s="39">
        <v>0.12139864922629734</v>
      </c>
      <c r="AD230" s="39">
        <v>0.12564733848374227</v>
      </c>
      <c r="AE230" s="39">
        <v>0.12948912493677289</v>
      </c>
      <c r="AF230" s="39">
        <v>0.13285247001593559</v>
      </c>
      <c r="AG230" s="39">
        <v>0.13567797316443037</v>
      </c>
      <c r="AH230" s="39">
        <v>0.14072405739072405</v>
      </c>
      <c r="AI230" s="39">
        <v>0.14546068174147822</v>
      </c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</row>
    <row r="231" spans="1:101" x14ac:dyDescent="0.3">
      <c r="A231" s="3">
        <v>1411</v>
      </c>
      <c r="B231" s="4" t="s">
        <v>226</v>
      </c>
      <c r="C231" s="39">
        <v>0.21056603773584906</v>
      </c>
      <c r="D231" s="39">
        <v>0.2129032258064516</v>
      </c>
      <c r="E231" s="39">
        <v>0.2085090072824837</v>
      </c>
      <c r="F231" s="39">
        <v>0.20913277052954721</v>
      </c>
      <c r="G231" s="39">
        <v>0.21547388781431334</v>
      </c>
      <c r="H231" s="39">
        <v>0.21928091663374161</v>
      </c>
      <c r="I231" s="39">
        <v>0.21567075583696083</v>
      </c>
      <c r="J231" s="39">
        <v>0.21422861710631494</v>
      </c>
      <c r="K231" s="39">
        <v>0.21052631578947367</v>
      </c>
      <c r="L231" s="39">
        <v>0.20535357570914903</v>
      </c>
      <c r="M231" s="39">
        <v>0.19878787878787879</v>
      </c>
      <c r="N231" s="39">
        <v>0.19472211115553778</v>
      </c>
      <c r="O231" s="39">
        <v>0.19176987614862165</v>
      </c>
      <c r="P231" s="39">
        <v>0.1860184813177983</v>
      </c>
      <c r="Q231" s="39">
        <v>0.18439142741609382</v>
      </c>
      <c r="R231" s="39">
        <v>0.18115649009300444</v>
      </c>
      <c r="S231" s="39">
        <v>0.17469387755102042</v>
      </c>
      <c r="T231" s="39">
        <v>0.16937449228269699</v>
      </c>
      <c r="U231" s="39">
        <v>0.16917446116307441</v>
      </c>
      <c r="V231" s="39">
        <v>0.17128671907323129</v>
      </c>
      <c r="W231" s="39">
        <v>0.16999168744804655</v>
      </c>
      <c r="X231" s="39">
        <v>0.17572156196943972</v>
      </c>
      <c r="Y231" s="39">
        <v>0.17477003942181341</v>
      </c>
      <c r="Z231" s="39">
        <v>0.17680278019113815</v>
      </c>
      <c r="AA231" s="39">
        <v>0.17572857764245325</v>
      </c>
      <c r="AB231" s="39">
        <v>0.17705627705627705</v>
      </c>
      <c r="AC231" s="39">
        <v>0.18004338394793926</v>
      </c>
      <c r="AD231" s="39">
        <v>0.18315334773218142</v>
      </c>
      <c r="AE231" s="39">
        <v>0.19229122055674519</v>
      </c>
      <c r="AF231" s="39">
        <v>0.19535864978902953</v>
      </c>
      <c r="AG231" s="39">
        <v>0.19949388443694643</v>
      </c>
      <c r="AH231" s="39">
        <v>0.20127931769722815</v>
      </c>
      <c r="AI231" s="39">
        <v>0.20370370370370369</v>
      </c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</row>
    <row r="232" spans="1:101" x14ac:dyDescent="0.3">
      <c r="A232" s="3">
        <v>1412</v>
      </c>
      <c r="B232" s="4" t="s">
        <v>227</v>
      </c>
      <c r="C232" s="39">
        <v>0.22790294627383015</v>
      </c>
      <c r="D232" s="39">
        <v>0.2298951048951049</v>
      </c>
      <c r="E232" s="39">
        <v>0.22711571675302245</v>
      </c>
      <c r="F232" s="39">
        <v>0.21590909090909091</v>
      </c>
      <c r="G232" s="39">
        <v>0.22859664607237423</v>
      </c>
      <c r="H232" s="39">
        <v>0.22555066079295155</v>
      </c>
      <c r="I232" s="39">
        <v>0.22153024911032029</v>
      </c>
      <c r="J232" s="39">
        <v>0.21933751119068934</v>
      </c>
      <c r="K232" s="39">
        <v>0.22212148685403446</v>
      </c>
      <c r="L232" s="39">
        <v>0.22075471698113208</v>
      </c>
      <c r="M232" s="39">
        <v>0.21847930702598653</v>
      </c>
      <c r="N232" s="39">
        <v>0.2158203125</v>
      </c>
      <c r="O232" s="39">
        <v>0.21522842639593909</v>
      </c>
      <c r="P232" s="39">
        <v>0.20855057351407716</v>
      </c>
      <c r="Q232" s="39">
        <v>0.21024546424759871</v>
      </c>
      <c r="R232" s="39">
        <v>0.20195439739413681</v>
      </c>
      <c r="S232" s="39">
        <v>0.20464601769911506</v>
      </c>
      <c r="T232" s="39">
        <v>0.19911012235817574</v>
      </c>
      <c r="U232" s="39">
        <v>0.19885714285714284</v>
      </c>
      <c r="V232" s="39">
        <v>0.20068415051311289</v>
      </c>
      <c r="W232" s="39">
        <v>0.19747416762342135</v>
      </c>
      <c r="X232" s="39">
        <v>0.19336384439359267</v>
      </c>
      <c r="Y232" s="39">
        <v>0.19292237442922375</v>
      </c>
      <c r="Z232" s="39">
        <v>0.19031141868512111</v>
      </c>
      <c r="AA232" s="39">
        <v>0.1902552204176334</v>
      </c>
      <c r="AB232" s="39">
        <v>0.19506462984723855</v>
      </c>
      <c r="AC232" s="39">
        <v>0.1995249406175772</v>
      </c>
      <c r="AD232" s="39">
        <v>0.21104294478527608</v>
      </c>
      <c r="AE232" s="39">
        <v>0.215</v>
      </c>
      <c r="AF232" s="39">
        <v>0.22292993630573249</v>
      </c>
      <c r="AG232" s="39">
        <v>0.21914357682619648</v>
      </c>
      <c r="AH232" s="39">
        <v>0.22676579925650558</v>
      </c>
      <c r="AI232" s="39">
        <v>0.22439024390243903</v>
      </c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</row>
    <row r="233" spans="1:101" x14ac:dyDescent="0.3">
      <c r="A233" s="3">
        <v>1413</v>
      </c>
      <c r="B233" s="4" t="s">
        <v>228</v>
      </c>
      <c r="C233" s="39">
        <v>0.19762845849802371</v>
      </c>
      <c r="D233" s="39">
        <v>0.20022624434389141</v>
      </c>
      <c r="E233" s="39">
        <v>0.20195627157652474</v>
      </c>
      <c r="F233" s="39">
        <v>0.20445459737292976</v>
      </c>
      <c r="G233" s="39">
        <v>0.20847851335656215</v>
      </c>
      <c r="H233" s="39">
        <v>0.20386643233743409</v>
      </c>
      <c r="I233" s="39">
        <v>0.20209668025626093</v>
      </c>
      <c r="J233" s="39">
        <v>0.19457547169811321</v>
      </c>
      <c r="K233" s="39">
        <v>0.18629173989455183</v>
      </c>
      <c r="L233" s="39">
        <v>0.18962432915921287</v>
      </c>
      <c r="M233" s="39">
        <v>0.1900180396873121</v>
      </c>
      <c r="N233" s="39">
        <v>0.19129368485591661</v>
      </c>
      <c r="O233" s="39">
        <v>0.18789407313997478</v>
      </c>
      <c r="P233" s="39">
        <v>0.18339768339768339</v>
      </c>
      <c r="Q233" s="39">
        <v>0.17586649550706032</v>
      </c>
      <c r="R233" s="39">
        <v>0.17670157068062828</v>
      </c>
      <c r="S233" s="39">
        <v>0.17176317501626545</v>
      </c>
      <c r="T233" s="39">
        <v>0.16634553628773283</v>
      </c>
      <c r="U233" s="39">
        <v>0.16775884665792923</v>
      </c>
      <c r="V233" s="39">
        <v>0.16910785619174434</v>
      </c>
      <c r="W233" s="39">
        <v>0.17225201072386059</v>
      </c>
      <c r="X233" s="39">
        <v>0.17475083056478405</v>
      </c>
      <c r="Y233" s="39">
        <v>0.17774762550881953</v>
      </c>
      <c r="Z233" s="39">
        <v>0.18308921438082557</v>
      </c>
      <c r="AA233" s="39">
        <v>0.1935266351989211</v>
      </c>
      <c r="AB233" s="39">
        <v>0.19917864476386038</v>
      </c>
      <c r="AC233" s="39">
        <v>0.20868347338935575</v>
      </c>
      <c r="AD233" s="39">
        <v>0.22070452911574406</v>
      </c>
      <c r="AE233" s="39">
        <v>0.22277580071174377</v>
      </c>
      <c r="AF233" s="39">
        <v>0.22508960573476702</v>
      </c>
      <c r="AG233" s="39">
        <v>0.2239221140472879</v>
      </c>
      <c r="AH233" s="39">
        <v>0.23875181422351233</v>
      </c>
      <c r="AI233" s="39">
        <v>0.23792093704245973</v>
      </c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</row>
    <row r="234" spans="1:101" x14ac:dyDescent="0.3">
      <c r="A234" s="3">
        <v>1416</v>
      </c>
      <c r="B234" s="4" t="s">
        <v>229</v>
      </c>
      <c r="C234" s="39">
        <v>0.19810933004521167</v>
      </c>
      <c r="D234" s="39">
        <v>0.20120431893687707</v>
      </c>
      <c r="E234" s="39">
        <v>0.19863155712212316</v>
      </c>
      <c r="F234" s="39">
        <v>0.19839638157894737</v>
      </c>
      <c r="G234" s="39">
        <v>0.19875904860392968</v>
      </c>
      <c r="H234" s="39">
        <v>0.1965389369592089</v>
      </c>
      <c r="I234" s="39">
        <v>0.19318885448916409</v>
      </c>
      <c r="J234" s="39">
        <v>0.19417879417879419</v>
      </c>
      <c r="K234" s="39">
        <v>0.18908260689082607</v>
      </c>
      <c r="L234" s="39">
        <v>0.19058481957693904</v>
      </c>
      <c r="M234" s="39">
        <v>0.18753907063971662</v>
      </c>
      <c r="N234" s="39">
        <v>0.18585182084554205</v>
      </c>
      <c r="O234" s="39">
        <v>0.18538248455145961</v>
      </c>
      <c r="P234" s="39">
        <v>0.17853324780842419</v>
      </c>
      <c r="Q234" s="39">
        <v>0.17623038899634644</v>
      </c>
      <c r="R234" s="39">
        <v>0.17292746113989638</v>
      </c>
      <c r="S234" s="39">
        <v>0.17012448132780084</v>
      </c>
      <c r="T234" s="39">
        <v>0.17054945054945056</v>
      </c>
      <c r="U234" s="39">
        <v>0.16881386050644159</v>
      </c>
      <c r="V234" s="39">
        <v>0.16659172661870503</v>
      </c>
      <c r="W234" s="39">
        <v>0.1676470588235294</v>
      </c>
      <c r="X234" s="39">
        <v>0.16758116140832191</v>
      </c>
      <c r="Y234" s="39">
        <v>0.16524150681765656</v>
      </c>
      <c r="Z234" s="39">
        <v>0.16658834586466165</v>
      </c>
      <c r="AA234" s="39">
        <v>0.16822429906542055</v>
      </c>
      <c r="AB234" s="39">
        <v>0.17457305502846299</v>
      </c>
      <c r="AC234" s="39">
        <v>0.17669351018474658</v>
      </c>
      <c r="AD234" s="39">
        <v>0.17953621802534067</v>
      </c>
      <c r="AE234" s="39">
        <v>0.18181818181818182</v>
      </c>
      <c r="AF234" s="39">
        <v>0.1833693823600096</v>
      </c>
      <c r="AG234" s="39">
        <v>0.18424821002386635</v>
      </c>
      <c r="AH234" s="39">
        <v>0.18969667790081848</v>
      </c>
      <c r="AI234" s="39">
        <v>0.19628452701051088</v>
      </c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</row>
    <row r="235" spans="1:101" x14ac:dyDescent="0.3">
      <c r="A235" s="3">
        <v>1417</v>
      </c>
      <c r="B235" s="4" t="s">
        <v>230</v>
      </c>
      <c r="C235" s="39">
        <v>0.18457300275482094</v>
      </c>
      <c r="D235" s="39">
        <v>0.18489065606361829</v>
      </c>
      <c r="E235" s="39">
        <v>0.18670382165605096</v>
      </c>
      <c r="F235" s="39">
        <v>0.18907060231352213</v>
      </c>
      <c r="G235" s="39">
        <v>0.18881396271320905</v>
      </c>
      <c r="H235" s="39">
        <v>0.20914396887159534</v>
      </c>
      <c r="I235" s="39">
        <v>0.20976082740788624</v>
      </c>
      <c r="J235" s="39">
        <v>0.20793036750483559</v>
      </c>
      <c r="K235" s="39">
        <v>0.21021802798568173</v>
      </c>
      <c r="L235" s="39">
        <v>0.21158854166666666</v>
      </c>
      <c r="M235" s="39">
        <v>0.21444842173771558</v>
      </c>
      <c r="N235" s="39">
        <v>0.21270261329804829</v>
      </c>
      <c r="O235" s="39">
        <v>0.2135434126718069</v>
      </c>
      <c r="P235" s="39">
        <v>0.212141652613828</v>
      </c>
      <c r="Q235" s="39">
        <v>0.21338769962623175</v>
      </c>
      <c r="R235" s="39">
        <v>0.21852487135506005</v>
      </c>
      <c r="S235" s="39">
        <v>0.2164770768700448</v>
      </c>
      <c r="T235" s="39">
        <v>0.2131769575715764</v>
      </c>
      <c r="U235" s="39">
        <v>0.21381464769177369</v>
      </c>
      <c r="V235" s="39">
        <v>0.20934316824727783</v>
      </c>
      <c r="W235" s="39">
        <v>0.21340388007054673</v>
      </c>
      <c r="X235" s="39">
        <v>0.2114631541473834</v>
      </c>
      <c r="Y235" s="39">
        <v>0.21043165467625899</v>
      </c>
      <c r="Z235" s="39">
        <v>0.20881502890173412</v>
      </c>
      <c r="AA235" s="39">
        <v>0.2084844089920232</v>
      </c>
      <c r="AB235" s="39">
        <v>0.20997088791848617</v>
      </c>
      <c r="AC235" s="39">
        <v>0.20871475649945076</v>
      </c>
      <c r="AD235" s="39">
        <v>0.21391369047619047</v>
      </c>
      <c r="AE235" s="39">
        <v>0.21844660194174756</v>
      </c>
      <c r="AF235" s="39">
        <v>0.22313127556712534</v>
      </c>
      <c r="AG235" s="39">
        <v>0.22373254959588537</v>
      </c>
      <c r="AH235" s="39">
        <v>0.23074046372475693</v>
      </c>
      <c r="AI235" s="39">
        <v>0.22941616766467066</v>
      </c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</row>
    <row r="236" spans="1:101" x14ac:dyDescent="0.3">
      <c r="A236" s="3">
        <v>1418</v>
      </c>
      <c r="B236" s="4" t="s">
        <v>231</v>
      </c>
      <c r="C236" s="39">
        <v>0.21891604675876727</v>
      </c>
      <c r="D236" s="39">
        <v>0.21180189673340358</v>
      </c>
      <c r="E236" s="39">
        <v>0.21531869309051954</v>
      </c>
      <c r="F236" s="39">
        <v>0.20939947780678853</v>
      </c>
      <c r="G236" s="39">
        <v>0.2227027027027027</v>
      </c>
      <c r="H236" s="39">
        <v>0.22100054975261132</v>
      </c>
      <c r="I236" s="39">
        <v>0.2106951871657754</v>
      </c>
      <c r="J236" s="39">
        <v>0.19808306709265175</v>
      </c>
      <c r="K236" s="39">
        <v>0.20098306936100491</v>
      </c>
      <c r="L236" s="39">
        <v>0.19726775956284154</v>
      </c>
      <c r="M236" s="39">
        <v>0.19614325068870522</v>
      </c>
      <c r="N236" s="39">
        <v>0.19251925192519251</v>
      </c>
      <c r="O236" s="39">
        <v>0.18547055586130984</v>
      </c>
      <c r="P236" s="39">
        <v>0.16853932584269662</v>
      </c>
      <c r="Q236" s="39">
        <v>0.17124183006535948</v>
      </c>
      <c r="R236" s="39">
        <v>0.17131474103585656</v>
      </c>
      <c r="S236" s="39">
        <v>0.16212624584717608</v>
      </c>
      <c r="T236" s="39">
        <v>0.15800273597811218</v>
      </c>
      <c r="U236" s="39">
        <v>0.15373864430468204</v>
      </c>
      <c r="V236" s="39">
        <v>0.15362731152204837</v>
      </c>
      <c r="W236" s="39">
        <v>0.15725518227305219</v>
      </c>
      <c r="X236" s="39">
        <v>0.15677655677655677</v>
      </c>
      <c r="Y236" s="39">
        <v>0.15356083086053413</v>
      </c>
      <c r="Z236" s="39">
        <v>0.15476190476190477</v>
      </c>
      <c r="AA236" s="39">
        <v>0.15636634400595681</v>
      </c>
      <c r="AB236" s="39">
        <v>0.1532137518684604</v>
      </c>
      <c r="AC236" s="39">
        <v>0.15856394913986538</v>
      </c>
      <c r="AD236" s="39">
        <v>0.17457886676875958</v>
      </c>
      <c r="AE236" s="39">
        <v>0.17638036809815952</v>
      </c>
      <c r="AF236" s="39">
        <v>0.18701700154559506</v>
      </c>
      <c r="AG236" s="39">
        <v>0.18245341614906832</v>
      </c>
      <c r="AH236" s="39">
        <v>0.1774960380348653</v>
      </c>
      <c r="AI236" s="39">
        <v>0.18608287724784989</v>
      </c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</row>
    <row r="237" spans="1:101" x14ac:dyDescent="0.3">
      <c r="A237" s="3">
        <v>1419</v>
      </c>
      <c r="B237" s="4" t="s">
        <v>232</v>
      </c>
      <c r="C237" s="39">
        <v>0.1788243626062323</v>
      </c>
      <c r="D237" s="39">
        <v>0.17949615115465362</v>
      </c>
      <c r="E237" s="39">
        <v>0.18816442239546421</v>
      </c>
      <c r="F237" s="39">
        <v>0.18066337332392379</v>
      </c>
      <c r="G237" s="39">
        <v>0.17910970907816334</v>
      </c>
      <c r="H237" s="39">
        <v>0.15191011235955057</v>
      </c>
      <c r="I237" s="39">
        <v>0.15360641139804096</v>
      </c>
      <c r="J237" s="39">
        <v>0.1558325912733749</v>
      </c>
      <c r="K237" s="39">
        <v>0.15916183682567989</v>
      </c>
      <c r="L237" s="39">
        <v>0.15518008003557138</v>
      </c>
      <c r="M237" s="39">
        <v>0.15538735529830811</v>
      </c>
      <c r="N237" s="39">
        <v>0.1552346570397112</v>
      </c>
      <c r="O237" s="39">
        <v>0.15969062784349408</v>
      </c>
      <c r="P237" s="39">
        <v>0.15529088410444342</v>
      </c>
      <c r="Q237" s="39">
        <v>0.1453382084095064</v>
      </c>
      <c r="R237" s="39">
        <v>0.14643019554342884</v>
      </c>
      <c r="S237" s="39">
        <v>0.1459188326493388</v>
      </c>
      <c r="T237" s="39">
        <v>0.14370437956204379</v>
      </c>
      <c r="U237" s="39">
        <v>0.13988229968311452</v>
      </c>
      <c r="V237" s="39">
        <v>0.14006366530241018</v>
      </c>
      <c r="W237" s="39">
        <v>0.1377899045020464</v>
      </c>
      <c r="X237" s="39">
        <v>0.14043139054612208</v>
      </c>
      <c r="Y237" s="39">
        <v>0.1456400742115028</v>
      </c>
      <c r="Z237" s="39">
        <v>0.14802933088909256</v>
      </c>
      <c r="AA237" s="39">
        <v>0.14606741573033707</v>
      </c>
      <c r="AB237" s="39">
        <v>0.15205724508050089</v>
      </c>
      <c r="AC237" s="39">
        <v>0.15299334811529933</v>
      </c>
      <c r="AD237" s="39">
        <v>0.15961199294532627</v>
      </c>
      <c r="AE237" s="39">
        <v>0.16388400702987699</v>
      </c>
      <c r="AF237" s="39">
        <v>0.16927763272410792</v>
      </c>
      <c r="AG237" s="39">
        <v>0.17238421955403088</v>
      </c>
      <c r="AH237" s="39">
        <v>0.17910447761194029</v>
      </c>
      <c r="AI237" s="39">
        <v>0.18404118404118405</v>
      </c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</row>
    <row r="238" spans="1:101" x14ac:dyDescent="0.3">
      <c r="A238" s="3">
        <v>1420</v>
      </c>
      <c r="B238" s="4" t="s">
        <v>233</v>
      </c>
      <c r="C238" s="39">
        <v>0.12676547515257192</v>
      </c>
      <c r="D238" s="39">
        <v>0.12684110206203431</v>
      </c>
      <c r="E238" s="39">
        <v>0.12673165726013341</v>
      </c>
      <c r="F238" s="39">
        <v>0.12154882154882155</v>
      </c>
      <c r="G238" s="39">
        <v>0.12194304857621441</v>
      </c>
      <c r="H238" s="39">
        <v>0.12562396006655574</v>
      </c>
      <c r="I238" s="39">
        <v>0.12390694604850684</v>
      </c>
      <c r="J238" s="39">
        <v>0.12278130597622537</v>
      </c>
      <c r="K238" s="39">
        <v>0.12247838616714697</v>
      </c>
      <c r="L238" s="39">
        <v>0.12071439961728592</v>
      </c>
      <c r="M238" s="39">
        <v>0.12187401076289965</v>
      </c>
      <c r="N238" s="39">
        <v>0.1224845507843448</v>
      </c>
      <c r="O238" s="39">
        <v>0.12444231994901211</v>
      </c>
      <c r="P238" s="39">
        <v>0.12976297629762976</v>
      </c>
      <c r="Q238" s="39">
        <v>0.13058522641793291</v>
      </c>
      <c r="R238" s="39">
        <v>0.12825560266505148</v>
      </c>
      <c r="S238" s="39">
        <v>0.12440119760479042</v>
      </c>
      <c r="T238" s="39">
        <v>0.12343283582089552</v>
      </c>
      <c r="U238" s="39">
        <v>0.12349131586694143</v>
      </c>
      <c r="V238" s="39">
        <v>0.1240491515506144</v>
      </c>
      <c r="W238" s="39">
        <v>0.12738199941366168</v>
      </c>
      <c r="X238" s="39">
        <v>0.12784461516161763</v>
      </c>
      <c r="Y238" s="39">
        <v>0.12686567164179105</v>
      </c>
      <c r="Z238" s="39">
        <v>0.12778962331201138</v>
      </c>
      <c r="AA238" s="39">
        <v>0.12667597765363128</v>
      </c>
      <c r="AB238" s="39">
        <v>0.12983124659771367</v>
      </c>
      <c r="AC238" s="39">
        <v>0.12906245820516249</v>
      </c>
      <c r="AD238" s="39">
        <v>0.13446149809786173</v>
      </c>
      <c r="AE238" s="39">
        <v>0.13859580565324997</v>
      </c>
      <c r="AF238" s="39">
        <v>0.13981375175405025</v>
      </c>
      <c r="AG238" s="39">
        <v>0.14129202871174915</v>
      </c>
      <c r="AH238" s="39">
        <v>0.1444347933986847</v>
      </c>
      <c r="AI238" s="39">
        <v>0.1445488951287999</v>
      </c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</row>
    <row r="239" spans="1:101" x14ac:dyDescent="0.3">
      <c r="A239" s="3">
        <v>1421</v>
      </c>
      <c r="B239" s="4" t="s">
        <v>234</v>
      </c>
      <c r="C239" s="39">
        <v>0.17616033755274263</v>
      </c>
      <c r="D239" s="39">
        <v>0.17872340425531916</v>
      </c>
      <c r="E239" s="39">
        <v>0.17458622530699414</v>
      </c>
      <c r="F239" s="39">
        <v>0.17829880043620502</v>
      </c>
      <c r="G239" s="39">
        <v>0.17883995703544575</v>
      </c>
      <c r="H239" s="39">
        <v>0.17164179104477612</v>
      </c>
      <c r="I239" s="39">
        <v>0.17494714587737845</v>
      </c>
      <c r="J239" s="39">
        <v>0.17569700157811677</v>
      </c>
      <c r="K239" s="39">
        <v>0.17616033755274263</v>
      </c>
      <c r="L239" s="39">
        <v>0.1704366123093109</v>
      </c>
      <c r="M239" s="39">
        <v>0.17294429708222811</v>
      </c>
      <c r="N239" s="39">
        <v>0.17672886937431395</v>
      </c>
      <c r="O239" s="39">
        <v>0.17866959868059373</v>
      </c>
      <c r="P239" s="39">
        <v>0.1773049645390071</v>
      </c>
      <c r="Q239" s="39">
        <v>0.16912972085385877</v>
      </c>
      <c r="R239" s="39">
        <v>0.16380741560597675</v>
      </c>
      <c r="S239" s="39">
        <v>0.1656372824256036</v>
      </c>
      <c r="T239" s="39">
        <v>0.16084303937881309</v>
      </c>
      <c r="U239" s="39">
        <v>0.16376892877173305</v>
      </c>
      <c r="V239" s="39">
        <v>0.1661858049624928</v>
      </c>
      <c r="W239" s="39">
        <v>0.16268221574344024</v>
      </c>
      <c r="X239" s="39">
        <v>0.16224188790560473</v>
      </c>
      <c r="Y239" s="39">
        <v>0.16419679905157084</v>
      </c>
      <c r="Z239" s="39">
        <v>0.15873959571938168</v>
      </c>
      <c r="AA239" s="39">
        <v>0.16281823564239195</v>
      </c>
      <c r="AB239" s="39">
        <v>0.16413551401869159</v>
      </c>
      <c r="AC239" s="39">
        <v>0.17327887981330223</v>
      </c>
      <c r="AD239" s="39">
        <v>0.17959183673469387</v>
      </c>
      <c r="AE239" s="39">
        <v>0.18469505178365939</v>
      </c>
      <c r="AF239" s="39">
        <v>0.18367346938775511</v>
      </c>
      <c r="AG239" s="39">
        <v>0.18802462227196418</v>
      </c>
      <c r="AH239" s="39">
        <v>0.19178852643419572</v>
      </c>
      <c r="AI239" s="39">
        <v>0.18820861678004536</v>
      </c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</row>
    <row r="240" spans="1:101" x14ac:dyDescent="0.3">
      <c r="A240" s="3">
        <v>1422</v>
      </c>
      <c r="B240" s="4" t="s">
        <v>235</v>
      </c>
      <c r="C240" s="39">
        <v>0.17696754112939084</v>
      </c>
      <c r="D240" s="39">
        <v>0.18659420289855072</v>
      </c>
      <c r="E240" s="39">
        <v>0.18077601410934743</v>
      </c>
      <c r="F240" s="39">
        <v>0.19337016574585636</v>
      </c>
      <c r="G240" s="39">
        <v>0.19455782312925171</v>
      </c>
      <c r="H240" s="39">
        <v>0.19621962196219622</v>
      </c>
      <c r="I240" s="39">
        <v>0.19802867383512546</v>
      </c>
      <c r="J240" s="39">
        <v>0.19680142159040426</v>
      </c>
      <c r="K240" s="39">
        <v>0.19502443358507329</v>
      </c>
      <c r="L240" s="39">
        <v>0.18973905351614329</v>
      </c>
      <c r="M240" s="39">
        <v>0.18977777777777777</v>
      </c>
      <c r="N240" s="39">
        <v>0.18570143884892087</v>
      </c>
      <c r="O240" s="39">
        <v>0.17899008115419296</v>
      </c>
      <c r="P240" s="39">
        <v>0.17302452316076294</v>
      </c>
      <c r="Q240" s="39">
        <v>0.17128577919127669</v>
      </c>
      <c r="R240" s="39">
        <v>0.16804407713498623</v>
      </c>
      <c r="S240" s="39">
        <v>0.16330275229357799</v>
      </c>
      <c r="T240" s="39">
        <v>0.16228676809589673</v>
      </c>
      <c r="U240" s="39">
        <v>0.16265060240963855</v>
      </c>
      <c r="V240" s="39">
        <v>0.16194895591647332</v>
      </c>
      <c r="W240" s="39">
        <v>0.1625638643752903</v>
      </c>
      <c r="X240" s="39">
        <v>0.16320885200553251</v>
      </c>
      <c r="Y240" s="39">
        <v>0.16143701682582992</v>
      </c>
      <c r="Z240" s="39">
        <v>0.16234652114597545</v>
      </c>
      <c r="AA240" s="39">
        <v>0.16232014388489208</v>
      </c>
      <c r="AB240" s="39">
        <v>0.1655328798185941</v>
      </c>
      <c r="AC240" s="39">
        <v>0.16865808823529413</v>
      </c>
      <c r="AD240" s="39">
        <v>0.17019319227230911</v>
      </c>
      <c r="AE240" s="39">
        <v>0.17753960857409135</v>
      </c>
      <c r="AF240" s="39">
        <v>0.18922651933701656</v>
      </c>
      <c r="AG240" s="39">
        <v>0.19453450671607225</v>
      </c>
      <c r="AH240" s="39">
        <v>0.20343706456107757</v>
      </c>
      <c r="AI240" s="39">
        <v>0.20548582054858205</v>
      </c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</row>
    <row r="241" spans="1:101" x14ac:dyDescent="0.3">
      <c r="A241" s="3">
        <v>1424</v>
      </c>
      <c r="B241" s="4" t="s">
        <v>236</v>
      </c>
      <c r="C241" s="39">
        <v>0.10774895933397374</v>
      </c>
      <c r="D241" s="39">
        <v>0.11044208524797972</v>
      </c>
      <c r="E241" s="39">
        <v>0.11767515923566879</v>
      </c>
      <c r="F241" s="39">
        <v>0.12002557136007672</v>
      </c>
      <c r="G241" s="39">
        <v>0.12359369977499196</v>
      </c>
      <c r="H241" s="39">
        <v>0.12416707297253372</v>
      </c>
      <c r="I241" s="39">
        <v>0.12685337726523888</v>
      </c>
      <c r="J241" s="39">
        <v>0.13146479813146481</v>
      </c>
      <c r="K241" s="39">
        <v>0.13493935309973046</v>
      </c>
      <c r="L241" s="39">
        <v>0.1374787052810903</v>
      </c>
      <c r="M241" s="39">
        <v>0.14123045547246771</v>
      </c>
      <c r="N241" s="39">
        <v>0.14342218400687876</v>
      </c>
      <c r="O241" s="39">
        <v>0.14822475008617719</v>
      </c>
      <c r="P241" s="39">
        <v>0.15370018975332067</v>
      </c>
      <c r="Q241" s="39">
        <v>0.15989583333333332</v>
      </c>
      <c r="R241" s="39">
        <v>0.16114906288316694</v>
      </c>
      <c r="S241" s="39">
        <v>0.16322204557498676</v>
      </c>
      <c r="T241" s="39">
        <v>0.16711063754217723</v>
      </c>
      <c r="U241" s="39">
        <v>0.16941928609483217</v>
      </c>
      <c r="V241" s="39">
        <v>0.17030095512704993</v>
      </c>
      <c r="W241" s="39">
        <v>0.17209979967219086</v>
      </c>
      <c r="X241" s="39">
        <v>0.1700827040632866</v>
      </c>
      <c r="Y241" s="39">
        <v>0.17107142857142857</v>
      </c>
      <c r="Z241" s="39">
        <v>0.17358892438764642</v>
      </c>
      <c r="AA241" s="39">
        <v>0.17853954650955187</v>
      </c>
      <c r="AB241" s="39">
        <v>0.18198133524766691</v>
      </c>
      <c r="AC241" s="39">
        <v>0.18710378554609672</v>
      </c>
      <c r="AD241" s="39">
        <v>0.19068413391557495</v>
      </c>
      <c r="AE241" s="39">
        <v>0.19193221587769388</v>
      </c>
      <c r="AF241" s="39">
        <v>0.1933196491882814</v>
      </c>
      <c r="AG241" s="39">
        <v>0.19522655230281558</v>
      </c>
      <c r="AH241" s="39">
        <v>0.20219821868485882</v>
      </c>
      <c r="AI241" s="39">
        <v>0.20495710200190659</v>
      </c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</row>
    <row r="242" spans="1:101" x14ac:dyDescent="0.3">
      <c r="A242" s="3">
        <v>1426</v>
      </c>
      <c r="B242" s="4" t="s">
        <v>237</v>
      </c>
      <c r="C242" s="39">
        <v>0.22604993226243469</v>
      </c>
      <c r="D242" s="39">
        <v>0.22446210505911998</v>
      </c>
      <c r="E242" s="39">
        <v>0.22217936354869816</v>
      </c>
      <c r="F242" s="39">
        <v>0.2231245166279969</v>
      </c>
      <c r="G242" s="39">
        <v>0.21903087143415398</v>
      </c>
      <c r="H242" s="39">
        <v>0.21335952848722986</v>
      </c>
      <c r="I242" s="39">
        <v>0.20925280681378242</v>
      </c>
      <c r="J242" s="39">
        <v>0.19653179190751446</v>
      </c>
      <c r="K242" s="39">
        <v>0.19834873206211912</v>
      </c>
      <c r="L242" s="39">
        <v>0.1953369905956113</v>
      </c>
      <c r="M242" s="39">
        <v>0.18983382209188659</v>
      </c>
      <c r="N242" s="39">
        <v>0.18567222767419039</v>
      </c>
      <c r="O242" s="39">
        <v>0.18430983118172792</v>
      </c>
      <c r="P242" s="39">
        <v>0.17849290425744554</v>
      </c>
      <c r="Q242" s="39">
        <v>0.17823980621719823</v>
      </c>
      <c r="R242" s="39">
        <v>0.17451690821256038</v>
      </c>
      <c r="S242" s="39">
        <v>0.17174177831912302</v>
      </c>
      <c r="T242" s="39">
        <v>0.16869671132764921</v>
      </c>
      <c r="U242" s="39">
        <v>0.16663283945605845</v>
      </c>
      <c r="V242" s="39">
        <v>0.16567805277152792</v>
      </c>
      <c r="W242" s="39">
        <v>0.16543816543816545</v>
      </c>
      <c r="X242" s="39">
        <v>0.16837782340862423</v>
      </c>
      <c r="Y242" s="39">
        <v>0.17073170731707318</v>
      </c>
      <c r="Z242" s="39">
        <v>0.16885743174924167</v>
      </c>
      <c r="AA242" s="39">
        <v>0.16922158072864821</v>
      </c>
      <c r="AB242" s="39">
        <v>0.16951850378034222</v>
      </c>
      <c r="AC242" s="39">
        <v>0.16663360444356279</v>
      </c>
      <c r="AD242" s="39">
        <v>0.16918844566712518</v>
      </c>
      <c r="AE242" s="39">
        <v>0.17350527549824149</v>
      </c>
      <c r="AF242" s="39">
        <v>0.17789122324759474</v>
      </c>
      <c r="AG242" s="39">
        <v>0.17977091826829741</v>
      </c>
      <c r="AH242" s="39">
        <v>0.17920735209649627</v>
      </c>
      <c r="AI242" s="39">
        <v>0.18306063522617902</v>
      </c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</row>
    <row r="243" spans="1:101" x14ac:dyDescent="0.3">
      <c r="A243" s="3">
        <v>1428</v>
      </c>
      <c r="B243" s="4" t="s">
        <v>238</v>
      </c>
      <c r="C243" s="39">
        <v>0.16838084043491036</v>
      </c>
      <c r="D243" s="39">
        <v>0.17633065715135296</v>
      </c>
      <c r="E243" s="39">
        <v>0.1753965878479497</v>
      </c>
      <c r="F243" s="39">
        <v>0.18242626938279113</v>
      </c>
      <c r="G243" s="39">
        <v>0.18482875742994623</v>
      </c>
      <c r="H243" s="39">
        <v>0.18473669388904534</v>
      </c>
      <c r="I243" s="39">
        <v>0.18852223816355809</v>
      </c>
      <c r="J243" s="39">
        <v>0.18730249928181558</v>
      </c>
      <c r="K243" s="39">
        <v>0.18179199078075484</v>
      </c>
      <c r="L243" s="39">
        <v>0.18181818181818182</v>
      </c>
      <c r="M243" s="39">
        <v>0.18128994770482279</v>
      </c>
      <c r="N243" s="39">
        <v>0.18136682242990654</v>
      </c>
      <c r="O243" s="39">
        <v>0.18155025051576776</v>
      </c>
      <c r="P243" s="39">
        <v>0.18154673036727381</v>
      </c>
      <c r="Q243" s="39">
        <v>0.17963894643385617</v>
      </c>
      <c r="R243" s="39">
        <v>0.18361244019138756</v>
      </c>
      <c r="S243" s="39">
        <v>0.18255884127942065</v>
      </c>
      <c r="T243" s="39">
        <v>0.18773006134969325</v>
      </c>
      <c r="U243" s="39">
        <v>0.19170021678538246</v>
      </c>
      <c r="V243" s="39">
        <v>0.19138906348208673</v>
      </c>
      <c r="W243" s="39">
        <v>0.19185491568565066</v>
      </c>
      <c r="X243" s="39">
        <v>0.19445350734094616</v>
      </c>
      <c r="Y243" s="39">
        <v>0.19564500164962059</v>
      </c>
      <c r="Z243" s="39">
        <v>0.20073357785928642</v>
      </c>
      <c r="AA243" s="39">
        <v>0.20066666666666666</v>
      </c>
      <c r="AB243" s="39">
        <v>0.20863787375415282</v>
      </c>
      <c r="AC243" s="39">
        <v>0.21504307488402916</v>
      </c>
      <c r="AD243" s="39">
        <v>0.21653935569578214</v>
      </c>
      <c r="AE243" s="39">
        <v>0.22107712765957446</v>
      </c>
      <c r="AF243" s="39">
        <v>0.21832616606020511</v>
      </c>
      <c r="AG243" s="39">
        <v>0.22283849918433932</v>
      </c>
      <c r="AH243" s="39">
        <v>0.22739187418086501</v>
      </c>
      <c r="AI243" s="39">
        <v>0.22811059907834103</v>
      </c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</row>
    <row r="244" spans="1:101" x14ac:dyDescent="0.3">
      <c r="A244" s="3">
        <v>1429</v>
      </c>
      <c r="B244" s="4" t="s">
        <v>239</v>
      </c>
      <c r="C244" s="39">
        <v>0.19122911694510739</v>
      </c>
      <c r="D244" s="39">
        <v>0.19477434679334918</v>
      </c>
      <c r="E244" s="39">
        <v>0.1969286359530262</v>
      </c>
      <c r="F244" s="39">
        <v>0.19865319865319866</v>
      </c>
      <c r="G244" s="39">
        <v>0.19965457685664939</v>
      </c>
      <c r="H244" s="39">
        <v>0.20055420852095601</v>
      </c>
      <c r="I244" s="39">
        <v>0.20360735345126604</v>
      </c>
      <c r="J244" s="39">
        <v>0.20337233310392291</v>
      </c>
      <c r="K244" s="39">
        <v>0.19725557461406518</v>
      </c>
      <c r="L244" s="39">
        <v>0.19061876247504991</v>
      </c>
      <c r="M244" s="39">
        <v>0.17787988185100098</v>
      </c>
      <c r="N244" s="39">
        <v>0.17579155672823218</v>
      </c>
      <c r="O244" s="39">
        <v>0.17808219178082191</v>
      </c>
      <c r="P244" s="39">
        <v>0.17442645074224022</v>
      </c>
      <c r="Q244" s="39">
        <v>0.17574931880108993</v>
      </c>
      <c r="R244" s="39">
        <v>0.175809199318569</v>
      </c>
      <c r="S244" s="39">
        <v>0.17423983600956611</v>
      </c>
      <c r="T244" s="39">
        <v>0.17285223367697594</v>
      </c>
      <c r="U244" s="39">
        <v>0.16941015089163236</v>
      </c>
      <c r="V244" s="39">
        <v>0.17146824019437695</v>
      </c>
      <c r="W244" s="39">
        <v>0.17421602787456447</v>
      </c>
      <c r="X244" s="39">
        <v>0.17444717444717445</v>
      </c>
      <c r="Y244" s="39">
        <v>0.17653276955602537</v>
      </c>
      <c r="Z244" s="39">
        <v>0.17673928320449753</v>
      </c>
      <c r="AA244" s="39">
        <v>0.17531797868683396</v>
      </c>
      <c r="AB244" s="39">
        <v>0.18255649717514125</v>
      </c>
      <c r="AC244" s="39">
        <v>0.17972831765935215</v>
      </c>
      <c r="AD244" s="39">
        <v>0.18541885734314756</v>
      </c>
      <c r="AE244" s="39">
        <v>0.18668083599008148</v>
      </c>
      <c r="AF244" s="39">
        <v>0.19399293286219083</v>
      </c>
      <c r="AG244" s="39">
        <v>0.18902865129280225</v>
      </c>
      <c r="AH244" s="39">
        <v>0.19465917076598735</v>
      </c>
      <c r="AI244" s="39">
        <v>0.19891696750902527</v>
      </c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</row>
    <row r="245" spans="1:101" x14ac:dyDescent="0.3">
      <c r="A245" s="3">
        <v>1430</v>
      </c>
      <c r="B245" s="4" t="s">
        <v>240</v>
      </c>
      <c r="C245" s="39">
        <v>0.18888498065423848</v>
      </c>
      <c r="D245" s="39">
        <v>0.19141449683321604</v>
      </c>
      <c r="E245" s="39">
        <v>0.1904928346731912</v>
      </c>
      <c r="F245" s="39">
        <v>0.18532818532818532</v>
      </c>
      <c r="G245" s="39">
        <v>0.18980848153214774</v>
      </c>
      <c r="H245" s="39">
        <v>0.19232076112810056</v>
      </c>
      <c r="I245" s="39">
        <v>0.19363484087102178</v>
      </c>
      <c r="J245" s="39">
        <v>0.18848872433524066</v>
      </c>
      <c r="K245" s="39">
        <v>0.181235234559568</v>
      </c>
      <c r="L245" s="39">
        <v>0.178842177808408</v>
      </c>
      <c r="M245" s="39">
        <v>0.17671517671517672</v>
      </c>
      <c r="N245" s="39">
        <v>0.17795438838977193</v>
      </c>
      <c r="O245" s="39">
        <v>0.17449434350359957</v>
      </c>
      <c r="P245" s="39">
        <v>0.17359667359667361</v>
      </c>
      <c r="Q245" s="39">
        <v>0.16695834791739586</v>
      </c>
      <c r="R245" s="39">
        <v>0.1646600566572238</v>
      </c>
      <c r="S245" s="39">
        <v>0.16052913836253127</v>
      </c>
      <c r="T245" s="39">
        <v>0.15994236311239193</v>
      </c>
      <c r="U245" s="39">
        <v>0.16296835212804656</v>
      </c>
      <c r="V245" s="39">
        <v>0.16095272464814148</v>
      </c>
      <c r="W245" s="39">
        <v>0.161456417800662</v>
      </c>
      <c r="X245" s="39">
        <v>0.15975254730713245</v>
      </c>
      <c r="Y245" s="39">
        <v>0.15524120420747189</v>
      </c>
      <c r="Z245" s="39">
        <v>0.15262778977681785</v>
      </c>
      <c r="AA245" s="39">
        <v>0.15296640457469621</v>
      </c>
      <c r="AB245" s="39">
        <v>0.15098314606741572</v>
      </c>
      <c r="AC245" s="39">
        <v>0.14813547724940129</v>
      </c>
      <c r="AD245" s="39">
        <v>0.15300546448087432</v>
      </c>
      <c r="AE245" s="39">
        <v>0.15743243243243243</v>
      </c>
      <c r="AF245" s="39">
        <v>0.15601631543167913</v>
      </c>
      <c r="AG245" s="39">
        <v>0.15913688469318948</v>
      </c>
      <c r="AH245" s="39">
        <v>0.16433799068529609</v>
      </c>
      <c r="AI245" s="39">
        <v>0.16782292699041956</v>
      </c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</row>
    <row r="246" spans="1:101" x14ac:dyDescent="0.3">
      <c r="A246" s="3">
        <v>1431</v>
      </c>
      <c r="B246" s="4" t="s">
        <v>241</v>
      </c>
      <c r="C246" s="39">
        <v>0.1879973474801061</v>
      </c>
      <c r="D246" s="39">
        <v>0.18864164729325805</v>
      </c>
      <c r="E246" s="39">
        <v>0.19149648476732509</v>
      </c>
      <c r="F246" s="39">
        <v>0.18935888962326503</v>
      </c>
      <c r="G246" s="39">
        <v>0.19130434782608696</v>
      </c>
      <c r="H246" s="39">
        <v>0.19036467045834726</v>
      </c>
      <c r="I246" s="39">
        <v>0.18922514133688062</v>
      </c>
      <c r="J246" s="39">
        <v>0.1826635669212886</v>
      </c>
      <c r="K246" s="39">
        <v>0.18047635021804764</v>
      </c>
      <c r="L246" s="39">
        <v>0.17939189189189189</v>
      </c>
      <c r="M246" s="39">
        <v>0.17740841248303935</v>
      </c>
      <c r="N246" s="39">
        <v>0.17591017352841101</v>
      </c>
      <c r="O246" s="39">
        <v>0.17003770997600273</v>
      </c>
      <c r="P246" s="39">
        <v>0.16537030774433548</v>
      </c>
      <c r="Q246" s="39">
        <v>0.159366576819407</v>
      </c>
      <c r="R246" s="39">
        <v>0.16353257219610476</v>
      </c>
      <c r="S246" s="39">
        <v>0.16139878950907868</v>
      </c>
      <c r="T246" s="39">
        <v>0.15751544269045986</v>
      </c>
      <c r="U246" s="39">
        <v>0.15215901302261822</v>
      </c>
      <c r="V246" s="39">
        <v>0.15284441398217957</v>
      </c>
      <c r="W246" s="39">
        <v>0.15539617486338797</v>
      </c>
      <c r="X246" s="39">
        <v>0.15295322635711847</v>
      </c>
      <c r="Y246" s="39">
        <v>0.14779661016949153</v>
      </c>
      <c r="Z246" s="39">
        <v>0.14827239181482724</v>
      </c>
      <c r="AA246" s="39">
        <v>0.14829526646805694</v>
      </c>
      <c r="AB246" s="39">
        <v>0.14973787680209699</v>
      </c>
      <c r="AC246" s="39">
        <v>0.14717348927875243</v>
      </c>
      <c r="AD246" s="39">
        <v>0.150814332247557</v>
      </c>
      <c r="AE246" s="39">
        <v>0.1556510244547257</v>
      </c>
      <c r="AF246" s="39">
        <v>0.16192052980132451</v>
      </c>
      <c r="AG246" s="39">
        <v>0.1607084289931125</v>
      </c>
      <c r="AH246" s="39">
        <v>0.16694051922444955</v>
      </c>
      <c r="AI246" s="39">
        <v>0.1670495569412537</v>
      </c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</row>
    <row r="247" spans="1:101" x14ac:dyDescent="0.3">
      <c r="A247" s="3">
        <v>1432</v>
      </c>
      <c r="B247" s="4" t="s">
        <v>242</v>
      </c>
      <c r="C247" s="39">
        <v>8.7021382396817504E-2</v>
      </c>
      <c r="D247" s="39">
        <v>8.7068647918457573E-2</v>
      </c>
      <c r="E247" s="39">
        <v>8.9126774115949006E-2</v>
      </c>
      <c r="F247" s="39">
        <v>8.9124044679600237E-2</v>
      </c>
      <c r="G247" s="39">
        <v>8.851784080512351E-2</v>
      </c>
      <c r="H247" s="39">
        <v>8.7164644328175445E-2</v>
      </c>
      <c r="I247" s="39">
        <v>8.758726003490401E-2</v>
      </c>
      <c r="J247" s="39">
        <v>8.7385936661298985E-2</v>
      </c>
      <c r="K247" s="39">
        <v>8.7199493884436943E-2</v>
      </c>
      <c r="L247" s="39">
        <v>8.7398582725685528E-2</v>
      </c>
      <c r="M247" s="39">
        <v>8.4655553323960631E-2</v>
      </c>
      <c r="N247" s="39">
        <v>8.3702609551944848E-2</v>
      </c>
      <c r="O247" s="39">
        <v>8.4713130535232967E-2</v>
      </c>
      <c r="P247" s="39">
        <v>8.6126229351666195E-2</v>
      </c>
      <c r="Q247" s="39">
        <v>8.3967314736545506E-2</v>
      </c>
      <c r="R247" s="39">
        <v>8.3325592196934514E-2</v>
      </c>
      <c r="S247" s="39">
        <v>8.197322574729507E-2</v>
      </c>
      <c r="T247" s="39">
        <v>8.2672910662824214E-2</v>
      </c>
      <c r="U247" s="39">
        <v>8.438705048874541E-2</v>
      </c>
      <c r="V247" s="39">
        <v>8.6165798534475146E-2</v>
      </c>
      <c r="W247" s="39">
        <v>8.6698648059310948E-2</v>
      </c>
      <c r="X247" s="39">
        <v>8.6266094420600861E-2</v>
      </c>
      <c r="Y247" s="39">
        <v>8.650109815847272E-2</v>
      </c>
      <c r="Z247" s="39">
        <v>8.6248442044038226E-2</v>
      </c>
      <c r="AA247" s="39">
        <v>8.7900385024985664E-2</v>
      </c>
      <c r="AB247" s="39">
        <v>9.1248882749654661E-2</v>
      </c>
      <c r="AC247" s="39">
        <v>9.4673142766143803E-2</v>
      </c>
      <c r="AD247" s="39">
        <v>9.9329917225068981E-2</v>
      </c>
      <c r="AE247" s="39">
        <v>0.1039762518553238</v>
      </c>
      <c r="AF247" s="39">
        <v>0.10852713178294573</v>
      </c>
      <c r="AG247" s="39">
        <v>0.11023137827657775</v>
      </c>
      <c r="AH247" s="39">
        <v>0.11391244556497823</v>
      </c>
      <c r="AI247" s="39">
        <v>0.11976779712801711</v>
      </c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</row>
    <row r="248" spans="1:101" x14ac:dyDescent="0.3">
      <c r="A248" s="3">
        <v>1433</v>
      </c>
      <c r="B248" s="4" t="s">
        <v>243</v>
      </c>
      <c r="C248" s="39">
        <v>0.16017797552836485</v>
      </c>
      <c r="D248" s="39">
        <v>0.16386247256766642</v>
      </c>
      <c r="E248" s="39">
        <v>0.16409691629955947</v>
      </c>
      <c r="F248" s="39">
        <v>0.16219198234645091</v>
      </c>
      <c r="G248" s="39">
        <v>0.16229205175600739</v>
      </c>
      <c r="H248" s="39">
        <v>0.16073394495412843</v>
      </c>
      <c r="I248" s="39">
        <v>0.15989660265878877</v>
      </c>
      <c r="J248" s="39">
        <v>0.15814994405072735</v>
      </c>
      <c r="K248" s="39">
        <v>0.15487714072970959</v>
      </c>
      <c r="L248" s="39">
        <v>0.15156017830609211</v>
      </c>
      <c r="M248" s="39">
        <v>0.14763852733358127</v>
      </c>
      <c r="N248" s="39">
        <v>0.14701492537313432</v>
      </c>
      <c r="O248" s="39">
        <v>0.13993301079270562</v>
      </c>
      <c r="P248" s="39">
        <v>0.13596491228070176</v>
      </c>
      <c r="Q248" s="39">
        <v>0.13086510263929618</v>
      </c>
      <c r="R248" s="39">
        <v>0.13304252998909488</v>
      </c>
      <c r="S248" s="39">
        <v>0.1351153423654339</v>
      </c>
      <c r="T248" s="39">
        <v>0.13649851632047477</v>
      </c>
      <c r="U248" s="39">
        <v>0.13758389261744966</v>
      </c>
      <c r="V248" s="39">
        <v>0.13894034827713969</v>
      </c>
      <c r="W248" s="39">
        <v>0.13957863054928518</v>
      </c>
      <c r="X248" s="39">
        <v>0.1446776611694153</v>
      </c>
      <c r="Y248" s="39">
        <v>0.14237288135593221</v>
      </c>
      <c r="Z248" s="39">
        <v>0.1394392523364486</v>
      </c>
      <c r="AA248" s="39">
        <v>0.14142165984369184</v>
      </c>
      <c r="AB248" s="39">
        <v>0.14612546125461254</v>
      </c>
      <c r="AC248" s="39">
        <v>0.15554736454109841</v>
      </c>
      <c r="AD248" s="39">
        <v>0.1563400576368876</v>
      </c>
      <c r="AE248" s="39">
        <v>0.1609650702196615</v>
      </c>
      <c r="AF248" s="39">
        <v>0.16126760563380282</v>
      </c>
      <c r="AG248" s="39">
        <v>0.16678370786516855</v>
      </c>
      <c r="AH248" s="39">
        <v>0.17309734513274336</v>
      </c>
      <c r="AI248" s="39">
        <v>0.17722878625134264</v>
      </c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</row>
    <row r="249" spans="1:101" x14ac:dyDescent="0.3">
      <c r="A249" s="3">
        <v>1438</v>
      </c>
      <c r="B249" s="4" t="s">
        <v>244</v>
      </c>
      <c r="C249" s="39">
        <v>0.15661888701517707</v>
      </c>
      <c r="D249" s="39">
        <v>0.16260162601626016</v>
      </c>
      <c r="E249" s="39">
        <v>0.16699239956568948</v>
      </c>
      <c r="F249" s="39">
        <v>0.17425569176882663</v>
      </c>
      <c r="G249" s="39">
        <v>0.17727372825368862</v>
      </c>
      <c r="H249" s="39">
        <v>0.17860360360360361</v>
      </c>
      <c r="I249" s="39">
        <v>0.18082689686506134</v>
      </c>
      <c r="J249" s="39">
        <v>0.18252516010978956</v>
      </c>
      <c r="K249" s="39">
        <v>0.18654646324549237</v>
      </c>
      <c r="L249" s="39">
        <v>0.18949343339587241</v>
      </c>
      <c r="M249" s="39">
        <v>0.18817710786622704</v>
      </c>
      <c r="N249" s="39">
        <v>0.19179389312977099</v>
      </c>
      <c r="O249" s="39">
        <v>0.18955188114066618</v>
      </c>
      <c r="P249" s="39">
        <v>0.19160671462829737</v>
      </c>
      <c r="Q249" s="39">
        <v>0.19038415076105339</v>
      </c>
      <c r="R249" s="39">
        <v>0.195699975568043</v>
      </c>
      <c r="S249" s="39">
        <v>0.19376992886926661</v>
      </c>
      <c r="T249" s="39">
        <v>0.196309963099631</v>
      </c>
      <c r="U249" s="39">
        <v>0.19746961051848178</v>
      </c>
      <c r="V249" s="39">
        <v>0.20236895161290322</v>
      </c>
      <c r="W249" s="39">
        <v>0.20661577608142492</v>
      </c>
      <c r="X249" s="39">
        <v>0.20801232665639446</v>
      </c>
      <c r="Y249" s="39">
        <v>0.20723262374967941</v>
      </c>
      <c r="Z249" s="39">
        <v>0.20547594677584441</v>
      </c>
      <c r="AA249" s="39">
        <v>0.20511508951406648</v>
      </c>
      <c r="AB249" s="39">
        <v>0.20997172963248523</v>
      </c>
      <c r="AC249" s="39">
        <v>0.2093789607097592</v>
      </c>
      <c r="AD249" s="39">
        <v>0.20658227848101265</v>
      </c>
      <c r="AE249" s="39">
        <v>0.21105398457583546</v>
      </c>
      <c r="AF249" s="39">
        <v>0.21528861154446177</v>
      </c>
      <c r="AG249" s="39">
        <v>0.21965167663114116</v>
      </c>
      <c r="AH249" s="39">
        <v>0.22139633660737987</v>
      </c>
      <c r="AI249" s="39">
        <v>0.22941970310391363</v>
      </c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</row>
    <row r="250" spans="1:101" x14ac:dyDescent="0.3">
      <c r="A250" s="3">
        <v>1439</v>
      </c>
      <c r="B250" s="4" t="s">
        <v>245</v>
      </c>
      <c r="C250" s="39">
        <v>0.13675877056814653</v>
      </c>
      <c r="D250" s="39">
        <v>0.14063472308649658</v>
      </c>
      <c r="E250" s="39">
        <v>0.14176900357531477</v>
      </c>
      <c r="F250" s="39">
        <v>0.14514357445473089</v>
      </c>
      <c r="G250" s="39">
        <v>0.1486592441586953</v>
      </c>
      <c r="H250" s="39">
        <v>0.15113547376664058</v>
      </c>
      <c r="I250" s="39">
        <v>0.15400186857676737</v>
      </c>
      <c r="J250" s="39">
        <v>0.1554524361948956</v>
      </c>
      <c r="K250" s="39">
        <v>0.15430769230769231</v>
      </c>
      <c r="L250" s="39">
        <v>0.15661538461538463</v>
      </c>
      <c r="M250" s="39">
        <v>0.15644787644787644</v>
      </c>
      <c r="N250" s="39">
        <v>0.15935762816553428</v>
      </c>
      <c r="O250" s="39">
        <v>0.15787860208461066</v>
      </c>
      <c r="P250" s="39">
        <v>0.15990121932396975</v>
      </c>
      <c r="Q250" s="39">
        <v>0.16347202742714664</v>
      </c>
      <c r="R250" s="39">
        <v>0.16288175411119812</v>
      </c>
      <c r="S250" s="39">
        <v>0.16333280831627028</v>
      </c>
      <c r="T250" s="39">
        <v>0.16444020356234096</v>
      </c>
      <c r="U250" s="39">
        <v>0.16291412029591509</v>
      </c>
      <c r="V250" s="39">
        <v>0.16511513963743263</v>
      </c>
      <c r="W250" s="39">
        <v>0.16804089709762532</v>
      </c>
      <c r="X250" s="39">
        <v>0.16772257419139713</v>
      </c>
      <c r="Y250" s="39">
        <v>0.16580397395224578</v>
      </c>
      <c r="Z250" s="39">
        <v>0.16577718478985989</v>
      </c>
      <c r="AA250" s="39">
        <v>0.16235489220563848</v>
      </c>
      <c r="AB250" s="39">
        <v>0.16038505465818242</v>
      </c>
      <c r="AC250" s="39">
        <v>0.16179114234352018</v>
      </c>
      <c r="AD250" s="39">
        <v>0.16614677392874733</v>
      </c>
      <c r="AE250" s="39">
        <v>0.17280499835580401</v>
      </c>
      <c r="AF250" s="39">
        <v>0.1739993384055574</v>
      </c>
      <c r="AG250" s="39">
        <v>0.17691925053888244</v>
      </c>
      <c r="AH250" s="39">
        <v>0.17947008831861355</v>
      </c>
      <c r="AI250" s="39">
        <v>0.183249581239531</v>
      </c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</row>
    <row r="251" spans="1:101" x14ac:dyDescent="0.3">
      <c r="A251" s="3">
        <v>1441</v>
      </c>
      <c r="B251" s="4" t="s">
        <v>246</v>
      </c>
      <c r="C251" s="39">
        <v>0.16446013533392173</v>
      </c>
      <c r="D251" s="39">
        <v>0.16441644164416441</v>
      </c>
      <c r="E251" s="39">
        <v>0.16923541855545482</v>
      </c>
      <c r="F251" s="39">
        <v>0.16550469839345255</v>
      </c>
      <c r="G251" s="39">
        <v>0.16589861751152074</v>
      </c>
      <c r="H251" s="39">
        <v>0.16744042092231506</v>
      </c>
      <c r="I251" s="39">
        <v>0.16553637484586931</v>
      </c>
      <c r="J251" s="39">
        <v>0.16375000000000001</v>
      </c>
      <c r="K251" s="39">
        <v>0.16119962511715089</v>
      </c>
      <c r="L251" s="39">
        <v>0.15664556962025317</v>
      </c>
      <c r="M251" s="39">
        <v>0.15673289183222958</v>
      </c>
      <c r="N251" s="39">
        <v>0.1577784790154623</v>
      </c>
      <c r="O251" s="39">
        <v>0.15518351577591757</v>
      </c>
      <c r="P251" s="39">
        <v>0.1542726679712981</v>
      </c>
      <c r="Q251" s="39">
        <v>0.15535248041775457</v>
      </c>
      <c r="R251" s="39">
        <v>0.15278235100428053</v>
      </c>
      <c r="S251" s="39">
        <v>0.15430072225869992</v>
      </c>
      <c r="T251" s="39">
        <v>0.15442622950819673</v>
      </c>
      <c r="U251" s="39">
        <v>0.15805268422807603</v>
      </c>
      <c r="V251" s="39">
        <v>0.16260987153482082</v>
      </c>
      <c r="W251" s="39">
        <v>0.16557883888698041</v>
      </c>
      <c r="X251" s="39">
        <v>0.17200557103064068</v>
      </c>
      <c r="Y251" s="39">
        <v>0.17536534446764093</v>
      </c>
      <c r="Z251" s="39">
        <v>0.17617866004962779</v>
      </c>
      <c r="AA251" s="39">
        <v>0.17971530249110321</v>
      </c>
      <c r="AB251" s="39">
        <v>0.17449664429530201</v>
      </c>
      <c r="AC251" s="39">
        <v>0.17927572606669057</v>
      </c>
      <c r="AD251" s="39">
        <v>0.17972681524083392</v>
      </c>
      <c r="AE251" s="39">
        <v>0.1849563953488372</v>
      </c>
      <c r="AF251" s="39">
        <v>0.19466474405191059</v>
      </c>
      <c r="AG251" s="39">
        <v>0.19634539591544251</v>
      </c>
      <c r="AH251" s="39">
        <v>0.19985491476242292</v>
      </c>
      <c r="AI251" s="39">
        <v>0.20131052056789225</v>
      </c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</row>
    <row r="252" spans="1:101" x14ac:dyDescent="0.3">
      <c r="A252" s="3">
        <v>1443</v>
      </c>
      <c r="B252" s="4" t="s">
        <v>247</v>
      </c>
      <c r="C252" s="39">
        <v>0.14580596734847062</v>
      </c>
      <c r="D252" s="39">
        <v>0.14333395141850547</v>
      </c>
      <c r="E252" s="39">
        <v>0.14301450339636498</v>
      </c>
      <c r="F252" s="39">
        <v>0.13959804454101032</v>
      </c>
      <c r="G252" s="39">
        <v>0.14275309541150766</v>
      </c>
      <c r="H252" s="39">
        <v>0.1395145800593679</v>
      </c>
      <c r="I252" s="39">
        <v>0.13686036426712922</v>
      </c>
      <c r="J252" s="39">
        <v>0.13417371783802451</v>
      </c>
      <c r="K252" s="39">
        <v>0.13549056930264752</v>
      </c>
      <c r="L252" s="39">
        <v>0.13468128855380399</v>
      </c>
      <c r="M252" s="39">
        <v>0.13392857142857142</v>
      </c>
      <c r="N252" s="39">
        <v>0.13421778084079944</v>
      </c>
      <c r="O252" s="39">
        <v>0.13429752066115702</v>
      </c>
      <c r="P252" s="39">
        <v>0.13235294117647059</v>
      </c>
      <c r="Q252" s="39">
        <v>0.13189655172413794</v>
      </c>
      <c r="R252" s="39">
        <v>0.13112191733240708</v>
      </c>
      <c r="S252" s="39">
        <v>0.12998958694897605</v>
      </c>
      <c r="T252" s="39">
        <v>0.12926111784045682</v>
      </c>
      <c r="U252" s="39">
        <v>0.12868539715574054</v>
      </c>
      <c r="V252" s="39">
        <v>0.12704706085157733</v>
      </c>
      <c r="W252" s="39">
        <v>0.12893296853625172</v>
      </c>
      <c r="X252" s="39">
        <v>0.1289716433208063</v>
      </c>
      <c r="Y252" s="39">
        <v>0.13086504009554684</v>
      </c>
      <c r="Z252" s="39">
        <v>0.13284322106342963</v>
      </c>
      <c r="AA252" s="39">
        <v>0.13513971210838271</v>
      </c>
      <c r="AB252" s="39">
        <v>0.1376470588235294</v>
      </c>
      <c r="AC252" s="39">
        <v>0.14155405405405405</v>
      </c>
      <c r="AD252" s="39">
        <v>0.14748565642929462</v>
      </c>
      <c r="AE252" s="39">
        <v>0.15299816268581928</v>
      </c>
      <c r="AF252" s="39">
        <v>0.15843724023275146</v>
      </c>
      <c r="AG252" s="39">
        <v>0.16094986807387862</v>
      </c>
      <c r="AH252" s="39">
        <v>0.16274159493259704</v>
      </c>
      <c r="AI252" s="39">
        <v>0.16680214599252155</v>
      </c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</row>
    <row r="253" spans="1:101" x14ac:dyDescent="0.3">
      <c r="A253" s="3">
        <v>1444</v>
      </c>
      <c r="B253" s="4" t="s">
        <v>248</v>
      </c>
      <c r="C253" s="39">
        <v>0.16987179487179488</v>
      </c>
      <c r="D253" s="39">
        <v>0.17437145174371452</v>
      </c>
      <c r="E253" s="39">
        <v>0.17438921651221567</v>
      </c>
      <c r="F253" s="39">
        <v>0.17337715694330322</v>
      </c>
      <c r="G253" s="39">
        <v>0.16884176182707994</v>
      </c>
      <c r="H253" s="39">
        <v>0.17124394184168013</v>
      </c>
      <c r="I253" s="39">
        <v>0.17384240454914704</v>
      </c>
      <c r="J253" s="39">
        <v>0.17380560131795716</v>
      </c>
      <c r="K253" s="39">
        <v>0.17362817362817362</v>
      </c>
      <c r="L253" s="39">
        <v>0.17883511074651354</v>
      </c>
      <c r="M253" s="39">
        <v>0.18488085456039441</v>
      </c>
      <c r="N253" s="39">
        <v>0.1824212271973466</v>
      </c>
      <c r="O253" s="39">
        <v>0.17807089859851608</v>
      </c>
      <c r="P253" s="39">
        <v>0.16788916055419723</v>
      </c>
      <c r="Q253" s="39">
        <v>0.16091954022988506</v>
      </c>
      <c r="R253" s="39">
        <v>0.15789473684210525</v>
      </c>
      <c r="S253" s="39">
        <v>0.16401673640167364</v>
      </c>
      <c r="T253" s="39">
        <v>0.16458852867830423</v>
      </c>
      <c r="U253" s="39">
        <v>0.15873015873015872</v>
      </c>
      <c r="V253" s="39">
        <v>0.16417910447761194</v>
      </c>
      <c r="W253" s="39">
        <v>0.16486261448792672</v>
      </c>
      <c r="X253" s="39">
        <v>0.16432700247729148</v>
      </c>
      <c r="Y253" s="39">
        <v>0.16271463614063778</v>
      </c>
      <c r="Z253" s="39">
        <v>0.16544417277913612</v>
      </c>
      <c r="AA253" s="39">
        <v>0.16901408450704225</v>
      </c>
      <c r="AB253" s="39">
        <v>0.16885245901639345</v>
      </c>
      <c r="AC253" s="39">
        <v>0.172859450726979</v>
      </c>
      <c r="AD253" s="39">
        <v>0.17743254292722813</v>
      </c>
      <c r="AE253" s="39">
        <v>0.17854217854217855</v>
      </c>
      <c r="AF253" s="39">
        <v>0.17833333333333334</v>
      </c>
      <c r="AG253" s="39">
        <v>0.18196994991652754</v>
      </c>
      <c r="AH253" s="39">
        <v>0.19063829787234043</v>
      </c>
      <c r="AI253" s="39">
        <v>0.19010416666666666</v>
      </c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</row>
    <row r="254" spans="1:101" x14ac:dyDescent="0.3">
      <c r="A254" s="3">
        <v>1445</v>
      </c>
      <c r="B254" s="4" t="s">
        <v>249</v>
      </c>
      <c r="C254" s="39">
        <v>0.17918061533556512</v>
      </c>
      <c r="D254" s="39">
        <v>0.17635050251256282</v>
      </c>
      <c r="E254" s="39">
        <v>0.17356285533796589</v>
      </c>
      <c r="F254" s="39">
        <v>0.17621844737259881</v>
      </c>
      <c r="G254" s="39">
        <v>0.18017006257019091</v>
      </c>
      <c r="H254" s="39">
        <v>0.1831921607706361</v>
      </c>
      <c r="I254" s="39">
        <v>0.18193935354881707</v>
      </c>
      <c r="J254" s="39">
        <v>0.18200100553041729</v>
      </c>
      <c r="K254" s="39">
        <v>0.18036375884136072</v>
      </c>
      <c r="L254" s="39">
        <v>0.17761598374534371</v>
      </c>
      <c r="M254" s="39">
        <v>0.17342609876124215</v>
      </c>
      <c r="N254" s="39">
        <v>0.17181599725369034</v>
      </c>
      <c r="O254" s="39">
        <v>0.17370973328714928</v>
      </c>
      <c r="P254" s="39">
        <v>0.17282024614317906</v>
      </c>
      <c r="Q254" s="39">
        <v>0.17263786441868634</v>
      </c>
      <c r="R254" s="39">
        <v>0.16899930020993703</v>
      </c>
      <c r="S254" s="39">
        <v>0.17058721031538596</v>
      </c>
      <c r="T254" s="39">
        <v>0.16896011147883644</v>
      </c>
      <c r="U254" s="39">
        <v>0.1691696875539444</v>
      </c>
      <c r="V254" s="39">
        <v>0.16640665626625065</v>
      </c>
      <c r="W254" s="39">
        <v>0.16966625895509349</v>
      </c>
      <c r="X254" s="39">
        <v>0.17003692632319325</v>
      </c>
      <c r="Y254" s="39">
        <v>0.17045654856337036</v>
      </c>
      <c r="Z254" s="39">
        <v>0.17327949438202248</v>
      </c>
      <c r="AA254" s="39">
        <v>0.17160385626643296</v>
      </c>
      <c r="AB254" s="39">
        <v>0.17397429124845923</v>
      </c>
      <c r="AC254" s="39">
        <v>0.17459478505990134</v>
      </c>
      <c r="AD254" s="39">
        <v>0.17597471022128555</v>
      </c>
      <c r="AE254" s="39">
        <v>0.17892540427751696</v>
      </c>
      <c r="AF254" s="39">
        <v>0.18360995850622408</v>
      </c>
      <c r="AG254" s="39">
        <v>0.18779180356216496</v>
      </c>
      <c r="AH254" s="39">
        <v>0.19118147769833163</v>
      </c>
      <c r="AI254" s="39">
        <v>0.19551062371487321</v>
      </c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</row>
    <row r="255" spans="1:101" x14ac:dyDescent="0.3">
      <c r="A255" s="3">
        <v>1449</v>
      </c>
      <c r="B255" s="4" t="s">
        <v>250</v>
      </c>
      <c r="C255" s="39">
        <v>0.17891712038717483</v>
      </c>
      <c r="D255" s="39">
        <v>0.18093943513064492</v>
      </c>
      <c r="E255" s="39">
        <v>0.17753408417308833</v>
      </c>
      <c r="F255" s="39">
        <v>0.17545158424637253</v>
      </c>
      <c r="G255" s="39">
        <v>0.17458203876313064</v>
      </c>
      <c r="H255" s="39">
        <v>0.17272319425751459</v>
      </c>
      <c r="I255" s="39">
        <v>0.16947115384615385</v>
      </c>
      <c r="J255" s="39">
        <v>0.16884286357496622</v>
      </c>
      <c r="K255" s="39">
        <v>0.16741674167416742</v>
      </c>
      <c r="L255" s="39">
        <v>0.16342236306020824</v>
      </c>
      <c r="M255" s="39">
        <v>0.15998204130499849</v>
      </c>
      <c r="N255" s="39">
        <v>0.15527299925205684</v>
      </c>
      <c r="O255" s="39">
        <v>0.1511177347242921</v>
      </c>
      <c r="P255" s="39">
        <v>0.15241524152415242</v>
      </c>
      <c r="Q255" s="39">
        <v>0.14703277236492471</v>
      </c>
      <c r="R255" s="39">
        <v>0.14627264627264627</v>
      </c>
      <c r="S255" s="39">
        <v>0.14731087470449172</v>
      </c>
      <c r="T255" s="39">
        <v>0.14529540481400438</v>
      </c>
      <c r="U255" s="39">
        <v>0.14628087096302791</v>
      </c>
      <c r="V255" s="39">
        <v>0.14957958400944091</v>
      </c>
      <c r="W255" s="39">
        <v>0.14986579182821355</v>
      </c>
      <c r="X255" s="39">
        <v>0.14847097060127049</v>
      </c>
      <c r="Y255" s="39">
        <v>0.14596727060198714</v>
      </c>
      <c r="Z255" s="39">
        <v>0.14382086981484141</v>
      </c>
      <c r="AA255" s="39">
        <v>0.14591051581647194</v>
      </c>
      <c r="AB255" s="39">
        <v>0.1494692144373673</v>
      </c>
      <c r="AC255" s="39">
        <v>0.15228712174524983</v>
      </c>
      <c r="AD255" s="39">
        <v>0.1553125876086347</v>
      </c>
      <c r="AE255" s="39">
        <v>0.15918937805730257</v>
      </c>
      <c r="AF255" s="39">
        <v>0.16183035714285715</v>
      </c>
      <c r="AG255" s="39">
        <v>0.1633416458852868</v>
      </c>
      <c r="AH255" s="39">
        <v>0.16650451702571231</v>
      </c>
      <c r="AI255" s="39">
        <v>0.17259662341286452</v>
      </c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</row>
    <row r="256" spans="1:101" x14ac:dyDescent="0.3">
      <c r="A256" s="3">
        <v>1502</v>
      </c>
      <c r="B256" s="4" t="s">
        <v>251</v>
      </c>
      <c r="C256" s="39">
        <v>0.12990014792899407</v>
      </c>
      <c r="D256" s="39">
        <v>0.1328957032684539</v>
      </c>
      <c r="E256" s="39">
        <v>0.1358349990914047</v>
      </c>
      <c r="F256" s="39">
        <v>0.13771751412429378</v>
      </c>
      <c r="G256" s="39">
        <v>0.13886392234405895</v>
      </c>
      <c r="H256" s="39">
        <v>0.13995888819376173</v>
      </c>
      <c r="I256" s="39">
        <v>0.14076701396586122</v>
      </c>
      <c r="J256" s="39">
        <v>0.14088604804937183</v>
      </c>
      <c r="K256" s="39">
        <v>0.14068507514854947</v>
      </c>
      <c r="L256" s="39">
        <v>0.13858355963619121</v>
      </c>
      <c r="M256" s="39">
        <v>0.13937416834785596</v>
      </c>
      <c r="N256" s="39">
        <v>0.14002822804841539</v>
      </c>
      <c r="O256" s="39">
        <v>0.13935259723752225</v>
      </c>
      <c r="P256" s="39">
        <v>0.13909742724588781</v>
      </c>
      <c r="Q256" s="39">
        <v>0.13864468094056281</v>
      </c>
      <c r="R256" s="39">
        <v>0.13817222315295694</v>
      </c>
      <c r="S256" s="39">
        <v>0.13650594865372573</v>
      </c>
      <c r="T256" s="39">
        <v>0.13551848924753546</v>
      </c>
      <c r="U256" s="39">
        <v>0.1360470900348201</v>
      </c>
      <c r="V256" s="39">
        <v>0.13546757226869874</v>
      </c>
      <c r="W256" s="39">
        <v>0.13651356477282098</v>
      </c>
      <c r="X256" s="39">
        <v>0.13653577014900797</v>
      </c>
      <c r="Y256" s="39">
        <v>0.13545654475849148</v>
      </c>
      <c r="Z256" s="39">
        <v>0.13676144383948377</v>
      </c>
      <c r="AA256" s="39">
        <v>0.13774961138347483</v>
      </c>
      <c r="AB256" s="39">
        <v>0.13955586942875078</v>
      </c>
      <c r="AC256" s="39">
        <v>0.14269740900678593</v>
      </c>
      <c r="AD256" s="39">
        <v>0.14738175675675674</v>
      </c>
      <c r="AE256" s="39">
        <v>0.15038648075174296</v>
      </c>
      <c r="AF256" s="39">
        <v>0.15528205895555888</v>
      </c>
      <c r="AG256" s="39">
        <v>0.16005517858474386</v>
      </c>
      <c r="AH256" s="39">
        <v>0.16457249070631971</v>
      </c>
      <c r="AI256" s="39">
        <v>0.16973445427947112</v>
      </c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</row>
    <row r="257" spans="1:101" x14ac:dyDescent="0.3">
      <c r="A257" s="3">
        <v>1504</v>
      </c>
      <c r="B257" s="4" t="s">
        <v>252</v>
      </c>
      <c r="C257" s="39">
        <v>0.13086440725954868</v>
      </c>
      <c r="D257" s="39">
        <v>0.13376261845176166</v>
      </c>
      <c r="E257" s="39">
        <v>0.13532399741812365</v>
      </c>
      <c r="F257" s="39">
        <v>0.13661156331291432</v>
      </c>
      <c r="G257" s="39">
        <v>0.13845553822152887</v>
      </c>
      <c r="H257" s="39">
        <v>0.14008644574975063</v>
      </c>
      <c r="I257" s="39">
        <v>0.14044819782524701</v>
      </c>
      <c r="J257" s="39">
        <v>0.14095264166438543</v>
      </c>
      <c r="K257" s="39">
        <v>0.14079294674685025</v>
      </c>
      <c r="L257" s="39">
        <v>0.140338125235557</v>
      </c>
      <c r="M257" s="39">
        <v>0.13920643803128413</v>
      </c>
      <c r="N257" s="39">
        <v>0.13820215825439963</v>
      </c>
      <c r="O257" s="39">
        <v>0.13819246555645603</v>
      </c>
      <c r="P257" s="39">
        <v>0.13689357869000129</v>
      </c>
      <c r="Q257" s="39">
        <v>0.13587996631707877</v>
      </c>
      <c r="R257" s="39">
        <v>0.13504177989993144</v>
      </c>
      <c r="S257" s="39">
        <v>0.13351807532434815</v>
      </c>
      <c r="T257" s="39">
        <v>0.13229669258268542</v>
      </c>
      <c r="U257" s="39">
        <v>0.13115771187492245</v>
      </c>
      <c r="V257" s="39">
        <v>0.12894291806573369</v>
      </c>
      <c r="W257" s="39">
        <v>0.12801739760782893</v>
      </c>
      <c r="X257" s="39">
        <v>0.12710061434752468</v>
      </c>
      <c r="Y257" s="39">
        <v>0.12543422265283455</v>
      </c>
      <c r="Z257" s="39">
        <v>0.12488948862314457</v>
      </c>
      <c r="AA257" s="39">
        <v>0.12532631096862834</v>
      </c>
      <c r="AB257" s="39">
        <v>0.12680115273775217</v>
      </c>
      <c r="AC257" s="39">
        <v>0.12881664557102568</v>
      </c>
      <c r="AD257" s="39">
        <v>0.13137473495529761</v>
      </c>
      <c r="AE257" s="39">
        <v>0.13349598410916313</v>
      </c>
      <c r="AF257" s="39">
        <v>0.13647934626820973</v>
      </c>
      <c r="AG257" s="39">
        <v>0.13885887412868916</v>
      </c>
      <c r="AH257" s="39">
        <v>0.14188591875394654</v>
      </c>
      <c r="AI257" s="39">
        <v>0.14417267386141089</v>
      </c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</row>
    <row r="258" spans="1:101" x14ac:dyDescent="0.3">
      <c r="A258" s="3">
        <v>1505</v>
      </c>
      <c r="B258" s="6" t="s">
        <v>253</v>
      </c>
      <c r="C258" s="39">
        <v>0.13857104243625551</v>
      </c>
      <c r="D258" s="39">
        <v>0.14225377426312005</v>
      </c>
      <c r="E258" s="39">
        <v>0.14527987010058185</v>
      </c>
      <c r="F258" s="39">
        <v>0.14606894672298679</v>
      </c>
      <c r="G258" s="39">
        <v>0.14678566574548091</v>
      </c>
      <c r="H258" s="39">
        <v>0.14852113953910362</v>
      </c>
      <c r="I258" s="39">
        <v>0.14524207011686144</v>
      </c>
      <c r="J258" s="39">
        <v>0.14663341645885286</v>
      </c>
      <c r="K258" s="39">
        <v>0.14878689118232843</v>
      </c>
      <c r="L258" s="39">
        <v>0.14697640784597307</v>
      </c>
      <c r="M258" s="39">
        <v>0.14753578546838195</v>
      </c>
      <c r="N258" s="39">
        <v>0.14610773003905894</v>
      </c>
      <c r="O258" s="39">
        <v>0.143698468786808</v>
      </c>
      <c r="P258" s="39">
        <v>0.14292171397577291</v>
      </c>
      <c r="Q258" s="39">
        <v>0.14077691652851831</v>
      </c>
      <c r="R258" s="39">
        <v>0.13853768278965128</v>
      </c>
      <c r="S258" s="39">
        <v>0.13622138769670958</v>
      </c>
      <c r="T258" s="39">
        <v>0.13436704052906742</v>
      </c>
      <c r="U258" s="39">
        <v>0.13436646213105208</v>
      </c>
      <c r="V258" s="39">
        <v>0.13333630329219939</v>
      </c>
      <c r="W258" s="39">
        <v>0.13502353254595506</v>
      </c>
      <c r="X258" s="39">
        <v>0.13379815542120824</v>
      </c>
      <c r="Y258" s="39">
        <v>0.13380128177180975</v>
      </c>
      <c r="Z258" s="39">
        <v>0.13267062569928564</v>
      </c>
      <c r="AA258" s="39">
        <v>0.13504454815443359</v>
      </c>
      <c r="AB258" s="39">
        <v>0.13820182253391006</v>
      </c>
      <c r="AC258" s="39">
        <v>0.14002735071070407</v>
      </c>
      <c r="AD258" s="39">
        <v>0.14310309489649517</v>
      </c>
      <c r="AE258" s="39">
        <v>0.14787611702778797</v>
      </c>
      <c r="AF258" s="39">
        <v>0.15363287939329692</v>
      </c>
      <c r="AG258" s="39">
        <v>0.16070697978888798</v>
      </c>
      <c r="AH258" s="39">
        <v>0.16711934156378599</v>
      </c>
      <c r="AI258" s="39">
        <v>0.17244788662766747</v>
      </c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</row>
    <row r="259" spans="1:101" x14ac:dyDescent="0.3">
      <c r="A259" s="3">
        <v>1511</v>
      </c>
      <c r="B259" s="4" t="s">
        <v>254</v>
      </c>
      <c r="C259" s="39">
        <v>0.16935277564594525</v>
      </c>
      <c r="D259" s="39">
        <v>0.16953949060972473</v>
      </c>
      <c r="E259" s="39">
        <v>0.17041965199590584</v>
      </c>
      <c r="F259" s="39">
        <v>0.17201834862385321</v>
      </c>
      <c r="G259" s="39">
        <v>0.17195834391668782</v>
      </c>
      <c r="H259" s="39">
        <v>0.17828659634679703</v>
      </c>
      <c r="I259" s="39">
        <v>0.1735644076564925</v>
      </c>
      <c r="J259" s="39">
        <v>0.17321802935010483</v>
      </c>
      <c r="K259" s="39">
        <v>0.17331571994715983</v>
      </c>
      <c r="L259" s="39">
        <v>0.17210920770877944</v>
      </c>
      <c r="M259" s="39">
        <v>0.17089632829373649</v>
      </c>
      <c r="N259" s="39">
        <v>0.16662084135276325</v>
      </c>
      <c r="O259" s="39">
        <v>0.16662046021624619</v>
      </c>
      <c r="P259" s="39">
        <v>0.16796875</v>
      </c>
      <c r="Q259" s="39">
        <v>0.16817667044167611</v>
      </c>
      <c r="R259" s="39">
        <v>0.16747884072839189</v>
      </c>
      <c r="S259" s="39">
        <v>0.17303664921465969</v>
      </c>
      <c r="T259" s="39">
        <v>0.17075119872136388</v>
      </c>
      <c r="U259" s="39">
        <v>0.17709179528838342</v>
      </c>
      <c r="V259" s="39">
        <v>0.17832265254945667</v>
      </c>
      <c r="W259" s="39">
        <v>0.17958144796380091</v>
      </c>
      <c r="X259" s="39">
        <v>0.18073654390934843</v>
      </c>
      <c r="Y259" s="39">
        <v>0.18717801946193474</v>
      </c>
      <c r="Z259" s="39">
        <v>0.18524920772111783</v>
      </c>
      <c r="AA259" s="39">
        <v>0.18700614574187885</v>
      </c>
      <c r="AB259" s="39">
        <v>0.18919716646989373</v>
      </c>
      <c r="AC259" s="39">
        <v>0.20053956834532374</v>
      </c>
      <c r="AD259" s="39">
        <v>0.20654149000605693</v>
      </c>
      <c r="AE259" s="39">
        <v>0.21362799263351751</v>
      </c>
      <c r="AF259" s="39">
        <v>0.22328009828009829</v>
      </c>
      <c r="AG259" s="39">
        <v>0.23571651576646893</v>
      </c>
      <c r="AH259" s="39">
        <v>0.2406652023846878</v>
      </c>
      <c r="AI259" s="39">
        <v>0.24754979449889344</v>
      </c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</row>
    <row r="260" spans="1:101" x14ac:dyDescent="0.3">
      <c r="A260" s="3">
        <v>1514</v>
      </c>
      <c r="B260" s="4" t="s">
        <v>115</v>
      </c>
      <c r="C260" s="39">
        <v>0.1431480942682572</v>
      </c>
      <c r="D260" s="39">
        <v>0.14606078489229862</v>
      </c>
      <c r="E260" s="39">
        <v>0.14624740433105904</v>
      </c>
      <c r="F260" s="39">
        <v>0.14893617021276595</v>
      </c>
      <c r="G260" s="39">
        <v>0.15358982126628296</v>
      </c>
      <c r="H260" s="39">
        <v>0.15669602186456119</v>
      </c>
      <c r="I260" s="39">
        <v>0.16161616161616163</v>
      </c>
      <c r="J260" s="39">
        <v>0.15727916281932902</v>
      </c>
      <c r="K260" s="39">
        <v>0.16223819943732418</v>
      </c>
      <c r="L260" s="39">
        <v>0.16300940438871472</v>
      </c>
      <c r="M260" s="39">
        <v>0.16454081632653061</v>
      </c>
      <c r="N260" s="39">
        <v>0.16473616473616473</v>
      </c>
      <c r="O260" s="39">
        <v>0.16397153945666235</v>
      </c>
      <c r="P260" s="39">
        <v>0.16585524180460889</v>
      </c>
      <c r="Q260" s="39">
        <v>0.16787360105332455</v>
      </c>
      <c r="R260" s="39">
        <v>0.17204709456893277</v>
      </c>
      <c r="S260" s="39">
        <v>0.17468257021931513</v>
      </c>
      <c r="T260" s="39">
        <v>0.17312859884836851</v>
      </c>
      <c r="U260" s="39">
        <v>0.17857142857142858</v>
      </c>
      <c r="V260" s="39">
        <v>0.18196140212682158</v>
      </c>
      <c r="W260" s="39">
        <v>0.18329374505146476</v>
      </c>
      <c r="X260" s="39">
        <v>0.18425259792166268</v>
      </c>
      <c r="Y260" s="39">
        <v>0.18417945690672963</v>
      </c>
      <c r="Z260" s="39">
        <v>0.18387609213661638</v>
      </c>
      <c r="AA260" s="39">
        <v>0.18095238095238095</v>
      </c>
      <c r="AB260" s="39">
        <v>0.18044822256568779</v>
      </c>
      <c r="AC260" s="39">
        <v>0.18036529680365296</v>
      </c>
      <c r="AD260" s="39">
        <v>0.18512898330804248</v>
      </c>
      <c r="AE260" s="39">
        <v>0.1874762808349146</v>
      </c>
      <c r="AF260" s="39">
        <v>0.19421649081672529</v>
      </c>
      <c r="AG260" s="39">
        <v>0.19488188976377951</v>
      </c>
      <c r="AH260" s="39">
        <v>0.2006344171292625</v>
      </c>
      <c r="AI260" s="39">
        <v>0.20296831127156037</v>
      </c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</row>
    <row r="261" spans="1:101" x14ac:dyDescent="0.3">
      <c r="A261" s="3">
        <v>1515</v>
      </c>
      <c r="B261" s="4" t="s">
        <v>255</v>
      </c>
      <c r="C261" s="39">
        <v>0.13316739265712507</v>
      </c>
      <c r="D261" s="39">
        <v>0.13544882084207926</v>
      </c>
      <c r="E261" s="39">
        <v>0.13671730270470545</v>
      </c>
      <c r="F261" s="39">
        <v>0.13790986123050472</v>
      </c>
      <c r="G261" s="39">
        <v>0.13755833947433063</v>
      </c>
      <c r="H261" s="39">
        <v>0.13829917781322862</v>
      </c>
      <c r="I261" s="39">
        <v>0.13863553447646845</v>
      </c>
      <c r="J261" s="39">
        <v>0.13823884197828709</v>
      </c>
      <c r="K261" s="39">
        <v>0.13795195340936667</v>
      </c>
      <c r="L261" s="39">
        <v>0.13705400192864031</v>
      </c>
      <c r="M261" s="39">
        <v>0.13733493397358942</v>
      </c>
      <c r="N261" s="39">
        <v>0.14010823812387252</v>
      </c>
      <c r="O261" s="39">
        <v>0.13949036966144276</v>
      </c>
      <c r="P261" s="39">
        <v>0.14064362336114422</v>
      </c>
      <c r="Q261" s="39">
        <v>0.13996889580093314</v>
      </c>
      <c r="R261" s="39">
        <v>0.13768808215906378</v>
      </c>
      <c r="S261" s="39">
        <v>0.13752244165170557</v>
      </c>
      <c r="T261" s="39">
        <v>0.13871932974266907</v>
      </c>
      <c r="U261" s="39">
        <v>0.1405914619604102</v>
      </c>
      <c r="V261" s="39">
        <v>0.14188462916517378</v>
      </c>
      <c r="W261" s="39">
        <v>0.14301165725273404</v>
      </c>
      <c r="X261" s="39">
        <v>0.1416257631988507</v>
      </c>
      <c r="Y261" s="39">
        <v>0.14289136423523777</v>
      </c>
      <c r="Z261" s="39">
        <v>0.1436240009543123</v>
      </c>
      <c r="AA261" s="39">
        <v>0.14391187155748272</v>
      </c>
      <c r="AB261" s="39">
        <v>0.14632748940071044</v>
      </c>
      <c r="AC261" s="39">
        <v>0.14852492370295015</v>
      </c>
      <c r="AD261" s="39">
        <v>0.1515768056968464</v>
      </c>
      <c r="AE261" s="39">
        <v>0.15357062905753302</v>
      </c>
      <c r="AF261" s="39">
        <v>0.15815871600534998</v>
      </c>
      <c r="AG261" s="39">
        <v>0.16277771575304231</v>
      </c>
      <c r="AH261" s="39">
        <v>0.16943669827105409</v>
      </c>
      <c r="AI261" s="39">
        <v>0.1731824801165005</v>
      </c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</row>
    <row r="262" spans="1:101" x14ac:dyDescent="0.3">
      <c r="A262" s="3">
        <v>1516</v>
      </c>
      <c r="B262" s="4" t="s">
        <v>256</v>
      </c>
      <c r="C262" s="39">
        <v>0.11009174311926606</v>
      </c>
      <c r="D262" s="39">
        <v>0.11125158027812895</v>
      </c>
      <c r="E262" s="39">
        <v>0.11168599464763604</v>
      </c>
      <c r="F262" s="39">
        <v>0.11268103143765454</v>
      </c>
      <c r="G262" s="39">
        <v>0.11163275952008346</v>
      </c>
      <c r="H262" s="39">
        <v>0.10939907550077041</v>
      </c>
      <c r="I262" s="39">
        <v>0.11170568561872909</v>
      </c>
      <c r="J262" s="39">
        <v>0.11216825237856785</v>
      </c>
      <c r="K262" s="39">
        <v>0.11087559106473178</v>
      </c>
      <c r="L262" s="39">
        <v>0.11046605386228028</v>
      </c>
      <c r="M262" s="39">
        <v>0.11040508339952343</v>
      </c>
      <c r="N262" s="39">
        <v>0.10978856695379796</v>
      </c>
      <c r="O262" s="39">
        <v>0.10601193207893529</v>
      </c>
      <c r="P262" s="39">
        <v>0.1050298119553585</v>
      </c>
      <c r="Q262" s="39">
        <v>0.10702947845804989</v>
      </c>
      <c r="R262" s="39">
        <v>0.10804321728691477</v>
      </c>
      <c r="S262" s="39">
        <v>0.10593661657491445</v>
      </c>
      <c r="T262" s="39">
        <v>0.10575358674752255</v>
      </c>
      <c r="U262" s="39">
        <v>0.10905077262693157</v>
      </c>
      <c r="V262" s="39">
        <v>0.11096433289299867</v>
      </c>
      <c r="W262" s="39">
        <v>0.11211811138722409</v>
      </c>
      <c r="X262" s="39">
        <v>0.11431039447163835</v>
      </c>
      <c r="Y262" s="39">
        <v>0.1124503686897334</v>
      </c>
      <c r="Z262" s="39">
        <v>0.11204932314703123</v>
      </c>
      <c r="AA262" s="39">
        <v>0.11340472197135854</v>
      </c>
      <c r="AB262" s="39">
        <v>0.11484414920797138</v>
      </c>
      <c r="AC262" s="39">
        <v>0.1179513056641857</v>
      </c>
      <c r="AD262" s="39">
        <v>0.11950074147305981</v>
      </c>
      <c r="AE262" s="39">
        <v>0.12095996140858659</v>
      </c>
      <c r="AF262" s="39">
        <v>0.12550415183867142</v>
      </c>
      <c r="AG262" s="39">
        <v>0.13018800993260021</v>
      </c>
      <c r="AH262" s="39">
        <v>0.13465809468147283</v>
      </c>
      <c r="AI262" s="39">
        <v>0.13799512138459752</v>
      </c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</row>
    <row r="263" spans="1:101" x14ac:dyDescent="0.3">
      <c r="A263" s="3">
        <v>1517</v>
      </c>
      <c r="B263" s="4" t="s">
        <v>257</v>
      </c>
      <c r="C263" s="39">
        <v>0.12289601106755822</v>
      </c>
      <c r="D263" s="39">
        <v>0.12584880036215482</v>
      </c>
      <c r="E263" s="39">
        <v>0.12856506238859181</v>
      </c>
      <c r="F263" s="39">
        <v>0.1301827909050379</v>
      </c>
      <c r="G263" s="39">
        <v>0.13149711239449133</v>
      </c>
      <c r="H263" s="39">
        <v>0.13353900396650506</v>
      </c>
      <c r="I263" s="39">
        <v>0.13236568457538994</v>
      </c>
      <c r="J263" s="39">
        <v>0.13468594862939781</v>
      </c>
      <c r="K263" s="39">
        <v>0.13976164680390032</v>
      </c>
      <c r="L263" s="39">
        <v>0.13951993141877411</v>
      </c>
      <c r="M263" s="39">
        <v>0.14121894245062647</v>
      </c>
      <c r="N263" s="39">
        <v>0.14128362635034949</v>
      </c>
      <c r="O263" s="39">
        <v>0.13760304375396323</v>
      </c>
      <c r="P263" s="39">
        <v>0.14195450716090985</v>
      </c>
      <c r="Q263" s="39">
        <v>0.14066764644131849</v>
      </c>
      <c r="R263" s="39">
        <v>0.14121338912133891</v>
      </c>
      <c r="S263" s="39">
        <v>0.14101479915433404</v>
      </c>
      <c r="T263" s="39">
        <v>0.14453961456102785</v>
      </c>
      <c r="U263" s="39">
        <v>0.14748819235723487</v>
      </c>
      <c r="V263" s="39">
        <v>0.14837179210696572</v>
      </c>
      <c r="W263" s="39">
        <v>0.14395721925133689</v>
      </c>
      <c r="X263" s="39">
        <v>0.14153132250580047</v>
      </c>
      <c r="Y263" s="39">
        <v>0.14012871081586051</v>
      </c>
      <c r="Z263" s="39">
        <v>0.14179872401728752</v>
      </c>
      <c r="AA263" s="39">
        <v>0.13767234387672345</v>
      </c>
      <c r="AB263" s="39">
        <v>0.1386</v>
      </c>
      <c r="AC263" s="39">
        <v>0.14000395491398063</v>
      </c>
      <c r="AD263" s="39">
        <v>0.1441943835889265</v>
      </c>
      <c r="AE263" s="39">
        <v>0.14708785784797632</v>
      </c>
      <c r="AF263" s="39">
        <v>0.14781268067064945</v>
      </c>
      <c r="AG263" s="39">
        <v>0.15274831243973</v>
      </c>
      <c r="AH263" s="39">
        <v>0.15456310679611651</v>
      </c>
      <c r="AI263" s="39">
        <v>0.1571290009699321</v>
      </c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</row>
    <row r="264" spans="1:101" x14ac:dyDescent="0.3">
      <c r="A264" s="3">
        <v>1519</v>
      </c>
      <c r="B264" s="4" t="s">
        <v>258</v>
      </c>
      <c r="C264" s="39">
        <v>0.14608895705521471</v>
      </c>
      <c r="D264" s="39">
        <v>0.14855256475368206</v>
      </c>
      <c r="E264" s="39">
        <v>0.15173973118954906</v>
      </c>
      <c r="F264" s="39">
        <v>0.15413439920059954</v>
      </c>
      <c r="G264" s="39">
        <v>0.15328922731244538</v>
      </c>
      <c r="H264" s="39">
        <v>0.15527795128044972</v>
      </c>
      <c r="I264" s="39">
        <v>0.15431108918218822</v>
      </c>
      <c r="J264" s="39">
        <v>0.15383672468742338</v>
      </c>
      <c r="K264" s="39">
        <v>0.15221109210847789</v>
      </c>
      <c r="L264" s="39">
        <v>0.15256286266924565</v>
      </c>
      <c r="M264" s="39">
        <v>0.1548988736829357</v>
      </c>
      <c r="N264" s="39">
        <v>0.1541727316836487</v>
      </c>
      <c r="O264" s="39">
        <v>0.15144927536231884</v>
      </c>
      <c r="P264" s="39">
        <v>0.15008411439557798</v>
      </c>
      <c r="Q264" s="39">
        <v>0.14924297043979812</v>
      </c>
      <c r="R264" s="39">
        <v>0.14947772841877777</v>
      </c>
      <c r="S264" s="39">
        <v>0.14637072585482905</v>
      </c>
      <c r="T264" s="39">
        <v>0.14253312641757193</v>
      </c>
      <c r="U264" s="39">
        <v>0.14357561968626512</v>
      </c>
      <c r="V264" s="39">
        <v>0.14611872146118721</v>
      </c>
      <c r="W264" s="39">
        <v>0.14572562221955032</v>
      </c>
      <c r="X264" s="39">
        <v>0.14549131572686178</v>
      </c>
      <c r="Y264" s="39">
        <v>0.14337760018803619</v>
      </c>
      <c r="Z264" s="39">
        <v>0.14545666627784906</v>
      </c>
      <c r="AA264" s="39">
        <v>0.14673599075678798</v>
      </c>
      <c r="AB264" s="39">
        <v>0.14851029564017026</v>
      </c>
      <c r="AC264" s="39">
        <v>0.14761527132661154</v>
      </c>
      <c r="AD264" s="39">
        <v>0.15164440453474015</v>
      </c>
      <c r="AE264" s="39">
        <v>0.15662247967026846</v>
      </c>
      <c r="AF264" s="39">
        <v>0.15834900962708864</v>
      </c>
      <c r="AG264" s="39">
        <v>0.16271149197978466</v>
      </c>
      <c r="AH264" s="39">
        <v>0.16445363517631695</v>
      </c>
      <c r="AI264" s="39">
        <v>0.16929433510927477</v>
      </c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</row>
    <row r="265" spans="1:101" x14ac:dyDescent="0.3">
      <c r="A265" s="3">
        <v>1520</v>
      </c>
      <c r="B265" s="4" t="s">
        <v>259</v>
      </c>
      <c r="C265" s="39">
        <v>0.14282930631332813</v>
      </c>
      <c r="D265" s="39">
        <v>0.1487821578792918</v>
      </c>
      <c r="E265" s="39">
        <v>0.15182681947301402</v>
      </c>
      <c r="F265" s="39">
        <v>0.15570390732377773</v>
      </c>
      <c r="G265" s="39">
        <v>0.15564012490241999</v>
      </c>
      <c r="H265" s="39">
        <v>0.15653361959597931</v>
      </c>
      <c r="I265" s="39">
        <v>0.15621036198653526</v>
      </c>
      <c r="J265" s="39">
        <v>0.15778708483490797</v>
      </c>
      <c r="K265" s="39">
        <v>0.15885492479378943</v>
      </c>
      <c r="L265" s="39">
        <v>0.15908214423447745</v>
      </c>
      <c r="M265" s="39">
        <v>0.15929546114390786</v>
      </c>
      <c r="N265" s="39">
        <v>0.15808752650857913</v>
      </c>
      <c r="O265" s="39">
        <v>0.15989186057738727</v>
      </c>
      <c r="P265" s="39">
        <v>0.15813546126897626</v>
      </c>
      <c r="Q265" s="39">
        <v>0.15761770153036359</v>
      </c>
      <c r="R265" s="39">
        <v>0.15873947935016638</v>
      </c>
      <c r="S265" s="39">
        <v>0.15863277826468011</v>
      </c>
      <c r="T265" s="39">
        <v>0.15749488652965812</v>
      </c>
      <c r="U265" s="39">
        <v>0.1579204534349653</v>
      </c>
      <c r="V265" s="39">
        <v>0.15647850248610704</v>
      </c>
      <c r="W265" s="39">
        <v>0.16000787246605</v>
      </c>
      <c r="X265" s="39">
        <v>0.15831939387975991</v>
      </c>
      <c r="Y265" s="39">
        <v>0.15705882352941178</v>
      </c>
      <c r="Z265" s="39">
        <v>0.1548873634342067</v>
      </c>
      <c r="AA265" s="39">
        <v>0.1545358141328449</v>
      </c>
      <c r="AB265" s="39">
        <v>0.15551067512983266</v>
      </c>
      <c r="AC265" s="39">
        <v>0.15876052027543994</v>
      </c>
      <c r="AD265" s="39">
        <v>0.16173120728929385</v>
      </c>
      <c r="AE265" s="39">
        <v>0.16366040230427803</v>
      </c>
      <c r="AF265" s="39">
        <v>0.16615154069495178</v>
      </c>
      <c r="AG265" s="39">
        <v>0.16772151898734178</v>
      </c>
      <c r="AH265" s="39">
        <v>0.16971883092859785</v>
      </c>
      <c r="AI265" s="39">
        <v>0.17297596021000275</v>
      </c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</row>
    <row r="266" spans="1:101" x14ac:dyDescent="0.3">
      <c r="A266" s="3">
        <v>1523</v>
      </c>
      <c r="B266" s="4" t="s">
        <v>260</v>
      </c>
      <c r="C266" s="39">
        <v>0.1579212916246216</v>
      </c>
      <c r="D266" s="39">
        <v>0.15738866396761134</v>
      </c>
      <c r="E266" s="39">
        <v>0.16548223350253807</v>
      </c>
      <c r="F266" s="39">
        <v>0.16649797570850203</v>
      </c>
      <c r="G266" s="39">
        <v>0.17229219143576827</v>
      </c>
      <c r="H266" s="39">
        <v>0.17354124748490946</v>
      </c>
      <c r="I266" s="39">
        <v>0.17473255221599593</v>
      </c>
      <c r="J266" s="39">
        <v>0.16918429003021149</v>
      </c>
      <c r="K266" s="39">
        <v>0.16840536512667661</v>
      </c>
      <c r="L266" s="39">
        <v>0.16585365853658537</v>
      </c>
      <c r="M266" s="39">
        <v>0.16690926734594858</v>
      </c>
      <c r="N266" s="39">
        <v>0.16368038740920096</v>
      </c>
      <c r="O266" s="39">
        <v>0.15930902111324377</v>
      </c>
      <c r="P266" s="39">
        <v>0.16088631984585741</v>
      </c>
      <c r="Q266" s="39">
        <v>0.15388280133396856</v>
      </c>
      <c r="R266" s="39">
        <v>0.14933206106870228</v>
      </c>
      <c r="S266" s="39">
        <v>0.14650602409638555</v>
      </c>
      <c r="T266" s="39">
        <v>0.14620162446249402</v>
      </c>
      <c r="U266" s="39">
        <v>0.14380009429514379</v>
      </c>
      <c r="V266" s="39">
        <v>0.14906832298136646</v>
      </c>
      <c r="W266" s="39">
        <v>0.14798850574712644</v>
      </c>
      <c r="X266" s="39">
        <v>0.14157621519584709</v>
      </c>
      <c r="Y266" s="39">
        <v>0.14285714285714285</v>
      </c>
      <c r="Z266" s="39">
        <v>0.14218896164639849</v>
      </c>
      <c r="AA266" s="39">
        <v>0.14528301886792452</v>
      </c>
      <c r="AB266" s="39">
        <v>0.14850136239782016</v>
      </c>
      <c r="AC266" s="39">
        <v>0.1557123952359947</v>
      </c>
      <c r="AD266" s="39">
        <v>0.15993046501521077</v>
      </c>
      <c r="AE266" s="39">
        <v>0.16085440278988666</v>
      </c>
      <c r="AF266" s="39">
        <v>0.16103896103896104</v>
      </c>
      <c r="AG266" s="39">
        <v>0.16855400696864112</v>
      </c>
      <c r="AH266" s="39">
        <v>0.17776797529775032</v>
      </c>
      <c r="AI266" s="39">
        <v>0.18622222222222223</v>
      </c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</row>
    <row r="267" spans="1:101" x14ac:dyDescent="0.3">
      <c r="A267" s="3">
        <v>1524</v>
      </c>
      <c r="B267" s="4" t="s">
        <v>261</v>
      </c>
      <c r="C267" s="39">
        <v>0.21161228406909788</v>
      </c>
      <c r="D267" s="39">
        <v>0.22117763483424047</v>
      </c>
      <c r="E267" s="39">
        <v>0.22461991172143209</v>
      </c>
      <c r="F267" s="39">
        <v>0.22222222222222221</v>
      </c>
      <c r="G267" s="39">
        <v>0.2295162882527147</v>
      </c>
      <c r="H267" s="39">
        <v>0.23233830845771145</v>
      </c>
      <c r="I267" s="39">
        <v>0.23031203566121841</v>
      </c>
      <c r="J267" s="39">
        <v>0.21978021978021978</v>
      </c>
      <c r="K267" s="39">
        <v>0.2127872127872128</v>
      </c>
      <c r="L267" s="39">
        <v>0.20512820512820512</v>
      </c>
      <c r="M267" s="39">
        <v>0.20520520520520522</v>
      </c>
      <c r="N267" s="39">
        <v>0.20060331825037708</v>
      </c>
      <c r="O267" s="39">
        <v>0.20365667851701372</v>
      </c>
      <c r="P267" s="39">
        <v>0.19846938775510203</v>
      </c>
      <c r="Q267" s="39">
        <v>0.19037871033776868</v>
      </c>
      <c r="R267" s="39">
        <v>0.18477690288713911</v>
      </c>
      <c r="S267" s="39">
        <v>0.18483412322274881</v>
      </c>
      <c r="T267" s="39">
        <v>0.18373983739837399</v>
      </c>
      <c r="U267" s="39">
        <v>0.18547055586130984</v>
      </c>
      <c r="V267" s="39">
        <v>0.18196902654867256</v>
      </c>
      <c r="W267" s="39">
        <v>0.18547055586130984</v>
      </c>
      <c r="X267" s="39">
        <v>0.1896649630891539</v>
      </c>
      <c r="Y267" s="39">
        <v>0.18428490672696438</v>
      </c>
      <c r="Z267" s="39">
        <v>0.1787895613548029</v>
      </c>
      <c r="AA267" s="39">
        <v>0.18398637137989779</v>
      </c>
      <c r="AB267" s="39">
        <v>0.1852704257767549</v>
      </c>
      <c r="AC267" s="39">
        <v>0.1863139735480161</v>
      </c>
      <c r="AD267" s="39">
        <v>0.19703264094955489</v>
      </c>
      <c r="AE267" s="39">
        <v>0.20167064439140811</v>
      </c>
      <c r="AF267" s="39">
        <v>0.20278450363196127</v>
      </c>
      <c r="AG267" s="39">
        <v>0.20926037282020446</v>
      </c>
      <c r="AH267" s="39">
        <v>0.21736526946107784</v>
      </c>
      <c r="AI267" s="39">
        <v>0.22310030395136779</v>
      </c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</row>
    <row r="268" spans="1:101" x14ac:dyDescent="0.3">
      <c r="A268" s="3">
        <v>1525</v>
      </c>
      <c r="B268" s="4" t="s">
        <v>262</v>
      </c>
      <c r="C268" s="39">
        <v>0.156</v>
      </c>
      <c r="D268" s="39">
        <v>0.16088260497000856</v>
      </c>
      <c r="E268" s="39">
        <v>0.1619763694951665</v>
      </c>
      <c r="F268" s="39">
        <v>0.16373390557939915</v>
      </c>
      <c r="G268" s="39">
        <v>0.16822633297062023</v>
      </c>
      <c r="H268" s="39">
        <v>0.16747252747252747</v>
      </c>
      <c r="I268" s="39">
        <v>0.1686481726111845</v>
      </c>
      <c r="J268" s="39">
        <v>0.16758788414768958</v>
      </c>
      <c r="K268" s="39">
        <v>0.16861104996698217</v>
      </c>
      <c r="L268" s="39">
        <v>0.16924754634678299</v>
      </c>
      <c r="M268" s="39">
        <v>0.1672473867595819</v>
      </c>
      <c r="N268" s="39">
        <v>0.16293103448275861</v>
      </c>
      <c r="O268" s="39">
        <v>0.16322621834432857</v>
      </c>
      <c r="P268" s="39">
        <v>0.16655976053025442</v>
      </c>
      <c r="Q268" s="39">
        <v>0.16945876288659795</v>
      </c>
      <c r="R268" s="39">
        <v>0.17125774076446723</v>
      </c>
      <c r="S268" s="39">
        <v>0.17173219978746015</v>
      </c>
      <c r="T268" s="39">
        <v>0.17563800128672527</v>
      </c>
      <c r="U268" s="39">
        <v>0.17828447339847991</v>
      </c>
      <c r="V268" s="39">
        <v>0.18133802816901409</v>
      </c>
      <c r="W268" s="39">
        <v>0.18133333333333335</v>
      </c>
      <c r="X268" s="39">
        <v>0.18005723090468853</v>
      </c>
      <c r="Y268" s="39">
        <v>0.18001323626737259</v>
      </c>
      <c r="Z268" s="39">
        <v>0.18207901125579343</v>
      </c>
      <c r="AA268" s="39">
        <v>0.17901639344262296</v>
      </c>
      <c r="AB268" s="39">
        <v>0.18187744458930899</v>
      </c>
      <c r="AC268" s="39">
        <v>0.1822125813449024</v>
      </c>
      <c r="AD268" s="39">
        <v>0.18457538994800693</v>
      </c>
      <c r="AE268" s="39">
        <v>0.18762214983713354</v>
      </c>
      <c r="AF268" s="39">
        <v>0.19377990430622011</v>
      </c>
      <c r="AG268" s="39">
        <v>0.19943759463551805</v>
      </c>
      <c r="AH268" s="39">
        <v>0.20209287115761937</v>
      </c>
      <c r="AI268" s="39">
        <v>0.20350492880613363</v>
      </c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</row>
    <row r="269" spans="1:101" x14ac:dyDescent="0.3">
      <c r="A269" s="3">
        <v>1526</v>
      </c>
      <c r="B269" s="4" t="s">
        <v>263</v>
      </c>
      <c r="C269" s="39">
        <v>0.18977384464110128</v>
      </c>
      <c r="D269" s="39">
        <v>0.19884169884169883</v>
      </c>
      <c r="E269" s="39">
        <v>0.19075144508670519</v>
      </c>
      <c r="F269" s="39">
        <v>0.18579766536964981</v>
      </c>
      <c r="G269" s="39">
        <v>0.17951219512195121</v>
      </c>
      <c r="H269" s="39">
        <v>0.16747809152872445</v>
      </c>
      <c r="I269" s="39">
        <v>0.15840621963070942</v>
      </c>
      <c r="J269" s="39">
        <v>0.16258570029382957</v>
      </c>
      <c r="K269" s="39">
        <v>0.15610217596972564</v>
      </c>
      <c r="L269" s="39">
        <v>0.15789473684210525</v>
      </c>
      <c r="M269" s="39">
        <v>0.15036900369003689</v>
      </c>
      <c r="N269" s="39">
        <v>0.14926739926739926</v>
      </c>
      <c r="O269" s="39">
        <v>0.15131578947368421</v>
      </c>
      <c r="P269" s="39">
        <v>0.15114068441064638</v>
      </c>
      <c r="Q269" s="39">
        <v>0.15046728971962617</v>
      </c>
      <c r="R269" s="39">
        <v>0.154296875</v>
      </c>
      <c r="S269" s="39">
        <v>0.17303822937625754</v>
      </c>
      <c r="T269" s="39">
        <v>0.17080745341614906</v>
      </c>
      <c r="U269" s="39">
        <v>0.17080436941410129</v>
      </c>
      <c r="V269" s="39">
        <v>0.1646586345381526</v>
      </c>
      <c r="W269" s="39">
        <v>0.16666666666666666</v>
      </c>
      <c r="X269" s="39">
        <v>0.16138917262512767</v>
      </c>
      <c r="Y269" s="39">
        <v>0.16183816183816183</v>
      </c>
      <c r="Z269" s="39">
        <v>0.15922330097087378</v>
      </c>
      <c r="AA269" s="39">
        <v>0.16242661448140899</v>
      </c>
      <c r="AB269" s="39">
        <v>0.16276803118908381</v>
      </c>
      <c r="AC269" s="39">
        <v>0.1634980988593156</v>
      </c>
      <c r="AD269" s="39">
        <v>0.16135265700483092</v>
      </c>
      <c r="AE269" s="39">
        <v>0.16874400767018216</v>
      </c>
      <c r="AF269" s="39">
        <v>0.16862745098039217</v>
      </c>
      <c r="AG269" s="39">
        <v>0.17611940298507461</v>
      </c>
      <c r="AH269" s="39">
        <v>0.18518518518518517</v>
      </c>
      <c r="AI269" s="39">
        <v>0.19957761351636746</v>
      </c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</row>
    <row r="270" spans="1:101" x14ac:dyDescent="0.3">
      <c r="A270" s="3">
        <v>1528</v>
      </c>
      <c r="B270" s="4" t="s">
        <v>264</v>
      </c>
      <c r="C270" s="39">
        <v>0.11636847552861156</v>
      </c>
      <c r="D270" s="39">
        <v>0.12026627218934911</v>
      </c>
      <c r="E270" s="39">
        <v>0.12352767962308599</v>
      </c>
      <c r="F270" s="39">
        <v>0.12516488348233915</v>
      </c>
      <c r="G270" s="39">
        <v>0.12748656889792362</v>
      </c>
      <c r="H270" s="39">
        <v>0.12978968596946125</v>
      </c>
      <c r="I270" s="39">
        <v>0.13179289687633719</v>
      </c>
      <c r="J270" s="39">
        <v>0.13474165001427349</v>
      </c>
      <c r="K270" s="39">
        <v>0.1365770379854887</v>
      </c>
      <c r="L270" s="39">
        <v>0.1375123535225187</v>
      </c>
      <c r="M270" s="39">
        <v>0.13923337091319052</v>
      </c>
      <c r="N270" s="39">
        <v>0.13673184357541898</v>
      </c>
      <c r="O270" s="39">
        <v>0.13548565121412803</v>
      </c>
      <c r="P270" s="39">
        <v>0.13777472527472528</v>
      </c>
      <c r="Q270" s="39">
        <v>0.13598808072599214</v>
      </c>
      <c r="R270" s="39">
        <v>0.13443459575611066</v>
      </c>
      <c r="S270" s="39">
        <v>0.13402478448275862</v>
      </c>
      <c r="T270" s="39">
        <v>0.13366469639978507</v>
      </c>
      <c r="U270" s="39">
        <v>0.13362879398334676</v>
      </c>
      <c r="V270" s="39">
        <v>0.13583075057269911</v>
      </c>
      <c r="W270" s="39">
        <v>0.13740458015267176</v>
      </c>
      <c r="X270" s="39">
        <v>0.13536243492190628</v>
      </c>
      <c r="Y270" s="39">
        <v>0.13271645736946464</v>
      </c>
      <c r="Z270" s="39">
        <v>0.1344050599551983</v>
      </c>
      <c r="AA270" s="39">
        <v>0.13573479509266509</v>
      </c>
      <c r="AB270" s="39">
        <v>0.13987473903966596</v>
      </c>
      <c r="AC270" s="39">
        <v>0.14192623484947217</v>
      </c>
      <c r="AD270" s="39">
        <v>0.14566623544631307</v>
      </c>
      <c r="AE270" s="39">
        <v>0.15025301673803035</v>
      </c>
      <c r="AF270" s="39">
        <v>0.15700325732899023</v>
      </c>
      <c r="AG270" s="39">
        <v>0.15971410006497727</v>
      </c>
      <c r="AH270" s="39">
        <v>0.16374269005847952</v>
      </c>
      <c r="AI270" s="39">
        <v>0.1689956902181011</v>
      </c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</row>
    <row r="271" spans="1:101" x14ac:dyDescent="0.3">
      <c r="A271" s="3">
        <v>1529</v>
      </c>
      <c r="B271" s="4" t="s">
        <v>265</v>
      </c>
      <c r="C271" s="39">
        <v>0.10168961201501878</v>
      </c>
      <c r="D271" s="39">
        <v>0.10239852398523985</v>
      </c>
      <c r="E271" s="39">
        <v>0.10248635536688902</v>
      </c>
      <c r="F271" s="39">
        <v>0.10581222056631892</v>
      </c>
      <c r="G271" s="39">
        <v>0.1062874251497006</v>
      </c>
      <c r="H271" s="39">
        <v>0.10665068903535051</v>
      </c>
      <c r="I271" s="39">
        <v>0.10674662668665667</v>
      </c>
      <c r="J271" s="39">
        <v>0.10961768219832736</v>
      </c>
      <c r="K271" s="39">
        <v>0.10823529411764705</v>
      </c>
      <c r="L271" s="39">
        <v>0.10997666277712952</v>
      </c>
      <c r="M271" s="39">
        <v>0.11409589832466782</v>
      </c>
      <c r="N271" s="39">
        <v>0.11554921540656206</v>
      </c>
      <c r="O271" s="39">
        <v>0.11228874248066456</v>
      </c>
      <c r="P271" s="39">
        <v>0.11528608027327071</v>
      </c>
      <c r="Q271" s="39">
        <v>0.11293518256439286</v>
      </c>
      <c r="R271" s="39">
        <v>0.11260504201680673</v>
      </c>
      <c r="S271" s="39">
        <v>0.1116991643454039</v>
      </c>
      <c r="T271" s="39">
        <v>0.11270376616076447</v>
      </c>
      <c r="U271" s="39">
        <v>0.11259382819015847</v>
      </c>
      <c r="V271" s="39">
        <v>0.11022539857064322</v>
      </c>
      <c r="W271" s="39">
        <v>0.10877862595419847</v>
      </c>
      <c r="X271" s="39">
        <v>0.1056</v>
      </c>
      <c r="Y271" s="39">
        <v>0.10638297872340426</v>
      </c>
      <c r="Z271" s="39">
        <v>0.10573022312373224</v>
      </c>
      <c r="AA271" s="39">
        <v>0.10615346898749693</v>
      </c>
      <c r="AB271" s="39">
        <v>0.10540152963671127</v>
      </c>
      <c r="AC271" s="39">
        <v>0.10765997197571228</v>
      </c>
      <c r="AD271" s="39">
        <v>0.11579667198541144</v>
      </c>
      <c r="AE271" s="39">
        <v>0.11758118701007839</v>
      </c>
      <c r="AF271" s="39">
        <v>0.12121212121212122</v>
      </c>
      <c r="AG271" s="39">
        <v>0.12384829655024641</v>
      </c>
      <c r="AH271" s="39">
        <v>0.12841880341880341</v>
      </c>
      <c r="AI271" s="39">
        <v>0.13035264483627204</v>
      </c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</row>
    <row r="272" spans="1:101" x14ac:dyDescent="0.3">
      <c r="A272" s="3">
        <v>1531</v>
      </c>
      <c r="B272" s="4" t="s">
        <v>266</v>
      </c>
      <c r="C272" s="39">
        <v>0.11374686901429203</v>
      </c>
      <c r="D272" s="39">
        <v>0.11916026020106446</v>
      </c>
      <c r="E272" s="39">
        <v>0.12266112266112267</v>
      </c>
      <c r="F272" s="39">
        <v>0.12374831863697504</v>
      </c>
      <c r="G272" s="39">
        <v>0.12717536813922356</v>
      </c>
      <c r="H272" s="39">
        <v>0.12835732304496217</v>
      </c>
      <c r="I272" s="39">
        <v>0.12808027150656634</v>
      </c>
      <c r="J272" s="39">
        <v>0.12865583456425406</v>
      </c>
      <c r="K272" s="39">
        <v>0.13014802872636669</v>
      </c>
      <c r="L272" s="39">
        <v>0.13407821229050279</v>
      </c>
      <c r="M272" s="39">
        <v>0.13569450517417286</v>
      </c>
      <c r="N272" s="39">
        <v>0.13620639953877198</v>
      </c>
      <c r="O272" s="39">
        <v>0.13761598857958601</v>
      </c>
      <c r="P272" s="39">
        <v>0.13932107496463933</v>
      </c>
      <c r="Q272" s="39">
        <v>0.14095857486215185</v>
      </c>
      <c r="R272" s="39">
        <v>0.138865836791148</v>
      </c>
      <c r="S272" s="39">
        <v>0.13691128148959475</v>
      </c>
      <c r="T272" s="39">
        <v>0.13783710160719151</v>
      </c>
      <c r="U272" s="39">
        <v>0.13672346706024419</v>
      </c>
      <c r="V272" s="39">
        <v>0.13756331644894695</v>
      </c>
      <c r="W272" s="39">
        <v>0.13743698593791456</v>
      </c>
      <c r="X272" s="39">
        <v>0.13335955940204564</v>
      </c>
      <c r="Y272" s="39">
        <v>0.13126767806634096</v>
      </c>
      <c r="Z272" s="39">
        <v>0.12785272979447737</v>
      </c>
      <c r="AA272" s="39">
        <v>0.13068181818181818</v>
      </c>
      <c r="AB272" s="39">
        <v>0.13178294573643412</v>
      </c>
      <c r="AC272" s="39">
        <v>0.13242824818387519</v>
      </c>
      <c r="AD272" s="39">
        <v>0.13177667321696915</v>
      </c>
      <c r="AE272" s="39">
        <v>0.13201581027667983</v>
      </c>
      <c r="AF272" s="39">
        <v>0.13315460232350312</v>
      </c>
      <c r="AG272" s="39">
        <v>0.13433995781059177</v>
      </c>
      <c r="AH272" s="39">
        <v>0.1354725659840105</v>
      </c>
      <c r="AI272" s="39">
        <v>0.13881997627008952</v>
      </c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</row>
    <row r="273" spans="1:101" x14ac:dyDescent="0.3">
      <c r="A273" s="3">
        <v>1532</v>
      </c>
      <c r="B273" s="4" t="s">
        <v>267</v>
      </c>
      <c r="C273" s="39">
        <v>0.1059892874533355</v>
      </c>
      <c r="D273" s="39">
        <v>0.11060728744939272</v>
      </c>
      <c r="E273" s="39">
        <v>0.11143131604226705</v>
      </c>
      <c r="F273" s="39">
        <v>0.11578442347673117</v>
      </c>
      <c r="G273" s="39">
        <v>0.11881347734966952</v>
      </c>
      <c r="H273" s="39">
        <v>0.12099358974358974</v>
      </c>
      <c r="I273" s="39">
        <v>0.12222402334251904</v>
      </c>
      <c r="J273" s="39">
        <v>0.12352274566941882</v>
      </c>
      <c r="K273" s="39">
        <v>0.12401098013886647</v>
      </c>
      <c r="L273" s="39">
        <v>0.12663755458515283</v>
      </c>
      <c r="M273" s="39">
        <v>0.12826718296224587</v>
      </c>
      <c r="N273" s="39">
        <v>0.12677403922819327</v>
      </c>
      <c r="O273" s="39">
        <v>0.12813634211772132</v>
      </c>
      <c r="P273" s="39">
        <v>0.12547288776796975</v>
      </c>
      <c r="Q273" s="39">
        <v>0.12509773260359655</v>
      </c>
      <c r="R273" s="39">
        <v>0.1250194129523218</v>
      </c>
      <c r="S273" s="39">
        <v>0.12363356428021555</v>
      </c>
      <c r="T273" s="39">
        <v>0.12328975372453634</v>
      </c>
      <c r="U273" s="39">
        <v>0.12410863298437264</v>
      </c>
      <c r="V273" s="39">
        <v>0.1253393665158371</v>
      </c>
      <c r="W273" s="39">
        <v>0.12622235595005266</v>
      </c>
      <c r="X273" s="39">
        <v>0.12365353401209975</v>
      </c>
      <c r="Y273" s="39">
        <v>0.12352684417285029</v>
      </c>
      <c r="Z273" s="39">
        <v>0.12562242139706928</v>
      </c>
      <c r="AA273" s="39">
        <v>0.12463281577843055</v>
      </c>
      <c r="AB273" s="39">
        <v>0.12623085339168491</v>
      </c>
      <c r="AC273" s="39">
        <v>0.12849754674446359</v>
      </c>
      <c r="AD273" s="39">
        <v>0.12908644527716759</v>
      </c>
      <c r="AE273" s="39">
        <v>0.12746087834427058</v>
      </c>
      <c r="AF273" s="39">
        <v>0.12849023968371634</v>
      </c>
      <c r="AG273" s="39">
        <v>0.12977005870841488</v>
      </c>
      <c r="AH273" s="39">
        <v>0.13217559093101786</v>
      </c>
      <c r="AI273" s="39">
        <v>0.13705644201000239</v>
      </c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</row>
    <row r="274" spans="1:101" x14ac:dyDescent="0.3">
      <c r="A274" s="3">
        <v>1534</v>
      </c>
      <c r="B274" s="4" t="s">
        <v>268</v>
      </c>
      <c r="C274" s="39">
        <v>0.13553071338020053</v>
      </c>
      <c r="D274" s="39">
        <v>0.13861500985964506</v>
      </c>
      <c r="E274" s="39">
        <v>0.14355287569573283</v>
      </c>
      <c r="F274" s="39">
        <v>0.14613512573878781</v>
      </c>
      <c r="G274" s="39">
        <v>0.14784946236559141</v>
      </c>
      <c r="H274" s="39">
        <v>0.15001161980013944</v>
      </c>
      <c r="I274" s="39">
        <v>0.15287811698904685</v>
      </c>
      <c r="J274" s="39">
        <v>0.1567693201626961</v>
      </c>
      <c r="K274" s="39">
        <v>0.15990730011587487</v>
      </c>
      <c r="L274" s="39">
        <v>0.16054832713754646</v>
      </c>
      <c r="M274" s="39">
        <v>0.16052814454482278</v>
      </c>
      <c r="N274" s="39">
        <v>0.16201053354705747</v>
      </c>
      <c r="O274" s="39">
        <v>0.16111301958090005</v>
      </c>
      <c r="P274" s="39">
        <v>0.16104399361750626</v>
      </c>
      <c r="Q274" s="39">
        <v>0.15991810737033668</v>
      </c>
      <c r="R274" s="39">
        <v>0.15909349732376724</v>
      </c>
      <c r="S274" s="39">
        <v>0.1585213743054768</v>
      </c>
      <c r="T274" s="39">
        <v>0.15670197016285162</v>
      </c>
      <c r="U274" s="39">
        <v>0.15880665519219736</v>
      </c>
      <c r="V274" s="39">
        <v>0.15931968066643526</v>
      </c>
      <c r="W274" s="39">
        <v>0.16128282593539392</v>
      </c>
      <c r="X274" s="39">
        <v>0.1609608912614599</v>
      </c>
      <c r="Y274" s="39">
        <v>0.15850011502185415</v>
      </c>
      <c r="Z274" s="39">
        <v>0.15734065682572376</v>
      </c>
      <c r="AA274" s="39">
        <v>0.1567122050355651</v>
      </c>
      <c r="AB274" s="39">
        <v>0.15602362643486015</v>
      </c>
      <c r="AC274" s="39">
        <v>0.15753880266075387</v>
      </c>
      <c r="AD274" s="39">
        <v>0.16094231616028182</v>
      </c>
      <c r="AE274" s="39">
        <v>0.16447368421052633</v>
      </c>
      <c r="AF274" s="39">
        <v>0.16793478260869565</v>
      </c>
      <c r="AG274" s="39">
        <v>0.16859965635738833</v>
      </c>
      <c r="AH274" s="39">
        <v>0.16950240770465488</v>
      </c>
      <c r="AI274" s="39">
        <v>0.17297239688798891</v>
      </c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</row>
    <row r="275" spans="1:101" x14ac:dyDescent="0.3">
      <c r="A275" s="3">
        <v>1535</v>
      </c>
      <c r="B275" s="4" t="s">
        <v>269</v>
      </c>
      <c r="C275" s="39">
        <v>0.15195460277427492</v>
      </c>
      <c r="D275" s="39">
        <v>0.15579540122008448</v>
      </c>
      <c r="E275" s="39">
        <v>0.15479730787290655</v>
      </c>
      <c r="F275" s="39">
        <v>0.15368980612883051</v>
      </c>
      <c r="G275" s="39">
        <v>0.15359426165601123</v>
      </c>
      <c r="H275" s="39">
        <v>0.15216379711493719</v>
      </c>
      <c r="I275" s="39">
        <v>0.15197521301316808</v>
      </c>
      <c r="J275" s="39">
        <v>0.15402476780185759</v>
      </c>
      <c r="K275" s="39">
        <v>0.15153858048554197</v>
      </c>
      <c r="L275" s="39">
        <v>0.15255023183925812</v>
      </c>
      <c r="M275" s="39">
        <v>0.14957002457002458</v>
      </c>
      <c r="N275" s="39">
        <v>0.14668721109399074</v>
      </c>
      <c r="O275" s="39">
        <v>0.14650269023827825</v>
      </c>
      <c r="P275" s="39">
        <v>0.1430321592649311</v>
      </c>
      <c r="Q275" s="39">
        <v>0.14431082331174838</v>
      </c>
      <c r="R275" s="39">
        <v>0.14087795765877958</v>
      </c>
      <c r="S275" s="39">
        <v>0.13970816516609749</v>
      </c>
      <c r="T275" s="39">
        <v>0.14039755830333386</v>
      </c>
      <c r="U275" s="39">
        <v>0.14366197183098592</v>
      </c>
      <c r="V275" s="39">
        <v>0.14265755976404842</v>
      </c>
      <c r="W275" s="39">
        <v>0.14167447672602312</v>
      </c>
      <c r="X275" s="39">
        <v>0.14330121230960521</v>
      </c>
      <c r="Y275" s="39">
        <v>0.14279098487187403</v>
      </c>
      <c r="Z275" s="39">
        <v>0.1415616354134645</v>
      </c>
      <c r="AA275" s="39">
        <v>0.14437269372693726</v>
      </c>
      <c r="AB275" s="39">
        <v>0.1455880103991436</v>
      </c>
      <c r="AC275" s="39">
        <v>0.15197706006640507</v>
      </c>
      <c r="AD275" s="39">
        <v>0.15661375661375662</v>
      </c>
      <c r="AE275" s="39">
        <v>0.16040548598688134</v>
      </c>
      <c r="AF275" s="39">
        <v>0.16578429889577975</v>
      </c>
      <c r="AG275" s="39">
        <v>0.16831382089098373</v>
      </c>
      <c r="AH275" s="39">
        <v>0.17563652995883519</v>
      </c>
      <c r="AI275" s="39">
        <v>0.18023255813953487</v>
      </c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</row>
    <row r="276" spans="1:101" x14ac:dyDescent="0.3">
      <c r="A276" s="3">
        <v>1539</v>
      </c>
      <c r="B276" s="4" t="s">
        <v>270</v>
      </c>
      <c r="C276" s="39">
        <v>0.17247119078104994</v>
      </c>
      <c r="D276" s="39">
        <v>0.1778519183882972</v>
      </c>
      <c r="E276" s="39">
        <v>0.18077364994255074</v>
      </c>
      <c r="F276" s="39">
        <v>0.18224836935669522</v>
      </c>
      <c r="G276" s="39">
        <v>0.18031948881789137</v>
      </c>
      <c r="H276" s="39">
        <v>0.1814448864365456</v>
      </c>
      <c r="I276" s="39">
        <v>0.18201669877970456</v>
      </c>
      <c r="J276" s="39">
        <v>0.18192442539929879</v>
      </c>
      <c r="K276" s="39">
        <v>0.1828904731043422</v>
      </c>
      <c r="L276" s="39">
        <v>0.18072289156626506</v>
      </c>
      <c r="M276" s="39">
        <v>0.17865550614700498</v>
      </c>
      <c r="N276" s="39">
        <v>0.17885751805646749</v>
      </c>
      <c r="O276" s="39">
        <v>0.18057036247334754</v>
      </c>
      <c r="P276" s="39">
        <v>0.18125421443020903</v>
      </c>
      <c r="Q276" s="39">
        <v>0.18108326596604687</v>
      </c>
      <c r="R276" s="39">
        <v>0.17883755588673622</v>
      </c>
      <c r="S276" s="39">
        <v>0.17614879649890591</v>
      </c>
      <c r="T276" s="39">
        <v>0.17371148077447504</v>
      </c>
      <c r="U276" s="39">
        <v>0.17066521264994547</v>
      </c>
      <c r="V276" s="39">
        <v>0.16714305158568124</v>
      </c>
      <c r="W276" s="39">
        <v>0.16805460750853243</v>
      </c>
      <c r="X276" s="39">
        <v>0.16953516736685187</v>
      </c>
      <c r="Y276" s="39">
        <v>0.17028199566160521</v>
      </c>
      <c r="Z276" s="39">
        <v>0.17118575475515985</v>
      </c>
      <c r="AA276" s="39">
        <v>0.17324324324324325</v>
      </c>
      <c r="AB276" s="39">
        <v>0.1762250942380183</v>
      </c>
      <c r="AC276" s="39">
        <v>0.1781431073979248</v>
      </c>
      <c r="AD276" s="39">
        <v>0.17979337179659197</v>
      </c>
      <c r="AE276" s="39">
        <v>0.18388179986568168</v>
      </c>
      <c r="AF276" s="39">
        <v>0.18846769887880405</v>
      </c>
      <c r="AG276" s="39">
        <v>0.19232307077169133</v>
      </c>
      <c r="AH276" s="39">
        <v>0.19541761023045157</v>
      </c>
      <c r="AI276" s="39">
        <v>0.20048083344463738</v>
      </c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</row>
    <row r="277" spans="1:101" x14ac:dyDescent="0.3">
      <c r="A277" s="3">
        <v>1543</v>
      </c>
      <c r="B277" s="4" t="s">
        <v>271</v>
      </c>
      <c r="C277" s="39">
        <v>0.20400837571043973</v>
      </c>
      <c r="D277" s="39">
        <v>0.20172567688188039</v>
      </c>
      <c r="E277" s="39">
        <v>0.20233114166168559</v>
      </c>
      <c r="F277" s="39">
        <v>0.20339994035192366</v>
      </c>
      <c r="G277" s="39">
        <v>0.21098179647866308</v>
      </c>
      <c r="H277" s="39">
        <v>0.20804563194235964</v>
      </c>
      <c r="I277" s="39">
        <v>0.20867208672086721</v>
      </c>
      <c r="J277" s="39">
        <v>0.20534374061843291</v>
      </c>
      <c r="K277" s="39">
        <v>0.20145852324521421</v>
      </c>
      <c r="L277" s="39">
        <v>0.19963425784821701</v>
      </c>
      <c r="M277" s="39">
        <v>0.19579139981701738</v>
      </c>
      <c r="N277" s="39">
        <v>0.19191919191919191</v>
      </c>
      <c r="O277" s="39">
        <v>0.18687329079307202</v>
      </c>
      <c r="P277" s="39">
        <v>0.18303435694740042</v>
      </c>
      <c r="Q277" s="39">
        <v>0.17643448910708806</v>
      </c>
      <c r="R277" s="39">
        <v>0.17364532019704434</v>
      </c>
      <c r="S277" s="39">
        <v>0.1717016029593095</v>
      </c>
      <c r="T277" s="39">
        <v>0.17338331771321461</v>
      </c>
      <c r="U277" s="39">
        <v>0.17132977051241749</v>
      </c>
      <c r="V277" s="39">
        <v>0.17362217266645427</v>
      </c>
      <c r="W277" s="39">
        <v>0.17487046632124353</v>
      </c>
      <c r="X277" s="39">
        <v>0.17706631819666777</v>
      </c>
      <c r="Y277" s="39">
        <v>0.17490247074122237</v>
      </c>
      <c r="Z277" s="39">
        <v>0.17371502927781393</v>
      </c>
      <c r="AA277" s="39">
        <v>0.17336010709504684</v>
      </c>
      <c r="AB277" s="39">
        <v>0.17476697736351532</v>
      </c>
      <c r="AC277" s="39">
        <v>0.17629382303839733</v>
      </c>
      <c r="AD277" s="39">
        <v>0.17760746417860712</v>
      </c>
      <c r="AE277" s="39">
        <v>0.18890756302521008</v>
      </c>
      <c r="AF277" s="39">
        <v>0.19225589225589226</v>
      </c>
      <c r="AG277" s="39">
        <v>0.19709753628079649</v>
      </c>
      <c r="AH277" s="39">
        <v>0.20264765784114053</v>
      </c>
      <c r="AI277" s="39">
        <v>0.20331529093369419</v>
      </c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</row>
    <row r="278" spans="1:101" x14ac:dyDescent="0.3">
      <c r="A278" s="3">
        <v>1545</v>
      </c>
      <c r="B278" s="4" t="s">
        <v>272</v>
      </c>
      <c r="C278" s="39">
        <v>0.15604186489058039</v>
      </c>
      <c r="D278" s="39">
        <v>0.16372315035799523</v>
      </c>
      <c r="E278" s="39">
        <v>0.16189111747851004</v>
      </c>
      <c r="F278" s="39">
        <v>0.16803081367356765</v>
      </c>
      <c r="G278" s="39">
        <v>0.18102189781021899</v>
      </c>
      <c r="H278" s="39">
        <v>0.18065783014236622</v>
      </c>
      <c r="I278" s="39">
        <v>0.18177364037236649</v>
      </c>
      <c r="J278" s="39">
        <v>0.18531296205027106</v>
      </c>
      <c r="K278" s="39">
        <v>0.17985257985257985</v>
      </c>
      <c r="L278" s="39">
        <v>0.18275355218030379</v>
      </c>
      <c r="M278" s="39">
        <v>0.18358208955223881</v>
      </c>
      <c r="N278" s="39">
        <v>0.17969138875062221</v>
      </c>
      <c r="O278" s="39">
        <v>0.1773623041940374</v>
      </c>
      <c r="P278" s="39">
        <v>0.18301314459049545</v>
      </c>
      <c r="Q278" s="39">
        <v>0.18522267206477733</v>
      </c>
      <c r="R278" s="39">
        <v>0.19018404907975461</v>
      </c>
      <c r="S278" s="39">
        <v>0.18478815722307299</v>
      </c>
      <c r="T278" s="39">
        <v>0.18649350649350649</v>
      </c>
      <c r="U278" s="39">
        <v>0.18308406395048996</v>
      </c>
      <c r="V278" s="39">
        <v>0.18148725949037961</v>
      </c>
      <c r="W278" s="39">
        <v>0.18429319371727748</v>
      </c>
      <c r="X278" s="39">
        <v>0.18043135192004209</v>
      </c>
      <c r="Y278" s="39">
        <v>0.18106139438085328</v>
      </c>
      <c r="Z278" s="39">
        <v>0.18032786885245902</v>
      </c>
      <c r="AA278" s="39">
        <v>0.17784552845528456</v>
      </c>
      <c r="AB278" s="39">
        <v>0.17203219315895371</v>
      </c>
      <c r="AC278" s="39">
        <v>0.17910447761194029</v>
      </c>
      <c r="AD278" s="39">
        <v>0.18123772102161101</v>
      </c>
      <c r="AE278" s="39">
        <v>0.18036750483558994</v>
      </c>
      <c r="AF278" s="39">
        <v>0.18678160919540229</v>
      </c>
      <c r="AG278" s="39">
        <v>0.18848920863309351</v>
      </c>
      <c r="AH278" s="39">
        <v>0.19912152269399708</v>
      </c>
      <c r="AI278" s="39">
        <v>0.19960376423972265</v>
      </c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</row>
    <row r="279" spans="1:101" x14ac:dyDescent="0.3">
      <c r="A279" s="3">
        <v>1546</v>
      </c>
      <c r="B279" s="4" t="s">
        <v>273</v>
      </c>
      <c r="C279" s="39">
        <v>0.1548223350253807</v>
      </c>
      <c r="D279" s="39">
        <v>0.16108247422680413</v>
      </c>
      <c r="E279" s="39">
        <v>0.16666666666666666</v>
      </c>
      <c r="F279" s="39">
        <v>0.17408376963350786</v>
      </c>
      <c r="G279" s="39">
        <v>0.18443997317236754</v>
      </c>
      <c r="H279" s="39">
        <v>0.18669382213170402</v>
      </c>
      <c r="I279" s="39">
        <v>0.19404019404019404</v>
      </c>
      <c r="J279" s="39">
        <v>0.20307048150732729</v>
      </c>
      <c r="K279" s="39">
        <v>0.19985775248933144</v>
      </c>
      <c r="L279" s="39">
        <v>0.20503597122302158</v>
      </c>
      <c r="M279" s="39">
        <v>0.21090909090909091</v>
      </c>
      <c r="N279" s="39">
        <v>0.20824135393671817</v>
      </c>
      <c r="O279" s="39">
        <v>0.21118469462840322</v>
      </c>
      <c r="P279" s="39">
        <v>0.2057057057057057</v>
      </c>
      <c r="Q279" s="39">
        <v>0.20713201820940819</v>
      </c>
      <c r="R279" s="39">
        <v>0.20536398467432951</v>
      </c>
      <c r="S279" s="39">
        <v>0.20926640926640927</v>
      </c>
      <c r="T279" s="39">
        <v>0.20953870211102424</v>
      </c>
      <c r="U279" s="39">
        <v>0.206436420722135</v>
      </c>
      <c r="V279" s="39">
        <v>0.20944881889763781</v>
      </c>
      <c r="W279" s="39">
        <v>0.20062695924764889</v>
      </c>
      <c r="X279" s="39">
        <v>0.19750195160031225</v>
      </c>
      <c r="Y279" s="39">
        <v>0.18668706962509563</v>
      </c>
      <c r="Z279" s="39">
        <v>0.18409090909090908</v>
      </c>
      <c r="AA279" s="39">
        <v>0.18243243243243243</v>
      </c>
      <c r="AB279" s="39">
        <v>0.17870722433460076</v>
      </c>
      <c r="AC279" s="39">
        <v>0.1812548412083656</v>
      </c>
      <c r="AD279" s="39">
        <v>0.18599221789883269</v>
      </c>
      <c r="AE279" s="39">
        <v>0.19017432646592711</v>
      </c>
      <c r="AF279" s="39">
        <v>0.19133858267716536</v>
      </c>
      <c r="AG279" s="39">
        <v>0.19903691813804172</v>
      </c>
      <c r="AH279" s="39">
        <v>0.20427553444180521</v>
      </c>
      <c r="AI279" s="39">
        <v>0.21405492730210016</v>
      </c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</row>
    <row r="280" spans="1:101" x14ac:dyDescent="0.3">
      <c r="A280" s="3">
        <v>1547</v>
      </c>
      <c r="B280" s="4" t="s">
        <v>274</v>
      </c>
      <c r="C280" s="39">
        <v>0.13260219341974078</v>
      </c>
      <c r="D280" s="39">
        <v>0.1377568204782755</v>
      </c>
      <c r="E280" s="39">
        <v>0.13621151271753681</v>
      </c>
      <c r="F280" s="39">
        <v>0.13751263902932254</v>
      </c>
      <c r="G280" s="39">
        <v>0.14367237327962404</v>
      </c>
      <c r="H280" s="39">
        <v>0.14755766621438263</v>
      </c>
      <c r="I280" s="39">
        <v>0.1492436974789916</v>
      </c>
      <c r="J280" s="39">
        <v>0.14494229463679564</v>
      </c>
      <c r="K280" s="39">
        <v>0.14451261077027949</v>
      </c>
      <c r="L280" s="39">
        <v>0.14573539288112827</v>
      </c>
      <c r="M280" s="39">
        <v>0.1459170013386881</v>
      </c>
      <c r="N280" s="39">
        <v>0.15051961112973516</v>
      </c>
      <c r="O280" s="39">
        <v>0.15130023640661938</v>
      </c>
      <c r="P280" s="39">
        <v>0.14842175957018133</v>
      </c>
      <c r="Q280" s="39">
        <v>0.14757412398921832</v>
      </c>
      <c r="R280" s="39">
        <v>0.14805023132848646</v>
      </c>
      <c r="S280" s="39">
        <v>0.14581961816984859</v>
      </c>
      <c r="T280" s="39">
        <v>0.14926350245499181</v>
      </c>
      <c r="U280" s="39">
        <v>0.15213114754098361</v>
      </c>
      <c r="V280" s="39">
        <v>0.15166182639561149</v>
      </c>
      <c r="W280" s="39">
        <v>0.14958625079567156</v>
      </c>
      <c r="X280" s="39">
        <v>0.14776307498424701</v>
      </c>
      <c r="Y280" s="39">
        <v>0.15048696198554823</v>
      </c>
      <c r="Z280" s="39">
        <v>0.15018773466833543</v>
      </c>
      <c r="AA280" s="39">
        <v>0.15420129270544783</v>
      </c>
      <c r="AB280" s="39">
        <v>0.15992702949224688</v>
      </c>
      <c r="AC280" s="39">
        <v>0.15723270440251572</v>
      </c>
      <c r="AD280" s="39">
        <v>0.15931299970387919</v>
      </c>
      <c r="AE280" s="39">
        <v>0.16387766878245816</v>
      </c>
      <c r="AF280" s="39">
        <v>0.1671404206935759</v>
      </c>
      <c r="AG280" s="39">
        <v>0.16972089089371301</v>
      </c>
      <c r="AH280" s="39">
        <v>0.17627213944335113</v>
      </c>
      <c r="AI280" s="39">
        <v>0.17858152020344731</v>
      </c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</row>
    <row r="281" spans="1:101" x14ac:dyDescent="0.3">
      <c r="A281" s="3">
        <v>1548</v>
      </c>
      <c r="B281" s="4" t="s">
        <v>275</v>
      </c>
      <c r="C281" s="39">
        <v>0.12469135802469136</v>
      </c>
      <c r="D281" s="39">
        <v>0.124985988117924</v>
      </c>
      <c r="E281" s="39">
        <v>0.12628255722178375</v>
      </c>
      <c r="F281" s="39">
        <v>0.12864513234634364</v>
      </c>
      <c r="G281" s="39">
        <v>0.13009227999099707</v>
      </c>
      <c r="H281" s="39">
        <v>0.12983394628329434</v>
      </c>
      <c r="I281" s="39">
        <v>0.12890321146794087</v>
      </c>
      <c r="J281" s="39">
        <v>0.12853812853812854</v>
      </c>
      <c r="K281" s="39">
        <v>0.12804676298665491</v>
      </c>
      <c r="L281" s="39">
        <v>0.1289787798408488</v>
      </c>
      <c r="M281" s="39">
        <v>0.12668493150684931</v>
      </c>
      <c r="N281" s="39">
        <v>0.12784184514003294</v>
      </c>
      <c r="O281" s="39">
        <v>0.12634704200571806</v>
      </c>
      <c r="P281" s="39">
        <v>0.12826207662409772</v>
      </c>
      <c r="Q281" s="39">
        <v>0.12511061946902655</v>
      </c>
      <c r="R281" s="39">
        <v>0.12738853503184713</v>
      </c>
      <c r="S281" s="39">
        <v>0.12543359069038829</v>
      </c>
      <c r="T281" s="39">
        <v>0.12327854286983563</v>
      </c>
      <c r="U281" s="39">
        <v>0.12368391887398869</v>
      </c>
      <c r="V281" s="39">
        <v>0.12466989436619719</v>
      </c>
      <c r="W281" s="39">
        <v>0.1247398970539919</v>
      </c>
      <c r="X281" s="39">
        <v>0.12362607465447818</v>
      </c>
      <c r="Y281" s="39">
        <v>0.12347412768715567</v>
      </c>
      <c r="Z281" s="39">
        <v>0.12414310197086546</v>
      </c>
      <c r="AA281" s="39">
        <v>0.1288073788073788</v>
      </c>
      <c r="AB281" s="39">
        <v>0.1315900463939266</v>
      </c>
      <c r="AC281" s="39">
        <v>0.13657166631995007</v>
      </c>
      <c r="AD281" s="39">
        <v>0.1412551440329218</v>
      </c>
      <c r="AE281" s="39">
        <v>0.14447736793705937</v>
      </c>
      <c r="AF281" s="39">
        <v>0.14922301121745396</v>
      </c>
      <c r="AG281" s="39">
        <v>0.15624679191048146</v>
      </c>
      <c r="AH281" s="39">
        <v>0.1582608695652174</v>
      </c>
      <c r="AI281" s="39">
        <v>0.1629591836734694</v>
      </c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</row>
    <row r="282" spans="1:101" x14ac:dyDescent="0.3">
      <c r="A282" s="3">
        <v>1551</v>
      </c>
      <c r="B282" s="4" t="s">
        <v>276</v>
      </c>
      <c r="C282" s="39">
        <v>0.12346872985170858</v>
      </c>
      <c r="D282" s="39">
        <v>0.12868719611021071</v>
      </c>
      <c r="E282" s="39">
        <v>0.12895853738165197</v>
      </c>
      <c r="F282" s="39">
        <v>0.13448388147183327</v>
      </c>
      <c r="G282" s="39">
        <v>0.13407094044907256</v>
      </c>
      <c r="H282" s="39">
        <v>0.13639344262295083</v>
      </c>
      <c r="I282" s="39">
        <v>0.13933618139993428</v>
      </c>
      <c r="J282" s="39">
        <v>0.13726768829475058</v>
      </c>
      <c r="K282" s="39">
        <v>0.13758169934640524</v>
      </c>
      <c r="L282" s="39">
        <v>0.13961145867632532</v>
      </c>
      <c r="M282" s="39">
        <v>0.14514547237659367</v>
      </c>
      <c r="N282" s="39">
        <v>0.14502583979328165</v>
      </c>
      <c r="O282" s="39">
        <v>0.1390685640362225</v>
      </c>
      <c r="P282" s="39">
        <v>0.13654870028186658</v>
      </c>
      <c r="Q282" s="39">
        <v>0.13709677419354838</v>
      </c>
      <c r="R282" s="39">
        <v>0.13447432762836187</v>
      </c>
      <c r="S282" s="39">
        <v>0.13570324574961359</v>
      </c>
      <c r="T282" s="39">
        <v>0.13386066321874049</v>
      </c>
      <c r="U282" s="39">
        <v>0.1322639225181598</v>
      </c>
      <c r="V282" s="39">
        <v>0.13135846798324358</v>
      </c>
      <c r="W282" s="39">
        <v>0.1325408618127786</v>
      </c>
      <c r="X282" s="39">
        <v>0.12879238548483046</v>
      </c>
      <c r="Y282" s="39">
        <v>0.13721351025331724</v>
      </c>
      <c r="Z282" s="39">
        <v>0.13217031342400945</v>
      </c>
      <c r="AA282" s="39">
        <v>0.13030831878999419</v>
      </c>
      <c r="AB282" s="39">
        <v>0.13277164439279487</v>
      </c>
      <c r="AC282" s="39">
        <v>0.13808975834292289</v>
      </c>
      <c r="AD282" s="39">
        <v>0.1431864016133679</v>
      </c>
      <c r="AE282" s="39">
        <v>0.1455385503898354</v>
      </c>
      <c r="AF282" s="39">
        <v>0.14940871070089415</v>
      </c>
      <c r="AG282" s="39">
        <v>0.15315576143601622</v>
      </c>
      <c r="AH282" s="39">
        <v>0.15755813953488373</v>
      </c>
      <c r="AI282" s="39">
        <v>0.16399650451500145</v>
      </c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</row>
    <row r="283" spans="1:101" x14ac:dyDescent="0.3">
      <c r="A283" s="3">
        <v>1554</v>
      </c>
      <c r="B283" s="4" t="s">
        <v>277</v>
      </c>
      <c r="C283" s="39">
        <v>0.14788355063404179</v>
      </c>
      <c r="D283" s="39">
        <v>0.15250311776233744</v>
      </c>
      <c r="E283" s="39">
        <v>0.1576504195679343</v>
      </c>
      <c r="F283" s="39">
        <v>0.15610537557849768</v>
      </c>
      <c r="G283" s="39">
        <v>0.15772416276557435</v>
      </c>
      <c r="H283" s="39">
        <v>0.15771571786609381</v>
      </c>
      <c r="I283" s="39">
        <v>0.16011488063184348</v>
      </c>
      <c r="J283" s="39">
        <v>0.15994962216624686</v>
      </c>
      <c r="K283" s="39">
        <v>0.15813953488372093</v>
      </c>
      <c r="L283" s="39">
        <v>0.15884670487106017</v>
      </c>
      <c r="M283" s="39">
        <v>0.15676063925300773</v>
      </c>
      <c r="N283" s="39">
        <v>0.1572463768115942</v>
      </c>
      <c r="O283" s="39">
        <v>0.15521023765996345</v>
      </c>
      <c r="P283" s="39">
        <v>0.15455721944906636</v>
      </c>
      <c r="Q283" s="39">
        <v>0.15088430361090641</v>
      </c>
      <c r="R283" s="39">
        <v>0.14714548802946592</v>
      </c>
      <c r="S283" s="39">
        <v>0.14170633467594287</v>
      </c>
      <c r="T283" s="39">
        <v>0.14108187134502925</v>
      </c>
      <c r="U283" s="39">
        <v>0.14078560939794421</v>
      </c>
      <c r="V283" s="39">
        <v>0.14048507462686566</v>
      </c>
      <c r="W283" s="39">
        <v>0.14458729271473822</v>
      </c>
      <c r="X283" s="39">
        <v>0.14642724916697519</v>
      </c>
      <c r="Y283" s="39">
        <v>0.14713445995591476</v>
      </c>
      <c r="Z283" s="39">
        <v>0.14862150812488589</v>
      </c>
      <c r="AA283" s="39">
        <v>0.15</v>
      </c>
      <c r="AB283" s="39">
        <v>0.14911496513499017</v>
      </c>
      <c r="AC283" s="39">
        <v>0.15183153424172713</v>
      </c>
      <c r="AD283" s="39">
        <v>0.15561807631440128</v>
      </c>
      <c r="AE283" s="39">
        <v>0.15740421125302037</v>
      </c>
      <c r="AF283" s="39">
        <v>0.16237555784414692</v>
      </c>
      <c r="AG283" s="39">
        <v>0.16786202185792351</v>
      </c>
      <c r="AH283" s="39">
        <v>0.17238436593275303</v>
      </c>
      <c r="AI283" s="39">
        <v>0.17934689690545391</v>
      </c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</row>
    <row r="284" spans="1:101" x14ac:dyDescent="0.3">
      <c r="A284" s="3">
        <v>1557</v>
      </c>
      <c r="B284" s="4" t="s">
        <v>278</v>
      </c>
      <c r="C284" s="39">
        <v>0.1889763779527559</v>
      </c>
      <c r="D284" s="39">
        <v>0.18961937716262975</v>
      </c>
      <c r="E284" s="39">
        <v>0.19208261617900171</v>
      </c>
      <c r="F284" s="39">
        <v>0.18799313893653516</v>
      </c>
      <c r="G284" s="39">
        <v>0.18760877131917855</v>
      </c>
      <c r="H284" s="39">
        <v>0.18708318708318708</v>
      </c>
      <c r="I284" s="39">
        <v>0.1833213515456506</v>
      </c>
      <c r="J284" s="39">
        <v>0.17959770114942528</v>
      </c>
      <c r="K284" s="39">
        <v>0.1763869132290185</v>
      </c>
      <c r="L284" s="39">
        <v>0.1751168644372528</v>
      </c>
      <c r="M284" s="39">
        <v>0.17256317689530687</v>
      </c>
      <c r="N284" s="39">
        <v>0.17349926793557832</v>
      </c>
      <c r="O284" s="39">
        <v>0.17662434652725914</v>
      </c>
      <c r="P284" s="39">
        <v>0.17107715244129706</v>
      </c>
      <c r="Q284" s="39">
        <v>0.16566265060240964</v>
      </c>
      <c r="R284" s="39">
        <v>0.16711077274457556</v>
      </c>
      <c r="S284" s="39">
        <v>0.16258938652615731</v>
      </c>
      <c r="T284" s="39">
        <v>0.15735849056603773</v>
      </c>
      <c r="U284" s="39">
        <v>0.15481481481481482</v>
      </c>
      <c r="V284" s="39">
        <v>0.15657698056801195</v>
      </c>
      <c r="W284" s="39">
        <v>0.1499811106913487</v>
      </c>
      <c r="X284" s="39">
        <v>0.14984825493171472</v>
      </c>
      <c r="Y284" s="39">
        <v>0.14705882352941177</v>
      </c>
      <c r="Z284" s="39">
        <v>0.15005771450557906</v>
      </c>
      <c r="AA284" s="39">
        <v>0.1533694810224632</v>
      </c>
      <c r="AB284" s="39">
        <v>0.15587436991081816</v>
      </c>
      <c r="AC284" s="39">
        <v>0.16229956980836918</v>
      </c>
      <c r="AD284" s="39">
        <v>0.16686159844054582</v>
      </c>
      <c r="AE284" s="39">
        <v>0.17751937984496124</v>
      </c>
      <c r="AF284" s="39">
        <v>0.18318549942151949</v>
      </c>
      <c r="AG284" s="39">
        <v>0.18843355036384526</v>
      </c>
      <c r="AH284" s="39">
        <v>0.19024018299656881</v>
      </c>
      <c r="AI284" s="39">
        <v>0.19613782658084059</v>
      </c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</row>
    <row r="285" spans="1:101" x14ac:dyDescent="0.3">
      <c r="A285" s="3">
        <v>1560</v>
      </c>
      <c r="B285" s="4" t="s">
        <v>279</v>
      </c>
      <c r="C285" s="39">
        <v>0.20832121035787024</v>
      </c>
      <c r="D285" s="39">
        <v>0.20826161790017211</v>
      </c>
      <c r="E285" s="39">
        <v>0.19960418433700877</v>
      </c>
      <c r="F285" s="39">
        <v>0.20213687554143805</v>
      </c>
      <c r="G285" s="39">
        <v>0.2016855565242662</v>
      </c>
      <c r="H285" s="39">
        <v>0.19819294666278053</v>
      </c>
      <c r="I285" s="39">
        <v>0.19934930493936706</v>
      </c>
      <c r="J285" s="39">
        <v>0.1849779086892489</v>
      </c>
      <c r="K285" s="39">
        <v>0.1906662572919865</v>
      </c>
      <c r="L285" s="39">
        <v>0.19836529393272556</v>
      </c>
      <c r="M285" s="39">
        <v>0.20369191597708466</v>
      </c>
      <c r="N285" s="39">
        <v>0.20103425985778928</v>
      </c>
      <c r="O285" s="39">
        <v>0.19954794962867292</v>
      </c>
      <c r="P285" s="39">
        <v>0.19218551461245234</v>
      </c>
      <c r="Q285" s="39">
        <v>0.19053708439897699</v>
      </c>
      <c r="R285" s="39">
        <v>0.18499682136045772</v>
      </c>
      <c r="S285" s="39">
        <v>0.18308963763509217</v>
      </c>
      <c r="T285" s="39">
        <v>0.18333333333333332</v>
      </c>
      <c r="U285" s="39">
        <v>0.18486312399355878</v>
      </c>
      <c r="V285" s="39">
        <v>0.17973539851565021</v>
      </c>
      <c r="W285" s="39">
        <v>0.17671854734111545</v>
      </c>
      <c r="X285" s="39">
        <v>0.18267358857884491</v>
      </c>
      <c r="Y285" s="39">
        <v>0.18354016982364468</v>
      </c>
      <c r="Z285" s="39">
        <v>0.1859329208726799</v>
      </c>
      <c r="AA285" s="39">
        <v>0.19086460032626426</v>
      </c>
      <c r="AB285" s="39">
        <v>0.18961625282167044</v>
      </c>
      <c r="AC285" s="39">
        <v>0.19319640564826701</v>
      </c>
      <c r="AD285" s="39">
        <v>0.20202349869451697</v>
      </c>
      <c r="AE285" s="39">
        <v>0.20064724919093851</v>
      </c>
      <c r="AF285" s="39">
        <v>0.20592974540767001</v>
      </c>
      <c r="AG285" s="39">
        <v>0.21293020263750401</v>
      </c>
      <c r="AH285" s="39">
        <v>0.21929824561403508</v>
      </c>
      <c r="AI285" s="39">
        <v>0.2187192118226601</v>
      </c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</row>
    <row r="286" spans="1:101" x14ac:dyDescent="0.3">
      <c r="A286" s="3">
        <v>1563</v>
      </c>
      <c r="B286" s="4" t="s">
        <v>280</v>
      </c>
      <c r="C286" s="39">
        <v>0.12749698350985386</v>
      </c>
      <c r="D286" s="39">
        <v>0.13316174478461121</v>
      </c>
      <c r="E286" s="39">
        <v>0.1346306592533757</v>
      </c>
      <c r="F286" s="39">
        <v>0.13994439295644115</v>
      </c>
      <c r="G286" s="39">
        <v>0.14532641935912777</v>
      </c>
      <c r="H286" s="39">
        <v>0.14517607016625211</v>
      </c>
      <c r="I286" s="39">
        <v>0.14566929133858267</v>
      </c>
      <c r="J286" s="39">
        <v>0.14942528735632185</v>
      </c>
      <c r="K286" s="39">
        <v>0.15559696526021563</v>
      </c>
      <c r="L286" s="39">
        <v>0.16242081143011186</v>
      </c>
      <c r="M286" s="39">
        <v>0.16484701442242891</v>
      </c>
      <c r="N286" s="39">
        <v>0.16738953645974519</v>
      </c>
      <c r="O286" s="39">
        <v>0.16659938097160543</v>
      </c>
      <c r="P286" s="39">
        <v>0.16978827361563517</v>
      </c>
      <c r="Q286" s="39">
        <v>0.16819283598168597</v>
      </c>
      <c r="R286" s="39">
        <v>0.16875169975523524</v>
      </c>
      <c r="S286" s="39">
        <v>0.16772451046590142</v>
      </c>
      <c r="T286" s="39">
        <v>0.16695910379268458</v>
      </c>
      <c r="U286" s="39">
        <v>0.16417910447761194</v>
      </c>
      <c r="V286" s="39">
        <v>0.16318448723200873</v>
      </c>
      <c r="W286" s="39">
        <v>0.1635074321560071</v>
      </c>
      <c r="X286" s="39">
        <v>0.16297403833084137</v>
      </c>
      <c r="Y286" s="39">
        <v>0.16197087246495168</v>
      </c>
      <c r="Z286" s="39">
        <v>0.16229935519275621</v>
      </c>
      <c r="AA286" s="39">
        <v>0.16526764827301499</v>
      </c>
      <c r="AB286" s="39">
        <v>0.16939966648137855</v>
      </c>
      <c r="AC286" s="39">
        <v>0.16891047883414295</v>
      </c>
      <c r="AD286" s="39">
        <v>0.17305815088551108</v>
      </c>
      <c r="AE286" s="39">
        <v>0.17274633123689728</v>
      </c>
      <c r="AF286" s="39">
        <v>0.17458100558659218</v>
      </c>
      <c r="AG286" s="39">
        <v>0.17611563289362897</v>
      </c>
      <c r="AH286" s="39">
        <v>0.17966006461581682</v>
      </c>
      <c r="AI286" s="39">
        <v>0.18308471714044469</v>
      </c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</row>
    <row r="287" spans="1:101" x14ac:dyDescent="0.3">
      <c r="A287" s="3">
        <v>1566</v>
      </c>
      <c r="B287" s="4" t="s">
        <v>281</v>
      </c>
      <c r="C287" s="39">
        <v>0.17608126827766662</v>
      </c>
      <c r="D287" s="39">
        <v>0.17961314092723366</v>
      </c>
      <c r="E287" s="39">
        <v>0.18372057239575321</v>
      </c>
      <c r="F287" s="39">
        <v>0.18605010825858337</v>
      </c>
      <c r="G287" s="39">
        <v>0.18306994210608668</v>
      </c>
      <c r="H287" s="39">
        <v>0.18403755868544602</v>
      </c>
      <c r="I287" s="39">
        <v>0.18383493639466336</v>
      </c>
      <c r="J287" s="39">
        <v>0.18058968058968058</v>
      </c>
      <c r="K287" s="39">
        <v>0.18152123191787214</v>
      </c>
      <c r="L287" s="39">
        <v>0.18038172715894868</v>
      </c>
      <c r="M287" s="39">
        <v>0.17953546767106088</v>
      </c>
      <c r="N287" s="39">
        <v>0.1778762462414939</v>
      </c>
      <c r="O287" s="39">
        <v>0.17787383925712455</v>
      </c>
      <c r="P287" s="39">
        <v>0.17258477287268073</v>
      </c>
      <c r="Q287" s="39">
        <v>0.16949423815620998</v>
      </c>
      <c r="R287" s="39">
        <v>0.16714789862046839</v>
      </c>
      <c r="S287" s="39">
        <v>0.16269329896907217</v>
      </c>
      <c r="T287" s="39">
        <v>0.16089547431148332</v>
      </c>
      <c r="U287" s="39">
        <v>0.16136363636363638</v>
      </c>
      <c r="V287" s="39">
        <v>0.16129032258064516</v>
      </c>
      <c r="W287" s="39">
        <v>0.1634980988593156</v>
      </c>
      <c r="X287" s="39">
        <v>0.16244411326378538</v>
      </c>
      <c r="Y287" s="39">
        <v>0.16300000000000001</v>
      </c>
      <c r="Z287" s="39">
        <v>0.16370047011417058</v>
      </c>
      <c r="AA287" s="39">
        <v>0.16944024205748864</v>
      </c>
      <c r="AB287" s="39">
        <v>0.16935483870967741</v>
      </c>
      <c r="AC287" s="39">
        <v>0.1763117934874304</v>
      </c>
      <c r="AD287" s="39">
        <v>0.178199529727914</v>
      </c>
      <c r="AE287" s="39">
        <v>0.18457161981258366</v>
      </c>
      <c r="AF287" s="39">
        <v>0.18964650695258836</v>
      </c>
      <c r="AG287" s="39">
        <v>0.19127965252255263</v>
      </c>
      <c r="AH287" s="39">
        <v>0.19488123118099698</v>
      </c>
      <c r="AI287" s="39">
        <v>0.20175438596491227</v>
      </c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</row>
    <row r="288" spans="1:101" x14ac:dyDescent="0.3">
      <c r="A288" s="3">
        <v>1571</v>
      </c>
      <c r="B288" s="4" t="s">
        <v>282</v>
      </c>
      <c r="C288" s="39">
        <v>0.20311027332704995</v>
      </c>
      <c r="D288" s="39">
        <v>0.21050164088138773</v>
      </c>
      <c r="E288" s="39">
        <v>0.21229050279329609</v>
      </c>
      <c r="F288" s="39">
        <v>0.21508903467666354</v>
      </c>
      <c r="G288" s="39">
        <v>0.21733021077283374</v>
      </c>
      <c r="H288" s="39">
        <v>0.22051773729626079</v>
      </c>
      <c r="I288" s="39">
        <v>0.21798631476050831</v>
      </c>
      <c r="J288" s="39">
        <v>0.21608288110508139</v>
      </c>
      <c r="K288" s="39">
        <v>0.21848739495798319</v>
      </c>
      <c r="L288" s="39">
        <v>0.21769733534439417</v>
      </c>
      <c r="M288" s="39">
        <v>0.21607782898105479</v>
      </c>
      <c r="N288" s="39">
        <v>0.21282186022070415</v>
      </c>
      <c r="O288" s="39">
        <v>0.20573903627504062</v>
      </c>
      <c r="P288" s="39">
        <v>0.2002212389380531</v>
      </c>
      <c r="Q288" s="39">
        <v>0.19453734671125975</v>
      </c>
      <c r="R288" s="39">
        <v>0.19714285714285715</v>
      </c>
      <c r="S288" s="39">
        <v>0.19362186788154898</v>
      </c>
      <c r="T288" s="39">
        <v>0.19253208868144692</v>
      </c>
      <c r="U288" s="39">
        <v>0.1944608131997643</v>
      </c>
      <c r="V288" s="39">
        <v>0.19078558771411694</v>
      </c>
      <c r="W288" s="39">
        <v>0.19509275882704968</v>
      </c>
      <c r="X288" s="39">
        <v>0.19988031119090366</v>
      </c>
      <c r="Y288" s="39">
        <v>0.20097146326654525</v>
      </c>
      <c r="Z288" s="39">
        <v>0.1993939393939394</v>
      </c>
      <c r="AA288" s="39">
        <v>0.2028898254063817</v>
      </c>
      <c r="AB288" s="39">
        <v>0.20658135283363802</v>
      </c>
      <c r="AC288" s="39">
        <v>0.20797011207970112</v>
      </c>
      <c r="AD288" s="39">
        <v>0.21758380771663505</v>
      </c>
      <c r="AE288" s="39">
        <v>0.22136916186820219</v>
      </c>
      <c r="AF288" s="39">
        <v>0.23270846800258566</v>
      </c>
      <c r="AG288" s="39">
        <v>0.23389618511569732</v>
      </c>
      <c r="AH288" s="39">
        <v>0.24443029917250159</v>
      </c>
      <c r="AI288" s="39">
        <v>0.24777636594663277</v>
      </c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</row>
    <row r="289" spans="1:101" x14ac:dyDescent="0.3">
      <c r="A289" s="3">
        <v>1573</v>
      </c>
      <c r="B289" s="4" t="s">
        <v>283</v>
      </c>
      <c r="C289" s="39">
        <v>0.17644978783592644</v>
      </c>
      <c r="D289" s="39">
        <v>0.18237410071942445</v>
      </c>
      <c r="E289" s="39">
        <v>0.18623919308357348</v>
      </c>
      <c r="F289" s="39">
        <v>0.18384502923976609</v>
      </c>
      <c r="G289" s="39">
        <v>0.18279569892473119</v>
      </c>
      <c r="H289" s="39">
        <v>0.18233295583238959</v>
      </c>
      <c r="I289" s="39">
        <v>0.17792109256449165</v>
      </c>
      <c r="J289" s="39">
        <v>0.17642556448526597</v>
      </c>
      <c r="K289" s="39">
        <v>0.1766945925361767</v>
      </c>
      <c r="L289" s="39">
        <v>0.18192352259559674</v>
      </c>
      <c r="M289" s="39">
        <v>0.18131433095803642</v>
      </c>
      <c r="N289" s="39">
        <v>0.18697225572979492</v>
      </c>
      <c r="O289" s="39">
        <v>0.19078947368421054</v>
      </c>
      <c r="P289" s="39">
        <v>0.19449013157894737</v>
      </c>
      <c r="Q289" s="39">
        <v>0.18903199002908183</v>
      </c>
      <c r="R289" s="39">
        <v>0.18677544010304853</v>
      </c>
      <c r="S289" s="39">
        <v>0.19196822594880847</v>
      </c>
      <c r="T289" s="39">
        <v>0.1943950177935943</v>
      </c>
      <c r="U289" s="39">
        <v>0.19863325740318907</v>
      </c>
      <c r="V289" s="39">
        <v>0.20072992700729927</v>
      </c>
      <c r="W289" s="39">
        <v>0.19815242494226329</v>
      </c>
      <c r="X289" s="39">
        <v>0.1984089845577913</v>
      </c>
      <c r="Y289" s="39">
        <v>0.19443133553563002</v>
      </c>
      <c r="Z289" s="39">
        <v>0.19552029864675688</v>
      </c>
      <c r="AA289" s="39">
        <v>0.20074871314927467</v>
      </c>
      <c r="AB289" s="39">
        <v>0.19660861594867093</v>
      </c>
      <c r="AC289" s="39">
        <v>0.20137614678899082</v>
      </c>
      <c r="AD289" s="39">
        <v>0.203601108033241</v>
      </c>
      <c r="AE289" s="39">
        <v>0.20270270270270271</v>
      </c>
      <c r="AF289" s="39">
        <v>0.20084072863148061</v>
      </c>
      <c r="AG289" s="39">
        <v>0.20185185185185187</v>
      </c>
      <c r="AH289" s="39">
        <v>0.2076427255985267</v>
      </c>
      <c r="AI289" s="39">
        <v>0.21180880974695407</v>
      </c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</row>
    <row r="290" spans="1:101" x14ac:dyDescent="0.3">
      <c r="A290" s="3">
        <v>1576</v>
      </c>
      <c r="B290" s="6" t="s">
        <v>284</v>
      </c>
      <c r="C290" s="39">
        <v>0.1912850812407681</v>
      </c>
      <c r="D290" s="39">
        <v>0.19161676646706588</v>
      </c>
      <c r="E290" s="39">
        <v>0.19474342928660826</v>
      </c>
      <c r="F290" s="39">
        <v>0.19391348088531188</v>
      </c>
      <c r="G290" s="39">
        <v>0.19522832221652128</v>
      </c>
      <c r="H290" s="39">
        <v>0.19617472215042647</v>
      </c>
      <c r="I290" s="39">
        <v>0.19703665193657396</v>
      </c>
      <c r="J290" s="39">
        <v>0.19507772020725389</v>
      </c>
      <c r="K290" s="39">
        <v>0.19232763089683774</v>
      </c>
      <c r="L290" s="39">
        <v>0.1875</v>
      </c>
      <c r="M290" s="39">
        <v>0.18186410709775197</v>
      </c>
      <c r="N290" s="39">
        <v>0.18204868154158216</v>
      </c>
      <c r="O290" s="39">
        <v>0.1826625386996904</v>
      </c>
      <c r="P290" s="39">
        <v>0.18414857441799634</v>
      </c>
      <c r="Q290" s="39">
        <v>0.18299445471349354</v>
      </c>
      <c r="R290" s="39">
        <v>0.18201227648785695</v>
      </c>
      <c r="S290" s="39">
        <v>0.17581521739130435</v>
      </c>
      <c r="T290" s="39">
        <v>0.17383025027203483</v>
      </c>
      <c r="U290" s="39">
        <v>0.17209045780474352</v>
      </c>
      <c r="V290" s="39">
        <v>0.17376775271512113</v>
      </c>
      <c r="W290" s="39">
        <v>0.17439544807965859</v>
      </c>
      <c r="X290" s="39">
        <v>0.17195467422096317</v>
      </c>
      <c r="Y290" s="39">
        <v>0.1741733181299886</v>
      </c>
      <c r="Z290" s="39">
        <v>0.17789834380354083</v>
      </c>
      <c r="AA290" s="39">
        <v>0.17882486517172863</v>
      </c>
      <c r="AB290" s="39">
        <v>0.18513244090002848</v>
      </c>
      <c r="AC290" s="39">
        <v>0.18571428571428572</v>
      </c>
      <c r="AD290" s="39">
        <v>0.18982387475538159</v>
      </c>
      <c r="AE290" s="39">
        <v>0.19611158072696533</v>
      </c>
      <c r="AF290" s="39">
        <v>0.20248868778280543</v>
      </c>
      <c r="AG290" s="39">
        <v>0.20584958217270194</v>
      </c>
      <c r="AH290" s="39">
        <v>0.20790425827998887</v>
      </c>
      <c r="AI290" s="39">
        <v>0.2155924570785252</v>
      </c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</row>
    <row r="291" spans="1:101" x14ac:dyDescent="0.3">
      <c r="A291" s="3">
        <v>1804</v>
      </c>
      <c r="B291" s="4" t="s">
        <v>285</v>
      </c>
      <c r="C291" s="39">
        <v>9.5122422502553344E-2</v>
      </c>
      <c r="D291" s="39">
        <v>9.5621553747884475E-2</v>
      </c>
      <c r="E291" s="39">
        <v>9.6529050339549421E-2</v>
      </c>
      <c r="F291" s="39">
        <v>9.6846787217706704E-2</v>
      </c>
      <c r="G291" s="39">
        <v>9.6489389572963061E-2</v>
      </c>
      <c r="H291" s="39">
        <v>9.8199715062815704E-2</v>
      </c>
      <c r="I291" s="39">
        <v>9.8422584103323288E-2</v>
      </c>
      <c r="J291" s="39">
        <v>9.8760153911928175E-2</v>
      </c>
      <c r="K291" s="39">
        <v>9.8072688587050649E-2</v>
      </c>
      <c r="L291" s="39">
        <v>9.8853727833839528E-2</v>
      </c>
      <c r="M291" s="39">
        <v>9.9878197320341047E-2</v>
      </c>
      <c r="N291" s="39">
        <v>0.1004986389805603</v>
      </c>
      <c r="O291" s="39">
        <v>0.10086441568365251</v>
      </c>
      <c r="P291" s="39">
        <v>0.10163664194042152</v>
      </c>
      <c r="Q291" s="39">
        <v>0.10170326576576577</v>
      </c>
      <c r="R291" s="39">
        <v>0.10254435107376283</v>
      </c>
      <c r="S291" s="39">
        <v>0.10218049806923024</v>
      </c>
      <c r="T291" s="39">
        <v>0.10252427184466019</v>
      </c>
      <c r="U291" s="39">
        <v>0.10336830729049398</v>
      </c>
      <c r="V291" s="39">
        <v>0.10448524182076814</v>
      </c>
      <c r="W291" s="39">
        <v>0.10604498080087768</v>
      </c>
      <c r="X291" s="39">
        <v>0.10660383504527786</v>
      </c>
      <c r="Y291" s="39">
        <v>0.10786106032906764</v>
      </c>
      <c r="Z291" s="39">
        <v>0.10997842730848949</v>
      </c>
      <c r="AA291" s="39">
        <v>0.11152214349906996</v>
      </c>
      <c r="AB291" s="39">
        <v>0.11459667093469911</v>
      </c>
      <c r="AC291" s="39">
        <v>0.11726927219884967</v>
      </c>
      <c r="AD291" s="39">
        <v>0.12008606301904245</v>
      </c>
      <c r="AE291" s="39">
        <v>0.12463883630566902</v>
      </c>
      <c r="AF291" s="39">
        <v>0.12763428933607987</v>
      </c>
      <c r="AG291" s="39">
        <v>0.1309043157853475</v>
      </c>
      <c r="AH291" s="39">
        <v>0.13388804841149773</v>
      </c>
      <c r="AI291" s="39">
        <v>0.13724434876210981</v>
      </c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</row>
    <row r="292" spans="1:101" x14ac:dyDescent="0.3">
      <c r="A292" s="3">
        <v>1805</v>
      </c>
      <c r="B292" s="4" t="s">
        <v>286</v>
      </c>
      <c r="C292" s="39">
        <v>0.1343131470256933</v>
      </c>
      <c r="D292" s="39">
        <v>0.1388738494856524</v>
      </c>
      <c r="E292" s="39">
        <v>0.14047542217919759</v>
      </c>
      <c r="F292" s="39">
        <v>0.14077539388073346</v>
      </c>
      <c r="G292" s="39">
        <v>0.14319437738076077</v>
      </c>
      <c r="H292" s="39">
        <v>0.14418406021459457</v>
      </c>
      <c r="I292" s="39">
        <v>0.14567888159288286</v>
      </c>
      <c r="J292" s="39">
        <v>0.14602655986509275</v>
      </c>
      <c r="K292" s="39">
        <v>0.14825581395348839</v>
      </c>
      <c r="L292" s="39">
        <v>0.15219595496024335</v>
      </c>
      <c r="M292" s="39">
        <v>0.15424358215381304</v>
      </c>
      <c r="N292" s="39">
        <v>0.15363823116012543</v>
      </c>
      <c r="O292" s="39">
        <v>0.15471106546299801</v>
      </c>
      <c r="P292" s="39">
        <v>0.15505376344086022</v>
      </c>
      <c r="Q292" s="39">
        <v>0.15433062388975616</v>
      </c>
      <c r="R292" s="39">
        <v>0.15312246553122466</v>
      </c>
      <c r="S292" s="39">
        <v>0.15268002165674066</v>
      </c>
      <c r="T292" s="39">
        <v>0.15079279473627441</v>
      </c>
      <c r="U292" s="39">
        <v>0.15173941227312013</v>
      </c>
      <c r="V292" s="39">
        <v>0.15382521099918323</v>
      </c>
      <c r="W292" s="39">
        <v>0.15447243320037157</v>
      </c>
      <c r="X292" s="39">
        <v>0.15328546562228024</v>
      </c>
      <c r="Y292" s="39">
        <v>0.15293219969478963</v>
      </c>
      <c r="Z292" s="39">
        <v>0.1534615802630149</v>
      </c>
      <c r="AA292" s="39">
        <v>0.15473340587595213</v>
      </c>
      <c r="AB292" s="39">
        <v>0.15471228279110052</v>
      </c>
      <c r="AC292" s="39">
        <v>0.15624831163217895</v>
      </c>
      <c r="AD292" s="39">
        <v>0.15899492114407912</v>
      </c>
      <c r="AE292" s="39">
        <v>0.16124754680952633</v>
      </c>
      <c r="AF292" s="39">
        <v>0.16484803321445682</v>
      </c>
      <c r="AG292" s="39">
        <v>0.16853273619108552</v>
      </c>
      <c r="AH292" s="39">
        <v>0.17249704903959653</v>
      </c>
      <c r="AI292" s="39">
        <v>0.17455716586151368</v>
      </c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</row>
    <row r="293" spans="1:101" x14ac:dyDescent="0.3">
      <c r="A293" s="3">
        <v>1811</v>
      </c>
      <c r="B293" s="4" t="s">
        <v>287</v>
      </c>
      <c r="C293" s="39">
        <v>0.17483811285846437</v>
      </c>
      <c r="D293" s="39">
        <v>0.18028958430639888</v>
      </c>
      <c r="E293" s="39">
        <v>0.19059049447911666</v>
      </c>
      <c r="F293" s="39">
        <v>0.19236276849642006</v>
      </c>
      <c r="G293" s="39">
        <v>0.1950405340963281</v>
      </c>
      <c r="H293" s="39">
        <v>0.19157088122605365</v>
      </c>
      <c r="I293" s="39">
        <v>0.19234496124031009</v>
      </c>
      <c r="J293" s="39">
        <v>0.19103313840155944</v>
      </c>
      <c r="K293" s="39">
        <v>0.18462291870714986</v>
      </c>
      <c r="L293" s="39">
        <v>0.18694362017804153</v>
      </c>
      <c r="M293" s="39">
        <v>0.19721115537848605</v>
      </c>
      <c r="N293" s="39">
        <v>0.19857795835449465</v>
      </c>
      <c r="O293" s="39">
        <v>0.20041004613018965</v>
      </c>
      <c r="P293" s="39">
        <v>0.19469026548672566</v>
      </c>
      <c r="Q293" s="39">
        <v>0.18681318681318682</v>
      </c>
      <c r="R293" s="39">
        <v>0.18585966791644348</v>
      </c>
      <c r="S293" s="39">
        <v>0.18825466520307355</v>
      </c>
      <c r="T293" s="39">
        <v>0.18514412416851442</v>
      </c>
      <c r="U293" s="39">
        <v>0.18503937007874016</v>
      </c>
      <c r="V293" s="39">
        <v>0.18782309017805859</v>
      </c>
      <c r="W293" s="39">
        <v>0.18735224586288415</v>
      </c>
      <c r="X293" s="39">
        <v>0.19926425505824646</v>
      </c>
      <c r="Y293" s="39">
        <v>0.19987623762376239</v>
      </c>
      <c r="Z293" s="39">
        <v>0.20237351655215491</v>
      </c>
      <c r="AA293" s="39">
        <v>0.20540201005025124</v>
      </c>
      <c r="AB293" s="39">
        <v>0.21062740076824585</v>
      </c>
      <c r="AC293" s="39">
        <v>0.22200647249190938</v>
      </c>
      <c r="AD293" s="39">
        <v>0.21956087824351297</v>
      </c>
      <c r="AE293" s="39">
        <v>0.22469635627530365</v>
      </c>
      <c r="AF293" s="39">
        <v>0.23344709897610921</v>
      </c>
      <c r="AG293" s="39">
        <v>0.23896809232858113</v>
      </c>
      <c r="AH293" s="39">
        <v>0.23687752355316286</v>
      </c>
      <c r="AI293" s="39">
        <v>0.24965517241379309</v>
      </c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</row>
    <row r="294" spans="1:101" x14ac:dyDescent="0.3">
      <c r="A294" s="3">
        <v>1812</v>
      </c>
      <c r="B294" s="4" t="s">
        <v>288</v>
      </c>
      <c r="C294" s="39">
        <v>0.17688022284122562</v>
      </c>
      <c r="D294" s="39">
        <v>0.18169014084507043</v>
      </c>
      <c r="E294" s="39">
        <v>0.18418560606060605</v>
      </c>
      <c r="F294" s="39">
        <v>0.18417333961375412</v>
      </c>
      <c r="G294" s="39">
        <v>0.18125887363937529</v>
      </c>
      <c r="H294" s="39">
        <v>0.18190431075319755</v>
      </c>
      <c r="I294" s="39">
        <v>0.17543859649122806</v>
      </c>
      <c r="J294" s="39">
        <v>0.17177033492822966</v>
      </c>
      <c r="K294" s="39">
        <v>0.1735266604303087</v>
      </c>
      <c r="L294" s="39">
        <v>0.16728797763280523</v>
      </c>
      <c r="M294" s="39">
        <v>0.16989145823501653</v>
      </c>
      <c r="N294" s="39">
        <v>0.16729323308270677</v>
      </c>
      <c r="O294" s="39">
        <v>0.16908665105386417</v>
      </c>
      <c r="P294" s="39">
        <v>0.16493383742911152</v>
      </c>
      <c r="Q294" s="39">
        <v>0.16198189614101954</v>
      </c>
      <c r="R294" s="39">
        <v>0.16485078162008526</v>
      </c>
      <c r="S294" s="39">
        <v>0.16333333333333333</v>
      </c>
      <c r="T294" s="39">
        <v>0.15984593163216176</v>
      </c>
      <c r="U294" s="39">
        <v>0.16</v>
      </c>
      <c r="V294" s="39">
        <v>0.15380859375</v>
      </c>
      <c r="W294" s="39">
        <v>0.15486077186126038</v>
      </c>
      <c r="X294" s="39">
        <v>0.15418287937743191</v>
      </c>
      <c r="Y294" s="39">
        <v>0.15384615384615385</v>
      </c>
      <c r="Z294" s="39">
        <v>0.16168544830965212</v>
      </c>
      <c r="AA294" s="39">
        <v>0.16839506172839505</v>
      </c>
      <c r="AB294" s="39">
        <v>0.16781157998037291</v>
      </c>
      <c r="AC294" s="39">
        <v>0.16576487948844074</v>
      </c>
      <c r="AD294" s="39">
        <v>0.17537860283341475</v>
      </c>
      <c r="AE294" s="39">
        <v>0.18225884634028114</v>
      </c>
      <c r="AF294" s="39">
        <v>0.18414574101427869</v>
      </c>
      <c r="AG294" s="39">
        <v>0.19345383488031265</v>
      </c>
      <c r="AH294" s="39">
        <v>0.19702970297029704</v>
      </c>
      <c r="AI294" s="39">
        <v>0.19463753723932473</v>
      </c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</row>
    <row r="295" spans="1:101" x14ac:dyDescent="0.3">
      <c r="A295" s="3">
        <v>1813</v>
      </c>
      <c r="B295" s="4" t="s">
        <v>289</v>
      </c>
      <c r="C295" s="39">
        <v>0.14239624578383928</v>
      </c>
      <c r="D295" s="39">
        <v>0.1454040625456671</v>
      </c>
      <c r="E295" s="39">
        <v>0.1456607064980375</v>
      </c>
      <c r="F295" s="39">
        <v>0.14821222606689735</v>
      </c>
      <c r="G295" s="39">
        <v>0.15020219526285383</v>
      </c>
      <c r="H295" s="39">
        <v>0.14868174614608845</v>
      </c>
      <c r="I295" s="39">
        <v>0.14979988564894225</v>
      </c>
      <c r="J295" s="39">
        <v>0.14703772772916368</v>
      </c>
      <c r="K295" s="39">
        <v>0.14704626334519572</v>
      </c>
      <c r="L295" s="39">
        <v>0.14498037016264723</v>
      </c>
      <c r="M295" s="39">
        <v>0.14682209270052735</v>
      </c>
      <c r="N295" s="39">
        <v>0.1460225708780622</v>
      </c>
      <c r="O295" s="39">
        <v>0.14416846652267817</v>
      </c>
      <c r="P295" s="39">
        <v>0.14220368626395802</v>
      </c>
      <c r="Q295" s="39">
        <v>0.14031329495247022</v>
      </c>
      <c r="R295" s="39">
        <v>0.13741370154009558</v>
      </c>
      <c r="S295" s="39">
        <v>0.13685330496076606</v>
      </c>
      <c r="T295" s="39">
        <v>0.13536021150033048</v>
      </c>
      <c r="U295" s="39">
        <v>0.13645352669742913</v>
      </c>
      <c r="V295" s="39">
        <v>0.13628552544613351</v>
      </c>
      <c r="W295" s="39">
        <v>0.13778484366719662</v>
      </c>
      <c r="X295" s="39">
        <v>0.13603185136031851</v>
      </c>
      <c r="Y295" s="39">
        <v>0.13321047782019219</v>
      </c>
      <c r="Z295" s="39">
        <v>0.1349869451697128</v>
      </c>
      <c r="AA295" s="39">
        <v>0.13317787278144838</v>
      </c>
      <c r="AB295" s="39">
        <v>0.13936744664438158</v>
      </c>
      <c r="AC295" s="39">
        <v>0.14327522585570684</v>
      </c>
      <c r="AD295" s="39">
        <v>0.14511839939217425</v>
      </c>
      <c r="AE295" s="39">
        <v>0.14645828081673809</v>
      </c>
      <c r="AF295" s="39">
        <v>0.14845516201959308</v>
      </c>
      <c r="AG295" s="39">
        <v>0.15196078431372548</v>
      </c>
      <c r="AH295" s="39">
        <v>0.15538500251635631</v>
      </c>
      <c r="AI295" s="39">
        <v>0.16195048004042445</v>
      </c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</row>
    <row r="296" spans="1:101" x14ac:dyDescent="0.3">
      <c r="A296" s="3">
        <v>1815</v>
      </c>
      <c r="B296" s="4" t="s">
        <v>290</v>
      </c>
      <c r="C296" s="39">
        <v>0.18707271597265382</v>
      </c>
      <c r="D296" s="39">
        <v>0.189873417721519</v>
      </c>
      <c r="E296" s="39">
        <v>0.18129770992366412</v>
      </c>
      <c r="F296" s="39">
        <v>0.17817947062621045</v>
      </c>
      <c r="G296" s="39">
        <v>0.18240620957309184</v>
      </c>
      <c r="H296" s="39">
        <v>0.18217306441119063</v>
      </c>
      <c r="I296" s="39">
        <v>0.18819672131147541</v>
      </c>
      <c r="J296" s="39">
        <v>0.18900804289544235</v>
      </c>
      <c r="K296" s="39">
        <v>0.18615591397849462</v>
      </c>
      <c r="L296" s="39">
        <v>0.19047619047619047</v>
      </c>
      <c r="M296" s="39">
        <v>0.18853591160220995</v>
      </c>
      <c r="N296" s="39">
        <v>0.18627450980392157</v>
      </c>
      <c r="O296" s="39">
        <v>0.18246614397719174</v>
      </c>
      <c r="P296" s="39">
        <v>0.18316831683168316</v>
      </c>
      <c r="Q296" s="39">
        <v>0.18271954674220964</v>
      </c>
      <c r="R296" s="39">
        <v>0.18247126436781611</v>
      </c>
      <c r="S296" s="39">
        <v>0.17972681524083392</v>
      </c>
      <c r="T296" s="39">
        <v>0.18115942028985507</v>
      </c>
      <c r="U296" s="39">
        <v>0.18141592920353983</v>
      </c>
      <c r="V296" s="39">
        <v>0.17737003058103976</v>
      </c>
      <c r="W296" s="39">
        <v>0.19168591224018475</v>
      </c>
      <c r="X296" s="39">
        <v>0.18841698841698842</v>
      </c>
      <c r="Y296" s="39">
        <v>0.18788819875776397</v>
      </c>
      <c r="Z296" s="39">
        <v>0.18866459627329193</v>
      </c>
      <c r="AA296" s="39">
        <v>0.19133858267716536</v>
      </c>
      <c r="AB296" s="39">
        <v>0.17993630573248406</v>
      </c>
      <c r="AC296" s="39">
        <v>0.18901453957996769</v>
      </c>
      <c r="AD296" s="39">
        <v>0.19950940310711365</v>
      </c>
      <c r="AE296" s="39">
        <v>0.2089795918367347</v>
      </c>
      <c r="AF296" s="39">
        <v>0.21945337620578778</v>
      </c>
      <c r="AG296" s="39">
        <v>0.22690437601296595</v>
      </c>
      <c r="AH296" s="39">
        <v>0.23095823095823095</v>
      </c>
      <c r="AI296" s="39">
        <v>0.23051948051948051</v>
      </c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</row>
    <row r="297" spans="1:101" x14ac:dyDescent="0.3">
      <c r="A297" s="3">
        <v>1816</v>
      </c>
      <c r="B297" s="4" t="s">
        <v>291</v>
      </c>
      <c r="C297" s="39">
        <v>0.21536351165980797</v>
      </c>
      <c r="D297" s="39">
        <v>0.22379603399433429</v>
      </c>
      <c r="E297" s="39">
        <v>0.20760233918128654</v>
      </c>
      <c r="F297" s="39">
        <v>0.21609538002980627</v>
      </c>
      <c r="G297" s="39">
        <v>0.21396054628224584</v>
      </c>
      <c r="H297" s="39">
        <v>0.20149253731343283</v>
      </c>
      <c r="I297" s="39">
        <v>0.19587628865979381</v>
      </c>
      <c r="J297" s="39">
        <v>0.2</v>
      </c>
      <c r="K297" s="39">
        <v>0.19040479760119941</v>
      </c>
      <c r="L297" s="39">
        <v>0.18633540372670807</v>
      </c>
      <c r="M297" s="39">
        <v>0.19070512820512819</v>
      </c>
      <c r="N297" s="39">
        <v>0.18770226537216828</v>
      </c>
      <c r="O297" s="39">
        <v>0.18136439267886856</v>
      </c>
      <c r="P297" s="39">
        <v>0.18412162162162163</v>
      </c>
      <c r="Q297" s="39">
        <v>0.17708333333333334</v>
      </c>
      <c r="R297" s="39">
        <v>0.17953321364452424</v>
      </c>
      <c r="S297" s="39">
        <v>0.17472118959107807</v>
      </c>
      <c r="T297" s="39">
        <v>0.17714285714285713</v>
      </c>
      <c r="U297" s="39">
        <v>0.1717557251908397</v>
      </c>
      <c r="V297" s="39">
        <v>0.17248062015503876</v>
      </c>
      <c r="W297" s="39">
        <v>0.17261904761904762</v>
      </c>
      <c r="X297" s="39">
        <v>0.17938144329896907</v>
      </c>
      <c r="Y297" s="39">
        <v>0.17564870259481039</v>
      </c>
      <c r="Z297" s="39">
        <v>0.18235294117647058</v>
      </c>
      <c r="AA297" s="39">
        <v>0.16538461538461538</v>
      </c>
      <c r="AB297" s="39">
        <v>0.16634050880626222</v>
      </c>
      <c r="AC297" s="39">
        <v>0.17799999999999999</v>
      </c>
      <c r="AD297" s="39">
        <v>0.20202020202020202</v>
      </c>
      <c r="AE297" s="39">
        <v>0.21176470588235294</v>
      </c>
      <c r="AF297" s="39">
        <v>0.21104536489151873</v>
      </c>
      <c r="AG297" s="39">
        <v>0.20265151515151514</v>
      </c>
      <c r="AH297" s="39">
        <v>0.21936758893280633</v>
      </c>
      <c r="AI297" s="39">
        <v>0.23340040241448692</v>
      </c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</row>
    <row r="298" spans="1:101" x14ac:dyDescent="0.3">
      <c r="A298" s="3">
        <v>1818</v>
      </c>
      <c r="B298" s="4" t="s">
        <v>255</v>
      </c>
      <c r="C298" s="39">
        <v>0.19761904761904761</v>
      </c>
      <c r="D298" s="39">
        <v>0.19740009629272989</v>
      </c>
      <c r="E298" s="39">
        <v>0.19805825242718447</v>
      </c>
      <c r="F298" s="39">
        <v>0.19245463228271251</v>
      </c>
      <c r="G298" s="39">
        <v>0.19193391642371235</v>
      </c>
      <c r="H298" s="39">
        <v>0.2</v>
      </c>
      <c r="I298" s="39">
        <v>0.19603859827323514</v>
      </c>
      <c r="J298" s="39">
        <v>0.18899643402954661</v>
      </c>
      <c r="K298" s="39">
        <v>0.18934299017071909</v>
      </c>
      <c r="L298" s="39">
        <v>0.18578100674623768</v>
      </c>
      <c r="M298" s="39">
        <v>0.18200620475698034</v>
      </c>
      <c r="N298" s="39">
        <v>0.17855283706402916</v>
      </c>
      <c r="O298" s="39">
        <v>0.17361477572559367</v>
      </c>
      <c r="P298" s="39">
        <v>0.16799574694311536</v>
      </c>
      <c r="Q298" s="39">
        <v>0.16808964781216648</v>
      </c>
      <c r="R298" s="39">
        <v>0.16457765667574931</v>
      </c>
      <c r="S298" s="39">
        <v>0.16397099832682654</v>
      </c>
      <c r="T298" s="39">
        <v>0.16533180778032036</v>
      </c>
      <c r="U298" s="39">
        <v>0.16158711903392756</v>
      </c>
      <c r="V298" s="39">
        <v>0.16579710144927537</v>
      </c>
      <c r="W298" s="39">
        <v>0.16706302021403091</v>
      </c>
      <c r="X298" s="39">
        <v>0.17290552584670232</v>
      </c>
      <c r="Y298" s="39">
        <v>0.17978208232445519</v>
      </c>
      <c r="Z298" s="39">
        <v>0.18665018541409148</v>
      </c>
      <c r="AA298" s="39">
        <v>0.18253486961795026</v>
      </c>
      <c r="AB298" s="39">
        <v>0.17767387492694331</v>
      </c>
      <c r="AC298" s="39">
        <v>0.17737350767481525</v>
      </c>
      <c r="AD298" s="39">
        <v>0.1840738603577611</v>
      </c>
      <c r="AE298" s="39">
        <v>0.18249856073690271</v>
      </c>
      <c r="AF298" s="39">
        <v>0.18646012621916236</v>
      </c>
      <c r="AG298" s="39">
        <v>0.18400447427293065</v>
      </c>
      <c r="AH298" s="39">
        <v>0.18770949720670391</v>
      </c>
      <c r="AI298" s="39">
        <v>0.18876404494382024</v>
      </c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</row>
    <row r="299" spans="1:101" x14ac:dyDescent="0.3">
      <c r="A299" s="3">
        <v>1820</v>
      </c>
      <c r="B299" s="4" t="s">
        <v>292</v>
      </c>
      <c r="C299" s="39">
        <v>0.11501386504687706</v>
      </c>
      <c r="D299" s="39">
        <v>0.11818787475016655</v>
      </c>
      <c r="E299" s="39">
        <v>0.11883708467309753</v>
      </c>
      <c r="F299" s="39">
        <v>0.12074262054227328</v>
      </c>
      <c r="G299" s="39">
        <v>0.11947670537978908</v>
      </c>
      <c r="H299" s="39">
        <v>0.11657414750198256</v>
      </c>
      <c r="I299" s="39">
        <v>0.11310146443514645</v>
      </c>
      <c r="J299" s="39">
        <v>0.11125671602673307</v>
      </c>
      <c r="K299" s="39">
        <v>0.10979662368735876</v>
      </c>
      <c r="L299" s="39">
        <v>0.10744023636852001</v>
      </c>
      <c r="M299" s="39">
        <v>0.10892423833917499</v>
      </c>
      <c r="N299" s="39">
        <v>0.10902255639097744</v>
      </c>
      <c r="O299" s="39">
        <v>0.10731244064577398</v>
      </c>
      <c r="P299" s="39">
        <v>0.10806451612903226</v>
      </c>
      <c r="Q299" s="39">
        <v>0.11021069692058347</v>
      </c>
      <c r="R299" s="39">
        <v>0.11218724778046812</v>
      </c>
      <c r="S299" s="39">
        <v>0.11148421759570182</v>
      </c>
      <c r="T299" s="39">
        <v>0.11385199240986717</v>
      </c>
      <c r="U299" s="39">
        <v>0.11638280616382807</v>
      </c>
      <c r="V299" s="39">
        <v>0.1182589652340542</v>
      </c>
      <c r="W299" s="39">
        <v>0.12249134948096886</v>
      </c>
      <c r="X299" s="39">
        <v>0.1257111141945331</v>
      </c>
      <c r="Y299" s="39">
        <v>0.12874583795782463</v>
      </c>
      <c r="Z299" s="39">
        <v>0.13215675375208449</v>
      </c>
      <c r="AA299" s="39">
        <v>0.13555372807017543</v>
      </c>
      <c r="AB299" s="39">
        <v>0.13917525773195877</v>
      </c>
      <c r="AC299" s="39">
        <v>0.1441380247249015</v>
      </c>
      <c r="AD299" s="39">
        <v>0.14971598593454152</v>
      </c>
      <c r="AE299" s="39">
        <v>0.15374295680171721</v>
      </c>
      <c r="AF299" s="39">
        <v>0.16243108780422214</v>
      </c>
      <c r="AG299" s="39">
        <v>0.16787829833064083</v>
      </c>
      <c r="AH299" s="39">
        <v>0.17261744966442952</v>
      </c>
      <c r="AI299" s="39">
        <v>0.18017532029669589</v>
      </c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</row>
    <row r="300" spans="1:101" x14ac:dyDescent="0.3">
      <c r="A300" s="3">
        <v>1822</v>
      </c>
      <c r="B300" s="4" t="s">
        <v>293</v>
      </c>
      <c r="C300" s="39">
        <v>0.20364870598218074</v>
      </c>
      <c r="D300" s="39">
        <v>0.20133947258267057</v>
      </c>
      <c r="E300" s="39">
        <v>0.19814110688635403</v>
      </c>
      <c r="F300" s="39">
        <v>0.20008460236886633</v>
      </c>
      <c r="G300" s="39">
        <v>0.19486531986531985</v>
      </c>
      <c r="H300" s="39">
        <v>0.18879932117098006</v>
      </c>
      <c r="I300" s="39">
        <v>0.19682675814751285</v>
      </c>
      <c r="J300" s="39">
        <v>0.19913606911447085</v>
      </c>
      <c r="K300" s="39">
        <v>0.19725557461406518</v>
      </c>
      <c r="L300" s="39">
        <v>0.1876053962900506</v>
      </c>
      <c r="M300" s="39">
        <v>0.17922520221370797</v>
      </c>
      <c r="N300" s="39">
        <v>0.17813051146384479</v>
      </c>
      <c r="O300" s="39">
        <v>0.17521176995095855</v>
      </c>
      <c r="P300" s="39">
        <v>0.17484388938447815</v>
      </c>
      <c r="Q300" s="39">
        <v>0.17034700315457413</v>
      </c>
      <c r="R300" s="39">
        <v>0.16727272727272727</v>
      </c>
      <c r="S300" s="39">
        <v>0.15853658536585366</v>
      </c>
      <c r="T300" s="39">
        <v>0.15806017063313876</v>
      </c>
      <c r="U300" s="39">
        <v>0.16048237476808905</v>
      </c>
      <c r="V300" s="39">
        <v>0.15491651205936921</v>
      </c>
      <c r="W300" s="39">
        <v>0.1592086669806877</v>
      </c>
      <c r="X300" s="39">
        <v>0.16028708133971292</v>
      </c>
      <c r="Y300" s="39">
        <v>0.16139846743295019</v>
      </c>
      <c r="Z300" s="39">
        <v>0.15700934579439252</v>
      </c>
      <c r="AA300" s="39">
        <v>0.15601851851851853</v>
      </c>
      <c r="AB300" s="39">
        <v>0.15899383009017559</v>
      </c>
      <c r="AC300" s="39">
        <v>0.16044776119402984</v>
      </c>
      <c r="AD300" s="39">
        <v>0.15493601462522852</v>
      </c>
      <c r="AE300" s="39">
        <v>0.15950639853747714</v>
      </c>
      <c r="AF300" s="39">
        <v>0.1615523465703971</v>
      </c>
      <c r="AG300" s="39">
        <v>0.16022827041264268</v>
      </c>
      <c r="AH300" s="39">
        <v>0.15951452102297356</v>
      </c>
      <c r="AI300" s="39">
        <v>0.16594827586206898</v>
      </c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</row>
    <row r="301" spans="1:101" x14ac:dyDescent="0.3">
      <c r="A301" s="3">
        <v>1824</v>
      </c>
      <c r="B301" s="4" t="s">
        <v>294</v>
      </c>
      <c r="C301" s="39">
        <v>0.11995131969270556</v>
      </c>
      <c r="D301" s="39">
        <v>0.12314337678084268</v>
      </c>
      <c r="E301" s="39">
        <v>0.12589792060491492</v>
      </c>
      <c r="F301" s="39">
        <v>0.12795423754327864</v>
      </c>
      <c r="G301" s="39">
        <v>0.13005888052470746</v>
      </c>
      <c r="H301" s="39">
        <v>0.13294108885082298</v>
      </c>
      <c r="I301" s="39">
        <v>0.13435828877005349</v>
      </c>
      <c r="J301" s="39">
        <v>0.13601179506081829</v>
      </c>
      <c r="K301" s="39">
        <v>0.13780425031252297</v>
      </c>
      <c r="L301" s="39">
        <v>0.1389152492882692</v>
      </c>
      <c r="M301" s="39">
        <v>0.13890722405573891</v>
      </c>
      <c r="N301" s="39">
        <v>0.14000736105999265</v>
      </c>
      <c r="O301" s="39">
        <v>0.14185548748985166</v>
      </c>
      <c r="P301" s="39">
        <v>0.14306795543422121</v>
      </c>
      <c r="Q301" s="39">
        <v>0.14584104881119916</v>
      </c>
      <c r="R301" s="39">
        <v>0.14535746069415603</v>
      </c>
      <c r="S301" s="39">
        <v>0.14521403091557669</v>
      </c>
      <c r="T301" s="39">
        <v>0.14362057448229792</v>
      </c>
      <c r="U301" s="39">
        <v>0.14570665875722971</v>
      </c>
      <c r="V301" s="39">
        <v>0.14866071428571428</v>
      </c>
      <c r="W301" s="39">
        <v>0.14862574607619189</v>
      </c>
      <c r="X301" s="39">
        <v>0.15159415971394516</v>
      </c>
      <c r="Y301" s="39">
        <v>0.15432468895218107</v>
      </c>
      <c r="Z301" s="39">
        <v>0.15648341798625634</v>
      </c>
      <c r="AA301" s="39">
        <v>0.15961524009919592</v>
      </c>
      <c r="AB301" s="39">
        <v>0.16359933624981143</v>
      </c>
      <c r="AC301" s="39">
        <v>0.16571083610021128</v>
      </c>
      <c r="AD301" s="39">
        <v>0.16987806713834111</v>
      </c>
      <c r="AE301" s="39">
        <v>0.17285799880167765</v>
      </c>
      <c r="AF301" s="39">
        <v>0.17695687793252401</v>
      </c>
      <c r="AG301" s="39">
        <v>0.18277014481990345</v>
      </c>
      <c r="AH301" s="39">
        <v>0.18761154074955383</v>
      </c>
      <c r="AI301" s="39">
        <v>0.18958442139819442</v>
      </c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</row>
    <row r="302" spans="1:101" x14ac:dyDescent="0.3">
      <c r="A302" s="3">
        <v>1825</v>
      </c>
      <c r="B302" s="4" t="s">
        <v>295</v>
      </c>
      <c r="C302" s="39">
        <v>0.18057921635434412</v>
      </c>
      <c r="D302" s="39">
        <v>0.18269778030734207</v>
      </c>
      <c r="E302" s="39">
        <v>0.18505747126436781</v>
      </c>
      <c r="F302" s="39">
        <v>0.1908881199538639</v>
      </c>
      <c r="G302" s="39">
        <v>0.19194865810968495</v>
      </c>
      <c r="H302" s="39">
        <v>0.18753674309229865</v>
      </c>
      <c r="I302" s="39">
        <v>0.18256772673733804</v>
      </c>
      <c r="J302" s="39">
        <v>0.1828978622327791</v>
      </c>
      <c r="K302" s="39">
        <v>0.18235995232419547</v>
      </c>
      <c r="L302" s="39">
        <v>0.18346409173204586</v>
      </c>
      <c r="M302" s="39">
        <v>0.18621523579201935</v>
      </c>
      <c r="N302" s="39">
        <v>0.1872770511296076</v>
      </c>
      <c r="O302" s="39">
        <v>0.18932038834951456</v>
      </c>
      <c r="P302" s="39">
        <v>0.18583535108958837</v>
      </c>
      <c r="Q302" s="39">
        <v>0.18746120422098075</v>
      </c>
      <c r="R302" s="39">
        <v>0.18929254302103252</v>
      </c>
      <c r="S302" s="39">
        <v>0.18482490272373542</v>
      </c>
      <c r="T302" s="39">
        <v>0.185546875</v>
      </c>
      <c r="U302" s="39">
        <v>0.18005181347150259</v>
      </c>
      <c r="V302" s="39">
        <v>0.17822423849643551</v>
      </c>
      <c r="W302" s="39">
        <v>0.18246753246753247</v>
      </c>
      <c r="X302" s="39">
        <v>0.17631750162654522</v>
      </c>
      <c r="Y302" s="39">
        <v>0.18</v>
      </c>
      <c r="Z302" s="39">
        <v>0.18248663101604279</v>
      </c>
      <c r="AA302" s="39">
        <v>0.19502353732347008</v>
      </c>
      <c r="AB302" s="39">
        <v>0.20412371134020618</v>
      </c>
      <c r="AC302" s="39">
        <v>0.20013708019191226</v>
      </c>
      <c r="AD302" s="39">
        <v>0.20819112627986347</v>
      </c>
      <c r="AE302" s="39">
        <v>0.21810699588477367</v>
      </c>
      <c r="AF302" s="39">
        <v>0.2161422708618331</v>
      </c>
      <c r="AG302" s="39">
        <v>0.21715452688904016</v>
      </c>
      <c r="AH302" s="39">
        <v>0.21941216678058784</v>
      </c>
      <c r="AI302" s="39">
        <v>0.22237106496985934</v>
      </c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</row>
    <row r="303" spans="1:101" x14ac:dyDescent="0.3">
      <c r="A303" s="3">
        <v>1826</v>
      </c>
      <c r="B303" s="4" t="s">
        <v>296</v>
      </c>
      <c r="C303" s="39">
        <v>0.14334470989761092</v>
      </c>
      <c r="D303" s="39">
        <v>0.15495391705069125</v>
      </c>
      <c r="E303" s="39">
        <v>0.15933752141633353</v>
      </c>
      <c r="F303" s="39">
        <v>0.16898148148148148</v>
      </c>
      <c r="G303" s="39">
        <v>0.16898148148148148</v>
      </c>
      <c r="H303" s="39">
        <v>0.16938300349243307</v>
      </c>
      <c r="I303" s="39">
        <v>0.1706604324956166</v>
      </c>
      <c r="J303" s="39">
        <v>0.17323775388291518</v>
      </c>
      <c r="K303" s="39">
        <v>0.17466986794717887</v>
      </c>
      <c r="L303" s="39">
        <v>0.18088942307692307</v>
      </c>
      <c r="M303" s="39">
        <v>0.17865853658536585</v>
      </c>
      <c r="N303" s="39">
        <v>0.1779816513761468</v>
      </c>
      <c r="O303" s="39">
        <v>0.17298288508557458</v>
      </c>
      <c r="P303" s="39">
        <v>0.17503059975520197</v>
      </c>
      <c r="Q303" s="39">
        <v>0.16727941176470587</v>
      </c>
      <c r="R303" s="39">
        <v>0.17155333749220211</v>
      </c>
      <c r="S303" s="39">
        <v>0.17080943275971958</v>
      </c>
      <c r="T303" s="39">
        <v>0.17477592829705504</v>
      </c>
      <c r="U303" s="39">
        <v>0.1869281045751634</v>
      </c>
      <c r="V303" s="39">
        <v>0.18895542248835662</v>
      </c>
      <c r="W303" s="39">
        <v>0.18960863697705804</v>
      </c>
      <c r="X303" s="39">
        <v>0.19207108680792892</v>
      </c>
      <c r="Y303" s="39">
        <v>0.19471488178025034</v>
      </c>
      <c r="Z303" s="39">
        <v>0.19321329639889195</v>
      </c>
      <c r="AA303" s="39">
        <v>0.19548872180451127</v>
      </c>
      <c r="AB303" s="39">
        <v>0.19230769230769232</v>
      </c>
      <c r="AC303" s="39">
        <v>0.19714479945615226</v>
      </c>
      <c r="AD303" s="39">
        <v>0.20799999999999999</v>
      </c>
      <c r="AE303" s="39">
        <v>0.21135029354207435</v>
      </c>
      <c r="AF303" s="39">
        <v>0.22866894197952217</v>
      </c>
      <c r="AG303" s="39">
        <v>0.23691654879773691</v>
      </c>
      <c r="AH303" s="39">
        <v>0.23883770375620128</v>
      </c>
      <c r="AI303" s="39">
        <v>0.24576894775570271</v>
      </c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</row>
    <row r="304" spans="1:101" x14ac:dyDescent="0.3">
      <c r="A304" s="3">
        <v>1827</v>
      </c>
      <c r="B304" s="4" t="s">
        <v>297</v>
      </c>
      <c r="C304" s="39">
        <v>0.16477272727272727</v>
      </c>
      <c r="D304" s="39">
        <v>0.17688172043010753</v>
      </c>
      <c r="E304" s="39">
        <v>0.17653508771929824</v>
      </c>
      <c r="F304" s="39">
        <v>0.17795187465025181</v>
      </c>
      <c r="G304" s="39">
        <v>0.18014500836586725</v>
      </c>
      <c r="H304" s="39">
        <v>0.17357222844344905</v>
      </c>
      <c r="I304" s="39">
        <v>0.1802624073017684</v>
      </c>
      <c r="J304" s="39">
        <v>0.18192285549798504</v>
      </c>
      <c r="K304" s="39">
        <v>0.18124280782508631</v>
      </c>
      <c r="L304" s="39">
        <v>0.18901358535144713</v>
      </c>
      <c r="M304" s="39">
        <v>0.18593563766388557</v>
      </c>
      <c r="N304" s="39">
        <v>0.18287461773700306</v>
      </c>
      <c r="O304" s="39">
        <v>0.1774294670846395</v>
      </c>
      <c r="P304" s="39">
        <v>0.1763590391908976</v>
      </c>
      <c r="Q304" s="39">
        <v>0.1761755485893417</v>
      </c>
      <c r="R304" s="39">
        <v>0.16645244215938304</v>
      </c>
      <c r="S304" s="39">
        <v>0.16158338741077222</v>
      </c>
      <c r="T304" s="39">
        <v>0.16072585871678549</v>
      </c>
      <c r="U304" s="39">
        <v>0.16230366492146597</v>
      </c>
      <c r="V304" s="39">
        <v>0.15394824153948242</v>
      </c>
      <c r="W304" s="39">
        <v>0.15513767629281397</v>
      </c>
      <c r="X304" s="39">
        <v>0.15926179084073822</v>
      </c>
      <c r="Y304" s="39">
        <v>0.16969273743016761</v>
      </c>
      <c r="Z304" s="39">
        <v>0.17330538085255065</v>
      </c>
      <c r="AA304" s="39">
        <v>0.17184265010351968</v>
      </c>
      <c r="AB304" s="39">
        <v>0.17236566643405443</v>
      </c>
      <c r="AC304" s="39">
        <v>0.18099231306778477</v>
      </c>
      <c r="AD304" s="39">
        <v>0.19014084507042253</v>
      </c>
      <c r="AE304" s="39">
        <v>0.19900497512437812</v>
      </c>
      <c r="AF304" s="39">
        <v>0.20042796005706134</v>
      </c>
      <c r="AG304" s="39">
        <v>0.20141843971631207</v>
      </c>
      <c r="AH304" s="39">
        <v>0.19957234497505347</v>
      </c>
      <c r="AI304" s="39">
        <v>0.21926671459381739</v>
      </c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</row>
    <row r="305" spans="1:101" x14ac:dyDescent="0.3">
      <c r="A305" s="3">
        <v>1828</v>
      </c>
      <c r="B305" s="4" t="s">
        <v>298</v>
      </c>
      <c r="C305" s="39">
        <v>0.17853107344632768</v>
      </c>
      <c r="D305" s="39">
        <v>0.18846373500856653</v>
      </c>
      <c r="E305" s="39">
        <v>0.19071873231465761</v>
      </c>
      <c r="F305" s="39">
        <v>0.19005524861878453</v>
      </c>
      <c r="G305" s="39">
        <v>0.19546742209631729</v>
      </c>
      <c r="H305" s="39">
        <v>0.19471018570624649</v>
      </c>
      <c r="I305" s="39">
        <v>0.18927973199329984</v>
      </c>
      <c r="J305" s="39">
        <v>0.18395961862030286</v>
      </c>
      <c r="K305" s="39">
        <v>0.18050139275766017</v>
      </c>
      <c r="L305" s="39">
        <v>0.1762138570649209</v>
      </c>
      <c r="M305" s="39">
        <v>0.16503267973856209</v>
      </c>
      <c r="N305" s="39">
        <v>0.158144438587243</v>
      </c>
      <c r="O305" s="39">
        <v>0.15603217158176944</v>
      </c>
      <c r="P305" s="39">
        <v>0.15143464399574921</v>
      </c>
      <c r="Q305" s="39">
        <v>0.14532148457919497</v>
      </c>
      <c r="R305" s="39">
        <v>0.15256064690026955</v>
      </c>
      <c r="S305" s="39">
        <v>0.15125136017410229</v>
      </c>
      <c r="T305" s="39">
        <v>0.15367727771679474</v>
      </c>
      <c r="U305" s="39">
        <v>0.15824541921154914</v>
      </c>
      <c r="V305" s="39">
        <v>0.16054267947993217</v>
      </c>
      <c r="W305" s="39">
        <v>0.1554054054054054</v>
      </c>
      <c r="X305" s="39">
        <v>0.15904017857142858</v>
      </c>
      <c r="Y305" s="39">
        <v>0.15565509518477044</v>
      </c>
      <c r="Z305" s="39">
        <v>0.15509518477043674</v>
      </c>
      <c r="AA305" s="39">
        <v>0.15597345132743362</v>
      </c>
      <c r="AB305" s="39">
        <v>0.15223386651958082</v>
      </c>
      <c r="AC305" s="39">
        <v>0.14986666666666668</v>
      </c>
      <c r="AD305" s="39">
        <v>0.15036803364879076</v>
      </c>
      <c r="AE305" s="39">
        <v>0.15339390700160341</v>
      </c>
      <c r="AF305" s="39">
        <v>0.15778019586507072</v>
      </c>
      <c r="AG305" s="39">
        <v>0.16113228089275994</v>
      </c>
      <c r="AH305" s="39">
        <v>0.16786703601108033</v>
      </c>
      <c r="AI305" s="39">
        <v>0.17466517857142858</v>
      </c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</row>
    <row r="306" spans="1:101" x14ac:dyDescent="0.3">
      <c r="A306" s="3">
        <v>1832</v>
      </c>
      <c r="B306" s="4" t="s">
        <v>299</v>
      </c>
      <c r="C306" s="39">
        <v>0.15327564894932014</v>
      </c>
      <c r="D306" s="39">
        <v>0.15831622176591376</v>
      </c>
      <c r="E306" s="39">
        <v>0.16377887788778878</v>
      </c>
      <c r="F306" s="39">
        <v>0.16718523127981746</v>
      </c>
      <c r="G306" s="39">
        <v>0.16997108632796365</v>
      </c>
      <c r="H306" s="39">
        <v>0.17052980132450332</v>
      </c>
      <c r="I306" s="39">
        <v>0.1685720224485554</v>
      </c>
      <c r="J306" s="39">
        <v>0.16697398074165129</v>
      </c>
      <c r="K306" s="39">
        <v>0.16731999174747267</v>
      </c>
      <c r="L306" s="39">
        <v>0.16879047420096094</v>
      </c>
      <c r="M306" s="39">
        <v>0.17177266004648215</v>
      </c>
      <c r="N306" s="39">
        <v>0.17350627259196258</v>
      </c>
      <c r="O306" s="39">
        <v>0.17762027491408935</v>
      </c>
      <c r="P306" s="39">
        <v>0.17423757730859457</v>
      </c>
      <c r="Q306" s="39">
        <v>0.17134891700621918</v>
      </c>
      <c r="R306" s="39">
        <v>0.17270742358078603</v>
      </c>
      <c r="S306" s="39">
        <v>0.17292902658756318</v>
      </c>
      <c r="T306" s="39">
        <v>0.16922402455063568</v>
      </c>
      <c r="U306" s="39">
        <v>0.16688567674113008</v>
      </c>
      <c r="V306" s="39">
        <v>0.16886833993835315</v>
      </c>
      <c r="W306" s="39">
        <v>0.1696230598669623</v>
      </c>
      <c r="X306" s="39">
        <v>0.17061188030370703</v>
      </c>
      <c r="Y306" s="39">
        <v>0.17075325822840734</v>
      </c>
      <c r="Z306" s="39">
        <v>0.17517452006980802</v>
      </c>
      <c r="AA306" s="39">
        <v>0.17608695652173914</v>
      </c>
      <c r="AB306" s="39">
        <v>0.1812431842966194</v>
      </c>
      <c r="AC306" s="39">
        <v>0.18484848484848485</v>
      </c>
      <c r="AD306" s="39">
        <v>0.19174170876345267</v>
      </c>
      <c r="AE306" s="39">
        <v>0.19567137809187279</v>
      </c>
      <c r="AF306" s="39">
        <v>0.2050824788230049</v>
      </c>
      <c r="AG306" s="39">
        <v>0.20711759504862953</v>
      </c>
      <c r="AH306" s="39">
        <v>0.20897179658005774</v>
      </c>
      <c r="AI306" s="39">
        <v>0.21284159075760942</v>
      </c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</row>
    <row r="307" spans="1:101" x14ac:dyDescent="0.3">
      <c r="A307" s="3">
        <v>1833</v>
      </c>
      <c r="B307" s="4" t="s">
        <v>300</v>
      </c>
      <c r="C307" s="39">
        <v>0.10542024832855779</v>
      </c>
      <c r="D307" s="39">
        <v>0.11212888192519385</v>
      </c>
      <c r="E307" s="39">
        <v>0.11557443365695792</v>
      </c>
      <c r="F307" s="39">
        <v>0.12018177391868863</v>
      </c>
      <c r="G307" s="39">
        <v>0.12316870256888925</v>
      </c>
      <c r="H307" s="39">
        <v>0.12450704225352113</v>
      </c>
      <c r="I307" s="39">
        <v>0.12718805203147582</v>
      </c>
      <c r="J307" s="39">
        <v>0.12866735950115918</v>
      </c>
      <c r="K307" s="39">
        <v>0.12950298210735586</v>
      </c>
      <c r="L307" s="39">
        <v>0.13108258044064036</v>
      </c>
      <c r="M307" s="39">
        <v>0.13245714738133882</v>
      </c>
      <c r="N307" s="39">
        <v>0.1342436391061009</v>
      </c>
      <c r="O307" s="39">
        <v>0.13501089756290865</v>
      </c>
      <c r="P307" s="39">
        <v>0.13652742031280934</v>
      </c>
      <c r="Q307" s="39">
        <v>0.13640319645541576</v>
      </c>
      <c r="R307" s="39">
        <v>0.13668639053254439</v>
      </c>
      <c r="S307" s="39">
        <v>0.13696519574921978</v>
      </c>
      <c r="T307" s="39">
        <v>0.13833023825516616</v>
      </c>
      <c r="U307" s="39">
        <v>0.13937598736176934</v>
      </c>
      <c r="V307" s="39">
        <v>0.14036679155985013</v>
      </c>
      <c r="W307" s="39">
        <v>0.14243747518856689</v>
      </c>
      <c r="X307" s="39">
        <v>0.14239598278335724</v>
      </c>
      <c r="Y307" s="39">
        <v>0.14307187215695583</v>
      </c>
      <c r="Z307" s="39">
        <v>0.1442528280990428</v>
      </c>
      <c r="AA307" s="39">
        <v>0.14667241852621671</v>
      </c>
      <c r="AB307" s="39">
        <v>0.14992983003274599</v>
      </c>
      <c r="AC307" s="39">
        <v>0.15070674122398262</v>
      </c>
      <c r="AD307" s="39">
        <v>0.15426126508113941</v>
      </c>
      <c r="AE307" s="39">
        <v>0.15913797070327479</v>
      </c>
      <c r="AF307" s="39">
        <v>0.16221821114482124</v>
      </c>
      <c r="AG307" s="39">
        <v>0.16600896517374814</v>
      </c>
      <c r="AH307" s="39">
        <v>0.1678231033168128</v>
      </c>
      <c r="AI307" s="39">
        <v>0.17096712901387043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</row>
    <row r="308" spans="1:101" x14ac:dyDescent="0.3">
      <c r="A308" s="3">
        <v>1834</v>
      </c>
      <c r="B308" s="4" t="s">
        <v>301</v>
      </c>
      <c r="C308" s="39">
        <v>0.17546777546777548</v>
      </c>
      <c r="D308" s="39">
        <v>0.18651301749893298</v>
      </c>
      <c r="E308" s="39">
        <v>0.1906005221932115</v>
      </c>
      <c r="F308" s="39">
        <v>0.19072847682119207</v>
      </c>
      <c r="G308" s="39">
        <v>0.188</v>
      </c>
      <c r="H308" s="39">
        <v>0.18540344514959203</v>
      </c>
      <c r="I308" s="39">
        <v>0.1798463624039765</v>
      </c>
      <c r="J308" s="39">
        <v>0.17713511070944418</v>
      </c>
      <c r="K308" s="39">
        <v>0.17999086340794884</v>
      </c>
      <c r="L308" s="39">
        <v>0.1757188498402556</v>
      </c>
      <c r="M308" s="39">
        <v>0.17405207857469163</v>
      </c>
      <c r="N308" s="39">
        <v>0.17281644091546006</v>
      </c>
      <c r="O308" s="39">
        <v>0.17316841103710751</v>
      </c>
      <c r="P308" s="39">
        <v>0.17465590887517798</v>
      </c>
      <c r="Q308" s="39">
        <v>0.17060491493383742</v>
      </c>
      <c r="R308" s="39">
        <v>0.17086156824782187</v>
      </c>
      <c r="S308" s="39">
        <v>0.17212301587301587</v>
      </c>
      <c r="T308" s="39">
        <v>0.1724308300395257</v>
      </c>
      <c r="U308" s="39">
        <v>0.17554240631163709</v>
      </c>
      <c r="V308" s="39">
        <v>0.17605276509386097</v>
      </c>
      <c r="W308" s="39">
        <v>0.17868020304568527</v>
      </c>
      <c r="X308" s="39">
        <v>0.18536071616640337</v>
      </c>
      <c r="Y308" s="39">
        <v>0.18268720127456187</v>
      </c>
      <c r="Z308" s="39">
        <v>0.18368421052631578</v>
      </c>
      <c r="AA308" s="39">
        <v>0.19194560669456068</v>
      </c>
      <c r="AB308" s="39">
        <v>0.19359834796076406</v>
      </c>
      <c r="AC308" s="39">
        <v>0.20146137787056367</v>
      </c>
      <c r="AD308" s="39">
        <v>0.20094687006838505</v>
      </c>
      <c r="AE308" s="39">
        <v>0.20031298904538342</v>
      </c>
      <c r="AF308" s="39">
        <v>0.2080083203328133</v>
      </c>
      <c r="AG308" s="39">
        <v>0.21041666666666667</v>
      </c>
      <c r="AH308" s="39">
        <v>0.21197916666666666</v>
      </c>
      <c r="AI308" s="39">
        <v>0.20955882352941177</v>
      </c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</row>
    <row r="309" spans="1:101" x14ac:dyDescent="0.3">
      <c r="A309" s="3">
        <v>1835</v>
      </c>
      <c r="B309" s="4" t="s">
        <v>302</v>
      </c>
      <c r="C309" s="39">
        <v>0.16165413533834586</v>
      </c>
      <c r="D309" s="39">
        <v>0.1672661870503597</v>
      </c>
      <c r="E309" s="39">
        <v>0.16727941176470587</v>
      </c>
      <c r="F309" s="39">
        <v>0.15689981096408318</v>
      </c>
      <c r="G309" s="39">
        <v>0.15705765407554673</v>
      </c>
      <c r="H309" s="39">
        <v>0.15891472868217055</v>
      </c>
      <c r="I309" s="39">
        <v>0.15492957746478872</v>
      </c>
      <c r="J309" s="39">
        <v>0.15991902834008098</v>
      </c>
      <c r="K309" s="39">
        <v>0.16901408450704225</v>
      </c>
      <c r="L309" s="39">
        <v>0.17102615694164991</v>
      </c>
      <c r="M309" s="39">
        <v>0.17115384615384616</v>
      </c>
      <c r="N309" s="39">
        <v>0.17995910020449898</v>
      </c>
      <c r="O309" s="39">
        <v>0.17355371900826447</v>
      </c>
      <c r="P309" s="39">
        <v>0.17381974248927037</v>
      </c>
      <c r="Q309" s="39">
        <v>0.18103448275862069</v>
      </c>
      <c r="R309" s="39">
        <v>0.17721518987341772</v>
      </c>
      <c r="S309" s="39">
        <v>0.17672413793103448</v>
      </c>
      <c r="T309" s="39">
        <v>0.17763157894736842</v>
      </c>
      <c r="U309" s="39">
        <v>0.18018018018018017</v>
      </c>
      <c r="V309" s="39">
        <v>0.17218543046357615</v>
      </c>
      <c r="W309" s="39">
        <v>0.16816143497757849</v>
      </c>
      <c r="X309" s="39">
        <v>0.16629711751662971</v>
      </c>
      <c r="Y309" s="39">
        <v>0.16263736263736264</v>
      </c>
      <c r="Z309" s="39">
        <v>0.13701431492842536</v>
      </c>
      <c r="AA309" s="39">
        <v>0.15102040816326531</v>
      </c>
      <c r="AB309" s="39">
        <v>0.15090543259557343</v>
      </c>
      <c r="AC309" s="39">
        <v>0.14624505928853754</v>
      </c>
      <c r="AD309" s="39">
        <v>0.14519427402862986</v>
      </c>
      <c r="AE309" s="39">
        <v>0.14814814814814814</v>
      </c>
      <c r="AF309" s="39">
        <v>0.15690376569037656</v>
      </c>
      <c r="AG309" s="39">
        <v>0.14838709677419354</v>
      </c>
      <c r="AH309" s="39">
        <v>0.15859030837004406</v>
      </c>
      <c r="AI309" s="39">
        <v>0.16447368421052633</v>
      </c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</row>
    <row r="310" spans="1:101" x14ac:dyDescent="0.3">
      <c r="A310" s="3">
        <v>1836</v>
      </c>
      <c r="B310" s="4" t="s">
        <v>303</v>
      </c>
      <c r="C310" s="39">
        <v>0.18860619469026549</v>
      </c>
      <c r="D310" s="39">
        <v>0.19241494701617401</v>
      </c>
      <c r="E310" s="39">
        <v>0.19082672706681766</v>
      </c>
      <c r="F310" s="39">
        <v>0.19621342512908779</v>
      </c>
      <c r="G310" s="39">
        <v>0.19246376811594204</v>
      </c>
      <c r="H310" s="39">
        <v>0.18394844756883422</v>
      </c>
      <c r="I310" s="39">
        <v>0.18417945690672963</v>
      </c>
      <c r="J310" s="39">
        <v>0.18181818181818182</v>
      </c>
      <c r="K310" s="39">
        <v>0.17904191616766468</v>
      </c>
      <c r="L310" s="39">
        <v>0.18306499701848539</v>
      </c>
      <c r="M310" s="39">
        <v>0.17383403997577226</v>
      </c>
      <c r="N310" s="39">
        <v>0.17171093267449042</v>
      </c>
      <c r="O310" s="39">
        <v>0.17306482064191314</v>
      </c>
      <c r="P310" s="39">
        <v>0.18025477707006368</v>
      </c>
      <c r="Q310" s="39">
        <v>0.17450980392156862</v>
      </c>
      <c r="R310" s="39">
        <v>0.1656726308813784</v>
      </c>
      <c r="S310" s="39">
        <v>0.16963064295485636</v>
      </c>
      <c r="T310" s="39">
        <v>0.16308119361554477</v>
      </c>
      <c r="U310" s="39">
        <v>0.15800415800415801</v>
      </c>
      <c r="V310" s="39">
        <v>0.16133720930232559</v>
      </c>
      <c r="W310" s="39">
        <v>0.16679076693968728</v>
      </c>
      <c r="X310" s="39">
        <v>0.17123287671232876</v>
      </c>
      <c r="Y310" s="39">
        <v>0.16640866873065016</v>
      </c>
      <c r="Z310" s="39">
        <v>0.16783762685402029</v>
      </c>
      <c r="AA310" s="39">
        <v>0.16615146831530139</v>
      </c>
      <c r="AB310" s="39">
        <v>0.16515151515151516</v>
      </c>
      <c r="AC310" s="39">
        <v>0.17099236641221374</v>
      </c>
      <c r="AD310" s="39">
        <v>0.16704980842911876</v>
      </c>
      <c r="AE310" s="39">
        <v>0.17809298660362491</v>
      </c>
      <c r="AF310" s="39">
        <v>0.18375394321766561</v>
      </c>
      <c r="AG310" s="39">
        <v>0.18784530386740331</v>
      </c>
      <c r="AH310" s="39">
        <v>0.1945556445156125</v>
      </c>
      <c r="AI310" s="39">
        <v>0.19789983844911146</v>
      </c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</row>
    <row r="311" spans="1:101" x14ac:dyDescent="0.3">
      <c r="A311" s="3">
        <v>1837</v>
      </c>
      <c r="B311" s="4" t="s">
        <v>304</v>
      </c>
      <c r="C311" s="39">
        <v>0.13579537289840493</v>
      </c>
      <c r="D311" s="39">
        <v>0.13904734740444952</v>
      </c>
      <c r="E311" s="39">
        <v>0.13969239452518697</v>
      </c>
      <c r="F311" s="39">
        <v>0.14062719729995782</v>
      </c>
      <c r="G311" s="39">
        <v>0.14261508048573848</v>
      </c>
      <c r="H311" s="39">
        <v>0.14436917866215071</v>
      </c>
      <c r="I311" s="39">
        <v>0.1475801913337085</v>
      </c>
      <c r="J311" s="39">
        <v>0.15146348394430237</v>
      </c>
      <c r="K311" s="39">
        <v>0.15171428571428572</v>
      </c>
      <c r="L311" s="39">
        <v>0.15546582059417363</v>
      </c>
      <c r="M311" s="39">
        <v>0.15596595007935363</v>
      </c>
      <c r="N311" s="39">
        <v>0.15527586711546904</v>
      </c>
      <c r="O311" s="39">
        <v>0.15703090344521661</v>
      </c>
      <c r="P311" s="39">
        <v>0.15921130076515597</v>
      </c>
      <c r="Q311" s="39">
        <v>0.15866725377953911</v>
      </c>
      <c r="R311" s="39">
        <v>0.15636896046852122</v>
      </c>
      <c r="S311" s="39">
        <v>0.1554419284149014</v>
      </c>
      <c r="T311" s="39">
        <v>0.15800354400472533</v>
      </c>
      <c r="U311" s="39">
        <v>0.15727178576712531</v>
      </c>
      <c r="V311" s="39">
        <v>0.15874906924795235</v>
      </c>
      <c r="W311" s="39">
        <v>0.15803692030616839</v>
      </c>
      <c r="X311" s="39">
        <v>0.1584113560857747</v>
      </c>
      <c r="Y311" s="39">
        <v>0.15630176178286403</v>
      </c>
      <c r="Z311" s="39">
        <v>0.15966259978912486</v>
      </c>
      <c r="AA311" s="39">
        <v>0.15954887218045113</v>
      </c>
      <c r="AB311" s="39">
        <v>0.16238545891542738</v>
      </c>
      <c r="AC311" s="39">
        <v>0.16529930112427835</v>
      </c>
      <c r="AD311" s="39">
        <v>0.17054382991834849</v>
      </c>
      <c r="AE311" s="39">
        <v>0.17616981716764796</v>
      </c>
      <c r="AF311" s="39">
        <v>0.17972492659558029</v>
      </c>
      <c r="AG311" s="39">
        <v>0.18010878010878012</v>
      </c>
      <c r="AH311" s="39">
        <v>0.18515600378190986</v>
      </c>
      <c r="AI311" s="39">
        <v>0.19175485705259832</v>
      </c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</row>
    <row r="312" spans="1:101" x14ac:dyDescent="0.3">
      <c r="A312" s="3">
        <v>1838</v>
      </c>
      <c r="B312" s="4" t="s">
        <v>305</v>
      </c>
      <c r="C312" s="39">
        <v>0.23606434717545829</v>
      </c>
      <c r="D312" s="39">
        <v>0.23683213338385753</v>
      </c>
      <c r="E312" s="39">
        <v>0.23928984947896564</v>
      </c>
      <c r="F312" s="39">
        <v>0.24132613723978411</v>
      </c>
      <c r="G312" s="39">
        <v>0.23142746013224427</v>
      </c>
      <c r="H312" s="39">
        <v>0.23355391202802647</v>
      </c>
      <c r="I312" s="39">
        <v>0.23447452229299362</v>
      </c>
      <c r="J312" s="39">
        <v>0.2311377245508982</v>
      </c>
      <c r="K312" s="39">
        <v>0.2238568588469185</v>
      </c>
      <c r="L312" s="39">
        <v>0.21812349639133921</v>
      </c>
      <c r="M312" s="39">
        <v>0.21724979658258747</v>
      </c>
      <c r="N312" s="39">
        <v>0.21827201322860687</v>
      </c>
      <c r="O312" s="39">
        <v>0.22072451558550968</v>
      </c>
      <c r="P312" s="39">
        <v>0.21692896639727777</v>
      </c>
      <c r="Q312" s="39">
        <v>0.21472663139329806</v>
      </c>
      <c r="R312" s="39">
        <v>0.21001757469244289</v>
      </c>
      <c r="S312" s="39">
        <v>0.20945945945945946</v>
      </c>
      <c r="T312" s="39">
        <v>0.2036117381489842</v>
      </c>
      <c r="U312" s="39">
        <v>0.2056932966023875</v>
      </c>
      <c r="V312" s="39">
        <v>0.20645467489321309</v>
      </c>
      <c r="W312" s="39">
        <v>0.20663142719846228</v>
      </c>
      <c r="X312" s="39">
        <v>0.20381231671554254</v>
      </c>
      <c r="Y312" s="39">
        <v>0.20555284948855335</v>
      </c>
      <c r="Z312" s="39">
        <v>0.20240480961923848</v>
      </c>
      <c r="AA312" s="39">
        <v>0.20247524752475249</v>
      </c>
      <c r="AB312" s="39">
        <v>0.20100000000000001</v>
      </c>
      <c r="AC312" s="39">
        <v>0.20338983050847459</v>
      </c>
      <c r="AD312" s="39">
        <v>0.20464656450815621</v>
      </c>
      <c r="AE312" s="39">
        <v>0.21350546176762661</v>
      </c>
      <c r="AF312" s="39">
        <v>0.21439060205580029</v>
      </c>
      <c r="AG312" s="39">
        <v>0.21590909090909091</v>
      </c>
      <c r="AH312" s="39">
        <v>0.21921921921921922</v>
      </c>
      <c r="AI312" s="39">
        <v>0.22396359959555107</v>
      </c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</row>
    <row r="313" spans="1:101" x14ac:dyDescent="0.3">
      <c r="A313" s="3">
        <v>1839</v>
      </c>
      <c r="B313" s="4" t="s">
        <v>306</v>
      </c>
      <c r="C313" s="39">
        <v>0.19520103761348898</v>
      </c>
      <c r="D313" s="39">
        <v>0.19147540983606556</v>
      </c>
      <c r="E313" s="39">
        <v>0.1854043392504931</v>
      </c>
      <c r="F313" s="39">
        <v>0.1821236559139785</v>
      </c>
      <c r="G313" s="39">
        <v>0.17607526881720431</v>
      </c>
      <c r="H313" s="39">
        <v>0.17881705639614856</v>
      </c>
      <c r="I313" s="39">
        <v>0.18194444444444444</v>
      </c>
      <c r="J313" s="39">
        <v>0.17834836918806385</v>
      </c>
      <c r="K313" s="39">
        <v>0.18056512749827705</v>
      </c>
      <c r="L313" s="39">
        <v>0.17675713291579681</v>
      </c>
      <c r="M313" s="39">
        <v>0.1773049645390071</v>
      </c>
      <c r="N313" s="39">
        <v>0.18201915991156964</v>
      </c>
      <c r="O313" s="39">
        <v>0.18292682926829268</v>
      </c>
      <c r="P313" s="39">
        <v>0.18382913806254766</v>
      </c>
      <c r="Q313" s="39">
        <v>0.18980392156862744</v>
      </c>
      <c r="R313" s="39">
        <v>0.19252187748607796</v>
      </c>
      <c r="S313" s="39">
        <v>0.19901719901719903</v>
      </c>
      <c r="T313" s="39">
        <v>0.20202874049027894</v>
      </c>
      <c r="U313" s="39">
        <v>0.20515021459227467</v>
      </c>
      <c r="V313" s="39">
        <v>0.20017256255392579</v>
      </c>
      <c r="W313" s="39">
        <v>0.20644599303135888</v>
      </c>
      <c r="X313" s="39">
        <v>0.20390070921985815</v>
      </c>
      <c r="Y313" s="39">
        <v>0.20756376429199649</v>
      </c>
      <c r="Z313" s="39">
        <v>0.22531418312387791</v>
      </c>
      <c r="AA313" s="39">
        <v>0.22937443336355395</v>
      </c>
      <c r="AB313" s="39">
        <v>0.23154056517775751</v>
      </c>
      <c r="AC313" s="39">
        <v>0.23348837209302326</v>
      </c>
      <c r="AD313" s="39">
        <v>0.23529411764705882</v>
      </c>
      <c r="AE313" s="39">
        <v>0.24291115311909262</v>
      </c>
      <c r="AF313" s="39">
        <v>0.25822050290135395</v>
      </c>
      <c r="AG313" s="39">
        <v>0.25311601150527324</v>
      </c>
      <c r="AH313" s="39">
        <v>0.26239067055393583</v>
      </c>
      <c r="AI313" s="39">
        <v>0.26418786692759294</v>
      </c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</row>
    <row r="314" spans="1:101" x14ac:dyDescent="0.3">
      <c r="A314" s="3">
        <v>1840</v>
      </c>
      <c r="B314" s="4" t="s">
        <v>307</v>
      </c>
      <c r="C314" s="39">
        <v>0.14498852333588369</v>
      </c>
      <c r="D314" s="39">
        <v>0.15148628048780488</v>
      </c>
      <c r="E314" s="39">
        <v>0.15505963832243169</v>
      </c>
      <c r="F314" s="39">
        <v>0.15549132947976879</v>
      </c>
      <c r="G314" s="39">
        <v>0.15301181483633547</v>
      </c>
      <c r="H314" s="39">
        <v>0.15344325897187197</v>
      </c>
      <c r="I314" s="39">
        <v>0.152</v>
      </c>
      <c r="J314" s="39">
        <v>0.14900213136988955</v>
      </c>
      <c r="K314" s="39">
        <v>0.14718446601941748</v>
      </c>
      <c r="L314" s="39">
        <v>0.14698937426210154</v>
      </c>
      <c r="M314" s="39">
        <v>0.14722715610815079</v>
      </c>
      <c r="N314" s="39">
        <v>0.1500099740674247</v>
      </c>
      <c r="O314" s="39">
        <v>0.15155807365439095</v>
      </c>
      <c r="P314" s="39">
        <v>0.15244526294250052</v>
      </c>
      <c r="Q314" s="39">
        <v>0.15305703734099302</v>
      </c>
      <c r="R314" s="39">
        <v>0.14929056138186306</v>
      </c>
      <c r="S314" s="39">
        <v>0.14873810508895324</v>
      </c>
      <c r="T314" s="39">
        <v>0.14534522081691892</v>
      </c>
      <c r="U314" s="39">
        <v>0.15</v>
      </c>
      <c r="V314" s="39">
        <v>0.14944222268996002</v>
      </c>
      <c r="W314" s="39">
        <v>0.14974402730375427</v>
      </c>
      <c r="X314" s="39">
        <v>0.1464968152866242</v>
      </c>
      <c r="Y314" s="39">
        <v>0.14935477046752696</v>
      </c>
      <c r="Z314" s="39">
        <v>0.1555839727195226</v>
      </c>
      <c r="AA314" s="39">
        <v>0.15924657534246575</v>
      </c>
      <c r="AB314" s="39">
        <v>0.1662420382165605</v>
      </c>
      <c r="AC314" s="39">
        <v>0.17049525816649105</v>
      </c>
      <c r="AD314" s="39">
        <v>0.17377398720682302</v>
      </c>
      <c r="AE314" s="39">
        <v>0.18018588931136459</v>
      </c>
      <c r="AF314" s="39">
        <v>0.19148936170212766</v>
      </c>
      <c r="AG314" s="39">
        <v>0.19821352615908125</v>
      </c>
      <c r="AH314" s="39">
        <v>0.20336815178000425</v>
      </c>
      <c r="AI314" s="39">
        <v>0.20807386729654284</v>
      </c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</row>
    <row r="315" spans="1:101" x14ac:dyDescent="0.3">
      <c r="A315" s="3">
        <v>1841</v>
      </c>
      <c r="B315" s="4" t="s">
        <v>308</v>
      </c>
      <c r="C315" s="39">
        <v>0.14200536619298421</v>
      </c>
      <c r="D315" s="39">
        <v>0.14515488482922956</v>
      </c>
      <c r="E315" s="39">
        <v>0.14552829442026119</v>
      </c>
      <c r="F315" s="39">
        <v>0.1471498452630528</v>
      </c>
      <c r="G315" s="39">
        <v>0.1459</v>
      </c>
      <c r="H315" s="39">
        <v>0.14425770308123248</v>
      </c>
      <c r="I315" s="39">
        <v>0.14330343646074775</v>
      </c>
      <c r="J315" s="39">
        <v>0.14398302515913913</v>
      </c>
      <c r="K315" s="39">
        <v>0.14535233888777355</v>
      </c>
      <c r="L315" s="39">
        <v>0.14589420654911839</v>
      </c>
      <c r="M315" s="39">
        <v>0.14740505681236565</v>
      </c>
      <c r="N315" s="39">
        <v>0.14739438791242676</v>
      </c>
      <c r="O315" s="39">
        <v>0.14823676271715386</v>
      </c>
      <c r="P315" s="39">
        <v>0.14566029900332225</v>
      </c>
      <c r="Q315" s="39">
        <v>0.14362638500569536</v>
      </c>
      <c r="R315" s="39">
        <v>0.14313908798171809</v>
      </c>
      <c r="S315" s="39">
        <v>0.14221242653232577</v>
      </c>
      <c r="T315" s="39">
        <v>0.14064609951178975</v>
      </c>
      <c r="U315" s="39">
        <v>0.14169022934338674</v>
      </c>
      <c r="V315" s="39">
        <v>0.14385928175060203</v>
      </c>
      <c r="W315" s="39">
        <v>0.14463814051769677</v>
      </c>
      <c r="X315" s="39">
        <v>0.14630801687763714</v>
      </c>
      <c r="Y315" s="39">
        <v>0.14719848053181386</v>
      </c>
      <c r="Z315" s="39">
        <v>0.15117252931323283</v>
      </c>
      <c r="AA315" s="39">
        <v>0.15545998111822093</v>
      </c>
      <c r="AB315" s="39">
        <v>0.1598864711447493</v>
      </c>
      <c r="AC315" s="39">
        <v>0.16451172080311152</v>
      </c>
      <c r="AD315" s="39">
        <v>0.1709920468815404</v>
      </c>
      <c r="AE315" s="39">
        <v>0.17647058823529413</v>
      </c>
      <c r="AF315" s="39">
        <v>0.18231986672219908</v>
      </c>
      <c r="AG315" s="39">
        <v>0.18563058896083873</v>
      </c>
      <c r="AH315" s="39">
        <v>0.18854219948849105</v>
      </c>
      <c r="AI315" s="39">
        <v>0.18944672131147541</v>
      </c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</row>
    <row r="316" spans="1:101" x14ac:dyDescent="0.3">
      <c r="A316" s="3">
        <v>1845</v>
      </c>
      <c r="B316" s="4" t="s">
        <v>309</v>
      </c>
      <c r="C316" s="39">
        <v>0.16593886462882096</v>
      </c>
      <c r="D316" s="39">
        <v>0.17517241379310344</v>
      </c>
      <c r="E316" s="39">
        <v>0.17513927576601671</v>
      </c>
      <c r="F316" s="39">
        <v>0.17269503546099291</v>
      </c>
      <c r="G316" s="39">
        <v>0.17409766454352441</v>
      </c>
      <c r="H316" s="39">
        <v>0.17475728155339806</v>
      </c>
      <c r="I316" s="39">
        <v>0.17577548005908419</v>
      </c>
      <c r="J316" s="39">
        <v>0.17077727952167415</v>
      </c>
      <c r="K316" s="39">
        <v>0.17186311787072242</v>
      </c>
      <c r="L316" s="39">
        <v>0.17411581811115429</v>
      </c>
      <c r="M316" s="39">
        <v>0.17429022082018927</v>
      </c>
      <c r="N316" s="39">
        <v>0.17263581488933602</v>
      </c>
      <c r="O316" s="39">
        <v>0.17030028794734678</v>
      </c>
      <c r="P316" s="39">
        <v>0.16983523447401774</v>
      </c>
      <c r="Q316" s="39">
        <v>0.1683673469387755</v>
      </c>
      <c r="R316" s="39">
        <v>0.16856892010535557</v>
      </c>
      <c r="S316" s="39">
        <v>0.17055655296229802</v>
      </c>
      <c r="T316" s="39">
        <v>0.17307692307692307</v>
      </c>
      <c r="U316" s="39">
        <v>0.1709242916860195</v>
      </c>
      <c r="V316" s="39">
        <v>0.17366682397357244</v>
      </c>
      <c r="W316" s="39">
        <v>0.17610364683301344</v>
      </c>
      <c r="X316" s="39">
        <v>0.17749999999999999</v>
      </c>
      <c r="Y316" s="39">
        <v>0.17664522513607125</v>
      </c>
      <c r="Z316" s="39">
        <v>0.18044354838709678</v>
      </c>
      <c r="AA316" s="39">
        <v>0.18250377073906485</v>
      </c>
      <c r="AB316" s="39">
        <v>0.18671992011982028</v>
      </c>
      <c r="AC316" s="39">
        <v>0.19232710752145382</v>
      </c>
      <c r="AD316" s="39">
        <v>0.20332159033719174</v>
      </c>
      <c r="AE316" s="39">
        <v>0.21300563236047107</v>
      </c>
      <c r="AF316" s="39">
        <v>0.22312786551197147</v>
      </c>
      <c r="AG316" s="39">
        <v>0.22012257405515834</v>
      </c>
      <c r="AH316" s="39">
        <v>0.22637695805962607</v>
      </c>
      <c r="AI316" s="39">
        <v>0.23696202531645569</v>
      </c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</row>
    <row r="317" spans="1:101" x14ac:dyDescent="0.3">
      <c r="A317" s="3">
        <v>1848</v>
      </c>
      <c r="B317" s="4" t="s">
        <v>310</v>
      </c>
      <c r="C317" s="39">
        <v>0.18846042331110466</v>
      </c>
      <c r="D317" s="39">
        <v>0.19510757441791923</v>
      </c>
      <c r="E317" s="39">
        <v>0.19516562220232767</v>
      </c>
      <c r="F317" s="39">
        <v>0.19963313971262611</v>
      </c>
      <c r="G317" s="39">
        <v>0.20367534456355282</v>
      </c>
      <c r="H317" s="39">
        <v>0.20724593183911574</v>
      </c>
      <c r="I317" s="39">
        <v>0.20493827160493827</v>
      </c>
      <c r="J317" s="39">
        <v>0.20432466311501096</v>
      </c>
      <c r="K317" s="39">
        <v>0.20640456563094484</v>
      </c>
      <c r="L317" s="39">
        <v>0.20535714285714285</v>
      </c>
      <c r="M317" s="39">
        <v>0.20478809446780977</v>
      </c>
      <c r="N317" s="39">
        <v>0.19902439024390245</v>
      </c>
      <c r="O317" s="39">
        <v>0.19391131700860356</v>
      </c>
      <c r="P317" s="39">
        <v>0.19449109842122941</v>
      </c>
      <c r="Q317" s="39">
        <v>0.19243869209809264</v>
      </c>
      <c r="R317" s="39">
        <v>0.18864659051574939</v>
      </c>
      <c r="S317" s="39">
        <v>0.18782608695652173</v>
      </c>
      <c r="T317" s="39">
        <v>0.18616835487251135</v>
      </c>
      <c r="U317" s="39">
        <v>0.18772305496074232</v>
      </c>
      <c r="V317" s="39">
        <v>0.18405797101449275</v>
      </c>
      <c r="W317" s="39">
        <v>0.19216417910447761</v>
      </c>
      <c r="X317" s="39">
        <v>0.1904940119760479</v>
      </c>
      <c r="Y317" s="39">
        <v>0.18536585365853658</v>
      </c>
      <c r="Z317" s="39">
        <v>0.18556701030927836</v>
      </c>
      <c r="AA317" s="39">
        <v>0.18251240931653304</v>
      </c>
      <c r="AB317" s="39">
        <v>0.19087773093139135</v>
      </c>
      <c r="AC317" s="39">
        <v>0.19788401253918494</v>
      </c>
      <c r="AD317" s="39">
        <v>0.20550601008142691</v>
      </c>
      <c r="AE317" s="39">
        <v>0.21420023932987634</v>
      </c>
      <c r="AF317" s="39">
        <v>0.22139205662603226</v>
      </c>
      <c r="AG317" s="39">
        <v>0.2300432559968541</v>
      </c>
      <c r="AH317" s="39">
        <v>0.23756906077348067</v>
      </c>
      <c r="AI317" s="39">
        <v>0.23097826086956522</v>
      </c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</row>
    <row r="318" spans="1:101" x14ac:dyDescent="0.3">
      <c r="A318" s="3">
        <v>1849</v>
      </c>
      <c r="B318" s="4" t="s">
        <v>311</v>
      </c>
      <c r="C318" s="39">
        <v>0.20859671302149177</v>
      </c>
      <c r="D318" s="39">
        <v>0.21074904782056708</v>
      </c>
      <c r="E318" s="39">
        <v>0.20799999999999999</v>
      </c>
      <c r="F318" s="39">
        <v>0.22102076124567474</v>
      </c>
      <c r="G318" s="39">
        <v>0.22280933509467196</v>
      </c>
      <c r="H318" s="39">
        <v>0.2160603371783496</v>
      </c>
      <c r="I318" s="39">
        <v>0.21428571428571427</v>
      </c>
      <c r="J318" s="39">
        <v>0.21409214092140921</v>
      </c>
      <c r="K318" s="39">
        <v>0.20993227990970656</v>
      </c>
      <c r="L318" s="39">
        <v>0.2096483318304779</v>
      </c>
      <c r="M318" s="39">
        <v>0.20871985157699444</v>
      </c>
      <c r="N318" s="39">
        <v>0.20561637315564016</v>
      </c>
      <c r="O318" s="39">
        <v>0.20618556701030927</v>
      </c>
      <c r="P318" s="39">
        <v>0.20517928286852591</v>
      </c>
      <c r="Q318" s="39">
        <v>0.20010209290454314</v>
      </c>
      <c r="R318" s="39">
        <v>0.19306418219461699</v>
      </c>
      <c r="S318" s="39">
        <v>0.18795430944963656</v>
      </c>
      <c r="T318" s="39">
        <v>0.19017094017094016</v>
      </c>
      <c r="U318" s="39">
        <v>0.19444444444444445</v>
      </c>
      <c r="V318" s="39">
        <v>0.19879187259747391</v>
      </c>
      <c r="W318" s="39">
        <v>0.19706380575945792</v>
      </c>
      <c r="X318" s="39">
        <v>0.19591141396933562</v>
      </c>
      <c r="Y318" s="39">
        <v>0.19840364880273662</v>
      </c>
      <c r="Z318" s="39">
        <v>0.1980593607305936</v>
      </c>
      <c r="AA318" s="39">
        <v>0.19085262563523434</v>
      </c>
      <c r="AB318" s="39">
        <v>0.19349411104879416</v>
      </c>
      <c r="AC318" s="39">
        <v>0.19709659408151869</v>
      </c>
      <c r="AD318" s="39">
        <v>0.19945054945054946</v>
      </c>
      <c r="AE318" s="39">
        <v>0.20485919381557149</v>
      </c>
      <c r="AF318" s="39">
        <v>0.20833333333333334</v>
      </c>
      <c r="AG318" s="39">
        <v>0.22209944751381216</v>
      </c>
      <c r="AH318" s="39">
        <v>0.22987229317046085</v>
      </c>
      <c r="AI318" s="39">
        <v>0.24613623354321695</v>
      </c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</row>
    <row r="319" spans="1:101" x14ac:dyDescent="0.3">
      <c r="A319" s="3">
        <v>1850</v>
      </c>
      <c r="B319" s="4" t="s">
        <v>312</v>
      </c>
      <c r="C319" s="39">
        <v>0.16709988860007427</v>
      </c>
      <c r="D319" s="39">
        <v>0.17304051495645589</v>
      </c>
      <c r="E319" s="39">
        <v>0.17348484848484849</v>
      </c>
      <c r="F319" s="39">
        <v>0.17086193745232647</v>
      </c>
      <c r="G319" s="39">
        <v>0.17469643556600079</v>
      </c>
      <c r="H319" s="39">
        <v>0.17462803445575567</v>
      </c>
      <c r="I319" s="39">
        <v>0.17329657345411578</v>
      </c>
      <c r="J319" s="39">
        <v>0.17005988023952096</v>
      </c>
      <c r="K319" s="39">
        <v>0.16876267748478702</v>
      </c>
      <c r="L319" s="39">
        <v>0.16886870355078448</v>
      </c>
      <c r="M319" s="39">
        <v>0.16194837635303913</v>
      </c>
      <c r="N319" s="39">
        <v>0.15851602023608768</v>
      </c>
      <c r="O319" s="39">
        <v>0.15923566878980891</v>
      </c>
      <c r="P319" s="39">
        <v>0.15855777584708949</v>
      </c>
      <c r="Q319" s="39">
        <v>0.15835906484340539</v>
      </c>
      <c r="R319" s="39">
        <v>0.15856329391151994</v>
      </c>
      <c r="S319" s="39">
        <v>0.15528781793842034</v>
      </c>
      <c r="T319" s="39">
        <v>0.1561792666364871</v>
      </c>
      <c r="U319" s="39">
        <v>0.1558139534883721</v>
      </c>
      <c r="V319" s="39">
        <v>0.15675165250236073</v>
      </c>
      <c r="W319" s="39">
        <v>0.15886939571150097</v>
      </c>
      <c r="X319" s="39">
        <v>0.16666666666666666</v>
      </c>
      <c r="Y319" s="39">
        <v>0.16715542521994134</v>
      </c>
      <c r="Z319" s="39">
        <v>0.17389138016940708</v>
      </c>
      <c r="AA319" s="39">
        <v>0.18181818181818182</v>
      </c>
      <c r="AB319" s="39">
        <v>0.18865030674846625</v>
      </c>
      <c r="AC319" s="39">
        <v>0.1916076845298281</v>
      </c>
      <c r="AD319" s="39">
        <v>0.192</v>
      </c>
      <c r="AE319" s="39">
        <v>0.2029058116232465</v>
      </c>
      <c r="AF319" s="39">
        <v>0.20618034447821681</v>
      </c>
      <c r="AG319" s="39">
        <v>0.21530612244897959</v>
      </c>
      <c r="AH319" s="39">
        <v>0.22171018945212492</v>
      </c>
      <c r="AI319" s="39">
        <v>0.22337662337662337</v>
      </c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</row>
    <row r="320" spans="1:101" x14ac:dyDescent="0.3">
      <c r="A320" s="3">
        <v>1851</v>
      </c>
      <c r="B320" s="4" t="s">
        <v>313</v>
      </c>
      <c r="C320" s="39">
        <v>0.14913176710929521</v>
      </c>
      <c r="D320" s="39">
        <v>0.15063334474495035</v>
      </c>
      <c r="E320" s="39">
        <v>0.15117891816920942</v>
      </c>
      <c r="F320" s="39">
        <v>0.15582131551178333</v>
      </c>
      <c r="G320" s="39">
        <v>0.15576991782779565</v>
      </c>
      <c r="H320" s="39">
        <v>0.15781922525107603</v>
      </c>
      <c r="I320" s="39">
        <v>0.16473569876900795</v>
      </c>
      <c r="J320" s="39">
        <v>0.16857670979667283</v>
      </c>
      <c r="K320" s="39">
        <v>0.16978309648466716</v>
      </c>
      <c r="L320" s="39">
        <v>0.17558402411454407</v>
      </c>
      <c r="M320" s="39">
        <v>0.18361801242236025</v>
      </c>
      <c r="N320" s="39">
        <v>0.18486401261332283</v>
      </c>
      <c r="O320" s="39">
        <v>0.18782539046856228</v>
      </c>
      <c r="P320" s="39">
        <v>0.18656414407122623</v>
      </c>
      <c r="Q320" s="39">
        <v>0.18359700249791841</v>
      </c>
      <c r="R320" s="39">
        <v>0.18871925360474978</v>
      </c>
      <c r="S320" s="39">
        <v>0.18639798488664988</v>
      </c>
      <c r="T320" s="39">
        <v>0.1881810561609388</v>
      </c>
      <c r="U320" s="39">
        <v>0.19199659429544488</v>
      </c>
      <c r="V320" s="39">
        <v>0.20095073465859983</v>
      </c>
      <c r="W320" s="39">
        <v>0.20513956579530351</v>
      </c>
      <c r="X320" s="39">
        <v>0.20315928038613426</v>
      </c>
      <c r="Y320" s="39">
        <v>0.20249776984834969</v>
      </c>
      <c r="Z320" s="39">
        <v>0.20586886749197617</v>
      </c>
      <c r="AA320" s="39">
        <v>0.20765027322404372</v>
      </c>
      <c r="AB320" s="39">
        <v>0.21798990362551629</v>
      </c>
      <c r="AC320" s="39">
        <v>0.21576576576576575</v>
      </c>
      <c r="AD320" s="39">
        <v>0.21352313167259787</v>
      </c>
      <c r="AE320" s="39">
        <v>0.22453703703703703</v>
      </c>
      <c r="AF320" s="39">
        <v>0.23087686567164178</v>
      </c>
      <c r="AG320" s="39">
        <v>0.23430178069353327</v>
      </c>
      <c r="AH320" s="39">
        <v>0.24405328258801143</v>
      </c>
      <c r="AI320" s="39">
        <v>0.24410207029369282</v>
      </c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</row>
    <row r="321" spans="1:101" x14ac:dyDescent="0.3">
      <c r="A321" s="3">
        <v>1852</v>
      </c>
      <c r="B321" s="4" t="s">
        <v>314</v>
      </c>
      <c r="C321" s="39">
        <v>0.15200868621064062</v>
      </c>
      <c r="D321" s="39">
        <v>0.15279299014238773</v>
      </c>
      <c r="E321" s="39">
        <v>0.16362599771949829</v>
      </c>
      <c r="F321" s="39">
        <v>0.1624780829924021</v>
      </c>
      <c r="G321" s="39">
        <v>0.17530120481927711</v>
      </c>
      <c r="H321" s="39">
        <v>0.17550274223034734</v>
      </c>
      <c r="I321" s="39">
        <v>0.18298653610771115</v>
      </c>
      <c r="J321" s="39">
        <v>0.18112729575680811</v>
      </c>
      <c r="K321" s="39">
        <v>0.17581047381546136</v>
      </c>
      <c r="L321" s="39">
        <v>0.18095838587641866</v>
      </c>
      <c r="M321" s="39">
        <v>0.18043202033036848</v>
      </c>
      <c r="N321" s="39">
        <v>0.19238345370978333</v>
      </c>
      <c r="O321" s="39">
        <v>0.1901639344262295</v>
      </c>
      <c r="P321" s="39">
        <v>0.18729535036018335</v>
      </c>
      <c r="Q321" s="39">
        <v>0.19917864476386038</v>
      </c>
      <c r="R321" s="39">
        <v>0.1929587000677048</v>
      </c>
      <c r="S321" s="39">
        <v>0.20013850415512466</v>
      </c>
      <c r="T321" s="39">
        <v>0.19337016574585636</v>
      </c>
      <c r="U321" s="39">
        <v>0.1956368754398311</v>
      </c>
      <c r="V321" s="39">
        <v>0.20128939828080228</v>
      </c>
      <c r="W321" s="39">
        <v>0.20414201183431951</v>
      </c>
      <c r="X321" s="39">
        <v>0.20179372197309417</v>
      </c>
      <c r="Y321" s="39">
        <v>0.19954988747186797</v>
      </c>
      <c r="Z321" s="39">
        <v>0.20520446096654274</v>
      </c>
      <c r="AA321" s="39">
        <v>0.21660377358490565</v>
      </c>
      <c r="AB321" s="39">
        <v>0.2235202492211838</v>
      </c>
      <c r="AC321" s="39">
        <v>0.22613458528951486</v>
      </c>
      <c r="AD321" s="39">
        <v>0.23964968152866242</v>
      </c>
      <c r="AE321" s="39">
        <v>0.23906250000000001</v>
      </c>
      <c r="AF321" s="39">
        <v>0.24551831644583008</v>
      </c>
      <c r="AG321" s="39">
        <v>0.25958466453674123</v>
      </c>
      <c r="AH321" s="39">
        <v>0.25734710087370927</v>
      </c>
      <c r="AI321" s="39">
        <v>0.26608419380460685</v>
      </c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</row>
    <row r="322" spans="1:101" x14ac:dyDescent="0.3">
      <c r="A322" s="3">
        <v>1853</v>
      </c>
      <c r="B322" s="4" t="s">
        <v>315</v>
      </c>
      <c r="C322" s="39">
        <v>0.19642857142857142</v>
      </c>
      <c r="D322" s="39">
        <v>0.19205298013245034</v>
      </c>
      <c r="E322" s="39">
        <v>0.1958997722095672</v>
      </c>
      <c r="F322" s="39">
        <v>0.20057803468208094</v>
      </c>
      <c r="G322" s="39">
        <v>0.20398593200468934</v>
      </c>
      <c r="H322" s="39">
        <v>0.19643916913946588</v>
      </c>
      <c r="I322" s="39">
        <v>0.19716646989374262</v>
      </c>
      <c r="J322" s="39">
        <v>0.20182926829268294</v>
      </c>
      <c r="K322" s="39">
        <v>0.19432449105490437</v>
      </c>
      <c r="L322" s="39">
        <v>0.19583070120025267</v>
      </c>
      <c r="M322" s="39">
        <v>0.19831497083603369</v>
      </c>
      <c r="N322" s="39">
        <v>0.1932938856015779</v>
      </c>
      <c r="O322" s="39">
        <v>0.18729535036018335</v>
      </c>
      <c r="P322" s="39">
        <v>0.18778726198292844</v>
      </c>
      <c r="Q322" s="39">
        <v>0.18949468085106383</v>
      </c>
      <c r="R322" s="39">
        <v>0.18103448275862069</v>
      </c>
      <c r="S322" s="39">
        <v>0.18139223560910309</v>
      </c>
      <c r="T322" s="39">
        <v>0.1835180055401662</v>
      </c>
      <c r="U322" s="39">
        <v>0.18278052223006352</v>
      </c>
      <c r="V322" s="39">
        <v>0.18534798534798536</v>
      </c>
      <c r="W322" s="39">
        <v>0.18589272593681117</v>
      </c>
      <c r="X322" s="39">
        <v>0.1796759941089838</v>
      </c>
      <c r="Y322" s="39">
        <v>0.18364312267657992</v>
      </c>
      <c r="Z322" s="39">
        <v>0.18791451731761238</v>
      </c>
      <c r="AA322" s="39">
        <v>0.19523099850968703</v>
      </c>
      <c r="AB322" s="39">
        <v>0.19941133186166299</v>
      </c>
      <c r="AC322" s="39">
        <v>0.20857558139534885</v>
      </c>
      <c r="AD322" s="39">
        <v>0.2113587347232207</v>
      </c>
      <c r="AE322" s="39">
        <v>0.21516245487364621</v>
      </c>
      <c r="AF322" s="39">
        <v>0.23</v>
      </c>
      <c r="AG322" s="39">
        <v>0.23680456490727533</v>
      </c>
      <c r="AH322" s="39">
        <v>0.24729632299927901</v>
      </c>
      <c r="AI322" s="39">
        <v>0.2480173035328046</v>
      </c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</row>
    <row r="323" spans="1:101" x14ac:dyDescent="0.3">
      <c r="A323" s="3">
        <v>1854</v>
      </c>
      <c r="B323" s="4" t="s">
        <v>316</v>
      </c>
      <c r="C323" s="39">
        <v>0.17976824303163169</v>
      </c>
      <c r="D323" s="39">
        <v>0.18437500000000001</v>
      </c>
      <c r="E323" s="39">
        <v>0.18426103646833014</v>
      </c>
      <c r="F323" s="39">
        <v>0.18887070376432077</v>
      </c>
      <c r="G323" s="39">
        <v>0.18802588996763753</v>
      </c>
      <c r="H323" s="39">
        <v>0.19175859831278391</v>
      </c>
      <c r="I323" s="39">
        <v>0.19693945442448438</v>
      </c>
      <c r="J323" s="39">
        <v>0.18672477371773383</v>
      </c>
      <c r="K323" s="39">
        <v>0.18082565677243262</v>
      </c>
      <c r="L323" s="39">
        <v>0.17647058823529413</v>
      </c>
      <c r="M323" s="39">
        <v>0.17598627787307033</v>
      </c>
      <c r="N323" s="39">
        <v>0.17789473684210527</v>
      </c>
      <c r="O323" s="39">
        <v>0.17758985200845667</v>
      </c>
      <c r="P323" s="39">
        <v>0.17729729729729729</v>
      </c>
      <c r="Q323" s="39">
        <v>0.174295129989015</v>
      </c>
      <c r="R323" s="39">
        <v>0.17506532288167226</v>
      </c>
      <c r="S323" s="39">
        <v>0.17201492537313434</v>
      </c>
      <c r="T323" s="39">
        <v>0.16747122168585221</v>
      </c>
      <c r="U323" s="39">
        <v>0.16959064327485379</v>
      </c>
      <c r="V323" s="39">
        <v>0.17252869307663829</v>
      </c>
      <c r="W323" s="39">
        <v>0.17771982116244411</v>
      </c>
      <c r="X323" s="39">
        <v>0.17873303167420815</v>
      </c>
      <c r="Y323" s="39">
        <v>0.18070911170415555</v>
      </c>
      <c r="Z323" s="39">
        <v>0.18272171253822631</v>
      </c>
      <c r="AA323" s="39">
        <v>0.18664122137404579</v>
      </c>
      <c r="AB323" s="39">
        <v>0.18654434250764526</v>
      </c>
      <c r="AC323" s="39">
        <v>0.18507118122354752</v>
      </c>
      <c r="AD323" s="39">
        <v>0.19451949054419143</v>
      </c>
      <c r="AE323" s="39">
        <v>0.20069740410693529</v>
      </c>
      <c r="AF323" s="39">
        <v>0.20618153364632238</v>
      </c>
      <c r="AG323" s="39">
        <v>0.21064996084573218</v>
      </c>
      <c r="AH323" s="39">
        <v>0.21887390959555908</v>
      </c>
      <c r="AI323" s="39">
        <v>0.22307692307692309</v>
      </c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</row>
    <row r="324" spans="1:101" x14ac:dyDescent="0.3">
      <c r="A324" s="3">
        <v>1856</v>
      </c>
      <c r="B324" s="4" t="s">
        <v>317</v>
      </c>
      <c r="C324" s="39">
        <v>0.12</v>
      </c>
      <c r="D324" s="39">
        <v>0.12669683257918551</v>
      </c>
      <c r="E324" s="39">
        <v>0.13312693498452013</v>
      </c>
      <c r="F324" s="39">
        <v>0.15213946117274169</v>
      </c>
      <c r="G324" s="39">
        <v>0.14331723027375201</v>
      </c>
      <c r="H324" s="39">
        <v>0.13782542113323124</v>
      </c>
      <c r="I324" s="39">
        <v>0.13880597014925372</v>
      </c>
      <c r="J324" s="39">
        <v>0.14244186046511628</v>
      </c>
      <c r="K324" s="39">
        <v>0.15295815295815296</v>
      </c>
      <c r="L324" s="39">
        <v>0.15879828326180256</v>
      </c>
      <c r="M324" s="39">
        <v>0.15971223021582734</v>
      </c>
      <c r="N324" s="39">
        <v>0.16941529235382308</v>
      </c>
      <c r="O324" s="39">
        <v>0.172782874617737</v>
      </c>
      <c r="P324" s="39">
        <v>0.16066066066066065</v>
      </c>
      <c r="Q324" s="39">
        <v>0.16257668711656442</v>
      </c>
      <c r="R324" s="39">
        <v>0.17257318952234207</v>
      </c>
      <c r="S324" s="39">
        <v>0.17160686427457097</v>
      </c>
      <c r="T324" s="39">
        <v>0.17341977309562398</v>
      </c>
      <c r="U324" s="39">
        <v>0.17109634551495018</v>
      </c>
      <c r="V324" s="39">
        <v>0.16387959866220736</v>
      </c>
      <c r="W324" s="39">
        <v>0.17258883248730963</v>
      </c>
      <c r="X324" s="39">
        <v>0.16398713826366559</v>
      </c>
      <c r="Y324" s="39">
        <v>0.15841584158415842</v>
      </c>
      <c r="Z324" s="39">
        <v>0.15522875816993464</v>
      </c>
      <c r="AA324" s="39">
        <v>0.1487603305785124</v>
      </c>
      <c r="AB324" s="39">
        <v>0.14621848739495799</v>
      </c>
      <c r="AC324" s="39">
        <v>0.16460176991150444</v>
      </c>
      <c r="AD324" s="39">
        <v>0.16607773851590105</v>
      </c>
      <c r="AE324" s="39">
        <v>0.1761467889908257</v>
      </c>
      <c r="AF324" s="39">
        <v>0.17785843920145192</v>
      </c>
      <c r="AG324" s="39">
        <v>0.19813084112149532</v>
      </c>
      <c r="AH324" s="39">
        <v>0.20116054158607349</v>
      </c>
      <c r="AI324" s="39">
        <v>0.20078740157480315</v>
      </c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</row>
    <row r="325" spans="1:101" x14ac:dyDescent="0.3">
      <c r="A325" s="3">
        <v>1857</v>
      </c>
      <c r="B325" s="4" t="s">
        <v>318</v>
      </c>
      <c r="C325" s="39">
        <v>0.15294117647058825</v>
      </c>
      <c r="D325" s="39">
        <v>0.16146993318485522</v>
      </c>
      <c r="E325" s="39">
        <v>0.16008771929824561</v>
      </c>
      <c r="F325" s="39">
        <v>0.16835016835016836</v>
      </c>
      <c r="G325" s="39">
        <v>0.17525773195876287</v>
      </c>
      <c r="H325" s="39">
        <v>0.16935483870967741</v>
      </c>
      <c r="I325" s="39">
        <v>0.17319098457888493</v>
      </c>
      <c r="J325" s="39">
        <v>0.17639902676399027</v>
      </c>
      <c r="K325" s="39">
        <v>0.17625899280575538</v>
      </c>
      <c r="L325" s="39">
        <v>0.17166866746698681</v>
      </c>
      <c r="M325" s="39">
        <v>0.16129032258064516</v>
      </c>
      <c r="N325" s="39">
        <v>0.16646266829865361</v>
      </c>
      <c r="O325" s="39">
        <v>0.1728395061728395</v>
      </c>
      <c r="P325" s="39">
        <v>0.17677419354838711</v>
      </c>
      <c r="Q325" s="39">
        <v>0.16195372750642673</v>
      </c>
      <c r="R325" s="39">
        <v>0.15584415584415584</v>
      </c>
      <c r="S325" s="39">
        <v>0.15734720416124837</v>
      </c>
      <c r="T325" s="39">
        <v>0.16732542819499341</v>
      </c>
      <c r="U325" s="39">
        <v>0.1601615074024226</v>
      </c>
      <c r="V325" s="39">
        <v>0.15909090909090909</v>
      </c>
      <c r="W325" s="39">
        <v>0.16310160427807488</v>
      </c>
      <c r="X325" s="39">
        <v>0.17496635262449528</v>
      </c>
      <c r="Y325" s="39">
        <v>0.16937669376693767</v>
      </c>
      <c r="Z325" s="39">
        <v>0.16951379763469118</v>
      </c>
      <c r="AA325" s="39">
        <v>0.16711229946524064</v>
      </c>
      <c r="AB325" s="39">
        <v>0.16910785619174434</v>
      </c>
      <c r="AC325" s="39">
        <v>0.16312997347480107</v>
      </c>
      <c r="AD325" s="39">
        <v>0.16602316602316602</v>
      </c>
      <c r="AE325" s="39">
        <v>0.16666666666666666</v>
      </c>
      <c r="AF325" s="39">
        <v>0.18431372549019609</v>
      </c>
      <c r="AG325" s="39">
        <v>0.19623655913978494</v>
      </c>
      <c r="AH325" s="39">
        <v>0.19436997319034852</v>
      </c>
      <c r="AI325" s="39">
        <v>0.20355191256830601</v>
      </c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</row>
    <row r="326" spans="1:101" x14ac:dyDescent="0.3">
      <c r="A326" s="3">
        <v>1859</v>
      </c>
      <c r="B326" s="4" t="s">
        <v>319</v>
      </c>
      <c r="C326" s="39">
        <v>0.14792543595911004</v>
      </c>
      <c r="D326" s="39">
        <v>0.15299877600979192</v>
      </c>
      <c r="E326" s="39">
        <v>0.15280345040049292</v>
      </c>
      <c r="F326" s="39">
        <v>0.15897755610972569</v>
      </c>
      <c r="G326" s="39">
        <v>0.15822002472187885</v>
      </c>
      <c r="H326" s="39">
        <v>0.15584415584415584</v>
      </c>
      <c r="I326" s="39">
        <v>0.15541795665634675</v>
      </c>
      <c r="J326" s="39">
        <v>0.15970515970515969</v>
      </c>
      <c r="K326" s="39">
        <v>0.16105327617881202</v>
      </c>
      <c r="L326" s="39">
        <v>0.16412446613788895</v>
      </c>
      <c r="M326" s="39">
        <v>0.16461916461916462</v>
      </c>
      <c r="N326" s="39">
        <v>0.16388373531230674</v>
      </c>
      <c r="O326" s="39">
        <v>0.17023959646910466</v>
      </c>
      <c r="P326" s="39">
        <v>0.1707936507936508</v>
      </c>
      <c r="Q326" s="39">
        <v>0.1718146718146718</v>
      </c>
      <c r="R326" s="39">
        <v>0.17792207792207793</v>
      </c>
      <c r="S326" s="39">
        <v>0.17550753110674525</v>
      </c>
      <c r="T326" s="39">
        <v>0.18935309973045822</v>
      </c>
      <c r="U326" s="39">
        <v>0.19115646258503402</v>
      </c>
      <c r="V326" s="39">
        <v>0.19669876203576342</v>
      </c>
      <c r="W326" s="39">
        <v>0.19341563786008231</v>
      </c>
      <c r="X326" s="39">
        <v>0.19361554476058293</v>
      </c>
      <c r="Y326" s="39">
        <v>0.18957011980267793</v>
      </c>
      <c r="Z326" s="39">
        <v>0.20014609203798392</v>
      </c>
      <c r="AA326" s="39">
        <v>0.20294117647058824</v>
      </c>
      <c r="AB326" s="39">
        <v>0.19884309472161968</v>
      </c>
      <c r="AC326" s="39">
        <v>0.2005813953488372</v>
      </c>
      <c r="AD326" s="39">
        <v>0.20248538011695907</v>
      </c>
      <c r="AE326" s="39">
        <v>0.20986745213549338</v>
      </c>
      <c r="AF326" s="39">
        <v>0.21107784431137724</v>
      </c>
      <c r="AG326" s="39">
        <v>0.21275018532246109</v>
      </c>
      <c r="AH326" s="39">
        <v>0.21983089930822444</v>
      </c>
      <c r="AI326" s="39">
        <v>0.22368421052631579</v>
      </c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</row>
    <row r="327" spans="1:101" x14ac:dyDescent="0.3">
      <c r="A327" s="3">
        <v>1860</v>
      </c>
      <c r="B327" s="4" t="s">
        <v>320</v>
      </c>
      <c r="C327" s="39">
        <v>0.15809167446211411</v>
      </c>
      <c r="D327" s="39">
        <v>0.16076988395131617</v>
      </c>
      <c r="E327" s="39">
        <v>0.16483931947069944</v>
      </c>
      <c r="F327" s="39">
        <v>0.16507063619986725</v>
      </c>
      <c r="G327" s="39">
        <v>0.1669978238243921</v>
      </c>
      <c r="H327" s="39">
        <v>0.16528066528066529</v>
      </c>
      <c r="I327" s="39">
        <v>0.16440933032355154</v>
      </c>
      <c r="J327" s="39">
        <v>0.16207090602138435</v>
      </c>
      <c r="K327" s="39">
        <v>0.16245018997312574</v>
      </c>
      <c r="L327" s="39">
        <v>0.1603555226367929</v>
      </c>
      <c r="M327" s="39">
        <v>0.160740878629933</v>
      </c>
      <c r="N327" s="39">
        <v>0.15986934204386374</v>
      </c>
      <c r="O327" s="39">
        <v>0.15745675549322113</v>
      </c>
      <c r="P327" s="39">
        <v>0.156</v>
      </c>
      <c r="Q327" s="39">
        <v>0.15321756894790603</v>
      </c>
      <c r="R327" s="39">
        <v>0.15241844769403826</v>
      </c>
      <c r="S327" s="39">
        <v>0.14947446749139615</v>
      </c>
      <c r="T327" s="39">
        <v>0.15065199297142329</v>
      </c>
      <c r="U327" s="39">
        <v>0.15087328130806391</v>
      </c>
      <c r="V327" s="39">
        <v>0.14930073168472724</v>
      </c>
      <c r="W327" s="39">
        <v>0.15114006514657979</v>
      </c>
      <c r="X327" s="39">
        <v>0.15144724556489261</v>
      </c>
      <c r="Y327" s="39">
        <v>0.15253129086493555</v>
      </c>
      <c r="Z327" s="39">
        <v>0.15364436949597152</v>
      </c>
      <c r="AA327" s="39">
        <v>0.15176252319109462</v>
      </c>
      <c r="AB327" s="39">
        <v>0.15422197640117993</v>
      </c>
      <c r="AC327" s="39">
        <v>0.15519779208831647</v>
      </c>
      <c r="AD327" s="39">
        <v>0.15604255706101663</v>
      </c>
      <c r="AE327" s="39">
        <v>0.15834829443447038</v>
      </c>
      <c r="AF327" s="39">
        <v>0.16074298981961063</v>
      </c>
      <c r="AG327" s="39">
        <v>0.16327253408889675</v>
      </c>
      <c r="AH327" s="39">
        <v>0.16346406949197156</v>
      </c>
      <c r="AI327" s="39">
        <v>0.16881533101045296</v>
      </c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</row>
    <row r="328" spans="1:101" x14ac:dyDescent="0.3">
      <c r="A328" s="3">
        <v>1865</v>
      </c>
      <c r="B328" s="4" t="s">
        <v>321</v>
      </c>
      <c r="C328" s="39">
        <v>0.13961864406779662</v>
      </c>
      <c r="D328" s="39">
        <v>0.14498659517426274</v>
      </c>
      <c r="E328" s="39">
        <v>0.14582218893762705</v>
      </c>
      <c r="F328" s="39">
        <v>0.15000534587832781</v>
      </c>
      <c r="G328" s="39">
        <v>0.15350032113037893</v>
      </c>
      <c r="H328" s="39">
        <v>0.15370608397600685</v>
      </c>
      <c r="I328" s="39">
        <v>0.15066295979469632</v>
      </c>
      <c r="J328" s="39">
        <v>0.15176180786119739</v>
      </c>
      <c r="K328" s="39">
        <v>0.15115785001062249</v>
      </c>
      <c r="L328" s="39">
        <v>0.15200938066304231</v>
      </c>
      <c r="M328" s="39">
        <v>0.15210425122837001</v>
      </c>
      <c r="N328" s="39">
        <v>0.15442846328538987</v>
      </c>
      <c r="O328" s="39">
        <v>0.15675381263616558</v>
      </c>
      <c r="P328" s="39">
        <v>0.15429624011268828</v>
      </c>
      <c r="Q328" s="39">
        <v>0.15416484954208459</v>
      </c>
      <c r="R328" s="39">
        <v>0.15306795689465583</v>
      </c>
      <c r="S328" s="39">
        <v>0.15250110668437361</v>
      </c>
      <c r="T328" s="39">
        <v>0.14891736632788333</v>
      </c>
      <c r="U328" s="39">
        <v>0.1454505202568076</v>
      </c>
      <c r="V328" s="39">
        <v>0.14488415918412592</v>
      </c>
      <c r="W328" s="39">
        <v>0.1465747330960854</v>
      </c>
      <c r="X328" s="39">
        <v>0.14496809582447107</v>
      </c>
      <c r="Y328" s="39">
        <v>0.14471925133689839</v>
      </c>
      <c r="Z328" s="39">
        <v>0.14784439765044885</v>
      </c>
      <c r="AA328" s="39">
        <v>0.14817688130333592</v>
      </c>
      <c r="AB328" s="39">
        <v>0.15100154083204931</v>
      </c>
      <c r="AC328" s="39">
        <v>0.15303573368089496</v>
      </c>
      <c r="AD328" s="39">
        <v>0.15656510896671366</v>
      </c>
      <c r="AE328" s="39">
        <v>0.15756596661281638</v>
      </c>
      <c r="AF328" s="39">
        <v>0.1625668449197861</v>
      </c>
      <c r="AG328" s="39">
        <v>0.16624311732316815</v>
      </c>
      <c r="AH328" s="39">
        <v>0.16741234002705233</v>
      </c>
      <c r="AI328" s="39">
        <v>0.16935904116727463</v>
      </c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</row>
    <row r="329" spans="1:101" x14ac:dyDescent="0.3">
      <c r="A329" s="3">
        <v>1866</v>
      </c>
      <c r="B329" s="4" t="s">
        <v>322</v>
      </c>
      <c r="C329" s="39">
        <v>0.15443793776552991</v>
      </c>
      <c r="D329" s="39">
        <v>0.15849879490416618</v>
      </c>
      <c r="E329" s="39">
        <v>0.15899148054340317</v>
      </c>
      <c r="F329" s="39">
        <v>0.16023432115782218</v>
      </c>
      <c r="G329" s="39">
        <v>0.160432156133829</v>
      </c>
      <c r="H329" s="39">
        <v>0.1607987994920928</v>
      </c>
      <c r="I329" s="39">
        <v>0.16189593232124233</v>
      </c>
      <c r="J329" s="39">
        <v>0.15727888034874382</v>
      </c>
      <c r="K329" s="39">
        <v>0.1611297603889339</v>
      </c>
      <c r="L329" s="39">
        <v>0.16380016380016379</v>
      </c>
      <c r="M329" s="39">
        <v>0.16276346604215455</v>
      </c>
      <c r="N329" s="39">
        <v>0.16138977825210482</v>
      </c>
      <c r="O329" s="39">
        <v>0.16075281707024694</v>
      </c>
      <c r="P329" s="39">
        <v>0.15851460161038336</v>
      </c>
      <c r="Q329" s="39">
        <v>0.15926829268292683</v>
      </c>
      <c r="R329" s="39">
        <v>0.15668429467470177</v>
      </c>
      <c r="S329" s="39">
        <v>0.15724754688858528</v>
      </c>
      <c r="T329" s="39">
        <v>0.15474561512625948</v>
      </c>
      <c r="U329" s="39">
        <v>0.1549944022888419</v>
      </c>
      <c r="V329" s="39">
        <v>0.15585551806024248</v>
      </c>
      <c r="W329" s="39">
        <v>0.15821424054635133</v>
      </c>
      <c r="X329" s="39">
        <v>0.15746549560853199</v>
      </c>
      <c r="Y329" s="39">
        <v>0.15987421383647799</v>
      </c>
      <c r="Z329" s="39">
        <v>0.16138328530259366</v>
      </c>
      <c r="AA329" s="39">
        <v>0.16342756183745583</v>
      </c>
      <c r="AB329" s="39">
        <v>0.16681365755323169</v>
      </c>
      <c r="AC329" s="39">
        <v>0.17006211180124223</v>
      </c>
      <c r="AD329" s="39">
        <v>0.17677514792899407</v>
      </c>
      <c r="AE329" s="39">
        <v>0.18331885317115551</v>
      </c>
      <c r="AF329" s="39">
        <v>0.18708240534521159</v>
      </c>
      <c r="AG329" s="39">
        <v>0.18966163066550132</v>
      </c>
      <c r="AH329" s="39">
        <v>0.19124595871673714</v>
      </c>
      <c r="AI329" s="39">
        <v>0.19453714003213446</v>
      </c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</row>
    <row r="330" spans="1:101" x14ac:dyDescent="0.3">
      <c r="A330" s="3">
        <v>1867</v>
      </c>
      <c r="B330" s="4" t="s">
        <v>127</v>
      </c>
      <c r="C330" s="39">
        <v>0.20806531420089064</v>
      </c>
      <c r="D330" s="39">
        <v>0.21585244267198406</v>
      </c>
      <c r="E330" s="39">
        <v>0.22080895446451285</v>
      </c>
      <c r="F330" s="39">
        <v>0.22574724698479287</v>
      </c>
      <c r="G330" s="39">
        <v>0.22668083975551423</v>
      </c>
      <c r="H330" s="39">
        <v>0.23662663755458516</v>
      </c>
      <c r="I330" s="39">
        <v>0.23805601317957167</v>
      </c>
      <c r="J330" s="39">
        <v>0.2376126126126126</v>
      </c>
      <c r="K330" s="39">
        <v>0.23456090651558073</v>
      </c>
      <c r="L330" s="39">
        <v>0.23775422515038672</v>
      </c>
      <c r="M330" s="39">
        <v>0.23881028010395611</v>
      </c>
      <c r="N330" s="39">
        <v>0.24027122641509435</v>
      </c>
      <c r="O330" s="39">
        <v>0.23829531812725091</v>
      </c>
      <c r="P330" s="39">
        <v>0.23874695863746959</v>
      </c>
      <c r="Q330" s="39">
        <v>0.23340537202840383</v>
      </c>
      <c r="R330" s="39">
        <v>0.22950300728078507</v>
      </c>
      <c r="S330" s="39">
        <v>0.2267741935483871</v>
      </c>
      <c r="T330" s="39">
        <v>0.22887208155212102</v>
      </c>
      <c r="U330" s="39">
        <v>0.23143523143523143</v>
      </c>
      <c r="V330" s="39">
        <v>0.23319755600814665</v>
      </c>
      <c r="W330" s="39">
        <v>0.23421869610210416</v>
      </c>
      <c r="X330" s="39">
        <v>0.23787931635856296</v>
      </c>
      <c r="Y330" s="39">
        <v>0.23749119097956306</v>
      </c>
      <c r="Z330" s="39">
        <v>0.23879526712083185</v>
      </c>
      <c r="AA330" s="39">
        <v>0.24516129032258063</v>
      </c>
      <c r="AB330" s="39">
        <v>0.24963235294117647</v>
      </c>
      <c r="AC330" s="39">
        <v>0.2592313489073097</v>
      </c>
      <c r="AD330" s="39">
        <v>0.25889477668433003</v>
      </c>
      <c r="AE330" s="39">
        <v>0.2604087812263437</v>
      </c>
      <c r="AF330" s="39">
        <v>0.2560790273556231</v>
      </c>
      <c r="AG330" s="39">
        <v>0.25838414634146339</v>
      </c>
      <c r="AH330" s="39">
        <v>0.25733892489515819</v>
      </c>
      <c r="AI330" s="39">
        <v>0.25917431192660551</v>
      </c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</row>
    <row r="331" spans="1:101" x14ac:dyDescent="0.3">
      <c r="A331" s="3">
        <v>1868</v>
      </c>
      <c r="B331" s="4" t="s">
        <v>323</v>
      </c>
      <c r="C331" s="39">
        <v>0.11951316839584997</v>
      </c>
      <c r="D331" s="39">
        <v>0.12054903520986672</v>
      </c>
      <c r="E331" s="39">
        <v>0.12522796352583587</v>
      </c>
      <c r="F331" s="39">
        <v>0.12905877517468145</v>
      </c>
      <c r="G331" s="39">
        <v>0.13615608136156082</v>
      </c>
      <c r="H331" s="39">
        <v>0.1342815310604476</v>
      </c>
      <c r="I331" s="39">
        <v>0.1343658434491419</v>
      </c>
      <c r="J331" s="39">
        <v>0.13581024349286314</v>
      </c>
      <c r="K331" s="39">
        <v>0.13549060542797495</v>
      </c>
      <c r="L331" s="39">
        <v>0.13552960800667221</v>
      </c>
      <c r="M331" s="39">
        <v>0.13344453711426188</v>
      </c>
      <c r="N331" s="39">
        <v>0.1353648424543947</v>
      </c>
      <c r="O331" s="39">
        <v>0.13186119873817034</v>
      </c>
      <c r="P331" s="39">
        <v>0.13282891971416561</v>
      </c>
      <c r="Q331" s="39">
        <v>0.13363171355498721</v>
      </c>
      <c r="R331" s="39">
        <v>0.13377426925538724</v>
      </c>
      <c r="S331" s="39">
        <v>0.13333333333333333</v>
      </c>
      <c r="T331" s="39">
        <v>0.13662853442693718</v>
      </c>
      <c r="U331" s="39">
        <v>0.13934065934065934</v>
      </c>
      <c r="V331" s="39">
        <v>0.14429603678563607</v>
      </c>
      <c r="W331" s="39">
        <v>0.1475702184574231</v>
      </c>
      <c r="X331" s="39">
        <v>0.14783001808318263</v>
      </c>
      <c r="Y331" s="39">
        <v>0.14984155726573109</v>
      </c>
      <c r="Z331" s="39">
        <v>0.1516448850833709</v>
      </c>
      <c r="AA331" s="39">
        <v>0.15252707581227437</v>
      </c>
      <c r="AB331" s="39">
        <v>0.15424222072979629</v>
      </c>
      <c r="AC331" s="39">
        <v>0.15720035778175312</v>
      </c>
      <c r="AD331" s="39">
        <v>0.15629110039456379</v>
      </c>
      <c r="AE331" s="39">
        <v>0.16348893271970194</v>
      </c>
      <c r="AF331" s="39">
        <v>0.1691322587767719</v>
      </c>
      <c r="AG331" s="39">
        <v>0.1722707423580786</v>
      </c>
      <c r="AH331" s="39">
        <v>0.17881523893415546</v>
      </c>
      <c r="AI331" s="39">
        <v>0.18183861541919533</v>
      </c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</row>
    <row r="332" spans="1:101" x14ac:dyDescent="0.3">
      <c r="A332" s="3">
        <v>1870</v>
      </c>
      <c r="B332" s="4" t="s">
        <v>324</v>
      </c>
      <c r="C332" s="39">
        <v>0.13654127992183684</v>
      </c>
      <c r="D332" s="39">
        <v>0.13963963963963963</v>
      </c>
      <c r="E332" s="39">
        <v>0.14299610894941633</v>
      </c>
      <c r="F332" s="39">
        <v>0.14263341766052282</v>
      </c>
      <c r="G332" s="39">
        <v>0.14541091781643672</v>
      </c>
      <c r="H332" s="39">
        <v>0.1459324452901998</v>
      </c>
      <c r="I332" s="39">
        <v>0.14553550503866886</v>
      </c>
      <c r="J332" s="39">
        <v>0.14417744916820702</v>
      </c>
      <c r="K332" s="39">
        <v>0.14321493624772313</v>
      </c>
      <c r="L332" s="39">
        <v>0.14014680971202712</v>
      </c>
      <c r="M332" s="39">
        <v>0.13845633039945837</v>
      </c>
      <c r="N332" s="39">
        <v>0.13658810325476992</v>
      </c>
      <c r="O332" s="39">
        <v>0.13503408840994063</v>
      </c>
      <c r="P332" s="39">
        <v>0.13391115926327193</v>
      </c>
      <c r="Q332" s="39">
        <v>0.13158175798355229</v>
      </c>
      <c r="R332" s="39">
        <v>0.12712585034013604</v>
      </c>
      <c r="S332" s="39">
        <v>0.1268467707893626</v>
      </c>
      <c r="T332" s="39">
        <v>0.12724787043853192</v>
      </c>
      <c r="U332" s="39">
        <v>0.12594379194630873</v>
      </c>
      <c r="V332" s="39">
        <v>0.1258429297644984</v>
      </c>
      <c r="W332" s="39">
        <v>0.12480676079563022</v>
      </c>
      <c r="X332" s="39">
        <v>0.12461252324860508</v>
      </c>
      <c r="Y332" s="39">
        <v>0.12320180846691328</v>
      </c>
      <c r="Z332" s="39">
        <v>0.12221203788573175</v>
      </c>
      <c r="AA332" s="39">
        <v>0.125</v>
      </c>
      <c r="AB332" s="39">
        <v>0.12621456476009216</v>
      </c>
      <c r="AC332" s="39">
        <v>0.13281095020829201</v>
      </c>
      <c r="AD332" s="39">
        <v>0.13851317997828019</v>
      </c>
      <c r="AE332" s="39">
        <v>0.14223883533346449</v>
      </c>
      <c r="AF332" s="39">
        <v>0.1461719208928921</v>
      </c>
      <c r="AG332" s="39">
        <v>0.1486798997880131</v>
      </c>
      <c r="AH332" s="39">
        <v>0.15383136236900299</v>
      </c>
      <c r="AI332" s="39">
        <v>0.15639855485833809</v>
      </c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</row>
    <row r="333" spans="1:101" x14ac:dyDescent="0.3">
      <c r="A333" s="3">
        <v>1871</v>
      </c>
      <c r="B333" s="4" t="s">
        <v>325</v>
      </c>
      <c r="C333" s="39">
        <v>0.14761622742078767</v>
      </c>
      <c r="D333" s="39">
        <v>0.15309009679821295</v>
      </c>
      <c r="E333" s="39">
        <v>0.15956963176238825</v>
      </c>
      <c r="F333" s="39">
        <v>0.1600243383024034</v>
      </c>
      <c r="G333" s="39">
        <v>0.16355788500077076</v>
      </c>
      <c r="H333" s="39">
        <v>0.163284420855448</v>
      </c>
      <c r="I333" s="39">
        <v>0.16619228336495889</v>
      </c>
      <c r="J333" s="39">
        <v>0.1674641148325359</v>
      </c>
      <c r="K333" s="39">
        <v>0.16663983255514411</v>
      </c>
      <c r="L333" s="39">
        <v>0.16836399474375821</v>
      </c>
      <c r="M333" s="39">
        <v>0.16940348525469168</v>
      </c>
      <c r="N333" s="39">
        <v>0.17287324906047147</v>
      </c>
      <c r="O333" s="39">
        <v>0.17051170858629661</v>
      </c>
      <c r="P333" s="39">
        <v>0.16852367688022285</v>
      </c>
      <c r="Q333" s="39">
        <v>0.17056199821587867</v>
      </c>
      <c r="R333" s="39">
        <v>0.17102180573076231</v>
      </c>
      <c r="S333" s="39">
        <v>0.16998356764652181</v>
      </c>
      <c r="T333" s="39">
        <v>0.1705340699815838</v>
      </c>
      <c r="U333" s="39">
        <v>0.1743119266055046</v>
      </c>
      <c r="V333" s="39">
        <v>0.1771210676835081</v>
      </c>
      <c r="W333" s="39">
        <v>0.18012422360248448</v>
      </c>
      <c r="X333" s="39">
        <v>0.18314296967309965</v>
      </c>
      <c r="Y333" s="39">
        <v>0.17918156535558205</v>
      </c>
      <c r="Z333" s="39">
        <v>0.18112754898040784</v>
      </c>
      <c r="AA333" s="39">
        <v>0.18299225114245976</v>
      </c>
      <c r="AB333" s="39">
        <v>0.18720190779014309</v>
      </c>
      <c r="AC333" s="39">
        <v>0.18710191082802546</v>
      </c>
      <c r="AD333" s="39">
        <v>0.19747646705387542</v>
      </c>
      <c r="AE333" s="39">
        <v>0.20476858345021037</v>
      </c>
      <c r="AF333" s="39">
        <v>0.20602409638554217</v>
      </c>
      <c r="AG333" s="39">
        <v>0.21434392828035859</v>
      </c>
      <c r="AH333" s="39">
        <v>0.21929824561403508</v>
      </c>
      <c r="AI333" s="39">
        <v>0.22636763781177949</v>
      </c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</row>
    <row r="334" spans="1:101" x14ac:dyDescent="0.3">
      <c r="A334" s="3">
        <v>1874</v>
      </c>
      <c r="B334" s="4" t="s">
        <v>326</v>
      </c>
      <c r="C334" s="39">
        <v>0.15542328042328044</v>
      </c>
      <c r="D334" s="39">
        <v>0.15821094793057411</v>
      </c>
      <c r="E334" s="39">
        <v>0.16106922549691569</v>
      </c>
      <c r="F334" s="39">
        <v>0.16332179930795848</v>
      </c>
      <c r="G334" s="39">
        <v>0.16274238227146814</v>
      </c>
      <c r="H334" s="39">
        <v>0.16178521617852162</v>
      </c>
      <c r="I334" s="39">
        <v>0.1678470254957507</v>
      </c>
      <c r="J334" s="39">
        <v>0.16945606694560669</v>
      </c>
      <c r="K334" s="39">
        <v>0.17195207892882311</v>
      </c>
      <c r="L334" s="39">
        <v>0.17801418439716313</v>
      </c>
      <c r="M334" s="39">
        <v>0.18097281831187412</v>
      </c>
      <c r="N334" s="39">
        <v>0.18033998521803399</v>
      </c>
      <c r="O334" s="39">
        <v>0.17933579335793359</v>
      </c>
      <c r="P334" s="39">
        <v>0.18269230769230768</v>
      </c>
      <c r="Q334" s="39">
        <v>0.19171779141104295</v>
      </c>
      <c r="R334" s="39">
        <v>0.19734789391575663</v>
      </c>
      <c r="S334" s="39">
        <v>0.20432692307692307</v>
      </c>
      <c r="T334" s="39">
        <v>0.20544554455445543</v>
      </c>
      <c r="U334" s="39">
        <v>0.20399666944213155</v>
      </c>
      <c r="V334" s="39">
        <v>0.21301775147928995</v>
      </c>
      <c r="W334" s="39">
        <v>0.21280276816608998</v>
      </c>
      <c r="X334" s="39">
        <v>0.21897163120567376</v>
      </c>
      <c r="Y334" s="39">
        <v>0.22401433691756273</v>
      </c>
      <c r="Z334" s="39">
        <v>0.22035398230088496</v>
      </c>
      <c r="AA334" s="39">
        <v>0.22053571428571428</v>
      </c>
      <c r="AB334" s="39">
        <v>0.21863799283154123</v>
      </c>
      <c r="AC334" s="39">
        <v>0.21198568872987478</v>
      </c>
      <c r="AD334" s="39">
        <v>0.21841155234657039</v>
      </c>
      <c r="AE334" s="39">
        <v>0.23177570093457944</v>
      </c>
      <c r="AF334" s="39">
        <v>0.2288135593220339</v>
      </c>
      <c r="AG334" s="39">
        <v>0.23112767940354148</v>
      </c>
      <c r="AH334" s="39">
        <v>0.23220973782771537</v>
      </c>
      <c r="AI334" s="39">
        <v>0.23387872954764197</v>
      </c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</row>
    <row r="335" spans="1:101" x14ac:dyDescent="0.3">
      <c r="A335" s="3">
        <v>1902</v>
      </c>
      <c r="B335" s="4" t="s">
        <v>327</v>
      </c>
      <c r="C335" s="39">
        <v>8.6264793808100246E-2</v>
      </c>
      <c r="D335" s="39">
        <v>8.7668573970359293E-2</v>
      </c>
      <c r="E335" s="39">
        <v>8.8138090308194639E-2</v>
      </c>
      <c r="F335" s="39">
        <v>8.9321041386404995E-2</v>
      </c>
      <c r="G335" s="39">
        <v>8.9717113466334167E-2</v>
      </c>
      <c r="H335" s="39">
        <v>8.9136065823556307E-2</v>
      </c>
      <c r="I335" s="39">
        <v>8.9512870398084407E-2</v>
      </c>
      <c r="J335" s="39">
        <v>8.9720584465521655E-2</v>
      </c>
      <c r="K335" s="39">
        <v>8.9733457863352253E-2</v>
      </c>
      <c r="L335" s="39">
        <v>8.8761783709352823E-2</v>
      </c>
      <c r="M335" s="39">
        <v>8.8387006831172454E-2</v>
      </c>
      <c r="N335" s="39">
        <v>8.8144733408715314E-2</v>
      </c>
      <c r="O335" s="39">
        <v>8.8040467300975547E-2</v>
      </c>
      <c r="P335" s="39">
        <v>8.70910474258179E-2</v>
      </c>
      <c r="Q335" s="39">
        <v>8.5727124454947914E-2</v>
      </c>
      <c r="R335" s="39">
        <v>8.5172824003701006E-2</v>
      </c>
      <c r="S335" s="39">
        <v>8.4894249942793626E-2</v>
      </c>
      <c r="T335" s="39">
        <v>8.5060665298802851E-2</v>
      </c>
      <c r="U335" s="39">
        <v>8.5121007704849899E-2</v>
      </c>
      <c r="V335" s="39">
        <v>8.4313478835146866E-2</v>
      </c>
      <c r="W335" s="39">
        <v>8.5235378031383743E-2</v>
      </c>
      <c r="X335" s="39">
        <v>8.5853015960542844E-2</v>
      </c>
      <c r="Y335" s="39">
        <v>8.7125825026686518E-2</v>
      </c>
      <c r="Z335" s="39">
        <v>8.8893841467944434E-2</v>
      </c>
      <c r="AA335" s="39">
        <v>9.1194185143393072E-2</v>
      </c>
      <c r="AB335" s="39">
        <v>9.4160541698014938E-2</v>
      </c>
      <c r="AC335" s="39">
        <v>9.6421160351345972E-2</v>
      </c>
      <c r="AD335" s="39">
        <v>9.921776784467104E-2</v>
      </c>
      <c r="AE335" s="39">
        <v>0.10228257728980064</v>
      </c>
      <c r="AF335" s="39">
        <v>0.10593358737071312</v>
      </c>
      <c r="AG335" s="39">
        <v>0.10972484941173315</v>
      </c>
      <c r="AH335" s="39">
        <v>0.11322351199132712</v>
      </c>
      <c r="AI335" s="39">
        <v>0.1160093412829913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</row>
    <row r="336" spans="1:101" x14ac:dyDescent="0.3">
      <c r="A336" s="3">
        <v>1903</v>
      </c>
      <c r="B336" s="4" t="s">
        <v>328</v>
      </c>
      <c r="C336" s="39">
        <v>0.11013061902057578</v>
      </c>
      <c r="D336" s="39">
        <v>0.11064328500737912</v>
      </c>
      <c r="E336" s="39">
        <v>0.11326230076230076</v>
      </c>
      <c r="F336" s="39">
        <v>0.11745358549357338</v>
      </c>
      <c r="G336" s="39">
        <v>0.11961515125249199</v>
      </c>
      <c r="H336" s="39">
        <v>0.12328237718996908</v>
      </c>
      <c r="I336" s="39">
        <v>0.12437874892887746</v>
      </c>
      <c r="J336" s="39">
        <v>0.12589144638510483</v>
      </c>
      <c r="K336" s="39">
        <v>0.12572542042614479</v>
      </c>
      <c r="L336" s="39">
        <v>0.12759744381903593</v>
      </c>
      <c r="M336" s="39">
        <v>0.12812261834194258</v>
      </c>
      <c r="N336" s="39">
        <v>0.12931144202621866</v>
      </c>
      <c r="O336" s="39">
        <v>0.12968994543378029</v>
      </c>
      <c r="P336" s="39">
        <v>0.1296821433106192</v>
      </c>
      <c r="Q336" s="39">
        <v>0.1292753132407721</v>
      </c>
      <c r="R336" s="39">
        <v>0.12847838957963292</v>
      </c>
      <c r="S336" s="39">
        <v>0.12724740440617877</v>
      </c>
      <c r="T336" s="39">
        <v>0.12645618774269796</v>
      </c>
      <c r="U336" s="39">
        <v>0.12790255043776169</v>
      </c>
      <c r="V336" s="39">
        <v>0.12880286135072586</v>
      </c>
      <c r="W336" s="39">
        <v>0.12865792129162462</v>
      </c>
      <c r="X336" s="39">
        <v>0.1305415590464496</v>
      </c>
      <c r="Y336" s="39">
        <v>0.13259130729188709</v>
      </c>
      <c r="Z336" s="39">
        <v>0.13484140022747379</v>
      </c>
      <c r="AA336" s="39">
        <v>0.13653290932675008</v>
      </c>
      <c r="AB336" s="39">
        <v>0.13969703257937333</v>
      </c>
      <c r="AC336" s="39">
        <v>0.14281009427359928</v>
      </c>
      <c r="AD336" s="39">
        <v>0.14839818338038541</v>
      </c>
      <c r="AE336" s="39">
        <v>0.15286107959150591</v>
      </c>
      <c r="AF336" s="39">
        <v>0.15833164608220288</v>
      </c>
      <c r="AG336" s="39">
        <v>0.16288991748842827</v>
      </c>
      <c r="AH336" s="39">
        <v>0.16833199033037874</v>
      </c>
      <c r="AI336" s="39">
        <v>0.17227212309179521</v>
      </c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</row>
    <row r="337" spans="1:101" x14ac:dyDescent="0.3">
      <c r="A337" s="3">
        <v>1911</v>
      </c>
      <c r="B337" s="4" t="s">
        <v>329</v>
      </c>
      <c r="C337" s="39">
        <v>0.14115415876456244</v>
      </c>
      <c r="D337" s="39">
        <v>0.14490358126721764</v>
      </c>
      <c r="E337" s="39">
        <v>0.15134684809775062</v>
      </c>
      <c r="F337" s="39">
        <v>0.15650694641338248</v>
      </c>
      <c r="G337" s="39">
        <v>0.15971428571428573</v>
      </c>
      <c r="H337" s="39">
        <v>0.16278400920333622</v>
      </c>
      <c r="I337" s="39">
        <v>0.1615070093457944</v>
      </c>
      <c r="J337" s="39">
        <v>0.15259555048488305</v>
      </c>
      <c r="K337" s="39">
        <v>0.15076112412177986</v>
      </c>
      <c r="L337" s="39">
        <v>0.1526175687666371</v>
      </c>
      <c r="M337" s="39">
        <v>0.14924489191590168</v>
      </c>
      <c r="N337" s="39">
        <v>0.15035799522673032</v>
      </c>
      <c r="O337" s="39">
        <v>0.14665057332528667</v>
      </c>
      <c r="P337" s="39">
        <v>0.13842409491937938</v>
      </c>
      <c r="Q337" s="39">
        <v>0.13798449612403102</v>
      </c>
      <c r="R337" s="39">
        <v>0.13995556966042527</v>
      </c>
      <c r="S337" s="39">
        <v>0.13700838168923277</v>
      </c>
      <c r="T337" s="39">
        <v>0.13834635416666666</v>
      </c>
      <c r="U337" s="39">
        <v>0.14095052083333334</v>
      </c>
      <c r="V337" s="39">
        <v>0.14248451255298336</v>
      </c>
      <c r="W337" s="39">
        <v>0.14173228346456693</v>
      </c>
      <c r="X337" s="39">
        <v>0.14393939393939395</v>
      </c>
      <c r="Y337" s="39">
        <v>0.1408311345646438</v>
      </c>
      <c r="Z337" s="39">
        <v>0.14463758609380126</v>
      </c>
      <c r="AA337" s="39">
        <v>0.1481967213114754</v>
      </c>
      <c r="AB337" s="39">
        <v>0.15272727272727274</v>
      </c>
      <c r="AC337" s="39">
        <v>0.15768981181051264</v>
      </c>
      <c r="AD337" s="39">
        <v>0.16478918570968781</v>
      </c>
      <c r="AE337" s="39">
        <v>0.17522756827048114</v>
      </c>
      <c r="AF337" s="39">
        <v>0.18322878837900297</v>
      </c>
      <c r="AG337" s="39">
        <v>0.18988613529805759</v>
      </c>
      <c r="AH337" s="39">
        <v>0.1953551912568306</v>
      </c>
      <c r="AI337" s="39">
        <v>0.20013995801259621</v>
      </c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</row>
    <row r="338" spans="1:101" x14ac:dyDescent="0.3">
      <c r="A338" s="3">
        <v>1913</v>
      </c>
      <c r="B338" s="4" t="s">
        <v>330</v>
      </c>
      <c r="C338" s="39">
        <v>0.15647990945104698</v>
      </c>
      <c r="D338" s="39">
        <v>0.15450156205623403</v>
      </c>
      <c r="E338" s="39">
        <v>0.15826289711454386</v>
      </c>
      <c r="F338" s="39">
        <v>0.15752420064535055</v>
      </c>
      <c r="G338" s="39">
        <v>0.15596330275229359</v>
      </c>
      <c r="H338" s="39">
        <v>0.15552891818999101</v>
      </c>
      <c r="I338" s="39">
        <v>0.15498489425981873</v>
      </c>
      <c r="J338" s="39">
        <v>0.14698085419734905</v>
      </c>
      <c r="K338" s="39">
        <v>0.15168029064486829</v>
      </c>
      <c r="L338" s="39">
        <v>0.15219392451672292</v>
      </c>
      <c r="M338" s="39">
        <v>0.15470991890205865</v>
      </c>
      <c r="N338" s="39">
        <v>0.15911989795918369</v>
      </c>
      <c r="O338" s="39">
        <v>0.160828025477707</v>
      </c>
      <c r="P338" s="39">
        <v>0.15985847539401737</v>
      </c>
      <c r="Q338" s="39">
        <v>0.15956072351421188</v>
      </c>
      <c r="R338" s="39">
        <v>0.15992167101827676</v>
      </c>
      <c r="S338" s="39">
        <v>0.15690789473684211</v>
      </c>
      <c r="T338" s="39">
        <v>0.1600665557404326</v>
      </c>
      <c r="U338" s="39">
        <v>0.15775220040622884</v>
      </c>
      <c r="V338" s="39">
        <v>0.15969842357779301</v>
      </c>
      <c r="W338" s="39">
        <v>0.16337148803329865</v>
      </c>
      <c r="X338" s="39">
        <v>0.16247379454926625</v>
      </c>
      <c r="Y338" s="39">
        <v>0.16719464977120732</v>
      </c>
      <c r="Z338" s="39">
        <v>0.17302977232924693</v>
      </c>
      <c r="AA338" s="39">
        <v>0.17955801104972377</v>
      </c>
      <c r="AB338" s="39">
        <v>0.17496635262449528</v>
      </c>
      <c r="AC338" s="39">
        <v>0.18129251700680271</v>
      </c>
      <c r="AD338" s="39">
        <v>0.18637749915282956</v>
      </c>
      <c r="AE338" s="39">
        <v>0.19745649263721554</v>
      </c>
      <c r="AF338" s="39">
        <v>0.19993423216047354</v>
      </c>
      <c r="AG338" s="39">
        <v>0.20570866141732283</v>
      </c>
      <c r="AH338" s="39">
        <v>0.21576486305945225</v>
      </c>
      <c r="AI338" s="39">
        <v>0.22233300099700898</v>
      </c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</row>
    <row r="339" spans="1:101" x14ac:dyDescent="0.3">
      <c r="A339" s="3">
        <v>1917</v>
      </c>
      <c r="B339" s="4" t="s">
        <v>331</v>
      </c>
      <c r="C339" s="39">
        <v>0.19379194630872484</v>
      </c>
      <c r="D339" s="39">
        <v>0.20274914089347079</v>
      </c>
      <c r="E339" s="39">
        <v>0.21233480176211453</v>
      </c>
      <c r="F339" s="39">
        <v>0.2157918349035442</v>
      </c>
      <c r="G339" s="39">
        <v>0.2226775956284153</v>
      </c>
      <c r="H339" s="39">
        <v>0.22413793103448276</v>
      </c>
      <c r="I339" s="39">
        <v>0.22621268656716417</v>
      </c>
      <c r="J339" s="39">
        <v>0.23409306742640076</v>
      </c>
      <c r="K339" s="39">
        <v>0.23492217898832685</v>
      </c>
      <c r="L339" s="39">
        <v>0.24129475232957331</v>
      </c>
      <c r="M339" s="39">
        <v>0.2448875255623722</v>
      </c>
      <c r="N339" s="39">
        <v>0.25697735650342285</v>
      </c>
      <c r="O339" s="39">
        <v>0.25497787610619471</v>
      </c>
      <c r="P339" s="39">
        <v>0.26205331820760069</v>
      </c>
      <c r="Q339" s="39">
        <v>0.26044083526682132</v>
      </c>
      <c r="R339" s="39">
        <v>0.2565597667638484</v>
      </c>
      <c r="S339" s="39">
        <v>0.2528123149792777</v>
      </c>
      <c r="T339" s="39">
        <v>0.24351415094339623</v>
      </c>
      <c r="U339" s="39">
        <v>0.24439053972104305</v>
      </c>
      <c r="V339" s="39">
        <v>0.24539877300613497</v>
      </c>
      <c r="W339" s="39">
        <v>0.2503176620076239</v>
      </c>
      <c r="X339" s="39">
        <v>0.24884182660489743</v>
      </c>
      <c r="Y339" s="39">
        <v>0.25347222222222221</v>
      </c>
      <c r="Z339" s="39">
        <v>0.25497159090909088</v>
      </c>
      <c r="AA339" s="39">
        <v>0.25863284002818887</v>
      </c>
      <c r="AB339" s="39">
        <v>0.25673758865248225</v>
      </c>
      <c r="AC339" s="39">
        <v>0.26249120337790288</v>
      </c>
      <c r="AD339" s="39">
        <v>0.26044568245125349</v>
      </c>
      <c r="AE339" s="39">
        <v>0.2602836879432624</v>
      </c>
      <c r="AF339" s="39">
        <v>0.26728439059158943</v>
      </c>
      <c r="AG339" s="39">
        <v>0.27546628407460544</v>
      </c>
      <c r="AH339" s="39">
        <v>0.27971014492753621</v>
      </c>
      <c r="AI339" s="39">
        <v>0.28290909090909089</v>
      </c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</row>
    <row r="340" spans="1:101" x14ac:dyDescent="0.3">
      <c r="A340" s="3">
        <v>1919</v>
      </c>
      <c r="B340" s="4" t="s">
        <v>332</v>
      </c>
      <c r="C340" s="39">
        <v>0.21239509360877987</v>
      </c>
      <c r="D340" s="39">
        <v>0.19870129870129871</v>
      </c>
      <c r="E340" s="39">
        <v>0.19919517102615694</v>
      </c>
      <c r="F340" s="39">
        <v>0.1935266351989211</v>
      </c>
      <c r="G340" s="39">
        <v>0.20544217687074831</v>
      </c>
      <c r="H340" s="39">
        <v>0.21389645776566757</v>
      </c>
      <c r="I340" s="39">
        <v>0.21754143646408841</v>
      </c>
      <c r="J340" s="39">
        <v>0.21191604603926878</v>
      </c>
      <c r="K340" s="39">
        <v>0.21610169491525424</v>
      </c>
      <c r="L340" s="39">
        <v>0.2195295794725588</v>
      </c>
      <c r="M340" s="39">
        <v>0.21739130434782608</v>
      </c>
      <c r="N340" s="39">
        <v>0.22089552238805971</v>
      </c>
      <c r="O340" s="39">
        <v>0.22121896162528218</v>
      </c>
      <c r="P340" s="39">
        <v>0.22230483271375465</v>
      </c>
      <c r="Q340" s="39">
        <v>0.22264728385615914</v>
      </c>
      <c r="R340" s="39">
        <v>0.21276595744680851</v>
      </c>
      <c r="S340" s="39">
        <v>0.21121351766513058</v>
      </c>
      <c r="T340" s="39">
        <v>0.21372854914196568</v>
      </c>
      <c r="U340" s="39">
        <v>0.21451104100946372</v>
      </c>
      <c r="V340" s="39">
        <v>0.21526104417670683</v>
      </c>
      <c r="W340" s="39">
        <v>0.2096247960848287</v>
      </c>
      <c r="X340" s="39">
        <v>0.2166095890410959</v>
      </c>
      <c r="Y340" s="39">
        <v>0.22154648132059079</v>
      </c>
      <c r="Z340" s="39">
        <v>0.21739130434782608</v>
      </c>
      <c r="AA340" s="39">
        <v>0.21434977578475337</v>
      </c>
      <c r="AB340" s="39">
        <v>0.2244718309859155</v>
      </c>
      <c r="AC340" s="39">
        <v>0.23145665773011617</v>
      </c>
      <c r="AD340" s="39">
        <v>0.23259911894273128</v>
      </c>
      <c r="AE340" s="39">
        <v>0.23218997361477572</v>
      </c>
      <c r="AF340" s="39">
        <v>0.23482849604221637</v>
      </c>
      <c r="AG340" s="39">
        <v>0.22658340767172166</v>
      </c>
      <c r="AH340" s="39">
        <v>0.22560429722470904</v>
      </c>
      <c r="AI340" s="39">
        <v>0.23167420814479639</v>
      </c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</row>
    <row r="341" spans="1:101" x14ac:dyDescent="0.3">
      <c r="A341" s="3">
        <v>1920</v>
      </c>
      <c r="B341" s="4" t="s">
        <v>333</v>
      </c>
      <c r="C341" s="39">
        <v>0.17743324720068906</v>
      </c>
      <c r="D341" s="39">
        <v>0.18414322250639387</v>
      </c>
      <c r="E341" s="39">
        <v>0.18592528236316247</v>
      </c>
      <c r="F341" s="39">
        <v>0.18798955613577023</v>
      </c>
      <c r="G341" s="39">
        <v>0.19825327510917032</v>
      </c>
      <c r="H341" s="39">
        <v>0.20229681978798586</v>
      </c>
      <c r="I341" s="39">
        <v>0.19858781994704325</v>
      </c>
      <c r="J341" s="39">
        <v>0.19857524487978628</v>
      </c>
      <c r="K341" s="39">
        <v>0.19427036705461057</v>
      </c>
      <c r="L341" s="39">
        <v>0.20747996438112198</v>
      </c>
      <c r="M341" s="39">
        <v>0.21743119266055047</v>
      </c>
      <c r="N341" s="39">
        <v>0.22452830188679246</v>
      </c>
      <c r="O341" s="39">
        <v>0.21495327102803738</v>
      </c>
      <c r="P341" s="39">
        <v>0.21673003802281368</v>
      </c>
      <c r="Q341" s="39">
        <v>0.2104752667313288</v>
      </c>
      <c r="R341" s="39">
        <v>0.1980952380952381</v>
      </c>
      <c r="S341" s="39">
        <v>0.19644527595884004</v>
      </c>
      <c r="T341" s="39">
        <v>0.20037629350893696</v>
      </c>
      <c r="U341" s="39">
        <v>0.20310981535471331</v>
      </c>
      <c r="V341" s="39">
        <v>0.20579710144927535</v>
      </c>
      <c r="W341" s="39">
        <v>0.21266073194856577</v>
      </c>
      <c r="X341" s="39">
        <v>0.21386138613861386</v>
      </c>
      <c r="Y341" s="39">
        <v>0.20918866080156404</v>
      </c>
      <c r="Z341" s="39">
        <v>0.21541501976284586</v>
      </c>
      <c r="AA341" s="39">
        <v>0.21136590229312063</v>
      </c>
      <c r="AB341" s="39">
        <v>0.20570866141732283</v>
      </c>
      <c r="AC341" s="39">
        <v>0.20158102766798419</v>
      </c>
      <c r="AD341" s="39">
        <v>0.20512820512820512</v>
      </c>
      <c r="AE341" s="39">
        <v>0.2123015873015873</v>
      </c>
      <c r="AF341" s="39">
        <v>0.21693625118934348</v>
      </c>
      <c r="AG341" s="39">
        <v>0.21933085501858737</v>
      </c>
      <c r="AH341" s="39">
        <v>0.2290292177191329</v>
      </c>
      <c r="AI341" s="39">
        <v>0.23224568138195778</v>
      </c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</row>
    <row r="342" spans="1:101" x14ac:dyDescent="0.3">
      <c r="A342" s="3">
        <v>1922</v>
      </c>
      <c r="B342" s="4" t="s">
        <v>334</v>
      </c>
      <c r="C342" s="39">
        <v>0.10103300579491056</v>
      </c>
      <c r="D342" s="39">
        <v>0.10529019003595275</v>
      </c>
      <c r="E342" s="39">
        <v>0.11027503892060198</v>
      </c>
      <c r="F342" s="39">
        <v>0.10848329048843187</v>
      </c>
      <c r="G342" s="39">
        <v>0.11415882967607105</v>
      </c>
      <c r="H342" s="39">
        <v>0.11502590673575129</v>
      </c>
      <c r="I342" s="39">
        <v>0.11660593440916189</v>
      </c>
      <c r="J342" s="39">
        <v>0.1167192429022082</v>
      </c>
      <c r="K342" s="39">
        <v>0.119258872651357</v>
      </c>
      <c r="L342" s="39">
        <v>0.11696658097686376</v>
      </c>
      <c r="M342" s="39">
        <v>0.11807166795565867</v>
      </c>
      <c r="N342" s="39">
        <v>0.12360742705570292</v>
      </c>
      <c r="O342" s="39">
        <v>0.12440695835529784</v>
      </c>
      <c r="P342" s="39">
        <v>0.12419645152995629</v>
      </c>
      <c r="Q342" s="39">
        <v>0.1235370611183355</v>
      </c>
      <c r="R342" s="39">
        <v>0.12687549355093444</v>
      </c>
      <c r="S342" s="39">
        <v>0.1249674563915647</v>
      </c>
      <c r="T342" s="39">
        <v>0.12503242542153048</v>
      </c>
      <c r="U342" s="39">
        <v>0.12725864739287557</v>
      </c>
      <c r="V342" s="39">
        <v>0.13161358252171623</v>
      </c>
      <c r="W342" s="39">
        <v>0.12729591836734694</v>
      </c>
      <c r="X342" s="39">
        <v>0.12919379068602904</v>
      </c>
      <c r="Y342" s="39">
        <v>0.13463953780457172</v>
      </c>
      <c r="Z342" s="39">
        <v>0.14130159534059256</v>
      </c>
      <c r="AA342" s="39">
        <v>0.14155251141552511</v>
      </c>
      <c r="AB342" s="39">
        <v>0.1489032258064516</v>
      </c>
      <c r="AC342" s="39">
        <v>0.15484363081617086</v>
      </c>
      <c r="AD342" s="39">
        <v>0.15583437892095359</v>
      </c>
      <c r="AE342" s="39">
        <v>0.15620402157920549</v>
      </c>
      <c r="AF342" s="39">
        <v>0.15974122916148295</v>
      </c>
      <c r="AG342" s="39">
        <v>0.16900350525788682</v>
      </c>
      <c r="AH342" s="39">
        <v>0.17139984920834381</v>
      </c>
      <c r="AI342" s="39">
        <v>0.17419354838709677</v>
      </c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</row>
    <row r="343" spans="1:101" x14ac:dyDescent="0.3">
      <c r="A343" s="3">
        <v>1923</v>
      </c>
      <c r="B343" s="4" t="s">
        <v>335</v>
      </c>
      <c r="C343" s="39">
        <v>0.17908082408874801</v>
      </c>
      <c r="D343" s="39">
        <v>0.17584579071597167</v>
      </c>
      <c r="E343" s="39">
        <v>0.1750599520383693</v>
      </c>
      <c r="F343" s="39">
        <v>0.16318638824439288</v>
      </c>
      <c r="G343" s="39">
        <v>0.16202432326402511</v>
      </c>
      <c r="H343" s="39">
        <v>0.15203344735841884</v>
      </c>
      <c r="I343" s="39">
        <v>0.15496845425867509</v>
      </c>
      <c r="J343" s="39">
        <v>0.15417475728155339</v>
      </c>
      <c r="K343" s="39">
        <v>0.15209580838323353</v>
      </c>
      <c r="L343" s="39">
        <v>0.14912637139374238</v>
      </c>
      <c r="M343" s="39">
        <v>0.15020408163265306</v>
      </c>
      <c r="N343" s="39">
        <v>0.15471698113207547</v>
      </c>
      <c r="O343" s="39">
        <v>0.15142617449664431</v>
      </c>
      <c r="P343" s="39">
        <v>0.1474850809889173</v>
      </c>
      <c r="Q343" s="39">
        <v>0.14631043256997456</v>
      </c>
      <c r="R343" s="39">
        <v>0.14068606165870604</v>
      </c>
      <c r="S343" s="39">
        <v>0.13893805309734514</v>
      </c>
      <c r="T343" s="39">
        <v>0.13598233995584988</v>
      </c>
      <c r="U343" s="39">
        <v>0.13458110516934046</v>
      </c>
      <c r="V343" s="39">
        <v>0.13477684489615555</v>
      </c>
      <c r="W343" s="39">
        <v>0.13933691756272401</v>
      </c>
      <c r="X343" s="39">
        <v>0.13831258644536654</v>
      </c>
      <c r="Y343" s="39">
        <v>0.13980935088515661</v>
      </c>
      <c r="Z343" s="39">
        <v>0.14563545906829489</v>
      </c>
      <c r="AA343" s="39">
        <v>0.15006883891693437</v>
      </c>
      <c r="AB343" s="39">
        <v>0.15853658536585366</v>
      </c>
      <c r="AC343" s="39">
        <v>0.16666666666666666</v>
      </c>
      <c r="AD343" s="39">
        <v>0.16779127305443095</v>
      </c>
      <c r="AE343" s="39">
        <v>0.1793600721045516</v>
      </c>
      <c r="AF343" s="39">
        <v>0.18609865470852019</v>
      </c>
      <c r="AG343" s="39">
        <v>0.19144144144144143</v>
      </c>
      <c r="AH343" s="39">
        <v>0.1945193171608266</v>
      </c>
      <c r="AI343" s="39">
        <v>0.20018323408153918</v>
      </c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</row>
    <row r="344" spans="1:101" x14ac:dyDescent="0.3">
      <c r="A344" s="3">
        <v>1924</v>
      </c>
      <c r="B344" s="4" t="s">
        <v>336</v>
      </c>
      <c r="C344" s="39">
        <v>0.11996213145793887</v>
      </c>
      <c r="D344" s="39">
        <v>0.11938486442735735</v>
      </c>
      <c r="E344" s="39">
        <v>0.11793214862681745</v>
      </c>
      <c r="F344" s="39">
        <v>0.12035040431266847</v>
      </c>
      <c r="G344" s="39">
        <v>0.11952839138094593</v>
      </c>
      <c r="H344" s="39">
        <v>0.12096665316592413</v>
      </c>
      <c r="I344" s="39">
        <v>0.12544265867611004</v>
      </c>
      <c r="J344" s="39">
        <v>0.13085666759079567</v>
      </c>
      <c r="K344" s="39">
        <v>0.13093585115245765</v>
      </c>
      <c r="L344" s="39">
        <v>0.13007109995817651</v>
      </c>
      <c r="M344" s="39">
        <v>0.12914923291492328</v>
      </c>
      <c r="N344" s="39">
        <v>0.13021348791177717</v>
      </c>
      <c r="O344" s="39">
        <v>0.13031121216427455</v>
      </c>
      <c r="P344" s="39">
        <v>0.1319818542670825</v>
      </c>
      <c r="Q344" s="39">
        <v>0.13378975895022108</v>
      </c>
      <c r="R344" s="39">
        <v>0.13404317386231038</v>
      </c>
      <c r="S344" s="39">
        <v>0.13162892622352082</v>
      </c>
      <c r="T344" s="39">
        <v>0.13280902211010537</v>
      </c>
      <c r="U344" s="39">
        <v>0.13502553319315111</v>
      </c>
      <c r="V344" s="39">
        <v>0.13803587716631194</v>
      </c>
      <c r="W344" s="39">
        <v>0.13884673748103188</v>
      </c>
      <c r="X344" s="39">
        <v>0.14160230198394669</v>
      </c>
      <c r="Y344" s="39">
        <v>0.14468412942989214</v>
      </c>
      <c r="Z344" s="39">
        <v>0.14531490015360984</v>
      </c>
      <c r="AA344" s="39">
        <v>0.14840774036263904</v>
      </c>
      <c r="AB344" s="39">
        <v>0.14941657826943477</v>
      </c>
      <c r="AC344" s="39">
        <v>0.15082956259426847</v>
      </c>
      <c r="AD344" s="39">
        <v>0.15646668676514924</v>
      </c>
      <c r="AE344" s="39">
        <v>0.15658150306290153</v>
      </c>
      <c r="AF344" s="39">
        <v>0.15962023438658954</v>
      </c>
      <c r="AG344" s="39">
        <v>0.16384014157203952</v>
      </c>
      <c r="AH344" s="39">
        <v>0.1684318917328626</v>
      </c>
      <c r="AI344" s="39">
        <v>0.17325495958853784</v>
      </c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</row>
    <row r="345" spans="1:101" x14ac:dyDescent="0.3">
      <c r="A345" s="3">
        <v>1925</v>
      </c>
      <c r="B345" s="4" t="s">
        <v>337</v>
      </c>
      <c r="C345" s="39">
        <v>0.12272993555946105</v>
      </c>
      <c r="D345" s="39">
        <v>0.12664907651715041</v>
      </c>
      <c r="E345" s="39">
        <v>0.12590658543661154</v>
      </c>
      <c r="F345" s="39">
        <v>0.12623618382780685</v>
      </c>
      <c r="G345" s="39">
        <v>0.12884160756501181</v>
      </c>
      <c r="H345" s="39">
        <v>0.13022981732469063</v>
      </c>
      <c r="I345" s="39">
        <v>0.13393375944218477</v>
      </c>
      <c r="J345" s="39">
        <v>0.13599769982748705</v>
      </c>
      <c r="K345" s="39">
        <v>0.13561762165274979</v>
      </c>
      <c r="L345" s="39">
        <v>0.13408958696916812</v>
      </c>
      <c r="M345" s="39">
        <v>0.14007667354762607</v>
      </c>
      <c r="N345" s="39">
        <v>0.14226066209364749</v>
      </c>
      <c r="O345" s="39">
        <v>0.14026052711299605</v>
      </c>
      <c r="P345" s="39">
        <v>0.13661202185792351</v>
      </c>
      <c r="Q345" s="39">
        <v>0.13548977723527617</v>
      </c>
      <c r="R345" s="39">
        <v>0.13250454821103699</v>
      </c>
      <c r="S345" s="39">
        <v>0.13164251207729469</v>
      </c>
      <c r="T345" s="39">
        <v>0.1301864101022249</v>
      </c>
      <c r="U345" s="39">
        <v>0.12912912912912913</v>
      </c>
      <c r="V345" s="39">
        <v>0.1333534015653221</v>
      </c>
      <c r="W345" s="39">
        <v>0.13514328808446455</v>
      </c>
      <c r="X345" s="39">
        <v>0.13707729468599034</v>
      </c>
      <c r="Y345" s="39">
        <v>0.13898809523809524</v>
      </c>
      <c r="Z345" s="39">
        <v>0.14111705288175877</v>
      </c>
      <c r="AA345" s="39">
        <v>0.14268762978344704</v>
      </c>
      <c r="AB345" s="39">
        <v>0.14581484767820171</v>
      </c>
      <c r="AC345" s="39">
        <v>0.14763721749339595</v>
      </c>
      <c r="AD345" s="39">
        <v>0.15478260869565216</v>
      </c>
      <c r="AE345" s="39">
        <v>0.15879455230368009</v>
      </c>
      <c r="AF345" s="39">
        <v>0.16367323290845887</v>
      </c>
      <c r="AG345" s="39">
        <v>0.16361556064073227</v>
      </c>
      <c r="AH345" s="39">
        <v>0.16685746994848311</v>
      </c>
      <c r="AI345" s="39">
        <v>0.17196904557179707</v>
      </c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</row>
    <row r="346" spans="1:101" x14ac:dyDescent="0.3">
      <c r="A346" s="3">
        <v>1926</v>
      </c>
      <c r="B346" s="4" t="s">
        <v>338</v>
      </c>
      <c r="C346" s="39">
        <v>0.19572953736654805</v>
      </c>
      <c r="D346" s="39">
        <v>0.20108695652173914</v>
      </c>
      <c r="E346" s="39">
        <v>0.21101485148514851</v>
      </c>
      <c r="F346" s="39">
        <v>0.21928166351606806</v>
      </c>
      <c r="G346" s="39">
        <v>0.22517394054395951</v>
      </c>
      <c r="H346" s="39">
        <v>0.22721354166666666</v>
      </c>
      <c r="I346" s="39">
        <v>0.22552910052910052</v>
      </c>
      <c r="J346" s="39">
        <v>0.22289156626506024</v>
      </c>
      <c r="K346" s="39">
        <v>0.21730245231607628</v>
      </c>
      <c r="L346" s="39">
        <v>0.21711899791231734</v>
      </c>
      <c r="M346" s="39">
        <v>0.21513665031534687</v>
      </c>
      <c r="N346" s="39">
        <v>0.21841541755888652</v>
      </c>
      <c r="O346" s="39">
        <v>0.21098901098901099</v>
      </c>
      <c r="P346" s="39">
        <v>0.21241585639491398</v>
      </c>
      <c r="Q346" s="39">
        <v>0.21396054628224584</v>
      </c>
      <c r="R346" s="39">
        <v>0.21619556913674562</v>
      </c>
      <c r="S346" s="39">
        <v>0.21412300683371299</v>
      </c>
      <c r="T346" s="39">
        <v>0.21565617805065235</v>
      </c>
      <c r="U346" s="39">
        <v>0.20574534161490685</v>
      </c>
      <c r="V346" s="39">
        <v>0.20463320463320464</v>
      </c>
      <c r="W346" s="39">
        <v>0.2007905138339921</v>
      </c>
      <c r="X346" s="39">
        <v>0.2021103896103896</v>
      </c>
      <c r="Y346" s="39">
        <v>0.20476973684210525</v>
      </c>
      <c r="Z346" s="39">
        <v>0.20600162206001621</v>
      </c>
      <c r="AA346" s="39">
        <v>0.20995850622406639</v>
      </c>
      <c r="AB346" s="39">
        <v>0.21548821548821548</v>
      </c>
      <c r="AC346" s="39">
        <v>0.21512605042016808</v>
      </c>
      <c r="AD346" s="39">
        <v>0.21947053800170793</v>
      </c>
      <c r="AE346" s="39">
        <v>0.22097053726169844</v>
      </c>
      <c r="AF346" s="39">
        <v>0.22107081174438686</v>
      </c>
      <c r="AG346" s="39">
        <v>0.22319859402460457</v>
      </c>
      <c r="AH346" s="39">
        <v>0.23090128755364808</v>
      </c>
      <c r="AI346" s="39">
        <v>0.24889282550930025</v>
      </c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</row>
    <row r="347" spans="1:101" x14ac:dyDescent="0.3">
      <c r="A347" s="3">
        <v>1927</v>
      </c>
      <c r="B347" s="4" t="s">
        <v>339</v>
      </c>
      <c r="C347" s="39">
        <v>0.16011369019422075</v>
      </c>
      <c r="D347" s="39">
        <v>0.16129032258064516</v>
      </c>
      <c r="E347" s="39">
        <v>0.16389432485322897</v>
      </c>
      <c r="F347" s="39">
        <v>0.17419678714859438</v>
      </c>
      <c r="G347" s="39">
        <v>0.184360435007768</v>
      </c>
      <c r="H347" s="39">
        <v>0.18444561219127692</v>
      </c>
      <c r="I347" s="39">
        <v>0.18726790450928382</v>
      </c>
      <c r="J347" s="39">
        <v>0.18916046758767269</v>
      </c>
      <c r="K347" s="39">
        <v>0.18936877076411959</v>
      </c>
      <c r="L347" s="39">
        <v>0.19219898247597514</v>
      </c>
      <c r="M347" s="39">
        <v>0.19112627986348124</v>
      </c>
      <c r="N347" s="39">
        <v>0.19509345794392524</v>
      </c>
      <c r="O347" s="39">
        <v>0.19366407650926479</v>
      </c>
      <c r="P347" s="39">
        <v>0.19056047197640119</v>
      </c>
      <c r="Q347" s="39">
        <v>0.18874560375146543</v>
      </c>
      <c r="R347" s="39">
        <v>0.19477434679334918</v>
      </c>
      <c r="S347" s="39">
        <v>0.20011737089201878</v>
      </c>
      <c r="T347" s="39">
        <v>0.19795427196149218</v>
      </c>
      <c r="U347" s="39">
        <v>0.20159313725490197</v>
      </c>
      <c r="V347" s="39">
        <v>0.19962453066332916</v>
      </c>
      <c r="W347" s="39">
        <v>0.20573248407643313</v>
      </c>
      <c r="X347" s="39">
        <v>0.20899303356554783</v>
      </c>
      <c r="Y347" s="39">
        <v>0.21014964216005205</v>
      </c>
      <c r="Z347" s="39">
        <v>0.21069587628865979</v>
      </c>
      <c r="AA347" s="39">
        <v>0.2152145643693108</v>
      </c>
      <c r="AB347" s="39">
        <v>0.20866141732283464</v>
      </c>
      <c r="AC347" s="39">
        <v>0.21994715984147953</v>
      </c>
      <c r="AD347" s="39">
        <v>0.22251655629139072</v>
      </c>
      <c r="AE347" s="39">
        <v>0.23121761658031087</v>
      </c>
      <c r="AF347" s="39">
        <v>0.23720025923525601</v>
      </c>
      <c r="AG347" s="39">
        <v>0.23311688311688311</v>
      </c>
      <c r="AH347" s="39">
        <v>0.23893229166666666</v>
      </c>
      <c r="AI347" s="39">
        <v>0.24388631857237278</v>
      </c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</row>
    <row r="348" spans="1:101" x14ac:dyDescent="0.3">
      <c r="A348" s="3">
        <v>1928</v>
      </c>
      <c r="B348" s="4" t="s">
        <v>340</v>
      </c>
      <c r="C348" s="39">
        <v>0.18059490084985835</v>
      </c>
      <c r="D348" s="39">
        <v>0.18392469225199132</v>
      </c>
      <c r="E348" s="39">
        <v>0.19012527634487841</v>
      </c>
      <c r="F348" s="39">
        <v>0.19923664122137405</v>
      </c>
      <c r="G348" s="39">
        <v>0.20156250000000001</v>
      </c>
      <c r="H348" s="39">
        <v>0.1984126984126984</v>
      </c>
      <c r="I348" s="39">
        <v>0.19776714513556617</v>
      </c>
      <c r="J348" s="39">
        <v>0.20321285140562248</v>
      </c>
      <c r="K348" s="39">
        <v>0.19983818770226539</v>
      </c>
      <c r="L348" s="39">
        <v>0.20064464141821112</v>
      </c>
      <c r="M348" s="39">
        <v>0.20146222583265638</v>
      </c>
      <c r="N348" s="39">
        <v>0.20399666944213155</v>
      </c>
      <c r="O348" s="39">
        <v>0.20256410256410257</v>
      </c>
      <c r="P348" s="39">
        <v>0.19811320754716982</v>
      </c>
      <c r="Q348" s="39">
        <v>0.19823008849557522</v>
      </c>
      <c r="R348" s="39">
        <v>0.19131975199291409</v>
      </c>
      <c r="S348" s="39">
        <v>0.1966041108132261</v>
      </c>
      <c r="T348" s="39">
        <v>0.19871205151793928</v>
      </c>
      <c r="U348" s="39">
        <v>0.21297192642787996</v>
      </c>
      <c r="V348" s="39">
        <v>0.20895522388059701</v>
      </c>
      <c r="W348" s="39">
        <v>0.20040899795501022</v>
      </c>
      <c r="X348" s="39">
        <v>0.20597652081109924</v>
      </c>
      <c r="Y348" s="39">
        <v>0.20414847161572053</v>
      </c>
      <c r="Z348" s="39">
        <v>0.21134593993325917</v>
      </c>
      <c r="AA348" s="39">
        <v>0.21514818880351264</v>
      </c>
      <c r="AB348" s="39">
        <v>0.22982062780269058</v>
      </c>
      <c r="AC348" s="39">
        <v>0.23749999999999999</v>
      </c>
      <c r="AD348" s="39">
        <v>0.23804100227790434</v>
      </c>
      <c r="AE348" s="39">
        <v>0.23416289592760181</v>
      </c>
      <c r="AF348" s="39">
        <v>0.23658269441401972</v>
      </c>
      <c r="AG348" s="39">
        <v>0.23995656894679696</v>
      </c>
      <c r="AH348" s="39">
        <v>0.23329798515376457</v>
      </c>
      <c r="AI348" s="39">
        <v>0.23415682062298604</v>
      </c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</row>
    <row r="349" spans="1:101" x14ac:dyDescent="0.3">
      <c r="A349" s="3">
        <v>1929</v>
      </c>
      <c r="B349" s="4" t="s">
        <v>341</v>
      </c>
      <c r="C349" s="39">
        <v>0.14563862928348908</v>
      </c>
      <c r="D349" s="39">
        <v>0.15617529880478087</v>
      </c>
      <c r="E349" s="39">
        <v>0.15627530364372469</v>
      </c>
      <c r="F349" s="39">
        <v>0.16013071895424835</v>
      </c>
      <c r="G349" s="39">
        <v>0.1635777598710717</v>
      </c>
      <c r="H349" s="39">
        <v>0.17269736842105263</v>
      </c>
      <c r="I349" s="39">
        <v>0.16531604538087522</v>
      </c>
      <c r="J349" s="39">
        <v>0.17830731306491374</v>
      </c>
      <c r="K349" s="39">
        <v>0.1760851760851761</v>
      </c>
      <c r="L349" s="39">
        <v>0.17383966244725738</v>
      </c>
      <c r="M349" s="39">
        <v>0.17828773168578993</v>
      </c>
      <c r="N349" s="39">
        <v>0.18078602620087336</v>
      </c>
      <c r="O349" s="39">
        <v>0.18660714285714286</v>
      </c>
      <c r="P349" s="39">
        <v>0.18361836183618363</v>
      </c>
      <c r="Q349" s="39">
        <v>0.18738574040219377</v>
      </c>
      <c r="R349" s="39">
        <v>0.18661639962299717</v>
      </c>
      <c r="S349" s="39">
        <v>0.18522072936660269</v>
      </c>
      <c r="T349" s="39">
        <v>0.17833173537871524</v>
      </c>
      <c r="U349" s="39">
        <v>0.1814595660749507</v>
      </c>
      <c r="V349" s="39">
        <v>0.1817269076305221</v>
      </c>
      <c r="W349" s="39">
        <v>0.17463617463617465</v>
      </c>
      <c r="X349" s="39">
        <v>0.18890074706510138</v>
      </c>
      <c r="Y349" s="39">
        <v>0.18895966029723993</v>
      </c>
      <c r="Z349" s="39">
        <v>0.18898488120950324</v>
      </c>
      <c r="AA349" s="39">
        <v>0.19625137816979052</v>
      </c>
      <c r="AB349" s="39">
        <v>0.20293122886133033</v>
      </c>
      <c r="AC349" s="39">
        <v>0.19805194805194806</v>
      </c>
      <c r="AD349" s="39">
        <v>0.19825708061002179</v>
      </c>
      <c r="AE349" s="39">
        <v>0.20110497237569061</v>
      </c>
      <c r="AF349" s="39">
        <v>0.20218579234972678</v>
      </c>
      <c r="AG349" s="39">
        <v>0.2024070021881838</v>
      </c>
      <c r="AH349" s="39">
        <v>0.2073170731707317</v>
      </c>
      <c r="AI349" s="39">
        <v>0.20833333333333334</v>
      </c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</row>
    <row r="350" spans="1:101" x14ac:dyDescent="0.3">
      <c r="A350" s="3">
        <v>1931</v>
      </c>
      <c r="B350" s="4" t="s">
        <v>342</v>
      </c>
      <c r="C350" s="39">
        <v>0.11985962386394312</v>
      </c>
      <c r="D350" s="39">
        <v>0.12385445966790673</v>
      </c>
      <c r="E350" s="39">
        <v>0.12632154575282536</v>
      </c>
      <c r="F350" s="39">
        <v>0.12927791540508304</v>
      </c>
      <c r="G350" s="39">
        <v>0.13252789818315963</v>
      </c>
      <c r="H350" s="39">
        <v>0.13317908375751966</v>
      </c>
      <c r="I350" s="39">
        <v>0.13501059810155747</v>
      </c>
      <c r="J350" s="39">
        <v>0.13738697176600848</v>
      </c>
      <c r="K350" s="39">
        <v>0.13714181085782295</v>
      </c>
      <c r="L350" s="39">
        <v>0.13685748196841049</v>
      </c>
      <c r="M350" s="39">
        <v>0.13473893765270112</v>
      </c>
      <c r="N350" s="39">
        <v>0.13382899628252787</v>
      </c>
      <c r="O350" s="39">
        <v>0.13402531184557953</v>
      </c>
      <c r="P350" s="39">
        <v>0.13434187879336895</v>
      </c>
      <c r="Q350" s="39">
        <v>0.13134033575724929</v>
      </c>
      <c r="R350" s="39">
        <v>0.13231046931407942</v>
      </c>
      <c r="S350" s="39">
        <v>0.13222916101004617</v>
      </c>
      <c r="T350" s="39">
        <v>0.13099846943369048</v>
      </c>
      <c r="U350" s="39">
        <v>0.13339374716810148</v>
      </c>
      <c r="V350" s="39">
        <v>0.13528187494344404</v>
      </c>
      <c r="W350" s="39">
        <v>0.13748072911943413</v>
      </c>
      <c r="X350" s="39">
        <v>0.13808243727598565</v>
      </c>
      <c r="Y350" s="39">
        <v>0.13973409476220219</v>
      </c>
      <c r="Z350" s="39">
        <v>0.14062083073912657</v>
      </c>
      <c r="AA350" s="39">
        <v>0.14078271648663007</v>
      </c>
      <c r="AB350" s="39">
        <v>0.14244160423093874</v>
      </c>
      <c r="AC350" s="39">
        <v>0.14622435617634222</v>
      </c>
      <c r="AD350" s="39">
        <v>0.14744310807302932</v>
      </c>
      <c r="AE350" s="39">
        <v>0.15197225834416991</v>
      </c>
      <c r="AF350" s="39">
        <v>0.15157514202100189</v>
      </c>
      <c r="AG350" s="39">
        <v>0.15414208771479868</v>
      </c>
      <c r="AH350" s="39">
        <v>0.15922363448986601</v>
      </c>
      <c r="AI350" s="39">
        <v>0.16465450809144619</v>
      </c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</row>
    <row r="351" spans="1:101" x14ac:dyDescent="0.3">
      <c r="A351" s="3">
        <v>1933</v>
      </c>
      <c r="B351" s="4" t="s">
        <v>343</v>
      </c>
      <c r="C351" s="39">
        <v>0.14225627159381102</v>
      </c>
      <c r="D351" s="39">
        <v>0.1468156766687079</v>
      </c>
      <c r="E351" s="39">
        <v>0.14976744186046512</v>
      </c>
      <c r="F351" s="39">
        <v>0.1513013483850737</v>
      </c>
      <c r="G351" s="39">
        <v>0.15366355435986706</v>
      </c>
      <c r="H351" s="39">
        <v>0.15412932138284252</v>
      </c>
      <c r="I351" s="39">
        <v>0.15612360459472577</v>
      </c>
      <c r="J351" s="39">
        <v>0.15740438051650865</v>
      </c>
      <c r="K351" s="39">
        <v>0.15858668857847166</v>
      </c>
      <c r="L351" s="39">
        <v>0.15779785809906291</v>
      </c>
      <c r="M351" s="39">
        <v>0.15803722504230119</v>
      </c>
      <c r="N351" s="39">
        <v>0.15697674418604651</v>
      </c>
      <c r="O351" s="39">
        <v>0.15909872721018231</v>
      </c>
      <c r="P351" s="39">
        <v>0.15881022786571578</v>
      </c>
      <c r="Q351" s="39">
        <v>0.15865552072448624</v>
      </c>
      <c r="R351" s="39">
        <v>0.16394895427153491</v>
      </c>
      <c r="S351" s="39">
        <v>0.16246896062433486</v>
      </c>
      <c r="T351" s="39">
        <v>0.16271609338798787</v>
      </c>
      <c r="U351" s="39">
        <v>0.17014388489208634</v>
      </c>
      <c r="V351" s="39">
        <v>0.17346022625246901</v>
      </c>
      <c r="W351" s="39">
        <v>0.17597414257496857</v>
      </c>
      <c r="X351" s="39">
        <v>0.17833242901067101</v>
      </c>
      <c r="Y351" s="39">
        <v>0.18064398762961614</v>
      </c>
      <c r="Z351" s="39">
        <v>0.185856754306437</v>
      </c>
      <c r="AA351" s="39">
        <v>0.18995831067609209</v>
      </c>
      <c r="AB351" s="39">
        <v>0.19392948018902217</v>
      </c>
      <c r="AC351" s="39">
        <v>0.19507371449119021</v>
      </c>
      <c r="AD351" s="39">
        <v>0.19846236366887179</v>
      </c>
      <c r="AE351" s="39">
        <v>0.20174825174825176</v>
      </c>
      <c r="AF351" s="39">
        <v>0.20733204700929661</v>
      </c>
      <c r="AG351" s="39">
        <v>0.21160949868073878</v>
      </c>
      <c r="AH351" s="39">
        <v>0.21333805059260569</v>
      </c>
      <c r="AI351" s="39">
        <v>0.21564444444444444</v>
      </c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</row>
    <row r="352" spans="1:101" x14ac:dyDescent="0.3">
      <c r="A352" s="3">
        <v>1936</v>
      </c>
      <c r="B352" s="4" t="s">
        <v>344</v>
      </c>
      <c r="C352" s="39">
        <v>0.12599791738979521</v>
      </c>
      <c r="D352" s="39">
        <v>0.13399153737658676</v>
      </c>
      <c r="E352" s="39">
        <v>0.13297872340425532</v>
      </c>
      <c r="F352" s="39">
        <v>0.13410237923576063</v>
      </c>
      <c r="G352" s="39">
        <v>0.13654766286345232</v>
      </c>
      <c r="H352" s="39">
        <v>0.13437268002969563</v>
      </c>
      <c r="I352" s="39">
        <v>0.13513513513513514</v>
      </c>
      <c r="J352" s="39">
        <v>0.13763936947327951</v>
      </c>
      <c r="K352" s="39">
        <v>0.13787820758330141</v>
      </c>
      <c r="L352" s="39">
        <v>0.13697575990765679</v>
      </c>
      <c r="M352" s="39">
        <v>0.14022718370544457</v>
      </c>
      <c r="N352" s="39">
        <v>0.14500197550375346</v>
      </c>
      <c r="O352" s="39">
        <v>0.15190901705930138</v>
      </c>
      <c r="P352" s="39">
        <v>0.14983974358974358</v>
      </c>
      <c r="Q352" s="39">
        <v>0.15496957403651115</v>
      </c>
      <c r="R352" s="39">
        <v>0.15097402597402598</v>
      </c>
      <c r="S352" s="39">
        <v>0.15103532277710111</v>
      </c>
      <c r="T352" s="39">
        <v>0.15835411471321695</v>
      </c>
      <c r="U352" s="39">
        <v>0.16104553119730186</v>
      </c>
      <c r="V352" s="39">
        <v>0.16589278176445757</v>
      </c>
      <c r="W352" s="39">
        <v>0.17235494880546076</v>
      </c>
      <c r="X352" s="39">
        <v>0.17512479201331116</v>
      </c>
      <c r="Y352" s="39">
        <v>0.17918590012589172</v>
      </c>
      <c r="Z352" s="39">
        <v>0.18220160269928301</v>
      </c>
      <c r="AA352" s="39">
        <v>0.1879507848960543</v>
      </c>
      <c r="AB352" s="39">
        <v>0.1961783439490446</v>
      </c>
      <c r="AC352" s="39">
        <v>0.20414328873543375</v>
      </c>
      <c r="AD352" s="39">
        <v>0.20865467009425878</v>
      </c>
      <c r="AE352" s="39">
        <v>0.21494102228047182</v>
      </c>
      <c r="AF352" s="39">
        <v>0.22611744084136723</v>
      </c>
      <c r="AG352" s="39">
        <v>0.23053233611966564</v>
      </c>
      <c r="AH352" s="39">
        <v>0.23862129916040653</v>
      </c>
      <c r="AI352" s="39">
        <v>0.24511545293072823</v>
      </c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</row>
    <row r="353" spans="1:101" x14ac:dyDescent="0.3">
      <c r="A353" s="3">
        <v>1938</v>
      </c>
      <c r="B353" s="4" t="s">
        <v>345</v>
      </c>
      <c r="C353" s="39">
        <v>0.13034013605442177</v>
      </c>
      <c r="D353" s="39">
        <v>0.13694444444444445</v>
      </c>
      <c r="E353" s="39">
        <v>0.13602015113350127</v>
      </c>
      <c r="F353" s="39">
        <v>0.13630041724617525</v>
      </c>
      <c r="G353" s="39">
        <v>0.13825652415324818</v>
      </c>
      <c r="H353" s="39">
        <v>0.14374822795576978</v>
      </c>
      <c r="I353" s="39">
        <v>0.1463623395149786</v>
      </c>
      <c r="J353" s="39">
        <v>0.14918548156616177</v>
      </c>
      <c r="K353" s="39">
        <v>0.15148031043403276</v>
      </c>
      <c r="L353" s="39">
        <v>0.15604075691411937</v>
      </c>
      <c r="M353" s="39">
        <v>0.15994108983799704</v>
      </c>
      <c r="N353" s="39">
        <v>0.16128067025733095</v>
      </c>
      <c r="O353" s="39">
        <v>0.16579352850539292</v>
      </c>
      <c r="P353" s="39">
        <v>0.16372093023255813</v>
      </c>
      <c r="Q353" s="39">
        <v>0.16285624804259316</v>
      </c>
      <c r="R353" s="39">
        <v>0.16525290606346213</v>
      </c>
      <c r="S353" s="39">
        <v>0.15994962216624686</v>
      </c>
      <c r="T353" s="39">
        <v>0.16071992421850331</v>
      </c>
      <c r="U353" s="39">
        <v>0.16276124129195693</v>
      </c>
      <c r="V353" s="39">
        <v>0.16608668142992725</v>
      </c>
      <c r="W353" s="39">
        <v>0.16942794623319787</v>
      </c>
      <c r="X353" s="39">
        <v>0.1701995012468828</v>
      </c>
      <c r="Y353" s="39">
        <v>0.17403663929248261</v>
      </c>
      <c r="Z353" s="39">
        <v>0.17576142131979697</v>
      </c>
      <c r="AA353" s="39">
        <v>0.18178872326636422</v>
      </c>
      <c r="AB353" s="39">
        <v>0.19088507265521795</v>
      </c>
      <c r="AC353" s="39">
        <v>0.19946896780617324</v>
      </c>
      <c r="AD353" s="39">
        <v>0.20655080213903743</v>
      </c>
      <c r="AE353" s="39">
        <v>0.21560574948665298</v>
      </c>
      <c r="AF353" s="39">
        <v>0.22894092974484445</v>
      </c>
      <c r="AG353" s="39">
        <v>0.23157162726008346</v>
      </c>
      <c r="AH353" s="39">
        <v>0.24157108098713939</v>
      </c>
      <c r="AI353" s="39">
        <v>0.2476290832455216</v>
      </c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</row>
    <row r="354" spans="1:101" x14ac:dyDescent="0.3">
      <c r="A354" s="3">
        <v>1939</v>
      </c>
      <c r="B354" s="4" t="s">
        <v>346</v>
      </c>
      <c r="C354" s="39">
        <v>0.12486486486486487</v>
      </c>
      <c r="D354" s="39">
        <v>0.1293800539083558</v>
      </c>
      <c r="E354" s="39">
        <v>0.13351351351351351</v>
      </c>
      <c r="F354" s="39">
        <v>0.13071895424836602</v>
      </c>
      <c r="G354" s="39">
        <v>0.12705134992059292</v>
      </c>
      <c r="H354" s="39">
        <v>0.12985630654603514</v>
      </c>
      <c r="I354" s="39">
        <v>0.12860892388451445</v>
      </c>
      <c r="J354" s="39">
        <v>0.12669447340980189</v>
      </c>
      <c r="K354" s="39">
        <v>0.12480660134089737</v>
      </c>
      <c r="L354" s="39">
        <v>0.13086548488008343</v>
      </c>
      <c r="M354" s="39">
        <v>0.1297071129707113</v>
      </c>
      <c r="N354" s="39">
        <v>0.13129689174705253</v>
      </c>
      <c r="O354" s="39">
        <v>0.13043478260869565</v>
      </c>
      <c r="P354" s="39">
        <v>0.12820512820512819</v>
      </c>
      <c r="Q354" s="39">
        <v>0.13038793103448276</v>
      </c>
      <c r="R354" s="39">
        <v>0.12849462365591399</v>
      </c>
      <c r="S354" s="39">
        <v>0.12932410856838744</v>
      </c>
      <c r="T354" s="39">
        <v>0.1297071129707113</v>
      </c>
      <c r="U354" s="39">
        <v>0.12564632885211996</v>
      </c>
      <c r="V354" s="39">
        <v>0.12784679089026915</v>
      </c>
      <c r="W354" s="39">
        <v>0.12454212454212454</v>
      </c>
      <c r="X354" s="39">
        <v>0.12889593238246169</v>
      </c>
      <c r="Y354" s="39">
        <v>0.1348314606741573</v>
      </c>
      <c r="Z354" s="39">
        <v>0.13188559322033899</v>
      </c>
      <c r="AA354" s="39">
        <v>0.13305174234424499</v>
      </c>
      <c r="AB354" s="39">
        <v>0.13410162388685176</v>
      </c>
      <c r="AC354" s="39">
        <v>0.14418125643666324</v>
      </c>
      <c r="AD354" s="39">
        <v>0.14837712519319937</v>
      </c>
      <c r="AE354" s="39">
        <v>0.16174920969441517</v>
      </c>
      <c r="AF354" s="39">
        <v>0.17533512064343162</v>
      </c>
      <c r="AG354" s="39">
        <v>0.18624338624338624</v>
      </c>
      <c r="AH354" s="39">
        <v>0.20474137931034483</v>
      </c>
      <c r="AI354" s="39">
        <v>0.21129820749592612</v>
      </c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</row>
    <row r="355" spans="1:101" x14ac:dyDescent="0.3">
      <c r="A355" s="3">
        <v>1940</v>
      </c>
      <c r="B355" s="4" t="s">
        <v>347</v>
      </c>
      <c r="C355" s="39">
        <v>0.13016528925619836</v>
      </c>
      <c r="D355" s="39">
        <v>0.134635507499128</v>
      </c>
      <c r="E355" s="39">
        <v>0.13665254237288135</v>
      </c>
      <c r="F355" s="39">
        <v>0.13941113870166727</v>
      </c>
      <c r="G355" s="39">
        <v>0.14099311344690105</v>
      </c>
      <c r="H355" s="39">
        <v>0.14100252434186802</v>
      </c>
      <c r="I355" s="39">
        <v>0.14603058994901674</v>
      </c>
      <c r="J355" s="39">
        <v>0.15140324963072377</v>
      </c>
      <c r="K355" s="39">
        <v>0.15203586103847591</v>
      </c>
      <c r="L355" s="39">
        <v>0.15440335493709492</v>
      </c>
      <c r="M355" s="39">
        <v>0.15339116719242901</v>
      </c>
      <c r="N355" s="39">
        <v>0.15418679549114331</v>
      </c>
      <c r="O355" s="39">
        <v>0.15067929188966653</v>
      </c>
      <c r="P355" s="39">
        <v>0.15280709159983116</v>
      </c>
      <c r="Q355" s="39">
        <v>0.15750757247944613</v>
      </c>
      <c r="R355" s="39">
        <v>0.1552901023890785</v>
      </c>
      <c r="S355" s="39">
        <v>0.16193302246714711</v>
      </c>
      <c r="T355" s="39">
        <v>0.15866209262435677</v>
      </c>
      <c r="U355" s="39">
        <v>0.16215034965034966</v>
      </c>
      <c r="V355" s="39">
        <v>0.16408668730650156</v>
      </c>
      <c r="W355" s="39">
        <v>0.17657657657657658</v>
      </c>
      <c r="X355" s="39">
        <v>0.17793594306049823</v>
      </c>
      <c r="Y355" s="39">
        <v>0.1838103756708408</v>
      </c>
      <c r="Z355" s="39">
        <v>0.18531943815133667</v>
      </c>
      <c r="AA355" s="39">
        <v>0.19084668192219681</v>
      </c>
      <c r="AB355" s="39">
        <v>0.18914027149321266</v>
      </c>
      <c r="AC355" s="39">
        <v>0.1983695652173913</v>
      </c>
      <c r="AD355" s="39">
        <v>0.20711391265195858</v>
      </c>
      <c r="AE355" s="39">
        <v>0.21448212648945922</v>
      </c>
      <c r="AF355" s="39">
        <v>0.22093023255813954</v>
      </c>
      <c r="AG355" s="39">
        <v>0.22607879924953095</v>
      </c>
      <c r="AH355" s="39">
        <v>0.23499061913696059</v>
      </c>
      <c r="AI355" s="39">
        <v>0.2412970910824988</v>
      </c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</row>
    <row r="356" spans="1:101" x14ac:dyDescent="0.3">
      <c r="A356" s="3">
        <v>1941</v>
      </c>
      <c r="B356" s="4" t="s">
        <v>348</v>
      </c>
      <c r="C356" s="39">
        <v>0.12136377854238349</v>
      </c>
      <c r="D356" s="39">
        <v>0.12731333758774729</v>
      </c>
      <c r="E356" s="39">
        <v>0.12836970474967907</v>
      </c>
      <c r="F356" s="39">
        <v>0.12946138870863075</v>
      </c>
      <c r="G356" s="39">
        <v>0.12933025404157045</v>
      </c>
      <c r="H356" s="39">
        <v>0.12504091653027824</v>
      </c>
      <c r="I356" s="39">
        <v>0.12666018788467767</v>
      </c>
      <c r="J356" s="39">
        <v>0.12376887721602101</v>
      </c>
      <c r="K356" s="39">
        <v>0.12625770853618956</v>
      </c>
      <c r="L356" s="39">
        <v>0.12406625527768757</v>
      </c>
      <c r="M356" s="39">
        <v>0.12145214521452145</v>
      </c>
      <c r="N356" s="39">
        <v>0.12108980827447023</v>
      </c>
      <c r="O356" s="39">
        <v>0.12560054907343857</v>
      </c>
      <c r="P356" s="39">
        <v>0.12304021813224267</v>
      </c>
      <c r="Q356" s="39">
        <v>0.12349799732977303</v>
      </c>
      <c r="R356" s="39">
        <v>0.12641008626410086</v>
      </c>
      <c r="S356" s="39">
        <v>0.12876530950016551</v>
      </c>
      <c r="T356" s="39">
        <v>0.12858094603597603</v>
      </c>
      <c r="U356" s="39">
        <v>0.12953712953712954</v>
      </c>
      <c r="V356" s="39">
        <v>0.13530797711208348</v>
      </c>
      <c r="W356" s="39">
        <v>0.13216453135536074</v>
      </c>
      <c r="X356" s="39">
        <v>0.13496932515337423</v>
      </c>
      <c r="Y356" s="39">
        <v>0.14014497756299621</v>
      </c>
      <c r="Z356" s="39">
        <v>0.14612981603609856</v>
      </c>
      <c r="AA356" s="39">
        <v>0.15181975736568457</v>
      </c>
      <c r="AB356" s="39">
        <v>0.16145833333333334</v>
      </c>
      <c r="AC356" s="39">
        <v>0.16764199655765921</v>
      </c>
      <c r="AD356" s="39">
        <v>0.17667476570635196</v>
      </c>
      <c r="AE356" s="39">
        <v>0.18514680483592399</v>
      </c>
      <c r="AF356" s="39">
        <v>0.18732876712328766</v>
      </c>
      <c r="AG356" s="39">
        <v>0.19402472527472528</v>
      </c>
      <c r="AH356" s="39">
        <v>0.19350427350427352</v>
      </c>
      <c r="AI356" s="39">
        <v>0.19026396983201921</v>
      </c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</row>
    <row r="357" spans="1:101" x14ac:dyDescent="0.3">
      <c r="A357" s="3">
        <v>1942</v>
      </c>
      <c r="B357" s="4" t="s">
        <v>349</v>
      </c>
      <c r="C357" s="39">
        <v>0.12460131830746332</v>
      </c>
      <c r="D357" s="39">
        <v>0.1279267773520647</v>
      </c>
      <c r="E357" s="39">
        <v>0.12708244340025629</v>
      </c>
      <c r="F357" s="39">
        <v>0.12774111134766872</v>
      </c>
      <c r="G357" s="39">
        <v>0.13023353671365454</v>
      </c>
      <c r="H357" s="39">
        <v>0.13011695906432749</v>
      </c>
      <c r="I357" s="39">
        <v>0.1286985309331678</v>
      </c>
      <c r="J357" s="39">
        <v>0.13096217105263158</v>
      </c>
      <c r="K357" s="39">
        <v>0.13211009174311927</v>
      </c>
      <c r="L357" s="39">
        <v>0.13532763532763534</v>
      </c>
      <c r="M357" s="39">
        <v>0.13738414006179198</v>
      </c>
      <c r="N357" s="39">
        <v>0.14223421926910298</v>
      </c>
      <c r="O357" s="39">
        <v>0.14795383001049317</v>
      </c>
      <c r="P357" s="39">
        <v>0.14644264675378552</v>
      </c>
      <c r="Q357" s="39">
        <v>0.14015780730897009</v>
      </c>
      <c r="R357" s="39">
        <v>0.14222409791095167</v>
      </c>
      <c r="S357" s="39">
        <v>0.14113415150232755</v>
      </c>
      <c r="T357" s="39">
        <v>0.14161358811040339</v>
      </c>
      <c r="U357" s="39">
        <v>0.14312816188870151</v>
      </c>
      <c r="V357" s="39">
        <v>0.14375523889354569</v>
      </c>
      <c r="W357" s="39">
        <v>0.14535007448393275</v>
      </c>
      <c r="X357" s="39">
        <v>0.14619506966773849</v>
      </c>
      <c r="Y357" s="39">
        <v>0.14933958244567533</v>
      </c>
      <c r="Z357" s="39">
        <v>0.15093546352743326</v>
      </c>
      <c r="AA357" s="39">
        <v>0.15005202913631635</v>
      </c>
      <c r="AB357" s="39">
        <v>0.15560640732265446</v>
      </c>
      <c r="AC357" s="39">
        <v>0.15670103092783505</v>
      </c>
      <c r="AD357" s="39">
        <v>0.16398846312319737</v>
      </c>
      <c r="AE357" s="39">
        <v>0.16816878328553872</v>
      </c>
      <c r="AF357" s="39">
        <v>0.17058222676200205</v>
      </c>
      <c r="AG357" s="39">
        <v>0.1738158162228095</v>
      </c>
      <c r="AH357" s="39">
        <v>0.17758899676375406</v>
      </c>
      <c r="AI357" s="39">
        <v>0.18455897331432064</v>
      </c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</row>
    <row r="358" spans="1:101" x14ac:dyDescent="0.3">
      <c r="A358" s="3">
        <v>1943</v>
      </c>
      <c r="B358" s="4" t="s">
        <v>350</v>
      </c>
      <c r="C358" s="39">
        <v>0.16381850324101355</v>
      </c>
      <c r="D358" s="39">
        <v>0.17076167076167076</v>
      </c>
      <c r="E358" s="39">
        <v>0.17577639751552795</v>
      </c>
      <c r="F358" s="39">
        <v>0.17151702786377709</v>
      </c>
      <c r="G358" s="39">
        <v>0.17399267399267399</v>
      </c>
      <c r="H358" s="39">
        <v>0.1676829268292683</v>
      </c>
      <c r="I358" s="39">
        <v>0.17399267399267399</v>
      </c>
      <c r="J358" s="39">
        <v>0.18306351183063513</v>
      </c>
      <c r="K358" s="39">
        <v>0.18227215980024969</v>
      </c>
      <c r="L358" s="39">
        <v>0.17432347388294525</v>
      </c>
      <c r="M358" s="39">
        <v>0.18</v>
      </c>
      <c r="N358" s="39">
        <v>0.17348284960422164</v>
      </c>
      <c r="O358" s="39">
        <v>0.18792866941015088</v>
      </c>
      <c r="P358" s="39">
        <v>0.19233449477351916</v>
      </c>
      <c r="Q358" s="39">
        <v>0.1913104414856342</v>
      </c>
      <c r="R358" s="39">
        <v>0.18515950069348128</v>
      </c>
      <c r="S358" s="39">
        <v>0.18970380818053598</v>
      </c>
      <c r="T358" s="39">
        <v>0.18938307030129126</v>
      </c>
      <c r="U358" s="39">
        <v>0.19271948608137046</v>
      </c>
      <c r="V358" s="39">
        <v>0.19394376351838499</v>
      </c>
      <c r="W358" s="39">
        <v>0.20355292376017764</v>
      </c>
      <c r="X358" s="39">
        <v>0.20400593471810088</v>
      </c>
      <c r="Y358" s="39">
        <v>0.2</v>
      </c>
      <c r="Z358" s="39">
        <v>0.20288753799392098</v>
      </c>
      <c r="AA358" s="39">
        <v>0.20865533230293662</v>
      </c>
      <c r="AB358" s="39">
        <v>0.21261682242990654</v>
      </c>
      <c r="AC358" s="39">
        <v>0.21526104417670683</v>
      </c>
      <c r="AD358" s="39">
        <v>0.21880064829821719</v>
      </c>
      <c r="AE358" s="39">
        <v>0.2267536704730832</v>
      </c>
      <c r="AF358" s="39">
        <v>0.23233143785540211</v>
      </c>
      <c r="AG358" s="39">
        <v>0.23276561232765614</v>
      </c>
      <c r="AH358" s="39">
        <v>0.2361111111111111</v>
      </c>
      <c r="AI358" s="39">
        <v>0.24875207986688852</v>
      </c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</row>
    <row r="359" spans="1:101" x14ac:dyDescent="0.3">
      <c r="A359" s="3">
        <v>2002</v>
      </c>
      <c r="B359" s="4" t="s">
        <v>351</v>
      </c>
      <c r="C359" s="39">
        <v>0.13582614253755193</v>
      </c>
      <c r="D359" s="39">
        <v>0.13820619214810087</v>
      </c>
      <c r="E359" s="39">
        <v>0.140403039312851</v>
      </c>
      <c r="F359" s="39">
        <v>0.14295212765957446</v>
      </c>
      <c r="G359" s="39">
        <v>0.13763297872340424</v>
      </c>
      <c r="H359" s="39">
        <v>0.13981358189081225</v>
      </c>
      <c r="I359" s="39">
        <v>0.13624425476034144</v>
      </c>
      <c r="J359" s="39">
        <v>0.13728084684088654</v>
      </c>
      <c r="K359" s="39">
        <v>0.14019933554817277</v>
      </c>
      <c r="L359" s="39">
        <v>0.14233455271034254</v>
      </c>
      <c r="M359" s="39">
        <v>0.14415018437814281</v>
      </c>
      <c r="N359" s="39">
        <v>0.14692756608307586</v>
      </c>
      <c r="O359" s="39">
        <v>0.15148267238299393</v>
      </c>
      <c r="P359" s="39">
        <v>0.15970425138632163</v>
      </c>
      <c r="Q359" s="39">
        <v>0.15256124721603564</v>
      </c>
      <c r="R359" s="39">
        <v>0.15351894818252126</v>
      </c>
      <c r="S359" s="39">
        <v>0.15625</v>
      </c>
      <c r="T359" s="39">
        <v>0.15776293823038398</v>
      </c>
      <c r="U359" s="39">
        <v>0.16229923922231615</v>
      </c>
      <c r="V359" s="39">
        <v>0.16124893071000856</v>
      </c>
      <c r="W359" s="39">
        <v>0.16272965879265092</v>
      </c>
      <c r="X359" s="39">
        <v>0.16301369863013698</v>
      </c>
      <c r="Y359" s="39">
        <v>0.16277985074626866</v>
      </c>
      <c r="Z359" s="39">
        <v>0.16854990583804144</v>
      </c>
      <c r="AA359" s="39">
        <v>0.17100900047370915</v>
      </c>
      <c r="AB359" s="39">
        <v>0.17295004712535345</v>
      </c>
      <c r="AC359" s="39">
        <v>0.17340225563909775</v>
      </c>
      <c r="AD359" s="39">
        <v>0.17932987258140631</v>
      </c>
      <c r="AE359" s="39">
        <v>0.18796992481203006</v>
      </c>
      <c r="AF359" s="39">
        <v>0.19466541881141788</v>
      </c>
      <c r="AG359" s="39">
        <v>0.1943916349809886</v>
      </c>
      <c r="AH359" s="39">
        <v>0.19383886255924171</v>
      </c>
      <c r="AI359" s="39">
        <v>0.19413743392599711</v>
      </c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</row>
    <row r="360" spans="1:101" x14ac:dyDescent="0.3">
      <c r="A360" s="3">
        <v>2003</v>
      </c>
      <c r="B360" s="4" t="s">
        <v>352</v>
      </c>
      <c r="C360" s="39">
        <v>9.3643198906356806E-2</v>
      </c>
      <c r="D360" s="39">
        <v>9.4502884289107567E-2</v>
      </c>
      <c r="E360" s="39">
        <v>9.4501429292080039E-2</v>
      </c>
      <c r="F360" s="39">
        <v>9.586056644880174E-2</v>
      </c>
      <c r="G360" s="39">
        <v>9.7236097236097233E-2</v>
      </c>
      <c r="H360" s="39">
        <v>9.9752270850536742E-2</v>
      </c>
      <c r="I360" s="39">
        <v>0.10092327284304362</v>
      </c>
      <c r="J360" s="39">
        <v>9.9202002816460647E-2</v>
      </c>
      <c r="K360" s="39">
        <v>9.9922057677318779E-2</v>
      </c>
      <c r="L360" s="39">
        <v>0.1</v>
      </c>
      <c r="M360" s="39">
        <v>0.10234199550850176</v>
      </c>
      <c r="N360" s="39">
        <v>0.10674886437378325</v>
      </c>
      <c r="O360" s="39">
        <v>0.10902620511161436</v>
      </c>
      <c r="P360" s="39">
        <v>0.10848287112561175</v>
      </c>
      <c r="Q360" s="39">
        <v>0.1070212420950219</v>
      </c>
      <c r="R360" s="39">
        <v>0.10784313725490197</v>
      </c>
      <c r="S360" s="39">
        <v>0.10895132309702711</v>
      </c>
      <c r="T360" s="39">
        <v>0.1081474296799224</v>
      </c>
      <c r="U360" s="39">
        <v>0.10936741627568354</v>
      </c>
      <c r="V360" s="39">
        <v>0.11318285901210337</v>
      </c>
      <c r="W360" s="39">
        <v>0.11463096015676029</v>
      </c>
      <c r="X360" s="39">
        <v>0.11530847904981854</v>
      </c>
      <c r="Y360" s="39">
        <v>0.11685319289005924</v>
      </c>
      <c r="Z360" s="39">
        <v>0.11768562530732667</v>
      </c>
      <c r="AA360" s="39">
        <v>0.12042657916324856</v>
      </c>
      <c r="AB360" s="39">
        <v>0.12538775510204081</v>
      </c>
      <c r="AC360" s="39">
        <v>0.12769754989453189</v>
      </c>
      <c r="AD360" s="39">
        <v>0.13209063152820183</v>
      </c>
      <c r="AE360" s="39">
        <v>0.13848373136720629</v>
      </c>
      <c r="AF360" s="39">
        <v>0.14561688311688312</v>
      </c>
      <c r="AG360" s="39">
        <v>0.15144621384465387</v>
      </c>
      <c r="AH360" s="39">
        <v>0.15962207856787669</v>
      </c>
      <c r="AI360" s="39">
        <v>0.16932473702069903</v>
      </c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</row>
    <row r="361" spans="1:101" x14ac:dyDescent="0.3">
      <c r="A361" s="3">
        <v>2004</v>
      </c>
      <c r="B361" s="4" t="s">
        <v>353</v>
      </c>
      <c r="C361" s="39">
        <v>8.7621097954790103E-2</v>
      </c>
      <c r="D361" s="39">
        <v>9.0366673898893468E-2</v>
      </c>
      <c r="E361" s="39">
        <v>9.3307384582116987E-2</v>
      </c>
      <c r="F361" s="39">
        <v>9.7510822510822506E-2</v>
      </c>
      <c r="G361" s="39">
        <v>9.9027027027027023E-2</v>
      </c>
      <c r="H361" s="39">
        <v>0.10024475896562733</v>
      </c>
      <c r="I361" s="39">
        <v>0.10095137420718817</v>
      </c>
      <c r="J361" s="39">
        <v>0.10136268343815513</v>
      </c>
      <c r="K361" s="39">
        <v>0.10269025437035487</v>
      </c>
      <c r="L361" s="39">
        <v>0.10468174644923724</v>
      </c>
      <c r="M361" s="39">
        <v>0.10480769230769231</v>
      </c>
      <c r="N361" s="39">
        <v>0.1081814236111111</v>
      </c>
      <c r="O361" s="39">
        <v>0.11037045131679597</v>
      </c>
      <c r="P361" s="39">
        <v>0.10930207315749485</v>
      </c>
      <c r="Q361" s="39">
        <v>0.10964433777001964</v>
      </c>
      <c r="R361" s="39">
        <v>0.11108647450110865</v>
      </c>
      <c r="S361" s="39">
        <v>0.11007051564565888</v>
      </c>
      <c r="T361" s="39">
        <v>0.10975210221688327</v>
      </c>
      <c r="U361" s="39">
        <v>0.10722384191771947</v>
      </c>
      <c r="V361" s="39">
        <v>0.10810810810810811</v>
      </c>
      <c r="W361" s="39">
        <v>0.10744329677350654</v>
      </c>
      <c r="X361" s="39">
        <v>0.10768576591899649</v>
      </c>
      <c r="Y361" s="39">
        <v>0.10850100073738544</v>
      </c>
      <c r="Z361" s="39">
        <v>0.10983134512546278</v>
      </c>
      <c r="AA361" s="39">
        <v>0.11299435028248588</v>
      </c>
      <c r="AB361" s="39">
        <v>0.1156633782967586</v>
      </c>
      <c r="AC361" s="39">
        <v>0.11745432883240667</v>
      </c>
      <c r="AD361" s="39">
        <v>0.11461067366579178</v>
      </c>
      <c r="AE361" s="39">
        <v>0.11942017855428626</v>
      </c>
      <c r="AF361" s="39">
        <v>0.12472501195600191</v>
      </c>
      <c r="AG361" s="39">
        <v>0.1273867198632089</v>
      </c>
      <c r="AH361" s="39">
        <v>0.13006740719643026</v>
      </c>
      <c r="AI361" s="39">
        <v>0.13487091875474563</v>
      </c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</row>
    <row r="362" spans="1:101" x14ac:dyDescent="0.3">
      <c r="A362" s="3">
        <v>2011</v>
      </c>
      <c r="B362" s="4" t="s">
        <v>354</v>
      </c>
      <c r="C362" s="39">
        <v>6.2564811614241267E-2</v>
      </c>
      <c r="D362" s="39">
        <v>6.1919504643962849E-2</v>
      </c>
      <c r="E362" s="39">
        <v>6.2457337883959047E-2</v>
      </c>
      <c r="F362" s="39">
        <v>6.2986793091771076E-2</v>
      </c>
      <c r="G362" s="39">
        <v>6.3786702666216666E-2</v>
      </c>
      <c r="H362" s="39">
        <v>6.5094652939222855E-2</v>
      </c>
      <c r="I362" s="39">
        <v>6.5909090909090903E-2</v>
      </c>
      <c r="J362" s="39">
        <v>6.8167202572347263E-2</v>
      </c>
      <c r="K362" s="39">
        <v>6.7176058580070044E-2</v>
      </c>
      <c r="L362" s="39">
        <v>6.7046173308032891E-2</v>
      </c>
      <c r="M362" s="39">
        <v>6.9269521410579349E-2</v>
      </c>
      <c r="N362" s="39">
        <v>7.0700636942675157E-2</v>
      </c>
      <c r="O362" s="39">
        <v>7.4655559115668055E-2</v>
      </c>
      <c r="P362" s="39">
        <v>7.4967405475880058E-2</v>
      </c>
      <c r="Q362" s="39">
        <v>7.7048114434330295E-2</v>
      </c>
      <c r="R362" s="39">
        <v>8.1585845347313238E-2</v>
      </c>
      <c r="S362" s="39">
        <v>7.8093977498345471E-2</v>
      </c>
      <c r="T362" s="39">
        <v>8.3277814790139904E-2</v>
      </c>
      <c r="U362" s="39">
        <v>8.4751418084751423E-2</v>
      </c>
      <c r="V362" s="39">
        <v>8.7391594396264177E-2</v>
      </c>
      <c r="W362" s="39">
        <v>9.274873524451939E-2</v>
      </c>
      <c r="X362" s="39">
        <v>9.5690532745164578E-2</v>
      </c>
      <c r="Y362" s="39">
        <v>9.6600471221810841E-2</v>
      </c>
      <c r="Z362" s="39">
        <v>0.10172939979654121</v>
      </c>
      <c r="AA362" s="39">
        <v>0.10425894378194207</v>
      </c>
      <c r="AB362" s="39">
        <v>0.1093269559275709</v>
      </c>
      <c r="AC362" s="39">
        <v>0.111871365035922</v>
      </c>
      <c r="AD362" s="39">
        <v>0.12077789150460594</v>
      </c>
      <c r="AE362" s="39">
        <v>0.12354152367879204</v>
      </c>
      <c r="AF362" s="39">
        <v>0.12922868741542626</v>
      </c>
      <c r="AG362" s="39">
        <v>0.13921034717494896</v>
      </c>
      <c r="AH362" s="39">
        <v>0.14494229463679564</v>
      </c>
      <c r="AI362" s="39">
        <v>0.15218878248974008</v>
      </c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</row>
    <row r="363" spans="1:101" x14ac:dyDescent="0.3">
      <c r="A363" s="3">
        <v>2012</v>
      </c>
      <c r="B363" s="4" t="s">
        <v>355</v>
      </c>
      <c r="C363" s="39">
        <v>8.2991077751026765E-2</v>
      </c>
      <c r="D363" s="39">
        <v>8.4359991647525584E-2</v>
      </c>
      <c r="E363" s="39">
        <v>8.3350469531839055E-2</v>
      </c>
      <c r="F363" s="39">
        <v>8.3193107626034865E-2</v>
      </c>
      <c r="G363" s="39">
        <v>8.1784142416080924E-2</v>
      </c>
      <c r="H363" s="39">
        <v>8.0622256648592822E-2</v>
      </c>
      <c r="I363" s="39">
        <v>7.9744917287536299E-2</v>
      </c>
      <c r="J363" s="39">
        <v>7.9266397264532176E-2</v>
      </c>
      <c r="K363" s="39">
        <v>7.9936344717835714E-2</v>
      </c>
      <c r="L363" s="39">
        <v>8.0482162425423109E-2</v>
      </c>
      <c r="M363" s="39">
        <v>8.326734482548577E-2</v>
      </c>
      <c r="N363" s="39">
        <v>8.3207353207957913E-2</v>
      </c>
      <c r="O363" s="39">
        <v>8.4775505264431811E-2</v>
      </c>
      <c r="P363" s="39">
        <v>8.5288353032012834E-2</v>
      </c>
      <c r="Q363" s="39">
        <v>8.5485098659172087E-2</v>
      </c>
      <c r="R363" s="39">
        <v>8.6193834139518616E-2</v>
      </c>
      <c r="S363" s="39">
        <v>8.589204447260787E-2</v>
      </c>
      <c r="T363" s="39">
        <v>8.7041284403669719E-2</v>
      </c>
      <c r="U363" s="39">
        <v>8.8609031086907195E-2</v>
      </c>
      <c r="V363" s="39">
        <v>8.9105036614679417E-2</v>
      </c>
      <c r="W363" s="39">
        <v>9.0768380320619124E-2</v>
      </c>
      <c r="X363" s="39">
        <v>9.2053415061295968E-2</v>
      </c>
      <c r="Y363" s="39">
        <v>9.3411942881869325E-2</v>
      </c>
      <c r="Z363" s="39">
        <v>9.4700214132762306E-2</v>
      </c>
      <c r="AA363" s="39">
        <v>9.5327984898537041E-2</v>
      </c>
      <c r="AB363" s="39">
        <v>9.7085364588735609E-2</v>
      </c>
      <c r="AC363" s="39">
        <v>9.9613152804642169E-2</v>
      </c>
      <c r="AD363" s="39">
        <v>0.10291595197255575</v>
      </c>
      <c r="AE363" s="39">
        <v>0.10719670318624988</v>
      </c>
      <c r="AF363" s="39">
        <v>0.11340000995173409</v>
      </c>
      <c r="AG363" s="39">
        <v>0.11596400273892205</v>
      </c>
      <c r="AH363" s="39">
        <v>0.11887569663193603</v>
      </c>
      <c r="AI363" s="39">
        <v>0.1218969271715461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</row>
    <row r="364" spans="1:101" x14ac:dyDescent="0.3">
      <c r="A364" s="3">
        <v>2014</v>
      </c>
      <c r="B364" s="4" t="s">
        <v>356</v>
      </c>
      <c r="C364" s="39">
        <v>0.11146838156484459</v>
      </c>
      <c r="D364" s="39">
        <v>0.11475409836065574</v>
      </c>
      <c r="E364" s="39">
        <v>0.12566059894304168</v>
      </c>
      <c r="F364" s="39">
        <v>0.13040901007705988</v>
      </c>
      <c r="G364" s="39">
        <v>0.14018126888217522</v>
      </c>
      <c r="H364" s="39">
        <v>0.14426028238182934</v>
      </c>
      <c r="I364" s="39">
        <v>0.15384615384615385</v>
      </c>
      <c r="J364" s="39">
        <v>0.15816655907036797</v>
      </c>
      <c r="K364" s="39">
        <v>0.16172680412371135</v>
      </c>
      <c r="L364" s="39">
        <v>0.16282135794330915</v>
      </c>
      <c r="M364" s="39">
        <v>0.16823687752355315</v>
      </c>
      <c r="N364" s="39">
        <v>0.17334254143646408</v>
      </c>
      <c r="O364" s="39">
        <v>0.16909216909216909</v>
      </c>
      <c r="P364" s="39">
        <v>0.1697054698457223</v>
      </c>
      <c r="Q364" s="39">
        <v>0.1625615763546798</v>
      </c>
      <c r="R364" s="39">
        <v>0.17238912732474965</v>
      </c>
      <c r="S364" s="39">
        <v>0.17531978931527464</v>
      </c>
      <c r="T364" s="39">
        <v>0.178516228748068</v>
      </c>
      <c r="U364" s="39">
        <v>0.18167456556082148</v>
      </c>
      <c r="V364" s="39">
        <v>0.19373454245671887</v>
      </c>
      <c r="W364" s="39">
        <v>0.1991304347826087</v>
      </c>
      <c r="X364" s="39">
        <v>0.19891500904159132</v>
      </c>
      <c r="Y364" s="39">
        <v>0.19779208831646733</v>
      </c>
      <c r="Z364" s="39">
        <v>0.20607175712971482</v>
      </c>
      <c r="AA364" s="39">
        <v>0.21892393320964751</v>
      </c>
      <c r="AB364" s="39">
        <v>0.21895124195032198</v>
      </c>
      <c r="AC364" s="39">
        <v>0.22242990654205608</v>
      </c>
      <c r="AD364" s="39">
        <v>0.23271665043816941</v>
      </c>
      <c r="AE364" s="39">
        <v>0.24570273003033366</v>
      </c>
      <c r="AF364" s="39">
        <v>0.26288117770767611</v>
      </c>
      <c r="AG364" s="39">
        <v>0.25723140495867769</v>
      </c>
      <c r="AH364" s="39">
        <v>0.26673751328374068</v>
      </c>
      <c r="AI364" s="39">
        <v>0.26281352235550709</v>
      </c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</row>
    <row r="365" spans="1:101" x14ac:dyDescent="0.3">
      <c r="A365" s="3">
        <v>2015</v>
      </c>
      <c r="B365" s="4" t="s">
        <v>357</v>
      </c>
      <c r="C365" s="39">
        <v>0.12405757368060315</v>
      </c>
      <c r="D365" s="39">
        <v>0.12747875354107649</v>
      </c>
      <c r="E365" s="39">
        <v>0.13236363636363635</v>
      </c>
      <c r="F365" s="39">
        <v>0.12715033657442035</v>
      </c>
      <c r="G365" s="39">
        <v>0.12711241734019105</v>
      </c>
      <c r="H365" s="39">
        <v>0.11640953716690042</v>
      </c>
      <c r="I365" s="39">
        <v>0.11546685673556664</v>
      </c>
      <c r="J365" s="39">
        <v>0.12657290895632864</v>
      </c>
      <c r="K365" s="39">
        <v>0.12668665667166418</v>
      </c>
      <c r="L365" s="39">
        <v>0.12917933130699089</v>
      </c>
      <c r="M365" s="39">
        <v>0.13359683794466404</v>
      </c>
      <c r="N365" s="39">
        <v>0.13975903614457832</v>
      </c>
      <c r="O365" s="39">
        <v>0.14308811641067098</v>
      </c>
      <c r="P365" s="39">
        <v>0.14000000000000001</v>
      </c>
      <c r="Q365" s="39">
        <v>0.13372093023255813</v>
      </c>
      <c r="R365" s="39">
        <v>0.14695945945945946</v>
      </c>
      <c r="S365" s="39">
        <v>0.15266485998193316</v>
      </c>
      <c r="T365" s="39">
        <v>0.15616438356164383</v>
      </c>
      <c r="U365" s="39">
        <v>0.1572926596758818</v>
      </c>
      <c r="V365" s="39">
        <v>0.16166505324298161</v>
      </c>
      <c r="W365" s="39">
        <v>0.16417910447761194</v>
      </c>
      <c r="X365" s="39">
        <v>0.16032064128256512</v>
      </c>
      <c r="Y365" s="39">
        <v>0.1670103092783505</v>
      </c>
      <c r="Z365" s="39">
        <v>0.17130620985010706</v>
      </c>
      <c r="AA365" s="39">
        <v>0.17181069958847736</v>
      </c>
      <c r="AB365" s="39">
        <v>0.16281407035175879</v>
      </c>
      <c r="AC365" s="39">
        <v>0.17008797653958943</v>
      </c>
      <c r="AD365" s="39">
        <v>0.16200578592092574</v>
      </c>
      <c r="AE365" s="39">
        <v>0.17579250720461095</v>
      </c>
      <c r="AF365" s="39">
        <v>0.18121442125237192</v>
      </c>
      <c r="AG365" s="39">
        <v>0.17647058823529413</v>
      </c>
      <c r="AH365" s="39">
        <v>0.17612524461839529</v>
      </c>
      <c r="AI365" s="39">
        <v>0.17894736842105263</v>
      </c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</row>
    <row r="366" spans="1:101" x14ac:dyDescent="0.3">
      <c r="A366" s="3">
        <v>2017</v>
      </c>
      <c r="B366" s="4" t="s">
        <v>358</v>
      </c>
      <c r="C366" s="39">
        <v>0.1482226693494299</v>
      </c>
      <c r="D366" s="39">
        <v>0.1535788742182071</v>
      </c>
      <c r="E366" s="39">
        <v>0.15318539727988548</v>
      </c>
      <c r="F366" s="39">
        <v>0.15638450502152079</v>
      </c>
      <c r="G366" s="39">
        <v>0.15514705882352942</v>
      </c>
      <c r="H366" s="39">
        <v>0.15373021853805577</v>
      </c>
      <c r="I366" s="39">
        <v>0.15540015540015539</v>
      </c>
      <c r="J366" s="39">
        <v>0.14976599063962559</v>
      </c>
      <c r="K366" s="39">
        <v>0.15165876777251186</v>
      </c>
      <c r="L366" s="39">
        <v>0.14308811641067098</v>
      </c>
      <c r="M366" s="39">
        <v>0.14261744966442952</v>
      </c>
      <c r="N366" s="39">
        <v>0.15069686411149827</v>
      </c>
      <c r="O366" s="39">
        <v>0.16084558823529413</v>
      </c>
      <c r="P366" s="39">
        <v>0.15822784810126583</v>
      </c>
      <c r="Q366" s="39">
        <v>0.16216216216216217</v>
      </c>
      <c r="R366" s="39">
        <v>0.16681943171402383</v>
      </c>
      <c r="S366" s="39">
        <v>0.17684594348222424</v>
      </c>
      <c r="T366" s="39">
        <v>0.17383348581884722</v>
      </c>
      <c r="U366" s="39">
        <v>0.17685185185185184</v>
      </c>
      <c r="V366" s="39">
        <v>0.17196261682242991</v>
      </c>
      <c r="W366" s="39">
        <v>0.17948717948717949</v>
      </c>
      <c r="X366" s="39">
        <v>0.18256130790190736</v>
      </c>
      <c r="Y366" s="39">
        <v>0.19444444444444445</v>
      </c>
      <c r="Z366" s="39">
        <v>0.2046783625730994</v>
      </c>
      <c r="AA366" s="39">
        <v>0.22044088176352705</v>
      </c>
      <c r="AB366" s="39">
        <v>0.22079207920792079</v>
      </c>
      <c r="AC366" s="39">
        <v>0.21428571428571427</v>
      </c>
      <c r="AD366" s="39">
        <v>0.23025689819219791</v>
      </c>
      <c r="AE366" s="39">
        <v>0.23927550047664442</v>
      </c>
      <c r="AF366" s="39">
        <v>0.24251207729468599</v>
      </c>
      <c r="AG366" s="39">
        <v>0.24148003894839337</v>
      </c>
      <c r="AH366" s="39">
        <v>0.2599805258033106</v>
      </c>
      <c r="AI366" s="39">
        <v>0.26720647773279355</v>
      </c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</row>
    <row r="367" spans="1:101" x14ac:dyDescent="0.3">
      <c r="A367" s="3">
        <v>2018</v>
      </c>
      <c r="B367" s="4" t="s">
        <v>359</v>
      </c>
      <c r="C367" s="39">
        <v>0.11585365853658537</v>
      </c>
      <c r="D367" s="39">
        <v>0.11860832894043226</v>
      </c>
      <c r="E367" s="39">
        <v>0.12210866057019903</v>
      </c>
      <c r="F367" s="39">
        <v>0.12289287656334964</v>
      </c>
      <c r="G367" s="39">
        <v>0.12314458493677845</v>
      </c>
      <c r="H367" s="39">
        <v>0.1222466960352423</v>
      </c>
      <c r="I367" s="39">
        <v>0.11904761904761904</v>
      </c>
      <c r="J367" s="39">
        <v>0.12260967379077616</v>
      </c>
      <c r="K367" s="39">
        <v>0.13255813953488371</v>
      </c>
      <c r="L367" s="39">
        <v>0.13546056592414207</v>
      </c>
      <c r="M367" s="39">
        <v>0.14028553693358162</v>
      </c>
      <c r="N367" s="39">
        <v>0.14600908500973395</v>
      </c>
      <c r="O367" s="39">
        <v>0.15163660654642619</v>
      </c>
      <c r="P367" s="39">
        <v>0.15707515233581584</v>
      </c>
      <c r="Q367" s="39">
        <v>0.15793056501021102</v>
      </c>
      <c r="R367" s="39">
        <v>0.16608513607815772</v>
      </c>
      <c r="S367" s="39">
        <v>0.16350877192982455</v>
      </c>
      <c r="T367" s="39">
        <v>0.17155110793423875</v>
      </c>
      <c r="U367" s="39">
        <v>0.16870064608758076</v>
      </c>
      <c r="V367" s="39">
        <v>0.17296511627906977</v>
      </c>
      <c r="W367" s="39">
        <v>0.17589082638362397</v>
      </c>
      <c r="X367" s="39">
        <v>0.17554388597149287</v>
      </c>
      <c r="Y367" s="39">
        <v>0.17417876241405653</v>
      </c>
      <c r="Z367" s="39">
        <v>0.18626677190213101</v>
      </c>
      <c r="AA367" s="39">
        <v>0.19706840390879479</v>
      </c>
      <c r="AB367" s="39">
        <v>0.20193081255028159</v>
      </c>
      <c r="AC367" s="39">
        <v>0.20403225806451614</v>
      </c>
      <c r="AD367" s="39">
        <v>0.20950846091861403</v>
      </c>
      <c r="AE367" s="39">
        <v>0.21434327155519742</v>
      </c>
      <c r="AF367" s="39">
        <v>0.21893004115226339</v>
      </c>
      <c r="AG367" s="39">
        <v>0.2350498338870432</v>
      </c>
      <c r="AH367" s="39">
        <v>0.23639317627944761</v>
      </c>
      <c r="AI367" s="39">
        <v>0.24048582995951417</v>
      </c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</row>
    <row r="368" spans="1:101" x14ac:dyDescent="0.3">
      <c r="A368" s="3">
        <v>2019</v>
      </c>
      <c r="B368" s="4" t="s">
        <v>360</v>
      </c>
      <c r="C368" s="39">
        <v>0.10560037968675842</v>
      </c>
      <c r="D368" s="39">
        <v>0.10637266779743154</v>
      </c>
      <c r="E368" s="39">
        <v>0.11376508249199704</v>
      </c>
      <c r="F368" s="39">
        <v>0.11522012578616352</v>
      </c>
      <c r="G368" s="39">
        <v>0.11841445057701956</v>
      </c>
      <c r="H368" s="39">
        <v>0.12018027040560841</v>
      </c>
      <c r="I368" s="39">
        <v>0.12367491166077739</v>
      </c>
      <c r="J368" s="39">
        <v>0.12493702770780857</v>
      </c>
      <c r="K368" s="39">
        <v>0.12468063362289218</v>
      </c>
      <c r="L368" s="39">
        <v>0.1292834890965732</v>
      </c>
      <c r="M368" s="39">
        <v>0.13365155131264916</v>
      </c>
      <c r="N368" s="39">
        <v>0.1428175263449806</v>
      </c>
      <c r="O368" s="39">
        <v>0.15109735509285313</v>
      </c>
      <c r="P368" s="39">
        <v>0.15410861529712824</v>
      </c>
      <c r="Q368" s="39">
        <v>0.15064194008559201</v>
      </c>
      <c r="R368" s="39">
        <v>0.14859094790777114</v>
      </c>
      <c r="S368" s="39">
        <v>0.14583929082070346</v>
      </c>
      <c r="T368" s="39">
        <v>0.14388696655132641</v>
      </c>
      <c r="U368" s="39">
        <v>0.14436310395314789</v>
      </c>
      <c r="V368" s="39">
        <v>0.14744744744744745</v>
      </c>
      <c r="W368" s="39">
        <v>0.14813683567501526</v>
      </c>
      <c r="X368" s="39">
        <v>0.14631873252562907</v>
      </c>
      <c r="Y368" s="39">
        <v>0.1440251572327044</v>
      </c>
      <c r="Z368" s="39">
        <v>0.14317111459968604</v>
      </c>
      <c r="AA368" s="39">
        <v>0.14330024813895781</v>
      </c>
      <c r="AB368" s="39">
        <v>0.1449814126394052</v>
      </c>
      <c r="AC368" s="39">
        <v>0.1482059282371295</v>
      </c>
      <c r="AD368" s="39">
        <v>0.15188297541238718</v>
      </c>
      <c r="AE368" s="39">
        <v>0.16168395363026236</v>
      </c>
      <c r="AF368" s="39">
        <v>0.16422466422466422</v>
      </c>
      <c r="AG368" s="39">
        <v>0.17259191735034943</v>
      </c>
      <c r="AH368" s="39">
        <v>0.18338993516517443</v>
      </c>
      <c r="AI368" s="39">
        <v>0.18272218769422002</v>
      </c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</row>
    <row r="369" spans="1:101" x14ac:dyDescent="0.3">
      <c r="A369" s="3">
        <v>2020</v>
      </c>
      <c r="B369" s="4" t="s">
        <v>361</v>
      </c>
      <c r="C369" s="39">
        <v>9.2188919164396005E-2</v>
      </c>
      <c r="D369" s="39">
        <v>9.2795257637938902E-2</v>
      </c>
      <c r="E369" s="39">
        <v>9.5205941931127622E-2</v>
      </c>
      <c r="F369" s="39">
        <v>9.6536312849162018E-2</v>
      </c>
      <c r="G369" s="39">
        <v>9.8803721754541426E-2</v>
      </c>
      <c r="H369" s="39">
        <v>9.9091110618488146E-2</v>
      </c>
      <c r="I369" s="39">
        <v>0.10121278941565601</v>
      </c>
      <c r="J369" s="39">
        <v>0.10327175606498998</v>
      </c>
      <c r="K369" s="39">
        <v>0.10356422326832548</v>
      </c>
      <c r="L369" s="39">
        <v>0.10647836807890608</v>
      </c>
      <c r="M369" s="39">
        <v>0.10422724222768956</v>
      </c>
      <c r="N369" s="39">
        <v>0.10967887833559475</v>
      </c>
      <c r="O369" s="39">
        <v>0.11234932908801455</v>
      </c>
      <c r="P369" s="39">
        <v>0.10896427769040665</v>
      </c>
      <c r="Q369" s="39">
        <v>0.11106011932078935</v>
      </c>
      <c r="R369" s="39">
        <v>0.11358933088066223</v>
      </c>
      <c r="S369" s="39">
        <v>0.11504424778761062</v>
      </c>
      <c r="T369" s="39">
        <v>0.11734811734811734</v>
      </c>
      <c r="U369" s="39">
        <v>0.11700395440800186</v>
      </c>
      <c r="V369" s="39">
        <v>0.1231643770724775</v>
      </c>
      <c r="W369" s="39">
        <v>0.12581502052644289</v>
      </c>
      <c r="X369" s="39">
        <v>0.12909583641290959</v>
      </c>
      <c r="Y369" s="39">
        <v>0.12825</v>
      </c>
      <c r="Z369" s="39">
        <v>0.13530443497870209</v>
      </c>
      <c r="AA369" s="39">
        <v>0.135678391959799</v>
      </c>
      <c r="AB369" s="39">
        <v>0.14140902179422199</v>
      </c>
      <c r="AC369" s="39">
        <v>0.14642137096774194</v>
      </c>
      <c r="AD369" s="39">
        <v>0.15140045420136261</v>
      </c>
      <c r="AE369" s="39">
        <v>0.16101910828025479</v>
      </c>
      <c r="AF369" s="39">
        <v>0.167420814479638</v>
      </c>
      <c r="AG369" s="39">
        <v>0.17753714429614706</v>
      </c>
      <c r="AH369" s="39">
        <v>0.18314833501513622</v>
      </c>
      <c r="AI369" s="39">
        <v>0.18838742393509128</v>
      </c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</row>
    <row r="370" spans="1:101" x14ac:dyDescent="0.3">
      <c r="A370" s="3">
        <v>2021</v>
      </c>
      <c r="B370" s="4" t="s">
        <v>362</v>
      </c>
      <c r="C370" s="39">
        <v>7.4981160512434059E-2</v>
      </c>
      <c r="D370" s="39">
        <v>7.9400749063670409E-2</v>
      </c>
      <c r="E370" s="39">
        <v>7.900677200902935E-2</v>
      </c>
      <c r="F370" s="39">
        <v>8.2579185520361989E-2</v>
      </c>
      <c r="G370" s="39">
        <v>8.2156133828996281E-2</v>
      </c>
      <c r="H370" s="39">
        <v>8.5840058694057225E-2</v>
      </c>
      <c r="I370" s="39">
        <v>8.6325716358360532E-2</v>
      </c>
      <c r="J370" s="39">
        <v>8.82986360373295E-2</v>
      </c>
      <c r="K370" s="39">
        <v>8.715925394548063E-2</v>
      </c>
      <c r="L370" s="39">
        <v>8.6052348512011476E-2</v>
      </c>
      <c r="M370" s="39">
        <v>8.5106382978723402E-2</v>
      </c>
      <c r="N370" s="39">
        <v>8.8904445222261111E-2</v>
      </c>
      <c r="O370" s="39">
        <v>9.2302333681644033E-2</v>
      </c>
      <c r="P370" s="39">
        <v>9.5484315753188553E-2</v>
      </c>
      <c r="Q370" s="39">
        <v>9.6976016684045888E-2</v>
      </c>
      <c r="R370" s="39">
        <v>0.1041374474053296</v>
      </c>
      <c r="S370" s="39">
        <v>0.10900140646976091</v>
      </c>
      <c r="T370" s="39">
        <v>0.11239092495636999</v>
      </c>
      <c r="U370" s="39">
        <v>0.11230876216968011</v>
      </c>
      <c r="V370" s="39">
        <v>0.11630321910695743</v>
      </c>
      <c r="W370" s="39">
        <v>0.11660285415941525</v>
      </c>
      <c r="X370" s="39">
        <v>0.11723656664340544</v>
      </c>
      <c r="Y370" s="39">
        <v>0.11880832735104092</v>
      </c>
      <c r="Z370" s="39">
        <v>0.12083183936894945</v>
      </c>
      <c r="AA370" s="39">
        <v>0.12283236994219653</v>
      </c>
      <c r="AB370" s="39">
        <v>0.12522620340209917</v>
      </c>
      <c r="AC370" s="39">
        <v>0.12605659683939727</v>
      </c>
      <c r="AD370" s="39">
        <v>0.13528539659006672</v>
      </c>
      <c r="AE370" s="39">
        <v>0.14180206794682423</v>
      </c>
      <c r="AF370" s="39">
        <v>0.14767616191904048</v>
      </c>
      <c r="AG370" s="39">
        <v>0.14799703264094954</v>
      </c>
      <c r="AH370" s="39">
        <v>0.15327656423546834</v>
      </c>
      <c r="AI370" s="39">
        <v>0.15675271230826787</v>
      </c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</row>
    <row r="371" spans="1:101" x14ac:dyDescent="0.3">
      <c r="A371" s="3">
        <v>2022</v>
      </c>
      <c r="B371" s="4" t="s">
        <v>363</v>
      </c>
      <c r="C371" s="39">
        <v>0.11872909698996656</v>
      </c>
      <c r="D371" s="39">
        <v>0.12903225806451613</v>
      </c>
      <c r="E371" s="39">
        <v>0.131175468483816</v>
      </c>
      <c r="F371" s="39">
        <v>0.1379703534777651</v>
      </c>
      <c r="G371" s="39">
        <v>0.14100294985250739</v>
      </c>
      <c r="H371" s="39">
        <v>0.14104116222760291</v>
      </c>
      <c r="I371" s="39">
        <v>0.13865030674846626</v>
      </c>
      <c r="J371" s="39">
        <v>0.14080100125156444</v>
      </c>
      <c r="K371" s="39">
        <v>0.14258555133079848</v>
      </c>
      <c r="L371" s="39">
        <v>0.14030612244897958</v>
      </c>
      <c r="M371" s="39">
        <v>0.1383248730964467</v>
      </c>
      <c r="N371" s="39">
        <v>0.14044213263979194</v>
      </c>
      <c r="O371" s="39">
        <v>0.14430209035738367</v>
      </c>
      <c r="P371" s="39">
        <v>0.14559125085440874</v>
      </c>
      <c r="Q371" s="39">
        <v>0.13910761154855644</v>
      </c>
      <c r="R371" s="39">
        <v>0.1442753143613501</v>
      </c>
      <c r="S371" s="39">
        <v>0.14000000000000001</v>
      </c>
      <c r="T371" s="39">
        <v>0.1425661914460285</v>
      </c>
      <c r="U371" s="39">
        <v>0.14055944055944056</v>
      </c>
      <c r="V371" s="39">
        <v>0.15240833932422718</v>
      </c>
      <c r="W371" s="39">
        <v>0.15622697126013266</v>
      </c>
      <c r="X371" s="39">
        <v>0.16487730061349692</v>
      </c>
      <c r="Y371" s="39">
        <v>0.16441441441441443</v>
      </c>
      <c r="Z371" s="39">
        <v>0.16393442622950818</v>
      </c>
      <c r="AA371" s="39">
        <v>0.16392215568862276</v>
      </c>
      <c r="AB371" s="39">
        <v>0.16224188790560473</v>
      </c>
      <c r="AC371" s="39">
        <v>0.16206123973114264</v>
      </c>
      <c r="AD371" s="39">
        <v>0.15958240119313946</v>
      </c>
      <c r="AE371" s="39">
        <v>0.1734921816827997</v>
      </c>
      <c r="AF371" s="39">
        <v>0.17981790591805766</v>
      </c>
      <c r="AG371" s="39">
        <v>0.18421052631578946</v>
      </c>
      <c r="AH371" s="39">
        <v>0.17939214232765011</v>
      </c>
      <c r="AI371" s="39">
        <v>0.18975903614457831</v>
      </c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</row>
    <row r="372" spans="1:101" x14ac:dyDescent="0.3">
      <c r="A372" s="3">
        <v>2023</v>
      </c>
      <c r="B372" s="4" t="s">
        <v>364</v>
      </c>
      <c r="C372" s="39">
        <v>0.12711291413116971</v>
      </c>
      <c r="D372" s="39">
        <v>0.12757201646090535</v>
      </c>
      <c r="E372" s="39">
        <v>0.13448275862068965</v>
      </c>
      <c r="F372" s="39">
        <v>0.13623595505617977</v>
      </c>
      <c r="G372" s="39">
        <v>0.13447782546494993</v>
      </c>
      <c r="H372" s="39">
        <v>0.13760806916426513</v>
      </c>
      <c r="I372" s="39">
        <v>0.13914265635980325</v>
      </c>
      <c r="J372" s="39">
        <v>0.13620807665982204</v>
      </c>
      <c r="K372" s="39">
        <v>0.13058419243986255</v>
      </c>
      <c r="L372" s="39">
        <v>0.13191489361702127</v>
      </c>
      <c r="M372" s="39">
        <v>0.14102564102564102</v>
      </c>
      <c r="N372" s="39">
        <v>0.1443530291697831</v>
      </c>
      <c r="O372" s="39">
        <v>0.13639906469212781</v>
      </c>
      <c r="P372" s="39">
        <v>0.1358695652173913</v>
      </c>
      <c r="Q372" s="39">
        <v>0.13475177304964539</v>
      </c>
      <c r="R372" s="39">
        <v>0.1312803889789303</v>
      </c>
      <c r="S372" s="39">
        <v>0.12531120331950207</v>
      </c>
      <c r="T372" s="39">
        <v>0.13756613756613756</v>
      </c>
      <c r="U372" s="39">
        <v>0.14003590664272891</v>
      </c>
      <c r="V372" s="39">
        <v>0.14684014869888476</v>
      </c>
      <c r="W372" s="39">
        <v>0.1586998087954111</v>
      </c>
      <c r="X372" s="39">
        <v>0.16346153846153846</v>
      </c>
      <c r="Y372" s="39">
        <v>0.16682926829268294</v>
      </c>
      <c r="Z372" s="39">
        <v>0.16650148662041625</v>
      </c>
      <c r="AA372" s="39">
        <v>0.16851664984863773</v>
      </c>
      <c r="AB372" s="39">
        <v>0.16666666666666666</v>
      </c>
      <c r="AC372" s="39">
        <v>0.1599247412982126</v>
      </c>
      <c r="AD372" s="39">
        <v>0.16302367941712204</v>
      </c>
      <c r="AE372" s="39">
        <v>0.16666666666666666</v>
      </c>
      <c r="AF372" s="39">
        <v>0.17471466198419666</v>
      </c>
      <c r="AG372" s="39">
        <v>0.17941952506596306</v>
      </c>
      <c r="AH372" s="39">
        <v>0.17606244579358196</v>
      </c>
      <c r="AI372" s="39">
        <v>0.18306244653550044</v>
      </c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</row>
    <row r="373" spans="1:101" x14ac:dyDescent="0.3">
      <c r="A373" s="3">
        <v>2024</v>
      </c>
      <c r="B373" s="4" t="s">
        <v>365</v>
      </c>
      <c r="C373" s="39">
        <v>0.14499659632402995</v>
      </c>
      <c r="D373" s="39">
        <v>0.14943342776203966</v>
      </c>
      <c r="E373" s="39">
        <v>0.15793304221251819</v>
      </c>
      <c r="F373" s="39">
        <v>0.15435259692757863</v>
      </c>
      <c r="G373" s="39">
        <v>0.15895522388059702</v>
      </c>
      <c r="H373" s="39">
        <v>0.15550595238095238</v>
      </c>
      <c r="I373" s="39">
        <v>0.15909090909090909</v>
      </c>
      <c r="J373" s="39">
        <v>0.1609907120743034</v>
      </c>
      <c r="K373" s="39">
        <v>0.15105740181268881</v>
      </c>
      <c r="L373" s="39">
        <v>0.15165165165165165</v>
      </c>
      <c r="M373" s="39">
        <v>0.15822784810126583</v>
      </c>
      <c r="N373" s="39">
        <v>0.16098334655035687</v>
      </c>
      <c r="O373" s="39">
        <v>0.16373801916932906</v>
      </c>
      <c r="P373" s="39">
        <v>0.16262135922330098</v>
      </c>
      <c r="Q373" s="39">
        <v>0.16254125412541254</v>
      </c>
      <c r="R373" s="39">
        <v>0.15619834710743802</v>
      </c>
      <c r="S373" s="39">
        <v>0.1584241408214585</v>
      </c>
      <c r="T373" s="39">
        <v>0.16321243523316062</v>
      </c>
      <c r="U373" s="39">
        <v>0.16328331862312445</v>
      </c>
      <c r="V373" s="39">
        <v>0.16666666666666666</v>
      </c>
      <c r="W373" s="39">
        <v>0.17679558011049723</v>
      </c>
      <c r="X373" s="39">
        <v>0.18755803156917364</v>
      </c>
      <c r="Y373" s="39">
        <v>0.18473138548539114</v>
      </c>
      <c r="Z373" s="39">
        <v>0.18773946360153257</v>
      </c>
      <c r="AA373" s="39">
        <v>0.17749757516973813</v>
      </c>
      <c r="AB373" s="39">
        <v>0.18817733990147784</v>
      </c>
      <c r="AC373" s="39">
        <v>0.18829268292682927</v>
      </c>
      <c r="AD373" s="39">
        <v>0.18826868495742669</v>
      </c>
      <c r="AE373" s="39">
        <v>0.19509803921568628</v>
      </c>
      <c r="AF373" s="39">
        <v>0.2</v>
      </c>
      <c r="AG373" s="39">
        <v>0.20686175580221999</v>
      </c>
      <c r="AH373" s="39">
        <v>0.21566632756866735</v>
      </c>
      <c r="AI373" s="39">
        <v>0.22120285423037717</v>
      </c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</row>
    <row r="374" spans="1:101" x14ac:dyDescent="0.3">
      <c r="A374" s="3">
        <v>2025</v>
      </c>
      <c r="B374" s="4" t="s">
        <v>366</v>
      </c>
      <c r="C374" s="39">
        <v>0.11857707509881422</v>
      </c>
      <c r="D374" s="39">
        <v>0.12348367029548989</v>
      </c>
      <c r="E374" s="39">
        <v>0.12371134020618557</v>
      </c>
      <c r="F374" s="39">
        <v>0.12269170579029734</v>
      </c>
      <c r="G374" s="39">
        <v>0.12128712871287128</v>
      </c>
      <c r="H374" s="39">
        <v>0.11903304773561811</v>
      </c>
      <c r="I374" s="39">
        <v>0.11821764170960897</v>
      </c>
      <c r="J374" s="39">
        <v>0.11576053756872327</v>
      </c>
      <c r="K374" s="39">
        <v>0.11613691931540342</v>
      </c>
      <c r="L374" s="39">
        <v>0.11788617886178862</v>
      </c>
      <c r="M374" s="39">
        <v>0.1215786123488224</v>
      </c>
      <c r="N374" s="39">
        <v>0.1240038253108065</v>
      </c>
      <c r="O374" s="39">
        <v>0.13089005235602094</v>
      </c>
      <c r="P374" s="39">
        <v>0.12914769030579051</v>
      </c>
      <c r="Q374" s="39">
        <v>0.1287779237844941</v>
      </c>
      <c r="R374" s="39">
        <v>0.12635735439289239</v>
      </c>
      <c r="S374" s="39">
        <v>0.13200782268578878</v>
      </c>
      <c r="T374" s="39">
        <v>0.13348868175765646</v>
      </c>
      <c r="U374" s="39">
        <v>0.13467237405334212</v>
      </c>
      <c r="V374" s="39">
        <v>0.14105123087159016</v>
      </c>
      <c r="W374" s="39">
        <v>0.14367237327962404</v>
      </c>
      <c r="X374" s="39">
        <v>0.14488828706838186</v>
      </c>
      <c r="Y374" s="39">
        <v>0.14774652660115214</v>
      </c>
      <c r="Z374" s="39">
        <v>0.15762362637362637</v>
      </c>
      <c r="AA374" s="39">
        <v>0.16016568864342423</v>
      </c>
      <c r="AB374" s="39">
        <v>0.16160220994475138</v>
      </c>
      <c r="AC374" s="39">
        <v>0.16724137931034483</v>
      </c>
      <c r="AD374" s="39">
        <v>0.17100242802636142</v>
      </c>
      <c r="AE374" s="39">
        <v>0.17256789274664833</v>
      </c>
      <c r="AF374" s="39">
        <v>0.17522245037645448</v>
      </c>
      <c r="AG374" s="39">
        <v>0.18481621435932669</v>
      </c>
      <c r="AH374" s="39">
        <v>0.189596167008898</v>
      </c>
      <c r="AI374" s="39">
        <v>0.19724137931034483</v>
      </c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</row>
    <row r="375" spans="1:101" x14ac:dyDescent="0.3">
      <c r="A375" s="3">
        <v>2027</v>
      </c>
      <c r="B375" s="4" t="s">
        <v>367</v>
      </c>
      <c r="C375" s="39">
        <v>0.15515515515515516</v>
      </c>
      <c r="D375" s="39">
        <v>0.16170634920634921</v>
      </c>
      <c r="E375" s="39">
        <v>0.16019417475728157</v>
      </c>
      <c r="F375" s="39">
        <v>0.16972034715525555</v>
      </c>
      <c r="G375" s="39">
        <v>0.16571969696969696</v>
      </c>
      <c r="H375" s="39">
        <v>0.16761363636363635</v>
      </c>
      <c r="I375" s="39">
        <v>0.16525023607176581</v>
      </c>
      <c r="J375" s="39">
        <v>0.16604477611940299</v>
      </c>
      <c r="K375" s="39">
        <v>0.17461832061068702</v>
      </c>
      <c r="L375" s="39">
        <v>0.17202268431001891</v>
      </c>
      <c r="M375" s="39">
        <v>0.1690682036503362</v>
      </c>
      <c r="N375" s="39">
        <v>0.17101449275362318</v>
      </c>
      <c r="O375" s="39">
        <v>0.17335945151811949</v>
      </c>
      <c r="P375" s="39">
        <v>0.18031088082901556</v>
      </c>
      <c r="Q375" s="39">
        <v>0.17653167185877466</v>
      </c>
      <c r="R375" s="39">
        <v>0.17184265010351968</v>
      </c>
      <c r="S375" s="39">
        <v>0.17545748116254037</v>
      </c>
      <c r="T375" s="39">
        <v>0.18446601941747573</v>
      </c>
      <c r="U375" s="39">
        <v>0.19755826859045506</v>
      </c>
      <c r="V375" s="39">
        <v>0.20067264573991031</v>
      </c>
      <c r="W375" s="39">
        <v>0.19909502262443438</v>
      </c>
      <c r="X375" s="39">
        <v>0.20560747663551401</v>
      </c>
      <c r="Y375" s="39">
        <v>0.2072892938496583</v>
      </c>
      <c r="Z375" s="39">
        <v>0.20248868778280543</v>
      </c>
      <c r="AA375" s="39">
        <v>0.20044792833146696</v>
      </c>
      <c r="AB375" s="39">
        <v>0.19755826859045506</v>
      </c>
      <c r="AC375" s="39">
        <v>0.20181405895691609</v>
      </c>
      <c r="AD375" s="39">
        <v>0.20130576713819368</v>
      </c>
      <c r="AE375" s="39">
        <v>0.21199143468950749</v>
      </c>
      <c r="AF375" s="39">
        <v>0.20437956204379562</v>
      </c>
      <c r="AG375" s="39">
        <v>0.21345951629863302</v>
      </c>
      <c r="AH375" s="39">
        <v>0.23305084745762711</v>
      </c>
      <c r="AI375" s="39">
        <v>0.2454835281615303</v>
      </c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</row>
    <row r="376" spans="1:101" x14ac:dyDescent="0.3">
      <c r="A376" s="3">
        <v>2028</v>
      </c>
      <c r="B376" s="4" t="s">
        <v>368</v>
      </c>
      <c r="C376" s="39">
        <v>6.3529411764705876E-2</v>
      </c>
      <c r="D376" s="39">
        <v>6.6233238520926455E-2</v>
      </c>
      <c r="E376" s="39">
        <v>6.6638900458142442E-2</v>
      </c>
      <c r="F376" s="39">
        <v>7.2037510656436488E-2</v>
      </c>
      <c r="G376" s="39">
        <v>7.6890217855617254E-2</v>
      </c>
      <c r="H376" s="39">
        <v>7.8845325290822915E-2</v>
      </c>
      <c r="I376" s="39">
        <v>8.1434599156118143E-2</v>
      </c>
      <c r="J376" s="39">
        <v>8.1649151172190779E-2</v>
      </c>
      <c r="K376" s="39">
        <v>8.2842559874361996E-2</v>
      </c>
      <c r="L376" s="39">
        <v>8.1235697940503435E-2</v>
      </c>
      <c r="M376" s="39">
        <v>8.5098039215686275E-2</v>
      </c>
      <c r="N376" s="39">
        <v>9.0408805031446535E-2</v>
      </c>
      <c r="O376" s="39">
        <v>9.1687041564792182E-2</v>
      </c>
      <c r="P376" s="39">
        <v>9.149797570850203E-2</v>
      </c>
      <c r="Q376" s="39">
        <v>9.2207262341901269E-2</v>
      </c>
      <c r="R376" s="39">
        <v>9.7631906938097215E-2</v>
      </c>
      <c r="S376" s="39">
        <v>0.10024958402662229</v>
      </c>
      <c r="T376" s="39">
        <v>0.10131004366812227</v>
      </c>
      <c r="U376" s="39">
        <v>0.10526315789473684</v>
      </c>
      <c r="V376" s="39">
        <v>0.11008751727314602</v>
      </c>
      <c r="W376" s="39">
        <v>0.11500236630383341</v>
      </c>
      <c r="X376" s="39">
        <v>0.12009569377990431</v>
      </c>
      <c r="Y376" s="39">
        <v>0.12054001928640308</v>
      </c>
      <c r="Z376" s="39">
        <v>0.12173913043478261</v>
      </c>
      <c r="AA376" s="39">
        <v>0.12071463061323032</v>
      </c>
      <c r="AB376" s="39">
        <v>0.11871708951651508</v>
      </c>
      <c r="AC376" s="39">
        <v>0.12488436632747456</v>
      </c>
      <c r="AD376" s="39">
        <v>0.12686905301314</v>
      </c>
      <c r="AE376" s="39">
        <v>0.13422818791946309</v>
      </c>
      <c r="AF376" s="39">
        <v>0.13794663048394393</v>
      </c>
      <c r="AG376" s="39">
        <v>0.13895015438906044</v>
      </c>
      <c r="AH376" s="39">
        <v>0.14494034467520989</v>
      </c>
      <c r="AI376" s="39">
        <v>0.15110132158590309</v>
      </c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</row>
    <row r="377" spans="1:101" x14ac:dyDescent="0.3">
      <c r="A377" s="3">
        <v>2030</v>
      </c>
      <c r="B377" s="6" t="s">
        <v>369</v>
      </c>
      <c r="C377" s="39">
        <v>0.11267316572601334</v>
      </c>
      <c r="D377" s="39">
        <v>0.11647846089502301</v>
      </c>
      <c r="E377" s="39">
        <v>0.11921912516964192</v>
      </c>
      <c r="F377" s="39">
        <v>0.1220827714967327</v>
      </c>
      <c r="G377" s="39">
        <v>0.12349117920148561</v>
      </c>
      <c r="H377" s="39">
        <v>0.12225865956138553</v>
      </c>
      <c r="I377" s="39">
        <v>0.12333231489968428</v>
      </c>
      <c r="J377" s="39">
        <v>0.12336354481369587</v>
      </c>
      <c r="K377" s="39">
        <v>0.12518914556642793</v>
      </c>
      <c r="L377" s="39">
        <v>0.12647352647352647</v>
      </c>
      <c r="M377" s="39">
        <v>0.12912729858782893</v>
      </c>
      <c r="N377" s="39">
        <v>0.12941777323799797</v>
      </c>
      <c r="O377" s="39">
        <v>0.13083143271822517</v>
      </c>
      <c r="P377" s="39">
        <v>0.12987830465799413</v>
      </c>
      <c r="Q377" s="39">
        <v>0.12950094756790903</v>
      </c>
      <c r="R377" s="39">
        <v>0.12687343880099916</v>
      </c>
      <c r="S377" s="39">
        <v>0.12862679375720121</v>
      </c>
      <c r="T377" s="39">
        <v>0.126</v>
      </c>
      <c r="U377" s="39">
        <v>0.12638698087287328</v>
      </c>
      <c r="V377" s="39">
        <v>0.12711327134404057</v>
      </c>
      <c r="W377" s="39">
        <v>0.12602739726027398</v>
      </c>
      <c r="X377" s="39">
        <v>0.12523639420046229</v>
      </c>
      <c r="Y377" s="39">
        <v>0.12979320378260417</v>
      </c>
      <c r="Z377" s="39">
        <v>0.13041692339289382</v>
      </c>
      <c r="AA377" s="39">
        <v>0.1288418481579483</v>
      </c>
      <c r="AB377" s="39">
        <v>0.12900608519269777</v>
      </c>
      <c r="AC377" s="39">
        <v>0.13132022471910113</v>
      </c>
      <c r="AD377" s="39">
        <v>0.13627353815659068</v>
      </c>
      <c r="AE377" s="39">
        <v>0.13951668134233441</v>
      </c>
      <c r="AF377" s="39">
        <v>0.14051041361102962</v>
      </c>
      <c r="AG377" s="39">
        <v>0.14579860770663791</v>
      </c>
      <c r="AH377" s="39">
        <v>0.15023104906105594</v>
      </c>
      <c r="AI377" s="39">
        <v>0.15360378101614808</v>
      </c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</row>
    <row r="378" spans="1:101" x14ac:dyDescent="0.3">
      <c r="A378" s="3">
        <v>5001</v>
      </c>
      <c r="B378" s="4" t="s">
        <v>370</v>
      </c>
      <c r="C378" s="39">
        <v>0.12151304102217234</v>
      </c>
      <c r="D378" s="39">
        <v>0.12408872229273044</v>
      </c>
      <c r="E378" s="39">
        <v>0.12537243504805967</v>
      </c>
      <c r="F378" s="39">
        <v>0.12632330027812969</v>
      </c>
      <c r="G378" s="39">
        <v>0.12763476220139361</v>
      </c>
      <c r="H378" s="39">
        <v>0.12778772470099548</v>
      </c>
      <c r="I378" s="39">
        <v>0.12800733704925493</v>
      </c>
      <c r="J378" s="39">
        <v>0.12775339691113174</v>
      </c>
      <c r="K378" s="39">
        <v>0.12807936918846685</v>
      </c>
      <c r="L378" s="39">
        <v>0.12760291735324586</v>
      </c>
      <c r="M378" s="39">
        <v>0.12746941314716251</v>
      </c>
      <c r="N378" s="39">
        <v>0.12637023419171617</v>
      </c>
      <c r="O378" s="39">
        <v>0.12541868507408943</v>
      </c>
      <c r="P378" s="39">
        <v>0.12404355799783688</v>
      </c>
      <c r="Q378" s="39">
        <v>0.12253772491775768</v>
      </c>
      <c r="R378" s="39">
        <v>0.12116929092254042</v>
      </c>
      <c r="S378" s="39">
        <v>0.11883509387749756</v>
      </c>
      <c r="T378" s="39">
        <v>0.11674689506384799</v>
      </c>
      <c r="U378" s="39">
        <v>0.11495828023642267</v>
      </c>
      <c r="V378" s="39">
        <v>0.1128028597908116</v>
      </c>
      <c r="W378" s="39">
        <v>0.11093179991343598</v>
      </c>
      <c r="X378" s="39">
        <v>0.10922507884812127</v>
      </c>
      <c r="Y378" s="39">
        <v>0.10853634618470553</v>
      </c>
      <c r="Z378" s="39">
        <v>0.10877755417232181</v>
      </c>
      <c r="AA378" s="39">
        <v>0.10957656525598608</v>
      </c>
      <c r="AB378" s="39">
        <v>0.110849003107492</v>
      </c>
      <c r="AC378" s="39">
        <v>0.11243683636444583</v>
      </c>
      <c r="AD378" s="39">
        <v>0.11577443898151454</v>
      </c>
      <c r="AE378" s="39">
        <v>0.11812824394463668</v>
      </c>
      <c r="AF378" s="39">
        <v>0.12067060575491186</v>
      </c>
      <c r="AG378" s="39">
        <v>0.12246933803763441</v>
      </c>
      <c r="AH378" s="39">
        <v>0.12374096257900476</v>
      </c>
      <c r="AI378" s="39">
        <v>0.12588767275526486</v>
      </c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</row>
    <row r="379" spans="1:101" x14ac:dyDescent="0.3">
      <c r="A379" s="3">
        <v>5004</v>
      </c>
      <c r="B379" s="4" t="s">
        <v>371</v>
      </c>
      <c r="C379" s="39">
        <v>0.13766730401529637</v>
      </c>
      <c r="D379" s="39">
        <v>0.1413027495956477</v>
      </c>
      <c r="E379" s="39">
        <v>0.14291305836880475</v>
      </c>
      <c r="F379" s="39">
        <v>0.14559945570296934</v>
      </c>
      <c r="G379" s="39">
        <v>0.14544047964413501</v>
      </c>
      <c r="H379" s="39">
        <v>0.14779252110977081</v>
      </c>
      <c r="I379" s="39">
        <v>0.14839862808559973</v>
      </c>
      <c r="J379" s="39">
        <v>0.14933655006031363</v>
      </c>
      <c r="K379" s="39">
        <v>0.15200774068698597</v>
      </c>
      <c r="L379" s="39">
        <v>0.15358029499099449</v>
      </c>
      <c r="M379" s="39">
        <v>0.15415998834329012</v>
      </c>
      <c r="N379" s="39">
        <v>0.15587282896673535</v>
      </c>
      <c r="O379" s="39">
        <v>0.15623924902934094</v>
      </c>
      <c r="P379" s="39">
        <v>0.15557945158609904</v>
      </c>
      <c r="Q379" s="39">
        <v>0.15493163349715341</v>
      </c>
      <c r="R379" s="39">
        <v>0.15500659083142118</v>
      </c>
      <c r="S379" s="39">
        <v>0.15496889846696379</v>
      </c>
      <c r="T379" s="39">
        <v>0.15373331377438756</v>
      </c>
      <c r="U379" s="39">
        <v>0.15345642324743022</v>
      </c>
      <c r="V379" s="39">
        <v>0.15412413927821458</v>
      </c>
      <c r="W379" s="39">
        <v>0.1538498836307215</v>
      </c>
      <c r="X379" s="39">
        <v>0.15431501547987617</v>
      </c>
      <c r="Y379" s="39">
        <v>0.15636381061912977</v>
      </c>
      <c r="Z379" s="39">
        <v>0.15749525616698293</v>
      </c>
      <c r="AA379" s="39">
        <v>0.16027610987660157</v>
      </c>
      <c r="AB379" s="39">
        <v>0.16030606017931748</v>
      </c>
      <c r="AC379" s="39">
        <v>0.16375280478683621</v>
      </c>
      <c r="AD379" s="39">
        <v>0.1679424727441429</v>
      </c>
      <c r="AE379" s="39">
        <v>0.17191685912240184</v>
      </c>
      <c r="AF379" s="39">
        <v>0.17547403700472888</v>
      </c>
      <c r="AG379" s="39">
        <v>0.17836337156380849</v>
      </c>
      <c r="AH379" s="39">
        <v>0.18265749456915278</v>
      </c>
      <c r="AI379" s="39">
        <v>0.18506111362607514</v>
      </c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</row>
    <row r="380" spans="1:101" x14ac:dyDescent="0.3">
      <c r="A380" s="3">
        <v>5005</v>
      </c>
      <c r="B380" s="4" t="s">
        <v>372</v>
      </c>
      <c r="C380" s="39">
        <v>0.12967982381839743</v>
      </c>
      <c r="D380" s="39">
        <v>0.13468869123252858</v>
      </c>
      <c r="E380" s="39">
        <v>0.13656760646854627</v>
      </c>
      <c r="F380" s="39">
        <v>0.13927364864864866</v>
      </c>
      <c r="G380" s="39">
        <v>0.13867203894904725</v>
      </c>
      <c r="H380" s="39">
        <v>0.13868190097698294</v>
      </c>
      <c r="I380" s="39">
        <v>0.14085782497736066</v>
      </c>
      <c r="J380" s="39">
        <v>0.13950097213220999</v>
      </c>
      <c r="K380" s="39">
        <v>0.14199788669430219</v>
      </c>
      <c r="L380" s="39">
        <v>0.14238925734872676</v>
      </c>
      <c r="M380" s="39">
        <v>0.14446989528795812</v>
      </c>
      <c r="N380" s="39">
        <v>0.14304408276764538</v>
      </c>
      <c r="O380" s="39">
        <v>0.14321833455672459</v>
      </c>
      <c r="P380" s="39">
        <v>0.14125760649087221</v>
      </c>
      <c r="Q380" s="39">
        <v>0.14039051153784088</v>
      </c>
      <c r="R380" s="39">
        <v>0.14094883419689119</v>
      </c>
      <c r="S380" s="39">
        <v>0.13885298869143781</v>
      </c>
      <c r="T380" s="39">
        <v>0.13793658458071784</v>
      </c>
      <c r="U380" s="39">
        <v>0.13594175068010883</v>
      </c>
      <c r="V380" s="39">
        <v>0.1355177350087482</v>
      </c>
      <c r="W380" s="39">
        <v>0.13449455181738645</v>
      </c>
      <c r="X380" s="39">
        <v>0.13500436265566748</v>
      </c>
      <c r="Y380" s="39">
        <v>0.13408787235714847</v>
      </c>
      <c r="Z380" s="39">
        <v>0.13575615474794842</v>
      </c>
      <c r="AA380" s="39">
        <v>0.13451108011777468</v>
      </c>
      <c r="AB380" s="39">
        <v>0.13687948737744152</v>
      </c>
      <c r="AC380" s="39">
        <v>0.14236218047428395</v>
      </c>
      <c r="AD380" s="39">
        <v>0.14667889627761216</v>
      </c>
      <c r="AE380" s="39">
        <v>0.14977736834024258</v>
      </c>
      <c r="AF380" s="39">
        <v>0.15495772482705611</v>
      </c>
      <c r="AG380" s="39">
        <v>0.15722933108574055</v>
      </c>
      <c r="AH380" s="39">
        <v>0.16439822602844473</v>
      </c>
      <c r="AI380" s="39">
        <v>0.1679249599633951</v>
      </c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</row>
    <row r="381" spans="1:101" x14ac:dyDescent="0.3">
      <c r="A381" s="3">
        <v>5011</v>
      </c>
      <c r="B381" s="4" t="s">
        <v>373</v>
      </c>
      <c r="C381" s="39">
        <v>0.14791952446273435</v>
      </c>
      <c r="D381" s="39">
        <v>0.14981785063752276</v>
      </c>
      <c r="E381" s="39">
        <v>0.14723502304147465</v>
      </c>
      <c r="F381" s="39">
        <v>0.14738067520372528</v>
      </c>
      <c r="G381" s="39">
        <v>0.14643861293345831</v>
      </c>
      <c r="H381" s="39">
        <v>0.1474328780028262</v>
      </c>
      <c r="I381" s="39">
        <v>0.14884597268016958</v>
      </c>
      <c r="J381" s="39">
        <v>0.1502105755732335</v>
      </c>
      <c r="K381" s="39">
        <v>0.14994206257242179</v>
      </c>
      <c r="L381" s="39">
        <v>0.14604651162790697</v>
      </c>
      <c r="M381" s="39">
        <v>0.14689527340129749</v>
      </c>
      <c r="N381" s="39">
        <v>0.14589595375722544</v>
      </c>
      <c r="O381" s="39">
        <v>0.1422304317709536</v>
      </c>
      <c r="P381" s="39">
        <v>0.13945420906567993</v>
      </c>
      <c r="Q381" s="39">
        <v>0.13836622303809087</v>
      </c>
      <c r="R381" s="39">
        <v>0.14188873305282843</v>
      </c>
      <c r="S381" s="39">
        <v>0.14308905380333953</v>
      </c>
      <c r="T381" s="39">
        <v>0.1464834653004192</v>
      </c>
      <c r="U381" s="39">
        <v>0.14916997895721301</v>
      </c>
      <c r="V381" s="39">
        <v>0.15024458420684836</v>
      </c>
      <c r="W381" s="39">
        <v>0.14739816340946552</v>
      </c>
      <c r="X381" s="39">
        <v>0.15092111478507322</v>
      </c>
      <c r="Y381" s="39">
        <v>0.15195266272189348</v>
      </c>
      <c r="Z381" s="39">
        <v>0.15711908723555978</v>
      </c>
      <c r="AA381" s="39">
        <v>0.16351606805293006</v>
      </c>
      <c r="AB381" s="39">
        <v>0.16796967543236199</v>
      </c>
      <c r="AC381" s="39">
        <v>0.16887417218543047</v>
      </c>
      <c r="AD381" s="39">
        <v>0.17660984848484848</v>
      </c>
      <c r="AE381" s="39">
        <v>0.18147625763986835</v>
      </c>
      <c r="AF381" s="39">
        <v>0.18497652582159624</v>
      </c>
      <c r="AG381" s="39">
        <v>0.187367926743367</v>
      </c>
      <c r="AH381" s="39">
        <v>0.19124260355029585</v>
      </c>
      <c r="AI381" s="39">
        <v>0.1977294228949858</v>
      </c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</row>
    <row r="382" spans="1:101" x14ac:dyDescent="0.3">
      <c r="A382" s="3">
        <v>5012</v>
      </c>
      <c r="B382" s="4" t="s">
        <v>374</v>
      </c>
      <c r="C382" s="39">
        <v>0.21650326797385622</v>
      </c>
      <c r="D382" s="39">
        <v>0.22925225965488907</v>
      </c>
      <c r="E382" s="39">
        <v>0.23294509151414308</v>
      </c>
      <c r="F382" s="39">
        <v>0.23160535117056857</v>
      </c>
      <c r="G382" s="39">
        <v>0.23599320882852293</v>
      </c>
      <c r="H382" s="39">
        <v>0.23793103448275862</v>
      </c>
      <c r="I382" s="39">
        <v>0.23457862728062553</v>
      </c>
      <c r="J382" s="39">
        <v>0.22771403353927624</v>
      </c>
      <c r="K382" s="39">
        <v>0.22675933970460468</v>
      </c>
      <c r="L382" s="39">
        <v>0.22261798753339271</v>
      </c>
      <c r="M382" s="39">
        <v>0.21894548704200179</v>
      </c>
      <c r="N382" s="39">
        <v>0.21261261261261261</v>
      </c>
      <c r="O382" s="39">
        <v>0.21782178217821782</v>
      </c>
      <c r="P382" s="39">
        <v>0.21774931381518756</v>
      </c>
      <c r="Q382" s="39">
        <v>0.20848708487084872</v>
      </c>
      <c r="R382" s="39">
        <v>0.21212121212121213</v>
      </c>
      <c r="S382" s="39">
        <v>0.20894071914480078</v>
      </c>
      <c r="T382" s="39">
        <v>0.20522749273959343</v>
      </c>
      <c r="U382" s="39">
        <v>0.20955165692007796</v>
      </c>
      <c r="V382" s="39">
        <v>0.20267686424474188</v>
      </c>
      <c r="W382" s="39">
        <v>0.20372184133202742</v>
      </c>
      <c r="X382" s="39">
        <v>0.20156555772994128</v>
      </c>
      <c r="Y382" s="39">
        <v>0.20242914979757085</v>
      </c>
      <c r="Z382" s="39">
        <v>0.19138276553106212</v>
      </c>
      <c r="AA382" s="39">
        <v>0.1875</v>
      </c>
      <c r="AB382" s="39">
        <v>0.1875637104994903</v>
      </c>
      <c r="AC382" s="39">
        <v>0.19695431472081218</v>
      </c>
      <c r="AD382" s="39">
        <v>0.19285714285714287</v>
      </c>
      <c r="AE382" s="39">
        <v>0.20162932790224034</v>
      </c>
      <c r="AF382" s="39">
        <v>0.20347648261758691</v>
      </c>
      <c r="AG382" s="39">
        <v>0.20875763747454176</v>
      </c>
      <c r="AH382" s="39">
        <v>0.20871327254305977</v>
      </c>
      <c r="AI382" s="39">
        <v>0.2122122122122122</v>
      </c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</row>
    <row r="383" spans="1:101" x14ac:dyDescent="0.3">
      <c r="A383" s="3">
        <v>5013</v>
      </c>
      <c r="B383" s="4" t="s">
        <v>375</v>
      </c>
      <c r="C383" s="39">
        <v>0.16886964448495898</v>
      </c>
      <c r="D383" s="39">
        <v>0.17504051863857376</v>
      </c>
      <c r="E383" s="39">
        <v>0.17473243369008842</v>
      </c>
      <c r="F383" s="39">
        <v>0.17798976268031644</v>
      </c>
      <c r="G383" s="39">
        <v>0.1733457595526561</v>
      </c>
      <c r="H383" s="39">
        <v>0.17543859649122806</v>
      </c>
      <c r="I383" s="39">
        <v>0.17820604330240306</v>
      </c>
      <c r="J383" s="39">
        <v>0.18214456677836285</v>
      </c>
      <c r="K383" s="39">
        <v>0.18282682103232031</v>
      </c>
      <c r="L383" s="39">
        <v>0.18665048543689319</v>
      </c>
      <c r="M383" s="39">
        <v>0.1821724305893814</v>
      </c>
      <c r="N383" s="39">
        <v>0.1796068796068796</v>
      </c>
      <c r="O383" s="39">
        <v>0.17768493487343329</v>
      </c>
      <c r="P383" s="39">
        <v>0.18003962357602774</v>
      </c>
      <c r="Q383" s="39">
        <v>0.17724609375</v>
      </c>
      <c r="R383" s="39">
        <v>0.17872130338188102</v>
      </c>
      <c r="S383" s="39">
        <v>0.17613636363636365</v>
      </c>
      <c r="T383" s="39">
        <v>0.16943765281173595</v>
      </c>
      <c r="U383" s="39">
        <v>0.17192546583850932</v>
      </c>
      <c r="V383" s="39">
        <v>0.16911216115394181</v>
      </c>
      <c r="W383" s="39">
        <v>0.17005958291956305</v>
      </c>
      <c r="X383" s="39">
        <v>0.16723136495643756</v>
      </c>
      <c r="Y383" s="39">
        <v>0.16236429433051869</v>
      </c>
      <c r="Z383" s="39">
        <v>0.16165413533834586</v>
      </c>
      <c r="AA383" s="39">
        <v>0.15852534562211981</v>
      </c>
      <c r="AB383" s="39">
        <v>0.16003637190270517</v>
      </c>
      <c r="AC383" s="39">
        <v>0.16372570918025464</v>
      </c>
      <c r="AD383" s="39">
        <v>0.16784608580274216</v>
      </c>
      <c r="AE383" s="39">
        <v>0.17202889034799737</v>
      </c>
      <c r="AF383" s="39">
        <v>0.1771960190393769</v>
      </c>
      <c r="AG383" s="39">
        <v>0.18051083923588754</v>
      </c>
      <c r="AH383" s="39">
        <v>0.18502581755593803</v>
      </c>
      <c r="AI383" s="39">
        <v>0.18470387729015764</v>
      </c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</row>
    <row r="384" spans="1:101" x14ac:dyDescent="0.3">
      <c r="A384" s="3">
        <v>5014</v>
      </c>
      <c r="B384" s="4" t="s">
        <v>376</v>
      </c>
      <c r="C384" s="39">
        <v>0.18419243986254297</v>
      </c>
      <c r="D384" s="39">
        <v>0.1864209052729818</v>
      </c>
      <c r="E384" s="39">
        <v>0.18892278807791599</v>
      </c>
      <c r="F384" s="39">
        <v>0.18658280922431866</v>
      </c>
      <c r="G384" s="39">
        <v>0.18717586044318718</v>
      </c>
      <c r="H384" s="39">
        <v>0.19407657115338309</v>
      </c>
      <c r="I384" s="39">
        <v>0.19007468079980727</v>
      </c>
      <c r="J384" s="39">
        <v>0.19035967702471251</v>
      </c>
      <c r="K384" s="39">
        <v>0.19423219127434063</v>
      </c>
      <c r="L384" s="39">
        <v>0.1941508970262964</v>
      </c>
      <c r="M384" s="39">
        <v>0.19541910331384016</v>
      </c>
      <c r="N384" s="39">
        <v>0.19364303178484107</v>
      </c>
      <c r="O384" s="39">
        <v>0.18888079630978394</v>
      </c>
      <c r="P384" s="39">
        <v>0.187363304981774</v>
      </c>
      <c r="Q384" s="39">
        <v>0.18623875516654509</v>
      </c>
      <c r="R384" s="39">
        <v>0.18456294131969808</v>
      </c>
      <c r="S384" s="39">
        <v>0.1789676796912687</v>
      </c>
      <c r="T384" s="39">
        <v>0.18018018018018017</v>
      </c>
      <c r="U384" s="39">
        <v>0.17938745746232376</v>
      </c>
      <c r="V384" s="39">
        <v>0.18083271741808327</v>
      </c>
      <c r="W384" s="39">
        <v>0.18262586377097728</v>
      </c>
      <c r="X384" s="39">
        <v>0.17712355212355213</v>
      </c>
      <c r="Y384" s="39">
        <v>0.1708185053380783</v>
      </c>
      <c r="Z384" s="39">
        <v>0.16573945294390358</v>
      </c>
      <c r="AA384" s="39">
        <v>0.16412390198797966</v>
      </c>
      <c r="AB384" s="39">
        <v>0.16044861524376289</v>
      </c>
      <c r="AC384" s="39">
        <v>0.15512649800266312</v>
      </c>
      <c r="AD384" s="39">
        <v>0.15438750824719596</v>
      </c>
      <c r="AE384" s="39">
        <v>0.15429434613724644</v>
      </c>
      <c r="AF384" s="39">
        <v>0.15253177745363616</v>
      </c>
      <c r="AG384" s="39">
        <v>0.1502937006279117</v>
      </c>
      <c r="AH384" s="39">
        <v>0.14893188230552196</v>
      </c>
      <c r="AI384" s="39">
        <v>0.1483820047355959</v>
      </c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</row>
    <row r="385" spans="1:101" x14ac:dyDescent="0.3">
      <c r="A385" s="3">
        <v>5015</v>
      </c>
      <c r="B385" s="4" t="s">
        <v>377</v>
      </c>
      <c r="C385" s="39">
        <v>0.12327069997935164</v>
      </c>
      <c r="D385" s="39">
        <v>0.12567849686847599</v>
      </c>
      <c r="E385" s="39">
        <v>0.12833675564681724</v>
      </c>
      <c r="F385" s="39">
        <v>0.13129459734964322</v>
      </c>
      <c r="G385" s="39">
        <v>0.13677811550151975</v>
      </c>
      <c r="H385" s="39">
        <v>0.1361970684039088</v>
      </c>
      <c r="I385" s="39">
        <v>0.13908092720618137</v>
      </c>
      <c r="J385" s="39">
        <v>0.13685061653527392</v>
      </c>
      <c r="K385" s="39">
        <v>0.13574021782977008</v>
      </c>
      <c r="L385" s="39">
        <v>0.132452981192477</v>
      </c>
      <c r="M385" s="39">
        <v>0.13346456692913386</v>
      </c>
      <c r="N385" s="39">
        <v>0.13232963549920762</v>
      </c>
      <c r="O385" s="39">
        <v>0.13099484740388426</v>
      </c>
      <c r="P385" s="39">
        <v>0.13321421481040302</v>
      </c>
      <c r="Q385" s="39">
        <v>0.13387383824401819</v>
      </c>
      <c r="R385" s="39">
        <v>0.13333333333333333</v>
      </c>
      <c r="S385" s="39">
        <v>0.1322523930455167</v>
      </c>
      <c r="T385" s="39">
        <v>0.1367769394467015</v>
      </c>
      <c r="U385" s="39">
        <v>0.13376168224299065</v>
      </c>
      <c r="V385" s="39">
        <v>0.13671034617641306</v>
      </c>
      <c r="W385" s="39">
        <v>0.1408367707719505</v>
      </c>
      <c r="X385" s="39">
        <v>0.14248756218905473</v>
      </c>
      <c r="Y385" s="39">
        <v>0.14643353864494338</v>
      </c>
      <c r="Z385" s="39">
        <v>0.14938488576449913</v>
      </c>
      <c r="AA385" s="39">
        <v>0.1498149230469511</v>
      </c>
      <c r="AB385" s="39">
        <v>0.15647587419417855</v>
      </c>
      <c r="AC385" s="39">
        <v>0.16178467507274491</v>
      </c>
      <c r="AD385" s="39">
        <v>0.16634391944229279</v>
      </c>
      <c r="AE385" s="39">
        <v>0.16669882307543893</v>
      </c>
      <c r="AF385" s="39">
        <v>0.16797849875215973</v>
      </c>
      <c r="AG385" s="39">
        <v>0.16858816858816858</v>
      </c>
      <c r="AH385" s="39">
        <v>0.16576340870865258</v>
      </c>
      <c r="AI385" s="39">
        <v>0.17247844019497563</v>
      </c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</row>
    <row r="386" spans="1:101" x14ac:dyDescent="0.3">
      <c r="A386" s="3">
        <v>5016</v>
      </c>
      <c r="B386" s="4" t="s">
        <v>378</v>
      </c>
      <c r="C386" s="39">
        <v>0.18168168168168169</v>
      </c>
      <c r="D386" s="39">
        <v>0.18701700154559506</v>
      </c>
      <c r="E386" s="39">
        <v>0.19164490861618799</v>
      </c>
      <c r="F386" s="39">
        <v>0.19447340980187697</v>
      </c>
      <c r="G386" s="39">
        <v>0.19244887257472471</v>
      </c>
      <c r="H386" s="39">
        <v>0.19346195069667738</v>
      </c>
      <c r="I386" s="39">
        <v>0.19108964036500267</v>
      </c>
      <c r="J386" s="39">
        <v>0.18631178707224336</v>
      </c>
      <c r="K386" s="39">
        <v>0.18575342465753425</v>
      </c>
      <c r="L386" s="39">
        <v>0.18712162905888827</v>
      </c>
      <c r="M386" s="39">
        <v>0.18739635157545606</v>
      </c>
      <c r="N386" s="39">
        <v>0.18428334255672385</v>
      </c>
      <c r="O386" s="39">
        <v>0.18729096989966554</v>
      </c>
      <c r="P386" s="39">
        <v>0.18676388109927089</v>
      </c>
      <c r="Q386" s="39">
        <v>0.18407960199004975</v>
      </c>
      <c r="R386" s="39">
        <v>0.18981737686773659</v>
      </c>
      <c r="S386" s="39">
        <v>0.19579646017699115</v>
      </c>
      <c r="T386" s="39">
        <v>0.1977715877437326</v>
      </c>
      <c r="U386" s="39">
        <v>0.19955530850472486</v>
      </c>
      <c r="V386" s="39">
        <v>0.19561551433389546</v>
      </c>
      <c r="W386" s="39">
        <v>0.19943661971830987</v>
      </c>
      <c r="X386" s="39">
        <v>0.20022753128555176</v>
      </c>
      <c r="Y386" s="39">
        <v>0.19861431870669746</v>
      </c>
      <c r="Z386" s="39">
        <v>0.20011634671320536</v>
      </c>
      <c r="AA386" s="39">
        <v>0.19770773638968481</v>
      </c>
      <c r="AB386" s="39">
        <v>0.19766763848396501</v>
      </c>
      <c r="AC386" s="39">
        <v>0.20735981308411214</v>
      </c>
      <c r="AD386" s="39">
        <v>0.21502293577981652</v>
      </c>
      <c r="AE386" s="39">
        <v>0.21977401129943502</v>
      </c>
      <c r="AF386" s="39">
        <v>0.22792844777841892</v>
      </c>
      <c r="AG386" s="39">
        <v>0.22910578609000584</v>
      </c>
      <c r="AH386" s="39">
        <v>0.22743467933491687</v>
      </c>
      <c r="AI386" s="39">
        <v>0.2303603071470762</v>
      </c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</row>
    <row r="387" spans="1:101" x14ac:dyDescent="0.3">
      <c r="A387" s="3">
        <v>5017</v>
      </c>
      <c r="B387" s="4" t="s">
        <v>379</v>
      </c>
      <c r="C387" s="39">
        <v>0.14416058394160583</v>
      </c>
      <c r="D387" s="39">
        <v>0.14537712895377128</v>
      </c>
      <c r="E387" s="39">
        <v>0.14844227244960292</v>
      </c>
      <c r="F387" s="39">
        <v>0.14956131401754744</v>
      </c>
      <c r="G387" s="39">
        <v>0.1491299069202752</v>
      </c>
      <c r="H387" s="39">
        <v>0.14721723518850988</v>
      </c>
      <c r="I387" s="39">
        <v>0.14936102236421725</v>
      </c>
      <c r="J387" s="39">
        <v>0.15270055599682286</v>
      </c>
      <c r="K387" s="39">
        <v>0.15720611916264091</v>
      </c>
      <c r="L387" s="39">
        <v>0.15759194575713992</v>
      </c>
      <c r="M387" s="39">
        <v>0.16253386122108773</v>
      </c>
      <c r="N387" s="39">
        <v>0.16494192185850054</v>
      </c>
      <c r="O387" s="39">
        <v>0.16741309447643421</v>
      </c>
      <c r="P387" s="39">
        <v>0.16439522998296421</v>
      </c>
      <c r="Q387" s="39">
        <v>0.16233626798368048</v>
      </c>
      <c r="R387" s="39">
        <v>0.16078682916399401</v>
      </c>
      <c r="S387" s="39">
        <v>0.1611170784103115</v>
      </c>
      <c r="T387" s="39">
        <v>0.16048335806656774</v>
      </c>
      <c r="U387" s="39">
        <v>0.16350053361792957</v>
      </c>
      <c r="V387" s="39">
        <v>0.16573154941735002</v>
      </c>
      <c r="W387" s="39">
        <v>0.17145362859022145</v>
      </c>
      <c r="X387" s="39">
        <v>0.1709383145091225</v>
      </c>
      <c r="Y387" s="39">
        <v>0.17070484581497797</v>
      </c>
      <c r="Z387" s="39">
        <v>0.17458223394898856</v>
      </c>
      <c r="AA387" s="39">
        <v>0.17855579868708971</v>
      </c>
      <c r="AB387" s="39">
        <v>0.181282722513089</v>
      </c>
      <c r="AC387" s="39">
        <v>0.18306538049303323</v>
      </c>
      <c r="AD387" s="39">
        <v>0.18509870515814053</v>
      </c>
      <c r="AE387" s="39">
        <v>0.18706256627783668</v>
      </c>
      <c r="AF387" s="39">
        <v>0.18267419962335216</v>
      </c>
      <c r="AG387" s="39">
        <v>0.18311903774367483</v>
      </c>
      <c r="AH387" s="39">
        <v>0.18996710526315788</v>
      </c>
      <c r="AI387" s="39">
        <v>0.19269983686786296</v>
      </c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</row>
    <row r="388" spans="1:101" x14ac:dyDescent="0.3">
      <c r="A388" s="3">
        <v>5018</v>
      </c>
      <c r="B388" s="4" t="s">
        <v>380</v>
      </c>
      <c r="C388" s="39">
        <v>0.16763165150261924</v>
      </c>
      <c r="D388" s="39">
        <v>0.17191818684355997</v>
      </c>
      <c r="E388" s="39">
        <v>0.16795580110497238</v>
      </c>
      <c r="F388" s="39">
        <v>0.16536748329621381</v>
      </c>
      <c r="G388" s="39">
        <v>0.16619797525309335</v>
      </c>
      <c r="H388" s="39">
        <v>0.16601233875490745</v>
      </c>
      <c r="I388" s="39">
        <v>0.16559079427448778</v>
      </c>
      <c r="J388" s="39">
        <v>0.16558533145275034</v>
      </c>
      <c r="K388" s="39">
        <v>0.16789354473386184</v>
      </c>
      <c r="L388" s="39">
        <v>0.16979522184300341</v>
      </c>
      <c r="M388" s="39">
        <v>0.17074558907228229</v>
      </c>
      <c r="N388" s="39">
        <v>0.17109826589595376</v>
      </c>
      <c r="O388" s="39">
        <v>0.17321219226260257</v>
      </c>
      <c r="P388" s="39">
        <v>0.17190714075815458</v>
      </c>
      <c r="Q388" s="39">
        <v>0.17510300176574456</v>
      </c>
      <c r="R388" s="39">
        <v>0.1793575252825699</v>
      </c>
      <c r="S388" s="39">
        <v>0.17925659472422062</v>
      </c>
      <c r="T388" s="39">
        <v>0.18001204093919326</v>
      </c>
      <c r="U388" s="39">
        <v>0.18189991009889123</v>
      </c>
      <c r="V388" s="39">
        <v>0.1812971342383107</v>
      </c>
      <c r="W388" s="39">
        <v>0.18538980969920196</v>
      </c>
      <c r="X388" s="39">
        <v>0.18471534653465346</v>
      </c>
      <c r="Y388" s="39">
        <v>0.18566573988260734</v>
      </c>
      <c r="Z388" s="39">
        <v>0.19099378881987578</v>
      </c>
      <c r="AA388" s="39">
        <v>0.1988231650665841</v>
      </c>
      <c r="AB388" s="39">
        <v>0.19926312557568315</v>
      </c>
      <c r="AC388" s="39">
        <v>0.20327463700957676</v>
      </c>
      <c r="AD388" s="39">
        <v>0.20882171499074645</v>
      </c>
      <c r="AE388" s="39">
        <v>0.20535714285714285</v>
      </c>
      <c r="AF388" s="39">
        <v>0.2062958435207824</v>
      </c>
      <c r="AG388" s="39">
        <v>0.21299417713760344</v>
      </c>
      <c r="AH388" s="39">
        <v>0.20842233750381448</v>
      </c>
      <c r="AI388" s="39">
        <v>0.20808383233532934</v>
      </c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</row>
    <row r="389" spans="1:101" x14ac:dyDescent="0.3">
      <c r="A389" s="3">
        <v>5019</v>
      </c>
      <c r="B389" s="4" t="s">
        <v>381</v>
      </c>
      <c r="C389" s="39">
        <v>0.19580419580419581</v>
      </c>
      <c r="D389" s="39">
        <v>0.2012779552715655</v>
      </c>
      <c r="E389" s="39">
        <v>0.20583468395461912</v>
      </c>
      <c r="F389" s="39">
        <v>0.20454545454545456</v>
      </c>
      <c r="G389" s="39">
        <v>0.21375310687655344</v>
      </c>
      <c r="H389" s="39">
        <v>0.21724429416737109</v>
      </c>
      <c r="I389" s="39">
        <v>0.21196581196581196</v>
      </c>
      <c r="J389" s="39">
        <v>0.21034775233248515</v>
      </c>
      <c r="K389" s="39">
        <v>0.21070811744386875</v>
      </c>
      <c r="L389" s="39">
        <v>0.20865800865800865</v>
      </c>
      <c r="M389" s="39">
        <v>0.20590790616854909</v>
      </c>
      <c r="N389" s="39">
        <v>0.20555073720728534</v>
      </c>
      <c r="O389" s="39">
        <v>0.21185701830863121</v>
      </c>
      <c r="P389" s="39">
        <v>0.21498661909009811</v>
      </c>
      <c r="Q389" s="39">
        <v>0.21327433628318584</v>
      </c>
      <c r="R389" s="39">
        <v>0.21332133213321333</v>
      </c>
      <c r="S389" s="39">
        <v>0.20844811753902662</v>
      </c>
      <c r="T389" s="39">
        <v>0.21062441752096925</v>
      </c>
      <c r="U389" s="39">
        <v>0.2048417132216015</v>
      </c>
      <c r="V389" s="39">
        <v>0.20168855534709193</v>
      </c>
      <c r="W389" s="39">
        <v>0.21067961165048543</v>
      </c>
      <c r="X389" s="39">
        <v>0.20953326713008938</v>
      </c>
      <c r="Y389" s="39">
        <v>0.20396039603960395</v>
      </c>
      <c r="Z389" s="39">
        <v>0.21021021021021022</v>
      </c>
      <c r="AA389" s="39">
        <v>0.21126760563380281</v>
      </c>
      <c r="AB389" s="39">
        <v>0.21783181357649442</v>
      </c>
      <c r="AC389" s="39">
        <v>0.22289156626506024</v>
      </c>
      <c r="AD389" s="39">
        <v>0.2129817444219067</v>
      </c>
      <c r="AE389" s="39">
        <v>0.21903787103377687</v>
      </c>
      <c r="AF389" s="39">
        <v>0.22892819979188345</v>
      </c>
      <c r="AG389" s="39">
        <v>0.22419186652763295</v>
      </c>
      <c r="AH389" s="39">
        <v>0.229800629590766</v>
      </c>
      <c r="AI389" s="39">
        <v>0.22884012539184953</v>
      </c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</row>
    <row r="390" spans="1:101" x14ac:dyDescent="0.3">
      <c r="A390" s="3">
        <v>5020</v>
      </c>
      <c r="B390" s="4" t="s">
        <v>382</v>
      </c>
      <c r="C390" s="39">
        <v>0.19925373134328359</v>
      </c>
      <c r="D390" s="39">
        <v>0.20195195195195195</v>
      </c>
      <c r="E390" s="39">
        <v>0.20180722891566266</v>
      </c>
      <c r="F390" s="39">
        <v>0.20668693009118541</v>
      </c>
      <c r="G390" s="39">
        <v>0.20496894409937888</v>
      </c>
      <c r="H390" s="39">
        <v>0.20803782505910165</v>
      </c>
      <c r="I390" s="39">
        <v>0.20793650793650795</v>
      </c>
      <c r="J390" s="39">
        <v>0.20789685737308622</v>
      </c>
      <c r="K390" s="39">
        <v>0.2097440132122213</v>
      </c>
      <c r="L390" s="39">
        <v>0.20588235294117646</v>
      </c>
      <c r="M390" s="39">
        <v>0.1970074812967581</v>
      </c>
      <c r="N390" s="39">
        <v>0.19763513513513514</v>
      </c>
      <c r="O390" s="39">
        <v>0.19734660033167495</v>
      </c>
      <c r="P390" s="39">
        <v>0.2018425460636516</v>
      </c>
      <c r="Q390" s="39">
        <v>0.20238095238095238</v>
      </c>
      <c r="R390" s="39">
        <v>0.20052083333333334</v>
      </c>
      <c r="S390" s="39">
        <v>0.20054694621695535</v>
      </c>
      <c r="T390" s="39">
        <v>0.1962085308056872</v>
      </c>
      <c r="U390" s="39">
        <v>0.19771863117870722</v>
      </c>
      <c r="V390" s="39">
        <v>0.19924457034938622</v>
      </c>
      <c r="W390" s="39">
        <v>0.19980970504281637</v>
      </c>
      <c r="X390" s="39">
        <v>0.20461095100864554</v>
      </c>
      <c r="Y390" s="39">
        <v>0.2140077821011673</v>
      </c>
      <c r="Z390" s="39">
        <v>0.21297192642787996</v>
      </c>
      <c r="AA390" s="39">
        <v>0.21853658536585366</v>
      </c>
      <c r="AB390" s="39">
        <v>0.22254901960784312</v>
      </c>
      <c r="AC390" s="39">
        <v>0.22376237623762377</v>
      </c>
      <c r="AD390" s="39">
        <v>0.23771313941825475</v>
      </c>
      <c r="AE390" s="39">
        <v>0.23465346534653464</v>
      </c>
      <c r="AF390" s="39">
        <v>0.2530737704918033</v>
      </c>
      <c r="AG390" s="39">
        <v>0.254601226993865</v>
      </c>
      <c r="AH390" s="39">
        <v>0.26059979317476734</v>
      </c>
      <c r="AI390" s="39">
        <v>0.26293558606124606</v>
      </c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</row>
    <row r="391" spans="1:101" x14ac:dyDescent="0.3">
      <c r="A391" s="3">
        <v>5021</v>
      </c>
      <c r="B391" s="4" t="s">
        <v>383</v>
      </c>
      <c r="C391" s="39">
        <v>0.15254792724889399</v>
      </c>
      <c r="D391" s="39">
        <v>0.15358417126175802</v>
      </c>
      <c r="E391" s="39">
        <v>0.15482931564471769</v>
      </c>
      <c r="F391" s="39">
        <v>0.15575767419197661</v>
      </c>
      <c r="G391" s="39">
        <v>0.1564461612747465</v>
      </c>
      <c r="H391" s="39">
        <v>0.15919354838709676</v>
      </c>
      <c r="I391" s="39">
        <v>0.15836958272917673</v>
      </c>
      <c r="J391" s="39">
        <v>0.15571043877712656</v>
      </c>
      <c r="K391" s="39">
        <v>0.1553398058252427</v>
      </c>
      <c r="L391" s="39">
        <v>0.15478647404349896</v>
      </c>
      <c r="M391" s="39">
        <v>0.15512024207676381</v>
      </c>
      <c r="N391" s="39">
        <v>0.15326713645099296</v>
      </c>
      <c r="O391" s="39">
        <v>0.15236875800256081</v>
      </c>
      <c r="P391" s="39">
        <v>0.15235368956743003</v>
      </c>
      <c r="Q391" s="39">
        <v>0.14983404457088667</v>
      </c>
      <c r="R391" s="39">
        <v>0.146104405079166</v>
      </c>
      <c r="S391" s="39">
        <v>0.14500853904673186</v>
      </c>
      <c r="T391" s="39">
        <v>0.14668525402726146</v>
      </c>
      <c r="U391" s="39">
        <v>0.14583655183068128</v>
      </c>
      <c r="V391" s="39">
        <v>0.14802277273426681</v>
      </c>
      <c r="W391" s="39">
        <v>0.14775685193691623</v>
      </c>
      <c r="X391" s="39">
        <v>0.147775746496039</v>
      </c>
      <c r="Y391" s="39">
        <v>0.14949464474279681</v>
      </c>
      <c r="Z391" s="39">
        <v>0.15477813115250644</v>
      </c>
      <c r="AA391" s="39">
        <v>0.15662830668061575</v>
      </c>
      <c r="AB391" s="39">
        <v>0.15973353071798668</v>
      </c>
      <c r="AC391" s="39">
        <v>0.16367382984986753</v>
      </c>
      <c r="AD391" s="39">
        <v>0.16818315233343117</v>
      </c>
      <c r="AE391" s="39">
        <v>0.17527729130180969</v>
      </c>
      <c r="AF391" s="39">
        <v>0.17993029334882371</v>
      </c>
      <c r="AG391" s="39">
        <v>0.18370859027678188</v>
      </c>
      <c r="AH391" s="39">
        <v>0.18837876614060259</v>
      </c>
      <c r="AI391" s="39">
        <v>0.19053763440860216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</row>
    <row r="392" spans="1:101" x14ac:dyDescent="0.3">
      <c r="A392" s="3">
        <v>5022</v>
      </c>
      <c r="B392" s="4" t="s">
        <v>384</v>
      </c>
      <c r="C392" s="39">
        <v>0.18944203140661545</v>
      </c>
      <c r="D392" s="39">
        <v>0.19033232628398791</v>
      </c>
      <c r="E392" s="39">
        <v>0.18997629529292245</v>
      </c>
      <c r="F392" s="39">
        <v>0.18947368421052632</v>
      </c>
      <c r="G392" s="39">
        <v>0.19448228882833787</v>
      </c>
      <c r="H392" s="39">
        <v>0.19492977046933882</v>
      </c>
      <c r="I392" s="39">
        <v>0.19701699618453</v>
      </c>
      <c r="J392" s="39">
        <v>0.19784047370254268</v>
      </c>
      <c r="K392" s="39">
        <v>0.19582608695652173</v>
      </c>
      <c r="L392" s="39">
        <v>0.1950266429840142</v>
      </c>
      <c r="M392" s="39">
        <v>0.19538572458543618</v>
      </c>
      <c r="N392" s="39">
        <v>0.19433345441336725</v>
      </c>
      <c r="O392" s="39">
        <v>0.195906432748538</v>
      </c>
      <c r="P392" s="39">
        <v>0.19666666666666666</v>
      </c>
      <c r="Q392" s="39">
        <v>0.19541080680977055</v>
      </c>
      <c r="R392" s="39">
        <v>0.18953271028037383</v>
      </c>
      <c r="S392" s="39">
        <v>0.18909774436090226</v>
      </c>
      <c r="T392" s="39">
        <v>0.17859834212509421</v>
      </c>
      <c r="U392" s="39">
        <v>0.17819548872180452</v>
      </c>
      <c r="V392" s="39">
        <v>0.17828872973991708</v>
      </c>
      <c r="W392" s="39">
        <v>0.18140417457305502</v>
      </c>
      <c r="X392" s="39">
        <v>0.18696993060909792</v>
      </c>
      <c r="Y392" s="39">
        <v>0.18580694391453645</v>
      </c>
      <c r="Z392" s="39">
        <v>0.18688024408848208</v>
      </c>
      <c r="AA392" s="39">
        <v>0.19627234689996195</v>
      </c>
      <c r="AB392" s="39">
        <v>0.19696379914363565</v>
      </c>
      <c r="AC392" s="39">
        <v>0.19928966061562747</v>
      </c>
      <c r="AD392" s="39">
        <v>0.20305164319248825</v>
      </c>
      <c r="AE392" s="39">
        <v>0.20880405142189326</v>
      </c>
      <c r="AF392" s="39">
        <v>0.21545667447306791</v>
      </c>
      <c r="AG392" s="39">
        <v>0.22065727699530516</v>
      </c>
      <c r="AH392" s="39">
        <v>0.22668240850059032</v>
      </c>
      <c r="AI392" s="39">
        <v>0.22950819672131148</v>
      </c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</row>
    <row r="393" spans="1:101" x14ac:dyDescent="0.3">
      <c r="A393" s="3">
        <v>5023</v>
      </c>
      <c r="B393" s="4" t="s">
        <v>385</v>
      </c>
      <c r="C393" s="39">
        <v>0.21128343447965836</v>
      </c>
      <c r="D393" s="39">
        <v>0.21911632100991885</v>
      </c>
      <c r="E393" s="39">
        <v>0.22204688908926962</v>
      </c>
      <c r="F393" s="39">
        <v>0.22262690644206692</v>
      </c>
      <c r="G393" s="39">
        <v>0.22411412793373217</v>
      </c>
      <c r="H393" s="39">
        <v>0.23001402524544179</v>
      </c>
      <c r="I393" s="39">
        <v>0.22647754137115839</v>
      </c>
      <c r="J393" s="39">
        <v>0.22508425613866154</v>
      </c>
      <c r="K393" s="39">
        <v>0.2269744835965978</v>
      </c>
      <c r="L393" s="39">
        <v>0.22549742078113486</v>
      </c>
      <c r="M393" s="39">
        <v>0.22489565430886324</v>
      </c>
      <c r="N393" s="39">
        <v>0.2250620347394541</v>
      </c>
      <c r="O393" s="39">
        <v>0.22061030515257629</v>
      </c>
      <c r="P393" s="39">
        <v>0.21949386118767225</v>
      </c>
      <c r="Q393" s="39">
        <v>0.2157398212512413</v>
      </c>
      <c r="R393" s="39">
        <v>0.20976220275344179</v>
      </c>
      <c r="S393" s="39">
        <v>0.20806209313970955</v>
      </c>
      <c r="T393" s="39">
        <v>0.20344565492779326</v>
      </c>
      <c r="U393" s="39">
        <v>0.20335536349771224</v>
      </c>
      <c r="V393" s="39">
        <v>0.20420189597745325</v>
      </c>
      <c r="W393" s="39">
        <v>0.20307692307692307</v>
      </c>
      <c r="X393" s="39">
        <v>0.19684835959700336</v>
      </c>
      <c r="Y393" s="39">
        <v>0.19543472685303925</v>
      </c>
      <c r="Z393" s="39">
        <v>0.19387755102040816</v>
      </c>
      <c r="AA393" s="39">
        <v>0.19267230335639252</v>
      </c>
      <c r="AB393" s="39">
        <v>0.19113149847094801</v>
      </c>
      <c r="AC393" s="39">
        <v>0.18376607007814469</v>
      </c>
      <c r="AD393" s="39">
        <v>0.18601716304896518</v>
      </c>
      <c r="AE393" s="39">
        <v>0.19183261910763802</v>
      </c>
      <c r="AF393" s="39">
        <v>0.19524532119372787</v>
      </c>
      <c r="AG393" s="39">
        <v>0.19924242424242425</v>
      </c>
      <c r="AH393" s="39">
        <v>0.20330788804071248</v>
      </c>
      <c r="AI393" s="39">
        <v>0.20742637644046094</v>
      </c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</row>
    <row r="394" spans="1:101" x14ac:dyDescent="0.3">
      <c r="A394" s="3">
        <v>5024</v>
      </c>
      <c r="B394" s="4" t="s">
        <v>386</v>
      </c>
      <c r="C394" s="39">
        <v>0.16317365269461079</v>
      </c>
      <c r="D394" s="39">
        <v>0.16544044541658381</v>
      </c>
      <c r="E394" s="39">
        <v>0.16364532019704434</v>
      </c>
      <c r="F394" s="39">
        <v>0.16516103692065986</v>
      </c>
      <c r="G394" s="39">
        <v>0.16475814412635736</v>
      </c>
      <c r="H394" s="39">
        <v>0.16280212222440557</v>
      </c>
      <c r="I394" s="39">
        <v>0.16085711464402094</v>
      </c>
      <c r="J394" s="39">
        <v>0.16037176191417837</v>
      </c>
      <c r="K394" s="39">
        <v>0.15577395577395578</v>
      </c>
      <c r="L394" s="39">
        <v>0.15477129337539433</v>
      </c>
      <c r="M394" s="39">
        <v>0.1538840694006309</v>
      </c>
      <c r="N394" s="39">
        <v>0.15238659946635044</v>
      </c>
      <c r="O394" s="39">
        <v>0.15220385674931131</v>
      </c>
      <c r="P394" s="39">
        <v>0.15053658536585365</v>
      </c>
      <c r="Q394" s="39">
        <v>0.1487378640776699</v>
      </c>
      <c r="R394" s="39">
        <v>0.14738464502456411</v>
      </c>
      <c r="S394" s="39">
        <v>0.14314593762033115</v>
      </c>
      <c r="T394" s="39">
        <v>0.14088820826952528</v>
      </c>
      <c r="U394" s="39">
        <v>0.13736681887366819</v>
      </c>
      <c r="V394" s="39">
        <v>0.13638073739653875</v>
      </c>
      <c r="W394" s="39">
        <v>0.13531261561228264</v>
      </c>
      <c r="X394" s="39">
        <v>0.13414412779088764</v>
      </c>
      <c r="Y394" s="39">
        <v>0.13467741935483871</v>
      </c>
      <c r="Z394" s="39">
        <v>0.13612983327421072</v>
      </c>
      <c r="AA394" s="39">
        <v>0.13708754949406071</v>
      </c>
      <c r="AB394" s="39">
        <v>0.13824481581940679</v>
      </c>
      <c r="AC394" s="39">
        <v>0.14298116155916313</v>
      </c>
      <c r="AD394" s="39">
        <v>0.14774681802545581</v>
      </c>
      <c r="AE394" s="39">
        <v>0.15193652960245693</v>
      </c>
      <c r="AF394" s="39">
        <v>0.15705917310467782</v>
      </c>
      <c r="AG394" s="39">
        <v>0.15843915566394753</v>
      </c>
      <c r="AH394" s="39">
        <v>0.16408279560881589</v>
      </c>
      <c r="AI394" s="39">
        <v>0.16779745159688897</v>
      </c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</row>
    <row r="395" spans="1:101" x14ac:dyDescent="0.3">
      <c r="A395" s="3">
        <v>5025</v>
      </c>
      <c r="B395" s="4" t="s">
        <v>387</v>
      </c>
      <c r="C395" s="39">
        <v>0.18732473359506449</v>
      </c>
      <c r="D395" s="39">
        <v>0.19154929577464788</v>
      </c>
      <c r="E395" s="39">
        <v>0.19369960622538909</v>
      </c>
      <c r="F395" s="39">
        <v>0.1959648795068186</v>
      </c>
      <c r="G395" s="39">
        <v>0.19669083472764454</v>
      </c>
      <c r="H395" s="39">
        <v>0.19359046021986212</v>
      </c>
      <c r="I395" s="39">
        <v>0.19327731092436976</v>
      </c>
      <c r="J395" s="39">
        <v>0.18715187523208318</v>
      </c>
      <c r="K395" s="39">
        <v>0.18695571613859552</v>
      </c>
      <c r="L395" s="39">
        <v>0.18718662952646239</v>
      </c>
      <c r="M395" s="39">
        <v>0.18444119795471148</v>
      </c>
      <c r="N395" s="39">
        <v>0.18372943327239488</v>
      </c>
      <c r="O395" s="39">
        <v>0.18320057929036929</v>
      </c>
      <c r="P395" s="39">
        <v>0.1799819657348963</v>
      </c>
      <c r="Q395" s="39">
        <v>0.17626027887021808</v>
      </c>
      <c r="R395" s="39">
        <v>0.17491513310702161</v>
      </c>
      <c r="S395" s="39">
        <v>0.17235220575102697</v>
      </c>
      <c r="T395" s="39">
        <v>0.17205255681818182</v>
      </c>
      <c r="U395" s="39">
        <v>0.17051100070972322</v>
      </c>
      <c r="V395" s="39">
        <v>0.1688242596205001</v>
      </c>
      <c r="W395" s="39">
        <v>0.16716628460588961</v>
      </c>
      <c r="X395" s="39">
        <v>0.17384341637010675</v>
      </c>
      <c r="Y395" s="39">
        <v>0.17202948049613517</v>
      </c>
      <c r="Z395" s="39">
        <v>0.17126972740315638</v>
      </c>
      <c r="AA395" s="39">
        <v>0.17254972227199428</v>
      </c>
      <c r="AB395" s="39">
        <v>0.17773019271948609</v>
      </c>
      <c r="AC395" s="39">
        <v>0.17963857577384149</v>
      </c>
      <c r="AD395" s="39">
        <v>0.18735446892351781</v>
      </c>
      <c r="AE395" s="39">
        <v>0.19113177185767924</v>
      </c>
      <c r="AF395" s="39">
        <v>0.19804791481810116</v>
      </c>
      <c r="AG395" s="39">
        <v>0.20469500266761514</v>
      </c>
      <c r="AH395" s="39">
        <v>0.20907646123962564</v>
      </c>
      <c r="AI395" s="39">
        <v>0.21675579322638147</v>
      </c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</row>
    <row r="396" spans="1:101" x14ac:dyDescent="0.3">
      <c r="A396" s="3">
        <v>5026</v>
      </c>
      <c r="B396" s="4" t="s">
        <v>388</v>
      </c>
      <c r="C396" s="39">
        <v>0.25096376252891289</v>
      </c>
      <c r="D396" s="39">
        <v>0.256003098373354</v>
      </c>
      <c r="E396" s="39">
        <v>0.25940438871473354</v>
      </c>
      <c r="F396" s="39">
        <v>0.26234076433121017</v>
      </c>
      <c r="G396" s="39">
        <v>0.25970873786407767</v>
      </c>
      <c r="H396" s="39">
        <v>0.25986842105263158</v>
      </c>
      <c r="I396" s="39">
        <v>0.2641430948419301</v>
      </c>
      <c r="J396" s="39">
        <v>0.25938281901584653</v>
      </c>
      <c r="K396" s="39">
        <v>0.25190839694656486</v>
      </c>
      <c r="L396" s="39">
        <v>0.24388149420352082</v>
      </c>
      <c r="M396" s="39">
        <v>0.23645104895104896</v>
      </c>
      <c r="N396" s="39">
        <v>0.23758865248226951</v>
      </c>
      <c r="O396" s="39">
        <v>0.22934158197083518</v>
      </c>
      <c r="P396" s="39">
        <v>0.2188476998660116</v>
      </c>
      <c r="Q396" s="39">
        <v>0.21428571428571427</v>
      </c>
      <c r="R396" s="39">
        <v>0.20519835841313269</v>
      </c>
      <c r="S396" s="39">
        <v>0.19660082682590721</v>
      </c>
      <c r="T396" s="39">
        <v>0.19751381215469613</v>
      </c>
      <c r="U396" s="39">
        <v>0.19371482176360225</v>
      </c>
      <c r="V396" s="39">
        <v>0.19501677048394825</v>
      </c>
      <c r="W396" s="39">
        <v>0.20038535645472061</v>
      </c>
      <c r="X396" s="39">
        <v>0.2054132431126148</v>
      </c>
      <c r="Y396" s="39">
        <v>0.20203488372093023</v>
      </c>
      <c r="Z396" s="39">
        <v>0.20930232558139536</v>
      </c>
      <c r="AA396" s="39">
        <v>0.2099609375</v>
      </c>
      <c r="AB396" s="39">
        <v>0.21510183805265773</v>
      </c>
      <c r="AC396" s="39">
        <v>0.21970443349753693</v>
      </c>
      <c r="AD396" s="39">
        <v>0.22282608695652173</v>
      </c>
      <c r="AE396" s="39">
        <v>0.22542204568023833</v>
      </c>
      <c r="AF396" s="39">
        <v>0.22698178237321517</v>
      </c>
      <c r="AG396" s="39">
        <v>0.22043010752688172</v>
      </c>
      <c r="AH396" s="39">
        <v>0.22337278106508876</v>
      </c>
      <c r="AI396" s="39">
        <v>0.22864197530864197</v>
      </c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</row>
    <row r="397" spans="1:101" x14ac:dyDescent="0.3">
      <c r="A397" s="3">
        <v>5027</v>
      </c>
      <c r="B397" s="4" t="s">
        <v>389</v>
      </c>
      <c r="C397" s="39">
        <v>0.18350113673270543</v>
      </c>
      <c r="D397" s="39">
        <v>0.18766447368421052</v>
      </c>
      <c r="E397" s="39">
        <v>0.18743834265044393</v>
      </c>
      <c r="F397" s="39">
        <v>0.18697165589259074</v>
      </c>
      <c r="G397" s="39">
        <v>0.18764491553494533</v>
      </c>
      <c r="H397" s="39">
        <v>0.18501984126984128</v>
      </c>
      <c r="I397" s="39">
        <v>0.18718718718718719</v>
      </c>
      <c r="J397" s="39">
        <v>0.18898560428523603</v>
      </c>
      <c r="K397" s="39">
        <v>0.19049224544841536</v>
      </c>
      <c r="L397" s="39">
        <v>0.18941315744968712</v>
      </c>
      <c r="M397" s="39">
        <v>0.19106529209621992</v>
      </c>
      <c r="N397" s="39">
        <v>0.19215413990626629</v>
      </c>
      <c r="O397" s="39">
        <v>0.19061634349030471</v>
      </c>
      <c r="P397" s="39">
        <v>0.19017130991521025</v>
      </c>
      <c r="Q397" s="39">
        <v>0.18606259726785407</v>
      </c>
      <c r="R397" s="39">
        <v>0.18061522598384602</v>
      </c>
      <c r="S397" s="39">
        <v>0.17479395604395603</v>
      </c>
      <c r="T397" s="39">
        <v>0.17258008956252152</v>
      </c>
      <c r="U397" s="39">
        <v>0.17060548559599792</v>
      </c>
      <c r="V397" s="39">
        <v>0.1689085646177422</v>
      </c>
      <c r="W397" s="39">
        <v>0.16895907624384446</v>
      </c>
      <c r="X397" s="39">
        <v>0.16734348561759729</v>
      </c>
      <c r="Y397" s="39">
        <v>0.1642016806722689</v>
      </c>
      <c r="Z397" s="39">
        <v>0.16333998669328012</v>
      </c>
      <c r="AA397" s="39">
        <v>0.16076475477971738</v>
      </c>
      <c r="AB397" s="39">
        <v>0.16024703396717049</v>
      </c>
      <c r="AC397" s="39">
        <v>0.16134695180338335</v>
      </c>
      <c r="AD397" s="39">
        <v>0.16333909762615942</v>
      </c>
      <c r="AE397" s="39">
        <v>0.16429924242424243</v>
      </c>
      <c r="AF397" s="39">
        <v>0.16703715465227056</v>
      </c>
      <c r="AG397" s="39">
        <v>0.17012185472384872</v>
      </c>
      <c r="AH397" s="39">
        <v>0.17526104417670682</v>
      </c>
      <c r="AI397" s="39">
        <v>0.17931476144732628</v>
      </c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</row>
    <row r="398" spans="1:101" x14ac:dyDescent="0.3">
      <c r="A398" s="3">
        <v>5028</v>
      </c>
      <c r="B398" s="4" t="s">
        <v>390</v>
      </c>
      <c r="C398" s="39">
        <v>0.1121786975445512</v>
      </c>
      <c r="D398" s="39">
        <v>0.11282387668087898</v>
      </c>
      <c r="E398" s="39">
        <v>0.11523532265890345</v>
      </c>
      <c r="F398" s="39">
        <v>0.11373873873873874</v>
      </c>
      <c r="G398" s="39">
        <v>0.11409825572091535</v>
      </c>
      <c r="H398" s="39">
        <v>0.11492890995260663</v>
      </c>
      <c r="I398" s="39">
        <v>0.11431263248802701</v>
      </c>
      <c r="J398" s="39">
        <v>0.11616559105934204</v>
      </c>
      <c r="K398" s="39">
        <v>0.11471574514544178</v>
      </c>
      <c r="L398" s="39">
        <v>0.11639344262295082</v>
      </c>
      <c r="M398" s="39">
        <v>0.11691927002783792</v>
      </c>
      <c r="N398" s="39">
        <v>0.11789957838252203</v>
      </c>
      <c r="O398" s="39">
        <v>0.11780485935464091</v>
      </c>
      <c r="P398" s="39">
        <v>0.11625787835067203</v>
      </c>
      <c r="Q398" s="39">
        <v>0.11592241768155165</v>
      </c>
      <c r="R398" s="39">
        <v>0.1146368715083799</v>
      </c>
      <c r="S398" s="39">
        <v>0.11318948376169084</v>
      </c>
      <c r="T398" s="39">
        <v>0.11217530111739951</v>
      </c>
      <c r="U398" s="39">
        <v>0.11268512556342562</v>
      </c>
      <c r="V398" s="39">
        <v>0.11350169300225733</v>
      </c>
      <c r="W398" s="39">
        <v>0.11213646532438479</v>
      </c>
      <c r="X398" s="39">
        <v>0.11413156256484748</v>
      </c>
      <c r="Y398" s="39">
        <v>0.11402251791197543</v>
      </c>
      <c r="Z398" s="39">
        <v>0.11710801158951553</v>
      </c>
      <c r="AA398" s="39">
        <v>0.1224381155177003</v>
      </c>
      <c r="AB398" s="39">
        <v>0.12525987525987525</v>
      </c>
      <c r="AC398" s="39">
        <v>0.12826073091396134</v>
      </c>
      <c r="AD398" s="39">
        <v>0.13266851805099722</v>
      </c>
      <c r="AE398" s="39">
        <v>0.13621512942950489</v>
      </c>
      <c r="AF398" s="39">
        <v>0.14040755467196819</v>
      </c>
      <c r="AG398" s="39">
        <v>0.14328008388330352</v>
      </c>
      <c r="AH398" s="39">
        <v>0.146675596687774</v>
      </c>
      <c r="AI398" s="39">
        <v>0.15022340297065573</v>
      </c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</row>
    <row r="399" spans="1:101" x14ac:dyDescent="0.3">
      <c r="A399" s="3">
        <v>5029</v>
      </c>
      <c r="B399" s="4" t="s">
        <v>391</v>
      </c>
      <c r="C399" s="39">
        <v>0.12670853343184338</v>
      </c>
      <c r="D399" s="39">
        <v>0.12401826484018265</v>
      </c>
      <c r="E399" s="39">
        <v>0.12524779239502612</v>
      </c>
      <c r="F399" s="39">
        <v>0.12752890173410406</v>
      </c>
      <c r="G399" s="39">
        <v>0.12827412988876929</v>
      </c>
      <c r="H399" s="39">
        <v>0.13041154462854088</v>
      </c>
      <c r="I399" s="39">
        <v>0.13094393186657205</v>
      </c>
      <c r="J399" s="39">
        <v>0.12989292610145692</v>
      </c>
      <c r="K399" s="39">
        <v>0.12853425845620123</v>
      </c>
      <c r="L399" s="39">
        <v>0.12999826899774969</v>
      </c>
      <c r="M399" s="39">
        <v>0.12778834514957635</v>
      </c>
      <c r="N399" s="39">
        <v>0.12912135335750044</v>
      </c>
      <c r="O399" s="39">
        <v>0.12504294057025078</v>
      </c>
      <c r="P399" s="39">
        <v>0.12253979120314906</v>
      </c>
      <c r="Q399" s="39">
        <v>0.12517053206002729</v>
      </c>
      <c r="R399" s="39">
        <v>0.12529550827423167</v>
      </c>
      <c r="S399" s="39">
        <v>0.12277194735965351</v>
      </c>
      <c r="T399" s="39">
        <v>0.12155618634162632</v>
      </c>
      <c r="U399" s="39">
        <v>0.11759854857331355</v>
      </c>
      <c r="V399" s="39">
        <v>0.11845102505694761</v>
      </c>
      <c r="W399" s="39">
        <v>0.11544034777008533</v>
      </c>
      <c r="X399" s="39">
        <v>0.1146063863420803</v>
      </c>
      <c r="Y399" s="39">
        <v>0.11449432965667236</v>
      </c>
      <c r="Z399" s="39">
        <v>0.11183217627527921</v>
      </c>
      <c r="AA399" s="39">
        <v>0.11352871521610421</v>
      </c>
      <c r="AB399" s="39">
        <v>0.11251980982567353</v>
      </c>
      <c r="AC399" s="39">
        <v>0.11479770404591909</v>
      </c>
      <c r="AD399" s="39">
        <v>0.1185064935064935</v>
      </c>
      <c r="AE399" s="39">
        <v>0.12037037037037036</v>
      </c>
      <c r="AF399" s="39">
        <v>0.1218568665377176</v>
      </c>
      <c r="AG399" s="39">
        <v>0.122375</v>
      </c>
      <c r="AH399" s="39">
        <v>0.12404814541881602</v>
      </c>
      <c r="AI399" s="39">
        <v>0.12708054914348196</v>
      </c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</row>
    <row r="400" spans="1:101" x14ac:dyDescent="0.3">
      <c r="A400" s="3">
        <v>5030</v>
      </c>
      <c r="B400" s="4" t="s">
        <v>392</v>
      </c>
      <c r="C400" s="39">
        <v>6.5594059405940597E-2</v>
      </c>
      <c r="D400" s="39">
        <v>6.5850673194614448E-2</v>
      </c>
      <c r="E400" s="39">
        <v>6.4858490566037735E-2</v>
      </c>
      <c r="F400" s="39">
        <v>6.5722248026010219E-2</v>
      </c>
      <c r="G400" s="39">
        <v>6.6820809248554908E-2</v>
      </c>
      <c r="H400" s="39">
        <v>7.5778388278388273E-2</v>
      </c>
      <c r="I400" s="39">
        <v>7.6940639269406391E-2</v>
      </c>
      <c r="J400" s="39">
        <v>7.7394462097140265E-2</v>
      </c>
      <c r="K400" s="39">
        <v>7.7230359520639141E-2</v>
      </c>
      <c r="L400" s="39">
        <v>7.3788073788073782E-2</v>
      </c>
      <c r="M400" s="39">
        <v>7.4348654945986026E-2</v>
      </c>
      <c r="N400" s="39">
        <v>7.4166666666666672E-2</v>
      </c>
      <c r="O400" s="39">
        <v>7.3890608875128994E-2</v>
      </c>
      <c r="P400" s="39">
        <v>7.1589743589743585E-2</v>
      </c>
      <c r="Q400" s="39">
        <v>6.7053642914331468E-2</v>
      </c>
      <c r="R400" s="39">
        <v>6.5583514959381806E-2</v>
      </c>
      <c r="S400" s="39">
        <v>6.4764841942945253E-2</v>
      </c>
      <c r="T400" s="39">
        <v>6.5766964455426721E-2</v>
      </c>
      <c r="U400" s="39">
        <v>6.8763023299867401E-2</v>
      </c>
      <c r="V400" s="39">
        <v>7.173547543433588E-2</v>
      </c>
      <c r="W400" s="39">
        <v>7.1611253196930943E-2</v>
      </c>
      <c r="X400" s="39">
        <v>7.376754228139619E-2</v>
      </c>
      <c r="Y400" s="39">
        <v>7.4902378416755414E-2</v>
      </c>
      <c r="Z400" s="39">
        <v>7.9124288915704194E-2</v>
      </c>
      <c r="AA400" s="39">
        <v>8.5001696640651506E-2</v>
      </c>
      <c r="AB400" s="39">
        <v>9.2411467116357504E-2</v>
      </c>
      <c r="AC400" s="39">
        <v>9.8669809732278166E-2</v>
      </c>
      <c r="AD400" s="39">
        <v>0.10083752093802345</v>
      </c>
      <c r="AE400" s="39">
        <v>0.10625521267723102</v>
      </c>
      <c r="AF400" s="39">
        <v>0.10796110103840448</v>
      </c>
      <c r="AG400" s="39">
        <v>0.11239669421487604</v>
      </c>
      <c r="AH400" s="39">
        <v>0.1125697407285855</v>
      </c>
      <c r="AI400" s="39">
        <v>0.11537195523370639</v>
      </c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</row>
    <row r="401" spans="1:101" x14ac:dyDescent="0.3">
      <c r="A401" s="3">
        <v>5031</v>
      </c>
      <c r="B401" s="4" t="s">
        <v>393</v>
      </c>
      <c r="C401" s="39">
        <v>9.8150782361308683E-2</v>
      </c>
      <c r="D401" s="39">
        <v>9.8799828546935281E-2</v>
      </c>
      <c r="E401" s="39">
        <v>0.10076206604572396</v>
      </c>
      <c r="F401" s="39">
        <v>9.9644500209117526E-2</v>
      </c>
      <c r="G401" s="39">
        <v>9.8779361985844708E-2</v>
      </c>
      <c r="H401" s="39">
        <v>9.9878934624697338E-2</v>
      </c>
      <c r="I401" s="39">
        <v>9.9055196419691696E-2</v>
      </c>
      <c r="J401" s="39">
        <v>9.6427534127214637E-2</v>
      </c>
      <c r="K401" s="39">
        <v>9.7219540451824682E-2</v>
      </c>
      <c r="L401" s="39">
        <v>9.8449538666413011E-2</v>
      </c>
      <c r="M401" s="39">
        <v>9.798783341132429E-2</v>
      </c>
      <c r="N401" s="39">
        <v>9.6971948727475388E-2</v>
      </c>
      <c r="O401" s="39">
        <v>9.4267166499039962E-2</v>
      </c>
      <c r="P401" s="39">
        <v>9.162773984908372E-2</v>
      </c>
      <c r="Q401" s="39">
        <v>9.0498938428874728E-2</v>
      </c>
      <c r="R401" s="39">
        <v>8.8563458856345881E-2</v>
      </c>
      <c r="S401" s="39">
        <v>8.5811674478057098E-2</v>
      </c>
      <c r="T401" s="39">
        <v>8.6587007741501174E-2</v>
      </c>
      <c r="U401" s="39">
        <v>8.6812732534105E-2</v>
      </c>
      <c r="V401" s="39">
        <v>8.8184721198722671E-2</v>
      </c>
      <c r="W401" s="39">
        <v>8.9839311800032462E-2</v>
      </c>
      <c r="X401" s="39">
        <v>9.0975137229577008E-2</v>
      </c>
      <c r="Y401" s="39">
        <v>9.3441438548607203E-2</v>
      </c>
      <c r="Z401" s="39">
        <v>9.4023904382470117E-2</v>
      </c>
      <c r="AA401" s="39">
        <v>9.6947227261970498E-2</v>
      </c>
      <c r="AB401" s="39">
        <v>9.9335158388736799E-2</v>
      </c>
      <c r="AC401" s="39">
        <v>0.10408865112724494</v>
      </c>
      <c r="AD401" s="39">
        <v>0.10866801286366017</v>
      </c>
      <c r="AE401" s="39">
        <v>0.11231293524966662</v>
      </c>
      <c r="AF401" s="39">
        <v>0.11384481001601397</v>
      </c>
      <c r="AG401" s="39">
        <v>0.11635311143270623</v>
      </c>
      <c r="AH401" s="39">
        <v>0.11806849118784926</v>
      </c>
      <c r="AI401" s="39">
        <v>0.12222222222222222</v>
      </c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</row>
    <row r="402" spans="1:101" x14ac:dyDescent="0.3">
      <c r="A402" s="3">
        <v>5032</v>
      </c>
      <c r="B402" s="4" t="s">
        <v>394</v>
      </c>
      <c r="C402" s="39">
        <v>0.20364520048602675</v>
      </c>
      <c r="D402" s="39">
        <v>0.20291970802919709</v>
      </c>
      <c r="E402" s="39">
        <v>0.20570461687212957</v>
      </c>
      <c r="F402" s="39">
        <v>0.2094215279472785</v>
      </c>
      <c r="G402" s="39">
        <v>0.20946774589158695</v>
      </c>
      <c r="H402" s="39">
        <v>0.20871894788114953</v>
      </c>
      <c r="I402" s="39">
        <v>0.21179624664879357</v>
      </c>
      <c r="J402" s="39">
        <v>0.21302211302211302</v>
      </c>
      <c r="K402" s="39">
        <v>0.20795482445371963</v>
      </c>
      <c r="L402" s="39">
        <v>0.20591133004926107</v>
      </c>
      <c r="M402" s="39">
        <v>0.20341499628804752</v>
      </c>
      <c r="N402" s="39">
        <v>0.19989942167462912</v>
      </c>
      <c r="O402" s="39">
        <v>0.19646910466582598</v>
      </c>
      <c r="P402" s="39">
        <v>0.19434538970962811</v>
      </c>
      <c r="Q402" s="39">
        <v>0.18635565588161526</v>
      </c>
      <c r="R402" s="39">
        <v>0.18252966422620551</v>
      </c>
      <c r="S402" s="39">
        <v>0.18122325698464636</v>
      </c>
      <c r="T402" s="39">
        <v>0.18407707910750506</v>
      </c>
      <c r="U402" s="39">
        <v>0.17903711133400202</v>
      </c>
      <c r="V402" s="39">
        <v>0.18121827411167513</v>
      </c>
      <c r="W402" s="39">
        <v>0.18239472349061389</v>
      </c>
      <c r="X402" s="39">
        <v>0.18297553669495756</v>
      </c>
      <c r="Y402" s="39">
        <v>0.18156843156843158</v>
      </c>
      <c r="Z402" s="39">
        <v>0.17882117882117882</v>
      </c>
      <c r="AA402" s="39">
        <v>0.18193193193193194</v>
      </c>
      <c r="AB402" s="39">
        <v>0.18184067293419098</v>
      </c>
      <c r="AC402" s="39">
        <v>0.18188585607940447</v>
      </c>
      <c r="AD402" s="39">
        <v>0.18312655086848637</v>
      </c>
      <c r="AE402" s="39">
        <v>0.1878371750858264</v>
      </c>
      <c r="AF402" s="39">
        <v>0.18973862536302033</v>
      </c>
      <c r="AG402" s="39">
        <v>0.19546120058565153</v>
      </c>
      <c r="AH402" s="39">
        <v>0.19912044954800878</v>
      </c>
      <c r="AI402" s="39">
        <v>0.20132093933463796</v>
      </c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</row>
    <row r="403" spans="1:101" x14ac:dyDescent="0.3">
      <c r="A403" s="3">
        <v>5033</v>
      </c>
      <c r="B403" s="4" t="s">
        <v>395</v>
      </c>
      <c r="C403" s="39">
        <v>0.14371859296482412</v>
      </c>
      <c r="D403" s="39">
        <v>0.15415415415415415</v>
      </c>
      <c r="E403" s="39">
        <v>0.15079365079365079</v>
      </c>
      <c r="F403" s="39">
        <v>0.15277777777777779</v>
      </c>
      <c r="G403" s="39">
        <v>0.15888778550148958</v>
      </c>
      <c r="H403" s="39">
        <v>0.16071428571428573</v>
      </c>
      <c r="I403" s="39">
        <v>0.16717948717948719</v>
      </c>
      <c r="J403" s="39">
        <v>0.17006109979633402</v>
      </c>
      <c r="K403" s="39">
        <v>0.17938144329896907</v>
      </c>
      <c r="L403" s="39">
        <v>0.17574511819116137</v>
      </c>
      <c r="M403" s="39">
        <v>0.17617107942973523</v>
      </c>
      <c r="N403" s="39">
        <v>0.17386831275720166</v>
      </c>
      <c r="O403" s="39">
        <v>0.17901234567901234</v>
      </c>
      <c r="P403" s="39">
        <v>0.17386722866174922</v>
      </c>
      <c r="Q403" s="39">
        <v>0.18181818181818182</v>
      </c>
      <c r="R403" s="39">
        <v>0.17833698030634573</v>
      </c>
      <c r="S403" s="39">
        <v>0.18302094818081588</v>
      </c>
      <c r="T403" s="39">
        <v>0.19422863485016648</v>
      </c>
      <c r="U403" s="39">
        <v>0.1951219512195122</v>
      </c>
      <c r="V403" s="39">
        <v>0.20366132723112129</v>
      </c>
      <c r="W403" s="39">
        <v>0.21303841676367868</v>
      </c>
      <c r="X403" s="39">
        <v>0.21728971962616822</v>
      </c>
      <c r="Y403" s="39">
        <v>0.21820303383897316</v>
      </c>
      <c r="Z403" s="39">
        <v>0.21536670547147846</v>
      </c>
      <c r="AA403" s="39">
        <v>0.21774193548387097</v>
      </c>
      <c r="AB403" s="39">
        <v>0.2218390804597701</v>
      </c>
      <c r="AC403" s="39">
        <v>0.22196531791907514</v>
      </c>
      <c r="AD403" s="39">
        <v>0.22800925925925927</v>
      </c>
      <c r="AE403" s="39">
        <v>0.22595596755504055</v>
      </c>
      <c r="AF403" s="39">
        <v>0.23266745005875442</v>
      </c>
      <c r="AG403" s="39">
        <v>0.22067363530778164</v>
      </c>
      <c r="AH403" s="39">
        <v>0.21822541966426859</v>
      </c>
      <c r="AI403" s="39">
        <v>0.23047858942065491</v>
      </c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</row>
    <row r="404" spans="1:101" x14ac:dyDescent="0.3">
      <c r="A404" s="3">
        <v>5034</v>
      </c>
      <c r="B404" s="4" t="s">
        <v>396</v>
      </c>
      <c r="C404" s="39">
        <v>0.20618915159944368</v>
      </c>
      <c r="D404" s="39">
        <v>0.21067415730337077</v>
      </c>
      <c r="E404" s="39">
        <v>0.2148254767902123</v>
      </c>
      <c r="F404" s="39">
        <v>0.21781818181818183</v>
      </c>
      <c r="G404" s="39">
        <v>0.21911337209302326</v>
      </c>
      <c r="H404" s="39">
        <v>0.21938586755456899</v>
      </c>
      <c r="I404" s="39">
        <v>0.22114307060141949</v>
      </c>
      <c r="J404" s="39">
        <v>0.21039335979790688</v>
      </c>
      <c r="K404" s="39">
        <v>0.20950639853747716</v>
      </c>
      <c r="L404" s="39">
        <v>0.22155463762673677</v>
      </c>
      <c r="M404" s="39">
        <v>0.21831252364737042</v>
      </c>
      <c r="N404" s="39">
        <v>0.22434646898166211</v>
      </c>
      <c r="O404" s="39">
        <v>0.21965317919075145</v>
      </c>
      <c r="P404" s="39">
        <v>0.21539628365566932</v>
      </c>
      <c r="Q404" s="39">
        <v>0.21095256459699191</v>
      </c>
      <c r="R404" s="39">
        <v>0.21062915201250487</v>
      </c>
      <c r="S404" s="39">
        <v>0.20539906103286384</v>
      </c>
      <c r="T404" s="39">
        <v>0.19653406853091768</v>
      </c>
      <c r="U404" s="39">
        <v>0.18906249999999999</v>
      </c>
      <c r="V404" s="39">
        <v>0.18846305807981034</v>
      </c>
      <c r="W404" s="39">
        <v>0.18587953729557238</v>
      </c>
      <c r="X404" s="39">
        <v>0.18635275339185953</v>
      </c>
      <c r="Y404" s="39">
        <v>0.1894184168012924</v>
      </c>
      <c r="Z404" s="39">
        <v>0.19020639417239985</v>
      </c>
      <c r="AA404" s="39">
        <v>0.1869756292449061</v>
      </c>
      <c r="AB404" s="39">
        <v>0.18503780342220455</v>
      </c>
      <c r="AC404" s="39">
        <v>0.18286852589641434</v>
      </c>
      <c r="AD404" s="39">
        <v>0.18135526831179005</v>
      </c>
      <c r="AE404" s="39">
        <v>0.18803752931978107</v>
      </c>
      <c r="AF404" s="39">
        <v>0.19738406658739596</v>
      </c>
      <c r="AG404" s="39">
        <v>0.20015948963317384</v>
      </c>
      <c r="AH404" s="39">
        <v>0.20858647225597407</v>
      </c>
      <c r="AI404" s="39">
        <v>0.21381578947368421</v>
      </c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</row>
    <row r="405" spans="1:101" x14ac:dyDescent="0.3">
      <c r="A405" s="3">
        <v>5035</v>
      </c>
      <c r="B405" s="4" t="s">
        <v>397</v>
      </c>
      <c r="C405" s="39">
        <v>0.12012545121013078</v>
      </c>
      <c r="D405" s="39">
        <v>0.12252083088839338</v>
      </c>
      <c r="E405" s="39">
        <v>0.12370654575049413</v>
      </c>
      <c r="F405" s="39">
        <v>0.12653391988886317</v>
      </c>
      <c r="G405" s="39">
        <v>0.12756632064590542</v>
      </c>
      <c r="H405" s="39">
        <v>0.12854594625697682</v>
      </c>
      <c r="I405" s="39">
        <v>0.1280312607746236</v>
      </c>
      <c r="J405" s="39">
        <v>0.1284149855907781</v>
      </c>
      <c r="K405" s="39">
        <v>0.1280633762680953</v>
      </c>
      <c r="L405" s="39">
        <v>0.12875049628495264</v>
      </c>
      <c r="M405" s="39">
        <v>0.12838447653429602</v>
      </c>
      <c r="N405" s="39">
        <v>0.12834672021419011</v>
      </c>
      <c r="O405" s="39">
        <v>0.12691224388358094</v>
      </c>
      <c r="P405" s="39">
        <v>0.12616514968746573</v>
      </c>
      <c r="Q405" s="39">
        <v>0.12535196014728178</v>
      </c>
      <c r="R405" s="39">
        <v>0.12401196325571459</v>
      </c>
      <c r="S405" s="39">
        <v>0.12117212249208026</v>
      </c>
      <c r="T405" s="39">
        <v>0.12021459451013074</v>
      </c>
      <c r="U405" s="39">
        <v>0.12089765872610163</v>
      </c>
      <c r="V405" s="39">
        <v>0.11994771767544742</v>
      </c>
      <c r="W405" s="39">
        <v>0.11956789818971045</v>
      </c>
      <c r="X405" s="39">
        <v>0.12073147070236709</v>
      </c>
      <c r="Y405" s="39">
        <v>0.12237595419847329</v>
      </c>
      <c r="Z405" s="39">
        <v>0.1255672514619883</v>
      </c>
      <c r="AA405" s="39">
        <v>0.12867630084491435</v>
      </c>
      <c r="AB405" s="39">
        <v>0.13147157493879771</v>
      </c>
      <c r="AC405" s="39">
        <v>0.13646722373653872</v>
      </c>
      <c r="AD405" s="39">
        <v>0.13957589384120267</v>
      </c>
      <c r="AE405" s="39">
        <v>0.14244021431371695</v>
      </c>
      <c r="AF405" s="39">
        <v>0.14720267719238031</v>
      </c>
      <c r="AG405" s="39">
        <v>0.15153439153439152</v>
      </c>
      <c r="AH405" s="39">
        <v>0.15464863962610584</v>
      </c>
      <c r="AI405" s="39">
        <v>0.15927251539870152</v>
      </c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</row>
    <row r="406" spans="1:101" x14ac:dyDescent="0.3">
      <c r="A406" s="3">
        <v>5036</v>
      </c>
      <c r="B406" s="4" t="s">
        <v>398</v>
      </c>
      <c r="C406" s="39">
        <v>0.18340788938592925</v>
      </c>
      <c r="D406" s="39">
        <v>0.18665067945643485</v>
      </c>
      <c r="E406" s="39">
        <v>0.18782748891575976</v>
      </c>
      <c r="F406" s="39">
        <v>0.18737514982021575</v>
      </c>
      <c r="G406" s="39">
        <v>0.19311740890688259</v>
      </c>
      <c r="H406" s="39">
        <v>0.19177524429967427</v>
      </c>
      <c r="I406" s="39">
        <v>0.18691588785046728</v>
      </c>
      <c r="J406" s="39">
        <v>0.18174442190669371</v>
      </c>
      <c r="K406" s="39">
        <v>0.18444625407166124</v>
      </c>
      <c r="L406" s="39">
        <v>0.1807081807081807</v>
      </c>
      <c r="M406" s="39">
        <v>0.17568117120780805</v>
      </c>
      <c r="N406" s="39">
        <v>0.17690721649484537</v>
      </c>
      <c r="O406" s="39">
        <v>0.17536534446764093</v>
      </c>
      <c r="P406" s="39">
        <v>0.1728395061728395</v>
      </c>
      <c r="Q406" s="39">
        <v>0.16399506781750925</v>
      </c>
      <c r="R406" s="39">
        <v>0.16114519427402862</v>
      </c>
      <c r="S406" s="39">
        <v>0.15925626515763944</v>
      </c>
      <c r="T406" s="39">
        <v>0.16014669926650366</v>
      </c>
      <c r="U406" s="39">
        <v>0.16044925792218212</v>
      </c>
      <c r="V406" s="39">
        <v>0.15930279691933522</v>
      </c>
      <c r="W406" s="39">
        <v>0.16822429906542055</v>
      </c>
      <c r="X406" s="39">
        <v>0.17072181670721817</v>
      </c>
      <c r="Y406" s="39">
        <v>0.16928025733815844</v>
      </c>
      <c r="Z406" s="39">
        <v>0.1751503006012024</v>
      </c>
      <c r="AA406" s="39">
        <v>0.16666666666666666</v>
      </c>
      <c r="AB406" s="39">
        <v>0.1650114591291062</v>
      </c>
      <c r="AC406" s="39">
        <v>0.17091739626950894</v>
      </c>
      <c r="AD406" s="39">
        <v>0.18092725216735772</v>
      </c>
      <c r="AE406" s="39">
        <v>0.1875</v>
      </c>
      <c r="AF406" s="39">
        <v>0.18814139110604333</v>
      </c>
      <c r="AG406" s="39">
        <v>0.19125475285171104</v>
      </c>
      <c r="AH406" s="39">
        <v>0.19571865443425077</v>
      </c>
      <c r="AI406" s="39">
        <v>0.19946808510638298</v>
      </c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</row>
    <row r="407" spans="1:101" x14ac:dyDescent="0.3">
      <c r="A407" s="3">
        <v>5037</v>
      </c>
      <c r="B407" s="4" t="s">
        <v>399</v>
      </c>
      <c r="C407" s="39">
        <v>0.14044773402899957</v>
      </c>
      <c r="D407" s="39">
        <v>0.13938956981494832</v>
      </c>
      <c r="E407" s="39">
        <v>0.13890552029697043</v>
      </c>
      <c r="F407" s="39">
        <v>0.13930795019157088</v>
      </c>
      <c r="G407" s="39">
        <v>0.13810878066121579</v>
      </c>
      <c r="H407" s="39">
        <v>0.13757857016977032</v>
      </c>
      <c r="I407" s="39">
        <v>0.13570302924181404</v>
      </c>
      <c r="J407" s="39">
        <v>0.13443862710878418</v>
      </c>
      <c r="K407" s="39">
        <v>0.13627371116024672</v>
      </c>
      <c r="L407" s="39">
        <v>0.13570190641247834</v>
      </c>
      <c r="M407" s="39">
        <v>0.13414704358339571</v>
      </c>
      <c r="N407" s="39">
        <v>0.13418548664450303</v>
      </c>
      <c r="O407" s="39">
        <v>0.13414076782449727</v>
      </c>
      <c r="P407" s="39">
        <v>0.13250671390206273</v>
      </c>
      <c r="Q407" s="39">
        <v>0.13083576788680759</v>
      </c>
      <c r="R407" s="39">
        <v>0.13060550876394264</v>
      </c>
      <c r="S407" s="39">
        <v>0.13011299435028248</v>
      </c>
      <c r="T407" s="39">
        <v>0.12911888111888112</v>
      </c>
      <c r="U407" s="39">
        <v>0.12782623187600689</v>
      </c>
      <c r="V407" s="39">
        <v>0.1288716814159292</v>
      </c>
      <c r="W407" s="39">
        <v>0.12810212953282341</v>
      </c>
      <c r="X407" s="39">
        <v>0.12917461182239171</v>
      </c>
      <c r="Y407" s="39">
        <v>0.13030762564991336</v>
      </c>
      <c r="Z407" s="39">
        <v>0.13277717976318623</v>
      </c>
      <c r="AA407" s="39">
        <v>0.13329064617683153</v>
      </c>
      <c r="AB407" s="39">
        <v>0.13597928337385054</v>
      </c>
      <c r="AC407" s="39">
        <v>0.13974211133242478</v>
      </c>
      <c r="AD407" s="39">
        <v>0.14397251717676451</v>
      </c>
      <c r="AE407" s="39">
        <v>0.14660573071788024</v>
      </c>
      <c r="AF407" s="39">
        <v>0.14931157572667006</v>
      </c>
      <c r="AG407" s="39">
        <v>0.152976070782224</v>
      </c>
      <c r="AH407" s="39">
        <v>0.15555555555555556</v>
      </c>
      <c r="AI407" s="39">
        <v>0.15907968796287153</v>
      </c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</row>
    <row r="408" spans="1:101" x14ac:dyDescent="0.3">
      <c r="A408" s="3">
        <v>5038</v>
      </c>
      <c r="B408" s="4" t="s">
        <v>400</v>
      </c>
      <c r="C408" s="39">
        <v>0.12061933534743202</v>
      </c>
      <c r="D408" s="39">
        <v>0.12307807135393342</v>
      </c>
      <c r="E408" s="39">
        <v>0.12602842183994017</v>
      </c>
      <c r="F408" s="39">
        <v>0.12986334104995892</v>
      </c>
      <c r="G408" s="39">
        <v>0.13201686265808743</v>
      </c>
      <c r="H408" s="39">
        <v>0.13292388681728448</v>
      </c>
      <c r="I408" s="39">
        <v>0.13330416393203529</v>
      </c>
      <c r="J408" s="39">
        <v>0.13221101516580799</v>
      </c>
      <c r="K408" s="39">
        <v>0.13379973764757325</v>
      </c>
      <c r="L408" s="39">
        <v>0.13544773405106569</v>
      </c>
      <c r="M408" s="39">
        <v>0.13483965014577259</v>
      </c>
      <c r="N408" s="39">
        <v>0.13488304306638491</v>
      </c>
      <c r="O408" s="39">
        <v>0.13474346775964283</v>
      </c>
      <c r="P408" s="39">
        <v>0.13419818235121664</v>
      </c>
      <c r="Q408" s="39">
        <v>0.13111388135220356</v>
      </c>
      <c r="R408" s="39">
        <v>0.12799121844127331</v>
      </c>
      <c r="S408" s="39">
        <v>0.12740016061911366</v>
      </c>
      <c r="T408" s="39">
        <v>0.1254791350256744</v>
      </c>
      <c r="U408" s="39">
        <v>0.12464712269272529</v>
      </c>
      <c r="V408" s="39">
        <v>0.1251798561151079</v>
      </c>
      <c r="W408" s="39">
        <v>0.12390774960607363</v>
      </c>
      <c r="X408" s="39">
        <v>0.12225060309351497</v>
      </c>
      <c r="Y408" s="39">
        <v>0.12389630571448754</v>
      </c>
      <c r="Z408" s="39">
        <v>0.12614259597806216</v>
      </c>
      <c r="AA408" s="39">
        <v>0.12843588670294404</v>
      </c>
      <c r="AB408" s="39">
        <v>0.13477444915548759</v>
      </c>
      <c r="AC408" s="39">
        <v>0.13797372584084186</v>
      </c>
      <c r="AD408" s="39">
        <v>0.14423857181498512</v>
      </c>
      <c r="AE408" s="39">
        <v>0.1509217367816868</v>
      </c>
      <c r="AF408" s="39">
        <v>0.15451797111185758</v>
      </c>
      <c r="AG408" s="39">
        <v>0.16304128224122835</v>
      </c>
      <c r="AH408" s="39">
        <v>0.16844007227464364</v>
      </c>
      <c r="AI408" s="39">
        <v>0.17350833723967052</v>
      </c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</row>
    <row r="409" spans="1:101" x14ac:dyDescent="0.3">
      <c r="A409" s="3">
        <v>5039</v>
      </c>
      <c r="B409" s="4" t="s">
        <v>401</v>
      </c>
      <c r="C409" s="39">
        <v>0.18761496014714898</v>
      </c>
      <c r="D409" s="39">
        <v>0.18839230291744258</v>
      </c>
      <c r="E409" s="39">
        <v>0.19320660641944531</v>
      </c>
      <c r="F409" s="39">
        <v>0.20420516087926091</v>
      </c>
      <c r="G409" s="39">
        <v>0.20916905444126074</v>
      </c>
      <c r="H409" s="39">
        <v>0.21567357512953367</v>
      </c>
      <c r="I409" s="39">
        <v>0.21917355371900826</v>
      </c>
      <c r="J409" s="39">
        <v>0.21790144150184379</v>
      </c>
      <c r="K409" s="39">
        <v>0.21823110809894952</v>
      </c>
      <c r="L409" s="39">
        <v>0.22264021887824897</v>
      </c>
      <c r="M409" s="39">
        <v>0.22806406685236769</v>
      </c>
      <c r="N409" s="39">
        <v>0.23327433628318583</v>
      </c>
      <c r="O409" s="39">
        <v>0.23700250986016494</v>
      </c>
      <c r="P409" s="39">
        <v>0.24076106842297842</v>
      </c>
      <c r="Q409" s="39">
        <v>0.23127997049059387</v>
      </c>
      <c r="R409" s="39">
        <v>0.23357116034547504</v>
      </c>
      <c r="S409" s="39">
        <v>0.23142963792459872</v>
      </c>
      <c r="T409" s="39">
        <v>0.22429210134128166</v>
      </c>
      <c r="U409" s="39">
        <v>0.22059925093632959</v>
      </c>
      <c r="V409" s="39">
        <v>0.21974281391830561</v>
      </c>
      <c r="W409" s="39">
        <v>0.21540221120853983</v>
      </c>
      <c r="X409" s="39">
        <v>0.1862279511533243</v>
      </c>
      <c r="Y409" s="39">
        <v>0.18570451436388508</v>
      </c>
      <c r="Z409" s="39">
        <v>0.18016472203157172</v>
      </c>
      <c r="AA409" s="39">
        <v>0.19931008049060944</v>
      </c>
      <c r="AB409" s="39">
        <v>0.19001848428835491</v>
      </c>
      <c r="AC409" s="39">
        <v>0.18242766407904024</v>
      </c>
      <c r="AD409" s="39">
        <v>0.20101483216237315</v>
      </c>
      <c r="AE409" s="39">
        <v>0.20691009030231644</v>
      </c>
      <c r="AF409" s="39">
        <v>0.21013058963197467</v>
      </c>
      <c r="AG409" s="39">
        <v>0.21033797216699801</v>
      </c>
      <c r="AH409" s="39">
        <v>0.21148402749696724</v>
      </c>
      <c r="AI409" s="39">
        <v>0.21723152307064109</v>
      </c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</row>
    <row r="410" spans="1:101" x14ac:dyDescent="0.3">
      <c r="A410" s="3">
        <v>5040</v>
      </c>
      <c r="B410" s="4" t="s">
        <v>402</v>
      </c>
      <c r="C410" s="39">
        <v>0.15257531584062195</v>
      </c>
      <c r="D410" s="39">
        <v>0.15937038858829317</v>
      </c>
      <c r="E410" s="39">
        <v>0.15907953976988495</v>
      </c>
      <c r="F410" s="39">
        <v>0.16608652411735456</v>
      </c>
      <c r="G410" s="39">
        <v>0.16789396170839468</v>
      </c>
      <c r="H410" s="39">
        <v>0.17797888386123681</v>
      </c>
      <c r="I410" s="39">
        <v>0.18098159509202455</v>
      </c>
      <c r="J410" s="39">
        <v>0.17530487804878048</v>
      </c>
      <c r="K410" s="39">
        <v>0.17444843509492047</v>
      </c>
      <c r="L410" s="39">
        <v>0.17943336831059811</v>
      </c>
      <c r="M410" s="39">
        <v>0.18432203389830509</v>
      </c>
      <c r="N410" s="39">
        <v>0.18102981029810297</v>
      </c>
      <c r="O410" s="39">
        <v>0.17913708356089569</v>
      </c>
      <c r="P410" s="39">
        <v>0.17859093391589295</v>
      </c>
      <c r="Q410" s="39">
        <v>0.17550574084199017</v>
      </c>
      <c r="R410" s="39">
        <v>0.17861080485115766</v>
      </c>
      <c r="S410" s="39">
        <v>0.17954419121734297</v>
      </c>
      <c r="T410" s="39">
        <v>0.18324901630129287</v>
      </c>
      <c r="U410" s="39">
        <v>0.18248175182481752</v>
      </c>
      <c r="V410" s="39">
        <v>0.18410520297312749</v>
      </c>
      <c r="W410" s="39">
        <v>0.18724870763928778</v>
      </c>
      <c r="X410" s="39">
        <v>0.18637157833430401</v>
      </c>
      <c r="Y410" s="39">
        <v>0.18197674418604651</v>
      </c>
      <c r="Z410" s="39">
        <v>0.18621096051856217</v>
      </c>
      <c r="AA410" s="39">
        <v>0.18687756297598127</v>
      </c>
      <c r="AB410" s="39">
        <v>0.19008264462809918</v>
      </c>
      <c r="AC410" s="39">
        <v>0.1912889935256033</v>
      </c>
      <c r="AD410" s="39">
        <v>0.19272076372315036</v>
      </c>
      <c r="AE410" s="39">
        <v>0.19464720194647203</v>
      </c>
      <c r="AF410" s="39">
        <v>0.19852034525277434</v>
      </c>
      <c r="AG410" s="39">
        <v>0.20841180163214063</v>
      </c>
      <c r="AH410" s="39">
        <v>0.21514195583596216</v>
      </c>
      <c r="AI410" s="39">
        <v>0.22144670050761422</v>
      </c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</row>
    <row r="411" spans="1:101" x14ac:dyDescent="0.3">
      <c r="A411" s="3">
        <v>5041</v>
      </c>
      <c r="B411" s="4" t="s">
        <v>403</v>
      </c>
      <c r="C411" s="39">
        <v>0.18501170960187355</v>
      </c>
      <c r="D411" s="39">
        <v>0.18517065515888584</v>
      </c>
      <c r="E411" s="39">
        <v>0.18492063492063493</v>
      </c>
      <c r="F411" s="39">
        <v>0.18448139350752177</v>
      </c>
      <c r="G411" s="39">
        <v>0.18181818181818182</v>
      </c>
      <c r="H411" s="39">
        <v>0.18343195266272189</v>
      </c>
      <c r="I411" s="39">
        <v>0.17663476874003189</v>
      </c>
      <c r="J411" s="39">
        <v>0.18192868719611022</v>
      </c>
      <c r="K411" s="39">
        <v>0.1773538961038961</v>
      </c>
      <c r="L411" s="39">
        <v>0.17244190786791683</v>
      </c>
      <c r="M411" s="39">
        <v>0.17376913529168392</v>
      </c>
      <c r="N411" s="39">
        <v>0.17669017005391954</v>
      </c>
      <c r="O411" s="39">
        <v>0.17478152309612985</v>
      </c>
      <c r="P411" s="39">
        <v>0.17855652899457655</v>
      </c>
      <c r="Q411" s="39">
        <v>0.17769296013570823</v>
      </c>
      <c r="R411" s="39">
        <v>0.17730192719486082</v>
      </c>
      <c r="S411" s="39">
        <v>0.17560553633217993</v>
      </c>
      <c r="T411" s="39">
        <v>0.17552264808362369</v>
      </c>
      <c r="U411" s="39">
        <v>0.1836283185840708</v>
      </c>
      <c r="V411" s="39">
        <v>0.18436250555308753</v>
      </c>
      <c r="W411" s="39">
        <v>0.18843878015475649</v>
      </c>
      <c r="X411" s="39">
        <v>0.19255514705882354</v>
      </c>
      <c r="Y411" s="39">
        <v>0.19209558823529413</v>
      </c>
      <c r="Z411" s="39">
        <v>0.19593345656192238</v>
      </c>
      <c r="AA411" s="39">
        <v>0.19567219152854512</v>
      </c>
      <c r="AB411" s="39">
        <v>0.19269870609981515</v>
      </c>
      <c r="AC411" s="39">
        <v>0.19823584029712163</v>
      </c>
      <c r="AD411" s="39">
        <v>0.19990723562152132</v>
      </c>
      <c r="AE411" s="39">
        <v>0.20436600092893636</v>
      </c>
      <c r="AF411" s="39">
        <v>0.20757363253856942</v>
      </c>
      <c r="AG411" s="39">
        <v>0.20750347383047707</v>
      </c>
      <c r="AH411" s="39">
        <v>0.21537726838586438</v>
      </c>
      <c r="AI411" s="39">
        <v>0.21666666666666667</v>
      </c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</row>
    <row r="412" spans="1:101" x14ac:dyDescent="0.3">
      <c r="A412" s="3">
        <v>5042</v>
      </c>
      <c r="B412" s="4" t="s">
        <v>404</v>
      </c>
      <c r="C412" s="39">
        <v>0.15923207227555053</v>
      </c>
      <c r="D412" s="39">
        <v>0.16493055555555555</v>
      </c>
      <c r="E412" s="39">
        <v>0.16151603498542275</v>
      </c>
      <c r="F412" s="39">
        <v>0.16292798110979928</v>
      </c>
      <c r="G412" s="39">
        <v>0.16566985645933013</v>
      </c>
      <c r="H412" s="39">
        <v>0.17795086878370281</v>
      </c>
      <c r="I412" s="39">
        <v>0.17364905889496055</v>
      </c>
      <c r="J412" s="39">
        <v>0.17621951219512194</v>
      </c>
      <c r="K412" s="39">
        <v>0.17765567765567766</v>
      </c>
      <c r="L412" s="39">
        <v>0.18260869565217391</v>
      </c>
      <c r="M412" s="39">
        <v>0.18323952470293933</v>
      </c>
      <c r="N412" s="39">
        <v>0.19140871762476311</v>
      </c>
      <c r="O412" s="39">
        <v>0.1909323116219668</v>
      </c>
      <c r="P412" s="39">
        <v>0.1878594249201278</v>
      </c>
      <c r="Q412" s="39">
        <v>0.18925831202046037</v>
      </c>
      <c r="R412" s="39">
        <v>0.19127086007702182</v>
      </c>
      <c r="S412" s="39">
        <v>0.19329896907216496</v>
      </c>
      <c r="T412" s="39">
        <v>0.19022801302931597</v>
      </c>
      <c r="U412" s="39">
        <v>0.18687872763419483</v>
      </c>
      <c r="V412" s="39">
        <v>0.18695941450432468</v>
      </c>
      <c r="W412" s="39">
        <v>0.18787878787878787</v>
      </c>
      <c r="X412" s="39">
        <v>0.18783783783783783</v>
      </c>
      <c r="Y412" s="39">
        <v>0.18412046543463381</v>
      </c>
      <c r="Z412" s="39">
        <v>0.18606271777003483</v>
      </c>
      <c r="AA412" s="39">
        <v>0.18847795163584638</v>
      </c>
      <c r="AB412" s="39">
        <v>0.18865248226950354</v>
      </c>
      <c r="AC412" s="39">
        <v>0.19628836545324768</v>
      </c>
      <c r="AD412" s="39">
        <v>0.20288808664259927</v>
      </c>
      <c r="AE412" s="39">
        <v>0.20588235294117646</v>
      </c>
      <c r="AF412" s="39">
        <v>0.216</v>
      </c>
      <c r="AG412" s="39">
        <v>0.21670266378689704</v>
      </c>
      <c r="AH412" s="39">
        <v>0.21972443799854968</v>
      </c>
      <c r="AI412" s="39">
        <v>0.22366522366522368</v>
      </c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</row>
    <row r="413" spans="1:101" x14ac:dyDescent="0.3">
      <c r="A413" s="3">
        <v>5043</v>
      </c>
      <c r="B413" s="4" t="s">
        <v>405</v>
      </c>
      <c r="C413" s="39">
        <v>0.1235632183908046</v>
      </c>
      <c r="D413" s="39">
        <v>0.12256267409470752</v>
      </c>
      <c r="E413" s="39">
        <v>0.11966987620357634</v>
      </c>
      <c r="F413" s="39">
        <v>0.11320754716981132</v>
      </c>
      <c r="G413" s="39">
        <v>0.11444141689373297</v>
      </c>
      <c r="H413" s="39">
        <v>0.1112618724559023</v>
      </c>
      <c r="I413" s="39">
        <v>0.107095046854083</v>
      </c>
      <c r="J413" s="39">
        <v>0.10918774966711052</v>
      </c>
      <c r="K413" s="39">
        <v>0.10854816824966079</v>
      </c>
      <c r="L413" s="39">
        <v>0.11328671328671329</v>
      </c>
      <c r="M413" s="39">
        <v>0.11504424778761062</v>
      </c>
      <c r="N413" s="39">
        <v>0.12042682926829268</v>
      </c>
      <c r="O413" s="39">
        <v>0.12437810945273632</v>
      </c>
      <c r="P413" s="39">
        <v>0.13445378151260504</v>
      </c>
      <c r="Q413" s="39">
        <v>0.12627986348122866</v>
      </c>
      <c r="R413" s="39">
        <v>0.13499111900532859</v>
      </c>
      <c r="S413" s="39">
        <v>0.14259597806215721</v>
      </c>
      <c r="T413" s="39">
        <v>0.150278293135436</v>
      </c>
      <c r="U413" s="39">
        <v>0.15498154981549817</v>
      </c>
      <c r="V413" s="39">
        <v>0.15808823529411764</v>
      </c>
      <c r="W413" s="39">
        <v>0.16730038022813687</v>
      </c>
      <c r="X413" s="39">
        <v>0.17234468937875752</v>
      </c>
      <c r="Y413" s="39">
        <v>0.17034068136272545</v>
      </c>
      <c r="Z413" s="39">
        <v>0.18181818181818182</v>
      </c>
      <c r="AA413" s="39">
        <v>0.19238476953907815</v>
      </c>
      <c r="AB413" s="39">
        <v>0.20647773279352227</v>
      </c>
      <c r="AC413" s="39">
        <v>0.2047713717693837</v>
      </c>
      <c r="AD413" s="39">
        <v>0.20883534136546184</v>
      </c>
      <c r="AE413" s="39">
        <v>0.22736842105263158</v>
      </c>
      <c r="AF413" s="39">
        <v>0.22601279317697229</v>
      </c>
      <c r="AG413" s="39">
        <v>0.24946695095948826</v>
      </c>
      <c r="AH413" s="39">
        <v>0.23839662447257384</v>
      </c>
      <c r="AI413" s="39">
        <v>0.24481327800829875</v>
      </c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</row>
    <row r="414" spans="1:101" x14ac:dyDescent="0.3">
      <c r="A414" s="3">
        <v>5044</v>
      </c>
      <c r="B414" s="4" t="s">
        <v>406</v>
      </c>
      <c r="C414" s="39">
        <v>0.12559999999999999</v>
      </c>
      <c r="D414" s="39">
        <v>0.1374485596707819</v>
      </c>
      <c r="E414" s="39">
        <v>0.14509480626545754</v>
      </c>
      <c r="F414" s="39">
        <v>0.14814814814814814</v>
      </c>
      <c r="G414" s="39">
        <v>0.14762741652021089</v>
      </c>
      <c r="H414" s="39">
        <v>0.15904936014625229</v>
      </c>
      <c r="I414" s="39">
        <v>0.16682113067655235</v>
      </c>
      <c r="J414" s="39">
        <v>0.1640552995391705</v>
      </c>
      <c r="K414" s="39">
        <v>0.16666666666666666</v>
      </c>
      <c r="L414" s="39">
        <v>0.17325800376647835</v>
      </c>
      <c r="M414" s="39">
        <v>0.17495219885277247</v>
      </c>
      <c r="N414" s="39">
        <v>0.19009100101112233</v>
      </c>
      <c r="O414" s="39">
        <v>0.19348268839103869</v>
      </c>
      <c r="P414" s="39">
        <v>0.18604651162790697</v>
      </c>
      <c r="Q414" s="39">
        <v>0.193717277486911</v>
      </c>
      <c r="R414" s="39">
        <v>0.19607843137254902</v>
      </c>
      <c r="S414" s="39">
        <v>0.20082815734989648</v>
      </c>
      <c r="T414" s="39">
        <v>0.19728601252609604</v>
      </c>
      <c r="U414" s="39">
        <v>0.20403825717321997</v>
      </c>
      <c r="V414" s="39">
        <v>0.2176278563656148</v>
      </c>
      <c r="W414" s="39">
        <v>0.21436227224008575</v>
      </c>
      <c r="X414" s="39">
        <v>0.22270742358078602</v>
      </c>
      <c r="Y414" s="39">
        <v>0.21861471861471862</v>
      </c>
      <c r="Z414" s="39">
        <v>0.21982758620689655</v>
      </c>
      <c r="AA414" s="39">
        <v>0.21336206896551724</v>
      </c>
      <c r="AB414" s="39">
        <v>0.2205240174672489</v>
      </c>
      <c r="AC414" s="39">
        <v>0.23059866962305986</v>
      </c>
      <c r="AD414" s="39">
        <v>0.23752711496746204</v>
      </c>
      <c r="AE414" s="39">
        <v>0.23654708520179371</v>
      </c>
      <c r="AF414" s="39">
        <v>0.24682814302191464</v>
      </c>
      <c r="AG414" s="39">
        <v>0.24426605504587157</v>
      </c>
      <c r="AH414" s="39">
        <v>0.23392461197339245</v>
      </c>
      <c r="AI414" s="39">
        <v>0.24110218140068887</v>
      </c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</row>
    <row r="415" spans="1:101" x14ac:dyDescent="0.3">
      <c r="A415" s="3">
        <v>5045</v>
      </c>
      <c r="B415" s="4" t="s">
        <v>407</v>
      </c>
      <c r="C415" s="39">
        <v>0.18279984573852681</v>
      </c>
      <c r="D415" s="39">
        <v>0.1918559122944401</v>
      </c>
      <c r="E415" s="39">
        <v>0.19896538002387584</v>
      </c>
      <c r="F415" s="39">
        <v>0.20739549839228297</v>
      </c>
      <c r="G415" s="39">
        <v>0.20562248995983937</v>
      </c>
      <c r="H415" s="39">
        <v>0.20314960629921261</v>
      </c>
      <c r="I415" s="39">
        <v>0.20518867924528303</v>
      </c>
      <c r="J415" s="39">
        <v>0.20899053627760253</v>
      </c>
      <c r="K415" s="39">
        <v>0.20932069510268561</v>
      </c>
      <c r="L415" s="39">
        <v>0.20529801324503311</v>
      </c>
      <c r="M415" s="39">
        <v>0.20374707259953162</v>
      </c>
      <c r="N415" s="39">
        <v>0.20967102655568767</v>
      </c>
      <c r="O415" s="39">
        <v>0.20544653584301162</v>
      </c>
      <c r="P415" s="39">
        <v>0.19454191033138402</v>
      </c>
      <c r="Q415" s="39">
        <v>0.19245723172628304</v>
      </c>
      <c r="R415" s="39">
        <v>0.18547140649149924</v>
      </c>
      <c r="S415" s="39">
        <v>0.1857707509881423</v>
      </c>
      <c r="T415" s="39">
        <v>0.18537549407114626</v>
      </c>
      <c r="U415" s="39">
        <v>0.18097541313986296</v>
      </c>
      <c r="V415" s="39">
        <v>0.18460264900662252</v>
      </c>
      <c r="W415" s="39">
        <v>0.18977796397151236</v>
      </c>
      <c r="X415" s="39">
        <v>0.18384518300378627</v>
      </c>
      <c r="Y415" s="39">
        <v>0.18212765957446808</v>
      </c>
      <c r="Z415" s="39">
        <v>0.18339686573485811</v>
      </c>
      <c r="AA415" s="39">
        <v>0.18370810352142555</v>
      </c>
      <c r="AB415" s="39">
        <v>0.18845994188459941</v>
      </c>
      <c r="AC415" s="39">
        <v>0.18498985801217038</v>
      </c>
      <c r="AD415" s="39">
        <v>0.18905675786035117</v>
      </c>
      <c r="AE415" s="39">
        <v>0.18320610687022901</v>
      </c>
      <c r="AF415" s="39">
        <v>0.18978102189781021</v>
      </c>
      <c r="AG415" s="39">
        <v>0.19092014592622619</v>
      </c>
      <c r="AH415" s="39">
        <v>0.20708333333333334</v>
      </c>
      <c r="AI415" s="39">
        <v>0.21946082561078348</v>
      </c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</row>
    <row r="416" spans="1:101" x14ac:dyDescent="0.3">
      <c r="A416" s="3">
        <v>5046</v>
      </c>
      <c r="B416" s="4" t="s">
        <v>408</v>
      </c>
      <c r="C416" s="39">
        <v>0.16084873374401096</v>
      </c>
      <c r="D416" s="39">
        <v>0.16337644656228728</v>
      </c>
      <c r="E416" s="39">
        <v>0.1716678297278437</v>
      </c>
      <c r="F416" s="39">
        <v>0.16891412349183818</v>
      </c>
      <c r="G416" s="39">
        <v>0.16690340909090909</v>
      </c>
      <c r="H416" s="39">
        <v>0.17416545718432511</v>
      </c>
      <c r="I416" s="39">
        <v>0.17685118619698059</v>
      </c>
      <c r="J416" s="39">
        <v>0.17731514716439339</v>
      </c>
      <c r="K416" s="39">
        <v>0.17849305047549377</v>
      </c>
      <c r="L416" s="39">
        <v>0.17828319882611884</v>
      </c>
      <c r="M416" s="39">
        <v>0.17435897435897435</v>
      </c>
      <c r="N416" s="39">
        <v>0.17182890855457228</v>
      </c>
      <c r="O416" s="39">
        <v>0.17172464840858623</v>
      </c>
      <c r="P416" s="39">
        <v>0.16479400749063669</v>
      </c>
      <c r="Q416" s="39">
        <v>0.15840840840840842</v>
      </c>
      <c r="R416" s="39">
        <v>0.15978593272171254</v>
      </c>
      <c r="S416" s="39">
        <v>0.16156862745098038</v>
      </c>
      <c r="T416" s="39">
        <v>0.15739268680445151</v>
      </c>
      <c r="U416" s="39">
        <v>0.15878107457898957</v>
      </c>
      <c r="V416" s="39">
        <v>0.16419077404222049</v>
      </c>
      <c r="W416" s="39">
        <v>0.17061611374407584</v>
      </c>
      <c r="X416" s="39">
        <v>0.17282010997643363</v>
      </c>
      <c r="Y416" s="39">
        <v>0.1750392464678179</v>
      </c>
      <c r="Z416" s="39">
        <v>0.17480314960629922</v>
      </c>
      <c r="AA416" s="39">
        <v>0.17874015748031497</v>
      </c>
      <c r="AB416" s="39">
        <v>0.17642405063291139</v>
      </c>
      <c r="AC416" s="39">
        <v>0.18210609659540775</v>
      </c>
      <c r="AD416" s="39">
        <v>0.18854415274463007</v>
      </c>
      <c r="AE416" s="39">
        <v>0.19728434504792333</v>
      </c>
      <c r="AF416" s="39">
        <v>0.2056</v>
      </c>
      <c r="AG416" s="39">
        <v>0.20806962025316456</v>
      </c>
      <c r="AH416" s="39">
        <v>0.22082018927444794</v>
      </c>
      <c r="AI416" s="39">
        <v>0.22966507177033493</v>
      </c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</row>
    <row r="417" spans="1:101" x14ac:dyDescent="0.3">
      <c r="A417" s="3">
        <v>5047</v>
      </c>
      <c r="B417" s="4" t="s">
        <v>409</v>
      </c>
      <c r="C417" s="39">
        <v>0.14085267134376686</v>
      </c>
      <c r="D417" s="39">
        <v>0.13792165397170839</v>
      </c>
      <c r="E417" s="39">
        <v>0.13889636608344549</v>
      </c>
      <c r="F417" s="39">
        <v>0.14111728885358751</v>
      </c>
      <c r="G417" s="39">
        <v>0.14240506329113925</v>
      </c>
      <c r="H417" s="39">
        <v>0.14642481598317561</v>
      </c>
      <c r="I417" s="39">
        <v>0.1479040337463749</v>
      </c>
      <c r="J417" s="39">
        <v>0.14821713677488024</v>
      </c>
      <c r="K417" s="39">
        <v>0.14643237486687966</v>
      </c>
      <c r="L417" s="39">
        <v>0.1449853684490556</v>
      </c>
      <c r="M417" s="39">
        <v>0.14354969027740372</v>
      </c>
      <c r="N417" s="39">
        <v>0.14891869696140159</v>
      </c>
      <c r="O417" s="39">
        <v>0.15032679738562091</v>
      </c>
      <c r="P417" s="39">
        <v>0.15140748838480458</v>
      </c>
      <c r="Q417" s="39">
        <v>0.14782129067843353</v>
      </c>
      <c r="R417" s="39">
        <v>0.14694444444444443</v>
      </c>
      <c r="S417" s="39">
        <v>0.14337215751525237</v>
      </c>
      <c r="T417" s="39">
        <v>0.14463276836158193</v>
      </c>
      <c r="U417" s="39">
        <v>0.14729574223245109</v>
      </c>
      <c r="V417" s="39">
        <v>0.14257085599770972</v>
      </c>
      <c r="W417" s="39">
        <v>0.14579172610556348</v>
      </c>
      <c r="X417" s="39">
        <v>0.14314228685486172</v>
      </c>
      <c r="Y417" s="39">
        <v>0.14345873104997192</v>
      </c>
      <c r="Z417" s="39">
        <v>0.14425496225887616</v>
      </c>
      <c r="AA417" s="39">
        <v>0.1474147414741474</v>
      </c>
      <c r="AB417" s="39">
        <v>0.14732264202228867</v>
      </c>
      <c r="AC417" s="39">
        <v>0.15184381778741865</v>
      </c>
      <c r="AD417" s="39">
        <v>0.14978563772775991</v>
      </c>
      <c r="AE417" s="39">
        <v>0.1508930951746201</v>
      </c>
      <c r="AF417" s="39">
        <v>0.15372549019607842</v>
      </c>
      <c r="AG417" s="39">
        <v>0.15781249999999999</v>
      </c>
      <c r="AH417" s="39">
        <v>0.16150845253576074</v>
      </c>
      <c r="AI417" s="39">
        <v>0.16370198504769271</v>
      </c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</row>
    <row r="418" spans="1:101" x14ac:dyDescent="0.3">
      <c r="A418" s="3">
        <v>5048</v>
      </c>
      <c r="B418" s="4" t="s">
        <v>410</v>
      </c>
      <c r="C418" s="39">
        <v>0.15484633569739953</v>
      </c>
      <c r="D418" s="39">
        <v>0.15672514619883041</v>
      </c>
      <c r="E418" s="39">
        <v>0.1580161476355248</v>
      </c>
      <c r="F418" s="39">
        <v>0.15617715617715619</v>
      </c>
      <c r="G418" s="39">
        <v>0.15529411764705883</v>
      </c>
      <c r="H418" s="39">
        <v>0.15219976218787157</v>
      </c>
      <c r="I418" s="39">
        <v>0.15579710144927536</v>
      </c>
      <c r="J418" s="39">
        <v>0.16009557945041816</v>
      </c>
      <c r="K418" s="39">
        <v>0.16607773851590105</v>
      </c>
      <c r="L418" s="39">
        <v>0.16967509025270758</v>
      </c>
      <c r="M418" s="39">
        <v>0.17546012269938649</v>
      </c>
      <c r="N418" s="39">
        <v>0.17758186397984888</v>
      </c>
      <c r="O418" s="39">
        <v>0.18375</v>
      </c>
      <c r="P418" s="39">
        <v>0.19017632241813601</v>
      </c>
      <c r="Q418" s="39">
        <v>0.1935897435897436</v>
      </c>
      <c r="R418" s="39">
        <v>0.19451697127937337</v>
      </c>
      <c r="S418" s="39">
        <v>0.19553805774278216</v>
      </c>
      <c r="T418" s="39">
        <v>0.18716577540106952</v>
      </c>
      <c r="U418" s="39">
        <v>0.19386331938633194</v>
      </c>
      <c r="V418" s="39">
        <v>0.1876750700280112</v>
      </c>
      <c r="W418" s="39">
        <v>0.19241573033707865</v>
      </c>
      <c r="X418" s="39">
        <v>0.20232896652110627</v>
      </c>
      <c r="Y418" s="39">
        <v>0.20147058823529412</v>
      </c>
      <c r="Z418" s="39">
        <v>0.21194029850746268</v>
      </c>
      <c r="AA418" s="39">
        <v>0.21286370597243492</v>
      </c>
      <c r="AB418" s="39">
        <v>0.19610778443113772</v>
      </c>
      <c r="AC418" s="39">
        <v>0.20478325859491778</v>
      </c>
      <c r="AD418" s="39">
        <v>0.21651090342679127</v>
      </c>
      <c r="AE418" s="39">
        <v>0.2365079365079365</v>
      </c>
      <c r="AF418" s="39">
        <v>0.24486571879936808</v>
      </c>
      <c r="AG418" s="39">
        <v>0.25636942675159236</v>
      </c>
      <c r="AH418" s="39">
        <v>0.26537216828478966</v>
      </c>
      <c r="AI418" s="39">
        <v>0.26942148760330581</v>
      </c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</row>
    <row r="419" spans="1:101" x14ac:dyDescent="0.3">
      <c r="A419" s="3">
        <v>5049</v>
      </c>
      <c r="B419" s="4" t="s">
        <v>411</v>
      </c>
      <c r="C419" s="39">
        <v>0.17584605175846052</v>
      </c>
      <c r="D419" s="39">
        <v>0.17990495587236932</v>
      </c>
      <c r="E419" s="39">
        <v>0.18294360385144429</v>
      </c>
      <c r="F419" s="39">
        <v>0.18454038997214484</v>
      </c>
      <c r="G419" s="39">
        <v>0.1807909604519774</v>
      </c>
      <c r="H419" s="39">
        <v>0.18531976744186046</v>
      </c>
      <c r="I419" s="39">
        <v>0.18405797101449275</v>
      </c>
      <c r="J419" s="39">
        <v>0.1896678966789668</v>
      </c>
      <c r="K419" s="39">
        <v>0.18932748538011696</v>
      </c>
      <c r="L419" s="39">
        <v>0.19083395942900075</v>
      </c>
      <c r="M419" s="39">
        <v>0.18195488721804512</v>
      </c>
      <c r="N419" s="39">
        <v>0.18489984591679506</v>
      </c>
      <c r="O419" s="39">
        <v>0.17962674961119751</v>
      </c>
      <c r="P419" s="39">
        <v>0.18820678513731826</v>
      </c>
      <c r="Q419" s="39">
        <v>0.18115942028985507</v>
      </c>
      <c r="R419" s="39">
        <v>0.17224880382775121</v>
      </c>
      <c r="S419" s="39">
        <v>0.16961414790996784</v>
      </c>
      <c r="T419" s="39">
        <v>0.16953316953316952</v>
      </c>
      <c r="U419" s="39">
        <v>0.17261410788381742</v>
      </c>
      <c r="V419" s="39">
        <v>0.17291311754684838</v>
      </c>
      <c r="W419" s="39">
        <v>0.17551369863013699</v>
      </c>
      <c r="X419" s="39">
        <v>0.17750439367311072</v>
      </c>
      <c r="Y419" s="39">
        <v>0.18253968253968253</v>
      </c>
      <c r="Z419" s="39">
        <v>0.18931159420289856</v>
      </c>
      <c r="AA419" s="39">
        <v>0.19386834986474302</v>
      </c>
      <c r="AB419" s="39">
        <v>0.18930762489044697</v>
      </c>
      <c r="AC419" s="39">
        <v>0.19170984455958548</v>
      </c>
      <c r="AD419" s="39">
        <v>0.19910714285714284</v>
      </c>
      <c r="AE419" s="39">
        <v>0.1966041108132261</v>
      </c>
      <c r="AF419" s="39">
        <v>0.20308250226654578</v>
      </c>
      <c r="AG419" s="39">
        <v>0.20183486238532111</v>
      </c>
      <c r="AH419" s="39">
        <v>0.20633484162895926</v>
      </c>
      <c r="AI419" s="39">
        <v>0.21305530371713507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</row>
    <row r="420" spans="1:101" x14ac:dyDescent="0.3">
      <c r="A420" s="3">
        <v>5050</v>
      </c>
      <c r="B420" s="4" t="s">
        <v>412</v>
      </c>
      <c r="C420" s="39">
        <v>0.13574297188755019</v>
      </c>
      <c r="D420" s="39">
        <v>0.14167113015532939</v>
      </c>
      <c r="E420" s="39">
        <v>0.14174913078363199</v>
      </c>
      <c r="F420" s="39">
        <v>0.14278089137977049</v>
      </c>
      <c r="G420" s="39">
        <v>0.14712153518123666</v>
      </c>
      <c r="H420" s="39">
        <v>0.14726840855106887</v>
      </c>
      <c r="I420" s="39">
        <v>0.1467129877071085</v>
      </c>
      <c r="J420" s="39">
        <v>0.14503612523414502</v>
      </c>
      <c r="K420" s="39">
        <v>0.14384288747346072</v>
      </c>
      <c r="L420" s="39">
        <v>0.14191331923890063</v>
      </c>
      <c r="M420" s="39">
        <v>0.14082653329823638</v>
      </c>
      <c r="N420" s="39">
        <v>0.13562913907284768</v>
      </c>
      <c r="O420" s="39">
        <v>0.13750000000000001</v>
      </c>
      <c r="P420" s="39">
        <v>0.13860874062580811</v>
      </c>
      <c r="Q420" s="39">
        <v>0.13521850899742929</v>
      </c>
      <c r="R420" s="39">
        <v>0.13392405063291138</v>
      </c>
      <c r="S420" s="39">
        <v>0.13264274886306215</v>
      </c>
      <c r="T420" s="39">
        <v>0.12882367570256156</v>
      </c>
      <c r="U420" s="39">
        <v>0.13157238973336655</v>
      </c>
      <c r="V420" s="39">
        <v>0.13163799551234107</v>
      </c>
      <c r="W420" s="39">
        <v>0.13361532719581987</v>
      </c>
      <c r="X420" s="39">
        <v>0.13411006445215667</v>
      </c>
      <c r="Y420" s="39">
        <v>0.13414634146341464</v>
      </c>
      <c r="Z420" s="39">
        <v>0.13755458515283842</v>
      </c>
      <c r="AA420" s="39">
        <v>0.14123337363966143</v>
      </c>
      <c r="AB420" s="39">
        <v>0.14194765385522282</v>
      </c>
      <c r="AC420" s="39">
        <v>0.14186046511627906</v>
      </c>
      <c r="AD420" s="39">
        <v>0.14348530432770193</v>
      </c>
      <c r="AE420" s="39">
        <v>0.14531285812514325</v>
      </c>
      <c r="AF420" s="39">
        <v>0.14656940961932985</v>
      </c>
      <c r="AG420" s="39">
        <v>0.14961521050248983</v>
      </c>
      <c r="AH420" s="39">
        <v>0.15160284951024042</v>
      </c>
      <c r="AI420" s="39">
        <v>0.15465268676277852</v>
      </c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</row>
    <row r="421" spans="1:101" x14ac:dyDescent="0.3">
      <c r="A421" s="3">
        <v>5051</v>
      </c>
      <c r="B421" s="4" t="s">
        <v>413</v>
      </c>
      <c r="C421" s="39">
        <v>0.16860970941360709</v>
      </c>
      <c r="D421" s="39">
        <v>0.17428924598269468</v>
      </c>
      <c r="E421" s="39">
        <v>0.17770282265222795</v>
      </c>
      <c r="F421" s="39">
        <v>0.17720838559397958</v>
      </c>
      <c r="G421" s="39">
        <v>0.17648118134341798</v>
      </c>
      <c r="H421" s="39">
        <v>0.17660967624590759</v>
      </c>
      <c r="I421" s="39">
        <v>0.17659923455440132</v>
      </c>
      <c r="J421" s="39">
        <v>0.17542265042719504</v>
      </c>
      <c r="K421" s="39">
        <v>0.17376989207975124</v>
      </c>
      <c r="L421" s="39">
        <v>0.17422434367541767</v>
      </c>
      <c r="M421" s="39">
        <v>0.1732225300092336</v>
      </c>
      <c r="N421" s="39">
        <v>0.16906873614190687</v>
      </c>
      <c r="O421" s="39">
        <v>0.16669760534620381</v>
      </c>
      <c r="P421" s="39">
        <v>0.16644872034373248</v>
      </c>
      <c r="Q421" s="39">
        <v>0.16271249766486082</v>
      </c>
      <c r="R421" s="39">
        <v>0.16348876722673211</v>
      </c>
      <c r="S421" s="39">
        <v>0.16245966976655912</v>
      </c>
      <c r="T421" s="39">
        <v>0.16087786259541983</v>
      </c>
      <c r="U421" s="39">
        <v>0.15784444869099942</v>
      </c>
      <c r="V421" s="39">
        <v>0.15909972836631742</v>
      </c>
      <c r="W421" s="39">
        <v>0.16065444510151783</v>
      </c>
      <c r="X421" s="39">
        <v>0.1613160518444666</v>
      </c>
      <c r="Y421" s="39">
        <v>0.16499599037690457</v>
      </c>
      <c r="Z421" s="39">
        <v>0.16693386773547095</v>
      </c>
      <c r="AA421" s="39">
        <v>0.16603320664132826</v>
      </c>
      <c r="AB421" s="39">
        <v>0.16946143223515486</v>
      </c>
      <c r="AC421" s="39">
        <v>0.17127722189523248</v>
      </c>
      <c r="AD421" s="39">
        <v>0.1749605055292259</v>
      </c>
      <c r="AE421" s="39">
        <v>0.17516236961228104</v>
      </c>
      <c r="AF421" s="39">
        <v>0.18084276238782676</v>
      </c>
      <c r="AG421" s="39">
        <v>0.18100428182172051</v>
      </c>
      <c r="AH421" s="39">
        <v>0.17744772327535666</v>
      </c>
      <c r="AI421" s="39">
        <v>0.1833596214511041</v>
      </c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</row>
    <row r="422" spans="1:101" x14ac:dyDescent="0.3">
      <c r="A422" s="3">
        <v>5052</v>
      </c>
      <c r="B422" s="4" t="s">
        <v>414</v>
      </c>
      <c r="C422" s="39">
        <v>0.1722643553629469</v>
      </c>
      <c r="D422" s="39">
        <v>0.17327293318233294</v>
      </c>
      <c r="E422" s="39">
        <v>0.16704805491990846</v>
      </c>
      <c r="F422" s="39">
        <v>0.15492957746478872</v>
      </c>
      <c r="G422" s="39">
        <v>0.15665488810365136</v>
      </c>
      <c r="H422" s="39">
        <v>0.15840386940749698</v>
      </c>
      <c r="I422" s="39">
        <v>0.15590742996345919</v>
      </c>
      <c r="J422" s="39">
        <v>0.15441176470588236</v>
      </c>
      <c r="K422" s="39">
        <v>0.16125</v>
      </c>
      <c r="L422" s="39">
        <v>0.16582278481012658</v>
      </c>
      <c r="M422" s="39">
        <v>0.16112531969309463</v>
      </c>
      <c r="N422" s="39">
        <v>0.16599190283400811</v>
      </c>
      <c r="O422" s="39">
        <v>0.16713091922005571</v>
      </c>
      <c r="P422" s="39">
        <v>0.15546218487394958</v>
      </c>
      <c r="Q422" s="39">
        <v>0.15204678362573099</v>
      </c>
      <c r="R422" s="39">
        <v>0.16081871345029239</v>
      </c>
      <c r="S422" s="39">
        <v>0.16666666666666666</v>
      </c>
      <c r="T422" s="39">
        <v>0.17924528301886791</v>
      </c>
      <c r="U422" s="39">
        <v>0.19540229885057472</v>
      </c>
      <c r="V422" s="39">
        <v>0.20168067226890757</v>
      </c>
      <c r="W422" s="39">
        <v>0.20926243567753003</v>
      </c>
      <c r="X422" s="39">
        <v>0.21392190152801357</v>
      </c>
      <c r="Y422" s="39">
        <v>0.22508591065292097</v>
      </c>
      <c r="Z422" s="39">
        <v>0.22765598650927488</v>
      </c>
      <c r="AA422" s="39">
        <v>0.23259762308998302</v>
      </c>
      <c r="AB422" s="39">
        <v>0.24432809773123909</v>
      </c>
      <c r="AC422" s="39">
        <v>0.25261324041811845</v>
      </c>
      <c r="AD422" s="39">
        <v>0.26978417266187049</v>
      </c>
      <c r="AE422" s="39">
        <v>0.27526132404181186</v>
      </c>
      <c r="AF422" s="39">
        <v>0.28113879003558717</v>
      </c>
      <c r="AG422" s="39">
        <v>0.26198630136986301</v>
      </c>
      <c r="AH422" s="39">
        <v>0.26804123711340205</v>
      </c>
      <c r="AI422" s="39">
        <v>0.26807760141093473</v>
      </c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</row>
    <row r="423" spans="1:101" x14ac:dyDescent="0.3">
      <c r="A423" s="3">
        <v>5053</v>
      </c>
      <c r="B423" s="4" t="s">
        <v>415</v>
      </c>
      <c r="C423" s="39">
        <v>0.15739769150052466</v>
      </c>
      <c r="D423" s="39">
        <v>0.15771411518949568</v>
      </c>
      <c r="E423" s="39">
        <v>0.15722990043097043</v>
      </c>
      <c r="F423" s="39">
        <v>0.15811209439528023</v>
      </c>
      <c r="G423" s="39">
        <v>0.15624077899085276</v>
      </c>
      <c r="H423" s="39">
        <v>0.15645854960699984</v>
      </c>
      <c r="I423" s="39">
        <v>0.15695600475624258</v>
      </c>
      <c r="J423" s="39">
        <v>0.15699052132701422</v>
      </c>
      <c r="K423" s="39">
        <v>0.15643623361144218</v>
      </c>
      <c r="L423" s="39">
        <v>0.15723645026801666</v>
      </c>
      <c r="M423" s="39">
        <v>0.15241635687732341</v>
      </c>
      <c r="N423" s="39">
        <v>0.1528026237328563</v>
      </c>
      <c r="O423" s="39">
        <v>0.15077704722056187</v>
      </c>
      <c r="P423" s="39">
        <v>0.14553292701055448</v>
      </c>
      <c r="Q423" s="39">
        <v>0.14387633769322236</v>
      </c>
      <c r="R423" s="39">
        <v>0.14123376623376624</v>
      </c>
      <c r="S423" s="39">
        <v>0.13688100517368809</v>
      </c>
      <c r="T423" s="39">
        <v>0.13540113331345063</v>
      </c>
      <c r="U423" s="39">
        <v>0.1346380223660977</v>
      </c>
      <c r="V423" s="39">
        <v>0.13306982872200263</v>
      </c>
      <c r="W423" s="39">
        <v>0.13482484545186929</v>
      </c>
      <c r="X423" s="39">
        <v>0.13462686567164178</v>
      </c>
      <c r="Y423" s="39">
        <v>0.13588745884465728</v>
      </c>
      <c r="Z423" s="39">
        <v>0.13873523695619674</v>
      </c>
      <c r="AA423" s="39">
        <v>0.14247431889236267</v>
      </c>
      <c r="AB423" s="39">
        <v>0.1481592337623466</v>
      </c>
      <c r="AC423" s="39">
        <v>0.14988045427375971</v>
      </c>
      <c r="AD423" s="39">
        <v>0.15729166666666666</v>
      </c>
      <c r="AE423" s="39">
        <v>0.16115214180206794</v>
      </c>
      <c r="AF423" s="39">
        <v>0.16826710001477324</v>
      </c>
      <c r="AG423" s="39">
        <v>0.1726470588235294</v>
      </c>
      <c r="AH423" s="39">
        <v>0.18039793662490788</v>
      </c>
      <c r="AI423" s="39">
        <v>0.18606701940035272</v>
      </c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</row>
    <row r="424" spans="1:101" x14ac:dyDescent="0.3">
      <c r="A424" s="3">
        <v>5054</v>
      </c>
      <c r="B424" s="4" t="s">
        <v>416</v>
      </c>
      <c r="C424" s="39">
        <v>0.16250719907851796</v>
      </c>
      <c r="D424" s="39">
        <v>0.16626225371251091</v>
      </c>
      <c r="E424" s="39">
        <v>0.16844162188568637</v>
      </c>
      <c r="F424" s="39">
        <v>0.16895563679478312</v>
      </c>
      <c r="G424" s="39">
        <v>0.16969999999999999</v>
      </c>
      <c r="H424" s="39">
        <v>0.16891483793034023</v>
      </c>
      <c r="I424" s="39">
        <v>0.17031360290410405</v>
      </c>
      <c r="J424" s="39">
        <v>0.16761019005256772</v>
      </c>
      <c r="K424" s="39">
        <v>0.16816301825885202</v>
      </c>
      <c r="L424" s="39">
        <v>0.16586102719033233</v>
      </c>
      <c r="M424" s="39">
        <v>0.16728962521466814</v>
      </c>
      <c r="N424" s="39">
        <v>0.16427207877022004</v>
      </c>
      <c r="O424" s="39">
        <v>0.16283274736313411</v>
      </c>
      <c r="P424" s="39">
        <v>0.15966050923614578</v>
      </c>
      <c r="Q424" s="39">
        <v>0.15750074857770235</v>
      </c>
      <c r="R424" s="39">
        <v>0.1587015329125338</v>
      </c>
      <c r="S424" s="39">
        <v>0.15841083704003234</v>
      </c>
      <c r="T424" s="39">
        <v>0.15755432036382011</v>
      </c>
      <c r="U424" s="39">
        <v>0.15813298460919425</v>
      </c>
      <c r="V424" s="39">
        <v>0.15736911126803188</v>
      </c>
      <c r="W424" s="39">
        <v>0.15807106598984771</v>
      </c>
      <c r="X424" s="39">
        <v>0.15898477157360405</v>
      </c>
      <c r="Y424" s="39">
        <v>0.15859075307894205</v>
      </c>
      <c r="Z424" s="39">
        <v>0.15767301905717152</v>
      </c>
      <c r="AA424" s="39">
        <v>0.15876800794833582</v>
      </c>
      <c r="AB424" s="39">
        <v>0.16295928500496523</v>
      </c>
      <c r="AC424" s="39">
        <v>0.16645389374447608</v>
      </c>
      <c r="AD424" s="39">
        <v>0.17115969022644839</v>
      </c>
      <c r="AE424" s="39">
        <v>0.17717540758200748</v>
      </c>
      <c r="AF424" s="39">
        <v>0.1827027027027027</v>
      </c>
      <c r="AG424" s="39">
        <v>0.18876137712702809</v>
      </c>
      <c r="AH424" s="39">
        <v>0.19256689791873141</v>
      </c>
      <c r="AI424" s="39">
        <v>0.19793752503003603</v>
      </c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</row>
    <row r="425" spans="1:101" x14ac:dyDescent="0.3">
      <c r="A425" s="3">
        <v>5061</v>
      </c>
      <c r="B425" s="4" t="s">
        <v>417</v>
      </c>
      <c r="C425" s="39">
        <v>0.21104876996115668</v>
      </c>
      <c r="D425" s="39">
        <v>0.21776627856834843</v>
      </c>
      <c r="E425" s="39">
        <v>0.22507618632999565</v>
      </c>
      <c r="F425" s="39">
        <v>0.22845779938135219</v>
      </c>
      <c r="G425" s="39">
        <v>0.22702943800178413</v>
      </c>
      <c r="H425" s="39">
        <v>0.22864889290555807</v>
      </c>
      <c r="I425" s="39">
        <v>0.22958953540820928</v>
      </c>
      <c r="J425" s="39">
        <v>0.22573363431151242</v>
      </c>
      <c r="K425" s="39">
        <v>0.22854520422212024</v>
      </c>
      <c r="L425" s="39">
        <v>0.22379216043755698</v>
      </c>
      <c r="M425" s="39">
        <v>0.22426470588235295</v>
      </c>
      <c r="N425" s="39">
        <v>0.22161422708618331</v>
      </c>
      <c r="O425" s="39">
        <v>0.22356215213358072</v>
      </c>
      <c r="P425" s="39">
        <v>0.22404115996258187</v>
      </c>
      <c r="Q425" s="39">
        <v>0.22416234072675789</v>
      </c>
      <c r="R425" s="39">
        <v>0.21810506566604126</v>
      </c>
      <c r="S425" s="39">
        <v>0.22222222222222221</v>
      </c>
      <c r="T425" s="39">
        <v>0.21576959395656278</v>
      </c>
      <c r="U425" s="39">
        <v>0.21418372203712518</v>
      </c>
      <c r="V425" s="39">
        <v>0.21120689655172414</v>
      </c>
      <c r="W425" s="39">
        <v>0.20912178554099953</v>
      </c>
      <c r="X425" s="39">
        <v>0.20880195599022006</v>
      </c>
      <c r="Y425" s="39">
        <v>0.20137187653111219</v>
      </c>
      <c r="Z425" s="39">
        <v>0.20186183243508085</v>
      </c>
      <c r="AA425" s="39">
        <v>0.20281416787967008</v>
      </c>
      <c r="AB425" s="39">
        <v>0.19492337164750959</v>
      </c>
      <c r="AC425" s="39">
        <v>0.19796215429403202</v>
      </c>
      <c r="AD425" s="39">
        <v>0.20234604105571846</v>
      </c>
      <c r="AE425" s="39">
        <v>0.20314033366045142</v>
      </c>
      <c r="AF425" s="39">
        <v>0.20481335952848723</v>
      </c>
      <c r="AG425" s="39">
        <v>0.21125370187561698</v>
      </c>
      <c r="AH425" s="39">
        <v>0.2157920549288867</v>
      </c>
      <c r="AI425" s="39">
        <v>0.22090729783037474</v>
      </c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</row>
    <row r="426" spans="1:101" x14ac:dyDescent="0.3">
      <c r="A426" s="3"/>
      <c r="B426" s="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</row>
    <row r="427" spans="1:101" x14ac:dyDescent="0.3">
      <c r="A427" s="3"/>
      <c r="B427" s="4" t="s">
        <v>458</v>
      </c>
      <c r="C427" s="39">
        <v>0.13821197402671428</v>
      </c>
      <c r="D427" s="39">
        <v>0.14045793417270702</v>
      </c>
      <c r="E427" s="39">
        <v>0.14169355408101905</v>
      </c>
      <c r="F427" s="39">
        <v>0.14305608445409954</v>
      </c>
      <c r="G427" s="39">
        <v>0.14393963993853873</v>
      </c>
      <c r="H427" s="39">
        <v>0.14432120298556217</v>
      </c>
      <c r="I427" s="39">
        <v>0.14416118285239909</v>
      </c>
      <c r="J427" s="39">
        <v>0.14353238230999477</v>
      </c>
      <c r="K427" s="39">
        <v>0.14299157623131215</v>
      </c>
      <c r="L427" s="39">
        <v>0.14222863062496954</v>
      </c>
      <c r="M427" s="39">
        <v>0.14147290262921738</v>
      </c>
      <c r="N427" s="39">
        <v>0.14055282066117816</v>
      </c>
      <c r="O427" s="39">
        <v>0.13940700452092522</v>
      </c>
      <c r="P427" s="39">
        <v>0.1378826423239761</v>
      </c>
      <c r="Q427" s="39">
        <v>0.13627372521781148</v>
      </c>
      <c r="R427" s="39">
        <v>0.13474759209967316</v>
      </c>
      <c r="S427" s="39">
        <v>0.13293266717220401</v>
      </c>
      <c r="T427" s="39">
        <v>0.1318046242706376</v>
      </c>
      <c r="U427" s="39">
        <v>0.13110864254510554</v>
      </c>
      <c r="V427" s="39">
        <v>0.13064254079387203</v>
      </c>
      <c r="W427" s="39">
        <v>0.13025625841943428</v>
      </c>
      <c r="X427" s="39">
        <v>0.12955580450864029</v>
      </c>
      <c r="Y427" s="39">
        <v>0.12848127166483445</v>
      </c>
      <c r="Z427" s="39">
        <v>0.12867793188381127</v>
      </c>
      <c r="AA427" s="39">
        <v>0.12947103888884937</v>
      </c>
      <c r="AB427" s="39">
        <v>0.13129122901319129</v>
      </c>
      <c r="AC427" s="39">
        <v>0.13327565812591871</v>
      </c>
      <c r="AD427" s="39">
        <v>0.13676146826341304</v>
      </c>
      <c r="AE427" s="39">
        <v>0.13990876924822129</v>
      </c>
      <c r="AF427" s="39">
        <v>0.14282664794777891</v>
      </c>
      <c r="AG427" s="39">
        <v>0.14567436691245506</v>
      </c>
      <c r="AH427" s="39">
        <v>0.14849236699241392</v>
      </c>
      <c r="AI427" s="39">
        <v>0.15121282711723932</v>
      </c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</row>
  </sheetData>
  <sheetProtection sheet="1" objects="1" scenarios="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Y427"/>
  <sheetViews>
    <sheetView workbookViewId="0">
      <pane xSplit="2" ySplit="3" topLeftCell="C404" activePane="bottomRight" state="frozen"/>
      <selection pane="topRight" activeCell="C1" sqref="C1"/>
      <selection pane="bottomLeft" activeCell="A4" sqref="A4"/>
      <selection pane="bottomRight" activeCell="K426" sqref="C426:K426"/>
    </sheetView>
  </sheetViews>
  <sheetFormatPr baseColWidth="10" defaultRowHeight="14.4" x14ac:dyDescent="0.3"/>
  <cols>
    <col min="2" max="2" width="18.6640625" customWidth="1"/>
  </cols>
  <sheetData>
    <row r="2" spans="1:77" x14ac:dyDescent="0.3">
      <c r="A2" s="72" t="s">
        <v>0</v>
      </c>
      <c r="B2" s="72" t="s">
        <v>1</v>
      </c>
      <c r="C2" s="72" t="s">
        <v>541</v>
      </c>
      <c r="D2" s="72" t="s">
        <v>541</v>
      </c>
      <c r="E2" s="72" t="s">
        <v>541</v>
      </c>
      <c r="F2" s="72" t="s">
        <v>541</v>
      </c>
      <c r="G2" s="72" t="s">
        <v>541</v>
      </c>
      <c r="H2" s="72" t="s">
        <v>541</v>
      </c>
      <c r="I2" s="72" t="s">
        <v>541</v>
      </c>
      <c r="J2" s="72" t="s">
        <v>541</v>
      </c>
      <c r="K2" s="72" t="s">
        <v>541</v>
      </c>
      <c r="L2" s="72" t="s">
        <v>540</v>
      </c>
      <c r="M2" s="72" t="s">
        <v>540</v>
      </c>
      <c r="N2" s="72" t="s">
        <v>540</v>
      </c>
      <c r="O2" s="72" t="s">
        <v>540</v>
      </c>
      <c r="P2" s="72" t="s">
        <v>540</v>
      </c>
      <c r="Q2" s="72" t="s">
        <v>540</v>
      </c>
      <c r="R2" s="72" t="s">
        <v>540</v>
      </c>
      <c r="S2" s="72" t="s">
        <v>540</v>
      </c>
      <c r="T2" s="72" t="s">
        <v>540</v>
      </c>
      <c r="U2" s="72" t="s">
        <v>540</v>
      </c>
    </row>
    <row r="3" spans="1:77" x14ac:dyDescent="0.3">
      <c r="A3" s="2"/>
      <c r="B3" s="2"/>
      <c r="C3" s="23" t="s">
        <v>448</v>
      </c>
      <c r="D3" s="23" t="s">
        <v>438</v>
      </c>
      <c r="E3" s="23" t="s">
        <v>439</v>
      </c>
      <c r="F3" s="23" t="s">
        <v>440</v>
      </c>
      <c r="G3" s="23" t="s">
        <v>441</v>
      </c>
      <c r="H3" s="23" t="s">
        <v>442</v>
      </c>
      <c r="I3" s="23" t="s">
        <v>443</v>
      </c>
      <c r="J3" s="23" t="s">
        <v>444</v>
      </c>
      <c r="K3" s="23" t="s">
        <v>445</v>
      </c>
      <c r="L3" s="2" t="s">
        <v>448</v>
      </c>
      <c r="M3" s="2" t="s">
        <v>438</v>
      </c>
      <c r="N3" s="2" t="s">
        <v>439</v>
      </c>
      <c r="O3" s="2" t="s">
        <v>440</v>
      </c>
      <c r="P3" s="2" t="s">
        <v>441</v>
      </c>
      <c r="Q3" s="2" t="s">
        <v>442</v>
      </c>
      <c r="R3" s="2" t="s">
        <v>443</v>
      </c>
      <c r="S3" s="2" t="s">
        <v>444</v>
      </c>
      <c r="T3" s="2" t="s">
        <v>445</v>
      </c>
      <c r="U3" s="2" t="s">
        <v>493</v>
      </c>
    </row>
    <row r="4" spans="1:77" x14ac:dyDescent="0.3">
      <c r="A4" s="3">
        <v>101</v>
      </c>
      <c r="B4" s="4" t="s">
        <v>2</v>
      </c>
      <c r="C4" s="39">
        <f>+M4/L4-1</f>
        <v>1.5429524603836509E-2</v>
      </c>
      <c r="D4" s="39">
        <f t="shared" ref="D4:K4" si="0">+N4/M4-1</f>
        <v>1.1054072553045913E-2</v>
      </c>
      <c r="E4" s="39">
        <f t="shared" si="0"/>
        <v>1.1407101513048801E-2</v>
      </c>
      <c r="F4" s="39">
        <f t="shared" si="0"/>
        <v>8.4337349397589634E-3</v>
      </c>
      <c r="G4" s="39">
        <f t="shared" si="0"/>
        <v>6.5047125979025289E-3</v>
      </c>
      <c r="H4" s="39">
        <f t="shared" si="0"/>
        <v>7.1221313637561678E-3</v>
      </c>
      <c r="I4" s="39">
        <f t="shared" si="0"/>
        <v>8.0539549502356422E-3</v>
      </c>
      <c r="J4" s="39">
        <f t="shared" si="0"/>
        <v>8.0220850925625253E-3</v>
      </c>
      <c r="K4" s="39">
        <f t="shared" si="0"/>
        <v>4.5107452395527492E-3</v>
      </c>
      <c r="L4" s="42">
        <v>28776</v>
      </c>
      <c r="M4" s="42">
        <v>29220</v>
      </c>
      <c r="N4" s="42">
        <v>29543</v>
      </c>
      <c r="O4" s="42">
        <v>29880</v>
      </c>
      <c r="P4" s="42">
        <v>30132</v>
      </c>
      <c r="Q4" s="42">
        <v>30328</v>
      </c>
      <c r="R4" s="42">
        <v>30544</v>
      </c>
      <c r="S4" s="42">
        <v>30790</v>
      </c>
      <c r="T4" s="42">
        <v>31037</v>
      </c>
      <c r="U4" s="42">
        <v>31177</v>
      </c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</row>
    <row r="5" spans="1:77" x14ac:dyDescent="0.3">
      <c r="A5" s="3">
        <v>104</v>
      </c>
      <c r="B5" s="4" t="s">
        <v>3</v>
      </c>
      <c r="C5" s="39">
        <f t="shared" ref="C5:C68" si="1">+M5/L5-1</f>
        <v>7.8255078255078381E-3</v>
      </c>
      <c r="D5" s="39">
        <f t="shared" ref="D5:D68" si="2">+N5/M5-1</f>
        <v>1.5132991904840631E-2</v>
      </c>
      <c r="E5" s="39">
        <f t="shared" ref="E5:E68" si="3">+O5/N5-1</f>
        <v>8.6254597532793298E-3</v>
      </c>
      <c r="F5" s="39">
        <f t="shared" ref="F5:F68" si="4">+P5/O5-1</f>
        <v>1.0326578030205313E-2</v>
      </c>
      <c r="G5" s="39">
        <f t="shared" ref="G5:G68" si="5">+Q5/P5-1</f>
        <v>1.5778714705506625E-2</v>
      </c>
      <c r="H5" s="39">
        <f t="shared" ref="H5:H68" si="6">+R5/Q5-1</f>
        <v>1.1948934029306413E-2</v>
      </c>
      <c r="I5" s="39">
        <f t="shared" ref="I5:I68" si="7">+S5/R5-1</f>
        <v>6.9914859238082716E-3</v>
      </c>
      <c r="J5" s="39">
        <f t="shared" ref="J5:J68" si="8">+T5/S5-1</f>
        <v>5.5852130712499282E-3</v>
      </c>
      <c r="K5" s="39">
        <f t="shared" ref="K5:K68" si="9">+U5/T5-1</f>
        <v>4.2346876150729518E-3</v>
      </c>
      <c r="L5" s="42">
        <v>30030</v>
      </c>
      <c r="M5" s="42">
        <v>30265</v>
      </c>
      <c r="N5" s="42">
        <v>30723</v>
      </c>
      <c r="O5" s="42">
        <v>30988</v>
      </c>
      <c r="P5" s="42">
        <v>31308</v>
      </c>
      <c r="Q5" s="42">
        <v>31802</v>
      </c>
      <c r="R5" s="42">
        <v>32182</v>
      </c>
      <c r="S5" s="42">
        <v>32407</v>
      </c>
      <c r="T5" s="42">
        <v>32588</v>
      </c>
      <c r="U5" s="42">
        <v>32726</v>
      </c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</row>
    <row r="6" spans="1:77" x14ac:dyDescent="0.3">
      <c r="A6" s="3">
        <v>105</v>
      </c>
      <c r="B6" s="4" t="s">
        <v>4</v>
      </c>
      <c r="C6" s="39">
        <f t="shared" si="1"/>
        <v>1.2385206771602153E-2</v>
      </c>
      <c r="D6" s="39">
        <f t="shared" si="2"/>
        <v>9.9990531199696253E-3</v>
      </c>
      <c r="E6" s="39">
        <f t="shared" si="3"/>
        <v>6.8062925393284068E-3</v>
      </c>
      <c r="F6" s="39">
        <f t="shared" si="4"/>
        <v>6.7602800953516784E-3</v>
      </c>
      <c r="G6" s="39">
        <f t="shared" si="5"/>
        <v>2.4602748848481237E-3</v>
      </c>
      <c r="H6" s="39">
        <f t="shared" si="6"/>
        <v>8.9681133746677411E-3</v>
      </c>
      <c r="I6" s="39">
        <f t="shared" si="7"/>
        <v>8.2117122060061387E-3</v>
      </c>
      <c r="J6" s="39">
        <f t="shared" si="8"/>
        <v>7.5462114753206411E-3</v>
      </c>
      <c r="K6" s="39">
        <f t="shared" si="9"/>
        <v>8.1738472894874459E-3</v>
      </c>
      <c r="L6" s="42">
        <v>52159</v>
      </c>
      <c r="M6" s="42">
        <v>52805</v>
      </c>
      <c r="N6" s="42">
        <v>53333</v>
      </c>
      <c r="O6" s="42">
        <v>53696</v>
      </c>
      <c r="P6" s="42">
        <v>54059</v>
      </c>
      <c r="Q6" s="42">
        <v>54192</v>
      </c>
      <c r="R6" s="42">
        <v>54678</v>
      </c>
      <c r="S6" s="42">
        <v>55127</v>
      </c>
      <c r="T6" s="42">
        <v>55543</v>
      </c>
      <c r="U6" s="42">
        <v>55997</v>
      </c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</row>
    <row r="7" spans="1:77" x14ac:dyDescent="0.3">
      <c r="A7" s="3">
        <v>106</v>
      </c>
      <c r="B7" s="4" t="s">
        <v>5</v>
      </c>
      <c r="C7" s="39">
        <f t="shared" si="1"/>
        <v>1.2778728373937343E-2</v>
      </c>
      <c r="D7" s="39">
        <f t="shared" si="2"/>
        <v>1.3462234677322105E-2</v>
      </c>
      <c r="E7" s="39">
        <f t="shared" si="3"/>
        <v>1.6194117724885215E-2</v>
      </c>
      <c r="F7" s="39">
        <f t="shared" si="4"/>
        <v>1.0207402971083468E-2</v>
      </c>
      <c r="G7" s="39">
        <f t="shared" si="5"/>
        <v>7.3204366485803973E-3</v>
      </c>
      <c r="H7" s="39">
        <f t="shared" si="6"/>
        <v>1.033790094550846E-2</v>
      </c>
      <c r="I7" s="39">
        <f t="shared" si="7"/>
        <v>1.4613699393417612E-2</v>
      </c>
      <c r="J7" s="39">
        <f t="shared" si="8"/>
        <v>1.0683840690954849E-2</v>
      </c>
      <c r="K7" s="39">
        <f t="shared" si="9"/>
        <v>9.8176025291132341E-3</v>
      </c>
      <c r="L7" s="42">
        <v>73638</v>
      </c>
      <c r="M7" s="42">
        <v>74579</v>
      </c>
      <c r="N7" s="42">
        <v>75583</v>
      </c>
      <c r="O7" s="42">
        <v>76807</v>
      </c>
      <c r="P7" s="42">
        <v>77591</v>
      </c>
      <c r="Q7" s="42">
        <v>78159</v>
      </c>
      <c r="R7" s="42">
        <v>78967</v>
      </c>
      <c r="S7" s="42">
        <v>80121</v>
      </c>
      <c r="T7" s="42">
        <v>80977</v>
      </c>
      <c r="U7" s="42">
        <v>81772</v>
      </c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</row>
    <row r="8" spans="1:77" x14ac:dyDescent="0.3">
      <c r="A8" s="3">
        <v>111</v>
      </c>
      <c r="B8" s="4" t="s">
        <v>6</v>
      </c>
      <c r="C8" s="39">
        <f t="shared" si="1"/>
        <v>1.8359853121175052E-2</v>
      </c>
      <c r="D8" s="39">
        <f t="shared" si="2"/>
        <v>1.1057692307692379E-2</v>
      </c>
      <c r="E8" s="39">
        <f t="shared" si="3"/>
        <v>1.854493580599148E-2</v>
      </c>
      <c r="F8" s="39">
        <f t="shared" si="4"/>
        <v>2.3809523809523725E-2</v>
      </c>
      <c r="G8" s="39">
        <f t="shared" si="5"/>
        <v>2.1431828545371623E-2</v>
      </c>
      <c r="H8" s="39">
        <f t="shared" si="6"/>
        <v>6.9196428571427493E-3</v>
      </c>
      <c r="I8" s="39">
        <f t="shared" si="7"/>
        <v>1.3300820217245768E-3</v>
      </c>
      <c r="J8" s="39">
        <f t="shared" si="8"/>
        <v>5.0918751383661753E-3</v>
      </c>
      <c r="K8" s="39">
        <f t="shared" si="9"/>
        <v>1.2995594713656411E-2</v>
      </c>
      <c r="L8" s="42">
        <v>4085</v>
      </c>
      <c r="M8" s="42">
        <v>4160</v>
      </c>
      <c r="N8" s="42">
        <v>4206</v>
      </c>
      <c r="O8" s="42">
        <v>4284</v>
      </c>
      <c r="P8" s="42">
        <v>4386</v>
      </c>
      <c r="Q8" s="42">
        <v>4480</v>
      </c>
      <c r="R8" s="42">
        <v>4511</v>
      </c>
      <c r="S8" s="42">
        <v>4517</v>
      </c>
      <c r="T8" s="42">
        <v>4540</v>
      </c>
      <c r="U8" s="42">
        <v>4599</v>
      </c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</row>
    <row r="9" spans="1:77" x14ac:dyDescent="0.3">
      <c r="A9" s="3">
        <v>118</v>
      </c>
      <c r="B9" s="4" t="s">
        <v>7</v>
      </c>
      <c r="C9" s="39">
        <f t="shared" si="1"/>
        <v>-7.0224719101124045E-3</v>
      </c>
      <c r="D9" s="39">
        <f t="shared" si="2"/>
        <v>6.3649222065063071E-3</v>
      </c>
      <c r="E9" s="39">
        <f t="shared" si="3"/>
        <v>1.4054813773718422E-3</v>
      </c>
      <c r="F9" s="39">
        <f t="shared" si="4"/>
        <v>-1.1929824561403457E-2</v>
      </c>
      <c r="G9" s="39">
        <f t="shared" si="5"/>
        <v>-1.4204545454545858E-3</v>
      </c>
      <c r="H9" s="39">
        <f t="shared" si="6"/>
        <v>-1.4224751066855834E-3</v>
      </c>
      <c r="I9" s="39">
        <f t="shared" si="7"/>
        <v>-4.2735042735042583E-3</v>
      </c>
      <c r="J9" s="39">
        <f t="shared" si="8"/>
        <v>7.1530758226034941E-4</v>
      </c>
      <c r="K9" s="39">
        <f t="shared" si="9"/>
        <v>-3.0021443888491817E-2</v>
      </c>
      <c r="L9" s="42">
        <v>1424</v>
      </c>
      <c r="M9" s="42">
        <v>1414</v>
      </c>
      <c r="N9" s="42">
        <v>1423</v>
      </c>
      <c r="O9" s="42">
        <v>1425</v>
      </c>
      <c r="P9" s="42">
        <v>1408</v>
      </c>
      <c r="Q9" s="42">
        <v>1406</v>
      </c>
      <c r="R9" s="42">
        <v>1404</v>
      </c>
      <c r="S9" s="42">
        <v>1398</v>
      </c>
      <c r="T9" s="42">
        <v>1399</v>
      </c>
      <c r="U9" s="42">
        <v>1357</v>
      </c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</row>
    <row r="10" spans="1:77" x14ac:dyDescent="0.3">
      <c r="A10" s="3">
        <v>119</v>
      </c>
      <c r="B10" s="4" t="s">
        <v>8</v>
      </c>
      <c r="C10" s="39">
        <f t="shared" si="1"/>
        <v>1.4405070584846413E-3</v>
      </c>
      <c r="D10" s="39">
        <f t="shared" si="2"/>
        <v>1.2082853855005737E-2</v>
      </c>
      <c r="E10" s="39">
        <f t="shared" si="3"/>
        <v>1.9613416714042042E-2</v>
      </c>
      <c r="F10" s="39">
        <f t="shared" si="4"/>
        <v>2.5090604962363372E-3</v>
      </c>
      <c r="G10" s="39">
        <f t="shared" si="5"/>
        <v>4.7274749721912812E-3</v>
      </c>
      <c r="H10" s="39">
        <f t="shared" si="6"/>
        <v>-8.3033490174366786E-4</v>
      </c>
      <c r="I10" s="39">
        <f t="shared" si="7"/>
        <v>-3.6011080332409851E-3</v>
      </c>
      <c r="J10" s="39">
        <f t="shared" si="8"/>
        <v>-8.340283569641338E-3</v>
      </c>
      <c r="K10" s="39">
        <f t="shared" si="9"/>
        <v>7.0086907765629647E-3</v>
      </c>
      <c r="L10" s="42">
        <v>3471</v>
      </c>
      <c r="M10" s="42">
        <v>3476</v>
      </c>
      <c r="N10" s="42">
        <v>3518</v>
      </c>
      <c r="O10" s="42">
        <v>3587</v>
      </c>
      <c r="P10" s="42">
        <v>3596</v>
      </c>
      <c r="Q10" s="42">
        <v>3613</v>
      </c>
      <c r="R10" s="42">
        <v>3610</v>
      </c>
      <c r="S10" s="42">
        <v>3597</v>
      </c>
      <c r="T10" s="42">
        <v>3567</v>
      </c>
      <c r="U10" s="42">
        <v>3592</v>
      </c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</row>
    <row r="11" spans="1:77" x14ac:dyDescent="0.3">
      <c r="A11" s="3">
        <v>121</v>
      </c>
      <c r="B11" s="4" t="s">
        <v>9</v>
      </c>
      <c r="C11" s="39">
        <f t="shared" si="1"/>
        <v>-1.4534883720930258E-2</v>
      </c>
      <c r="D11" s="39">
        <f t="shared" si="2"/>
        <v>1.4749262536873253E-2</v>
      </c>
      <c r="E11" s="39">
        <f t="shared" si="3"/>
        <v>4.3604651162789665E-3</v>
      </c>
      <c r="F11" s="39">
        <f t="shared" si="4"/>
        <v>-2.7496382054992718E-2</v>
      </c>
      <c r="G11" s="39">
        <f t="shared" si="5"/>
        <v>0</v>
      </c>
      <c r="H11" s="39">
        <f t="shared" si="6"/>
        <v>0</v>
      </c>
      <c r="I11" s="39">
        <f t="shared" si="7"/>
        <v>1.9345238095238138E-2</v>
      </c>
      <c r="J11" s="39">
        <f t="shared" si="8"/>
        <v>-4.3795620437956373E-3</v>
      </c>
      <c r="K11" s="39">
        <f t="shared" si="9"/>
        <v>-1.3196480938416411E-2</v>
      </c>
      <c r="L11" s="42">
        <v>688</v>
      </c>
      <c r="M11" s="42">
        <v>678</v>
      </c>
      <c r="N11" s="42">
        <v>688</v>
      </c>
      <c r="O11" s="42">
        <v>691</v>
      </c>
      <c r="P11" s="42">
        <v>672</v>
      </c>
      <c r="Q11" s="42">
        <v>672</v>
      </c>
      <c r="R11" s="42">
        <v>672</v>
      </c>
      <c r="S11" s="42">
        <v>685</v>
      </c>
      <c r="T11" s="42">
        <v>682</v>
      </c>
      <c r="U11" s="42">
        <v>673</v>
      </c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</row>
    <row r="12" spans="1:77" x14ac:dyDescent="0.3">
      <c r="A12" s="3">
        <v>122</v>
      </c>
      <c r="B12" s="4" t="s">
        <v>10</v>
      </c>
      <c r="C12" s="39">
        <f t="shared" si="1"/>
        <v>9.8193244304791705E-3</v>
      </c>
      <c r="D12" s="39">
        <f t="shared" si="2"/>
        <v>1.4974718008556875E-2</v>
      </c>
      <c r="E12" s="39">
        <f t="shared" si="3"/>
        <v>1.0346809733665419E-2</v>
      </c>
      <c r="F12" s="39">
        <f t="shared" si="4"/>
        <v>1.7637018774890878E-2</v>
      </c>
      <c r="G12" s="39">
        <f t="shared" si="5"/>
        <v>-3.7271710771524802E-3</v>
      </c>
      <c r="H12" s="39">
        <f t="shared" si="6"/>
        <v>-5.6116722783394746E-4</v>
      </c>
      <c r="I12" s="39">
        <f t="shared" si="7"/>
        <v>4.4918585064570582E-3</v>
      </c>
      <c r="J12" s="39">
        <f t="shared" si="8"/>
        <v>-5.5897149245388578E-3</v>
      </c>
      <c r="K12" s="39">
        <f t="shared" si="9"/>
        <v>1.873711823121571E-3</v>
      </c>
      <c r="L12" s="42">
        <v>5092</v>
      </c>
      <c r="M12" s="42">
        <v>5142</v>
      </c>
      <c r="N12" s="42">
        <v>5219</v>
      </c>
      <c r="O12" s="42">
        <v>5273</v>
      </c>
      <c r="P12" s="42">
        <v>5366</v>
      </c>
      <c r="Q12" s="42">
        <v>5346</v>
      </c>
      <c r="R12" s="42">
        <v>5343</v>
      </c>
      <c r="S12" s="42">
        <v>5367</v>
      </c>
      <c r="T12" s="42">
        <v>5337</v>
      </c>
      <c r="U12" s="42">
        <v>5347</v>
      </c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</row>
    <row r="13" spans="1:77" x14ac:dyDescent="0.3">
      <c r="A13" s="3">
        <v>123</v>
      </c>
      <c r="B13" s="4" t="s">
        <v>11</v>
      </c>
      <c r="C13" s="39">
        <f t="shared" si="1"/>
        <v>1.8966518289142531E-2</v>
      </c>
      <c r="D13" s="39">
        <f t="shared" si="2"/>
        <v>1.576448243114914E-2</v>
      </c>
      <c r="E13" s="39">
        <f t="shared" si="3"/>
        <v>2.3560209424083878E-2</v>
      </c>
      <c r="F13" s="39">
        <f t="shared" si="4"/>
        <v>2.6671538180489618E-2</v>
      </c>
      <c r="G13" s="39">
        <f t="shared" si="5"/>
        <v>1.2811387900355964E-2</v>
      </c>
      <c r="H13" s="39">
        <f t="shared" si="6"/>
        <v>7.730147575544688E-3</v>
      </c>
      <c r="I13" s="39">
        <f t="shared" si="7"/>
        <v>5.0557880055788207E-3</v>
      </c>
      <c r="J13" s="39">
        <f t="shared" si="8"/>
        <v>1.5264527320034693E-2</v>
      </c>
      <c r="K13" s="39">
        <f t="shared" si="9"/>
        <v>3.229113275243467E-2</v>
      </c>
      <c r="L13" s="42">
        <v>5167</v>
      </c>
      <c r="M13" s="42">
        <v>5265</v>
      </c>
      <c r="N13" s="42">
        <v>5348</v>
      </c>
      <c r="O13" s="42">
        <v>5474</v>
      </c>
      <c r="P13" s="42">
        <v>5620</v>
      </c>
      <c r="Q13" s="42">
        <v>5692</v>
      </c>
      <c r="R13" s="42">
        <v>5736</v>
      </c>
      <c r="S13" s="42">
        <v>5765</v>
      </c>
      <c r="T13" s="42">
        <v>5853</v>
      </c>
      <c r="U13" s="42">
        <v>6042</v>
      </c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</row>
    <row r="14" spans="1:77" x14ac:dyDescent="0.3">
      <c r="A14" s="3">
        <v>124</v>
      </c>
      <c r="B14" s="4" t="s">
        <v>12</v>
      </c>
      <c r="C14" s="39">
        <f t="shared" si="1"/>
        <v>3.0274488697523694E-3</v>
      </c>
      <c r="D14" s="39">
        <f t="shared" si="2"/>
        <v>1.2542759407069504E-2</v>
      </c>
      <c r="E14" s="39">
        <f t="shared" si="3"/>
        <v>1.450715421303661E-2</v>
      </c>
      <c r="F14" s="39">
        <f t="shared" si="4"/>
        <v>7.5089781260202493E-3</v>
      </c>
      <c r="G14" s="39">
        <f t="shared" si="5"/>
        <v>5.379131561892514E-3</v>
      </c>
      <c r="H14" s="39">
        <f t="shared" si="6"/>
        <v>6.5751305356798184E-3</v>
      </c>
      <c r="I14" s="39">
        <f t="shared" si="7"/>
        <v>6.7243035542747798E-3</v>
      </c>
      <c r="J14" s="39">
        <f t="shared" si="8"/>
        <v>5.7251908396946938E-3</v>
      </c>
      <c r="K14" s="39">
        <f t="shared" si="9"/>
        <v>3.4788108791903305E-3</v>
      </c>
      <c r="L14" s="42">
        <v>14864</v>
      </c>
      <c r="M14" s="42">
        <v>14909</v>
      </c>
      <c r="N14" s="42">
        <v>15096</v>
      </c>
      <c r="O14" s="42">
        <v>15315</v>
      </c>
      <c r="P14" s="42">
        <v>15430</v>
      </c>
      <c r="Q14" s="42">
        <v>15513</v>
      </c>
      <c r="R14" s="42">
        <v>15615</v>
      </c>
      <c r="S14" s="42">
        <v>15720</v>
      </c>
      <c r="T14" s="42">
        <v>15810</v>
      </c>
      <c r="U14" s="42">
        <v>15865</v>
      </c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</row>
    <row r="15" spans="1:77" x14ac:dyDescent="0.3">
      <c r="A15" s="3">
        <v>125</v>
      </c>
      <c r="B15" s="4" t="s">
        <v>13</v>
      </c>
      <c r="C15" s="39">
        <f t="shared" si="1"/>
        <v>1.0997135200073949E-2</v>
      </c>
      <c r="D15" s="39">
        <f t="shared" si="2"/>
        <v>9.9634369287020519E-3</v>
      </c>
      <c r="E15" s="39">
        <f t="shared" si="3"/>
        <v>1.3213865508190814E-2</v>
      </c>
      <c r="F15" s="39">
        <f t="shared" si="4"/>
        <v>1.1433675748101724E-2</v>
      </c>
      <c r="G15" s="39">
        <f t="shared" si="5"/>
        <v>2.6494745208867077E-3</v>
      </c>
      <c r="H15" s="39">
        <f t="shared" si="6"/>
        <v>3.7875451422531015E-3</v>
      </c>
      <c r="I15" s="39">
        <f t="shared" si="7"/>
        <v>8.7750087750082528E-4</v>
      </c>
      <c r="J15" s="39">
        <f t="shared" si="8"/>
        <v>7.0138523584084567E-4</v>
      </c>
      <c r="K15" s="39">
        <f t="shared" si="9"/>
        <v>8.7611704923773459E-4</v>
      </c>
      <c r="L15" s="42">
        <v>10821</v>
      </c>
      <c r="M15" s="42">
        <v>10940</v>
      </c>
      <c r="N15" s="42">
        <v>11049</v>
      </c>
      <c r="O15" s="42">
        <v>11195</v>
      </c>
      <c r="P15" s="42">
        <v>11323</v>
      </c>
      <c r="Q15" s="42">
        <v>11353</v>
      </c>
      <c r="R15" s="42">
        <v>11396</v>
      </c>
      <c r="S15" s="42">
        <v>11406</v>
      </c>
      <c r="T15" s="42">
        <v>11414</v>
      </c>
      <c r="U15" s="42">
        <v>11424</v>
      </c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</row>
    <row r="16" spans="1:77" x14ac:dyDescent="0.3">
      <c r="A16" s="3">
        <v>127</v>
      </c>
      <c r="B16" s="4" t="s">
        <v>14</v>
      </c>
      <c r="C16" s="39">
        <f t="shared" si="1"/>
        <v>9.8842134990115849E-3</v>
      </c>
      <c r="D16" s="39">
        <f t="shared" si="2"/>
        <v>1.5380313199105045E-2</v>
      </c>
      <c r="E16" s="39">
        <f t="shared" si="3"/>
        <v>1.0190030294684682E-2</v>
      </c>
      <c r="F16" s="39">
        <f t="shared" si="4"/>
        <v>1.6085059978189653E-2</v>
      </c>
      <c r="G16" s="39">
        <f t="shared" si="5"/>
        <v>1.0732492621410294E-3</v>
      </c>
      <c r="H16" s="39">
        <f t="shared" si="6"/>
        <v>2.9482712409540923E-3</v>
      </c>
      <c r="I16" s="39">
        <f t="shared" si="7"/>
        <v>1.0956707642971741E-2</v>
      </c>
      <c r="J16" s="39">
        <f t="shared" si="8"/>
        <v>1.2688342585249757E-2</v>
      </c>
      <c r="K16" s="39">
        <f t="shared" si="9"/>
        <v>-8.8749673714434429E-3</v>
      </c>
      <c r="L16" s="42">
        <v>3541</v>
      </c>
      <c r="M16" s="42">
        <v>3576</v>
      </c>
      <c r="N16" s="42">
        <v>3631</v>
      </c>
      <c r="O16" s="42">
        <v>3668</v>
      </c>
      <c r="P16" s="42">
        <v>3727</v>
      </c>
      <c r="Q16" s="42">
        <v>3731</v>
      </c>
      <c r="R16" s="42">
        <v>3742</v>
      </c>
      <c r="S16" s="42">
        <v>3783</v>
      </c>
      <c r="T16" s="42">
        <v>3831</v>
      </c>
      <c r="U16" s="42">
        <v>3797</v>
      </c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</row>
    <row r="17" spans="1:77" x14ac:dyDescent="0.3">
      <c r="A17" s="3">
        <v>128</v>
      </c>
      <c r="B17" s="4" t="s">
        <v>15</v>
      </c>
      <c r="C17" s="39">
        <f t="shared" si="1"/>
        <v>1.1174670746308291E-2</v>
      </c>
      <c r="D17" s="39">
        <f t="shared" si="2"/>
        <v>1.2761478752795652E-2</v>
      </c>
      <c r="E17" s="39">
        <f t="shared" si="3"/>
        <v>2.1044427123928289E-2</v>
      </c>
      <c r="F17" s="39">
        <f t="shared" si="4"/>
        <v>1.4503816793893121E-2</v>
      </c>
      <c r="G17" s="39">
        <f t="shared" si="5"/>
        <v>5.7687484324053795E-3</v>
      </c>
      <c r="H17" s="39">
        <f t="shared" si="6"/>
        <v>7.9800498753117566E-3</v>
      </c>
      <c r="I17" s="39">
        <f t="shared" si="7"/>
        <v>1.100940128649186E-2</v>
      </c>
      <c r="J17" s="39">
        <f t="shared" si="8"/>
        <v>3.5482686895875748E-3</v>
      </c>
      <c r="K17" s="39">
        <f t="shared" si="9"/>
        <v>3.4138015118263532E-3</v>
      </c>
      <c r="L17" s="42">
        <v>7517</v>
      </c>
      <c r="M17" s="42">
        <v>7601</v>
      </c>
      <c r="N17" s="42">
        <v>7698</v>
      </c>
      <c r="O17" s="42">
        <v>7860</v>
      </c>
      <c r="P17" s="42">
        <v>7974</v>
      </c>
      <c r="Q17" s="42">
        <v>8020</v>
      </c>
      <c r="R17" s="42">
        <v>8084</v>
      </c>
      <c r="S17" s="42">
        <v>8173</v>
      </c>
      <c r="T17" s="42">
        <v>8202</v>
      </c>
      <c r="U17" s="42">
        <v>8230</v>
      </c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</row>
    <row r="18" spans="1:77" x14ac:dyDescent="0.3">
      <c r="A18" s="3">
        <v>135</v>
      </c>
      <c r="B18" s="4" t="s">
        <v>16</v>
      </c>
      <c r="C18" s="39">
        <f t="shared" si="1"/>
        <v>9.2996222028480791E-3</v>
      </c>
      <c r="D18" s="39">
        <f t="shared" si="2"/>
        <v>5.9026778001727287E-3</v>
      </c>
      <c r="E18" s="39">
        <f t="shared" si="3"/>
        <v>9.4461142121082808E-3</v>
      </c>
      <c r="F18" s="39">
        <f t="shared" si="4"/>
        <v>7.2309655465758738E-3</v>
      </c>
      <c r="G18" s="39">
        <f t="shared" si="5"/>
        <v>1.4358108108108114E-2</v>
      </c>
      <c r="H18" s="39">
        <f t="shared" si="6"/>
        <v>2.0954759922287014E-2</v>
      </c>
      <c r="I18" s="39">
        <f t="shared" si="7"/>
        <v>5.5729237460921954E-3</v>
      </c>
      <c r="J18" s="39">
        <f t="shared" si="8"/>
        <v>9.0565017572317164E-3</v>
      </c>
      <c r="K18" s="39">
        <f t="shared" si="9"/>
        <v>1.0314802411252488E-2</v>
      </c>
      <c r="L18" s="42">
        <v>6882</v>
      </c>
      <c r="M18" s="42">
        <v>6946</v>
      </c>
      <c r="N18" s="42">
        <v>6987</v>
      </c>
      <c r="O18" s="42">
        <v>7053</v>
      </c>
      <c r="P18" s="42">
        <v>7104</v>
      </c>
      <c r="Q18" s="42">
        <v>7206</v>
      </c>
      <c r="R18" s="42">
        <v>7357</v>
      </c>
      <c r="S18" s="42">
        <v>7398</v>
      </c>
      <c r="T18" s="42">
        <v>7465</v>
      </c>
      <c r="U18" s="42">
        <v>7542</v>
      </c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</row>
    <row r="19" spans="1:77" x14ac:dyDescent="0.3">
      <c r="A19" s="3">
        <v>136</v>
      </c>
      <c r="B19" s="4" t="s">
        <v>17</v>
      </c>
      <c r="C19" s="39">
        <f t="shared" si="1"/>
        <v>9.3052543202967186E-3</v>
      </c>
      <c r="D19" s="39">
        <f t="shared" si="2"/>
        <v>1.8369610425620353E-2</v>
      </c>
      <c r="E19" s="39">
        <f t="shared" si="3"/>
        <v>1.8787012456606078E-2</v>
      </c>
      <c r="F19" s="39">
        <f t="shared" si="4"/>
        <v>8.9530299993318962E-3</v>
      </c>
      <c r="G19" s="39">
        <f t="shared" si="5"/>
        <v>9.3371299913913575E-3</v>
      </c>
      <c r="H19" s="39">
        <f t="shared" si="6"/>
        <v>1.4171368586799682E-2</v>
      </c>
      <c r="I19" s="39">
        <f t="shared" si="7"/>
        <v>1.8695820934144125E-2</v>
      </c>
      <c r="J19" s="39">
        <f t="shared" si="8"/>
        <v>2.1337397599542784E-2</v>
      </c>
      <c r="K19" s="39">
        <f t="shared" si="9"/>
        <v>3.855002176210931E-3</v>
      </c>
      <c r="L19" s="42">
        <v>14293</v>
      </c>
      <c r="M19" s="42">
        <v>14426</v>
      </c>
      <c r="N19" s="42">
        <v>14691</v>
      </c>
      <c r="O19" s="42">
        <v>14967</v>
      </c>
      <c r="P19" s="42">
        <v>15101</v>
      </c>
      <c r="Q19" s="42">
        <v>15242</v>
      </c>
      <c r="R19" s="42">
        <v>15458</v>
      </c>
      <c r="S19" s="42">
        <v>15747</v>
      </c>
      <c r="T19" s="42">
        <v>16083</v>
      </c>
      <c r="U19" s="42">
        <v>16145</v>
      </c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</row>
    <row r="20" spans="1:77" x14ac:dyDescent="0.3">
      <c r="A20" s="3">
        <v>137</v>
      </c>
      <c r="B20" s="4" t="s">
        <v>18</v>
      </c>
      <c r="C20" s="39">
        <f t="shared" si="1"/>
        <v>2.2584973166368538E-2</v>
      </c>
      <c r="D20" s="39">
        <f t="shared" si="2"/>
        <v>2.8865077629564917E-2</v>
      </c>
      <c r="E20" s="39">
        <f t="shared" si="3"/>
        <v>3.2306057385759868E-2</v>
      </c>
      <c r="F20" s="39">
        <f t="shared" si="4"/>
        <v>2.4912497426394786E-2</v>
      </c>
      <c r="G20" s="39">
        <f t="shared" si="5"/>
        <v>2.4507834471675372E-2</v>
      </c>
      <c r="H20" s="39">
        <f t="shared" si="6"/>
        <v>1.68627450980392E-2</v>
      </c>
      <c r="I20" s="39">
        <f t="shared" si="7"/>
        <v>2.8731199382954209E-2</v>
      </c>
      <c r="J20" s="39">
        <f t="shared" si="8"/>
        <v>2.549203373945641E-2</v>
      </c>
      <c r="K20" s="39">
        <f t="shared" si="9"/>
        <v>2.2299396819594142E-2</v>
      </c>
      <c r="L20" s="42">
        <v>4472</v>
      </c>
      <c r="M20" s="42">
        <v>4573</v>
      </c>
      <c r="N20" s="42">
        <v>4705</v>
      </c>
      <c r="O20" s="42">
        <v>4857</v>
      </c>
      <c r="P20" s="42">
        <v>4978</v>
      </c>
      <c r="Q20" s="42">
        <v>5100</v>
      </c>
      <c r="R20" s="42">
        <v>5186</v>
      </c>
      <c r="S20" s="42">
        <v>5335</v>
      </c>
      <c r="T20" s="42">
        <v>5471</v>
      </c>
      <c r="U20" s="42">
        <v>5593</v>
      </c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</row>
    <row r="21" spans="1:77" x14ac:dyDescent="0.3">
      <c r="A21" s="3">
        <v>138</v>
      </c>
      <c r="B21" s="4" t="s">
        <v>19</v>
      </c>
      <c r="C21" s="39">
        <f t="shared" si="1"/>
        <v>2.3196963306621576E-2</v>
      </c>
      <c r="D21" s="39">
        <f t="shared" si="2"/>
        <v>1.2159934047815346E-2</v>
      </c>
      <c r="E21" s="39">
        <f t="shared" si="3"/>
        <v>1.4050091631032435E-2</v>
      </c>
      <c r="F21" s="39">
        <f t="shared" si="4"/>
        <v>4.1566265060240859E-2</v>
      </c>
      <c r="G21" s="39">
        <f t="shared" si="5"/>
        <v>3.007518796992481E-2</v>
      </c>
      <c r="H21" s="39">
        <f t="shared" si="6"/>
        <v>7.2992700729928028E-3</v>
      </c>
      <c r="I21" s="39">
        <f t="shared" si="7"/>
        <v>3.2515793385358593E-2</v>
      </c>
      <c r="J21" s="39">
        <f t="shared" si="8"/>
        <v>1.1517005578549622E-2</v>
      </c>
      <c r="K21" s="39">
        <f t="shared" si="9"/>
        <v>3.7359900373599153E-3</v>
      </c>
      <c r="L21" s="42">
        <v>4742</v>
      </c>
      <c r="M21" s="42">
        <v>4852</v>
      </c>
      <c r="N21" s="42">
        <v>4911</v>
      </c>
      <c r="O21" s="42">
        <v>4980</v>
      </c>
      <c r="P21" s="42">
        <v>5187</v>
      </c>
      <c r="Q21" s="42">
        <v>5343</v>
      </c>
      <c r="R21" s="42">
        <v>5382</v>
      </c>
      <c r="S21" s="42">
        <v>5557</v>
      </c>
      <c r="T21" s="42">
        <v>5621</v>
      </c>
      <c r="U21" s="42">
        <v>5642</v>
      </c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</row>
    <row r="22" spans="1:77" x14ac:dyDescent="0.3">
      <c r="A22" s="3">
        <v>211</v>
      </c>
      <c r="B22" s="4" t="s">
        <v>20</v>
      </c>
      <c r="C22" s="39">
        <f t="shared" si="1"/>
        <v>2.3307590621303831E-2</v>
      </c>
      <c r="D22" s="39">
        <f t="shared" si="2"/>
        <v>2.9575741093282648E-2</v>
      </c>
      <c r="E22" s="39">
        <f t="shared" si="3"/>
        <v>3.0509146140130783E-2</v>
      </c>
      <c r="F22" s="39">
        <f t="shared" si="4"/>
        <v>2.1723806472284446E-2</v>
      </c>
      <c r="G22" s="39">
        <f t="shared" si="5"/>
        <v>2.2955343702960374E-2</v>
      </c>
      <c r="H22" s="39">
        <f t="shared" si="6"/>
        <v>2.5873697118332206E-2</v>
      </c>
      <c r="I22" s="39">
        <f t="shared" si="7"/>
        <v>2.7253167583074278E-2</v>
      </c>
      <c r="J22" s="39">
        <f t="shared" si="8"/>
        <v>1.7337677449383193E-2</v>
      </c>
      <c r="K22" s="39">
        <f t="shared" si="9"/>
        <v>1.9329749513896877E-2</v>
      </c>
      <c r="L22" s="42">
        <v>14373</v>
      </c>
      <c r="M22" s="42">
        <v>14708</v>
      </c>
      <c r="N22" s="42">
        <v>15143</v>
      </c>
      <c r="O22" s="42">
        <v>15605</v>
      </c>
      <c r="P22" s="42">
        <v>15944</v>
      </c>
      <c r="Q22" s="42">
        <v>16310</v>
      </c>
      <c r="R22" s="42">
        <v>16732</v>
      </c>
      <c r="S22" s="42">
        <v>17188</v>
      </c>
      <c r="T22" s="42">
        <v>17486</v>
      </c>
      <c r="U22" s="42">
        <v>17824</v>
      </c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</row>
    <row r="23" spans="1:77" x14ac:dyDescent="0.3">
      <c r="A23" s="3">
        <v>213</v>
      </c>
      <c r="B23" s="4" t="s">
        <v>21</v>
      </c>
      <c r="C23" s="39">
        <f t="shared" si="1"/>
        <v>2.012632480462484E-2</v>
      </c>
      <c r="D23" s="39">
        <f t="shared" si="2"/>
        <v>1.3397698254451251E-2</v>
      </c>
      <c r="E23" s="39">
        <f t="shared" si="3"/>
        <v>1.1632723507076337E-2</v>
      </c>
      <c r="F23" s="39">
        <f t="shared" si="4"/>
        <v>8.0185621182653488E-3</v>
      </c>
      <c r="G23" s="39">
        <f t="shared" si="5"/>
        <v>7.8870760273508367E-3</v>
      </c>
      <c r="H23" s="39">
        <f t="shared" si="6"/>
        <v>1.63224181360202E-2</v>
      </c>
      <c r="I23" s="39">
        <f t="shared" si="7"/>
        <v>1.4441029708205377E-2</v>
      </c>
      <c r="J23" s="39">
        <f t="shared" si="8"/>
        <v>5.9287249983712709E-3</v>
      </c>
      <c r="K23" s="39">
        <f t="shared" si="9"/>
        <v>-1.198186528497458E-3</v>
      </c>
      <c r="L23" s="42">
        <v>28023</v>
      </c>
      <c r="M23" s="42">
        <v>28587</v>
      </c>
      <c r="N23" s="42">
        <v>28970</v>
      </c>
      <c r="O23" s="42">
        <v>29307</v>
      </c>
      <c r="P23" s="42">
        <v>29542</v>
      </c>
      <c r="Q23" s="42">
        <v>29775</v>
      </c>
      <c r="R23" s="42">
        <v>30261</v>
      </c>
      <c r="S23" s="42">
        <v>30698</v>
      </c>
      <c r="T23" s="42">
        <v>30880</v>
      </c>
      <c r="U23" s="42">
        <v>30843</v>
      </c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</row>
    <row r="24" spans="1:77" x14ac:dyDescent="0.3">
      <c r="A24" s="3">
        <v>214</v>
      </c>
      <c r="B24" s="4" t="s">
        <v>22</v>
      </c>
      <c r="C24" s="39">
        <f t="shared" si="1"/>
        <v>2.1176614182839115E-2</v>
      </c>
      <c r="D24" s="39">
        <f t="shared" si="2"/>
        <v>3.2928942807625594E-2</v>
      </c>
      <c r="E24" s="39">
        <f t="shared" si="3"/>
        <v>1.6431381624623986E-2</v>
      </c>
      <c r="F24" s="39">
        <f t="shared" si="4"/>
        <v>2.2825591985428106E-2</v>
      </c>
      <c r="G24" s="39">
        <f t="shared" si="5"/>
        <v>2.9717847403862185E-2</v>
      </c>
      <c r="H24" s="39">
        <f t="shared" si="6"/>
        <v>2.6428146787007556E-2</v>
      </c>
      <c r="I24" s="39">
        <f t="shared" si="7"/>
        <v>1.5585509688289756E-2</v>
      </c>
      <c r="J24" s="39">
        <f t="shared" si="8"/>
        <v>4.1269182911654934E-2</v>
      </c>
      <c r="K24" s="39">
        <f t="shared" si="9"/>
        <v>1.2497510456084493E-2</v>
      </c>
      <c r="L24" s="42">
        <v>16386</v>
      </c>
      <c r="M24" s="42">
        <v>16733</v>
      </c>
      <c r="N24" s="42">
        <v>17284</v>
      </c>
      <c r="O24" s="42">
        <v>17568</v>
      </c>
      <c r="P24" s="42">
        <v>17969</v>
      </c>
      <c r="Q24" s="42">
        <v>18503</v>
      </c>
      <c r="R24" s="42">
        <v>18992</v>
      </c>
      <c r="S24" s="42">
        <v>19288</v>
      </c>
      <c r="T24" s="42">
        <v>20084</v>
      </c>
      <c r="U24" s="42">
        <v>20335</v>
      </c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</row>
    <row r="25" spans="1:77" x14ac:dyDescent="0.3">
      <c r="A25" s="3">
        <v>215</v>
      </c>
      <c r="B25" s="4" t="s">
        <v>23</v>
      </c>
      <c r="C25" s="39">
        <f t="shared" si="1"/>
        <v>1.3130898645876021E-2</v>
      </c>
      <c r="D25" s="39">
        <f t="shared" si="2"/>
        <v>2.2951262319427679E-2</v>
      </c>
      <c r="E25" s="39">
        <f t="shared" si="3"/>
        <v>2.0786590999076093E-2</v>
      </c>
      <c r="F25" s="39">
        <f t="shared" si="4"/>
        <v>1.3058374814144402E-2</v>
      </c>
      <c r="G25" s="39">
        <f t="shared" si="5"/>
        <v>-9.5718205602701723E-4</v>
      </c>
      <c r="H25" s="39">
        <f t="shared" si="6"/>
        <v>2.4910577414409829E-3</v>
      </c>
      <c r="I25" s="39">
        <f t="shared" si="7"/>
        <v>3.0582988212806139E-3</v>
      </c>
      <c r="J25" s="39">
        <f t="shared" si="8"/>
        <v>-5.0816235787332076E-4</v>
      </c>
      <c r="K25" s="39">
        <f t="shared" si="9"/>
        <v>1.652367333968785E-3</v>
      </c>
      <c r="L25" s="42">
        <v>14622</v>
      </c>
      <c r="M25" s="42">
        <v>14814</v>
      </c>
      <c r="N25" s="42">
        <v>15154</v>
      </c>
      <c r="O25" s="42">
        <v>15469</v>
      </c>
      <c r="P25" s="42">
        <v>15671</v>
      </c>
      <c r="Q25" s="42">
        <v>15656</v>
      </c>
      <c r="R25" s="42">
        <v>15695</v>
      </c>
      <c r="S25" s="42">
        <v>15743</v>
      </c>
      <c r="T25" s="42">
        <v>15735</v>
      </c>
      <c r="U25" s="42">
        <v>15761</v>
      </c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</row>
    <row r="26" spans="1:77" x14ac:dyDescent="0.3">
      <c r="A26" s="3">
        <v>216</v>
      </c>
      <c r="B26" s="4" t="s">
        <v>24</v>
      </c>
      <c r="C26" s="39">
        <f t="shared" si="1"/>
        <v>9.6264699100760964E-3</v>
      </c>
      <c r="D26" s="39">
        <f t="shared" si="2"/>
        <v>1.6785612332286703E-2</v>
      </c>
      <c r="E26" s="39">
        <f t="shared" si="3"/>
        <v>1.061261160087601E-2</v>
      </c>
      <c r="F26" s="39">
        <f t="shared" si="4"/>
        <v>1.6612956995221584E-2</v>
      </c>
      <c r="G26" s="39">
        <f t="shared" si="5"/>
        <v>4.0990326282996925E-3</v>
      </c>
      <c r="H26" s="39">
        <f t="shared" si="6"/>
        <v>1.3662094491617705E-2</v>
      </c>
      <c r="I26" s="39">
        <f t="shared" si="7"/>
        <v>1.320947215808399E-2</v>
      </c>
      <c r="J26" s="39">
        <f t="shared" si="8"/>
        <v>2.2152737293974267E-2</v>
      </c>
      <c r="K26" s="39">
        <f t="shared" si="9"/>
        <v>1.0421527453725377E-2</v>
      </c>
      <c r="L26" s="42">
        <v>17348</v>
      </c>
      <c r="M26" s="42">
        <v>17515</v>
      </c>
      <c r="N26" s="42">
        <v>17809</v>
      </c>
      <c r="O26" s="42">
        <v>17998</v>
      </c>
      <c r="P26" s="42">
        <v>18297</v>
      </c>
      <c r="Q26" s="42">
        <v>18372</v>
      </c>
      <c r="R26" s="42">
        <v>18623</v>
      </c>
      <c r="S26" s="42">
        <v>18869</v>
      </c>
      <c r="T26" s="42">
        <v>19287</v>
      </c>
      <c r="U26" s="42">
        <v>19488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7" x14ac:dyDescent="0.3">
      <c r="A27" s="3">
        <v>217</v>
      </c>
      <c r="B27" s="4" t="s">
        <v>25</v>
      </c>
      <c r="C27" s="39">
        <f t="shared" si="1"/>
        <v>7.6360421188006455E-3</v>
      </c>
      <c r="D27" s="39">
        <f t="shared" si="2"/>
        <v>1.7868538608806661E-2</v>
      </c>
      <c r="E27" s="39">
        <f t="shared" si="3"/>
        <v>1.7358934169279028E-2</v>
      </c>
      <c r="F27" s="39">
        <f t="shared" si="4"/>
        <v>1.1246774255671443E-2</v>
      </c>
      <c r="G27" s="39">
        <f t="shared" si="5"/>
        <v>1.2378594553418498E-2</v>
      </c>
      <c r="H27" s="39">
        <f t="shared" si="6"/>
        <v>7.9759217456734088E-3</v>
      </c>
      <c r="I27" s="39">
        <f t="shared" si="7"/>
        <v>7.3156166019707758E-3</v>
      </c>
      <c r="J27" s="39">
        <f t="shared" si="8"/>
        <v>7.0401659997034738E-3</v>
      </c>
      <c r="K27" s="39">
        <f t="shared" si="9"/>
        <v>7.9476046802560152E-3</v>
      </c>
      <c r="L27" s="42">
        <v>24882</v>
      </c>
      <c r="M27" s="42">
        <v>25072</v>
      </c>
      <c r="N27" s="42">
        <v>25520</v>
      </c>
      <c r="O27" s="42">
        <v>25963</v>
      </c>
      <c r="P27" s="42">
        <v>26255</v>
      </c>
      <c r="Q27" s="42">
        <v>26580</v>
      </c>
      <c r="R27" s="42">
        <v>26792</v>
      </c>
      <c r="S27" s="42">
        <v>26988</v>
      </c>
      <c r="T27" s="42">
        <v>27178</v>
      </c>
      <c r="U27" s="42">
        <v>27394</v>
      </c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</row>
    <row r="28" spans="1:77" x14ac:dyDescent="0.3">
      <c r="A28" s="3">
        <v>219</v>
      </c>
      <c r="B28" s="4" t="s">
        <v>26</v>
      </c>
      <c r="C28" s="39">
        <f t="shared" si="1"/>
        <v>1.4171005188242436E-2</v>
      </c>
      <c r="D28" s="39">
        <f t="shared" si="2"/>
        <v>1.5072391811258079E-2</v>
      </c>
      <c r="E28" s="39">
        <f t="shared" si="3"/>
        <v>1.9111006297548139E-2</v>
      </c>
      <c r="F28" s="39">
        <f t="shared" si="4"/>
        <v>1.6378549328488035E-2</v>
      </c>
      <c r="G28" s="39">
        <f t="shared" si="5"/>
        <v>1.7683070799743739E-2</v>
      </c>
      <c r="H28" s="39">
        <f t="shared" si="6"/>
        <v>1.3779674358868066E-2</v>
      </c>
      <c r="I28" s="39">
        <f t="shared" si="7"/>
        <v>1.3567855624938785E-2</v>
      </c>
      <c r="J28" s="39">
        <f t="shared" si="8"/>
        <v>1.166053802980449E-2</v>
      </c>
      <c r="K28" s="39">
        <f t="shared" si="9"/>
        <v>1.1055845170341305E-2</v>
      </c>
      <c r="L28" s="42">
        <v>111213</v>
      </c>
      <c r="M28" s="42">
        <v>112789</v>
      </c>
      <c r="N28" s="42">
        <v>114489</v>
      </c>
      <c r="O28" s="42">
        <v>116677</v>
      </c>
      <c r="P28" s="42">
        <v>118588</v>
      </c>
      <c r="Q28" s="42">
        <v>120685</v>
      </c>
      <c r="R28" s="42">
        <v>122348</v>
      </c>
      <c r="S28" s="42">
        <v>124008</v>
      </c>
      <c r="T28" s="42">
        <v>125454</v>
      </c>
      <c r="U28" s="42">
        <v>126841</v>
      </c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</row>
    <row r="29" spans="1:77" x14ac:dyDescent="0.3">
      <c r="A29" s="3">
        <v>220</v>
      </c>
      <c r="B29" s="4" t="s">
        <v>27</v>
      </c>
      <c r="C29" s="39">
        <f t="shared" si="1"/>
        <v>1.2101129560807777E-2</v>
      </c>
      <c r="D29" s="39">
        <f t="shared" si="2"/>
        <v>2.1036828015339015E-2</v>
      </c>
      <c r="E29" s="39">
        <f t="shared" si="3"/>
        <v>1.7201977075841146E-2</v>
      </c>
      <c r="F29" s="39">
        <f t="shared" si="4"/>
        <v>1.6022849977358922E-2</v>
      </c>
      <c r="G29" s="39">
        <f t="shared" si="5"/>
        <v>2.1135452020981216E-2</v>
      </c>
      <c r="H29" s="39">
        <f t="shared" si="6"/>
        <v>8.980879958369048E-3</v>
      </c>
      <c r="I29" s="39">
        <f t="shared" si="7"/>
        <v>1.1230160050577309E-2</v>
      </c>
      <c r="J29" s="39">
        <f t="shared" si="8"/>
        <v>2.3856139254043729E-3</v>
      </c>
      <c r="K29" s="39">
        <f t="shared" si="9"/>
        <v>9.7987722811279099E-3</v>
      </c>
      <c r="L29" s="42">
        <v>54623</v>
      </c>
      <c r="M29" s="42">
        <v>55284</v>
      </c>
      <c r="N29" s="42">
        <v>56447</v>
      </c>
      <c r="O29" s="42">
        <v>57418</v>
      </c>
      <c r="P29" s="42">
        <v>58338</v>
      </c>
      <c r="Q29" s="42">
        <v>59571</v>
      </c>
      <c r="R29" s="42">
        <v>60106</v>
      </c>
      <c r="S29" s="42">
        <v>60781</v>
      </c>
      <c r="T29" s="42">
        <v>60926</v>
      </c>
      <c r="U29" s="42">
        <v>61523</v>
      </c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</row>
    <row r="30" spans="1:77" x14ac:dyDescent="0.3">
      <c r="A30" s="3">
        <v>221</v>
      </c>
      <c r="B30" s="4" t="s">
        <v>28</v>
      </c>
      <c r="C30" s="39">
        <f t="shared" si="1"/>
        <v>2.3646285154610425E-2</v>
      </c>
      <c r="D30" s="39">
        <f t="shared" si="2"/>
        <v>1.8657736468015385E-2</v>
      </c>
      <c r="E30" s="39">
        <f t="shared" si="3"/>
        <v>2.3817510902381711E-2</v>
      </c>
      <c r="F30" s="39">
        <f t="shared" si="4"/>
        <v>1.5727391874180929E-2</v>
      </c>
      <c r="G30" s="39">
        <f t="shared" si="5"/>
        <v>1.4580645161290429E-2</v>
      </c>
      <c r="H30" s="39">
        <f t="shared" si="6"/>
        <v>1.1954724659799076E-2</v>
      </c>
      <c r="I30" s="39">
        <f t="shared" si="7"/>
        <v>1.5583762724644901E-2</v>
      </c>
      <c r="J30" s="39">
        <f t="shared" si="8"/>
        <v>1.410716495483233E-2</v>
      </c>
      <c r="K30" s="39">
        <f t="shared" si="9"/>
        <v>6.7114093959732557E-3</v>
      </c>
      <c r="L30" s="42">
        <v>14294</v>
      </c>
      <c r="M30" s="42">
        <v>14632</v>
      </c>
      <c r="N30" s="42">
        <v>14905</v>
      </c>
      <c r="O30" s="42">
        <v>15260</v>
      </c>
      <c r="P30" s="42">
        <v>15500</v>
      </c>
      <c r="Q30" s="42">
        <v>15726</v>
      </c>
      <c r="R30" s="42">
        <v>15914</v>
      </c>
      <c r="S30" s="42">
        <v>16162</v>
      </c>
      <c r="T30" s="42">
        <v>16390</v>
      </c>
      <c r="U30" s="42">
        <v>16500</v>
      </c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</row>
    <row r="31" spans="1:77" x14ac:dyDescent="0.3">
      <c r="A31" s="3">
        <v>226</v>
      </c>
      <c r="B31" s="4" t="s">
        <v>29</v>
      </c>
      <c r="C31" s="39">
        <f t="shared" si="1"/>
        <v>2.0625935324354305E-2</v>
      </c>
      <c r="D31" s="39">
        <f t="shared" si="2"/>
        <v>2.5819201836032146E-2</v>
      </c>
      <c r="E31" s="39">
        <f t="shared" si="3"/>
        <v>1.6903859300229973E-2</v>
      </c>
      <c r="F31" s="39">
        <f t="shared" si="4"/>
        <v>3.391798569944382E-2</v>
      </c>
      <c r="G31" s="39">
        <f t="shared" si="5"/>
        <v>1.0107577727863859E-2</v>
      </c>
      <c r="H31" s="39">
        <f t="shared" si="6"/>
        <v>2.0715079875943676E-2</v>
      </c>
      <c r="I31" s="39">
        <f t="shared" si="7"/>
        <v>1.2727168491658558E-2</v>
      </c>
      <c r="J31" s="39">
        <f t="shared" si="8"/>
        <v>1.7831870931219962E-2</v>
      </c>
      <c r="K31" s="39">
        <f t="shared" si="9"/>
        <v>1.5739710789766326E-2</v>
      </c>
      <c r="L31" s="42">
        <v>15369</v>
      </c>
      <c r="M31" s="42">
        <v>15686</v>
      </c>
      <c r="N31" s="42">
        <v>16091</v>
      </c>
      <c r="O31" s="42">
        <v>16363</v>
      </c>
      <c r="P31" s="42">
        <v>16918</v>
      </c>
      <c r="Q31" s="42">
        <v>17089</v>
      </c>
      <c r="R31" s="42">
        <v>17443</v>
      </c>
      <c r="S31" s="42">
        <v>17665</v>
      </c>
      <c r="T31" s="42">
        <v>17980</v>
      </c>
      <c r="U31" s="42">
        <v>18263</v>
      </c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</row>
    <row r="32" spans="1:77" x14ac:dyDescent="0.3">
      <c r="A32" s="3">
        <v>227</v>
      </c>
      <c r="B32" s="4" t="s">
        <v>30</v>
      </c>
      <c r="C32" s="39">
        <f t="shared" si="1"/>
        <v>1.885133815198281E-2</v>
      </c>
      <c r="D32" s="39">
        <f t="shared" si="2"/>
        <v>1.8694276675294885E-2</v>
      </c>
      <c r="E32" s="39">
        <f t="shared" si="3"/>
        <v>1.7316017316017396E-2</v>
      </c>
      <c r="F32" s="39">
        <f t="shared" si="4"/>
        <v>2.2016651248843555E-2</v>
      </c>
      <c r="G32" s="39">
        <f t="shared" si="5"/>
        <v>1.3667632150615505E-2</v>
      </c>
      <c r="H32" s="39">
        <f t="shared" si="6"/>
        <v>1.5626395213858446E-2</v>
      </c>
      <c r="I32" s="39">
        <f t="shared" si="7"/>
        <v>1.5913486899947316E-2</v>
      </c>
      <c r="J32" s="39">
        <f t="shared" si="8"/>
        <v>9.3466032020770307E-3</v>
      </c>
      <c r="K32" s="39">
        <f t="shared" si="9"/>
        <v>1.5347680699648425E-2</v>
      </c>
      <c r="L32" s="42">
        <v>10238</v>
      </c>
      <c r="M32" s="42">
        <v>10431</v>
      </c>
      <c r="N32" s="42">
        <v>10626</v>
      </c>
      <c r="O32" s="42">
        <v>10810</v>
      </c>
      <c r="P32" s="42">
        <v>11048</v>
      </c>
      <c r="Q32" s="42">
        <v>11199</v>
      </c>
      <c r="R32" s="42">
        <v>11374</v>
      </c>
      <c r="S32" s="42">
        <v>11555</v>
      </c>
      <c r="T32" s="42">
        <v>11663</v>
      </c>
      <c r="U32" s="42">
        <v>11842</v>
      </c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</row>
    <row r="33" spans="1:77" x14ac:dyDescent="0.3">
      <c r="A33" s="3">
        <v>228</v>
      </c>
      <c r="B33" s="4" t="s">
        <v>31</v>
      </c>
      <c r="C33" s="39">
        <f t="shared" si="1"/>
        <v>2.1101917773074241E-2</v>
      </c>
      <c r="D33" s="39">
        <f t="shared" si="2"/>
        <v>1.5703517587939642E-2</v>
      </c>
      <c r="E33" s="39">
        <f t="shared" si="3"/>
        <v>1.5460729746443969E-2</v>
      </c>
      <c r="F33" s="39">
        <f t="shared" si="4"/>
        <v>2.3507917174177884E-2</v>
      </c>
      <c r="G33" s="39">
        <f t="shared" si="5"/>
        <v>2.2551469713197658E-2</v>
      </c>
      <c r="H33" s="39">
        <f t="shared" si="6"/>
        <v>1.4023858015711266E-2</v>
      </c>
      <c r="I33" s="39">
        <f t="shared" si="7"/>
        <v>1.7445196832319487E-2</v>
      </c>
      <c r="J33" s="39">
        <f t="shared" si="8"/>
        <v>8.1218274111674038E-3</v>
      </c>
      <c r="K33" s="39">
        <f t="shared" si="9"/>
        <v>1.6056842340830269E-2</v>
      </c>
      <c r="L33" s="42">
        <v>15591</v>
      </c>
      <c r="M33" s="42">
        <v>15920</v>
      </c>
      <c r="N33" s="42">
        <v>16170</v>
      </c>
      <c r="O33" s="42">
        <v>16420</v>
      </c>
      <c r="P33" s="42">
        <v>16806</v>
      </c>
      <c r="Q33" s="42">
        <v>17185</v>
      </c>
      <c r="R33" s="42">
        <v>17426</v>
      </c>
      <c r="S33" s="42">
        <v>17730</v>
      </c>
      <c r="T33" s="42">
        <v>17874</v>
      </c>
      <c r="U33" s="42">
        <v>18161</v>
      </c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</row>
    <row r="34" spans="1:77" x14ac:dyDescent="0.3">
      <c r="A34" s="3">
        <v>229</v>
      </c>
      <c r="B34" s="4" t="s">
        <v>32</v>
      </c>
      <c r="C34" s="39">
        <f t="shared" si="1"/>
        <v>8.4512578616351419E-3</v>
      </c>
      <c r="D34" s="39">
        <f t="shared" si="2"/>
        <v>2.1925550574936725E-2</v>
      </c>
      <c r="E34" s="39">
        <f t="shared" si="3"/>
        <v>6.9609993325068231E-3</v>
      </c>
      <c r="F34" s="39">
        <f t="shared" si="4"/>
        <v>6.2500000000000888E-3</v>
      </c>
      <c r="G34" s="39">
        <f t="shared" si="5"/>
        <v>1.2610577827969038E-2</v>
      </c>
      <c r="H34" s="39">
        <f t="shared" si="6"/>
        <v>1.0223048327137496E-2</v>
      </c>
      <c r="I34" s="39">
        <f t="shared" si="7"/>
        <v>5.2437902483901677E-3</v>
      </c>
      <c r="J34" s="39">
        <f t="shared" si="8"/>
        <v>1.6472956895763335E-3</v>
      </c>
      <c r="K34" s="39">
        <f t="shared" si="9"/>
        <v>7.400639561443656E-3</v>
      </c>
      <c r="L34" s="42">
        <v>10176</v>
      </c>
      <c r="M34" s="42">
        <v>10262</v>
      </c>
      <c r="N34" s="42">
        <v>10487</v>
      </c>
      <c r="O34" s="42">
        <v>10560</v>
      </c>
      <c r="P34" s="42">
        <v>10626</v>
      </c>
      <c r="Q34" s="42">
        <v>10760</v>
      </c>
      <c r="R34" s="42">
        <v>10870</v>
      </c>
      <c r="S34" s="42">
        <v>10927</v>
      </c>
      <c r="T34" s="42">
        <v>10945</v>
      </c>
      <c r="U34" s="42">
        <v>11026</v>
      </c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</row>
    <row r="35" spans="1:77" x14ac:dyDescent="0.3">
      <c r="A35" s="3">
        <v>230</v>
      </c>
      <c r="B35" s="4" t="s">
        <v>33</v>
      </c>
      <c r="C35" s="39">
        <f t="shared" si="1"/>
        <v>1.7659639474488342E-2</v>
      </c>
      <c r="D35" s="39">
        <f t="shared" si="2"/>
        <v>1.2039149753812817E-2</v>
      </c>
      <c r="E35" s="39">
        <f t="shared" si="3"/>
        <v>1.8125723100655522E-2</v>
      </c>
      <c r="F35" s="39">
        <f t="shared" si="4"/>
        <v>1.0984848484848486E-2</v>
      </c>
      <c r="G35" s="39">
        <f t="shared" si="5"/>
        <v>1.2738853503184711E-2</v>
      </c>
      <c r="H35" s="39">
        <f t="shared" si="6"/>
        <v>3.4975383477048316E-2</v>
      </c>
      <c r="I35" s="39">
        <f t="shared" si="7"/>
        <v>2.8541575010998743E-2</v>
      </c>
      <c r="J35" s="39">
        <f t="shared" si="8"/>
        <v>3.3791370368390083E-2</v>
      </c>
      <c r="K35" s="39">
        <f t="shared" si="9"/>
        <v>3.7134729764675356E-2</v>
      </c>
      <c r="L35" s="42">
        <v>32730</v>
      </c>
      <c r="M35" s="42">
        <v>33308</v>
      </c>
      <c r="N35" s="42">
        <v>33709</v>
      </c>
      <c r="O35" s="42">
        <v>34320</v>
      </c>
      <c r="P35" s="42">
        <v>34697</v>
      </c>
      <c r="Q35" s="42">
        <v>35139</v>
      </c>
      <c r="R35" s="42">
        <v>36368</v>
      </c>
      <c r="S35" s="42">
        <v>37406</v>
      </c>
      <c r="T35" s="42">
        <v>38670</v>
      </c>
      <c r="U35" s="42">
        <v>40106</v>
      </c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</row>
    <row r="36" spans="1:77" x14ac:dyDescent="0.3">
      <c r="A36" s="3">
        <v>231</v>
      </c>
      <c r="B36" s="4" t="s">
        <v>34</v>
      </c>
      <c r="C36" s="39">
        <f t="shared" si="1"/>
        <v>2.1561930306141619E-2</v>
      </c>
      <c r="D36" s="39">
        <f t="shared" si="2"/>
        <v>1.9404332129963953E-2</v>
      </c>
      <c r="E36" s="39">
        <f t="shared" si="3"/>
        <v>1.6781359410841468E-2</v>
      </c>
      <c r="F36" s="39">
        <f t="shared" si="4"/>
        <v>1.2981872872635192E-2</v>
      </c>
      <c r="G36" s="39">
        <f t="shared" si="5"/>
        <v>1.0490740017191635E-2</v>
      </c>
      <c r="H36" s="39">
        <f t="shared" si="6"/>
        <v>1.5408409859835714E-2</v>
      </c>
      <c r="I36" s="39">
        <f t="shared" si="7"/>
        <v>1.435588896081641E-2</v>
      </c>
      <c r="J36" s="39">
        <f t="shared" si="8"/>
        <v>1.6930700503040796E-2</v>
      </c>
      <c r="K36" s="39">
        <f t="shared" si="9"/>
        <v>2.7206615231274656E-2</v>
      </c>
      <c r="L36" s="42">
        <v>47723</v>
      </c>
      <c r="M36" s="42">
        <v>48752</v>
      </c>
      <c r="N36" s="42">
        <v>49698</v>
      </c>
      <c r="O36" s="42">
        <v>50532</v>
      </c>
      <c r="P36" s="42">
        <v>51188</v>
      </c>
      <c r="Q36" s="42">
        <v>51725</v>
      </c>
      <c r="R36" s="42">
        <v>52522</v>
      </c>
      <c r="S36" s="42">
        <v>53276</v>
      </c>
      <c r="T36" s="42">
        <v>54178</v>
      </c>
      <c r="U36" s="42">
        <v>55652</v>
      </c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</row>
    <row r="37" spans="1:77" x14ac:dyDescent="0.3">
      <c r="A37" s="3">
        <v>233</v>
      </c>
      <c r="B37" s="4" t="s">
        <v>35</v>
      </c>
      <c r="C37" s="39">
        <f t="shared" si="1"/>
        <v>1.0793256602511958E-2</v>
      </c>
      <c r="D37" s="39">
        <f t="shared" si="2"/>
        <v>1.3654618473895486E-2</v>
      </c>
      <c r="E37" s="39">
        <f t="shared" si="3"/>
        <v>2.4098070289922724E-2</v>
      </c>
      <c r="F37" s="39">
        <f t="shared" si="4"/>
        <v>1.8843020345000294E-2</v>
      </c>
      <c r="G37" s="39">
        <f t="shared" si="5"/>
        <v>1.4339959794505308E-2</v>
      </c>
      <c r="H37" s="39">
        <f t="shared" si="6"/>
        <v>6.6502246102351226E-3</v>
      </c>
      <c r="I37" s="39">
        <f t="shared" si="7"/>
        <v>1.5575097344358468E-2</v>
      </c>
      <c r="J37" s="39">
        <f t="shared" si="8"/>
        <v>1.4302330590617363E-2</v>
      </c>
      <c r="K37" s="39">
        <f t="shared" si="9"/>
        <v>2.310469314079433E-2</v>
      </c>
      <c r="L37" s="42">
        <v>20939</v>
      </c>
      <c r="M37" s="42">
        <v>21165</v>
      </c>
      <c r="N37" s="42">
        <v>21454</v>
      </c>
      <c r="O37" s="42">
        <v>21971</v>
      </c>
      <c r="P37" s="42">
        <v>22385</v>
      </c>
      <c r="Q37" s="42">
        <v>22706</v>
      </c>
      <c r="R37" s="42">
        <v>22857</v>
      </c>
      <c r="S37" s="42">
        <v>23213</v>
      </c>
      <c r="T37" s="42">
        <v>23545</v>
      </c>
      <c r="U37" s="42">
        <v>24089</v>
      </c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</row>
    <row r="38" spans="1:77" x14ac:dyDescent="0.3">
      <c r="A38" s="3">
        <v>234</v>
      </c>
      <c r="B38" s="4" t="s">
        <v>36</v>
      </c>
      <c r="C38" s="39">
        <f t="shared" si="1"/>
        <v>2.9032812231575278E-2</v>
      </c>
      <c r="D38" s="39">
        <f t="shared" si="2"/>
        <v>2.7045075125208706E-2</v>
      </c>
      <c r="E38" s="39">
        <f t="shared" si="3"/>
        <v>1.820546163849146E-2</v>
      </c>
      <c r="F38" s="39">
        <f t="shared" si="4"/>
        <v>4.4699872286078079E-3</v>
      </c>
      <c r="G38" s="39">
        <f t="shared" si="5"/>
        <v>5.4036872218690135E-3</v>
      </c>
      <c r="H38" s="39">
        <f t="shared" si="6"/>
        <v>-4.7423332279483699E-4</v>
      </c>
      <c r="I38" s="39">
        <f t="shared" si="7"/>
        <v>3.5268068954610099E-2</v>
      </c>
      <c r="J38" s="39">
        <f t="shared" si="8"/>
        <v>2.4136877482431984E-2</v>
      </c>
      <c r="K38" s="39">
        <f t="shared" si="9"/>
        <v>1.775059665871126E-2</v>
      </c>
      <c r="L38" s="42">
        <v>5821</v>
      </c>
      <c r="M38" s="42">
        <v>5990</v>
      </c>
      <c r="N38" s="42">
        <v>6152</v>
      </c>
      <c r="O38" s="42">
        <v>6264</v>
      </c>
      <c r="P38" s="42">
        <v>6292</v>
      </c>
      <c r="Q38" s="42">
        <v>6326</v>
      </c>
      <c r="R38" s="42">
        <v>6323</v>
      </c>
      <c r="S38" s="42">
        <v>6546</v>
      </c>
      <c r="T38" s="42">
        <v>6704</v>
      </c>
      <c r="U38" s="42">
        <v>6823</v>
      </c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</row>
    <row r="39" spans="1:77" x14ac:dyDescent="0.3">
      <c r="A39" s="3">
        <v>235</v>
      </c>
      <c r="B39" s="4" t="s">
        <v>37</v>
      </c>
      <c r="C39" s="39">
        <f t="shared" si="1"/>
        <v>3.4137788778877853E-2</v>
      </c>
      <c r="D39" s="39">
        <f t="shared" si="2"/>
        <v>3.2013563378876952E-2</v>
      </c>
      <c r="E39" s="39">
        <f t="shared" si="3"/>
        <v>2.2516428295322743E-2</v>
      </c>
      <c r="F39" s="39">
        <f t="shared" si="4"/>
        <v>2.1894590933434044E-2</v>
      </c>
      <c r="G39" s="39">
        <f t="shared" si="5"/>
        <v>2.6882051914421279E-2</v>
      </c>
      <c r="H39" s="39">
        <f t="shared" si="6"/>
        <v>2.638847193035132E-2</v>
      </c>
      <c r="I39" s="39">
        <f t="shared" si="7"/>
        <v>2.6704495597999367E-2</v>
      </c>
      <c r="J39" s="39">
        <f t="shared" si="8"/>
        <v>4.199190929291774E-2</v>
      </c>
      <c r="K39" s="39">
        <f t="shared" si="9"/>
        <v>4.5330271216097895E-2</v>
      </c>
      <c r="L39" s="42">
        <v>29088</v>
      </c>
      <c r="M39" s="42">
        <v>30081</v>
      </c>
      <c r="N39" s="42">
        <v>31044</v>
      </c>
      <c r="O39" s="42">
        <v>31743</v>
      </c>
      <c r="P39" s="42">
        <v>32438</v>
      </c>
      <c r="Q39" s="42">
        <v>33310</v>
      </c>
      <c r="R39" s="42">
        <v>34189</v>
      </c>
      <c r="S39" s="42">
        <v>35102</v>
      </c>
      <c r="T39" s="42">
        <v>36576</v>
      </c>
      <c r="U39" s="42">
        <v>38234</v>
      </c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</row>
    <row r="40" spans="1:77" x14ac:dyDescent="0.3">
      <c r="A40" s="3">
        <v>236</v>
      </c>
      <c r="B40" s="4" t="s">
        <v>38</v>
      </c>
      <c r="C40" s="39">
        <f t="shared" si="1"/>
        <v>1.1791575928188136E-2</v>
      </c>
      <c r="D40" s="39">
        <f t="shared" si="2"/>
        <v>2.1680928132710386E-2</v>
      </c>
      <c r="E40" s="39">
        <f t="shared" si="3"/>
        <v>1.8343438495529663E-2</v>
      </c>
      <c r="F40" s="39">
        <f t="shared" si="4"/>
        <v>1.7407538220899132E-2</v>
      </c>
      <c r="G40" s="39">
        <f t="shared" si="5"/>
        <v>1.2199960325332215E-2</v>
      </c>
      <c r="H40" s="39">
        <f t="shared" si="6"/>
        <v>1.8275355218030365E-2</v>
      </c>
      <c r="I40" s="39">
        <f t="shared" si="7"/>
        <v>2.2037241976615496E-2</v>
      </c>
      <c r="J40" s="39">
        <f t="shared" si="8"/>
        <v>2.0714655618850442E-2</v>
      </c>
      <c r="K40" s="39">
        <f t="shared" si="9"/>
        <v>9.4091600940915399E-3</v>
      </c>
      <c r="L40" s="42">
        <v>18827</v>
      </c>
      <c r="M40" s="42">
        <v>19049</v>
      </c>
      <c r="N40" s="42">
        <v>19462</v>
      </c>
      <c r="O40" s="42">
        <v>19819</v>
      </c>
      <c r="P40" s="42">
        <v>20164</v>
      </c>
      <c r="Q40" s="42">
        <v>20410</v>
      </c>
      <c r="R40" s="42">
        <v>20783</v>
      </c>
      <c r="S40" s="42">
        <v>21241</v>
      </c>
      <c r="T40" s="42">
        <v>21681</v>
      </c>
      <c r="U40" s="42">
        <v>21885</v>
      </c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</row>
    <row r="41" spans="1:77" x14ac:dyDescent="0.3">
      <c r="A41" s="3">
        <v>237</v>
      </c>
      <c r="B41" s="4" t="s">
        <v>39</v>
      </c>
      <c r="C41" s="39">
        <f t="shared" si="1"/>
        <v>2.121900526850018E-2</v>
      </c>
      <c r="D41" s="39">
        <f t="shared" si="2"/>
        <v>2.3333964407421526E-2</v>
      </c>
      <c r="E41" s="39">
        <f t="shared" si="3"/>
        <v>2.4096942787105169E-2</v>
      </c>
      <c r="F41" s="39">
        <f t="shared" si="4"/>
        <v>2.4704182097371463E-2</v>
      </c>
      <c r="G41" s="39">
        <f t="shared" si="5"/>
        <v>2.4196747322491108E-2</v>
      </c>
      <c r="H41" s="39">
        <f t="shared" si="6"/>
        <v>2.4657887942163725E-2</v>
      </c>
      <c r="I41" s="39">
        <f t="shared" si="7"/>
        <v>2.5366427281508619E-2</v>
      </c>
      <c r="J41" s="39">
        <f t="shared" si="8"/>
        <v>9.5023551095638759E-3</v>
      </c>
      <c r="K41" s="39">
        <f t="shared" si="9"/>
        <v>1.1035825861159587E-2</v>
      </c>
      <c r="L41" s="42">
        <v>20689</v>
      </c>
      <c r="M41" s="42">
        <v>21128</v>
      </c>
      <c r="N41" s="42">
        <v>21621</v>
      </c>
      <c r="O41" s="42">
        <v>22142</v>
      </c>
      <c r="P41" s="42">
        <v>22689</v>
      </c>
      <c r="Q41" s="42">
        <v>23238</v>
      </c>
      <c r="R41" s="42">
        <v>23811</v>
      </c>
      <c r="S41" s="42">
        <v>24415</v>
      </c>
      <c r="T41" s="42">
        <v>24647</v>
      </c>
      <c r="U41" s="42">
        <v>24919</v>
      </c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</row>
    <row r="42" spans="1:77" x14ac:dyDescent="0.3">
      <c r="A42" s="3">
        <v>238</v>
      </c>
      <c r="B42" s="4" t="s">
        <v>40</v>
      </c>
      <c r="C42" s="39">
        <f t="shared" si="1"/>
        <v>1.8394801866935095E-2</v>
      </c>
      <c r="D42" s="39">
        <f t="shared" si="2"/>
        <v>2.1028037383177489E-2</v>
      </c>
      <c r="E42" s="39">
        <f t="shared" si="3"/>
        <v>1.2585812356979309E-2</v>
      </c>
      <c r="F42" s="39">
        <f t="shared" si="4"/>
        <v>1.7557583659278508E-2</v>
      </c>
      <c r="G42" s="39">
        <f t="shared" si="5"/>
        <v>1.4948321517041174E-2</v>
      </c>
      <c r="H42" s="39">
        <f t="shared" si="6"/>
        <v>3.2401952533243517E-2</v>
      </c>
      <c r="I42" s="39">
        <f t="shared" si="7"/>
        <v>3.179261433113223E-2</v>
      </c>
      <c r="J42" s="39">
        <f t="shared" si="8"/>
        <v>4.60614679623923E-2</v>
      </c>
      <c r="K42" s="39">
        <f t="shared" si="9"/>
        <v>3.3383685800604246E-2</v>
      </c>
      <c r="L42" s="42">
        <v>10927</v>
      </c>
      <c r="M42" s="42">
        <v>11128</v>
      </c>
      <c r="N42" s="42">
        <v>11362</v>
      </c>
      <c r="O42" s="42">
        <v>11505</v>
      </c>
      <c r="P42" s="42">
        <v>11707</v>
      </c>
      <c r="Q42" s="42">
        <v>11882</v>
      </c>
      <c r="R42" s="42">
        <v>12267</v>
      </c>
      <c r="S42" s="42">
        <v>12657</v>
      </c>
      <c r="T42" s="42">
        <v>13240</v>
      </c>
      <c r="U42" s="42">
        <v>13682</v>
      </c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</row>
    <row r="43" spans="1:77" x14ac:dyDescent="0.3">
      <c r="A43" s="3">
        <v>239</v>
      </c>
      <c r="B43" s="4" t="s">
        <v>41</v>
      </c>
      <c r="C43" s="39">
        <f t="shared" si="1"/>
        <v>7.6423385555979273E-4</v>
      </c>
      <c r="D43" s="39">
        <f t="shared" si="2"/>
        <v>1.4509354715540379E-2</v>
      </c>
      <c r="E43" s="39">
        <f t="shared" si="3"/>
        <v>1.0538200978547296E-2</v>
      </c>
      <c r="F43" s="39">
        <f t="shared" si="4"/>
        <v>3.7243947858474069E-3</v>
      </c>
      <c r="G43" s="39">
        <f t="shared" si="5"/>
        <v>2.1150278293135427E-2</v>
      </c>
      <c r="H43" s="39">
        <f t="shared" si="6"/>
        <v>3.0886627906976827E-2</v>
      </c>
      <c r="I43" s="39">
        <f t="shared" si="7"/>
        <v>2.573140641522742E-2</v>
      </c>
      <c r="J43" s="39">
        <f t="shared" si="8"/>
        <v>-2.405498281786933E-3</v>
      </c>
      <c r="K43" s="39">
        <f t="shared" si="9"/>
        <v>-1.3434378229417843E-2</v>
      </c>
      <c r="L43" s="42">
        <v>2617</v>
      </c>
      <c r="M43" s="42">
        <v>2619</v>
      </c>
      <c r="N43" s="42">
        <v>2657</v>
      </c>
      <c r="O43" s="42">
        <v>2685</v>
      </c>
      <c r="P43" s="42">
        <v>2695</v>
      </c>
      <c r="Q43" s="42">
        <v>2752</v>
      </c>
      <c r="R43" s="42">
        <v>2837</v>
      </c>
      <c r="S43" s="42">
        <v>2910</v>
      </c>
      <c r="T43" s="42">
        <v>2903</v>
      </c>
      <c r="U43" s="42">
        <v>2864</v>
      </c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</row>
    <row r="44" spans="1:77" x14ac:dyDescent="0.3">
      <c r="A44" s="3">
        <v>301</v>
      </c>
      <c r="B44" s="5" t="s">
        <v>42</v>
      </c>
      <c r="C44" s="39">
        <f t="shared" si="1"/>
        <v>2.1078281021027268E-2</v>
      </c>
      <c r="D44" s="39">
        <f t="shared" si="2"/>
        <v>2.3455100712581167E-2</v>
      </c>
      <c r="E44" s="39">
        <f t="shared" si="3"/>
        <v>1.7416046373219585E-2</v>
      </c>
      <c r="F44" s="39">
        <f t="shared" si="4"/>
        <v>1.6823032024180895E-2</v>
      </c>
      <c r="G44" s="39">
        <f t="shared" si="5"/>
        <v>2.0825485489303519E-2</v>
      </c>
      <c r="H44" s="39">
        <f t="shared" si="6"/>
        <v>1.6542221728148121E-2</v>
      </c>
      <c r="I44" s="39">
        <f t="shared" si="7"/>
        <v>1.2711310925135555E-2</v>
      </c>
      <c r="J44" s="39">
        <f t="shared" si="8"/>
        <v>1.0063606190542584E-2</v>
      </c>
      <c r="K44" s="39">
        <f t="shared" si="9"/>
        <v>1.1287824680868752E-2</v>
      </c>
      <c r="L44" s="42">
        <v>586860</v>
      </c>
      <c r="M44" s="42">
        <v>599230</v>
      </c>
      <c r="N44" s="42">
        <v>613285</v>
      </c>
      <c r="O44" s="42">
        <v>623966</v>
      </c>
      <c r="P44" s="42">
        <v>634463</v>
      </c>
      <c r="Q44" s="42">
        <v>647676</v>
      </c>
      <c r="R44" s="42">
        <v>658390</v>
      </c>
      <c r="S44" s="42">
        <v>666759</v>
      </c>
      <c r="T44" s="42">
        <v>673469</v>
      </c>
      <c r="U44" s="42">
        <v>681071</v>
      </c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</row>
    <row r="45" spans="1:77" x14ac:dyDescent="0.3">
      <c r="A45" s="3">
        <v>402</v>
      </c>
      <c r="B45" s="4" t="s">
        <v>43</v>
      </c>
      <c r="C45" s="39">
        <f t="shared" si="1"/>
        <v>3.395292628186608E-3</v>
      </c>
      <c r="D45" s="39">
        <f t="shared" si="2"/>
        <v>4.9323239275063102E-3</v>
      </c>
      <c r="E45" s="39">
        <f t="shared" si="3"/>
        <v>6.6202488300421969E-3</v>
      </c>
      <c r="F45" s="39">
        <f t="shared" si="4"/>
        <v>1.0602109082662459E-2</v>
      </c>
      <c r="G45" s="39">
        <f t="shared" si="5"/>
        <v>3.1416549789622383E-3</v>
      </c>
      <c r="H45" s="39">
        <f t="shared" si="6"/>
        <v>-2.5725630557574819E-3</v>
      </c>
      <c r="I45" s="39">
        <f t="shared" si="7"/>
        <v>1.2335295766749965E-3</v>
      </c>
      <c r="J45" s="39">
        <f t="shared" si="8"/>
        <v>4.3120344962759294E-3</v>
      </c>
      <c r="K45" s="39">
        <f t="shared" si="9"/>
        <v>-6.1893609902977653E-3</v>
      </c>
      <c r="L45" s="42">
        <v>17377</v>
      </c>
      <c r="M45" s="42">
        <v>17436</v>
      </c>
      <c r="N45" s="42">
        <v>17522</v>
      </c>
      <c r="O45" s="42">
        <v>17638</v>
      </c>
      <c r="P45" s="42">
        <v>17825</v>
      </c>
      <c r="Q45" s="42">
        <v>17881</v>
      </c>
      <c r="R45" s="42">
        <v>17835</v>
      </c>
      <c r="S45" s="42">
        <v>17857</v>
      </c>
      <c r="T45" s="42">
        <v>17934</v>
      </c>
      <c r="U45" s="42">
        <v>17823</v>
      </c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</row>
    <row r="46" spans="1:77" x14ac:dyDescent="0.3">
      <c r="A46" s="3">
        <v>403</v>
      </c>
      <c r="B46" s="4" t="s">
        <v>44</v>
      </c>
      <c r="C46" s="39">
        <f t="shared" si="1"/>
        <v>1.1219305673158431E-2</v>
      </c>
      <c r="D46" s="39">
        <f t="shared" si="2"/>
        <v>1.336264042983748E-2</v>
      </c>
      <c r="E46" s="39">
        <f t="shared" si="3"/>
        <v>1.060423480805639E-2</v>
      </c>
      <c r="F46" s="39">
        <f t="shared" si="4"/>
        <v>5.6893673559772484E-3</v>
      </c>
      <c r="G46" s="39">
        <f t="shared" si="5"/>
        <v>1.1077235772357641E-2</v>
      </c>
      <c r="H46" s="39">
        <f t="shared" si="6"/>
        <v>9.1466479043120774E-3</v>
      </c>
      <c r="I46" s="39">
        <f t="shared" si="7"/>
        <v>1.5869853917662713E-2</v>
      </c>
      <c r="J46" s="39">
        <f t="shared" si="8"/>
        <v>1.0850382377933121E-2</v>
      </c>
      <c r="K46" s="39">
        <f t="shared" si="9"/>
        <v>6.9188490139022729E-3</v>
      </c>
      <c r="L46" s="42">
        <v>28344</v>
      </c>
      <c r="M46" s="42">
        <v>28662</v>
      </c>
      <c r="N46" s="42">
        <v>29045</v>
      </c>
      <c r="O46" s="42">
        <v>29353</v>
      </c>
      <c r="P46" s="42">
        <v>29520</v>
      </c>
      <c r="Q46" s="42">
        <v>29847</v>
      </c>
      <c r="R46" s="42">
        <v>30120</v>
      </c>
      <c r="S46" s="42">
        <v>30598</v>
      </c>
      <c r="T46" s="42">
        <v>30930</v>
      </c>
      <c r="U46" s="42">
        <v>31144</v>
      </c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</row>
    <row r="47" spans="1:77" x14ac:dyDescent="0.3">
      <c r="A47" s="3">
        <v>412</v>
      </c>
      <c r="B47" s="4" t="s">
        <v>45</v>
      </c>
      <c r="C47" s="39">
        <f t="shared" si="1"/>
        <v>9.7773951543476123E-3</v>
      </c>
      <c r="D47" s="39">
        <f t="shared" si="2"/>
        <v>1.0626636623835228E-2</v>
      </c>
      <c r="E47" s="39">
        <f t="shared" si="3"/>
        <v>6.4776596065199143E-3</v>
      </c>
      <c r="F47" s="39">
        <f t="shared" si="4"/>
        <v>1.7062803089265E-3</v>
      </c>
      <c r="G47" s="39">
        <f t="shared" si="5"/>
        <v>4.1837253085497128E-3</v>
      </c>
      <c r="H47" s="39">
        <f t="shared" si="6"/>
        <v>-1.7855548611733774E-4</v>
      </c>
      <c r="I47" s="39">
        <f t="shared" si="7"/>
        <v>7.2923177664672156E-3</v>
      </c>
      <c r="J47" s="39">
        <f t="shared" si="8"/>
        <v>9.1306660362862058E-3</v>
      </c>
      <c r="K47" s="39">
        <f t="shared" si="9"/>
        <v>9.8679394454042058E-3</v>
      </c>
      <c r="L47" s="42">
        <v>32524</v>
      </c>
      <c r="M47" s="42">
        <v>32842</v>
      </c>
      <c r="N47" s="42">
        <v>33191</v>
      </c>
      <c r="O47" s="42">
        <v>33406</v>
      </c>
      <c r="P47" s="42">
        <v>33463</v>
      </c>
      <c r="Q47" s="42">
        <v>33603</v>
      </c>
      <c r="R47" s="42">
        <v>33597</v>
      </c>
      <c r="S47" s="42">
        <v>33842</v>
      </c>
      <c r="T47" s="42">
        <v>34151</v>
      </c>
      <c r="U47" s="42">
        <v>34488</v>
      </c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</row>
    <row r="48" spans="1:77" x14ac:dyDescent="0.3">
      <c r="A48" s="3">
        <v>415</v>
      </c>
      <c r="B48" s="4" t="s">
        <v>46</v>
      </c>
      <c r="C48" s="39">
        <f t="shared" si="1"/>
        <v>1.1138613861386037E-2</v>
      </c>
      <c r="D48" s="39">
        <f t="shared" si="2"/>
        <v>1.6863865089079333E-2</v>
      </c>
      <c r="E48" s="39">
        <f t="shared" si="3"/>
        <v>2.6748696001077654E-4</v>
      </c>
      <c r="F48" s="39">
        <f t="shared" si="4"/>
        <v>8.9584169006551306E-3</v>
      </c>
      <c r="G48" s="39">
        <f t="shared" si="5"/>
        <v>7.9512324410280222E-4</v>
      </c>
      <c r="H48" s="39">
        <f t="shared" si="6"/>
        <v>4.7669491525423879E-3</v>
      </c>
      <c r="I48" s="39">
        <f t="shared" si="7"/>
        <v>5.9304164470215248E-3</v>
      </c>
      <c r="J48" s="39">
        <f t="shared" si="8"/>
        <v>-2.3581815799816885E-3</v>
      </c>
      <c r="K48" s="39">
        <f t="shared" si="9"/>
        <v>6.3033486539725292E-3</v>
      </c>
      <c r="L48" s="42">
        <v>7272</v>
      </c>
      <c r="M48" s="42">
        <v>7353</v>
      </c>
      <c r="N48" s="42">
        <v>7477</v>
      </c>
      <c r="O48" s="42">
        <v>7479</v>
      </c>
      <c r="P48" s="42">
        <v>7546</v>
      </c>
      <c r="Q48" s="42">
        <v>7552</v>
      </c>
      <c r="R48" s="42">
        <v>7588</v>
      </c>
      <c r="S48" s="42">
        <v>7633</v>
      </c>
      <c r="T48" s="42">
        <v>7615</v>
      </c>
      <c r="U48" s="42">
        <v>7663</v>
      </c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</row>
    <row r="49" spans="1:77" x14ac:dyDescent="0.3">
      <c r="A49" s="3">
        <v>417</v>
      </c>
      <c r="B49" s="4" t="s">
        <v>47</v>
      </c>
      <c r="C49" s="39">
        <f t="shared" si="1"/>
        <v>2.6172529313233106E-3</v>
      </c>
      <c r="D49" s="39">
        <f t="shared" si="2"/>
        <v>1.8795029758797988E-3</v>
      </c>
      <c r="E49" s="39">
        <f t="shared" si="3"/>
        <v>1.1307972902553365E-2</v>
      </c>
      <c r="F49" s="39">
        <f t="shared" si="4"/>
        <v>1.7004173751739016E-2</v>
      </c>
      <c r="G49" s="39">
        <f t="shared" si="5"/>
        <v>1.398388812889495E-2</v>
      </c>
      <c r="H49" s="39">
        <f t="shared" si="6"/>
        <v>5.2965572377954295E-3</v>
      </c>
      <c r="I49" s="39">
        <f t="shared" si="7"/>
        <v>9.8414434117004568E-3</v>
      </c>
      <c r="J49" s="39">
        <f t="shared" si="8"/>
        <v>1.6193335630260375E-2</v>
      </c>
      <c r="K49" s="39">
        <f t="shared" si="9"/>
        <v>1.3077593722754965E-2</v>
      </c>
      <c r="L49" s="42">
        <v>19104</v>
      </c>
      <c r="M49" s="42">
        <v>19154</v>
      </c>
      <c r="N49" s="42">
        <v>19190</v>
      </c>
      <c r="O49" s="42">
        <v>19407</v>
      </c>
      <c r="P49" s="42">
        <v>19737</v>
      </c>
      <c r="Q49" s="42">
        <v>20013</v>
      </c>
      <c r="R49" s="42">
        <v>20119</v>
      </c>
      <c r="S49" s="42">
        <v>20317</v>
      </c>
      <c r="T49" s="42">
        <v>20646</v>
      </c>
      <c r="U49" s="42">
        <v>20916</v>
      </c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</row>
    <row r="50" spans="1:77" x14ac:dyDescent="0.3">
      <c r="A50" s="3">
        <v>418</v>
      </c>
      <c r="B50" s="4" t="s">
        <v>48</v>
      </c>
      <c r="C50" s="39">
        <f t="shared" si="1"/>
        <v>-9.7694411879645227E-4</v>
      </c>
      <c r="D50" s="39">
        <f t="shared" si="2"/>
        <v>5.4762370428320661E-3</v>
      </c>
      <c r="E50" s="39">
        <f t="shared" si="3"/>
        <v>9.5312196070802546E-3</v>
      </c>
      <c r="F50" s="39">
        <f t="shared" si="4"/>
        <v>-1.387283236994219E-2</v>
      </c>
      <c r="G50" s="39">
        <f t="shared" si="5"/>
        <v>1.9538882375929045E-3</v>
      </c>
      <c r="H50" s="39">
        <f t="shared" si="6"/>
        <v>5.8502340093613547E-4</v>
      </c>
      <c r="I50" s="39">
        <f t="shared" si="7"/>
        <v>-6.0417072695381213E-3</v>
      </c>
      <c r="J50" s="39">
        <f t="shared" si="8"/>
        <v>-5.8823529411766717E-4</v>
      </c>
      <c r="K50" s="39">
        <f t="shared" si="9"/>
        <v>-1.4322150284481028E-2</v>
      </c>
      <c r="L50" s="42">
        <v>5118</v>
      </c>
      <c r="M50" s="42">
        <v>5113</v>
      </c>
      <c r="N50" s="42">
        <v>5141</v>
      </c>
      <c r="O50" s="42">
        <v>5190</v>
      </c>
      <c r="P50" s="42">
        <v>5118</v>
      </c>
      <c r="Q50" s="42">
        <v>5128</v>
      </c>
      <c r="R50" s="42">
        <v>5131</v>
      </c>
      <c r="S50" s="42">
        <v>5100</v>
      </c>
      <c r="T50" s="42">
        <v>5097</v>
      </c>
      <c r="U50" s="42">
        <v>5024</v>
      </c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</row>
    <row r="51" spans="1:77" x14ac:dyDescent="0.3">
      <c r="A51" s="3">
        <v>419</v>
      </c>
      <c r="B51" s="4" t="s">
        <v>49</v>
      </c>
      <c r="C51" s="39">
        <f t="shared" si="1"/>
        <v>5.1341291233475417E-3</v>
      </c>
      <c r="D51" s="39">
        <f t="shared" si="2"/>
        <v>3.5755331375302291E-3</v>
      </c>
      <c r="E51" s="39">
        <f t="shared" si="3"/>
        <v>-6.7438605420536701E-3</v>
      </c>
      <c r="F51" s="39">
        <f t="shared" si="4"/>
        <v>5.2523699718165506E-3</v>
      </c>
      <c r="G51" s="39">
        <f t="shared" si="5"/>
        <v>-5.9895501465527801E-3</v>
      </c>
      <c r="H51" s="39">
        <f t="shared" si="6"/>
        <v>1.2948717948717992E-2</v>
      </c>
      <c r="I51" s="39">
        <f t="shared" si="7"/>
        <v>-4.4298190102518564E-3</v>
      </c>
      <c r="J51" s="39">
        <f t="shared" si="8"/>
        <v>2.2883295194509046E-3</v>
      </c>
      <c r="K51" s="39">
        <f t="shared" si="9"/>
        <v>-6.3419583967527782E-4</v>
      </c>
      <c r="L51" s="42">
        <v>7791</v>
      </c>
      <c r="M51" s="42">
        <v>7831</v>
      </c>
      <c r="N51" s="42">
        <v>7859</v>
      </c>
      <c r="O51" s="42">
        <v>7806</v>
      </c>
      <c r="P51" s="42">
        <v>7847</v>
      </c>
      <c r="Q51" s="42">
        <v>7800</v>
      </c>
      <c r="R51" s="42">
        <v>7901</v>
      </c>
      <c r="S51" s="42">
        <v>7866</v>
      </c>
      <c r="T51" s="42">
        <v>7884</v>
      </c>
      <c r="U51" s="42">
        <v>7879</v>
      </c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</row>
    <row r="52" spans="1:77" x14ac:dyDescent="0.3">
      <c r="A52" s="3">
        <v>420</v>
      </c>
      <c r="B52" s="4" t="s">
        <v>50</v>
      </c>
      <c r="C52" s="39">
        <f t="shared" si="1"/>
        <v>-4.4254781096886298E-3</v>
      </c>
      <c r="D52" s="39">
        <f t="shared" si="2"/>
        <v>-1.7463089379267105E-3</v>
      </c>
      <c r="E52" s="39">
        <f t="shared" si="3"/>
        <v>-9.5419847328248597E-4</v>
      </c>
      <c r="F52" s="39">
        <f t="shared" si="4"/>
        <v>-4.6163642152180495E-3</v>
      </c>
      <c r="G52" s="39">
        <f t="shared" si="5"/>
        <v>-5.4373900527746599E-3</v>
      </c>
      <c r="H52" s="39">
        <f t="shared" si="6"/>
        <v>-1.2381411802540598E-2</v>
      </c>
      <c r="I52" s="39">
        <f t="shared" si="7"/>
        <v>-2.4422012373819246E-3</v>
      </c>
      <c r="J52" s="39">
        <f t="shared" si="8"/>
        <v>2.4481801860616326E-3</v>
      </c>
      <c r="K52" s="39">
        <f t="shared" si="9"/>
        <v>-4.5587756431130222E-3</v>
      </c>
      <c r="L52" s="42">
        <v>6327</v>
      </c>
      <c r="M52" s="42">
        <v>6299</v>
      </c>
      <c r="N52" s="42">
        <v>6288</v>
      </c>
      <c r="O52" s="42">
        <v>6282</v>
      </c>
      <c r="P52" s="42">
        <v>6253</v>
      </c>
      <c r="Q52" s="42">
        <v>6219</v>
      </c>
      <c r="R52" s="42">
        <v>6142</v>
      </c>
      <c r="S52" s="42">
        <v>6127</v>
      </c>
      <c r="T52" s="42">
        <v>6142</v>
      </c>
      <c r="U52" s="42">
        <v>6114</v>
      </c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</row>
    <row r="53" spans="1:77" x14ac:dyDescent="0.3">
      <c r="A53" s="3">
        <v>423</v>
      </c>
      <c r="B53" s="4" t="s">
        <v>51</v>
      </c>
      <c r="C53" s="39">
        <f t="shared" si="1"/>
        <v>-1.0634107916502544E-2</v>
      </c>
      <c r="D53" s="39">
        <f t="shared" si="2"/>
        <v>-4.1799363057324346E-3</v>
      </c>
      <c r="E53" s="39">
        <f t="shared" si="3"/>
        <v>-1.1992804317410011E-3</v>
      </c>
      <c r="F53" s="39">
        <f t="shared" si="4"/>
        <v>-9.8058835301180203E-3</v>
      </c>
      <c r="G53" s="39">
        <f t="shared" si="5"/>
        <v>-1.9199676637025043E-2</v>
      </c>
      <c r="H53" s="39">
        <f t="shared" si="6"/>
        <v>-1.8545229754790893E-2</v>
      </c>
      <c r="I53" s="39">
        <f t="shared" si="7"/>
        <v>2.9393239554902362E-3</v>
      </c>
      <c r="J53" s="39">
        <f t="shared" si="8"/>
        <v>-7.7454469332216558E-3</v>
      </c>
      <c r="K53" s="39">
        <f t="shared" si="9"/>
        <v>-1.9831223628691941E-2</v>
      </c>
      <c r="L53" s="42">
        <v>5078</v>
      </c>
      <c r="M53" s="42">
        <v>5024</v>
      </c>
      <c r="N53" s="42">
        <v>5003</v>
      </c>
      <c r="O53" s="42">
        <v>4997</v>
      </c>
      <c r="P53" s="42">
        <v>4948</v>
      </c>
      <c r="Q53" s="42">
        <v>4853</v>
      </c>
      <c r="R53" s="42">
        <v>4763</v>
      </c>
      <c r="S53" s="42">
        <v>4777</v>
      </c>
      <c r="T53" s="42">
        <v>4740</v>
      </c>
      <c r="U53" s="42">
        <v>4646</v>
      </c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</row>
    <row r="54" spans="1:77" x14ac:dyDescent="0.3">
      <c r="A54" s="3">
        <v>425</v>
      </c>
      <c r="B54" s="4" t="s">
        <v>52</v>
      </c>
      <c r="C54" s="39">
        <f t="shared" si="1"/>
        <v>-1.3145786775338175E-3</v>
      </c>
      <c r="D54" s="39">
        <f t="shared" si="2"/>
        <v>1.1846781624325065E-3</v>
      </c>
      <c r="E54" s="39">
        <f t="shared" si="3"/>
        <v>-7.8885090717850659E-4</v>
      </c>
      <c r="F54" s="39">
        <f t="shared" si="4"/>
        <v>-7.3684210526315796E-3</v>
      </c>
      <c r="G54" s="39">
        <f t="shared" si="5"/>
        <v>2.2534464475079119E-3</v>
      </c>
      <c r="H54" s="39">
        <f t="shared" si="6"/>
        <v>-1.3887051977251708E-2</v>
      </c>
      <c r="I54" s="39">
        <f t="shared" si="7"/>
        <v>-1.7033261802575139E-2</v>
      </c>
      <c r="J54" s="39">
        <f t="shared" si="8"/>
        <v>-6.8222131259380037E-3</v>
      </c>
      <c r="K54" s="39">
        <f t="shared" si="9"/>
        <v>-8.9297980491825912E-3</v>
      </c>
      <c r="L54" s="42">
        <v>7607</v>
      </c>
      <c r="M54" s="42">
        <v>7597</v>
      </c>
      <c r="N54" s="42">
        <v>7606</v>
      </c>
      <c r="O54" s="42">
        <v>7600</v>
      </c>
      <c r="P54" s="42">
        <v>7544</v>
      </c>
      <c r="Q54" s="42">
        <v>7561</v>
      </c>
      <c r="R54" s="42">
        <v>7456</v>
      </c>
      <c r="S54" s="42">
        <v>7329</v>
      </c>
      <c r="T54" s="42">
        <v>7279</v>
      </c>
      <c r="U54" s="42">
        <v>7214</v>
      </c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</row>
    <row r="55" spans="1:77" x14ac:dyDescent="0.3">
      <c r="A55" s="3">
        <v>426</v>
      </c>
      <c r="B55" s="4" t="s">
        <v>18</v>
      </c>
      <c r="C55" s="39">
        <f t="shared" si="1"/>
        <v>3.1007751937983663E-3</v>
      </c>
      <c r="D55" s="39">
        <f t="shared" si="2"/>
        <v>-9.7887686759402515E-3</v>
      </c>
      <c r="E55" s="39">
        <f t="shared" si="3"/>
        <v>-4.6826222684703822E-3</v>
      </c>
      <c r="F55" s="39">
        <f t="shared" si="4"/>
        <v>-1.1238891792995309E-2</v>
      </c>
      <c r="G55" s="39">
        <f t="shared" si="5"/>
        <v>1.8503832936822562E-3</v>
      </c>
      <c r="H55" s="39">
        <f t="shared" si="6"/>
        <v>-7.9155672823219003E-3</v>
      </c>
      <c r="I55" s="39">
        <f t="shared" si="7"/>
        <v>-4.5212765957446388E-3</v>
      </c>
      <c r="J55" s="39">
        <f t="shared" si="8"/>
        <v>-1.6831418648143193E-2</v>
      </c>
      <c r="K55" s="39">
        <f t="shared" si="9"/>
        <v>6.7934782608696231E-3</v>
      </c>
      <c r="L55" s="42">
        <v>3870</v>
      </c>
      <c r="M55" s="42">
        <v>3882</v>
      </c>
      <c r="N55" s="42">
        <v>3844</v>
      </c>
      <c r="O55" s="42">
        <v>3826</v>
      </c>
      <c r="P55" s="42">
        <v>3783</v>
      </c>
      <c r="Q55" s="42">
        <v>3790</v>
      </c>
      <c r="R55" s="42">
        <v>3760</v>
      </c>
      <c r="S55" s="42">
        <v>3743</v>
      </c>
      <c r="T55" s="42">
        <v>3680</v>
      </c>
      <c r="U55" s="42">
        <v>3705</v>
      </c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</row>
    <row r="56" spans="1:77" x14ac:dyDescent="0.3">
      <c r="A56" s="3">
        <v>427</v>
      </c>
      <c r="B56" s="4" t="s">
        <v>53</v>
      </c>
      <c r="C56" s="39">
        <f t="shared" si="1"/>
        <v>7.3106786326511131E-3</v>
      </c>
      <c r="D56" s="39">
        <f t="shared" si="2"/>
        <v>8.6590920466489418E-3</v>
      </c>
      <c r="E56" s="39">
        <f t="shared" si="3"/>
        <v>9.4779674473997044E-3</v>
      </c>
      <c r="F56" s="39">
        <f t="shared" si="4"/>
        <v>1.0814530796834365E-2</v>
      </c>
      <c r="G56" s="39">
        <f t="shared" si="5"/>
        <v>1.1233769391625792E-2</v>
      </c>
      <c r="H56" s="39">
        <f t="shared" si="6"/>
        <v>1.1349427719534511E-2</v>
      </c>
      <c r="I56" s="39">
        <f t="shared" si="7"/>
        <v>2.6628625772706638E-3</v>
      </c>
      <c r="J56" s="39">
        <f t="shared" si="8"/>
        <v>1.754718770748287E-3</v>
      </c>
      <c r="K56" s="39">
        <f t="shared" si="9"/>
        <v>3.2192396913317545E-3</v>
      </c>
      <c r="L56" s="42">
        <v>19834</v>
      </c>
      <c r="M56" s="42">
        <v>19979</v>
      </c>
      <c r="N56" s="42">
        <v>20152</v>
      </c>
      <c r="O56" s="42">
        <v>20343</v>
      </c>
      <c r="P56" s="42">
        <v>20563</v>
      </c>
      <c r="Q56" s="42">
        <v>20794</v>
      </c>
      <c r="R56" s="42">
        <v>21030</v>
      </c>
      <c r="S56" s="42">
        <v>21086</v>
      </c>
      <c r="T56" s="42">
        <v>21123</v>
      </c>
      <c r="U56" s="42">
        <v>21191</v>
      </c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</row>
    <row r="57" spans="1:77" x14ac:dyDescent="0.3">
      <c r="A57" s="3">
        <v>428</v>
      </c>
      <c r="B57" s="4" t="s">
        <v>54</v>
      </c>
      <c r="C57" s="39">
        <f t="shared" si="1"/>
        <v>-1.3307703681798566E-3</v>
      </c>
      <c r="D57" s="39">
        <f t="shared" si="2"/>
        <v>-2.9612081729346595E-4</v>
      </c>
      <c r="E57" s="39">
        <f t="shared" si="3"/>
        <v>-9.3305687203791843E-3</v>
      </c>
      <c r="F57" s="39">
        <f t="shared" si="4"/>
        <v>-1.0165944087307532E-2</v>
      </c>
      <c r="G57" s="39">
        <f t="shared" si="5"/>
        <v>-7.8537985198610105E-3</v>
      </c>
      <c r="H57" s="39">
        <f t="shared" si="6"/>
        <v>-6.6981275688841047E-3</v>
      </c>
      <c r="I57" s="39">
        <f t="shared" si="7"/>
        <v>3.8314176245211051E-3</v>
      </c>
      <c r="J57" s="39">
        <f t="shared" si="8"/>
        <v>2.5954198473281398E-3</v>
      </c>
      <c r="K57" s="39">
        <f t="shared" si="9"/>
        <v>6.0910613674431957E-3</v>
      </c>
      <c r="L57" s="42">
        <v>6763</v>
      </c>
      <c r="M57" s="42">
        <v>6754</v>
      </c>
      <c r="N57" s="42">
        <v>6752</v>
      </c>
      <c r="O57" s="42">
        <v>6689</v>
      </c>
      <c r="P57" s="42">
        <v>6621</v>
      </c>
      <c r="Q57" s="42">
        <v>6569</v>
      </c>
      <c r="R57" s="42">
        <v>6525</v>
      </c>
      <c r="S57" s="42">
        <v>6550</v>
      </c>
      <c r="T57" s="42">
        <v>6567</v>
      </c>
      <c r="U57" s="42">
        <v>6607</v>
      </c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</row>
    <row r="58" spans="1:77" x14ac:dyDescent="0.3">
      <c r="A58" s="3">
        <v>429</v>
      </c>
      <c r="B58" s="4" t="s">
        <v>55</v>
      </c>
      <c r="C58" s="39">
        <f t="shared" si="1"/>
        <v>7.4679113185531776E-3</v>
      </c>
      <c r="D58" s="39">
        <f t="shared" si="2"/>
        <v>4.6328468844105686E-3</v>
      </c>
      <c r="E58" s="39">
        <f t="shared" si="3"/>
        <v>1.1528706479132955E-2</v>
      </c>
      <c r="F58" s="39">
        <f t="shared" si="4"/>
        <v>1.5500341919306937E-2</v>
      </c>
      <c r="G58" s="39">
        <f t="shared" si="5"/>
        <v>2.2446689113353457E-4</v>
      </c>
      <c r="H58" s="39">
        <f t="shared" si="6"/>
        <v>-6.0592459605026683E-3</v>
      </c>
      <c r="I58" s="39">
        <f t="shared" si="7"/>
        <v>2.009482953262598E-2</v>
      </c>
      <c r="J58" s="39">
        <f t="shared" si="8"/>
        <v>-8.410801239486454E-3</v>
      </c>
      <c r="K58" s="39">
        <f t="shared" si="9"/>
        <v>-1.6294642857142883E-2</v>
      </c>
      <c r="L58" s="42">
        <v>4285</v>
      </c>
      <c r="M58" s="42">
        <v>4317</v>
      </c>
      <c r="N58" s="42">
        <v>4337</v>
      </c>
      <c r="O58" s="42">
        <v>4387</v>
      </c>
      <c r="P58" s="42">
        <v>4455</v>
      </c>
      <c r="Q58" s="42">
        <v>4456</v>
      </c>
      <c r="R58" s="42">
        <v>4429</v>
      </c>
      <c r="S58" s="42">
        <v>4518</v>
      </c>
      <c r="T58" s="42">
        <v>4480</v>
      </c>
      <c r="U58" s="42">
        <v>4407</v>
      </c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</row>
    <row r="59" spans="1:77" x14ac:dyDescent="0.3">
      <c r="A59" s="3">
        <v>430</v>
      </c>
      <c r="B59" s="4" t="s">
        <v>56</v>
      </c>
      <c r="C59" s="39">
        <f t="shared" si="1"/>
        <v>-5.2258305337812283E-3</v>
      </c>
      <c r="D59" s="39">
        <f t="shared" si="2"/>
        <v>4.8780487804878092E-3</v>
      </c>
      <c r="E59" s="39">
        <f t="shared" si="3"/>
        <v>-1.3816280806572045E-2</v>
      </c>
      <c r="F59" s="39">
        <f t="shared" si="4"/>
        <v>2.1961378265808351E-2</v>
      </c>
      <c r="G59" s="39">
        <f t="shared" si="5"/>
        <v>-2.9640607632456462E-2</v>
      </c>
      <c r="H59" s="39">
        <f t="shared" si="6"/>
        <v>-7.2546773577701895E-3</v>
      </c>
      <c r="I59" s="39">
        <f t="shared" si="7"/>
        <v>-2.6923076923076938E-2</v>
      </c>
      <c r="J59" s="39">
        <f t="shared" si="8"/>
        <v>-1.5810276679841917E-2</v>
      </c>
      <c r="K59" s="39">
        <f t="shared" si="9"/>
        <v>-1.2449799196787126E-2</v>
      </c>
      <c r="L59" s="42">
        <v>2679</v>
      </c>
      <c r="M59" s="42">
        <v>2665</v>
      </c>
      <c r="N59" s="42">
        <v>2678</v>
      </c>
      <c r="O59" s="42">
        <v>2641</v>
      </c>
      <c r="P59" s="42">
        <v>2699</v>
      </c>
      <c r="Q59" s="42">
        <v>2619</v>
      </c>
      <c r="R59" s="42">
        <v>2600</v>
      </c>
      <c r="S59" s="42">
        <v>2530</v>
      </c>
      <c r="T59" s="42">
        <v>2490</v>
      </c>
      <c r="U59" s="42">
        <v>2459</v>
      </c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</row>
    <row r="60" spans="1:77" x14ac:dyDescent="0.3">
      <c r="A60" s="3">
        <v>432</v>
      </c>
      <c r="B60" s="4" t="s">
        <v>57</v>
      </c>
      <c r="C60" s="39">
        <f t="shared" si="1"/>
        <v>-1.2012012012011963E-2</v>
      </c>
      <c r="D60" s="39">
        <f t="shared" si="2"/>
        <v>-7.5987841945288626E-3</v>
      </c>
      <c r="E60" s="39">
        <f t="shared" si="3"/>
        <v>-2.5012761613067869E-2</v>
      </c>
      <c r="F60" s="39">
        <f t="shared" si="4"/>
        <v>-1.4136125654450216E-2</v>
      </c>
      <c r="G60" s="39">
        <f t="shared" si="5"/>
        <v>1.0621348911312722E-3</v>
      </c>
      <c r="H60" s="39">
        <f t="shared" si="6"/>
        <v>-2.1220159151194018E-3</v>
      </c>
      <c r="I60" s="39">
        <f t="shared" si="7"/>
        <v>-1.2227538543328031E-2</v>
      </c>
      <c r="J60" s="39">
        <f t="shared" si="8"/>
        <v>-1.6684607104413329E-2</v>
      </c>
      <c r="K60" s="39">
        <f t="shared" si="9"/>
        <v>-1.9704433497536922E-2</v>
      </c>
      <c r="L60" s="42">
        <v>1998</v>
      </c>
      <c r="M60" s="42">
        <v>1974</v>
      </c>
      <c r="N60" s="42">
        <v>1959</v>
      </c>
      <c r="O60" s="42">
        <v>1910</v>
      </c>
      <c r="P60" s="42">
        <v>1883</v>
      </c>
      <c r="Q60" s="42">
        <v>1885</v>
      </c>
      <c r="R60" s="42">
        <v>1881</v>
      </c>
      <c r="S60" s="42">
        <v>1858</v>
      </c>
      <c r="T60" s="42">
        <v>1827</v>
      </c>
      <c r="U60" s="42">
        <v>1791</v>
      </c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</row>
    <row r="61" spans="1:77" x14ac:dyDescent="0.3">
      <c r="A61" s="3">
        <v>434</v>
      </c>
      <c r="B61" s="4" t="s">
        <v>58</v>
      </c>
      <c r="C61" s="39">
        <f t="shared" si="1"/>
        <v>-1.7433751743375137E-2</v>
      </c>
      <c r="D61" s="39">
        <f t="shared" si="2"/>
        <v>-1.3484740951029139E-2</v>
      </c>
      <c r="E61" s="39">
        <f t="shared" si="3"/>
        <v>-1.0071942446043147E-2</v>
      </c>
      <c r="F61" s="39">
        <f t="shared" si="4"/>
        <v>-2.2529069767441845E-2</v>
      </c>
      <c r="G61" s="39">
        <f t="shared" si="5"/>
        <v>1.0408921933085402E-2</v>
      </c>
      <c r="H61" s="39">
        <f t="shared" si="6"/>
        <v>-3.9735099337748325E-2</v>
      </c>
      <c r="I61" s="39">
        <f t="shared" si="7"/>
        <v>-2.3754789272030674E-2</v>
      </c>
      <c r="J61" s="39">
        <f t="shared" si="8"/>
        <v>1.5698587127158659E-2</v>
      </c>
      <c r="K61" s="39">
        <f t="shared" si="9"/>
        <v>-6.1823802163832875E-3</v>
      </c>
      <c r="L61" s="42">
        <v>1434</v>
      </c>
      <c r="M61" s="42">
        <v>1409</v>
      </c>
      <c r="N61" s="42">
        <v>1390</v>
      </c>
      <c r="O61" s="42">
        <v>1376</v>
      </c>
      <c r="P61" s="42">
        <v>1345</v>
      </c>
      <c r="Q61" s="42">
        <v>1359</v>
      </c>
      <c r="R61" s="42">
        <v>1305</v>
      </c>
      <c r="S61" s="42">
        <v>1274</v>
      </c>
      <c r="T61" s="42">
        <v>1294</v>
      </c>
      <c r="U61" s="42">
        <v>1286</v>
      </c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</row>
    <row r="62" spans="1:77" x14ac:dyDescent="0.3">
      <c r="A62" s="3">
        <v>436</v>
      </c>
      <c r="B62" s="4" t="s">
        <v>59</v>
      </c>
      <c r="C62" s="39">
        <f t="shared" si="1"/>
        <v>7.7797725912627236E-3</v>
      </c>
      <c r="D62" s="39">
        <f t="shared" si="2"/>
        <v>-1.7814726840854611E-3</v>
      </c>
      <c r="E62" s="39">
        <f t="shared" si="3"/>
        <v>0</v>
      </c>
      <c r="F62" s="39">
        <f t="shared" si="4"/>
        <v>-1.3682331945270687E-2</v>
      </c>
      <c r="G62" s="39">
        <f t="shared" si="5"/>
        <v>-1.2062726176115257E-3</v>
      </c>
      <c r="H62" s="39">
        <f t="shared" si="6"/>
        <v>-2.1739130434782594E-2</v>
      </c>
      <c r="I62" s="39">
        <f t="shared" si="7"/>
        <v>0</v>
      </c>
      <c r="J62" s="39">
        <f t="shared" si="8"/>
        <v>-4.1358024691358075E-2</v>
      </c>
      <c r="K62" s="39">
        <f t="shared" si="9"/>
        <v>-1.2878300064391723E-3</v>
      </c>
      <c r="L62" s="42">
        <v>1671</v>
      </c>
      <c r="M62" s="42">
        <v>1684</v>
      </c>
      <c r="N62" s="42">
        <v>1681</v>
      </c>
      <c r="O62" s="42">
        <v>1681</v>
      </c>
      <c r="P62" s="42">
        <v>1658</v>
      </c>
      <c r="Q62" s="42">
        <v>1656</v>
      </c>
      <c r="R62" s="42">
        <v>1620</v>
      </c>
      <c r="S62" s="42">
        <v>1620</v>
      </c>
      <c r="T62" s="42">
        <v>1553</v>
      </c>
      <c r="U62" s="42">
        <v>1551</v>
      </c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</row>
    <row r="63" spans="1:77" x14ac:dyDescent="0.3">
      <c r="A63" s="3">
        <v>437</v>
      </c>
      <c r="B63" s="4" t="s">
        <v>60</v>
      </c>
      <c r="C63" s="39">
        <f t="shared" si="1"/>
        <v>9.1074681238612065E-4</v>
      </c>
      <c r="D63" s="39">
        <f t="shared" si="2"/>
        <v>1.2556869881710675E-2</v>
      </c>
      <c r="E63" s="39">
        <f t="shared" si="3"/>
        <v>1.0783608914450848E-3</v>
      </c>
      <c r="F63" s="39">
        <f t="shared" si="4"/>
        <v>-3.7701974865349541E-3</v>
      </c>
      <c r="G63" s="39">
        <f t="shared" si="5"/>
        <v>2.3427644620652721E-3</v>
      </c>
      <c r="H63" s="39">
        <f t="shared" si="6"/>
        <v>3.2362459546926292E-3</v>
      </c>
      <c r="I63" s="39">
        <f t="shared" si="7"/>
        <v>7.1684587813614087E-4</v>
      </c>
      <c r="J63" s="39">
        <f t="shared" si="8"/>
        <v>3.7607449856733588E-3</v>
      </c>
      <c r="K63" s="39">
        <f t="shared" si="9"/>
        <v>-2.4977698483497068E-3</v>
      </c>
      <c r="L63" s="42">
        <v>5490</v>
      </c>
      <c r="M63" s="42">
        <v>5495</v>
      </c>
      <c r="N63" s="42">
        <v>5564</v>
      </c>
      <c r="O63" s="42">
        <v>5570</v>
      </c>
      <c r="P63" s="42">
        <v>5549</v>
      </c>
      <c r="Q63" s="42">
        <v>5562</v>
      </c>
      <c r="R63" s="42">
        <v>5580</v>
      </c>
      <c r="S63" s="42">
        <v>5584</v>
      </c>
      <c r="T63" s="42">
        <v>5605</v>
      </c>
      <c r="U63" s="42">
        <v>5591</v>
      </c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</row>
    <row r="64" spans="1:77" x14ac:dyDescent="0.3">
      <c r="A64" s="3">
        <v>438</v>
      </c>
      <c r="B64" s="4" t="s">
        <v>61</v>
      </c>
      <c r="C64" s="39">
        <f t="shared" si="1"/>
        <v>2.4580090126997689E-3</v>
      </c>
      <c r="D64" s="39">
        <f t="shared" si="2"/>
        <v>-6.538618716796063E-3</v>
      </c>
      <c r="E64" s="39">
        <f t="shared" si="3"/>
        <v>7.4043603455367091E-3</v>
      </c>
      <c r="F64" s="39">
        <f t="shared" si="4"/>
        <v>-6.9416088199264481E-3</v>
      </c>
      <c r="G64" s="39">
        <f t="shared" si="5"/>
        <v>-5.7565789473684736E-3</v>
      </c>
      <c r="H64" s="39">
        <f t="shared" si="6"/>
        <v>3.3085194375517268E-3</v>
      </c>
      <c r="I64" s="39">
        <f t="shared" si="7"/>
        <v>6.1830173124484133E-3</v>
      </c>
      <c r="J64" s="39">
        <f t="shared" si="8"/>
        <v>-6.9643588693159009E-3</v>
      </c>
      <c r="K64" s="39">
        <f t="shared" si="9"/>
        <v>-2.4752475247524774E-3</v>
      </c>
      <c r="L64" s="42">
        <v>2441</v>
      </c>
      <c r="M64" s="42">
        <v>2447</v>
      </c>
      <c r="N64" s="42">
        <v>2431</v>
      </c>
      <c r="O64" s="42">
        <v>2449</v>
      </c>
      <c r="P64" s="42">
        <v>2432</v>
      </c>
      <c r="Q64" s="42">
        <v>2418</v>
      </c>
      <c r="R64" s="42">
        <v>2426</v>
      </c>
      <c r="S64" s="42">
        <v>2441</v>
      </c>
      <c r="T64" s="42">
        <v>2424</v>
      </c>
      <c r="U64" s="42">
        <v>2418</v>
      </c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</row>
    <row r="65" spans="1:77" x14ac:dyDescent="0.3">
      <c r="A65" s="3">
        <v>439</v>
      </c>
      <c r="B65" s="4" t="s">
        <v>62</v>
      </c>
      <c r="C65" s="39">
        <f t="shared" si="1"/>
        <v>-5.3924505692031222E-3</v>
      </c>
      <c r="D65" s="39">
        <f t="shared" si="2"/>
        <v>-1.1445783132530085E-2</v>
      </c>
      <c r="E65" s="39">
        <f t="shared" si="3"/>
        <v>7.921998781230899E-3</v>
      </c>
      <c r="F65" s="39">
        <f t="shared" si="4"/>
        <v>-1.3905683192261153E-2</v>
      </c>
      <c r="G65" s="39">
        <f t="shared" si="5"/>
        <v>-2.0846106683016563E-2</v>
      </c>
      <c r="H65" s="39">
        <f t="shared" si="6"/>
        <v>-3.1308703819661332E-3</v>
      </c>
      <c r="I65" s="39">
        <f t="shared" si="7"/>
        <v>-9.4221105527638738E-3</v>
      </c>
      <c r="J65" s="39">
        <f t="shared" si="8"/>
        <v>-5.0729232720354567E-3</v>
      </c>
      <c r="K65" s="39">
        <f t="shared" si="9"/>
        <v>5.0987890376035239E-3</v>
      </c>
      <c r="L65" s="42">
        <v>1669</v>
      </c>
      <c r="M65" s="42">
        <v>1660</v>
      </c>
      <c r="N65" s="42">
        <v>1641</v>
      </c>
      <c r="O65" s="42">
        <v>1654</v>
      </c>
      <c r="P65" s="42">
        <v>1631</v>
      </c>
      <c r="Q65" s="42">
        <v>1597</v>
      </c>
      <c r="R65" s="42">
        <v>1592</v>
      </c>
      <c r="S65" s="42">
        <v>1577</v>
      </c>
      <c r="T65" s="42">
        <v>1569</v>
      </c>
      <c r="U65" s="42">
        <v>1577</v>
      </c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</row>
    <row r="66" spans="1:77" x14ac:dyDescent="0.3">
      <c r="A66" s="3">
        <v>441</v>
      </c>
      <c r="B66" s="4" t="s">
        <v>63</v>
      </c>
      <c r="C66" s="39">
        <f t="shared" si="1"/>
        <v>5.902606984751646E-3</v>
      </c>
      <c r="D66" s="39">
        <f t="shared" si="2"/>
        <v>-2.4449877750610804E-3</v>
      </c>
      <c r="E66" s="39">
        <f t="shared" si="3"/>
        <v>-2.450980392156854E-3</v>
      </c>
      <c r="F66" s="39">
        <f t="shared" si="4"/>
        <v>-1.0810810810810811E-2</v>
      </c>
      <c r="G66" s="39">
        <f t="shared" si="5"/>
        <v>-1.0928961748633892E-2</v>
      </c>
      <c r="H66" s="39">
        <f t="shared" si="6"/>
        <v>-1.7579105976896048E-2</v>
      </c>
      <c r="I66" s="39">
        <f t="shared" si="7"/>
        <v>3.5787321063394106E-3</v>
      </c>
      <c r="J66" s="39">
        <f t="shared" si="8"/>
        <v>-1.3754457463066694E-2</v>
      </c>
      <c r="K66" s="39">
        <f t="shared" si="9"/>
        <v>-1.2396694214875992E-2</v>
      </c>
      <c r="L66" s="42">
        <v>2033</v>
      </c>
      <c r="M66" s="42">
        <v>2045</v>
      </c>
      <c r="N66" s="42">
        <v>2040</v>
      </c>
      <c r="O66" s="42">
        <v>2035</v>
      </c>
      <c r="P66" s="42">
        <v>2013</v>
      </c>
      <c r="Q66" s="42">
        <v>1991</v>
      </c>
      <c r="R66" s="42">
        <v>1956</v>
      </c>
      <c r="S66" s="42">
        <v>1963</v>
      </c>
      <c r="T66" s="42">
        <v>1936</v>
      </c>
      <c r="U66" s="42">
        <v>1912</v>
      </c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</row>
    <row r="67" spans="1:77" x14ac:dyDescent="0.3">
      <c r="A67" s="3">
        <v>501</v>
      </c>
      <c r="B67" s="4" t="s">
        <v>64</v>
      </c>
      <c r="C67" s="39">
        <f t="shared" si="1"/>
        <v>7.2021530647057297E-3</v>
      </c>
      <c r="D67" s="39">
        <f t="shared" si="2"/>
        <v>7.3011930299951011E-3</v>
      </c>
      <c r="E67" s="39">
        <f t="shared" si="3"/>
        <v>3.1757892770409857E-3</v>
      </c>
      <c r="F67" s="39">
        <f t="shared" si="4"/>
        <v>6.6294227188081756E-3</v>
      </c>
      <c r="G67" s="39">
        <f t="shared" si="5"/>
        <v>1.0063637709042395E-2</v>
      </c>
      <c r="H67" s="39">
        <f t="shared" si="6"/>
        <v>6.4468864468865128E-3</v>
      </c>
      <c r="I67" s="39">
        <f t="shared" si="7"/>
        <v>1.1100596884553893E-2</v>
      </c>
      <c r="J67" s="39">
        <f t="shared" si="8"/>
        <v>5.6513444440444704E-3</v>
      </c>
      <c r="K67" s="39">
        <f t="shared" si="9"/>
        <v>3.0424511418141176E-3</v>
      </c>
      <c r="L67" s="42">
        <v>26381</v>
      </c>
      <c r="M67" s="42">
        <v>26571</v>
      </c>
      <c r="N67" s="42">
        <v>26765</v>
      </c>
      <c r="O67" s="42">
        <v>26850</v>
      </c>
      <c r="P67" s="42">
        <v>27028</v>
      </c>
      <c r="Q67" s="42">
        <v>27300</v>
      </c>
      <c r="R67" s="42">
        <v>27476</v>
      </c>
      <c r="S67" s="42">
        <v>27781</v>
      </c>
      <c r="T67" s="42">
        <v>27938</v>
      </c>
      <c r="U67" s="42">
        <v>28023</v>
      </c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</row>
    <row r="68" spans="1:77" x14ac:dyDescent="0.3">
      <c r="A68" s="3">
        <v>502</v>
      </c>
      <c r="B68" s="4" t="s">
        <v>65</v>
      </c>
      <c r="C68" s="39">
        <f t="shared" si="1"/>
        <v>5.7972020689416315E-3</v>
      </c>
      <c r="D68" s="39">
        <f t="shared" si="2"/>
        <v>7.8691240422448239E-3</v>
      </c>
      <c r="E68" s="39">
        <f t="shared" si="3"/>
        <v>7.0200671186904096E-3</v>
      </c>
      <c r="F68" s="39">
        <f t="shared" si="4"/>
        <v>8.8754378209270346E-3</v>
      </c>
      <c r="G68" s="39">
        <f t="shared" si="5"/>
        <v>1.3314008359174956E-2</v>
      </c>
      <c r="H68" s="39">
        <f t="shared" si="6"/>
        <v>2.461497521870637E-3</v>
      </c>
      <c r="I68" s="39">
        <f t="shared" si="7"/>
        <v>6.0390881640508542E-3</v>
      </c>
      <c r="J68" s="39">
        <f t="shared" si="8"/>
        <v>1.0653385665754245E-2</v>
      </c>
      <c r="K68" s="39">
        <f t="shared" si="9"/>
        <v>1.1095881469878055E-3</v>
      </c>
      <c r="L68" s="42">
        <v>28807</v>
      </c>
      <c r="M68" s="42">
        <v>28974</v>
      </c>
      <c r="N68" s="42">
        <v>29202</v>
      </c>
      <c r="O68" s="42">
        <v>29407</v>
      </c>
      <c r="P68" s="42">
        <v>29668</v>
      </c>
      <c r="Q68" s="42">
        <v>30063</v>
      </c>
      <c r="R68" s="42">
        <v>30137</v>
      </c>
      <c r="S68" s="42">
        <v>30319</v>
      </c>
      <c r="T68" s="42">
        <v>30642</v>
      </c>
      <c r="U68" s="42">
        <v>30676</v>
      </c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</row>
    <row r="69" spans="1:77" x14ac:dyDescent="0.3">
      <c r="A69" s="3">
        <v>511</v>
      </c>
      <c r="B69" s="4" t="s">
        <v>66</v>
      </c>
      <c r="C69" s="39">
        <f t="shared" ref="C69:C132" si="10">+M69/L69-1</f>
        <v>-1.0086455331412059E-2</v>
      </c>
      <c r="D69" s="39">
        <f t="shared" ref="D69:D132" si="11">+N69/M69-1</f>
        <v>-2.1834061135370675E-3</v>
      </c>
      <c r="E69" s="39">
        <f t="shared" ref="E69:E132" si="12">+O69/N69-1</f>
        <v>-5.4704595185995908E-3</v>
      </c>
      <c r="F69" s="39">
        <f t="shared" ref="F69:F132" si="13">+P69/O69-1</f>
        <v>-8.4341767510084376E-3</v>
      </c>
      <c r="G69" s="39">
        <f t="shared" ref="G69:G132" si="14">+Q69/P69-1</f>
        <v>1.5162721893491105E-2</v>
      </c>
      <c r="H69" s="39">
        <f t="shared" ref="H69:H132" si="15">+R69/Q69-1</f>
        <v>-1.6029143897996367E-2</v>
      </c>
      <c r="I69" s="39">
        <f t="shared" ref="I69:I132" si="16">+S69/R69-1</f>
        <v>-9.626064420585001E-3</v>
      </c>
      <c r="J69" s="39">
        <f t="shared" ref="J69:J132" si="17">+T69/S69-1</f>
        <v>-1.2336448598130878E-2</v>
      </c>
      <c r="K69" s="39">
        <f t="shared" ref="K69:K132" si="18">+U69/T69-1</f>
        <v>-1.0219530658591935E-2</v>
      </c>
      <c r="L69" s="42">
        <v>2776</v>
      </c>
      <c r="M69" s="42">
        <v>2748</v>
      </c>
      <c r="N69" s="42">
        <v>2742</v>
      </c>
      <c r="O69" s="42">
        <v>2727</v>
      </c>
      <c r="P69" s="42">
        <v>2704</v>
      </c>
      <c r="Q69" s="42">
        <v>2745</v>
      </c>
      <c r="R69" s="42">
        <v>2701</v>
      </c>
      <c r="S69" s="42">
        <v>2675</v>
      </c>
      <c r="T69" s="42">
        <v>2642</v>
      </c>
      <c r="U69" s="42">
        <v>2615</v>
      </c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</row>
    <row r="70" spans="1:77" x14ac:dyDescent="0.3">
      <c r="A70" s="3">
        <v>512</v>
      </c>
      <c r="B70" s="4" t="s">
        <v>67</v>
      </c>
      <c r="C70" s="39">
        <f t="shared" si="10"/>
        <v>1.0579576816927228E-2</v>
      </c>
      <c r="D70" s="39">
        <f t="shared" si="11"/>
        <v>-9.1033227127901295E-4</v>
      </c>
      <c r="E70" s="39">
        <f t="shared" si="12"/>
        <v>-2.277904328018221E-2</v>
      </c>
      <c r="F70" s="39">
        <f t="shared" si="13"/>
        <v>-3.2167832167832144E-2</v>
      </c>
      <c r="G70" s="39">
        <f t="shared" si="14"/>
        <v>-8.1888246628131212E-3</v>
      </c>
      <c r="H70" s="39">
        <f t="shared" si="15"/>
        <v>-1.9426906265177513E-3</v>
      </c>
      <c r="I70" s="39">
        <f t="shared" si="16"/>
        <v>-3.4063260340632118E-3</v>
      </c>
      <c r="J70" s="39">
        <f t="shared" si="17"/>
        <v>-4.8828125E-3</v>
      </c>
      <c r="K70" s="39">
        <f t="shared" si="18"/>
        <v>-1.4229636898920539E-2</v>
      </c>
      <c r="L70" s="42">
        <v>2174</v>
      </c>
      <c r="M70" s="42">
        <v>2197</v>
      </c>
      <c r="N70" s="42">
        <v>2195</v>
      </c>
      <c r="O70" s="42">
        <v>2145</v>
      </c>
      <c r="P70" s="42">
        <v>2076</v>
      </c>
      <c r="Q70" s="42">
        <v>2059</v>
      </c>
      <c r="R70" s="42">
        <v>2055</v>
      </c>
      <c r="S70" s="42">
        <v>2048</v>
      </c>
      <c r="T70" s="42">
        <v>2038</v>
      </c>
      <c r="U70" s="42">
        <v>2009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</row>
    <row r="71" spans="1:77" x14ac:dyDescent="0.3">
      <c r="A71" s="3">
        <v>513</v>
      </c>
      <c r="B71" s="4" t="s">
        <v>68</v>
      </c>
      <c r="C71" s="39">
        <f t="shared" si="10"/>
        <v>1.5011037527593807E-2</v>
      </c>
      <c r="D71" s="39">
        <f t="shared" si="11"/>
        <v>3.4797738147021029E-3</v>
      </c>
      <c r="E71" s="39">
        <f t="shared" si="12"/>
        <v>-1.2136974425661085E-2</v>
      </c>
      <c r="F71" s="39">
        <f t="shared" si="13"/>
        <v>-6.5818341377796852E-3</v>
      </c>
      <c r="G71" s="39">
        <f t="shared" si="14"/>
        <v>-8.3922261484098426E-3</v>
      </c>
      <c r="H71" s="39">
        <f t="shared" si="15"/>
        <v>-1.8262806236080231E-2</v>
      </c>
      <c r="I71" s="39">
        <f t="shared" si="16"/>
        <v>-9.0744101633388752E-4</v>
      </c>
      <c r="J71" s="39">
        <f t="shared" si="17"/>
        <v>-1.0445049954586727E-2</v>
      </c>
      <c r="K71" s="39">
        <f t="shared" si="18"/>
        <v>1.1473152822395694E-2</v>
      </c>
      <c r="L71" s="42">
        <v>2265</v>
      </c>
      <c r="M71" s="42">
        <v>2299</v>
      </c>
      <c r="N71" s="42">
        <v>2307</v>
      </c>
      <c r="O71" s="42">
        <v>2279</v>
      </c>
      <c r="P71" s="42">
        <v>2264</v>
      </c>
      <c r="Q71" s="42">
        <v>2245</v>
      </c>
      <c r="R71" s="42">
        <v>2204</v>
      </c>
      <c r="S71" s="42">
        <v>2202</v>
      </c>
      <c r="T71" s="42">
        <v>2179</v>
      </c>
      <c r="U71" s="42">
        <v>2204</v>
      </c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</row>
    <row r="72" spans="1:77" x14ac:dyDescent="0.3">
      <c r="A72" s="3">
        <v>514</v>
      </c>
      <c r="B72" s="4" t="s">
        <v>69</v>
      </c>
      <c r="C72" s="39">
        <f t="shared" si="10"/>
        <v>-3.734439834024883E-3</v>
      </c>
      <c r="D72" s="39">
        <f t="shared" si="11"/>
        <v>-7.9133694294044599E-3</v>
      </c>
      <c r="E72" s="39">
        <f t="shared" si="12"/>
        <v>-7.5566750629723067E-3</v>
      </c>
      <c r="F72" s="39">
        <f t="shared" si="13"/>
        <v>-1.2690355329949554E-3</v>
      </c>
      <c r="G72" s="39">
        <f t="shared" si="14"/>
        <v>-2.1177467174925413E-3</v>
      </c>
      <c r="H72" s="39">
        <f t="shared" si="15"/>
        <v>-3.8200339558573937E-3</v>
      </c>
      <c r="I72" s="39">
        <f t="shared" si="16"/>
        <v>5.5389859394971985E-3</v>
      </c>
      <c r="J72" s="39">
        <f t="shared" si="17"/>
        <v>-1.2288135593220284E-2</v>
      </c>
      <c r="K72" s="39">
        <f t="shared" si="18"/>
        <v>-1.6302016302016331E-2</v>
      </c>
      <c r="L72" s="42">
        <v>2410</v>
      </c>
      <c r="M72" s="42">
        <v>2401</v>
      </c>
      <c r="N72" s="42">
        <v>2382</v>
      </c>
      <c r="O72" s="42">
        <v>2364</v>
      </c>
      <c r="P72" s="42">
        <v>2361</v>
      </c>
      <c r="Q72" s="42">
        <v>2356</v>
      </c>
      <c r="R72" s="42">
        <v>2347</v>
      </c>
      <c r="S72" s="42">
        <v>2360</v>
      </c>
      <c r="T72" s="42">
        <v>2331</v>
      </c>
      <c r="U72" s="42">
        <v>2293</v>
      </c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</row>
    <row r="73" spans="1:77" x14ac:dyDescent="0.3">
      <c r="A73" s="3">
        <v>515</v>
      </c>
      <c r="B73" s="4" t="s">
        <v>70</v>
      </c>
      <c r="C73" s="39">
        <f t="shared" si="10"/>
        <v>-1.0746910263299547E-3</v>
      </c>
      <c r="D73" s="39">
        <f t="shared" si="11"/>
        <v>5.6481979558902218E-3</v>
      </c>
      <c r="E73" s="39">
        <f t="shared" si="12"/>
        <v>-6.1513773736293631E-3</v>
      </c>
      <c r="F73" s="39">
        <f t="shared" si="13"/>
        <v>-8.0731969860065034E-3</v>
      </c>
      <c r="G73" s="39">
        <f t="shared" si="14"/>
        <v>-2.9842647856754834E-3</v>
      </c>
      <c r="H73" s="39">
        <f t="shared" si="15"/>
        <v>-2.9931972789115635E-3</v>
      </c>
      <c r="I73" s="39">
        <f t="shared" si="16"/>
        <v>-6.5502183406113135E-3</v>
      </c>
      <c r="J73" s="39">
        <f t="shared" si="17"/>
        <v>-5.494505494505475E-4</v>
      </c>
      <c r="K73" s="39">
        <f t="shared" si="18"/>
        <v>-1.3468938977460154E-2</v>
      </c>
      <c r="L73" s="42">
        <v>3722</v>
      </c>
      <c r="M73" s="42">
        <v>3718</v>
      </c>
      <c r="N73" s="42">
        <v>3739</v>
      </c>
      <c r="O73" s="42">
        <v>3716</v>
      </c>
      <c r="P73" s="42">
        <v>3686</v>
      </c>
      <c r="Q73" s="42">
        <v>3675</v>
      </c>
      <c r="R73" s="42">
        <v>3664</v>
      </c>
      <c r="S73" s="42">
        <v>3640</v>
      </c>
      <c r="T73" s="42">
        <v>3638</v>
      </c>
      <c r="U73" s="42">
        <v>3589</v>
      </c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</row>
    <row r="74" spans="1:77" x14ac:dyDescent="0.3">
      <c r="A74" s="3">
        <v>516</v>
      </c>
      <c r="B74" s="4" t="s">
        <v>71</v>
      </c>
      <c r="C74" s="39">
        <f t="shared" si="10"/>
        <v>5.8620689655173308E-3</v>
      </c>
      <c r="D74" s="39">
        <f t="shared" si="11"/>
        <v>-6.8563592732262535E-4</v>
      </c>
      <c r="E74" s="39">
        <f t="shared" si="12"/>
        <v>-5.145797598627988E-4</v>
      </c>
      <c r="F74" s="39">
        <f t="shared" si="13"/>
        <v>-1.0640123562725257E-2</v>
      </c>
      <c r="G74" s="39">
        <f t="shared" si="14"/>
        <v>-1.9080659150043644E-3</v>
      </c>
      <c r="H74" s="39">
        <f t="shared" si="15"/>
        <v>-2.2592978797358887E-3</v>
      </c>
      <c r="I74" s="39">
        <f t="shared" si="16"/>
        <v>-3.1353422748650051E-3</v>
      </c>
      <c r="J74" s="39">
        <f t="shared" si="17"/>
        <v>8.7366765682328484E-4</v>
      </c>
      <c r="K74" s="39">
        <f t="shared" si="18"/>
        <v>2.4441340782122012E-3</v>
      </c>
      <c r="L74" s="42">
        <v>5800</v>
      </c>
      <c r="M74" s="42">
        <v>5834</v>
      </c>
      <c r="N74" s="42">
        <v>5830</v>
      </c>
      <c r="O74" s="42">
        <v>5827</v>
      </c>
      <c r="P74" s="42">
        <v>5765</v>
      </c>
      <c r="Q74" s="42">
        <v>5754</v>
      </c>
      <c r="R74" s="42">
        <v>5741</v>
      </c>
      <c r="S74" s="42">
        <v>5723</v>
      </c>
      <c r="T74" s="42">
        <v>5728</v>
      </c>
      <c r="U74" s="42">
        <v>5742</v>
      </c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</row>
    <row r="75" spans="1:77" x14ac:dyDescent="0.3">
      <c r="A75" s="3">
        <v>517</v>
      </c>
      <c r="B75" s="4" t="s">
        <v>72</v>
      </c>
      <c r="C75" s="39">
        <f t="shared" si="10"/>
        <v>8.3347224537422271E-4</v>
      </c>
      <c r="D75" s="39">
        <f t="shared" si="11"/>
        <v>-1.9986675549633626E-3</v>
      </c>
      <c r="E75" s="39">
        <f t="shared" si="12"/>
        <v>-6.6755674232309437E-3</v>
      </c>
      <c r="F75" s="39">
        <f t="shared" si="13"/>
        <v>3.6962365591397539E-3</v>
      </c>
      <c r="G75" s="39">
        <f t="shared" si="14"/>
        <v>-1.5065282892534615E-3</v>
      </c>
      <c r="H75" s="39">
        <f t="shared" si="15"/>
        <v>-5.0293378038558378E-3</v>
      </c>
      <c r="I75" s="39">
        <f t="shared" si="16"/>
        <v>-3.2013479359730423E-3</v>
      </c>
      <c r="J75" s="39">
        <f t="shared" si="17"/>
        <v>-7.4374577417173349E-3</v>
      </c>
      <c r="K75" s="39">
        <f t="shared" si="18"/>
        <v>-1.4134877384196165E-2</v>
      </c>
      <c r="L75" s="42">
        <v>5999</v>
      </c>
      <c r="M75" s="42">
        <v>6004</v>
      </c>
      <c r="N75" s="42">
        <v>5992</v>
      </c>
      <c r="O75" s="42">
        <v>5952</v>
      </c>
      <c r="P75" s="42">
        <v>5974</v>
      </c>
      <c r="Q75" s="42">
        <v>5965</v>
      </c>
      <c r="R75" s="42">
        <v>5935</v>
      </c>
      <c r="S75" s="42">
        <v>5916</v>
      </c>
      <c r="T75" s="42">
        <v>5872</v>
      </c>
      <c r="U75" s="42">
        <v>5789</v>
      </c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</row>
    <row r="76" spans="1:77" x14ac:dyDescent="0.3">
      <c r="A76" s="3">
        <v>519</v>
      </c>
      <c r="B76" s="4" t="s">
        <v>73</v>
      </c>
      <c r="C76" s="39">
        <f t="shared" si="10"/>
        <v>1.1653543307086567E-2</v>
      </c>
      <c r="D76" s="39">
        <f t="shared" si="11"/>
        <v>-1.2453300124533051E-3</v>
      </c>
      <c r="E76" s="39">
        <f t="shared" si="12"/>
        <v>-4.6758104738154893E-3</v>
      </c>
      <c r="F76" s="39">
        <f t="shared" si="13"/>
        <v>-6.2637018477917916E-4</v>
      </c>
      <c r="G76" s="39">
        <f t="shared" si="14"/>
        <v>4.0739580068944736E-3</v>
      </c>
      <c r="H76" s="39">
        <f t="shared" si="15"/>
        <v>-1.5605493133583059E-2</v>
      </c>
      <c r="I76" s="39">
        <f t="shared" si="16"/>
        <v>2.8535193405199166E-3</v>
      </c>
      <c r="J76" s="39">
        <f t="shared" si="17"/>
        <v>-5.3746443250078935E-3</v>
      </c>
      <c r="K76" s="39">
        <f t="shared" si="18"/>
        <v>-6.0394151303242438E-3</v>
      </c>
      <c r="L76" s="42">
        <v>3175</v>
      </c>
      <c r="M76" s="42">
        <v>3212</v>
      </c>
      <c r="N76" s="42">
        <v>3208</v>
      </c>
      <c r="O76" s="42">
        <v>3193</v>
      </c>
      <c r="P76" s="42">
        <v>3191</v>
      </c>
      <c r="Q76" s="42">
        <v>3204</v>
      </c>
      <c r="R76" s="42">
        <v>3154</v>
      </c>
      <c r="S76" s="42">
        <v>3163</v>
      </c>
      <c r="T76" s="42">
        <v>3146</v>
      </c>
      <c r="U76" s="42">
        <v>3127</v>
      </c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</row>
    <row r="77" spans="1:77" x14ac:dyDescent="0.3">
      <c r="A77" s="3">
        <v>520</v>
      </c>
      <c r="B77" s="4" t="s">
        <v>74</v>
      </c>
      <c r="C77" s="39">
        <f t="shared" si="10"/>
        <v>3.5242290748898064E-3</v>
      </c>
      <c r="D77" s="39">
        <f t="shared" si="11"/>
        <v>1.0974539069359412E-3</v>
      </c>
      <c r="E77" s="39">
        <f t="shared" si="12"/>
        <v>-1.4251260688445511E-2</v>
      </c>
      <c r="F77" s="39">
        <f t="shared" si="13"/>
        <v>-2.2241992882565675E-4</v>
      </c>
      <c r="G77" s="39">
        <f t="shared" si="14"/>
        <v>-8.008898776418194E-3</v>
      </c>
      <c r="H77" s="39">
        <f t="shared" si="15"/>
        <v>6.7279659116392665E-4</v>
      </c>
      <c r="I77" s="39">
        <f t="shared" si="16"/>
        <v>8.964589870013473E-3</v>
      </c>
      <c r="J77" s="39">
        <f t="shared" si="17"/>
        <v>-1.0661928031985735E-2</v>
      </c>
      <c r="K77" s="39">
        <f t="shared" si="18"/>
        <v>-6.5110013471036954E-3</v>
      </c>
      <c r="L77" s="42">
        <v>4540</v>
      </c>
      <c r="M77" s="42">
        <v>4556</v>
      </c>
      <c r="N77" s="42">
        <v>4561</v>
      </c>
      <c r="O77" s="42">
        <v>4496</v>
      </c>
      <c r="P77" s="42">
        <v>4495</v>
      </c>
      <c r="Q77" s="42">
        <v>4459</v>
      </c>
      <c r="R77" s="42">
        <v>4462</v>
      </c>
      <c r="S77" s="42">
        <v>4502</v>
      </c>
      <c r="T77" s="42">
        <v>4454</v>
      </c>
      <c r="U77" s="42">
        <v>4425</v>
      </c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spans="1:77" x14ac:dyDescent="0.3">
      <c r="A78" s="3">
        <v>521</v>
      </c>
      <c r="B78" s="4" t="s">
        <v>75</v>
      </c>
      <c r="C78" s="39">
        <f t="shared" si="10"/>
        <v>1.7992802878848524E-2</v>
      </c>
      <c r="D78" s="39">
        <f t="shared" si="11"/>
        <v>5.891594658287147E-4</v>
      </c>
      <c r="E78" s="39">
        <f t="shared" si="12"/>
        <v>1.3738959764475478E-3</v>
      </c>
      <c r="F78" s="39">
        <f t="shared" si="13"/>
        <v>-2.3520188161505473E-3</v>
      </c>
      <c r="G78" s="39">
        <f t="shared" si="14"/>
        <v>-4.9115913555992652E-3</v>
      </c>
      <c r="H78" s="39">
        <f t="shared" si="15"/>
        <v>1.3820335636722803E-3</v>
      </c>
      <c r="I78" s="39">
        <f t="shared" si="16"/>
        <v>1.9716088328076697E-3</v>
      </c>
      <c r="J78" s="39">
        <f t="shared" si="17"/>
        <v>9.445100354191327E-3</v>
      </c>
      <c r="K78" s="39">
        <f t="shared" si="18"/>
        <v>-2.1442495126705596E-3</v>
      </c>
      <c r="L78" s="42">
        <v>5002</v>
      </c>
      <c r="M78" s="42">
        <v>5092</v>
      </c>
      <c r="N78" s="42">
        <v>5095</v>
      </c>
      <c r="O78" s="42">
        <v>5102</v>
      </c>
      <c r="P78" s="42">
        <v>5090</v>
      </c>
      <c r="Q78" s="42">
        <v>5065</v>
      </c>
      <c r="R78" s="42">
        <v>5072</v>
      </c>
      <c r="S78" s="42">
        <v>5082</v>
      </c>
      <c r="T78" s="42">
        <v>5130</v>
      </c>
      <c r="U78" s="42">
        <v>5119</v>
      </c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</row>
    <row r="79" spans="1:77" x14ac:dyDescent="0.3">
      <c r="A79" s="3">
        <v>522</v>
      </c>
      <c r="B79" s="4" t="s">
        <v>76</v>
      </c>
      <c r="C79" s="39">
        <f t="shared" si="10"/>
        <v>-1.6281341582546904E-4</v>
      </c>
      <c r="D79" s="39">
        <f t="shared" si="11"/>
        <v>3.0939586386582452E-3</v>
      </c>
      <c r="E79" s="39">
        <f t="shared" si="12"/>
        <v>-3.084415584415634E-3</v>
      </c>
      <c r="F79" s="39">
        <f t="shared" si="13"/>
        <v>1.5632633121641426E-2</v>
      </c>
      <c r="G79" s="39">
        <f t="shared" si="14"/>
        <v>-4.3290043290042934E-3</v>
      </c>
      <c r="H79" s="39">
        <f t="shared" si="15"/>
        <v>2.7375201288244444E-3</v>
      </c>
      <c r="I79" s="39">
        <f t="shared" si="16"/>
        <v>-3.6935924201060288E-3</v>
      </c>
      <c r="J79" s="39">
        <f t="shared" si="17"/>
        <v>-9.0264345583495054E-3</v>
      </c>
      <c r="K79" s="39">
        <f t="shared" si="18"/>
        <v>-5.855562784645385E-3</v>
      </c>
      <c r="L79" s="42">
        <v>6142</v>
      </c>
      <c r="M79" s="42">
        <v>6141</v>
      </c>
      <c r="N79" s="42">
        <v>6160</v>
      </c>
      <c r="O79" s="42">
        <v>6141</v>
      </c>
      <c r="P79" s="42">
        <v>6237</v>
      </c>
      <c r="Q79" s="42">
        <v>6210</v>
      </c>
      <c r="R79" s="42">
        <v>6227</v>
      </c>
      <c r="S79" s="42">
        <v>6204</v>
      </c>
      <c r="T79" s="42">
        <v>6148</v>
      </c>
      <c r="U79" s="42">
        <v>6112</v>
      </c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</row>
    <row r="80" spans="1:77" x14ac:dyDescent="0.3">
      <c r="A80" s="3">
        <v>528</v>
      </c>
      <c r="B80" s="4" t="s">
        <v>77</v>
      </c>
      <c r="C80" s="39">
        <f t="shared" si="10"/>
        <v>5.9236809477889452E-3</v>
      </c>
      <c r="D80" s="39">
        <f t="shared" si="11"/>
        <v>9.7918378526431482E-3</v>
      </c>
      <c r="E80" s="39">
        <f t="shared" si="12"/>
        <v>1.2883976401980579E-3</v>
      </c>
      <c r="F80" s="39">
        <f t="shared" si="13"/>
        <v>7.449546254909567E-4</v>
      </c>
      <c r="G80" s="39">
        <f t="shared" si="14"/>
        <v>1.2857819584488617E-3</v>
      </c>
      <c r="H80" s="39">
        <f t="shared" si="15"/>
        <v>7.4344417410110442E-3</v>
      </c>
      <c r="I80" s="39">
        <f t="shared" si="16"/>
        <v>-1.27465450154296E-3</v>
      </c>
      <c r="J80" s="39">
        <f t="shared" si="17"/>
        <v>6.7172701014417413E-5</v>
      </c>
      <c r="K80" s="39">
        <f t="shared" si="18"/>
        <v>4.0300913487372192E-3</v>
      </c>
      <c r="L80" s="42">
        <v>14518</v>
      </c>
      <c r="M80" s="42">
        <v>14604</v>
      </c>
      <c r="N80" s="42">
        <v>14747</v>
      </c>
      <c r="O80" s="42">
        <v>14766</v>
      </c>
      <c r="P80" s="42">
        <v>14777</v>
      </c>
      <c r="Q80" s="42">
        <v>14796</v>
      </c>
      <c r="R80" s="42">
        <v>14906</v>
      </c>
      <c r="S80" s="42">
        <v>14887</v>
      </c>
      <c r="T80" s="42">
        <v>14888</v>
      </c>
      <c r="U80" s="42">
        <v>14948</v>
      </c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</row>
    <row r="81" spans="1:77" x14ac:dyDescent="0.3">
      <c r="A81" s="3">
        <v>529</v>
      </c>
      <c r="B81" s="4" t="s">
        <v>78</v>
      </c>
      <c r="C81" s="39">
        <f t="shared" si="10"/>
        <v>2.5841816758027658E-3</v>
      </c>
      <c r="D81" s="39">
        <f t="shared" si="11"/>
        <v>9.7633367179568165E-3</v>
      </c>
      <c r="E81" s="39">
        <f t="shared" si="12"/>
        <v>5.491955445544594E-3</v>
      </c>
      <c r="F81" s="39">
        <f t="shared" si="13"/>
        <v>5.8466035848911968E-3</v>
      </c>
      <c r="G81" s="39">
        <f t="shared" si="14"/>
        <v>5.8891013384321234E-3</v>
      </c>
      <c r="H81" s="39">
        <f t="shared" si="15"/>
        <v>2.1289537712896323E-3</v>
      </c>
      <c r="I81" s="39">
        <f t="shared" si="16"/>
        <v>-7.5872534142651382E-5</v>
      </c>
      <c r="J81" s="39">
        <f t="shared" si="17"/>
        <v>1.0243569314819068E-2</v>
      </c>
      <c r="K81" s="39">
        <f t="shared" si="18"/>
        <v>5.2576235541534899E-3</v>
      </c>
      <c r="L81" s="42">
        <v>12770</v>
      </c>
      <c r="M81" s="42">
        <v>12803</v>
      </c>
      <c r="N81" s="42">
        <v>12928</v>
      </c>
      <c r="O81" s="42">
        <v>12999</v>
      </c>
      <c r="P81" s="42">
        <v>13075</v>
      </c>
      <c r="Q81" s="42">
        <v>13152</v>
      </c>
      <c r="R81" s="42">
        <v>13180</v>
      </c>
      <c r="S81" s="42">
        <v>13179</v>
      </c>
      <c r="T81" s="42">
        <v>13314</v>
      </c>
      <c r="U81" s="42">
        <v>13384</v>
      </c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</row>
    <row r="82" spans="1:77" x14ac:dyDescent="0.3">
      <c r="A82" s="3">
        <v>532</v>
      </c>
      <c r="B82" s="4" t="s">
        <v>79</v>
      </c>
      <c r="C82" s="39">
        <f t="shared" si="10"/>
        <v>1.4518187619655398E-2</v>
      </c>
      <c r="D82" s="39">
        <f t="shared" si="11"/>
        <v>1.9499921371284756E-2</v>
      </c>
      <c r="E82" s="39">
        <f t="shared" si="12"/>
        <v>-6.0157334567330079E-3</v>
      </c>
      <c r="F82" s="39">
        <f t="shared" si="13"/>
        <v>1.1173184357541999E-2</v>
      </c>
      <c r="G82" s="39">
        <f t="shared" si="14"/>
        <v>1.2737875997544501E-2</v>
      </c>
      <c r="H82" s="39">
        <f t="shared" si="15"/>
        <v>4.5461433550537667E-3</v>
      </c>
      <c r="I82" s="39">
        <f t="shared" si="16"/>
        <v>1.0107105144063988E-2</v>
      </c>
      <c r="J82" s="39">
        <f t="shared" si="17"/>
        <v>1.2096774193548487E-2</v>
      </c>
      <c r="K82" s="39">
        <f t="shared" si="18"/>
        <v>1.0181496237273047E-2</v>
      </c>
      <c r="L82" s="42">
        <v>6268</v>
      </c>
      <c r="M82" s="42">
        <v>6359</v>
      </c>
      <c r="N82" s="42">
        <v>6483</v>
      </c>
      <c r="O82" s="42">
        <v>6444</v>
      </c>
      <c r="P82" s="42">
        <v>6516</v>
      </c>
      <c r="Q82" s="42">
        <v>6599</v>
      </c>
      <c r="R82" s="42">
        <v>6629</v>
      </c>
      <c r="S82" s="42">
        <v>6696</v>
      </c>
      <c r="T82" s="42">
        <v>6777</v>
      </c>
      <c r="U82" s="42">
        <v>6846</v>
      </c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</row>
    <row r="83" spans="1:77" x14ac:dyDescent="0.3">
      <c r="A83" s="3">
        <v>533</v>
      </c>
      <c r="B83" s="4" t="s">
        <v>80</v>
      </c>
      <c r="C83" s="39">
        <f t="shared" si="10"/>
        <v>6.2790697674419693E-3</v>
      </c>
      <c r="D83" s="39">
        <f t="shared" si="11"/>
        <v>1.4097527155072731E-2</v>
      </c>
      <c r="E83" s="39">
        <f t="shared" si="12"/>
        <v>1.185050136736554E-2</v>
      </c>
      <c r="F83" s="39">
        <f t="shared" si="13"/>
        <v>8.1081081081080253E-3</v>
      </c>
      <c r="G83" s="39">
        <f t="shared" si="14"/>
        <v>5.6970509383378332E-3</v>
      </c>
      <c r="H83" s="39">
        <f t="shared" si="15"/>
        <v>4.5540375430412894E-3</v>
      </c>
      <c r="I83" s="39">
        <f t="shared" si="16"/>
        <v>3.9805395842547053E-3</v>
      </c>
      <c r="J83" s="39">
        <f t="shared" si="17"/>
        <v>-1.6519823788546661E-3</v>
      </c>
      <c r="K83" s="39">
        <f t="shared" si="18"/>
        <v>-1.5444015444014969E-3</v>
      </c>
      <c r="L83" s="42">
        <v>8600</v>
      </c>
      <c r="M83" s="42">
        <v>8654</v>
      </c>
      <c r="N83" s="42">
        <v>8776</v>
      </c>
      <c r="O83" s="42">
        <v>8880</v>
      </c>
      <c r="P83" s="42">
        <v>8952</v>
      </c>
      <c r="Q83" s="42">
        <v>9003</v>
      </c>
      <c r="R83" s="42">
        <v>9044</v>
      </c>
      <c r="S83" s="42">
        <v>9080</v>
      </c>
      <c r="T83" s="42">
        <v>9065</v>
      </c>
      <c r="U83" s="42">
        <v>9051</v>
      </c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</row>
    <row r="84" spans="1:77" x14ac:dyDescent="0.3">
      <c r="A84" s="3">
        <v>534</v>
      </c>
      <c r="B84" s="4" t="s">
        <v>81</v>
      </c>
      <c r="C84" s="39">
        <f t="shared" si="10"/>
        <v>5.3131781785527021E-3</v>
      </c>
      <c r="D84" s="39">
        <f t="shared" si="11"/>
        <v>4.3918415959505186E-3</v>
      </c>
      <c r="E84" s="39">
        <f t="shared" si="12"/>
        <v>4.224412658415444E-3</v>
      </c>
      <c r="F84" s="39">
        <f t="shared" si="13"/>
        <v>4.2066420664206294E-3</v>
      </c>
      <c r="G84" s="39">
        <f t="shared" si="14"/>
        <v>5.7323436466525379E-3</v>
      </c>
      <c r="H84" s="39">
        <f t="shared" si="15"/>
        <v>7.3072707343802001E-4</v>
      </c>
      <c r="I84" s="39">
        <f t="shared" si="16"/>
        <v>8.762322015334334E-4</v>
      </c>
      <c r="J84" s="39">
        <f t="shared" si="17"/>
        <v>4.5961917268548813E-3</v>
      </c>
      <c r="K84" s="39">
        <f t="shared" si="18"/>
        <v>-9.295570079883797E-3</v>
      </c>
      <c r="L84" s="42">
        <v>13363</v>
      </c>
      <c r="M84" s="42">
        <v>13434</v>
      </c>
      <c r="N84" s="42">
        <v>13493</v>
      </c>
      <c r="O84" s="42">
        <v>13550</v>
      </c>
      <c r="P84" s="42">
        <v>13607</v>
      </c>
      <c r="Q84" s="42">
        <v>13685</v>
      </c>
      <c r="R84" s="42">
        <v>13695</v>
      </c>
      <c r="S84" s="42">
        <v>13707</v>
      </c>
      <c r="T84" s="42">
        <v>13770</v>
      </c>
      <c r="U84" s="42">
        <v>13642</v>
      </c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</row>
    <row r="85" spans="1:77" x14ac:dyDescent="0.3">
      <c r="A85" s="3">
        <v>536</v>
      </c>
      <c r="B85" s="4" t="s">
        <v>82</v>
      </c>
      <c r="C85" s="39">
        <f t="shared" si="10"/>
        <v>4.4742729306488371E-3</v>
      </c>
      <c r="D85" s="39">
        <f t="shared" si="11"/>
        <v>-1.3020387185197824E-2</v>
      </c>
      <c r="E85" s="39">
        <f t="shared" si="12"/>
        <v>-1.006769658045481E-2</v>
      </c>
      <c r="F85" s="39">
        <f t="shared" si="13"/>
        <v>-3.5069261792042283E-4</v>
      </c>
      <c r="G85" s="39">
        <f t="shared" si="14"/>
        <v>1.2453955446412923E-2</v>
      </c>
      <c r="H85" s="39">
        <f t="shared" si="15"/>
        <v>-2.4255024255024349E-3</v>
      </c>
      <c r="I85" s="39">
        <f t="shared" si="16"/>
        <v>-7.1205279610976335E-3</v>
      </c>
      <c r="J85" s="39">
        <f t="shared" si="17"/>
        <v>-1.171943326919711E-2</v>
      </c>
      <c r="K85" s="39">
        <f t="shared" si="18"/>
        <v>-4.7787610619468568E-3</v>
      </c>
      <c r="L85" s="42">
        <v>5811</v>
      </c>
      <c r="M85" s="42">
        <v>5837</v>
      </c>
      <c r="N85" s="42">
        <v>5761</v>
      </c>
      <c r="O85" s="42">
        <v>5703</v>
      </c>
      <c r="P85" s="42">
        <v>5701</v>
      </c>
      <c r="Q85" s="42">
        <v>5772</v>
      </c>
      <c r="R85" s="42">
        <v>5758</v>
      </c>
      <c r="S85" s="42">
        <v>5717</v>
      </c>
      <c r="T85" s="42">
        <v>5650</v>
      </c>
      <c r="U85" s="42">
        <v>5623</v>
      </c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</row>
    <row r="86" spans="1:77" x14ac:dyDescent="0.3">
      <c r="A86" s="3">
        <v>538</v>
      </c>
      <c r="B86" s="4" t="s">
        <v>83</v>
      </c>
      <c r="C86" s="39">
        <f t="shared" si="10"/>
        <v>6.5947242206234602E-3</v>
      </c>
      <c r="D86" s="39">
        <f t="shared" si="11"/>
        <v>7.7427039904705008E-3</v>
      </c>
      <c r="E86" s="39">
        <f t="shared" si="12"/>
        <v>-1.4775413711584084E-3</v>
      </c>
      <c r="F86" s="39">
        <f t="shared" si="13"/>
        <v>-8.5824208345663955E-3</v>
      </c>
      <c r="G86" s="39">
        <f t="shared" si="14"/>
        <v>5.9701492537314049E-3</v>
      </c>
      <c r="H86" s="39">
        <f t="shared" si="15"/>
        <v>1.6320474777447025E-3</v>
      </c>
      <c r="I86" s="39">
        <f t="shared" si="16"/>
        <v>3.2587764775589001E-3</v>
      </c>
      <c r="J86" s="39">
        <f t="shared" si="17"/>
        <v>-3.3958364092721016E-3</v>
      </c>
      <c r="K86" s="39">
        <f t="shared" si="18"/>
        <v>-1.1703703703703661E-2</v>
      </c>
      <c r="L86" s="42">
        <v>6672</v>
      </c>
      <c r="M86" s="42">
        <v>6716</v>
      </c>
      <c r="N86" s="42">
        <v>6768</v>
      </c>
      <c r="O86" s="42">
        <v>6758</v>
      </c>
      <c r="P86" s="42">
        <v>6700</v>
      </c>
      <c r="Q86" s="42">
        <v>6740</v>
      </c>
      <c r="R86" s="42">
        <v>6751</v>
      </c>
      <c r="S86" s="42">
        <v>6773</v>
      </c>
      <c r="T86" s="42">
        <v>6750</v>
      </c>
      <c r="U86" s="42">
        <v>6671</v>
      </c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</row>
    <row r="87" spans="1:77" x14ac:dyDescent="0.3">
      <c r="A87" s="3">
        <v>540</v>
      </c>
      <c r="B87" s="4" t="s">
        <v>84</v>
      </c>
      <c r="C87" s="39">
        <f t="shared" si="10"/>
        <v>-6.9052102950407646E-3</v>
      </c>
      <c r="D87" s="39">
        <f t="shared" si="11"/>
        <v>-3.160556257901348E-3</v>
      </c>
      <c r="E87" s="39">
        <f t="shared" si="12"/>
        <v>-2.2194039315155401E-3</v>
      </c>
      <c r="F87" s="39">
        <f t="shared" si="13"/>
        <v>-4.4486812837623013E-3</v>
      </c>
      <c r="G87" s="39">
        <f t="shared" si="14"/>
        <v>-1.2448132780082943E-2</v>
      </c>
      <c r="H87" s="39">
        <f t="shared" si="15"/>
        <v>-1.1635423400129241E-2</v>
      </c>
      <c r="I87" s="39">
        <f t="shared" si="16"/>
        <v>-1.0464355788096791E-2</v>
      </c>
      <c r="J87" s="39">
        <f t="shared" si="17"/>
        <v>-3.96563119629878E-3</v>
      </c>
      <c r="K87" s="39">
        <f t="shared" si="18"/>
        <v>-1.0948905109489093E-2</v>
      </c>
      <c r="L87" s="42">
        <v>3186</v>
      </c>
      <c r="M87" s="42">
        <v>3164</v>
      </c>
      <c r="N87" s="42">
        <v>3154</v>
      </c>
      <c r="O87" s="42">
        <v>3147</v>
      </c>
      <c r="P87" s="42">
        <v>3133</v>
      </c>
      <c r="Q87" s="42">
        <v>3094</v>
      </c>
      <c r="R87" s="42">
        <v>3058</v>
      </c>
      <c r="S87" s="42">
        <v>3026</v>
      </c>
      <c r="T87" s="42">
        <v>3014</v>
      </c>
      <c r="U87" s="42">
        <v>2981</v>
      </c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</row>
    <row r="88" spans="1:77" x14ac:dyDescent="0.3">
      <c r="A88" s="3">
        <v>541</v>
      </c>
      <c r="B88" s="4" t="s">
        <v>85</v>
      </c>
      <c r="C88" s="39">
        <f t="shared" si="10"/>
        <v>-7.1994240460759862E-4</v>
      </c>
      <c r="D88" s="39">
        <f t="shared" si="11"/>
        <v>1.4409221902017322E-2</v>
      </c>
      <c r="E88" s="39">
        <f t="shared" si="12"/>
        <v>-6.3920454545454142E-3</v>
      </c>
      <c r="F88" s="39">
        <f t="shared" si="13"/>
        <v>6.4331665475338973E-3</v>
      </c>
      <c r="G88" s="39">
        <f t="shared" si="14"/>
        <v>-4.2613636363636465E-3</v>
      </c>
      <c r="H88" s="39">
        <f t="shared" si="15"/>
        <v>-5.7774607703281022E-2</v>
      </c>
      <c r="I88" s="39">
        <f t="shared" si="16"/>
        <v>2.2710068130204375E-2</v>
      </c>
      <c r="J88" s="39">
        <f t="shared" si="17"/>
        <v>7.4019245003698053E-4</v>
      </c>
      <c r="K88" s="39">
        <f t="shared" si="18"/>
        <v>-3.4763313609467494E-2</v>
      </c>
      <c r="L88" s="42">
        <v>1389</v>
      </c>
      <c r="M88" s="42">
        <v>1388</v>
      </c>
      <c r="N88" s="42">
        <v>1408</v>
      </c>
      <c r="O88" s="42">
        <v>1399</v>
      </c>
      <c r="P88" s="42">
        <v>1408</v>
      </c>
      <c r="Q88" s="42">
        <v>1402</v>
      </c>
      <c r="R88" s="42">
        <v>1321</v>
      </c>
      <c r="S88" s="42">
        <v>1351</v>
      </c>
      <c r="T88" s="42">
        <v>1352</v>
      </c>
      <c r="U88" s="42">
        <v>1305</v>
      </c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</row>
    <row r="89" spans="1:77" x14ac:dyDescent="0.3">
      <c r="A89" s="3">
        <v>542</v>
      </c>
      <c r="B89" s="4" t="s">
        <v>86</v>
      </c>
      <c r="C89" s="39">
        <f t="shared" si="10"/>
        <v>-2.0265003897116385E-3</v>
      </c>
      <c r="D89" s="39">
        <f t="shared" si="11"/>
        <v>4.0612308653544815E-3</v>
      </c>
      <c r="E89" s="39">
        <f t="shared" si="12"/>
        <v>-4.9782202862476144E-3</v>
      </c>
      <c r="F89" s="39">
        <f t="shared" si="13"/>
        <v>3.2833020637899057E-3</v>
      </c>
      <c r="G89" s="39">
        <f t="shared" si="14"/>
        <v>7.6359669627552584E-3</v>
      </c>
      <c r="H89" s="39">
        <f t="shared" si="15"/>
        <v>-1.2372409526755224E-3</v>
      </c>
      <c r="I89" s="39">
        <f t="shared" si="16"/>
        <v>4.9550944564880073E-3</v>
      </c>
      <c r="J89" s="39">
        <f t="shared" si="17"/>
        <v>-7.2419106317411774E-3</v>
      </c>
      <c r="K89" s="39">
        <f t="shared" si="18"/>
        <v>-3.8801800403538422E-3</v>
      </c>
      <c r="L89" s="42">
        <v>6415</v>
      </c>
      <c r="M89" s="42">
        <v>6402</v>
      </c>
      <c r="N89" s="42">
        <v>6428</v>
      </c>
      <c r="O89" s="42">
        <v>6396</v>
      </c>
      <c r="P89" s="42">
        <v>6417</v>
      </c>
      <c r="Q89" s="42">
        <v>6466</v>
      </c>
      <c r="R89" s="42">
        <v>6458</v>
      </c>
      <c r="S89" s="42">
        <v>6490</v>
      </c>
      <c r="T89" s="42">
        <v>6443</v>
      </c>
      <c r="U89" s="42">
        <v>6418</v>
      </c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</row>
    <row r="90" spans="1:77" x14ac:dyDescent="0.3">
      <c r="A90" s="3">
        <v>543</v>
      </c>
      <c r="B90" s="4" t="s">
        <v>87</v>
      </c>
      <c r="C90" s="39">
        <f t="shared" si="10"/>
        <v>-3.5955056179775013E-3</v>
      </c>
      <c r="D90" s="39">
        <f t="shared" si="11"/>
        <v>6.7658998646820123E-3</v>
      </c>
      <c r="E90" s="39">
        <f t="shared" si="12"/>
        <v>-5.8243727598565886E-3</v>
      </c>
      <c r="F90" s="39">
        <f t="shared" si="13"/>
        <v>-1.4420910319963953E-2</v>
      </c>
      <c r="G90" s="39">
        <f t="shared" si="14"/>
        <v>-3.2007315957933713E-3</v>
      </c>
      <c r="H90" s="39">
        <f t="shared" si="15"/>
        <v>-5.5045871559632475E-3</v>
      </c>
      <c r="I90" s="39">
        <f t="shared" si="16"/>
        <v>-2.4907749077490826E-2</v>
      </c>
      <c r="J90" s="39">
        <f t="shared" si="17"/>
        <v>1.182592242194902E-2</v>
      </c>
      <c r="K90" s="39">
        <f t="shared" si="18"/>
        <v>-1.8700327255727345E-3</v>
      </c>
      <c r="L90" s="42">
        <v>2225</v>
      </c>
      <c r="M90" s="42">
        <v>2217</v>
      </c>
      <c r="N90" s="42">
        <v>2232</v>
      </c>
      <c r="O90" s="42">
        <v>2219</v>
      </c>
      <c r="P90" s="42">
        <v>2187</v>
      </c>
      <c r="Q90" s="42">
        <v>2180</v>
      </c>
      <c r="R90" s="42">
        <v>2168</v>
      </c>
      <c r="S90" s="42">
        <v>2114</v>
      </c>
      <c r="T90" s="42">
        <v>2139</v>
      </c>
      <c r="U90" s="42">
        <v>2135</v>
      </c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</row>
    <row r="91" spans="1:77" x14ac:dyDescent="0.3">
      <c r="A91" s="3">
        <v>544</v>
      </c>
      <c r="B91" s="4" t="s">
        <v>88</v>
      </c>
      <c r="C91" s="39">
        <f t="shared" si="10"/>
        <v>-1.3992537313432862E-2</v>
      </c>
      <c r="D91" s="39">
        <f t="shared" si="11"/>
        <v>9.4607379375588607E-4</v>
      </c>
      <c r="E91" s="39">
        <f t="shared" si="12"/>
        <v>7.2463768115942351E-3</v>
      </c>
      <c r="F91" s="39">
        <f t="shared" si="13"/>
        <v>2.8151391929933656E-3</v>
      </c>
      <c r="G91" s="39">
        <f t="shared" si="14"/>
        <v>-2.1834061135370675E-3</v>
      </c>
      <c r="H91" s="39">
        <f t="shared" si="15"/>
        <v>6.5645514223193757E-3</v>
      </c>
      <c r="I91" s="39">
        <f t="shared" si="16"/>
        <v>8.6956521739129933E-3</v>
      </c>
      <c r="J91" s="39">
        <f t="shared" si="17"/>
        <v>-8.3128078817733542E-3</v>
      </c>
      <c r="K91" s="39">
        <f t="shared" si="18"/>
        <v>-4.0360136603538876E-3</v>
      </c>
      <c r="L91" s="42">
        <v>3216</v>
      </c>
      <c r="M91" s="42">
        <v>3171</v>
      </c>
      <c r="N91" s="42">
        <v>3174</v>
      </c>
      <c r="O91" s="42">
        <v>3197</v>
      </c>
      <c r="P91" s="42">
        <v>3206</v>
      </c>
      <c r="Q91" s="42">
        <v>3199</v>
      </c>
      <c r="R91" s="42">
        <v>3220</v>
      </c>
      <c r="S91" s="42">
        <v>3248</v>
      </c>
      <c r="T91" s="42">
        <v>3221</v>
      </c>
      <c r="U91" s="42">
        <v>3208</v>
      </c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</row>
    <row r="92" spans="1:77" x14ac:dyDescent="0.3">
      <c r="A92" s="3">
        <v>545</v>
      </c>
      <c r="B92" s="4" t="s">
        <v>89</v>
      </c>
      <c r="C92" s="39">
        <f t="shared" si="10"/>
        <v>6.2893081761017378E-4</v>
      </c>
      <c r="D92" s="39">
        <f t="shared" si="11"/>
        <v>1.6341923318667462E-2</v>
      </c>
      <c r="E92" s="39">
        <f t="shared" si="12"/>
        <v>-1.2368583797155219E-2</v>
      </c>
      <c r="F92" s="39">
        <f t="shared" si="13"/>
        <v>3.1308703819661332E-3</v>
      </c>
      <c r="G92" s="39">
        <f t="shared" si="14"/>
        <v>1.0611735330836369E-2</v>
      </c>
      <c r="H92" s="39">
        <f t="shared" si="15"/>
        <v>-1.7912291537986458E-2</v>
      </c>
      <c r="I92" s="39">
        <f t="shared" si="16"/>
        <v>3.7735849056603765E-3</v>
      </c>
      <c r="J92" s="39">
        <f t="shared" si="17"/>
        <v>3.1328320802004317E-3</v>
      </c>
      <c r="K92" s="39">
        <f t="shared" si="18"/>
        <v>5.6214865708932304E-3</v>
      </c>
      <c r="L92" s="42">
        <v>1590</v>
      </c>
      <c r="M92" s="42">
        <v>1591</v>
      </c>
      <c r="N92" s="42">
        <v>1617</v>
      </c>
      <c r="O92" s="42">
        <v>1597</v>
      </c>
      <c r="P92" s="42">
        <v>1602</v>
      </c>
      <c r="Q92" s="42">
        <v>1619</v>
      </c>
      <c r="R92" s="42">
        <v>1590</v>
      </c>
      <c r="S92" s="42">
        <v>1596</v>
      </c>
      <c r="T92" s="42">
        <v>1601</v>
      </c>
      <c r="U92" s="42">
        <v>1610</v>
      </c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</row>
    <row r="93" spans="1:77" x14ac:dyDescent="0.3">
      <c r="A93" s="3">
        <v>602</v>
      </c>
      <c r="B93" s="4" t="s">
        <v>90</v>
      </c>
      <c r="C93" s="39">
        <f t="shared" si="10"/>
        <v>1.6238851772528262E-2</v>
      </c>
      <c r="D93" s="39">
        <f t="shared" si="11"/>
        <v>1.5963637507470763E-2</v>
      </c>
      <c r="E93" s="39">
        <f t="shared" si="12"/>
        <v>1.3561001284889462E-2</v>
      </c>
      <c r="F93" s="39">
        <f t="shared" si="13"/>
        <v>1.1317642386938109E-2</v>
      </c>
      <c r="G93" s="39">
        <f t="shared" si="14"/>
        <v>1.2112242124022066E-2</v>
      </c>
      <c r="H93" s="39">
        <f t="shared" si="15"/>
        <v>1.3116270741315494E-2</v>
      </c>
      <c r="I93" s="39">
        <f t="shared" si="16"/>
        <v>6.8929965387731773E-3</v>
      </c>
      <c r="J93" s="39">
        <f t="shared" si="17"/>
        <v>5.1197285081110433E-3</v>
      </c>
      <c r="K93" s="39">
        <f t="shared" si="18"/>
        <v>3.2017231091641118E-3</v>
      </c>
      <c r="L93" s="42">
        <v>62566</v>
      </c>
      <c r="M93" s="42">
        <v>63582</v>
      </c>
      <c r="N93" s="42">
        <v>64597</v>
      </c>
      <c r="O93" s="42">
        <v>65473</v>
      </c>
      <c r="P93" s="42">
        <v>66214</v>
      </c>
      <c r="Q93" s="42">
        <v>67016</v>
      </c>
      <c r="R93" s="42">
        <v>67895</v>
      </c>
      <c r="S93" s="42">
        <v>68363</v>
      </c>
      <c r="T93" s="42">
        <v>68713</v>
      </c>
      <c r="U93" s="42">
        <v>68933</v>
      </c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</row>
    <row r="94" spans="1:77" x14ac:dyDescent="0.3">
      <c r="A94" s="3">
        <v>604</v>
      </c>
      <c r="B94" s="4" t="s">
        <v>91</v>
      </c>
      <c r="C94" s="39">
        <f t="shared" si="10"/>
        <v>1.5214048717326234E-2</v>
      </c>
      <c r="D94" s="39">
        <f t="shared" si="11"/>
        <v>1.5504184934236775E-2</v>
      </c>
      <c r="E94" s="39">
        <f t="shared" si="12"/>
        <v>1.6013187330742973E-2</v>
      </c>
      <c r="F94" s="39">
        <f t="shared" si="13"/>
        <v>2.0048673079151591E-2</v>
      </c>
      <c r="G94" s="39">
        <f t="shared" si="14"/>
        <v>1.1550405210936976E-2</v>
      </c>
      <c r="H94" s="39">
        <f t="shared" si="15"/>
        <v>1.1306203436786344E-2</v>
      </c>
      <c r="I94" s="39">
        <f t="shared" si="16"/>
        <v>7.5149002332211001E-3</v>
      </c>
      <c r="J94" s="39">
        <f t="shared" si="17"/>
        <v>7.1281599059376255E-3</v>
      </c>
      <c r="K94" s="39">
        <f t="shared" si="18"/>
        <v>2.5902955125867155E-3</v>
      </c>
      <c r="L94" s="42">
        <v>24714</v>
      </c>
      <c r="M94" s="42">
        <v>25090</v>
      </c>
      <c r="N94" s="42">
        <v>25479</v>
      </c>
      <c r="O94" s="42">
        <v>25887</v>
      </c>
      <c r="P94" s="42">
        <v>26406</v>
      </c>
      <c r="Q94" s="42">
        <v>26711</v>
      </c>
      <c r="R94" s="42">
        <v>27013</v>
      </c>
      <c r="S94" s="42">
        <v>27216</v>
      </c>
      <c r="T94" s="42">
        <v>27410</v>
      </c>
      <c r="U94" s="42">
        <v>27481</v>
      </c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</row>
    <row r="95" spans="1:77" x14ac:dyDescent="0.3">
      <c r="A95" s="3">
        <v>605</v>
      </c>
      <c r="B95" s="4" t="s">
        <v>92</v>
      </c>
      <c r="C95" s="39">
        <f t="shared" si="10"/>
        <v>4.860098590571349E-3</v>
      </c>
      <c r="D95" s="39">
        <f t="shared" si="11"/>
        <v>1.0018655427347367E-2</v>
      </c>
      <c r="E95" s="39">
        <f t="shared" si="12"/>
        <v>5.6095225064989318E-3</v>
      </c>
      <c r="F95" s="39">
        <f t="shared" si="13"/>
        <v>7.6190476190476364E-3</v>
      </c>
      <c r="G95" s="39">
        <f t="shared" si="14"/>
        <v>2.9705644072373083E-3</v>
      </c>
      <c r="H95" s="39">
        <f t="shared" si="15"/>
        <v>2.9954227248250032E-3</v>
      </c>
      <c r="I95" s="39">
        <f t="shared" si="16"/>
        <v>7.8185295795443199E-3</v>
      </c>
      <c r="J95" s="39">
        <f t="shared" si="17"/>
        <v>8.2906039821535327E-3</v>
      </c>
      <c r="K95" s="39">
        <f t="shared" si="18"/>
        <v>5.2504705610407765E-3</v>
      </c>
      <c r="L95" s="42">
        <v>28806</v>
      </c>
      <c r="M95" s="42">
        <v>28946</v>
      </c>
      <c r="N95" s="42">
        <v>29236</v>
      </c>
      <c r="O95" s="42">
        <v>29400</v>
      </c>
      <c r="P95" s="42">
        <v>29624</v>
      </c>
      <c r="Q95" s="42">
        <v>29712</v>
      </c>
      <c r="R95" s="42">
        <v>29801</v>
      </c>
      <c r="S95" s="42">
        <v>30034</v>
      </c>
      <c r="T95" s="42">
        <v>30283</v>
      </c>
      <c r="U95" s="42">
        <v>30442</v>
      </c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</row>
    <row r="96" spans="1:77" x14ac:dyDescent="0.3">
      <c r="A96" s="3">
        <v>612</v>
      </c>
      <c r="B96" s="4" t="s">
        <v>93</v>
      </c>
      <c r="C96" s="39">
        <f t="shared" si="10"/>
        <v>2.7443105756358666E-2</v>
      </c>
      <c r="D96" s="39">
        <f t="shared" si="11"/>
        <v>2.9641693811074843E-2</v>
      </c>
      <c r="E96" s="39">
        <f t="shared" si="12"/>
        <v>2.230306864916165E-2</v>
      </c>
      <c r="F96" s="39">
        <f t="shared" si="13"/>
        <v>2.0423951725204947E-2</v>
      </c>
      <c r="G96" s="39">
        <f t="shared" si="14"/>
        <v>1.5617892342683959E-2</v>
      </c>
      <c r="H96" s="39">
        <f t="shared" si="15"/>
        <v>1.0301582561958789E-2</v>
      </c>
      <c r="I96" s="39">
        <f t="shared" si="16"/>
        <v>7.3887985813514412E-4</v>
      </c>
      <c r="J96" s="39">
        <f t="shared" si="17"/>
        <v>9.0076786769048844E-3</v>
      </c>
      <c r="K96" s="39">
        <f t="shared" si="18"/>
        <v>1.7561832284500589E-3</v>
      </c>
      <c r="L96" s="42">
        <v>5976</v>
      </c>
      <c r="M96" s="42">
        <v>6140</v>
      </c>
      <c r="N96" s="42">
        <v>6322</v>
      </c>
      <c r="O96" s="42">
        <v>6463</v>
      </c>
      <c r="P96" s="42">
        <v>6595</v>
      </c>
      <c r="Q96" s="42">
        <v>6698</v>
      </c>
      <c r="R96" s="42">
        <v>6767</v>
      </c>
      <c r="S96" s="42">
        <v>6772</v>
      </c>
      <c r="T96" s="42">
        <v>6833</v>
      </c>
      <c r="U96" s="42">
        <v>6845</v>
      </c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</row>
    <row r="97" spans="1:77" x14ac:dyDescent="0.3">
      <c r="A97" s="3">
        <v>615</v>
      </c>
      <c r="B97" s="4" t="s">
        <v>94</v>
      </c>
      <c r="C97" s="39">
        <f t="shared" si="10"/>
        <v>2.0040080160319551E-3</v>
      </c>
      <c r="D97" s="39">
        <f t="shared" si="11"/>
        <v>3.400000000000003E-2</v>
      </c>
      <c r="E97" s="39">
        <f t="shared" si="12"/>
        <v>1.5473887814313247E-2</v>
      </c>
      <c r="F97" s="39">
        <f t="shared" si="13"/>
        <v>-1.61904761904762E-2</v>
      </c>
      <c r="G97" s="39">
        <f t="shared" si="14"/>
        <v>0</v>
      </c>
      <c r="H97" s="39">
        <f t="shared" si="15"/>
        <v>3.9690222652468465E-2</v>
      </c>
      <c r="I97" s="39">
        <f t="shared" si="16"/>
        <v>6.5176908752326845E-3</v>
      </c>
      <c r="J97" s="39">
        <f t="shared" si="17"/>
        <v>-1.1100832562442209E-2</v>
      </c>
      <c r="K97" s="39">
        <f t="shared" si="18"/>
        <v>-1.5902712815715647E-2</v>
      </c>
      <c r="L97" s="42">
        <v>998</v>
      </c>
      <c r="M97" s="42">
        <v>1000</v>
      </c>
      <c r="N97" s="42">
        <v>1034</v>
      </c>
      <c r="O97" s="42">
        <v>1050</v>
      </c>
      <c r="P97" s="42">
        <v>1033</v>
      </c>
      <c r="Q97" s="42">
        <v>1033</v>
      </c>
      <c r="R97" s="42">
        <v>1074</v>
      </c>
      <c r="S97" s="42">
        <v>1081</v>
      </c>
      <c r="T97" s="42">
        <v>1069</v>
      </c>
      <c r="U97" s="42">
        <v>1052</v>
      </c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</row>
    <row r="98" spans="1:77" x14ac:dyDescent="0.3">
      <c r="A98" s="3">
        <v>616</v>
      </c>
      <c r="B98" s="4" t="s">
        <v>38</v>
      </c>
      <c r="C98" s="39">
        <f t="shared" si="10"/>
        <v>7.309941520467822E-3</v>
      </c>
      <c r="D98" s="39">
        <f t="shared" si="11"/>
        <v>2.0319303338172112E-3</v>
      </c>
      <c r="E98" s="39">
        <f t="shared" si="12"/>
        <v>-4.9246813441483628E-3</v>
      </c>
      <c r="F98" s="39">
        <f t="shared" si="13"/>
        <v>2.9112081513829047E-3</v>
      </c>
      <c r="G98" s="39">
        <f t="shared" si="14"/>
        <v>-8.9985486211900945E-3</v>
      </c>
      <c r="H98" s="39">
        <f t="shared" si="15"/>
        <v>2.3432923257176164E-3</v>
      </c>
      <c r="I98" s="39">
        <f t="shared" si="16"/>
        <v>-1.8994739918176462E-2</v>
      </c>
      <c r="J98" s="39">
        <f t="shared" si="17"/>
        <v>-4.7661602621388299E-3</v>
      </c>
      <c r="K98" s="39">
        <f t="shared" si="18"/>
        <v>-7.7821011673151474E-3</v>
      </c>
      <c r="L98" s="42">
        <v>3420</v>
      </c>
      <c r="M98" s="42">
        <v>3445</v>
      </c>
      <c r="N98" s="42">
        <v>3452</v>
      </c>
      <c r="O98" s="42">
        <v>3435</v>
      </c>
      <c r="P98" s="42">
        <v>3445</v>
      </c>
      <c r="Q98" s="42">
        <v>3414</v>
      </c>
      <c r="R98" s="42">
        <v>3422</v>
      </c>
      <c r="S98" s="42">
        <v>3357</v>
      </c>
      <c r="T98" s="42">
        <v>3341</v>
      </c>
      <c r="U98" s="42">
        <v>3315</v>
      </c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</row>
    <row r="99" spans="1:77" x14ac:dyDescent="0.3">
      <c r="A99" s="3">
        <v>617</v>
      </c>
      <c r="B99" s="4" t="s">
        <v>95</v>
      </c>
      <c r="C99" s="39">
        <f t="shared" si="10"/>
        <v>2.0763563295378429E-2</v>
      </c>
      <c r="D99" s="39">
        <f t="shared" si="11"/>
        <v>1.9685039370078705E-3</v>
      </c>
      <c r="E99" s="39">
        <f t="shared" si="12"/>
        <v>1.8773193625845952E-2</v>
      </c>
      <c r="F99" s="39">
        <f t="shared" si="13"/>
        <v>-7.713734733233335E-3</v>
      </c>
      <c r="G99" s="39">
        <f t="shared" si="14"/>
        <v>-9.2852515655366119E-3</v>
      </c>
      <c r="H99" s="39">
        <f t="shared" si="15"/>
        <v>-2.1795989537924942E-3</v>
      </c>
      <c r="I99" s="39">
        <f t="shared" si="16"/>
        <v>7.4268239405854697E-3</v>
      </c>
      <c r="J99" s="39">
        <f t="shared" si="17"/>
        <v>-9.9739809193408746E-3</v>
      </c>
      <c r="K99" s="39">
        <f t="shared" si="18"/>
        <v>2.1901007446343268E-3</v>
      </c>
      <c r="L99" s="42">
        <v>4479</v>
      </c>
      <c r="M99" s="42">
        <v>4572</v>
      </c>
      <c r="N99" s="42">
        <v>4581</v>
      </c>
      <c r="O99" s="42">
        <v>4667</v>
      </c>
      <c r="P99" s="42">
        <v>4631</v>
      </c>
      <c r="Q99" s="42">
        <v>4588</v>
      </c>
      <c r="R99" s="42">
        <v>4578</v>
      </c>
      <c r="S99" s="42">
        <v>4612</v>
      </c>
      <c r="T99" s="42">
        <v>4566</v>
      </c>
      <c r="U99" s="42">
        <v>4576</v>
      </c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</row>
    <row r="100" spans="1:77" x14ac:dyDescent="0.3">
      <c r="A100" s="3">
        <v>618</v>
      </c>
      <c r="B100" s="4" t="s">
        <v>96</v>
      </c>
      <c r="C100" s="39">
        <f t="shared" si="10"/>
        <v>2.5395304264494545E-2</v>
      </c>
      <c r="D100" s="39">
        <f t="shared" si="11"/>
        <v>4.1121495327102853E-2</v>
      </c>
      <c r="E100" s="39">
        <f t="shared" si="12"/>
        <v>-1.7953321364452268E-3</v>
      </c>
      <c r="F100" s="39">
        <f t="shared" si="13"/>
        <v>3.1924460431654644E-2</v>
      </c>
      <c r="G100" s="39">
        <f t="shared" si="14"/>
        <v>2.1350762527233114E-2</v>
      </c>
      <c r="H100" s="39">
        <f t="shared" si="15"/>
        <v>3.3276450511945388E-2</v>
      </c>
      <c r="I100" s="39">
        <f t="shared" si="16"/>
        <v>8.2576383154417954E-3</v>
      </c>
      <c r="J100" s="39">
        <f t="shared" si="17"/>
        <v>6.1425061425062211E-3</v>
      </c>
      <c r="K100" s="39">
        <f t="shared" si="18"/>
        <v>9.7680097680097333E-3</v>
      </c>
      <c r="L100" s="42">
        <v>2087</v>
      </c>
      <c r="M100" s="42">
        <v>2140</v>
      </c>
      <c r="N100" s="42">
        <v>2228</v>
      </c>
      <c r="O100" s="42">
        <v>2224</v>
      </c>
      <c r="P100" s="42">
        <v>2295</v>
      </c>
      <c r="Q100" s="42">
        <v>2344</v>
      </c>
      <c r="R100" s="42">
        <v>2422</v>
      </c>
      <c r="S100" s="42">
        <v>2442</v>
      </c>
      <c r="T100" s="42">
        <v>2457</v>
      </c>
      <c r="U100" s="42">
        <v>2481</v>
      </c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</row>
    <row r="101" spans="1:77" x14ac:dyDescent="0.3">
      <c r="A101" s="3">
        <v>619</v>
      </c>
      <c r="B101" s="4" t="s">
        <v>97</v>
      </c>
      <c r="C101" s="39">
        <f t="shared" si="10"/>
        <v>8.7756849315068219E-3</v>
      </c>
      <c r="D101" s="39">
        <f t="shared" si="11"/>
        <v>5.9410142159983526E-3</v>
      </c>
      <c r="E101" s="39">
        <f t="shared" si="12"/>
        <v>4.2185192997257204E-3</v>
      </c>
      <c r="F101" s="39">
        <f t="shared" si="13"/>
        <v>-1.00819155639571E-2</v>
      </c>
      <c r="G101" s="39">
        <f t="shared" si="14"/>
        <v>6.3653723742840285E-4</v>
      </c>
      <c r="H101" s="39">
        <f t="shared" si="15"/>
        <v>-1.0602205258694042E-3</v>
      </c>
      <c r="I101" s="39">
        <f t="shared" si="16"/>
        <v>1.6981532583315584E-3</v>
      </c>
      <c r="J101" s="39">
        <f t="shared" si="17"/>
        <v>-1.9707565162110585E-2</v>
      </c>
      <c r="K101" s="39">
        <f t="shared" si="18"/>
        <v>9.7276264591439343E-3</v>
      </c>
      <c r="L101" s="42">
        <v>4672</v>
      </c>
      <c r="M101" s="42">
        <v>4713</v>
      </c>
      <c r="N101" s="42">
        <v>4741</v>
      </c>
      <c r="O101" s="42">
        <v>4761</v>
      </c>
      <c r="P101" s="42">
        <v>4713</v>
      </c>
      <c r="Q101" s="42">
        <v>4716</v>
      </c>
      <c r="R101" s="42">
        <v>4711</v>
      </c>
      <c r="S101" s="42">
        <v>4719</v>
      </c>
      <c r="T101" s="42">
        <v>4626</v>
      </c>
      <c r="U101" s="42">
        <v>4671</v>
      </c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</row>
    <row r="102" spans="1:77" x14ac:dyDescent="0.3">
      <c r="A102" s="3">
        <v>620</v>
      </c>
      <c r="B102" s="4" t="s">
        <v>98</v>
      </c>
      <c r="C102" s="39">
        <f t="shared" si="10"/>
        <v>7.0104025327906161E-3</v>
      </c>
      <c r="D102" s="39">
        <f t="shared" si="11"/>
        <v>8.9827082865490127E-4</v>
      </c>
      <c r="E102" s="39">
        <f t="shared" si="12"/>
        <v>-2.0192954902400473E-3</v>
      </c>
      <c r="F102" s="39">
        <f t="shared" si="13"/>
        <v>8.9928057553967378E-4</v>
      </c>
      <c r="G102" s="39">
        <f t="shared" si="14"/>
        <v>4.2677448337826718E-3</v>
      </c>
      <c r="H102" s="39">
        <f t="shared" si="15"/>
        <v>5.8152538581972557E-3</v>
      </c>
      <c r="I102" s="39">
        <f t="shared" si="16"/>
        <v>8.4500778296641155E-3</v>
      </c>
      <c r="J102" s="39">
        <f t="shared" si="17"/>
        <v>-3.3076074972436809E-3</v>
      </c>
      <c r="K102" s="39">
        <f t="shared" si="18"/>
        <v>-1.0398230088495608E-2</v>
      </c>
      <c r="L102" s="42">
        <v>4422</v>
      </c>
      <c r="M102" s="42">
        <v>4453</v>
      </c>
      <c r="N102" s="42">
        <v>4457</v>
      </c>
      <c r="O102" s="42">
        <v>4448</v>
      </c>
      <c r="P102" s="42">
        <v>4452</v>
      </c>
      <c r="Q102" s="42">
        <v>4471</v>
      </c>
      <c r="R102" s="42">
        <v>4497</v>
      </c>
      <c r="S102" s="42">
        <v>4535</v>
      </c>
      <c r="T102" s="42">
        <v>4520</v>
      </c>
      <c r="U102" s="42">
        <v>4473</v>
      </c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</row>
    <row r="103" spans="1:77" x14ac:dyDescent="0.3">
      <c r="A103" s="3">
        <v>621</v>
      </c>
      <c r="B103" s="4" t="s">
        <v>99</v>
      </c>
      <c r="C103" s="39">
        <f t="shared" si="10"/>
        <v>2.845759817871274E-3</v>
      </c>
      <c r="D103" s="39">
        <f t="shared" si="11"/>
        <v>3.1214528944381037E-3</v>
      </c>
      <c r="E103" s="39">
        <f t="shared" si="12"/>
        <v>8.4865629420094457E-4</v>
      </c>
      <c r="F103" s="39">
        <f t="shared" si="13"/>
        <v>-8.1967213114754189E-3</v>
      </c>
      <c r="G103" s="39">
        <f t="shared" si="14"/>
        <v>3.1347962382444194E-3</v>
      </c>
      <c r="H103" s="39">
        <f t="shared" si="15"/>
        <v>-2.2727272727273151E-3</v>
      </c>
      <c r="I103" s="39">
        <f t="shared" si="16"/>
        <v>-2.8473804100227484E-3</v>
      </c>
      <c r="J103" s="39">
        <f t="shared" si="17"/>
        <v>-3.9977155910908557E-3</v>
      </c>
      <c r="K103" s="39">
        <f t="shared" si="18"/>
        <v>5.7339449541293774E-4</v>
      </c>
      <c r="L103" s="42">
        <v>3514</v>
      </c>
      <c r="M103" s="42">
        <v>3524</v>
      </c>
      <c r="N103" s="42">
        <v>3535</v>
      </c>
      <c r="O103" s="42">
        <v>3538</v>
      </c>
      <c r="P103" s="42">
        <v>3509</v>
      </c>
      <c r="Q103" s="42">
        <v>3520</v>
      </c>
      <c r="R103" s="42">
        <v>3512</v>
      </c>
      <c r="S103" s="42">
        <v>3502</v>
      </c>
      <c r="T103" s="42">
        <v>3488</v>
      </c>
      <c r="U103" s="42">
        <v>3490</v>
      </c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</row>
    <row r="104" spans="1:77" x14ac:dyDescent="0.3">
      <c r="A104" s="3">
        <v>622</v>
      </c>
      <c r="B104" s="4" t="s">
        <v>100</v>
      </c>
      <c r="C104" s="39">
        <f t="shared" si="10"/>
        <v>2.2201228153046815E-2</v>
      </c>
      <c r="D104" s="39">
        <f t="shared" si="11"/>
        <v>1.0166358595194103E-2</v>
      </c>
      <c r="E104" s="39">
        <f t="shared" si="12"/>
        <v>1.6925892040256185E-2</v>
      </c>
      <c r="F104" s="39">
        <f t="shared" si="13"/>
        <v>1.8893387314439902E-2</v>
      </c>
      <c r="G104" s="39">
        <f t="shared" si="14"/>
        <v>1.3245033112583293E-3</v>
      </c>
      <c r="H104" s="39">
        <f t="shared" si="15"/>
        <v>3.0864197530864335E-3</v>
      </c>
      <c r="I104" s="39">
        <f t="shared" si="16"/>
        <v>-7.9120879120878618E-3</v>
      </c>
      <c r="J104" s="39">
        <f t="shared" si="17"/>
        <v>8.8613203367302606E-3</v>
      </c>
      <c r="K104" s="39">
        <f t="shared" si="18"/>
        <v>-1.6688625384277511E-2</v>
      </c>
      <c r="L104" s="42">
        <v>2117</v>
      </c>
      <c r="M104" s="42">
        <v>2164</v>
      </c>
      <c r="N104" s="42">
        <v>2186</v>
      </c>
      <c r="O104" s="42">
        <v>2223</v>
      </c>
      <c r="P104" s="42">
        <v>2265</v>
      </c>
      <c r="Q104" s="42">
        <v>2268</v>
      </c>
      <c r="R104" s="42">
        <v>2275</v>
      </c>
      <c r="S104" s="42">
        <v>2257</v>
      </c>
      <c r="T104" s="42">
        <v>2277</v>
      </c>
      <c r="U104" s="42">
        <v>2239</v>
      </c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</row>
    <row r="105" spans="1:77" x14ac:dyDescent="0.3">
      <c r="A105" s="3">
        <v>623</v>
      </c>
      <c r="B105" s="4" t="s">
        <v>101</v>
      </c>
      <c r="C105" s="39">
        <f t="shared" si="10"/>
        <v>2.2461466966152699E-3</v>
      </c>
      <c r="D105" s="39">
        <f t="shared" si="11"/>
        <v>1.3601236476043166E-2</v>
      </c>
      <c r="E105" s="39">
        <f t="shared" si="12"/>
        <v>1.6849649283318113E-2</v>
      </c>
      <c r="F105" s="39">
        <f t="shared" si="13"/>
        <v>1.8294968883556972E-2</v>
      </c>
      <c r="G105" s="39">
        <f t="shared" si="14"/>
        <v>7.6577571607392425E-3</v>
      </c>
      <c r="H105" s="39">
        <f t="shared" si="15"/>
        <v>7.9649251004749733E-3</v>
      </c>
      <c r="I105" s="39">
        <f t="shared" si="16"/>
        <v>-5.7996230245038749E-4</v>
      </c>
      <c r="J105" s="39">
        <f t="shared" si="17"/>
        <v>6.8185115334398194E-3</v>
      </c>
      <c r="K105" s="39">
        <f t="shared" si="18"/>
        <v>7.2046109510086609E-3</v>
      </c>
      <c r="L105" s="42">
        <v>12911</v>
      </c>
      <c r="M105" s="42">
        <v>12940</v>
      </c>
      <c r="N105" s="42">
        <v>13116</v>
      </c>
      <c r="O105" s="42">
        <v>13337</v>
      </c>
      <c r="P105" s="42">
        <v>13581</v>
      </c>
      <c r="Q105" s="42">
        <v>13685</v>
      </c>
      <c r="R105" s="42">
        <v>13794</v>
      </c>
      <c r="S105" s="42">
        <v>13786</v>
      </c>
      <c r="T105" s="42">
        <v>13880</v>
      </c>
      <c r="U105" s="42">
        <v>13980</v>
      </c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</row>
    <row r="106" spans="1:77" x14ac:dyDescent="0.3">
      <c r="A106" s="3">
        <v>624</v>
      </c>
      <c r="B106" s="4" t="s">
        <v>102</v>
      </c>
      <c r="C106" s="39">
        <f t="shared" si="10"/>
        <v>2.2327876745305675E-2</v>
      </c>
      <c r="D106" s="39">
        <f t="shared" si="11"/>
        <v>2.5548949196444237E-2</v>
      </c>
      <c r="E106" s="39">
        <f t="shared" si="12"/>
        <v>1.9000057401986181E-2</v>
      </c>
      <c r="F106" s="39">
        <f t="shared" si="13"/>
        <v>9.4073907165390658E-3</v>
      </c>
      <c r="G106" s="39">
        <f t="shared" si="14"/>
        <v>6.6968022769127167E-3</v>
      </c>
      <c r="H106" s="39">
        <f t="shared" si="15"/>
        <v>9.2022839403513856E-3</v>
      </c>
      <c r="I106" s="39">
        <f t="shared" si="16"/>
        <v>1.9609997253501765E-2</v>
      </c>
      <c r="J106" s="39">
        <f t="shared" si="17"/>
        <v>1.9609955823725933E-2</v>
      </c>
      <c r="K106" s="39">
        <f t="shared" si="18"/>
        <v>1.0091937017858932E-2</v>
      </c>
      <c r="L106" s="42">
        <v>16616</v>
      </c>
      <c r="M106" s="42">
        <v>16987</v>
      </c>
      <c r="N106" s="42">
        <v>17421</v>
      </c>
      <c r="O106" s="42">
        <v>17752</v>
      </c>
      <c r="P106" s="42">
        <v>17919</v>
      </c>
      <c r="Q106" s="42">
        <v>18039</v>
      </c>
      <c r="R106" s="42">
        <v>18205</v>
      </c>
      <c r="S106" s="42">
        <v>18562</v>
      </c>
      <c r="T106" s="42">
        <v>18926</v>
      </c>
      <c r="U106" s="42">
        <v>19117</v>
      </c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</row>
    <row r="107" spans="1:77" x14ac:dyDescent="0.3">
      <c r="A107" s="3">
        <v>625</v>
      </c>
      <c r="B107" s="4" t="s">
        <v>103</v>
      </c>
      <c r="C107" s="39">
        <f t="shared" si="10"/>
        <v>1.0137964473046157E-2</v>
      </c>
      <c r="D107" s="39">
        <f t="shared" si="11"/>
        <v>1.5054326482523805E-2</v>
      </c>
      <c r="E107" s="39">
        <f t="shared" si="12"/>
        <v>1.6249677585762123E-2</v>
      </c>
      <c r="F107" s="39">
        <f t="shared" si="13"/>
        <v>7.2335025380709794E-3</v>
      </c>
      <c r="G107" s="39">
        <f t="shared" si="14"/>
        <v>1.4405106883373264E-2</v>
      </c>
      <c r="H107" s="39">
        <f t="shared" si="15"/>
        <v>1.1468079821147725E-2</v>
      </c>
      <c r="I107" s="39">
        <f t="shared" si="16"/>
        <v>1.1747370144488567E-2</v>
      </c>
      <c r="J107" s="39">
        <f t="shared" si="17"/>
        <v>8.0508131725867127E-3</v>
      </c>
      <c r="K107" s="39">
        <f t="shared" si="18"/>
        <v>1.8461291487739118E-3</v>
      </c>
      <c r="L107" s="42">
        <v>22687</v>
      </c>
      <c r="M107" s="42">
        <v>22917</v>
      </c>
      <c r="N107" s="42">
        <v>23262</v>
      </c>
      <c r="O107" s="42">
        <v>23640</v>
      </c>
      <c r="P107" s="42">
        <v>23811</v>
      </c>
      <c r="Q107" s="42">
        <v>24154</v>
      </c>
      <c r="R107" s="42">
        <v>24431</v>
      </c>
      <c r="S107" s="42">
        <v>24718</v>
      </c>
      <c r="T107" s="42">
        <v>24917</v>
      </c>
      <c r="U107" s="42">
        <v>24963</v>
      </c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</row>
    <row r="108" spans="1:77" x14ac:dyDescent="0.3">
      <c r="A108" s="3">
        <v>626</v>
      </c>
      <c r="B108" s="4" t="s">
        <v>104</v>
      </c>
      <c r="C108" s="39">
        <f t="shared" si="10"/>
        <v>1.3452529333390695E-2</v>
      </c>
      <c r="D108" s="39">
        <f t="shared" si="11"/>
        <v>2.5318066157760777E-2</v>
      </c>
      <c r="E108" s="39">
        <f t="shared" si="12"/>
        <v>2.4237912065185885E-2</v>
      </c>
      <c r="F108" s="39">
        <f t="shared" si="13"/>
        <v>1.6637725639058187E-2</v>
      </c>
      <c r="G108" s="39">
        <f t="shared" si="14"/>
        <v>8.0635551142005379E-3</v>
      </c>
      <c r="H108" s="39">
        <f t="shared" si="15"/>
        <v>1.3909685554417184E-2</v>
      </c>
      <c r="I108" s="39">
        <f t="shared" si="16"/>
        <v>3.4977264777902306E-4</v>
      </c>
      <c r="J108" s="39">
        <f t="shared" si="17"/>
        <v>9.3240093240092303E-3</v>
      </c>
      <c r="K108" s="39">
        <f t="shared" si="18"/>
        <v>1.5127020785219436E-2</v>
      </c>
      <c r="L108" s="42">
        <v>23267</v>
      </c>
      <c r="M108" s="42">
        <v>23580</v>
      </c>
      <c r="N108" s="42">
        <v>24177</v>
      </c>
      <c r="O108" s="42">
        <v>24763</v>
      </c>
      <c r="P108" s="42">
        <v>25175</v>
      </c>
      <c r="Q108" s="42">
        <v>25378</v>
      </c>
      <c r="R108" s="42">
        <v>25731</v>
      </c>
      <c r="S108" s="42">
        <v>25740</v>
      </c>
      <c r="T108" s="42">
        <v>25980</v>
      </c>
      <c r="U108" s="42">
        <v>26373</v>
      </c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</row>
    <row r="109" spans="1:77" x14ac:dyDescent="0.3">
      <c r="A109" s="3">
        <v>627</v>
      </c>
      <c r="B109" s="4" t="s">
        <v>105</v>
      </c>
      <c r="C109" s="39">
        <f t="shared" si="10"/>
        <v>1.9582936381920213E-2</v>
      </c>
      <c r="D109" s="39">
        <f t="shared" si="11"/>
        <v>1.7130398671096447E-2</v>
      </c>
      <c r="E109" s="39">
        <f t="shared" si="12"/>
        <v>2.4701439216086474E-2</v>
      </c>
      <c r="F109" s="39">
        <f t="shared" si="13"/>
        <v>2.7044526347245634E-2</v>
      </c>
      <c r="G109" s="39">
        <f t="shared" si="14"/>
        <v>2.0222103680713754E-2</v>
      </c>
      <c r="H109" s="39">
        <f t="shared" si="15"/>
        <v>2.157999809867861E-2</v>
      </c>
      <c r="I109" s="39">
        <f t="shared" si="16"/>
        <v>2.0426205099571826E-2</v>
      </c>
      <c r="J109" s="39">
        <f t="shared" si="17"/>
        <v>2.3756326660890892E-2</v>
      </c>
      <c r="K109" s="39">
        <f t="shared" si="18"/>
        <v>8.1507215392837562E-3</v>
      </c>
      <c r="L109" s="42">
        <v>18894</v>
      </c>
      <c r="M109" s="42">
        <v>19264</v>
      </c>
      <c r="N109" s="42">
        <v>19594</v>
      </c>
      <c r="O109" s="42">
        <v>20078</v>
      </c>
      <c r="P109" s="42">
        <v>20621</v>
      </c>
      <c r="Q109" s="42">
        <v>21038</v>
      </c>
      <c r="R109" s="42">
        <v>21492</v>
      </c>
      <c r="S109" s="42">
        <v>21931</v>
      </c>
      <c r="T109" s="42">
        <v>22452</v>
      </c>
      <c r="U109" s="42">
        <v>22635</v>
      </c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</row>
    <row r="110" spans="1:77" x14ac:dyDescent="0.3">
      <c r="A110" s="3">
        <v>628</v>
      </c>
      <c r="B110" s="4" t="s">
        <v>106</v>
      </c>
      <c r="C110" s="39">
        <f t="shared" si="10"/>
        <v>1.2161415146489718E-2</v>
      </c>
      <c r="D110" s="39">
        <f t="shared" si="11"/>
        <v>3.2768978700163931E-3</v>
      </c>
      <c r="E110" s="39">
        <f t="shared" si="12"/>
        <v>1.4806750136091562E-2</v>
      </c>
      <c r="F110" s="39">
        <f t="shared" si="13"/>
        <v>9.6556163501770875E-4</v>
      </c>
      <c r="G110" s="39">
        <f t="shared" si="14"/>
        <v>3.7513397642015001E-3</v>
      </c>
      <c r="H110" s="39">
        <f t="shared" si="15"/>
        <v>5.125467164976083E-3</v>
      </c>
      <c r="I110" s="39">
        <f t="shared" si="16"/>
        <v>5.2055667693615693E-3</v>
      </c>
      <c r="J110" s="39">
        <f t="shared" si="17"/>
        <v>-1.2682308180088642E-3</v>
      </c>
      <c r="K110" s="39">
        <f t="shared" si="18"/>
        <v>7.5132275132274717E-3</v>
      </c>
      <c r="L110" s="42">
        <v>9045</v>
      </c>
      <c r="M110" s="42">
        <v>9155</v>
      </c>
      <c r="N110" s="42">
        <v>9185</v>
      </c>
      <c r="O110" s="42">
        <v>9321</v>
      </c>
      <c r="P110" s="42">
        <v>9330</v>
      </c>
      <c r="Q110" s="42">
        <v>9365</v>
      </c>
      <c r="R110" s="42">
        <v>9413</v>
      </c>
      <c r="S110" s="42">
        <v>9462</v>
      </c>
      <c r="T110" s="42">
        <v>9450</v>
      </c>
      <c r="U110" s="42">
        <v>9521</v>
      </c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</row>
    <row r="111" spans="1:77" x14ac:dyDescent="0.3">
      <c r="A111" s="3">
        <v>631</v>
      </c>
      <c r="B111" s="4" t="s">
        <v>107</v>
      </c>
      <c r="C111" s="39">
        <f t="shared" si="10"/>
        <v>5.430566330488773E-3</v>
      </c>
      <c r="D111" s="39">
        <f t="shared" si="11"/>
        <v>1.7746913580246826E-2</v>
      </c>
      <c r="E111" s="39">
        <f t="shared" si="12"/>
        <v>7.2024260803638107E-3</v>
      </c>
      <c r="F111" s="39">
        <f t="shared" si="13"/>
        <v>9.7854723372223784E-3</v>
      </c>
      <c r="G111" s="39">
        <f t="shared" si="14"/>
        <v>-4.4726052925829762E-3</v>
      </c>
      <c r="H111" s="39">
        <f t="shared" si="15"/>
        <v>1.0482965181579873E-2</v>
      </c>
      <c r="I111" s="39">
        <f t="shared" si="16"/>
        <v>-1.1115227862170673E-3</v>
      </c>
      <c r="J111" s="39">
        <f t="shared" si="17"/>
        <v>-2.9673590504450953E-3</v>
      </c>
      <c r="K111" s="39">
        <f t="shared" si="18"/>
        <v>2.2321428571427937E-3</v>
      </c>
      <c r="L111" s="42">
        <v>2578</v>
      </c>
      <c r="M111" s="42">
        <v>2592</v>
      </c>
      <c r="N111" s="42">
        <v>2638</v>
      </c>
      <c r="O111" s="42">
        <v>2657</v>
      </c>
      <c r="P111" s="42">
        <v>2683</v>
      </c>
      <c r="Q111" s="42">
        <v>2671</v>
      </c>
      <c r="R111" s="42">
        <v>2699</v>
      </c>
      <c r="S111" s="42">
        <v>2696</v>
      </c>
      <c r="T111" s="42">
        <v>2688</v>
      </c>
      <c r="U111" s="42">
        <v>2694</v>
      </c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</row>
    <row r="112" spans="1:77" x14ac:dyDescent="0.3">
      <c r="A112" s="3">
        <v>632</v>
      </c>
      <c r="B112" s="4" t="s">
        <v>108</v>
      </c>
      <c r="C112" s="39">
        <f t="shared" si="10"/>
        <v>-5.7553956834532904E-3</v>
      </c>
      <c r="D112" s="39">
        <f t="shared" si="11"/>
        <v>7.2358900144720018E-4</v>
      </c>
      <c r="E112" s="39">
        <f t="shared" si="12"/>
        <v>-2.0245842371655831E-2</v>
      </c>
      <c r="F112" s="39">
        <f t="shared" si="13"/>
        <v>1.0332103321033292E-2</v>
      </c>
      <c r="G112" s="39">
        <f t="shared" si="14"/>
        <v>4.3827611395179655E-3</v>
      </c>
      <c r="H112" s="39">
        <f t="shared" si="15"/>
        <v>2.1090909090909049E-2</v>
      </c>
      <c r="I112" s="39">
        <f t="shared" si="16"/>
        <v>-3.5612535612535856E-3</v>
      </c>
      <c r="J112" s="39">
        <f t="shared" si="17"/>
        <v>8.5775553967120111E-3</v>
      </c>
      <c r="K112" s="39">
        <f t="shared" si="18"/>
        <v>5.6697377746279809E-3</v>
      </c>
      <c r="L112" s="42">
        <v>1390</v>
      </c>
      <c r="M112" s="42">
        <v>1382</v>
      </c>
      <c r="N112" s="42">
        <v>1383</v>
      </c>
      <c r="O112" s="42">
        <v>1355</v>
      </c>
      <c r="P112" s="42">
        <v>1369</v>
      </c>
      <c r="Q112" s="42">
        <v>1375</v>
      </c>
      <c r="R112" s="42">
        <v>1404</v>
      </c>
      <c r="S112" s="42">
        <v>1399</v>
      </c>
      <c r="T112" s="42">
        <v>1411</v>
      </c>
      <c r="U112" s="42">
        <v>1419</v>
      </c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</row>
    <row r="113" spans="1:77" x14ac:dyDescent="0.3">
      <c r="A113" s="3">
        <v>633</v>
      </c>
      <c r="B113" s="4" t="s">
        <v>109</v>
      </c>
      <c r="C113" s="39">
        <f t="shared" si="10"/>
        <v>3.9777247414478634E-3</v>
      </c>
      <c r="D113" s="39">
        <f t="shared" si="11"/>
        <v>6.3391442155309452E-3</v>
      </c>
      <c r="E113" s="39">
        <f t="shared" si="12"/>
        <v>-3.5433070866142113E-3</v>
      </c>
      <c r="F113" s="39">
        <f t="shared" si="13"/>
        <v>1.0272619517976977E-2</v>
      </c>
      <c r="G113" s="39">
        <f t="shared" si="14"/>
        <v>-6.2573328118888938E-3</v>
      </c>
      <c r="H113" s="39">
        <f t="shared" si="15"/>
        <v>2.7548209366390353E-3</v>
      </c>
      <c r="I113" s="39">
        <f t="shared" si="16"/>
        <v>-7.0643642072213408E-3</v>
      </c>
      <c r="J113" s="39">
        <f t="shared" si="17"/>
        <v>-1.8972332015810278E-2</v>
      </c>
      <c r="K113" s="39">
        <f t="shared" si="18"/>
        <v>-1.3698630136986356E-2</v>
      </c>
      <c r="L113" s="42">
        <v>2514</v>
      </c>
      <c r="M113" s="42">
        <v>2524</v>
      </c>
      <c r="N113" s="42">
        <v>2540</v>
      </c>
      <c r="O113" s="42">
        <v>2531</v>
      </c>
      <c r="P113" s="42">
        <v>2557</v>
      </c>
      <c r="Q113" s="42">
        <v>2541</v>
      </c>
      <c r="R113" s="42">
        <v>2548</v>
      </c>
      <c r="S113" s="42">
        <v>2530</v>
      </c>
      <c r="T113" s="42">
        <v>2482</v>
      </c>
      <c r="U113" s="42">
        <v>2448</v>
      </c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</row>
    <row r="114" spans="1:77" x14ac:dyDescent="0.3">
      <c r="A114" s="3">
        <v>701</v>
      </c>
      <c r="B114" s="6" t="s">
        <v>110</v>
      </c>
      <c r="C114" s="39">
        <f t="shared" si="10"/>
        <v>1.3941895786276248E-2</v>
      </c>
      <c r="D114" s="39">
        <f t="shared" si="11"/>
        <v>1.0408664925487754E-2</v>
      </c>
      <c r="E114" s="39">
        <f t="shared" si="12"/>
        <v>1.0947656517276805E-2</v>
      </c>
      <c r="F114" s="39">
        <f t="shared" si="13"/>
        <v>5.8657642413988409E-3</v>
      </c>
      <c r="G114" s="39">
        <f t="shared" si="14"/>
        <v>5.6820305782960823E-3</v>
      </c>
      <c r="H114" s="39">
        <f t="shared" si="15"/>
        <v>1.0221908337360253E-2</v>
      </c>
      <c r="I114" s="39">
        <f t="shared" si="16"/>
        <v>8.8306718669506346E-4</v>
      </c>
      <c r="J114" s="39">
        <f t="shared" si="17"/>
        <v>4.2276303212998023E-3</v>
      </c>
      <c r="K114" s="39">
        <f t="shared" si="18"/>
        <v>6.2232309550824816E-4</v>
      </c>
      <c r="L114" s="42">
        <v>25678</v>
      </c>
      <c r="M114" s="42">
        <v>26036</v>
      </c>
      <c r="N114" s="42">
        <v>26307</v>
      </c>
      <c r="O114" s="42">
        <v>26595</v>
      </c>
      <c r="P114" s="42">
        <v>26751</v>
      </c>
      <c r="Q114" s="42">
        <v>26903</v>
      </c>
      <c r="R114" s="42">
        <v>27178</v>
      </c>
      <c r="S114" s="42">
        <v>27202</v>
      </c>
      <c r="T114" s="42">
        <v>27317</v>
      </c>
      <c r="U114" s="42">
        <v>27334</v>
      </c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</row>
    <row r="115" spans="1:77" x14ac:dyDescent="0.3">
      <c r="A115" s="3">
        <v>704</v>
      </c>
      <c r="B115" s="4" t="s">
        <v>111</v>
      </c>
      <c r="C115" s="39">
        <f t="shared" si="10"/>
        <v>9.9321766962177094E-3</v>
      </c>
      <c r="D115" s="39">
        <f t="shared" si="11"/>
        <v>2.3114844811107149E-2</v>
      </c>
      <c r="E115" s="39">
        <f t="shared" si="12"/>
        <v>1.3816161467168131E-2</v>
      </c>
      <c r="F115" s="39">
        <f t="shared" si="13"/>
        <v>7.5414049807220884E-3</v>
      </c>
      <c r="G115" s="39">
        <f t="shared" si="14"/>
        <v>8.9049338146811596E-3</v>
      </c>
      <c r="H115" s="39">
        <f t="shared" si="15"/>
        <v>8.4923664122138476E-3</v>
      </c>
      <c r="I115" s="39">
        <f t="shared" si="16"/>
        <v>6.258870281010509E-2</v>
      </c>
      <c r="J115" s="39">
        <f t="shared" si="17"/>
        <v>9.7502337384800519E-3</v>
      </c>
      <c r="K115" s="39">
        <f t="shared" si="18"/>
        <v>1.3580246913580174E-2</v>
      </c>
      <c r="L115" s="42">
        <v>39367</v>
      </c>
      <c r="M115" s="42">
        <v>39758</v>
      </c>
      <c r="N115" s="42">
        <v>40677</v>
      </c>
      <c r="O115" s="42">
        <v>41239</v>
      </c>
      <c r="P115" s="42">
        <v>41550</v>
      </c>
      <c r="Q115" s="42">
        <v>41920</v>
      </c>
      <c r="R115" s="42">
        <v>42276</v>
      </c>
      <c r="S115" s="42">
        <v>44922</v>
      </c>
      <c r="T115" s="42">
        <v>45360</v>
      </c>
      <c r="U115" s="42">
        <v>45976</v>
      </c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</row>
    <row r="116" spans="1:77" x14ac:dyDescent="0.3">
      <c r="A116" s="7">
        <v>710</v>
      </c>
      <c r="B116" s="8" t="s">
        <v>112</v>
      </c>
      <c r="C116" s="39">
        <f t="shared" si="10"/>
        <v>1.2370821691857214E-2</v>
      </c>
      <c r="D116" s="39">
        <f t="shared" si="11"/>
        <v>1.0424113451595218E-2</v>
      </c>
      <c r="E116" s="39">
        <f t="shared" si="12"/>
        <v>1.311372910359343E-2</v>
      </c>
      <c r="F116" s="39">
        <f t="shared" si="13"/>
        <v>1.0247998310948025E-2</v>
      </c>
      <c r="G116" s="39">
        <f t="shared" si="14"/>
        <v>7.1217285062052937E-3</v>
      </c>
      <c r="H116" s="39">
        <f t="shared" si="15"/>
        <v>1.2243203984229067E-2</v>
      </c>
      <c r="I116" s="39">
        <f t="shared" si="16"/>
        <v>-2.1998296906045933E-2</v>
      </c>
      <c r="J116" s="39">
        <f t="shared" si="17"/>
        <v>9.6099582386042215E-3</v>
      </c>
      <c r="K116" s="39">
        <f t="shared" si="18"/>
        <v>1.0476722829992902E-2</v>
      </c>
      <c r="L116" s="42">
        <v>59414</v>
      </c>
      <c r="M116" s="42">
        <v>60149</v>
      </c>
      <c r="N116" s="42">
        <v>60776</v>
      </c>
      <c r="O116" s="42">
        <v>61573</v>
      </c>
      <c r="P116" s="42">
        <v>62204</v>
      </c>
      <c r="Q116" s="42">
        <v>62647</v>
      </c>
      <c r="R116" s="42">
        <v>63414</v>
      </c>
      <c r="S116" s="42">
        <v>62019</v>
      </c>
      <c r="T116" s="42">
        <v>62615</v>
      </c>
      <c r="U116" s="42">
        <v>63271</v>
      </c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</row>
    <row r="117" spans="1:77" x14ac:dyDescent="0.3">
      <c r="A117" s="3">
        <v>711</v>
      </c>
      <c r="B117" s="4" t="s">
        <v>113</v>
      </c>
      <c r="C117" s="39">
        <f t="shared" si="10"/>
        <v>4.3303433343644393E-3</v>
      </c>
      <c r="D117" s="39">
        <f t="shared" si="11"/>
        <v>1.3396981829380872E-2</v>
      </c>
      <c r="E117" s="39">
        <f t="shared" si="12"/>
        <v>-1.6714784987084119E-3</v>
      </c>
      <c r="F117" s="39">
        <f t="shared" si="13"/>
        <v>1.5220700152207556E-3</v>
      </c>
      <c r="G117" s="39">
        <f t="shared" si="14"/>
        <v>3.1914893617022155E-3</v>
      </c>
      <c r="H117" s="39">
        <f t="shared" si="15"/>
        <v>4.5447659445541078E-4</v>
      </c>
      <c r="I117" s="39">
        <f t="shared" si="16"/>
        <v>7.4197456087219393E-3</v>
      </c>
      <c r="J117" s="39">
        <f t="shared" si="17"/>
        <v>2.8558545017285386E-3</v>
      </c>
      <c r="K117" s="39">
        <f t="shared" si="18"/>
        <v>1.9484412470023305E-3</v>
      </c>
      <c r="L117" s="42">
        <v>6466</v>
      </c>
      <c r="M117" s="42">
        <v>6494</v>
      </c>
      <c r="N117" s="42">
        <v>6581</v>
      </c>
      <c r="O117" s="42">
        <v>6570</v>
      </c>
      <c r="P117" s="42">
        <v>6580</v>
      </c>
      <c r="Q117" s="42">
        <v>6601</v>
      </c>
      <c r="R117" s="42">
        <v>6604</v>
      </c>
      <c r="S117" s="42">
        <v>6653</v>
      </c>
      <c r="T117" s="42">
        <v>6672</v>
      </c>
      <c r="U117" s="42">
        <v>6685</v>
      </c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</row>
    <row r="118" spans="1:77" x14ac:dyDescent="0.3">
      <c r="A118" s="3">
        <v>712</v>
      </c>
      <c r="B118" s="4" t="s">
        <v>114</v>
      </c>
      <c r="C118" s="39">
        <f t="shared" si="10"/>
        <v>5.2876999620714571E-3</v>
      </c>
      <c r="D118" s="39">
        <f t="shared" si="11"/>
        <v>6.7024723689466104E-3</v>
      </c>
      <c r="E118" s="39">
        <f t="shared" si="12"/>
        <v>4.5634920634920473E-3</v>
      </c>
      <c r="F118" s="39">
        <f t="shared" si="13"/>
        <v>3.3138016547062943E-3</v>
      </c>
      <c r="G118" s="39">
        <f t="shared" si="14"/>
        <v>5.4901789229624409E-3</v>
      </c>
      <c r="H118" s="39">
        <f t="shared" si="15"/>
        <v>8.0924101024604234E-3</v>
      </c>
      <c r="I118" s="39">
        <f t="shared" si="16"/>
        <v>4.6610992425712983E-3</v>
      </c>
      <c r="J118" s="39">
        <f t="shared" si="17"/>
        <v>5.2408875142297973E-3</v>
      </c>
      <c r="K118" s="39">
        <f t="shared" si="18"/>
        <v>6.5383218307302204E-3</v>
      </c>
      <c r="L118" s="42">
        <v>44821</v>
      </c>
      <c r="M118" s="42">
        <v>45058</v>
      </c>
      <c r="N118" s="42">
        <v>45360</v>
      </c>
      <c r="O118" s="42">
        <v>45567</v>
      </c>
      <c r="P118" s="42">
        <v>45718</v>
      </c>
      <c r="Q118" s="42">
        <v>45969</v>
      </c>
      <c r="R118" s="42">
        <v>46341</v>
      </c>
      <c r="S118" s="42">
        <v>46557</v>
      </c>
      <c r="T118" s="42">
        <v>46801</v>
      </c>
      <c r="U118" s="42">
        <v>47107</v>
      </c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</row>
    <row r="119" spans="1:77" x14ac:dyDescent="0.3">
      <c r="A119" s="3">
        <v>713</v>
      </c>
      <c r="B119" s="4" t="s">
        <v>115</v>
      </c>
      <c r="C119" s="39">
        <f t="shared" si="10"/>
        <v>2.7219077441888562E-2</v>
      </c>
      <c r="D119" s="39">
        <f t="shared" si="11"/>
        <v>1.7704302966350172E-2</v>
      </c>
      <c r="E119" s="39">
        <f t="shared" si="12"/>
        <v>1.7857142857142794E-2</v>
      </c>
      <c r="F119" s="39">
        <f t="shared" si="13"/>
        <v>2.2750424448217288E-2</v>
      </c>
      <c r="G119" s="39">
        <f t="shared" si="14"/>
        <v>1.2505533421867998E-2</v>
      </c>
      <c r="H119" s="39">
        <f t="shared" si="15"/>
        <v>1.6176631325828028E-2</v>
      </c>
      <c r="I119" s="39">
        <f t="shared" si="16"/>
        <v>2.1404754221791888E-2</v>
      </c>
      <c r="J119" s="39">
        <f t="shared" si="17"/>
        <v>2.4220724515585434E-2</v>
      </c>
      <c r="K119" s="39">
        <f t="shared" si="18"/>
        <v>1.8301460004112702E-2</v>
      </c>
      <c r="L119" s="42">
        <v>8303</v>
      </c>
      <c r="M119" s="42">
        <v>8529</v>
      </c>
      <c r="N119" s="42">
        <v>8680</v>
      </c>
      <c r="O119" s="42">
        <v>8835</v>
      </c>
      <c r="P119" s="42">
        <v>9036</v>
      </c>
      <c r="Q119" s="42">
        <v>9149</v>
      </c>
      <c r="R119" s="42">
        <v>9297</v>
      </c>
      <c r="S119" s="42">
        <v>9496</v>
      </c>
      <c r="T119" s="42">
        <v>9726</v>
      </c>
      <c r="U119" s="42">
        <v>9904</v>
      </c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</row>
    <row r="120" spans="1:77" x14ac:dyDescent="0.3">
      <c r="A120" s="3">
        <v>715</v>
      </c>
      <c r="B120" s="4" t="s">
        <v>116</v>
      </c>
      <c r="C120" s="39">
        <f t="shared" si="10"/>
        <v>7.3120572777820581E-3</v>
      </c>
      <c r="D120" s="39">
        <f t="shared" si="11"/>
        <v>5.5954631379961928E-3</v>
      </c>
      <c r="E120" s="39">
        <f t="shared" si="12"/>
        <v>8.3464922174598666E-3</v>
      </c>
      <c r="F120" s="39">
        <f t="shared" si="13"/>
        <v>1.021625652498126E-2</v>
      </c>
      <c r="G120" s="39">
        <f t="shared" si="14"/>
        <v>1.6830294530154388E-2</v>
      </c>
      <c r="H120" s="39">
        <f t="shared" si="15"/>
        <v>9.3647912885661544E-3</v>
      </c>
      <c r="I120" s="39">
        <f t="shared" si="16"/>
        <v>9.5655926352129494E-3</v>
      </c>
      <c r="J120" s="39">
        <f t="shared" si="17"/>
        <v>1.2467051364251525E-2</v>
      </c>
      <c r="K120" s="39">
        <f t="shared" si="18"/>
        <v>1.1187728679988851E-2</v>
      </c>
      <c r="L120" s="42">
        <v>13129</v>
      </c>
      <c r="M120" s="42">
        <v>13225</v>
      </c>
      <c r="N120" s="42">
        <v>13299</v>
      </c>
      <c r="O120" s="42">
        <v>13410</v>
      </c>
      <c r="P120" s="42">
        <v>13547</v>
      </c>
      <c r="Q120" s="42">
        <v>13775</v>
      </c>
      <c r="R120" s="42">
        <v>13904</v>
      </c>
      <c r="S120" s="42">
        <v>14037</v>
      </c>
      <c r="T120" s="42">
        <v>14212</v>
      </c>
      <c r="U120" s="42">
        <v>14371</v>
      </c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</row>
    <row r="121" spans="1:77" x14ac:dyDescent="0.3">
      <c r="A121" s="3">
        <v>716</v>
      </c>
      <c r="B121" s="6" t="s">
        <v>117</v>
      </c>
      <c r="C121" s="39">
        <f t="shared" si="10"/>
        <v>1.2743972445464991E-2</v>
      </c>
      <c r="D121" s="39">
        <f t="shared" si="11"/>
        <v>1.303707062691295E-2</v>
      </c>
      <c r="E121" s="39">
        <f t="shared" si="12"/>
        <v>6.4905998209490168E-3</v>
      </c>
      <c r="F121" s="39">
        <f t="shared" si="13"/>
        <v>1.6677785190126748E-2</v>
      </c>
      <c r="G121" s="39">
        <f t="shared" si="14"/>
        <v>1.1920384951880969E-2</v>
      </c>
      <c r="H121" s="39">
        <f t="shared" si="15"/>
        <v>1.1671890197773704E-2</v>
      </c>
      <c r="I121" s="39">
        <f t="shared" si="16"/>
        <v>1.3353274222839495E-2</v>
      </c>
      <c r="J121" s="39">
        <f t="shared" si="17"/>
        <v>1.4231499051233332E-2</v>
      </c>
      <c r="K121" s="39">
        <f t="shared" si="18"/>
        <v>1.1329383639954171E-2</v>
      </c>
      <c r="L121" s="42">
        <v>8710</v>
      </c>
      <c r="M121" s="42">
        <v>8821</v>
      </c>
      <c r="N121" s="42">
        <v>8936</v>
      </c>
      <c r="O121" s="42">
        <v>8994</v>
      </c>
      <c r="P121" s="42">
        <v>9144</v>
      </c>
      <c r="Q121" s="42">
        <v>9253</v>
      </c>
      <c r="R121" s="42">
        <v>9361</v>
      </c>
      <c r="S121" s="42">
        <v>9486</v>
      </c>
      <c r="T121" s="42">
        <v>9621</v>
      </c>
      <c r="U121" s="42">
        <v>9730</v>
      </c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</row>
    <row r="122" spans="1:77" x14ac:dyDescent="0.3">
      <c r="A122" s="3">
        <v>729</v>
      </c>
      <c r="B122" s="4" t="s">
        <v>118</v>
      </c>
      <c r="C122" s="39">
        <f t="shared" si="10"/>
        <v>9.3314434207418806E-3</v>
      </c>
      <c r="D122" s="39">
        <f t="shared" si="11"/>
        <v>6.7485859176905638E-3</v>
      </c>
      <c r="E122" s="39">
        <f t="shared" si="12"/>
        <v>6.0833849969001985E-3</v>
      </c>
      <c r="F122" s="39">
        <f t="shared" si="13"/>
        <v>1.405738494126707E-2</v>
      </c>
      <c r="G122" s="39">
        <f t="shared" si="14"/>
        <v>4.3676414736042446E-3</v>
      </c>
      <c r="H122" s="39">
        <f t="shared" si="15"/>
        <v>5.5587067498581444E-3</v>
      </c>
      <c r="I122" s="39">
        <f t="shared" si="16"/>
        <v>3.1588447653430052E-3</v>
      </c>
      <c r="J122" s="39">
        <f t="shared" si="17"/>
        <v>2.1742390163441705E-3</v>
      </c>
      <c r="K122" s="39">
        <f t="shared" si="18"/>
        <v>-1.2717887334480205E-3</v>
      </c>
      <c r="L122" s="42">
        <v>25398</v>
      </c>
      <c r="M122" s="42">
        <v>25635</v>
      </c>
      <c r="N122" s="42">
        <v>25808</v>
      </c>
      <c r="O122" s="42">
        <v>25965</v>
      </c>
      <c r="P122" s="42">
        <v>26330</v>
      </c>
      <c r="Q122" s="42">
        <v>26445</v>
      </c>
      <c r="R122" s="42">
        <v>26592</v>
      </c>
      <c r="S122" s="42">
        <v>26676</v>
      </c>
      <c r="T122" s="42">
        <v>26734</v>
      </c>
      <c r="U122" s="42">
        <v>26700</v>
      </c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</row>
    <row r="123" spans="1:77" x14ac:dyDescent="0.3">
      <c r="A123" s="3">
        <v>805</v>
      </c>
      <c r="B123" s="4" t="s">
        <v>119</v>
      </c>
      <c r="C123" s="39">
        <f t="shared" si="10"/>
        <v>1.2130664587124196E-2</v>
      </c>
      <c r="D123" s="39">
        <f t="shared" si="11"/>
        <v>5.0224010501382921E-3</v>
      </c>
      <c r="E123" s="39">
        <f t="shared" si="12"/>
        <v>4.9121212981628748E-3</v>
      </c>
      <c r="F123" s="39">
        <f t="shared" si="13"/>
        <v>3.5036166365280952E-3</v>
      </c>
      <c r="G123" s="39">
        <f t="shared" si="14"/>
        <v>6.729361414573809E-3</v>
      </c>
      <c r="H123" s="39">
        <f t="shared" si="15"/>
        <v>5.5936232694728805E-3</v>
      </c>
      <c r="I123" s="39">
        <f t="shared" si="16"/>
        <v>6.758448060075084E-3</v>
      </c>
      <c r="J123" s="39">
        <f t="shared" si="17"/>
        <v>-2.9559644179236733E-3</v>
      </c>
      <c r="K123" s="39">
        <f t="shared" si="18"/>
        <v>3.6851292566013605E-3</v>
      </c>
      <c r="L123" s="42">
        <v>34623</v>
      </c>
      <c r="M123" s="42">
        <v>35043</v>
      </c>
      <c r="N123" s="42">
        <v>35219</v>
      </c>
      <c r="O123" s="42">
        <v>35392</v>
      </c>
      <c r="P123" s="42">
        <v>35516</v>
      </c>
      <c r="Q123" s="42">
        <v>35755</v>
      </c>
      <c r="R123" s="42">
        <v>35955</v>
      </c>
      <c r="S123" s="42">
        <v>36198</v>
      </c>
      <c r="T123" s="42">
        <v>36091</v>
      </c>
      <c r="U123" s="42">
        <v>36224</v>
      </c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</row>
    <row r="124" spans="1:77" x14ac:dyDescent="0.3">
      <c r="A124" s="3">
        <v>806</v>
      </c>
      <c r="B124" s="4" t="s">
        <v>120</v>
      </c>
      <c r="C124" s="39">
        <f t="shared" si="10"/>
        <v>7.9159247503290953E-3</v>
      </c>
      <c r="D124" s="39">
        <f t="shared" si="11"/>
        <v>8.2954087217006478E-3</v>
      </c>
      <c r="E124" s="39">
        <f t="shared" si="12"/>
        <v>9.6364432763906827E-3</v>
      </c>
      <c r="F124" s="39">
        <f t="shared" si="13"/>
        <v>7.9977364896728353E-3</v>
      </c>
      <c r="G124" s="39">
        <f t="shared" si="14"/>
        <v>5.7261550552967222E-3</v>
      </c>
      <c r="H124" s="39">
        <f t="shared" si="15"/>
        <v>3.8515210717275927E-3</v>
      </c>
      <c r="I124" s="39">
        <f t="shared" si="16"/>
        <v>6.7467378410439593E-3</v>
      </c>
      <c r="J124" s="39">
        <f t="shared" si="17"/>
        <v>3.5716915825907414E-3</v>
      </c>
      <c r="K124" s="39">
        <f t="shared" si="18"/>
        <v>2.476609796367546E-3</v>
      </c>
      <c r="L124" s="42">
        <v>51668</v>
      </c>
      <c r="M124" s="42">
        <v>52077</v>
      </c>
      <c r="N124" s="42">
        <v>52509</v>
      </c>
      <c r="O124" s="42">
        <v>53015</v>
      </c>
      <c r="P124" s="42">
        <v>53439</v>
      </c>
      <c r="Q124" s="42">
        <v>53745</v>
      </c>
      <c r="R124" s="42">
        <v>53952</v>
      </c>
      <c r="S124" s="42">
        <v>54316</v>
      </c>
      <c r="T124" s="42">
        <v>54510</v>
      </c>
      <c r="U124" s="42">
        <v>54645</v>
      </c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</row>
    <row r="125" spans="1:77" x14ac:dyDescent="0.3">
      <c r="A125" s="3">
        <v>807</v>
      </c>
      <c r="B125" s="4" t="s">
        <v>121</v>
      </c>
      <c r="C125" s="39">
        <f t="shared" si="10"/>
        <v>4.842615012106144E-4</v>
      </c>
      <c r="D125" s="39">
        <f t="shared" si="11"/>
        <v>5.8889964504678094E-3</v>
      </c>
      <c r="E125" s="39">
        <f t="shared" si="12"/>
        <v>2.2455690111475857E-3</v>
      </c>
      <c r="F125" s="39">
        <f t="shared" si="13"/>
        <v>8.9621509162198798E-3</v>
      </c>
      <c r="G125" s="39">
        <f t="shared" si="14"/>
        <v>-7.9308430486157988E-4</v>
      </c>
      <c r="H125" s="39">
        <f t="shared" si="15"/>
        <v>9.3658226843400527E-3</v>
      </c>
      <c r="I125" s="39">
        <f t="shared" si="16"/>
        <v>3.1453959267122578E-3</v>
      </c>
      <c r="J125" s="39">
        <f t="shared" si="17"/>
        <v>-7.2901152308536554E-3</v>
      </c>
      <c r="K125" s="39">
        <f t="shared" si="18"/>
        <v>1.4213518635501909E-3</v>
      </c>
      <c r="L125" s="42">
        <v>12390</v>
      </c>
      <c r="M125" s="42">
        <v>12396</v>
      </c>
      <c r="N125" s="42">
        <v>12469</v>
      </c>
      <c r="O125" s="42">
        <v>12497</v>
      </c>
      <c r="P125" s="42">
        <v>12609</v>
      </c>
      <c r="Q125" s="42">
        <v>12599</v>
      </c>
      <c r="R125" s="42">
        <v>12717</v>
      </c>
      <c r="S125" s="42">
        <v>12757</v>
      </c>
      <c r="T125" s="42">
        <v>12664</v>
      </c>
      <c r="U125" s="42">
        <v>12682</v>
      </c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</row>
    <row r="126" spans="1:77" x14ac:dyDescent="0.3">
      <c r="A126" s="3">
        <v>811</v>
      </c>
      <c r="B126" s="4" t="s">
        <v>122</v>
      </c>
      <c r="C126" s="39">
        <f t="shared" si="10"/>
        <v>2.9021558872304176E-3</v>
      </c>
      <c r="D126" s="39">
        <f t="shared" si="11"/>
        <v>5.3741215378255713E-3</v>
      </c>
      <c r="E126" s="39">
        <f t="shared" si="12"/>
        <v>-2.4671052631578538E-3</v>
      </c>
      <c r="F126" s="39">
        <f t="shared" si="13"/>
        <v>-9.0684253915911395E-3</v>
      </c>
      <c r="G126" s="39">
        <f t="shared" si="14"/>
        <v>-1.7886855241264543E-2</v>
      </c>
      <c r="H126" s="39">
        <f t="shared" si="15"/>
        <v>-1.1012282930961459E-2</v>
      </c>
      <c r="I126" s="39">
        <f t="shared" si="16"/>
        <v>9.4218415417559598E-3</v>
      </c>
      <c r="J126" s="39">
        <f t="shared" si="17"/>
        <v>-2.545608824777279E-3</v>
      </c>
      <c r="K126" s="39">
        <f t="shared" si="18"/>
        <v>-9.3577201190983006E-3</v>
      </c>
      <c r="L126" s="42">
        <v>2412</v>
      </c>
      <c r="M126" s="42">
        <v>2419</v>
      </c>
      <c r="N126" s="42">
        <v>2432</v>
      </c>
      <c r="O126" s="42">
        <v>2426</v>
      </c>
      <c r="P126" s="42">
        <v>2404</v>
      </c>
      <c r="Q126" s="42">
        <v>2361</v>
      </c>
      <c r="R126" s="42">
        <v>2335</v>
      </c>
      <c r="S126" s="42">
        <v>2357</v>
      </c>
      <c r="T126" s="42">
        <v>2351</v>
      </c>
      <c r="U126" s="42">
        <v>2329</v>
      </c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</row>
    <row r="127" spans="1:77" x14ac:dyDescent="0.3">
      <c r="A127" s="3">
        <v>814</v>
      </c>
      <c r="B127" s="4" t="s">
        <v>123</v>
      </c>
      <c r="C127" s="39">
        <f t="shared" si="10"/>
        <v>-5.4582831218543681E-3</v>
      </c>
      <c r="D127" s="39">
        <f t="shared" si="11"/>
        <v>5.4169636493228701E-3</v>
      </c>
      <c r="E127" s="39">
        <f t="shared" si="12"/>
        <v>1.6305118389337014E-3</v>
      </c>
      <c r="F127" s="39">
        <f t="shared" si="13"/>
        <v>4.5296907070564441E-3</v>
      </c>
      <c r="G127" s="39">
        <f t="shared" si="14"/>
        <v>-3.7342351863595136E-3</v>
      </c>
      <c r="H127" s="39">
        <f t="shared" si="15"/>
        <v>-3.6775106082036491E-3</v>
      </c>
      <c r="I127" s="39">
        <f t="shared" si="16"/>
        <v>3.5491198182850958E-3</v>
      </c>
      <c r="J127" s="39">
        <f t="shared" si="17"/>
        <v>3.1829113028716272E-3</v>
      </c>
      <c r="K127" s="39">
        <f t="shared" si="18"/>
        <v>-6.6276528238031762E-3</v>
      </c>
      <c r="L127" s="42">
        <v>14107</v>
      </c>
      <c r="M127" s="42">
        <v>14030</v>
      </c>
      <c r="N127" s="42">
        <v>14106</v>
      </c>
      <c r="O127" s="42">
        <v>14129</v>
      </c>
      <c r="P127" s="42">
        <v>14193</v>
      </c>
      <c r="Q127" s="42">
        <v>14140</v>
      </c>
      <c r="R127" s="42">
        <v>14088</v>
      </c>
      <c r="S127" s="42">
        <v>14138</v>
      </c>
      <c r="T127" s="42">
        <v>14183</v>
      </c>
      <c r="U127" s="42">
        <v>14089</v>
      </c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</row>
    <row r="128" spans="1:77" x14ac:dyDescent="0.3">
      <c r="A128" s="3">
        <v>815</v>
      </c>
      <c r="B128" s="4" t="s">
        <v>124</v>
      </c>
      <c r="C128" s="39">
        <f t="shared" si="10"/>
        <v>7.0621468926552744E-3</v>
      </c>
      <c r="D128" s="39">
        <f t="shared" si="11"/>
        <v>1.4025245441795509E-3</v>
      </c>
      <c r="E128" s="39">
        <f t="shared" si="12"/>
        <v>-9.3370681605975392E-4</v>
      </c>
      <c r="F128" s="39">
        <f t="shared" si="13"/>
        <v>-7.3831775700934354E-3</v>
      </c>
      <c r="G128" s="39">
        <f t="shared" si="14"/>
        <v>1.4122963939364741E-3</v>
      </c>
      <c r="H128" s="39">
        <f t="shared" si="15"/>
        <v>-2.7265889432117607E-3</v>
      </c>
      <c r="I128" s="39">
        <f t="shared" si="16"/>
        <v>-1.9798246441029566E-3</v>
      </c>
      <c r="J128" s="39">
        <f t="shared" si="17"/>
        <v>-7.5571509540902637E-3</v>
      </c>
      <c r="K128" s="39">
        <f t="shared" si="18"/>
        <v>-9.5183704549780535E-3</v>
      </c>
      <c r="L128" s="42">
        <v>10620</v>
      </c>
      <c r="M128" s="42">
        <v>10695</v>
      </c>
      <c r="N128" s="42">
        <v>10710</v>
      </c>
      <c r="O128" s="42">
        <v>10700</v>
      </c>
      <c r="P128" s="42">
        <v>10621</v>
      </c>
      <c r="Q128" s="42">
        <v>10636</v>
      </c>
      <c r="R128" s="42">
        <v>10607</v>
      </c>
      <c r="S128" s="42">
        <v>10586</v>
      </c>
      <c r="T128" s="42">
        <v>10506</v>
      </c>
      <c r="U128" s="42">
        <v>10406</v>
      </c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</row>
    <row r="129" spans="1:77" x14ac:dyDescent="0.3">
      <c r="A129" s="3">
        <v>817</v>
      </c>
      <c r="B129" s="4" t="s">
        <v>125</v>
      </c>
      <c r="C129" s="39">
        <f t="shared" si="10"/>
        <v>-8.4154844914643423E-3</v>
      </c>
      <c r="D129" s="39">
        <f t="shared" si="11"/>
        <v>4.8496605237624557E-4</v>
      </c>
      <c r="E129" s="39">
        <f t="shared" si="12"/>
        <v>3.1507513330102377E-3</v>
      </c>
      <c r="F129" s="39">
        <f t="shared" si="13"/>
        <v>-9.6641700893940197E-4</v>
      </c>
      <c r="G129" s="39">
        <f t="shared" si="14"/>
        <v>-5.8041112454655375E-3</v>
      </c>
      <c r="H129" s="39">
        <f t="shared" si="15"/>
        <v>6.0812454390659632E-3</v>
      </c>
      <c r="I129" s="39">
        <f t="shared" si="16"/>
        <v>2.9013539651836506E-3</v>
      </c>
      <c r="J129" s="39">
        <f t="shared" si="17"/>
        <v>-1.0366441658630654E-2</v>
      </c>
      <c r="K129" s="39">
        <f t="shared" si="18"/>
        <v>-6.0901339829476653E-3</v>
      </c>
      <c r="L129" s="42">
        <v>4159</v>
      </c>
      <c r="M129" s="42">
        <v>4124</v>
      </c>
      <c r="N129" s="42">
        <v>4126</v>
      </c>
      <c r="O129" s="42">
        <v>4139</v>
      </c>
      <c r="P129" s="42">
        <v>4135</v>
      </c>
      <c r="Q129" s="42">
        <v>4111</v>
      </c>
      <c r="R129" s="42">
        <v>4136</v>
      </c>
      <c r="S129" s="42">
        <v>4148</v>
      </c>
      <c r="T129" s="42">
        <v>4105</v>
      </c>
      <c r="U129" s="42">
        <v>4080</v>
      </c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</row>
    <row r="130" spans="1:77" x14ac:dyDescent="0.3">
      <c r="A130" s="3">
        <v>819</v>
      </c>
      <c r="B130" s="4" t="s">
        <v>126</v>
      </c>
      <c r="C130" s="39">
        <f t="shared" si="10"/>
        <v>5.2091313007507356E-3</v>
      </c>
      <c r="D130" s="39">
        <f t="shared" si="11"/>
        <v>2.7434842249656199E-3</v>
      </c>
      <c r="E130" s="39">
        <f t="shared" si="12"/>
        <v>6.9919440644474751E-3</v>
      </c>
      <c r="F130" s="39">
        <f t="shared" si="13"/>
        <v>2.7169811320755244E-3</v>
      </c>
      <c r="G130" s="39">
        <f t="shared" si="14"/>
        <v>-1.9569471624266699E-3</v>
      </c>
      <c r="H130" s="39">
        <f t="shared" si="15"/>
        <v>-1.4479638009049722E-2</v>
      </c>
      <c r="I130" s="39">
        <f t="shared" si="16"/>
        <v>7.8053259871442293E-3</v>
      </c>
      <c r="J130" s="39">
        <f t="shared" si="17"/>
        <v>3.6446469248292424E-3</v>
      </c>
      <c r="K130" s="39">
        <f t="shared" si="18"/>
        <v>-1.0742926312603984E-2</v>
      </c>
      <c r="L130" s="42">
        <v>6527</v>
      </c>
      <c r="M130" s="42">
        <v>6561</v>
      </c>
      <c r="N130" s="42">
        <v>6579</v>
      </c>
      <c r="O130" s="42">
        <v>6625</v>
      </c>
      <c r="P130" s="42">
        <v>6643</v>
      </c>
      <c r="Q130" s="42">
        <v>6630</v>
      </c>
      <c r="R130" s="42">
        <v>6534</v>
      </c>
      <c r="S130" s="42">
        <v>6585</v>
      </c>
      <c r="T130" s="42">
        <v>6609</v>
      </c>
      <c r="U130" s="42">
        <v>6538</v>
      </c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</row>
    <row r="131" spans="1:77" x14ac:dyDescent="0.3">
      <c r="A131" s="3">
        <v>821</v>
      </c>
      <c r="B131" s="4" t="s">
        <v>127</v>
      </c>
      <c r="C131" s="39">
        <f t="shared" si="10"/>
        <v>1.1438784629133059E-2</v>
      </c>
      <c r="D131" s="39">
        <f t="shared" si="11"/>
        <v>1.8907934264004167E-2</v>
      </c>
      <c r="E131" s="39">
        <f t="shared" si="12"/>
        <v>4.335761359694823E-3</v>
      </c>
      <c r="F131" s="39">
        <f t="shared" si="13"/>
        <v>7.425315144189204E-3</v>
      </c>
      <c r="G131" s="39">
        <f t="shared" si="14"/>
        <v>2.4511484401782635E-2</v>
      </c>
      <c r="H131" s="39">
        <f t="shared" si="15"/>
        <v>2.0746193742680274E-2</v>
      </c>
      <c r="I131" s="39">
        <f t="shared" si="16"/>
        <v>2.6389116538272361E-2</v>
      </c>
      <c r="J131" s="39">
        <f t="shared" si="17"/>
        <v>3.1619290961354185E-2</v>
      </c>
      <c r="K131" s="39">
        <f t="shared" si="18"/>
        <v>2.6315789473684292E-2</v>
      </c>
      <c r="L131" s="42">
        <v>5595</v>
      </c>
      <c r="M131" s="42">
        <v>5659</v>
      </c>
      <c r="N131" s="42">
        <v>5766</v>
      </c>
      <c r="O131" s="42">
        <v>5791</v>
      </c>
      <c r="P131" s="42">
        <v>5834</v>
      </c>
      <c r="Q131" s="42">
        <v>5977</v>
      </c>
      <c r="R131" s="42">
        <v>6101</v>
      </c>
      <c r="S131" s="42">
        <v>6262</v>
      </c>
      <c r="T131" s="42">
        <v>6460</v>
      </c>
      <c r="U131" s="42">
        <v>6630</v>
      </c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</row>
    <row r="132" spans="1:77" x14ac:dyDescent="0.3">
      <c r="A132" s="3">
        <v>822</v>
      </c>
      <c r="B132" s="4" t="s">
        <v>128</v>
      </c>
      <c r="C132" s="39">
        <f t="shared" si="10"/>
        <v>2.0608899297423822E-2</v>
      </c>
      <c r="D132" s="39">
        <f t="shared" si="11"/>
        <v>-1.0096374483708148E-2</v>
      </c>
      <c r="E132" s="39">
        <f t="shared" si="12"/>
        <v>1.2749188687992685E-2</v>
      </c>
      <c r="F132" s="39">
        <f t="shared" si="13"/>
        <v>-1.0070954451819603E-2</v>
      </c>
      <c r="G132" s="39">
        <f t="shared" si="14"/>
        <v>4.8554913294798219E-3</v>
      </c>
      <c r="H132" s="39">
        <f t="shared" si="15"/>
        <v>-1.8407731247124248E-3</v>
      </c>
      <c r="I132" s="39">
        <f t="shared" si="16"/>
        <v>-8.0682342093130188E-3</v>
      </c>
      <c r="J132" s="39">
        <f t="shared" si="17"/>
        <v>1.3014176156170176E-2</v>
      </c>
      <c r="K132" s="39">
        <f t="shared" si="18"/>
        <v>-1.5141087405368236E-2</v>
      </c>
      <c r="L132" s="42">
        <v>4270</v>
      </c>
      <c r="M132" s="42">
        <v>4358</v>
      </c>
      <c r="N132" s="42">
        <v>4314</v>
      </c>
      <c r="O132" s="42">
        <v>4369</v>
      </c>
      <c r="P132" s="42">
        <v>4325</v>
      </c>
      <c r="Q132" s="42">
        <v>4346</v>
      </c>
      <c r="R132" s="42">
        <v>4338</v>
      </c>
      <c r="S132" s="42">
        <v>4303</v>
      </c>
      <c r="T132" s="42">
        <v>4359</v>
      </c>
      <c r="U132" s="42">
        <v>4293</v>
      </c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</row>
    <row r="133" spans="1:77" x14ac:dyDescent="0.3">
      <c r="A133" s="3">
        <v>826</v>
      </c>
      <c r="B133" s="4" t="s">
        <v>129</v>
      </c>
      <c r="C133" s="39">
        <f t="shared" ref="C133:C196" si="19">+M133/L133-1</f>
        <v>2.4908668216538921E-3</v>
      </c>
      <c r="D133" s="39">
        <f t="shared" ref="D133:D196" si="20">+N133/M133-1</f>
        <v>-9.1104853404008201E-3</v>
      </c>
      <c r="E133" s="39">
        <f t="shared" ref="E133:E196" si="21">+O133/N133-1</f>
        <v>-1.5045135406218657E-3</v>
      </c>
      <c r="F133" s="39">
        <f t="shared" ref="F133:F196" si="22">+P133/O133-1</f>
        <v>-2.6787209107651533E-3</v>
      </c>
      <c r="G133" s="39">
        <f t="shared" ref="G133:G196" si="23">+Q133/P133-1</f>
        <v>-7.3862682558334392E-3</v>
      </c>
      <c r="H133" s="39">
        <f t="shared" ref="H133:H196" si="24">+R133/Q133-1</f>
        <v>4.5662100456620447E-3</v>
      </c>
      <c r="I133" s="39">
        <f t="shared" ref="I133:I196" si="25">+S133/R133-1</f>
        <v>-7.74410774410772E-3</v>
      </c>
      <c r="J133" s="39">
        <f t="shared" ref="J133:J196" si="26">+T133/S133-1</f>
        <v>-6.4472344757380284E-3</v>
      </c>
      <c r="K133" s="39">
        <f t="shared" ref="K133:K196" si="27">+U133/T133-1</f>
        <v>-1.2978142076502719E-2</v>
      </c>
      <c r="L133" s="42">
        <v>6022</v>
      </c>
      <c r="M133" s="42">
        <v>6037</v>
      </c>
      <c r="N133" s="42">
        <v>5982</v>
      </c>
      <c r="O133" s="42">
        <v>5973</v>
      </c>
      <c r="P133" s="42">
        <v>5957</v>
      </c>
      <c r="Q133" s="42">
        <v>5913</v>
      </c>
      <c r="R133" s="42">
        <v>5940</v>
      </c>
      <c r="S133" s="42">
        <v>5894</v>
      </c>
      <c r="T133" s="42">
        <v>5856</v>
      </c>
      <c r="U133" s="42">
        <v>5780</v>
      </c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</row>
    <row r="134" spans="1:77" x14ac:dyDescent="0.3">
      <c r="A134" s="3">
        <v>827</v>
      </c>
      <c r="B134" s="4" t="s">
        <v>130</v>
      </c>
      <c r="C134" s="39">
        <f t="shared" si="19"/>
        <v>6.301197227473132E-3</v>
      </c>
      <c r="D134" s="39">
        <f t="shared" si="20"/>
        <v>3.1308703819661332E-3</v>
      </c>
      <c r="E134" s="39">
        <f t="shared" si="21"/>
        <v>4.3695380774031456E-3</v>
      </c>
      <c r="F134" s="39">
        <f t="shared" si="22"/>
        <v>-4.3505282784338517E-3</v>
      </c>
      <c r="G134" s="39">
        <f t="shared" si="23"/>
        <v>-4.993757802746579E-3</v>
      </c>
      <c r="H134" s="39">
        <f t="shared" si="24"/>
        <v>1.1919698870765272E-2</v>
      </c>
      <c r="I134" s="39">
        <f t="shared" si="25"/>
        <v>-1.2399256044637319E-2</v>
      </c>
      <c r="J134" s="39">
        <f t="shared" si="26"/>
        <v>-3.7664783427495685E-3</v>
      </c>
      <c r="K134" s="39">
        <f t="shared" si="27"/>
        <v>-9.4517958412098091E-3</v>
      </c>
      <c r="L134" s="42">
        <v>1587</v>
      </c>
      <c r="M134" s="42">
        <v>1597</v>
      </c>
      <c r="N134" s="42">
        <v>1602</v>
      </c>
      <c r="O134" s="42">
        <v>1609</v>
      </c>
      <c r="P134" s="42">
        <v>1602</v>
      </c>
      <c r="Q134" s="42">
        <v>1594</v>
      </c>
      <c r="R134" s="42">
        <v>1613</v>
      </c>
      <c r="S134" s="42">
        <v>1593</v>
      </c>
      <c r="T134" s="42">
        <v>1587</v>
      </c>
      <c r="U134" s="42">
        <v>1572</v>
      </c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</row>
    <row r="135" spans="1:77" x14ac:dyDescent="0.3">
      <c r="A135" s="3">
        <v>828</v>
      </c>
      <c r="B135" s="4" t="s">
        <v>131</v>
      </c>
      <c r="C135" s="39">
        <f t="shared" si="19"/>
        <v>-3.7086985839513975E-3</v>
      </c>
      <c r="D135" s="39">
        <f t="shared" si="20"/>
        <v>1.353637901861271E-3</v>
      </c>
      <c r="E135" s="39">
        <f t="shared" si="21"/>
        <v>-4.7313281514025363E-3</v>
      </c>
      <c r="F135" s="39">
        <f t="shared" si="22"/>
        <v>1.4940577249575648E-2</v>
      </c>
      <c r="G135" s="39">
        <f t="shared" si="23"/>
        <v>4.3492806958849162E-3</v>
      </c>
      <c r="H135" s="39">
        <f t="shared" si="24"/>
        <v>-3.6642238507661462E-3</v>
      </c>
      <c r="I135" s="39">
        <f t="shared" si="25"/>
        <v>-4.0120361083250122E-3</v>
      </c>
      <c r="J135" s="39">
        <f t="shared" si="26"/>
        <v>-6.7136623027861386E-3</v>
      </c>
      <c r="K135" s="39">
        <f t="shared" si="27"/>
        <v>-8.448800270361656E-3</v>
      </c>
      <c r="L135" s="42">
        <v>2966</v>
      </c>
      <c r="M135" s="42">
        <v>2955</v>
      </c>
      <c r="N135" s="42">
        <v>2959</v>
      </c>
      <c r="O135" s="42">
        <v>2945</v>
      </c>
      <c r="P135" s="42">
        <v>2989</v>
      </c>
      <c r="Q135" s="42">
        <v>3002</v>
      </c>
      <c r="R135" s="42">
        <v>2991</v>
      </c>
      <c r="S135" s="42">
        <v>2979</v>
      </c>
      <c r="T135" s="42">
        <v>2959</v>
      </c>
      <c r="U135" s="42">
        <v>2934</v>
      </c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</row>
    <row r="136" spans="1:77" x14ac:dyDescent="0.3">
      <c r="A136" s="3">
        <v>829</v>
      </c>
      <c r="B136" s="4" t="s">
        <v>132</v>
      </c>
      <c r="C136" s="39">
        <f t="shared" si="19"/>
        <v>-8.3267248215701528E-3</v>
      </c>
      <c r="D136" s="39">
        <f t="shared" si="20"/>
        <v>-1.1995201919232645E-3</v>
      </c>
      <c r="E136" s="39">
        <f t="shared" si="21"/>
        <v>3.6028823058447124E-3</v>
      </c>
      <c r="F136" s="39">
        <f t="shared" si="22"/>
        <v>-1.5556441962504941E-2</v>
      </c>
      <c r="G136" s="39">
        <f t="shared" si="23"/>
        <v>-8.1037277147488762E-4</v>
      </c>
      <c r="H136" s="39">
        <f t="shared" si="24"/>
        <v>-7.2992700729926918E-3</v>
      </c>
      <c r="I136" s="39">
        <f t="shared" si="25"/>
        <v>-2.450980392156854E-3</v>
      </c>
      <c r="J136" s="39">
        <f t="shared" si="26"/>
        <v>-1.8427518427518441E-2</v>
      </c>
      <c r="K136" s="39">
        <f t="shared" si="27"/>
        <v>2.5031289111390187E-3</v>
      </c>
      <c r="L136" s="42">
        <v>2522</v>
      </c>
      <c r="M136" s="42">
        <v>2501</v>
      </c>
      <c r="N136" s="42">
        <v>2498</v>
      </c>
      <c r="O136" s="42">
        <v>2507</v>
      </c>
      <c r="P136" s="42">
        <v>2468</v>
      </c>
      <c r="Q136" s="42">
        <v>2466</v>
      </c>
      <c r="R136" s="42">
        <v>2448</v>
      </c>
      <c r="S136" s="42">
        <v>2442</v>
      </c>
      <c r="T136" s="42">
        <v>2397</v>
      </c>
      <c r="U136" s="42">
        <v>2403</v>
      </c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</row>
    <row r="137" spans="1:77" x14ac:dyDescent="0.3">
      <c r="A137" s="3">
        <v>830</v>
      </c>
      <c r="B137" s="4" t="s">
        <v>133</v>
      </c>
      <c r="C137" s="39">
        <f t="shared" si="19"/>
        <v>7.1225071225078374E-4</v>
      </c>
      <c r="D137" s="39">
        <f t="shared" si="20"/>
        <v>1.7793594306049876E-2</v>
      </c>
      <c r="E137" s="39">
        <f t="shared" si="21"/>
        <v>0</v>
      </c>
      <c r="F137" s="39">
        <f t="shared" si="22"/>
        <v>1.4685314685314754E-2</v>
      </c>
      <c r="G137" s="39">
        <f t="shared" si="23"/>
        <v>-8.2701585113714726E-3</v>
      </c>
      <c r="H137" s="39">
        <f t="shared" si="24"/>
        <v>2.7797081306462079E-3</v>
      </c>
      <c r="I137" s="39">
        <f t="shared" si="25"/>
        <v>2.2869022869022926E-2</v>
      </c>
      <c r="J137" s="39">
        <f t="shared" si="26"/>
        <v>8.8075880758806679E-3</v>
      </c>
      <c r="K137" s="39">
        <f t="shared" si="27"/>
        <v>-8.7306917394224248E-3</v>
      </c>
      <c r="L137" s="42">
        <v>1404</v>
      </c>
      <c r="M137" s="42">
        <v>1405</v>
      </c>
      <c r="N137" s="42">
        <v>1430</v>
      </c>
      <c r="O137" s="42">
        <v>1430</v>
      </c>
      <c r="P137" s="42">
        <v>1451</v>
      </c>
      <c r="Q137" s="42">
        <v>1439</v>
      </c>
      <c r="R137" s="42">
        <v>1443</v>
      </c>
      <c r="S137" s="42">
        <v>1476</v>
      </c>
      <c r="T137" s="42">
        <v>1489</v>
      </c>
      <c r="U137" s="42">
        <v>1476</v>
      </c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</row>
    <row r="138" spans="1:77" x14ac:dyDescent="0.3">
      <c r="A138" s="3">
        <v>831</v>
      </c>
      <c r="B138" s="4" t="s">
        <v>134</v>
      </c>
      <c r="C138" s="39">
        <f t="shared" si="19"/>
        <v>-2.172338884866043E-2</v>
      </c>
      <c r="D138" s="39">
        <f t="shared" si="20"/>
        <v>-1.1843079200592133E-2</v>
      </c>
      <c r="E138" s="39">
        <f t="shared" si="21"/>
        <v>1.1235955056179803E-2</v>
      </c>
      <c r="F138" s="39">
        <f t="shared" si="22"/>
        <v>-3.4814814814814854E-2</v>
      </c>
      <c r="G138" s="39">
        <f t="shared" si="23"/>
        <v>-3.8372985418265726E-3</v>
      </c>
      <c r="H138" s="39">
        <f t="shared" si="24"/>
        <v>1.9260400616332829E-2</v>
      </c>
      <c r="I138" s="39">
        <f t="shared" si="25"/>
        <v>-3.023431594860182E-3</v>
      </c>
      <c r="J138" s="39">
        <f t="shared" si="26"/>
        <v>7.5815011372259988E-4</v>
      </c>
      <c r="K138" s="39">
        <f t="shared" si="27"/>
        <v>-2.5757575757575757E-2</v>
      </c>
      <c r="L138" s="42">
        <v>1381</v>
      </c>
      <c r="M138" s="42">
        <v>1351</v>
      </c>
      <c r="N138" s="42">
        <v>1335</v>
      </c>
      <c r="O138" s="42">
        <v>1350</v>
      </c>
      <c r="P138" s="42">
        <v>1303</v>
      </c>
      <c r="Q138" s="42">
        <v>1298</v>
      </c>
      <c r="R138" s="42">
        <v>1323</v>
      </c>
      <c r="S138" s="42">
        <v>1319</v>
      </c>
      <c r="T138" s="42">
        <v>1320</v>
      </c>
      <c r="U138" s="42">
        <v>1286</v>
      </c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</row>
    <row r="139" spans="1:77" x14ac:dyDescent="0.3">
      <c r="A139" s="3">
        <v>833</v>
      </c>
      <c r="B139" s="4" t="s">
        <v>135</v>
      </c>
      <c r="C139" s="39">
        <f t="shared" si="19"/>
        <v>-8.9858793324775199E-3</v>
      </c>
      <c r="D139" s="39">
        <f t="shared" si="20"/>
        <v>-1.2521588946459383E-2</v>
      </c>
      <c r="E139" s="39">
        <f t="shared" si="21"/>
        <v>-1.3117621337996876E-3</v>
      </c>
      <c r="F139" s="39">
        <f t="shared" si="22"/>
        <v>-1.1821366024518443E-2</v>
      </c>
      <c r="G139" s="39">
        <f t="shared" si="23"/>
        <v>-2.2153300841825097E-3</v>
      </c>
      <c r="H139" s="39">
        <f t="shared" si="24"/>
        <v>-2.6642984014209059E-3</v>
      </c>
      <c r="I139" s="39">
        <f t="shared" si="25"/>
        <v>-8.0142475512021694E-3</v>
      </c>
      <c r="J139" s="39">
        <f t="shared" si="26"/>
        <v>3.5906642728904536E-3</v>
      </c>
      <c r="K139" s="39">
        <f t="shared" si="27"/>
        <v>-3.5778175313059268E-3</v>
      </c>
      <c r="L139" s="42">
        <v>2337</v>
      </c>
      <c r="M139" s="42">
        <v>2316</v>
      </c>
      <c r="N139" s="42">
        <v>2287</v>
      </c>
      <c r="O139" s="42">
        <v>2284</v>
      </c>
      <c r="P139" s="42">
        <v>2257</v>
      </c>
      <c r="Q139" s="42">
        <v>2252</v>
      </c>
      <c r="R139" s="42">
        <v>2246</v>
      </c>
      <c r="S139" s="42">
        <v>2228</v>
      </c>
      <c r="T139" s="42">
        <v>2236</v>
      </c>
      <c r="U139" s="42">
        <v>2228</v>
      </c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</row>
    <row r="140" spans="1:77" x14ac:dyDescent="0.3">
      <c r="A140" s="3">
        <v>834</v>
      </c>
      <c r="B140" s="4" t="s">
        <v>136</v>
      </c>
      <c r="C140" s="39">
        <f t="shared" si="19"/>
        <v>5.4929964295522549E-3</v>
      </c>
      <c r="D140" s="39">
        <f t="shared" si="20"/>
        <v>1.065282709642168E-2</v>
      </c>
      <c r="E140" s="39">
        <f t="shared" si="21"/>
        <v>5.6756756756757287E-3</v>
      </c>
      <c r="F140" s="39">
        <f t="shared" si="22"/>
        <v>5.3748992206403834E-4</v>
      </c>
      <c r="G140" s="39">
        <f t="shared" si="23"/>
        <v>-9.1324200913242004E-3</v>
      </c>
      <c r="H140" s="39">
        <f t="shared" si="24"/>
        <v>1.0300894551368955E-2</v>
      </c>
      <c r="I140" s="39">
        <f t="shared" si="25"/>
        <v>-2.6831231553525736E-4</v>
      </c>
      <c r="J140" s="39">
        <f t="shared" si="26"/>
        <v>-4.5625335480408147E-3</v>
      </c>
      <c r="K140" s="39">
        <f t="shared" si="27"/>
        <v>3.7746023186842059E-3</v>
      </c>
      <c r="L140" s="42">
        <v>3641</v>
      </c>
      <c r="M140" s="42">
        <v>3661</v>
      </c>
      <c r="N140" s="42">
        <v>3700</v>
      </c>
      <c r="O140" s="42">
        <v>3721</v>
      </c>
      <c r="P140" s="42">
        <v>3723</v>
      </c>
      <c r="Q140" s="42">
        <v>3689</v>
      </c>
      <c r="R140" s="42">
        <v>3727</v>
      </c>
      <c r="S140" s="42">
        <v>3726</v>
      </c>
      <c r="T140" s="42">
        <v>3709</v>
      </c>
      <c r="U140" s="42">
        <v>3723</v>
      </c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</row>
    <row r="141" spans="1:77" x14ac:dyDescent="0.3">
      <c r="A141" s="3">
        <v>901</v>
      </c>
      <c r="B141" s="4" t="s">
        <v>137</v>
      </c>
      <c r="C141" s="39">
        <f t="shared" si="19"/>
        <v>-3.3362344067304761E-3</v>
      </c>
      <c r="D141" s="39">
        <f t="shared" si="20"/>
        <v>4.0750982389754498E-3</v>
      </c>
      <c r="E141" s="39">
        <f t="shared" si="21"/>
        <v>-7.3923757066240992E-3</v>
      </c>
      <c r="F141" s="39">
        <f t="shared" si="22"/>
        <v>7.4474299065421246E-3</v>
      </c>
      <c r="G141" s="39">
        <f t="shared" si="23"/>
        <v>1.4494854326714268E-3</v>
      </c>
      <c r="H141" s="39">
        <f t="shared" si="24"/>
        <v>1.5921262121869617E-3</v>
      </c>
      <c r="I141" s="39">
        <f t="shared" si="25"/>
        <v>2.3121387283238093E-3</v>
      </c>
      <c r="J141" s="39">
        <f t="shared" si="26"/>
        <v>-7.7854671280276344E-3</v>
      </c>
      <c r="K141" s="39">
        <f t="shared" si="27"/>
        <v>-4.9404242952629795E-3</v>
      </c>
      <c r="L141" s="42">
        <v>6894</v>
      </c>
      <c r="M141" s="42">
        <v>6871</v>
      </c>
      <c r="N141" s="42">
        <v>6899</v>
      </c>
      <c r="O141" s="42">
        <v>6848</v>
      </c>
      <c r="P141" s="42">
        <v>6899</v>
      </c>
      <c r="Q141" s="42">
        <v>6909</v>
      </c>
      <c r="R141" s="42">
        <v>6920</v>
      </c>
      <c r="S141" s="42">
        <v>6936</v>
      </c>
      <c r="T141" s="42">
        <v>6882</v>
      </c>
      <c r="U141" s="42">
        <v>6848</v>
      </c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</row>
    <row r="142" spans="1:77" x14ac:dyDescent="0.3">
      <c r="A142" s="3">
        <v>904</v>
      </c>
      <c r="B142" s="4" t="s">
        <v>138</v>
      </c>
      <c r="C142" s="39">
        <f t="shared" si="19"/>
        <v>1.5904766551202654E-2</v>
      </c>
      <c r="D142" s="39">
        <f t="shared" si="20"/>
        <v>2.2955385871392231E-2</v>
      </c>
      <c r="E142" s="39">
        <f t="shared" si="21"/>
        <v>1.3755222759494812E-2</v>
      </c>
      <c r="F142" s="39">
        <f t="shared" si="22"/>
        <v>8.7524312308975283E-3</v>
      </c>
      <c r="G142" s="39">
        <f t="shared" si="23"/>
        <v>1.4460818069136572E-2</v>
      </c>
      <c r="H142" s="39">
        <f t="shared" si="24"/>
        <v>2.0454339759254259E-2</v>
      </c>
      <c r="I142" s="39">
        <f t="shared" si="25"/>
        <v>6.2971175166297577E-3</v>
      </c>
      <c r="J142" s="39">
        <f t="shared" si="26"/>
        <v>1.4322228098008205E-2</v>
      </c>
      <c r="K142" s="39">
        <f t="shared" si="27"/>
        <v>9.949168006256226E-3</v>
      </c>
      <c r="L142" s="42">
        <v>20497</v>
      </c>
      <c r="M142" s="42">
        <v>20823</v>
      </c>
      <c r="N142" s="42">
        <v>21301</v>
      </c>
      <c r="O142" s="42">
        <v>21594</v>
      </c>
      <c r="P142" s="42">
        <v>21783</v>
      </c>
      <c r="Q142" s="42">
        <v>22098</v>
      </c>
      <c r="R142" s="42">
        <v>22550</v>
      </c>
      <c r="S142" s="42">
        <v>22692</v>
      </c>
      <c r="T142" s="42">
        <v>23017</v>
      </c>
      <c r="U142" s="42">
        <v>23246</v>
      </c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</row>
    <row r="143" spans="1:77" x14ac:dyDescent="0.3">
      <c r="A143" s="3">
        <v>906</v>
      </c>
      <c r="B143" s="4" t="s">
        <v>139</v>
      </c>
      <c r="C143" s="39">
        <f t="shared" si="19"/>
        <v>1.3779858360340791E-2</v>
      </c>
      <c r="D143" s="39">
        <f t="shared" si="20"/>
        <v>1.3545194060953447E-2</v>
      </c>
      <c r="E143" s="39">
        <f t="shared" si="21"/>
        <v>1.2499707950748729E-2</v>
      </c>
      <c r="F143" s="39">
        <f t="shared" si="22"/>
        <v>1.1653129038213139E-2</v>
      </c>
      <c r="G143" s="39">
        <f t="shared" si="23"/>
        <v>8.6220661025067091E-3</v>
      </c>
      <c r="H143" s="39">
        <f t="shared" si="24"/>
        <v>2.125783034442108E-3</v>
      </c>
      <c r="I143" s="39">
        <f t="shared" si="25"/>
        <v>5.935052919007866E-3</v>
      </c>
      <c r="J143" s="39">
        <f t="shared" si="26"/>
        <v>1.5479181622397586E-3</v>
      </c>
      <c r="K143" s="39">
        <f t="shared" si="27"/>
        <v>3.1358494792250724E-3</v>
      </c>
      <c r="L143" s="42">
        <v>41655</v>
      </c>
      <c r="M143" s="42">
        <v>42229</v>
      </c>
      <c r="N143" s="42">
        <v>42801</v>
      </c>
      <c r="O143" s="42">
        <v>43336</v>
      </c>
      <c r="P143" s="42">
        <v>43841</v>
      </c>
      <c r="Q143" s="42">
        <v>44219</v>
      </c>
      <c r="R143" s="42">
        <v>44313</v>
      </c>
      <c r="S143" s="42">
        <v>44576</v>
      </c>
      <c r="T143" s="42">
        <v>44645</v>
      </c>
      <c r="U143" s="42">
        <v>44785</v>
      </c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</row>
    <row r="144" spans="1:77" x14ac:dyDescent="0.3">
      <c r="A144" s="3">
        <v>911</v>
      </c>
      <c r="B144" s="4" t="s">
        <v>140</v>
      </c>
      <c r="C144" s="39">
        <f t="shared" si="19"/>
        <v>7.6674737691686534E-3</v>
      </c>
      <c r="D144" s="39">
        <f t="shared" si="20"/>
        <v>-7.6091309571485466E-3</v>
      </c>
      <c r="E144" s="39">
        <f t="shared" si="21"/>
        <v>2.421307506053294E-3</v>
      </c>
      <c r="F144" s="39">
        <f t="shared" si="22"/>
        <v>2.0128824476650653E-3</v>
      </c>
      <c r="G144" s="39">
        <f t="shared" si="23"/>
        <v>-3.2141422257935259E-3</v>
      </c>
      <c r="H144" s="39">
        <f t="shared" si="24"/>
        <v>-3.2245062474808295E-3</v>
      </c>
      <c r="I144" s="39">
        <f t="shared" si="25"/>
        <v>1.5365952284674522E-2</v>
      </c>
      <c r="J144" s="39">
        <f t="shared" si="26"/>
        <v>-1.7522899243329393E-2</v>
      </c>
      <c r="K144" s="39">
        <f t="shared" si="27"/>
        <v>-5.2695581678151582E-3</v>
      </c>
      <c r="L144" s="42">
        <v>2478</v>
      </c>
      <c r="M144" s="42">
        <v>2497</v>
      </c>
      <c r="N144" s="42">
        <v>2478</v>
      </c>
      <c r="O144" s="42">
        <v>2484</v>
      </c>
      <c r="P144" s="42">
        <v>2489</v>
      </c>
      <c r="Q144" s="42">
        <v>2481</v>
      </c>
      <c r="R144" s="42">
        <v>2473</v>
      </c>
      <c r="S144" s="42">
        <v>2511</v>
      </c>
      <c r="T144" s="42">
        <v>2467</v>
      </c>
      <c r="U144" s="42">
        <v>2454</v>
      </c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</row>
    <row r="145" spans="1:77" x14ac:dyDescent="0.3">
      <c r="A145" s="3">
        <v>912</v>
      </c>
      <c r="B145" s="6" t="s">
        <v>141</v>
      </c>
      <c r="C145" s="39">
        <f t="shared" si="19"/>
        <v>1.9088016967126142E-2</v>
      </c>
      <c r="D145" s="39">
        <f t="shared" si="20"/>
        <v>5.7232049947970598E-3</v>
      </c>
      <c r="E145" s="39">
        <f t="shared" si="21"/>
        <v>2.7418520434557614E-2</v>
      </c>
      <c r="F145" s="39">
        <f t="shared" si="22"/>
        <v>7.0493454179254567E-3</v>
      </c>
      <c r="G145" s="39">
        <f t="shared" si="23"/>
        <v>8.999999999999897E-3</v>
      </c>
      <c r="H145" s="39">
        <f t="shared" si="24"/>
        <v>8.9197224975223754E-3</v>
      </c>
      <c r="I145" s="39">
        <f t="shared" si="25"/>
        <v>3.3398821218074692E-2</v>
      </c>
      <c r="J145" s="39">
        <f t="shared" si="26"/>
        <v>-8.0798479087452746E-3</v>
      </c>
      <c r="K145" s="39">
        <f t="shared" si="27"/>
        <v>2.8749401054144474E-3</v>
      </c>
      <c r="L145" s="42">
        <v>1886</v>
      </c>
      <c r="M145" s="42">
        <v>1922</v>
      </c>
      <c r="N145" s="42">
        <v>1933</v>
      </c>
      <c r="O145" s="42">
        <v>1986</v>
      </c>
      <c r="P145" s="42">
        <v>2000</v>
      </c>
      <c r="Q145" s="42">
        <v>2018</v>
      </c>
      <c r="R145" s="42">
        <v>2036</v>
      </c>
      <c r="S145" s="42">
        <v>2104</v>
      </c>
      <c r="T145" s="42">
        <v>2087</v>
      </c>
      <c r="U145" s="42">
        <v>2093</v>
      </c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</row>
    <row r="146" spans="1:77" x14ac:dyDescent="0.3">
      <c r="A146" s="3">
        <v>914</v>
      </c>
      <c r="B146" s="4" t="s">
        <v>142</v>
      </c>
      <c r="C146" s="39">
        <f t="shared" si="19"/>
        <v>5.0513554470450472E-3</v>
      </c>
      <c r="D146" s="39">
        <f t="shared" si="20"/>
        <v>8.3766124979058887E-3</v>
      </c>
      <c r="E146" s="39">
        <f t="shared" si="21"/>
        <v>7.4763249709253188E-3</v>
      </c>
      <c r="F146" s="39">
        <f t="shared" si="22"/>
        <v>-8.2453825857520258E-4</v>
      </c>
      <c r="G146" s="39">
        <f t="shared" si="23"/>
        <v>-1.8154811024921891E-3</v>
      </c>
      <c r="H146" s="39">
        <f t="shared" si="24"/>
        <v>-5.6216931216931387E-3</v>
      </c>
      <c r="I146" s="39">
        <f t="shared" si="25"/>
        <v>6.1523112736947549E-3</v>
      </c>
      <c r="J146" s="39">
        <f t="shared" si="26"/>
        <v>5.7841679061312323E-3</v>
      </c>
      <c r="K146" s="39">
        <f t="shared" si="27"/>
        <v>-2.7932960893854997E-3</v>
      </c>
      <c r="L146" s="42">
        <v>5939</v>
      </c>
      <c r="M146" s="42">
        <v>5969</v>
      </c>
      <c r="N146" s="42">
        <v>6019</v>
      </c>
      <c r="O146" s="42">
        <v>6064</v>
      </c>
      <c r="P146" s="42">
        <v>6059</v>
      </c>
      <c r="Q146" s="42">
        <v>6048</v>
      </c>
      <c r="R146" s="42">
        <v>6014</v>
      </c>
      <c r="S146" s="42">
        <v>6051</v>
      </c>
      <c r="T146" s="42">
        <v>6086</v>
      </c>
      <c r="U146" s="42">
        <v>6069</v>
      </c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</row>
    <row r="147" spans="1:77" x14ac:dyDescent="0.3">
      <c r="A147" s="3">
        <v>919</v>
      </c>
      <c r="B147" s="4" t="s">
        <v>143</v>
      </c>
      <c r="C147" s="39">
        <f t="shared" si="19"/>
        <v>2.4990003998400567E-2</v>
      </c>
      <c r="D147" s="39">
        <f t="shared" si="20"/>
        <v>2.5355958650282728E-2</v>
      </c>
      <c r="E147" s="39">
        <f t="shared" si="21"/>
        <v>3.1957390146471365E-2</v>
      </c>
      <c r="F147" s="39">
        <f t="shared" si="22"/>
        <v>1.1244239631336361E-2</v>
      </c>
      <c r="G147" s="39">
        <f t="shared" si="23"/>
        <v>8.3849799489610355E-3</v>
      </c>
      <c r="H147" s="39">
        <f t="shared" si="24"/>
        <v>1.5545914678235739E-2</v>
      </c>
      <c r="I147" s="39">
        <f t="shared" si="25"/>
        <v>1.6909932360270608E-2</v>
      </c>
      <c r="J147" s="39">
        <f t="shared" si="26"/>
        <v>1.3478032557325381E-2</v>
      </c>
      <c r="K147" s="39">
        <f t="shared" si="27"/>
        <v>9.4991364421417313E-3</v>
      </c>
      <c r="L147" s="42">
        <v>5002</v>
      </c>
      <c r="M147" s="42">
        <v>5127</v>
      </c>
      <c r="N147" s="42">
        <v>5257</v>
      </c>
      <c r="O147" s="42">
        <v>5425</v>
      </c>
      <c r="P147" s="42">
        <v>5486</v>
      </c>
      <c r="Q147" s="42">
        <v>5532</v>
      </c>
      <c r="R147" s="42">
        <v>5618</v>
      </c>
      <c r="S147" s="42">
        <v>5713</v>
      </c>
      <c r="T147" s="42">
        <v>5790</v>
      </c>
      <c r="U147" s="42">
        <v>5845</v>
      </c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</row>
    <row r="148" spans="1:77" x14ac:dyDescent="0.3">
      <c r="A148" s="3">
        <v>926</v>
      </c>
      <c r="B148" s="4" t="s">
        <v>144</v>
      </c>
      <c r="C148" s="39">
        <f t="shared" si="19"/>
        <v>2.6201796090861151E-2</v>
      </c>
      <c r="D148" s="39">
        <f t="shared" si="20"/>
        <v>1.6987542468856143E-2</v>
      </c>
      <c r="E148" s="39">
        <f t="shared" si="21"/>
        <v>1.5590200445434244E-2</v>
      </c>
      <c r="F148" s="39">
        <f t="shared" si="22"/>
        <v>7.3763955342902587E-3</v>
      </c>
      <c r="G148" s="39">
        <f t="shared" si="23"/>
        <v>2.3154561646546501E-2</v>
      </c>
      <c r="H148" s="39">
        <f t="shared" si="24"/>
        <v>2.292069632495175E-2</v>
      </c>
      <c r="I148" s="39">
        <f t="shared" si="25"/>
        <v>1.1818095868393774E-2</v>
      </c>
      <c r="J148" s="39">
        <f t="shared" si="26"/>
        <v>1.5791440852177097E-2</v>
      </c>
      <c r="K148" s="39">
        <f t="shared" si="27"/>
        <v>1.0946555054732743E-2</v>
      </c>
      <c r="L148" s="42">
        <v>9465</v>
      </c>
      <c r="M148" s="42">
        <v>9713</v>
      </c>
      <c r="N148" s="42">
        <v>9878</v>
      </c>
      <c r="O148" s="42">
        <v>10032</v>
      </c>
      <c r="P148" s="42">
        <v>10106</v>
      </c>
      <c r="Q148" s="42">
        <v>10340</v>
      </c>
      <c r="R148" s="42">
        <v>10577</v>
      </c>
      <c r="S148" s="42">
        <v>10702</v>
      </c>
      <c r="T148" s="42">
        <v>10871</v>
      </c>
      <c r="U148" s="42">
        <v>10990</v>
      </c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</row>
    <row r="149" spans="1:77" x14ac:dyDescent="0.3">
      <c r="A149" s="3">
        <v>928</v>
      </c>
      <c r="B149" s="4" t="s">
        <v>145</v>
      </c>
      <c r="C149" s="39">
        <f t="shared" si="19"/>
        <v>1.8554062699936091E-2</v>
      </c>
      <c r="D149" s="39">
        <f t="shared" si="20"/>
        <v>1.0887772194304812E-2</v>
      </c>
      <c r="E149" s="39">
        <f t="shared" si="21"/>
        <v>2.2369511184755497E-2</v>
      </c>
      <c r="F149" s="39">
        <f t="shared" si="22"/>
        <v>1.1547811993517065E-2</v>
      </c>
      <c r="G149" s="39">
        <f t="shared" si="23"/>
        <v>8.4117764870819123E-3</v>
      </c>
      <c r="H149" s="39">
        <f t="shared" si="24"/>
        <v>2.2244289970208442E-2</v>
      </c>
      <c r="I149" s="39">
        <f t="shared" si="25"/>
        <v>6.0229259762969445E-3</v>
      </c>
      <c r="J149" s="39">
        <f t="shared" si="26"/>
        <v>1.7381228273465332E-3</v>
      </c>
      <c r="K149" s="39">
        <f t="shared" si="27"/>
        <v>4.8197416618469546E-3</v>
      </c>
      <c r="L149" s="42">
        <v>4689</v>
      </c>
      <c r="M149" s="42">
        <v>4776</v>
      </c>
      <c r="N149" s="42">
        <v>4828</v>
      </c>
      <c r="O149" s="42">
        <v>4936</v>
      </c>
      <c r="P149" s="42">
        <v>4993</v>
      </c>
      <c r="Q149" s="42">
        <v>5035</v>
      </c>
      <c r="R149" s="42">
        <v>5147</v>
      </c>
      <c r="S149" s="42">
        <v>5178</v>
      </c>
      <c r="T149" s="42">
        <v>5187</v>
      </c>
      <c r="U149" s="42">
        <v>5212</v>
      </c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</row>
    <row r="150" spans="1:77" x14ac:dyDescent="0.3">
      <c r="A150" s="3">
        <v>929</v>
      </c>
      <c r="B150" s="4" t="s">
        <v>146</v>
      </c>
      <c r="C150" s="39">
        <f t="shared" si="19"/>
        <v>-1.7195056421278831E-2</v>
      </c>
      <c r="D150" s="39">
        <f t="shared" si="20"/>
        <v>-2.186987424822262E-3</v>
      </c>
      <c r="E150" s="39">
        <f t="shared" si="21"/>
        <v>-5.479452054794498E-3</v>
      </c>
      <c r="F150" s="39">
        <f t="shared" si="22"/>
        <v>-2.7548209366391463E-3</v>
      </c>
      <c r="G150" s="39">
        <f t="shared" si="23"/>
        <v>1.2154696132596676E-2</v>
      </c>
      <c r="H150" s="39">
        <f t="shared" si="24"/>
        <v>8.1877729257642251E-3</v>
      </c>
      <c r="I150" s="39">
        <f t="shared" si="25"/>
        <v>4.8727666486194643E-3</v>
      </c>
      <c r="J150" s="39">
        <f t="shared" si="26"/>
        <v>-5.9267241379310498E-3</v>
      </c>
      <c r="K150" s="39">
        <f t="shared" si="27"/>
        <v>1.6260162601626771E-3</v>
      </c>
      <c r="L150" s="42">
        <v>1861</v>
      </c>
      <c r="M150" s="42">
        <v>1829</v>
      </c>
      <c r="N150" s="42">
        <v>1825</v>
      </c>
      <c r="O150" s="42">
        <v>1815</v>
      </c>
      <c r="P150" s="42">
        <v>1810</v>
      </c>
      <c r="Q150" s="42">
        <v>1832</v>
      </c>
      <c r="R150" s="42">
        <v>1847</v>
      </c>
      <c r="S150" s="42">
        <v>1856</v>
      </c>
      <c r="T150" s="42">
        <v>1845</v>
      </c>
      <c r="U150" s="42">
        <v>1848</v>
      </c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</row>
    <row r="151" spans="1:77" x14ac:dyDescent="0.3">
      <c r="A151" s="3">
        <v>935</v>
      </c>
      <c r="B151" s="4" t="s">
        <v>147</v>
      </c>
      <c r="C151" s="39">
        <f t="shared" si="19"/>
        <v>4.0669856459330189E-2</v>
      </c>
      <c r="D151" s="39">
        <f t="shared" si="20"/>
        <v>-5.363984674329525E-3</v>
      </c>
      <c r="E151" s="39">
        <f t="shared" si="21"/>
        <v>-1.1556240369799742E-2</v>
      </c>
      <c r="F151" s="39">
        <f t="shared" si="22"/>
        <v>2.4162120031177015E-2</v>
      </c>
      <c r="G151" s="39">
        <f t="shared" si="23"/>
        <v>7.6103500761037779E-4</v>
      </c>
      <c r="H151" s="39">
        <f t="shared" si="24"/>
        <v>1.5209125475286189E-3</v>
      </c>
      <c r="I151" s="39">
        <f t="shared" si="25"/>
        <v>1.8982536066818545E-2</v>
      </c>
      <c r="J151" s="39">
        <f t="shared" si="26"/>
        <v>-8.941877794336861E-3</v>
      </c>
      <c r="K151" s="39">
        <f t="shared" si="27"/>
        <v>-3.0075187969924588E-3</v>
      </c>
      <c r="L151" s="42">
        <v>1254</v>
      </c>
      <c r="M151" s="42">
        <v>1305</v>
      </c>
      <c r="N151" s="42">
        <v>1298</v>
      </c>
      <c r="O151" s="42">
        <v>1283</v>
      </c>
      <c r="P151" s="42">
        <v>1314</v>
      </c>
      <c r="Q151" s="42">
        <v>1315</v>
      </c>
      <c r="R151" s="42">
        <v>1317</v>
      </c>
      <c r="S151" s="42">
        <v>1342</v>
      </c>
      <c r="T151" s="42">
        <v>1330</v>
      </c>
      <c r="U151" s="42">
        <v>1326</v>
      </c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</row>
    <row r="152" spans="1:77" x14ac:dyDescent="0.3">
      <c r="A152" s="3">
        <v>937</v>
      </c>
      <c r="B152" s="6" t="s">
        <v>148</v>
      </c>
      <c r="C152" s="39">
        <f t="shared" si="19"/>
        <v>2.2961436561672155E-2</v>
      </c>
      <c r="D152" s="39">
        <f t="shared" si="20"/>
        <v>6.0431654676258439E-3</v>
      </c>
      <c r="E152" s="39">
        <f t="shared" si="21"/>
        <v>1.7162471395880896E-2</v>
      </c>
      <c r="F152" s="39">
        <f t="shared" si="22"/>
        <v>-1.9685039370078705E-3</v>
      </c>
      <c r="G152" s="39">
        <f t="shared" si="23"/>
        <v>5.0718512256973103E-3</v>
      </c>
      <c r="H152" s="39">
        <f t="shared" si="24"/>
        <v>4.20521446593769E-3</v>
      </c>
      <c r="I152" s="39">
        <f t="shared" si="25"/>
        <v>8.9335566722501536E-3</v>
      </c>
      <c r="J152" s="39">
        <f t="shared" si="26"/>
        <v>3.0437188710570329E-3</v>
      </c>
      <c r="K152" s="39">
        <f t="shared" si="27"/>
        <v>3.5862068965517579E-3</v>
      </c>
      <c r="L152" s="42">
        <v>3397</v>
      </c>
      <c r="M152" s="42">
        <v>3475</v>
      </c>
      <c r="N152" s="42">
        <v>3496</v>
      </c>
      <c r="O152" s="42">
        <v>3556</v>
      </c>
      <c r="P152" s="42">
        <v>3549</v>
      </c>
      <c r="Q152" s="42">
        <v>3567</v>
      </c>
      <c r="R152" s="42">
        <v>3582</v>
      </c>
      <c r="S152" s="42">
        <v>3614</v>
      </c>
      <c r="T152" s="42">
        <v>3625</v>
      </c>
      <c r="U152" s="42">
        <v>3638</v>
      </c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</row>
    <row r="153" spans="1:77" x14ac:dyDescent="0.3">
      <c r="A153" s="3">
        <v>938</v>
      </c>
      <c r="B153" s="4" t="s">
        <v>149</v>
      </c>
      <c r="C153" s="39">
        <f t="shared" si="19"/>
        <v>1.3082583810302584E-2</v>
      </c>
      <c r="D153" s="39">
        <f t="shared" si="20"/>
        <v>-1.6142050040355072E-2</v>
      </c>
      <c r="E153" s="39">
        <f t="shared" si="21"/>
        <v>-9.8441345365053445E-3</v>
      </c>
      <c r="F153" s="39">
        <f t="shared" si="22"/>
        <v>-5.7995028997513964E-3</v>
      </c>
      <c r="G153" s="39">
        <f t="shared" si="23"/>
        <v>-9.1666666666666563E-3</v>
      </c>
      <c r="H153" s="39">
        <f t="shared" si="24"/>
        <v>1.2615643397813292E-2</v>
      </c>
      <c r="I153" s="39">
        <f t="shared" si="25"/>
        <v>-3.3222591362126463E-3</v>
      </c>
      <c r="J153" s="39">
        <f t="shared" si="26"/>
        <v>5.833333333333357E-3</v>
      </c>
      <c r="K153" s="39">
        <f t="shared" si="27"/>
        <v>-1.2427506213753103E-2</v>
      </c>
      <c r="L153" s="42">
        <v>1223</v>
      </c>
      <c r="M153" s="42">
        <v>1239</v>
      </c>
      <c r="N153" s="42">
        <v>1219</v>
      </c>
      <c r="O153" s="42">
        <v>1207</v>
      </c>
      <c r="P153" s="42">
        <v>1200</v>
      </c>
      <c r="Q153" s="42">
        <v>1189</v>
      </c>
      <c r="R153" s="42">
        <v>1204</v>
      </c>
      <c r="S153" s="42">
        <v>1200</v>
      </c>
      <c r="T153" s="42">
        <v>1207</v>
      </c>
      <c r="U153" s="42">
        <v>1192</v>
      </c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</row>
    <row r="154" spans="1:77" x14ac:dyDescent="0.3">
      <c r="A154" s="3">
        <v>940</v>
      </c>
      <c r="B154" s="4" t="s">
        <v>150</v>
      </c>
      <c r="C154" s="39">
        <f t="shared" si="19"/>
        <v>-3.8789759503491394E-3</v>
      </c>
      <c r="D154" s="39">
        <f t="shared" si="20"/>
        <v>7.0093457943924964E-3</v>
      </c>
      <c r="E154" s="39">
        <f t="shared" si="21"/>
        <v>-1.2374323279195631E-2</v>
      </c>
      <c r="F154" s="39">
        <f t="shared" si="22"/>
        <v>-5.4815974941269108E-3</v>
      </c>
      <c r="G154" s="39">
        <f t="shared" si="23"/>
        <v>-1.4960629921259794E-2</v>
      </c>
      <c r="H154" s="39">
        <f t="shared" si="24"/>
        <v>-7.194244604316502E-3</v>
      </c>
      <c r="I154" s="39">
        <f t="shared" si="25"/>
        <v>3.2206119162641045E-3</v>
      </c>
      <c r="J154" s="39">
        <f t="shared" si="26"/>
        <v>-1.6853932584269704E-2</v>
      </c>
      <c r="K154" s="39">
        <f t="shared" si="27"/>
        <v>-5.6326530612244907E-2</v>
      </c>
      <c r="L154" s="42">
        <v>1289</v>
      </c>
      <c r="M154" s="42">
        <v>1284</v>
      </c>
      <c r="N154" s="42">
        <v>1293</v>
      </c>
      <c r="O154" s="42">
        <v>1277</v>
      </c>
      <c r="P154" s="42">
        <v>1270</v>
      </c>
      <c r="Q154" s="42">
        <v>1251</v>
      </c>
      <c r="R154" s="42">
        <v>1242</v>
      </c>
      <c r="S154" s="42">
        <v>1246</v>
      </c>
      <c r="T154" s="42">
        <v>1225</v>
      </c>
      <c r="U154" s="42">
        <v>1156</v>
      </c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</row>
    <row r="155" spans="1:77" x14ac:dyDescent="0.3">
      <c r="A155" s="3">
        <v>941</v>
      </c>
      <c r="B155" s="4" t="s">
        <v>151</v>
      </c>
      <c r="C155" s="39">
        <f t="shared" si="19"/>
        <v>1.9587628865979312E-2</v>
      </c>
      <c r="D155" s="39">
        <f t="shared" si="20"/>
        <v>-1.921132457027297E-2</v>
      </c>
      <c r="E155" s="39">
        <f t="shared" si="21"/>
        <v>-4.2268041237113363E-2</v>
      </c>
      <c r="F155" s="39">
        <f t="shared" si="22"/>
        <v>2.0452099031216253E-2</v>
      </c>
      <c r="G155" s="39">
        <f t="shared" si="23"/>
        <v>-1.5822784810126556E-2</v>
      </c>
      <c r="H155" s="39">
        <f t="shared" si="24"/>
        <v>1.2861736334405238E-2</v>
      </c>
      <c r="I155" s="39">
        <f t="shared" si="25"/>
        <v>7.4074074074073071E-3</v>
      </c>
      <c r="J155" s="39">
        <f t="shared" si="26"/>
        <v>6.302521008403339E-3</v>
      </c>
      <c r="K155" s="39">
        <f t="shared" si="27"/>
        <v>-5.2192066805845094E-3</v>
      </c>
      <c r="L155" s="42">
        <v>970</v>
      </c>
      <c r="M155" s="42">
        <v>989</v>
      </c>
      <c r="N155" s="42">
        <v>970</v>
      </c>
      <c r="O155" s="42">
        <v>929</v>
      </c>
      <c r="P155" s="42">
        <v>948</v>
      </c>
      <c r="Q155" s="42">
        <v>933</v>
      </c>
      <c r="R155" s="42">
        <v>945</v>
      </c>
      <c r="S155" s="42">
        <v>952</v>
      </c>
      <c r="T155" s="42">
        <v>958</v>
      </c>
      <c r="U155" s="42">
        <v>953</v>
      </c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</row>
    <row r="156" spans="1:77" x14ac:dyDescent="0.3">
      <c r="A156" s="3">
        <v>1001</v>
      </c>
      <c r="B156" s="4" t="s">
        <v>152</v>
      </c>
      <c r="C156" s="39">
        <f t="shared" si="19"/>
        <v>1.3518666584660721E-2</v>
      </c>
      <c r="D156" s="39">
        <f t="shared" si="20"/>
        <v>1.0304148360317456E-2</v>
      </c>
      <c r="E156" s="39">
        <f t="shared" si="21"/>
        <v>1.481205626899551E-2</v>
      </c>
      <c r="F156" s="39">
        <f t="shared" si="22"/>
        <v>1.7839386334580265E-2</v>
      </c>
      <c r="G156" s="39">
        <f t="shared" si="23"/>
        <v>1.7014991335496443E-2</v>
      </c>
      <c r="H156" s="39">
        <f t="shared" si="24"/>
        <v>1.1447064474075397E-2</v>
      </c>
      <c r="I156" s="39">
        <f t="shared" si="25"/>
        <v>9.2823951066740573E-3</v>
      </c>
      <c r="J156" s="39">
        <f t="shared" si="26"/>
        <v>2.4331227315499415E-2</v>
      </c>
      <c r="K156" s="39">
        <f t="shared" si="27"/>
        <v>9.2082239720034931E-3</v>
      </c>
      <c r="L156" s="42">
        <v>81295</v>
      </c>
      <c r="M156" s="42">
        <v>82394</v>
      </c>
      <c r="N156" s="42">
        <v>83243</v>
      </c>
      <c r="O156" s="42">
        <v>84476</v>
      </c>
      <c r="P156" s="42">
        <v>85983</v>
      </c>
      <c r="Q156" s="42">
        <v>87446</v>
      </c>
      <c r="R156" s="42">
        <v>88447</v>
      </c>
      <c r="S156" s="42">
        <v>89268</v>
      </c>
      <c r="T156" s="42">
        <v>91440</v>
      </c>
      <c r="U156" s="42">
        <v>92282</v>
      </c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</row>
    <row r="157" spans="1:77" x14ac:dyDescent="0.3">
      <c r="A157" s="3">
        <v>1002</v>
      </c>
      <c r="B157" s="4" t="s">
        <v>153</v>
      </c>
      <c r="C157" s="39">
        <f t="shared" si="19"/>
        <v>1.7964071856287456E-2</v>
      </c>
      <c r="D157" s="39">
        <f t="shared" si="20"/>
        <v>1.2633689839572249E-2</v>
      </c>
      <c r="E157" s="39">
        <f t="shared" si="21"/>
        <v>5.8089642880718717E-3</v>
      </c>
      <c r="F157" s="39">
        <f t="shared" si="22"/>
        <v>7.3505283192230042E-3</v>
      </c>
      <c r="G157" s="39">
        <f t="shared" si="23"/>
        <v>5.7332725258973927E-3</v>
      </c>
      <c r="H157" s="39">
        <f t="shared" si="24"/>
        <v>5.959707196994124E-3</v>
      </c>
      <c r="I157" s="39">
        <f t="shared" si="25"/>
        <v>4.5720909266533383E-3</v>
      </c>
      <c r="J157" s="39">
        <f t="shared" si="26"/>
        <v>3.7820512820512242E-3</v>
      </c>
      <c r="K157" s="39">
        <f t="shared" si="27"/>
        <v>0</v>
      </c>
      <c r="L157" s="42">
        <v>14696</v>
      </c>
      <c r="M157" s="42">
        <v>14960</v>
      </c>
      <c r="N157" s="42">
        <v>15149</v>
      </c>
      <c r="O157" s="42">
        <v>15237</v>
      </c>
      <c r="P157" s="42">
        <v>15349</v>
      </c>
      <c r="Q157" s="42">
        <v>15437</v>
      </c>
      <c r="R157" s="42">
        <v>15529</v>
      </c>
      <c r="S157" s="42">
        <v>15600</v>
      </c>
      <c r="T157" s="42">
        <v>15659</v>
      </c>
      <c r="U157" s="42">
        <v>15659</v>
      </c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</row>
    <row r="158" spans="1:77" x14ac:dyDescent="0.3">
      <c r="A158" s="3">
        <v>1003</v>
      </c>
      <c r="B158" s="4" t="s">
        <v>154</v>
      </c>
      <c r="C158" s="39">
        <f t="shared" si="19"/>
        <v>5.3134962805523323E-4</v>
      </c>
      <c r="D158" s="39">
        <f t="shared" si="20"/>
        <v>1.9118428040361124E-3</v>
      </c>
      <c r="E158" s="39">
        <f t="shared" si="21"/>
        <v>8.4808650482348646E-4</v>
      </c>
      <c r="F158" s="39">
        <f t="shared" si="22"/>
        <v>7.9440737210041412E-3</v>
      </c>
      <c r="G158" s="39">
        <f t="shared" si="23"/>
        <v>8.4068936527952332E-3</v>
      </c>
      <c r="H158" s="39">
        <f t="shared" si="24"/>
        <v>1.1358899541475509E-2</v>
      </c>
      <c r="I158" s="39">
        <f t="shared" si="25"/>
        <v>6.5945388974755215E-3</v>
      </c>
      <c r="J158" s="39">
        <f t="shared" si="26"/>
        <v>-4.4016787798136781E-3</v>
      </c>
      <c r="K158" s="39">
        <f t="shared" si="27"/>
        <v>-3.187332922064523E-3</v>
      </c>
      <c r="L158" s="42">
        <v>9410</v>
      </c>
      <c r="M158" s="42">
        <v>9415</v>
      </c>
      <c r="N158" s="42">
        <v>9433</v>
      </c>
      <c r="O158" s="42">
        <v>9441</v>
      </c>
      <c r="P158" s="42">
        <v>9516</v>
      </c>
      <c r="Q158" s="42">
        <v>9596</v>
      </c>
      <c r="R158" s="42">
        <v>9705</v>
      </c>
      <c r="S158" s="42">
        <v>9769</v>
      </c>
      <c r="T158" s="42">
        <v>9726</v>
      </c>
      <c r="U158" s="42">
        <v>9695</v>
      </c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</row>
    <row r="159" spans="1:77" x14ac:dyDescent="0.3">
      <c r="A159" s="3">
        <v>1004</v>
      </c>
      <c r="B159" s="4" t="s">
        <v>155</v>
      </c>
      <c r="C159" s="39">
        <f t="shared" si="19"/>
        <v>1.110740864156412E-3</v>
      </c>
      <c r="D159" s="39">
        <f t="shared" si="20"/>
        <v>3.6613780095418047E-3</v>
      </c>
      <c r="E159" s="39">
        <f t="shared" si="21"/>
        <v>1.5476453681184665E-3</v>
      </c>
      <c r="F159" s="39">
        <f t="shared" si="22"/>
        <v>-5.1876379690949381E-3</v>
      </c>
      <c r="G159" s="39">
        <f t="shared" si="23"/>
        <v>6.2132475313436686E-3</v>
      </c>
      <c r="H159" s="39">
        <f t="shared" si="24"/>
        <v>2.9771749917300028E-3</v>
      </c>
      <c r="I159" s="39">
        <f t="shared" si="25"/>
        <v>-6.5963060686013986E-4</v>
      </c>
      <c r="J159" s="39">
        <f t="shared" si="26"/>
        <v>-2.6402640264026056E-3</v>
      </c>
      <c r="K159" s="39">
        <f t="shared" si="27"/>
        <v>0</v>
      </c>
      <c r="L159" s="42">
        <v>9003</v>
      </c>
      <c r="M159" s="42">
        <v>9013</v>
      </c>
      <c r="N159" s="42">
        <v>9046</v>
      </c>
      <c r="O159" s="42">
        <v>9060</v>
      </c>
      <c r="P159" s="42">
        <v>9013</v>
      </c>
      <c r="Q159" s="42">
        <v>9069</v>
      </c>
      <c r="R159" s="42">
        <v>9096</v>
      </c>
      <c r="S159" s="42">
        <v>9090</v>
      </c>
      <c r="T159" s="42">
        <v>9066</v>
      </c>
      <c r="U159" s="42">
        <v>9066</v>
      </c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</row>
    <row r="160" spans="1:77" x14ac:dyDescent="0.3">
      <c r="A160" s="3">
        <v>1014</v>
      </c>
      <c r="B160" s="4" t="s">
        <v>156</v>
      </c>
      <c r="C160" s="39">
        <f t="shared" si="19"/>
        <v>1.6620921012503898E-2</v>
      </c>
      <c r="D160" s="39">
        <f t="shared" si="20"/>
        <v>1.867406629668511E-2</v>
      </c>
      <c r="E160" s="39">
        <f t="shared" si="21"/>
        <v>1.2736508871383334E-2</v>
      </c>
      <c r="F160" s="39">
        <f t="shared" si="22"/>
        <v>1.6719976737423758E-2</v>
      </c>
      <c r="G160" s="39">
        <f t="shared" si="23"/>
        <v>7.7935077935078478E-3</v>
      </c>
      <c r="H160" s="39">
        <f t="shared" si="24"/>
        <v>1.5111741752394492E-2</v>
      </c>
      <c r="I160" s="39">
        <f t="shared" si="25"/>
        <v>8.1772435001397081E-3</v>
      </c>
      <c r="J160" s="39">
        <f t="shared" si="26"/>
        <v>7.4176776429808466E-3</v>
      </c>
      <c r="K160" s="39">
        <f t="shared" si="27"/>
        <v>6.7437379576107404E-3</v>
      </c>
      <c r="L160" s="42">
        <v>13116</v>
      </c>
      <c r="M160" s="42">
        <v>13334</v>
      </c>
      <c r="N160" s="42">
        <v>13583</v>
      </c>
      <c r="O160" s="42">
        <v>13756</v>
      </c>
      <c r="P160" s="42">
        <v>13986</v>
      </c>
      <c r="Q160" s="42">
        <v>14095</v>
      </c>
      <c r="R160" s="42">
        <v>14308</v>
      </c>
      <c r="S160" s="42">
        <v>14425</v>
      </c>
      <c r="T160" s="42">
        <v>14532</v>
      </c>
      <c r="U160" s="42">
        <v>14630</v>
      </c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</row>
    <row r="161" spans="1:77" x14ac:dyDescent="0.3">
      <c r="A161" s="3">
        <v>1017</v>
      </c>
      <c r="B161" s="4" t="s">
        <v>157</v>
      </c>
      <c r="C161" s="39">
        <f t="shared" si="19"/>
        <v>9.9326599326599041E-3</v>
      </c>
      <c r="D161" s="39">
        <f t="shared" si="20"/>
        <v>2.7671278546424372E-2</v>
      </c>
      <c r="E161" s="39">
        <f t="shared" si="21"/>
        <v>1.9464720194647178E-2</v>
      </c>
      <c r="F161" s="39">
        <f t="shared" si="22"/>
        <v>2.8639618138424083E-3</v>
      </c>
      <c r="G161" s="39">
        <f t="shared" si="23"/>
        <v>8.0913850547359445E-3</v>
      </c>
      <c r="H161" s="39">
        <f t="shared" si="24"/>
        <v>1.0229776518728251E-2</v>
      </c>
      <c r="I161" s="39">
        <f t="shared" si="25"/>
        <v>2.3212338370462771E-2</v>
      </c>
      <c r="J161" s="39">
        <f t="shared" si="26"/>
        <v>1.3398294762484664E-2</v>
      </c>
      <c r="K161" s="39">
        <f t="shared" si="27"/>
        <v>7.5120192307691624E-3</v>
      </c>
      <c r="L161" s="42">
        <v>5940</v>
      </c>
      <c r="M161" s="42">
        <v>5999</v>
      </c>
      <c r="N161" s="42">
        <v>6165</v>
      </c>
      <c r="O161" s="42">
        <v>6285</v>
      </c>
      <c r="P161" s="42">
        <v>6303</v>
      </c>
      <c r="Q161" s="42">
        <v>6354</v>
      </c>
      <c r="R161" s="42">
        <v>6419</v>
      </c>
      <c r="S161" s="42">
        <v>6568</v>
      </c>
      <c r="T161" s="42">
        <v>6656</v>
      </c>
      <c r="U161" s="42">
        <v>6706</v>
      </c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</row>
    <row r="162" spans="1:77" x14ac:dyDescent="0.3">
      <c r="A162" s="3">
        <v>1018</v>
      </c>
      <c r="B162" s="4" t="s">
        <v>158</v>
      </c>
      <c r="C162" s="39">
        <f t="shared" si="19"/>
        <v>1.9031306499191158E-2</v>
      </c>
      <c r="D162" s="39">
        <f t="shared" si="20"/>
        <v>1.3633392473620276E-2</v>
      </c>
      <c r="E162" s="39">
        <f t="shared" si="21"/>
        <v>9.6729617687700831E-3</v>
      </c>
      <c r="F162" s="39">
        <f t="shared" si="22"/>
        <v>4.1058394160584655E-3</v>
      </c>
      <c r="G162" s="39">
        <f t="shared" si="23"/>
        <v>1.9263970922308138E-2</v>
      </c>
      <c r="H162" s="39">
        <f t="shared" si="24"/>
        <v>3.833467058928397E-3</v>
      </c>
      <c r="I162" s="39">
        <f t="shared" si="25"/>
        <v>5.4174067495560418E-3</v>
      </c>
      <c r="J162" s="39">
        <f t="shared" si="26"/>
        <v>1.8549598092041375E-3</v>
      </c>
      <c r="K162" s="39">
        <f t="shared" si="27"/>
        <v>5.3782401692823445E-3</v>
      </c>
      <c r="L162" s="42">
        <v>10509</v>
      </c>
      <c r="M162" s="42">
        <v>10709</v>
      </c>
      <c r="N162" s="42">
        <v>10855</v>
      </c>
      <c r="O162" s="42">
        <v>10960</v>
      </c>
      <c r="P162" s="42">
        <v>11005</v>
      </c>
      <c r="Q162" s="42">
        <v>11217</v>
      </c>
      <c r="R162" s="42">
        <v>11260</v>
      </c>
      <c r="S162" s="42">
        <v>11321</v>
      </c>
      <c r="T162" s="42">
        <v>11342</v>
      </c>
      <c r="U162" s="42">
        <v>11403</v>
      </c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</row>
    <row r="163" spans="1:77" x14ac:dyDescent="0.3">
      <c r="A163" s="3">
        <v>1021</v>
      </c>
      <c r="B163" s="4" t="s">
        <v>159</v>
      </c>
      <c r="C163" s="39">
        <f t="shared" si="19"/>
        <v>-1.7929179740027168E-3</v>
      </c>
      <c r="D163" s="39">
        <f t="shared" si="20"/>
        <v>2.6493039964077258E-2</v>
      </c>
      <c r="E163" s="39">
        <f t="shared" si="21"/>
        <v>2.624671916010568E-3</v>
      </c>
      <c r="F163" s="39">
        <f t="shared" si="22"/>
        <v>-8.7260034904013128E-4</v>
      </c>
      <c r="G163" s="39">
        <f t="shared" si="23"/>
        <v>1.7467248908296096E-3</v>
      </c>
      <c r="H163" s="39">
        <f t="shared" si="24"/>
        <v>-1.7436791630339732E-3</v>
      </c>
      <c r="I163" s="39">
        <f t="shared" si="25"/>
        <v>8.2969432314410341E-3</v>
      </c>
      <c r="J163" s="39">
        <f t="shared" si="26"/>
        <v>-4.3308791684715242E-4</v>
      </c>
      <c r="K163" s="39">
        <f t="shared" si="27"/>
        <v>-4.7660311958405144E-3</v>
      </c>
      <c r="L163" s="42">
        <v>2231</v>
      </c>
      <c r="M163" s="42">
        <v>2227</v>
      </c>
      <c r="N163" s="42">
        <v>2286</v>
      </c>
      <c r="O163" s="42">
        <v>2292</v>
      </c>
      <c r="P163" s="42">
        <v>2290</v>
      </c>
      <c r="Q163" s="42">
        <v>2294</v>
      </c>
      <c r="R163" s="42">
        <v>2290</v>
      </c>
      <c r="S163" s="42">
        <v>2309</v>
      </c>
      <c r="T163" s="42">
        <v>2308</v>
      </c>
      <c r="U163" s="42">
        <v>2297</v>
      </c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</row>
    <row r="164" spans="1:77" x14ac:dyDescent="0.3">
      <c r="A164" s="3">
        <v>1026</v>
      </c>
      <c r="B164" s="4" t="s">
        <v>160</v>
      </c>
      <c r="C164" s="39">
        <f t="shared" si="19"/>
        <v>-5.4525627044711422E-3</v>
      </c>
      <c r="D164" s="39">
        <f t="shared" si="20"/>
        <v>0</v>
      </c>
      <c r="E164" s="39">
        <f t="shared" si="21"/>
        <v>0</v>
      </c>
      <c r="F164" s="39">
        <f t="shared" si="22"/>
        <v>1.2061403508771829E-2</v>
      </c>
      <c r="G164" s="39">
        <f t="shared" si="23"/>
        <v>2.1668472372697867E-3</v>
      </c>
      <c r="H164" s="39">
        <f t="shared" si="24"/>
        <v>1.8378378378378413E-2</v>
      </c>
      <c r="I164" s="39">
        <f t="shared" si="25"/>
        <v>-5.3078556263269627E-3</v>
      </c>
      <c r="J164" s="39">
        <f t="shared" si="26"/>
        <v>6.4034151547491813E-3</v>
      </c>
      <c r="K164" s="39">
        <f t="shared" si="27"/>
        <v>-4.2417815482502785E-3</v>
      </c>
      <c r="L164" s="42">
        <v>917</v>
      </c>
      <c r="M164" s="42">
        <v>912</v>
      </c>
      <c r="N164" s="42">
        <v>912</v>
      </c>
      <c r="O164" s="42">
        <v>912</v>
      </c>
      <c r="P164" s="42">
        <v>923</v>
      </c>
      <c r="Q164" s="42">
        <v>925</v>
      </c>
      <c r="R164" s="42">
        <v>942</v>
      </c>
      <c r="S164" s="42">
        <v>937</v>
      </c>
      <c r="T164" s="42">
        <v>943</v>
      </c>
      <c r="U164" s="42">
        <v>939</v>
      </c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</row>
    <row r="165" spans="1:77" x14ac:dyDescent="0.3">
      <c r="A165" s="3">
        <v>1027</v>
      </c>
      <c r="B165" s="4" t="s">
        <v>161</v>
      </c>
      <c r="C165" s="39">
        <f t="shared" si="19"/>
        <v>-5.9880239520958556E-3</v>
      </c>
      <c r="D165" s="39">
        <f t="shared" si="20"/>
        <v>1.7469879518072329E-2</v>
      </c>
      <c r="E165" s="39">
        <f t="shared" si="21"/>
        <v>2.3090586145648295E-2</v>
      </c>
      <c r="F165" s="39">
        <f t="shared" si="22"/>
        <v>8.6805555555555802E-3</v>
      </c>
      <c r="G165" s="39">
        <f t="shared" si="23"/>
        <v>4.0160642570281624E-3</v>
      </c>
      <c r="H165" s="39">
        <f t="shared" si="24"/>
        <v>0</v>
      </c>
      <c r="I165" s="39">
        <f t="shared" si="25"/>
        <v>8.5714285714286742E-3</v>
      </c>
      <c r="J165" s="39">
        <f t="shared" si="26"/>
        <v>1.1898016997167193E-2</v>
      </c>
      <c r="K165" s="39">
        <f t="shared" si="27"/>
        <v>-3.3594624860022737E-3</v>
      </c>
      <c r="L165" s="42">
        <v>1670</v>
      </c>
      <c r="M165" s="42">
        <v>1660</v>
      </c>
      <c r="N165" s="42">
        <v>1689</v>
      </c>
      <c r="O165" s="42">
        <v>1728</v>
      </c>
      <c r="P165" s="42">
        <v>1743</v>
      </c>
      <c r="Q165" s="42">
        <v>1750</v>
      </c>
      <c r="R165" s="42">
        <v>1750</v>
      </c>
      <c r="S165" s="42">
        <v>1765</v>
      </c>
      <c r="T165" s="42">
        <v>1786</v>
      </c>
      <c r="U165" s="42">
        <v>1780</v>
      </c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</row>
    <row r="166" spans="1:77" x14ac:dyDescent="0.3">
      <c r="A166" s="3">
        <v>1029</v>
      </c>
      <c r="B166" s="4" t="s">
        <v>162</v>
      </c>
      <c r="C166" s="39">
        <f t="shared" si="19"/>
        <v>1.3516412786955589E-2</v>
      </c>
      <c r="D166" s="39">
        <f t="shared" si="20"/>
        <v>6.1388653683318584E-3</v>
      </c>
      <c r="E166" s="39">
        <f t="shared" si="21"/>
        <v>9.0469177361667263E-3</v>
      </c>
      <c r="F166" s="39">
        <f t="shared" si="22"/>
        <v>1.1884904086739034E-2</v>
      </c>
      <c r="G166" s="39">
        <f t="shared" si="23"/>
        <v>5.563568926437279E-3</v>
      </c>
      <c r="H166" s="39">
        <f t="shared" si="24"/>
        <v>1.2909836065573721E-2</v>
      </c>
      <c r="I166" s="39">
        <f t="shared" si="25"/>
        <v>1.4161440420796811E-3</v>
      </c>
      <c r="J166" s="39">
        <f t="shared" si="26"/>
        <v>-2.4242424242424399E-3</v>
      </c>
      <c r="K166" s="39">
        <f t="shared" si="27"/>
        <v>3.0376670716889542E-3</v>
      </c>
      <c r="L166" s="42">
        <v>4661</v>
      </c>
      <c r="M166" s="42">
        <v>4724</v>
      </c>
      <c r="N166" s="42">
        <v>4753</v>
      </c>
      <c r="O166" s="42">
        <v>4796</v>
      </c>
      <c r="P166" s="42">
        <v>4853</v>
      </c>
      <c r="Q166" s="42">
        <v>4880</v>
      </c>
      <c r="R166" s="42">
        <v>4943</v>
      </c>
      <c r="S166" s="42">
        <v>4950</v>
      </c>
      <c r="T166" s="42">
        <v>4938</v>
      </c>
      <c r="U166" s="42">
        <v>4953</v>
      </c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</row>
    <row r="167" spans="1:77" x14ac:dyDescent="0.3">
      <c r="A167" s="3">
        <v>1032</v>
      </c>
      <c r="B167" s="4" t="s">
        <v>163</v>
      </c>
      <c r="C167" s="39">
        <f t="shared" si="19"/>
        <v>9.8203902312961056E-3</v>
      </c>
      <c r="D167" s="39">
        <f t="shared" si="20"/>
        <v>1.0236724248240625E-2</v>
      </c>
      <c r="E167" s="39">
        <f t="shared" si="21"/>
        <v>1.4692843571880942E-2</v>
      </c>
      <c r="F167" s="39">
        <f t="shared" si="22"/>
        <v>1.1359380851329481E-2</v>
      </c>
      <c r="G167" s="39">
        <f t="shared" si="23"/>
        <v>2.8758331276228066E-2</v>
      </c>
      <c r="H167" s="39">
        <f t="shared" si="24"/>
        <v>1.9436112777444503E-2</v>
      </c>
      <c r="I167" s="39">
        <f t="shared" si="25"/>
        <v>1.0709662233729489E-2</v>
      </c>
      <c r="J167" s="39">
        <f t="shared" si="26"/>
        <v>-1.979506287843491E-3</v>
      </c>
      <c r="K167" s="39">
        <f t="shared" si="27"/>
        <v>4.4335550110838895E-3</v>
      </c>
      <c r="L167" s="42">
        <v>7739</v>
      </c>
      <c r="M167" s="42">
        <v>7815</v>
      </c>
      <c r="N167" s="42">
        <v>7895</v>
      </c>
      <c r="O167" s="42">
        <v>8011</v>
      </c>
      <c r="P167" s="42">
        <v>8102</v>
      </c>
      <c r="Q167" s="42">
        <v>8335</v>
      </c>
      <c r="R167" s="42">
        <v>8497</v>
      </c>
      <c r="S167" s="42">
        <v>8588</v>
      </c>
      <c r="T167" s="42">
        <v>8571</v>
      </c>
      <c r="U167" s="42">
        <v>8609</v>
      </c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</row>
    <row r="168" spans="1:77" x14ac:dyDescent="0.3">
      <c r="A168" s="3">
        <v>1034</v>
      </c>
      <c r="B168" s="4" t="s">
        <v>164</v>
      </c>
      <c r="C168" s="39">
        <f t="shared" si="19"/>
        <v>9.2364532019704182E-3</v>
      </c>
      <c r="D168" s="39">
        <f t="shared" si="20"/>
        <v>1.5863331299572847E-2</v>
      </c>
      <c r="E168" s="39">
        <f t="shared" si="21"/>
        <v>2.4024024024023038E-3</v>
      </c>
      <c r="F168" s="39">
        <f t="shared" si="22"/>
        <v>1.2582384661473878E-2</v>
      </c>
      <c r="G168" s="39">
        <f t="shared" si="23"/>
        <v>1.7751479289940253E-3</v>
      </c>
      <c r="H168" s="39">
        <f t="shared" si="24"/>
        <v>5.316007088009389E-3</v>
      </c>
      <c r="I168" s="39">
        <f t="shared" si="25"/>
        <v>0</v>
      </c>
      <c r="J168" s="39">
        <f t="shared" si="26"/>
        <v>-1.7626321974147929E-3</v>
      </c>
      <c r="K168" s="39">
        <f t="shared" si="27"/>
        <v>-9.4173042966451126E-3</v>
      </c>
      <c r="L168" s="42">
        <v>1624</v>
      </c>
      <c r="M168" s="42">
        <v>1639</v>
      </c>
      <c r="N168" s="42">
        <v>1665</v>
      </c>
      <c r="O168" s="42">
        <v>1669</v>
      </c>
      <c r="P168" s="42">
        <v>1690</v>
      </c>
      <c r="Q168" s="42">
        <v>1693</v>
      </c>
      <c r="R168" s="42">
        <v>1702</v>
      </c>
      <c r="S168" s="42">
        <v>1702</v>
      </c>
      <c r="T168" s="42">
        <v>1699</v>
      </c>
      <c r="U168" s="42">
        <v>1683</v>
      </c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</row>
    <row r="169" spans="1:77" x14ac:dyDescent="0.3">
      <c r="A169" s="3">
        <v>1037</v>
      </c>
      <c r="B169" s="4" t="s">
        <v>165</v>
      </c>
      <c r="C169" s="39">
        <f t="shared" si="19"/>
        <v>6.9252077562327319E-3</v>
      </c>
      <c r="D169" s="39">
        <f t="shared" si="20"/>
        <v>3.0949105914717112E-3</v>
      </c>
      <c r="E169" s="39">
        <f t="shared" si="21"/>
        <v>1.1141583818992107E-2</v>
      </c>
      <c r="F169" s="39">
        <f t="shared" si="22"/>
        <v>-1.3561620613663505E-3</v>
      </c>
      <c r="G169" s="39">
        <f t="shared" si="23"/>
        <v>9.6757766083857E-3</v>
      </c>
      <c r="H169" s="39">
        <f t="shared" si="24"/>
        <v>5.5480833893746251E-3</v>
      </c>
      <c r="I169" s="39">
        <f t="shared" si="25"/>
        <v>1.1703728473499986E-3</v>
      </c>
      <c r="J169" s="39">
        <f t="shared" si="26"/>
        <v>6.0120240480960874E-3</v>
      </c>
      <c r="K169" s="39">
        <f t="shared" si="27"/>
        <v>3.9840637450199168E-3</v>
      </c>
      <c r="L169" s="42">
        <v>5776</v>
      </c>
      <c r="M169" s="42">
        <v>5816</v>
      </c>
      <c r="N169" s="42">
        <v>5834</v>
      </c>
      <c r="O169" s="42">
        <v>5899</v>
      </c>
      <c r="P169" s="42">
        <v>5891</v>
      </c>
      <c r="Q169" s="42">
        <v>5948</v>
      </c>
      <c r="R169" s="42">
        <v>5981</v>
      </c>
      <c r="S169" s="42">
        <v>5988</v>
      </c>
      <c r="T169" s="42">
        <v>6024</v>
      </c>
      <c r="U169" s="42">
        <v>6048</v>
      </c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</row>
    <row r="170" spans="1:77" x14ac:dyDescent="0.3">
      <c r="A170" s="3">
        <v>1046</v>
      </c>
      <c r="B170" s="4" t="s">
        <v>166</v>
      </c>
      <c r="C170" s="39">
        <f t="shared" si="19"/>
        <v>5.5865921787701112E-4</v>
      </c>
      <c r="D170" s="39">
        <f t="shared" si="20"/>
        <v>1.3958682300390768E-2</v>
      </c>
      <c r="E170" s="39">
        <f t="shared" si="21"/>
        <v>8.2599118942732197E-3</v>
      </c>
      <c r="F170" s="39">
        <f t="shared" si="22"/>
        <v>0</v>
      </c>
      <c r="G170" s="39">
        <f t="shared" si="23"/>
        <v>3.8230475150191623E-3</v>
      </c>
      <c r="H170" s="39">
        <f t="shared" si="24"/>
        <v>-3.2644178454842576E-3</v>
      </c>
      <c r="I170" s="39">
        <f t="shared" si="25"/>
        <v>2.1834061135370675E-3</v>
      </c>
      <c r="J170" s="39">
        <f t="shared" si="26"/>
        <v>3.2679738562091387E-3</v>
      </c>
      <c r="K170" s="39">
        <f t="shared" si="27"/>
        <v>-1.6286644951140072E-3</v>
      </c>
      <c r="L170" s="42">
        <v>1790</v>
      </c>
      <c r="M170" s="42">
        <v>1791</v>
      </c>
      <c r="N170" s="42">
        <v>1816</v>
      </c>
      <c r="O170" s="42">
        <v>1831</v>
      </c>
      <c r="P170" s="42">
        <v>1831</v>
      </c>
      <c r="Q170" s="42">
        <v>1838</v>
      </c>
      <c r="R170" s="42">
        <v>1832</v>
      </c>
      <c r="S170" s="42">
        <v>1836</v>
      </c>
      <c r="T170" s="42">
        <v>1842</v>
      </c>
      <c r="U170" s="42">
        <v>1839</v>
      </c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</row>
    <row r="171" spans="1:77" x14ac:dyDescent="0.3">
      <c r="A171" s="3">
        <v>1101</v>
      </c>
      <c r="B171" s="4" t="s">
        <v>167</v>
      </c>
      <c r="C171" s="39">
        <f t="shared" si="19"/>
        <v>1.2420606916019761E-2</v>
      </c>
      <c r="D171" s="39">
        <f t="shared" si="20"/>
        <v>8.992053534086164E-3</v>
      </c>
      <c r="E171" s="39">
        <f t="shared" si="21"/>
        <v>1.1122625215889359E-2</v>
      </c>
      <c r="F171" s="39">
        <f t="shared" si="22"/>
        <v>1.1956818802951519E-2</v>
      </c>
      <c r="G171" s="39">
        <f t="shared" si="23"/>
        <v>7.08932550131669E-3</v>
      </c>
      <c r="H171" s="39">
        <f t="shared" si="24"/>
        <v>1.7430946634486855E-3</v>
      </c>
      <c r="I171" s="39">
        <f t="shared" si="25"/>
        <v>-2.8777941373310245E-3</v>
      </c>
      <c r="J171" s="39">
        <f t="shared" si="26"/>
        <v>-6.7118598563675747E-5</v>
      </c>
      <c r="K171" s="39">
        <f t="shared" si="27"/>
        <v>-4.5643710565176354E-3</v>
      </c>
      <c r="L171" s="42">
        <v>14170</v>
      </c>
      <c r="M171" s="42">
        <v>14346</v>
      </c>
      <c r="N171" s="42">
        <v>14475</v>
      </c>
      <c r="O171" s="42">
        <v>14636</v>
      </c>
      <c r="P171" s="42">
        <v>14811</v>
      </c>
      <c r="Q171" s="42">
        <v>14916</v>
      </c>
      <c r="R171" s="42">
        <v>14942</v>
      </c>
      <c r="S171" s="42">
        <v>14899</v>
      </c>
      <c r="T171" s="42">
        <v>14898</v>
      </c>
      <c r="U171" s="42">
        <v>14830</v>
      </c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</row>
    <row r="172" spans="1:77" x14ac:dyDescent="0.3">
      <c r="A172" s="3">
        <v>1102</v>
      </c>
      <c r="B172" s="4" t="s">
        <v>168</v>
      </c>
      <c r="C172" s="39">
        <f t="shared" si="19"/>
        <v>2.4338575250112182E-2</v>
      </c>
      <c r="D172" s="39">
        <f t="shared" si="20"/>
        <v>2.3684806400483094E-2</v>
      </c>
      <c r="E172" s="39">
        <f t="shared" si="21"/>
        <v>3.2913557672457072E-2</v>
      </c>
      <c r="F172" s="39">
        <f t="shared" si="22"/>
        <v>2.6468320817748303E-2</v>
      </c>
      <c r="G172" s="39">
        <f t="shared" si="23"/>
        <v>2.3977746870653682E-2</v>
      </c>
      <c r="H172" s="39">
        <f t="shared" si="24"/>
        <v>1.6244702814299794E-2</v>
      </c>
      <c r="I172" s="39">
        <f t="shared" si="25"/>
        <v>9.048382785351583E-3</v>
      </c>
      <c r="J172" s="39">
        <f t="shared" si="26"/>
        <v>1.1007059883174186E-2</v>
      </c>
      <c r="K172" s="39">
        <f t="shared" si="27"/>
        <v>1.20270411906509E-2</v>
      </c>
      <c r="L172" s="42">
        <v>64671</v>
      </c>
      <c r="M172" s="42">
        <v>66245</v>
      </c>
      <c r="N172" s="42">
        <v>67814</v>
      </c>
      <c r="O172" s="42">
        <v>70046</v>
      </c>
      <c r="P172" s="42">
        <v>71900</v>
      </c>
      <c r="Q172" s="42">
        <v>73624</v>
      </c>
      <c r="R172" s="42">
        <v>74820</v>
      </c>
      <c r="S172" s="42">
        <v>75497</v>
      </c>
      <c r="T172" s="42">
        <v>76328</v>
      </c>
      <c r="U172" s="42">
        <v>77246</v>
      </c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</row>
    <row r="173" spans="1:77" x14ac:dyDescent="0.3">
      <c r="A173" s="3">
        <v>1103</v>
      </c>
      <c r="B173" s="4" t="s">
        <v>169</v>
      </c>
      <c r="C173" s="39">
        <f t="shared" si="19"/>
        <v>1.7529269277351656E-2</v>
      </c>
      <c r="D173" s="39">
        <f t="shared" si="20"/>
        <v>1.178375032732637E-2</v>
      </c>
      <c r="E173" s="39">
        <f t="shared" si="21"/>
        <v>1.3215064389126896E-2</v>
      </c>
      <c r="F173" s="39">
        <f t="shared" si="22"/>
        <v>1.2098365985246717E-2</v>
      </c>
      <c r="G173" s="39">
        <f t="shared" si="23"/>
        <v>1.0309436040197628E-2</v>
      </c>
      <c r="H173" s="39">
        <f t="shared" si="24"/>
        <v>4.1028901909130333E-3</v>
      </c>
      <c r="I173" s="39">
        <f t="shared" si="25"/>
        <v>6.4081300322671453E-4</v>
      </c>
      <c r="J173" s="39">
        <f t="shared" si="26"/>
        <v>3.096535045091775E-3</v>
      </c>
      <c r="K173" s="39">
        <f t="shared" si="27"/>
        <v>6.7372690401081847E-3</v>
      </c>
      <c r="L173" s="42">
        <v>123850</v>
      </c>
      <c r="M173" s="42">
        <v>126021</v>
      </c>
      <c r="N173" s="42">
        <v>127506</v>
      </c>
      <c r="O173" s="42">
        <v>129191</v>
      </c>
      <c r="P173" s="42">
        <v>130754</v>
      </c>
      <c r="Q173" s="42">
        <v>132102</v>
      </c>
      <c r="R173" s="42">
        <v>132644</v>
      </c>
      <c r="S173" s="42">
        <v>132729</v>
      </c>
      <c r="T173" s="42">
        <v>133140</v>
      </c>
      <c r="U173" s="42">
        <v>134037</v>
      </c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</row>
    <row r="174" spans="1:77" x14ac:dyDescent="0.3">
      <c r="A174" s="3">
        <v>1106</v>
      </c>
      <c r="B174" s="4" t="s">
        <v>170</v>
      </c>
      <c r="C174" s="39">
        <f t="shared" si="19"/>
        <v>1.6740579752709372E-2</v>
      </c>
      <c r="D174" s="39">
        <f t="shared" si="20"/>
        <v>1.3865218521621037E-2</v>
      </c>
      <c r="E174" s="39">
        <f t="shared" si="21"/>
        <v>1.8633009487449836E-2</v>
      </c>
      <c r="F174" s="39">
        <f t="shared" si="22"/>
        <v>9.6775095796157729E-3</v>
      </c>
      <c r="G174" s="39">
        <f t="shared" si="23"/>
        <v>1.2161001689797502E-2</v>
      </c>
      <c r="H174" s="39">
        <f t="shared" si="24"/>
        <v>1.1303300673271677E-2</v>
      </c>
      <c r="I174" s="39">
        <f t="shared" si="25"/>
        <v>5.8185164136288492E-3</v>
      </c>
      <c r="J174" s="39">
        <f t="shared" si="26"/>
        <v>2.6906312220909001E-5</v>
      </c>
      <c r="K174" s="39">
        <f t="shared" si="27"/>
        <v>2.2331638281269939E-3</v>
      </c>
      <c r="L174" s="42">
        <v>34049</v>
      </c>
      <c r="M174" s="42">
        <v>34619</v>
      </c>
      <c r="N174" s="42">
        <v>35099</v>
      </c>
      <c r="O174" s="42">
        <v>35753</v>
      </c>
      <c r="P174" s="42">
        <v>36099</v>
      </c>
      <c r="Q174" s="42">
        <v>36538</v>
      </c>
      <c r="R174" s="42">
        <v>36951</v>
      </c>
      <c r="S174" s="42">
        <v>37166</v>
      </c>
      <c r="T174" s="42">
        <v>37167</v>
      </c>
      <c r="U174" s="42">
        <v>37250</v>
      </c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</row>
    <row r="175" spans="1:77" x14ac:dyDescent="0.3">
      <c r="A175" s="3">
        <v>1111</v>
      </c>
      <c r="B175" s="4" t="s">
        <v>171</v>
      </c>
      <c r="C175" s="39">
        <f t="shared" si="19"/>
        <v>-6.0882800608828003E-3</v>
      </c>
      <c r="D175" s="39">
        <f t="shared" si="20"/>
        <v>-2.4502297090351899E-3</v>
      </c>
      <c r="E175" s="39">
        <f t="shared" si="21"/>
        <v>8.903899293828621E-3</v>
      </c>
      <c r="F175" s="39">
        <f t="shared" si="22"/>
        <v>5.1734631771149786E-3</v>
      </c>
      <c r="G175" s="39">
        <f t="shared" si="23"/>
        <v>1.8165304268846771E-3</v>
      </c>
      <c r="H175" s="39">
        <f t="shared" si="24"/>
        <v>1.2088244182533181E-3</v>
      </c>
      <c r="I175" s="39">
        <f t="shared" si="25"/>
        <v>9.0552369453678061E-4</v>
      </c>
      <c r="J175" s="39">
        <f t="shared" si="26"/>
        <v>4.5235223160433602E-3</v>
      </c>
      <c r="K175" s="39">
        <f t="shared" si="27"/>
        <v>-7.8054638246772834E-3</v>
      </c>
      <c r="L175" s="42">
        <v>3285</v>
      </c>
      <c r="M175" s="42">
        <v>3265</v>
      </c>
      <c r="N175" s="42">
        <v>3257</v>
      </c>
      <c r="O175" s="42">
        <v>3286</v>
      </c>
      <c r="P175" s="42">
        <v>3303</v>
      </c>
      <c r="Q175" s="42">
        <v>3309</v>
      </c>
      <c r="R175" s="42">
        <v>3313</v>
      </c>
      <c r="S175" s="42">
        <v>3316</v>
      </c>
      <c r="T175" s="42">
        <v>3331</v>
      </c>
      <c r="U175" s="42">
        <v>3305</v>
      </c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</row>
    <row r="176" spans="1:77" x14ac:dyDescent="0.3">
      <c r="A176" s="3">
        <v>1112</v>
      </c>
      <c r="B176" s="4" t="s">
        <v>172</v>
      </c>
      <c r="C176" s="39">
        <f t="shared" si="19"/>
        <v>1.4972921312519816E-2</v>
      </c>
      <c r="D176" s="39">
        <f t="shared" si="20"/>
        <v>-9.4161958568739212E-4</v>
      </c>
      <c r="E176" s="39">
        <f t="shared" si="21"/>
        <v>-3.1416902293434079E-3</v>
      </c>
      <c r="F176" s="39">
        <f t="shared" si="22"/>
        <v>1.6388276079420061E-2</v>
      </c>
      <c r="G176" s="39">
        <f t="shared" si="23"/>
        <v>6.8217054263566279E-3</v>
      </c>
      <c r="H176" s="39">
        <f t="shared" si="24"/>
        <v>-1.2319063751154991E-3</v>
      </c>
      <c r="I176" s="39">
        <f t="shared" si="25"/>
        <v>4.9337033610854508E-3</v>
      </c>
      <c r="J176" s="39">
        <f t="shared" si="26"/>
        <v>-6.7505369745320953E-3</v>
      </c>
      <c r="K176" s="39">
        <f t="shared" si="27"/>
        <v>-7.4142724745134281E-3</v>
      </c>
      <c r="L176" s="42">
        <v>3139</v>
      </c>
      <c r="M176" s="42">
        <v>3186</v>
      </c>
      <c r="N176" s="42">
        <v>3183</v>
      </c>
      <c r="O176" s="42">
        <v>3173</v>
      </c>
      <c r="P176" s="42">
        <v>3225</v>
      </c>
      <c r="Q176" s="42">
        <v>3247</v>
      </c>
      <c r="R176" s="42">
        <v>3243</v>
      </c>
      <c r="S176" s="42">
        <v>3259</v>
      </c>
      <c r="T176" s="42">
        <v>3237</v>
      </c>
      <c r="U176" s="42">
        <v>3213</v>
      </c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</row>
    <row r="177" spans="1:77" x14ac:dyDescent="0.3">
      <c r="A177" s="3">
        <v>1114</v>
      </c>
      <c r="B177" s="4" t="s">
        <v>173</v>
      </c>
      <c r="C177" s="39">
        <f t="shared" si="19"/>
        <v>2.632597754548982E-2</v>
      </c>
      <c r="D177" s="39">
        <f t="shared" si="20"/>
        <v>3.3195020746888071E-2</v>
      </c>
      <c r="E177" s="39">
        <f t="shared" si="21"/>
        <v>1.4603870025556853E-2</v>
      </c>
      <c r="F177" s="39">
        <f t="shared" si="22"/>
        <v>1.4753508456279318E-2</v>
      </c>
      <c r="G177" s="39">
        <f t="shared" si="23"/>
        <v>1.4539007092198686E-2</v>
      </c>
      <c r="H177" s="39">
        <f t="shared" si="24"/>
        <v>-1.2583012932541049E-2</v>
      </c>
      <c r="I177" s="39">
        <f t="shared" si="25"/>
        <v>3.5398230088490301E-4</v>
      </c>
      <c r="J177" s="39">
        <f t="shared" si="26"/>
        <v>0</v>
      </c>
      <c r="K177" s="39">
        <f t="shared" si="27"/>
        <v>-6.7232837933475231E-3</v>
      </c>
      <c r="L177" s="42">
        <v>2583</v>
      </c>
      <c r="M177" s="42">
        <v>2651</v>
      </c>
      <c r="N177" s="42">
        <v>2739</v>
      </c>
      <c r="O177" s="42">
        <v>2779</v>
      </c>
      <c r="P177" s="42">
        <v>2820</v>
      </c>
      <c r="Q177" s="42">
        <v>2861</v>
      </c>
      <c r="R177" s="42">
        <v>2825</v>
      </c>
      <c r="S177" s="42">
        <v>2826</v>
      </c>
      <c r="T177" s="42">
        <v>2826</v>
      </c>
      <c r="U177" s="42">
        <v>2807</v>
      </c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</row>
    <row r="178" spans="1:77" x14ac:dyDescent="0.3">
      <c r="A178" s="3">
        <v>1119</v>
      </c>
      <c r="B178" s="4" t="s">
        <v>174</v>
      </c>
      <c r="C178" s="39">
        <f t="shared" si="19"/>
        <v>2.9372169869049003E-2</v>
      </c>
      <c r="D178" s="39">
        <f t="shared" si="20"/>
        <v>2.508619664724776E-2</v>
      </c>
      <c r="E178" s="39">
        <f t="shared" si="21"/>
        <v>2.2674553467872949E-2</v>
      </c>
      <c r="F178" s="39">
        <f t="shared" si="22"/>
        <v>2.7218599376240382E-2</v>
      </c>
      <c r="G178" s="39">
        <f t="shared" si="23"/>
        <v>2.2798785536847888E-2</v>
      </c>
      <c r="H178" s="39">
        <f t="shared" si="24"/>
        <v>3.400259067357414E-3</v>
      </c>
      <c r="I178" s="39">
        <f t="shared" si="25"/>
        <v>1.1241998816631682E-2</v>
      </c>
      <c r="J178" s="39">
        <f t="shared" si="26"/>
        <v>-2.0212765957446921E-3</v>
      </c>
      <c r="K178" s="39">
        <f t="shared" si="27"/>
        <v>2.7715595352308942E-3</v>
      </c>
      <c r="L178" s="42">
        <v>16342</v>
      </c>
      <c r="M178" s="42">
        <v>16822</v>
      </c>
      <c r="N178" s="42">
        <v>17244</v>
      </c>
      <c r="O178" s="42">
        <v>17635</v>
      </c>
      <c r="P178" s="42">
        <v>18115</v>
      </c>
      <c r="Q178" s="42">
        <v>18528</v>
      </c>
      <c r="R178" s="42">
        <v>18591</v>
      </c>
      <c r="S178" s="42">
        <v>18800</v>
      </c>
      <c r="T178" s="42">
        <v>18762</v>
      </c>
      <c r="U178" s="42">
        <v>18814</v>
      </c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</row>
    <row r="179" spans="1:77" x14ac:dyDescent="0.3">
      <c r="A179" s="3">
        <v>1120</v>
      </c>
      <c r="B179" s="4" t="s">
        <v>175</v>
      </c>
      <c r="C179" s="39">
        <f t="shared" si="19"/>
        <v>2.8313039366355319E-2</v>
      </c>
      <c r="D179" s="39">
        <f t="shared" si="20"/>
        <v>2.0060930045410208E-2</v>
      </c>
      <c r="E179" s="39">
        <f t="shared" si="21"/>
        <v>2.7104699650625452E-2</v>
      </c>
      <c r="F179" s="39">
        <f t="shared" si="22"/>
        <v>1.415482525923073E-2</v>
      </c>
      <c r="G179" s="39">
        <f t="shared" si="23"/>
        <v>1.3849066810927679E-2</v>
      </c>
      <c r="H179" s="39">
        <f t="shared" si="24"/>
        <v>1.2219198548636623E-2</v>
      </c>
      <c r="I179" s="39">
        <f t="shared" si="25"/>
        <v>3.7954665260937492E-3</v>
      </c>
      <c r="J179" s="39">
        <f t="shared" si="26"/>
        <v>9.1902111122781349E-3</v>
      </c>
      <c r="K179" s="39">
        <f t="shared" si="27"/>
        <v>7.1291044387782332E-3</v>
      </c>
      <c r="L179" s="42">
        <v>16918</v>
      </c>
      <c r="M179" s="42">
        <v>17397</v>
      </c>
      <c r="N179" s="42">
        <v>17746</v>
      </c>
      <c r="O179" s="42">
        <v>18227</v>
      </c>
      <c r="P179" s="42">
        <v>18485</v>
      </c>
      <c r="Q179" s="42">
        <v>18741</v>
      </c>
      <c r="R179" s="42">
        <v>18970</v>
      </c>
      <c r="S179" s="42">
        <v>19042</v>
      </c>
      <c r="T179" s="42">
        <v>19217</v>
      </c>
      <c r="U179" s="42">
        <v>19354</v>
      </c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</row>
    <row r="180" spans="1:77" x14ac:dyDescent="0.3">
      <c r="A180" s="3">
        <v>1121</v>
      </c>
      <c r="B180" s="4" t="s">
        <v>176</v>
      </c>
      <c r="C180" s="39">
        <f t="shared" si="19"/>
        <v>2.3200845928966762E-2</v>
      </c>
      <c r="D180" s="39">
        <f t="shared" si="20"/>
        <v>1.9392097264437691E-2</v>
      </c>
      <c r="E180" s="39">
        <f t="shared" si="21"/>
        <v>3.9835410579044606E-2</v>
      </c>
      <c r="F180" s="39">
        <f t="shared" si="22"/>
        <v>2.6380684750817229E-2</v>
      </c>
      <c r="G180" s="39">
        <f t="shared" si="23"/>
        <v>2.2852992121584537E-2</v>
      </c>
      <c r="H180" s="39">
        <f t="shared" si="24"/>
        <v>1.4530754943734348E-2</v>
      </c>
      <c r="I180" s="39">
        <f t="shared" si="25"/>
        <v>4.5229377557614026E-3</v>
      </c>
      <c r="J180" s="39">
        <f t="shared" si="26"/>
        <v>2.3048885077185943E-3</v>
      </c>
      <c r="K180" s="39">
        <f t="shared" si="27"/>
        <v>5.1339643831220805E-3</v>
      </c>
      <c r="L180" s="42">
        <v>16077</v>
      </c>
      <c r="M180" s="42">
        <v>16450</v>
      </c>
      <c r="N180" s="42">
        <v>16769</v>
      </c>
      <c r="O180" s="42">
        <v>17437</v>
      </c>
      <c r="P180" s="42">
        <v>17897</v>
      </c>
      <c r="Q180" s="42">
        <v>18306</v>
      </c>
      <c r="R180" s="42">
        <v>18572</v>
      </c>
      <c r="S180" s="42">
        <v>18656</v>
      </c>
      <c r="T180" s="42">
        <v>18699</v>
      </c>
      <c r="U180" s="42">
        <v>18795</v>
      </c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</row>
    <row r="181" spans="1:77" x14ac:dyDescent="0.3">
      <c r="A181" s="3">
        <v>1122</v>
      </c>
      <c r="B181" s="4" t="s">
        <v>177</v>
      </c>
      <c r="C181" s="39">
        <f t="shared" si="19"/>
        <v>2.938871473354232E-2</v>
      </c>
      <c r="D181" s="39">
        <f t="shared" si="20"/>
        <v>2.569470879330038E-2</v>
      </c>
      <c r="E181" s="39">
        <f t="shared" si="21"/>
        <v>2.4215995546483571E-2</v>
      </c>
      <c r="F181" s="39">
        <f t="shared" si="22"/>
        <v>2.518344052903343E-2</v>
      </c>
      <c r="G181" s="39">
        <f t="shared" si="23"/>
        <v>2.5006627198020714E-2</v>
      </c>
      <c r="H181" s="39">
        <f t="shared" si="24"/>
        <v>2.1810344827586148E-2</v>
      </c>
      <c r="I181" s="39">
        <f t="shared" si="25"/>
        <v>4.133974521218331E-3</v>
      </c>
      <c r="J181" s="39">
        <f t="shared" si="26"/>
        <v>-3.0247017308014934E-3</v>
      </c>
      <c r="K181" s="39">
        <f t="shared" si="27"/>
        <v>2.7810551154558993E-3</v>
      </c>
      <c r="L181" s="42">
        <v>10208</v>
      </c>
      <c r="M181" s="42">
        <v>10508</v>
      </c>
      <c r="N181" s="42">
        <v>10778</v>
      </c>
      <c r="O181" s="42">
        <v>11039</v>
      </c>
      <c r="P181" s="42">
        <v>11317</v>
      </c>
      <c r="Q181" s="42">
        <v>11600</v>
      </c>
      <c r="R181" s="42">
        <v>11853</v>
      </c>
      <c r="S181" s="42">
        <v>11902</v>
      </c>
      <c r="T181" s="42">
        <v>11866</v>
      </c>
      <c r="U181" s="42">
        <v>11899</v>
      </c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</row>
    <row r="182" spans="1:77" x14ac:dyDescent="0.3">
      <c r="A182" s="3">
        <v>1124</v>
      </c>
      <c r="B182" s="4" t="s">
        <v>178</v>
      </c>
      <c r="C182" s="39">
        <f t="shared" si="19"/>
        <v>2.2732250010949917E-2</v>
      </c>
      <c r="D182" s="39">
        <f t="shared" si="20"/>
        <v>2.2569593147751643E-2</v>
      </c>
      <c r="E182" s="39">
        <f t="shared" si="21"/>
        <v>2.940067847719563E-2</v>
      </c>
      <c r="F182" s="39">
        <f t="shared" si="22"/>
        <v>2.050530941047235E-2</v>
      </c>
      <c r="G182" s="39">
        <f t="shared" si="23"/>
        <v>2.4917274648168064E-2</v>
      </c>
      <c r="H182" s="39">
        <f t="shared" si="24"/>
        <v>1.5092578185778693E-2</v>
      </c>
      <c r="I182" s="39">
        <f t="shared" si="25"/>
        <v>-3.065603923973037E-3</v>
      </c>
      <c r="J182" s="39">
        <f t="shared" si="26"/>
        <v>9.5710332103320361E-3</v>
      </c>
      <c r="K182" s="39">
        <f t="shared" si="27"/>
        <v>1.2069293736912234E-2</v>
      </c>
      <c r="L182" s="42">
        <v>22831</v>
      </c>
      <c r="M182" s="42">
        <v>23350</v>
      </c>
      <c r="N182" s="42">
        <v>23877</v>
      </c>
      <c r="O182" s="42">
        <v>24579</v>
      </c>
      <c r="P182" s="42">
        <v>25083</v>
      </c>
      <c r="Q182" s="42">
        <v>25708</v>
      </c>
      <c r="R182" s="42">
        <v>26096</v>
      </c>
      <c r="S182" s="42">
        <v>26016</v>
      </c>
      <c r="T182" s="42">
        <v>26265</v>
      </c>
      <c r="U182" s="42">
        <v>26582</v>
      </c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</row>
    <row r="183" spans="1:77" x14ac:dyDescent="0.3">
      <c r="A183" s="3">
        <v>1127</v>
      </c>
      <c r="B183" s="4" t="s">
        <v>179</v>
      </c>
      <c r="C183" s="39">
        <f t="shared" si="19"/>
        <v>6.4019205761729481E-3</v>
      </c>
      <c r="D183" s="39">
        <f t="shared" si="20"/>
        <v>2.0276314481661784E-2</v>
      </c>
      <c r="E183" s="39">
        <f t="shared" si="21"/>
        <v>1.2859230394544507E-2</v>
      </c>
      <c r="F183" s="39">
        <f t="shared" si="22"/>
        <v>1.8274502260267056E-3</v>
      </c>
      <c r="G183" s="39">
        <f t="shared" si="23"/>
        <v>1.3440860215053752E-2</v>
      </c>
      <c r="H183" s="39">
        <f t="shared" si="24"/>
        <v>1.7146646456991377E-2</v>
      </c>
      <c r="I183" s="39">
        <f t="shared" si="25"/>
        <v>1.2666480394896151E-2</v>
      </c>
      <c r="J183" s="39">
        <f t="shared" si="26"/>
        <v>9.1051227812011248E-3</v>
      </c>
      <c r="K183" s="39">
        <f t="shared" si="27"/>
        <v>7.3824279985417185E-3</v>
      </c>
      <c r="L183" s="42">
        <v>9997</v>
      </c>
      <c r="M183" s="42">
        <v>10061</v>
      </c>
      <c r="N183" s="42">
        <v>10265</v>
      </c>
      <c r="O183" s="42">
        <v>10397</v>
      </c>
      <c r="P183" s="42">
        <v>10416</v>
      </c>
      <c r="Q183" s="42">
        <v>10556</v>
      </c>
      <c r="R183" s="42">
        <v>10737</v>
      </c>
      <c r="S183" s="42">
        <v>10873</v>
      </c>
      <c r="T183" s="42">
        <v>10972</v>
      </c>
      <c r="U183" s="42">
        <v>11053</v>
      </c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</row>
    <row r="184" spans="1:77" x14ac:dyDescent="0.3">
      <c r="A184" s="3">
        <v>1129</v>
      </c>
      <c r="B184" s="4" t="s">
        <v>180</v>
      </c>
      <c r="C184" s="39">
        <f t="shared" si="19"/>
        <v>1.4795474325500546E-2</v>
      </c>
      <c r="D184" s="39">
        <f t="shared" si="20"/>
        <v>2.0583190394511064E-2</v>
      </c>
      <c r="E184" s="39">
        <f t="shared" si="21"/>
        <v>3.1092436974789806E-2</v>
      </c>
      <c r="F184" s="39">
        <f t="shared" si="22"/>
        <v>1.2224938875305513E-2</v>
      </c>
      <c r="G184" s="39">
        <f t="shared" si="23"/>
        <v>-2.7375201288244777E-2</v>
      </c>
      <c r="H184" s="39">
        <f t="shared" si="24"/>
        <v>2.4834437086092676E-2</v>
      </c>
      <c r="I184" s="39">
        <f t="shared" si="25"/>
        <v>5.6542810985460434E-3</v>
      </c>
      <c r="J184" s="39">
        <f t="shared" si="26"/>
        <v>8.032128514057213E-4</v>
      </c>
      <c r="K184" s="39">
        <f t="shared" si="27"/>
        <v>-4.2536115569823396E-2</v>
      </c>
      <c r="L184" s="42">
        <v>1149</v>
      </c>
      <c r="M184" s="42">
        <v>1166</v>
      </c>
      <c r="N184" s="42">
        <v>1190</v>
      </c>
      <c r="O184" s="42">
        <v>1227</v>
      </c>
      <c r="P184" s="42">
        <v>1242</v>
      </c>
      <c r="Q184" s="42">
        <v>1208</v>
      </c>
      <c r="R184" s="42">
        <v>1238</v>
      </c>
      <c r="S184" s="42">
        <v>1245</v>
      </c>
      <c r="T184" s="42">
        <v>1246</v>
      </c>
      <c r="U184" s="42">
        <v>1193</v>
      </c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</row>
    <row r="185" spans="1:77" x14ac:dyDescent="0.3">
      <c r="A185" s="3">
        <v>1130</v>
      </c>
      <c r="B185" s="4" t="s">
        <v>181</v>
      </c>
      <c r="C185" s="39">
        <f t="shared" si="19"/>
        <v>1.5438158129573498E-2</v>
      </c>
      <c r="D185" s="39">
        <f t="shared" si="20"/>
        <v>1.3533702434308736E-2</v>
      </c>
      <c r="E185" s="39">
        <f t="shared" si="21"/>
        <v>3.0260990202028992E-2</v>
      </c>
      <c r="F185" s="39">
        <f t="shared" si="22"/>
        <v>2.1629355327385857E-2</v>
      </c>
      <c r="G185" s="39">
        <f t="shared" si="23"/>
        <v>2.1089051816459259E-2</v>
      </c>
      <c r="H185" s="39">
        <f t="shared" si="24"/>
        <v>5.5667607906413341E-3</v>
      </c>
      <c r="I185" s="39">
        <f t="shared" si="25"/>
        <v>1.5885750962772782E-2</v>
      </c>
      <c r="J185" s="39">
        <f t="shared" si="26"/>
        <v>-1.8954351603222008E-3</v>
      </c>
      <c r="K185" s="39">
        <f t="shared" si="27"/>
        <v>6.4883684127234886E-3</v>
      </c>
      <c r="L185" s="42">
        <v>11206</v>
      </c>
      <c r="M185" s="42">
        <v>11379</v>
      </c>
      <c r="N185" s="42">
        <v>11533</v>
      </c>
      <c r="O185" s="42">
        <v>11882</v>
      </c>
      <c r="P185" s="42">
        <v>12139</v>
      </c>
      <c r="Q185" s="42">
        <v>12395</v>
      </c>
      <c r="R185" s="42">
        <v>12464</v>
      </c>
      <c r="S185" s="42">
        <v>12662</v>
      </c>
      <c r="T185" s="42">
        <v>12638</v>
      </c>
      <c r="U185" s="42">
        <v>12720</v>
      </c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</row>
    <row r="186" spans="1:77" x14ac:dyDescent="0.3">
      <c r="A186" s="3">
        <v>1133</v>
      </c>
      <c r="B186" s="4" t="s">
        <v>182</v>
      </c>
      <c r="C186" s="39">
        <f t="shared" si="19"/>
        <v>2.5510204081632626E-2</v>
      </c>
      <c r="D186" s="39">
        <f t="shared" si="20"/>
        <v>-2.4875621890547706E-3</v>
      </c>
      <c r="E186" s="39">
        <f t="shared" si="21"/>
        <v>-2.8500178126112941E-3</v>
      </c>
      <c r="F186" s="39">
        <f t="shared" si="22"/>
        <v>-4.2872454448017461E-3</v>
      </c>
      <c r="G186" s="39">
        <f t="shared" si="23"/>
        <v>-7.1761750986720774E-4</v>
      </c>
      <c r="H186" s="39">
        <f t="shared" si="24"/>
        <v>-1.7235188509874377E-2</v>
      </c>
      <c r="I186" s="39">
        <f t="shared" si="25"/>
        <v>-1.0595542564852067E-2</v>
      </c>
      <c r="J186" s="39">
        <f t="shared" si="26"/>
        <v>5.5391432791729311E-3</v>
      </c>
      <c r="K186" s="39">
        <f t="shared" si="27"/>
        <v>-1.4322438486962907E-2</v>
      </c>
      <c r="L186" s="42">
        <v>2744</v>
      </c>
      <c r="M186" s="42">
        <v>2814</v>
      </c>
      <c r="N186" s="42">
        <v>2807</v>
      </c>
      <c r="O186" s="42">
        <v>2799</v>
      </c>
      <c r="P186" s="42">
        <v>2787</v>
      </c>
      <c r="Q186" s="42">
        <v>2785</v>
      </c>
      <c r="R186" s="42">
        <v>2737</v>
      </c>
      <c r="S186" s="42">
        <v>2708</v>
      </c>
      <c r="T186" s="42">
        <v>2723</v>
      </c>
      <c r="U186" s="42">
        <v>2684</v>
      </c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</row>
    <row r="187" spans="1:77" x14ac:dyDescent="0.3">
      <c r="A187" s="3">
        <v>1134</v>
      </c>
      <c r="B187" s="4" t="s">
        <v>183</v>
      </c>
      <c r="C187" s="39">
        <f t="shared" si="19"/>
        <v>2.5980774227063463E-4</v>
      </c>
      <c r="D187" s="39">
        <f t="shared" si="20"/>
        <v>-1.2987012987012436E-3</v>
      </c>
      <c r="E187" s="39">
        <f t="shared" si="21"/>
        <v>7.0221066319895442E-3</v>
      </c>
      <c r="F187" s="39">
        <f t="shared" si="22"/>
        <v>2.3243801652892415E-3</v>
      </c>
      <c r="G187" s="39">
        <f t="shared" si="23"/>
        <v>2.8343210512753458E-3</v>
      </c>
      <c r="H187" s="39">
        <f t="shared" si="24"/>
        <v>2.8263103802672607E-3</v>
      </c>
      <c r="I187" s="39">
        <f t="shared" si="25"/>
        <v>-1.2810658467845237E-2</v>
      </c>
      <c r="J187" s="39">
        <f t="shared" si="26"/>
        <v>-1.0381520892810414E-3</v>
      </c>
      <c r="K187" s="39">
        <f t="shared" si="27"/>
        <v>-1.4289425824889568E-2</v>
      </c>
      <c r="L187" s="42">
        <v>3849</v>
      </c>
      <c r="M187" s="42">
        <v>3850</v>
      </c>
      <c r="N187" s="42">
        <v>3845</v>
      </c>
      <c r="O187" s="42">
        <v>3872</v>
      </c>
      <c r="P187" s="42">
        <v>3881</v>
      </c>
      <c r="Q187" s="42">
        <v>3892</v>
      </c>
      <c r="R187" s="42">
        <v>3903</v>
      </c>
      <c r="S187" s="42">
        <v>3853</v>
      </c>
      <c r="T187" s="42">
        <v>3849</v>
      </c>
      <c r="U187" s="42">
        <v>3794</v>
      </c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</row>
    <row r="188" spans="1:77" x14ac:dyDescent="0.3">
      <c r="A188" s="3">
        <v>1135</v>
      </c>
      <c r="B188" s="4" t="s">
        <v>184</v>
      </c>
      <c r="C188" s="39">
        <f t="shared" si="19"/>
        <v>1.7039403620873195E-3</v>
      </c>
      <c r="D188" s="39">
        <f t="shared" si="20"/>
        <v>1.0844142036997573E-2</v>
      </c>
      <c r="E188" s="39">
        <f t="shared" si="21"/>
        <v>-1.8931426167437815E-3</v>
      </c>
      <c r="F188" s="39">
        <f t="shared" si="22"/>
        <v>3.1612223393044925E-3</v>
      </c>
      <c r="G188" s="39">
        <f t="shared" si="23"/>
        <v>-8.4033613445377853E-4</v>
      </c>
      <c r="H188" s="39">
        <f t="shared" si="24"/>
        <v>-9.671993271656909E-3</v>
      </c>
      <c r="I188" s="39">
        <f t="shared" si="25"/>
        <v>1.0615711252653925E-2</v>
      </c>
      <c r="J188" s="39">
        <f t="shared" si="26"/>
        <v>-2.037815126050424E-2</v>
      </c>
      <c r="K188" s="39">
        <f t="shared" si="27"/>
        <v>-1.4153978125670208E-2</v>
      </c>
      <c r="L188" s="42">
        <v>4695</v>
      </c>
      <c r="M188" s="42">
        <v>4703</v>
      </c>
      <c r="N188" s="42">
        <v>4754</v>
      </c>
      <c r="O188" s="42">
        <v>4745</v>
      </c>
      <c r="P188" s="42">
        <v>4760</v>
      </c>
      <c r="Q188" s="42">
        <v>4756</v>
      </c>
      <c r="R188" s="42">
        <v>4710</v>
      </c>
      <c r="S188" s="42">
        <v>4760</v>
      </c>
      <c r="T188" s="42">
        <v>4663</v>
      </c>
      <c r="U188" s="42">
        <v>4597</v>
      </c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</row>
    <row r="189" spans="1:77" x14ac:dyDescent="0.3">
      <c r="A189" s="3">
        <v>1141</v>
      </c>
      <c r="B189" s="4" t="s">
        <v>185</v>
      </c>
      <c r="C189" s="39">
        <f t="shared" si="19"/>
        <v>3.3640226628895098E-2</v>
      </c>
      <c r="D189" s="39">
        <f t="shared" si="20"/>
        <v>1.2332990750256956E-2</v>
      </c>
      <c r="E189" s="39">
        <f t="shared" si="21"/>
        <v>2.0304568527918843E-2</v>
      </c>
      <c r="F189" s="39">
        <f t="shared" si="22"/>
        <v>1.4262023217247011E-2</v>
      </c>
      <c r="G189" s="39">
        <f t="shared" si="23"/>
        <v>2.9103989535644192E-2</v>
      </c>
      <c r="H189" s="39">
        <f t="shared" si="24"/>
        <v>2.3514458214172196E-2</v>
      </c>
      <c r="I189" s="39">
        <f t="shared" si="25"/>
        <v>4.3464762496119302E-3</v>
      </c>
      <c r="J189" s="39">
        <f t="shared" si="26"/>
        <v>-1.174652241112828E-2</v>
      </c>
      <c r="K189" s="39">
        <f t="shared" si="27"/>
        <v>-1.4701282452299069E-2</v>
      </c>
      <c r="L189" s="42">
        <v>2824</v>
      </c>
      <c r="M189" s="42">
        <v>2919</v>
      </c>
      <c r="N189" s="42">
        <v>2955</v>
      </c>
      <c r="O189" s="42">
        <v>3015</v>
      </c>
      <c r="P189" s="42">
        <v>3058</v>
      </c>
      <c r="Q189" s="42">
        <v>3147</v>
      </c>
      <c r="R189" s="42">
        <v>3221</v>
      </c>
      <c r="S189" s="42">
        <v>3235</v>
      </c>
      <c r="T189" s="42">
        <v>3197</v>
      </c>
      <c r="U189" s="42">
        <v>3150</v>
      </c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</row>
    <row r="190" spans="1:77" x14ac:dyDescent="0.3">
      <c r="A190" s="3">
        <v>1142</v>
      </c>
      <c r="B190" s="4" t="s">
        <v>186</v>
      </c>
      <c r="C190" s="39">
        <f t="shared" si="19"/>
        <v>4.1387856257744771E-2</v>
      </c>
      <c r="D190" s="39">
        <f t="shared" si="20"/>
        <v>4.4264635887672599E-2</v>
      </c>
      <c r="E190" s="39">
        <f t="shared" si="21"/>
        <v>5.2643573381950803E-2</v>
      </c>
      <c r="F190" s="39">
        <f t="shared" si="22"/>
        <v>2.9443602511366018E-2</v>
      </c>
      <c r="G190" s="39">
        <f t="shared" si="23"/>
        <v>8.2018927444795775E-3</v>
      </c>
      <c r="H190" s="39">
        <f t="shared" si="24"/>
        <v>1.2932832707551078E-2</v>
      </c>
      <c r="I190" s="39">
        <f t="shared" si="25"/>
        <v>7.4135090609555032E-3</v>
      </c>
      <c r="J190" s="39">
        <f t="shared" si="26"/>
        <v>-8.7898609975469721E-3</v>
      </c>
      <c r="K190" s="39">
        <f t="shared" si="27"/>
        <v>-4.1245617653129507E-4</v>
      </c>
      <c r="L190" s="42">
        <v>4035</v>
      </c>
      <c r="M190" s="42">
        <v>4202</v>
      </c>
      <c r="N190" s="42">
        <v>4388</v>
      </c>
      <c r="O190" s="42">
        <v>4619</v>
      </c>
      <c r="P190" s="42">
        <v>4755</v>
      </c>
      <c r="Q190" s="42">
        <v>4794</v>
      </c>
      <c r="R190" s="42">
        <v>4856</v>
      </c>
      <c r="S190" s="42">
        <v>4892</v>
      </c>
      <c r="T190" s="42">
        <v>4849</v>
      </c>
      <c r="U190" s="42">
        <v>4847</v>
      </c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</row>
    <row r="191" spans="1:77" x14ac:dyDescent="0.3">
      <c r="A191" s="3">
        <v>1144</v>
      </c>
      <c r="B191" s="4" t="s">
        <v>187</v>
      </c>
      <c r="C191" s="39">
        <f t="shared" si="19"/>
        <v>1.8975332068311701E-3</v>
      </c>
      <c r="D191" s="39">
        <f t="shared" si="20"/>
        <v>-1.7045454545454586E-2</v>
      </c>
      <c r="E191" s="39">
        <f t="shared" si="21"/>
        <v>1.7341040462427681E-2</v>
      </c>
      <c r="F191" s="39">
        <f t="shared" si="22"/>
        <v>5.6818181818181213E-3</v>
      </c>
      <c r="G191" s="39">
        <f t="shared" si="23"/>
        <v>5.6497175141243527E-3</v>
      </c>
      <c r="H191" s="39">
        <f t="shared" si="24"/>
        <v>-1.8726591760299671E-2</v>
      </c>
      <c r="I191" s="39">
        <f t="shared" si="25"/>
        <v>1.9083969465648831E-2</v>
      </c>
      <c r="J191" s="39">
        <f t="shared" si="26"/>
        <v>1.4981273408239737E-2</v>
      </c>
      <c r="K191" s="39">
        <f t="shared" si="27"/>
        <v>-4.7970479704797064E-2</v>
      </c>
      <c r="L191" s="42">
        <v>527</v>
      </c>
      <c r="M191" s="42">
        <v>528</v>
      </c>
      <c r="N191" s="42">
        <v>519</v>
      </c>
      <c r="O191" s="42">
        <v>528</v>
      </c>
      <c r="P191" s="42">
        <v>531</v>
      </c>
      <c r="Q191" s="42">
        <v>534</v>
      </c>
      <c r="R191" s="42">
        <v>524</v>
      </c>
      <c r="S191" s="42">
        <v>534</v>
      </c>
      <c r="T191" s="42">
        <v>542</v>
      </c>
      <c r="U191" s="42">
        <v>516</v>
      </c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</row>
    <row r="192" spans="1:77" x14ac:dyDescent="0.3">
      <c r="A192" s="3">
        <v>1145</v>
      </c>
      <c r="B192" s="4" t="s">
        <v>188</v>
      </c>
      <c r="C192" s="39">
        <f t="shared" si="19"/>
        <v>7.2202166064982976E-3</v>
      </c>
      <c r="D192" s="39">
        <f t="shared" si="20"/>
        <v>1.6726403823178027E-2</v>
      </c>
      <c r="E192" s="39">
        <f t="shared" si="21"/>
        <v>1.6451233842538215E-2</v>
      </c>
      <c r="F192" s="39">
        <f t="shared" si="22"/>
        <v>3.4682080924854919E-3</v>
      </c>
      <c r="G192" s="39">
        <f t="shared" si="23"/>
        <v>-3.4562211981566948E-3</v>
      </c>
      <c r="H192" s="39">
        <f t="shared" si="24"/>
        <v>0</v>
      </c>
      <c r="I192" s="39">
        <f t="shared" si="25"/>
        <v>-1.1560693641618491E-2</v>
      </c>
      <c r="J192" s="39">
        <f t="shared" si="26"/>
        <v>-1.2865497076023358E-2</v>
      </c>
      <c r="K192" s="39">
        <f t="shared" si="27"/>
        <v>-4.7393364928910442E-3</v>
      </c>
      <c r="L192" s="42">
        <v>831</v>
      </c>
      <c r="M192" s="42">
        <v>837</v>
      </c>
      <c r="N192" s="42">
        <v>851</v>
      </c>
      <c r="O192" s="42">
        <v>865</v>
      </c>
      <c r="P192" s="42">
        <v>868</v>
      </c>
      <c r="Q192" s="42">
        <v>865</v>
      </c>
      <c r="R192" s="42">
        <v>865</v>
      </c>
      <c r="S192" s="42">
        <v>855</v>
      </c>
      <c r="T192" s="42">
        <v>844</v>
      </c>
      <c r="U192" s="42">
        <v>840</v>
      </c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</row>
    <row r="193" spans="1:77" x14ac:dyDescent="0.3">
      <c r="A193" s="3">
        <v>1146</v>
      </c>
      <c r="B193" s="4" t="s">
        <v>189</v>
      </c>
      <c r="C193" s="39">
        <f t="shared" si="19"/>
        <v>2.6490733279613154E-2</v>
      </c>
      <c r="D193" s="39">
        <f t="shared" si="20"/>
        <v>1.2658227848101333E-2</v>
      </c>
      <c r="E193" s="39">
        <f t="shared" si="21"/>
        <v>1.618217054263571E-2</v>
      </c>
      <c r="F193" s="39">
        <f t="shared" si="22"/>
        <v>1.7259464098407618E-2</v>
      </c>
      <c r="G193" s="39">
        <f t="shared" si="23"/>
        <v>1.7716535433070835E-2</v>
      </c>
      <c r="H193" s="39">
        <f t="shared" si="24"/>
        <v>6.2632403057933939E-3</v>
      </c>
      <c r="I193" s="39">
        <f t="shared" si="25"/>
        <v>1.0617848970251753E-2</v>
      </c>
      <c r="J193" s="39">
        <f t="shared" si="26"/>
        <v>-1.6302871116746775E-3</v>
      </c>
      <c r="K193" s="39">
        <f t="shared" si="27"/>
        <v>4.5359702440350702E-4</v>
      </c>
      <c r="L193" s="42">
        <v>9928</v>
      </c>
      <c r="M193" s="42">
        <v>10191</v>
      </c>
      <c r="N193" s="42">
        <v>10320</v>
      </c>
      <c r="O193" s="42">
        <v>10487</v>
      </c>
      <c r="P193" s="42">
        <v>10668</v>
      </c>
      <c r="Q193" s="42">
        <v>10857</v>
      </c>
      <c r="R193" s="42">
        <v>10925</v>
      </c>
      <c r="S193" s="42">
        <v>11041</v>
      </c>
      <c r="T193" s="42">
        <v>11023</v>
      </c>
      <c r="U193" s="42">
        <v>11028</v>
      </c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</row>
    <row r="194" spans="1:77" x14ac:dyDescent="0.3">
      <c r="A194" s="3">
        <v>1149</v>
      </c>
      <c r="B194" s="4" t="s">
        <v>190</v>
      </c>
      <c r="C194" s="39">
        <f t="shared" si="19"/>
        <v>1.1079143953159676E-2</v>
      </c>
      <c r="D194" s="39">
        <f t="shared" si="20"/>
        <v>1.1806404912263258E-2</v>
      </c>
      <c r="E194" s="39">
        <f t="shared" si="21"/>
        <v>1.4357608052101734E-2</v>
      </c>
      <c r="F194" s="39">
        <f t="shared" si="22"/>
        <v>1.5443358139987318E-2</v>
      </c>
      <c r="G194" s="39">
        <f t="shared" si="23"/>
        <v>7.4006658204199827E-3</v>
      </c>
      <c r="H194" s="39">
        <f t="shared" si="24"/>
        <v>2.9718035281252053E-3</v>
      </c>
      <c r="I194" s="39">
        <f t="shared" si="25"/>
        <v>9.9556735487227321E-4</v>
      </c>
      <c r="J194" s="39">
        <f t="shared" si="26"/>
        <v>3.315257287646034E-4</v>
      </c>
      <c r="K194" s="39">
        <f t="shared" si="27"/>
        <v>-1.9411500130198656E-3</v>
      </c>
      <c r="L194" s="42">
        <v>39624</v>
      </c>
      <c r="M194" s="42">
        <v>40063</v>
      </c>
      <c r="N194" s="42">
        <v>40536</v>
      </c>
      <c r="O194" s="42">
        <v>41118</v>
      </c>
      <c r="P194" s="42">
        <v>41753</v>
      </c>
      <c r="Q194" s="42">
        <v>42062</v>
      </c>
      <c r="R194" s="42">
        <v>42187</v>
      </c>
      <c r="S194" s="42">
        <v>42229</v>
      </c>
      <c r="T194" s="42">
        <v>42243</v>
      </c>
      <c r="U194" s="42">
        <v>42161</v>
      </c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</row>
    <row r="195" spans="1:77" x14ac:dyDescent="0.3">
      <c r="A195" s="3">
        <v>1151</v>
      </c>
      <c r="B195" s="4" t="s">
        <v>191</v>
      </c>
      <c r="C195" s="39">
        <f t="shared" si="19"/>
        <v>-9.1743119266054496E-3</v>
      </c>
      <c r="D195" s="39">
        <f t="shared" si="20"/>
        <v>9.2592592592593004E-3</v>
      </c>
      <c r="E195" s="39">
        <f t="shared" si="21"/>
        <v>-4.1284403669724745E-2</v>
      </c>
      <c r="F195" s="39">
        <f t="shared" si="22"/>
        <v>9.5693779904306719E-3</v>
      </c>
      <c r="G195" s="39">
        <f t="shared" si="23"/>
        <v>-2.3696682464454999E-2</v>
      </c>
      <c r="H195" s="39">
        <f t="shared" si="24"/>
        <v>-2.9126213592232997E-2</v>
      </c>
      <c r="I195" s="39">
        <f t="shared" si="25"/>
        <v>4.9999999999998934E-3</v>
      </c>
      <c r="J195" s="39">
        <f t="shared" si="26"/>
        <v>3.4825870646766122E-2</v>
      </c>
      <c r="K195" s="39">
        <f t="shared" si="27"/>
        <v>-5.7692307692307709E-2</v>
      </c>
      <c r="L195" s="42">
        <v>218</v>
      </c>
      <c r="M195" s="42">
        <v>216</v>
      </c>
      <c r="N195" s="42">
        <v>218</v>
      </c>
      <c r="O195" s="42">
        <v>209</v>
      </c>
      <c r="P195" s="42">
        <v>211</v>
      </c>
      <c r="Q195" s="42">
        <v>206</v>
      </c>
      <c r="R195" s="42">
        <v>200</v>
      </c>
      <c r="S195" s="42">
        <v>201</v>
      </c>
      <c r="T195" s="42">
        <v>208</v>
      </c>
      <c r="U195" s="42">
        <v>196</v>
      </c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</row>
    <row r="196" spans="1:77" x14ac:dyDescent="0.3">
      <c r="A196" s="3">
        <v>1160</v>
      </c>
      <c r="B196" s="6" t="s">
        <v>192</v>
      </c>
      <c r="C196" s="39">
        <f t="shared" si="19"/>
        <v>1.2321581066243814E-2</v>
      </c>
      <c r="D196" s="39">
        <f t="shared" si="20"/>
        <v>1.7956134008194846E-2</v>
      </c>
      <c r="E196" s="39">
        <f t="shared" si="21"/>
        <v>1.9888717888007612E-2</v>
      </c>
      <c r="F196" s="39">
        <f t="shared" si="22"/>
        <v>1.5322112594312154E-2</v>
      </c>
      <c r="G196" s="39">
        <f t="shared" si="23"/>
        <v>2.0578484051674284E-3</v>
      </c>
      <c r="H196" s="39">
        <f t="shared" si="24"/>
        <v>2.624073017684081E-3</v>
      </c>
      <c r="I196" s="39">
        <f t="shared" si="25"/>
        <v>4.5516613563951758E-3</v>
      </c>
      <c r="J196" s="39">
        <f t="shared" si="26"/>
        <v>-3.9646579066606735E-3</v>
      </c>
      <c r="K196" s="39">
        <f t="shared" si="27"/>
        <v>-5.6863414079381114E-3</v>
      </c>
      <c r="L196" s="42">
        <v>8197</v>
      </c>
      <c r="M196" s="42">
        <v>8298</v>
      </c>
      <c r="N196" s="42">
        <v>8447</v>
      </c>
      <c r="O196" s="42">
        <v>8615</v>
      </c>
      <c r="P196" s="42">
        <v>8747</v>
      </c>
      <c r="Q196" s="42">
        <v>8765</v>
      </c>
      <c r="R196" s="42">
        <v>8788</v>
      </c>
      <c r="S196" s="42">
        <v>8828</v>
      </c>
      <c r="T196" s="42">
        <v>8793</v>
      </c>
      <c r="U196" s="42">
        <v>8743</v>
      </c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</row>
    <row r="197" spans="1:77" x14ac:dyDescent="0.3">
      <c r="A197" s="3">
        <v>1201</v>
      </c>
      <c r="B197" s="4" t="s">
        <v>193</v>
      </c>
      <c r="C197" s="39">
        <f t="shared" ref="C197:C260" si="28">+M197/L197-1</f>
        <v>1.4777864380358441E-2</v>
      </c>
      <c r="D197" s="39">
        <f t="shared" ref="D197:D260" si="29">+N197/M197-1</f>
        <v>1.294202586869031E-2</v>
      </c>
      <c r="E197" s="39">
        <f t="shared" ref="E197:E260" si="30">+O197/N197-1</f>
        <v>1.5877950576656197E-2</v>
      </c>
      <c r="F197" s="39">
        <f t="shared" ref="F197:F260" si="31">+P197/O197-1</f>
        <v>1.4924426198917651E-2</v>
      </c>
      <c r="G197" s="39">
        <f t="shared" ref="G197:G260" si="32">+Q197/P197-1</f>
        <v>1.1630857256323734E-2</v>
      </c>
      <c r="H197" s="39">
        <f t="shared" ref="H197:H260" si="33">+R197/Q197-1</f>
        <v>8.2838989211666547E-3</v>
      </c>
      <c r="I197" s="39">
        <f t="shared" ref="I197:I260" si="34">+S197/R197-1</f>
        <v>4.1998478681717355E-3</v>
      </c>
      <c r="J197" s="39">
        <f t="shared" ref="J197:J260" si="35">+T197/S197-1</f>
        <v>4.437168827811977E-3</v>
      </c>
      <c r="K197" s="39">
        <f t="shared" ref="K197:K260" si="36">+U197/T197-1</f>
        <v>4.996568879739316E-3</v>
      </c>
      <c r="L197" s="42">
        <v>256600</v>
      </c>
      <c r="M197" s="42">
        <v>260392</v>
      </c>
      <c r="N197" s="42">
        <v>263762</v>
      </c>
      <c r="O197" s="42">
        <v>267950</v>
      </c>
      <c r="P197" s="42">
        <v>271949</v>
      </c>
      <c r="Q197" s="42">
        <v>275112</v>
      </c>
      <c r="R197" s="42">
        <v>277391</v>
      </c>
      <c r="S197" s="42">
        <v>278556</v>
      </c>
      <c r="T197" s="42">
        <v>279792</v>
      </c>
      <c r="U197" s="42">
        <v>281190</v>
      </c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</row>
    <row r="198" spans="1:77" x14ac:dyDescent="0.3">
      <c r="A198" s="3">
        <v>1211</v>
      </c>
      <c r="B198" s="4" t="s">
        <v>194</v>
      </c>
      <c r="C198" s="39">
        <f t="shared" si="28"/>
        <v>6.955177743431129E-3</v>
      </c>
      <c r="D198" s="39">
        <f t="shared" si="29"/>
        <v>1.3814274750575617E-2</v>
      </c>
      <c r="E198" s="39">
        <f t="shared" si="30"/>
        <v>1.9429724955841499E-2</v>
      </c>
      <c r="F198" s="39">
        <f t="shared" si="31"/>
        <v>4.2079207920791006E-3</v>
      </c>
      <c r="G198" s="39">
        <f t="shared" si="32"/>
        <v>1.133842740941593E-2</v>
      </c>
      <c r="H198" s="39">
        <f t="shared" si="33"/>
        <v>7.3117231294173024E-4</v>
      </c>
      <c r="I198" s="39">
        <f t="shared" si="34"/>
        <v>7.0628348757915127E-3</v>
      </c>
      <c r="J198" s="39">
        <f t="shared" si="35"/>
        <v>-1.2575574365175313E-2</v>
      </c>
      <c r="K198" s="39">
        <f t="shared" si="36"/>
        <v>-1.4695077149154967E-3</v>
      </c>
      <c r="L198" s="42">
        <v>3882</v>
      </c>
      <c r="M198" s="42">
        <v>3909</v>
      </c>
      <c r="N198" s="42">
        <v>3963</v>
      </c>
      <c r="O198" s="42">
        <v>4040</v>
      </c>
      <c r="P198" s="42">
        <v>4057</v>
      </c>
      <c r="Q198" s="42">
        <v>4103</v>
      </c>
      <c r="R198" s="42">
        <v>4106</v>
      </c>
      <c r="S198" s="42">
        <v>4135</v>
      </c>
      <c r="T198" s="42">
        <v>4083</v>
      </c>
      <c r="U198" s="42">
        <v>4077</v>
      </c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</row>
    <row r="199" spans="1:77" x14ac:dyDescent="0.3">
      <c r="A199" s="3">
        <v>1216</v>
      </c>
      <c r="B199" s="4" t="s">
        <v>195</v>
      </c>
      <c r="C199" s="39">
        <f t="shared" si="28"/>
        <v>2.7805561112222543E-2</v>
      </c>
      <c r="D199" s="39">
        <f t="shared" si="29"/>
        <v>1.7516543402102069E-2</v>
      </c>
      <c r="E199" s="39">
        <f t="shared" si="30"/>
        <v>3.289977046671777E-2</v>
      </c>
      <c r="F199" s="39">
        <f t="shared" si="31"/>
        <v>1.1666666666666714E-2</v>
      </c>
      <c r="G199" s="39">
        <f t="shared" si="32"/>
        <v>8.4202818963938775E-3</v>
      </c>
      <c r="H199" s="39">
        <f t="shared" si="33"/>
        <v>1.5247776365946653E-2</v>
      </c>
      <c r="I199" s="39">
        <f t="shared" si="34"/>
        <v>1.126408010012514E-2</v>
      </c>
      <c r="J199" s="39">
        <f t="shared" si="35"/>
        <v>1.1492220650636487E-2</v>
      </c>
      <c r="K199" s="39">
        <f t="shared" si="36"/>
        <v>0</v>
      </c>
      <c r="L199" s="42">
        <v>4999</v>
      </c>
      <c r="M199" s="42">
        <v>5138</v>
      </c>
      <c r="N199" s="42">
        <v>5228</v>
      </c>
      <c r="O199" s="42">
        <v>5400</v>
      </c>
      <c r="P199" s="42">
        <v>5463</v>
      </c>
      <c r="Q199" s="42">
        <v>5509</v>
      </c>
      <c r="R199" s="42">
        <v>5593</v>
      </c>
      <c r="S199" s="42">
        <v>5656</v>
      </c>
      <c r="T199" s="42">
        <v>5721</v>
      </c>
      <c r="U199" s="42">
        <v>5721</v>
      </c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</row>
    <row r="200" spans="1:77" x14ac:dyDescent="0.3">
      <c r="A200" s="3">
        <v>1219</v>
      </c>
      <c r="B200" s="4" t="s">
        <v>196</v>
      </c>
      <c r="C200" s="39">
        <f t="shared" si="28"/>
        <v>1.2949002217294892E-2</v>
      </c>
      <c r="D200" s="39">
        <f t="shared" si="29"/>
        <v>7.1797565887401493E-3</v>
      </c>
      <c r="E200" s="39">
        <f t="shared" si="30"/>
        <v>1.1736068851603942E-2</v>
      </c>
      <c r="F200" s="39">
        <f t="shared" si="31"/>
        <v>9.5377212579481618E-3</v>
      </c>
      <c r="G200" s="39">
        <f t="shared" si="32"/>
        <v>1.0213635202995786E-3</v>
      </c>
      <c r="H200" s="39">
        <f t="shared" si="33"/>
        <v>1.445455318425326E-3</v>
      </c>
      <c r="I200" s="39">
        <f t="shared" si="34"/>
        <v>2.3773136355917934E-3</v>
      </c>
      <c r="J200" s="39">
        <f t="shared" si="35"/>
        <v>8.1314585803828887E-3</v>
      </c>
      <c r="K200" s="39">
        <f t="shared" si="36"/>
        <v>4.8731305662914615E-3</v>
      </c>
      <c r="L200" s="42">
        <v>11275</v>
      </c>
      <c r="M200" s="42">
        <v>11421</v>
      </c>
      <c r="N200" s="42">
        <v>11503</v>
      </c>
      <c r="O200" s="42">
        <v>11638</v>
      </c>
      <c r="P200" s="42">
        <v>11749</v>
      </c>
      <c r="Q200" s="42">
        <v>11761</v>
      </c>
      <c r="R200" s="42">
        <v>11778</v>
      </c>
      <c r="S200" s="42">
        <v>11806</v>
      </c>
      <c r="T200" s="42">
        <v>11902</v>
      </c>
      <c r="U200" s="42">
        <v>11960</v>
      </c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</row>
    <row r="201" spans="1:77" x14ac:dyDescent="0.3">
      <c r="A201" s="3">
        <v>1221</v>
      </c>
      <c r="B201" s="4" t="s">
        <v>197</v>
      </c>
      <c r="C201" s="39">
        <f t="shared" si="28"/>
        <v>1.3606604042129211E-2</v>
      </c>
      <c r="D201" s="39">
        <f t="shared" si="29"/>
        <v>8.593574477645527E-3</v>
      </c>
      <c r="E201" s="39">
        <f t="shared" si="30"/>
        <v>1.1360472239238195E-2</v>
      </c>
      <c r="F201" s="39">
        <f t="shared" si="31"/>
        <v>1.4536644457904258E-2</v>
      </c>
      <c r="G201" s="39">
        <f t="shared" si="32"/>
        <v>1.4111261872455927E-2</v>
      </c>
      <c r="H201" s="39">
        <f t="shared" si="33"/>
        <v>4.816697886004917E-3</v>
      </c>
      <c r="I201" s="39">
        <f t="shared" si="34"/>
        <v>2.4500665778961483E-3</v>
      </c>
      <c r="J201" s="39">
        <f t="shared" si="35"/>
        <v>-2.1784177248818093E-3</v>
      </c>
      <c r="K201" s="39">
        <f t="shared" si="36"/>
        <v>-4.3130990415335413E-3</v>
      </c>
      <c r="L201" s="42">
        <v>17565</v>
      </c>
      <c r="M201" s="42">
        <v>17804</v>
      </c>
      <c r="N201" s="42">
        <v>17957</v>
      </c>
      <c r="O201" s="42">
        <v>18161</v>
      </c>
      <c r="P201" s="42">
        <v>18425</v>
      </c>
      <c r="Q201" s="42">
        <v>18685</v>
      </c>
      <c r="R201" s="42">
        <v>18775</v>
      </c>
      <c r="S201" s="42">
        <v>18821</v>
      </c>
      <c r="T201" s="42">
        <v>18780</v>
      </c>
      <c r="U201" s="42">
        <v>18699</v>
      </c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</row>
    <row r="202" spans="1:77" x14ac:dyDescent="0.3">
      <c r="A202" s="3">
        <v>1222</v>
      </c>
      <c r="B202" s="4" t="s">
        <v>198</v>
      </c>
      <c r="C202" s="39">
        <f t="shared" si="28"/>
        <v>-6.8236096895257781E-4</v>
      </c>
      <c r="D202" s="39">
        <f t="shared" si="29"/>
        <v>5.1212017753499151E-3</v>
      </c>
      <c r="E202" s="39">
        <f t="shared" si="30"/>
        <v>1.2228260869565188E-2</v>
      </c>
      <c r="F202" s="39">
        <f t="shared" si="31"/>
        <v>9.7315436241611764E-3</v>
      </c>
      <c r="G202" s="39">
        <f t="shared" si="32"/>
        <v>2.7916251246261181E-2</v>
      </c>
      <c r="H202" s="39">
        <f t="shared" si="33"/>
        <v>1.5195602974458433E-2</v>
      </c>
      <c r="I202" s="39">
        <f t="shared" si="34"/>
        <v>1.5605095541401326E-2</v>
      </c>
      <c r="J202" s="39">
        <f t="shared" si="35"/>
        <v>1.5678896205706394E-3</v>
      </c>
      <c r="K202" s="39">
        <f t="shared" si="36"/>
        <v>2.1916092673763821E-3</v>
      </c>
      <c r="L202" s="42">
        <v>2931</v>
      </c>
      <c r="M202" s="42">
        <v>2929</v>
      </c>
      <c r="N202" s="42">
        <v>2944</v>
      </c>
      <c r="O202" s="42">
        <v>2980</v>
      </c>
      <c r="P202" s="42">
        <v>3009</v>
      </c>
      <c r="Q202" s="42">
        <v>3093</v>
      </c>
      <c r="R202" s="42">
        <v>3140</v>
      </c>
      <c r="S202" s="42">
        <v>3189</v>
      </c>
      <c r="T202" s="42">
        <v>3194</v>
      </c>
      <c r="U202" s="42">
        <v>3201</v>
      </c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</row>
    <row r="203" spans="1:77" x14ac:dyDescent="0.3">
      <c r="A203" s="3">
        <v>1223</v>
      </c>
      <c r="B203" s="4" t="s">
        <v>199</v>
      </c>
      <c r="C203" s="39">
        <f t="shared" si="28"/>
        <v>-8.2763584023030079E-3</v>
      </c>
      <c r="D203" s="39">
        <f t="shared" si="29"/>
        <v>3.6284470246734646E-3</v>
      </c>
      <c r="E203" s="39">
        <f t="shared" si="30"/>
        <v>-1.0845986984815648E-2</v>
      </c>
      <c r="F203" s="39">
        <f t="shared" si="31"/>
        <v>3.2894736842106198E-3</v>
      </c>
      <c r="G203" s="39">
        <f t="shared" si="32"/>
        <v>1.3479052823315074E-2</v>
      </c>
      <c r="H203" s="39">
        <f t="shared" si="33"/>
        <v>5.3918044572249801E-3</v>
      </c>
      <c r="I203" s="39">
        <f t="shared" si="34"/>
        <v>1.7876296031462235E-2</v>
      </c>
      <c r="J203" s="39">
        <f t="shared" si="35"/>
        <v>3.5124692658938805E-3</v>
      </c>
      <c r="K203" s="39">
        <f t="shared" si="36"/>
        <v>-3.850192509625483E-3</v>
      </c>
      <c r="L203" s="42">
        <v>2779</v>
      </c>
      <c r="M203" s="42">
        <v>2756</v>
      </c>
      <c r="N203" s="42">
        <v>2766</v>
      </c>
      <c r="O203" s="42">
        <v>2736</v>
      </c>
      <c r="P203" s="42">
        <v>2745</v>
      </c>
      <c r="Q203" s="42">
        <v>2782</v>
      </c>
      <c r="R203" s="42">
        <v>2797</v>
      </c>
      <c r="S203" s="42">
        <v>2847</v>
      </c>
      <c r="T203" s="42">
        <v>2857</v>
      </c>
      <c r="U203" s="42">
        <v>2846</v>
      </c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</row>
    <row r="204" spans="1:77" x14ac:dyDescent="0.3">
      <c r="A204" s="3">
        <v>1224</v>
      </c>
      <c r="B204" s="4" t="s">
        <v>200</v>
      </c>
      <c r="C204" s="39">
        <f t="shared" si="28"/>
        <v>4.2466065064077352E-3</v>
      </c>
      <c r="D204" s="39">
        <f t="shared" si="29"/>
        <v>5.6633693271916918E-3</v>
      </c>
      <c r="E204" s="39">
        <f t="shared" si="30"/>
        <v>-9.7612254092205308E-4</v>
      </c>
      <c r="F204" s="39">
        <f t="shared" si="31"/>
        <v>-5.4866591506952389E-3</v>
      </c>
      <c r="G204" s="39">
        <f t="shared" si="32"/>
        <v>1.5114873035071419E-4</v>
      </c>
      <c r="H204" s="39">
        <f t="shared" si="33"/>
        <v>2.7958289254950142E-3</v>
      </c>
      <c r="I204" s="39">
        <f t="shared" si="34"/>
        <v>-2.2605681561299606E-3</v>
      </c>
      <c r="J204" s="39">
        <f t="shared" si="35"/>
        <v>-4.6069028019032343E-3</v>
      </c>
      <c r="K204" s="39">
        <f t="shared" si="36"/>
        <v>-3.2625189681335653E-3</v>
      </c>
      <c r="L204" s="42">
        <v>13187</v>
      </c>
      <c r="M204" s="42">
        <v>13243</v>
      </c>
      <c r="N204" s="42">
        <v>13318</v>
      </c>
      <c r="O204" s="42">
        <v>13305</v>
      </c>
      <c r="P204" s="42">
        <v>13232</v>
      </c>
      <c r="Q204" s="42">
        <v>13234</v>
      </c>
      <c r="R204" s="42">
        <v>13271</v>
      </c>
      <c r="S204" s="42">
        <v>13241</v>
      </c>
      <c r="T204" s="42">
        <v>13180</v>
      </c>
      <c r="U204" s="42">
        <v>13137</v>
      </c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</row>
    <row r="205" spans="1:77" x14ac:dyDescent="0.3">
      <c r="A205" s="3">
        <v>1227</v>
      </c>
      <c r="B205" s="4" t="s">
        <v>201</v>
      </c>
      <c r="C205" s="39">
        <f t="shared" si="28"/>
        <v>4.8262548262547611E-3</v>
      </c>
      <c r="D205" s="39">
        <f t="shared" si="29"/>
        <v>8.6455331412103043E-3</v>
      </c>
      <c r="E205" s="39">
        <f t="shared" si="30"/>
        <v>-3.8095238095238182E-3</v>
      </c>
      <c r="F205" s="39">
        <f t="shared" si="31"/>
        <v>4.5889101338432159E-2</v>
      </c>
      <c r="G205" s="39">
        <f t="shared" si="32"/>
        <v>5.4844606946984342E-3</v>
      </c>
      <c r="H205" s="39">
        <f t="shared" si="33"/>
        <v>3.6363636363636598E-3</v>
      </c>
      <c r="I205" s="39">
        <f t="shared" si="34"/>
        <v>3.6231884057971175E-3</v>
      </c>
      <c r="J205" s="39">
        <f t="shared" si="35"/>
        <v>-1.0830324909747335E-2</v>
      </c>
      <c r="K205" s="39">
        <f t="shared" si="36"/>
        <v>-8.2116788321168199E-3</v>
      </c>
      <c r="L205" s="42">
        <v>1036</v>
      </c>
      <c r="M205" s="42">
        <v>1041</v>
      </c>
      <c r="N205" s="42">
        <v>1050</v>
      </c>
      <c r="O205" s="42">
        <v>1046</v>
      </c>
      <c r="P205" s="42">
        <v>1094</v>
      </c>
      <c r="Q205" s="42">
        <v>1100</v>
      </c>
      <c r="R205" s="42">
        <v>1104</v>
      </c>
      <c r="S205" s="42">
        <v>1108</v>
      </c>
      <c r="T205" s="42">
        <v>1096</v>
      </c>
      <c r="U205" s="42">
        <v>1087</v>
      </c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</row>
    <row r="206" spans="1:77" x14ac:dyDescent="0.3">
      <c r="A206" s="3">
        <v>1228</v>
      </c>
      <c r="B206" s="4" t="s">
        <v>202</v>
      </c>
      <c r="C206" s="39">
        <f t="shared" si="28"/>
        <v>-8.7980701007520645E-3</v>
      </c>
      <c r="D206" s="39">
        <f t="shared" si="29"/>
        <v>-5.5833929849677943E-3</v>
      </c>
      <c r="E206" s="39">
        <f t="shared" si="30"/>
        <v>6.0466455513965567E-3</v>
      </c>
      <c r="F206" s="39">
        <f t="shared" si="31"/>
        <v>2.575844304522068E-3</v>
      </c>
      <c r="G206" s="39">
        <f t="shared" si="32"/>
        <v>-7.707679132172407E-3</v>
      </c>
      <c r="H206" s="39">
        <f t="shared" si="33"/>
        <v>-3.1645569620253333E-3</v>
      </c>
      <c r="I206" s="39">
        <f t="shared" si="34"/>
        <v>1.3708513708513781E-2</v>
      </c>
      <c r="J206" s="39">
        <f t="shared" si="35"/>
        <v>-2.7046263345195776E-2</v>
      </c>
      <c r="K206" s="39">
        <f t="shared" si="36"/>
        <v>-1.3167520117044584E-2</v>
      </c>
      <c r="L206" s="42">
        <v>7047</v>
      </c>
      <c r="M206" s="42">
        <v>6985</v>
      </c>
      <c r="N206" s="42">
        <v>6946</v>
      </c>
      <c r="O206" s="42">
        <v>6988</v>
      </c>
      <c r="P206" s="42">
        <v>7006</v>
      </c>
      <c r="Q206" s="42">
        <v>6952</v>
      </c>
      <c r="R206" s="42">
        <v>6930</v>
      </c>
      <c r="S206" s="42">
        <v>7025</v>
      </c>
      <c r="T206" s="42">
        <v>6835</v>
      </c>
      <c r="U206" s="42">
        <v>6745</v>
      </c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</row>
    <row r="207" spans="1:77" x14ac:dyDescent="0.3">
      <c r="A207" s="3">
        <v>1231</v>
      </c>
      <c r="B207" s="4" t="s">
        <v>203</v>
      </c>
      <c r="C207" s="39">
        <f t="shared" si="28"/>
        <v>6.8007096392666E-3</v>
      </c>
      <c r="D207" s="39">
        <f t="shared" si="29"/>
        <v>3.5242290748898064E-3</v>
      </c>
      <c r="E207" s="39">
        <f t="shared" si="30"/>
        <v>-4.0971612525607659E-3</v>
      </c>
      <c r="F207" s="39">
        <f t="shared" si="31"/>
        <v>-9.9911842491918756E-3</v>
      </c>
      <c r="G207" s="39">
        <f t="shared" si="32"/>
        <v>1.2466607301869992E-2</v>
      </c>
      <c r="H207" s="39">
        <f t="shared" si="33"/>
        <v>-2.9316915860451154E-3</v>
      </c>
      <c r="I207" s="39">
        <f t="shared" si="34"/>
        <v>-7.05674801528966E-3</v>
      </c>
      <c r="J207" s="39">
        <f t="shared" si="35"/>
        <v>-4.1456914421084123E-3</v>
      </c>
      <c r="K207" s="39">
        <f t="shared" si="36"/>
        <v>-1.2786202795123436E-2</v>
      </c>
      <c r="L207" s="42">
        <v>3382</v>
      </c>
      <c r="M207" s="42">
        <v>3405</v>
      </c>
      <c r="N207" s="42">
        <v>3417</v>
      </c>
      <c r="O207" s="42">
        <v>3403</v>
      </c>
      <c r="P207" s="42">
        <v>3369</v>
      </c>
      <c r="Q207" s="42">
        <v>3411</v>
      </c>
      <c r="R207" s="42">
        <v>3401</v>
      </c>
      <c r="S207" s="42">
        <v>3377</v>
      </c>
      <c r="T207" s="42">
        <v>3363</v>
      </c>
      <c r="U207" s="42">
        <v>3320</v>
      </c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</row>
    <row r="208" spans="1:77" x14ac:dyDescent="0.3">
      <c r="A208" s="3">
        <v>1232</v>
      </c>
      <c r="B208" s="4" t="s">
        <v>204</v>
      </c>
      <c r="C208" s="39">
        <f t="shared" si="28"/>
        <v>1.0438413361169019E-3</v>
      </c>
      <c r="D208" s="39">
        <f t="shared" si="29"/>
        <v>-2.0855057351407691E-3</v>
      </c>
      <c r="E208" s="39">
        <f t="shared" si="30"/>
        <v>-5.2246603970741434E-3</v>
      </c>
      <c r="F208" s="39">
        <f t="shared" si="31"/>
        <v>-2.1008403361344463E-3</v>
      </c>
      <c r="G208" s="39">
        <f t="shared" si="32"/>
        <v>0</v>
      </c>
      <c r="H208" s="39">
        <f t="shared" si="33"/>
        <v>-2.6315789473684181E-2</v>
      </c>
      <c r="I208" s="39">
        <f t="shared" si="34"/>
        <v>-4.3243243243242802E-3</v>
      </c>
      <c r="J208" s="39">
        <f t="shared" si="35"/>
        <v>1.0857763300760048E-2</v>
      </c>
      <c r="K208" s="39">
        <f t="shared" si="36"/>
        <v>-2.6852846401718589E-2</v>
      </c>
      <c r="L208" s="42">
        <v>958</v>
      </c>
      <c r="M208" s="42">
        <v>959</v>
      </c>
      <c r="N208" s="42">
        <v>957</v>
      </c>
      <c r="O208" s="42">
        <v>952</v>
      </c>
      <c r="P208" s="42">
        <v>950</v>
      </c>
      <c r="Q208" s="42">
        <v>950</v>
      </c>
      <c r="R208" s="42">
        <v>925</v>
      </c>
      <c r="S208" s="42">
        <v>921</v>
      </c>
      <c r="T208" s="42">
        <v>931</v>
      </c>
      <c r="U208" s="42">
        <v>906</v>
      </c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</row>
    <row r="209" spans="1:77" x14ac:dyDescent="0.3">
      <c r="A209" s="3">
        <v>1233</v>
      </c>
      <c r="B209" s="4" t="s">
        <v>205</v>
      </c>
      <c r="C209" s="39">
        <f t="shared" si="28"/>
        <v>-9.7431355181576418E-3</v>
      </c>
      <c r="D209" s="39">
        <f t="shared" si="29"/>
        <v>-5.3667262969588903E-3</v>
      </c>
      <c r="E209" s="39">
        <f t="shared" si="30"/>
        <v>8.9928057553967378E-4</v>
      </c>
      <c r="F209" s="39">
        <f t="shared" si="31"/>
        <v>-1.7070979335130243E-2</v>
      </c>
      <c r="G209" s="39">
        <f t="shared" si="32"/>
        <v>1.1882998171846459E-2</v>
      </c>
      <c r="H209" s="39">
        <f t="shared" si="33"/>
        <v>8.1300813008129413E-3</v>
      </c>
      <c r="I209" s="39">
        <f t="shared" si="34"/>
        <v>1.3440860215053752E-2</v>
      </c>
      <c r="J209" s="39">
        <f t="shared" si="35"/>
        <v>-1.2378426171529622E-2</v>
      </c>
      <c r="K209" s="39">
        <f t="shared" si="36"/>
        <v>-2.14861235452104E-2</v>
      </c>
      <c r="L209" s="42">
        <v>1129</v>
      </c>
      <c r="M209" s="42">
        <v>1118</v>
      </c>
      <c r="N209" s="42">
        <v>1112</v>
      </c>
      <c r="O209" s="42">
        <v>1113</v>
      </c>
      <c r="P209" s="42">
        <v>1094</v>
      </c>
      <c r="Q209" s="42">
        <v>1107</v>
      </c>
      <c r="R209" s="42">
        <v>1116</v>
      </c>
      <c r="S209" s="42">
        <v>1131</v>
      </c>
      <c r="T209" s="42">
        <v>1117</v>
      </c>
      <c r="U209" s="42">
        <v>1093</v>
      </c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</row>
    <row r="210" spans="1:77" x14ac:dyDescent="0.3">
      <c r="A210" s="3">
        <v>1234</v>
      </c>
      <c r="B210" s="4" t="s">
        <v>206</v>
      </c>
      <c r="C210" s="39">
        <f t="shared" si="28"/>
        <v>0</v>
      </c>
      <c r="D210" s="39">
        <f t="shared" si="29"/>
        <v>-2.5343189017951406E-2</v>
      </c>
      <c r="E210" s="39">
        <f t="shared" si="30"/>
        <v>-2.0585048754062862E-2</v>
      </c>
      <c r="F210" s="39">
        <f t="shared" si="31"/>
        <v>7.7433628318583914E-3</v>
      </c>
      <c r="G210" s="39">
        <f t="shared" si="32"/>
        <v>1.0976948408342402E-2</v>
      </c>
      <c r="H210" s="39">
        <f t="shared" si="33"/>
        <v>-1.0857763300760048E-3</v>
      </c>
      <c r="I210" s="39">
        <f t="shared" si="34"/>
        <v>1.4130434782608781E-2</v>
      </c>
      <c r="J210" s="39">
        <f t="shared" si="35"/>
        <v>-2.143622722400873E-3</v>
      </c>
      <c r="K210" s="39">
        <f t="shared" si="36"/>
        <v>6.4446831364124435E-3</v>
      </c>
      <c r="L210" s="42">
        <v>947</v>
      </c>
      <c r="M210" s="42">
        <v>947</v>
      </c>
      <c r="N210" s="42">
        <v>923</v>
      </c>
      <c r="O210" s="42">
        <v>904</v>
      </c>
      <c r="P210" s="42">
        <v>911</v>
      </c>
      <c r="Q210" s="42">
        <v>921</v>
      </c>
      <c r="R210" s="42">
        <v>920</v>
      </c>
      <c r="S210" s="42">
        <v>933</v>
      </c>
      <c r="T210" s="42">
        <v>931</v>
      </c>
      <c r="U210" s="42">
        <v>937</v>
      </c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</row>
    <row r="211" spans="1:77" x14ac:dyDescent="0.3">
      <c r="A211" s="3">
        <v>1235</v>
      </c>
      <c r="B211" s="4" t="s">
        <v>207</v>
      </c>
      <c r="C211" s="39">
        <f t="shared" si="28"/>
        <v>3.9562652855704705E-3</v>
      </c>
      <c r="D211" s="39">
        <f t="shared" si="29"/>
        <v>1.5046213369636074E-3</v>
      </c>
      <c r="E211" s="39">
        <f t="shared" si="30"/>
        <v>5.9379024180856721E-3</v>
      </c>
      <c r="F211" s="39">
        <f t="shared" si="31"/>
        <v>7.6097005902850956E-3</v>
      </c>
      <c r="G211" s="39">
        <f t="shared" si="32"/>
        <v>1.2634105025409292E-2</v>
      </c>
      <c r="H211" s="39">
        <f t="shared" si="33"/>
        <v>5.4366766571407599E-3</v>
      </c>
      <c r="I211" s="39">
        <f t="shared" si="34"/>
        <v>6.1698440207971217E-3</v>
      </c>
      <c r="J211" s="39">
        <f t="shared" si="35"/>
        <v>4.3406366267051411E-3</v>
      </c>
      <c r="K211" s="39">
        <f t="shared" si="36"/>
        <v>1.9894354119502911E-3</v>
      </c>
      <c r="L211" s="42">
        <v>13902</v>
      </c>
      <c r="M211" s="42">
        <v>13957</v>
      </c>
      <c r="N211" s="42">
        <v>13978</v>
      </c>
      <c r="O211" s="42">
        <v>14061</v>
      </c>
      <c r="P211" s="42">
        <v>14168</v>
      </c>
      <c r="Q211" s="42">
        <v>14347</v>
      </c>
      <c r="R211" s="42">
        <v>14425</v>
      </c>
      <c r="S211" s="42">
        <v>14514</v>
      </c>
      <c r="T211" s="42">
        <v>14577</v>
      </c>
      <c r="U211" s="42">
        <v>14606</v>
      </c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</row>
    <row r="212" spans="1:77" x14ac:dyDescent="0.3">
      <c r="A212" s="3">
        <v>1238</v>
      </c>
      <c r="B212" s="4" t="s">
        <v>208</v>
      </c>
      <c r="C212" s="39">
        <f t="shared" si="28"/>
        <v>9.8086124401914887E-3</v>
      </c>
      <c r="D212" s="39">
        <f t="shared" si="29"/>
        <v>9.4764273868750415E-3</v>
      </c>
      <c r="E212" s="39">
        <f t="shared" si="30"/>
        <v>7.2752874911992116E-3</v>
      </c>
      <c r="F212" s="39">
        <f t="shared" si="31"/>
        <v>0</v>
      </c>
      <c r="G212" s="39">
        <f t="shared" si="32"/>
        <v>-5.2423112767940871E-3</v>
      </c>
      <c r="H212" s="39">
        <f t="shared" si="33"/>
        <v>-7.4950228363976912E-3</v>
      </c>
      <c r="I212" s="39">
        <f t="shared" si="34"/>
        <v>-6.1356932153392441E-3</v>
      </c>
      <c r="J212" s="39">
        <f t="shared" si="35"/>
        <v>3.7991214531638562E-3</v>
      </c>
      <c r="K212" s="39">
        <f t="shared" si="36"/>
        <v>-1.6558249556475335E-3</v>
      </c>
      <c r="L212" s="42">
        <v>8360</v>
      </c>
      <c r="M212" s="42">
        <v>8442</v>
      </c>
      <c r="N212" s="42">
        <v>8522</v>
      </c>
      <c r="O212" s="42">
        <v>8584</v>
      </c>
      <c r="P212" s="42">
        <v>8584</v>
      </c>
      <c r="Q212" s="42">
        <v>8539</v>
      </c>
      <c r="R212" s="42">
        <v>8475</v>
      </c>
      <c r="S212" s="42">
        <v>8423</v>
      </c>
      <c r="T212" s="42">
        <v>8455</v>
      </c>
      <c r="U212" s="42">
        <v>8441</v>
      </c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</row>
    <row r="213" spans="1:77" x14ac:dyDescent="0.3">
      <c r="A213" s="3">
        <v>1241</v>
      </c>
      <c r="B213" s="4" t="s">
        <v>209</v>
      </c>
      <c r="C213" s="39">
        <f t="shared" si="28"/>
        <v>7.3240910279885885E-3</v>
      </c>
      <c r="D213" s="39">
        <f t="shared" si="29"/>
        <v>-1.0386912490262246E-2</v>
      </c>
      <c r="E213" s="39">
        <f t="shared" si="30"/>
        <v>1.836788244555132E-3</v>
      </c>
      <c r="F213" s="39">
        <f t="shared" si="31"/>
        <v>2.8810895756941068E-3</v>
      </c>
      <c r="G213" s="39">
        <f t="shared" si="32"/>
        <v>2.3504831548706306E-3</v>
      </c>
      <c r="H213" s="39">
        <f t="shared" si="33"/>
        <v>9.9009900990099098E-3</v>
      </c>
      <c r="I213" s="39">
        <f t="shared" si="34"/>
        <v>4.9019607843137081E-3</v>
      </c>
      <c r="J213" s="39">
        <f t="shared" si="35"/>
        <v>6.4184852374840062E-3</v>
      </c>
      <c r="K213" s="39">
        <f t="shared" si="36"/>
        <v>-1.5051020408163307E-2</v>
      </c>
      <c r="L213" s="42">
        <v>3823</v>
      </c>
      <c r="M213" s="42">
        <v>3851</v>
      </c>
      <c r="N213" s="42">
        <v>3811</v>
      </c>
      <c r="O213" s="42">
        <v>3818</v>
      </c>
      <c r="P213" s="42">
        <v>3829</v>
      </c>
      <c r="Q213" s="42">
        <v>3838</v>
      </c>
      <c r="R213" s="42">
        <v>3876</v>
      </c>
      <c r="S213" s="42">
        <v>3895</v>
      </c>
      <c r="T213" s="42">
        <v>3920</v>
      </c>
      <c r="U213" s="42">
        <v>3861</v>
      </c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</row>
    <row r="214" spans="1:77" x14ac:dyDescent="0.3">
      <c r="A214" s="3">
        <v>1242</v>
      </c>
      <c r="B214" s="4" t="s">
        <v>210</v>
      </c>
      <c r="C214" s="39">
        <f t="shared" si="28"/>
        <v>8.0000000000000071E-3</v>
      </c>
      <c r="D214" s="39">
        <f t="shared" si="29"/>
        <v>9.6073517126149532E-3</v>
      </c>
      <c r="E214" s="39">
        <f t="shared" si="30"/>
        <v>7.0335126189491337E-3</v>
      </c>
      <c r="F214" s="39">
        <f t="shared" si="31"/>
        <v>8.2169268693510489E-4</v>
      </c>
      <c r="G214" s="39">
        <f t="shared" si="32"/>
        <v>2.8735632183907178E-3</v>
      </c>
      <c r="H214" s="39">
        <f t="shared" si="33"/>
        <v>0</v>
      </c>
      <c r="I214" s="39">
        <f t="shared" si="34"/>
        <v>1.841997544003271E-2</v>
      </c>
      <c r="J214" s="39">
        <f t="shared" si="35"/>
        <v>-1.0048231511254002E-2</v>
      </c>
      <c r="K214" s="39">
        <f t="shared" si="36"/>
        <v>8.1201786439311086E-4</v>
      </c>
      <c r="L214" s="42">
        <v>2375</v>
      </c>
      <c r="M214" s="42">
        <v>2394</v>
      </c>
      <c r="N214" s="42">
        <v>2417</v>
      </c>
      <c r="O214" s="42">
        <v>2434</v>
      </c>
      <c r="P214" s="42">
        <v>2436</v>
      </c>
      <c r="Q214" s="42">
        <v>2443</v>
      </c>
      <c r="R214" s="42">
        <v>2443</v>
      </c>
      <c r="S214" s="42">
        <v>2488</v>
      </c>
      <c r="T214" s="42">
        <v>2463</v>
      </c>
      <c r="U214" s="42">
        <v>2465</v>
      </c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</row>
    <row r="215" spans="1:77" x14ac:dyDescent="0.3">
      <c r="A215" s="3">
        <v>1243</v>
      </c>
      <c r="B215" s="4" t="s">
        <v>63</v>
      </c>
      <c r="C215" s="39">
        <f t="shared" si="28"/>
        <v>3.1527211699832192E-2</v>
      </c>
      <c r="D215" s="39">
        <f t="shared" si="29"/>
        <v>2.9982568274259158E-2</v>
      </c>
      <c r="E215" s="39">
        <f t="shared" si="30"/>
        <v>2.3468351573959101E-2</v>
      </c>
      <c r="F215" s="39">
        <f t="shared" si="31"/>
        <v>2.9544702899349629E-2</v>
      </c>
      <c r="G215" s="39">
        <f t="shared" si="32"/>
        <v>2.2432808651889902E-2</v>
      </c>
      <c r="H215" s="39">
        <f t="shared" si="33"/>
        <v>3.3774938472011407E-2</v>
      </c>
      <c r="I215" s="39">
        <f t="shared" si="34"/>
        <v>2.0767905987235435E-2</v>
      </c>
      <c r="J215" s="39">
        <f t="shared" si="35"/>
        <v>2.0891226677252961E-2</v>
      </c>
      <c r="K215" s="39">
        <f t="shared" si="36"/>
        <v>1.1228308948622034E-2</v>
      </c>
      <c r="L215" s="42">
        <v>16684</v>
      </c>
      <c r="M215" s="42">
        <v>17210</v>
      </c>
      <c r="N215" s="42">
        <v>17726</v>
      </c>
      <c r="O215" s="42">
        <v>18142</v>
      </c>
      <c r="P215" s="42">
        <v>18678</v>
      </c>
      <c r="Q215" s="42">
        <v>19097</v>
      </c>
      <c r="R215" s="42">
        <v>19742</v>
      </c>
      <c r="S215" s="42">
        <v>20152</v>
      </c>
      <c r="T215" s="42">
        <v>20573</v>
      </c>
      <c r="U215" s="42">
        <v>20804</v>
      </c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</row>
    <row r="216" spans="1:77" x14ac:dyDescent="0.3">
      <c r="A216" s="3">
        <v>1244</v>
      </c>
      <c r="B216" s="4" t="s">
        <v>211</v>
      </c>
      <c r="C216" s="39">
        <f t="shared" si="28"/>
        <v>2.3845985561146366E-2</v>
      </c>
      <c r="D216" s="39">
        <f t="shared" si="29"/>
        <v>2.3931623931623847E-2</v>
      </c>
      <c r="E216" s="39">
        <f t="shared" si="30"/>
        <v>9.5993322203673515E-3</v>
      </c>
      <c r="F216" s="39">
        <f t="shared" si="31"/>
        <v>1.777594047126918E-2</v>
      </c>
      <c r="G216" s="39">
        <f t="shared" si="32"/>
        <v>1.7871649065800188E-2</v>
      </c>
      <c r="H216" s="39">
        <f t="shared" si="33"/>
        <v>2.1149241819632847E-2</v>
      </c>
      <c r="I216" s="39">
        <f t="shared" si="34"/>
        <v>7.4247753028526819E-3</v>
      </c>
      <c r="J216" s="39">
        <f t="shared" si="35"/>
        <v>6.4003103180760856E-3</v>
      </c>
      <c r="K216" s="39">
        <f t="shared" si="36"/>
        <v>4.4324532665254157E-3</v>
      </c>
      <c r="L216" s="42">
        <v>4571</v>
      </c>
      <c r="M216" s="42">
        <v>4680</v>
      </c>
      <c r="N216" s="42">
        <v>4792</v>
      </c>
      <c r="O216" s="42">
        <v>4838</v>
      </c>
      <c r="P216" s="42">
        <v>4924</v>
      </c>
      <c r="Q216" s="42">
        <v>5012</v>
      </c>
      <c r="R216" s="42">
        <v>5118</v>
      </c>
      <c r="S216" s="42">
        <v>5156</v>
      </c>
      <c r="T216" s="42">
        <v>5189</v>
      </c>
      <c r="U216" s="42">
        <v>5212</v>
      </c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</row>
    <row r="217" spans="1:77" x14ac:dyDescent="0.3">
      <c r="A217" s="3">
        <v>1245</v>
      </c>
      <c r="B217" s="4" t="s">
        <v>212</v>
      </c>
      <c r="C217" s="39">
        <f t="shared" si="28"/>
        <v>3.0597137687119691E-2</v>
      </c>
      <c r="D217" s="39">
        <f t="shared" si="29"/>
        <v>2.2984836392657693E-2</v>
      </c>
      <c r="E217" s="39">
        <f t="shared" si="30"/>
        <v>1.6383211109377349E-2</v>
      </c>
      <c r="F217" s="39">
        <f t="shared" si="31"/>
        <v>1.857537611298743E-2</v>
      </c>
      <c r="G217" s="39">
        <f t="shared" si="32"/>
        <v>1.7633760361718265E-2</v>
      </c>
      <c r="H217" s="39">
        <f t="shared" si="33"/>
        <v>3.3027251184834183E-2</v>
      </c>
      <c r="I217" s="39">
        <f t="shared" si="34"/>
        <v>1.1899641577060915E-2</v>
      </c>
      <c r="J217" s="39">
        <f t="shared" si="35"/>
        <v>3.8254463020686025E-3</v>
      </c>
      <c r="K217" s="39">
        <f t="shared" si="36"/>
        <v>-3.2462949894142001E-3</v>
      </c>
      <c r="L217" s="42">
        <v>6079</v>
      </c>
      <c r="M217" s="42">
        <v>6265</v>
      </c>
      <c r="N217" s="42">
        <v>6409</v>
      </c>
      <c r="O217" s="42">
        <v>6514</v>
      </c>
      <c r="P217" s="42">
        <v>6635</v>
      </c>
      <c r="Q217" s="42">
        <v>6752</v>
      </c>
      <c r="R217" s="42">
        <v>6975</v>
      </c>
      <c r="S217" s="42">
        <v>7058</v>
      </c>
      <c r="T217" s="42">
        <v>7085</v>
      </c>
      <c r="U217" s="42">
        <v>7062</v>
      </c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</row>
    <row r="218" spans="1:77" x14ac:dyDescent="0.3">
      <c r="A218" s="3">
        <v>1246</v>
      </c>
      <c r="B218" s="4" t="s">
        <v>213</v>
      </c>
      <c r="C218" s="39">
        <f t="shared" si="28"/>
        <v>1.8191815973972458E-2</v>
      </c>
      <c r="D218" s="39">
        <f t="shared" si="29"/>
        <v>2.2502250225022502E-2</v>
      </c>
      <c r="E218" s="39">
        <f t="shared" si="30"/>
        <v>2.4515845070422593E-2</v>
      </c>
      <c r="F218" s="39">
        <f t="shared" si="31"/>
        <v>2.470249602612018E-2</v>
      </c>
      <c r="G218" s="39">
        <f t="shared" si="32"/>
        <v>2.410699312426634E-2</v>
      </c>
      <c r="H218" s="39">
        <f t="shared" si="33"/>
        <v>1.8135669545994215E-2</v>
      </c>
      <c r="I218" s="39">
        <f t="shared" si="34"/>
        <v>1.3429835142742208E-2</v>
      </c>
      <c r="J218" s="39">
        <f t="shared" si="35"/>
        <v>2.067132201237909E-2</v>
      </c>
      <c r="K218" s="39">
        <f t="shared" si="36"/>
        <v>1.7142857142857126E-2</v>
      </c>
      <c r="L218" s="42">
        <v>21823</v>
      </c>
      <c r="M218" s="42">
        <v>22220</v>
      </c>
      <c r="N218" s="42">
        <v>22720</v>
      </c>
      <c r="O218" s="42">
        <v>23277</v>
      </c>
      <c r="P218" s="42">
        <v>23852</v>
      </c>
      <c r="Q218" s="42">
        <v>24427</v>
      </c>
      <c r="R218" s="42">
        <v>24870</v>
      </c>
      <c r="S218" s="42">
        <v>25204</v>
      </c>
      <c r="T218" s="42">
        <v>25725</v>
      </c>
      <c r="U218" s="42">
        <v>26166</v>
      </c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</row>
    <row r="219" spans="1:77" x14ac:dyDescent="0.3">
      <c r="A219" s="3">
        <v>1247</v>
      </c>
      <c r="B219" s="4" t="s">
        <v>214</v>
      </c>
      <c r="C219" s="39">
        <f t="shared" si="28"/>
        <v>2.4366822710358838E-2</v>
      </c>
      <c r="D219" s="39">
        <f t="shared" si="29"/>
        <v>2.3748144676197125E-2</v>
      </c>
      <c r="E219" s="39">
        <f t="shared" si="30"/>
        <v>2.3693246852346528E-2</v>
      </c>
      <c r="F219" s="39">
        <f t="shared" si="31"/>
        <v>1.9194215646080925E-2</v>
      </c>
      <c r="G219" s="39">
        <f t="shared" si="32"/>
        <v>1.8723030790609219E-2</v>
      </c>
      <c r="H219" s="39">
        <f t="shared" si="33"/>
        <v>1.8737884988154319E-2</v>
      </c>
      <c r="I219" s="39">
        <f t="shared" si="34"/>
        <v>1.5539112050739989E-2</v>
      </c>
      <c r="J219" s="39">
        <f t="shared" si="35"/>
        <v>8.6742305957461241E-3</v>
      </c>
      <c r="K219" s="39">
        <f t="shared" si="36"/>
        <v>7.0173024663753303E-3</v>
      </c>
      <c r="L219" s="42">
        <v>24993</v>
      </c>
      <c r="M219" s="42">
        <v>25602</v>
      </c>
      <c r="N219" s="42">
        <v>26210</v>
      </c>
      <c r="O219" s="42">
        <v>26831</v>
      </c>
      <c r="P219" s="42">
        <v>27346</v>
      </c>
      <c r="Q219" s="42">
        <v>27858</v>
      </c>
      <c r="R219" s="42">
        <v>28380</v>
      </c>
      <c r="S219" s="42">
        <v>28821</v>
      </c>
      <c r="T219" s="42">
        <v>29071</v>
      </c>
      <c r="U219" s="42">
        <v>29275</v>
      </c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</row>
    <row r="220" spans="1:77" x14ac:dyDescent="0.3">
      <c r="A220" s="3">
        <v>1251</v>
      </c>
      <c r="B220" s="4" t="s">
        <v>215</v>
      </c>
      <c r="C220" s="39">
        <f t="shared" si="28"/>
        <v>1.1200389578768011E-2</v>
      </c>
      <c r="D220" s="39">
        <f t="shared" si="29"/>
        <v>-3.6118468576932239E-3</v>
      </c>
      <c r="E220" s="39">
        <f t="shared" si="30"/>
        <v>-1.4499758337360724E-3</v>
      </c>
      <c r="F220" s="39">
        <f t="shared" si="31"/>
        <v>1.9361084220717029E-3</v>
      </c>
      <c r="G220" s="39">
        <f t="shared" si="32"/>
        <v>-1.0628019323671523E-2</v>
      </c>
      <c r="H220" s="39">
        <f t="shared" si="33"/>
        <v>7.080078125E-3</v>
      </c>
      <c r="I220" s="39">
        <f t="shared" si="34"/>
        <v>-4.8484848484853238E-4</v>
      </c>
      <c r="J220" s="39">
        <f t="shared" si="35"/>
        <v>9.7016735386845632E-4</v>
      </c>
      <c r="K220" s="39">
        <f t="shared" si="36"/>
        <v>-1.9869154349406393E-2</v>
      </c>
      <c r="L220" s="42">
        <v>4107</v>
      </c>
      <c r="M220" s="42">
        <v>4153</v>
      </c>
      <c r="N220" s="42">
        <v>4138</v>
      </c>
      <c r="O220" s="42">
        <v>4132</v>
      </c>
      <c r="P220" s="42">
        <v>4140</v>
      </c>
      <c r="Q220" s="42">
        <v>4096</v>
      </c>
      <c r="R220" s="42">
        <v>4125</v>
      </c>
      <c r="S220" s="42">
        <v>4123</v>
      </c>
      <c r="T220" s="42">
        <v>4127</v>
      </c>
      <c r="U220" s="42">
        <v>4045</v>
      </c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</row>
    <row r="221" spans="1:77" x14ac:dyDescent="0.3">
      <c r="A221" s="3">
        <v>1252</v>
      </c>
      <c r="B221" s="4" t="s">
        <v>216</v>
      </c>
      <c r="C221" s="39">
        <f t="shared" si="28"/>
        <v>7.5581395348837122E-2</v>
      </c>
      <c r="D221" s="39">
        <f t="shared" si="29"/>
        <v>0</v>
      </c>
      <c r="E221" s="39">
        <f t="shared" si="30"/>
        <v>3.513513513513522E-2</v>
      </c>
      <c r="F221" s="39">
        <f t="shared" si="31"/>
        <v>-2.8720626631853818E-2</v>
      </c>
      <c r="G221" s="39">
        <f t="shared" si="32"/>
        <v>1.6129032258064502E-2</v>
      </c>
      <c r="H221" s="39">
        <f t="shared" si="33"/>
        <v>7.9365079365079083E-3</v>
      </c>
      <c r="I221" s="39">
        <f t="shared" si="34"/>
        <v>5.249343832020914E-3</v>
      </c>
      <c r="J221" s="39">
        <f t="shared" si="35"/>
        <v>-7.8328981723237989E-3</v>
      </c>
      <c r="K221" s="39">
        <f t="shared" si="36"/>
        <v>0</v>
      </c>
      <c r="L221" s="42">
        <v>344</v>
      </c>
      <c r="M221" s="42">
        <v>370</v>
      </c>
      <c r="N221" s="42">
        <v>370</v>
      </c>
      <c r="O221" s="42">
        <v>383</v>
      </c>
      <c r="P221" s="42">
        <v>372</v>
      </c>
      <c r="Q221" s="42">
        <v>378</v>
      </c>
      <c r="R221" s="42">
        <v>381</v>
      </c>
      <c r="S221" s="42">
        <v>383</v>
      </c>
      <c r="T221" s="42">
        <v>380</v>
      </c>
      <c r="U221" s="42">
        <v>380</v>
      </c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</row>
    <row r="222" spans="1:77" x14ac:dyDescent="0.3">
      <c r="A222" s="3">
        <v>1253</v>
      </c>
      <c r="B222" s="4" t="s">
        <v>217</v>
      </c>
      <c r="C222" s="39">
        <f t="shared" si="28"/>
        <v>5.9291200646813813E-3</v>
      </c>
      <c r="D222" s="39">
        <f t="shared" si="29"/>
        <v>7.5016744809108804E-3</v>
      </c>
      <c r="E222" s="39">
        <f t="shared" si="30"/>
        <v>2.0343039489429504E-2</v>
      </c>
      <c r="F222" s="39">
        <f t="shared" si="31"/>
        <v>1.4594735470419673E-2</v>
      </c>
      <c r="G222" s="39">
        <f t="shared" si="32"/>
        <v>7.1923966092988234E-3</v>
      </c>
      <c r="H222" s="39">
        <f t="shared" si="33"/>
        <v>1.4664626370823663E-2</v>
      </c>
      <c r="I222" s="39">
        <f t="shared" si="34"/>
        <v>8.6716099032297933E-3</v>
      </c>
      <c r="J222" s="39">
        <f t="shared" si="35"/>
        <v>1.2334911537503102E-2</v>
      </c>
      <c r="K222" s="39">
        <f t="shared" si="36"/>
        <v>-6.1538461538457323E-4</v>
      </c>
      <c r="L222" s="42">
        <v>7421</v>
      </c>
      <c r="M222" s="42">
        <v>7465</v>
      </c>
      <c r="N222" s="42">
        <v>7521</v>
      </c>
      <c r="O222" s="42">
        <v>7674</v>
      </c>
      <c r="P222" s="42">
        <v>7786</v>
      </c>
      <c r="Q222" s="42">
        <v>7842</v>
      </c>
      <c r="R222" s="42">
        <v>7957</v>
      </c>
      <c r="S222" s="42">
        <v>8026</v>
      </c>
      <c r="T222" s="42">
        <v>8125</v>
      </c>
      <c r="U222" s="42">
        <v>8120</v>
      </c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</row>
    <row r="223" spans="1:77" x14ac:dyDescent="0.3">
      <c r="A223" s="3">
        <v>1256</v>
      </c>
      <c r="B223" s="4" t="s">
        <v>218</v>
      </c>
      <c r="C223" s="39">
        <f t="shared" si="28"/>
        <v>2.9105715578344071E-2</v>
      </c>
      <c r="D223" s="39">
        <f t="shared" si="29"/>
        <v>3.1066822977725783E-2</v>
      </c>
      <c r="E223" s="39">
        <f t="shared" si="30"/>
        <v>4.4201250710631079E-2</v>
      </c>
      <c r="F223" s="39">
        <f t="shared" si="31"/>
        <v>2.6813665441676848E-2</v>
      </c>
      <c r="G223" s="39">
        <f t="shared" si="32"/>
        <v>2.5450689289501671E-2</v>
      </c>
      <c r="H223" s="39">
        <f t="shared" si="33"/>
        <v>9.8241985522233843E-3</v>
      </c>
      <c r="I223" s="39">
        <f t="shared" si="34"/>
        <v>2.675371223758316E-2</v>
      </c>
      <c r="J223" s="39">
        <f t="shared" si="35"/>
        <v>7.2310185762374246E-3</v>
      </c>
      <c r="K223" s="39">
        <f t="shared" si="36"/>
        <v>1.3367991088006015E-2</v>
      </c>
      <c r="L223" s="42">
        <v>6631</v>
      </c>
      <c r="M223" s="42">
        <v>6824</v>
      </c>
      <c r="N223" s="42">
        <v>7036</v>
      </c>
      <c r="O223" s="42">
        <v>7347</v>
      </c>
      <c r="P223" s="42">
        <v>7544</v>
      </c>
      <c r="Q223" s="42">
        <v>7736</v>
      </c>
      <c r="R223" s="42">
        <v>7812</v>
      </c>
      <c r="S223" s="42">
        <v>8021</v>
      </c>
      <c r="T223" s="42">
        <v>8079</v>
      </c>
      <c r="U223" s="42">
        <v>8187</v>
      </c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</row>
    <row r="224" spans="1:77" x14ac:dyDescent="0.3">
      <c r="A224" s="3">
        <v>1259</v>
      </c>
      <c r="B224" s="4" t="s">
        <v>219</v>
      </c>
      <c r="C224" s="39">
        <f t="shared" si="28"/>
        <v>7.7337707991562699E-3</v>
      </c>
      <c r="D224" s="39">
        <f t="shared" si="29"/>
        <v>2.7674418604651141E-2</v>
      </c>
      <c r="E224" s="39">
        <f t="shared" si="30"/>
        <v>3.2586558044806591E-2</v>
      </c>
      <c r="F224" s="39">
        <f t="shared" si="31"/>
        <v>3.0900723208415526E-2</v>
      </c>
      <c r="G224" s="39">
        <f t="shared" si="32"/>
        <v>6.1649659863944883E-3</v>
      </c>
      <c r="H224" s="39">
        <f t="shared" si="33"/>
        <v>2.5142615677160363E-2</v>
      </c>
      <c r="I224" s="39">
        <f t="shared" si="34"/>
        <v>1.2572135201978529E-2</v>
      </c>
      <c r="J224" s="39">
        <f t="shared" si="35"/>
        <v>-7.3274984734378323E-3</v>
      </c>
      <c r="K224" s="39">
        <f t="shared" si="36"/>
        <v>2.4605290137380553E-3</v>
      </c>
      <c r="L224" s="42">
        <v>4267</v>
      </c>
      <c r="M224" s="42">
        <v>4300</v>
      </c>
      <c r="N224" s="42">
        <v>4419</v>
      </c>
      <c r="O224" s="42">
        <v>4563</v>
      </c>
      <c r="P224" s="42">
        <v>4704</v>
      </c>
      <c r="Q224" s="42">
        <v>4733</v>
      </c>
      <c r="R224" s="42">
        <v>4852</v>
      </c>
      <c r="S224" s="42">
        <v>4913</v>
      </c>
      <c r="T224" s="42">
        <v>4877</v>
      </c>
      <c r="U224" s="42">
        <v>4889</v>
      </c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</row>
    <row r="225" spans="1:77" x14ac:dyDescent="0.3">
      <c r="A225" s="3">
        <v>1260</v>
      </c>
      <c r="B225" s="4" t="s">
        <v>220</v>
      </c>
      <c r="C225" s="39">
        <f t="shared" si="28"/>
        <v>1.4715025906735679E-2</v>
      </c>
      <c r="D225" s="39">
        <f t="shared" si="29"/>
        <v>1.1437908496731986E-2</v>
      </c>
      <c r="E225" s="39">
        <f t="shared" si="30"/>
        <v>1.0298869143780198E-2</v>
      </c>
      <c r="F225" s="39">
        <f t="shared" si="31"/>
        <v>7.1956825904457844E-3</v>
      </c>
      <c r="G225" s="39">
        <f t="shared" si="32"/>
        <v>-4.9613018456042823E-3</v>
      </c>
      <c r="H225" s="39">
        <f t="shared" si="33"/>
        <v>1.2564818508177034E-2</v>
      </c>
      <c r="I225" s="39">
        <f t="shared" si="34"/>
        <v>1.0045302343903773E-2</v>
      </c>
      <c r="J225" s="39">
        <f t="shared" si="35"/>
        <v>1.9500780031211917E-4</v>
      </c>
      <c r="K225" s="39">
        <f t="shared" si="36"/>
        <v>-7.408851627997648E-3</v>
      </c>
      <c r="L225" s="42">
        <v>4825</v>
      </c>
      <c r="M225" s="42">
        <v>4896</v>
      </c>
      <c r="N225" s="42">
        <v>4952</v>
      </c>
      <c r="O225" s="42">
        <v>5003</v>
      </c>
      <c r="P225" s="42">
        <v>5039</v>
      </c>
      <c r="Q225" s="42">
        <v>5014</v>
      </c>
      <c r="R225" s="42">
        <v>5077</v>
      </c>
      <c r="S225" s="42">
        <v>5128</v>
      </c>
      <c r="T225" s="42">
        <v>5129</v>
      </c>
      <c r="U225" s="42">
        <v>5091</v>
      </c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</row>
    <row r="226" spans="1:77" x14ac:dyDescent="0.3">
      <c r="A226" s="3">
        <v>1263</v>
      </c>
      <c r="B226" s="4" t="s">
        <v>221</v>
      </c>
      <c r="C226" s="39">
        <f t="shared" si="28"/>
        <v>1.6099678006439966E-2</v>
      </c>
      <c r="D226" s="39">
        <f t="shared" si="29"/>
        <v>1.0471204188481575E-2</v>
      </c>
      <c r="E226" s="39">
        <f t="shared" si="30"/>
        <v>1.0362694300518172E-2</v>
      </c>
      <c r="F226" s="39">
        <f t="shared" si="31"/>
        <v>1.6801619433198356E-2</v>
      </c>
      <c r="G226" s="39">
        <f t="shared" si="32"/>
        <v>2.209834760103524E-2</v>
      </c>
      <c r="H226" s="39">
        <f t="shared" si="33"/>
        <v>1.3309959745487543E-2</v>
      </c>
      <c r="I226" s="39">
        <f t="shared" si="34"/>
        <v>7.945152816044132E-3</v>
      </c>
      <c r="J226" s="39">
        <f t="shared" si="35"/>
        <v>3.6869874769562827E-3</v>
      </c>
      <c r="K226" s="39">
        <f t="shared" si="36"/>
        <v>1.4567103679776761E-3</v>
      </c>
      <c r="L226" s="42">
        <v>14286</v>
      </c>
      <c r="M226" s="42">
        <v>14516</v>
      </c>
      <c r="N226" s="42">
        <v>14668</v>
      </c>
      <c r="O226" s="42">
        <v>14820</v>
      </c>
      <c r="P226" s="42">
        <v>15069</v>
      </c>
      <c r="Q226" s="42">
        <v>15402</v>
      </c>
      <c r="R226" s="42">
        <v>15607</v>
      </c>
      <c r="S226" s="42">
        <v>15731</v>
      </c>
      <c r="T226" s="42">
        <v>15789</v>
      </c>
      <c r="U226" s="42">
        <v>15812</v>
      </c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</row>
    <row r="227" spans="1:77" x14ac:dyDescent="0.3">
      <c r="A227" s="3">
        <v>1264</v>
      </c>
      <c r="B227" s="4" t="s">
        <v>222</v>
      </c>
      <c r="C227" s="39">
        <f t="shared" si="28"/>
        <v>1.8626734842950965E-2</v>
      </c>
      <c r="D227" s="39">
        <f t="shared" si="29"/>
        <v>-4.6611688777339344E-3</v>
      </c>
      <c r="E227" s="39">
        <f t="shared" si="30"/>
        <v>2.0533141210374639E-2</v>
      </c>
      <c r="F227" s="39">
        <f t="shared" si="31"/>
        <v>0</v>
      </c>
      <c r="G227" s="39">
        <f t="shared" si="32"/>
        <v>8.1186021884926962E-3</v>
      </c>
      <c r="H227" s="39">
        <f t="shared" si="33"/>
        <v>7.0028011204481544E-4</v>
      </c>
      <c r="I227" s="39">
        <f t="shared" si="34"/>
        <v>9.0972708187544438E-3</v>
      </c>
      <c r="J227" s="39">
        <f t="shared" si="35"/>
        <v>6.2413314840499279E-3</v>
      </c>
      <c r="K227" s="39">
        <f t="shared" si="36"/>
        <v>-5.1688490696071288E-3</v>
      </c>
      <c r="L227" s="42">
        <v>2738</v>
      </c>
      <c r="M227" s="42">
        <v>2789</v>
      </c>
      <c r="N227" s="42">
        <v>2776</v>
      </c>
      <c r="O227" s="42">
        <v>2833</v>
      </c>
      <c r="P227" s="42">
        <v>2833</v>
      </c>
      <c r="Q227" s="42">
        <v>2856</v>
      </c>
      <c r="R227" s="42">
        <v>2858</v>
      </c>
      <c r="S227" s="42">
        <v>2884</v>
      </c>
      <c r="T227" s="42">
        <v>2902</v>
      </c>
      <c r="U227" s="42">
        <v>2887</v>
      </c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</row>
    <row r="228" spans="1:77" x14ac:dyDescent="0.3">
      <c r="A228" s="3">
        <v>1265</v>
      </c>
      <c r="B228" s="4" t="s">
        <v>223</v>
      </c>
      <c r="C228" s="39">
        <f t="shared" si="28"/>
        <v>-1.1784511784511786E-2</v>
      </c>
      <c r="D228" s="39">
        <f t="shared" si="29"/>
        <v>-1.8739352640545159E-2</v>
      </c>
      <c r="E228" s="39">
        <f t="shared" si="30"/>
        <v>-1.215277777777779E-2</v>
      </c>
      <c r="F228" s="39">
        <f t="shared" si="31"/>
        <v>-1.4059753954305809E-2</v>
      </c>
      <c r="G228" s="39">
        <f t="shared" si="32"/>
        <v>3.5650623885918886E-3</v>
      </c>
      <c r="H228" s="39">
        <f t="shared" si="33"/>
        <v>2.3090586145648295E-2</v>
      </c>
      <c r="I228" s="39">
        <f t="shared" si="34"/>
        <v>1.9097222222222321E-2</v>
      </c>
      <c r="J228" s="39">
        <f t="shared" si="35"/>
        <v>-4.4293015332197649E-2</v>
      </c>
      <c r="K228" s="39">
        <f t="shared" si="36"/>
        <v>1.7825311942958333E-3</v>
      </c>
      <c r="L228" s="42">
        <v>594</v>
      </c>
      <c r="M228" s="42">
        <v>587</v>
      </c>
      <c r="N228" s="42">
        <v>576</v>
      </c>
      <c r="O228" s="42">
        <v>569</v>
      </c>
      <c r="P228" s="42">
        <v>561</v>
      </c>
      <c r="Q228" s="42">
        <v>563</v>
      </c>
      <c r="R228" s="42">
        <v>576</v>
      </c>
      <c r="S228" s="42">
        <v>587</v>
      </c>
      <c r="T228" s="42">
        <v>561</v>
      </c>
      <c r="U228" s="42">
        <v>562</v>
      </c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</row>
    <row r="229" spans="1:77" x14ac:dyDescent="0.3">
      <c r="A229" s="3">
        <v>1266</v>
      </c>
      <c r="B229" s="4" t="s">
        <v>224</v>
      </c>
      <c r="C229" s="39">
        <f t="shared" si="28"/>
        <v>2.2629969418960227E-2</v>
      </c>
      <c r="D229" s="39">
        <f t="shared" si="29"/>
        <v>6.5789473684210176E-3</v>
      </c>
      <c r="E229" s="39">
        <f t="shared" si="30"/>
        <v>7.724301841948833E-3</v>
      </c>
      <c r="F229" s="39">
        <f t="shared" si="31"/>
        <v>-1.7688679245283501E-3</v>
      </c>
      <c r="G229" s="39">
        <f t="shared" si="32"/>
        <v>6.4973419964560186E-3</v>
      </c>
      <c r="H229" s="39">
        <f t="shared" si="33"/>
        <v>-1.7605633802817433E-3</v>
      </c>
      <c r="I229" s="39">
        <f t="shared" si="34"/>
        <v>5.2910052910053462E-3</v>
      </c>
      <c r="J229" s="39">
        <f t="shared" si="35"/>
        <v>1.1695906432748648E-2</v>
      </c>
      <c r="K229" s="39">
        <f t="shared" si="36"/>
        <v>-1.0982658959537539E-2</v>
      </c>
      <c r="L229" s="42">
        <v>1635</v>
      </c>
      <c r="M229" s="42">
        <v>1672</v>
      </c>
      <c r="N229" s="42">
        <v>1683</v>
      </c>
      <c r="O229" s="42">
        <v>1696</v>
      </c>
      <c r="P229" s="42">
        <v>1693</v>
      </c>
      <c r="Q229" s="42">
        <v>1704</v>
      </c>
      <c r="R229" s="42">
        <v>1701</v>
      </c>
      <c r="S229" s="42">
        <v>1710</v>
      </c>
      <c r="T229" s="42">
        <v>1730</v>
      </c>
      <c r="U229" s="42">
        <v>1711</v>
      </c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</row>
    <row r="230" spans="1:77" x14ac:dyDescent="0.3">
      <c r="A230" s="3">
        <v>1401</v>
      </c>
      <c r="B230" s="4" t="s">
        <v>225</v>
      </c>
      <c r="C230" s="39">
        <f t="shared" si="28"/>
        <v>1.7262213015700745E-4</v>
      </c>
      <c r="D230" s="39">
        <f t="shared" si="29"/>
        <v>5.695547117708033E-3</v>
      </c>
      <c r="E230" s="39">
        <f t="shared" si="30"/>
        <v>3.6897202677192986E-3</v>
      </c>
      <c r="F230" s="39">
        <f t="shared" si="31"/>
        <v>7.0103445327862612E-3</v>
      </c>
      <c r="G230" s="39">
        <f t="shared" si="32"/>
        <v>7.0464385771287219E-3</v>
      </c>
      <c r="H230" s="39">
        <f t="shared" si="33"/>
        <v>5.1424717585566437E-3</v>
      </c>
      <c r="I230" s="39">
        <f t="shared" si="34"/>
        <v>6.3742346724817711E-3</v>
      </c>
      <c r="J230" s="39">
        <f t="shared" si="35"/>
        <v>-9.1674306192179866E-4</v>
      </c>
      <c r="K230" s="39">
        <f t="shared" si="36"/>
        <v>-1.1344678011344644E-2</v>
      </c>
      <c r="L230" s="42">
        <v>11586</v>
      </c>
      <c r="M230" s="42">
        <v>11588</v>
      </c>
      <c r="N230" s="42">
        <v>11654</v>
      </c>
      <c r="O230" s="42">
        <v>11697</v>
      </c>
      <c r="P230" s="42">
        <v>11779</v>
      </c>
      <c r="Q230" s="42">
        <v>11862</v>
      </c>
      <c r="R230" s="42">
        <v>11923</v>
      </c>
      <c r="S230" s="42">
        <v>11999</v>
      </c>
      <c r="T230" s="42">
        <v>11988</v>
      </c>
      <c r="U230" s="42">
        <v>11852</v>
      </c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</row>
    <row r="231" spans="1:77" x14ac:dyDescent="0.3">
      <c r="A231" s="3">
        <v>1411</v>
      </c>
      <c r="B231" s="4" t="s">
        <v>226</v>
      </c>
      <c r="C231" s="39">
        <f t="shared" si="28"/>
        <v>-1.3032145960034658E-3</v>
      </c>
      <c r="D231" s="39">
        <f t="shared" si="29"/>
        <v>4.7846889952152249E-3</v>
      </c>
      <c r="E231" s="39">
        <f t="shared" si="30"/>
        <v>-2.1645021645021467E-3</v>
      </c>
      <c r="F231" s="39">
        <f t="shared" si="31"/>
        <v>4.3383947939261702E-3</v>
      </c>
      <c r="G231" s="39">
        <f t="shared" si="32"/>
        <v>8.6393088552916275E-3</v>
      </c>
      <c r="H231" s="39">
        <f t="shared" si="33"/>
        <v>1.4989293361884259E-2</v>
      </c>
      <c r="I231" s="39">
        <f t="shared" si="34"/>
        <v>4.2194092826997043E-4</v>
      </c>
      <c r="J231" s="39">
        <f t="shared" si="35"/>
        <v>-1.0965837199493844E-2</v>
      </c>
      <c r="K231" s="39">
        <f t="shared" si="36"/>
        <v>-9.8081023454157368E-3</v>
      </c>
      <c r="L231" s="42">
        <v>2302</v>
      </c>
      <c r="M231" s="42">
        <v>2299</v>
      </c>
      <c r="N231" s="42">
        <v>2310</v>
      </c>
      <c r="O231" s="42">
        <v>2305</v>
      </c>
      <c r="P231" s="42">
        <v>2315</v>
      </c>
      <c r="Q231" s="42">
        <v>2335</v>
      </c>
      <c r="R231" s="42">
        <v>2370</v>
      </c>
      <c r="S231" s="42">
        <v>2371</v>
      </c>
      <c r="T231" s="42">
        <v>2345</v>
      </c>
      <c r="U231" s="42">
        <v>2322</v>
      </c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</row>
    <row r="232" spans="1:77" x14ac:dyDescent="0.3">
      <c r="A232" s="3">
        <v>1412</v>
      </c>
      <c r="B232" s="4" t="s">
        <v>227</v>
      </c>
      <c r="C232" s="39">
        <f t="shared" si="28"/>
        <v>-5.7670126874279637E-3</v>
      </c>
      <c r="D232" s="39">
        <f t="shared" si="29"/>
        <v>-1.2761020881670526E-2</v>
      </c>
      <c r="E232" s="39">
        <f t="shared" si="30"/>
        <v>-1.0575793184488869E-2</v>
      </c>
      <c r="F232" s="39">
        <f t="shared" si="31"/>
        <v>-3.2066508313539188E-2</v>
      </c>
      <c r="G232" s="39">
        <f t="shared" si="32"/>
        <v>-1.8404907975460127E-2</v>
      </c>
      <c r="H232" s="39">
        <f t="shared" si="33"/>
        <v>-1.8750000000000044E-2</v>
      </c>
      <c r="I232" s="39">
        <f t="shared" si="34"/>
        <v>1.1464968152866239E-2</v>
      </c>
      <c r="J232" s="39">
        <f t="shared" si="35"/>
        <v>1.6372795969773257E-2</v>
      </c>
      <c r="K232" s="39">
        <f t="shared" si="36"/>
        <v>1.6109045848822889E-2</v>
      </c>
      <c r="L232" s="42">
        <v>867</v>
      </c>
      <c r="M232" s="42">
        <v>862</v>
      </c>
      <c r="N232" s="42">
        <v>851</v>
      </c>
      <c r="O232" s="42">
        <v>842</v>
      </c>
      <c r="P232" s="42">
        <v>815</v>
      </c>
      <c r="Q232" s="42">
        <v>800</v>
      </c>
      <c r="R232" s="42">
        <v>785</v>
      </c>
      <c r="S232" s="42">
        <v>794</v>
      </c>
      <c r="T232" s="42">
        <v>807</v>
      </c>
      <c r="U232" s="42">
        <v>820</v>
      </c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</row>
    <row r="233" spans="1:77" x14ac:dyDescent="0.3">
      <c r="A233" s="3">
        <v>1413</v>
      </c>
      <c r="B233" s="4" t="s">
        <v>228</v>
      </c>
      <c r="C233" s="39">
        <f t="shared" si="28"/>
        <v>-1.2649800266311573E-2</v>
      </c>
      <c r="D233" s="39">
        <f t="shared" si="29"/>
        <v>-1.4834794335805812E-2</v>
      </c>
      <c r="E233" s="39">
        <f t="shared" si="30"/>
        <v>-2.2587268993839782E-2</v>
      </c>
      <c r="F233" s="39">
        <f t="shared" si="31"/>
        <v>-2.5910364145658282E-2</v>
      </c>
      <c r="G233" s="39">
        <f t="shared" si="32"/>
        <v>1.0064701653486718E-2</v>
      </c>
      <c r="H233" s="39">
        <f t="shared" si="33"/>
        <v>-7.1174377224199059E-3</v>
      </c>
      <c r="I233" s="39">
        <f t="shared" si="34"/>
        <v>3.0824372759856722E-2</v>
      </c>
      <c r="J233" s="39">
        <f t="shared" si="35"/>
        <v>-4.1724617524339314E-2</v>
      </c>
      <c r="K233" s="39">
        <f t="shared" si="36"/>
        <v>-8.7082728592162706E-3</v>
      </c>
      <c r="L233" s="42">
        <v>1502</v>
      </c>
      <c r="M233" s="42">
        <v>1483</v>
      </c>
      <c r="N233" s="42">
        <v>1461</v>
      </c>
      <c r="O233" s="42">
        <v>1428</v>
      </c>
      <c r="P233" s="42">
        <v>1391</v>
      </c>
      <c r="Q233" s="42">
        <v>1405</v>
      </c>
      <c r="R233" s="42">
        <v>1395</v>
      </c>
      <c r="S233" s="42">
        <v>1438</v>
      </c>
      <c r="T233" s="42">
        <v>1378</v>
      </c>
      <c r="U233" s="42">
        <v>1366</v>
      </c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</row>
    <row r="234" spans="1:77" x14ac:dyDescent="0.3">
      <c r="A234" s="3">
        <v>1416</v>
      </c>
      <c r="B234" s="4" t="s">
        <v>229</v>
      </c>
      <c r="C234" s="39">
        <f t="shared" si="28"/>
        <v>5.6390977443609991E-3</v>
      </c>
      <c r="D234" s="39">
        <f t="shared" si="29"/>
        <v>-1.495327102803734E-2</v>
      </c>
      <c r="E234" s="39">
        <f t="shared" si="30"/>
        <v>1.4231499051233776E-3</v>
      </c>
      <c r="F234" s="39">
        <f t="shared" si="31"/>
        <v>-9.2373282804357748E-3</v>
      </c>
      <c r="G234" s="39">
        <f t="shared" si="32"/>
        <v>-3.3468802295003597E-3</v>
      </c>
      <c r="H234" s="39">
        <f t="shared" si="33"/>
        <v>-1.9189254017749624E-3</v>
      </c>
      <c r="I234" s="39">
        <f t="shared" si="34"/>
        <v>6.9694784907474716E-3</v>
      </c>
      <c r="J234" s="39">
        <f t="shared" si="35"/>
        <v>-8.591885441527447E-3</v>
      </c>
      <c r="K234" s="39">
        <f t="shared" si="36"/>
        <v>-1.5166104959075555E-2</v>
      </c>
      <c r="L234" s="42">
        <v>4256</v>
      </c>
      <c r="M234" s="42">
        <v>4280</v>
      </c>
      <c r="N234" s="42">
        <v>4216</v>
      </c>
      <c r="O234" s="42">
        <v>4222</v>
      </c>
      <c r="P234" s="42">
        <v>4183</v>
      </c>
      <c r="Q234" s="42">
        <v>4169</v>
      </c>
      <c r="R234" s="42">
        <v>4161</v>
      </c>
      <c r="S234" s="42">
        <v>4190</v>
      </c>
      <c r="T234" s="42">
        <v>4154</v>
      </c>
      <c r="U234" s="42">
        <v>4091</v>
      </c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</row>
    <row r="235" spans="1:77" x14ac:dyDescent="0.3">
      <c r="A235" s="3">
        <v>1417</v>
      </c>
      <c r="B235" s="4" t="s">
        <v>230</v>
      </c>
      <c r="C235" s="39">
        <f t="shared" si="28"/>
        <v>-3.6127167630057855E-3</v>
      </c>
      <c r="D235" s="39">
        <f t="shared" si="29"/>
        <v>-3.6258158085569203E-3</v>
      </c>
      <c r="E235" s="39">
        <f t="shared" si="30"/>
        <v>-6.1863173216885059E-3</v>
      </c>
      <c r="F235" s="39">
        <f t="shared" si="31"/>
        <v>-1.5745148297326983E-2</v>
      </c>
      <c r="G235" s="39">
        <f t="shared" si="32"/>
        <v>-3.7202380952381375E-3</v>
      </c>
      <c r="H235" s="39">
        <f t="shared" si="33"/>
        <v>4.1075429424943799E-3</v>
      </c>
      <c r="I235" s="39">
        <f t="shared" si="34"/>
        <v>1.2272220156191782E-2</v>
      </c>
      <c r="J235" s="39">
        <f t="shared" si="35"/>
        <v>-1.7634092578986071E-2</v>
      </c>
      <c r="K235" s="39">
        <f t="shared" si="36"/>
        <v>-7.4794315632009667E-4</v>
      </c>
      <c r="L235" s="42">
        <v>2768</v>
      </c>
      <c r="M235" s="42">
        <v>2758</v>
      </c>
      <c r="N235" s="42">
        <v>2748</v>
      </c>
      <c r="O235" s="42">
        <v>2731</v>
      </c>
      <c r="P235" s="42">
        <v>2688</v>
      </c>
      <c r="Q235" s="42">
        <v>2678</v>
      </c>
      <c r="R235" s="42">
        <v>2689</v>
      </c>
      <c r="S235" s="42">
        <v>2722</v>
      </c>
      <c r="T235" s="42">
        <v>2674</v>
      </c>
      <c r="U235" s="42">
        <v>2672</v>
      </c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</row>
    <row r="236" spans="1:77" x14ac:dyDescent="0.3">
      <c r="A236" s="3">
        <v>1418</v>
      </c>
      <c r="B236" s="4" t="s">
        <v>231</v>
      </c>
      <c r="C236" s="39">
        <f t="shared" si="28"/>
        <v>-7.4404761904767192E-4</v>
      </c>
      <c r="D236" s="39">
        <f t="shared" si="29"/>
        <v>-3.7230081906179935E-3</v>
      </c>
      <c r="E236" s="39">
        <f t="shared" si="30"/>
        <v>-7.473841554559435E-4</v>
      </c>
      <c r="F236" s="39">
        <f t="shared" si="31"/>
        <v>-2.3186237845923663E-2</v>
      </c>
      <c r="G236" s="39">
        <f t="shared" si="32"/>
        <v>-1.5313935681470214E-3</v>
      </c>
      <c r="H236" s="39">
        <f t="shared" si="33"/>
        <v>-7.6687116564416735E-3</v>
      </c>
      <c r="I236" s="39">
        <f t="shared" si="34"/>
        <v>-4.6367851622874934E-3</v>
      </c>
      <c r="J236" s="39">
        <f t="shared" si="35"/>
        <v>-2.0186335403726718E-2</v>
      </c>
      <c r="K236" s="39">
        <f t="shared" si="36"/>
        <v>1.3470681458003231E-2</v>
      </c>
      <c r="L236" s="42">
        <v>1344</v>
      </c>
      <c r="M236" s="42">
        <v>1343</v>
      </c>
      <c r="N236" s="42">
        <v>1338</v>
      </c>
      <c r="O236" s="42">
        <v>1337</v>
      </c>
      <c r="P236" s="42">
        <v>1306</v>
      </c>
      <c r="Q236" s="42">
        <v>1304</v>
      </c>
      <c r="R236" s="42">
        <v>1294</v>
      </c>
      <c r="S236" s="42">
        <v>1288</v>
      </c>
      <c r="T236" s="42">
        <v>1262</v>
      </c>
      <c r="U236" s="42">
        <v>1279</v>
      </c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</row>
    <row r="237" spans="1:77" x14ac:dyDescent="0.3">
      <c r="A237" s="3">
        <v>1419</v>
      </c>
      <c r="B237" s="4" t="s">
        <v>232</v>
      </c>
      <c r="C237" s="39">
        <f t="shared" si="28"/>
        <v>1.9706691109074193E-2</v>
      </c>
      <c r="D237" s="39">
        <f t="shared" si="29"/>
        <v>4.9438202247191754E-3</v>
      </c>
      <c r="E237" s="39">
        <f t="shared" si="30"/>
        <v>8.497316636851604E-3</v>
      </c>
      <c r="F237" s="39">
        <f t="shared" si="31"/>
        <v>5.7649667405765825E-3</v>
      </c>
      <c r="G237" s="39">
        <f t="shared" si="32"/>
        <v>3.5273368606703048E-3</v>
      </c>
      <c r="H237" s="39">
        <f t="shared" si="33"/>
        <v>9.666080843585334E-3</v>
      </c>
      <c r="I237" s="39">
        <f t="shared" si="34"/>
        <v>1.4795474325500546E-2</v>
      </c>
      <c r="J237" s="39">
        <f t="shared" si="35"/>
        <v>5.5746140651800058E-3</v>
      </c>
      <c r="K237" s="39">
        <f t="shared" si="36"/>
        <v>-5.9701492537312939E-3</v>
      </c>
      <c r="L237" s="42">
        <v>2182</v>
      </c>
      <c r="M237" s="42">
        <v>2225</v>
      </c>
      <c r="N237" s="42">
        <v>2236</v>
      </c>
      <c r="O237" s="42">
        <v>2255</v>
      </c>
      <c r="P237" s="42">
        <v>2268</v>
      </c>
      <c r="Q237" s="42">
        <v>2276</v>
      </c>
      <c r="R237" s="42">
        <v>2298</v>
      </c>
      <c r="S237" s="42">
        <v>2332</v>
      </c>
      <c r="T237" s="42">
        <v>2345</v>
      </c>
      <c r="U237" s="42">
        <v>2331</v>
      </c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</row>
    <row r="238" spans="1:77" x14ac:dyDescent="0.3">
      <c r="A238" s="3">
        <v>1420</v>
      </c>
      <c r="B238" s="4" t="s">
        <v>233</v>
      </c>
      <c r="C238" s="39">
        <f t="shared" si="28"/>
        <v>1.7768301350390869E-2</v>
      </c>
      <c r="D238" s="39">
        <f t="shared" si="29"/>
        <v>2.6256983240223519E-2</v>
      </c>
      <c r="E238" s="39">
        <f t="shared" si="30"/>
        <v>1.7555797495917291E-2</v>
      </c>
      <c r="F238" s="39">
        <f t="shared" si="31"/>
        <v>1.9526548080781136E-2</v>
      </c>
      <c r="G238" s="39">
        <f t="shared" si="32"/>
        <v>7.0838252656435508E-3</v>
      </c>
      <c r="H238" s="39">
        <f t="shared" si="33"/>
        <v>2.1101992966002348E-2</v>
      </c>
      <c r="I238" s="39">
        <f t="shared" si="34"/>
        <v>1.3011863758132458E-2</v>
      </c>
      <c r="J238" s="39">
        <f t="shared" si="35"/>
        <v>1.4859589472358659E-2</v>
      </c>
      <c r="K238" s="39">
        <f t="shared" si="36"/>
        <v>1.6379203375108675E-2</v>
      </c>
      <c r="L238" s="42">
        <v>7035</v>
      </c>
      <c r="M238" s="42">
        <v>7160</v>
      </c>
      <c r="N238" s="42">
        <v>7348</v>
      </c>
      <c r="O238" s="42">
        <v>7477</v>
      </c>
      <c r="P238" s="42">
        <v>7623</v>
      </c>
      <c r="Q238" s="42">
        <v>7677</v>
      </c>
      <c r="R238" s="42">
        <v>7839</v>
      </c>
      <c r="S238" s="42">
        <v>7941</v>
      </c>
      <c r="T238" s="42">
        <v>8059</v>
      </c>
      <c r="U238" s="42">
        <v>8191</v>
      </c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</row>
    <row r="239" spans="1:77" x14ac:dyDescent="0.3">
      <c r="A239" s="3">
        <v>1421</v>
      </c>
      <c r="B239" s="4" t="s">
        <v>234</v>
      </c>
      <c r="C239" s="39">
        <f t="shared" si="28"/>
        <v>4.1617122473245338E-3</v>
      </c>
      <c r="D239" s="39">
        <f t="shared" si="29"/>
        <v>1.3617525162818334E-2</v>
      </c>
      <c r="E239" s="39">
        <f t="shared" si="30"/>
        <v>1.1682242990653791E-3</v>
      </c>
      <c r="F239" s="39">
        <f t="shared" si="31"/>
        <v>5.8343057176202251E-4</v>
      </c>
      <c r="G239" s="39">
        <f t="shared" si="32"/>
        <v>1.3411078717201264E-2</v>
      </c>
      <c r="H239" s="39">
        <f t="shared" si="33"/>
        <v>1.4959723820483273E-2</v>
      </c>
      <c r="I239" s="39">
        <f t="shared" si="34"/>
        <v>1.3038548752834389E-2</v>
      </c>
      <c r="J239" s="39">
        <f t="shared" si="35"/>
        <v>-5.0363738108561984E-3</v>
      </c>
      <c r="K239" s="39">
        <f t="shared" si="36"/>
        <v>-7.8740157480314821E-3</v>
      </c>
      <c r="L239" s="42">
        <v>1682</v>
      </c>
      <c r="M239" s="42">
        <v>1689</v>
      </c>
      <c r="N239" s="42">
        <v>1712</v>
      </c>
      <c r="O239" s="42">
        <v>1714</v>
      </c>
      <c r="P239" s="42">
        <v>1715</v>
      </c>
      <c r="Q239" s="42">
        <v>1738</v>
      </c>
      <c r="R239" s="42">
        <v>1764</v>
      </c>
      <c r="S239" s="42">
        <v>1787</v>
      </c>
      <c r="T239" s="42">
        <v>1778</v>
      </c>
      <c r="U239" s="42">
        <v>1764</v>
      </c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</row>
    <row r="240" spans="1:77" x14ac:dyDescent="0.3">
      <c r="A240" s="3">
        <v>1422</v>
      </c>
      <c r="B240" s="4" t="s">
        <v>235</v>
      </c>
      <c r="C240" s="39">
        <f t="shared" si="28"/>
        <v>1.1368804001818944E-2</v>
      </c>
      <c r="D240" s="39">
        <f t="shared" si="29"/>
        <v>-8.5431654676259017E-3</v>
      </c>
      <c r="E240" s="39">
        <f t="shared" si="30"/>
        <v>-1.3151927437641708E-2</v>
      </c>
      <c r="F240" s="39">
        <f t="shared" si="31"/>
        <v>-9.1911764705887578E-4</v>
      </c>
      <c r="G240" s="39">
        <f t="shared" si="32"/>
        <v>-1.287948482060719E-2</v>
      </c>
      <c r="H240" s="39">
        <f t="shared" si="33"/>
        <v>1.2115563839701693E-2</v>
      </c>
      <c r="I240" s="39">
        <f t="shared" si="34"/>
        <v>-5.9852670349908044E-3</v>
      </c>
      <c r="J240" s="39">
        <f t="shared" si="35"/>
        <v>-2.7790643816582028E-3</v>
      </c>
      <c r="K240" s="39">
        <f t="shared" si="36"/>
        <v>-9.2893636785884581E-4</v>
      </c>
      <c r="L240" s="42">
        <v>2199</v>
      </c>
      <c r="M240" s="42">
        <v>2224</v>
      </c>
      <c r="N240" s="42">
        <v>2205</v>
      </c>
      <c r="O240" s="42">
        <v>2176</v>
      </c>
      <c r="P240" s="42">
        <v>2174</v>
      </c>
      <c r="Q240" s="42">
        <v>2146</v>
      </c>
      <c r="R240" s="42">
        <v>2172</v>
      </c>
      <c r="S240" s="42">
        <v>2159</v>
      </c>
      <c r="T240" s="42">
        <v>2153</v>
      </c>
      <c r="U240" s="42">
        <v>2151</v>
      </c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</row>
    <row r="241" spans="1:77" x14ac:dyDescent="0.3">
      <c r="A241" s="3">
        <v>1424</v>
      </c>
      <c r="B241" s="4" t="s">
        <v>236</v>
      </c>
      <c r="C241" s="39">
        <f t="shared" si="28"/>
        <v>-5.8572949946751329E-3</v>
      </c>
      <c r="D241" s="39">
        <f t="shared" si="29"/>
        <v>-5.1776468487769733E-3</v>
      </c>
      <c r="E241" s="39">
        <f t="shared" si="30"/>
        <v>-9.152907394113452E-3</v>
      </c>
      <c r="F241" s="39">
        <f t="shared" si="31"/>
        <v>-4.5281651874660156E-3</v>
      </c>
      <c r="G241" s="39">
        <f t="shared" si="32"/>
        <v>-1.2190684133915553E-2</v>
      </c>
      <c r="H241" s="39">
        <f t="shared" si="33"/>
        <v>-1.2893718916927588E-2</v>
      </c>
      <c r="I241" s="39">
        <f t="shared" si="34"/>
        <v>7.4640791192392975E-4</v>
      </c>
      <c r="J241" s="39">
        <f t="shared" si="35"/>
        <v>-1.6035800857728932E-2</v>
      </c>
      <c r="K241" s="39">
        <f t="shared" si="36"/>
        <v>-6.0640515444381204E-3</v>
      </c>
      <c r="L241" s="42">
        <v>5634</v>
      </c>
      <c r="M241" s="42">
        <v>5601</v>
      </c>
      <c r="N241" s="42">
        <v>5572</v>
      </c>
      <c r="O241" s="42">
        <v>5521</v>
      </c>
      <c r="P241" s="42">
        <v>5496</v>
      </c>
      <c r="Q241" s="42">
        <v>5429</v>
      </c>
      <c r="R241" s="42">
        <v>5359</v>
      </c>
      <c r="S241" s="42">
        <v>5363</v>
      </c>
      <c r="T241" s="42">
        <v>5277</v>
      </c>
      <c r="U241" s="42">
        <v>5245</v>
      </c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</row>
    <row r="242" spans="1:77" x14ac:dyDescent="0.3">
      <c r="A242" s="3">
        <v>1426</v>
      </c>
      <c r="B242" s="4" t="s">
        <v>237</v>
      </c>
      <c r="C242" s="39">
        <f t="shared" si="28"/>
        <v>1.5773508594539853E-2</v>
      </c>
      <c r="D242" s="39">
        <f t="shared" si="29"/>
        <v>5.9725263786591931E-4</v>
      </c>
      <c r="E242" s="39">
        <f t="shared" si="30"/>
        <v>2.9844807003580609E-3</v>
      </c>
      <c r="F242" s="39">
        <f t="shared" si="31"/>
        <v>9.5219202539178482E-3</v>
      </c>
      <c r="G242" s="39">
        <f t="shared" si="32"/>
        <v>5.6985655335035634E-3</v>
      </c>
      <c r="H242" s="39">
        <f t="shared" si="33"/>
        <v>-4.8847205939820393E-3</v>
      </c>
      <c r="I242" s="39">
        <f t="shared" si="34"/>
        <v>1.138817985470264E-2</v>
      </c>
      <c r="J242" s="39">
        <f t="shared" si="35"/>
        <v>1.3977868375072866E-2</v>
      </c>
      <c r="K242" s="39">
        <f t="shared" si="36"/>
        <v>-5.3609036951943745E-3</v>
      </c>
      <c r="L242" s="42">
        <v>4945</v>
      </c>
      <c r="M242" s="42">
        <v>5023</v>
      </c>
      <c r="N242" s="42">
        <v>5026</v>
      </c>
      <c r="O242" s="42">
        <v>5041</v>
      </c>
      <c r="P242" s="42">
        <v>5089</v>
      </c>
      <c r="Q242" s="42">
        <v>5118</v>
      </c>
      <c r="R242" s="42">
        <v>5093</v>
      </c>
      <c r="S242" s="42">
        <v>5151</v>
      </c>
      <c r="T242" s="42">
        <v>5223</v>
      </c>
      <c r="U242" s="42">
        <v>5195</v>
      </c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</row>
    <row r="243" spans="1:77" x14ac:dyDescent="0.3">
      <c r="A243" s="3">
        <v>1428</v>
      </c>
      <c r="B243" s="4" t="s">
        <v>238</v>
      </c>
      <c r="C243" s="39">
        <f t="shared" si="28"/>
        <v>3.3344448149374983E-4</v>
      </c>
      <c r="D243" s="39">
        <f t="shared" si="29"/>
        <v>3.3333333333334103E-3</v>
      </c>
      <c r="E243" s="39">
        <f t="shared" si="30"/>
        <v>2.6578073089700283E-3</v>
      </c>
      <c r="F243" s="39">
        <f t="shared" si="31"/>
        <v>-2.3194168323392717E-3</v>
      </c>
      <c r="G243" s="39">
        <f t="shared" si="32"/>
        <v>-9.9634672866155682E-4</v>
      </c>
      <c r="H243" s="39">
        <f t="shared" si="33"/>
        <v>4.9867021276595036E-3</v>
      </c>
      <c r="I243" s="39">
        <f t="shared" si="34"/>
        <v>1.3893483294740383E-2</v>
      </c>
      <c r="J243" s="39">
        <f t="shared" si="35"/>
        <v>-4.2414355628058731E-3</v>
      </c>
      <c r="K243" s="39">
        <f t="shared" si="36"/>
        <v>-4.5871559633027248E-3</v>
      </c>
      <c r="L243" s="42">
        <v>2999</v>
      </c>
      <c r="M243" s="42">
        <v>3000</v>
      </c>
      <c r="N243" s="42">
        <v>3010</v>
      </c>
      <c r="O243" s="42">
        <v>3018</v>
      </c>
      <c r="P243" s="42">
        <v>3011</v>
      </c>
      <c r="Q243" s="42">
        <v>3008</v>
      </c>
      <c r="R243" s="42">
        <v>3023</v>
      </c>
      <c r="S243" s="42">
        <v>3065</v>
      </c>
      <c r="T243" s="42">
        <v>3052</v>
      </c>
      <c r="U243" s="42">
        <v>3038</v>
      </c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</row>
    <row r="244" spans="1:77" x14ac:dyDescent="0.3">
      <c r="A244" s="3">
        <v>1429</v>
      </c>
      <c r="B244" s="4" t="s">
        <v>239</v>
      </c>
      <c r="C244" s="39">
        <f t="shared" si="28"/>
        <v>2.213633169360496E-2</v>
      </c>
      <c r="D244" s="39">
        <f t="shared" si="29"/>
        <v>-2.6469577174286663E-2</v>
      </c>
      <c r="E244" s="39">
        <f t="shared" si="30"/>
        <v>1.3771186440677985E-2</v>
      </c>
      <c r="F244" s="39">
        <f t="shared" si="31"/>
        <v>-6.2695924764890609E-3</v>
      </c>
      <c r="G244" s="39">
        <f t="shared" si="32"/>
        <v>-1.0515247108307091E-2</v>
      </c>
      <c r="H244" s="39">
        <f t="shared" si="33"/>
        <v>2.4796315975912364E-3</v>
      </c>
      <c r="I244" s="39">
        <f t="shared" si="34"/>
        <v>1.1307420494699683E-2</v>
      </c>
      <c r="J244" s="39">
        <f t="shared" si="35"/>
        <v>-5.5904961565338418E-3</v>
      </c>
      <c r="K244" s="39">
        <f t="shared" si="36"/>
        <v>-2.6704146170063225E-2</v>
      </c>
      <c r="L244" s="42">
        <v>2846</v>
      </c>
      <c r="M244" s="42">
        <v>2909</v>
      </c>
      <c r="N244" s="42">
        <v>2832</v>
      </c>
      <c r="O244" s="42">
        <v>2871</v>
      </c>
      <c r="P244" s="42">
        <v>2853</v>
      </c>
      <c r="Q244" s="42">
        <v>2823</v>
      </c>
      <c r="R244" s="42">
        <v>2830</v>
      </c>
      <c r="S244" s="42">
        <v>2862</v>
      </c>
      <c r="T244" s="42">
        <v>2846</v>
      </c>
      <c r="U244" s="42">
        <v>2770</v>
      </c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</row>
    <row r="245" spans="1:77" x14ac:dyDescent="0.3">
      <c r="A245" s="3">
        <v>1430</v>
      </c>
      <c r="B245" s="4" t="s">
        <v>240</v>
      </c>
      <c r="C245" s="39">
        <f t="shared" si="28"/>
        <v>7.1994240460762082E-3</v>
      </c>
      <c r="D245" s="39">
        <f t="shared" si="29"/>
        <v>1.7869907076483171E-2</v>
      </c>
      <c r="E245" s="39">
        <f t="shared" si="30"/>
        <v>2.6334269662921406E-2</v>
      </c>
      <c r="F245" s="39">
        <f t="shared" si="31"/>
        <v>1.7105713308245285E-3</v>
      </c>
      <c r="G245" s="39">
        <f t="shared" si="32"/>
        <v>1.0928961748633892E-2</v>
      </c>
      <c r="H245" s="39">
        <f t="shared" si="33"/>
        <v>-6.0810810810810745E-3</v>
      </c>
      <c r="I245" s="39">
        <f t="shared" si="34"/>
        <v>8.1577158395649274E-3</v>
      </c>
      <c r="J245" s="39">
        <f t="shared" si="35"/>
        <v>1.3486176668914274E-2</v>
      </c>
      <c r="K245" s="39">
        <f t="shared" si="36"/>
        <v>6.98602794411185E-3</v>
      </c>
      <c r="L245" s="42">
        <v>2778</v>
      </c>
      <c r="M245" s="42">
        <v>2798</v>
      </c>
      <c r="N245" s="42">
        <v>2848</v>
      </c>
      <c r="O245" s="42">
        <v>2923</v>
      </c>
      <c r="P245" s="42">
        <v>2928</v>
      </c>
      <c r="Q245" s="42">
        <v>2960</v>
      </c>
      <c r="R245" s="42">
        <v>2942</v>
      </c>
      <c r="S245" s="42">
        <v>2966</v>
      </c>
      <c r="T245" s="42">
        <v>3006</v>
      </c>
      <c r="U245" s="42">
        <v>3027</v>
      </c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</row>
    <row r="246" spans="1:77" x14ac:dyDescent="0.3">
      <c r="A246" s="3">
        <v>1431</v>
      </c>
      <c r="B246" s="4" t="s">
        <v>241</v>
      </c>
      <c r="C246" s="39">
        <f t="shared" si="28"/>
        <v>1.3418316001341912E-2</v>
      </c>
      <c r="D246" s="39">
        <f t="shared" si="29"/>
        <v>1.0261502813637913E-2</v>
      </c>
      <c r="E246" s="39">
        <f t="shared" si="30"/>
        <v>8.5190039318479016E-3</v>
      </c>
      <c r="F246" s="39">
        <f t="shared" si="31"/>
        <v>-2.5990903183885639E-3</v>
      </c>
      <c r="G246" s="39">
        <f t="shared" si="32"/>
        <v>-1.4332247557003241E-2</v>
      </c>
      <c r="H246" s="39">
        <f t="shared" si="33"/>
        <v>-1.98281559814939E-3</v>
      </c>
      <c r="I246" s="39">
        <f t="shared" si="34"/>
        <v>9.6026490066225545E-3</v>
      </c>
      <c r="J246" s="39">
        <f t="shared" si="35"/>
        <v>-1.9678583142014316E-3</v>
      </c>
      <c r="K246" s="39">
        <f t="shared" si="36"/>
        <v>1.3144922773578038E-3</v>
      </c>
      <c r="L246" s="42">
        <v>2981</v>
      </c>
      <c r="M246" s="42">
        <v>3021</v>
      </c>
      <c r="N246" s="42">
        <v>3052</v>
      </c>
      <c r="O246" s="42">
        <v>3078</v>
      </c>
      <c r="P246" s="42">
        <v>3070</v>
      </c>
      <c r="Q246" s="42">
        <v>3026</v>
      </c>
      <c r="R246" s="42">
        <v>3020</v>
      </c>
      <c r="S246" s="42">
        <v>3049</v>
      </c>
      <c r="T246" s="42">
        <v>3043</v>
      </c>
      <c r="U246" s="42">
        <v>3047</v>
      </c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</row>
    <row r="247" spans="1:77" x14ac:dyDescent="0.3">
      <c r="A247" s="3">
        <v>1432</v>
      </c>
      <c r="B247" s="4" t="s">
        <v>242</v>
      </c>
      <c r="C247" s="39">
        <f t="shared" si="28"/>
        <v>1.4291649356044767E-2</v>
      </c>
      <c r="D247" s="39">
        <f t="shared" si="29"/>
        <v>8.1920209715737879E-3</v>
      </c>
      <c r="E247" s="39">
        <f t="shared" si="30"/>
        <v>2.0476151783537899E-2</v>
      </c>
      <c r="F247" s="39">
        <f t="shared" si="31"/>
        <v>1.003264591129871E-2</v>
      </c>
      <c r="G247" s="39">
        <f t="shared" si="32"/>
        <v>9.1446590461174981E-3</v>
      </c>
      <c r="H247" s="39">
        <f t="shared" si="33"/>
        <v>7.7337707991562699E-3</v>
      </c>
      <c r="I247" s="39">
        <f t="shared" si="34"/>
        <v>8.4496124031008257E-3</v>
      </c>
      <c r="J247" s="39">
        <f t="shared" si="35"/>
        <v>6.1495887462525989E-3</v>
      </c>
      <c r="K247" s="39">
        <f t="shared" si="36"/>
        <v>2.2920009167992639E-4</v>
      </c>
      <c r="L247" s="42">
        <v>12035</v>
      </c>
      <c r="M247" s="42">
        <v>12207</v>
      </c>
      <c r="N247" s="42">
        <v>12307</v>
      </c>
      <c r="O247" s="42">
        <v>12559</v>
      </c>
      <c r="P247" s="42">
        <v>12685</v>
      </c>
      <c r="Q247" s="42">
        <v>12801</v>
      </c>
      <c r="R247" s="42">
        <v>12900</v>
      </c>
      <c r="S247" s="42">
        <v>13009</v>
      </c>
      <c r="T247" s="42">
        <v>13089</v>
      </c>
      <c r="U247" s="42">
        <v>13092</v>
      </c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</row>
    <row r="248" spans="1:77" x14ac:dyDescent="0.3">
      <c r="A248" s="3">
        <v>1433</v>
      </c>
      <c r="B248" s="4" t="s">
        <v>243</v>
      </c>
      <c r="C248" s="39">
        <f t="shared" si="28"/>
        <v>4.4859813084112687E-3</v>
      </c>
      <c r="D248" s="39">
        <f t="shared" si="29"/>
        <v>8.5597320431707313E-3</v>
      </c>
      <c r="E248" s="39">
        <f t="shared" si="30"/>
        <v>1.1070110701107971E-3</v>
      </c>
      <c r="F248" s="39">
        <f t="shared" si="31"/>
        <v>2.3221525985993363E-2</v>
      </c>
      <c r="G248" s="39">
        <f t="shared" si="32"/>
        <v>3.6023054755052186E-4</v>
      </c>
      <c r="H248" s="39">
        <f t="shared" si="33"/>
        <v>2.2686352178610036E-2</v>
      </c>
      <c r="I248" s="39">
        <f t="shared" si="34"/>
        <v>2.8169014084507005E-3</v>
      </c>
      <c r="J248" s="39">
        <f t="shared" si="35"/>
        <v>-8.0758426966291985E-3</v>
      </c>
      <c r="K248" s="39">
        <f t="shared" si="36"/>
        <v>-1.1327433628318562E-2</v>
      </c>
      <c r="L248" s="42">
        <v>2675</v>
      </c>
      <c r="M248" s="42">
        <v>2687</v>
      </c>
      <c r="N248" s="42">
        <v>2710</v>
      </c>
      <c r="O248" s="42">
        <v>2713</v>
      </c>
      <c r="P248" s="42">
        <v>2776</v>
      </c>
      <c r="Q248" s="42">
        <v>2777</v>
      </c>
      <c r="R248" s="42">
        <v>2840</v>
      </c>
      <c r="S248" s="42">
        <v>2848</v>
      </c>
      <c r="T248" s="42">
        <v>2825</v>
      </c>
      <c r="U248" s="42">
        <v>2793</v>
      </c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</row>
    <row r="249" spans="1:77" x14ac:dyDescent="0.3">
      <c r="A249" s="3">
        <v>1438</v>
      </c>
      <c r="B249" s="4" t="s">
        <v>244</v>
      </c>
      <c r="C249" s="39">
        <f t="shared" si="28"/>
        <v>5.1177072671437784E-4</v>
      </c>
      <c r="D249" s="39">
        <f t="shared" si="29"/>
        <v>-4.8593350383632217E-3</v>
      </c>
      <c r="E249" s="39">
        <f t="shared" si="30"/>
        <v>1.3878180416345476E-2</v>
      </c>
      <c r="F249" s="39">
        <f t="shared" si="31"/>
        <v>1.2674271229404788E-3</v>
      </c>
      <c r="G249" s="39">
        <f t="shared" si="32"/>
        <v>-1.5189873417721489E-2</v>
      </c>
      <c r="H249" s="39">
        <f t="shared" si="33"/>
        <v>-1.1311053984575881E-2</v>
      </c>
      <c r="I249" s="39">
        <f t="shared" si="34"/>
        <v>2.6001040041601087E-4</v>
      </c>
      <c r="J249" s="39">
        <f t="shared" si="35"/>
        <v>-2.0795425006498558E-2</v>
      </c>
      <c r="K249" s="39">
        <f t="shared" si="36"/>
        <v>-1.6458720467215304E-2</v>
      </c>
      <c r="L249" s="42">
        <v>3908</v>
      </c>
      <c r="M249" s="42">
        <v>3910</v>
      </c>
      <c r="N249" s="42">
        <v>3891</v>
      </c>
      <c r="O249" s="42">
        <v>3945</v>
      </c>
      <c r="P249" s="42">
        <v>3950</v>
      </c>
      <c r="Q249" s="42">
        <v>3890</v>
      </c>
      <c r="R249" s="42">
        <v>3846</v>
      </c>
      <c r="S249" s="42">
        <v>3847</v>
      </c>
      <c r="T249" s="42">
        <v>3767</v>
      </c>
      <c r="U249" s="42">
        <v>3705</v>
      </c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</row>
    <row r="250" spans="1:77" x14ac:dyDescent="0.3">
      <c r="A250" s="3">
        <v>1439</v>
      </c>
      <c r="B250" s="4" t="s">
        <v>245</v>
      </c>
      <c r="C250" s="39">
        <f t="shared" si="28"/>
        <v>5.6704469646431388E-3</v>
      </c>
      <c r="D250" s="39">
        <f t="shared" si="29"/>
        <v>1.6417910447761086E-2</v>
      </c>
      <c r="E250" s="39">
        <f t="shared" si="30"/>
        <v>-1.6315875346711861E-3</v>
      </c>
      <c r="F250" s="39">
        <f t="shared" si="31"/>
        <v>-4.5759110965843952E-3</v>
      </c>
      <c r="G250" s="39">
        <f t="shared" si="32"/>
        <v>-1.4775898867180892E-3</v>
      </c>
      <c r="H250" s="39">
        <f t="shared" si="33"/>
        <v>-5.9191055573823981E-3</v>
      </c>
      <c r="I250" s="39">
        <f t="shared" si="34"/>
        <v>-2.4809791597750763E-3</v>
      </c>
      <c r="J250" s="39">
        <f t="shared" si="35"/>
        <v>-4.9742994528270135E-3</v>
      </c>
      <c r="K250" s="39">
        <f t="shared" si="36"/>
        <v>-5.1658056990501189E-3</v>
      </c>
      <c r="L250" s="42">
        <v>5996</v>
      </c>
      <c r="M250" s="42">
        <v>6030</v>
      </c>
      <c r="N250" s="42">
        <v>6129</v>
      </c>
      <c r="O250" s="42">
        <v>6119</v>
      </c>
      <c r="P250" s="42">
        <v>6091</v>
      </c>
      <c r="Q250" s="42">
        <v>6082</v>
      </c>
      <c r="R250" s="42">
        <v>6046</v>
      </c>
      <c r="S250" s="42">
        <v>6031</v>
      </c>
      <c r="T250" s="42">
        <v>6001</v>
      </c>
      <c r="U250" s="42">
        <v>5970</v>
      </c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</row>
    <row r="251" spans="1:77" x14ac:dyDescent="0.3">
      <c r="A251" s="3">
        <v>1441</v>
      </c>
      <c r="B251" s="4" t="s">
        <v>246</v>
      </c>
      <c r="C251" s="39">
        <f t="shared" si="28"/>
        <v>-3.8993264799715988E-3</v>
      </c>
      <c r="D251" s="39">
        <f t="shared" si="29"/>
        <v>7.4733096085408679E-3</v>
      </c>
      <c r="E251" s="39">
        <f t="shared" si="30"/>
        <v>-1.4835747085835349E-2</v>
      </c>
      <c r="F251" s="39">
        <f t="shared" si="31"/>
        <v>-2.5098601649337082E-3</v>
      </c>
      <c r="G251" s="39">
        <f t="shared" si="32"/>
        <v>-1.0783608914450071E-2</v>
      </c>
      <c r="H251" s="39">
        <f t="shared" si="33"/>
        <v>7.9941860465115866E-3</v>
      </c>
      <c r="I251" s="39">
        <f t="shared" si="34"/>
        <v>6.1283345349676388E-3</v>
      </c>
      <c r="J251" s="39">
        <f t="shared" si="35"/>
        <v>-1.2182013615191667E-2</v>
      </c>
      <c r="K251" s="39">
        <f t="shared" si="36"/>
        <v>-3.6271309394269036E-3</v>
      </c>
      <c r="L251" s="42">
        <v>2821</v>
      </c>
      <c r="M251" s="42">
        <v>2810</v>
      </c>
      <c r="N251" s="42">
        <v>2831</v>
      </c>
      <c r="O251" s="42">
        <v>2789</v>
      </c>
      <c r="P251" s="42">
        <v>2782</v>
      </c>
      <c r="Q251" s="42">
        <v>2752</v>
      </c>
      <c r="R251" s="42">
        <v>2774</v>
      </c>
      <c r="S251" s="42">
        <v>2791</v>
      </c>
      <c r="T251" s="42">
        <v>2757</v>
      </c>
      <c r="U251" s="42">
        <v>2747</v>
      </c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</row>
    <row r="252" spans="1:77" x14ac:dyDescent="0.3">
      <c r="A252" s="3">
        <v>1443</v>
      </c>
      <c r="B252" s="4" t="s">
        <v>247</v>
      </c>
      <c r="C252" s="39">
        <f t="shared" si="28"/>
        <v>9.5742862027696773E-3</v>
      </c>
      <c r="D252" s="39">
        <f t="shared" si="29"/>
        <v>7.6206604572395253E-3</v>
      </c>
      <c r="E252" s="39">
        <f t="shared" si="30"/>
        <v>-5.0420168067226712E-3</v>
      </c>
      <c r="F252" s="39">
        <f t="shared" si="31"/>
        <v>1.0135135135134199E-3</v>
      </c>
      <c r="G252" s="39">
        <f t="shared" si="32"/>
        <v>1.0293621329733327E-2</v>
      </c>
      <c r="H252" s="39">
        <f t="shared" si="33"/>
        <v>4.6767997327543664E-3</v>
      </c>
      <c r="I252" s="39">
        <f t="shared" si="34"/>
        <v>8.146300914380733E-3</v>
      </c>
      <c r="J252" s="39">
        <f t="shared" si="35"/>
        <v>1.5336411609498724E-2</v>
      </c>
      <c r="K252" s="39">
        <f t="shared" si="36"/>
        <v>-9.745005684587138E-4</v>
      </c>
      <c r="L252" s="42">
        <v>5849</v>
      </c>
      <c r="M252" s="42">
        <v>5905</v>
      </c>
      <c r="N252" s="42">
        <v>5950</v>
      </c>
      <c r="O252" s="42">
        <v>5920</v>
      </c>
      <c r="P252" s="42">
        <v>5926</v>
      </c>
      <c r="Q252" s="42">
        <v>5987</v>
      </c>
      <c r="R252" s="42">
        <v>6015</v>
      </c>
      <c r="S252" s="42">
        <v>6064</v>
      </c>
      <c r="T252" s="42">
        <v>6157</v>
      </c>
      <c r="U252" s="42">
        <v>6151</v>
      </c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</row>
    <row r="253" spans="1:77" x14ac:dyDescent="0.3">
      <c r="A253" s="3">
        <v>1444</v>
      </c>
      <c r="B253" s="4" t="s">
        <v>248</v>
      </c>
      <c r="C253" s="39">
        <f t="shared" si="28"/>
        <v>-1.6299918500407462E-2</v>
      </c>
      <c r="D253" s="39">
        <f t="shared" si="29"/>
        <v>1.0770505385252704E-2</v>
      </c>
      <c r="E253" s="39">
        <f t="shared" si="30"/>
        <v>1.4754098360655776E-2</v>
      </c>
      <c r="F253" s="39">
        <f t="shared" si="31"/>
        <v>-1.2116316639741553E-2</v>
      </c>
      <c r="G253" s="39">
        <f t="shared" si="32"/>
        <v>-1.6353229762877675E-3</v>
      </c>
      <c r="H253" s="39">
        <f t="shared" si="33"/>
        <v>-1.7199017199017175E-2</v>
      </c>
      <c r="I253" s="39">
        <f t="shared" si="34"/>
        <v>-1.6666666666667052E-3</v>
      </c>
      <c r="J253" s="39">
        <f t="shared" si="35"/>
        <v>-1.9198664440734592E-2</v>
      </c>
      <c r="K253" s="39">
        <f t="shared" si="36"/>
        <v>-1.9574468085106433E-2</v>
      </c>
      <c r="L253" s="42">
        <v>1227</v>
      </c>
      <c r="M253" s="42">
        <v>1207</v>
      </c>
      <c r="N253" s="42">
        <v>1220</v>
      </c>
      <c r="O253" s="42">
        <v>1238</v>
      </c>
      <c r="P253" s="42">
        <v>1223</v>
      </c>
      <c r="Q253" s="42">
        <v>1221</v>
      </c>
      <c r="R253" s="42">
        <v>1200</v>
      </c>
      <c r="S253" s="42">
        <v>1198</v>
      </c>
      <c r="T253" s="42">
        <v>1175</v>
      </c>
      <c r="U253" s="42">
        <v>1152</v>
      </c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</row>
    <row r="254" spans="1:77" x14ac:dyDescent="0.3">
      <c r="A254" s="3">
        <v>1445</v>
      </c>
      <c r="B254" s="4" t="s">
        <v>249</v>
      </c>
      <c r="C254" s="39">
        <f t="shared" si="28"/>
        <v>1.5800561797751911E-3</v>
      </c>
      <c r="D254" s="39">
        <f t="shared" si="29"/>
        <v>-4.5574057843996707E-3</v>
      </c>
      <c r="E254" s="39">
        <f t="shared" si="30"/>
        <v>-5.2826201796085659E-4</v>
      </c>
      <c r="F254" s="39">
        <f t="shared" si="31"/>
        <v>3.1712473572937938E-3</v>
      </c>
      <c r="G254" s="39">
        <f t="shared" si="32"/>
        <v>1.0010537407797671E-2</v>
      </c>
      <c r="H254" s="39">
        <f t="shared" si="33"/>
        <v>5.7381324986958138E-3</v>
      </c>
      <c r="I254" s="39">
        <f t="shared" si="34"/>
        <v>-1.7289073305670755E-4</v>
      </c>
      <c r="J254" s="39">
        <f t="shared" si="35"/>
        <v>1.573577727822939E-2</v>
      </c>
      <c r="K254" s="39">
        <f t="shared" si="36"/>
        <v>-6.4691862444671289E-3</v>
      </c>
      <c r="L254" s="42">
        <v>5696</v>
      </c>
      <c r="M254" s="42">
        <v>5705</v>
      </c>
      <c r="N254" s="42">
        <v>5679</v>
      </c>
      <c r="O254" s="42">
        <v>5676</v>
      </c>
      <c r="P254" s="42">
        <v>5694</v>
      </c>
      <c r="Q254" s="42">
        <v>5751</v>
      </c>
      <c r="R254" s="42">
        <v>5784</v>
      </c>
      <c r="S254" s="42">
        <v>5783</v>
      </c>
      <c r="T254" s="42">
        <v>5874</v>
      </c>
      <c r="U254" s="42">
        <v>5836</v>
      </c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</row>
    <row r="255" spans="1:77" x14ac:dyDescent="0.3">
      <c r="A255" s="3">
        <v>1449</v>
      </c>
      <c r="B255" s="4" t="s">
        <v>250</v>
      </c>
      <c r="C255" s="39">
        <f t="shared" si="28"/>
        <v>7.3202239127314606E-3</v>
      </c>
      <c r="D255" s="39">
        <f t="shared" si="29"/>
        <v>6.6970646907951181E-3</v>
      </c>
      <c r="E255" s="39">
        <f t="shared" si="30"/>
        <v>5.6617126680820196E-3</v>
      </c>
      <c r="F255" s="39">
        <f t="shared" si="31"/>
        <v>4.0816326530612734E-3</v>
      </c>
      <c r="G255" s="39">
        <f t="shared" si="32"/>
        <v>2.943650126156383E-3</v>
      </c>
      <c r="H255" s="39">
        <f t="shared" si="33"/>
        <v>1.8169112508734653E-3</v>
      </c>
      <c r="I255" s="39">
        <f t="shared" si="34"/>
        <v>6.9754464285713969E-3</v>
      </c>
      <c r="J255" s="39">
        <f t="shared" si="35"/>
        <v>-3.1864782488223442E-3</v>
      </c>
      <c r="K255" s="39">
        <f t="shared" si="36"/>
        <v>-3.8915913829048465E-3</v>
      </c>
      <c r="L255" s="42">
        <v>6967</v>
      </c>
      <c r="M255" s="42">
        <v>7018</v>
      </c>
      <c r="N255" s="42">
        <v>7065</v>
      </c>
      <c r="O255" s="42">
        <v>7105</v>
      </c>
      <c r="P255" s="42">
        <v>7134</v>
      </c>
      <c r="Q255" s="42">
        <v>7155</v>
      </c>
      <c r="R255" s="42">
        <v>7168</v>
      </c>
      <c r="S255" s="42">
        <v>7218</v>
      </c>
      <c r="T255" s="42">
        <v>7195</v>
      </c>
      <c r="U255" s="42">
        <v>7167</v>
      </c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</row>
    <row r="256" spans="1:77" x14ac:dyDescent="0.3">
      <c r="A256" s="3">
        <v>1502</v>
      </c>
      <c r="B256" s="4" t="s">
        <v>251</v>
      </c>
      <c r="C256" s="39">
        <f t="shared" si="28"/>
        <v>1.1857229280096693E-2</v>
      </c>
      <c r="D256" s="39">
        <f t="shared" si="29"/>
        <v>1.5903383953126848E-2</v>
      </c>
      <c r="E256" s="39">
        <f t="shared" si="30"/>
        <v>1.7576898932831098E-2</v>
      </c>
      <c r="F256" s="39">
        <f t="shared" si="31"/>
        <v>4.3183220234424002E-3</v>
      </c>
      <c r="G256" s="39">
        <f t="shared" si="32"/>
        <v>1.3206388206388198E-2</v>
      </c>
      <c r="H256" s="39">
        <f t="shared" si="33"/>
        <v>1.2882691724765083E-2</v>
      </c>
      <c r="I256" s="39">
        <f t="shared" si="34"/>
        <v>3.3667514589257319E-3</v>
      </c>
      <c r="J256" s="39">
        <f t="shared" si="35"/>
        <v>2.9080605473119636E-3</v>
      </c>
      <c r="K256" s="39">
        <f t="shared" si="36"/>
        <v>3.75464684014859E-3</v>
      </c>
      <c r="L256" s="42">
        <v>24795</v>
      </c>
      <c r="M256" s="42">
        <v>25089</v>
      </c>
      <c r="N256" s="42">
        <v>25488</v>
      </c>
      <c r="O256" s="42">
        <v>25936</v>
      </c>
      <c r="P256" s="42">
        <v>26048</v>
      </c>
      <c r="Q256" s="42">
        <v>26392</v>
      </c>
      <c r="R256" s="42">
        <v>26732</v>
      </c>
      <c r="S256" s="42">
        <v>26822</v>
      </c>
      <c r="T256" s="42">
        <v>26900</v>
      </c>
      <c r="U256" s="42">
        <v>27001</v>
      </c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</row>
    <row r="257" spans="1:77" x14ac:dyDescent="0.3">
      <c r="A257" s="3">
        <v>1504</v>
      </c>
      <c r="B257" s="4" t="s">
        <v>252</v>
      </c>
      <c r="C257" s="39">
        <f t="shared" si="28"/>
        <v>1.600670047927033E-2</v>
      </c>
      <c r="D257" s="39">
        <f t="shared" si="29"/>
        <v>1.7082665445385947E-2</v>
      </c>
      <c r="E257" s="39">
        <f t="shared" si="30"/>
        <v>1.3891390489913613E-2</v>
      </c>
      <c r="F257" s="39">
        <f t="shared" si="31"/>
        <v>1.5855039637599155E-2</v>
      </c>
      <c r="G257" s="39">
        <f t="shared" si="32"/>
        <v>1.2437974074802627E-2</v>
      </c>
      <c r="H257" s="39">
        <f t="shared" si="33"/>
        <v>9.3056395198203301E-3</v>
      </c>
      <c r="I257" s="39">
        <f t="shared" si="34"/>
        <v>9.6690696729202497E-3</v>
      </c>
      <c r="J257" s="39">
        <f t="shared" si="35"/>
        <v>6.5891226509036116E-3</v>
      </c>
      <c r="K257" s="39">
        <f t="shared" si="36"/>
        <v>1.0271521784887438E-2</v>
      </c>
      <c r="L257" s="42">
        <v>42982</v>
      </c>
      <c r="M257" s="42">
        <v>43670</v>
      </c>
      <c r="N257" s="42">
        <v>44416</v>
      </c>
      <c r="O257" s="42">
        <v>45033</v>
      </c>
      <c r="P257" s="42">
        <v>45747</v>
      </c>
      <c r="Q257" s="42">
        <v>46316</v>
      </c>
      <c r="R257" s="42">
        <v>46747</v>
      </c>
      <c r="S257" s="42">
        <v>47199</v>
      </c>
      <c r="T257" s="42">
        <v>47510</v>
      </c>
      <c r="U257" s="42">
        <v>47998</v>
      </c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</row>
    <row r="258" spans="1:77" x14ac:dyDescent="0.3">
      <c r="A258" s="3">
        <v>1505</v>
      </c>
      <c r="B258" s="6" t="s">
        <v>253</v>
      </c>
      <c r="C258" s="39">
        <f t="shared" si="28"/>
        <v>1.4286943798949903E-2</v>
      </c>
      <c r="D258" s="39">
        <f t="shared" si="29"/>
        <v>1.0309715740348002E-2</v>
      </c>
      <c r="E258" s="39">
        <f t="shared" si="30"/>
        <v>1.3354050308654886E-2</v>
      </c>
      <c r="F258" s="39">
        <f t="shared" si="31"/>
        <v>1.094028428162952E-2</v>
      </c>
      <c r="G258" s="39">
        <f t="shared" si="32"/>
        <v>4.5911047345768008E-3</v>
      </c>
      <c r="H258" s="39">
        <f t="shared" si="33"/>
        <v>7.7528869302656567E-4</v>
      </c>
      <c r="I258" s="39">
        <f t="shared" si="34"/>
        <v>-3.4249368017613691E-3</v>
      </c>
      <c r="J258" s="39">
        <f t="shared" si="35"/>
        <v>-5.809671876278566E-3</v>
      </c>
      <c r="K258" s="39">
        <f t="shared" si="36"/>
        <v>-1.0699588477366406E-3</v>
      </c>
      <c r="L258" s="42">
        <v>23238</v>
      </c>
      <c r="M258" s="42">
        <v>23570</v>
      </c>
      <c r="N258" s="42">
        <v>23813</v>
      </c>
      <c r="O258" s="42">
        <v>24131</v>
      </c>
      <c r="P258" s="42">
        <v>24395</v>
      </c>
      <c r="Q258" s="42">
        <v>24507</v>
      </c>
      <c r="R258" s="42">
        <v>24526</v>
      </c>
      <c r="S258" s="42">
        <v>24442</v>
      </c>
      <c r="T258" s="42">
        <v>24300</v>
      </c>
      <c r="U258" s="42">
        <v>24274</v>
      </c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</row>
    <row r="259" spans="1:77" x14ac:dyDescent="0.3">
      <c r="A259" s="3">
        <v>1511</v>
      </c>
      <c r="B259" s="4" t="s">
        <v>254</v>
      </c>
      <c r="C259" s="39">
        <f t="shared" si="28"/>
        <v>-1.5557476231633505E-2</v>
      </c>
      <c r="D259" s="39">
        <f t="shared" si="29"/>
        <v>-8.4869768803043089E-3</v>
      </c>
      <c r="E259" s="39">
        <f t="shared" si="30"/>
        <v>-1.5348288075560768E-2</v>
      </c>
      <c r="F259" s="39">
        <f t="shared" si="31"/>
        <v>-1.0191846522781822E-2</v>
      </c>
      <c r="G259" s="39">
        <f t="shared" si="32"/>
        <v>-1.3325257419745662E-2</v>
      </c>
      <c r="H259" s="39">
        <f t="shared" si="33"/>
        <v>-6.1387354205033606E-4</v>
      </c>
      <c r="I259" s="39">
        <f t="shared" si="34"/>
        <v>-1.6277641277641308E-2</v>
      </c>
      <c r="J259" s="39">
        <f t="shared" si="35"/>
        <v>-4.9953168904152134E-3</v>
      </c>
      <c r="K259" s="39">
        <f t="shared" si="36"/>
        <v>-7.5305930342014493E-3</v>
      </c>
      <c r="L259" s="42">
        <v>3471</v>
      </c>
      <c r="M259" s="42">
        <v>3417</v>
      </c>
      <c r="N259" s="42">
        <v>3388</v>
      </c>
      <c r="O259" s="42">
        <v>3336</v>
      </c>
      <c r="P259" s="42">
        <v>3302</v>
      </c>
      <c r="Q259" s="42">
        <v>3258</v>
      </c>
      <c r="R259" s="42">
        <v>3256</v>
      </c>
      <c r="S259" s="42">
        <v>3203</v>
      </c>
      <c r="T259" s="42">
        <v>3187</v>
      </c>
      <c r="U259" s="42">
        <v>3163</v>
      </c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</row>
    <row r="260" spans="1:77" x14ac:dyDescent="0.3">
      <c r="A260" s="3">
        <v>1514</v>
      </c>
      <c r="B260" s="4" t="s">
        <v>115</v>
      </c>
      <c r="C260" s="39">
        <f t="shared" si="28"/>
        <v>4.2494042891183526E-2</v>
      </c>
      <c r="D260" s="39">
        <f t="shared" si="29"/>
        <v>-1.409523809523805E-2</v>
      </c>
      <c r="E260" s="39">
        <f t="shared" si="30"/>
        <v>1.5455950540958163E-2</v>
      </c>
      <c r="F260" s="39">
        <f t="shared" si="31"/>
        <v>3.0441400304415112E-3</v>
      </c>
      <c r="G260" s="39">
        <f t="shared" si="32"/>
        <v>-3.7936267071325691E-4</v>
      </c>
      <c r="H260" s="39">
        <f t="shared" si="33"/>
        <v>-2.8842504743832986E-2</v>
      </c>
      <c r="I260" s="39">
        <f t="shared" si="34"/>
        <v>-7.4247753028526819E-3</v>
      </c>
      <c r="J260" s="39">
        <f t="shared" si="35"/>
        <v>-7.0866141732283117E-3</v>
      </c>
      <c r="K260" s="39">
        <f t="shared" si="36"/>
        <v>-1.1498810467882592E-2</v>
      </c>
      <c r="L260" s="42">
        <v>2518</v>
      </c>
      <c r="M260" s="42">
        <v>2625</v>
      </c>
      <c r="N260" s="42">
        <v>2588</v>
      </c>
      <c r="O260" s="42">
        <v>2628</v>
      </c>
      <c r="P260" s="42">
        <v>2636</v>
      </c>
      <c r="Q260" s="42">
        <v>2635</v>
      </c>
      <c r="R260" s="42">
        <v>2559</v>
      </c>
      <c r="S260" s="42">
        <v>2540</v>
      </c>
      <c r="T260" s="42">
        <v>2522</v>
      </c>
      <c r="U260" s="42">
        <v>2493</v>
      </c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</row>
    <row r="261" spans="1:77" x14ac:dyDescent="0.3">
      <c r="A261" s="3">
        <v>1515</v>
      </c>
      <c r="B261" s="4" t="s">
        <v>255</v>
      </c>
      <c r="C261" s="39">
        <f t="shared" ref="C261:C324" si="37">+M261/L261-1</f>
        <v>1.789335560062022E-2</v>
      </c>
      <c r="D261" s="39">
        <f t="shared" ref="D261:D324" si="38">+N261/M261-1</f>
        <v>2.2735263096214764E-2</v>
      </c>
      <c r="E261" s="39">
        <f t="shared" ref="E261:E324" si="39">+O261/N261-1</f>
        <v>1.3750429700928102E-2</v>
      </c>
      <c r="F261" s="39">
        <f t="shared" ref="F261:F324" si="40">+P261/O261-1</f>
        <v>0</v>
      </c>
      <c r="G261" s="39">
        <f t="shared" ref="G261:G324" si="41">+Q261/P261-1</f>
        <v>9.8338419803323252E-3</v>
      </c>
      <c r="H261" s="39">
        <f t="shared" ref="H261:H324" si="42">+R261/Q261-1</f>
        <v>4.2534139243339819E-3</v>
      </c>
      <c r="I261" s="39">
        <f t="shared" ref="I261:I324" si="43">+S261/R261-1</f>
        <v>-1.6718680338831948E-3</v>
      </c>
      <c r="J261" s="39">
        <f t="shared" ref="J261:J324" si="44">+T261/S261-1</f>
        <v>8.9315619068885965E-4</v>
      </c>
      <c r="K261" s="39">
        <f t="shared" ref="K261:K324" si="45">+U261/T261-1</f>
        <v>-4.2387060791968523E-3</v>
      </c>
      <c r="L261" s="42">
        <v>8383</v>
      </c>
      <c r="M261" s="42">
        <v>8533</v>
      </c>
      <c r="N261" s="42">
        <v>8727</v>
      </c>
      <c r="O261" s="42">
        <v>8847</v>
      </c>
      <c r="P261" s="42">
        <v>8847</v>
      </c>
      <c r="Q261" s="42">
        <v>8934</v>
      </c>
      <c r="R261" s="42">
        <v>8972</v>
      </c>
      <c r="S261" s="42">
        <v>8957</v>
      </c>
      <c r="T261" s="42">
        <v>8965</v>
      </c>
      <c r="U261" s="42">
        <v>8927</v>
      </c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</row>
    <row r="262" spans="1:77" x14ac:dyDescent="0.3">
      <c r="A262" s="3">
        <v>1516</v>
      </c>
      <c r="B262" s="4" t="s">
        <v>256</v>
      </c>
      <c r="C262" s="39">
        <f t="shared" si="37"/>
        <v>3.8868784345261975E-2</v>
      </c>
      <c r="D262" s="39">
        <f t="shared" si="38"/>
        <v>9.9342020384467489E-3</v>
      </c>
      <c r="E262" s="39">
        <f t="shared" si="39"/>
        <v>1.2646908533469503E-2</v>
      </c>
      <c r="F262" s="39">
        <f t="shared" si="40"/>
        <v>2.0814936293679809E-2</v>
      </c>
      <c r="G262" s="39">
        <f t="shared" si="41"/>
        <v>2.4715768660405368E-2</v>
      </c>
      <c r="H262" s="39">
        <f t="shared" si="42"/>
        <v>1.664254703328516E-2</v>
      </c>
      <c r="I262" s="39">
        <f t="shared" si="43"/>
        <v>3.2028469750888799E-3</v>
      </c>
      <c r="J262" s="39">
        <f t="shared" si="44"/>
        <v>1.1588033581648283E-2</v>
      </c>
      <c r="K262" s="39">
        <f t="shared" si="45"/>
        <v>6.3120981881941152E-3</v>
      </c>
      <c r="L262" s="42">
        <v>7461</v>
      </c>
      <c r="M262" s="42">
        <v>7751</v>
      </c>
      <c r="N262" s="42">
        <v>7828</v>
      </c>
      <c r="O262" s="42">
        <v>7927</v>
      </c>
      <c r="P262" s="42">
        <v>8092</v>
      </c>
      <c r="Q262" s="42">
        <v>8292</v>
      </c>
      <c r="R262" s="42">
        <v>8430</v>
      </c>
      <c r="S262" s="42">
        <v>8457</v>
      </c>
      <c r="T262" s="42">
        <v>8555</v>
      </c>
      <c r="U262" s="42">
        <v>8609</v>
      </c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</row>
    <row r="263" spans="1:77" x14ac:dyDescent="0.3">
      <c r="A263" s="3">
        <v>1517</v>
      </c>
      <c r="B263" s="4" t="s">
        <v>257</v>
      </c>
      <c r="C263" s="39">
        <f t="shared" si="37"/>
        <v>1.5023667421280029E-2</v>
      </c>
      <c r="D263" s="39">
        <f t="shared" si="38"/>
        <v>1.3787510137875048E-2</v>
      </c>
      <c r="E263" s="39">
        <f t="shared" si="39"/>
        <v>1.1400000000000077E-2</v>
      </c>
      <c r="F263" s="39">
        <f t="shared" si="40"/>
        <v>-7.1188451651176265E-3</v>
      </c>
      <c r="G263" s="39">
        <f t="shared" si="41"/>
        <v>8.7631945827524316E-3</v>
      </c>
      <c r="H263" s="39">
        <f t="shared" si="42"/>
        <v>2.4481737413622806E-2</v>
      </c>
      <c r="I263" s="39">
        <f t="shared" si="43"/>
        <v>-7.7086143765658921E-4</v>
      </c>
      <c r="J263" s="39">
        <f t="shared" si="44"/>
        <v>-6.7502410800385215E-3</v>
      </c>
      <c r="K263" s="39">
        <f t="shared" si="45"/>
        <v>9.7087378640781097E-4</v>
      </c>
      <c r="L263" s="42">
        <v>4859</v>
      </c>
      <c r="M263" s="42">
        <v>4932</v>
      </c>
      <c r="N263" s="42">
        <v>5000</v>
      </c>
      <c r="O263" s="42">
        <v>5057</v>
      </c>
      <c r="P263" s="42">
        <v>5021</v>
      </c>
      <c r="Q263" s="42">
        <v>5065</v>
      </c>
      <c r="R263" s="42">
        <v>5189</v>
      </c>
      <c r="S263" s="42">
        <v>5185</v>
      </c>
      <c r="T263" s="42">
        <v>5150</v>
      </c>
      <c r="U263" s="42">
        <v>5155</v>
      </c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</row>
    <row r="264" spans="1:77" x14ac:dyDescent="0.3">
      <c r="A264" s="3">
        <v>1519</v>
      </c>
      <c r="B264" s="4" t="s">
        <v>258</v>
      </c>
      <c r="C264" s="39">
        <f t="shared" si="37"/>
        <v>9.5649130992652154E-3</v>
      </c>
      <c r="D264" s="39">
        <f t="shared" si="38"/>
        <v>4.3905257076835014E-3</v>
      </c>
      <c r="E264" s="39">
        <f t="shared" si="39"/>
        <v>1.541470148395252E-2</v>
      </c>
      <c r="F264" s="39">
        <f t="shared" si="40"/>
        <v>9.2896793927721433E-3</v>
      </c>
      <c r="G264" s="39">
        <f t="shared" si="41"/>
        <v>7.6327309462340676E-3</v>
      </c>
      <c r="H264" s="39">
        <f t="shared" si="42"/>
        <v>6.6837473543499559E-3</v>
      </c>
      <c r="I264" s="39">
        <f t="shared" si="43"/>
        <v>7.1926524289034344E-3</v>
      </c>
      <c r="J264" s="39">
        <f t="shared" si="44"/>
        <v>9.4484728631070158E-3</v>
      </c>
      <c r="K264" s="39">
        <f t="shared" si="45"/>
        <v>9.7953852851540013E-4</v>
      </c>
      <c r="L264" s="42">
        <v>8573</v>
      </c>
      <c r="M264" s="42">
        <v>8655</v>
      </c>
      <c r="N264" s="42">
        <v>8693</v>
      </c>
      <c r="O264" s="42">
        <v>8827</v>
      </c>
      <c r="P264" s="42">
        <v>8909</v>
      </c>
      <c r="Q264" s="42">
        <v>8977</v>
      </c>
      <c r="R264" s="42">
        <v>9037</v>
      </c>
      <c r="S264" s="42">
        <v>9102</v>
      </c>
      <c r="T264" s="42">
        <v>9188</v>
      </c>
      <c r="U264" s="42">
        <v>9197</v>
      </c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</row>
    <row r="265" spans="1:77" x14ac:dyDescent="0.3">
      <c r="A265" s="3">
        <v>1520</v>
      </c>
      <c r="B265" s="4" t="s">
        <v>259</v>
      </c>
      <c r="C265" s="39">
        <f t="shared" si="37"/>
        <v>2.9005124238614677E-3</v>
      </c>
      <c r="D265" s="39">
        <f t="shared" si="38"/>
        <v>2.4101031524148553E-3</v>
      </c>
      <c r="E265" s="39">
        <f t="shared" si="39"/>
        <v>5.577995768416999E-3</v>
      </c>
      <c r="F265" s="39">
        <f t="shared" si="40"/>
        <v>7.6511094108646649E-3</v>
      </c>
      <c r="G265" s="39">
        <f t="shared" si="41"/>
        <v>5.0303720577069555E-3</v>
      </c>
      <c r="H265" s="39">
        <f t="shared" si="42"/>
        <v>8.3105109075456429E-3</v>
      </c>
      <c r="I265" s="39">
        <f t="shared" si="43"/>
        <v>6.2751709281634316E-3</v>
      </c>
      <c r="J265" s="39">
        <f t="shared" si="44"/>
        <v>6.3291139240506666E-3</v>
      </c>
      <c r="K265" s="39">
        <f t="shared" si="45"/>
        <v>4.1620421753607584E-3</v>
      </c>
      <c r="L265" s="42">
        <v>10343</v>
      </c>
      <c r="M265" s="42">
        <v>10373</v>
      </c>
      <c r="N265" s="42">
        <v>10398</v>
      </c>
      <c r="O265" s="42">
        <v>10456</v>
      </c>
      <c r="P265" s="42">
        <v>10536</v>
      </c>
      <c r="Q265" s="42">
        <v>10589</v>
      </c>
      <c r="R265" s="42">
        <v>10677</v>
      </c>
      <c r="S265" s="42">
        <v>10744</v>
      </c>
      <c r="T265" s="42">
        <v>10812</v>
      </c>
      <c r="U265" s="42">
        <v>10857</v>
      </c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</row>
    <row r="266" spans="1:77" x14ac:dyDescent="0.3">
      <c r="A266" s="3">
        <v>1523</v>
      </c>
      <c r="B266" s="4" t="s">
        <v>260</v>
      </c>
      <c r="C266" s="39">
        <f t="shared" si="37"/>
        <v>-8.4190832553788786E-3</v>
      </c>
      <c r="D266" s="39">
        <f t="shared" si="38"/>
        <v>3.8679245283018915E-2</v>
      </c>
      <c r="E266" s="39">
        <f t="shared" si="39"/>
        <v>2.9518619436875504E-2</v>
      </c>
      <c r="F266" s="39">
        <f t="shared" si="40"/>
        <v>1.4997794441993895E-2</v>
      </c>
      <c r="G266" s="39">
        <f t="shared" si="41"/>
        <v>-3.042155584528472E-3</v>
      </c>
      <c r="H266" s="39">
        <f t="shared" si="42"/>
        <v>6.9747166521361148E-3</v>
      </c>
      <c r="I266" s="39">
        <f t="shared" si="43"/>
        <v>-6.0606060606060996E-3</v>
      </c>
      <c r="J266" s="39">
        <f t="shared" si="44"/>
        <v>-1.2630662020905903E-2</v>
      </c>
      <c r="K266" s="39">
        <f t="shared" si="45"/>
        <v>-7.4988972209969473E-3</v>
      </c>
      <c r="L266" s="42">
        <v>2138</v>
      </c>
      <c r="M266" s="42">
        <v>2120</v>
      </c>
      <c r="N266" s="42">
        <v>2202</v>
      </c>
      <c r="O266" s="42">
        <v>2267</v>
      </c>
      <c r="P266" s="42">
        <v>2301</v>
      </c>
      <c r="Q266" s="42">
        <v>2294</v>
      </c>
      <c r="R266" s="42">
        <v>2310</v>
      </c>
      <c r="S266" s="42">
        <v>2296</v>
      </c>
      <c r="T266" s="42">
        <v>2267</v>
      </c>
      <c r="U266" s="42">
        <v>2250</v>
      </c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</row>
    <row r="267" spans="1:77" x14ac:dyDescent="0.3">
      <c r="A267" s="3">
        <v>1524</v>
      </c>
      <c r="B267" s="4" t="s">
        <v>261</v>
      </c>
      <c r="C267" s="39">
        <f t="shared" si="37"/>
        <v>-2.220988339811214E-2</v>
      </c>
      <c r="D267" s="39">
        <f t="shared" si="38"/>
        <v>-1.306076093128905E-2</v>
      </c>
      <c r="E267" s="39">
        <f t="shared" si="39"/>
        <v>5.7537399309559589E-4</v>
      </c>
      <c r="F267" s="39">
        <f t="shared" si="40"/>
        <v>-3.1052328924669359E-2</v>
      </c>
      <c r="G267" s="39">
        <f t="shared" si="41"/>
        <v>-5.3412462908012381E-3</v>
      </c>
      <c r="H267" s="39">
        <f t="shared" si="42"/>
        <v>-1.4319809069212375E-2</v>
      </c>
      <c r="I267" s="39">
        <f t="shared" si="43"/>
        <v>6.6585956416465031E-3</v>
      </c>
      <c r="J267" s="39">
        <f t="shared" si="44"/>
        <v>4.2092603728201006E-3</v>
      </c>
      <c r="K267" s="39">
        <f t="shared" si="45"/>
        <v>-1.4970059880239472E-2</v>
      </c>
      <c r="L267" s="42">
        <v>1801</v>
      </c>
      <c r="M267" s="42">
        <v>1761</v>
      </c>
      <c r="N267" s="42">
        <v>1738</v>
      </c>
      <c r="O267" s="42">
        <v>1739</v>
      </c>
      <c r="P267" s="42">
        <v>1685</v>
      </c>
      <c r="Q267" s="42">
        <v>1676</v>
      </c>
      <c r="R267" s="42">
        <v>1652</v>
      </c>
      <c r="S267" s="42">
        <v>1663</v>
      </c>
      <c r="T267" s="42">
        <v>1670</v>
      </c>
      <c r="U267" s="42">
        <v>1645</v>
      </c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</row>
    <row r="268" spans="1:77" x14ac:dyDescent="0.3">
      <c r="A268" s="3">
        <v>1525</v>
      </c>
      <c r="B268" s="4" t="s">
        <v>262</v>
      </c>
      <c r="C268" s="39">
        <f t="shared" si="37"/>
        <v>9.710880600309002E-3</v>
      </c>
      <c r="D268" s="39">
        <f t="shared" si="38"/>
        <v>5.9016393442623549E-3</v>
      </c>
      <c r="E268" s="39">
        <f t="shared" si="39"/>
        <v>1.7383746197305872E-3</v>
      </c>
      <c r="F268" s="39">
        <f t="shared" si="40"/>
        <v>1.3015184381779399E-3</v>
      </c>
      <c r="G268" s="39">
        <f t="shared" si="41"/>
        <v>-2.3830155979203127E-3</v>
      </c>
      <c r="H268" s="39">
        <f t="shared" si="42"/>
        <v>-1.5200868621063623E-3</v>
      </c>
      <c r="I268" s="39">
        <f t="shared" si="43"/>
        <v>5.437146585471897E-3</v>
      </c>
      <c r="J268" s="39">
        <f t="shared" si="44"/>
        <v>-7.7871512005190935E-3</v>
      </c>
      <c r="K268" s="39">
        <f t="shared" si="45"/>
        <v>-4.7961630695443347E-3</v>
      </c>
      <c r="L268" s="42">
        <v>4531</v>
      </c>
      <c r="M268" s="42">
        <v>4575</v>
      </c>
      <c r="N268" s="42">
        <v>4602</v>
      </c>
      <c r="O268" s="42">
        <v>4610</v>
      </c>
      <c r="P268" s="42">
        <v>4616</v>
      </c>
      <c r="Q268" s="42">
        <v>4605</v>
      </c>
      <c r="R268" s="42">
        <v>4598</v>
      </c>
      <c r="S268" s="42">
        <v>4623</v>
      </c>
      <c r="T268" s="42">
        <v>4587</v>
      </c>
      <c r="U268" s="42">
        <v>4565</v>
      </c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</row>
    <row r="269" spans="1:77" x14ac:dyDescent="0.3">
      <c r="A269" s="3">
        <v>1526</v>
      </c>
      <c r="B269" s="4" t="s">
        <v>263</v>
      </c>
      <c r="C269" s="39">
        <f t="shared" si="37"/>
        <v>-7.7669902912621547E-3</v>
      </c>
      <c r="D269" s="39">
        <f t="shared" si="38"/>
        <v>3.9138943248533398E-3</v>
      </c>
      <c r="E269" s="39">
        <f t="shared" si="39"/>
        <v>2.5341130604288553E-2</v>
      </c>
      <c r="F269" s="39">
        <f t="shared" si="40"/>
        <v>-1.6159695817490549E-2</v>
      </c>
      <c r="G269" s="39">
        <f t="shared" si="41"/>
        <v>7.7294685990338952E-3</v>
      </c>
      <c r="H269" s="39">
        <f t="shared" si="42"/>
        <v>-2.2051773729626079E-2</v>
      </c>
      <c r="I269" s="39">
        <f t="shared" si="43"/>
        <v>-1.4705882352941124E-2</v>
      </c>
      <c r="J269" s="39">
        <f t="shared" si="44"/>
        <v>-3.2835820895522394E-2</v>
      </c>
      <c r="K269" s="39">
        <f t="shared" si="45"/>
        <v>-2.5720164609053464E-2</v>
      </c>
      <c r="L269" s="42">
        <v>1030</v>
      </c>
      <c r="M269" s="42">
        <v>1022</v>
      </c>
      <c r="N269" s="42">
        <v>1026</v>
      </c>
      <c r="O269" s="42">
        <v>1052</v>
      </c>
      <c r="P269" s="42">
        <v>1035</v>
      </c>
      <c r="Q269" s="42">
        <v>1043</v>
      </c>
      <c r="R269" s="42">
        <v>1020</v>
      </c>
      <c r="S269" s="42">
        <v>1005</v>
      </c>
      <c r="T269" s="42">
        <v>972</v>
      </c>
      <c r="U269" s="42">
        <v>947</v>
      </c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</row>
    <row r="270" spans="1:77" x14ac:dyDescent="0.3">
      <c r="A270" s="3">
        <v>1528</v>
      </c>
      <c r="B270" s="4" t="s">
        <v>264</v>
      </c>
      <c r="C270" s="39">
        <f t="shared" si="37"/>
        <v>9.6191856634602058E-3</v>
      </c>
      <c r="D270" s="39">
        <f t="shared" si="38"/>
        <v>2.610284521011863E-4</v>
      </c>
      <c r="E270" s="39">
        <f t="shared" si="39"/>
        <v>1.1743215031314591E-3</v>
      </c>
      <c r="F270" s="39">
        <f t="shared" si="40"/>
        <v>7.4286459012120609E-3</v>
      </c>
      <c r="G270" s="39">
        <f t="shared" si="41"/>
        <v>-2.9754204398447781E-3</v>
      </c>
      <c r="H270" s="39">
        <f t="shared" si="42"/>
        <v>-4.1520695471649605E-3</v>
      </c>
      <c r="I270" s="39">
        <f t="shared" si="43"/>
        <v>2.6058631921823672E-3</v>
      </c>
      <c r="J270" s="39">
        <f t="shared" si="44"/>
        <v>0</v>
      </c>
      <c r="K270" s="39">
        <f t="shared" si="45"/>
        <v>-4.9382716049383157E-3</v>
      </c>
      <c r="L270" s="42">
        <v>7589</v>
      </c>
      <c r="M270" s="42">
        <v>7662</v>
      </c>
      <c r="N270" s="42">
        <v>7664</v>
      </c>
      <c r="O270" s="42">
        <v>7673</v>
      </c>
      <c r="P270" s="42">
        <v>7730</v>
      </c>
      <c r="Q270" s="42">
        <v>7707</v>
      </c>
      <c r="R270" s="42">
        <v>7675</v>
      </c>
      <c r="S270" s="42">
        <v>7695</v>
      </c>
      <c r="T270" s="42">
        <v>7695</v>
      </c>
      <c r="U270" s="42">
        <v>7657</v>
      </c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</row>
    <row r="271" spans="1:77" x14ac:dyDescent="0.3">
      <c r="A271" s="3">
        <v>1529</v>
      </c>
      <c r="B271" s="4" t="s">
        <v>265</v>
      </c>
      <c r="C271" s="39">
        <f t="shared" si="37"/>
        <v>3.4229208924949184E-2</v>
      </c>
      <c r="D271" s="39">
        <f t="shared" si="38"/>
        <v>2.5741603334150431E-2</v>
      </c>
      <c r="E271" s="39">
        <f t="shared" si="39"/>
        <v>2.342256214149141E-2</v>
      </c>
      <c r="F271" s="39">
        <f t="shared" si="40"/>
        <v>2.4521251751518092E-2</v>
      </c>
      <c r="G271" s="39">
        <f t="shared" si="41"/>
        <v>1.7779803966263996E-2</v>
      </c>
      <c r="H271" s="39">
        <f t="shared" si="42"/>
        <v>3.4714445688689866E-2</v>
      </c>
      <c r="I271" s="39">
        <f t="shared" si="43"/>
        <v>1.0173160173160278E-2</v>
      </c>
      <c r="J271" s="39">
        <f t="shared" si="44"/>
        <v>2.7855153203342198E-3</v>
      </c>
      <c r="K271" s="39">
        <f t="shared" si="45"/>
        <v>1.7948717948717885E-2</v>
      </c>
      <c r="L271" s="42">
        <v>3944</v>
      </c>
      <c r="M271" s="42">
        <v>4079</v>
      </c>
      <c r="N271" s="42">
        <v>4184</v>
      </c>
      <c r="O271" s="42">
        <v>4282</v>
      </c>
      <c r="P271" s="42">
        <v>4387</v>
      </c>
      <c r="Q271" s="42">
        <v>4465</v>
      </c>
      <c r="R271" s="42">
        <v>4620</v>
      </c>
      <c r="S271" s="42">
        <v>4667</v>
      </c>
      <c r="T271" s="42">
        <v>4680</v>
      </c>
      <c r="U271" s="42">
        <v>4764</v>
      </c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</row>
    <row r="272" spans="1:77" x14ac:dyDescent="0.3">
      <c r="A272" s="3">
        <v>1531</v>
      </c>
      <c r="B272" s="4" t="s">
        <v>266</v>
      </c>
      <c r="C272" s="39">
        <f t="shared" si="37"/>
        <v>2.0804438280166426E-2</v>
      </c>
      <c r="D272" s="39">
        <f t="shared" si="38"/>
        <v>1.9762845849802479E-2</v>
      </c>
      <c r="E272" s="39">
        <f t="shared" si="39"/>
        <v>1.7078488372092915E-2</v>
      </c>
      <c r="F272" s="39">
        <f t="shared" si="40"/>
        <v>3.02488984161009E-2</v>
      </c>
      <c r="G272" s="39">
        <f t="shared" si="41"/>
        <v>2.3581088891457602E-2</v>
      </c>
      <c r="H272" s="39">
        <f t="shared" si="42"/>
        <v>1.0954263128176267E-2</v>
      </c>
      <c r="I272" s="39">
        <f t="shared" si="43"/>
        <v>6.1438784629133103E-3</v>
      </c>
      <c r="J272" s="39">
        <f t="shared" si="44"/>
        <v>1.3767070056622588E-2</v>
      </c>
      <c r="K272" s="39">
        <f t="shared" si="45"/>
        <v>1.5332384185740899E-2</v>
      </c>
      <c r="L272" s="42">
        <v>7931</v>
      </c>
      <c r="M272" s="42">
        <v>8096</v>
      </c>
      <c r="N272" s="42">
        <v>8256</v>
      </c>
      <c r="O272" s="42">
        <v>8397</v>
      </c>
      <c r="P272" s="42">
        <v>8651</v>
      </c>
      <c r="Q272" s="42">
        <v>8855</v>
      </c>
      <c r="R272" s="42">
        <v>8952</v>
      </c>
      <c r="S272" s="42">
        <v>9007</v>
      </c>
      <c r="T272" s="42">
        <v>9131</v>
      </c>
      <c r="U272" s="42">
        <v>9271</v>
      </c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</row>
    <row r="273" spans="1:77" x14ac:dyDescent="0.3">
      <c r="A273" s="3">
        <v>1532</v>
      </c>
      <c r="B273" s="4" t="s">
        <v>267</v>
      </c>
      <c r="C273" s="39">
        <f t="shared" si="37"/>
        <v>1.7072129748186171E-2</v>
      </c>
      <c r="D273" s="39">
        <f t="shared" si="38"/>
        <v>2.2800391663169606E-2</v>
      </c>
      <c r="E273" s="39">
        <f t="shared" si="39"/>
        <v>3.1318380743982521E-2</v>
      </c>
      <c r="F273" s="39">
        <f t="shared" si="40"/>
        <v>2.6256464659859535E-2</v>
      </c>
      <c r="G273" s="39">
        <f t="shared" si="41"/>
        <v>2.3904897273549608E-2</v>
      </c>
      <c r="H273" s="39">
        <f t="shared" si="42"/>
        <v>2.1453811206461282E-2</v>
      </c>
      <c r="I273" s="39">
        <f t="shared" si="43"/>
        <v>1.0130961205831568E-2</v>
      </c>
      <c r="J273" s="39">
        <f t="shared" si="44"/>
        <v>1.4187866927592996E-2</v>
      </c>
      <c r="K273" s="39">
        <f t="shared" si="45"/>
        <v>1.2783405692233574E-2</v>
      </c>
      <c r="L273" s="42">
        <v>7029</v>
      </c>
      <c r="M273" s="42">
        <v>7149</v>
      </c>
      <c r="N273" s="42">
        <v>7312</v>
      </c>
      <c r="O273" s="42">
        <v>7541</v>
      </c>
      <c r="P273" s="42">
        <v>7739</v>
      </c>
      <c r="Q273" s="42">
        <v>7924</v>
      </c>
      <c r="R273" s="42">
        <v>8094</v>
      </c>
      <c r="S273" s="42">
        <v>8176</v>
      </c>
      <c r="T273" s="42">
        <v>8292</v>
      </c>
      <c r="U273" s="42">
        <v>8398</v>
      </c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</row>
    <row r="274" spans="1:77" x14ac:dyDescent="0.3">
      <c r="A274" s="3">
        <v>1534</v>
      </c>
      <c r="B274" s="4" t="s">
        <v>268</v>
      </c>
      <c r="C274" s="39">
        <f t="shared" si="37"/>
        <v>1.3502689094862186E-2</v>
      </c>
      <c r="D274" s="39">
        <f t="shared" si="38"/>
        <v>1.3096985435248953E-2</v>
      </c>
      <c r="E274" s="39">
        <f t="shared" si="39"/>
        <v>5.237936030313195E-3</v>
      </c>
      <c r="F274" s="39">
        <f t="shared" si="40"/>
        <v>7.0953436807095205E-3</v>
      </c>
      <c r="G274" s="39">
        <f t="shared" si="41"/>
        <v>3.9630118890356947E-3</v>
      </c>
      <c r="H274" s="39">
        <f t="shared" si="42"/>
        <v>8.7719298245614308E-3</v>
      </c>
      <c r="I274" s="39">
        <f t="shared" si="43"/>
        <v>1.2173913043478368E-2</v>
      </c>
      <c r="J274" s="39">
        <f t="shared" si="44"/>
        <v>3.5438144329897892E-3</v>
      </c>
      <c r="K274" s="39">
        <f t="shared" si="45"/>
        <v>4.066345639379243E-3</v>
      </c>
      <c r="L274" s="42">
        <v>8739</v>
      </c>
      <c r="M274" s="42">
        <v>8857</v>
      </c>
      <c r="N274" s="42">
        <v>8973</v>
      </c>
      <c r="O274" s="42">
        <v>9020</v>
      </c>
      <c r="P274" s="42">
        <v>9084</v>
      </c>
      <c r="Q274" s="42">
        <v>9120</v>
      </c>
      <c r="R274" s="42">
        <v>9200</v>
      </c>
      <c r="S274" s="42">
        <v>9312</v>
      </c>
      <c r="T274" s="42">
        <v>9345</v>
      </c>
      <c r="U274" s="42">
        <v>9383</v>
      </c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</row>
    <row r="275" spans="1:77" x14ac:dyDescent="0.3">
      <c r="A275" s="3">
        <v>1535</v>
      </c>
      <c r="B275" s="4" t="s">
        <v>269</v>
      </c>
      <c r="C275" s="39">
        <f t="shared" si="37"/>
        <v>-3.0740854595756595E-4</v>
      </c>
      <c r="D275" s="39">
        <f t="shared" si="38"/>
        <v>5.3813038130381408E-3</v>
      </c>
      <c r="E275" s="39">
        <f t="shared" si="39"/>
        <v>1.3304786664627644E-2</v>
      </c>
      <c r="F275" s="39">
        <f t="shared" si="40"/>
        <v>-1.6601267733172831E-3</v>
      </c>
      <c r="G275" s="39">
        <f t="shared" si="41"/>
        <v>1.4058956916099818E-2</v>
      </c>
      <c r="H275" s="39">
        <f t="shared" si="42"/>
        <v>-1.4460345855694667E-2</v>
      </c>
      <c r="I275" s="39">
        <f t="shared" si="43"/>
        <v>-5.1429435788836741E-3</v>
      </c>
      <c r="J275" s="39">
        <f t="shared" si="44"/>
        <v>-2.7368100957883001E-3</v>
      </c>
      <c r="K275" s="39">
        <f t="shared" si="45"/>
        <v>-3.506632108553176E-3</v>
      </c>
      <c r="L275" s="42">
        <v>6506</v>
      </c>
      <c r="M275" s="42">
        <v>6504</v>
      </c>
      <c r="N275" s="42">
        <v>6539</v>
      </c>
      <c r="O275" s="42">
        <v>6626</v>
      </c>
      <c r="P275" s="42">
        <v>6615</v>
      </c>
      <c r="Q275" s="42">
        <v>6708</v>
      </c>
      <c r="R275" s="42">
        <v>6611</v>
      </c>
      <c r="S275" s="42">
        <v>6577</v>
      </c>
      <c r="T275" s="42">
        <v>6559</v>
      </c>
      <c r="U275" s="42">
        <v>6536</v>
      </c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</row>
    <row r="276" spans="1:77" x14ac:dyDescent="0.3">
      <c r="A276" s="3">
        <v>1539</v>
      </c>
      <c r="B276" s="4" t="s">
        <v>270</v>
      </c>
      <c r="C276" s="39">
        <f t="shared" si="37"/>
        <v>-1.7536759746391573E-3</v>
      </c>
      <c r="D276" s="39">
        <f t="shared" si="38"/>
        <v>3.7837837837837451E-3</v>
      </c>
      <c r="E276" s="39">
        <f t="shared" si="39"/>
        <v>-9.4238018309100724E-4</v>
      </c>
      <c r="F276" s="39">
        <f t="shared" si="40"/>
        <v>4.3120873197681764E-3</v>
      </c>
      <c r="G276" s="39">
        <f t="shared" si="41"/>
        <v>-1.0733932644572119E-3</v>
      </c>
      <c r="H276" s="39">
        <f t="shared" si="42"/>
        <v>6.3129617192747567E-3</v>
      </c>
      <c r="I276" s="39">
        <f t="shared" si="43"/>
        <v>1.4682327816337715E-3</v>
      </c>
      <c r="J276" s="39">
        <f t="shared" si="44"/>
        <v>5.3312008529915467E-4</v>
      </c>
      <c r="K276" s="39">
        <f t="shared" si="45"/>
        <v>-2.6641800985746089E-3</v>
      </c>
      <c r="L276" s="42">
        <v>7413</v>
      </c>
      <c r="M276" s="42">
        <v>7400</v>
      </c>
      <c r="N276" s="42">
        <v>7428</v>
      </c>
      <c r="O276" s="42">
        <v>7421</v>
      </c>
      <c r="P276" s="42">
        <v>7453</v>
      </c>
      <c r="Q276" s="42">
        <v>7445</v>
      </c>
      <c r="R276" s="42">
        <v>7492</v>
      </c>
      <c r="S276" s="42">
        <v>7503</v>
      </c>
      <c r="T276" s="42">
        <v>7507</v>
      </c>
      <c r="U276" s="42">
        <v>7487</v>
      </c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</row>
    <row r="277" spans="1:77" x14ac:dyDescent="0.3">
      <c r="A277" s="3">
        <v>1543</v>
      </c>
      <c r="B277" s="4" t="s">
        <v>271</v>
      </c>
      <c r="C277" s="39">
        <f t="shared" si="37"/>
        <v>-2.797657774886142E-2</v>
      </c>
      <c r="D277" s="39">
        <f t="shared" si="38"/>
        <v>5.3547523427042165E-3</v>
      </c>
      <c r="E277" s="39">
        <f t="shared" si="39"/>
        <v>-2.9960053262316766E-3</v>
      </c>
      <c r="F277" s="39">
        <f t="shared" si="40"/>
        <v>2.0033388981635092E-3</v>
      </c>
      <c r="G277" s="39">
        <f t="shared" si="41"/>
        <v>-8.6637787404199029E-3</v>
      </c>
      <c r="H277" s="39">
        <f t="shared" si="42"/>
        <v>-1.6806722689075571E-3</v>
      </c>
      <c r="I277" s="39">
        <f t="shared" si="43"/>
        <v>-2.3569023569023351E-3</v>
      </c>
      <c r="J277" s="39">
        <f t="shared" si="44"/>
        <v>-5.7374282821465172E-3</v>
      </c>
      <c r="K277" s="39">
        <f t="shared" si="45"/>
        <v>3.3944331296673624E-3</v>
      </c>
      <c r="L277" s="42">
        <v>3074</v>
      </c>
      <c r="M277" s="42">
        <v>2988</v>
      </c>
      <c r="N277" s="42">
        <v>3004</v>
      </c>
      <c r="O277" s="42">
        <v>2995</v>
      </c>
      <c r="P277" s="42">
        <v>3001</v>
      </c>
      <c r="Q277" s="42">
        <v>2975</v>
      </c>
      <c r="R277" s="42">
        <v>2970</v>
      </c>
      <c r="S277" s="42">
        <v>2963</v>
      </c>
      <c r="T277" s="42">
        <v>2946</v>
      </c>
      <c r="U277" s="42">
        <v>2956</v>
      </c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</row>
    <row r="278" spans="1:77" x14ac:dyDescent="0.3">
      <c r="A278" s="3">
        <v>1545</v>
      </c>
      <c r="B278" s="4" t="s">
        <v>272</v>
      </c>
      <c r="C278" s="39">
        <f t="shared" si="37"/>
        <v>8.1967213114753079E-3</v>
      </c>
      <c r="D278" s="39">
        <f t="shared" si="38"/>
        <v>1.0162601626016343E-2</v>
      </c>
      <c r="E278" s="39">
        <f t="shared" si="39"/>
        <v>1.1066398390342069E-2</v>
      </c>
      <c r="F278" s="39">
        <f t="shared" si="40"/>
        <v>1.2935323383084674E-2</v>
      </c>
      <c r="G278" s="39">
        <f t="shared" si="41"/>
        <v>1.5717092337917515E-2</v>
      </c>
      <c r="H278" s="39">
        <f t="shared" si="42"/>
        <v>9.6711798839459462E-3</v>
      </c>
      <c r="I278" s="39">
        <f t="shared" si="43"/>
        <v>-1.4367816091953589E-3</v>
      </c>
      <c r="J278" s="39">
        <f t="shared" si="44"/>
        <v>-1.726618705035976E-2</v>
      </c>
      <c r="K278" s="39">
        <f t="shared" si="45"/>
        <v>-1.4641288433382083E-2</v>
      </c>
      <c r="L278" s="42">
        <v>1952</v>
      </c>
      <c r="M278" s="42">
        <v>1968</v>
      </c>
      <c r="N278" s="42">
        <v>1988</v>
      </c>
      <c r="O278" s="42">
        <v>2010</v>
      </c>
      <c r="P278" s="42">
        <v>2036</v>
      </c>
      <c r="Q278" s="42">
        <v>2068</v>
      </c>
      <c r="R278" s="42">
        <v>2088</v>
      </c>
      <c r="S278" s="42">
        <v>2085</v>
      </c>
      <c r="T278" s="42">
        <v>2049</v>
      </c>
      <c r="U278" s="42">
        <v>2019</v>
      </c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</row>
    <row r="279" spans="1:77" x14ac:dyDescent="0.3">
      <c r="A279" s="3">
        <v>1546</v>
      </c>
      <c r="B279" s="4" t="s">
        <v>273</v>
      </c>
      <c r="C279" s="39">
        <f t="shared" si="37"/>
        <v>9.0909090909090384E-3</v>
      </c>
      <c r="D279" s="39">
        <f t="shared" si="38"/>
        <v>-1.276276276276278E-2</v>
      </c>
      <c r="E279" s="39">
        <f t="shared" si="39"/>
        <v>-1.8250950570342206E-2</v>
      </c>
      <c r="F279" s="39">
        <f t="shared" si="40"/>
        <v>-4.6475600309837661E-3</v>
      </c>
      <c r="G279" s="39">
        <f t="shared" si="41"/>
        <v>-1.789883268482495E-2</v>
      </c>
      <c r="H279" s="39">
        <f t="shared" si="42"/>
        <v>6.3391442155309452E-3</v>
      </c>
      <c r="I279" s="39">
        <f t="shared" si="43"/>
        <v>-1.8897637795275646E-2</v>
      </c>
      <c r="J279" s="39">
        <f t="shared" si="44"/>
        <v>1.3643659711075395E-2</v>
      </c>
      <c r="K279" s="39">
        <f t="shared" si="45"/>
        <v>-1.9794140934283444E-2</v>
      </c>
      <c r="L279" s="42">
        <v>1320</v>
      </c>
      <c r="M279" s="42">
        <v>1332</v>
      </c>
      <c r="N279" s="42">
        <v>1315</v>
      </c>
      <c r="O279" s="42">
        <v>1291</v>
      </c>
      <c r="P279" s="42">
        <v>1285</v>
      </c>
      <c r="Q279" s="42">
        <v>1262</v>
      </c>
      <c r="R279" s="42">
        <v>1270</v>
      </c>
      <c r="S279" s="42">
        <v>1246</v>
      </c>
      <c r="T279" s="42">
        <v>1263</v>
      </c>
      <c r="U279" s="42">
        <v>1238</v>
      </c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</row>
    <row r="280" spans="1:77" x14ac:dyDescent="0.3">
      <c r="A280" s="3">
        <v>1547</v>
      </c>
      <c r="B280" s="4" t="s">
        <v>274</v>
      </c>
      <c r="C280" s="39">
        <f t="shared" si="37"/>
        <v>1.6583229036295277E-2</v>
      </c>
      <c r="D280" s="39">
        <f t="shared" si="38"/>
        <v>1.2311480455524881E-2</v>
      </c>
      <c r="E280" s="39">
        <f t="shared" si="39"/>
        <v>1.5202189115232523E-2</v>
      </c>
      <c r="F280" s="39">
        <f t="shared" si="40"/>
        <v>1.1380652890086829E-2</v>
      </c>
      <c r="G280" s="39">
        <f t="shared" si="41"/>
        <v>2.6354752739117471E-2</v>
      </c>
      <c r="H280" s="39">
        <f t="shared" si="42"/>
        <v>1.5002885170225078E-2</v>
      </c>
      <c r="I280" s="39">
        <f t="shared" si="43"/>
        <v>8.2433200682205943E-3</v>
      </c>
      <c r="J280" s="39">
        <f t="shared" si="44"/>
        <v>2.8192839018890137E-3</v>
      </c>
      <c r="K280" s="39">
        <f t="shared" si="45"/>
        <v>-5.0604441945459877E-3</v>
      </c>
      <c r="L280" s="42">
        <v>3196</v>
      </c>
      <c r="M280" s="42">
        <v>3249</v>
      </c>
      <c r="N280" s="42">
        <v>3289</v>
      </c>
      <c r="O280" s="42">
        <v>3339</v>
      </c>
      <c r="P280" s="42">
        <v>3377</v>
      </c>
      <c r="Q280" s="42">
        <v>3466</v>
      </c>
      <c r="R280" s="42">
        <v>3518</v>
      </c>
      <c r="S280" s="42">
        <v>3547</v>
      </c>
      <c r="T280" s="42">
        <v>3557</v>
      </c>
      <c r="U280" s="42">
        <v>3539</v>
      </c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</row>
    <row r="281" spans="1:77" x14ac:dyDescent="0.3">
      <c r="A281" s="3">
        <v>1548</v>
      </c>
      <c r="B281" s="4" t="s">
        <v>275</v>
      </c>
      <c r="C281" s="39">
        <f t="shared" si="37"/>
        <v>-1.2853470437017567E-3</v>
      </c>
      <c r="D281" s="39">
        <f t="shared" si="38"/>
        <v>1.7160017160017249E-2</v>
      </c>
      <c r="E281" s="39">
        <f t="shared" si="39"/>
        <v>1.3707296499367416E-2</v>
      </c>
      <c r="F281" s="39">
        <f t="shared" si="40"/>
        <v>1.1025587684626581E-2</v>
      </c>
      <c r="G281" s="39">
        <f t="shared" si="41"/>
        <v>6.8930041152264199E-3</v>
      </c>
      <c r="H281" s="39">
        <f t="shared" si="42"/>
        <v>-7.1523449473791523E-3</v>
      </c>
      <c r="I281" s="39">
        <f t="shared" si="43"/>
        <v>2.4698981167026179E-3</v>
      </c>
      <c r="J281" s="39">
        <f t="shared" si="44"/>
        <v>3.4904013961605251E-3</v>
      </c>
      <c r="K281" s="39">
        <f t="shared" si="45"/>
        <v>2.5575447570331811E-3</v>
      </c>
      <c r="L281" s="42">
        <v>9336</v>
      </c>
      <c r="M281" s="42">
        <v>9324</v>
      </c>
      <c r="N281" s="42">
        <v>9484</v>
      </c>
      <c r="O281" s="42">
        <v>9614</v>
      </c>
      <c r="P281" s="42">
        <v>9720</v>
      </c>
      <c r="Q281" s="42">
        <v>9787</v>
      </c>
      <c r="R281" s="42">
        <v>9717</v>
      </c>
      <c r="S281" s="42">
        <v>9741</v>
      </c>
      <c r="T281" s="42">
        <v>9775</v>
      </c>
      <c r="U281" s="42">
        <v>9800</v>
      </c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</row>
    <row r="282" spans="1:77" x14ac:dyDescent="0.3">
      <c r="A282" s="3">
        <v>1551</v>
      </c>
      <c r="B282" s="4" t="s">
        <v>276</v>
      </c>
      <c r="C282" s="39">
        <f t="shared" si="37"/>
        <v>1.6558249556475557E-2</v>
      </c>
      <c r="D282" s="39">
        <f t="shared" si="38"/>
        <v>1.1634671320535084E-3</v>
      </c>
      <c r="E282" s="39">
        <f t="shared" si="39"/>
        <v>9.8779779198141515E-3</v>
      </c>
      <c r="F282" s="39">
        <f t="shared" si="40"/>
        <v>-1.4384349827387677E-3</v>
      </c>
      <c r="G282" s="39">
        <f t="shared" si="41"/>
        <v>-2.3048112935752929E-3</v>
      </c>
      <c r="H282" s="39">
        <f t="shared" si="42"/>
        <v>1.1550678602367803E-3</v>
      </c>
      <c r="I282" s="39">
        <f t="shared" si="43"/>
        <v>-3.7496394577444248E-3</v>
      </c>
      <c r="J282" s="39">
        <f t="shared" si="44"/>
        <v>-4.0532715691951049E-3</v>
      </c>
      <c r="K282" s="39">
        <f t="shared" si="45"/>
        <v>-2.0348837209301918E-3</v>
      </c>
      <c r="L282" s="42">
        <v>3382</v>
      </c>
      <c r="M282" s="42">
        <v>3438</v>
      </c>
      <c r="N282" s="42">
        <v>3442</v>
      </c>
      <c r="O282" s="42">
        <v>3476</v>
      </c>
      <c r="P282" s="42">
        <v>3471</v>
      </c>
      <c r="Q282" s="42">
        <v>3463</v>
      </c>
      <c r="R282" s="42">
        <v>3467</v>
      </c>
      <c r="S282" s="42">
        <v>3454</v>
      </c>
      <c r="T282" s="42">
        <v>3440</v>
      </c>
      <c r="U282" s="42">
        <v>3433</v>
      </c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</row>
    <row r="283" spans="1:77" x14ac:dyDescent="0.3">
      <c r="A283" s="3">
        <v>1554</v>
      </c>
      <c r="B283" s="4" t="s">
        <v>277</v>
      </c>
      <c r="C283" s="39">
        <f t="shared" si="37"/>
        <v>7.8510133284643846E-3</v>
      </c>
      <c r="D283" s="39">
        <f t="shared" si="38"/>
        <v>1.3224637681159335E-2</v>
      </c>
      <c r="E283" s="39">
        <f t="shared" si="39"/>
        <v>1.0370105489004189E-2</v>
      </c>
      <c r="F283" s="39">
        <f t="shared" si="40"/>
        <v>6.3705538842682152E-3</v>
      </c>
      <c r="G283" s="39">
        <f t="shared" si="41"/>
        <v>1.8814840865130966E-2</v>
      </c>
      <c r="H283" s="39">
        <f t="shared" si="42"/>
        <v>5.5229547808077761E-3</v>
      </c>
      <c r="I283" s="39">
        <f t="shared" si="43"/>
        <v>5.1493305870236039E-3</v>
      </c>
      <c r="J283" s="39">
        <f t="shared" si="44"/>
        <v>5.1229508196715123E-4</v>
      </c>
      <c r="K283" s="39">
        <f t="shared" si="45"/>
        <v>-1.7067759003243088E-3</v>
      </c>
      <c r="L283" s="42">
        <v>5477</v>
      </c>
      <c r="M283" s="42">
        <v>5520</v>
      </c>
      <c r="N283" s="42">
        <v>5593</v>
      </c>
      <c r="O283" s="42">
        <v>5651</v>
      </c>
      <c r="P283" s="42">
        <v>5687</v>
      </c>
      <c r="Q283" s="42">
        <v>5794</v>
      </c>
      <c r="R283" s="42">
        <v>5826</v>
      </c>
      <c r="S283" s="42">
        <v>5856</v>
      </c>
      <c r="T283" s="42">
        <v>5859</v>
      </c>
      <c r="U283" s="42">
        <v>5849</v>
      </c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</row>
    <row r="284" spans="1:77" x14ac:dyDescent="0.3">
      <c r="A284" s="3">
        <v>1557</v>
      </c>
      <c r="B284" s="4" t="s">
        <v>278</v>
      </c>
      <c r="C284" s="39">
        <f t="shared" si="37"/>
        <v>-6.5409772989611925E-3</v>
      </c>
      <c r="D284" s="39">
        <f t="shared" si="38"/>
        <v>-1.1618900077459138E-3</v>
      </c>
      <c r="E284" s="39">
        <f t="shared" si="39"/>
        <v>-8.5304381543234165E-3</v>
      </c>
      <c r="F284" s="39">
        <f t="shared" si="40"/>
        <v>3.1286664059444469E-3</v>
      </c>
      <c r="G284" s="39">
        <f t="shared" si="41"/>
        <v>5.8479532163742132E-3</v>
      </c>
      <c r="H284" s="39">
        <f t="shared" si="42"/>
        <v>5.0387596899224008E-3</v>
      </c>
      <c r="I284" s="39">
        <f t="shared" si="43"/>
        <v>6.9417662938680014E-3</v>
      </c>
      <c r="J284" s="39">
        <f t="shared" si="44"/>
        <v>4.5959402527766535E-3</v>
      </c>
      <c r="K284" s="39">
        <f t="shared" si="45"/>
        <v>6.8623713305375755E-3</v>
      </c>
      <c r="L284" s="42">
        <v>2599</v>
      </c>
      <c r="M284" s="42">
        <v>2582</v>
      </c>
      <c r="N284" s="42">
        <v>2579</v>
      </c>
      <c r="O284" s="42">
        <v>2557</v>
      </c>
      <c r="P284" s="42">
        <v>2565</v>
      </c>
      <c r="Q284" s="42">
        <v>2580</v>
      </c>
      <c r="R284" s="42">
        <v>2593</v>
      </c>
      <c r="S284" s="42">
        <v>2611</v>
      </c>
      <c r="T284" s="42">
        <v>2623</v>
      </c>
      <c r="U284" s="42">
        <v>2641</v>
      </c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</row>
    <row r="285" spans="1:77" x14ac:dyDescent="0.3">
      <c r="A285" s="3">
        <v>1560</v>
      </c>
      <c r="B285" s="4" t="s">
        <v>279</v>
      </c>
      <c r="C285" s="39">
        <f t="shared" si="37"/>
        <v>-1.9537609899055175E-3</v>
      </c>
      <c r="D285" s="39">
        <f t="shared" si="38"/>
        <v>1.1745513866231683E-2</v>
      </c>
      <c r="E285" s="39">
        <f t="shared" si="39"/>
        <v>4.8371493066752258E-3</v>
      </c>
      <c r="F285" s="39">
        <f t="shared" si="40"/>
        <v>-1.6688061617458283E-2</v>
      </c>
      <c r="G285" s="39">
        <f t="shared" si="41"/>
        <v>8.4856396866841433E-3</v>
      </c>
      <c r="H285" s="39">
        <f t="shared" si="42"/>
        <v>4.2071197411002181E-3</v>
      </c>
      <c r="I285" s="39">
        <f t="shared" si="43"/>
        <v>1.9336126329358994E-3</v>
      </c>
      <c r="J285" s="39">
        <f t="shared" si="44"/>
        <v>-9.9710517851399061E-3</v>
      </c>
      <c r="K285" s="39">
        <f t="shared" si="45"/>
        <v>-1.0721247563352798E-2</v>
      </c>
      <c r="L285" s="42">
        <v>3071</v>
      </c>
      <c r="M285" s="42">
        <v>3065</v>
      </c>
      <c r="N285" s="42">
        <v>3101</v>
      </c>
      <c r="O285" s="42">
        <v>3116</v>
      </c>
      <c r="P285" s="42">
        <v>3064</v>
      </c>
      <c r="Q285" s="42">
        <v>3090</v>
      </c>
      <c r="R285" s="42">
        <v>3103</v>
      </c>
      <c r="S285" s="42">
        <v>3109</v>
      </c>
      <c r="T285" s="42">
        <v>3078</v>
      </c>
      <c r="U285" s="42">
        <v>3045</v>
      </c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</row>
    <row r="286" spans="1:77" x14ac:dyDescent="0.3">
      <c r="A286" s="3">
        <v>1563</v>
      </c>
      <c r="B286" s="4" t="s">
        <v>280</v>
      </c>
      <c r="C286" s="39">
        <f t="shared" si="37"/>
        <v>-3.0182466730690471E-3</v>
      </c>
      <c r="D286" s="39">
        <f t="shared" si="38"/>
        <v>-9.7701940277968857E-3</v>
      </c>
      <c r="E286" s="39">
        <f t="shared" si="39"/>
        <v>1.250694830461363E-3</v>
      </c>
      <c r="F286" s="39">
        <f t="shared" si="40"/>
        <v>-4.7189451769604762E-3</v>
      </c>
      <c r="G286" s="39">
        <f t="shared" si="41"/>
        <v>-2.2312090363966197E-3</v>
      </c>
      <c r="H286" s="39">
        <f t="shared" si="42"/>
        <v>6.9881201956678574E-4</v>
      </c>
      <c r="I286" s="39">
        <f t="shared" si="43"/>
        <v>-4.7486033519552606E-3</v>
      </c>
      <c r="J286" s="39">
        <f t="shared" si="44"/>
        <v>-9.8231827111983083E-4</v>
      </c>
      <c r="K286" s="39">
        <f t="shared" si="45"/>
        <v>-1.8260991712318875E-3</v>
      </c>
      <c r="L286" s="42">
        <v>7289</v>
      </c>
      <c r="M286" s="42">
        <v>7267</v>
      </c>
      <c r="N286" s="42">
        <v>7196</v>
      </c>
      <c r="O286" s="42">
        <v>7205</v>
      </c>
      <c r="P286" s="42">
        <v>7171</v>
      </c>
      <c r="Q286" s="42">
        <v>7155</v>
      </c>
      <c r="R286" s="42">
        <v>7160</v>
      </c>
      <c r="S286" s="42">
        <v>7126</v>
      </c>
      <c r="T286" s="42">
        <v>7119</v>
      </c>
      <c r="U286" s="42">
        <v>7106</v>
      </c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</row>
    <row r="287" spans="1:77" x14ac:dyDescent="0.3">
      <c r="A287" s="3">
        <v>1566</v>
      </c>
      <c r="B287" s="4" t="s">
        <v>281</v>
      </c>
      <c r="C287" s="39">
        <f t="shared" si="37"/>
        <v>-1.175285426460726E-3</v>
      </c>
      <c r="D287" s="39">
        <f t="shared" si="38"/>
        <v>5.0428643469491163E-4</v>
      </c>
      <c r="E287" s="39">
        <f t="shared" si="39"/>
        <v>-4.2002688172042557E-3</v>
      </c>
      <c r="F287" s="39">
        <f t="shared" si="40"/>
        <v>4.5554243293401964E-3</v>
      </c>
      <c r="G287" s="39">
        <f t="shared" si="41"/>
        <v>3.6949949613704902E-3</v>
      </c>
      <c r="H287" s="39">
        <f t="shared" si="42"/>
        <v>-1.1713520749665474E-3</v>
      </c>
      <c r="I287" s="39">
        <f t="shared" si="43"/>
        <v>2.8480482492880821E-3</v>
      </c>
      <c r="J287" s="39">
        <f t="shared" si="44"/>
        <v>-1.3364517206816418E-3</v>
      </c>
      <c r="K287" s="39">
        <f t="shared" si="45"/>
        <v>-8.3640013382402234E-3</v>
      </c>
      <c r="L287" s="42">
        <v>5956</v>
      </c>
      <c r="M287" s="42">
        <v>5949</v>
      </c>
      <c r="N287" s="42">
        <v>5952</v>
      </c>
      <c r="O287" s="42">
        <v>5927</v>
      </c>
      <c r="P287" s="42">
        <v>5954</v>
      </c>
      <c r="Q287" s="42">
        <v>5976</v>
      </c>
      <c r="R287" s="42">
        <v>5969</v>
      </c>
      <c r="S287" s="42">
        <v>5986</v>
      </c>
      <c r="T287" s="42">
        <v>5978</v>
      </c>
      <c r="U287" s="42">
        <v>5928</v>
      </c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</row>
    <row r="288" spans="1:77" x14ac:dyDescent="0.3">
      <c r="A288" s="3">
        <v>1571</v>
      </c>
      <c r="B288" s="4" t="s">
        <v>282</v>
      </c>
      <c r="C288" s="39">
        <f t="shared" si="37"/>
        <v>6.6666666666665986E-3</v>
      </c>
      <c r="D288" s="39">
        <f t="shared" si="38"/>
        <v>-1.2040939193257105E-2</v>
      </c>
      <c r="E288" s="39">
        <f t="shared" si="39"/>
        <v>-2.1328458257160232E-2</v>
      </c>
      <c r="F288" s="39">
        <f t="shared" si="40"/>
        <v>-1.5566625155666203E-2</v>
      </c>
      <c r="G288" s="39">
        <f t="shared" si="41"/>
        <v>-1.1385199240986688E-2</v>
      </c>
      <c r="H288" s="39">
        <f t="shared" si="42"/>
        <v>-1.0236724248240514E-2</v>
      </c>
      <c r="I288" s="39">
        <f t="shared" si="43"/>
        <v>3.3613445378151363E-2</v>
      </c>
      <c r="J288" s="39">
        <f t="shared" si="44"/>
        <v>-1.7510944340212609E-2</v>
      </c>
      <c r="K288" s="39">
        <f t="shared" si="45"/>
        <v>1.9096117122852085E-3</v>
      </c>
      <c r="L288" s="42">
        <v>1650</v>
      </c>
      <c r="M288" s="42">
        <v>1661</v>
      </c>
      <c r="N288" s="42">
        <v>1641</v>
      </c>
      <c r="O288" s="42">
        <v>1606</v>
      </c>
      <c r="P288" s="42">
        <v>1581</v>
      </c>
      <c r="Q288" s="42">
        <v>1563</v>
      </c>
      <c r="R288" s="42">
        <v>1547</v>
      </c>
      <c r="S288" s="42">
        <v>1599</v>
      </c>
      <c r="T288" s="42">
        <v>1571</v>
      </c>
      <c r="U288" s="42">
        <v>1574</v>
      </c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</row>
    <row r="289" spans="1:77" x14ac:dyDescent="0.3">
      <c r="A289" s="3">
        <v>1573</v>
      </c>
      <c r="B289" s="4" t="s">
        <v>283</v>
      </c>
      <c r="C289" s="39">
        <f t="shared" si="37"/>
        <v>-2.799813345776947E-3</v>
      </c>
      <c r="D289" s="39">
        <f t="shared" si="38"/>
        <v>2.1057557323350462E-2</v>
      </c>
      <c r="E289" s="39">
        <f t="shared" si="39"/>
        <v>-9.1659028414303734E-4</v>
      </c>
      <c r="F289" s="39">
        <f t="shared" si="40"/>
        <v>-6.4220183486238813E-3</v>
      </c>
      <c r="G289" s="39">
        <f t="shared" si="41"/>
        <v>-9.2336103416436055E-3</v>
      </c>
      <c r="H289" s="39">
        <f t="shared" si="42"/>
        <v>-2.329916123019582E-3</v>
      </c>
      <c r="I289" s="39">
        <f t="shared" si="43"/>
        <v>8.8743577767398385E-3</v>
      </c>
      <c r="J289" s="39">
        <f t="shared" si="44"/>
        <v>5.5555555555555358E-3</v>
      </c>
      <c r="K289" s="39">
        <f t="shared" si="45"/>
        <v>-1.7495395948434633E-2</v>
      </c>
      <c r="L289" s="42">
        <v>2143</v>
      </c>
      <c r="M289" s="42">
        <v>2137</v>
      </c>
      <c r="N289" s="42">
        <v>2182</v>
      </c>
      <c r="O289" s="42">
        <v>2180</v>
      </c>
      <c r="P289" s="42">
        <v>2166</v>
      </c>
      <c r="Q289" s="42">
        <v>2146</v>
      </c>
      <c r="R289" s="42">
        <v>2141</v>
      </c>
      <c r="S289" s="42">
        <v>2160</v>
      </c>
      <c r="T289" s="42">
        <v>2172</v>
      </c>
      <c r="U289" s="42">
        <v>2134</v>
      </c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</row>
    <row r="290" spans="1:77" x14ac:dyDescent="0.3">
      <c r="A290" s="3">
        <v>1576</v>
      </c>
      <c r="B290" s="6" t="s">
        <v>284</v>
      </c>
      <c r="C290" s="39">
        <f t="shared" si="37"/>
        <v>5.9965733866362836E-3</v>
      </c>
      <c r="D290" s="39">
        <f t="shared" si="38"/>
        <v>-3.4061879080329316E-3</v>
      </c>
      <c r="E290" s="39">
        <f t="shared" si="39"/>
        <v>1.6804329250925676E-2</v>
      </c>
      <c r="F290" s="39">
        <f t="shared" si="40"/>
        <v>1.9607843137254832E-3</v>
      </c>
      <c r="G290" s="39">
        <f t="shared" si="41"/>
        <v>-7.8277886497064575E-3</v>
      </c>
      <c r="H290" s="39">
        <f t="shared" si="42"/>
        <v>-3.66300366300365E-3</v>
      </c>
      <c r="I290" s="39">
        <f t="shared" si="43"/>
        <v>1.5271493212669629E-2</v>
      </c>
      <c r="J290" s="39">
        <f t="shared" si="44"/>
        <v>8.3565459610035475E-4</v>
      </c>
      <c r="K290" s="39">
        <f t="shared" si="45"/>
        <v>-1.1132758140829369E-2</v>
      </c>
      <c r="L290" s="42">
        <v>3502</v>
      </c>
      <c r="M290" s="42">
        <v>3523</v>
      </c>
      <c r="N290" s="42">
        <v>3511</v>
      </c>
      <c r="O290" s="42">
        <v>3570</v>
      </c>
      <c r="P290" s="42">
        <v>3577</v>
      </c>
      <c r="Q290" s="42">
        <v>3549</v>
      </c>
      <c r="R290" s="42">
        <v>3536</v>
      </c>
      <c r="S290" s="42">
        <v>3590</v>
      </c>
      <c r="T290" s="42">
        <v>3593</v>
      </c>
      <c r="U290" s="42">
        <v>3553</v>
      </c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</row>
    <row r="291" spans="1:77" x14ac:dyDescent="0.3">
      <c r="A291" s="3">
        <v>1804</v>
      </c>
      <c r="B291" s="4" t="s">
        <v>285</v>
      </c>
      <c r="C291" s="39">
        <f t="shared" si="37"/>
        <v>1.1949579121018461E-2</v>
      </c>
      <c r="D291" s="39">
        <f t="shared" si="38"/>
        <v>1.2017472359813652E-2</v>
      </c>
      <c r="E291" s="39">
        <f t="shared" si="39"/>
        <v>1.6129032258064502E-2</v>
      </c>
      <c r="F291" s="39">
        <f t="shared" si="40"/>
        <v>1.0731052984574108E-2</v>
      </c>
      <c r="G291" s="39">
        <f t="shared" si="41"/>
        <v>9.1291146367455944E-3</v>
      </c>
      <c r="H291" s="39">
        <f t="shared" si="42"/>
        <v>6.0376606555743173E-3</v>
      </c>
      <c r="I291" s="39">
        <f t="shared" si="43"/>
        <v>1.0576770717794393E-2</v>
      </c>
      <c r="J291" s="39">
        <f t="shared" si="44"/>
        <v>1.0505272235506347E-2</v>
      </c>
      <c r="K291" s="39">
        <f t="shared" si="45"/>
        <v>9.0383645603009377E-3</v>
      </c>
      <c r="L291" s="42">
        <v>47282</v>
      </c>
      <c r="M291" s="42">
        <v>47847</v>
      </c>
      <c r="N291" s="42">
        <v>48422</v>
      </c>
      <c r="O291" s="42">
        <v>49203</v>
      </c>
      <c r="P291" s="42">
        <v>49731</v>
      </c>
      <c r="Q291" s="42">
        <v>50185</v>
      </c>
      <c r="R291" s="42">
        <v>50488</v>
      </c>
      <c r="S291" s="42">
        <v>51022</v>
      </c>
      <c r="T291" s="42">
        <v>51558</v>
      </c>
      <c r="U291" s="42">
        <v>52024</v>
      </c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</row>
    <row r="292" spans="1:77" x14ac:dyDescent="0.3">
      <c r="A292" s="3">
        <v>1805</v>
      </c>
      <c r="B292" s="4" t="s">
        <v>286</v>
      </c>
      <c r="C292" s="39">
        <f t="shared" si="37"/>
        <v>-1.1955222258450693E-3</v>
      </c>
      <c r="D292" s="39">
        <f t="shared" si="38"/>
        <v>5.0598476605006049E-3</v>
      </c>
      <c r="E292" s="39">
        <f t="shared" si="39"/>
        <v>1.9487901261299179E-3</v>
      </c>
      <c r="F292" s="39">
        <f t="shared" si="40"/>
        <v>1.0589442973688579E-2</v>
      </c>
      <c r="G292" s="39">
        <f t="shared" si="41"/>
        <v>7.9123229083133406E-3</v>
      </c>
      <c r="H292" s="39">
        <f t="shared" si="42"/>
        <v>-3.5007691083647208E-3</v>
      </c>
      <c r="I292" s="39">
        <f t="shared" si="43"/>
        <v>-1.6500771810293857E-3</v>
      </c>
      <c r="J292" s="39">
        <f t="shared" si="44"/>
        <v>-6.2913201108978356E-3</v>
      </c>
      <c r="K292" s="39">
        <f t="shared" si="45"/>
        <v>-4.2923060414212788E-4</v>
      </c>
      <c r="L292" s="42">
        <v>18402</v>
      </c>
      <c r="M292" s="42">
        <v>18380</v>
      </c>
      <c r="N292" s="42">
        <v>18473</v>
      </c>
      <c r="O292" s="42">
        <v>18509</v>
      </c>
      <c r="P292" s="42">
        <v>18705</v>
      </c>
      <c r="Q292" s="42">
        <v>18853</v>
      </c>
      <c r="R292" s="42">
        <v>18787</v>
      </c>
      <c r="S292" s="42">
        <v>18756</v>
      </c>
      <c r="T292" s="42">
        <v>18638</v>
      </c>
      <c r="U292" s="42">
        <v>18630</v>
      </c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</row>
    <row r="293" spans="1:77" x14ac:dyDescent="0.3">
      <c r="A293" s="3">
        <v>1811</v>
      </c>
      <c r="B293" s="4" t="s">
        <v>287</v>
      </c>
      <c r="C293" s="39">
        <f t="shared" si="37"/>
        <v>-5.6214865708932304E-3</v>
      </c>
      <c r="D293" s="39">
        <f t="shared" si="38"/>
        <v>-1.8844221105527637E-2</v>
      </c>
      <c r="E293" s="39">
        <f t="shared" si="39"/>
        <v>-1.0883482714468595E-2</v>
      </c>
      <c r="F293" s="39">
        <f t="shared" si="40"/>
        <v>-2.7184466019417486E-2</v>
      </c>
      <c r="G293" s="39">
        <f t="shared" si="41"/>
        <v>-1.3972055888223589E-2</v>
      </c>
      <c r="H293" s="39">
        <f t="shared" si="42"/>
        <v>-1.1470985155195734E-2</v>
      </c>
      <c r="I293" s="39">
        <f t="shared" si="43"/>
        <v>5.4607508532422688E-3</v>
      </c>
      <c r="J293" s="39">
        <f t="shared" si="44"/>
        <v>8.8255261371350535E-3</v>
      </c>
      <c r="K293" s="39">
        <f t="shared" si="45"/>
        <v>-2.4226110363391617E-2</v>
      </c>
      <c r="L293" s="42">
        <v>1601</v>
      </c>
      <c r="M293" s="42">
        <v>1592</v>
      </c>
      <c r="N293" s="42">
        <v>1562</v>
      </c>
      <c r="O293" s="42">
        <v>1545</v>
      </c>
      <c r="P293" s="42">
        <v>1503</v>
      </c>
      <c r="Q293" s="42">
        <v>1482</v>
      </c>
      <c r="R293" s="42">
        <v>1465</v>
      </c>
      <c r="S293" s="42">
        <v>1473</v>
      </c>
      <c r="T293" s="42">
        <v>1486</v>
      </c>
      <c r="U293" s="42">
        <v>1450</v>
      </c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</row>
    <row r="294" spans="1:77" x14ac:dyDescent="0.3">
      <c r="A294" s="3">
        <v>1812</v>
      </c>
      <c r="B294" s="4" t="s">
        <v>288</v>
      </c>
      <c r="C294" s="39">
        <f t="shared" si="37"/>
        <v>-7.839294463498292E-3</v>
      </c>
      <c r="D294" s="39">
        <f t="shared" si="38"/>
        <v>6.4197530864198438E-3</v>
      </c>
      <c r="E294" s="39">
        <f t="shared" si="39"/>
        <v>-2.453385672227637E-3</v>
      </c>
      <c r="F294" s="39">
        <f t="shared" si="40"/>
        <v>6.886374815543439E-3</v>
      </c>
      <c r="G294" s="39">
        <f t="shared" si="41"/>
        <v>7.816316560820713E-3</v>
      </c>
      <c r="H294" s="39">
        <f t="shared" si="42"/>
        <v>-1.5511391177896239E-2</v>
      </c>
      <c r="I294" s="39">
        <f t="shared" si="43"/>
        <v>7.8778926637124158E-3</v>
      </c>
      <c r="J294" s="39">
        <f t="shared" si="44"/>
        <v>-1.3190034196384981E-2</v>
      </c>
      <c r="K294" s="39">
        <f t="shared" si="45"/>
        <v>-2.9702970297029729E-3</v>
      </c>
      <c r="L294" s="42">
        <v>2041</v>
      </c>
      <c r="M294" s="42">
        <v>2025</v>
      </c>
      <c r="N294" s="42">
        <v>2038</v>
      </c>
      <c r="O294" s="42">
        <v>2033</v>
      </c>
      <c r="P294" s="42">
        <v>2047</v>
      </c>
      <c r="Q294" s="42">
        <v>2063</v>
      </c>
      <c r="R294" s="42">
        <v>2031</v>
      </c>
      <c r="S294" s="42">
        <v>2047</v>
      </c>
      <c r="T294" s="42">
        <v>2020</v>
      </c>
      <c r="U294" s="42">
        <v>2014</v>
      </c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</row>
    <row r="295" spans="1:77" x14ac:dyDescent="0.3">
      <c r="A295" s="3">
        <v>1813</v>
      </c>
      <c r="B295" s="4" t="s">
        <v>289</v>
      </c>
      <c r="C295" s="39">
        <f t="shared" si="37"/>
        <v>7.7023498694517301E-3</v>
      </c>
      <c r="D295" s="39">
        <f t="shared" si="38"/>
        <v>7.643477134343879E-3</v>
      </c>
      <c r="E295" s="39">
        <f t="shared" si="39"/>
        <v>1.041398817176642E-2</v>
      </c>
      <c r="F295" s="39">
        <f t="shared" si="40"/>
        <v>4.8352207660007362E-3</v>
      </c>
      <c r="G295" s="39">
        <f t="shared" si="41"/>
        <v>4.6853235405850402E-3</v>
      </c>
      <c r="H295" s="39">
        <f t="shared" si="42"/>
        <v>3.5291152004033322E-3</v>
      </c>
      <c r="I295" s="39">
        <f t="shared" si="43"/>
        <v>-7.5357950263754692E-4</v>
      </c>
      <c r="J295" s="39">
        <f t="shared" si="44"/>
        <v>-1.0055304172951196E-3</v>
      </c>
      <c r="K295" s="39">
        <f t="shared" si="45"/>
        <v>-4.0261701056869548E-3</v>
      </c>
      <c r="L295" s="42">
        <v>7660</v>
      </c>
      <c r="M295" s="42">
        <v>7719</v>
      </c>
      <c r="N295" s="42">
        <v>7778</v>
      </c>
      <c r="O295" s="42">
        <v>7859</v>
      </c>
      <c r="P295" s="42">
        <v>7897</v>
      </c>
      <c r="Q295" s="42">
        <v>7934</v>
      </c>
      <c r="R295" s="42">
        <v>7962</v>
      </c>
      <c r="S295" s="42">
        <v>7956</v>
      </c>
      <c r="T295" s="42">
        <v>7948</v>
      </c>
      <c r="U295" s="42">
        <v>7916</v>
      </c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</row>
    <row r="296" spans="1:77" x14ac:dyDescent="0.3">
      <c r="A296" s="3">
        <v>1815</v>
      </c>
      <c r="B296" s="4" t="s">
        <v>290</v>
      </c>
      <c r="C296" s="39">
        <f t="shared" si="37"/>
        <v>-1.3975155279503104E-2</v>
      </c>
      <c r="D296" s="39">
        <f t="shared" si="38"/>
        <v>-1.1023622047244053E-2</v>
      </c>
      <c r="E296" s="39">
        <f t="shared" si="39"/>
        <v>-1.4331210191082855E-2</v>
      </c>
      <c r="F296" s="39">
        <f t="shared" si="40"/>
        <v>-1.2116316639741553E-2</v>
      </c>
      <c r="G296" s="39">
        <f t="shared" si="41"/>
        <v>1.6353229762877675E-3</v>
      </c>
      <c r="H296" s="39">
        <f t="shared" si="42"/>
        <v>1.5510204081632617E-2</v>
      </c>
      <c r="I296" s="39">
        <f t="shared" si="43"/>
        <v>-8.0385852090032461E-3</v>
      </c>
      <c r="J296" s="39">
        <f t="shared" si="44"/>
        <v>-1.0534846029173428E-2</v>
      </c>
      <c r="K296" s="39">
        <f t="shared" si="45"/>
        <v>9.009009009008917E-3</v>
      </c>
      <c r="L296" s="42">
        <v>1288</v>
      </c>
      <c r="M296" s="42">
        <v>1270</v>
      </c>
      <c r="N296" s="42">
        <v>1256</v>
      </c>
      <c r="O296" s="42">
        <v>1238</v>
      </c>
      <c r="P296" s="42">
        <v>1223</v>
      </c>
      <c r="Q296" s="42">
        <v>1225</v>
      </c>
      <c r="R296" s="42">
        <v>1244</v>
      </c>
      <c r="S296" s="42">
        <v>1234</v>
      </c>
      <c r="T296" s="42">
        <v>1221</v>
      </c>
      <c r="U296" s="42">
        <v>1232</v>
      </c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</row>
    <row r="297" spans="1:77" x14ac:dyDescent="0.3">
      <c r="A297" s="3">
        <v>1816</v>
      </c>
      <c r="B297" s="4" t="s">
        <v>291</v>
      </c>
      <c r="C297" s="39">
        <f t="shared" si="37"/>
        <v>1.9607843137254832E-2</v>
      </c>
      <c r="D297" s="39">
        <f t="shared" si="38"/>
        <v>-1.7307692307692357E-2</v>
      </c>
      <c r="E297" s="39">
        <f t="shared" si="39"/>
        <v>-2.1526418786692814E-2</v>
      </c>
      <c r="F297" s="39">
        <f t="shared" si="40"/>
        <v>-1.0000000000000009E-2</v>
      </c>
      <c r="G297" s="39">
        <f t="shared" si="41"/>
        <v>3.0303030303030276E-2</v>
      </c>
      <c r="H297" s="39">
        <f t="shared" si="42"/>
        <v>-5.8823529411764497E-3</v>
      </c>
      <c r="I297" s="39">
        <f t="shared" si="43"/>
        <v>4.1420118343195256E-2</v>
      </c>
      <c r="J297" s="39">
        <f t="shared" si="44"/>
        <v>-4.166666666666663E-2</v>
      </c>
      <c r="K297" s="39">
        <f t="shared" si="45"/>
        <v>-1.7786561264822143E-2</v>
      </c>
      <c r="L297" s="42">
        <v>510</v>
      </c>
      <c r="M297" s="42">
        <v>520</v>
      </c>
      <c r="N297" s="42">
        <v>511</v>
      </c>
      <c r="O297" s="42">
        <v>500</v>
      </c>
      <c r="P297" s="42">
        <v>495</v>
      </c>
      <c r="Q297" s="42">
        <v>510</v>
      </c>
      <c r="R297" s="42">
        <v>507</v>
      </c>
      <c r="S297" s="42">
        <v>528</v>
      </c>
      <c r="T297" s="42">
        <v>506</v>
      </c>
      <c r="U297" s="42">
        <v>497</v>
      </c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</row>
    <row r="298" spans="1:77" x14ac:dyDescent="0.3">
      <c r="A298" s="3">
        <v>1818</v>
      </c>
      <c r="B298" s="4" t="s">
        <v>255</v>
      </c>
      <c r="C298" s="39">
        <f t="shared" si="37"/>
        <v>1.9159456118664986E-2</v>
      </c>
      <c r="D298" s="39">
        <f t="shared" si="38"/>
        <v>3.7598544572468251E-2</v>
      </c>
      <c r="E298" s="39">
        <f t="shared" si="39"/>
        <v>2.8053769725306932E-2</v>
      </c>
      <c r="F298" s="39">
        <f t="shared" si="40"/>
        <v>-1.4781125639567905E-2</v>
      </c>
      <c r="G298" s="39">
        <f t="shared" si="41"/>
        <v>2.308136180034559E-3</v>
      </c>
      <c r="H298" s="39">
        <f t="shared" si="42"/>
        <v>3.4542314335059832E-3</v>
      </c>
      <c r="I298" s="39">
        <f t="shared" si="43"/>
        <v>2.5817555938037806E-2</v>
      </c>
      <c r="J298" s="39">
        <f t="shared" si="44"/>
        <v>1.1185682326622093E-3</v>
      </c>
      <c r="K298" s="39">
        <f t="shared" si="45"/>
        <v>-5.5865921787709993E-3</v>
      </c>
      <c r="L298" s="42">
        <v>1618</v>
      </c>
      <c r="M298" s="42">
        <v>1649</v>
      </c>
      <c r="N298" s="42">
        <v>1711</v>
      </c>
      <c r="O298" s="42">
        <v>1759</v>
      </c>
      <c r="P298" s="42">
        <v>1733</v>
      </c>
      <c r="Q298" s="42">
        <v>1737</v>
      </c>
      <c r="R298" s="42">
        <v>1743</v>
      </c>
      <c r="S298" s="42">
        <v>1788</v>
      </c>
      <c r="T298" s="42">
        <v>1790</v>
      </c>
      <c r="U298" s="42">
        <v>1780</v>
      </c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</row>
    <row r="299" spans="1:77" x14ac:dyDescent="0.3">
      <c r="A299" s="3">
        <v>1820</v>
      </c>
      <c r="B299" s="4" t="s">
        <v>292</v>
      </c>
      <c r="C299" s="39">
        <f t="shared" si="37"/>
        <v>1.3896609227348478E-2</v>
      </c>
      <c r="D299" s="39">
        <f t="shared" si="38"/>
        <v>1.0416666666666741E-2</v>
      </c>
      <c r="E299" s="39">
        <f t="shared" si="39"/>
        <v>-1.4921323928377417E-3</v>
      </c>
      <c r="F299" s="39">
        <f t="shared" si="40"/>
        <v>4.4830865371552342E-3</v>
      </c>
      <c r="G299" s="39">
        <f t="shared" si="41"/>
        <v>8.1146875845279354E-3</v>
      </c>
      <c r="H299" s="39">
        <f t="shared" si="42"/>
        <v>-2.2806546820498541E-3</v>
      </c>
      <c r="I299" s="39">
        <f t="shared" si="43"/>
        <v>-1.2101653892698794E-3</v>
      </c>
      <c r="J299" s="39">
        <f t="shared" si="44"/>
        <v>2.9617662897145625E-3</v>
      </c>
      <c r="K299" s="39">
        <f t="shared" si="45"/>
        <v>-4.6979865771812346E-3</v>
      </c>
      <c r="L299" s="42">
        <v>7196</v>
      </c>
      <c r="M299" s="42">
        <v>7296</v>
      </c>
      <c r="N299" s="42">
        <v>7372</v>
      </c>
      <c r="O299" s="42">
        <v>7361</v>
      </c>
      <c r="P299" s="42">
        <v>7394</v>
      </c>
      <c r="Q299" s="42">
        <v>7454</v>
      </c>
      <c r="R299" s="42">
        <v>7437</v>
      </c>
      <c r="S299" s="42">
        <v>7428</v>
      </c>
      <c r="T299" s="42">
        <v>7450</v>
      </c>
      <c r="U299" s="42">
        <v>7415</v>
      </c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</row>
    <row r="300" spans="1:77" x14ac:dyDescent="0.3">
      <c r="A300" s="3">
        <v>1822</v>
      </c>
      <c r="B300" s="4" t="s">
        <v>293</v>
      </c>
      <c r="C300" s="39">
        <f t="shared" si="37"/>
        <v>9.3457943925232545E-3</v>
      </c>
      <c r="D300" s="39">
        <f t="shared" si="38"/>
        <v>-2.4537037037037024E-2</v>
      </c>
      <c r="E300" s="39">
        <f t="shared" si="39"/>
        <v>1.7560512577123877E-2</v>
      </c>
      <c r="F300" s="39">
        <f t="shared" si="40"/>
        <v>2.0522388059701413E-2</v>
      </c>
      <c r="G300" s="39">
        <f t="shared" si="41"/>
        <v>0</v>
      </c>
      <c r="H300" s="39">
        <f t="shared" si="42"/>
        <v>1.279707495429605E-2</v>
      </c>
      <c r="I300" s="39">
        <f t="shared" si="43"/>
        <v>2.7978339350180459E-2</v>
      </c>
      <c r="J300" s="39">
        <f t="shared" si="44"/>
        <v>1.2730465320456519E-2</v>
      </c>
      <c r="K300" s="39">
        <f t="shared" si="45"/>
        <v>5.6350238404854203E-3</v>
      </c>
      <c r="L300" s="42">
        <v>2140</v>
      </c>
      <c r="M300" s="42">
        <v>2160</v>
      </c>
      <c r="N300" s="42">
        <v>2107</v>
      </c>
      <c r="O300" s="42">
        <v>2144</v>
      </c>
      <c r="P300" s="42">
        <v>2188</v>
      </c>
      <c r="Q300" s="42">
        <v>2188</v>
      </c>
      <c r="R300" s="42">
        <v>2216</v>
      </c>
      <c r="S300" s="42">
        <v>2278</v>
      </c>
      <c r="T300" s="42">
        <v>2307</v>
      </c>
      <c r="U300" s="42">
        <v>2320</v>
      </c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</row>
    <row r="301" spans="1:77" x14ac:dyDescent="0.3">
      <c r="A301" s="3">
        <v>1824</v>
      </c>
      <c r="B301" s="4" t="s">
        <v>294</v>
      </c>
      <c r="C301" s="39">
        <f t="shared" si="37"/>
        <v>-6.050194203764514E-3</v>
      </c>
      <c r="D301" s="39">
        <f t="shared" si="38"/>
        <v>-3.6822724881641067E-3</v>
      </c>
      <c r="E301" s="39">
        <f t="shared" si="39"/>
        <v>-4.5255694674917191E-4</v>
      </c>
      <c r="F301" s="39">
        <f t="shared" si="40"/>
        <v>2.5656504678539527E-3</v>
      </c>
      <c r="G301" s="39">
        <f t="shared" si="41"/>
        <v>4.9676351046215039E-3</v>
      </c>
      <c r="H301" s="39">
        <f t="shared" si="42"/>
        <v>5.6171360095866874E-3</v>
      </c>
      <c r="I301" s="39">
        <f t="shared" si="43"/>
        <v>2.8301184181127592E-3</v>
      </c>
      <c r="J301" s="39">
        <f t="shared" si="44"/>
        <v>-1.2625324916449854E-3</v>
      </c>
      <c r="K301" s="39">
        <f t="shared" si="45"/>
        <v>-3.3462224866150914E-3</v>
      </c>
      <c r="L301" s="42">
        <v>13388</v>
      </c>
      <c r="M301" s="42">
        <v>13307</v>
      </c>
      <c r="N301" s="42">
        <v>13258</v>
      </c>
      <c r="O301" s="42">
        <v>13252</v>
      </c>
      <c r="P301" s="42">
        <v>13286</v>
      </c>
      <c r="Q301" s="42">
        <v>13352</v>
      </c>
      <c r="R301" s="42">
        <v>13427</v>
      </c>
      <c r="S301" s="42">
        <v>13465</v>
      </c>
      <c r="T301" s="42">
        <v>13448</v>
      </c>
      <c r="U301" s="42">
        <v>13403</v>
      </c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</row>
    <row r="302" spans="1:77" x14ac:dyDescent="0.3">
      <c r="A302" s="3">
        <v>1825</v>
      </c>
      <c r="B302" s="4" t="s">
        <v>295</v>
      </c>
      <c r="C302" s="39">
        <f t="shared" si="37"/>
        <v>-6.0160427807486316E-3</v>
      </c>
      <c r="D302" s="39">
        <f t="shared" si="38"/>
        <v>-2.1519838601210539E-2</v>
      </c>
      <c r="E302" s="39">
        <f t="shared" si="39"/>
        <v>2.7491408934707806E-3</v>
      </c>
      <c r="F302" s="39">
        <f t="shared" si="40"/>
        <v>4.1124057573680428E-3</v>
      </c>
      <c r="G302" s="39">
        <f t="shared" si="41"/>
        <v>-4.778156996587013E-3</v>
      </c>
      <c r="H302" s="39">
        <f t="shared" si="42"/>
        <v>2.7434842249656199E-3</v>
      </c>
      <c r="I302" s="39">
        <f t="shared" si="43"/>
        <v>4.7879616963064642E-3</v>
      </c>
      <c r="J302" s="39">
        <f t="shared" si="44"/>
        <v>-4.0844111640572223E-3</v>
      </c>
      <c r="K302" s="39">
        <f t="shared" si="45"/>
        <v>2.0505809979494138E-2</v>
      </c>
      <c r="L302" s="42">
        <v>1496</v>
      </c>
      <c r="M302" s="42">
        <v>1487</v>
      </c>
      <c r="N302" s="42">
        <v>1455</v>
      </c>
      <c r="O302" s="42">
        <v>1459</v>
      </c>
      <c r="P302" s="42">
        <v>1465</v>
      </c>
      <c r="Q302" s="42">
        <v>1458</v>
      </c>
      <c r="R302" s="42">
        <v>1462</v>
      </c>
      <c r="S302" s="42">
        <v>1469</v>
      </c>
      <c r="T302" s="42">
        <v>1463</v>
      </c>
      <c r="U302" s="42">
        <v>1493</v>
      </c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</row>
    <row r="303" spans="1:77" x14ac:dyDescent="0.3">
      <c r="A303" s="3">
        <v>1826</v>
      </c>
      <c r="B303" s="4" t="s">
        <v>296</v>
      </c>
      <c r="C303" s="39">
        <f t="shared" si="37"/>
        <v>1.3157894736842035E-2</v>
      </c>
      <c r="D303" s="39">
        <f t="shared" si="38"/>
        <v>-4.784688995215336E-3</v>
      </c>
      <c r="E303" s="39">
        <f t="shared" si="39"/>
        <v>1.0302197802197766E-2</v>
      </c>
      <c r="F303" s="39">
        <f t="shared" si="40"/>
        <v>1.971447994561526E-2</v>
      </c>
      <c r="G303" s="39">
        <f t="shared" si="41"/>
        <v>2.200000000000002E-2</v>
      </c>
      <c r="H303" s="39">
        <f t="shared" si="42"/>
        <v>-4.4357469015003259E-2</v>
      </c>
      <c r="I303" s="39">
        <f t="shared" si="43"/>
        <v>-3.4812286689419825E-2</v>
      </c>
      <c r="J303" s="39">
        <f t="shared" si="44"/>
        <v>-2.1216407355021394E-3</v>
      </c>
      <c r="K303" s="39">
        <f t="shared" si="45"/>
        <v>-3.6853295535081543E-2</v>
      </c>
      <c r="L303" s="42">
        <v>1444</v>
      </c>
      <c r="M303" s="42">
        <v>1463</v>
      </c>
      <c r="N303" s="42">
        <v>1456</v>
      </c>
      <c r="O303" s="42">
        <v>1471</v>
      </c>
      <c r="P303" s="42">
        <v>1500</v>
      </c>
      <c r="Q303" s="42">
        <v>1533</v>
      </c>
      <c r="R303" s="42">
        <v>1465</v>
      </c>
      <c r="S303" s="42">
        <v>1414</v>
      </c>
      <c r="T303" s="42">
        <v>1411</v>
      </c>
      <c r="U303" s="42">
        <v>1359</v>
      </c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</row>
    <row r="304" spans="1:77" x14ac:dyDescent="0.3">
      <c r="A304" s="3">
        <v>1827</v>
      </c>
      <c r="B304" s="4" t="s">
        <v>297</v>
      </c>
      <c r="C304" s="39">
        <f t="shared" si="37"/>
        <v>1.2578616352201255E-2</v>
      </c>
      <c r="D304" s="39">
        <f t="shared" si="38"/>
        <v>-1.1042097998619771E-2</v>
      </c>
      <c r="E304" s="39">
        <f t="shared" si="39"/>
        <v>-1.3956734124215275E-3</v>
      </c>
      <c r="F304" s="39">
        <f t="shared" si="40"/>
        <v>-7.686932215234088E-3</v>
      </c>
      <c r="G304" s="39">
        <f t="shared" si="41"/>
        <v>-9.1549295774647765E-3</v>
      </c>
      <c r="H304" s="39">
        <f t="shared" si="42"/>
        <v>-3.5536602700781961E-3</v>
      </c>
      <c r="I304" s="39">
        <f t="shared" si="43"/>
        <v>5.7061340941511052E-3</v>
      </c>
      <c r="J304" s="39">
        <f t="shared" si="44"/>
        <v>-4.9645390070921502E-3</v>
      </c>
      <c r="K304" s="39">
        <f t="shared" si="45"/>
        <v>-8.5531004989308768E-3</v>
      </c>
      <c r="L304" s="42">
        <v>1431</v>
      </c>
      <c r="M304" s="42">
        <v>1449</v>
      </c>
      <c r="N304" s="42">
        <v>1433</v>
      </c>
      <c r="O304" s="42">
        <v>1431</v>
      </c>
      <c r="P304" s="42">
        <v>1420</v>
      </c>
      <c r="Q304" s="42">
        <v>1407</v>
      </c>
      <c r="R304" s="42">
        <v>1402</v>
      </c>
      <c r="S304" s="42">
        <v>1410</v>
      </c>
      <c r="T304" s="42">
        <v>1403</v>
      </c>
      <c r="U304" s="42">
        <v>1391</v>
      </c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</row>
    <row r="305" spans="1:77" x14ac:dyDescent="0.3">
      <c r="A305" s="3">
        <v>1828</v>
      </c>
      <c r="B305" s="4" t="s">
        <v>298</v>
      </c>
      <c r="C305" s="39">
        <f t="shared" si="37"/>
        <v>1.2318029115341522E-2</v>
      </c>
      <c r="D305" s="39">
        <f t="shared" si="38"/>
        <v>2.7654867256636795E-3</v>
      </c>
      <c r="E305" s="39">
        <f t="shared" si="39"/>
        <v>3.419746276889124E-2</v>
      </c>
      <c r="F305" s="39">
        <f t="shared" si="40"/>
        <v>1.4399999999999968E-2</v>
      </c>
      <c r="G305" s="39">
        <f t="shared" si="41"/>
        <v>-1.629863301787593E-2</v>
      </c>
      <c r="H305" s="39">
        <f t="shared" si="42"/>
        <v>-1.7637626937466622E-2</v>
      </c>
      <c r="I305" s="39">
        <f t="shared" si="43"/>
        <v>-5.4406964091402443E-4</v>
      </c>
      <c r="J305" s="39">
        <f t="shared" si="44"/>
        <v>-1.741970604246057E-2</v>
      </c>
      <c r="K305" s="39">
        <f t="shared" si="45"/>
        <v>-7.2022160664819701E-3</v>
      </c>
      <c r="L305" s="42">
        <v>1786</v>
      </c>
      <c r="M305" s="42">
        <v>1808</v>
      </c>
      <c r="N305" s="42">
        <v>1813</v>
      </c>
      <c r="O305" s="42">
        <v>1875</v>
      </c>
      <c r="P305" s="42">
        <v>1902</v>
      </c>
      <c r="Q305" s="42">
        <v>1871</v>
      </c>
      <c r="R305" s="42">
        <v>1838</v>
      </c>
      <c r="S305" s="42">
        <v>1837</v>
      </c>
      <c r="T305" s="42">
        <v>1805</v>
      </c>
      <c r="U305" s="42">
        <v>1792</v>
      </c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</row>
    <row r="306" spans="1:77" x14ac:dyDescent="0.3">
      <c r="A306" s="3">
        <v>1832</v>
      </c>
      <c r="B306" s="4" t="s">
        <v>299</v>
      </c>
      <c r="C306" s="39">
        <f t="shared" si="37"/>
        <v>3.4904013961605251E-3</v>
      </c>
      <c r="D306" s="39">
        <f t="shared" si="38"/>
        <v>-3.260869565217428E-3</v>
      </c>
      <c r="E306" s="39">
        <f t="shared" si="39"/>
        <v>7.6335877862594437E-3</v>
      </c>
      <c r="F306" s="39">
        <f t="shared" si="40"/>
        <v>-1.4502164502164461E-2</v>
      </c>
      <c r="G306" s="39">
        <f t="shared" si="41"/>
        <v>-5.4908851306830764E-3</v>
      </c>
      <c r="H306" s="39">
        <f t="shared" si="42"/>
        <v>-9.2756183745582588E-3</v>
      </c>
      <c r="I306" s="39">
        <f t="shared" si="43"/>
        <v>8.4707980383416093E-3</v>
      </c>
      <c r="J306" s="39">
        <f t="shared" si="44"/>
        <v>-4.6419098143235527E-3</v>
      </c>
      <c r="K306" s="39">
        <f t="shared" si="45"/>
        <v>-4.4414834554740157E-4</v>
      </c>
      <c r="L306" s="42">
        <v>4584</v>
      </c>
      <c r="M306" s="42">
        <v>4600</v>
      </c>
      <c r="N306" s="42">
        <v>4585</v>
      </c>
      <c r="O306" s="42">
        <v>4620</v>
      </c>
      <c r="P306" s="42">
        <v>4553</v>
      </c>
      <c r="Q306" s="42">
        <v>4528</v>
      </c>
      <c r="R306" s="42">
        <v>4486</v>
      </c>
      <c r="S306" s="42">
        <v>4524</v>
      </c>
      <c r="T306" s="42">
        <v>4503</v>
      </c>
      <c r="U306" s="42">
        <v>4501</v>
      </c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</row>
    <row r="307" spans="1:77" x14ac:dyDescent="0.3">
      <c r="A307" s="3">
        <v>1833</v>
      </c>
      <c r="B307" s="4" t="s">
        <v>300</v>
      </c>
      <c r="C307" s="39">
        <f t="shared" si="37"/>
        <v>8.5831817103076968E-3</v>
      </c>
      <c r="D307" s="39">
        <f t="shared" si="38"/>
        <v>6.0002353033452582E-3</v>
      </c>
      <c r="E307" s="39">
        <f t="shared" si="39"/>
        <v>3.8983315141118968E-3</v>
      </c>
      <c r="F307" s="39">
        <f t="shared" si="40"/>
        <v>7.4168996582790747E-3</v>
      </c>
      <c r="G307" s="39">
        <f t="shared" si="41"/>
        <v>5.2037158385691562E-3</v>
      </c>
      <c r="H307" s="39">
        <f t="shared" si="42"/>
        <v>-1.4955134596211783E-3</v>
      </c>
      <c r="I307" s="39">
        <f t="shared" si="43"/>
        <v>2.3810438188871519E-3</v>
      </c>
      <c r="J307" s="39">
        <f t="shared" si="44"/>
        <v>4.9423393739702615E-3</v>
      </c>
      <c r="K307" s="39">
        <f t="shared" si="45"/>
        <v>3.2405642394204293E-3</v>
      </c>
      <c r="L307" s="42">
        <v>25282</v>
      </c>
      <c r="M307" s="42">
        <v>25499</v>
      </c>
      <c r="N307" s="42">
        <v>25652</v>
      </c>
      <c r="O307" s="42">
        <v>25752</v>
      </c>
      <c r="P307" s="42">
        <v>25943</v>
      </c>
      <c r="Q307" s="42">
        <v>26078</v>
      </c>
      <c r="R307" s="42">
        <v>26039</v>
      </c>
      <c r="S307" s="42">
        <v>26101</v>
      </c>
      <c r="T307" s="42">
        <v>26230</v>
      </c>
      <c r="U307" s="42">
        <v>26315</v>
      </c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</row>
    <row r="308" spans="1:77" x14ac:dyDescent="0.3">
      <c r="A308" s="3">
        <v>1834</v>
      </c>
      <c r="B308" s="4" t="s">
        <v>301</v>
      </c>
      <c r="C308" s="39">
        <f t="shared" si="37"/>
        <v>6.3157894736842746E-3</v>
      </c>
      <c r="D308" s="39">
        <f t="shared" si="38"/>
        <v>1.3075313807531463E-2</v>
      </c>
      <c r="E308" s="39">
        <f t="shared" si="39"/>
        <v>-1.0841507485802815E-2</v>
      </c>
      <c r="F308" s="39">
        <f t="shared" si="40"/>
        <v>-7.8288100208768752E-3</v>
      </c>
      <c r="G308" s="39">
        <f t="shared" si="41"/>
        <v>8.4166228300894819E-3</v>
      </c>
      <c r="H308" s="39">
        <f t="shared" si="42"/>
        <v>3.129890453834161E-3</v>
      </c>
      <c r="I308" s="39">
        <f t="shared" si="43"/>
        <v>-1.5600624024960652E-3</v>
      </c>
      <c r="J308" s="39">
        <f t="shared" si="44"/>
        <v>0</v>
      </c>
      <c r="K308" s="39">
        <f t="shared" si="45"/>
        <v>-8.3333333333333037E-3</v>
      </c>
      <c r="L308" s="42">
        <v>1900</v>
      </c>
      <c r="M308" s="42">
        <v>1912</v>
      </c>
      <c r="N308" s="42">
        <v>1937</v>
      </c>
      <c r="O308" s="42">
        <v>1916</v>
      </c>
      <c r="P308" s="42">
        <v>1901</v>
      </c>
      <c r="Q308" s="42">
        <v>1917</v>
      </c>
      <c r="R308" s="42">
        <v>1923</v>
      </c>
      <c r="S308" s="42">
        <v>1920</v>
      </c>
      <c r="T308" s="42">
        <v>1920</v>
      </c>
      <c r="U308" s="42">
        <v>1904</v>
      </c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</row>
    <row r="309" spans="1:77" x14ac:dyDescent="0.3">
      <c r="A309" s="3">
        <v>1835</v>
      </c>
      <c r="B309" s="4" t="s">
        <v>302</v>
      </c>
      <c r="C309" s="39">
        <f t="shared" si="37"/>
        <v>2.044989775051187E-3</v>
      </c>
      <c r="D309" s="39">
        <f t="shared" si="38"/>
        <v>1.4285714285714235E-2</v>
      </c>
      <c r="E309" s="39">
        <f t="shared" si="39"/>
        <v>1.810865191146882E-2</v>
      </c>
      <c r="F309" s="39">
        <f t="shared" si="40"/>
        <v>-3.359683794466406E-2</v>
      </c>
      <c r="G309" s="39">
        <f t="shared" si="41"/>
        <v>-6.1349693251533388E-3</v>
      </c>
      <c r="H309" s="39">
        <f t="shared" si="42"/>
        <v>-1.6460905349794275E-2</v>
      </c>
      <c r="I309" s="39">
        <f t="shared" si="43"/>
        <v>-2.7196652719665315E-2</v>
      </c>
      <c r="J309" s="39">
        <f t="shared" si="44"/>
        <v>-2.3655913978494647E-2</v>
      </c>
      <c r="K309" s="39">
        <f t="shared" si="45"/>
        <v>4.405286343612369E-3</v>
      </c>
      <c r="L309" s="42">
        <v>489</v>
      </c>
      <c r="M309" s="42">
        <v>490</v>
      </c>
      <c r="N309" s="42">
        <v>497</v>
      </c>
      <c r="O309" s="42">
        <v>506</v>
      </c>
      <c r="P309" s="42">
        <v>489</v>
      </c>
      <c r="Q309" s="42">
        <v>486</v>
      </c>
      <c r="R309" s="42">
        <v>478</v>
      </c>
      <c r="S309" s="42">
        <v>465</v>
      </c>
      <c r="T309" s="42">
        <v>454</v>
      </c>
      <c r="U309" s="42">
        <v>456</v>
      </c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</row>
    <row r="310" spans="1:77" x14ac:dyDescent="0.3">
      <c r="A310" s="3">
        <v>1836</v>
      </c>
      <c r="B310" s="4" t="s">
        <v>303</v>
      </c>
      <c r="C310" s="39">
        <f t="shared" si="37"/>
        <v>1.0148321623731471E-2</v>
      </c>
      <c r="D310" s="39">
        <f t="shared" si="38"/>
        <v>2.0092735703245657E-2</v>
      </c>
      <c r="E310" s="39">
        <f t="shared" si="39"/>
        <v>-7.575757575757569E-3</v>
      </c>
      <c r="F310" s="39">
        <f t="shared" si="40"/>
        <v>-3.8167938931297218E-3</v>
      </c>
      <c r="G310" s="39">
        <f t="shared" si="41"/>
        <v>-2.7586206896551779E-2</v>
      </c>
      <c r="H310" s="39">
        <f t="shared" si="42"/>
        <v>-7.8802206461781044E-4</v>
      </c>
      <c r="I310" s="39">
        <f t="shared" si="43"/>
        <v>-7.8864353312302349E-4</v>
      </c>
      <c r="J310" s="39">
        <f t="shared" si="44"/>
        <v>-1.420678768745065E-2</v>
      </c>
      <c r="K310" s="39">
        <f t="shared" si="45"/>
        <v>-8.8070456365092475E-3</v>
      </c>
      <c r="L310" s="42">
        <v>1281</v>
      </c>
      <c r="M310" s="42">
        <v>1294</v>
      </c>
      <c r="N310" s="42">
        <v>1320</v>
      </c>
      <c r="O310" s="42">
        <v>1310</v>
      </c>
      <c r="P310" s="42">
        <v>1305</v>
      </c>
      <c r="Q310" s="42">
        <v>1269</v>
      </c>
      <c r="R310" s="42">
        <v>1268</v>
      </c>
      <c r="S310" s="42">
        <v>1267</v>
      </c>
      <c r="T310" s="42">
        <v>1249</v>
      </c>
      <c r="U310" s="42">
        <v>1238</v>
      </c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</row>
    <row r="311" spans="1:77" x14ac:dyDescent="0.3">
      <c r="A311" s="3">
        <v>1837</v>
      </c>
      <c r="B311" s="4" t="s">
        <v>304</v>
      </c>
      <c r="C311" s="39">
        <f t="shared" si="37"/>
        <v>1.6568760355475387E-3</v>
      </c>
      <c r="D311" s="39">
        <f t="shared" si="38"/>
        <v>1.0526315789474161E-3</v>
      </c>
      <c r="E311" s="39">
        <f t="shared" si="39"/>
        <v>-1.1266336187471859E-2</v>
      </c>
      <c r="F311" s="39">
        <f t="shared" si="40"/>
        <v>-1.3825584928593093E-2</v>
      </c>
      <c r="G311" s="39">
        <f t="shared" si="41"/>
        <v>-5.7002002773069993E-3</v>
      </c>
      <c r="H311" s="39">
        <f t="shared" si="42"/>
        <v>2.6340254105980954E-3</v>
      </c>
      <c r="I311" s="39">
        <f t="shared" si="43"/>
        <v>-5.5632823365785455E-3</v>
      </c>
      <c r="J311" s="39">
        <f t="shared" si="44"/>
        <v>-1.3830613830613792E-2</v>
      </c>
      <c r="K311" s="39">
        <f t="shared" si="45"/>
        <v>-2.363693665300981E-3</v>
      </c>
      <c r="L311" s="42">
        <v>6639</v>
      </c>
      <c r="M311" s="42">
        <v>6650</v>
      </c>
      <c r="N311" s="42">
        <v>6657</v>
      </c>
      <c r="O311" s="42">
        <v>6582</v>
      </c>
      <c r="P311" s="42">
        <v>6491</v>
      </c>
      <c r="Q311" s="42">
        <v>6454</v>
      </c>
      <c r="R311" s="42">
        <v>6471</v>
      </c>
      <c r="S311" s="42">
        <v>6435</v>
      </c>
      <c r="T311" s="42">
        <v>6346</v>
      </c>
      <c r="U311" s="42">
        <v>6331</v>
      </c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</row>
    <row r="312" spans="1:77" x14ac:dyDescent="0.3">
      <c r="A312" s="3">
        <v>1838</v>
      </c>
      <c r="B312" s="4" t="s">
        <v>305</v>
      </c>
      <c r="C312" s="39">
        <f t="shared" si="37"/>
        <v>1.2024048096192397E-2</v>
      </c>
      <c r="D312" s="39">
        <f t="shared" si="38"/>
        <v>-9.9009900990099098E-3</v>
      </c>
      <c r="E312" s="39">
        <f t="shared" si="39"/>
        <v>2.9999999999998916E-3</v>
      </c>
      <c r="F312" s="39">
        <f t="shared" si="40"/>
        <v>8.4745762711864181E-3</v>
      </c>
      <c r="G312" s="39">
        <f t="shared" si="41"/>
        <v>-4.4488383588729974E-3</v>
      </c>
      <c r="H312" s="39">
        <f t="shared" si="42"/>
        <v>1.4399205561072437E-2</v>
      </c>
      <c r="I312" s="39">
        <f t="shared" si="43"/>
        <v>-9.3000489476260384E-3</v>
      </c>
      <c r="J312" s="39">
        <f t="shared" si="44"/>
        <v>-1.2845849802371578E-2</v>
      </c>
      <c r="K312" s="39">
        <f t="shared" si="45"/>
        <v>-1.0010010010010006E-2</v>
      </c>
      <c r="L312" s="42">
        <v>1996</v>
      </c>
      <c r="M312" s="42">
        <v>2020</v>
      </c>
      <c r="N312" s="42">
        <v>2000</v>
      </c>
      <c r="O312" s="42">
        <v>2006</v>
      </c>
      <c r="P312" s="42">
        <v>2023</v>
      </c>
      <c r="Q312" s="42">
        <v>2014</v>
      </c>
      <c r="R312" s="42">
        <v>2043</v>
      </c>
      <c r="S312" s="42">
        <v>2024</v>
      </c>
      <c r="T312" s="42">
        <v>1998</v>
      </c>
      <c r="U312" s="42">
        <v>1978</v>
      </c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</row>
    <row r="313" spans="1:77" x14ac:dyDescent="0.3">
      <c r="A313" s="3">
        <v>1839</v>
      </c>
      <c r="B313" s="4" t="s">
        <v>306</v>
      </c>
      <c r="C313" s="39">
        <f t="shared" si="37"/>
        <v>-9.8743267504488585E-3</v>
      </c>
      <c r="D313" s="39">
        <f t="shared" si="38"/>
        <v>-5.4397098821395984E-3</v>
      </c>
      <c r="E313" s="39">
        <f t="shared" si="39"/>
        <v>-2.0054694621695512E-2</v>
      </c>
      <c r="F313" s="39">
        <f t="shared" si="40"/>
        <v>1.2093023255813851E-2</v>
      </c>
      <c r="G313" s="39">
        <f t="shared" si="41"/>
        <v>-2.7573529411764719E-2</v>
      </c>
      <c r="H313" s="39">
        <f t="shared" si="42"/>
        <v>-2.2684310018903586E-2</v>
      </c>
      <c r="I313" s="39">
        <f t="shared" si="43"/>
        <v>8.7040618955511739E-3</v>
      </c>
      <c r="J313" s="39">
        <f t="shared" si="44"/>
        <v>-1.3422818791946289E-2</v>
      </c>
      <c r="K313" s="39">
        <f t="shared" si="45"/>
        <v>-6.8027210884353817E-3</v>
      </c>
      <c r="L313" s="42">
        <v>1114</v>
      </c>
      <c r="M313" s="42">
        <v>1103</v>
      </c>
      <c r="N313" s="42">
        <v>1097</v>
      </c>
      <c r="O313" s="42">
        <v>1075</v>
      </c>
      <c r="P313" s="42">
        <v>1088</v>
      </c>
      <c r="Q313" s="42">
        <v>1058</v>
      </c>
      <c r="R313" s="42">
        <v>1034</v>
      </c>
      <c r="S313" s="42">
        <v>1043</v>
      </c>
      <c r="T313" s="42">
        <v>1029</v>
      </c>
      <c r="U313" s="42">
        <v>1022</v>
      </c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</row>
    <row r="314" spans="1:77" x14ac:dyDescent="0.3">
      <c r="A314" s="3">
        <v>1840</v>
      </c>
      <c r="B314" s="4" t="s">
        <v>307</v>
      </c>
      <c r="C314" s="39">
        <f t="shared" si="37"/>
        <v>-4.2625745950554128E-3</v>
      </c>
      <c r="D314" s="39">
        <f t="shared" si="38"/>
        <v>8.1335616438356073E-3</v>
      </c>
      <c r="E314" s="39">
        <f t="shared" si="39"/>
        <v>7.4309978768578588E-3</v>
      </c>
      <c r="F314" s="39">
        <f t="shared" si="40"/>
        <v>-1.1591148577449917E-2</v>
      </c>
      <c r="G314" s="39">
        <f t="shared" si="41"/>
        <v>9.3816631130063666E-3</v>
      </c>
      <c r="H314" s="39">
        <f t="shared" si="42"/>
        <v>-7.1820870299957873E-3</v>
      </c>
      <c r="I314" s="39">
        <f t="shared" si="43"/>
        <v>4.2553191489358433E-4</v>
      </c>
      <c r="J314" s="39">
        <f t="shared" si="44"/>
        <v>-2.3394300297745474E-3</v>
      </c>
      <c r="K314" s="39">
        <f t="shared" si="45"/>
        <v>-7.2479215519078988E-3</v>
      </c>
      <c r="L314" s="42">
        <v>4692</v>
      </c>
      <c r="M314" s="42">
        <v>4672</v>
      </c>
      <c r="N314" s="42">
        <v>4710</v>
      </c>
      <c r="O314" s="42">
        <v>4745</v>
      </c>
      <c r="P314" s="42">
        <v>4690</v>
      </c>
      <c r="Q314" s="42">
        <v>4734</v>
      </c>
      <c r="R314" s="42">
        <v>4700</v>
      </c>
      <c r="S314" s="42">
        <v>4702</v>
      </c>
      <c r="T314" s="42">
        <v>4691</v>
      </c>
      <c r="U314" s="42">
        <v>4657</v>
      </c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</row>
    <row r="315" spans="1:77" x14ac:dyDescent="0.3">
      <c r="A315" s="3">
        <v>1841</v>
      </c>
      <c r="B315" s="4" t="s">
        <v>308</v>
      </c>
      <c r="C315" s="39">
        <f t="shared" si="37"/>
        <v>-1.9891122278057338E-3</v>
      </c>
      <c r="D315" s="39">
        <f t="shared" si="38"/>
        <v>-2.0979754536871731E-3</v>
      </c>
      <c r="E315" s="39">
        <f t="shared" si="39"/>
        <v>0</v>
      </c>
      <c r="F315" s="39">
        <f t="shared" si="40"/>
        <v>4.5201303479449617E-3</v>
      </c>
      <c r="G315" s="39">
        <f t="shared" si="41"/>
        <v>6.906655504395065E-3</v>
      </c>
      <c r="H315" s="39">
        <f t="shared" si="42"/>
        <v>-1.8707129494907049E-3</v>
      </c>
      <c r="I315" s="39">
        <f t="shared" si="43"/>
        <v>1.3015410245730941E-2</v>
      </c>
      <c r="J315" s="39">
        <f t="shared" si="44"/>
        <v>4.7281323877068626E-3</v>
      </c>
      <c r="K315" s="39">
        <f t="shared" si="45"/>
        <v>-1.5345268542199531E-3</v>
      </c>
      <c r="L315" s="42">
        <v>9552</v>
      </c>
      <c r="M315" s="42">
        <v>9533</v>
      </c>
      <c r="N315" s="42">
        <v>9513</v>
      </c>
      <c r="O315" s="42">
        <v>9513</v>
      </c>
      <c r="P315" s="42">
        <v>9556</v>
      </c>
      <c r="Q315" s="42">
        <v>9622</v>
      </c>
      <c r="R315" s="42">
        <v>9604</v>
      </c>
      <c r="S315" s="42">
        <v>9729</v>
      </c>
      <c r="T315" s="42">
        <v>9775</v>
      </c>
      <c r="U315" s="42">
        <v>9760</v>
      </c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</row>
    <row r="316" spans="1:77" x14ac:dyDescent="0.3">
      <c r="A316" s="3">
        <v>1845</v>
      </c>
      <c r="B316" s="4" t="s">
        <v>309</v>
      </c>
      <c r="C316" s="39">
        <f t="shared" si="37"/>
        <v>2.520161290322509E-3</v>
      </c>
      <c r="D316" s="39">
        <f t="shared" si="38"/>
        <v>7.0387129210658372E-3</v>
      </c>
      <c r="E316" s="39">
        <f t="shared" si="39"/>
        <v>-1.0983524712930626E-2</v>
      </c>
      <c r="F316" s="39">
        <f t="shared" si="40"/>
        <v>3.0287733467946332E-3</v>
      </c>
      <c r="G316" s="39">
        <f t="shared" si="41"/>
        <v>-1.7111222949169558E-2</v>
      </c>
      <c r="H316" s="39">
        <f t="shared" si="42"/>
        <v>5.1203277009728154E-3</v>
      </c>
      <c r="I316" s="39">
        <f t="shared" si="43"/>
        <v>-2.5471217524197787E-3</v>
      </c>
      <c r="J316" s="39">
        <f t="shared" si="44"/>
        <v>1.0725229826353377E-2</v>
      </c>
      <c r="K316" s="39">
        <f t="shared" si="45"/>
        <v>-2.0212228398180931E-3</v>
      </c>
      <c r="L316" s="42">
        <v>1984</v>
      </c>
      <c r="M316" s="42">
        <v>1989</v>
      </c>
      <c r="N316" s="42">
        <v>2003</v>
      </c>
      <c r="O316" s="42">
        <v>1981</v>
      </c>
      <c r="P316" s="42">
        <v>1987</v>
      </c>
      <c r="Q316" s="42">
        <v>1953</v>
      </c>
      <c r="R316" s="42">
        <v>1963</v>
      </c>
      <c r="S316" s="42">
        <v>1958</v>
      </c>
      <c r="T316" s="42">
        <v>1979</v>
      </c>
      <c r="U316" s="42">
        <v>1975</v>
      </c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</row>
    <row r="317" spans="1:77" x14ac:dyDescent="0.3">
      <c r="A317" s="3">
        <v>1848</v>
      </c>
      <c r="B317" s="4" t="s">
        <v>310</v>
      </c>
      <c r="C317" s="39">
        <f t="shared" si="37"/>
        <v>0</v>
      </c>
      <c r="D317" s="39">
        <f t="shared" si="38"/>
        <v>-3.8182512409316027E-3</v>
      </c>
      <c r="E317" s="39">
        <f t="shared" si="39"/>
        <v>-2.1847451130701412E-2</v>
      </c>
      <c r="F317" s="39">
        <f t="shared" si="40"/>
        <v>1.0579937304075138E-2</v>
      </c>
      <c r="G317" s="39">
        <f t="shared" si="41"/>
        <v>-2.7917797595967464E-2</v>
      </c>
      <c r="H317" s="39">
        <f t="shared" si="42"/>
        <v>1.4359792580773911E-2</v>
      </c>
      <c r="I317" s="39">
        <f t="shared" si="43"/>
        <v>0</v>
      </c>
      <c r="J317" s="39">
        <f t="shared" si="44"/>
        <v>-3.5391270153362075E-3</v>
      </c>
      <c r="K317" s="39">
        <f t="shared" si="45"/>
        <v>1.6574585635359185E-2</v>
      </c>
      <c r="L317" s="42">
        <v>2619</v>
      </c>
      <c r="M317" s="42">
        <v>2619</v>
      </c>
      <c r="N317" s="42">
        <v>2609</v>
      </c>
      <c r="O317" s="42">
        <v>2552</v>
      </c>
      <c r="P317" s="42">
        <v>2579</v>
      </c>
      <c r="Q317" s="42">
        <v>2507</v>
      </c>
      <c r="R317" s="42">
        <v>2543</v>
      </c>
      <c r="S317" s="42">
        <v>2543</v>
      </c>
      <c r="T317" s="42">
        <v>2534</v>
      </c>
      <c r="U317" s="42">
        <v>2576</v>
      </c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</row>
    <row r="318" spans="1:77" x14ac:dyDescent="0.3">
      <c r="A318" s="3">
        <v>1849</v>
      </c>
      <c r="B318" s="4" t="s">
        <v>311</v>
      </c>
      <c r="C318" s="39">
        <f t="shared" si="37"/>
        <v>1.084474885844755E-2</v>
      </c>
      <c r="D318" s="39">
        <f t="shared" si="38"/>
        <v>6.7758328627893771E-3</v>
      </c>
      <c r="E318" s="39">
        <f t="shared" si="39"/>
        <v>4.4868199663488095E-3</v>
      </c>
      <c r="F318" s="39">
        <f t="shared" si="40"/>
        <v>1.6192071468453362E-2</v>
      </c>
      <c r="G318" s="39">
        <f t="shared" si="41"/>
        <v>-4.9450549450549275E-3</v>
      </c>
      <c r="H318" s="39">
        <f t="shared" si="42"/>
        <v>7.1783545002761517E-3</v>
      </c>
      <c r="I318" s="39">
        <f t="shared" si="43"/>
        <v>-7.6754385964912242E-3</v>
      </c>
      <c r="J318" s="39">
        <f t="shared" si="44"/>
        <v>-4.972375690607711E-3</v>
      </c>
      <c r="K318" s="39">
        <f t="shared" si="45"/>
        <v>-2.9983342587451389E-2</v>
      </c>
      <c r="L318" s="42">
        <v>1752</v>
      </c>
      <c r="M318" s="42">
        <v>1771</v>
      </c>
      <c r="N318" s="42">
        <v>1783</v>
      </c>
      <c r="O318" s="42">
        <v>1791</v>
      </c>
      <c r="P318" s="42">
        <v>1820</v>
      </c>
      <c r="Q318" s="42">
        <v>1811</v>
      </c>
      <c r="R318" s="42">
        <v>1824</v>
      </c>
      <c r="S318" s="42">
        <v>1810</v>
      </c>
      <c r="T318" s="42">
        <v>1801</v>
      </c>
      <c r="U318" s="42">
        <v>1747</v>
      </c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</row>
    <row r="319" spans="1:77" x14ac:dyDescent="0.3">
      <c r="A319" s="3">
        <v>1850</v>
      </c>
      <c r="B319" s="4" t="s">
        <v>312</v>
      </c>
      <c r="C319" s="39">
        <f t="shared" si="37"/>
        <v>-2.4912805181863673E-3</v>
      </c>
      <c r="D319" s="39">
        <f t="shared" si="38"/>
        <v>-2.2977022977022976E-2</v>
      </c>
      <c r="E319" s="39">
        <f t="shared" si="39"/>
        <v>1.1247443762781195E-2</v>
      </c>
      <c r="F319" s="39">
        <f t="shared" si="40"/>
        <v>1.1122345803842304E-2</v>
      </c>
      <c r="G319" s="39">
        <f t="shared" si="41"/>
        <v>-2.0000000000000018E-3</v>
      </c>
      <c r="H319" s="39">
        <f t="shared" si="42"/>
        <v>-1.1022044088176308E-2</v>
      </c>
      <c r="I319" s="39">
        <f t="shared" si="43"/>
        <v>-7.0921985815602939E-3</v>
      </c>
      <c r="J319" s="39">
        <f t="shared" si="44"/>
        <v>-3.5714285714285587E-3</v>
      </c>
      <c r="K319" s="39">
        <f t="shared" si="45"/>
        <v>-1.4336917562724039E-2</v>
      </c>
      <c r="L319" s="42">
        <v>2007</v>
      </c>
      <c r="M319" s="42">
        <v>2002</v>
      </c>
      <c r="N319" s="42">
        <v>1956</v>
      </c>
      <c r="O319" s="42">
        <v>1978</v>
      </c>
      <c r="P319" s="42">
        <v>2000</v>
      </c>
      <c r="Q319" s="42">
        <v>1996</v>
      </c>
      <c r="R319" s="42">
        <v>1974</v>
      </c>
      <c r="S319" s="42">
        <v>1960</v>
      </c>
      <c r="T319" s="42">
        <v>1953</v>
      </c>
      <c r="U319" s="42">
        <v>1925</v>
      </c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</row>
    <row r="320" spans="1:77" x14ac:dyDescent="0.3">
      <c r="A320" s="3">
        <v>1851</v>
      </c>
      <c r="B320" s="4" t="s">
        <v>313</v>
      </c>
      <c r="C320" s="39">
        <f t="shared" si="37"/>
        <v>6.8775790921595803E-3</v>
      </c>
      <c r="D320" s="39">
        <f t="shared" si="38"/>
        <v>-7.7413479052823586E-3</v>
      </c>
      <c r="E320" s="39">
        <f t="shared" si="39"/>
        <v>1.8815970628728751E-2</v>
      </c>
      <c r="F320" s="39">
        <f t="shared" si="40"/>
        <v>1.2612612612612706E-2</v>
      </c>
      <c r="G320" s="39">
        <f t="shared" si="41"/>
        <v>-3.9145907473309594E-2</v>
      </c>
      <c r="H320" s="39">
        <f t="shared" si="42"/>
        <v>-7.4074074074074181E-3</v>
      </c>
      <c r="I320" s="39">
        <f t="shared" si="43"/>
        <v>-4.6641791044775838E-3</v>
      </c>
      <c r="J320" s="39">
        <f t="shared" si="44"/>
        <v>-1.4995313964386137E-2</v>
      </c>
      <c r="K320" s="39">
        <f t="shared" si="45"/>
        <v>-1.18934348239772E-2</v>
      </c>
      <c r="L320" s="42">
        <v>2181</v>
      </c>
      <c r="M320" s="42">
        <v>2196</v>
      </c>
      <c r="N320" s="42">
        <v>2179</v>
      </c>
      <c r="O320" s="42">
        <v>2220</v>
      </c>
      <c r="P320" s="42">
        <v>2248</v>
      </c>
      <c r="Q320" s="42">
        <v>2160</v>
      </c>
      <c r="R320" s="42">
        <v>2144</v>
      </c>
      <c r="S320" s="42">
        <v>2134</v>
      </c>
      <c r="T320" s="42">
        <v>2102</v>
      </c>
      <c r="U320" s="42">
        <v>2077</v>
      </c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</row>
    <row r="321" spans="1:77" x14ac:dyDescent="0.3">
      <c r="A321" s="3">
        <v>1852</v>
      </c>
      <c r="B321" s="4" t="s">
        <v>314</v>
      </c>
      <c r="C321" s="39">
        <f t="shared" si="37"/>
        <v>-1.4869888475836479E-2</v>
      </c>
      <c r="D321" s="39">
        <f t="shared" si="38"/>
        <v>-3.0943396226415065E-2</v>
      </c>
      <c r="E321" s="39">
        <f t="shared" si="39"/>
        <v>-4.6728971962616273E-3</v>
      </c>
      <c r="F321" s="39">
        <f t="shared" si="40"/>
        <v>-1.7214397496087663E-2</v>
      </c>
      <c r="G321" s="39">
        <f t="shared" si="41"/>
        <v>1.9108280254777066E-2</v>
      </c>
      <c r="H321" s="39">
        <f t="shared" si="42"/>
        <v>2.3437500000000888E-3</v>
      </c>
      <c r="I321" s="39">
        <f t="shared" si="43"/>
        <v>-2.4162120031176904E-2</v>
      </c>
      <c r="J321" s="39">
        <f t="shared" si="44"/>
        <v>5.5910543130990309E-3</v>
      </c>
      <c r="K321" s="39">
        <f t="shared" si="45"/>
        <v>0</v>
      </c>
      <c r="L321" s="42">
        <v>1345</v>
      </c>
      <c r="M321" s="42">
        <v>1325</v>
      </c>
      <c r="N321" s="42">
        <v>1284</v>
      </c>
      <c r="O321" s="42">
        <v>1278</v>
      </c>
      <c r="P321" s="42">
        <v>1256</v>
      </c>
      <c r="Q321" s="42">
        <v>1280</v>
      </c>
      <c r="R321" s="42">
        <v>1283</v>
      </c>
      <c r="S321" s="42">
        <v>1252</v>
      </c>
      <c r="T321" s="42">
        <v>1259</v>
      </c>
      <c r="U321" s="42">
        <v>1259</v>
      </c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</row>
    <row r="322" spans="1:77" x14ac:dyDescent="0.3">
      <c r="A322" s="3">
        <v>1853</v>
      </c>
      <c r="B322" s="4" t="s">
        <v>315</v>
      </c>
      <c r="C322" s="39">
        <f t="shared" si="37"/>
        <v>-1.1053795136330091E-2</v>
      </c>
      <c r="D322" s="39">
        <f t="shared" si="38"/>
        <v>1.2667660208643738E-2</v>
      </c>
      <c r="E322" s="39">
        <f t="shared" si="39"/>
        <v>1.2509197939661432E-2</v>
      </c>
      <c r="F322" s="39">
        <f t="shared" si="40"/>
        <v>1.0901162790697638E-2</v>
      </c>
      <c r="G322" s="39">
        <f t="shared" si="41"/>
        <v>-4.3134435657800063E-3</v>
      </c>
      <c r="H322" s="39">
        <f t="shared" si="42"/>
        <v>1.0830324909747224E-2</v>
      </c>
      <c r="I322" s="39">
        <f t="shared" si="43"/>
        <v>1.4285714285713347E-3</v>
      </c>
      <c r="J322" s="39">
        <f t="shared" si="44"/>
        <v>-1.0699001426533572E-2</v>
      </c>
      <c r="K322" s="39">
        <f t="shared" si="45"/>
        <v>0</v>
      </c>
      <c r="L322" s="42">
        <v>1357</v>
      </c>
      <c r="M322" s="42">
        <v>1342</v>
      </c>
      <c r="N322" s="42">
        <v>1359</v>
      </c>
      <c r="O322" s="42">
        <v>1376</v>
      </c>
      <c r="P322" s="42">
        <v>1391</v>
      </c>
      <c r="Q322" s="42">
        <v>1385</v>
      </c>
      <c r="R322" s="42">
        <v>1400</v>
      </c>
      <c r="S322" s="42">
        <v>1402</v>
      </c>
      <c r="T322" s="42">
        <v>1387</v>
      </c>
      <c r="U322" s="42">
        <v>1387</v>
      </c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</row>
    <row r="323" spans="1:77" x14ac:dyDescent="0.3">
      <c r="A323" s="3">
        <v>1854</v>
      </c>
      <c r="B323" s="4" t="s">
        <v>316</v>
      </c>
      <c r="C323" s="39">
        <f t="shared" si="37"/>
        <v>1.5290519877675379E-3</v>
      </c>
      <c r="D323" s="39">
        <f t="shared" si="38"/>
        <v>-1.5267175572518665E-3</v>
      </c>
      <c r="E323" s="39">
        <f t="shared" si="39"/>
        <v>-6.4984709480122582E-3</v>
      </c>
      <c r="F323" s="39">
        <f t="shared" si="40"/>
        <v>-3.0781069642169534E-3</v>
      </c>
      <c r="G323" s="39">
        <f t="shared" si="41"/>
        <v>-3.8595137012736869E-3</v>
      </c>
      <c r="H323" s="39">
        <f t="shared" si="42"/>
        <v>-9.6861681518791709E-3</v>
      </c>
      <c r="I323" s="39">
        <f t="shared" si="43"/>
        <v>-7.8247261345854024E-4</v>
      </c>
      <c r="J323" s="39">
        <f t="shared" si="44"/>
        <v>-1.2529365700861383E-2</v>
      </c>
      <c r="K323" s="39">
        <f t="shared" si="45"/>
        <v>-2.0618556701030966E-2</v>
      </c>
      <c r="L323" s="42">
        <v>2616</v>
      </c>
      <c r="M323" s="42">
        <v>2620</v>
      </c>
      <c r="N323" s="42">
        <v>2616</v>
      </c>
      <c r="O323" s="42">
        <v>2599</v>
      </c>
      <c r="P323" s="42">
        <v>2591</v>
      </c>
      <c r="Q323" s="42">
        <v>2581</v>
      </c>
      <c r="R323" s="42">
        <v>2556</v>
      </c>
      <c r="S323" s="42">
        <v>2554</v>
      </c>
      <c r="T323" s="42">
        <v>2522</v>
      </c>
      <c r="U323" s="42">
        <v>2470</v>
      </c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</row>
    <row r="324" spans="1:77" x14ac:dyDescent="0.3">
      <c r="A324" s="3">
        <v>1856</v>
      </c>
      <c r="B324" s="4" t="s">
        <v>317</v>
      </c>
      <c r="C324" s="39">
        <f t="shared" si="37"/>
        <v>-1.1437908496731986E-2</v>
      </c>
      <c r="D324" s="39">
        <f t="shared" si="38"/>
        <v>-1.6528925619834656E-2</v>
      </c>
      <c r="E324" s="39">
        <f t="shared" si="39"/>
        <v>-5.0420168067226934E-2</v>
      </c>
      <c r="F324" s="39">
        <f t="shared" si="40"/>
        <v>1.7699115044247371E-3</v>
      </c>
      <c r="G324" s="39">
        <f t="shared" si="41"/>
        <v>-3.7102473498233257E-2</v>
      </c>
      <c r="H324" s="39">
        <f t="shared" si="42"/>
        <v>1.1009174311926495E-2</v>
      </c>
      <c r="I324" s="39">
        <f t="shared" si="43"/>
        <v>-2.9038112522686066E-2</v>
      </c>
      <c r="J324" s="39">
        <f t="shared" si="44"/>
        <v>-3.3644859813084071E-2</v>
      </c>
      <c r="K324" s="39">
        <f t="shared" si="45"/>
        <v>-1.740812379110257E-2</v>
      </c>
      <c r="L324" s="42">
        <v>612</v>
      </c>
      <c r="M324" s="42">
        <v>605</v>
      </c>
      <c r="N324" s="42">
        <v>595</v>
      </c>
      <c r="O324" s="42">
        <v>565</v>
      </c>
      <c r="P324" s="42">
        <v>566</v>
      </c>
      <c r="Q324" s="42">
        <v>545</v>
      </c>
      <c r="R324" s="42">
        <v>551</v>
      </c>
      <c r="S324" s="42">
        <v>535</v>
      </c>
      <c r="T324" s="42">
        <v>517</v>
      </c>
      <c r="U324" s="42">
        <v>508</v>
      </c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</row>
    <row r="325" spans="1:77" x14ac:dyDescent="0.3">
      <c r="A325" s="3">
        <v>1857</v>
      </c>
      <c r="B325" s="4" t="s">
        <v>318</v>
      </c>
      <c r="C325" s="39">
        <f t="shared" ref="C325:C388" si="46">+M325/L325-1</f>
        <v>-1.708278580814715E-2</v>
      </c>
      <c r="D325" s="39">
        <f t="shared" ref="D325:D388" si="47">+N325/M325-1</f>
        <v>4.0106951871656804E-3</v>
      </c>
      <c r="E325" s="39">
        <f t="shared" ref="E325:E388" si="48">+O325/N325-1</f>
        <v>3.9946737683089761E-3</v>
      </c>
      <c r="F325" s="39">
        <f t="shared" ref="F325:F388" si="49">+P325/O325-1</f>
        <v>3.0503978779840901E-2</v>
      </c>
      <c r="G325" s="39">
        <f t="shared" ref="G325:G388" si="50">+Q325/P325-1</f>
        <v>3.8610038610038533E-3</v>
      </c>
      <c r="H325" s="39">
        <f t="shared" ref="H325:H388" si="51">+R325/Q325-1</f>
        <v>-1.9230769230769273E-2</v>
      </c>
      <c r="I325" s="39">
        <f t="shared" ref="I325:I388" si="52">+S325/R325-1</f>
        <v>-2.7450980392156876E-2</v>
      </c>
      <c r="J325" s="39">
        <f t="shared" ref="J325:J388" si="53">+T325/S325-1</f>
        <v>2.6881720430107503E-3</v>
      </c>
      <c r="K325" s="39">
        <f t="shared" ref="K325:K388" si="54">+U325/T325-1</f>
        <v>-1.8766756032171594E-2</v>
      </c>
      <c r="L325" s="42">
        <v>761</v>
      </c>
      <c r="M325" s="42">
        <v>748</v>
      </c>
      <c r="N325" s="42">
        <v>751</v>
      </c>
      <c r="O325" s="42">
        <v>754</v>
      </c>
      <c r="P325" s="42">
        <v>777</v>
      </c>
      <c r="Q325" s="42">
        <v>780</v>
      </c>
      <c r="R325" s="42">
        <v>765</v>
      </c>
      <c r="S325" s="42">
        <v>744</v>
      </c>
      <c r="T325" s="42">
        <v>746</v>
      </c>
      <c r="U325" s="42">
        <v>732</v>
      </c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</row>
    <row r="326" spans="1:77" x14ac:dyDescent="0.3">
      <c r="A326" s="3">
        <v>1859</v>
      </c>
      <c r="B326" s="4" t="s">
        <v>319</v>
      </c>
      <c r="C326" s="39">
        <f t="shared" si="46"/>
        <v>-6.5741417092768373E-3</v>
      </c>
      <c r="D326" s="39">
        <f t="shared" si="47"/>
        <v>1.6911764705882293E-2</v>
      </c>
      <c r="E326" s="39">
        <f t="shared" si="48"/>
        <v>-5.0614605929139023E-3</v>
      </c>
      <c r="F326" s="39">
        <f t="shared" si="49"/>
        <v>-5.8139534883721034E-3</v>
      </c>
      <c r="G326" s="39">
        <f t="shared" si="50"/>
        <v>-7.309941520467822E-3</v>
      </c>
      <c r="H326" s="39">
        <f t="shared" si="51"/>
        <v>-1.6200294550810068E-2</v>
      </c>
      <c r="I326" s="39">
        <f t="shared" si="52"/>
        <v>9.7305389221555849E-3</v>
      </c>
      <c r="J326" s="39">
        <f t="shared" si="53"/>
        <v>-3.5581912527798409E-2</v>
      </c>
      <c r="K326" s="39">
        <f t="shared" si="54"/>
        <v>-6.9177555726364082E-3</v>
      </c>
      <c r="L326" s="42">
        <v>1369</v>
      </c>
      <c r="M326" s="42">
        <v>1360</v>
      </c>
      <c r="N326" s="42">
        <v>1383</v>
      </c>
      <c r="O326" s="42">
        <v>1376</v>
      </c>
      <c r="P326" s="42">
        <v>1368</v>
      </c>
      <c r="Q326" s="42">
        <v>1358</v>
      </c>
      <c r="R326" s="42">
        <v>1336</v>
      </c>
      <c r="S326" s="42">
        <v>1349</v>
      </c>
      <c r="T326" s="42">
        <v>1301</v>
      </c>
      <c r="U326" s="42">
        <v>1292</v>
      </c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</row>
    <row r="327" spans="1:77" x14ac:dyDescent="0.3">
      <c r="A327" s="3">
        <v>1860</v>
      </c>
      <c r="B327" s="4" t="s">
        <v>320</v>
      </c>
      <c r="C327" s="39">
        <f t="shared" si="46"/>
        <v>9.9306726625445485E-3</v>
      </c>
      <c r="D327" s="39">
        <f t="shared" si="47"/>
        <v>6.3079777365491196E-3</v>
      </c>
      <c r="E327" s="39">
        <f t="shared" si="48"/>
        <v>2.02802359882015E-3</v>
      </c>
      <c r="F327" s="39">
        <f t="shared" si="49"/>
        <v>1.1683532658693707E-2</v>
      </c>
      <c r="G327" s="39">
        <f t="shared" si="50"/>
        <v>1.3003546421751278E-2</v>
      </c>
      <c r="H327" s="39">
        <f t="shared" si="51"/>
        <v>5.20646319569118E-3</v>
      </c>
      <c r="I327" s="39">
        <f t="shared" si="52"/>
        <v>8.5729594570458367E-3</v>
      </c>
      <c r="J327" s="39">
        <f t="shared" si="53"/>
        <v>9.1198866654860211E-3</v>
      </c>
      <c r="K327" s="39">
        <f t="shared" si="54"/>
        <v>7.2826182328682432E-3</v>
      </c>
      <c r="L327" s="42">
        <v>10674</v>
      </c>
      <c r="M327" s="42">
        <v>10780</v>
      </c>
      <c r="N327" s="42">
        <v>10848</v>
      </c>
      <c r="O327" s="42">
        <v>10870</v>
      </c>
      <c r="P327" s="42">
        <v>10997</v>
      </c>
      <c r="Q327" s="42">
        <v>11140</v>
      </c>
      <c r="R327" s="42">
        <v>11198</v>
      </c>
      <c r="S327" s="42">
        <v>11294</v>
      </c>
      <c r="T327" s="42">
        <v>11397</v>
      </c>
      <c r="U327" s="42">
        <v>11480</v>
      </c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</row>
    <row r="328" spans="1:77" x14ac:dyDescent="0.3">
      <c r="A328" s="3">
        <v>1865</v>
      </c>
      <c r="B328" s="4" t="s">
        <v>321</v>
      </c>
      <c r="C328" s="39">
        <f t="shared" si="46"/>
        <v>0</v>
      </c>
      <c r="D328" s="39">
        <f t="shared" si="47"/>
        <v>6.9821567106282956E-3</v>
      </c>
      <c r="E328" s="39">
        <f t="shared" si="48"/>
        <v>1.3317191283293006E-2</v>
      </c>
      <c r="F328" s="39">
        <f t="shared" si="49"/>
        <v>1.7378081894210418E-3</v>
      </c>
      <c r="G328" s="39">
        <f t="shared" si="50"/>
        <v>6.7223246232246403E-3</v>
      </c>
      <c r="H328" s="39">
        <f t="shared" si="51"/>
        <v>7.0005385029616729E-3</v>
      </c>
      <c r="I328" s="39">
        <f t="shared" si="52"/>
        <v>1.0053475935828837E-2</v>
      </c>
      <c r="J328" s="39">
        <f t="shared" si="53"/>
        <v>1.7683185091063036E-2</v>
      </c>
      <c r="K328" s="39">
        <f t="shared" si="54"/>
        <v>-1.6647591301633957E-3</v>
      </c>
      <c r="L328" s="42">
        <v>9023</v>
      </c>
      <c r="M328" s="42">
        <v>9023</v>
      </c>
      <c r="N328" s="42">
        <v>9086</v>
      </c>
      <c r="O328" s="42">
        <v>9207</v>
      </c>
      <c r="P328" s="42">
        <v>9223</v>
      </c>
      <c r="Q328" s="42">
        <v>9285</v>
      </c>
      <c r="R328" s="42">
        <v>9350</v>
      </c>
      <c r="S328" s="42">
        <v>9444</v>
      </c>
      <c r="T328" s="42">
        <v>9611</v>
      </c>
      <c r="U328" s="42">
        <v>9595</v>
      </c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</row>
    <row r="329" spans="1:77" x14ac:dyDescent="0.3">
      <c r="A329" s="3">
        <v>1866</v>
      </c>
      <c r="B329" s="4" t="s">
        <v>322</v>
      </c>
      <c r="C329" s="39">
        <f t="shared" si="46"/>
        <v>-7.1419621601302996E-3</v>
      </c>
      <c r="D329" s="39">
        <f t="shared" si="47"/>
        <v>1.6405855628469634E-3</v>
      </c>
      <c r="E329" s="39">
        <f t="shared" si="48"/>
        <v>1.4237117298727453E-2</v>
      </c>
      <c r="F329" s="39">
        <f t="shared" si="49"/>
        <v>7.7018633540373305E-3</v>
      </c>
      <c r="G329" s="39">
        <f t="shared" si="50"/>
        <v>-6.7800788954635038E-3</v>
      </c>
      <c r="H329" s="39">
        <f t="shared" si="51"/>
        <v>3.1028918952462625E-3</v>
      </c>
      <c r="I329" s="39">
        <f t="shared" si="52"/>
        <v>-9.0324177183865872E-3</v>
      </c>
      <c r="J329" s="39">
        <f t="shared" si="53"/>
        <v>4.1203645898364449E-3</v>
      </c>
      <c r="K329" s="39">
        <f t="shared" si="54"/>
        <v>6.0930116886346308E-3</v>
      </c>
      <c r="L329" s="42">
        <v>7981</v>
      </c>
      <c r="M329" s="42">
        <v>7924</v>
      </c>
      <c r="N329" s="42">
        <v>7937</v>
      </c>
      <c r="O329" s="42">
        <v>8050</v>
      </c>
      <c r="P329" s="42">
        <v>8112</v>
      </c>
      <c r="Q329" s="42">
        <v>8057</v>
      </c>
      <c r="R329" s="42">
        <v>8082</v>
      </c>
      <c r="S329" s="42">
        <v>8009</v>
      </c>
      <c r="T329" s="42">
        <v>8042</v>
      </c>
      <c r="U329" s="42">
        <v>8091</v>
      </c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</row>
    <row r="330" spans="1:77" x14ac:dyDescent="0.3">
      <c r="A330" s="3">
        <v>1867</v>
      </c>
      <c r="B330" s="4" t="s">
        <v>127</v>
      </c>
      <c r="C330" s="39">
        <f t="shared" si="46"/>
        <v>3.5855145213337103E-4</v>
      </c>
      <c r="D330" s="39">
        <f t="shared" si="47"/>
        <v>-2.508960573476704E-2</v>
      </c>
      <c r="E330" s="39">
        <f t="shared" si="48"/>
        <v>-2.4264705882352966E-2</v>
      </c>
      <c r="F330" s="39">
        <f t="shared" si="49"/>
        <v>-4.5214770158251705E-3</v>
      </c>
      <c r="G330" s="39">
        <f t="shared" si="50"/>
        <v>0</v>
      </c>
      <c r="H330" s="39">
        <f t="shared" si="51"/>
        <v>-3.7850113550340625E-3</v>
      </c>
      <c r="I330" s="39">
        <f t="shared" si="52"/>
        <v>-3.0395136778115228E-3</v>
      </c>
      <c r="J330" s="39">
        <f t="shared" si="53"/>
        <v>-3.8109756097559622E-4</v>
      </c>
      <c r="K330" s="39">
        <f t="shared" si="54"/>
        <v>-2.6686999618756868E-3</v>
      </c>
      <c r="L330" s="42">
        <v>2789</v>
      </c>
      <c r="M330" s="42">
        <v>2790</v>
      </c>
      <c r="N330" s="42">
        <v>2720</v>
      </c>
      <c r="O330" s="42">
        <v>2654</v>
      </c>
      <c r="P330" s="42">
        <v>2642</v>
      </c>
      <c r="Q330" s="42">
        <v>2642</v>
      </c>
      <c r="R330" s="42">
        <v>2632</v>
      </c>
      <c r="S330" s="42">
        <v>2624</v>
      </c>
      <c r="T330" s="42">
        <v>2623</v>
      </c>
      <c r="U330" s="42">
        <v>2616</v>
      </c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</row>
    <row r="331" spans="1:77" x14ac:dyDescent="0.3">
      <c r="A331" s="3">
        <v>1868</v>
      </c>
      <c r="B331" s="4" t="s">
        <v>323</v>
      </c>
      <c r="C331" s="39">
        <f t="shared" si="46"/>
        <v>-1.3519603424966276E-3</v>
      </c>
      <c r="D331" s="39">
        <f t="shared" si="47"/>
        <v>7.8971119133572909E-3</v>
      </c>
      <c r="E331" s="39">
        <f t="shared" si="48"/>
        <v>1.119319453772194E-3</v>
      </c>
      <c r="F331" s="39">
        <f t="shared" si="49"/>
        <v>2.0125223613595811E-2</v>
      </c>
      <c r="G331" s="39">
        <f t="shared" si="50"/>
        <v>2.1920210434012155E-4</v>
      </c>
      <c r="H331" s="39">
        <f t="shared" si="51"/>
        <v>-7.4512382204690031E-3</v>
      </c>
      <c r="I331" s="39">
        <f t="shared" si="52"/>
        <v>1.1260763965555309E-2</v>
      </c>
      <c r="J331" s="39">
        <f t="shared" si="53"/>
        <v>-8.515283842794763E-3</v>
      </c>
      <c r="K331" s="39">
        <f t="shared" si="54"/>
        <v>-2.0259854657564413E-2</v>
      </c>
      <c r="L331" s="42">
        <v>4438</v>
      </c>
      <c r="M331" s="42">
        <v>4432</v>
      </c>
      <c r="N331" s="42">
        <v>4467</v>
      </c>
      <c r="O331" s="42">
        <v>4472</v>
      </c>
      <c r="P331" s="42">
        <v>4562</v>
      </c>
      <c r="Q331" s="42">
        <v>4563</v>
      </c>
      <c r="R331" s="42">
        <v>4529</v>
      </c>
      <c r="S331" s="42">
        <v>4580</v>
      </c>
      <c r="T331" s="42">
        <v>4541</v>
      </c>
      <c r="U331" s="42">
        <v>4449</v>
      </c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</row>
    <row r="332" spans="1:77" x14ac:dyDescent="0.3">
      <c r="A332" s="3">
        <v>1870</v>
      </c>
      <c r="B332" s="4" t="s">
        <v>324</v>
      </c>
      <c r="C332" s="39">
        <f t="shared" si="46"/>
        <v>3.7682045014766352E-3</v>
      </c>
      <c r="D332" s="39">
        <f t="shared" si="47"/>
        <v>1.2885551948051965E-2</v>
      </c>
      <c r="E332" s="39">
        <f t="shared" si="48"/>
        <v>9.9168586597215835E-3</v>
      </c>
      <c r="F332" s="39">
        <f t="shared" si="49"/>
        <v>4.6617734576472891E-3</v>
      </c>
      <c r="G332" s="39">
        <f t="shared" si="50"/>
        <v>3.6528778754072455E-3</v>
      </c>
      <c r="H332" s="39">
        <f t="shared" si="51"/>
        <v>4.7216210899074795E-3</v>
      </c>
      <c r="I332" s="39">
        <f t="shared" si="52"/>
        <v>1.6056393185823303E-2</v>
      </c>
      <c r="J332" s="39">
        <f t="shared" si="53"/>
        <v>2.2162266332625968E-3</v>
      </c>
      <c r="K332" s="39">
        <f t="shared" si="54"/>
        <v>1.1248918373233385E-2</v>
      </c>
      <c r="L332" s="42">
        <v>9819</v>
      </c>
      <c r="M332" s="42">
        <v>9856</v>
      </c>
      <c r="N332" s="42">
        <v>9983</v>
      </c>
      <c r="O332" s="42">
        <v>10082</v>
      </c>
      <c r="P332" s="42">
        <v>10129</v>
      </c>
      <c r="Q332" s="42">
        <v>10166</v>
      </c>
      <c r="R332" s="42">
        <v>10214</v>
      </c>
      <c r="S332" s="42">
        <v>10378</v>
      </c>
      <c r="T332" s="42">
        <v>10401</v>
      </c>
      <c r="U332" s="42">
        <v>10518</v>
      </c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</row>
    <row r="333" spans="1:77" x14ac:dyDescent="0.3">
      <c r="A333" s="3">
        <v>1871</v>
      </c>
      <c r="B333" s="4" t="s">
        <v>325</v>
      </c>
      <c r="C333" s="39">
        <f t="shared" si="46"/>
        <v>6.1975209916034224E-3</v>
      </c>
      <c r="D333" s="39">
        <f t="shared" si="47"/>
        <v>-1.9868865487782106E-4</v>
      </c>
      <c r="E333" s="39">
        <f t="shared" si="48"/>
        <v>-1.5898251192368873E-3</v>
      </c>
      <c r="F333" s="39">
        <f t="shared" si="49"/>
        <v>-6.1703821656050595E-3</v>
      </c>
      <c r="G333" s="39">
        <f t="shared" si="50"/>
        <v>-4.005607850990911E-4</v>
      </c>
      <c r="H333" s="39">
        <f t="shared" si="51"/>
        <v>-2.2039671408535799E-3</v>
      </c>
      <c r="I333" s="39">
        <f t="shared" si="52"/>
        <v>-1.4457831325301207E-2</v>
      </c>
      <c r="J333" s="39">
        <f t="shared" si="53"/>
        <v>-1.2224938875305957E-3</v>
      </c>
      <c r="K333" s="39">
        <f t="shared" si="54"/>
        <v>-2.6723786209710276E-2</v>
      </c>
      <c r="L333" s="42">
        <v>5002</v>
      </c>
      <c r="M333" s="42">
        <v>5033</v>
      </c>
      <c r="N333" s="42">
        <v>5032</v>
      </c>
      <c r="O333" s="42">
        <v>5024</v>
      </c>
      <c r="P333" s="42">
        <v>4993</v>
      </c>
      <c r="Q333" s="42">
        <v>4991</v>
      </c>
      <c r="R333" s="42">
        <v>4980</v>
      </c>
      <c r="S333" s="42">
        <v>4908</v>
      </c>
      <c r="T333" s="42">
        <v>4902</v>
      </c>
      <c r="U333" s="42">
        <v>4771</v>
      </c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</row>
    <row r="334" spans="1:77" x14ac:dyDescent="0.3">
      <c r="A334" s="3">
        <v>1874</v>
      </c>
      <c r="B334" s="4" t="s">
        <v>326</v>
      </c>
      <c r="C334" s="39">
        <f t="shared" si="46"/>
        <v>-8.8495575221239076E-3</v>
      </c>
      <c r="D334" s="39">
        <f t="shared" si="47"/>
        <v>-3.5714285714285587E-3</v>
      </c>
      <c r="E334" s="39">
        <f t="shared" si="48"/>
        <v>1.7921146953405742E-3</v>
      </c>
      <c r="F334" s="39">
        <f t="shared" si="49"/>
        <v>-8.9445438282647061E-3</v>
      </c>
      <c r="G334" s="39">
        <f t="shared" si="50"/>
        <v>-3.4296028880866469E-2</v>
      </c>
      <c r="H334" s="39">
        <f t="shared" si="51"/>
        <v>-7.4766355140186702E-3</v>
      </c>
      <c r="I334" s="39">
        <f t="shared" si="52"/>
        <v>1.0357815442561202E-2</v>
      </c>
      <c r="J334" s="39">
        <f t="shared" si="53"/>
        <v>-4.6598322460391639E-3</v>
      </c>
      <c r="K334" s="39">
        <f t="shared" si="54"/>
        <v>-2.7153558052434468E-2</v>
      </c>
      <c r="L334" s="42">
        <v>1130</v>
      </c>
      <c r="M334" s="42">
        <v>1120</v>
      </c>
      <c r="N334" s="42">
        <v>1116</v>
      </c>
      <c r="O334" s="42">
        <v>1118</v>
      </c>
      <c r="P334" s="42">
        <v>1108</v>
      </c>
      <c r="Q334" s="42">
        <v>1070</v>
      </c>
      <c r="R334" s="42">
        <v>1062</v>
      </c>
      <c r="S334" s="42">
        <v>1073</v>
      </c>
      <c r="T334" s="42">
        <v>1068</v>
      </c>
      <c r="U334" s="42">
        <v>1039</v>
      </c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</row>
    <row r="335" spans="1:77" x14ac:dyDescent="0.3">
      <c r="A335" s="3">
        <v>1902</v>
      </c>
      <c r="B335" s="4" t="s">
        <v>327</v>
      </c>
      <c r="C335" s="39">
        <f t="shared" si="46"/>
        <v>1.3877126513631932E-2</v>
      </c>
      <c r="D335" s="39">
        <f t="shared" si="47"/>
        <v>1.2851888216415919E-2</v>
      </c>
      <c r="E335" s="39">
        <f t="shared" si="48"/>
        <v>1.7969789918398149E-2</v>
      </c>
      <c r="F335" s="39">
        <f t="shared" si="49"/>
        <v>1.7510446573239635E-2</v>
      </c>
      <c r="G335" s="39">
        <f t="shared" si="50"/>
        <v>1.5239558597569536E-2</v>
      </c>
      <c r="H335" s="39">
        <f t="shared" si="51"/>
        <v>1.0993244451782402E-2</v>
      </c>
      <c r="I335" s="39">
        <f t="shared" si="52"/>
        <v>1.4439303211758237E-2</v>
      </c>
      <c r="J335" s="39">
        <f t="shared" si="53"/>
        <v>1.4716733073073973E-2</v>
      </c>
      <c r="K335" s="39">
        <f t="shared" si="54"/>
        <v>1.3366297363758939E-2</v>
      </c>
      <c r="L335" s="42">
        <v>67305</v>
      </c>
      <c r="M335" s="42">
        <v>68239</v>
      </c>
      <c r="N335" s="42">
        <v>69116</v>
      </c>
      <c r="O335" s="42">
        <v>70358</v>
      </c>
      <c r="P335" s="42">
        <v>71590</v>
      </c>
      <c r="Q335" s="42">
        <v>72681</v>
      </c>
      <c r="R335" s="42">
        <v>73480</v>
      </c>
      <c r="S335" s="42">
        <v>74541</v>
      </c>
      <c r="T335" s="42">
        <v>75638</v>
      </c>
      <c r="U335" s="42">
        <v>76649</v>
      </c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</row>
    <row r="336" spans="1:77" x14ac:dyDescent="0.3">
      <c r="A336" s="3">
        <v>1903</v>
      </c>
      <c r="B336" s="4" t="s">
        <v>328</v>
      </c>
      <c r="C336" s="39">
        <f t="shared" si="46"/>
        <v>6.7399637726948125E-3</v>
      </c>
      <c r="D336" s="39">
        <f t="shared" si="47"/>
        <v>8.2011799656889206E-3</v>
      </c>
      <c r="E336" s="39">
        <f t="shared" si="48"/>
        <v>8.1344677318946346E-3</v>
      </c>
      <c r="F336" s="39">
        <f t="shared" si="49"/>
        <v>6.1751265900951147E-3</v>
      </c>
      <c r="G336" s="39">
        <f t="shared" si="50"/>
        <v>9.6149912033058893E-3</v>
      </c>
      <c r="H336" s="39">
        <f t="shared" si="51"/>
        <v>7.6997892689245617E-4</v>
      </c>
      <c r="I336" s="39">
        <f t="shared" si="52"/>
        <v>6.0741040696496995E-3</v>
      </c>
      <c r="J336" s="39">
        <f t="shared" si="53"/>
        <v>-1.0062386798148637E-3</v>
      </c>
      <c r="K336" s="39">
        <f t="shared" si="54"/>
        <v>2.8203062046738836E-4</v>
      </c>
      <c r="L336" s="42">
        <v>23739</v>
      </c>
      <c r="M336" s="42">
        <v>23899</v>
      </c>
      <c r="N336" s="42">
        <v>24095</v>
      </c>
      <c r="O336" s="42">
        <v>24291</v>
      </c>
      <c r="P336" s="42">
        <v>24441</v>
      </c>
      <c r="Q336" s="42">
        <v>24676</v>
      </c>
      <c r="R336" s="42">
        <v>24695</v>
      </c>
      <c r="S336" s="42">
        <v>24845</v>
      </c>
      <c r="T336" s="42">
        <v>24820</v>
      </c>
      <c r="U336" s="42">
        <v>24827</v>
      </c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</row>
    <row r="337" spans="1:77" x14ac:dyDescent="0.3">
      <c r="A337" s="3">
        <v>1911</v>
      </c>
      <c r="B337" s="4" t="s">
        <v>329</v>
      </c>
      <c r="C337" s="39">
        <f t="shared" si="46"/>
        <v>3.2797638570025711E-4</v>
      </c>
      <c r="D337" s="39">
        <f t="shared" si="47"/>
        <v>-8.1967213114754189E-3</v>
      </c>
      <c r="E337" s="39">
        <f t="shared" si="48"/>
        <v>1.884297520661149E-2</v>
      </c>
      <c r="F337" s="39">
        <f t="shared" si="49"/>
        <v>8.1116158338740973E-3</v>
      </c>
      <c r="G337" s="39">
        <f t="shared" si="50"/>
        <v>-9.9774702285162498E-3</v>
      </c>
      <c r="H337" s="39">
        <f t="shared" si="51"/>
        <v>-1.5279583875162595E-2</v>
      </c>
      <c r="I337" s="39">
        <f t="shared" si="52"/>
        <v>-1.4196104324859737E-2</v>
      </c>
      <c r="J337" s="39">
        <f t="shared" si="53"/>
        <v>-1.9423978566644351E-2</v>
      </c>
      <c r="K337" s="39">
        <f t="shared" si="54"/>
        <v>-2.3907103825136611E-2</v>
      </c>
      <c r="L337" s="42">
        <v>3049</v>
      </c>
      <c r="M337" s="42">
        <v>3050</v>
      </c>
      <c r="N337" s="42">
        <v>3025</v>
      </c>
      <c r="O337" s="42">
        <v>3082</v>
      </c>
      <c r="P337" s="42">
        <v>3107</v>
      </c>
      <c r="Q337" s="42">
        <v>3076</v>
      </c>
      <c r="R337" s="42">
        <v>3029</v>
      </c>
      <c r="S337" s="42">
        <v>2986</v>
      </c>
      <c r="T337" s="42">
        <v>2928</v>
      </c>
      <c r="U337" s="42">
        <v>2858</v>
      </c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</row>
    <row r="338" spans="1:77" x14ac:dyDescent="0.3">
      <c r="A338" s="3">
        <v>1913</v>
      </c>
      <c r="B338" s="4" t="s">
        <v>330</v>
      </c>
      <c r="C338" s="39">
        <f t="shared" si="46"/>
        <v>1.4360770577933391E-2</v>
      </c>
      <c r="D338" s="39">
        <f t="shared" si="47"/>
        <v>2.6243093922651894E-2</v>
      </c>
      <c r="E338" s="39">
        <f t="shared" si="48"/>
        <v>-1.0767160161507361E-2</v>
      </c>
      <c r="F338" s="39">
        <f t="shared" si="49"/>
        <v>3.7414965986395377E-3</v>
      </c>
      <c r="G338" s="39">
        <f t="shared" si="50"/>
        <v>1.2538122670281204E-2</v>
      </c>
      <c r="H338" s="39">
        <f t="shared" si="51"/>
        <v>1.7737617135207495E-2</v>
      </c>
      <c r="I338" s="39">
        <f t="shared" si="52"/>
        <v>2.3018743834264388E-3</v>
      </c>
      <c r="J338" s="39">
        <f t="shared" si="53"/>
        <v>-1.7716535433070835E-2</v>
      </c>
      <c r="K338" s="39">
        <f t="shared" si="54"/>
        <v>5.0100200400802208E-3</v>
      </c>
      <c r="L338" s="42">
        <v>2855</v>
      </c>
      <c r="M338" s="42">
        <v>2896</v>
      </c>
      <c r="N338" s="42">
        <v>2972</v>
      </c>
      <c r="O338" s="42">
        <v>2940</v>
      </c>
      <c r="P338" s="42">
        <v>2951</v>
      </c>
      <c r="Q338" s="42">
        <v>2988</v>
      </c>
      <c r="R338" s="42">
        <v>3041</v>
      </c>
      <c r="S338" s="42">
        <v>3048</v>
      </c>
      <c r="T338" s="42">
        <v>2994</v>
      </c>
      <c r="U338" s="42">
        <v>3009</v>
      </c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</row>
    <row r="339" spans="1:77" x14ac:dyDescent="0.3">
      <c r="A339" s="3">
        <v>1917</v>
      </c>
      <c r="B339" s="4" t="s">
        <v>331</v>
      </c>
      <c r="C339" s="39">
        <f t="shared" si="46"/>
        <v>7.8125E-3</v>
      </c>
      <c r="D339" s="39">
        <f t="shared" si="47"/>
        <v>-6.3424947145876986E-3</v>
      </c>
      <c r="E339" s="39">
        <f t="shared" si="48"/>
        <v>7.8014184397163788E-3</v>
      </c>
      <c r="F339" s="39">
        <f t="shared" si="49"/>
        <v>1.0555946516537684E-2</v>
      </c>
      <c r="G339" s="39">
        <f t="shared" si="50"/>
        <v>-1.8105849582172651E-2</v>
      </c>
      <c r="H339" s="39">
        <f t="shared" si="51"/>
        <v>-4.9645390070921502E-3</v>
      </c>
      <c r="I339" s="39">
        <f t="shared" si="52"/>
        <v>-6.4148253741981298E-3</v>
      </c>
      <c r="J339" s="39">
        <f t="shared" si="53"/>
        <v>-1.0043041606886627E-2</v>
      </c>
      <c r="K339" s="39">
        <f t="shared" si="54"/>
        <v>-3.6231884057971175E-3</v>
      </c>
      <c r="L339" s="42">
        <v>1408</v>
      </c>
      <c r="M339" s="42">
        <v>1419</v>
      </c>
      <c r="N339" s="42">
        <v>1410</v>
      </c>
      <c r="O339" s="42">
        <v>1421</v>
      </c>
      <c r="P339" s="42">
        <v>1436</v>
      </c>
      <c r="Q339" s="42">
        <v>1410</v>
      </c>
      <c r="R339" s="42">
        <v>1403</v>
      </c>
      <c r="S339" s="42">
        <v>1394</v>
      </c>
      <c r="T339" s="42">
        <v>1380</v>
      </c>
      <c r="U339" s="42">
        <v>1375</v>
      </c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</row>
    <row r="340" spans="1:77" x14ac:dyDescent="0.3">
      <c r="A340" s="3">
        <v>1919</v>
      </c>
      <c r="B340" s="4" t="s">
        <v>332</v>
      </c>
      <c r="C340" s="39">
        <f t="shared" si="46"/>
        <v>-3.0434782608695699E-2</v>
      </c>
      <c r="D340" s="39">
        <f t="shared" si="47"/>
        <v>1.883408071748871E-2</v>
      </c>
      <c r="E340" s="39">
        <f t="shared" si="48"/>
        <v>-1.4964788732394374E-2</v>
      </c>
      <c r="F340" s="39">
        <f t="shared" si="49"/>
        <v>1.4298480786416379E-2</v>
      </c>
      <c r="G340" s="39">
        <f t="shared" si="50"/>
        <v>1.7621145374449032E-3</v>
      </c>
      <c r="H340" s="39">
        <f t="shared" si="51"/>
        <v>0</v>
      </c>
      <c r="I340" s="39">
        <f t="shared" si="52"/>
        <v>-1.4072119613016687E-2</v>
      </c>
      <c r="J340" s="39">
        <f t="shared" si="53"/>
        <v>-3.5682426404995971E-3</v>
      </c>
      <c r="K340" s="39">
        <f t="shared" si="54"/>
        <v>-1.07430617726052E-2</v>
      </c>
      <c r="L340" s="42">
        <v>1150</v>
      </c>
      <c r="M340" s="42">
        <v>1115</v>
      </c>
      <c r="N340" s="42">
        <v>1136</v>
      </c>
      <c r="O340" s="42">
        <v>1119</v>
      </c>
      <c r="P340" s="42">
        <v>1135</v>
      </c>
      <c r="Q340" s="42">
        <v>1137</v>
      </c>
      <c r="R340" s="42">
        <v>1137</v>
      </c>
      <c r="S340" s="42">
        <v>1121</v>
      </c>
      <c r="T340" s="42">
        <v>1117</v>
      </c>
      <c r="U340" s="42">
        <v>1105</v>
      </c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</row>
    <row r="341" spans="1:77" x14ac:dyDescent="0.3">
      <c r="A341" s="3">
        <v>1920</v>
      </c>
      <c r="B341" s="4" t="s">
        <v>333</v>
      </c>
      <c r="C341" s="39">
        <f t="shared" si="46"/>
        <v>-8.8932806324110159E-3</v>
      </c>
      <c r="D341" s="39">
        <f t="shared" si="47"/>
        <v>1.2961116650049842E-2</v>
      </c>
      <c r="E341" s="39">
        <f t="shared" si="48"/>
        <v>-3.937007874015741E-3</v>
      </c>
      <c r="F341" s="39">
        <f t="shared" si="49"/>
        <v>1.9762845849802257E-3</v>
      </c>
      <c r="G341" s="39">
        <f t="shared" si="50"/>
        <v>-5.9171597633136397E-3</v>
      </c>
      <c r="H341" s="39">
        <f t="shared" si="51"/>
        <v>4.2658730158730229E-2</v>
      </c>
      <c r="I341" s="39">
        <f t="shared" si="52"/>
        <v>2.3786869647954401E-2</v>
      </c>
      <c r="J341" s="39">
        <f t="shared" si="53"/>
        <v>-1.3940520446096616E-2</v>
      </c>
      <c r="K341" s="39">
        <f t="shared" si="54"/>
        <v>-1.7907634307257281E-2</v>
      </c>
      <c r="L341" s="42">
        <v>1012</v>
      </c>
      <c r="M341" s="42">
        <v>1003</v>
      </c>
      <c r="N341" s="42">
        <v>1016</v>
      </c>
      <c r="O341" s="42">
        <v>1012</v>
      </c>
      <c r="P341" s="42">
        <v>1014</v>
      </c>
      <c r="Q341" s="42">
        <v>1008</v>
      </c>
      <c r="R341" s="42">
        <v>1051</v>
      </c>
      <c r="S341" s="42">
        <v>1076</v>
      </c>
      <c r="T341" s="42">
        <v>1061</v>
      </c>
      <c r="U341" s="42">
        <v>1042</v>
      </c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</row>
    <row r="342" spans="1:77" x14ac:dyDescent="0.3">
      <c r="A342" s="3">
        <v>1922</v>
      </c>
      <c r="B342" s="4" t="s">
        <v>334</v>
      </c>
      <c r="C342" s="39">
        <f t="shared" si="46"/>
        <v>-1.7726006583945741E-3</v>
      </c>
      <c r="D342" s="39">
        <f t="shared" si="47"/>
        <v>-1.6996448503297845E-2</v>
      </c>
      <c r="E342" s="39">
        <f t="shared" si="48"/>
        <v>1.4967741935483891E-2</v>
      </c>
      <c r="F342" s="39">
        <f t="shared" si="49"/>
        <v>1.3221459445715844E-2</v>
      </c>
      <c r="G342" s="39">
        <f t="shared" si="50"/>
        <v>2.3337515683814258E-2</v>
      </c>
      <c r="H342" s="39">
        <f t="shared" si="51"/>
        <v>-1.446787641000491E-2</v>
      </c>
      <c r="I342" s="39">
        <f t="shared" si="52"/>
        <v>-6.2204528489674393E-3</v>
      </c>
      <c r="J342" s="39">
        <f t="shared" si="53"/>
        <v>-3.7556334501752664E-3</v>
      </c>
      <c r="K342" s="39">
        <f t="shared" si="54"/>
        <v>1.2817290776577117E-2</v>
      </c>
      <c r="L342" s="42">
        <v>3949</v>
      </c>
      <c r="M342" s="42">
        <v>3942</v>
      </c>
      <c r="N342" s="42">
        <v>3875</v>
      </c>
      <c r="O342" s="42">
        <v>3933</v>
      </c>
      <c r="P342" s="42">
        <v>3985</v>
      </c>
      <c r="Q342" s="42">
        <v>4078</v>
      </c>
      <c r="R342" s="42">
        <v>4019</v>
      </c>
      <c r="S342" s="42">
        <v>3994</v>
      </c>
      <c r="T342" s="42">
        <v>3979</v>
      </c>
      <c r="U342" s="42">
        <v>4030</v>
      </c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</row>
    <row r="343" spans="1:77" x14ac:dyDescent="0.3">
      <c r="A343" s="3">
        <v>1923</v>
      </c>
      <c r="B343" s="4" t="s">
        <v>335</v>
      </c>
      <c r="C343" s="39">
        <f t="shared" si="46"/>
        <v>-1.4473089099954817E-2</v>
      </c>
      <c r="D343" s="39">
        <f t="shared" si="47"/>
        <v>1.6062413951353882E-2</v>
      </c>
      <c r="E343" s="39">
        <f t="shared" si="48"/>
        <v>2.7100271002709064E-3</v>
      </c>
      <c r="F343" s="39">
        <f t="shared" si="49"/>
        <v>1.3513513513514486E-3</v>
      </c>
      <c r="G343" s="39">
        <f t="shared" si="50"/>
        <v>-1.799370220422869E-3</v>
      </c>
      <c r="H343" s="39">
        <f t="shared" si="51"/>
        <v>4.9571879224876714E-3</v>
      </c>
      <c r="I343" s="39">
        <f t="shared" si="52"/>
        <v>-4.484304932735439E-3</v>
      </c>
      <c r="J343" s="39">
        <f t="shared" si="53"/>
        <v>2.7027027027026751E-3</v>
      </c>
      <c r="K343" s="39">
        <f t="shared" si="54"/>
        <v>-1.9317160826594737E-2</v>
      </c>
      <c r="L343" s="42">
        <v>2211</v>
      </c>
      <c r="M343" s="42">
        <v>2179</v>
      </c>
      <c r="N343" s="42">
        <v>2214</v>
      </c>
      <c r="O343" s="42">
        <v>2220</v>
      </c>
      <c r="P343" s="42">
        <v>2223</v>
      </c>
      <c r="Q343" s="42">
        <v>2219</v>
      </c>
      <c r="R343" s="42">
        <v>2230</v>
      </c>
      <c r="S343" s="42">
        <v>2220</v>
      </c>
      <c r="T343" s="42">
        <v>2226</v>
      </c>
      <c r="U343" s="42">
        <v>2183</v>
      </c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</row>
    <row r="344" spans="1:77" x14ac:dyDescent="0.3">
      <c r="A344" s="3">
        <v>1924</v>
      </c>
      <c r="B344" s="4" t="s">
        <v>336</v>
      </c>
      <c r="C344" s="39">
        <f t="shared" si="46"/>
        <v>8.1413210445469009E-3</v>
      </c>
      <c r="D344" s="39">
        <f t="shared" si="47"/>
        <v>5.4852963583726932E-3</v>
      </c>
      <c r="E344" s="39">
        <f t="shared" si="48"/>
        <v>4.69768146688887E-3</v>
      </c>
      <c r="F344" s="39">
        <f t="shared" si="49"/>
        <v>6.0331825037707176E-4</v>
      </c>
      <c r="G344" s="39">
        <f t="shared" si="50"/>
        <v>8.8935785348205343E-3</v>
      </c>
      <c r="H344" s="39">
        <f t="shared" si="51"/>
        <v>7.1716718960108672E-3</v>
      </c>
      <c r="I344" s="39">
        <f t="shared" si="52"/>
        <v>5.9338377095385919E-3</v>
      </c>
      <c r="J344" s="39">
        <f t="shared" si="53"/>
        <v>2.5070048665387645E-3</v>
      </c>
      <c r="K344" s="39">
        <f t="shared" si="54"/>
        <v>1.0297146219475639E-3</v>
      </c>
      <c r="L344" s="42">
        <v>6510</v>
      </c>
      <c r="M344" s="42">
        <v>6563</v>
      </c>
      <c r="N344" s="42">
        <v>6599</v>
      </c>
      <c r="O344" s="42">
        <v>6630</v>
      </c>
      <c r="P344" s="42">
        <v>6634</v>
      </c>
      <c r="Q344" s="42">
        <v>6693</v>
      </c>
      <c r="R344" s="42">
        <v>6741</v>
      </c>
      <c r="S344" s="42">
        <v>6781</v>
      </c>
      <c r="T344" s="42">
        <v>6798</v>
      </c>
      <c r="U344" s="42">
        <v>6805</v>
      </c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</row>
    <row r="345" spans="1:77" x14ac:dyDescent="0.3">
      <c r="A345" s="3">
        <v>1925</v>
      </c>
      <c r="B345" s="4" t="s">
        <v>337</v>
      </c>
      <c r="C345" s="39">
        <f t="shared" si="46"/>
        <v>1.4854426619133054E-3</v>
      </c>
      <c r="D345" s="39">
        <f t="shared" si="47"/>
        <v>2.9664787896765965E-3</v>
      </c>
      <c r="E345" s="39">
        <f t="shared" si="48"/>
        <v>7.6900325347530885E-3</v>
      </c>
      <c r="F345" s="39">
        <f t="shared" si="49"/>
        <v>1.2621074258878817E-2</v>
      </c>
      <c r="G345" s="39">
        <f t="shared" si="50"/>
        <v>2.8985507246370723E-4</v>
      </c>
      <c r="H345" s="39">
        <f t="shared" si="51"/>
        <v>2.897710808460463E-4</v>
      </c>
      <c r="I345" s="39">
        <f t="shared" si="52"/>
        <v>1.2746234067207318E-2</v>
      </c>
      <c r="J345" s="39">
        <f t="shared" si="53"/>
        <v>-5.7208237986272614E-4</v>
      </c>
      <c r="K345" s="39">
        <f t="shared" si="54"/>
        <v>-1.4310246136233218E-3</v>
      </c>
      <c r="L345" s="42">
        <v>3366</v>
      </c>
      <c r="M345" s="42">
        <v>3371</v>
      </c>
      <c r="N345" s="42">
        <v>3381</v>
      </c>
      <c r="O345" s="42">
        <v>3407</v>
      </c>
      <c r="P345" s="42">
        <v>3450</v>
      </c>
      <c r="Q345" s="42">
        <v>3451</v>
      </c>
      <c r="R345" s="42">
        <v>3452</v>
      </c>
      <c r="S345" s="42">
        <v>3496</v>
      </c>
      <c r="T345" s="42">
        <v>3494</v>
      </c>
      <c r="U345" s="42">
        <v>3489</v>
      </c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</row>
    <row r="346" spans="1:77" x14ac:dyDescent="0.3">
      <c r="A346" s="3">
        <v>1926</v>
      </c>
      <c r="B346" s="4" t="s">
        <v>338</v>
      </c>
      <c r="C346" s="39">
        <f t="shared" si="46"/>
        <v>-2.2708840227088412E-2</v>
      </c>
      <c r="D346" s="39">
        <f t="shared" si="47"/>
        <v>-1.4107883817427336E-2</v>
      </c>
      <c r="E346" s="39">
        <f t="shared" si="48"/>
        <v>1.6835016835017313E-3</v>
      </c>
      <c r="F346" s="39">
        <f t="shared" si="49"/>
        <v>-1.5966386554621903E-2</v>
      </c>
      <c r="G346" s="39">
        <f t="shared" si="50"/>
        <v>-1.4517506404782221E-2</v>
      </c>
      <c r="H346" s="39">
        <f t="shared" si="51"/>
        <v>3.4662045060658286E-3</v>
      </c>
      <c r="I346" s="39">
        <f t="shared" si="52"/>
        <v>-1.7271157167530249E-2</v>
      </c>
      <c r="J346" s="39">
        <f t="shared" si="53"/>
        <v>2.3725834797891032E-2</v>
      </c>
      <c r="K346" s="39">
        <f t="shared" si="54"/>
        <v>-3.0901287553648071E-2</v>
      </c>
      <c r="L346" s="42">
        <v>1233</v>
      </c>
      <c r="M346" s="42">
        <v>1205</v>
      </c>
      <c r="N346" s="42">
        <v>1188</v>
      </c>
      <c r="O346" s="42">
        <v>1190</v>
      </c>
      <c r="P346" s="42">
        <v>1171</v>
      </c>
      <c r="Q346" s="42">
        <v>1154</v>
      </c>
      <c r="R346" s="42">
        <v>1158</v>
      </c>
      <c r="S346" s="42">
        <v>1138</v>
      </c>
      <c r="T346" s="42">
        <v>1165</v>
      </c>
      <c r="U346" s="42">
        <v>1129</v>
      </c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</row>
    <row r="347" spans="1:77" x14ac:dyDescent="0.3">
      <c r="A347" s="3">
        <v>1927</v>
      </c>
      <c r="B347" s="4" t="s">
        <v>339</v>
      </c>
      <c r="C347" s="39">
        <f t="shared" si="46"/>
        <v>-9.0206185567009989E-3</v>
      </c>
      <c r="D347" s="39">
        <f t="shared" si="47"/>
        <v>-9.1027308192457301E-3</v>
      </c>
      <c r="E347" s="39">
        <f t="shared" si="48"/>
        <v>-6.5616797900261981E-3</v>
      </c>
      <c r="F347" s="39">
        <f t="shared" si="49"/>
        <v>-2.6420079260237594E-3</v>
      </c>
      <c r="G347" s="39">
        <f t="shared" si="50"/>
        <v>2.251655629139071E-2</v>
      </c>
      <c r="H347" s="39">
        <f t="shared" si="51"/>
        <v>-6.4766839378238572E-4</v>
      </c>
      <c r="I347" s="39">
        <f t="shared" si="52"/>
        <v>-1.9442644199610948E-3</v>
      </c>
      <c r="J347" s="39">
        <f t="shared" si="53"/>
        <v>-2.5974025974025983E-3</v>
      </c>
      <c r="K347" s="39">
        <f t="shared" si="54"/>
        <v>-1.497395833333337E-2</v>
      </c>
      <c r="L347" s="42">
        <v>1552</v>
      </c>
      <c r="M347" s="42">
        <v>1538</v>
      </c>
      <c r="N347" s="42">
        <v>1524</v>
      </c>
      <c r="O347" s="42">
        <v>1514</v>
      </c>
      <c r="P347" s="42">
        <v>1510</v>
      </c>
      <c r="Q347" s="42">
        <v>1544</v>
      </c>
      <c r="R347" s="42">
        <v>1543</v>
      </c>
      <c r="S347" s="42">
        <v>1540</v>
      </c>
      <c r="T347" s="42">
        <v>1536</v>
      </c>
      <c r="U347" s="42">
        <v>1513</v>
      </c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</row>
    <row r="348" spans="1:77" x14ac:dyDescent="0.3">
      <c r="A348" s="3">
        <v>1928</v>
      </c>
      <c r="B348" s="4" t="s">
        <v>340</v>
      </c>
      <c r="C348" s="39">
        <f t="shared" si="46"/>
        <v>1.3348164627363657E-2</v>
      </c>
      <c r="D348" s="39">
        <f t="shared" si="47"/>
        <v>-2.0856201975850697E-2</v>
      </c>
      <c r="E348" s="39">
        <f t="shared" si="48"/>
        <v>-1.3452914798206317E-2</v>
      </c>
      <c r="F348" s="39">
        <f t="shared" si="49"/>
        <v>-2.2727272727273151E-3</v>
      </c>
      <c r="G348" s="39">
        <f t="shared" si="50"/>
        <v>6.8337129840547739E-3</v>
      </c>
      <c r="H348" s="39">
        <f t="shared" si="51"/>
        <v>3.2805429864253499E-2</v>
      </c>
      <c r="I348" s="39">
        <f t="shared" si="52"/>
        <v>8.7623220153341119E-3</v>
      </c>
      <c r="J348" s="39">
        <f t="shared" si="53"/>
        <v>2.3887079261672106E-2</v>
      </c>
      <c r="K348" s="39">
        <f t="shared" si="54"/>
        <v>-1.2725344644750836E-2</v>
      </c>
      <c r="L348" s="42">
        <v>899</v>
      </c>
      <c r="M348" s="42">
        <v>911</v>
      </c>
      <c r="N348" s="42">
        <v>892</v>
      </c>
      <c r="O348" s="42">
        <v>880</v>
      </c>
      <c r="P348" s="42">
        <v>878</v>
      </c>
      <c r="Q348" s="42">
        <v>884</v>
      </c>
      <c r="R348" s="42">
        <v>913</v>
      </c>
      <c r="S348" s="42">
        <v>921</v>
      </c>
      <c r="T348" s="42">
        <v>943</v>
      </c>
      <c r="U348" s="42">
        <v>931</v>
      </c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</row>
    <row r="349" spans="1:77" x14ac:dyDescent="0.3">
      <c r="A349" s="3">
        <v>1929</v>
      </c>
      <c r="B349" s="4" t="s">
        <v>341</v>
      </c>
      <c r="C349" s="39">
        <f t="shared" si="46"/>
        <v>-2.0518358531317449E-2</v>
      </c>
      <c r="D349" s="39">
        <f t="shared" si="47"/>
        <v>-2.2050716648291058E-2</v>
      </c>
      <c r="E349" s="39">
        <f t="shared" si="48"/>
        <v>4.1713641488162256E-2</v>
      </c>
      <c r="F349" s="39">
        <f t="shared" si="49"/>
        <v>-6.4935064935064402E-3</v>
      </c>
      <c r="G349" s="39">
        <f t="shared" si="50"/>
        <v>-1.4161220043573008E-2</v>
      </c>
      <c r="H349" s="39">
        <f t="shared" si="51"/>
        <v>1.1049723756906049E-2</v>
      </c>
      <c r="I349" s="39">
        <f t="shared" si="52"/>
        <v>-1.0928961748634114E-3</v>
      </c>
      <c r="J349" s="39">
        <f t="shared" si="53"/>
        <v>-1.3129102844638973E-2</v>
      </c>
      <c r="K349" s="39">
        <f t="shared" si="54"/>
        <v>-1.552106430155209E-2</v>
      </c>
      <c r="L349" s="42">
        <v>926</v>
      </c>
      <c r="M349" s="42">
        <v>907</v>
      </c>
      <c r="N349" s="42">
        <v>887</v>
      </c>
      <c r="O349" s="42">
        <v>924</v>
      </c>
      <c r="P349" s="42">
        <v>918</v>
      </c>
      <c r="Q349" s="42">
        <v>905</v>
      </c>
      <c r="R349" s="42">
        <v>915</v>
      </c>
      <c r="S349" s="42">
        <v>914</v>
      </c>
      <c r="T349" s="42">
        <v>902</v>
      </c>
      <c r="U349" s="42">
        <v>888</v>
      </c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</row>
    <row r="350" spans="1:77" x14ac:dyDescent="0.3">
      <c r="A350" s="3">
        <v>1931</v>
      </c>
      <c r="B350" s="4" t="s">
        <v>342</v>
      </c>
      <c r="C350" s="39">
        <f t="shared" si="46"/>
        <v>4.5361558302943195E-3</v>
      </c>
      <c r="D350" s="39">
        <f t="shared" si="47"/>
        <v>4.515672038250429E-3</v>
      </c>
      <c r="E350" s="39">
        <f t="shared" si="48"/>
        <v>9.695901278096164E-3</v>
      </c>
      <c r="F350" s="39">
        <f t="shared" si="49"/>
        <v>8.9044085552161256E-3</v>
      </c>
      <c r="G350" s="39">
        <f t="shared" si="50"/>
        <v>-1.9036082028207613E-3</v>
      </c>
      <c r="H350" s="39">
        <f t="shared" si="51"/>
        <v>7.1954919809276152E-3</v>
      </c>
      <c r="I350" s="39">
        <f t="shared" si="52"/>
        <v>6.7997934239971691E-3</v>
      </c>
      <c r="J350" s="39">
        <f t="shared" si="53"/>
        <v>-4.5310763443617841E-3</v>
      </c>
      <c r="K350" s="39">
        <f t="shared" si="54"/>
        <v>3.0058399175540984E-3</v>
      </c>
      <c r="L350" s="42">
        <v>11243</v>
      </c>
      <c r="M350" s="42">
        <v>11294</v>
      </c>
      <c r="N350" s="42">
        <v>11345</v>
      </c>
      <c r="O350" s="42">
        <v>11455</v>
      </c>
      <c r="P350" s="42">
        <v>11557</v>
      </c>
      <c r="Q350" s="42">
        <v>11535</v>
      </c>
      <c r="R350" s="42">
        <v>11618</v>
      </c>
      <c r="S350" s="42">
        <v>11697</v>
      </c>
      <c r="T350" s="42">
        <v>11644</v>
      </c>
      <c r="U350" s="42">
        <v>11679</v>
      </c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</row>
    <row r="351" spans="1:77" x14ac:dyDescent="0.3">
      <c r="A351" s="3">
        <v>1933</v>
      </c>
      <c r="B351" s="4" t="s">
        <v>343</v>
      </c>
      <c r="C351" s="39">
        <f t="shared" si="46"/>
        <v>3.6264732547608425E-4</v>
      </c>
      <c r="D351" s="39">
        <f t="shared" si="47"/>
        <v>-2.7188689505165398E-3</v>
      </c>
      <c r="E351" s="39">
        <f t="shared" si="48"/>
        <v>1.0905125408942284E-2</v>
      </c>
      <c r="F351" s="39">
        <f t="shared" si="49"/>
        <v>5.573534699748306E-3</v>
      </c>
      <c r="G351" s="39">
        <f t="shared" si="50"/>
        <v>2.2706955122474559E-2</v>
      </c>
      <c r="H351" s="39">
        <f t="shared" si="51"/>
        <v>-3.3216783216782897E-3</v>
      </c>
      <c r="I351" s="39">
        <f t="shared" si="52"/>
        <v>-2.8065251710226446E-3</v>
      </c>
      <c r="J351" s="39">
        <f t="shared" si="53"/>
        <v>-5.6288478452066748E-3</v>
      </c>
      <c r="K351" s="39">
        <f t="shared" si="54"/>
        <v>-4.953122235980878E-3</v>
      </c>
      <c r="L351" s="42">
        <v>5515</v>
      </c>
      <c r="M351" s="42">
        <v>5517</v>
      </c>
      <c r="N351" s="42">
        <v>5502</v>
      </c>
      <c r="O351" s="42">
        <v>5562</v>
      </c>
      <c r="P351" s="42">
        <v>5593</v>
      </c>
      <c r="Q351" s="42">
        <v>5720</v>
      </c>
      <c r="R351" s="42">
        <v>5701</v>
      </c>
      <c r="S351" s="42">
        <v>5685</v>
      </c>
      <c r="T351" s="42">
        <v>5653</v>
      </c>
      <c r="U351" s="42">
        <v>5625</v>
      </c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</row>
    <row r="352" spans="1:77" x14ac:dyDescent="0.3">
      <c r="A352" s="3">
        <v>1936</v>
      </c>
      <c r="B352" s="4" t="s">
        <v>344</v>
      </c>
      <c r="C352" s="39">
        <f t="shared" si="46"/>
        <v>-5.9046815689582921E-3</v>
      </c>
      <c r="D352" s="39">
        <f t="shared" si="47"/>
        <v>-8.4853627492575967E-4</v>
      </c>
      <c r="E352" s="39">
        <f t="shared" si="48"/>
        <v>-1.6135881104033967E-2</v>
      </c>
      <c r="F352" s="39">
        <f t="shared" si="49"/>
        <v>7.3370738023306181E-3</v>
      </c>
      <c r="G352" s="39">
        <f t="shared" si="50"/>
        <v>-1.9280205655527016E-2</v>
      </c>
      <c r="H352" s="39">
        <f t="shared" si="51"/>
        <v>-3.0581039755351869E-3</v>
      </c>
      <c r="I352" s="39">
        <f t="shared" si="52"/>
        <v>-3.9439088518843368E-3</v>
      </c>
      <c r="J352" s="39">
        <f t="shared" si="53"/>
        <v>-4.3994720633524498E-3</v>
      </c>
      <c r="K352" s="39">
        <f t="shared" si="54"/>
        <v>-4.8608042421564024E-3</v>
      </c>
      <c r="L352" s="42">
        <v>2371</v>
      </c>
      <c r="M352" s="42">
        <v>2357</v>
      </c>
      <c r="N352" s="42">
        <v>2355</v>
      </c>
      <c r="O352" s="42">
        <v>2317</v>
      </c>
      <c r="P352" s="42">
        <v>2334</v>
      </c>
      <c r="Q352" s="42">
        <v>2289</v>
      </c>
      <c r="R352" s="42">
        <v>2282</v>
      </c>
      <c r="S352" s="42">
        <v>2273</v>
      </c>
      <c r="T352" s="42">
        <v>2263</v>
      </c>
      <c r="U352" s="42">
        <v>2252</v>
      </c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</row>
    <row r="353" spans="1:77" x14ac:dyDescent="0.3">
      <c r="A353" s="3">
        <v>1938</v>
      </c>
      <c r="B353" s="4" t="s">
        <v>345</v>
      </c>
      <c r="C353" s="39">
        <f t="shared" si="46"/>
        <v>-2.0939086294416209E-2</v>
      </c>
      <c r="D353" s="39">
        <f t="shared" si="47"/>
        <v>-1.8794556059624101E-2</v>
      </c>
      <c r="E353" s="39">
        <f t="shared" si="48"/>
        <v>-4.9537648612946183E-3</v>
      </c>
      <c r="F353" s="39">
        <f t="shared" si="49"/>
        <v>-6.9697975439760862E-3</v>
      </c>
      <c r="G353" s="39">
        <f t="shared" si="50"/>
        <v>-2.3395721925133728E-2</v>
      </c>
      <c r="H353" s="39">
        <f t="shared" si="51"/>
        <v>-2.087611225188224E-2</v>
      </c>
      <c r="I353" s="39">
        <f t="shared" si="52"/>
        <v>5.2429220552254741E-3</v>
      </c>
      <c r="J353" s="39">
        <f t="shared" si="53"/>
        <v>3.4770514603610359E-4</v>
      </c>
      <c r="K353" s="39">
        <f t="shared" si="54"/>
        <v>-1.0427528675703845E-2</v>
      </c>
      <c r="L353" s="42">
        <v>3152</v>
      </c>
      <c r="M353" s="42">
        <v>3086</v>
      </c>
      <c r="N353" s="42">
        <v>3028</v>
      </c>
      <c r="O353" s="42">
        <v>3013</v>
      </c>
      <c r="P353" s="42">
        <v>2992</v>
      </c>
      <c r="Q353" s="42">
        <v>2922</v>
      </c>
      <c r="R353" s="42">
        <v>2861</v>
      </c>
      <c r="S353" s="42">
        <v>2876</v>
      </c>
      <c r="T353" s="42">
        <v>2877</v>
      </c>
      <c r="U353" s="42">
        <v>2847</v>
      </c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</row>
    <row r="354" spans="1:77" x14ac:dyDescent="0.3">
      <c r="A354" s="3">
        <v>1939</v>
      </c>
      <c r="B354" s="4" t="s">
        <v>346</v>
      </c>
      <c r="C354" s="39">
        <f t="shared" si="46"/>
        <v>3.1779661016948513E-3</v>
      </c>
      <c r="D354" s="39">
        <f t="shared" si="47"/>
        <v>7.9197465681097867E-3</v>
      </c>
      <c r="E354" s="39">
        <f t="shared" si="48"/>
        <v>1.7286537454164419E-2</v>
      </c>
      <c r="F354" s="39">
        <f t="shared" si="49"/>
        <v>-5.1493305870231598E-4</v>
      </c>
      <c r="G354" s="39">
        <f t="shared" si="50"/>
        <v>-2.2153529108706826E-2</v>
      </c>
      <c r="H354" s="39">
        <f t="shared" si="51"/>
        <v>-1.7386722866174931E-2</v>
      </c>
      <c r="I354" s="39">
        <f t="shared" si="52"/>
        <v>1.3404825737265424E-2</v>
      </c>
      <c r="J354" s="39">
        <f t="shared" si="53"/>
        <v>-1.7989417989418E-2</v>
      </c>
      <c r="K354" s="39">
        <f t="shared" si="54"/>
        <v>-8.0818965517240882E-3</v>
      </c>
      <c r="L354" s="42">
        <v>1888</v>
      </c>
      <c r="M354" s="42">
        <v>1894</v>
      </c>
      <c r="N354" s="42">
        <v>1909</v>
      </c>
      <c r="O354" s="42">
        <v>1942</v>
      </c>
      <c r="P354" s="42">
        <v>1941</v>
      </c>
      <c r="Q354" s="42">
        <v>1898</v>
      </c>
      <c r="R354" s="42">
        <v>1865</v>
      </c>
      <c r="S354" s="42">
        <v>1890</v>
      </c>
      <c r="T354" s="42">
        <v>1856</v>
      </c>
      <c r="U354" s="42">
        <v>1841</v>
      </c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</row>
    <row r="355" spans="1:77" x14ac:dyDescent="0.3">
      <c r="A355" s="3">
        <v>1940</v>
      </c>
      <c r="B355" s="4" t="s">
        <v>347</v>
      </c>
      <c r="C355" s="39">
        <f t="shared" si="46"/>
        <v>-9.9682827367467697E-3</v>
      </c>
      <c r="D355" s="39">
        <f t="shared" si="47"/>
        <v>1.1441647597254079E-2</v>
      </c>
      <c r="E355" s="39">
        <f t="shared" si="48"/>
        <v>-9.0497737556560764E-4</v>
      </c>
      <c r="F355" s="39">
        <f t="shared" si="49"/>
        <v>5.8876811594203993E-3</v>
      </c>
      <c r="G355" s="39">
        <f t="shared" si="50"/>
        <v>-1.755965781179647E-2</v>
      </c>
      <c r="H355" s="39">
        <f t="shared" si="51"/>
        <v>-1.466544454628782E-2</v>
      </c>
      <c r="I355" s="39">
        <f t="shared" si="52"/>
        <v>-8.3720930232558111E-3</v>
      </c>
      <c r="J355" s="39">
        <f t="shared" si="53"/>
        <v>0</v>
      </c>
      <c r="K355" s="39">
        <f t="shared" si="54"/>
        <v>-1.6416510318949307E-2</v>
      </c>
      <c r="L355" s="42">
        <v>2207</v>
      </c>
      <c r="M355" s="42">
        <v>2185</v>
      </c>
      <c r="N355" s="42">
        <v>2210</v>
      </c>
      <c r="O355" s="42">
        <v>2208</v>
      </c>
      <c r="P355" s="42">
        <v>2221</v>
      </c>
      <c r="Q355" s="42">
        <v>2182</v>
      </c>
      <c r="R355" s="42">
        <v>2150</v>
      </c>
      <c r="S355" s="42">
        <v>2132</v>
      </c>
      <c r="T355" s="42">
        <v>2132</v>
      </c>
      <c r="U355" s="42">
        <v>2097</v>
      </c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</row>
    <row r="356" spans="1:77" x14ac:dyDescent="0.3">
      <c r="A356" s="3">
        <v>1941</v>
      </c>
      <c r="B356" s="4" t="s">
        <v>348</v>
      </c>
      <c r="C356" s="39">
        <f t="shared" si="46"/>
        <v>1.3884068031932983E-3</v>
      </c>
      <c r="D356" s="39">
        <f t="shared" si="47"/>
        <v>-1.7331022530329143E-3</v>
      </c>
      <c r="E356" s="39">
        <f t="shared" si="48"/>
        <v>8.6805555555555802E-3</v>
      </c>
      <c r="F356" s="39">
        <f t="shared" si="49"/>
        <v>-8.2616179001721024E-3</v>
      </c>
      <c r="G356" s="39">
        <f t="shared" si="50"/>
        <v>4.8594238111767663E-3</v>
      </c>
      <c r="H356" s="39">
        <f t="shared" si="51"/>
        <v>8.6355785837650689E-3</v>
      </c>
      <c r="I356" s="39">
        <f t="shared" si="52"/>
        <v>-2.739726027397249E-3</v>
      </c>
      <c r="J356" s="39">
        <f t="shared" si="53"/>
        <v>4.4642857142858094E-3</v>
      </c>
      <c r="K356" s="39">
        <f t="shared" si="54"/>
        <v>-2.7350427350427697E-3</v>
      </c>
      <c r="L356" s="42">
        <v>2881</v>
      </c>
      <c r="M356" s="42">
        <v>2885</v>
      </c>
      <c r="N356" s="42">
        <v>2880</v>
      </c>
      <c r="O356" s="42">
        <v>2905</v>
      </c>
      <c r="P356" s="42">
        <v>2881</v>
      </c>
      <c r="Q356" s="42">
        <v>2895</v>
      </c>
      <c r="R356" s="42">
        <v>2920</v>
      </c>
      <c r="S356" s="42">
        <v>2912</v>
      </c>
      <c r="T356" s="42">
        <v>2925</v>
      </c>
      <c r="U356" s="42">
        <v>2917</v>
      </c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</row>
    <row r="357" spans="1:77" x14ac:dyDescent="0.3">
      <c r="A357" s="3">
        <v>1942</v>
      </c>
      <c r="B357" s="4" t="s">
        <v>349</v>
      </c>
      <c r="C357" s="39">
        <f t="shared" si="46"/>
        <v>1.0090393104898121E-2</v>
      </c>
      <c r="D357" s="39">
        <f t="shared" si="47"/>
        <v>4.1623309053062663E-4</v>
      </c>
      <c r="E357" s="39">
        <f t="shared" si="48"/>
        <v>8.9452881214895363E-3</v>
      </c>
      <c r="F357" s="39">
        <f t="shared" si="49"/>
        <v>8.2474226804118977E-4</v>
      </c>
      <c r="G357" s="39">
        <f t="shared" si="50"/>
        <v>5.7684384013185763E-3</v>
      </c>
      <c r="H357" s="39">
        <f t="shared" si="51"/>
        <v>2.6628430970914163E-3</v>
      </c>
      <c r="I357" s="39">
        <f t="shared" si="52"/>
        <v>4.9029622063330169E-3</v>
      </c>
      <c r="J357" s="39">
        <f t="shared" si="53"/>
        <v>5.0823338076844138E-3</v>
      </c>
      <c r="K357" s="39">
        <f t="shared" si="54"/>
        <v>-7.0792880258899737E-3</v>
      </c>
      <c r="L357" s="42">
        <v>4757</v>
      </c>
      <c r="M357" s="42">
        <v>4805</v>
      </c>
      <c r="N357" s="42">
        <v>4807</v>
      </c>
      <c r="O357" s="42">
        <v>4850</v>
      </c>
      <c r="P357" s="42">
        <v>4854</v>
      </c>
      <c r="Q357" s="42">
        <v>4882</v>
      </c>
      <c r="R357" s="42">
        <v>4895</v>
      </c>
      <c r="S357" s="42">
        <v>4919</v>
      </c>
      <c r="T357" s="42">
        <v>4944</v>
      </c>
      <c r="U357" s="42">
        <v>4909</v>
      </c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</row>
    <row r="358" spans="1:77" x14ac:dyDescent="0.3">
      <c r="A358" s="3">
        <v>1943</v>
      </c>
      <c r="B358" s="4" t="s">
        <v>350</v>
      </c>
      <c r="C358" s="39">
        <f t="shared" si="46"/>
        <v>-1.6717325227963542E-2</v>
      </c>
      <c r="D358" s="39">
        <f t="shared" si="47"/>
        <v>-7.7279752704790816E-3</v>
      </c>
      <c r="E358" s="39">
        <f t="shared" si="48"/>
        <v>-3.0373831775700966E-2</v>
      </c>
      <c r="F358" s="39">
        <f t="shared" si="49"/>
        <v>-8.835341365461824E-3</v>
      </c>
      <c r="G358" s="39">
        <f t="shared" si="50"/>
        <v>-6.4829821717989899E-3</v>
      </c>
      <c r="H358" s="39">
        <f t="shared" si="51"/>
        <v>4.0783034257749762E-3</v>
      </c>
      <c r="I358" s="39">
        <f t="shared" si="52"/>
        <v>1.6246953696181787E-3</v>
      </c>
      <c r="J358" s="39">
        <f t="shared" si="53"/>
        <v>-7.2992700729926918E-3</v>
      </c>
      <c r="K358" s="39">
        <f t="shared" si="54"/>
        <v>-1.7973856209150374E-2</v>
      </c>
      <c r="L358" s="42">
        <v>1316</v>
      </c>
      <c r="M358" s="42">
        <v>1294</v>
      </c>
      <c r="N358" s="42">
        <v>1284</v>
      </c>
      <c r="O358" s="42">
        <v>1245</v>
      </c>
      <c r="P358" s="42">
        <v>1234</v>
      </c>
      <c r="Q358" s="42">
        <v>1226</v>
      </c>
      <c r="R358" s="42">
        <v>1231</v>
      </c>
      <c r="S358" s="42">
        <v>1233</v>
      </c>
      <c r="T358" s="42">
        <v>1224</v>
      </c>
      <c r="U358" s="42">
        <v>1202</v>
      </c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</row>
    <row r="359" spans="1:77" x14ac:dyDescent="0.3">
      <c r="A359" s="3">
        <v>2002</v>
      </c>
      <c r="B359" s="4" t="s">
        <v>351</v>
      </c>
      <c r="C359" s="39">
        <f t="shared" si="46"/>
        <v>-6.1205273069679933E-3</v>
      </c>
      <c r="D359" s="39">
        <f t="shared" si="47"/>
        <v>5.2108005684510239E-3</v>
      </c>
      <c r="E359" s="39">
        <f t="shared" si="48"/>
        <v>2.827521206409056E-3</v>
      </c>
      <c r="F359" s="39">
        <f t="shared" si="49"/>
        <v>-4.2293233082706383E-3</v>
      </c>
      <c r="G359" s="39">
        <f t="shared" si="50"/>
        <v>4.2472864558753542E-3</v>
      </c>
      <c r="H359" s="39">
        <f t="shared" si="51"/>
        <v>4.2293233082706383E-3</v>
      </c>
      <c r="I359" s="39">
        <f t="shared" si="52"/>
        <v>-1.5442208703790317E-2</v>
      </c>
      <c r="J359" s="39">
        <f t="shared" si="53"/>
        <v>2.8517110266159662E-3</v>
      </c>
      <c r="K359" s="39">
        <f t="shared" si="54"/>
        <v>-1.3744075829383862E-2</v>
      </c>
      <c r="L359" s="42">
        <v>2124</v>
      </c>
      <c r="M359" s="42">
        <v>2111</v>
      </c>
      <c r="N359" s="42">
        <v>2122</v>
      </c>
      <c r="O359" s="42">
        <v>2128</v>
      </c>
      <c r="P359" s="42">
        <v>2119</v>
      </c>
      <c r="Q359" s="42">
        <v>2128</v>
      </c>
      <c r="R359" s="42">
        <v>2137</v>
      </c>
      <c r="S359" s="42">
        <v>2104</v>
      </c>
      <c r="T359" s="42">
        <v>2110</v>
      </c>
      <c r="U359" s="42">
        <v>2081</v>
      </c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</row>
    <row r="360" spans="1:77" x14ac:dyDescent="0.3">
      <c r="A360" s="3">
        <v>2003</v>
      </c>
      <c r="B360" s="4" t="s">
        <v>352</v>
      </c>
      <c r="C360" s="39">
        <f t="shared" si="46"/>
        <v>-9.8344533683003554E-4</v>
      </c>
      <c r="D360" s="39">
        <f t="shared" si="47"/>
        <v>4.9220672682526168E-3</v>
      </c>
      <c r="E360" s="39">
        <f t="shared" si="48"/>
        <v>6.204081632652958E-3</v>
      </c>
      <c r="F360" s="39">
        <f t="shared" si="49"/>
        <v>9.7355184163556707E-3</v>
      </c>
      <c r="G360" s="39">
        <f t="shared" si="50"/>
        <v>2.5711071830307741E-3</v>
      </c>
      <c r="H360" s="39">
        <f t="shared" si="51"/>
        <v>-1.266228562269589E-2</v>
      </c>
      <c r="I360" s="39">
        <f t="shared" si="52"/>
        <v>-9.7402597402596047E-4</v>
      </c>
      <c r="J360" s="39">
        <f t="shared" si="53"/>
        <v>-1.9662008449788715E-2</v>
      </c>
      <c r="K360" s="39">
        <f t="shared" si="54"/>
        <v>-2.3039946958395507E-2</v>
      </c>
      <c r="L360" s="42">
        <v>6101</v>
      </c>
      <c r="M360" s="42">
        <v>6095</v>
      </c>
      <c r="N360" s="42">
        <v>6125</v>
      </c>
      <c r="O360" s="42">
        <v>6163</v>
      </c>
      <c r="P360" s="42">
        <v>6223</v>
      </c>
      <c r="Q360" s="42">
        <v>6239</v>
      </c>
      <c r="R360" s="42">
        <v>6160</v>
      </c>
      <c r="S360" s="42">
        <v>6154</v>
      </c>
      <c r="T360" s="42">
        <v>6033</v>
      </c>
      <c r="U360" s="42">
        <v>5894</v>
      </c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</row>
    <row r="361" spans="1:77" x14ac:dyDescent="0.3">
      <c r="A361" s="3">
        <v>2004</v>
      </c>
      <c r="B361" s="4" t="s">
        <v>353</v>
      </c>
      <c r="C361" s="39">
        <f t="shared" si="46"/>
        <v>1.9333607568901678E-2</v>
      </c>
      <c r="D361" s="39">
        <f t="shared" si="47"/>
        <v>2.2195318805489084E-3</v>
      </c>
      <c r="E361" s="39">
        <f t="shared" si="48"/>
        <v>1.3891685121803832E-2</v>
      </c>
      <c r="F361" s="39">
        <f t="shared" si="49"/>
        <v>2.134630659253367E-2</v>
      </c>
      <c r="G361" s="39">
        <f t="shared" si="50"/>
        <v>1.2637309225235649E-2</v>
      </c>
      <c r="H361" s="39">
        <f t="shared" si="51"/>
        <v>3.6478832677353523E-3</v>
      </c>
      <c r="I361" s="39">
        <f t="shared" si="52"/>
        <v>6.8866571018650902E-3</v>
      </c>
      <c r="J361" s="39">
        <f t="shared" si="53"/>
        <v>5.6996295240807626E-4</v>
      </c>
      <c r="K361" s="39">
        <f t="shared" si="54"/>
        <v>2.8481913984612639E-4</v>
      </c>
      <c r="L361" s="42">
        <v>9724</v>
      </c>
      <c r="M361" s="42">
        <v>9912</v>
      </c>
      <c r="N361" s="42">
        <v>9934</v>
      </c>
      <c r="O361" s="42">
        <v>10072</v>
      </c>
      <c r="P361" s="42">
        <v>10287</v>
      </c>
      <c r="Q361" s="42">
        <v>10417</v>
      </c>
      <c r="R361" s="42">
        <v>10455</v>
      </c>
      <c r="S361" s="42">
        <v>10527</v>
      </c>
      <c r="T361" s="42">
        <v>10533</v>
      </c>
      <c r="U361" s="42">
        <v>10536</v>
      </c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</row>
    <row r="362" spans="1:77" x14ac:dyDescent="0.3">
      <c r="A362" s="3">
        <v>2011</v>
      </c>
      <c r="B362" s="4" t="s">
        <v>354</v>
      </c>
      <c r="C362" s="39">
        <f t="shared" si="46"/>
        <v>-4.7473719905052336E-3</v>
      </c>
      <c r="D362" s="39">
        <f t="shared" si="47"/>
        <v>-2.7257240204429101E-3</v>
      </c>
      <c r="E362" s="39">
        <f t="shared" si="48"/>
        <v>-1.3665869490946392E-3</v>
      </c>
      <c r="F362" s="39">
        <f t="shared" si="49"/>
        <v>2.7369141293192012E-3</v>
      </c>
      <c r="G362" s="39">
        <f t="shared" si="50"/>
        <v>-5.8000682360969114E-3</v>
      </c>
      <c r="H362" s="39">
        <f t="shared" si="51"/>
        <v>1.441317776252582E-2</v>
      </c>
      <c r="I362" s="39">
        <f t="shared" si="52"/>
        <v>-6.0893098782137667E-3</v>
      </c>
      <c r="J362" s="39">
        <f t="shared" si="53"/>
        <v>2.7229407760380742E-3</v>
      </c>
      <c r="K362" s="39">
        <f t="shared" si="54"/>
        <v>-7.4677528852681307E-3</v>
      </c>
      <c r="L362" s="42">
        <v>2949</v>
      </c>
      <c r="M362" s="42">
        <v>2935</v>
      </c>
      <c r="N362" s="42">
        <v>2927</v>
      </c>
      <c r="O362" s="42">
        <v>2923</v>
      </c>
      <c r="P362" s="42">
        <v>2931</v>
      </c>
      <c r="Q362" s="42">
        <v>2914</v>
      </c>
      <c r="R362" s="42">
        <v>2956</v>
      </c>
      <c r="S362" s="42">
        <v>2938</v>
      </c>
      <c r="T362" s="42">
        <v>2946</v>
      </c>
      <c r="U362" s="42">
        <v>2924</v>
      </c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</row>
    <row r="363" spans="1:77" x14ac:dyDescent="0.3">
      <c r="A363" s="3">
        <v>2012</v>
      </c>
      <c r="B363" s="4" t="s">
        <v>355</v>
      </c>
      <c r="C363" s="39">
        <f t="shared" si="46"/>
        <v>2.093147751606006E-2</v>
      </c>
      <c r="D363" s="39">
        <f t="shared" si="47"/>
        <v>1.1063919039379089E-2</v>
      </c>
      <c r="E363" s="39">
        <f t="shared" si="48"/>
        <v>1.8877709781143004E-2</v>
      </c>
      <c r="F363" s="39">
        <f t="shared" si="49"/>
        <v>8.9585666293392485E-3</v>
      </c>
      <c r="G363" s="39">
        <f t="shared" si="50"/>
        <v>3.8341237009382745E-3</v>
      </c>
      <c r="H363" s="39">
        <f t="shared" si="51"/>
        <v>1.0001005126143436E-2</v>
      </c>
      <c r="I363" s="39">
        <f t="shared" si="52"/>
        <v>1.7365775986465604E-2</v>
      </c>
      <c r="J363" s="39">
        <f t="shared" si="53"/>
        <v>9.2438618800743111E-3</v>
      </c>
      <c r="K363" s="39">
        <f t="shared" si="54"/>
        <v>1.4538405621515871E-3</v>
      </c>
      <c r="L363" s="42">
        <v>18680</v>
      </c>
      <c r="M363" s="42">
        <v>19071</v>
      </c>
      <c r="N363" s="42">
        <v>19282</v>
      </c>
      <c r="O363" s="42">
        <v>19646</v>
      </c>
      <c r="P363" s="42">
        <v>19822</v>
      </c>
      <c r="Q363" s="42">
        <v>19898</v>
      </c>
      <c r="R363" s="42">
        <v>20097</v>
      </c>
      <c r="S363" s="42">
        <v>20446</v>
      </c>
      <c r="T363" s="42">
        <v>20635</v>
      </c>
      <c r="U363" s="42">
        <v>20665</v>
      </c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</row>
    <row r="364" spans="1:77" x14ac:dyDescent="0.3">
      <c r="A364" s="3">
        <v>2014</v>
      </c>
      <c r="B364" s="4" t="s">
        <v>356</v>
      </c>
      <c r="C364" s="39">
        <f t="shared" si="46"/>
        <v>-8.2796688132474872E-3</v>
      </c>
      <c r="D364" s="39">
        <f t="shared" si="47"/>
        <v>8.3487940630797564E-3</v>
      </c>
      <c r="E364" s="39">
        <f t="shared" si="48"/>
        <v>-1.5639374425022945E-2</v>
      </c>
      <c r="F364" s="39">
        <f t="shared" si="49"/>
        <v>-4.0186915887850505E-2</v>
      </c>
      <c r="G364" s="39">
        <f t="shared" si="50"/>
        <v>-3.7000973709834462E-2</v>
      </c>
      <c r="H364" s="39">
        <f t="shared" si="51"/>
        <v>-3.842264914054605E-2</v>
      </c>
      <c r="I364" s="39">
        <f t="shared" si="52"/>
        <v>1.7875920084122088E-2</v>
      </c>
      <c r="J364" s="39">
        <f t="shared" si="53"/>
        <v>-2.789256198347112E-2</v>
      </c>
      <c r="K364" s="39">
        <f t="shared" si="54"/>
        <v>-2.5504782146652527E-2</v>
      </c>
      <c r="L364" s="42">
        <v>1087</v>
      </c>
      <c r="M364" s="42">
        <v>1078</v>
      </c>
      <c r="N364" s="42">
        <v>1087</v>
      </c>
      <c r="O364" s="42">
        <v>1070</v>
      </c>
      <c r="P364" s="42">
        <v>1027</v>
      </c>
      <c r="Q364" s="42">
        <v>989</v>
      </c>
      <c r="R364" s="42">
        <v>951</v>
      </c>
      <c r="S364" s="42">
        <v>968</v>
      </c>
      <c r="T364" s="42">
        <v>941</v>
      </c>
      <c r="U364" s="42">
        <v>917</v>
      </c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</row>
    <row r="365" spans="1:77" x14ac:dyDescent="0.3">
      <c r="A365" s="3">
        <v>2015</v>
      </c>
      <c r="B365" s="4" t="s">
        <v>357</v>
      </c>
      <c r="C365" s="39">
        <f t="shared" si="46"/>
        <v>4.0685224839400513E-2</v>
      </c>
      <c r="D365" s="39">
        <f t="shared" si="47"/>
        <v>2.3662551440329249E-2</v>
      </c>
      <c r="E365" s="39">
        <f t="shared" si="48"/>
        <v>2.8140703517588017E-2</v>
      </c>
      <c r="F365" s="39">
        <f t="shared" si="49"/>
        <v>1.3685239491691092E-2</v>
      </c>
      <c r="G365" s="39">
        <f t="shared" si="50"/>
        <v>3.8572806171648377E-3</v>
      </c>
      <c r="H365" s="39">
        <f t="shared" si="51"/>
        <v>1.2487992315081575E-2</v>
      </c>
      <c r="I365" s="39">
        <f t="shared" si="52"/>
        <v>-1.6129032258064502E-2</v>
      </c>
      <c r="J365" s="39">
        <f t="shared" si="53"/>
        <v>-1.4464802314368419E-2</v>
      </c>
      <c r="K365" s="39">
        <f t="shared" si="54"/>
        <v>2.2504892367906093E-2</v>
      </c>
      <c r="L365" s="42">
        <v>934</v>
      </c>
      <c r="M365" s="42">
        <v>972</v>
      </c>
      <c r="N365" s="42">
        <v>995</v>
      </c>
      <c r="O365" s="42">
        <v>1023</v>
      </c>
      <c r="P365" s="42">
        <v>1037</v>
      </c>
      <c r="Q365" s="42">
        <v>1041</v>
      </c>
      <c r="R365" s="42">
        <v>1054</v>
      </c>
      <c r="S365" s="42">
        <v>1037</v>
      </c>
      <c r="T365" s="42">
        <v>1022</v>
      </c>
      <c r="U365" s="42">
        <v>1045</v>
      </c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</row>
    <row r="366" spans="1:77" x14ac:dyDescent="0.3">
      <c r="A366" s="3">
        <v>2017</v>
      </c>
      <c r="B366" s="4" t="s">
        <v>358</v>
      </c>
      <c r="C366" s="39">
        <f t="shared" si="46"/>
        <v>-2.7290448343079921E-2</v>
      </c>
      <c r="D366" s="39">
        <f t="shared" si="47"/>
        <v>1.2024048096192397E-2</v>
      </c>
      <c r="E366" s="39">
        <f t="shared" si="48"/>
        <v>2.5742574257425765E-2</v>
      </c>
      <c r="F366" s="39">
        <f t="shared" si="49"/>
        <v>1.4478764478764505E-2</v>
      </c>
      <c r="G366" s="39">
        <f t="shared" si="50"/>
        <v>-1.9029495718363432E-3</v>
      </c>
      <c r="H366" s="39">
        <f t="shared" si="51"/>
        <v>-1.3346043851286904E-2</v>
      </c>
      <c r="I366" s="39">
        <f t="shared" si="52"/>
        <v>-7.7294685990337841E-3</v>
      </c>
      <c r="J366" s="39">
        <f t="shared" si="53"/>
        <v>0</v>
      </c>
      <c r="K366" s="39">
        <f t="shared" si="54"/>
        <v>-3.7974683544303778E-2</v>
      </c>
      <c r="L366" s="42">
        <v>1026</v>
      </c>
      <c r="M366" s="42">
        <v>998</v>
      </c>
      <c r="N366" s="42">
        <v>1010</v>
      </c>
      <c r="O366" s="42">
        <v>1036</v>
      </c>
      <c r="P366" s="42">
        <v>1051</v>
      </c>
      <c r="Q366" s="42">
        <v>1049</v>
      </c>
      <c r="R366" s="42">
        <v>1035</v>
      </c>
      <c r="S366" s="42">
        <v>1027</v>
      </c>
      <c r="T366" s="42">
        <v>1027</v>
      </c>
      <c r="U366" s="42">
        <v>988</v>
      </c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</row>
    <row r="367" spans="1:77" x14ac:dyDescent="0.3">
      <c r="A367" s="3">
        <v>2018</v>
      </c>
      <c r="B367" s="4" t="s">
        <v>359</v>
      </c>
      <c r="C367" s="39">
        <f t="shared" si="46"/>
        <v>-3.0781373322809835E-2</v>
      </c>
      <c r="D367" s="39">
        <f t="shared" si="47"/>
        <v>1.2214983713354943E-2</v>
      </c>
      <c r="E367" s="39">
        <f t="shared" si="48"/>
        <v>-2.4135156878519748E-3</v>
      </c>
      <c r="F367" s="39">
        <f t="shared" si="49"/>
        <v>8.0645161290315848E-4</v>
      </c>
      <c r="G367" s="39">
        <f t="shared" si="50"/>
        <v>0</v>
      </c>
      <c r="H367" s="39">
        <f t="shared" si="51"/>
        <v>-2.0950846091861375E-2</v>
      </c>
      <c r="I367" s="39">
        <f t="shared" si="52"/>
        <v>-9.0534979423868567E-3</v>
      </c>
      <c r="J367" s="39">
        <f t="shared" si="53"/>
        <v>2.2425249169435224E-2</v>
      </c>
      <c r="K367" s="39">
        <f t="shared" si="54"/>
        <v>3.2493907392363575E-3</v>
      </c>
      <c r="L367" s="42">
        <v>1267</v>
      </c>
      <c r="M367" s="42">
        <v>1228</v>
      </c>
      <c r="N367" s="42">
        <v>1243</v>
      </c>
      <c r="O367" s="42">
        <v>1240</v>
      </c>
      <c r="P367" s="42">
        <v>1241</v>
      </c>
      <c r="Q367" s="42">
        <v>1241</v>
      </c>
      <c r="R367" s="42">
        <v>1215</v>
      </c>
      <c r="S367" s="42">
        <v>1204</v>
      </c>
      <c r="T367" s="42">
        <v>1231</v>
      </c>
      <c r="U367" s="42">
        <v>1235</v>
      </c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</row>
    <row r="368" spans="1:77" x14ac:dyDescent="0.3">
      <c r="A368" s="3">
        <v>2019</v>
      </c>
      <c r="B368" s="4" t="s">
        <v>360</v>
      </c>
      <c r="C368" s="39">
        <f t="shared" si="46"/>
        <v>1.2244897959183598E-2</v>
      </c>
      <c r="D368" s="39">
        <f t="shared" si="47"/>
        <v>1.2406947890819531E-3</v>
      </c>
      <c r="E368" s="39">
        <f t="shared" si="48"/>
        <v>-7.1251548946715815E-3</v>
      </c>
      <c r="F368" s="39">
        <f t="shared" si="49"/>
        <v>2.4960998439937931E-3</v>
      </c>
      <c r="G368" s="39">
        <f t="shared" si="50"/>
        <v>2.0230314347961409E-2</v>
      </c>
      <c r="H368" s="39">
        <f t="shared" si="51"/>
        <v>-6.1012812690663942E-4</v>
      </c>
      <c r="I368" s="39">
        <f t="shared" si="52"/>
        <v>4.5787545787545625E-3</v>
      </c>
      <c r="J368" s="39">
        <f t="shared" si="53"/>
        <v>-1.5800668489820757E-2</v>
      </c>
      <c r="K368" s="39">
        <f t="shared" si="54"/>
        <v>-6.4834825563445664E-3</v>
      </c>
      <c r="L368" s="42">
        <v>3185</v>
      </c>
      <c r="M368" s="42">
        <v>3224</v>
      </c>
      <c r="N368" s="42">
        <v>3228</v>
      </c>
      <c r="O368" s="42">
        <v>3205</v>
      </c>
      <c r="P368" s="42">
        <v>3213</v>
      </c>
      <c r="Q368" s="42">
        <v>3278</v>
      </c>
      <c r="R368" s="42">
        <v>3276</v>
      </c>
      <c r="S368" s="42">
        <v>3291</v>
      </c>
      <c r="T368" s="42">
        <v>3239</v>
      </c>
      <c r="U368" s="42">
        <v>3218</v>
      </c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</row>
    <row r="369" spans="1:77" x14ac:dyDescent="0.3">
      <c r="A369" s="3">
        <v>2020</v>
      </c>
      <c r="B369" s="4" t="s">
        <v>361</v>
      </c>
      <c r="C369" s="39">
        <f t="shared" si="46"/>
        <v>-2.7562014532698242E-3</v>
      </c>
      <c r="D369" s="39">
        <f t="shared" si="47"/>
        <v>-8.5427135678391997E-3</v>
      </c>
      <c r="E369" s="39">
        <f t="shared" si="48"/>
        <v>5.5752660922452346E-3</v>
      </c>
      <c r="F369" s="39">
        <f t="shared" si="49"/>
        <v>-1.2600806451612545E-3</v>
      </c>
      <c r="G369" s="39">
        <f t="shared" si="50"/>
        <v>-9.5886954327529805E-3</v>
      </c>
      <c r="H369" s="39">
        <f t="shared" si="51"/>
        <v>1.3503184713375749E-2</v>
      </c>
      <c r="I369" s="39">
        <f t="shared" si="52"/>
        <v>-1.7596782302664593E-3</v>
      </c>
      <c r="J369" s="39">
        <f t="shared" si="53"/>
        <v>-1.76278015613196E-3</v>
      </c>
      <c r="K369" s="39">
        <f t="shared" si="54"/>
        <v>-5.0454086781028806E-3</v>
      </c>
      <c r="L369" s="42">
        <v>3991</v>
      </c>
      <c r="M369" s="42">
        <v>3980</v>
      </c>
      <c r="N369" s="42">
        <v>3946</v>
      </c>
      <c r="O369" s="42">
        <v>3968</v>
      </c>
      <c r="P369" s="42">
        <v>3963</v>
      </c>
      <c r="Q369" s="42">
        <v>3925</v>
      </c>
      <c r="R369" s="42">
        <v>3978</v>
      </c>
      <c r="S369" s="42">
        <v>3971</v>
      </c>
      <c r="T369" s="42">
        <v>3964</v>
      </c>
      <c r="U369" s="42">
        <v>3944</v>
      </c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</row>
    <row r="370" spans="1:77" x14ac:dyDescent="0.3">
      <c r="A370" s="3">
        <v>2021</v>
      </c>
      <c r="B370" s="4" t="s">
        <v>362</v>
      </c>
      <c r="C370" s="39">
        <f t="shared" si="46"/>
        <v>-7.5295804948010137E-3</v>
      </c>
      <c r="D370" s="39">
        <f t="shared" si="47"/>
        <v>-1.8063583815028927E-3</v>
      </c>
      <c r="E370" s="39">
        <f t="shared" si="48"/>
        <v>-1.5200868621064068E-2</v>
      </c>
      <c r="F370" s="39">
        <f t="shared" si="49"/>
        <v>-8.4527747151782462E-3</v>
      </c>
      <c r="G370" s="39">
        <f t="shared" si="50"/>
        <v>3.7064492216456468E-3</v>
      </c>
      <c r="H370" s="39">
        <f t="shared" si="51"/>
        <v>-1.4771048744460891E-2</v>
      </c>
      <c r="I370" s="39">
        <f t="shared" si="52"/>
        <v>1.0494752623688264E-2</v>
      </c>
      <c r="J370" s="39">
        <f t="shared" si="53"/>
        <v>1.8545994065282123E-3</v>
      </c>
      <c r="K370" s="39">
        <f t="shared" si="54"/>
        <v>-1.0366530914476146E-2</v>
      </c>
      <c r="L370" s="42">
        <v>2789</v>
      </c>
      <c r="M370" s="42">
        <v>2768</v>
      </c>
      <c r="N370" s="42">
        <v>2763</v>
      </c>
      <c r="O370" s="42">
        <v>2721</v>
      </c>
      <c r="P370" s="42">
        <v>2698</v>
      </c>
      <c r="Q370" s="42">
        <v>2708</v>
      </c>
      <c r="R370" s="42">
        <v>2668</v>
      </c>
      <c r="S370" s="42">
        <v>2696</v>
      </c>
      <c r="T370" s="42">
        <v>2701</v>
      </c>
      <c r="U370" s="42">
        <v>2673</v>
      </c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</row>
    <row r="371" spans="1:77" x14ac:dyDescent="0.3">
      <c r="A371" s="3">
        <v>2022</v>
      </c>
      <c r="B371" s="4" t="s">
        <v>363</v>
      </c>
      <c r="C371" s="39">
        <f t="shared" si="46"/>
        <v>-4.4709388971684305E-3</v>
      </c>
      <c r="D371" s="39">
        <f t="shared" si="47"/>
        <v>1.4970059880239583E-2</v>
      </c>
      <c r="E371" s="39">
        <f t="shared" si="48"/>
        <v>-1.2536873156342221E-2</v>
      </c>
      <c r="F371" s="39">
        <f t="shared" si="49"/>
        <v>1.4936519790889058E-3</v>
      </c>
      <c r="G371" s="39">
        <f t="shared" si="50"/>
        <v>1.491424310216205E-3</v>
      </c>
      <c r="H371" s="39">
        <f t="shared" si="51"/>
        <v>-1.8615040953090078E-2</v>
      </c>
      <c r="I371" s="39">
        <f t="shared" si="52"/>
        <v>9.1047040971168336E-3</v>
      </c>
      <c r="J371" s="39">
        <f t="shared" si="53"/>
        <v>1.4285714285714235E-2</v>
      </c>
      <c r="K371" s="39">
        <f t="shared" si="54"/>
        <v>-1.5567086730911783E-2</v>
      </c>
      <c r="L371" s="42">
        <v>1342</v>
      </c>
      <c r="M371" s="42">
        <v>1336</v>
      </c>
      <c r="N371" s="42">
        <v>1356</v>
      </c>
      <c r="O371" s="42">
        <v>1339</v>
      </c>
      <c r="P371" s="42">
        <v>1341</v>
      </c>
      <c r="Q371" s="42">
        <v>1343</v>
      </c>
      <c r="R371" s="42">
        <v>1318</v>
      </c>
      <c r="S371" s="42">
        <v>1330</v>
      </c>
      <c r="T371" s="42">
        <v>1349</v>
      </c>
      <c r="U371" s="42">
        <v>1328</v>
      </c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</row>
    <row r="372" spans="1:77" x14ac:dyDescent="0.3">
      <c r="A372" s="3">
        <v>2023</v>
      </c>
      <c r="B372" s="4" t="s">
        <v>364</v>
      </c>
      <c r="C372" s="39">
        <f t="shared" si="46"/>
        <v>-1.783944499504464E-2</v>
      </c>
      <c r="D372" s="39">
        <f t="shared" si="47"/>
        <v>1.7154389505549927E-2</v>
      </c>
      <c r="E372" s="39">
        <f t="shared" si="48"/>
        <v>5.4563492063492092E-2</v>
      </c>
      <c r="F372" s="39">
        <f t="shared" si="49"/>
        <v>3.2925682031984982E-2</v>
      </c>
      <c r="G372" s="39">
        <f t="shared" si="50"/>
        <v>1.6393442622950838E-2</v>
      </c>
      <c r="H372" s="39">
        <f t="shared" si="51"/>
        <v>2.0609318996415826E-2</v>
      </c>
      <c r="I372" s="39">
        <f t="shared" si="52"/>
        <v>-1.7559262510974394E-3</v>
      </c>
      <c r="J372" s="39">
        <f t="shared" si="53"/>
        <v>1.4072119613016687E-2</v>
      </c>
      <c r="K372" s="39">
        <f t="shared" si="54"/>
        <v>1.3876843018213458E-2</v>
      </c>
      <c r="L372" s="42">
        <v>1009</v>
      </c>
      <c r="M372" s="42">
        <v>991</v>
      </c>
      <c r="N372" s="42">
        <v>1008</v>
      </c>
      <c r="O372" s="42">
        <v>1063</v>
      </c>
      <c r="P372" s="42">
        <v>1098</v>
      </c>
      <c r="Q372" s="42">
        <v>1116</v>
      </c>
      <c r="R372" s="42">
        <v>1139</v>
      </c>
      <c r="S372" s="42">
        <v>1137</v>
      </c>
      <c r="T372" s="42">
        <v>1153</v>
      </c>
      <c r="U372" s="42">
        <v>1169</v>
      </c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</row>
    <row r="373" spans="1:77" x14ac:dyDescent="0.3">
      <c r="A373" s="3">
        <v>2024</v>
      </c>
      <c r="B373" s="4" t="s">
        <v>365</v>
      </c>
      <c r="C373" s="39">
        <f t="shared" si="46"/>
        <v>-1.2452107279693481E-2</v>
      </c>
      <c r="D373" s="39">
        <f t="shared" si="47"/>
        <v>-1.5518913676042634E-2</v>
      </c>
      <c r="E373" s="39">
        <f t="shared" si="48"/>
        <v>9.8522167487684609E-3</v>
      </c>
      <c r="F373" s="39">
        <f t="shared" si="49"/>
        <v>3.1219512195121979E-2</v>
      </c>
      <c r="G373" s="39">
        <f t="shared" si="50"/>
        <v>-3.5004730368968784E-2</v>
      </c>
      <c r="H373" s="39">
        <f t="shared" si="51"/>
        <v>-1.9607843137254943E-2</v>
      </c>
      <c r="I373" s="39">
        <f t="shared" si="52"/>
        <v>-9.000000000000008E-3</v>
      </c>
      <c r="J373" s="39">
        <f t="shared" si="53"/>
        <v>-8.0726538849646978E-3</v>
      </c>
      <c r="K373" s="39">
        <f t="shared" si="54"/>
        <v>-2.0345879959308144E-3</v>
      </c>
      <c r="L373" s="42">
        <v>1044</v>
      </c>
      <c r="M373" s="42">
        <v>1031</v>
      </c>
      <c r="N373" s="42">
        <v>1015</v>
      </c>
      <c r="O373" s="42">
        <v>1025</v>
      </c>
      <c r="P373" s="42">
        <v>1057</v>
      </c>
      <c r="Q373" s="42">
        <v>1020</v>
      </c>
      <c r="R373" s="42">
        <v>1000</v>
      </c>
      <c r="S373" s="42">
        <v>991</v>
      </c>
      <c r="T373" s="42">
        <v>983</v>
      </c>
      <c r="U373" s="42">
        <v>981</v>
      </c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</row>
    <row r="374" spans="1:77" x14ac:dyDescent="0.3">
      <c r="A374" s="3">
        <v>2025</v>
      </c>
      <c r="B374" s="4" t="s">
        <v>366</v>
      </c>
      <c r="C374" s="39">
        <f t="shared" si="46"/>
        <v>-5.1510989010988828E-3</v>
      </c>
      <c r="D374" s="39">
        <f t="shared" si="47"/>
        <v>-3.4518467380051376E-4</v>
      </c>
      <c r="E374" s="39">
        <f t="shared" si="48"/>
        <v>1.3812154696133394E-3</v>
      </c>
      <c r="F374" s="39">
        <f t="shared" si="49"/>
        <v>-5.8620689655172198E-3</v>
      </c>
      <c r="G374" s="39">
        <f t="shared" si="50"/>
        <v>9.0183836281652052E-3</v>
      </c>
      <c r="H374" s="39">
        <f t="shared" si="51"/>
        <v>4.4688896528015665E-3</v>
      </c>
      <c r="I374" s="39">
        <f t="shared" si="52"/>
        <v>-3.7645448323065933E-3</v>
      </c>
      <c r="J374" s="39">
        <f t="shared" si="53"/>
        <v>3.7787701820679587E-3</v>
      </c>
      <c r="K374" s="39">
        <f t="shared" si="54"/>
        <v>-7.5290896646132976E-3</v>
      </c>
      <c r="L374" s="42">
        <v>2912</v>
      </c>
      <c r="M374" s="42">
        <v>2897</v>
      </c>
      <c r="N374" s="42">
        <v>2896</v>
      </c>
      <c r="O374" s="42">
        <v>2900</v>
      </c>
      <c r="P374" s="42">
        <v>2883</v>
      </c>
      <c r="Q374" s="42">
        <v>2909</v>
      </c>
      <c r="R374" s="42">
        <v>2922</v>
      </c>
      <c r="S374" s="42">
        <v>2911</v>
      </c>
      <c r="T374" s="42">
        <v>2922</v>
      </c>
      <c r="U374" s="42">
        <v>2900</v>
      </c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</row>
    <row r="375" spans="1:77" x14ac:dyDescent="0.3">
      <c r="A375" s="3">
        <v>2027</v>
      </c>
      <c r="B375" s="4" t="s">
        <v>367</v>
      </c>
      <c r="C375" s="39">
        <f t="shared" si="46"/>
        <v>1.0180995475113086E-2</v>
      </c>
      <c r="D375" s="39">
        <f t="shared" si="47"/>
        <v>8.9585666293392485E-3</v>
      </c>
      <c r="E375" s="39">
        <f t="shared" si="48"/>
        <v>-2.1087680355160954E-2</v>
      </c>
      <c r="F375" s="39">
        <f t="shared" si="49"/>
        <v>4.1950113378684817E-2</v>
      </c>
      <c r="G375" s="39">
        <f t="shared" si="50"/>
        <v>1.6322089227421177E-2</v>
      </c>
      <c r="H375" s="39">
        <f t="shared" si="51"/>
        <v>2.6766595289079209E-2</v>
      </c>
      <c r="I375" s="39">
        <f t="shared" si="52"/>
        <v>-8.3420229405630764E-3</v>
      </c>
      <c r="J375" s="39">
        <f t="shared" si="53"/>
        <v>-7.3606729758148859E-3</v>
      </c>
      <c r="K375" s="39">
        <f t="shared" si="54"/>
        <v>-3.1779661016949623E-3</v>
      </c>
      <c r="L375" s="42">
        <v>884</v>
      </c>
      <c r="M375" s="42">
        <v>893</v>
      </c>
      <c r="N375" s="42">
        <v>901</v>
      </c>
      <c r="O375" s="42">
        <v>882</v>
      </c>
      <c r="P375" s="42">
        <v>919</v>
      </c>
      <c r="Q375" s="42">
        <v>934</v>
      </c>
      <c r="R375" s="42">
        <v>959</v>
      </c>
      <c r="S375" s="42">
        <v>951</v>
      </c>
      <c r="T375" s="42">
        <v>944</v>
      </c>
      <c r="U375" s="42">
        <v>941</v>
      </c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</row>
    <row r="376" spans="1:77" x14ac:dyDescent="0.3">
      <c r="A376" s="3">
        <v>2028</v>
      </c>
      <c r="B376" s="4" t="s">
        <v>368</v>
      </c>
      <c r="C376" s="39">
        <f t="shared" si="46"/>
        <v>4.8309178743966008E-4</v>
      </c>
      <c r="D376" s="39">
        <f t="shared" si="47"/>
        <v>8.6914534041526714E-3</v>
      </c>
      <c r="E376" s="39">
        <f t="shared" si="48"/>
        <v>3.4944949736716024E-2</v>
      </c>
      <c r="F376" s="39">
        <f t="shared" si="49"/>
        <v>2.0814061054579058E-2</v>
      </c>
      <c r="G376" s="39">
        <f t="shared" si="50"/>
        <v>1.2686905301314111E-2</v>
      </c>
      <c r="H376" s="39">
        <f t="shared" si="51"/>
        <v>-1.0738255033557076E-2</v>
      </c>
      <c r="I376" s="39">
        <f t="shared" si="52"/>
        <v>2.5327905924920957E-2</v>
      </c>
      <c r="J376" s="39">
        <f t="shared" si="53"/>
        <v>-1.7644464049404451E-3</v>
      </c>
      <c r="K376" s="39">
        <f t="shared" si="54"/>
        <v>3.0932390631903672E-3</v>
      </c>
      <c r="L376" s="42">
        <v>2070</v>
      </c>
      <c r="M376" s="42">
        <v>2071</v>
      </c>
      <c r="N376" s="42">
        <v>2089</v>
      </c>
      <c r="O376" s="42">
        <v>2162</v>
      </c>
      <c r="P376" s="42">
        <v>2207</v>
      </c>
      <c r="Q376" s="42">
        <v>2235</v>
      </c>
      <c r="R376" s="42">
        <v>2211</v>
      </c>
      <c r="S376" s="42">
        <v>2267</v>
      </c>
      <c r="T376" s="42">
        <v>2263</v>
      </c>
      <c r="U376" s="42">
        <v>2270</v>
      </c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</row>
    <row r="377" spans="1:77" x14ac:dyDescent="0.3">
      <c r="A377" s="3">
        <v>2030</v>
      </c>
      <c r="B377" s="6" t="s">
        <v>369</v>
      </c>
      <c r="C377" s="39">
        <f t="shared" si="46"/>
        <v>9.0367631957279926E-3</v>
      </c>
      <c r="D377" s="39">
        <f t="shared" si="47"/>
        <v>3.4602076124568004E-3</v>
      </c>
      <c r="E377" s="39">
        <f t="shared" si="48"/>
        <v>1.0953346855983703E-2</v>
      </c>
      <c r="F377" s="39">
        <f t="shared" si="49"/>
        <v>1.2239165329053003E-2</v>
      </c>
      <c r="G377" s="39">
        <f t="shared" si="50"/>
        <v>1.2983151635282519E-2</v>
      </c>
      <c r="H377" s="39">
        <f t="shared" si="51"/>
        <v>5.8702670971522153E-4</v>
      </c>
      <c r="I377" s="39">
        <f t="shared" si="52"/>
        <v>-2.7378507871320679E-3</v>
      </c>
      <c r="J377" s="39">
        <f t="shared" si="53"/>
        <v>-2.7453671928620027E-3</v>
      </c>
      <c r="K377" s="39">
        <f t="shared" si="54"/>
        <v>-1.4747812407825966E-3</v>
      </c>
      <c r="L377" s="42">
        <v>9738</v>
      </c>
      <c r="M377" s="42">
        <v>9826</v>
      </c>
      <c r="N377" s="42">
        <v>9860</v>
      </c>
      <c r="O377" s="42">
        <v>9968</v>
      </c>
      <c r="P377" s="42">
        <v>10090</v>
      </c>
      <c r="Q377" s="42">
        <v>10221</v>
      </c>
      <c r="R377" s="42">
        <v>10227</v>
      </c>
      <c r="S377" s="42">
        <v>10199</v>
      </c>
      <c r="T377" s="42">
        <v>10171</v>
      </c>
      <c r="U377" s="42">
        <v>10156</v>
      </c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</row>
    <row r="378" spans="1:77" x14ac:dyDescent="0.3">
      <c r="A378" s="3">
        <v>5001</v>
      </c>
      <c r="B378" s="4" t="s">
        <v>370</v>
      </c>
      <c r="C378" s="39">
        <f t="shared" si="46"/>
        <v>1.4917863995881575E-2</v>
      </c>
      <c r="D378" s="39">
        <f t="shared" si="47"/>
        <v>1.649700840413626E-2</v>
      </c>
      <c r="E378" s="39">
        <f t="shared" si="48"/>
        <v>1.8962505954136066E-2</v>
      </c>
      <c r="F378" s="39">
        <f t="shared" si="49"/>
        <v>1.3038977806468788E-2</v>
      </c>
      <c r="G378" s="39">
        <f t="shared" si="50"/>
        <v>1.6068338506331159E-2</v>
      </c>
      <c r="H378" s="39">
        <f t="shared" si="51"/>
        <v>1.2937932525951545E-2</v>
      </c>
      <c r="I378" s="39">
        <f t="shared" si="52"/>
        <v>1.6605018334374222E-2</v>
      </c>
      <c r="J378" s="39">
        <f t="shared" si="53"/>
        <v>1.5945270497311759E-2</v>
      </c>
      <c r="K378" s="39">
        <f t="shared" si="54"/>
        <v>1.3736363119570383E-2</v>
      </c>
      <c r="L378" s="42">
        <v>170936</v>
      </c>
      <c r="M378" s="42">
        <v>173486</v>
      </c>
      <c r="N378" s="42">
        <v>176348</v>
      </c>
      <c r="O378" s="42">
        <v>179692</v>
      </c>
      <c r="P378" s="42">
        <v>182035</v>
      </c>
      <c r="Q378" s="42">
        <v>184960</v>
      </c>
      <c r="R378" s="42">
        <v>187353</v>
      </c>
      <c r="S378" s="42">
        <v>190464</v>
      </c>
      <c r="T378" s="42">
        <v>193501</v>
      </c>
      <c r="U378" s="42">
        <v>196159</v>
      </c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</row>
    <row r="379" spans="1:77" x14ac:dyDescent="0.3">
      <c r="A379" s="3">
        <v>5004</v>
      </c>
      <c r="B379" s="4" t="s">
        <v>371</v>
      </c>
      <c r="C379" s="39">
        <f t="shared" si="46"/>
        <v>3.3681214421252825E-3</v>
      </c>
      <c r="D379" s="39">
        <f t="shared" si="47"/>
        <v>7.1864214457946218E-3</v>
      </c>
      <c r="E379" s="39">
        <f t="shared" si="48"/>
        <v>4.1778153311740063E-3</v>
      </c>
      <c r="F379" s="39">
        <f t="shared" si="49"/>
        <v>7.6196709050111444E-3</v>
      </c>
      <c r="G379" s="39">
        <f t="shared" si="50"/>
        <v>4.4073300858269437E-3</v>
      </c>
      <c r="H379" s="39">
        <f t="shared" si="51"/>
        <v>6.0508083140877744E-3</v>
      </c>
      <c r="I379" s="39">
        <f t="shared" si="52"/>
        <v>8.7691106928056151E-3</v>
      </c>
      <c r="J379" s="39">
        <f t="shared" si="53"/>
        <v>5.6435463316948375E-3</v>
      </c>
      <c r="K379" s="39">
        <f t="shared" si="54"/>
        <v>-2.7154236060822345E-4</v>
      </c>
      <c r="L379" s="42">
        <v>21080</v>
      </c>
      <c r="M379" s="42">
        <v>21151</v>
      </c>
      <c r="N379" s="42">
        <v>21303</v>
      </c>
      <c r="O379" s="42">
        <v>21392</v>
      </c>
      <c r="P379" s="42">
        <v>21555</v>
      </c>
      <c r="Q379" s="42">
        <v>21650</v>
      </c>
      <c r="R379" s="42">
        <v>21781</v>
      </c>
      <c r="S379" s="42">
        <v>21972</v>
      </c>
      <c r="T379" s="42">
        <v>22096</v>
      </c>
      <c r="U379" s="42">
        <v>22090</v>
      </c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</row>
    <row r="380" spans="1:77" x14ac:dyDescent="0.3">
      <c r="A380" s="3">
        <v>5005</v>
      </c>
      <c r="B380" s="4" t="s">
        <v>372</v>
      </c>
      <c r="C380" s="39">
        <f t="shared" si="46"/>
        <v>8.6752637749121231E-3</v>
      </c>
      <c r="D380" s="39">
        <f t="shared" si="47"/>
        <v>3.6417170308382651E-3</v>
      </c>
      <c r="E380" s="39">
        <f t="shared" si="48"/>
        <v>2.7020767389793754E-3</v>
      </c>
      <c r="F380" s="39">
        <f t="shared" si="49"/>
        <v>7.3144441022481299E-3</v>
      </c>
      <c r="G380" s="39">
        <f t="shared" si="50"/>
        <v>-4.3567988993350459E-3</v>
      </c>
      <c r="H380" s="39">
        <f t="shared" si="51"/>
        <v>-1.2283126055581128E-3</v>
      </c>
      <c r="I380" s="39">
        <f t="shared" si="52"/>
        <v>3.1514219830899304E-3</v>
      </c>
      <c r="J380" s="39">
        <f t="shared" si="53"/>
        <v>2.0688069879701843E-3</v>
      </c>
      <c r="K380" s="39">
        <f t="shared" si="54"/>
        <v>2.6762501911608005E-3</v>
      </c>
      <c r="L380" s="42">
        <v>12795</v>
      </c>
      <c r="M380" s="42">
        <v>12906</v>
      </c>
      <c r="N380" s="42">
        <v>12953</v>
      </c>
      <c r="O380" s="42">
        <v>12988</v>
      </c>
      <c r="P380" s="42">
        <v>13083</v>
      </c>
      <c r="Q380" s="42">
        <v>13026</v>
      </c>
      <c r="R380" s="42">
        <v>13010</v>
      </c>
      <c r="S380" s="42">
        <v>13051</v>
      </c>
      <c r="T380" s="42">
        <v>13078</v>
      </c>
      <c r="U380" s="42">
        <v>13113</v>
      </c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</row>
    <row r="381" spans="1:77" x14ac:dyDescent="0.3">
      <c r="A381" s="3">
        <v>5011</v>
      </c>
      <c r="B381" s="4" t="s">
        <v>373</v>
      </c>
      <c r="C381" s="39">
        <f t="shared" si="46"/>
        <v>5.9424768243403481E-3</v>
      </c>
      <c r="D381" s="39">
        <f t="shared" si="47"/>
        <v>-2.5992438563327003E-3</v>
      </c>
      <c r="E381" s="39">
        <f t="shared" si="48"/>
        <v>1.6583747927032544E-3</v>
      </c>
      <c r="F381" s="39">
        <f t="shared" si="49"/>
        <v>-9.4607379375588607E-4</v>
      </c>
      <c r="G381" s="39">
        <f t="shared" si="50"/>
        <v>7.1022727272727071E-3</v>
      </c>
      <c r="H381" s="39">
        <f t="shared" si="51"/>
        <v>1.4104372355430161E-3</v>
      </c>
      <c r="I381" s="39">
        <f t="shared" si="52"/>
        <v>-2.3474178403759538E-4</v>
      </c>
      <c r="J381" s="39">
        <f t="shared" si="53"/>
        <v>-7.9830946231509436E-3</v>
      </c>
      <c r="K381" s="39">
        <f t="shared" si="54"/>
        <v>7.1005917159761012E-4</v>
      </c>
      <c r="L381" s="42">
        <v>4207</v>
      </c>
      <c r="M381" s="42">
        <v>4232</v>
      </c>
      <c r="N381" s="42">
        <v>4221</v>
      </c>
      <c r="O381" s="42">
        <v>4228</v>
      </c>
      <c r="P381" s="42">
        <v>4224</v>
      </c>
      <c r="Q381" s="42">
        <v>4254</v>
      </c>
      <c r="R381" s="42">
        <v>4260</v>
      </c>
      <c r="S381" s="42">
        <v>4259</v>
      </c>
      <c r="T381" s="42">
        <v>4225</v>
      </c>
      <c r="U381" s="42">
        <v>4228</v>
      </c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</row>
    <row r="382" spans="1:77" x14ac:dyDescent="0.3">
      <c r="A382" s="3">
        <v>5012</v>
      </c>
      <c r="B382" s="4" t="s">
        <v>374</v>
      </c>
      <c r="C382" s="39">
        <f t="shared" si="46"/>
        <v>-6.0120240480961984E-3</v>
      </c>
      <c r="D382" s="39">
        <f t="shared" si="47"/>
        <v>-1.1088709677419373E-2</v>
      </c>
      <c r="E382" s="39">
        <f t="shared" si="48"/>
        <v>4.0774719673801751E-3</v>
      </c>
      <c r="F382" s="39">
        <f t="shared" si="49"/>
        <v>-5.0761421319797106E-3</v>
      </c>
      <c r="G382" s="39">
        <f t="shared" si="50"/>
        <v>2.0408163265306367E-3</v>
      </c>
      <c r="H382" s="39">
        <f t="shared" si="51"/>
        <v>-4.0733197556007683E-3</v>
      </c>
      <c r="I382" s="39">
        <f t="shared" si="52"/>
        <v>4.0899795501021519E-3</v>
      </c>
      <c r="J382" s="39">
        <f t="shared" si="53"/>
        <v>5.0916496945010437E-3</v>
      </c>
      <c r="K382" s="39">
        <f t="shared" si="54"/>
        <v>1.2158054711246091E-2</v>
      </c>
      <c r="L382" s="42">
        <v>998</v>
      </c>
      <c r="M382" s="42">
        <v>992</v>
      </c>
      <c r="N382" s="42">
        <v>981</v>
      </c>
      <c r="O382" s="42">
        <v>985</v>
      </c>
      <c r="P382" s="42">
        <v>980</v>
      </c>
      <c r="Q382" s="42">
        <v>982</v>
      </c>
      <c r="R382" s="42">
        <v>978</v>
      </c>
      <c r="S382" s="42">
        <v>982</v>
      </c>
      <c r="T382" s="42">
        <v>987</v>
      </c>
      <c r="U382" s="42">
        <v>999</v>
      </c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</row>
    <row r="383" spans="1:77" x14ac:dyDescent="0.3">
      <c r="A383" s="3">
        <v>5013</v>
      </c>
      <c r="B383" s="4" t="s">
        <v>375</v>
      </c>
      <c r="C383" s="39">
        <f t="shared" si="46"/>
        <v>1.9736842105263053E-2</v>
      </c>
      <c r="D383" s="39">
        <f t="shared" si="47"/>
        <v>1.3594470046083051E-2</v>
      </c>
      <c r="E383" s="39">
        <f t="shared" si="48"/>
        <v>1.7731302568765539E-2</v>
      </c>
      <c r="F383" s="39">
        <f t="shared" si="49"/>
        <v>1.0051373687737231E-2</v>
      </c>
      <c r="G383" s="39">
        <f t="shared" si="50"/>
        <v>1.0393631136665249E-2</v>
      </c>
      <c r="H383" s="39">
        <f t="shared" si="51"/>
        <v>1.1599912453490901E-2</v>
      </c>
      <c r="I383" s="39">
        <f t="shared" si="52"/>
        <v>8.0051925573345617E-3</v>
      </c>
      <c r="J383" s="39">
        <f t="shared" si="53"/>
        <v>-2.3610216784717419E-3</v>
      </c>
      <c r="K383" s="39">
        <f t="shared" si="54"/>
        <v>9.8967297762477813E-3</v>
      </c>
      <c r="L383" s="42">
        <v>4256</v>
      </c>
      <c r="M383" s="42">
        <v>4340</v>
      </c>
      <c r="N383" s="42">
        <v>4399</v>
      </c>
      <c r="O383" s="42">
        <v>4477</v>
      </c>
      <c r="P383" s="42">
        <v>4522</v>
      </c>
      <c r="Q383" s="42">
        <v>4569</v>
      </c>
      <c r="R383" s="42">
        <v>4622</v>
      </c>
      <c r="S383" s="42">
        <v>4659</v>
      </c>
      <c r="T383" s="42">
        <v>4648</v>
      </c>
      <c r="U383" s="42">
        <v>4694</v>
      </c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</row>
    <row r="384" spans="1:77" x14ac:dyDescent="0.3">
      <c r="A384" s="3">
        <v>5014</v>
      </c>
      <c r="B384" s="4" t="s">
        <v>376</v>
      </c>
      <c r="C384" s="39">
        <f t="shared" si="46"/>
        <v>2.7816411682892728E-3</v>
      </c>
      <c r="D384" s="39">
        <f t="shared" si="47"/>
        <v>9.9398982894127741E-3</v>
      </c>
      <c r="E384" s="39">
        <f t="shared" si="48"/>
        <v>3.1357289997711257E-2</v>
      </c>
      <c r="F384" s="39">
        <f t="shared" si="49"/>
        <v>9.0989791389257668E-3</v>
      </c>
      <c r="G384" s="39">
        <f t="shared" si="50"/>
        <v>1.9133494611832003E-2</v>
      </c>
      <c r="H384" s="39">
        <f t="shared" si="51"/>
        <v>3.5606387570133791E-2</v>
      </c>
      <c r="I384" s="39">
        <f t="shared" si="52"/>
        <v>2.8755990831423217E-2</v>
      </c>
      <c r="J384" s="39">
        <f t="shared" si="53"/>
        <v>5.0638039295118897E-3</v>
      </c>
      <c r="K384" s="39">
        <f t="shared" si="54"/>
        <v>2.1362353889560648E-2</v>
      </c>
      <c r="L384" s="42">
        <v>4314</v>
      </c>
      <c r="M384" s="42">
        <v>4326</v>
      </c>
      <c r="N384" s="42">
        <v>4369</v>
      </c>
      <c r="O384" s="42">
        <v>4506</v>
      </c>
      <c r="P384" s="42">
        <v>4547</v>
      </c>
      <c r="Q384" s="42">
        <v>4634</v>
      </c>
      <c r="R384" s="42">
        <v>4799</v>
      </c>
      <c r="S384" s="42">
        <v>4937</v>
      </c>
      <c r="T384" s="42">
        <v>4962</v>
      </c>
      <c r="U384" s="42">
        <v>5068</v>
      </c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</row>
    <row r="385" spans="1:77" x14ac:dyDescent="0.3">
      <c r="A385" s="3">
        <v>5015</v>
      </c>
      <c r="B385" s="4" t="s">
        <v>377</v>
      </c>
      <c r="C385" s="39">
        <f t="shared" si="46"/>
        <v>2.3432923257176164E-3</v>
      </c>
      <c r="D385" s="39">
        <f t="shared" si="47"/>
        <v>-2.7274498344048714E-3</v>
      </c>
      <c r="E385" s="39">
        <f t="shared" si="48"/>
        <v>7.0326235592890196E-3</v>
      </c>
      <c r="F385" s="39">
        <f t="shared" si="49"/>
        <v>1.7458777885548393E-3</v>
      </c>
      <c r="G385" s="39">
        <f t="shared" si="50"/>
        <v>3.6793183578620603E-3</v>
      </c>
      <c r="H385" s="39">
        <f t="shared" si="51"/>
        <v>5.0163997684737893E-3</v>
      </c>
      <c r="I385" s="39">
        <f t="shared" si="52"/>
        <v>1.5741985025916616E-2</v>
      </c>
      <c r="J385" s="39">
        <f t="shared" si="53"/>
        <v>1.134001134001128E-2</v>
      </c>
      <c r="K385" s="39">
        <f t="shared" si="54"/>
        <v>-3.1769762661184586E-3</v>
      </c>
      <c r="L385" s="42">
        <v>5121</v>
      </c>
      <c r="M385" s="42">
        <v>5133</v>
      </c>
      <c r="N385" s="42">
        <v>5119</v>
      </c>
      <c r="O385" s="42">
        <v>5155</v>
      </c>
      <c r="P385" s="42">
        <v>5164</v>
      </c>
      <c r="Q385" s="42">
        <v>5183</v>
      </c>
      <c r="R385" s="42">
        <v>5209</v>
      </c>
      <c r="S385" s="42">
        <v>5291</v>
      </c>
      <c r="T385" s="42">
        <v>5351</v>
      </c>
      <c r="U385" s="42">
        <v>5334</v>
      </c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</row>
    <row r="386" spans="1:77" x14ac:dyDescent="0.3">
      <c r="A386" s="3">
        <v>5016</v>
      </c>
      <c r="B386" s="4" t="s">
        <v>378</v>
      </c>
      <c r="C386" s="39">
        <f t="shared" si="46"/>
        <v>1.5125072716695831E-2</v>
      </c>
      <c r="D386" s="39">
        <f t="shared" si="47"/>
        <v>-1.7191977077363862E-2</v>
      </c>
      <c r="E386" s="39">
        <f t="shared" si="48"/>
        <v>-1.7492711370262759E-3</v>
      </c>
      <c r="F386" s="39">
        <f t="shared" si="49"/>
        <v>1.8691588785046731E-2</v>
      </c>
      <c r="G386" s="39">
        <f t="shared" si="50"/>
        <v>1.4908256880733939E-2</v>
      </c>
      <c r="H386" s="39">
        <f t="shared" si="51"/>
        <v>-2.0903954802259928E-2</v>
      </c>
      <c r="I386" s="39">
        <f t="shared" si="52"/>
        <v>-1.2694748990190408E-2</v>
      </c>
      <c r="J386" s="39">
        <f t="shared" si="53"/>
        <v>-1.5780245470485066E-2</v>
      </c>
      <c r="K386" s="39">
        <f t="shared" si="54"/>
        <v>5.3444180522566054E-3</v>
      </c>
      <c r="L386" s="42">
        <v>1719</v>
      </c>
      <c r="M386" s="42">
        <v>1745</v>
      </c>
      <c r="N386" s="42">
        <v>1715</v>
      </c>
      <c r="O386" s="42">
        <v>1712</v>
      </c>
      <c r="P386" s="42">
        <v>1744</v>
      </c>
      <c r="Q386" s="42">
        <v>1770</v>
      </c>
      <c r="R386" s="42">
        <v>1733</v>
      </c>
      <c r="S386" s="42">
        <v>1711</v>
      </c>
      <c r="T386" s="42">
        <v>1684</v>
      </c>
      <c r="U386" s="42">
        <v>1693</v>
      </c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</row>
    <row r="387" spans="1:77" x14ac:dyDescent="0.3">
      <c r="A387" s="3">
        <v>5017</v>
      </c>
      <c r="B387" s="4" t="s">
        <v>379</v>
      </c>
      <c r="C387" s="39">
        <f t="shared" si="46"/>
        <v>4.837291116974507E-3</v>
      </c>
      <c r="D387" s="39">
        <f t="shared" si="47"/>
        <v>3.0634573304157975E-3</v>
      </c>
      <c r="E387" s="39">
        <f t="shared" si="48"/>
        <v>1.7670157068062853E-2</v>
      </c>
      <c r="F387" s="39">
        <f t="shared" si="49"/>
        <v>9.8606645230439049E-3</v>
      </c>
      <c r="G387" s="39">
        <f t="shared" si="50"/>
        <v>8.490766291657792E-4</v>
      </c>
      <c r="H387" s="39">
        <f t="shared" si="51"/>
        <v>1.3573700954400802E-2</v>
      </c>
      <c r="I387" s="39">
        <f t="shared" si="52"/>
        <v>8.9976982632349323E-3</v>
      </c>
      <c r="J387" s="39">
        <f t="shared" si="53"/>
        <v>8.710078805474808E-3</v>
      </c>
      <c r="K387" s="39">
        <f t="shared" si="54"/>
        <v>8.2236842105263275E-3</v>
      </c>
      <c r="L387" s="42">
        <v>4548</v>
      </c>
      <c r="M387" s="42">
        <v>4570</v>
      </c>
      <c r="N387" s="42">
        <v>4584</v>
      </c>
      <c r="O387" s="42">
        <v>4665</v>
      </c>
      <c r="P387" s="42">
        <v>4711</v>
      </c>
      <c r="Q387" s="42">
        <v>4715</v>
      </c>
      <c r="R387" s="42">
        <v>4779</v>
      </c>
      <c r="S387" s="42">
        <v>4822</v>
      </c>
      <c r="T387" s="42">
        <v>4864</v>
      </c>
      <c r="U387" s="42">
        <v>4904</v>
      </c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</row>
    <row r="388" spans="1:77" x14ac:dyDescent="0.3">
      <c r="A388" s="3">
        <v>5018</v>
      </c>
      <c r="B388" s="4" t="s">
        <v>380</v>
      </c>
      <c r="C388" s="39">
        <f t="shared" si="46"/>
        <v>2.7950310559006208E-3</v>
      </c>
      <c r="D388" s="39">
        <f t="shared" si="47"/>
        <v>8.6714152988540683E-3</v>
      </c>
      <c r="E388" s="39">
        <f t="shared" si="48"/>
        <v>-6.140620202640501E-3</v>
      </c>
      <c r="F388" s="39">
        <f t="shared" si="49"/>
        <v>1.5446400988570197E-3</v>
      </c>
      <c r="G388" s="39">
        <f t="shared" si="50"/>
        <v>1.8507094386182033E-3</v>
      </c>
      <c r="H388" s="39">
        <f t="shared" si="51"/>
        <v>7.3891625615762901E-3</v>
      </c>
      <c r="I388" s="39">
        <f t="shared" si="52"/>
        <v>-2.7506112469437571E-3</v>
      </c>
      <c r="J388" s="39">
        <f t="shared" si="53"/>
        <v>4.2905301869444745E-3</v>
      </c>
      <c r="K388" s="39">
        <f t="shared" si="54"/>
        <v>1.9224900823924251E-2</v>
      </c>
      <c r="L388" s="42">
        <v>3220</v>
      </c>
      <c r="M388" s="42">
        <v>3229</v>
      </c>
      <c r="N388" s="42">
        <v>3257</v>
      </c>
      <c r="O388" s="42">
        <v>3237</v>
      </c>
      <c r="P388" s="42">
        <v>3242</v>
      </c>
      <c r="Q388" s="42">
        <v>3248</v>
      </c>
      <c r="R388" s="42">
        <v>3272</v>
      </c>
      <c r="S388" s="42">
        <v>3263</v>
      </c>
      <c r="T388" s="42">
        <v>3277</v>
      </c>
      <c r="U388" s="42">
        <v>3340</v>
      </c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</row>
    <row r="389" spans="1:77" x14ac:dyDescent="0.3">
      <c r="A389" s="3">
        <v>5019</v>
      </c>
      <c r="B389" s="4" t="s">
        <v>381</v>
      </c>
      <c r="C389" s="39">
        <f t="shared" ref="C389:C427" si="55">+M389/L389-1</f>
        <v>-5.0050050050050032E-3</v>
      </c>
      <c r="D389" s="39">
        <f t="shared" ref="D389:D427" si="56">+N389/M389-1</f>
        <v>-7.0422535211267512E-3</v>
      </c>
      <c r="E389" s="39">
        <f t="shared" ref="E389:E427" si="57">+O389/N389-1</f>
        <v>9.1185410334346795E-3</v>
      </c>
      <c r="F389" s="39">
        <f t="shared" ref="F389:F427" si="58">+P389/O389-1</f>
        <v>-1.0040160642570295E-2</v>
      </c>
      <c r="G389" s="39">
        <f t="shared" ref="G389:G427" si="59">+Q389/P389-1</f>
        <v>-9.1277890466531231E-3</v>
      </c>
      <c r="H389" s="39">
        <f t="shared" ref="H389:H427" si="60">+R389/Q389-1</f>
        <v>-1.6376663254861867E-2</v>
      </c>
      <c r="I389" s="39">
        <f t="shared" ref="I389:I427" si="61">+S389/R389-1</f>
        <v>-2.0811654526534662E-3</v>
      </c>
      <c r="J389" s="39">
        <f t="shared" ref="J389:J427" si="62">+T389/S389-1</f>
        <v>-6.2565172054223073E-3</v>
      </c>
      <c r="K389" s="39">
        <f t="shared" ref="K389:K427" si="63">+U389/T389-1</f>
        <v>4.1972717733473885E-3</v>
      </c>
      <c r="L389" s="42">
        <v>999</v>
      </c>
      <c r="M389" s="42">
        <v>994</v>
      </c>
      <c r="N389" s="42">
        <v>987</v>
      </c>
      <c r="O389" s="42">
        <v>996</v>
      </c>
      <c r="P389" s="42">
        <v>986</v>
      </c>
      <c r="Q389" s="42">
        <v>977</v>
      </c>
      <c r="R389" s="42">
        <v>961</v>
      </c>
      <c r="S389" s="42">
        <v>959</v>
      </c>
      <c r="T389" s="42">
        <v>953</v>
      </c>
      <c r="U389" s="42">
        <v>957</v>
      </c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</row>
    <row r="390" spans="1:77" x14ac:dyDescent="0.3">
      <c r="A390" s="3">
        <v>5020</v>
      </c>
      <c r="B390" s="4" t="s">
        <v>382</v>
      </c>
      <c r="C390" s="39">
        <f t="shared" si="55"/>
        <v>-7.7444336882865894E-3</v>
      </c>
      <c r="D390" s="39">
        <f t="shared" si="56"/>
        <v>-4.8780487804878092E-3</v>
      </c>
      <c r="E390" s="39">
        <f t="shared" si="57"/>
        <v>-9.8039215686274161E-3</v>
      </c>
      <c r="F390" s="39">
        <f t="shared" si="58"/>
        <v>-1.2871287128712883E-2</v>
      </c>
      <c r="G390" s="39">
        <f t="shared" si="59"/>
        <v>1.3039117352056095E-2</v>
      </c>
      <c r="H390" s="39">
        <f t="shared" si="60"/>
        <v>-3.3663366336633693E-2</v>
      </c>
      <c r="I390" s="39">
        <f t="shared" si="61"/>
        <v>2.049180327868827E-3</v>
      </c>
      <c r="J390" s="39">
        <f t="shared" si="62"/>
        <v>-1.1247443762781195E-2</v>
      </c>
      <c r="K390" s="39">
        <f t="shared" si="63"/>
        <v>-2.0682523267838704E-2</v>
      </c>
      <c r="L390" s="42">
        <v>1033</v>
      </c>
      <c r="M390" s="42">
        <v>1025</v>
      </c>
      <c r="N390" s="42">
        <v>1020</v>
      </c>
      <c r="O390" s="42">
        <v>1010</v>
      </c>
      <c r="P390" s="42">
        <v>997</v>
      </c>
      <c r="Q390" s="42">
        <v>1010</v>
      </c>
      <c r="R390" s="42">
        <v>976</v>
      </c>
      <c r="S390" s="42">
        <v>978</v>
      </c>
      <c r="T390" s="42">
        <v>967</v>
      </c>
      <c r="U390" s="42">
        <v>947</v>
      </c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</row>
    <row r="391" spans="1:77" x14ac:dyDescent="0.3">
      <c r="A391" s="3">
        <v>5021</v>
      </c>
      <c r="B391" s="4" t="s">
        <v>383</v>
      </c>
      <c r="C391" s="39">
        <f t="shared" si="55"/>
        <v>1.3327275480842005E-2</v>
      </c>
      <c r="D391" s="39">
        <f t="shared" si="56"/>
        <v>9.5650874308772504E-3</v>
      </c>
      <c r="E391" s="39">
        <f t="shared" si="57"/>
        <v>5.7735011102886258E-3</v>
      </c>
      <c r="F391" s="39">
        <f t="shared" si="58"/>
        <v>2.9437739181630285E-3</v>
      </c>
      <c r="G391" s="39">
        <f t="shared" si="59"/>
        <v>5.5767537422952707E-3</v>
      </c>
      <c r="H391" s="39">
        <f t="shared" si="60"/>
        <v>4.9620548744893078E-3</v>
      </c>
      <c r="I391" s="39">
        <f t="shared" si="61"/>
        <v>1.2634330525704396E-2</v>
      </c>
      <c r="J391" s="39">
        <f t="shared" si="62"/>
        <v>-4.3023089057792063E-4</v>
      </c>
      <c r="K391" s="39">
        <f t="shared" si="63"/>
        <v>7.1736011477763206E-4</v>
      </c>
      <c r="L391" s="42">
        <v>6603</v>
      </c>
      <c r="M391" s="42">
        <v>6691</v>
      </c>
      <c r="N391" s="42">
        <v>6755</v>
      </c>
      <c r="O391" s="42">
        <v>6794</v>
      </c>
      <c r="P391" s="42">
        <v>6814</v>
      </c>
      <c r="Q391" s="42">
        <v>6852</v>
      </c>
      <c r="R391" s="42">
        <v>6886</v>
      </c>
      <c r="S391" s="42">
        <v>6973</v>
      </c>
      <c r="T391" s="42">
        <v>6970</v>
      </c>
      <c r="U391" s="42">
        <v>6975</v>
      </c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</row>
    <row r="392" spans="1:77" x14ac:dyDescent="0.3">
      <c r="A392" s="3">
        <v>5022</v>
      </c>
      <c r="B392" s="4" t="s">
        <v>384</v>
      </c>
      <c r="C392" s="39">
        <f t="shared" si="55"/>
        <v>2.669717772692648E-3</v>
      </c>
      <c r="D392" s="39">
        <f t="shared" si="56"/>
        <v>-2.2822365918600207E-2</v>
      </c>
      <c r="E392" s="39">
        <f t="shared" si="57"/>
        <v>-1.3623978201634857E-2</v>
      </c>
      <c r="F392" s="39">
        <f t="shared" si="58"/>
        <v>8.6819258089976259E-3</v>
      </c>
      <c r="G392" s="39">
        <f t="shared" si="59"/>
        <v>4.3035993740219158E-3</v>
      </c>
      <c r="H392" s="39">
        <f t="shared" si="60"/>
        <v>-1.9477989871444779E-3</v>
      </c>
      <c r="I392" s="39">
        <f t="shared" si="61"/>
        <v>-2.3419203747072626E-3</v>
      </c>
      <c r="J392" s="39">
        <f t="shared" si="62"/>
        <v>-5.8685446009389963E-3</v>
      </c>
      <c r="K392" s="39">
        <f t="shared" si="63"/>
        <v>-1.5741833923652138E-2</v>
      </c>
      <c r="L392" s="42">
        <v>2622</v>
      </c>
      <c r="M392" s="42">
        <v>2629</v>
      </c>
      <c r="N392" s="42">
        <v>2569</v>
      </c>
      <c r="O392" s="42">
        <v>2534</v>
      </c>
      <c r="P392" s="42">
        <v>2556</v>
      </c>
      <c r="Q392" s="42">
        <v>2567</v>
      </c>
      <c r="R392" s="42">
        <v>2562</v>
      </c>
      <c r="S392" s="42">
        <v>2556</v>
      </c>
      <c r="T392" s="42">
        <v>2541</v>
      </c>
      <c r="U392" s="42">
        <v>2501</v>
      </c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</row>
    <row r="393" spans="1:77" x14ac:dyDescent="0.3">
      <c r="A393" s="3">
        <v>5023</v>
      </c>
      <c r="B393" s="4" t="s">
        <v>385</v>
      </c>
      <c r="C393" s="39">
        <f t="shared" si="55"/>
        <v>-4.3367346938775198E-3</v>
      </c>
      <c r="D393" s="39">
        <f t="shared" si="56"/>
        <v>5.3804765564950952E-3</v>
      </c>
      <c r="E393" s="39">
        <f t="shared" si="57"/>
        <v>1.0958205912334318E-2</v>
      </c>
      <c r="F393" s="39">
        <f t="shared" si="58"/>
        <v>-1.2603982858583329E-3</v>
      </c>
      <c r="G393" s="39">
        <f t="shared" si="59"/>
        <v>1.2619888944978008E-3</v>
      </c>
      <c r="H393" s="39">
        <f t="shared" si="60"/>
        <v>-3.2770355432316656E-3</v>
      </c>
      <c r="I393" s="39">
        <f t="shared" si="61"/>
        <v>1.5174506828528056E-3</v>
      </c>
      <c r="J393" s="39">
        <f t="shared" si="62"/>
        <v>-7.575757575757569E-3</v>
      </c>
      <c r="K393" s="39">
        <f t="shared" si="63"/>
        <v>-6.3613231552163141E-3</v>
      </c>
      <c r="L393" s="42">
        <v>3920</v>
      </c>
      <c r="M393" s="42">
        <v>3903</v>
      </c>
      <c r="N393" s="42">
        <v>3924</v>
      </c>
      <c r="O393" s="42">
        <v>3967</v>
      </c>
      <c r="P393" s="42">
        <v>3962</v>
      </c>
      <c r="Q393" s="42">
        <v>3967</v>
      </c>
      <c r="R393" s="42">
        <v>3954</v>
      </c>
      <c r="S393" s="42">
        <v>3960</v>
      </c>
      <c r="T393" s="42">
        <v>3930</v>
      </c>
      <c r="U393" s="42">
        <v>3905</v>
      </c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</row>
    <row r="394" spans="1:77" x14ac:dyDescent="0.3">
      <c r="A394" s="3">
        <v>5024</v>
      </c>
      <c r="B394" s="4" t="s">
        <v>386</v>
      </c>
      <c r="C394" s="39">
        <f t="shared" si="55"/>
        <v>7.8928698119899998E-3</v>
      </c>
      <c r="D394" s="39">
        <f t="shared" si="56"/>
        <v>5.6313242410910291E-3</v>
      </c>
      <c r="E394" s="39">
        <f t="shared" si="57"/>
        <v>7.8747046985738756E-3</v>
      </c>
      <c r="F394" s="39">
        <f t="shared" si="58"/>
        <v>9.4626269641462368E-3</v>
      </c>
      <c r="G394" s="39">
        <f t="shared" si="59"/>
        <v>8.0839353285173665E-3</v>
      </c>
      <c r="H394" s="39">
        <f t="shared" si="60"/>
        <v>4.8626514246714603E-3</v>
      </c>
      <c r="I394" s="39">
        <f t="shared" si="61"/>
        <v>9.5084472366075978E-3</v>
      </c>
      <c r="J394" s="39">
        <f t="shared" si="62"/>
        <v>3.5320830880498644E-3</v>
      </c>
      <c r="K394" s="39">
        <f t="shared" si="63"/>
        <v>1.2821587195173123E-2</v>
      </c>
      <c r="L394" s="42">
        <v>11276</v>
      </c>
      <c r="M394" s="42">
        <v>11365</v>
      </c>
      <c r="N394" s="42">
        <v>11429</v>
      </c>
      <c r="O394" s="42">
        <v>11519</v>
      </c>
      <c r="P394" s="42">
        <v>11628</v>
      </c>
      <c r="Q394" s="42">
        <v>11722</v>
      </c>
      <c r="R394" s="42">
        <v>11779</v>
      </c>
      <c r="S394" s="42">
        <v>11891</v>
      </c>
      <c r="T394" s="42">
        <v>11933</v>
      </c>
      <c r="U394" s="42">
        <v>12086</v>
      </c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</row>
    <row r="395" spans="1:77" x14ac:dyDescent="0.3">
      <c r="A395" s="3">
        <v>5025</v>
      </c>
      <c r="B395" s="4" t="s">
        <v>387</v>
      </c>
      <c r="C395" s="39">
        <f t="shared" si="55"/>
        <v>8.9670014347209559E-4</v>
      </c>
      <c r="D395" s="39">
        <f t="shared" si="56"/>
        <v>4.1211252463715375E-3</v>
      </c>
      <c r="E395" s="39">
        <f t="shared" si="57"/>
        <v>-2.6766595289079431E-3</v>
      </c>
      <c r="F395" s="39">
        <f t="shared" si="58"/>
        <v>-1.0735373054213682E-3</v>
      </c>
      <c r="G395" s="39">
        <f t="shared" si="59"/>
        <v>1.7911517105497765E-3</v>
      </c>
      <c r="H395" s="39">
        <f t="shared" si="60"/>
        <v>7.509386733416834E-3</v>
      </c>
      <c r="I395" s="39">
        <f t="shared" si="61"/>
        <v>-2.1295474711623408E-3</v>
      </c>
      <c r="J395" s="39">
        <f t="shared" si="62"/>
        <v>7.1136404054774616E-3</v>
      </c>
      <c r="K395" s="39">
        <f t="shared" si="63"/>
        <v>-9.3589969980575338E-3</v>
      </c>
      <c r="L395" s="42">
        <v>5576</v>
      </c>
      <c r="M395" s="42">
        <v>5581</v>
      </c>
      <c r="N395" s="42">
        <v>5604</v>
      </c>
      <c r="O395" s="42">
        <v>5589</v>
      </c>
      <c r="P395" s="42">
        <v>5583</v>
      </c>
      <c r="Q395" s="42">
        <v>5593</v>
      </c>
      <c r="R395" s="42">
        <v>5635</v>
      </c>
      <c r="S395" s="42">
        <v>5623</v>
      </c>
      <c r="T395" s="42">
        <v>5663</v>
      </c>
      <c r="U395" s="42">
        <v>5610</v>
      </c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</row>
    <row r="396" spans="1:77" x14ac:dyDescent="0.3">
      <c r="A396" s="3">
        <v>5026</v>
      </c>
      <c r="B396" s="4" t="s">
        <v>388</v>
      </c>
      <c r="C396" s="39">
        <f t="shared" si="55"/>
        <v>-7.7519379844961378E-3</v>
      </c>
      <c r="D396" s="39">
        <f t="shared" si="56"/>
        <v>-1.708984375E-2</v>
      </c>
      <c r="E396" s="39">
        <f t="shared" si="57"/>
        <v>8.4451068057624923E-3</v>
      </c>
      <c r="F396" s="39">
        <f t="shared" si="58"/>
        <v>-2.9556650246305161E-3</v>
      </c>
      <c r="G396" s="39">
        <f t="shared" si="59"/>
        <v>-4.9407114624505644E-3</v>
      </c>
      <c r="H396" s="39">
        <f t="shared" si="60"/>
        <v>8.440913604766731E-3</v>
      </c>
      <c r="I396" s="39">
        <f t="shared" si="61"/>
        <v>7.3855243722305008E-3</v>
      </c>
      <c r="J396" s="39">
        <f t="shared" si="62"/>
        <v>-8.7976539589442737E-3</v>
      </c>
      <c r="K396" s="39">
        <f t="shared" si="63"/>
        <v>-1.4792899408283544E-3</v>
      </c>
      <c r="L396" s="42">
        <v>2064</v>
      </c>
      <c r="M396" s="42">
        <v>2048</v>
      </c>
      <c r="N396" s="42">
        <v>2013</v>
      </c>
      <c r="O396" s="42">
        <v>2030</v>
      </c>
      <c r="P396" s="42">
        <v>2024</v>
      </c>
      <c r="Q396" s="42">
        <v>2014</v>
      </c>
      <c r="R396" s="42">
        <v>2031</v>
      </c>
      <c r="S396" s="42">
        <v>2046</v>
      </c>
      <c r="T396" s="42">
        <v>2028</v>
      </c>
      <c r="U396" s="42">
        <v>2025</v>
      </c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</row>
    <row r="397" spans="1:77" x14ac:dyDescent="0.3">
      <c r="A397" s="3">
        <v>5027</v>
      </c>
      <c r="B397" s="4" t="s">
        <v>389</v>
      </c>
      <c r="C397" s="39">
        <f t="shared" si="55"/>
        <v>4.9900199600805273E-4</v>
      </c>
      <c r="D397" s="39">
        <f t="shared" si="56"/>
        <v>2.2942643391521189E-2</v>
      </c>
      <c r="E397" s="39">
        <f t="shared" si="57"/>
        <v>1.8365025190963724E-2</v>
      </c>
      <c r="F397" s="39">
        <f t="shared" si="58"/>
        <v>1.5161187360357431E-2</v>
      </c>
      <c r="G397" s="39">
        <f t="shared" si="59"/>
        <v>-3.93019965414243E-3</v>
      </c>
      <c r="H397" s="39">
        <f t="shared" si="60"/>
        <v>-5.9974747474746959E-3</v>
      </c>
      <c r="I397" s="39">
        <f t="shared" si="61"/>
        <v>3.3343918704351605E-3</v>
      </c>
      <c r="J397" s="39">
        <f t="shared" si="62"/>
        <v>-1.4875771482829592E-2</v>
      </c>
      <c r="K397" s="39">
        <f t="shared" si="63"/>
        <v>3.3734939759035854E-3</v>
      </c>
      <c r="L397" s="42">
        <v>6012</v>
      </c>
      <c r="M397" s="42">
        <v>6015</v>
      </c>
      <c r="N397" s="42">
        <v>6153</v>
      </c>
      <c r="O397" s="42">
        <v>6266</v>
      </c>
      <c r="P397" s="42">
        <v>6361</v>
      </c>
      <c r="Q397" s="42">
        <v>6336</v>
      </c>
      <c r="R397" s="42">
        <v>6298</v>
      </c>
      <c r="S397" s="42">
        <v>6319</v>
      </c>
      <c r="T397" s="42">
        <v>6225</v>
      </c>
      <c r="U397" s="42">
        <v>6246</v>
      </c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</row>
    <row r="398" spans="1:77" x14ac:dyDescent="0.3">
      <c r="A398" s="3">
        <v>5028</v>
      </c>
      <c r="B398" s="4" t="s">
        <v>390</v>
      </c>
      <c r="C398" s="39">
        <f t="shared" si="55"/>
        <v>1.2600229095074411E-2</v>
      </c>
      <c r="D398" s="39">
        <f t="shared" si="56"/>
        <v>2.4221453287197159E-2</v>
      </c>
      <c r="E398" s="39">
        <f t="shared" si="57"/>
        <v>1.8646049896049899E-2</v>
      </c>
      <c r="F398" s="39">
        <f t="shared" si="58"/>
        <v>1.052363033356718E-2</v>
      </c>
      <c r="G398" s="39">
        <f t="shared" si="59"/>
        <v>4.5443069931836444E-3</v>
      </c>
      <c r="H398" s="39">
        <f t="shared" si="60"/>
        <v>1.1309374214626855E-2</v>
      </c>
      <c r="I398" s="39">
        <f t="shared" si="61"/>
        <v>7.2688866799204277E-3</v>
      </c>
      <c r="J398" s="39">
        <f t="shared" si="62"/>
        <v>1.3014247825818837E-2</v>
      </c>
      <c r="K398" s="39">
        <f t="shared" si="63"/>
        <v>8.4023380418898341E-3</v>
      </c>
      <c r="L398" s="42">
        <v>14841</v>
      </c>
      <c r="M398" s="42">
        <v>15028</v>
      </c>
      <c r="N398" s="42">
        <v>15392</v>
      </c>
      <c r="O398" s="42">
        <v>15679</v>
      </c>
      <c r="P398" s="42">
        <v>15844</v>
      </c>
      <c r="Q398" s="42">
        <v>15916</v>
      </c>
      <c r="R398" s="42">
        <v>16096</v>
      </c>
      <c r="S398" s="42">
        <v>16213</v>
      </c>
      <c r="T398" s="42">
        <v>16424</v>
      </c>
      <c r="U398" s="42">
        <v>16562</v>
      </c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</row>
    <row r="399" spans="1:77" x14ac:dyDescent="0.3">
      <c r="A399" s="3">
        <v>5029</v>
      </c>
      <c r="B399" s="4" t="s">
        <v>391</v>
      </c>
      <c r="C399" s="39">
        <f t="shared" si="55"/>
        <v>1.9619680048294619E-2</v>
      </c>
      <c r="D399" s="39">
        <f t="shared" si="56"/>
        <v>2.7383066903493125E-2</v>
      </c>
      <c r="E399" s="39">
        <f t="shared" si="57"/>
        <v>2.9102434807664501E-2</v>
      </c>
      <c r="F399" s="39">
        <f t="shared" si="58"/>
        <v>3.4859302813943671E-2</v>
      </c>
      <c r="G399" s="39">
        <f t="shared" si="59"/>
        <v>3.7337662337662447E-2</v>
      </c>
      <c r="H399" s="39">
        <f t="shared" si="60"/>
        <v>1.1345852895148667E-2</v>
      </c>
      <c r="I399" s="39">
        <f t="shared" si="61"/>
        <v>3.1592520954223158E-2</v>
      </c>
      <c r="J399" s="39">
        <f t="shared" si="62"/>
        <v>1.7749999999999932E-2</v>
      </c>
      <c r="K399" s="39">
        <f t="shared" si="63"/>
        <v>1.0930975190371006E-2</v>
      </c>
      <c r="L399" s="42">
        <v>6626</v>
      </c>
      <c r="M399" s="42">
        <v>6756</v>
      </c>
      <c r="N399" s="42">
        <v>6941</v>
      </c>
      <c r="O399" s="42">
        <v>7143</v>
      </c>
      <c r="P399" s="42">
        <v>7392</v>
      </c>
      <c r="Q399" s="42">
        <v>7668</v>
      </c>
      <c r="R399" s="42">
        <v>7755</v>
      </c>
      <c r="S399" s="42">
        <v>8000</v>
      </c>
      <c r="T399" s="42">
        <v>8142</v>
      </c>
      <c r="U399" s="42">
        <v>8231</v>
      </c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</row>
    <row r="400" spans="1:77" x14ac:dyDescent="0.3">
      <c r="A400" s="3">
        <v>5030</v>
      </c>
      <c r="B400" s="4" t="s">
        <v>392</v>
      </c>
      <c r="C400" s="39">
        <f t="shared" si="55"/>
        <v>1.603171866919495E-2</v>
      </c>
      <c r="D400" s="39">
        <f t="shared" si="56"/>
        <v>6.1079063454361204E-3</v>
      </c>
      <c r="E400" s="39">
        <f t="shared" si="57"/>
        <v>1.5177065767284503E-3</v>
      </c>
      <c r="F400" s="39">
        <f t="shared" si="58"/>
        <v>5.2197339619464156E-3</v>
      </c>
      <c r="G400" s="39">
        <f t="shared" si="59"/>
        <v>4.1876046901172526E-3</v>
      </c>
      <c r="H400" s="39">
        <f t="shared" si="60"/>
        <v>1.2010008340283651E-2</v>
      </c>
      <c r="I400" s="39">
        <f t="shared" si="61"/>
        <v>-2.8020438437448281E-3</v>
      </c>
      <c r="J400" s="39">
        <f t="shared" si="62"/>
        <v>7.2727272727273196E-3</v>
      </c>
      <c r="K400" s="39">
        <f t="shared" si="63"/>
        <v>-2.9537249753855965E-3</v>
      </c>
      <c r="L400" s="42">
        <v>5801</v>
      </c>
      <c r="M400" s="42">
        <v>5894</v>
      </c>
      <c r="N400" s="42">
        <v>5930</v>
      </c>
      <c r="O400" s="42">
        <v>5939</v>
      </c>
      <c r="P400" s="42">
        <v>5970</v>
      </c>
      <c r="Q400" s="42">
        <v>5995</v>
      </c>
      <c r="R400" s="42">
        <v>6067</v>
      </c>
      <c r="S400" s="42">
        <v>6050</v>
      </c>
      <c r="T400" s="42">
        <v>6094</v>
      </c>
      <c r="U400" s="42">
        <v>6076</v>
      </c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</row>
    <row r="401" spans="1:77" x14ac:dyDescent="0.3">
      <c r="A401" s="3">
        <v>5031</v>
      </c>
      <c r="B401" s="4" t="s">
        <v>393</v>
      </c>
      <c r="C401" s="39">
        <f t="shared" si="55"/>
        <v>1.011952191235066E-2</v>
      </c>
      <c r="D401" s="39">
        <f t="shared" si="56"/>
        <v>8.5193657805473499E-3</v>
      </c>
      <c r="E401" s="39">
        <f t="shared" si="57"/>
        <v>2.3464998044583574E-2</v>
      </c>
      <c r="F401" s="39">
        <f t="shared" si="58"/>
        <v>2.1857088269010339E-2</v>
      </c>
      <c r="G401" s="39">
        <f t="shared" si="59"/>
        <v>9.4981676763143952E-3</v>
      </c>
      <c r="H401" s="39">
        <f t="shared" si="60"/>
        <v>1.7780411912875937E-2</v>
      </c>
      <c r="I401" s="39">
        <f t="shared" si="61"/>
        <v>5.9688455379240946E-3</v>
      </c>
      <c r="J401" s="39">
        <f t="shared" si="62"/>
        <v>9.9855282199710071E-3</v>
      </c>
      <c r="K401" s="39">
        <f t="shared" si="63"/>
        <v>5.8747671586187877E-3</v>
      </c>
      <c r="L401" s="42">
        <v>12550</v>
      </c>
      <c r="M401" s="42">
        <v>12677</v>
      </c>
      <c r="N401" s="42">
        <v>12785</v>
      </c>
      <c r="O401" s="42">
        <v>13085</v>
      </c>
      <c r="P401" s="42">
        <v>13371</v>
      </c>
      <c r="Q401" s="42">
        <v>13498</v>
      </c>
      <c r="R401" s="42">
        <v>13738</v>
      </c>
      <c r="S401" s="42">
        <v>13820</v>
      </c>
      <c r="T401" s="42">
        <v>13958</v>
      </c>
      <c r="U401" s="42">
        <v>14040</v>
      </c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</row>
    <row r="402" spans="1:77" x14ac:dyDescent="0.3">
      <c r="A402" s="3">
        <v>5032</v>
      </c>
      <c r="B402" s="4" t="s">
        <v>394</v>
      </c>
      <c r="C402" s="39">
        <f t="shared" si="55"/>
        <v>-1.9980019980020414E-3</v>
      </c>
      <c r="D402" s="39">
        <f t="shared" si="56"/>
        <v>1.1511511511511419E-2</v>
      </c>
      <c r="E402" s="39">
        <f t="shared" si="57"/>
        <v>-2.9688273132112419E-3</v>
      </c>
      <c r="F402" s="39">
        <f t="shared" si="58"/>
        <v>0</v>
      </c>
      <c r="G402" s="39">
        <f t="shared" si="59"/>
        <v>1.1910669975186083E-2</v>
      </c>
      <c r="H402" s="39">
        <f t="shared" si="60"/>
        <v>1.3241785188818023E-2</v>
      </c>
      <c r="I402" s="39">
        <f t="shared" si="61"/>
        <v>-8.2284607938044596E-3</v>
      </c>
      <c r="J402" s="39">
        <f t="shared" si="62"/>
        <v>-1.2201073694485531E-3</v>
      </c>
      <c r="K402" s="39">
        <f t="shared" si="63"/>
        <v>-1.2215978499877655E-3</v>
      </c>
      <c r="L402" s="42">
        <v>4004</v>
      </c>
      <c r="M402" s="42">
        <v>3996</v>
      </c>
      <c r="N402" s="42">
        <v>4042</v>
      </c>
      <c r="O402" s="42">
        <v>4030</v>
      </c>
      <c r="P402" s="42">
        <v>4030</v>
      </c>
      <c r="Q402" s="42">
        <v>4078</v>
      </c>
      <c r="R402" s="42">
        <v>4132</v>
      </c>
      <c r="S402" s="42">
        <v>4098</v>
      </c>
      <c r="T402" s="42">
        <v>4093</v>
      </c>
      <c r="U402" s="42">
        <v>4088</v>
      </c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</row>
    <row r="403" spans="1:77" x14ac:dyDescent="0.3">
      <c r="A403" s="3">
        <v>5033</v>
      </c>
      <c r="B403" s="4" t="s">
        <v>395</v>
      </c>
      <c r="C403" s="39">
        <f t="shared" si="55"/>
        <v>1.0477299185098987E-2</v>
      </c>
      <c r="D403" s="39">
        <f t="shared" si="56"/>
        <v>2.3041474654377225E-3</v>
      </c>
      <c r="E403" s="39">
        <f t="shared" si="57"/>
        <v>-5.7471264367816577E-3</v>
      </c>
      <c r="F403" s="39">
        <f t="shared" si="58"/>
        <v>-1.1560693641619046E-3</v>
      </c>
      <c r="G403" s="39">
        <f t="shared" si="59"/>
        <v>-1.1574074074074403E-3</v>
      </c>
      <c r="H403" s="39">
        <f t="shared" si="60"/>
        <v>-1.3904982618771711E-2</v>
      </c>
      <c r="I403" s="39">
        <f t="shared" si="61"/>
        <v>1.1750881316098694E-2</v>
      </c>
      <c r="J403" s="39">
        <f t="shared" si="62"/>
        <v>-3.1358885017421567E-2</v>
      </c>
      <c r="K403" s="39">
        <f t="shared" si="63"/>
        <v>-4.796163069544368E-2</v>
      </c>
      <c r="L403" s="42">
        <v>859</v>
      </c>
      <c r="M403" s="42">
        <v>868</v>
      </c>
      <c r="N403" s="42">
        <v>870</v>
      </c>
      <c r="O403" s="42">
        <v>865</v>
      </c>
      <c r="P403" s="42">
        <v>864</v>
      </c>
      <c r="Q403" s="42">
        <v>863</v>
      </c>
      <c r="R403" s="42">
        <v>851</v>
      </c>
      <c r="S403" s="42">
        <v>861</v>
      </c>
      <c r="T403" s="42">
        <v>834</v>
      </c>
      <c r="U403" s="42">
        <v>794</v>
      </c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</row>
    <row r="404" spans="1:77" x14ac:dyDescent="0.3">
      <c r="A404" s="3">
        <v>5034</v>
      </c>
      <c r="B404" s="4" t="s">
        <v>396</v>
      </c>
      <c r="C404" s="39">
        <f t="shared" si="55"/>
        <v>1.2950222581950666E-2</v>
      </c>
      <c r="D404" s="39">
        <f t="shared" si="56"/>
        <v>3.9952057530963092E-3</v>
      </c>
      <c r="E404" s="39">
        <f t="shared" si="57"/>
        <v>-1.1937922801432688E-3</v>
      </c>
      <c r="F404" s="39">
        <f t="shared" si="58"/>
        <v>1.7131474103585731E-2</v>
      </c>
      <c r="G404" s="39">
        <f t="shared" si="59"/>
        <v>1.9584802193497453E-3</v>
      </c>
      <c r="H404" s="39">
        <f t="shared" si="60"/>
        <v>-1.3682564503518346E-2</v>
      </c>
      <c r="I404" s="39">
        <f t="shared" si="61"/>
        <v>-5.9453032104637149E-3</v>
      </c>
      <c r="J404" s="39">
        <f t="shared" si="62"/>
        <v>-1.5550239234449759E-2</v>
      </c>
      <c r="K404" s="39">
        <f t="shared" si="63"/>
        <v>-1.4985824220332122E-2</v>
      </c>
      <c r="L404" s="42">
        <v>2471</v>
      </c>
      <c r="M404" s="42">
        <v>2503</v>
      </c>
      <c r="N404" s="42">
        <v>2513</v>
      </c>
      <c r="O404" s="42">
        <v>2510</v>
      </c>
      <c r="P404" s="42">
        <v>2553</v>
      </c>
      <c r="Q404" s="42">
        <v>2558</v>
      </c>
      <c r="R404" s="42">
        <v>2523</v>
      </c>
      <c r="S404" s="42">
        <v>2508</v>
      </c>
      <c r="T404" s="42">
        <v>2469</v>
      </c>
      <c r="U404" s="42">
        <v>2432</v>
      </c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</row>
    <row r="405" spans="1:77" x14ac:dyDescent="0.3">
      <c r="A405" s="3">
        <v>5035</v>
      </c>
      <c r="B405" s="4" t="s">
        <v>397</v>
      </c>
      <c r="C405" s="39">
        <f t="shared" si="55"/>
        <v>1.3286549707602235E-2</v>
      </c>
      <c r="D405" s="39">
        <f t="shared" si="56"/>
        <v>1.8421903134955508E-2</v>
      </c>
      <c r="E405" s="39">
        <f t="shared" si="57"/>
        <v>1.4552543294949594E-2</v>
      </c>
      <c r="F405" s="39">
        <f t="shared" si="58"/>
        <v>1.3584163724920773E-2</v>
      </c>
      <c r="G405" s="39">
        <f t="shared" si="59"/>
        <v>1.2079530926244253E-2</v>
      </c>
      <c r="H405" s="39">
        <f t="shared" si="60"/>
        <v>1.5289454196977026E-2</v>
      </c>
      <c r="I405" s="39">
        <f t="shared" si="61"/>
        <v>1.3600480521709368E-2</v>
      </c>
      <c r="J405" s="39">
        <f t="shared" si="62"/>
        <v>1.4349206349206334E-2</v>
      </c>
      <c r="K405" s="39">
        <f t="shared" si="63"/>
        <v>2.670672675680219E-3</v>
      </c>
      <c r="L405" s="42">
        <v>21375</v>
      </c>
      <c r="M405" s="42">
        <v>21659</v>
      </c>
      <c r="N405" s="42">
        <v>22058</v>
      </c>
      <c r="O405" s="42">
        <v>22379</v>
      </c>
      <c r="P405" s="42">
        <v>22683</v>
      </c>
      <c r="Q405" s="42">
        <v>22957</v>
      </c>
      <c r="R405" s="42">
        <v>23308</v>
      </c>
      <c r="S405" s="42">
        <v>23625</v>
      </c>
      <c r="T405" s="42">
        <v>23964</v>
      </c>
      <c r="U405" s="42">
        <v>24028</v>
      </c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</row>
    <row r="406" spans="1:77" x14ac:dyDescent="0.3">
      <c r="A406" s="3">
        <v>5036</v>
      </c>
      <c r="B406" s="4" t="s">
        <v>398</v>
      </c>
      <c r="C406" s="39">
        <f t="shared" si="55"/>
        <v>1.7234468937875835E-2</v>
      </c>
      <c r="D406" s="39">
        <f t="shared" si="56"/>
        <v>3.1520882584712417E-2</v>
      </c>
      <c r="E406" s="39">
        <f t="shared" si="57"/>
        <v>3.4377387318564878E-3</v>
      </c>
      <c r="F406" s="39">
        <f t="shared" si="58"/>
        <v>9.8972211648267194E-3</v>
      </c>
      <c r="G406" s="39">
        <f t="shared" si="59"/>
        <v>-1.0931021485111159E-2</v>
      </c>
      <c r="H406" s="39">
        <f t="shared" si="60"/>
        <v>2.6676829268292845E-3</v>
      </c>
      <c r="I406" s="39">
        <f t="shared" si="61"/>
        <v>-3.8008361839603211E-4</v>
      </c>
      <c r="J406" s="39">
        <f t="shared" si="62"/>
        <v>-5.3231939163498332E-3</v>
      </c>
      <c r="K406" s="39">
        <f t="shared" si="63"/>
        <v>6.1162079510703737E-3</v>
      </c>
      <c r="L406" s="42">
        <v>2495</v>
      </c>
      <c r="M406" s="42">
        <v>2538</v>
      </c>
      <c r="N406" s="42">
        <v>2618</v>
      </c>
      <c r="O406" s="42">
        <v>2627</v>
      </c>
      <c r="P406" s="42">
        <v>2653</v>
      </c>
      <c r="Q406" s="42">
        <v>2624</v>
      </c>
      <c r="R406" s="42">
        <v>2631</v>
      </c>
      <c r="S406" s="42">
        <v>2630</v>
      </c>
      <c r="T406" s="42">
        <v>2616</v>
      </c>
      <c r="U406" s="42">
        <v>2632</v>
      </c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</row>
    <row r="407" spans="1:77" x14ac:dyDescent="0.3">
      <c r="A407" s="3">
        <v>5037</v>
      </c>
      <c r="B407" s="4" t="s">
        <v>399</v>
      </c>
      <c r="C407" s="39">
        <f t="shared" si="55"/>
        <v>8.6652314316468804E-3</v>
      </c>
      <c r="D407" s="39">
        <f t="shared" si="56"/>
        <v>9.6579691585294558E-3</v>
      </c>
      <c r="E407" s="39">
        <f t="shared" si="57"/>
        <v>8.2443716309057447E-3</v>
      </c>
      <c r="F407" s="39">
        <f t="shared" si="58"/>
        <v>7.0237970437152519E-3</v>
      </c>
      <c r="G407" s="39">
        <f t="shared" si="59"/>
        <v>1.3637310014574133E-2</v>
      </c>
      <c r="H407" s="39">
        <f t="shared" si="60"/>
        <v>6.9836705350723172E-3</v>
      </c>
      <c r="I407" s="39">
        <f t="shared" si="61"/>
        <v>1.4380418154003038E-2</v>
      </c>
      <c r="J407" s="39">
        <f t="shared" si="62"/>
        <v>1.1210536899255885E-2</v>
      </c>
      <c r="K407" s="39">
        <f t="shared" si="63"/>
        <v>6.9102659706685721E-3</v>
      </c>
      <c r="L407" s="42">
        <v>18580</v>
      </c>
      <c r="M407" s="42">
        <v>18741</v>
      </c>
      <c r="N407" s="42">
        <v>18922</v>
      </c>
      <c r="O407" s="42">
        <v>19078</v>
      </c>
      <c r="P407" s="42">
        <v>19212</v>
      </c>
      <c r="Q407" s="42">
        <v>19474</v>
      </c>
      <c r="R407" s="42">
        <v>19610</v>
      </c>
      <c r="S407" s="42">
        <v>19892</v>
      </c>
      <c r="T407" s="42">
        <v>20115</v>
      </c>
      <c r="U407" s="42">
        <v>20254</v>
      </c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</row>
    <row r="408" spans="1:77" x14ac:dyDescent="0.3">
      <c r="A408" s="3">
        <v>5038</v>
      </c>
      <c r="B408" s="4" t="s">
        <v>400</v>
      </c>
      <c r="C408" s="39">
        <f t="shared" si="55"/>
        <v>7.875123048797672E-3</v>
      </c>
      <c r="D408" s="39">
        <f t="shared" si="56"/>
        <v>3.697502441746936E-3</v>
      </c>
      <c r="E408" s="39">
        <f t="shared" si="57"/>
        <v>1.0565093487175936E-2</v>
      </c>
      <c r="F408" s="39">
        <f t="shared" si="58"/>
        <v>1.7126349817731645E-2</v>
      </c>
      <c r="G408" s="39">
        <f t="shared" si="59"/>
        <v>1.4200703272924109E-3</v>
      </c>
      <c r="H408" s="39">
        <f t="shared" si="60"/>
        <v>5.1320143156188269E-3</v>
      </c>
      <c r="I408" s="39">
        <f t="shared" si="61"/>
        <v>-2.4185421565334764E-3</v>
      </c>
      <c r="J408" s="39">
        <f t="shared" si="62"/>
        <v>6.3303926190316773E-3</v>
      </c>
      <c r="K408" s="39">
        <f t="shared" si="63"/>
        <v>-6.6920966338757104E-4</v>
      </c>
      <c r="L408" s="42">
        <v>14222</v>
      </c>
      <c r="M408" s="42">
        <v>14334</v>
      </c>
      <c r="N408" s="42">
        <v>14387</v>
      </c>
      <c r="O408" s="42">
        <v>14539</v>
      </c>
      <c r="P408" s="42">
        <v>14788</v>
      </c>
      <c r="Q408" s="42">
        <v>14809</v>
      </c>
      <c r="R408" s="42">
        <v>14885</v>
      </c>
      <c r="S408" s="42">
        <v>14849</v>
      </c>
      <c r="T408" s="42">
        <v>14943</v>
      </c>
      <c r="U408" s="42">
        <v>14933</v>
      </c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</row>
    <row r="409" spans="1:77" x14ac:dyDescent="0.3">
      <c r="A409" s="3">
        <v>5039</v>
      </c>
      <c r="B409" s="4" t="s">
        <v>401</v>
      </c>
      <c r="C409" s="39">
        <f t="shared" si="55"/>
        <v>-0.1046671242278655</v>
      </c>
      <c r="D409" s="39">
        <f t="shared" si="56"/>
        <v>3.6795707167497138E-2</v>
      </c>
      <c r="E409" s="39">
        <f t="shared" si="57"/>
        <v>4.7689463955637779E-2</v>
      </c>
      <c r="F409" s="39">
        <f t="shared" si="58"/>
        <v>-9.5977417078334515E-2</v>
      </c>
      <c r="G409" s="39">
        <f t="shared" si="59"/>
        <v>-5.8548009367681564E-3</v>
      </c>
      <c r="H409" s="39">
        <f t="shared" si="60"/>
        <v>-7.8523753435414401E-3</v>
      </c>
      <c r="I409" s="39">
        <f t="shared" si="61"/>
        <v>-4.7487138899880987E-3</v>
      </c>
      <c r="J409" s="39">
        <f t="shared" si="62"/>
        <v>-1.6699801192842978E-2</v>
      </c>
      <c r="K409" s="39">
        <f t="shared" si="63"/>
        <v>-9.7048119692680901E-3</v>
      </c>
      <c r="L409" s="42">
        <v>2914</v>
      </c>
      <c r="M409" s="42">
        <v>2609</v>
      </c>
      <c r="N409" s="42">
        <v>2705</v>
      </c>
      <c r="O409" s="42">
        <v>2834</v>
      </c>
      <c r="P409" s="42">
        <v>2562</v>
      </c>
      <c r="Q409" s="42">
        <v>2547</v>
      </c>
      <c r="R409" s="42">
        <v>2527</v>
      </c>
      <c r="S409" s="42">
        <v>2515</v>
      </c>
      <c r="T409" s="42">
        <v>2473</v>
      </c>
      <c r="U409" s="42">
        <v>2449</v>
      </c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</row>
    <row r="410" spans="1:77" x14ac:dyDescent="0.3">
      <c r="A410" s="3">
        <v>5040</v>
      </c>
      <c r="B410" s="4" t="s">
        <v>402</v>
      </c>
      <c r="C410" s="39">
        <f t="shared" si="55"/>
        <v>5.8927519151443786E-3</v>
      </c>
      <c r="D410" s="39">
        <f t="shared" si="56"/>
        <v>-7.6157000585822532E-3</v>
      </c>
      <c r="E410" s="39">
        <f t="shared" si="57"/>
        <v>2.9515938606847758E-3</v>
      </c>
      <c r="F410" s="39">
        <f t="shared" si="58"/>
        <v>-1.3537374926427259E-2</v>
      </c>
      <c r="G410" s="39">
        <f t="shared" si="59"/>
        <v>-1.9093078758949833E-2</v>
      </c>
      <c r="H410" s="39">
        <f t="shared" si="60"/>
        <v>-1.3381995133819991E-2</v>
      </c>
      <c r="I410" s="39">
        <f t="shared" si="61"/>
        <v>-1.7879161528976617E-2</v>
      </c>
      <c r="J410" s="39">
        <f t="shared" si="62"/>
        <v>-5.0219711236660913E-3</v>
      </c>
      <c r="K410" s="39">
        <f t="shared" si="63"/>
        <v>-5.6782334384858357E-3</v>
      </c>
      <c r="L410" s="42">
        <v>1697</v>
      </c>
      <c r="M410" s="42">
        <v>1707</v>
      </c>
      <c r="N410" s="42">
        <v>1694</v>
      </c>
      <c r="O410" s="42">
        <v>1699</v>
      </c>
      <c r="P410" s="42">
        <v>1676</v>
      </c>
      <c r="Q410" s="42">
        <v>1644</v>
      </c>
      <c r="R410" s="42">
        <v>1622</v>
      </c>
      <c r="S410" s="42">
        <v>1593</v>
      </c>
      <c r="T410" s="42">
        <v>1585</v>
      </c>
      <c r="U410" s="42">
        <v>1576</v>
      </c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</row>
    <row r="411" spans="1:77" x14ac:dyDescent="0.3">
      <c r="A411" s="3">
        <v>5041</v>
      </c>
      <c r="B411" s="4" t="s">
        <v>403</v>
      </c>
      <c r="C411" s="39">
        <f t="shared" si="55"/>
        <v>3.6968576709797141E-3</v>
      </c>
      <c r="D411" s="39">
        <f t="shared" si="56"/>
        <v>-3.6832412523020164E-3</v>
      </c>
      <c r="E411" s="39">
        <f t="shared" si="57"/>
        <v>-4.6210720887245316E-3</v>
      </c>
      <c r="F411" s="39">
        <f t="shared" si="58"/>
        <v>9.2850510677799925E-4</v>
      </c>
      <c r="G411" s="39">
        <f t="shared" si="59"/>
        <v>-1.3914656771799594E-3</v>
      </c>
      <c r="H411" s="39">
        <f t="shared" si="60"/>
        <v>-6.5025545750115876E-3</v>
      </c>
      <c r="I411" s="39">
        <f t="shared" si="61"/>
        <v>9.3501636278634503E-3</v>
      </c>
      <c r="J411" s="39">
        <f t="shared" si="62"/>
        <v>-3.0106530801296882E-2</v>
      </c>
      <c r="K411" s="39">
        <f t="shared" si="63"/>
        <v>2.8653295128939771E-3</v>
      </c>
      <c r="L411" s="42">
        <v>2164</v>
      </c>
      <c r="M411" s="42">
        <v>2172</v>
      </c>
      <c r="N411" s="42">
        <v>2164</v>
      </c>
      <c r="O411" s="42">
        <v>2154</v>
      </c>
      <c r="P411" s="42">
        <v>2156</v>
      </c>
      <c r="Q411" s="42">
        <v>2153</v>
      </c>
      <c r="R411" s="42">
        <v>2139</v>
      </c>
      <c r="S411" s="42">
        <v>2159</v>
      </c>
      <c r="T411" s="42">
        <v>2094</v>
      </c>
      <c r="U411" s="42">
        <v>2100</v>
      </c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</row>
    <row r="412" spans="1:77" x14ac:dyDescent="0.3">
      <c r="A412" s="3">
        <v>5042</v>
      </c>
      <c r="B412" s="4" t="s">
        <v>404</v>
      </c>
      <c r="C412" s="39">
        <f t="shared" si="55"/>
        <v>-2.0209059233449511E-2</v>
      </c>
      <c r="D412" s="39">
        <f t="shared" si="56"/>
        <v>2.8449502133711668E-3</v>
      </c>
      <c r="E412" s="39">
        <f t="shared" si="57"/>
        <v>-6.382978723404209E-3</v>
      </c>
      <c r="F412" s="39">
        <f t="shared" si="58"/>
        <v>-1.142041399000715E-2</v>
      </c>
      <c r="G412" s="39">
        <f t="shared" si="59"/>
        <v>6.4981949458484678E-3</v>
      </c>
      <c r="H412" s="39">
        <f t="shared" si="60"/>
        <v>-1.3629842180774787E-2</v>
      </c>
      <c r="I412" s="39">
        <f t="shared" si="61"/>
        <v>1.0181818181818292E-2</v>
      </c>
      <c r="J412" s="39">
        <f t="shared" si="62"/>
        <v>-7.1994240460763193E-3</v>
      </c>
      <c r="K412" s="39">
        <f t="shared" si="63"/>
        <v>5.0761421319795996E-3</v>
      </c>
      <c r="L412" s="42">
        <v>1435</v>
      </c>
      <c r="M412" s="42">
        <v>1406</v>
      </c>
      <c r="N412" s="42">
        <v>1410</v>
      </c>
      <c r="O412" s="42">
        <v>1401</v>
      </c>
      <c r="P412" s="42">
        <v>1385</v>
      </c>
      <c r="Q412" s="42">
        <v>1394</v>
      </c>
      <c r="R412" s="42">
        <v>1375</v>
      </c>
      <c r="S412" s="42">
        <v>1389</v>
      </c>
      <c r="T412" s="42">
        <v>1379</v>
      </c>
      <c r="U412" s="42">
        <v>1386</v>
      </c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</row>
    <row r="413" spans="1:77" x14ac:dyDescent="0.3">
      <c r="A413" s="3">
        <v>5043</v>
      </c>
      <c r="B413" s="4" t="s">
        <v>405</v>
      </c>
      <c r="C413" s="39">
        <f t="shared" si="55"/>
        <v>8.0808080808081328E-3</v>
      </c>
      <c r="D413" s="39">
        <f t="shared" si="56"/>
        <v>-1.0020040080160331E-2</v>
      </c>
      <c r="E413" s="39">
        <f t="shared" si="57"/>
        <v>1.8218623481781382E-2</v>
      </c>
      <c r="F413" s="39">
        <f t="shared" si="58"/>
        <v>-9.9403578528827197E-3</v>
      </c>
      <c r="G413" s="39">
        <f t="shared" si="59"/>
        <v>-4.6184738955823312E-2</v>
      </c>
      <c r="H413" s="39">
        <f t="shared" si="60"/>
        <v>-1.2631578947368438E-2</v>
      </c>
      <c r="I413" s="39">
        <f t="shared" si="61"/>
        <v>0</v>
      </c>
      <c r="J413" s="39">
        <f t="shared" si="62"/>
        <v>1.0660980810234477E-2</v>
      </c>
      <c r="K413" s="39">
        <f t="shared" si="63"/>
        <v>1.6877637130801704E-2</v>
      </c>
      <c r="L413" s="42">
        <v>495</v>
      </c>
      <c r="M413" s="42">
        <v>499</v>
      </c>
      <c r="N413" s="42">
        <v>494</v>
      </c>
      <c r="O413" s="42">
        <v>503</v>
      </c>
      <c r="P413" s="42">
        <v>498</v>
      </c>
      <c r="Q413" s="42">
        <v>475</v>
      </c>
      <c r="R413" s="42">
        <v>469</v>
      </c>
      <c r="S413" s="42">
        <v>469</v>
      </c>
      <c r="T413" s="42">
        <v>474</v>
      </c>
      <c r="U413" s="42">
        <v>482</v>
      </c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</row>
    <row r="414" spans="1:77" x14ac:dyDescent="0.3">
      <c r="A414" s="3">
        <v>5044</v>
      </c>
      <c r="B414" s="4" t="s">
        <v>406</v>
      </c>
      <c r="C414" s="39">
        <f t="shared" si="55"/>
        <v>0</v>
      </c>
      <c r="D414" s="39">
        <f t="shared" si="56"/>
        <v>-1.2931034482758674E-2</v>
      </c>
      <c r="E414" s="39">
        <f t="shared" si="57"/>
        <v>-1.5283842794759805E-2</v>
      </c>
      <c r="F414" s="39">
        <f t="shared" si="58"/>
        <v>2.2172949002217335E-2</v>
      </c>
      <c r="G414" s="39">
        <f t="shared" si="59"/>
        <v>-3.2537960954446832E-2</v>
      </c>
      <c r="H414" s="39">
        <f t="shared" si="60"/>
        <v>-2.8026905829596438E-2</v>
      </c>
      <c r="I414" s="39">
        <f t="shared" si="61"/>
        <v>5.7670126874278527E-3</v>
      </c>
      <c r="J414" s="39">
        <f t="shared" si="62"/>
        <v>3.4403669724770714E-2</v>
      </c>
      <c r="K414" s="39">
        <f t="shared" si="63"/>
        <v>-3.4368070953436858E-2</v>
      </c>
      <c r="L414" s="42">
        <v>928</v>
      </c>
      <c r="M414" s="42">
        <v>928</v>
      </c>
      <c r="N414" s="42">
        <v>916</v>
      </c>
      <c r="O414" s="42">
        <v>902</v>
      </c>
      <c r="P414" s="42">
        <v>922</v>
      </c>
      <c r="Q414" s="42">
        <v>892</v>
      </c>
      <c r="R414" s="42">
        <v>867</v>
      </c>
      <c r="S414" s="42">
        <v>872</v>
      </c>
      <c r="T414" s="42">
        <v>902</v>
      </c>
      <c r="U414" s="42">
        <v>871</v>
      </c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</row>
    <row r="415" spans="1:77" x14ac:dyDescent="0.3">
      <c r="A415" s="3">
        <v>5045</v>
      </c>
      <c r="B415" s="4" t="s">
        <v>407</v>
      </c>
      <c r="C415" s="39">
        <f t="shared" si="55"/>
        <v>-1.6941973739941218E-3</v>
      </c>
      <c r="D415" s="39">
        <f t="shared" si="56"/>
        <v>2.2061943148069529E-2</v>
      </c>
      <c r="E415" s="39">
        <f t="shared" si="57"/>
        <v>2.3246160232461621E-2</v>
      </c>
      <c r="F415" s="39">
        <f t="shared" si="58"/>
        <v>-6.4908722109533468E-3</v>
      </c>
      <c r="G415" s="39">
        <f t="shared" si="59"/>
        <v>1.6333197223356466E-2</v>
      </c>
      <c r="H415" s="39">
        <f t="shared" si="60"/>
        <v>-9.2406588991562622E-3</v>
      </c>
      <c r="I415" s="39">
        <f t="shared" si="61"/>
        <v>4.0551500405516805E-4</v>
      </c>
      <c r="J415" s="39">
        <f t="shared" si="62"/>
        <v>-2.715849209566279E-2</v>
      </c>
      <c r="K415" s="39">
        <f t="shared" si="63"/>
        <v>-1.0833333333333361E-2</v>
      </c>
      <c r="L415" s="42">
        <v>2361</v>
      </c>
      <c r="M415" s="42">
        <v>2357</v>
      </c>
      <c r="N415" s="42">
        <v>2409</v>
      </c>
      <c r="O415" s="42">
        <v>2465</v>
      </c>
      <c r="P415" s="42">
        <v>2449</v>
      </c>
      <c r="Q415" s="42">
        <v>2489</v>
      </c>
      <c r="R415" s="42">
        <v>2466</v>
      </c>
      <c r="S415" s="42">
        <v>2467</v>
      </c>
      <c r="T415" s="42">
        <v>2400</v>
      </c>
      <c r="U415" s="42">
        <v>2374</v>
      </c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</row>
    <row r="416" spans="1:77" x14ac:dyDescent="0.3">
      <c r="A416" s="3">
        <v>5046</v>
      </c>
      <c r="B416" s="4" t="s">
        <v>408</v>
      </c>
      <c r="C416" s="39">
        <f t="shared" si="55"/>
        <v>0</v>
      </c>
      <c r="D416" s="39">
        <f t="shared" si="56"/>
        <v>-4.7244094488189115E-3</v>
      </c>
      <c r="E416" s="39">
        <f t="shared" si="57"/>
        <v>-7.9113924050633333E-4</v>
      </c>
      <c r="F416" s="39">
        <f t="shared" si="58"/>
        <v>-4.7505938242280443E-3</v>
      </c>
      <c r="G416" s="39">
        <f t="shared" si="59"/>
        <v>-3.9777247414478634E-3</v>
      </c>
      <c r="H416" s="39">
        <f t="shared" si="60"/>
        <v>-1.5974440894568342E-3</v>
      </c>
      <c r="I416" s="39">
        <f t="shared" si="61"/>
        <v>1.1200000000000099E-2</v>
      </c>
      <c r="J416" s="39">
        <f t="shared" si="62"/>
        <v>3.1645569620253333E-3</v>
      </c>
      <c r="K416" s="39">
        <f t="shared" si="63"/>
        <v>-1.104100946372244E-2</v>
      </c>
      <c r="L416" s="42">
        <v>1270</v>
      </c>
      <c r="M416" s="42">
        <v>1270</v>
      </c>
      <c r="N416" s="42">
        <v>1264</v>
      </c>
      <c r="O416" s="42">
        <v>1263</v>
      </c>
      <c r="P416" s="42">
        <v>1257</v>
      </c>
      <c r="Q416" s="42">
        <v>1252</v>
      </c>
      <c r="R416" s="42">
        <v>1250</v>
      </c>
      <c r="S416" s="42">
        <v>1264</v>
      </c>
      <c r="T416" s="42">
        <v>1268</v>
      </c>
      <c r="U416" s="42">
        <v>1254</v>
      </c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</row>
    <row r="417" spans="1:77" x14ac:dyDescent="0.3">
      <c r="A417" s="3">
        <v>5047</v>
      </c>
      <c r="B417" s="4" t="s">
        <v>409</v>
      </c>
      <c r="C417" s="39">
        <f t="shared" si="55"/>
        <v>1.6494268940452805E-2</v>
      </c>
      <c r="D417" s="39">
        <f t="shared" si="56"/>
        <v>1.1826182618261738E-2</v>
      </c>
      <c r="E417" s="39">
        <f t="shared" si="57"/>
        <v>2.4463169339494772E-3</v>
      </c>
      <c r="F417" s="39">
        <f t="shared" si="58"/>
        <v>1.193058568329719E-2</v>
      </c>
      <c r="G417" s="39">
        <f t="shared" si="59"/>
        <v>5.0911039657020041E-3</v>
      </c>
      <c r="H417" s="39">
        <f t="shared" si="60"/>
        <v>1.9728072513996331E-2</v>
      </c>
      <c r="I417" s="39">
        <f t="shared" si="61"/>
        <v>3.9215686274509665E-3</v>
      </c>
      <c r="J417" s="39">
        <f t="shared" si="62"/>
        <v>1.3020833333332593E-3</v>
      </c>
      <c r="K417" s="39">
        <f t="shared" si="63"/>
        <v>8.8426527958387346E-3</v>
      </c>
      <c r="L417" s="42">
        <v>3577</v>
      </c>
      <c r="M417" s="42">
        <v>3636</v>
      </c>
      <c r="N417" s="42">
        <v>3679</v>
      </c>
      <c r="O417" s="42">
        <v>3688</v>
      </c>
      <c r="P417" s="42">
        <v>3732</v>
      </c>
      <c r="Q417" s="42">
        <v>3751</v>
      </c>
      <c r="R417" s="42">
        <v>3825</v>
      </c>
      <c r="S417" s="42">
        <v>3840</v>
      </c>
      <c r="T417" s="42">
        <v>3845</v>
      </c>
      <c r="U417" s="42">
        <v>3879</v>
      </c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</row>
    <row r="418" spans="1:77" x14ac:dyDescent="0.3">
      <c r="A418" s="3">
        <v>5048</v>
      </c>
      <c r="B418" s="4" t="s">
        <v>410</v>
      </c>
      <c r="C418" s="39">
        <f t="shared" si="55"/>
        <v>-2.5373134328358193E-2</v>
      </c>
      <c r="D418" s="39">
        <f t="shared" si="56"/>
        <v>2.297090352220521E-2</v>
      </c>
      <c r="E418" s="39">
        <f t="shared" si="57"/>
        <v>1.4970059880239361E-3</v>
      </c>
      <c r="F418" s="39">
        <f t="shared" si="58"/>
        <v>-4.035874439461884E-2</v>
      </c>
      <c r="G418" s="39">
        <f t="shared" si="59"/>
        <v>-1.8691588785046731E-2</v>
      </c>
      <c r="H418" s="39">
        <f t="shared" si="60"/>
        <v>4.761904761904745E-3</v>
      </c>
      <c r="I418" s="39">
        <f t="shared" si="61"/>
        <v>-7.89889415481837E-3</v>
      </c>
      <c r="J418" s="39">
        <f t="shared" si="62"/>
        <v>-1.5923566878980888E-2</v>
      </c>
      <c r="K418" s="39">
        <f t="shared" si="63"/>
        <v>-2.1035598705501646E-2</v>
      </c>
      <c r="L418" s="42">
        <v>670</v>
      </c>
      <c r="M418" s="42">
        <v>653</v>
      </c>
      <c r="N418" s="42">
        <v>668</v>
      </c>
      <c r="O418" s="42">
        <v>669</v>
      </c>
      <c r="P418" s="42">
        <v>642</v>
      </c>
      <c r="Q418" s="42">
        <v>630</v>
      </c>
      <c r="R418" s="42">
        <v>633</v>
      </c>
      <c r="S418" s="42">
        <v>628</v>
      </c>
      <c r="T418" s="42">
        <v>618</v>
      </c>
      <c r="U418" s="42">
        <v>605</v>
      </c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</row>
    <row r="419" spans="1:77" x14ac:dyDescent="0.3">
      <c r="A419" s="3">
        <v>5049</v>
      </c>
      <c r="B419" s="4" t="s">
        <v>411</v>
      </c>
      <c r="C419" s="39">
        <f t="shared" si="55"/>
        <v>4.5289855072463414E-3</v>
      </c>
      <c r="D419" s="39">
        <f t="shared" si="56"/>
        <v>2.8854824165915227E-2</v>
      </c>
      <c r="E419" s="39">
        <f t="shared" si="57"/>
        <v>1.4899211218229569E-2</v>
      </c>
      <c r="F419" s="39">
        <f t="shared" si="58"/>
        <v>-3.2815198618307395E-2</v>
      </c>
      <c r="G419" s="39">
        <f t="shared" si="59"/>
        <v>-8.9285714285713969E-4</v>
      </c>
      <c r="H419" s="39">
        <f t="shared" si="60"/>
        <v>-1.429848078641649E-2</v>
      </c>
      <c r="I419" s="39">
        <f t="shared" si="61"/>
        <v>-1.1786038077969185E-2</v>
      </c>
      <c r="J419" s="39">
        <f t="shared" si="62"/>
        <v>1.3761467889908285E-2</v>
      </c>
      <c r="K419" s="39">
        <f t="shared" si="63"/>
        <v>-1.8099547511312153E-3</v>
      </c>
      <c r="L419" s="42">
        <v>1104</v>
      </c>
      <c r="M419" s="42">
        <v>1109</v>
      </c>
      <c r="N419" s="42">
        <v>1141</v>
      </c>
      <c r="O419" s="42">
        <v>1158</v>
      </c>
      <c r="P419" s="42">
        <v>1120</v>
      </c>
      <c r="Q419" s="42">
        <v>1119</v>
      </c>
      <c r="R419" s="42">
        <v>1103</v>
      </c>
      <c r="S419" s="42">
        <v>1090</v>
      </c>
      <c r="T419" s="42">
        <v>1105</v>
      </c>
      <c r="U419" s="42">
        <v>1103</v>
      </c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</row>
    <row r="420" spans="1:77" x14ac:dyDescent="0.3">
      <c r="A420" s="3">
        <v>5050</v>
      </c>
      <c r="B420" s="4" t="s">
        <v>412</v>
      </c>
      <c r="C420" s="39">
        <f t="shared" si="55"/>
        <v>3.1538088306646284E-3</v>
      </c>
      <c r="D420" s="39">
        <f t="shared" si="56"/>
        <v>2.5634824667472689E-2</v>
      </c>
      <c r="E420" s="39">
        <f t="shared" si="57"/>
        <v>1.3911813251591632E-2</v>
      </c>
      <c r="F420" s="39">
        <f t="shared" si="58"/>
        <v>4.8837209302325935E-3</v>
      </c>
      <c r="G420" s="39">
        <f t="shared" si="59"/>
        <v>9.7199722286507306E-3</v>
      </c>
      <c r="H420" s="39">
        <f t="shared" si="60"/>
        <v>5.5008022003208978E-3</v>
      </c>
      <c r="I420" s="39">
        <f t="shared" si="61"/>
        <v>7.0663323455664173E-3</v>
      </c>
      <c r="J420" s="39">
        <f t="shared" si="62"/>
        <v>1.6749660479855155E-2</v>
      </c>
      <c r="K420" s="39">
        <f t="shared" si="63"/>
        <v>1.9145146927871837E-2</v>
      </c>
      <c r="L420" s="42">
        <v>4122</v>
      </c>
      <c r="M420" s="42">
        <v>4135</v>
      </c>
      <c r="N420" s="42">
        <v>4241</v>
      </c>
      <c r="O420" s="42">
        <v>4300</v>
      </c>
      <c r="P420" s="42">
        <v>4321</v>
      </c>
      <c r="Q420" s="42">
        <v>4363</v>
      </c>
      <c r="R420" s="42">
        <v>4387</v>
      </c>
      <c r="S420" s="42">
        <v>4418</v>
      </c>
      <c r="T420" s="42">
        <v>4492</v>
      </c>
      <c r="U420" s="42">
        <v>4578</v>
      </c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</row>
    <row r="421" spans="1:77" x14ac:dyDescent="0.3">
      <c r="A421" s="3">
        <v>5051</v>
      </c>
      <c r="B421" s="4" t="s">
        <v>413</v>
      </c>
      <c r="C421" s="39">
        <f t="shared" si="55"/>
        <v>1.8036072144289594E-3</v>
      </c>
      <c r="D421" s="39">
        <f t="shared" si="56"/>
        <v>1.400280056011205E-2</v>
      </c>
      <c r="E421" s="39">
        <f t="shared" si="57"/>
        <v>5.5237719471297186E-3</v>
      </c>
      <c r="F421" s="39">
        <f t="shared" si="58"/>
        <v>-6.4743967039434525E-3</v>
      </c>
      <c r="G421" s="39">
        <f t="shared" si="59"/>
        <v>3.3570300157976796E-3</v>
      </c>
      <c r="H421" s="39">
        <f t="shared" si="60"/>
        <v>8.8565243062388443E-3</v>
      </c>
      <c r="I421" s="39">
        <f t="shared" si="61"/>
        <v>2.3410066328521939E-3</v>
      </c>
      <c r="J421" s="39">
        <f t="shared" si="62"/>
        <v>-4.0871934604904681E-3</v>
      </c>
      <c r="K421" s="39">
        <f t="shared" si="63"/>
        <v>-8.794215360562796E-3</v>
      </c>
      <c r="L421" s="42">
        <v>4990</v>
      </c>
      <c r="M421" s="42">
        <v>4999</v>
      </c>
      <c r="N421" s="42">
        <v>5069</v>
      </c>
      <c r="O421" s="42">
        <v>5097</v>
      </c>
      <c r="P421" s="42">
        <v>5064</v>
      </c>
      <c r="Q421" s="42">
        <v>5081</v>
      </c>
      <c r="R421" s="42">
        <v>5126</v>
      </c>
      <c r="S421" s="42">
        <v>5138</v>
      </c>
      <c r="T421" s="42">
        <v>5117</v>
      </c>
      <c r="U421" s="42">
        <v>5072</v>
      </c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</row>
    <row r="422" spans="1:77" x14ac:dyDescent="0.3">
      <c r="A422" s="3">
        <v>5052</v>
      </c>
      <c r="B422" s="4" t="s">
        <v>414</v>
      </c>
      <c r="C422" s="39">
        <f t="shared" si="55"/>
        <v>-6.7453625632377667E-3</v>
      </c>
      <c r="D422" s="39">
        <f t="shared" si="56"/>
        <v>-2.7164685908319219E-2</v>
      </c>
      <c r="E422" s="39">
        <f t="shared" si="57"/>
        <v>1.7452006980802626E-3</v>
      </c>
      <c r="F422" s="39">
        <f t="shared" si="58"/>
        <v>-3.1358885017421567E-2</v>
      </c>
      <c r="G422" s="39">
        <f t="shared" si="59"/>
        <v>3.2374100719424481E-2</v>
      </c>
      <c r="H422" s="39">
        <f t="shared" si="60"/>
        <v>-2.0905923344947785E-2</v>
      </c>
      <c r="I422" s="39">
        <f t="shared" si="61"/>
        <v>3.9145907473309594E-2</v>
      </c>
      <c r="J422" s="39">
        <f t="shared" si="62"/>
        <v>-3.424657534246589E-3</v>
      </c>
      <c r="K422" s="39">
        <f t="shared" si="63"/>
        <v>-2.5773195876288679E-2</v>
      </c>
      <c r="L422" s="42">
        <v>593</v>
      </c>
      <c r="M422" s="42">
        <v>589</v>
      </c>
      <c r="N422" s="42">
        <v>573</v>
      </c>
      <c r="O422" s="42">
        <v>574</v>
      </c>
      <c r="P422" s="42">
        <v>556</v>
      </c>
      <c r="Q422" s="42">
        <v>574</v>
      </c>
      <c r="R422" s="42">
        <v>562</v>
      </c>
      <c r="S422" s="42">
        <v>584</v>
      </c>
      <c r="T422" s="42">
        <v>582</v>
      </c>
      <c r="U422" s="42">
        <v>567</v>
      </c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</row>
    <row r="423" spans="1:77" x14ac:dyDescent="0.3">
      <c r="A423" s="3">
        <v>5053</v>
      </c>
      <c r="B423" s="4" t="s">
        <v>415</v>
      </c>
      <c r="C423" s="39">
        <f t="shared" si="55"/>
        <v>4.1859769771266375E-3</v>
      </c>
      <c r="D423" s="39">
        <f t="shared" si="56"/>
        <v>-5.2106595206192763E-3</v>
      </c>
      <c r="E423" s="39">
        <f t="shared" si="57"/>
        <v>1.4965579167913745E-3</v>
      </c>
      <c r="F423" s="39">
        <f t="shared" si="58"/>
        <v>4.1841004184099972E-3</v>
      </c>
      <c r="G423" s="39">
        <f t="shared" si="59"/>
        <v>7.4404761904762751E-3</v>
      </c>
      <c r="H423" s="39">
        <f t="shared" si="60"/>
        <v>-1.4771048744466331E-4</v>
      </c>
      <c r="I423" s="39">
        <f t="shared" si="61"/>
        <v>4.5797015807356178E-3</v>
      </c>
      <c r="J423" s="39">
        <f t="shared" si="62"/>
        <v>-2.2058823529411686E-3</v>
      </c>
      <c r="K423" s="39">
        <f t="shared" si="63"/>
        <v>2.8002947678702483E-3</v>
      </c>
      <c r="L423" s="42">
        <v>6689</v>
      </c>
      <c r="M423" s="42">
        <v>6717</v>
      </c>
      <c r="N423" s="42">
        <v>6682</v>
      </c>
      <c r="O423" s="42">
        <v>6692</v>
      </c>
      <c r="P423" s="42">
        <v>6720</v>
      </c>
      <c r="Q423" s="42">
        <v>6770</v>
      </c>
      <c r="R423" s="42">
        <v>6769</v>
      </c>
      <c r="S423" s="42">
        <v>6800</v>
      </c>
      <c r="T423" s="42">
        <v>6785</v>
      </c>
      <c r="U423" s="42">
        <v>6804</v>
      </c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</row>
    <row r="424" spans="1:77" x14ac:dyDescent="0.3">
      <c r="A424" s="3">
        <v>5054</v>
      </c>
      <c r="B424" s="4" t="s">
        <v>416</v>
      </c>
      <c r="C424" s="39">
        <f t="shared" si="55"/>
        <v>9.5285857572717791E-3</v>
      </c>
      <c r="D424" s="39">
        <f t="shared" si="56"/>
        <v>4.9677098857436874E-4</v>
      </c>
      <c r="E424" s="39">
        <f t="shared" si="57"/>
        <v>1.1221449851042786E-2</v>
      </c>
      <c r="F424" s="39">
        <f t="shared" si="58"/>
        <v>1.7676519689679981E-3</v>
      </c>
      <c r="G424" s="39">
        <f t="shared" si="59"/>
        <v>-1.8625624938731766E-3</v>
      </c>
      <c r="H424" s="39">
        <f t="shared" si="60"/>
        <v>-6.8748772343352194E-4</v>
      </c>
      <c r="I424" s="39">
        <f t="shared" si="61"/>
        <v>-6.5847665847665882E-3</v>
      </c>
      <c r="J424" s="39">
        <f t="shared" si="62"/>
        <v>-1.7807677087455787E-3</v>
      </c>
      <c r="K424" s="39">
        <f t="shared" si="63"/>
        <v>-1.0109018830525285E-2</v>
      </c>
      <c r="L424" s="42">
        <v>9970</v>
      </c>
      <c r="M424" s="42">
        <v>10065</v>
      </c>
      <c r="N424" s="42">
        <v>10070</v>
      </c>
      <c r="O424" s="42">
        <v>10183</v>
      </c>
      <c r="P424" s="42">
        <v>10201</v>
      </c>
      <c r="Q424" s="42">
        <v>10182</v>
      </c>
      <c r="R424" s="42">
        <v>10175</v>
      </c>
      <c r="S424" s="42">
        <v>10108</v>
      </c>
      <c r="T424" s="42">
        <v>10090</v>
      </c>
      <c r="U424" s="42">
        <v>9988</v>
      </c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</row>
    <row r="425" spans="1:77" x14ac:dyDescent="0.3">
      <c r="A425" s="3">
        <v>5061</v>
      </c>
      <c r="B425" s="4" t="s">
        <v>417</v>
      </c>
      <c r="C425" s="39">
        <f t="shared" si="55"/>
        <v>9.7991180793728372E-3</v>
      </c>
      <c r="D425" s="39">
        <f t="shared" si="56"/>
        <v>1.3100436681222627E-2</v>
      </c>
      <c r="E425" s="39">
        <f t="shared" si="57"/>
        <v>-1.2931034482758674E-2</v>
      </c>
      <c r="F425" s="39">
        <f t="shared" si="58"/>
        <v>-7.2780203784570396E-3</v>
      </c>
      <c r="G425" s="39">
        <f t="shared" si="59"/>
        <v>-3.910068426197455E-3</v>
      </c>
      <c r="H425" s="39">
        <f t="shared" si="60"/>
        <v>-9.8135426889112143E-4</v>
      </c>
      <c r="I425" s="39">
        <f t="shared" si="61"/>
        <v>-4.9115913555992652E-3</v>
      </c>
      <c r="J425" s="39">
        <f t="shared" si="62"/>
        <v>6.4165844027641583E-3</v>
      </c>
      <c r="K425" s="39">
        <f t="shared" si="63"/>
        <v>-5.3948013732221245E-3</v>
      </c>
      <c r="L425" s="42">
        <v>2041</v>
      </c>
      <c r="M425" s="42">
        <v>2061</v>
      </c>
      <c r="N425" s="42">
        <v>2088</v>
      </c>
      <c r="O425" s="42">
        <v>2061</v>
      </c>
      <c r="P425" s="42">
        <v>2046</v>
      </c>
      <c r="Q425" s="42">
        <v>2038</v>
      </c>
      <c r="R425" s="42">
        <v>2036</v>
      </c>
      <c r="S425" s="42">
        <v>2026</v>
      </c>
      <c r="T425" s="42">
        <v>2039</v>
      </c>
      <c r="U425" s="42">
        <v>2028</v>
      </c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</row>
    <row r="426" spans="1:77" x14ac:dyDescent="0.3">
      <c r="A426" s="3"/>
      <c r="B426" s="4"/>
      <c r="C426" s="39"/>
      <c r="D426" s="39"/>
      <c r="E426" s="39"/>
      <c r="F426" s="39"/>
      <c r="G426" s="39"/>
      <c r="H426" s="39"/>
      <c r="I426" s="39"/>
      <c r="J426" s="39"/>
      <c r="K426" s="39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</row>
    <row r="427" spans="1:77" x14ac:dyDescent="0.3">
      <c r="A427" s="3"/>
      <c r="B427" s="4" t="s">
        <v>458</v>
      </c>
      <c r="C427" s="39">
        <f t="shared" si="55"/>
        <v>1.2783749698190627E-2</v>
      </c>
      <c r="D427" s="39">
        <f t="shared" si="56"/>
        <v>1.3325393446137923E-2</v>
      </c>
      <c r="E427" s="39">
        <f t="shared" si="57"/>
        <v>1.3118071670541021E-2</v>
      </c>
      <c r="F427" s="39">
        <f t="shared" si="58"/>
        <v>1.1438894140588296E-2</v>
      </c>
      <c r="G427" s="39">
        <f t="shared" si="59"/>
        <v>1.1106944218266523E-2</v>
      </c>
      <c r="H427" s="39">
        <f t="shared" si="60"/>
        <v>9.3273029047571399E-3</v>
      </c>
      <c r="I427" s="39">
        <f t="shared" si="61"/>
        <v>8.5025177479414182E-3</v>
      </c>
      <c r="J427" s="39">
        <f t="shared" si="62"/>
        <v>7.0939047607818662E-3</v>
      </c>
      <c r="K427" s="39">
        <f t="shared" si="63"/>
        <v>6.1547101481431721E-3</v>
      </c>
      <c r="L427" s="42">
        <f>SUM(L4:L425)</f>
        <v>4858199</v>
      </c>
      <c r="M427" s="42">
        <f t="shared" ref="M427:U427" si="64">SUM(M4:M425)</f>
        <v>4920305</v>
      </c>
      <c r="N427" s="42">
        <f t="shared" si="64"/>
        <v>4985870</v>
      </c>
      <c r="O427" s="42">
        <f t="shared" si="64"/>
        <v>5051275</v>
      </c>
      <c r="P427" s="42">
        <f t="shared" si="64"/>
        <v>5109056</v>
      </c>
      <c r="Q427" s="42">
        <f t="shared" si="64"/>
        <v>5165802</v>
      </c>
      <c r="R427" s="42">
        <f t="shared" si="64"/>
        <v>5213985</v>
      </c>
      <c r="S427" s="42">
        <f t="shared" si="64"/>
        <v>5258317</v>
      </c>
      <c r="T427" s="42">
        <f t="shared" si="64"/>
        <v>5295619</v>
      </c>
      <c r="U427" s="42">
        <f t="shared" si="64"/>
        <v>5328212</v>
      </c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</row>
  </sheetData>
  <sheetProtection sheet="1" objects="1" scenarios="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6"/>
  <sheetViews>
    <sheetView workbookViewId="0">
      <selection activeCell="C3" sqref="C3:R3"/>
    </sheetView>
  </sheetViews>
  <sheetFormatPr baseColWidth="10" defaultRowHeight="14.4" x14ac:dyDescent="0.3"/>
  <cols>
    <col min="3" max="18" width="13.33203125" customWidth="1"/>
  </cols>
  <sheetData>
    <row r="1" spans="1:18" x14ac:dyDescent="0.3">
      <c r="A1" s="15"/>
      <c r="C1" s="105" t="s">
        <v>478</v>
      </c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</row>
    <row r="2" spans="1:18" ht="27" x14ac:dyDescent="0.3">
      <c r="A2" s="1" t="s">
        <v>0</v>
      </c>
      <c r="B2" s="1" t="s">
        <v>1</v>
      </c>
      <c r="C2" s="1" t="s">
        <v>479</v>
      </c>
      <c r="D2" s="1" t="s">
        <v>479</v>
      </c>
      <c r="E2" s="1" t="s">
        <v>479</v>
      </c>
      <c r="F2" s="1" t="s">
        <v>479</v>
      </c>
      <c r="G2" s="1" t="s">
        <v>479</v>
      </c>
      <c r="H2" s="1" t="s">
        <v>479</v>
      </c>
      <c r="I2" s="1" t="s">
        <v>479</v>
      </c>
      <c r="J2" s="1" t="s">
        <v>479</v>
      </c>
      <c r="K2" s="1" t="s">
        <v>479</v>
      </c>
      <c r="L2" s="1" t="s">
        <v>479</v>
      </c>
      <c r="M2" s="1" t="s">
        <v>479</v>
      </c>
      <c r="N2" s="1" t="s">
        <v>479</v>
      </c>
      <c r="O2" s="1" t="s">
        <v>479</v>
      </c>
      <c r="P2" s="1" t="s">
        <v>479</v>
      </c>
      <c r="Q2" s="1" t="s">
        <v>479</v>
      </c>
      <c r="R2" s="1" t="s">
        <v>479</v>
      </c>
    </row>
    <row r="3" spans="1:18" x14ac:dyDescent="0.3">
      <c r="A3" s="2"/>
      <c r="B3" s="2"/>
      <c r="C3" s="2" t="s">
        <v>480</v>
      </c>
      <c r="D3" s="2" t="s">
        <v>481</v>
      </c>
      <c r="E3" s="2" t="s">
        <v>482</v>
      </c>
      <c r="F3" s="2" t="s">
        <v>483</v>
      </c>
      <c r="G3" s="2" t="s">
        <v>484</v>
      </c>
      <c r="H3" s="2" t="s">
        <v>485</v>
      </c>
      <c r="I3" s="2" t="s">
        <v>486</v>
      </c>
      <c r="J3" s="2" t="s">
        <v>487</v>
      </c>
      <c r="K3" s="2" t="s">
        <v>488</v>
      </c>
      <c r="L3" s="2" t="s">
        <v>419</v>
      </c>
      <c r="M3" s="2" t="s">
        <v>423</v>
      </c>
      <c r="N3" s="2" t="s">
        <v>427</v>
      </c>
      <c r="O3" s="2" t="s">
        <v>431</v>
      </c>
      <c r="P3" s="2" t="s">
        <v>435</v>
      </c>
      <c r="Q3" s="2" t="s">
        <v>438</v>
      </c>
      <c r="R3" s="2" t="s">
        <v>442</v>
      </c>
    </row>
    <row r="4" spans="1:18" x14ac:dyDescent="0.3">
      <c r="A4" s="3">
        <v>101</v>
      </c>
      <c r="B4" s="4" t="s">
        <v>2</v>
      </c>
      <c r="C4" s="34">
        <v>82.9</v>
      </c>
      <c r="D4" s="34">
        <v>83.9</v>
      </c>
      <c r="E4" s="34">
        <v>89.7</v>
      </c>
      <c r="F4" s="34">
        <v>85.7</v>
      </c>
      <c r="G4" s="34">
        <v>79.400000000000006</v>
      </c>
      <c r="H4" s="34">
        <v>75.8</v>
      </c>
      <c r="I4" s="34">
        <v>76.599999999999994</v>
      </c>
      <c r="J4" s="34">
        <v>76.2</v>
      </c>
      <c r="K4" s="34">
        <v>72.2</v>
      </c>
      <c r="L4" s="34">
        <v>64</v>
      </c>
      <c r="M4" s="34">
        <v>61.8</v>
      </c>
      <c r="N4" s="34">
        <v>60.4</v>
      </c>
      <c r="O4" s="34">
        <v>57</v>
      </c>
      <c r="P4" s="34">
        <v>58.4</v>
      </c>
      <c r="Q4" s="34">
        <v>61.3</v>
      </c>
      <c r="R4" s="34">
        <v>57.1</v>
      </c>
    </row>
    <row r="5" spans="1:18" x14ac:dyDescent="0.3">
      <c r="A5" s="3">
        <v>104</v>
      </c>
      <c r="B5" s="4" t="s">
        <v>3</v>
      </c>
      <c r="C5" s="34">
        <v>82.3</v>
      </c>
      <c r="D5" s="34">
        <v>84.2</v>
      </c>
      <c r="E5" s="34">
        <v>90.3</v>
      </c>
      <c r="F5" s="34">
        <v>83.4</v>
      </c>
      <c r="G5" s="34">
        <v>78.2</v>
      </c>
      <c r="H5" s="34">
        <v>77.2</v>
      </c>
      <c r="I5" s="34">
        <v>79</v>
      </c>
      <c r="J5" s="34">
        <v>72.8</v>
      </c>
      <c r="K5" s="34">
        <v>66.900000000000006</v>
      </c>
      <c r="L5" s="34">
        <v>63.6</v>
      </c>
      <c r="M5" s="34">
        <v>62.2</v>
      </c>
      <c r="N5" s="34">
        <v>56.2</v>
      </c>
      <c r="O5" s="34">
        <v>58</v>
      </c>
      <c r="P5" s="34">
        <v>59.5</v>
      </c>
      <c r="Q5" s="34">
        <v>62.4</v>
      </c>
      <c r="R5" s="34">
        <v>59.1</v>
      </c>
    </row>
    <row r="6" spans="1:18" x14ac:dyDescent="0.3">
      <c r="A6" s="3">
        <v>105</v>
      </c>
      <c r="B6" s="4" t="s">
        <v>4</v>
      </c>
      <c r="C6" s="34" t="s">
        <v>475</v>
      </c>
      <c r="D6" s="34" t="s">
        <v>475</v>
      </c>
      <c r="E6" s="34" t="s">
        <v>475</v>
      </c>
      <c r="F6" s="34" t="s">
        <v>475</v>
      </c>
      <c r="G6" s="34" t="s">
        <v>475</v>
      </c>
      <c r="H6" s="34" t="s">
        <v>475</v>
      </c>
      <c r="I6" s="34" t="s">
        <v>475</v>
      </c>
      <c r="J6" s="34" t="s">
        <v>475</v>
      </c>
      <c r="K6" s="34" t="s">
        <v>475</v>
      </c>
      <c r="L6" s="34">
        <v>62.2</v>
      </c>
      <c r="M6" s="34">
        <v>61.6</v>
      </c>
      <c r="N6" s="34">
        <v>54.4</v>
      </c>
      <c r="O6" s="34">
        <v>54.6</v>
      </c>
      <c r="P6" s="34">
        <v>54.8</v>
      </c>
      <c r="Q6" s="34">
        <v>56.3</v>
      </c>
      <c r="R6" s="34">
        <v>51.9</v>
      </c>
    </row>
    <row r="7" spans="1:18" x14ac:dyDescent="0.3">
      <c r="A7" s="3">
        <v>106</v>
      </c>
      <c r="B7" s="4" t="s">
        <v>5</v>
      </c>
      <c r="C7" s="34" t="s">
        <v>475</v>
      </c>
      <c r="D7" s="34" t="s">
        <v>475</v>
      </c>
      <c r="E7" s="34" t="s">
        <v>475</v>
      </c>
      <c r="F7" s="34" t="s">
        <v>475</v>
      </c>
      <c r="G7" s="34" t="s">
        <v>475</v>
      </c>
      <c r="H7" s="34" t="s">
        <v>475</v>
      </c>
      <c r="I7" s="34" t="s">
        <v>475</v>
      </c>
      <c r="J7" s="34" t="s">
        <v>475</v>
      </c>
      <c r="K7" s="34" t="s">
        <v>475</v>
      </c>
      <c r="L7" s="34" t="s">
        <v>475</v>
      </c>
      <c r="M7" s="34">
        <v>62.2</v>
      </c>
      <c r="N7" s="34">
        <v>56.6</v>
      </c>
      <c r="O7" s="34">
        <v>52</v>
      </c>
      <c r="P7" s="34">
        <v>60.3</v>
      </c>
      <c r="Q7" s="34">
        <v>61.8</v>
      </c>
      <c r="R7" s="34">
        <v>53.6</v>
      </c>
    </row>
    <row r="8" spans="1:18" x14ac:dyDescent="0.3">
      <c r="A8" s="3">
        <v>111</v>
      </c>
      <c r="B8" s="4" t="s">
        <v>6</v>
      </c>
      <c r="C8" s="34">
        <v>61.9</v>
      </c>
      <c r="D8" s="34">
        <v>60.3</v>
      </c>
      <c r="E8" s="34">
        <v>72.900000000000006</v>
      </c>
      <c r="F8" s="34">
        <v>68.900000000000006</v>
      </c>
      <c r="G8" s="34">
        <v>74.7</v>
      </c>
      <c r="H8" s="34">
        <v>75.599999999999994</v>
      </c>
      <c r="I8" s="34">
        <v>73.400000000000006</v>
      </c>
      <c r="J8" s="34">
        <v>72.599999999999994</v>
      </c>
      <c r="K8" s="34">
        <v>68.599999999999994</v>
      </c>
      <c r="L8" s="34">
        <v>67.599999999999994</v>
      </c>
      <c r="M8" s="34">
        <v>62.8</v>
      </c>
      <c r="N8" s="34">
        <v>63.4</v>
      </c>
      <c r="O8" s="34">
        <v>62.1</v>
      </c>
      <c r="P8" s="34">
        <v>66.099999999999994</v>
      </c>
      <c r="Q8" s="34">
        <v>70.900000000000006</v>
      </c>
      <c r="R8" s="34">
        <v>66.900000000000006</v>
      </c>
    </row>
    <row r="9" spans="1:18" x14ac:dyDescent="0.3">
      <c r="A9" s="3">
        <v>118</v>
      </c>
      <c r="B9" s="4" t="s">
        <v>7</v>
      </c>
      <c r="C9" s="34">
        <v>69.8</v>
      </c>
      <c r="D9" s="34">
        <v>79.099999999999994</v>
      </c>
      <c r="E9" s="34">
        <v>83.1</v>
      </c>
      <c r="F9" s="34">
        <v>81.5</v>
      </c>
      <c r="G9" s="34">
        <v>88.2</v>
      </c>
      <c r="H9" s="34">
        <v>81.599999999999994</v>
      </c>
      <c r="I9" s="34">
        <v>82</v>
      </c>
      <c r="J9" s="34">
        <v>81.900000000000006</v>
      </c>
      <c r="K9" s="34">
        <v>79.2</v>
      </c>
      <c r="L9" s="34">
        <v>77.3</v>
      </c>
      <c r="M9" s="34">
        <v>75.099999999999994</v>
      </c>
      <c r="N9" s="34">
        <v>71.7</v>
      </c>
      <c r="O9" s="34">
        <v>69</v>
      </c>
      <c r="P9" s="34">
        <v>67.7</v>
      </c>
      <c r="Q9" s="34">
        <v>71.7</v>
      </c>
      <c r="R9" s="34">
        <v>70.8</v>
      </c>
    </row>
    <row r="10" spans="1:18" x14ac:dyDescent="0.3">
      <c r="A10" s="3">
        <v>119</v>
      </c>
      <c r="B10" s="4" t="s">
        <v>8</v>
      </c>
      <c r="C10" s="34">
        <v>81.099999999999994</v>
      </c>
      <c r="D10" s="34">
        <v>79.900000000000006</v>
      </c>
      <c r="E10" s="34">
        <v>85.3</v>
      </c>
      <c r="F10" s="34">
        <v>81</v>
      </c>
      <c r="G10" s="34">
        <v>80.400000000000006</v>
      </c>
      <c r="H10" s="34">
        <v>79</v>
      </c>
      <c r="I10" s="34">
        <v>79.599999999999994</v>
      </c>
      <c r="J10" s="34">
        <v>77.400000000000006</v>
      </c>
      <c r="K10" s="34">
        <v>75.8</v>
      </c>
      <c r="L10" s="34">
        <v>70.5</v>
      </c>
      <c r="M10" s="34">
        <v>66.8</v>
      </c>
      <c r="N10" s="34">
        <v>66.2</v>
      </c>
      <c r="O10" s="34">
        <v>57.6</v>
      </c>
      <c r="P10" s="34">
        <v>62.6</v>
      </c>
      <c r="Q10" s="34">
        <v>64.900000000000006</v>
      </c>
      <c r="R10" s="34">
        <v>62.9</v>
      </c>
    </row>
    <row r="11" spans="1:18" x14ac:dyDescent="0.3">
      <c r="A11" s="3">
        <v>121</v>
      </c>
      <c r="B11" s="4" t="s">
        <v>9</v>
      </c>
      <c r="C11" s="34">
        <v>72.400000000000006</v>
      </c>
      <c r="D11" s="34">
        <v>83.5</v>
      </c>
      <c r="E11" s="34">
        <v>86.4</v>
      </c>
      <c r="F11" s="34">
        <v>86</v>
      </c>
      <c r="G11" s="34">
        <v>88.1</v>
      </c>
      <c r="H11" s="34">
        <v>82.4</v>
      </c>
      <c r="I11" s="34">
        <v>83.4</v>
      </c>
      <c r="J11" s="34">
        <v>85</v>
      </c>
      <c r="K11" s="34">
        <v>88.3</v>
      </c>
      <c r="L11" s="34">
        <v>84.6</v>
      </c>
      <c r="M11" s="34">
        <v>86.7</v>
      </c>
      <c r="N11" s="34">
        <v>82.4</v>
      </c>
      <c r="O11" s="34">
        <v>81.7</v>
      </c>
      <c r="P11" s="34">
        <v>82.2</v>
      </c>
      <c r="Q11" s="34">
        <v>80.3</v>
      </c>
      <c r="R11" s="34">
        <v>78</v>
      </c>
    </row>
    <row r="12" spans="1:18" x14ac:dyDescent="0.3">
      <c r="A12" s="3">
        <v>122</v>
      </c>
      <c r="B12" s="4" t="s">
        <v>10</v>
      </c>
      <c r="C12" s="34">
        <v>69.7</v>
      </c>
      <c r="D12" s="34">
        <v>71.400000000000006</v>
      </c>
      <c r="E12" s="34">
        <v>85.1</v>
      </c>
      <c r="F12" s="34">
        <v>78.2</v>
      </c>
      <c r="G12" s="34">
        <v>77.3</v>
      </c>
      <c r="H12" s="34">
        <v>73.099999999999994</v>
      </c>
      <c r="I12" s="34">
        <v>73.599999999999994</v>
      </c>
      <c r="J12" s="34">
        <v>71.400000000000006</v>
      </c>
      <c r="K12" s="34">
        <v>68</v>
      </c>
      <c r="L12" s="34">
        <v>65.8</v>
      </c>
      <c r="M12" s="34">
        <v>63.6</v>
      </c>
      <c r="N12" s="34">
        <v>62.1</v>
      </c>
      <c r="O12" s="34">
        <v>56.1</v>
      </c>
      <c r="P12" s="34">
        <v>59.7</v>
      </c>
      <c r="Q12" s="34">
        <v>61.8</v>
      </c>
      <c r="R12" s="34">
        <v>57.1</v>
      </c>
    </row>
    <row r="13" spans="1:18" x14ac:dyDescent="0.3">
      <c r="A13" s="3">
        <v>123</v>
      </c>
      <c r="B13" s="4" t="s">
        <v>11</v>
      </c>
      <c r="C13" s="34">
        <v>82.4</v>
      </c>
      <c r="D13" s="34">
        <v>81.099999999999994</v>
      </c>
      <c r="E13" s="34">
        <v>89.1</v>
      </c>
      <c r="F13" s="34">
        <v>83.9</v>
      </c>
      <c r="G13" s="34">
        <v>82.5</v>
      </c>
      <c r="H13" s="34">
        <v>76.2</v>
      </c>
      <c r="I13" s="34">
        <v>77.5</v>
      </c>
      <c r="J13" s="34">
        <v>74.2</v>
      </c>
      <c r="K13" s="34">
        <v>71.7</v>
      </c>
      <c r="L13" s="34">
        <v>67.400000000000006</v>
      </c>
      <c r="M13" s="34">
        <v>66.099999999999994</v>
      </c>
      <c r="N13" s="34">
        <v>62</v>
      </c>
      <c r="O13" s="34">
        <v>56.7</v>
      </c>
      <c r="P13" s="34">
        <v>61.9</v>
      </c>
      <c r="Q13" s="34">
        <v>64.2</v>
      </c>
      <c r="R13" s="34">
        <v>60.1</v>
      </c>
    </row>
    <row r="14" spans="1:18" x14ac:dyDescent="0.3">
      <c r="A14" s="3">
        <v>124</v>
      </c>
      <c r="B14" s="4" t="s">
        <v>12</v>
      </c>
      <c r="C14" s="34">
        <v>78.599999999999994</v>
      </c>
      <c r="D14" s="34">
        <v>78.7</v>
      </c>
      <c r="E14" s="34">
        <v>87</v>
      </c>
      <c r="F14" s="34">
        <v>79.900000000000006</v>
      </c>
      <c r="G14" s="34">
        <v>74.3</v>
      </c>
      <c r="H14" s="34">
        <v>72.599999999999994</v>
      </c>
      <c r="I14" s="34">
        <v>73.7</v>
      </c>
      <c r="J14" s="34">
        <v>73</v>
      </c>
      <c r="K14" s="34">
        <v>69.8</v>
      </c>
      <c r="L14" s="34">
        <v>60.1</v>
      </c>
      <c r="M14" s="34">
        <v>62</v>
      </c>
      <c r="N14" s="34">
        <v>58</v>
      </c>
      <c r="O14" s="34">
        <v>52.7</v>
      </c>
      <c r="P14" s="34">
        <v>54.2</v>
      </c>
      <c r="Q14" s="34">
        <v>57.6</v>
      </c>
      <c r="R14" s="34">
        <v>53.7</v>
      </c>
    </row>
    <row r="15" spans="1:18" x14ac:dyDescent="0.3">
      <c r="A15" s="3">
        <v>125</v>
      </c>
      <c r="B15" s="4" t="s">
        <v>13</v>
      </c>
      <c r="C15" s="34">
        <v>74.8</v>
      </c>
      <c r="D15" s="34">
        <v>76.8</v>
      </c>
      <c r="E15" s="34">
        <v>86.4</v>
      </c>
      <c r="F15" s="34">
        <v>80.400000000000006</v>
      </c>
      <c r="G15" s="34">
        <v>79</v>
      </c>
      <c r="H15" s="34">
        <v>74.099999999999994</v>
      </c>
      <c r="I15" s="34">
        <v>74.2</v>
      </c>
      <c r="J15" s="34">
        <v>72.099999999999994</v>
      </c>
      <c r="K15" s="34">
        <v>67.5</v>
      </c>
      <c r="L15" s="34">
        <v>63.1</v>
      </c>
      <c r="M15" s="34">
        <v>61.3</v>
      </c>
      <c r="N15" s="34">
        <v>60.1</v>
      </c>
      <c r="O15" s="34">
        <v>55.7</v>
      </c>
      <c r="P15" s="34">
        <v>55.5</v>
      </c>
      <c r="Q15" s="34">
        <v>59.8</v>
      </c>
      <c r="R15" s="34">
        <v>53.4</v>
      </c>
    </row>
    <row r="16" spans="1:18" x14ac:dyDescent="0.3">
      <c r="A16" s="3">
        <v>127</v>
      </c>
      <c r="B16" s="4" t="s">
        <v>14</v>
      </c>
      <c r="C16" s="34">
        <v>72.2</v>
      </c>
      <c r="D16" s="34">
        <v>77.5</v>
      </c>
      <c r="E16" s="34">
        <v>81.400000000000006</v>
      </c>
      <c r="F16" s="34">
        <v>80.5</v>
      </c>
      <c r="G16" s="34">
        <v>82.4</v>
      </c>
      <c r="H16" s="34">
        <v>78.599999999999994</v>
      </c>
      <c r="I16" s="34">
        <v>74.3</v>
      </c>
      <c r="J16" s="34">
        <v>74</v>
      </c>
      <c r="K16" s="34">
        <v>69.400000000000006</v>
      </c>
      <c r="L16" s="34">
        <v>64.7</v>
      </c>
      <c r="M16" s="34">
        <v>67.599999999999994</v>
      </c>
      <c r="N16" s="34">
        <v>63.8</v>
      </c>
      <c r="O16" s="34">
        <v>57.6</v>
      </c>
      <c r="P16" s="34">
        <v>60.8</v>
      </c>
      <c r="Q16" s="34">
        <v>61.2</v>
      </c>
      <c r="R16" s="34">
        <v>58.8</v>
      </c>
    </row>
    <row r="17" spans="1:18" x14ac:dyDescent="0.3">
      <c r="A17" s="3">
        <v>128</v>
      </c>
      <c r="B17" s="4" t="s">
        <v>15</v>
      </c>
      <c r="C17" s="34">
        <v>79.599999999999994</v>
      </c>
      <c r="D17" s="34">
        <v>80.900000000000006</v>
      </c>
      <c r="E17" s="34">
        <v>86.8</v>
      </c>
      <c r="F17" s="34">
        <v>82.1</v>
      </c>
      <c r="G17" s="34">
        <v>80.900000000000006</v>
      </c>
      <c r="H17" s="34">
        <v>79.5</v>
      </c>
      <c r="I17" s="34">
        <v>78.400000000000006</v>
      </c>
      <c r="J17" s="34">
        <v>76.3</v>
      </c>
      <c r="K17" s="34">
        <v>74.3</v>
      </c>
      <c r="L17" s="34">
        <v>66.3</v>
      </c>
      <c r="M17" s="34">
        <v>63.7</v>
      </c>
      <c r="N17" s="34">
        <v>61.9</v>
      </c>
      <c r="O17" s="34">
        <v>56.7</v>
      </c>
      <c r="P17" s="34">
        <v>58.1</v>
      </c>
      <c r="Q17" s="34">
        <v>58.5</v>
      </c>
      <c r="R17" s="34">
        <v>53.6</v>
      </c>
    </row>
    <row r="18" spans="1:18" x14ac:dyDescent="0.3">
      <c r="A18" s="3">
        <v>135</v>
      </c>
      <c r="B18" s="4" t="s">
        <v>16</v>
      </c>
      <c r="C18" s="34">
        <v>75.099999999999994</v>
      </c>
      <c r="D18" s="34">
        <v>80.099999999999994</v>
      </c>
      <c r="E18" s="34">
        <v>88.2</v>
      </c>
      <c r="F18" s="34">
        <v>84.3</v>
      </c>
      <c r="G18" s="34">
        <v>79.3</v>
      </c>
      <c r="H18" s="34">
        <v>78.599999999999994</v>
      </c>
      <c r="I18" s="34">
        <v>78.3</v>
      </c>
      <c r="J18" s="34">
        <v>76.599999999999994</v>
      </c>
      <c r="K18" s="34">
        <v>71.599999999999994</v>
      </c>
      <c r="L18" s="34">
        <v>66.900000000000006</v>
      </c>
      <c r="M18" s="34">
        <v>63.6</v>
      </c>
      <c r="N18" s="34">
        <v>63.3</v>
      </c>
      <c r="O18" s="34">
        <v>64.400000000000006</v>
      </c>
      <c r="P18" s="34">
        <v>65.7</v>
      </c>
      <c r="Q18" s="34">
        <v>67.900000000000006</v>
      </c>
      <c r="R18" s="34">
        <v>63.1</v>
      </c>
    </row>
    <row r="19" spans="1:18" x14ac:dyDescent="0.3">
      <c r="A19" s="3">
        <v>136</v>
      </c>
      <c r="B19" s="4" t="s">
        <v>17</v>
      </c>
      <c r="C19" s="34">
        <v>78.400000000000006</v>
      </c>
      <c r="D19" s="34">
        <v>79.599999999999994</v>
      </c>
      <c r="E19" s="34">
        <v>84.9</v>
      </c>
      <c r="F19" s="34">
        <v>84.1</v>
      </c>
      <c r="G19" s="34">
        <v>79</v>
      </c>
      <c r="H19" s="34">
        <v>75.2</v>
      </c>
      <c r="I19" s="34">
        <v>77.400000000000006</v>
      </c>
      <c r="J19" s="34">
        <v>72.900000000000006</v>
      </c>
      <c r="K19" s="34">
        <v>67.900000000000006</v>
      </c>
      <c r="L19" s="34">
        <v>64.099999999999994</v>
      </c>
      <c r="M19" s="34">
        <v>60.8</v>
      </c>
      <c r="N19" s="34">
        <v>58.7</v>
      </c>
      <c r="O19" s="34">
        <v>58.8</v>
      </c>
      <c r="P19" s="34">
        <v>62</v>
      </c>
      <c r="Q19" s="34">
        <v>63.1</v>
      </c>
      <c r="R19" s="34">
        <v>56.7</v>
      </c>
    </row>
    <row r="20" spans="1:18" x14ac:dyDescent="0.3">
      <c r="A20" s="3">
        <v>137</v>
      </c>
      <c r="B20" s="4" t="s">
        <v>18</v>
      </c>
      <c r="C20" s="34">
        <v>75.400000000000006</v>
      </c>
      <c r="D20" s="34">
        <v>80.900000000000006</v>
      </c>
      <c r="E20" s="34">
        <v>86.2</v>
      </c>
      <c r="F20" s="34">
        <v>83.7</v>
      </c>
      <c r="G20" s="34">
        <v>78.400000000000006</v>
      </c>
      <c r="H20" s="34">
        <v>73.400000000000006</v>
      </c>
      <c r="I20" s="34">
        <v>77.900000000000006</v>
      </c>
      <c r="J20" s="34">
        <v>75</v>
      </c>
      <c r="K20" s="34">
        <v>70.2</v>
      </c>
      <c r="L20" s="34">
        <v>65.8</v>
      </c>
      <c r="M20" s="34">
        <v>64.3</v>
      </c>
      <c r="N20" s="34">
        <v>59</v>
      </c>
      <c r="O20" s="34">
        <v>61</v>
      </c>
      <c r="P20" s="34">
        <v>60.6</v>
      </c>
      <c r="Q20" s="34">
        <v>62</v>
      </c>
      <c r="R20" s="34">
        <v>59.1</v>
      </c>
    </row>
    <row r="21" spans="1:18" x14ac:dyDescent="0.3">
      <c r="A21" s="3">
        <v>138</v>
      </c>
      <c r="B21" s="4" t="s">
        <v>19</v>
      </c>
      <c r="C21" s="34">
        <v>76.900000000000006</v>
      </c>
      <c r="D21" s="34">
        <v>74.900000000000006</v>
      </c>
      <c r="E21" s="34">
        <v>84.4</v>
      </c>
      <c r="F21" s="34">
        <v>83.4</v>
      </c>
      <c r="G21" s="34">
        <v>79.7</v>
      </c>
      <c r="H21" s="34">
        <v>76.400000000000006</v>
      </c>
      <c r="I21" s="34">
        <v>80.3</v>
      </c>
      <c r="J21" s="34">
        <v>76.400000000000006</v>
      </c>
      <c r="K21" s="34">
        <v>72.2</v>
      </c>
      <c r="L21" s="34">
        <v>66.5</v>
      </c>
      <c r="M21" s="34">
        <v>68.2</v>
      </c>
      <c r="N21" s="34">
        <v>62.3</v>
      </c>
      <c r="O21" s="34">
        <v>59.9</v>
      </c>
      <c r="P21" s="34">
        <v>65</v>
      </c>
      <c r="Q21" s="34">
        <v>63.7</v>
      </c>
      <c r="R21" s="34">
        <v>57</v>
      </c>
    </row>
    <row r="22" spans="1:18" x14ac:dyDescent="0.3">
      <c r="A22" s="3">
        <v>211</v>
      </c>
      <c r="B22" s="4" t="s">
        <v>20</v>
      </c>
      <c r="C22" s="34">
        <v>73</v>
      </c>
      <c r="D22" s="34">
        <v>80.900000000000006</v>
      </c>
      <c r="E22" s="34">
        <v>87.1</v>
      </c>
      <c r="F22" s="34">
        <v>83.5</v>
      </c>
      <c r="G22" s="34">
        <v>80.400000000000006</v>
      </c>
      <c r="H22" s="34">
        <v>76.2</v>
      </c>
      <c r="I22" s="34">
        <v>78.400000000000006</v>
      </c>
      <c r="J22" s="34">
        <v>73.400000000000006</v>
      </c>
      <c r="K22" s="34">
        <v>69.2</v>
      </c>
      <c r="L22" s="34">
        <v>64</v>
      </c>
      <c r="M22" s="34">
        <v>66</v>
      </c>
      <c r="N22" s="34">
        <v>63.3</v>
      </c>
      <c r="O22" s="34">
        <v>62.7</v>
      </c>
      <c r="P22" s="34">
        <v>66.8</v>
      </c>
      <c r="Q22" s="34">
        <v>68.3</v>
      </c>
      <c r="R22" s="34">
        <v>63.5</v>
      </c>
    </row>
    <row r="23" spans="1:18" x14ac:dyDescent="0.3">
      <c r="A23" s="3">
        <v>213</v>
      </c>
      <c r="B23" s="4" t="s">
        <v>21</v>
      </c>
      <c r="C23" s="34">
        <v>72.900000000000006</v>
      </c>
      <c r="D23" s="34">
        <v>75.900000000000006</v>
      </c>
      <c r="E23" s="34">
        <v>84.8</v>
      </c>
      <c r="F23" s="34">
        <v>80</v>
      </c>
      <c r="G23" s="34">
        <v>75.3</v>
      </c>
      <c r="H23" s="34">
        <v>73.3</v>
      </c>
      <c r="I23" s="34">
        <v>75.3</v>
      </c>
      <c r="J23" s="34">
        <v>73.599999999999994</v>
      </c>
      <c r="K23" s="34">
        <v>69.400000000000006</v>
      </c>
      <c r="L23" s="34">
        <v>63.9</v>
      </c>
      <c r="M23" s="34">
        <v>68</v>
      </c>
      <c r="N23" s="34">
        <v>62.3</v>
      </c>
      <c r="O23" s="34">
        <v>62.2</v>
      </c>
      <c r="P23" s="34">
        <v>63.8</v>
      </c>
      <c r="Q23" s="34">
        <v>66.900000000000006</v>
      </c>
      <c r="R23" s="34">
        <v>63.1</v>
      </c>
    </row>
    <row r="24" spans="1:18" x14ac:dyDescent="0.3">
      <c r="A24" s="3">
        <v>214</v>
      </c>
      <c r="B24" s="4" t="s">
        <v>22</v>
      </c>
      <c r="C24" s="34">
        <v>72.400000000000006</v>
      </c>
      <c r="D24" s="34">
        <v>73.5</v>
      </c>
      <c r="E24" s="34">
        <v>85</v>
      </c>
      <c r="F24" s="34">
        <v>78.8</v>
      </c>
      <c r="G24" s="34">
        <v>74.099999999999994</v>
      </c>
      <c r="H24" s="34">
        <v>75.400000000000006</v>
      </c>
      <c r="I24" s="34">
        <v>77</v>
      </c>
      <c r="J24" s="34">
        <v>74.7</v>
      </c>
      <c r="K24" s="34">
        <v>72.900000000000006</v>
      </c>
      <c r="L24" s="34">
        <v>68.599999999999994</v>
      </c>
      <c r="M24" s="34">
        <v>67.7</v>
      </c>
      <c r="N24" s="34">
        <v>63.4</v>
      </c>
      <c r="O24" s="34">
        <v>64.2</v>
      </c>
      <c r="P24" s="34">
        <v>63.3</v>
      </c>
      <c r="Q24" s="34">
        <v>65.900000000000006</v>
      </c>
      <c r="R24" s="34">
        <v>59.7</v>
      </c>
    </row>
    <row r="25" spans="1:18" x14ac:dyDescent="0.3">
      <c r="A25" s="3">
        <v>215</v>
      </c>
      <c r="B25" s="4" t="s">
        <v>23</v>
      </c>
      <c r="C25" s="34">
        <v>73.599999999999994</v>
      </c>
      <c r="D25" s="34">
        <v>75.5</v>
      </c>
      <c r="E25" s="34">
        <v>86.4</v>
      </c>
      <c r="F25" s="34">
        <v>82.7</v>
      </c>
      <c r="G25" s="34">
        <v>77.3</v>
      </c>
      <c r="H25" s="34">
        <v>71.2</v>
      </c>
      <c r="I25" s="34">
        <v>76.5</v>
      </c>
      <c r="J25" s="34">
        <v>73.400000000000006</v>
      </c>
      <c r="K25" s="34">
        <v>72.7</v>
      </c>
      <c r="L25" s="34">
        <v>67</v>
      </c>
      <c r="M25" s="34">
        <v>67.8</v>
      </c>
      <c r="N25" s="34">
        <v>62.9</v>
      </c>
      <c r="O25" s="34">
        <v>63</v>
      </c>
      <c r="P25" s="34">
        <v>67.7</v>
      </c>
      <c r="Q25" s="34">
        <v>69.2</v>
      </c>
      <c r="R25" s="34">
        <v>65.599999999999994</v>
      </c>
    </row>
    <row r="26" spans="1:18" x14ac:dyDescent="0.3">
      <c r="A26" s="3">
        <v>216</v>
      </c>
      <c r="B26" s="4" t="s">
        <v>24</v>
      </c>
      <c r="C26" s="34">
        <v>74</v>
      </c>
      <c r="D26" s="34">
        <v>75.5</v>
      </c>
      <c r="E26" s="34">
        <v>85.7</v>
      </c>
      <c r="F26" s="34">
        <v>80.8</v>
      </c>
      <c r="G26" s="34">
        <v>74.400000000000006</v>
      </c>
      <c r="H26" s="34">
        <v>74.599999999999994</v>
      </c>
      <c r="I26" s="34">
        <v>75.2</v>
      </c>
      <c r="J26" s="34">
        <v>71.7</v>
      </c>
      <c r="K26" s="34">
        <v>71.2</v>
      </c>
      <c r="L26" s="34">
        <v>67.3</v>
      </c>
      <c r="M26" s="34">
        <v>68.400000000000006</v>
      </c>
      <c r="N26" s="34">
        <v>65.599999999999994</v>
      </c>
      <c r="O26" s="34">
        <v>62.6</v>
      </c>
      <c r="P26" s="34">
        <v>63.3</v>
      </c>
      <c r="Q26" s="34">
        <v>70.099999999999994</v>
      </c>
      <c r="R26" s="34">
        <v>67.8</v>
      </c>
    </row>
    <row r="27" spans="1:18" x14ac:dyDescent="0.3">
      <c r="A27" s="3">
        <v>217</v>
      </c>
      <c r="B27" s="4" t="s">
        <v>25</v>
      </c>
      <c r="C27" s="34">
        <v>76.8</v>
      </c>
      <c r="D27" s="34">
        <v>81.400000000000006</v>
      </c>
      <c r="E27" s="34">
        <v>88.3</v>
      </c>
      <c r="F27" s="34">
        <v>86.3</v>
      </c>
      <c r="G27" s="34">
        <v>79.3</v>
      </c>
      <c r="H27" s="34">
        <v>80.099999999999994</v>
      </c>
      <c r="I27" s="34">
        <v>80.5</v>
      </c>
      <c r="J27" s="34">
        <v>75.2</v>
      </c>
      <c r="K27" s="34">
        <v>70.900000000000006</v>
      </c>
      <c r="L27" s="34">
        <v>71.599999999999994</v>
      </c>
      <c r="M27" s="34">
        <v>72.2</v>
      </c>
      <c r="N27" s="34">
        <v>68</v>
      </c>
      <c r="O27" s="34">
        <v>66.7</v>
      </c>
      <c r="P27" s="34">
        <v>68.2</v>
      </c>
      <c r="Q27" s="34">
        <v>72.2</v>
      </c>
      <c r="R27" s="34">
        <v>67.7</v>
      </c>
    </row>
    <row r="28" spans="1:18" x14ac:dyDescent="0.3">
      <c r="A28" s="3">
        <v>219</v>
      </c>
      <c r="B28" s="4" t="s">
        <v>26</v>
      </c>
      <c r="C28" s="34">
        <v>79</v>
      </c>
      <c r="D28" s="34">
        <v>80.099999999999994</v>
      </c>
      <c r="E28" s="34">
        <v>88</v>
      </c>
      <c r="F28" s="34">
        <v>81.599999999999994</v>
      </c>
      <c r="G28" s="34">
        <v>75.2</v>
      </c>
      <c r="H28" s="34">
        <v>77.400000000000006</v>
      </c>
      <c r="I28" s="34">
        <v>79.099999999999994</v>
      </c>
      <c r="J28" s="34">
        <v>75.599999999999994</v>
      </c>
      <c r="K28" s="34">
        <v>73.7</v>
      </c>
      <c r="L28" s="34">
        <v>70.400000000000006</v>
      </c>
      <c r="M28" s="34">
        <v>71.2</v>
      </c>
      <c r="N28" s="34">
        <v>67.400000000000006</v>
      </c>
      <c r="O28" s="34">
        <v>65.2</v>
      </c>
      <c r="P28" s="34">
        <v>66.900000000000006</v>
      </c>
      <c r="Q28" s="34">
        <v>70.2</v>
      </c>
      <c r="R28" s="34">
        <v>63.6</v>
      </c>
    </row>
    <row r="29" spans="1:18" x14ac:dyDescent="0.3">
      <c r="A29" s="3">
        <v>220</v>
      </c>
      <c r="B29" s="4" t="s">
        <v>27</v>
      </c>
      <c r="C29" s="34">
        <v>73</v>
      </c>
      <c r="D29" s="34">
        <v>75.3</v>
      </c>
      <c r="E29" s="34">
        <v>86.2</v>
      </c>
      <c r="F29" s="34">
        <v>79.8</v>
      </c>
      <c r="G29" s="34">
        <v>75.3</v>
      </c>
      <c r="H29" s="34">
        <v>77.599999999999994</v>
      </c>
      <c r="I29" s="34">
        <v>78.599999999999994</v>
      </c>
      <c r="J29" s="34">
        <v>75.400000000000006</v>
      </c>
      <c r="K29" s="34">
        <v>74.7</v>
      </c>
      <c r="L29" s="34">
        <v>71.3</v>
      </c>
      <c r="M29" s="34">
        <v>69.5</v>
      </c>
      <c r="N29" s="34">
        <v>65.8</v>
      </c>
      <c r="O29" s="34">
        <v>65.599999999999994</v>
      </c>
      <c r="P29" s="34">
        <v>67</v>
      </c>
      <c r="Q29" s="34">
        <v>69.8</v>
      </c>
      <c r="R29" s="34">
        <v>64.099999999999994</v>
      </c>
    </row>
    <row r="30" spans="1:18" x14ac:dyDescent="0.3">
      <c r="A30" s="3">
        <v>221</v>
      </c>
      <c r="B30" s="4" t="s">
        <v>28</v>
      </c>
      <c r="C30" s="34">
        <v>76.5</v>
      </c>
      <c r="D30" s="34">
        <v>80.599999999999994</v>
      </c>
      <c r="E30" s="34">
        <v>84.8</v>
      </c>
      <c r="F30" s="34">
        <v>80.3</v>
      </c>
      <c r="G30" s="34">
        <v>78.2</v>
      </c>
      <c r="H30" s="34">
        <v>75.8</v>
      </c>
      <c r="I30" s="34">
        <v>76</v>
      </c>
      <c r="J30" s="34">
        <v>80.099999999999994</v>
      </c>
      <c r="K30" s="34">
        <v>71.5</v>
      </c>
      <c r="L30" s="34">
        <v>65.599999999999994</v>
      </c>
      <c r="M30" s="34">
        <v>63</v>
      </c>
      <c r="N30" s="34">
        <v>62.7</v>
      </c>
      <c r="O30" s="34">
        <v>59.6</v>
      </c>
      <c r="P30" s="34">
        <v>63.1</v>
      </c>
      <c r="Q30" s="34">
        <v>63.5</v>
      </c>
      <c r="R30" s="34">
        <v>58.7</v>
      </c>
    </row>
    <row r="31" spans="1:18" x14ac:dyDescent="0.3">
      <c r="A31" s="3">
        <v>226</v>
      </c>
      <c r="B31" s="4" t="s">
        <v>29</v>
      </c>
      <c r="C31" s="34">
        <v>76.599999999999994</v>
      </c>
      <c r="D31" s="34">
        <v>80.5</v>
      </c>
      <c r="E31" s="34">
        <v>86.9</v>
      </c>
      <c r="F31" s="34">
        <v>81.900000000000006</v>
      </c>
      <c r="G31" s="34">
        <v>78.400000000000006</v>
      </c>
      <c r="H31" s="34">
        <v>76.599999999999994</v>
      </c>
      <c r="I31" s="34">
        <v>76.599999999999994</v>
      </c>
      <c r="J31" s="34">
        <v>78.400000000000006</v>
      </c>
      <c r="K31" s="34">
        <v>74.5</v>
      </c>
      <c r="L31" s="34">
        <v>71.099999999999994</v>
      </c>
      <c r="M31" s="34">
        <v>70.099999999999994</v>
      </c>
      <c r="N31" s="34">
        <v>65.8</v>
      </c>
      <c r="O31" s="34">
        <v>62.5</v>
      </c>
      <c r="P31" s="34">
        <v>65.8</v>
      </c>
      <c r="Q31" s="34">
        <v>67.099999999999994</v>
      </c>
      <c r="R31" s="34">
        <v>59.7</v>
      </c>
    </row>
    <row r="32" spans="1:18" x14ac:dyDescent="0.3">
      <c r="A32" s="3">
        <v>227</v>
      </c>
      <c r="B32" s="4" t="s">
        <v>30</v>
      </c>
      <c r="C32" s="34">
        <v>67.900000000000006</v>
      </c>
      <c r="D32" s="34">
        <v>76.400000000000006</v>
      </c>
      <c r="E32" s="34">
        <v>85.8</v>
      </c>
      <c r="F32" s="34">
        <v>80.7</v>
      </c>
      <c r="G32" s="34">
        <v>78.2</v>
      </c>
      <c r="H32" s="34">
        <v>75.099999999999994</v>
      </c>
      <c r="I32" s="34">
        <v>75.7</v>
      </c>
      <c r="J32" s="34">
        <v>77.7</v>
      </c>
      <c r="K32" s="34">
        <v>69.900000000000006</v>
      </c>
      <c r="L32" s="34">
        <v>66.599999999999994</v>
      </c>
      <c r="M32" s="34">
        <v>66.400000000000006</v>
      </c>
      <c r="N32" s="34">
        <v>65.599999999999994</v>
      </c>
      <c r="O32" s="34">
        <v>65.2</v>
      </c>
      <c r="P32" s="34">
        <v>63.8</v>
      </c>
      <c r="Q32" s="34">
        <v>66</v>
      </c>
      <c r="R32" s="34">
        <v>60.6</v>
      </c>
    </row>
    <row r="33" spans="1:18" x14ac:dyDescent="0.3">
      <c r="A33" s="3">
        <v>228</v>
      </c>
      <c r="B33" s="4" t="s">
        <v>31</v>
      </c>
      <c r="C33" s="34">
        <v>75.5</v>
      </c>
      <c r="D33" s="34">
        <v>74.2</v>
      </c>
      <c r="E33" s="34">
        <v>82.9</v>
      </c>
      <c r="F33" s="34">
        <v>74.2</v>
      </c>
      <c r="G33" s="34">
        <v>72.900000000000006</v>
      </c>
      <c r="H33" s="34">
        <v>71.8</v>
      </c>
      <c r="I33" s="34">
        <v>74</v>
      </c>
      <c r="J33" s="34">
        <v>73.099999999999994</v>
      </c>
      <c r="K33" s="34">
        <v>70.099999999999994</v>
      </c>
      <c r="L33" s="34">
        <v>64.400000000000006</v>
      </c>
      <c r="M33" s="34">
        <v>62.7</v>
      </c>
      <c r="N33" s="34">
        <v>58.7</v>
      </c>
      <c r="O33" s="34">
        <v>56.6</v>
      </c>
      <c r="P33" s="34">
        <v>58.1</v>
      </c>
      <c r="Q33" s="34">
        <v>61.6</v>
      </c>
      <c r="R33" s="34">
        <v>55.4</v>
      </c>
    </row>
    <row r="34" spans="1:18" x14ac:dyDescent="0.3">
      <c r="A34" s="3">
        <v>229</v>
      </c>
      <c r="B34" s="4" t="s">
        <v>32</v>
      </c>
      <c r="C34" s="34">
        <v>68.099999999999994</v>
      </c>
      <c r="D34" s="34">
        <v>72</v>
      </c>
      <c r="E34" s="34">
        <v>78.5</v>
      </c>
      <c r="F34" s="34">
        <v>77</v>
      </c>
      <c r="G34" s="34">
        <v>72.099999999999994</v>
      </c>
      <c r="H34" s="34">
        <v>73.8</v>
      </c>
      <c r="I34" s="34">
        <v>77.099999999999994</v>
      </c>
      <c r="J34" s="34">
        <v>77.400000000000006</v>
      </c>
      <c r="K34" s="34">
        <v>69.599999999999994</v>
      </c>
      <c r="L34" s="34">
        <v>64.099999999999994</v>
      </c>
      <c r="M34" s="34">
        <v>61.9</v>
      </c>
      <c r="N34" s="34">
        <v>59.8</v>
      </c>
      <c r="O34" s="34">
        <v>58.2</v>
      </c>
      <c r="P34" s="34">
        <v>60.9</v>
      </c>
      <c r="Q34" s="34">
        <v>62.1</v>
      </c>
      <c r="R34" s="34">
        <v>57.6</v>
      </c>
    </row>
    <row r="35" spans="1:18" x14ac:dyDescent="0.3">
      <c r="A35" s="3">
        <v>230</v>
      </c>
      <c r="B35" s="4" t="s">
        <v>33</v>
      </c>
      <c r="C35" s="34">
        <v>69.099999999999994</v>
      </c>
      <c r="D35" s="34">
        <v>72.400000000000006</v>
      </c>
      <c r="E35" s="34">
        <v>83.6</v>
      </c>
      <c r="F35" s="34">
        <v>77.599999999999994</v>
      </c>
      <c r="G35" s="34">
        <v>71.900000000000006</v>
      </c>
      <c r="H35" s="34">
        <v>71.3</v>
      </c>
      <c r="I35" s="34">
        <v>75.8</v>
      </c>
      <c r="J35" s="34">
        <v>75.5</v>
      </c>
      <c r="K35" s="34">
        <v>70.900000000000006</v>
      </c>
      <c r="L35" s="34">
        <v>69.2</v>
      </c>
      <c r="M35" s="34">
        <v>68.400000000000006</v>
      </c>
      <c r="N35" s="34">
        <v>61.6</v>
      </c>
      <c r="O35" s="34">
        <v>61.1</v>
      </c>
      <c r="P35" s="34">
        <v>62</v>
      </c>
      <c r="Q35" s="34">
        <v>63.8</v>
      </c>
      <c r="R35" s="34">
        <v>57.4</v>
      </c>
    </row>
    <row r="36" spans="1:18" x14ac:dyDescent="0.3">
      <c r="A36" s="3">
        <v>231</v>
      </c>
      <c r="B36" s="4" t="s">
        <v>34</v>
      </c>
      <c r="C36" s="34">
        <v>73.900000000000006</v>
      </c>
      <c r="D36" s="34">
        <v>76.2</v>
      </c>
      <c r="E36" s="34">
        <v>87.5</v>
      </c>
      <c r="F36" s="34">
        <v>82.2</v>
      </c>
      <c r="G36" s="34">
        <v>76.2</v>
      </c>
      <c r="H36" s="34">
        <v>73.5</v>
      </c>
      <c r="I36" s="34">
        <v>75</v>
      </c>
      <c r="J36" s="34">
        <v>75.400000000000006</v>
      </c>
      <c r="K36" s="34">
        <v>70</v>
      </c>
      <c r="L36" s="34">
        <v>63.1</v>
      </c>
      <c r="M36" s="34">
        <v>60.6</v>
      </c>
      <c r="N36" s="34">
        <v>59.1</v>
      </c>
      <c r="O36" s="34">
        <v>56.1</v>
      </c>
      <c r="P36" s="34">
        <v>61.1</v>
      </c>
      <c r="Q36" s="34">
        <v>62.7</v>
      </c>
      <c r="R36" s="34">
        <v>56.3</v>
      </c>
    </row>
    <row r="37" spans="1:18" x14ac:dyDescent="0.3">
      <c r="A37" s="3">
        <v>233</v>
      </c>
      <c r="B37" s="4" t="s">
        <v>35</v>
      </c>
      <c r="C37" s="34">
        <v>72</v>
      </c>
      <c r="D37" s="34">
        <v>76.2</v>
      </c>
      <c r="E37" s="34">
        <v>82.9</v>
      </c>
      <c r="F37" s="34">
        <v>78.5</v>
      </c>
      <c r="G37" s="34">
        <v>76.099999999999994</v>
      </c>
      <c r="H37" s="34">
        <v>73.599999999999994</v>
      </c>
      <c r="I37" s="34">
        <v>76.099999999999994</v>
      </c>
      <c r="J37" s="34">
        <v>73.3</v>
      </c>
      <c r="K37" s="34">
        <v>71.099999999999994</v>
      </c>
      <c r="L37" s="34">
        <v>71</v>
      </c>
      <c r="M37" s="34">
        <v>69.3</v>
      </c>
      <c r="N37" s="34">
        <v>62.5</v>
      </c>
      <c r="O37" s="34">
        <v>46.3</v>
      </c>
      <c r="P37" s="34">
        <v>64.2</v>
      </c>
      <c r="Q37" s="34">
        <v>66.599999999999994</v>
      </c>
      <c r="R37" s="34">
        <v>62.3</v>
      </c>
    </row>
    <row r="38" spans="1:18" x14ac:dyDescent="0.3">
      <c r="A38" s="3">
        <v>234</v>
      </c>
      <c r="B38" s="4" t="s">
        <v>36</v>
      </c>
      <c r="C38" s="34">
        <v>78.5</v>
      </c>
      <c r="D38" s="34">
        <v>86.4</v>
      </c>
      <c r="E38" s="34">
        <v>88.8</v>
      </c>
      <c r="F38" s="34">
        <v>90.4</v>
      </c>
      <c r="G38" s="34">
        <v>87</v>
      </c>
      <c r="H38" s="34">
        <v>82.5</v>
      </c>
      <c r="I38" s="34">
        <v>83</v>
      </c>
      <c r="J38" s="34">
        <v>81.2</v>
      </c>
      <c r="K38" s="34">
        <v>75.900000000000006</v>
      </c>
      <c r="L38" s="34">
        <v>73.599999999999994</v>
      </c>
      <c r="M38" s="34">
        <v>68.7</v>
      </c>
      <c r="N38" s="34">
        <v>64.8</v>
      </c>
      <c r="O38" s="34">
        <v>62.7</v>
      </c>
      <c r="P38" s="34">
        <v>65.2</v>
      </c>
      <c r="Q38" s="34">
        <v>69.099999999999994</v>
      </c>
      <c r="R38" s="34">
        <v>62.6</v>
      </c>
    </row>
    <row r="39" spans="1:18" x14ac:dyDescent="0.3">
      <c r="A39" s="3">
        <v>235</v>
      </c>
      <c r="B39" s="4" t="s">
        <v>37</v>
      </c>
      <c r="C39" s="34">
        <v>69.3</v>
      </c>
      <c r="D39" s="34">
        <v>71.8</v>
      </c>
      <c r="E39" s="34">
        <v>82.4</v>
      </c>
      <c r="F39" s="34">
        <v>79.599999999999994</v>
      </c>
      <c r="G39" s="34">
        <v>68.599999999999994</v>
      </c>
      <c r="H39" s="34">
        <v>69.599999999999994</v>
      </c>
      <c r="I39" s="34">
        <v>73.099999999999994</v>
      </c>
      <c r="J39" s="34">
        <v>71.8</v>
      </c>
      <c r="K39" s="34">
        <v>68.400000000000006</v>
      </c>
      <c r="L39" s="34">
        <v>63.5</v>
      </c>
      <c r="M39" s="34">
        <v>60.9</v>
      </c>
      <c r="N39" s="34">
        <v>56.2</v>
      </c>
      <c r="O39" s="34">
        <v>54.4</v>
      </c>
      <c r="P39" s="34">
        <v>59.7</v>
      </c>
      <c r="Q39" s="34">
        <v>60.6</v>
      </c>
      <c r="R39" s="34">
        <v>54.4</v>
      </c>
    </row>
    <row r="40" spans="1:18" x14ac:dyDescent="0.3">
      <c r="A40" s="3">
        <v>236</v>
      </c>
      <c r="B40" s="4" t="s">
        <v>38</v>
      </c>
      <c r="C40" s="34">
        <v>75.099999999999994</v>
      </c>
      <c r="D40" s="34">
        <v>77.900000000000006</v>
      </c>
      <c r="E40" s="34">
        <v>85.6</v>
      </c>
      <c r="F40" s="34">
        <v>83.4</v>
      </c>
      <c r="G40" s="34">
        <v>76.900000000000006</v>
      </c>
      <c r="H40" s="34">
        <v>73</v>
      </c>
      <c r="I40" s="34">
        <v>74.2</v>
      </c>
      <c r="J40" s="34">
        <v>75.900000000000006</v>
      </c>
      <c r="K40" s="34">
        <v>71.900000000000006</v>
      </c>
      <c r="L40" s="34">
        <v>67.3</v>
      </c>
      <c r="M40" s="34">
        <v>62.6</v>
      </c>
      <c r="N40" s="34">
        <v>58</v>
      </c>
      <c r="O40" s="34">
        <v>54.5</v>
      </c>
      <c r="P40" s="34">
        <v>57.6</v>
      </c>
      <c r="Q40" s="34">
        <v>59.6</v>
      </c>
      <c r="R40" s="34">
        <v>55.5</v>
      </c>
    </row>
    <row r="41" spans="1:18" x14ac:dyDescent="0.3">
      <c r="A41" s="3">
        <v>237</v>
      </c>
      <c r="B41" s="4" t="s">
        <v>39</v>
      </c>
      <c r="C41" s="34">
        <v>78.3</v>
      </c>
      <c r="D41" s="34">
        <v>79.2</v>
      </c>
      <c r="E41" s="34">
        <v>86.3</v>
      </c>
      <c r="F41" s="34">
        <v>82.4</v>
      </c>
      <c r="G41" s="34">
        <v>77.099999999999994</v>
      </c>
      <c r="H41" s="34">
        <v>73.599999999999994</v>
      </c>
      <c r="I41" s="34">
        <v>74.7</v>
      </c>
      <c r="J41" s="34">
        <v>75.5</v>
      </c>
      <c r="K41" s="34">
        <v>72.599999999999994</v>
      </c>
      <c r="L41" s="34">
        <v>66.3</v>
      </c>
      <c r="M41" s="34">
        <v>61.2</v>
      </c>
      <c r="N41" s="34">
        <v>57.5</v>
      </c>
      <c r="O41" s="34">
        <v>52.2</v>
      </c>
      <c r="P41" s="34">
        <v>57.1</v>
      </c>
      <c r="Q41" s="34">
        <v>59.2</v>
      </c>
      <c r="R41" s="34">
        <v>53.7</v>
      </c>
    </row>
    <row r="42" spans="1:18" x14ac:dyDescent="0.3">
      <c r="A42" s="3">
        <v>238</v>
      </c>
      <c r="B42" s="4" t="s">
        <v>40</v>
      </c>
      <c r="C42" s="34">
        <v>74.2</v>
      </c>
      <c r="D42" s="34">
        <v>71.5</v>
      </c>
      <c r="E42" s="34">
        <v>80.8</v>
      </c>
      <c r="F42" s="34">
        <v>81.7</v>
      </c>
      <c r="G42" s="34">
        <v>78.900000000000006</v>
      </c>
      <c r="H42" s="34">
        <v>74.599999999999994</v>
      </c>
      <c r="I42" s="34">
        <v>71.599999999999994</v>
      </c>
      <c r="J42" s="34">
        <v>73.400000000000006</v>
      </c>
      <c r="K42" s="34">
        <v>68.599999999999994</v>
      </c>
      <c r="L42" s="34">
        <v>66</v>
      </c>
      <c r="M42" s="34">
        <v>62.3</v>
      </c>
      <c r="N42" s="34">
        <v>57.5</v>
      </c>
      <c r="O42" s="34">
        <v>53.8</v>
      </c>
      <c r="P42" s="34">
        <v>58.2</v>
      </c>
      <c r="Q42" s="34">
        <v>61.1</v>
      </c>
      <c r="R42" s="34">
        <v>51.6</v>
      </c>
    </row>
    <row r="43" spans="1:18" x14ac:dyDescent="0.3">
      <c r="A43" s="3">
        <v>239</v>
      </c>
      <c r="B43" s="4" t="s">
        <v>41</v>
      </c>
      <c r="C43" s="34">
        <v>79.900000000000006</v>
      </c>
      <c r="D43" s="34">
        <v>81</v>
      </c>
      <c r="E43" s="34">
        <v>88.8</v>
      </c>
      <c r="F43" s="34">
        <v>86.3</v>
      </c>
      <c r="G43" s="34">
        <v>85.1</v>
      </c>
      <c r="H43" s="34">
        <v>84.1</v>
      </c>
      <c r="I43" s="34">
        <v>84.5</v>
      </c>
      <c r="J43" s="34">
        <v>83.3</v>
      </c>
      <c r="K43" s="34">
        <v>76.900000000000006</v>
      </c>
      <c r="L43" s="34">
        <v>71.900000000000006</v>
      </c>
      <c r="M43" s="34">
        <v>72.099999999999994</v>
      </c>
      <c r="N43" s="34">
        <v>66.2</v>
      </c>
      <c r="O43" s="34">
        <v>61.3</v>
      </c>
      <c r="P43" s="34">
        <v>63.7</v>
      </c>
      <c r="Q43" s="34">
        <v>65.599999999999994</v>
      </c>
      <c r="R43" s="34">
        <v>60.8</v>
      </c>
    </row>
    <row r="44" spans="1:18" x14ac:dyDescent="0.3">
      <c r="A44" s="3">
        <v>301</v>
      </c>
      <c r="B44" s="5" t="s">
        <v>42</v>
      </c>
      <c r="C44" s="34">
        <v>79.8</v>
      </c>
      <c r="D44" s="34">
        <v>78.599999999999994</v>
      </c>
      <c r="E44" s="34">
        <v>86</v>
      </c>
      <c r="F44" s="34">
        <v>79.7</v>
      </c>
      <c r="G44" s="34">
        <v>74.2</v>
      </c>
      <c r="H44" s="34">
        <v>75.900000000000006</v>
      </c>
      <c r="I44" s="34">
        <v>78.5</v>
      </c>
      <c r="J44" s="34">
        <v>76.900000000000006</v>
      </c>
      <c r="K44" s="34">
        <v>74.3</v>
      </c>
      <c r="L44" s="34">
        <v>71.3</v>
      </c>
      <c r="M44" s="34">
        <v>69.2</v>
      </c>
      <c r="N44" s="34">
        <v>63.7</v>
      </c>
      <c r="O44" s="34">
        <v>62.2</v>
      </c>
      <c r="P44" s="34">
        <v>61.5</v>
      </c>
      <c r="Q44" s="34">
        <v>65.400000000000006</v>
      </c>
      <c r="R44" s="34">
        <v>63</v>
      </c>
    </row>
    <row r="45" spans="1:18" x14ac:dyDescent="0.3">
      <c r="A45" s="3">
        <v>402</v>
      </c>
      <c r="B45" s="4" t="s">
        <v>43</v>
      </c>
      <c r="C45" s="34">
        <v>84.9</v>
      </c>
      <c r="D45" s="34">
        <v>83.9</v>
      </c>
      <c r="E45" s="34" t="s">
        <v>475</v>
      </c>
      <c r="F45" s="34">
        <v>80.900000000000006</v>
      </c>
      <c r="G45" s="34">
        <v>78.599999999999994</v>
      </c>
      <c r="H45" s="34">
        <v>70.3</v>
      </c>
      <c r="I45" s="34">
        <v>70.8</v>
      </c>
      <c r="J45" s="34">
        <v>71.599999999999994</v>
      </c>
      <c r="K45" s="34">
        <v>67.2</v>
      </c>
      <c r="L45" s="34">
        <v>63.8</v>
      </c>
      <c r="M45" s="34">
        <v>56.7</v>
      </c>
      <c r="N45" s="34">
        <v>56.5</v>
      </c>
      <c r="O45" s="34">
        <v>55.1</v>
      </c>
      <c r="P45" s="34">
        <v>54</v>
      </c>
      <c r="Q45" s="34">
        <v>56.8</v>
      </c>
      <c r="R45" s="34">
        <v>53.3</v>
      </c>
    </row>
    <row r="46" spans="1:18" x14ac:dyDescent="0.3">
      <c r="A46" s="3">
        <v>403</v>
      </c>
      <c r="B46" s="4" t="s">
        <v>44</v>
      </c>
      <c r="C46" s="34" t="s">
        <v>475</v>
      </c>
      <c r="D46" s="34" t="s">
        <v>475</v>
      </c>
      <c r="E46" s="34" t="s">
        <v>475</v>
      </c>
      <c r="F46" s="34" t="s">
        <v>475</v>
      </c>
      <c r="G46" s="34" t="s">
        <v>475</v>
      </c>
      <c r="H46" s="34" t="s">
        <v>475</v>
      </c>
      <c r="I46" s="34" t="s">
        <v>475</v>
      </c>
      <c r="J46" s="34" t="s">
        <v>475</v>
      </c>
      <c r="K46" s="34" t="s">
        <v>475</v>
      </c>
      <c r="L46" s="34">
        <v>69.099999999999994</v>
      </c>
      <c r="M46" s="34">
        <v>60.5</v>
      </c>
      <c r="N46" s="34">
        <v>63.3</v>
      </c>
      <c r="O46" s="34">
        <v>57.2</v>
      </c>
      <c r="P46" s="34">
        <v>63.2</v>
      </c>
      <c r="Q46" s="34">
        <v>66.7</v>
      </c>
      <c r="R46" s="34">
        <v>63.9</v>
      </c>
    </row>
    <row r="47" spans="1:18" x14ac:dyDescent="0.3">
      <c r="A47" s="3">
        <v>412</v>
      </c>
      <c r="B47" s="4" t="s">
        <v>45</v>
      </c>
      <c r="C47" s="34">
        <v>74.2</v>
      </c>
      <c r="D47" s="34">
        <v>73</v>
      </c>
      <c r="E47" s="34">
        <v>85.5</v>
      </c>
      <c r="F47" s="34">
        <v>81.8</v>
      </c>
      <c r="G47" s="34">
        <v>79.599999999999994</v>
      </c>
      <c r="H47" s="34">
        <v>75.8</v>
      </c>
      <c r="I47" s="34">
        <v>72.8</v>
      </c>
      <c r="J47" s="34">
        <v>74.8</v>
      </c>
      <c r="K47" s="34">
        <v>67.900000000000006</v>
      </c>
      <c r="L47" s="34">
        <v>62.4</v>
      </c>
      <c r="M47" s="34">
        <v>54.3</v>
      </c>
      <c r="N47" s="34">
        <v>53.9</v>
      </c>
      <c r="O47" s="34">
        <v>48.8</v>
      </c>
      <c r="P47" s="34">
        <v>52.4</v>
      </c>
      <c r="Q47" s="34">
        <v>59.4</v>
      </c>
      <c r="R47" s="34">
        <v>55</v>
      </c>
    </row>
    <row r="48" spans="1:18" x14ac:dyDescent="0.3">
      <c r="A48" s="3">
        <v>415</v>
      </c>
      <c r="B48" s="4" t="s">
        <v>46</v>
      </c>
      <c r="C48" s="34">
        <v>77.900000000000006</v>
      </c>
      <c r="D48" s="34">
        <v>79.3</v>
      </c>
      <c r="E48" s="34">
        <v>86.8</v>
      </c>
      <c r="F48" s="34">
        <v>83.7</v>
      </c>
      <c r="G48" s="34">
        <v>82.3</v>
      </c>
      <c r="H48" s="34">
        <v>79.2</v>
      </c>
      <c r="I48" s="34">
        <v>75.8</v>
      </c>
      <c r="J48" s="34">
        <v>77.2</v>
      </c>
      <c r="K48" s="34">
        <v>72</v>
      </c>
      <c r="L48" s="34">
        <v>71.099999999999994</v>
      </c>
      <c r="M48" s="34">
        <v>60.6</v>
      </c>
      <c r="N48" s="34">
        <v>60.7</v>
      </c>
      <c r="O48" s="34">
        <v>60</v>
      </c>
      <c r="P48" s="34">
        <v>59</v>
      </c>
      <c r="Q48" s="34">
        <v>60.7</v>
      </c>
      <c r="R48" s="34">
        <v>59.1</v>
      </c>
    </row>
    <row r="49" spans="1:18" x14ac:dyDescent="0.3">
      <c r="A49" s="3">
        <v>417</v>
      </c>
      <c r="B49" s="4" t="s">
        <v>47</v>
      </c>
      <c r="C49" s="34">
        <v>76.599999999999994</v>
      </c>
      <c r="D49" s="34">
        <v>77.2</v>
      </c>
      <c r="E49" s="34">
        <v>87.5</v>
      </c>
      <c r="F49" s="34">
        <v>83.3</v>
      </c>
      <c r="G49" s="34">
        <v>80.099999999999994</v>
      </c>
      <c r="H49" s="34">
        <v>75.599999999999994</v>
      </c>
      <c r="I49" s="34">
        <v>74.900000000000006</v>
      </c>
      <c r="J49" s="34">
        <v>76.5</v>
      </c>
      <c r="K49" s="34">
        <v>71.2</v>
      </c>
      <c r="L49" s="34">
        <v>68.5</v>
      </c>
      <c r="M49" s="34">
        <v>60.3</v>
      </c>
      <c r="N49" s="34">
        <v>60</v>
      </c>
      <c r="O49" s="34">
        <v>55.6</v>
      </c>
      <c r="P49" s="34">
        <v>60.6</v>
      </c>
      <c r="Q49" s="34">
        <v>64.599999999999994</v>
      </c>
      <c r="R49" s="34">
        <v>61.7</v>
      </c>
    </row>
    <row r="50" spans="1:18" x14ac:dyDescent="0.3">
      <c r="A50" s="3">
        <v>418</v>
      </c>
      <c r="B50" s="4" t="s">
        <v>48</v>
      </c>
      <c r="C50" s="34">
        <v>74.599999999999994</v>
      </c>
      <c r="D50" s="34">
        <v>71.599999999999994</v>
      </c>
      <c r="E50" s="34">
        <v>83.3</v>
      </c>
      <c r="F50" s="34">
        <v>78.099999999999994</v>
      </c>
      <c r="G50" s="34">
        <v>81.400000000000006</v>
      </c>
      <c r="H50" s="34">
        <v>78.099999999999994</v>
      </c>
      <c r="I50" s="34">
        <v>74.3</v>
      </c>
      <c r="J50" s="34">
        <v>77.3</v>
      </c>
      <c r="K50" s="34">
        <v>72.400000000000006</v>
      </c>
      <c r="L50" s="34">
        <v>73.5</v>
      </c>
      <c r="M50" s="34">
        <v>65.5</v>
      </c>
      <c r="N50" s="34">
        <v>64.099999999999994</v>
      </c>
      <c r="O50" s="34">
        <v>63.9</v>
      </c>
      <c r="P50" s="34">
        <v>63.3</v>
      </c>
      <c r="Q50" s="34">
        <v>65.7</v>
      </c>
      <c r="R50" s="34">
        <v>58.5</v>
      </c>
    </row>
    <row r="51" spans="1:18" x14ac:dyDescent="0.3">
      <c r="A51" s="3">
        <v>419</v>
      </c>
      <c r="B51" s="4" t="s">
        <v>49</v>
      </c>
      <c r="C51" s="34">
        <v>74.400000000000006</v>
      </c>
      <c r="D51" s="34">
        <v>75.400000000000006</v>
      </c>
      <c r="E51" s="34">
        <v>86.3</v>
      </c>
      <c r="F51" s="34">
        <v>81</v>
      </c>
      <c r="G51" s="34">
        <v>82.9</v>
      </c>
      <c r="H51" s="34">
        <v>76</v>
      </c>
      <c r="I51" s="34">
        <v>76.2</v>
      </c>
      <c r="J51" s="34">
        <v>79</v>
      </c>
      <c r="K51" s="34">
        <v>76.3</v>
      </c>
      <c r="L51" s="34">
        <v>73.5</v>
      </c>
      <c r="M51" s="34">
        <v>66.5</v>
      </c>
      <c r="N51" s="34">
        <v>60.5</v>
      </c>
      <c r="O51" s="34">
        <v>60.4</v>
      </c>
      <c r="P51" s="34">
        <v>60.8</v>
      </c>
      <c r="Q51" s="34">
        <v>63.3</v>
      </c>
      <c r="R51" s="34">
        <v>60</v>
      </c>
    </row>
    <row r="52" spans="1:18" x14ac:dyDescent="0.3">
      <c r="A52" s="3">
        <v>420</v>
      </c>
      <c r="B52" s="4" t="s">
        <v>50</v>
      </c>
      <c r="C52" s="34">
        <v>70.7</v>
      </c>
      <c r="D52" s="34">
        <v>68.2</v>
      </c>
      <c r="E52" s="34">
        <v>82.9</v>
      </c>
      <c r="F52" s="34">
        <v>82.9</v>
      </c>
      <c r="G52" s="34">
        <v>81</v>
      </c>
      <c r="H52" s="34">
        <v>77.5</v>
      </c>
      <c r="I52" s="34">
        <v>73.7</v>
      </c>
      <c r="J52" s="34">
        <v>72.5</v>
      </c>
      <c r="K52" s="34">
        <v>67.599999999999994</v>
      </c>
      <c r="L52" s="34">
        <v>61.3</v>
      </c>
      <c r="M52" s="34">
        <v>55.1</v>
      </c>
      <c r="N52" s="34">
        <v>57.8</v>
      </c>
      <c r="O52" s="34">
        <v>56.4</v>
      </c>
      <c r="P52" s="34">
        <v>56.1</v>
      </c>
      <c r="Q52" s="34">
        <v>60.7</v>
      </c>
      <c r="R52" s="34">
        <v>55.6</v>
      </c>
    </row>
    <row r="53" spans="1:18" x14ac:dyDescent="0.3">
      <c r="A53" s="3">
        <v>423</v>
      </c>
      <c r="B53" s="4" t="s">
        <v>51</v>
      </c>
      <c r="C53" s="34">
        <v>74.900000000000006</v>
      </c>
      <c r="D53" s="34">
        <v>72.099999999999994</v>
      </c>
      <c r="E53" s="34">
        <v>83.2</v>
      </c>
      <c r="F53" s="34">
        <v>80.900000000000006</v>
      </c>
      <c r="G53" s="34">
        <v>80.099999999999994</v>
      </c>
      <c r="H53" s="34">
        <v>74.900000000000006</v>
      </c>
      <c r="I53" s="34">
        <v>74.7</v>
      </c>
      <c r="J53" s="34">
        <v>75.2</v>
      </c>
      <c r="K53" s="34">
        <v>69.7</v>
      </c>
      <c r="L53" s="34">
        <v>67.099999999999994</v>
      </c>
      <c r="M53" s="34">
        <v>57.5</v>
      </c>
      <c r="N53" s="34">
        <v>66.099999999999994</v>
      </c>
      <c r="O53" s="34">
        <v>54.6</v>
      </c>
      <c r="P53" s="34">
        <v>57.4</v>
      </c>
      <c r="Q53" s="34">
        <v>57.7</v>
      </c>
      <c r="R53" s="34">
        <v>58.2</v>
      </c>
    </row>
    <row r="54" spans="1:18" x14ac:dyDescent="0.3">
      <c r="A54" s="3">
        <v>425</v>
      </c>
      <c r="B54" s="4" t="s">
        <v>52</v>
      </c>
      <c r="C54" s="34">
        <v>70.3</v>
      </c>
      <c r="D54" s="34">
        <v>74.400000000000006</v>
      </c>
      <c r="E54" s="34">
        <v>79.599999999999994</v>
      </c>
      <c r="F54" s="34">
        <v>77.3</v>
      </c>
      <c r="G54" s="34">
        <v>77.3</v>
      </c>
      <c r="H54" s="34">
        <v>72.2</v>
      </c>
      <c r="I54" s="34">
        <v>71.5</v>
      </c>
      <c r="J54" s="34">
        <v>71.599999999999994</v>
      </c>
      <c r="K54" s="34">
        <v>64.8</v>
      </c>
      <c r="L54" s="34">
        <v>62.7</v>
      </c>
      <c r="M54" s="34">
        <v>62.5</v>
      </c>
      <c r="N54" s="34">
        <v>59.8</v>
      </c>
      <c r="O54" s="34">
        <v>53.2</v>
      </c>
      <c r="P54" s="34">
        <v>58.9</v>
      </c>
      <c r="Q54" s="34">
        <v>57.1</v>
      </c>
      <c r="R54" s="34">
        <v>53.6</v>
      </c>
    </row>
    <row r="55" spans="1:18" x14ac:dyDescent="0.3">
      <c r="A55" s="3">
        <v>426</v>
      </c>
      <c r="B55" s="4" t="s">
        <v>18</v>
      </c>
      <c r="C55" s="34">
        <v>69.5</v>
      </c>
      <c r="D55" s="34">
        <v>73.7</v>
      </c>
      <c r="E55" s="34">
        <v>82</v>
      </c>
      <c r="F55" s="34">
        <v>77.599999999999994</v>
      </c>
      <c r="G55" s="34">
        <v>78.2</v>
      </c>
      <c r="H55" s="34">
        <v>71.8</v>
      </c>
      <c r="I55" s="34">
        <v>71.5</v>
      </c>
      <c r="J55" s="34">
        <v>73.2</v>
      </c>
      <c r="K55" s="34">
        <v>69.2</v>
      </c>
      <c r="L55" s="34">
        <v>69.099999999999994</v>
      </c>
      <c r="M55" s="34">
        <v>62.6</v>
      </c>
      <c r="N55" s="34">
        <v>64.5</v>
      </c>
      <c r="O55" s="34">
        <v>58.6</v>
      </c>
      <c r="P55" s="34">
        <v>62.7</v>
      </c>
      <c r="Q55" s="34">
        <v>65.400000000000006</v>
      </c>
      <c r="R55" s="34">
        <v>58.2</v>
      </c>
    </row>
    <row r="56" spans="1:18" x14ac:dyDescent="0.3">
      <c r="A56" s="3">
        <v>427</v>
      </c>
      <c r="B56" s="4" t="s">
        <v>53</v>
      </c>
      <c r="C56" s="34">
        <v>74.3</v>
      </c>
      <c r="D56" s="34">
        <v>76.900000000000006</v>
      </c>
      <c r="E56" s="34">
        <v>83.9</v>
      </c>
      <c r="F56" s="34">
        <v>81.7</v>
      </c>
      <c r="G56" s="34">
        <v>77.7</v>
      </c>
      <c r="H56" s="34">
        <v>72.900000000000006</v>
      </c>
      <c r="I56" s="34">
        <v>73.5</v>
      </c>
      <c r="J56" s="34">
        <v>73.5</v>
      </c>
      <c r="K56" s="34">
        <v>66.8</v>
      </c>
      <c r="L56" s="34">
        <v>63.9</v>
      </c>
      <c r="M56" s="34">
        <v>54.4</v>
      </c>
      <c r="N56" s="34">
        <v>55.7</v>
      </c>
      <c r="O56" s="34">
        <v>53.3</v>
      </c>
      <c r="P56" s="34">
        <v>56.1</v>
      </c>
      <c r="Q56" s="34">
        <v>62.3</v>
      </c>
      <c r="R56" s="34">
        <v>58.5</v>
      </c>
    </row>
    <row r="57" spans="1:18" x14ac:dyDescent="0.3">
      <c r="A57" s="3">
        <v>428</v>
      </c>
      <c r="B57" s="4" t="s">
        <v>54</v>
      </c>
      <c r="C57" s="34">
        <v>73.5</v>
      </c>
      <c r="D57" s="34">
        <v>76.599999999999994</v>
      </c>
      <c r="E57" s="34">
        <v>84.8</v>
      </c>
      <c r="F57" s="34">
        <v>82</v>
      </c>
      <c r="G57" s="34">
        <v>80.900000000000006</v>
      </c>
      <c r="H57" s="34">
        <v>77.7</v>
      </c>
      <c r="I57" s="34">
        <v>77.900000000000006</v>
      </c>
      <c r="J57" s="34">
        <v>74.400000000000006</v>
      </c>
      <c r="K57" s="34">
        <v>68.2</v>
      </c>
      <c r="L57" s="34">
        <v>71.7</v>
      </c>
      <c r="M57" s="34">
        <v>66.599999999999994</v>
      </c>
      <c r="N57" s="34">
        <v>65.2</v>
      </c>
      <c r="O57" s="34">
        <v>59.6</v>
      </c>
      <c r="P57" s="34">
        <v>60.6</v>
      </c>
      <c r="Q57" s="34">
        <v>66</v>
      </c>
      <c r="R57" s="34">
        <v>64.5</v>
      </c>
    </row>
    <row r="58" spans="1:18" x14ac:dyDescent="0.3">
      <c r="A58" s="3">
        <v>429</v>
      </c>
      <c r="B58" s="4" t="s">
        <v>55</v>
      </c>
      <c r="C58" s="34">
        <v>75.599999999999994</v>
      </c>
      <c r="D58" s="34">
        <v>78.599999999999994</v>
      </c>
      <c r="E58" s="34">
        <v>85.7</v>
      </c>
      <c r="F58" s="34">
        <v>82.6</v>
      </c>
      <c r="G58" s="34">
        <v>82.6</v>
      </c>
      <c r="H58" s="34">
        <v>74.5</v>
      </c>
      <c r="I58" s="34">
        <v>75</v>
      </c>
      <c r="J58" s="34">
        <v>74.8</v>
      </c>
      <c r="K58" s="34">
        <v>75.400000000000006</v>
      </c>
      <c r="L58" s="34">
        <v>70.400000000000006</v>
      </c>
      <c r="M58" s="34">
        <v>64.5</v>
      </c>
      <c r="N58" s="34">
        <v>63.9</v>
      </c>
      <c r="O58" s="34">
        <v>56.7</v>
      </c>
      <c r="P58" s="34">
        <v>58.9</v>
      </c>
      <c r="Q58" s="34">
        <v>59.5</v>
      </c>
      <c r="R58" s="34">
        <v>58.9</v>
      </c>
    </row>
    <row r="59" spans="1:18" x14ac:dyDescent="0.3">
      <c r="A59" s="3">
        <v>430</v>
      </c>
      <c r="B59" s="4" t="s">
        <v>56</v>
      </c>
      <c r="C59" s="34">
        <v>76.2</v>
      </c>
      <c r="D59" s="34">
        <v>80</v>
      </c>
      <c r="E59" s="34">
        <v>86.9</v>
      </c>
      <c r="F59" s="34">
        <v>82.3</v>
      </c>
      <c r="G59" s="34">
        <v>82.4</v>
      </c>
      <c r="H59" s="34">
        <v>77.599999999999994</v>
      </c>
      <c r="I59" s="34">
        <v>76.7</v>
      </c>
      <c r="J59" s="34">
        <v>79.3</v>
      </c>
      <c r="K59" s="34">
        <v>74.3</v>
      </c>
      <c r="L59" s="34">
        <v>73.3</v>
      </c>
      <c r="M59" s="34">
        <v>71</v>
      </c>
      <c r="N59" s="34">
        <v>66.8</v>
      </c>
      <c r="O59" s="34">
        <v>63.9</v>
      </c>
      <c r="P59" s="34">
        <v>67</v>
      </c>
      <c r="Q59" s="34">
        <v>69.400000000000006</v>
      </c>
      <c r="R59" s="34">
        <v>62.8</v>
      </c>
    </row>
    <row r="60" spans="1:18" x14ac:dyDescent="0.3">
      <c r="A60" s="3">
        <v>432</v>
      </c>
      <c r="B60" s="4" t="s">
        <v>57</v>
      </c>
      <c r="C60" s="34">
        <v>78</v>
      </c>
      <c r="D60" s="34">
        <v>86.8</v>
      </c>
      <c r="E60" s="34">
        <v>89.7</v>
      </c>
      <c r="F60" s="34">
        <v>88.5</v>
      </c>
      <c r="G60" s="34">
        <v>85.5</v>
      </c>
      <c r="H60" s="34">
        <v>82.8</v>
      </c>
      <c r="I60" s="34">
        <v>81.8</v>
      </c>
      <c r="J60" s="34">
        <v>80.5</v>
      </c>
      <c r="K60" s="34">
        <v>76.599999999999994</v>
      </c>
      <c r="L60" s="34">
        <v>81.5</v>
      </c>
      <c r="M60" s="34">
        <v>73.3</v>
      </c>
      <c r="N60" s="34">
        <v>78.400000000000006</v>
      </c>
      <c r="O60" s="34">
        <v>72</v>
      </c>
      <c r="P60" s="34">
        <v>74.2</v>
      </c>
      <c r="Q60" s="34">
        <v>77.099999999999994</v>
      </c>
      <c r="R60" s="34">
        <v>71</v>
      </c>
    </row>
    <row r="61" spans="1:18" x14ac:dyDescent="0.3">
      <c r="A61" s="3">
        <v>434</v>
      </c>
      <c r="B61" s="4" t="s">
        <v>58</v>
      </c>
      <c r="C61" s="34">
        <v>76.8</v>
      </c>
      <c r="D61" s="34">
        <v>84.6</v>
      </c>
      <c r="E61" s="34">
        <v>89.6</v>
      </c>
      <c r="F61" s="34">
        <v>86.4</v>
      </c>
      <c r="G61" s="34">
        <v>88.9</v>
      </c>
      <c r="H61" s="34">
        <v>83.4</v>
      </c>
      <c r="I61" s="34">
        <v>89.3</v>
      </c>
      <c r="J61" s="34">
        <v>85.1</v>
      </c>
      <c r="K61" s="34">
        <v>84</v>
      </c>
      <c r="L61" s="34">
        <v>81.599999999999994</v>
      </c>
      <c r="M61" s="34">
        <v>76.099999999999994</v>
      </c>
      <c r="N61" s="34">
        <v>75.900000000000006</v>
      </c>
      <c r="O61" s="34">
        <v>71.5</v>
      </c>
      <c r="P61" s="34">
        <v>76.099999999999994</v>
      </c>
      <c r="Q61" s="34">
        <v>76.2</v>
      </c>
      <c r="R61" s="34">
        <v>77</v>
      </c>
    </row>
    <row r="62" spans="1:18" x14ac:dyDescent="0.3">
      <c r="A62" s="3">
        <v>436</v>
      </c>
      <c r="B62" s="4" t="s">
        <v>59</v>
      </c>
      <c r="C62" s="34">
        <v>72.2</v>
      </c>
      <c r="D62" s="34">
        <v>73</v>
      </c>
      <c r="E62" s="34">
        <v>78.099999999999994</v>
      </c>
      <c r="F62" s="34" t="s">
        <v>475</v>
      </c>
      <c r="G62" s="34" t="s">
        <v>475</v>
      </c>
      <c r="H62" s="34">
        <v>77.599999999999994</v>
      </c>
      <c r="I62" s="34">
        <v>71.3</v>
      </c>
      <c r="J62" s="34">
        <v>74.599999999999994</v>
      </c>
      <c r="K62" s="34">
        <v>71.599999999999994</v>
      </c>
      <c r="L62" s="34">
        <v>77.400000000000006</v>
      </c>
      <c r="M62" s="34">
        <v>71.099999999999994</v>
      </c>
      <c r="N62" s="34">
        <v>73</v>
      </c>
      <c r="O62" s="34">
        <v>69.8</v>
      </c>
      <c r="P62" s="34">
        <v>72.2</v>
      </c>
      <c r="Q62" s="34">
        <v>73.3</v>
      </c>
      <c r="R62" s="34">
        <v>71.2</v>
      </c>
    </row>
    <row r="63" spans="1:18" x14ac:dyDescent="0.3">
      <c r="A63" s="3">
        <v>437</v>
      </c>
      <c r="B63" s="4" t="s">
        <v>60</v>
      </c>
      <c r="C63" s="34">
        <v>71.7</v>
      </c>
      <c r="D63" s="34">
        <v>77.400000000000006</v>
      </c>
      <c r="E63" s="34">
        <v>83.1</v>
      </c>
      <c r="F63" s="34">
        <v>77.900000000000006</v>
      </c>
      <c r="G63" s="34">
        <v>77.400000000000006</v>
      </c>
      <c r="H63" s="34">
        <v>73.599999999999994</v>
      </c>
      <c r="I63" s="34">
        <v>74.599999999999994</v>
      </c>
      <c r="J63" s="34">
        <v>73.099999999999994</v>
      </c>
      <c r="K63" s="34">
        <v>70.400000000000006</v>
      </c>
      <c r="L63" s="34">
        <v>72.099999999999994</v>
      </c>
      <c r="M63" s="34">
        <v>63.7</v>
      </c>
      <c r="N63" s="34">
        <v>64.099999999999994</v>
      </c>
      <c r="O63" s="34">
        <v>60.2</v>
      </c>
      <c r="P63" s="34">
        <v>64.3</v>
      </c>
      <c r="Q63" s="34">
        <v>68.599999999999994</v>
      </c>
      <c r="R63" s="34">
        <v>64.099999999999994</v>
      </c>
    </row>
    <row r="64" spans="1:18" x14ac:dyDescent="0.3">
      <c r="A64" s="3">
        <v>438</v>
      </c>
      <c r="B64" s="4" t="s">
        <v>61</v>
      </c>
      <c r="C64" s="34">
        <v>84.7</v>
      </c>
      <c r="D64" s="34">
        <v>87.5</v>
      </c>
      <c r="E64" s="34">
        <v>91.1</v>
      </c>
      <c r="F64" s="34">
        <v>86.5</v>
      </c>
      <c r="G64" s="34">
        <v>83.5</v>
      </c>
      <c r="H64" s="34">
        <v>80.2</v>
      </c>
      <c r="I64" s="34">
        <v>80.5</v>
      </c>
      <c r="J64" s="34">
        <v>78.3</v>
      </c>
      <c r="K64" s="34">
        <v>75.2</v>
      </c>
      <c r="L64" s="34">
        <v>75.400000000000006</v>
      </c>
      <c r="M64" s="34">
        <v>71.8</v>
      </c>
      <c r="N64" s="34">
        <v>71.5</v>
      </c>
      <c r="O64" s="34">
        <v>60.9</v>
      </c>
      <c r="P64" s="34">
        <v>63.2</v>
      </c>
      <c r="Q64" s="34">
        <v>69</v>
      </c>
      <c r="R64" s="34">
        <v>68.900000000000006</v>
      </c>
    </row>
    <row r="65" spans="1:18" x14ac:dyDescent="0.3">
      <c r="A65" s="3">
        <v>439</v>
      </c>
      <c r="B65" s="4" t="s">
        <v>62</v>
      </c>
      <c r="C65" s="34">
        <v>81.8</v>
      </c>
      <c r="D65" s="34">
        <v>82.6</v>
      </c>
      <c r="E65" s="34">
        <v>87.3</v>
      </c>
      <c r="F65" s="34">
        <v>84.6</v>
      </c>
      <c r="G65" s="34">
        <v>90.1</v>
      </c>
      <c r="H65" s="34">
        <v>83.6</v>
      </c>
      <c r="I65" s="34">
        <v>83</v>
      </c>
      <c r="J65" s="34">
        <v>83.5</v>
      </c>
      <c r="K65" s="34">
        <v>83.5</v>
      </c>
      <c r="L65" s="34">
        <v>81.2</v>
      </c>
      <c r="M65" s="34">
        <v>74.5</v>
      </c>
      <c r="N65" s="34">
        <v>74.900000000000006</v>
      </c>
      <c r="O65" s="34">
        <v>68</v>
      </c>
      <c r="P65" s="34">
        <v>73.8</v>
      </c>
      <c r="Q65" s="34">
        <v>76</v>
      </c>
      <c r="R65" s="34">
        <v>75.8</v>
      </c>
    </row>
    <row r="66" spans="1:18" x14ac:dyDescent="0.3">
      <c r="A66" s="3">
        <v>441</v>
      </c>
      <c r="B66" s="4" t="s">
        <v>63</v>
      </c>
      <c r="C66" s="34" t="s">
        <v>475</v>
      </c>
      <c r="D66" s="34" t="s">
        <v>475</v>
      </c>
      <c r="E66" s="34" t="s">
        <v>475</v>
      </c>
      <c r="F66" s="34" t="s">
        <v>475</v>
      </c>
      <c r="G66" s="34" t="s">
        <v>475</v>
      </c>
      <c r="H66" s="34">
        <v>73.2</v>
      </c>
      <c r="I66" s="34">
        <v>79.8</v>
      </c>
      <c r="J66" s="34">
        <v>79.900000000000006</v>
      </c>
      <c r="K66" s="34">
        <v>74.2</v>
      </c>
      <c r="L66" s="34">
        <v>74.2</v>
      </c>
      <c r="M66" s="34">
        <v>71.599999999999994</v>
      </c>
      <c r="N66" s="34">
        <v>71.5</v>
      </c>
      <c r="O66" s="34">
        <v>67</v>
      </c>
      <c r="P66" s="34">
        <v>65.3</v>
      </c>
      <c r="Q66" s="34">
        <v>68.7</v>
      </c>
      <c r="R66" s="34">
        <v>66.900000000000006</v>
      </c>
    </row>
    <row r="67" spans="1:18" x14ac:dyDescent="0.3">
      <c r="A67" s="3">
        <v>501</v>
      </c>
      <c r="B67" s="4" t="s">
        <v>64</v>
      </c>
      <c r="C67" s="34">
        <v>79.599999999999994</v>
      </c>
      <c r="D67" s="34">
        <v>81.599999999999994</v>
      </c>
      <c r="E67" s="34">
        <v>83.8</v>
      </c>
      <c r="F67" s="34">
        <v>80.099999999999994</v>
      </c>
      <c r="G67" s="34">
        <v>76.099999999999994</v>
      </c>
      <c r="H67" s="34">
        <v>73.5</v>
      </c>
      <c r="I67" s="34">
        <v>73.400000000000006</v>
      </c>
      <c r="J67" s="34">
        <v>73.8</v>
      </c>
      <c r="K67" s="34">
        <v>68</v>
      </c>
      <c r="L67" s="34">
        <v>65.900000000000006</v>
      </c>
      <c r="M67" s="34">
        <v>57.8</v>
      </c>
      <c r="N67" s="34">
        <v>57.5</v>
      </c>
      <c r="O67" s="34">
        <v>54.8</v>
      </c>
      <c r="P67" s="34">
        <v>59.3</v>
      </c>
      <c r="Q67" s="34">
        <v>62.5</v>
      </c>
      <c r="R67" s="34">
        <v>57.4</v>
      </c>
    </row>
    <row r="68" spans="1:18" x14ac:dyDescent="0.3">
      <c r="A68" s="3">
        <v>502</v>
      </c>
      <c r="B68" s="4" t="s">
        <v>65</v>
      </c>
      <c r="C68" s="34">
        <v>81.3</v>
      </c>
      <c r="D68" s="34">
        <v>80.8</v>
      </c>
      <c r="E68" s="34">
        <v>86</v>
      </c>
      <c r="F68" s="34">
        <v>83</v>
      </c>
      <c r="G68" s="34">
        <v>79.900000000000006</v>
      </c>
      <c r="H68" s="34">
        <v>77.3</v>
      </c>
      <c r="I68" s="34">
        <v>73.7</v>
      </c>
      <c r="J68" s="34">
        <v>74.7</v>
      </c>
      <c r="K68" s="34">
        <v>70.599999999999994</v>
      </c>
      <c r="L68" s="34">
        <v>64.099999999999994</v>
      </c>
      <c r="M68" s="34">
        <v>63.3</v>
      </c>
      <c r="N68" s="34">
        <v>60.4</v>
      </c>
      <c r="O68" s="34">
        <v>58.3</v>
      </c>
      <c r="P68" s="34">
        <v>56.4</v>
      </c>
      <c r="Q68" s="34">
        <v>61.2</v>
      </c>
      <c r="R68" s="34">
        <v>55.6</v>
      </c>
    </row>
    <row r="69" spans="1:18" x14ac:dyDescent="0.3">
      <c r="A69" s="3">
        <v>511</v>
      </c>
      <c r="B69" s="4" t="s">
        <v>66</v>
      </c>
      <c r="C69" s="34">
        <v>67.2</v>
      </c>
      <c r="D69" s="34">
        <v>69.3</v>
      </c>
      <c r="E69" s="34">
        <v>73.599999999999994</v>
      </c>
      <c r="F69" s="34">
        <v>76.599999999999994</v>
      </c>
      <c r="G69" s="34">
        <v>73</v>
      </c>
      <c r="H69" s="34">
        <v>73</v>
      </c>
      <c r="I69" s="34">
        <v>73.8</v>
      </c>
      <c r="J69" s="34">
        <v>73.400000000000006</v>
      </c>
      <c r="K69" s="34">
        <v>74.400000000000006</v>
      </c>
      <c r="L69" s="34">
        <v>68.3</v>
      </c>
      <c r="M69" s="34">
        <v>62.3</v>
      </c>
      <c r="N69" s="34">
        <v>64.599999999999994</v>
      </c>
      <c r="O69" s="34">
        <v>58.1</v>
      </c>
      <c r="P69" s="34">
        <v>63.1</v>
      </c>
      <c r="Q69" s="34">
        <v>63.2</v>
      </c>
      <c r="R69" s="34">
        <v>62.7</v>
      </c>
    </row>
    <row r="70" spans="1:18" x14ac:dyDescent="0.3">
      <c r="A70" s="3">
        <v>512</v>
      </c>
      <c r="B70" s="4" t="s">
        <v>67</v>
      </c>
      <c r="C70" s="34">
        <v>68.8</v>
      </c>
      <c r="D70" s="34">
        <v>69.099999999999994</v>
      </c>
      <c r="E70" s="34">
        <v>80.599999999999994</v>
      </c>
      <c r="F70" s="34">
        <v>79.2</v>
      </c>
      <c r="G70" s="34">
        <v>75.099999999999994</v>
      </c>
      <c r="H70" s="34">
        <v>66.7</v>
      </c>
      <c r="I70" s="34">
        <v>71.900000000000006</v>
      </c>
      <c r="J70" s="34">
        <v>76.599999999999994</v>
      </c>
      <c r="K70" s="34">
        <v>73.400000000000006</v>
      </c>
      <c r="L70" s="34">
        <v>73</v>
      </c>
      <c r="M70" s="34">
        <v>62.9</v>
      </c>
      <c r="N70" s="34">
        <v>62.4</v>
      </c>
      <c r="O70" s="34">
        <v>60.7</v>
      </c>
      <c r="P70" s="34">
        <v>63.3</v>
      </c>
      <c r="Q70" s="34">
        <v>69.7</v>
      </c>
      <c r="R70" s="34">
        <v>68.599999999999994</v>
      </c>
    </row>
    <row r="71" spans="1:18" x14ac:dyDescent="0.3">
      <c r="A71" s="3">
        <v>513</v>
      </c>
      <c r="B71" s="4" t="s">
        <v>68</v>
      </c>
      <c r="C71" s="34">
        <v>66.099999999999994</v>
      </c>
      <c r="D71" s="34">
        <v>60.8</v>
      </c>
      <c r="E71" s="34">
        <v>69.2</v>
      </c>
      <c r="F71" s="34">
        <v>75.7</v>
      </c>
      <c r="G71" s="34">
        <v>72.8</v>
      </c>
      <c r="H71" s="34">
        <v>76.599999999999994</v>
      </c>
      <c r="I71" s="34">
        <v>75.8</v>
      </c>
      <c r="J71" s="34">
        <v>74.5</v>
      </c>
      <c r="K71" s="34">
        <v>73.400000000000006</v>
      </c>
      <c r="L71" s="34">
        <v>70</v>
      </c>
      <c r="M71" s="34">
        <v>65.8</v>
      </c>
      <c r="N71" s="34">
        <v>59.3</v>
      </c>
      <c r="O71" s="34">
        <v>57.8</v>
      </c>
      <c r="P71" s="34">
        <v>66.599999999999994</v>
      </c>
      <c r="Q71" s="34">
        <v>67.2</v>
      </c>
      <c r="R71" s="34">
        <v>68.8</v>
      </c>
    </row>
    <row r="72" spans="1:18" x14ac:dyDescent="0.3">
      <c r="A72" s="3">
        <v>514</v>
      </c>
      <c r="B72" s="4" t="s">
        <v>69</v>
      </c>
      <c r="C72" s="34">
        <v>67.599999999999994</v>
      </c>
      <c r="D72" s="34">
        <v>65.400000000000006</v>
      </c>
      <c r="E72" s="34">
        <v>73.8</v>
      </c>
      <c r="F72" s="34">
        <v>83.1</v>
      </c>
      <c r="G72" s="34">
        <v>77.099999999999994</v>
      </c>
      <c r="H72" s="34">
        <v>71.8</v>
      </c>
      <c r="I72" s="34">
        <v>71.400000000000006</v>
      </c>
      <c r="J72" s="34">
        <v>67.5</v>
      </c>
      <c r="K72" s="34">
        <v>67.599999999999994</v>
      </c>
      <c r="L72" s="34">
        <v>63.2</v>
      </c>
      <c r="M72" s="34">
        <v>62.5</v>
      </c>
      <c r="N72" s="34">
        <v>64.3</v>
      </c>
      <c r="O72" s="34">
        <v>52.8</v>
      </c>
      <c r="P72" s="34">
        <v>59.4</v>
      </c>
      <c r="Q72" s="34">
        <v>64.5</v>
      </c>
      <c r="R72" s="34">
        <v>63.1</v>
      </c>
    </row>
    <row r="73" spans="1:18" x14ac:dyDescent="0.3">
      <c r="A73" s="3">
        <v>515</v>
      </c>
      <c r="B73" s="4" t="s">
        <v>70</v>
      </c>
      <c r="C73" s="34">
        <v>68.099999999999994</v>
      </c>
      <c r="D73" s="34">
        <v>78.099999999999994</v>
      </c>
      <c r="E73" s="34">
        <v>83.1</v>
      </c>
      <c r="F73" s="34">
        <v>85.2</v>
      </c>
      <c r="G73" s="34">
        <v>82.6</v>
      </c>
      <c r="H73" s="34">
        <v>80.2</v>
      </c>
      <c r="I73" s="34">
        <v>78.099999999999994</v>
      </c>
      <c r="J73" s="34">
        <v>76.900000000000006</v>
      </c>
      <c r="K73" s="34">
        <v>71.5</v>
      </c>
      <c r="L73" s="34">
        <v>75</v>
      </c>
      <c r="M73" s="34">
        <v>69.599999999999994</v>
      </c>
      <c r="N73" s="34">
        <v>62.6</v>
      </c>
      <c r="O73" s="34">
        <v>59.2</v>
      </c>
      <c r="P73" s="34">
        <v>62.5</v>
      </c>
      <c r="Q73" s="34">
        <v>67.400000000000006</v>
      </c>
      <c r="R73" s="34">
        <v>64.8</v>
      </c>
    </row>
    <row r="74" spans="1:18" x14ac:dyDescent="0.3">
      <c r="A74" s="3">
        <v>516</v>
      </c>
      <c r="B74" s="4" t="s">
        <v>71</v>
      </c>
      <c r="C74" s="34">
        <v>69.3</v>
      </c>
      <c r="D74" s="34">
        <v>69</v>
      </c>
      <c r="E74" s="34">
        <v>74.599999999999994</v>
      </c>
      <c r="F74" s="34" t="s">
        <v>475</v>
      </c>
      <c r="G74" s="34" t="s">
        <v>475</v>
      </c>
      <c r="H74" s="34" t="s">
        <v>475</v>
      </c>
      <c r="I74" s="34">
        <v>72.400000000000006</v>
      </c>
      <c r="J74" s="34">
        <v>73.400000000000006</v>
      </c>
      <c r="K74" s="34">
        <v>66.099999999999994</v>
      </c>
      <c r="L74" s="34">
        <v>64.8</v>
      </c>
      <c r="M74" s="34">
        <v>61.6</v>
      </c>
      <c r="N74" s="34">
        <v>54.5</v>
      </c>
      <c r="O74" s="34">
        <v>50.5</v>
      </c>
      <c r="P74" s="34">
        <v>56.2</v>
      </c>
      <c r="Q74" s="34">
        <v>66.099999999999994</v>
      </c>
      <c r="R74" s="34">
        <v>59.2</v>
      </c>
    </row>
    <row r="75" spans="1:18" x14ac:dyDescent="0.3">
      <c r="A75" s="3">
        <v>517</v>
      </c>
      <c r="B75" s="4" t="s">
        <v>72</v>
      </c>
      <c r="C75" s="34">
        <v>69.7</v>
      </c>
      <c r="D75" s="34">
        <v>68.2</v>
      </c>
      <c r="E75" s="34">
        <v>75.599999999999994</v>
      </c>
      <c r="F75" s="34">
        <v>73.099999999999994</v>
      </c>
      <c r="G75" s="34">
        <v>73.2</v>
      </c>
      <c r="H75" s="34">
        <v>72.7</v>
      </c>
      <c r="I75" s="34">
        <v>72.900000000000006</v>
      </c>
      <c r="J75" s="34">
        <v>73.3</v>
      </c>
      <c r="K75" s="34">
        <v>64.2</v>
      </c>
      <c r="L75" s="34">
        <v>62.6</v>
      </c>
      <c r="M75" s="34">
        <v>57.4</v>
      </c>
      <c r="N75" s="34">
        <v>55.6</v>
      </c>
      <c r="O75" s="34">
        <v>55</v>
      </c>
      <c r="P75" s="34">
        <v>53.1</v>
      </c>
      <c r="Q75" s="34">
        <v>57.1</v>
      </c>
      <c r="R75" s="34">
        <v>55.6</v>
      </c>
    </row>
    <row r="76" spans="1:18" x14ac:dyDescent="0.3">
      <c r="A76" s="3">
        <v>519</v>
      </c>
      <c r="B76" s="4" t="s">
        <v>73</v>
      </c>
      <c r="C76" s="34">
        <v>75</v>
      </c>
      <c r="D76" s="34">
        <v>69.400000000000006</v>
      </c>
      <c r="E76" s="34">
        <v>80.599999999999994</v>
      </c>
      <c r="F76" s="34" t="s">
        <v>475</v>
      </c>
      <c r="G76" s="34" t="s">
        <v>475</v>
      </c>
      <c r="H76" s="34" t="s">
        <v>475</v>
      </c>
      <c r="I76" s="34">
        <v>74.8</v>
      </c>
      <c r="J76" s="34">
        <v>76.599999999999994</v>
      </c>
      <c r="K76" s="34">
        <v>71.599999999999994</v>
      </c>
      <c r="L76" s="34">
        <v>63.2</v>
      </c>
      <c r="M76" s="34">
        <v>65.5</v>
      </c>
      <c r="N76" s="34">
        <v>59.3</v>
      </c>
      <c r="O76" s="34">
        <v>53.5</v>
      </c>
      <c r="P76" s="34">
        <v>54.5</v>
      </c>
      <c r="Q76" s="34">
        <v>65.599999999999994</v>
      </c>
      <c r="R76" s="34">
        <v>59.9</v>
      </c>
    </row>
    <row r="77" spans="1:18" x14ac:dyDescent="0.3">
      <c r="A77" s="3">
        <v>520</v>
      </c>
      <c r="B77" s="4" t="s">
        <v>74</v>
      </c>
      <c r="C77" s="34">
        <v>74.099999999999994</v>
      </c>
      <c r="D77" s="34">
        <v>81.099999999999994</v>
      </c>
      <c r="E77" s="34">
        <v>85.5</v>
      </c>
      <c r="F77" s="34">
        <v>82.2</v>
      </c>
      <c r="G77" s="34">
        <v>77.400000000000006</v>
      </c>
      <c r="H77" s="34">
        <v>73.7</v>
      </c>
      <c r="I77" s="34">
        <v>74.3</v>
      </c>
      <c r="J77" s="34">
        <v>77.900000000000006</v>
      </c>
      <c r="K77" s="34">
        <v>73.3</v>
      </c>
      <c r="L77" s="34">
        <v>68.099999999999994</v>
      </c>
      <c r="M77" s="34">
        <v>67.8</v>
      </c>
      <c r="N77" s="34">
        <v>63.5</v>
      </c>
      <c r="O77" s="34">
        <v>59.9</v>
      </c>
      <c r="P77" s="34">
        <v>58.8</v>
      </c>
      <c r="Q77" s="34">
        <v>68.2</v>
      </c>
      <c r="R77" s="34">
        <v>58.9</v>
      </c>
    </row>
    <row r="78" spans="1:18" x14ac:dyDescent="0.3">
      <c r="A78" s="3">
        <v>521</v>
      </c>
      <c r="B78" s="4" t="s">
        <v>75</v>
      </c>
      <c r="C78" s="34">
        <v>76.8</v>
      </c>
      <c r="D78" s="34">
        <v>73.2</v>
      </c>
      <c r="E78" s="34">
        <v>77.5</v>
      </c>
      <c r="F78" s="34">
        <v>79.8</v>
      </c>
      <c r="G78" s="34">
        <v>79.3</v>
      </c>
      <c r="H78" s="34">
        <v>76.900000000000006</v>
      </c>
      <c r="I78" s="34">
        <v>79.7</v>
      </c>
      <c r="J78" s="34">
        <v>76.3</v>
      </c>
      <c r="K78" s="34">
        <v>72.2</v>
      </c>
      <c r="L78" s="34">
        <v>67.5</v>
      </c>
      <c r="M78" s="34">
        <v>64.8</v>
      </c>
      <c r="N78" s="34">
        <v>59.7</v>
      </c>
      <c r="O78" s="34">
        <v>53</v>
      </c>
      <c r="P78" s="34">
        <v>57.9</v>
      </c>
      <c r="Q78" s="34">
        <v>59.4</v>
      </c>
      <c r="R78" s="34">
        <v>61.2</v>
      </c>
    </row>
    <row r="79" spans="1:18" x14ac:dyDescent="0.3">
      <c r="A79" s="3">
        <v>522</v>
      </c>
      <c r="B79" s="4" t="s">
        <v>76</v>
      </c>
      <c r="C79" s="34">
        <v>76.400000000000006</v>
      </c>
      <c r="D79" s="34">
        <v>80.599999999999994</v>
      </c>
      <c r="E79" s="34">
        <v>82.7</v>
      </c>
      <c r="F79" s="34">
        <v>82.2</v>
      </c>
      <c r="G79" s="34">
        <v>80.599999999999994</v>
      </c>
      <c r="H79" s="34">
        <v>77.5</v>
      </c>
      <c r="I79" s="34">
        <v>74.8</v>
      </c>
      <c r="J79" s="34">
        <v>77.8</v>
      </c>
      <c r="K79" s="34">
        <v>71.099999999999994</v>
      </c>
      <c r="L79" s="34">
        <v>70.599999999999994</v>
      </c>
      <c r="M79" s="34">
        <v>67.7</v>
      </c>
      <c r="N79" s="34">
        <v>62.1</v>
      </c>
      <c r="O79" s="34">
        <v>58.2</v>
      </c>
      <c r="P79" s="34">
        <v>60</v>
      </c>
      <c r="Q79" s="34">
        <v>58.2</v>
      </c>
      <c r="R79" s="34">
        <v>55.7</v>
      </c>
    </row>
    <row r="80" spans="1:18" x14ac:dyDescent="0.3">
      <c r="A80" s="3">
        <v>528</v>
      </c>
      <c r="B80" s="4" t="s">
        <v>77</v>
      </c>
      <c r="C80" s="34">
        <v>67.3</v>
      </c>
      <c r="D80" s="34">
        <v>70.8</v>
      </c>
      <c r="E80" s="34">
        <v>80.7</v>
      </c>
      <c r="F80" s="34">
        <v>79.099999999999994</v>
      </c>
      <c r="G80" s="34">
        <v>75</v>
      </c>
      <c r="H80" s="34">
        <v>72.2</v>
      </c>
      <c r="I80" s="34">
        <v>71.900000000000006</v>
      </c>
      <c r="J80" s="34">
        <v>76.400000000000006</v>
      </c>
      <c r="K80" s="34">
        <v>71.7</v>
      </c>
      <c r="L80" s="34">
        <v>66.599999999999994</v>
      </c>
      <c r="M80" s="34">
        <v>62.6</v>
      </c>
      <c r="N80" s="34">
        <v>58.6</v>
      </c>
      <c r="O80" s="34">
        <v>57.1</v>
      </c>
      <c r="P80" s="34">
        <v>57.9</v>
      </c>
      <c r="Q80" s="34">
        <v>60.3</v>
      </c>
      <c r="R80" s="34">
        <v>58.2</v>
      </c>
    </row>
    <row r="81" spans="1:18" x14ac:dyDescent="0.3">
      <c r="A81" s="3">
        <v>529</v>
      </c>
      <c r="B81" s="4" t="s">
        <v>78</v>
      </c>
      <c r="C81" s="34">
        <v>73.5</v>
      </c>
      <c r="D81" s="34">
        <v>76.599999999999994</v>
      </c>
      <c r="E81" s="34">
        <v>84.1</v>
      </c>
      <c r="F81" s="34">
        <v>81.2</v>
      </c>
      <c r="G81" s="34">
        <v>76.3</v>
      </c>
      <c r="H81" s="34">
        <v>73.8</v>
      </c>
      <c r="I81" s="34">
        <v>71.8</v>
      </c>
      <c r="J81" s="34">
        <v>73.599999999999994</v>
      </c>
      <c r="K81" s="34">
        <v>68.400000000000006</v>
      </c>
      <c r="L81" s="34">
        <v>62.2</v>
      </c>
      <c r="M81" s="34">
        <v>60.6</v>
      </c>
      <c r="N81" s="34">
        <v>58.9</v>
      </c>
      <c r="O81" s="34">
        <v>57.1</v>
      </c>
      <c r="P81" s="34">
        <v>59.1</v>
      </c>
      <c r="Q81" s="34">
        <v>61.3</v>
      </c>
      <c r="R81" s="34">
        <v>55</v>
      </c>
    </row>
    <row r="82" spans="1:18" x14ac:dyDescent="0.3">
      <c r="A82" s="3">
        <v>532</v>
      </c>
      <c r="B82" s="4" t="s">
        <v>79</v>
      </c>
      <c r="C82" s="34">
        <v>79.7</v>
      </c>
      <c r="D82" s="34">
        <v>79.2</v>
      </c>
      <c r="E82" s="34">
        <v>85</v>
      </c>
      <c r="F82" s="34">
        <v>83.2</v>
      </c>
      <c r="G82" s="34">
        <v>80.5</v>
      </c>
      <c r="H82" s="34">
        <v>75.8</v>
      </c>
      <c r="I82" s="34">
        <v>76.099999999999994</v>
      </c>
      <c r="J82" s="34">
        <v>79.2</v>
      </c>
      <c r="K82" s="34">
        <v>69.2</v>
      </c>
      <c r="L82" s="34">
        <v>69.5</v>
      </c>
      <c r="M82" s="34">
        <v>63.8</v>
      </c>
      <c r="N82" s="34">
        <v>64.7</v>
      </c>
      <c r="O82" s="34">
        <v>61.1</v>
      </c>
      <c r="P82" s="34">
        <v>64.8</v>
      </c>
      <c r="Q82" s="34">
        <v>65.2</v>
      </c>
      <c r="R82" s="34">
        <v>62.4</v>
      </c>
    </row>
    <row r="83" spans="1:18" x14ac:dyDescent="0.3">
      <c r="A83" s="3">
        <v>533</v>
      </c>
      <c r="B83" s="4" t="s">
        <v>80</v>
      </c>
      <c r="C83" s="34">
        <v>73.900000000000006</v>
      </c>
      <c r="D83" s="34">
        <v>75</v>
      </c>
      <c r="E83" s="34">
        <v>83.8</v>
      </c>
      <c r="F83" s="34">
        <v>80.7</v>
      </c>
      <c r="G83" s="34">
        <v>77.7</v>
      </c>
      <c r="H83" s="34">
        <v>75.099999999999994</v>
      </c>
      <c r="I83" s="34">
        <v>76.3</v>
      </c>
      <c r="J83" s="34">
        <v>79</v>
      </c>
      <c r="K83" s="34">
        <v>72.5</v>
      </c>
      <c r="L83" s="34">
        <v>66.5</v>
      </c>
      <c r="M83" s="34">
        <v>63.4</v>
      </c>
      <c r="N83" s="34">
        <v>64.099999999999994</v>
      </c>
      <c r="O83" s="34">
        <v>59.8</v>
      </c>
      <c r="P83" s="34">
        <v>62.9</v>
      </c>
      <c r="Q83" s="34">
        <v>66</v>
      </c>
      <c r="R83" s="34">
        <v>63.6</v>
      </c>
    </row>
    <row r="84" spans="1:18" x14ac:dyDescent="0.3">
      <c r="A84" s="3">
        <v>534</v>
      </c>
      <c r="B84" s="4" t="s">
        <v>81</v>
      </c>
      <c r="C84" s="34">
        <v>68.3</v>
      </c>
      <c r="D84" s="34">
        <v>75.099999999999994</v>
      </c>
      <c r="E84" s="34">
        <v>83.2</v>
      </c>
      <c r="F84" s="34">
        <v>80</v>
      </c>
      <c r="G84" s="34">
        <v>74.3</v>
      </c>
      <c r="H84" s="34">
        <v>72.400000000000006</v>
      </c>
      <c r="I84" s="34">
        <v>74.3</v>
      </c>
      <c r="J84" s="34">
        <v>75.7</v>
      </c>
      <c r="K84" s="34">
        <v>76</v>
      </c>
      <c r="L84" s="34">
        <v>67.599999999999994</v>
      </c>
      <c r="M84" s="34">
        <v>64.2</v>
      </c>
      <c r="N84" s="34">
        <v>63.2</v>
      </c>
      <c r="O84" s="34">
        <v>57.9</v>
      </c>
      <c r="P84" s="34">
        <v>65.5</v>
      </c>
      <c r="Q84" s="34">
        <v>62.7</v>
      </c>
      <c r="R84" s="34">
        <v>61.7</v>
      </c>
    </row>
    <row r="85" spans="1:18" x14ac:dyDescent="0.3">
      <c r="A85" s="3">
        <v>536</v>
      </c>
      <c r="B85" s="4" t="s">
        <v>82</v>
      </c>
      <c r="C85" s="34">
        <v>69.8</v>
      </c>
      <c r="D85" s="34">
        <v>73.5</v>
      </c>
      <c r="E85" s="34">
        <v>80.8</v>
      </c>
      <c r="F85" s="34">
        <v>78.900000000000006</v>
      </c>
      <c r="G85" s="34">
        <v>76.7</v>
      </c>
      <c r="H85" s="34">
        <v>76.2</v>
      </c>
      <c r="I85" s="34">
        <v>72.599999999999994</v>
      </c>
      <c r="J85" s="34">
        <v>76.5</v>
      </c>
      <c r="K85" s="34">
        <v>73.400000000000006</v>
      </c>
      <c r="L85" s="34">
        <v>67.099999999999994</v>
      </c>
      <c r="M85" s="34">
        <v>65.400000000000006</v>
      </c>
      <c r="N85" s="34">
        <v>61.8</v>
      </c>
      <c r="O85" s="34">
        <v>51.8</v>
      </c>
      <c r="P85" s="34">
        <v>53</v>
      </c>
      <c r="Q85" s="34">
        <v>57.6</v>
      </c>
      <c r="R85" s="34">
        <v>54</v>
      </c>
    </row>
    <row r="86" spans="1:18" x14ac:dyDescent="0.3">
      <c r="A86" s="3">
        <v>538</v>
      </c>
      <c r="B86" s="4" t="s">
        <v>83</v>
      </c>
      <c r="C86" s="34">
        <v>74.5</v>
      </c>
      <c r="D86" s="34">
        <v>75.400000000000006</v>
      </c>
      <c r="E86" s="34">
        <v>80.400000000000006</v>
      </c>
      <c r="F86" s="34">
        <v>75.7</v>
      </c>
      <c r="G86" s="34">
        <v>75.599999999999994</v>
      </c>
      <c r="H86" s="34">
        <v>71.3</v>
      </c>
      <c r="I86" s="34">
        <v>71.8</v>
      </c>
      <c r="J86" s="34">
        <v>70.599999999999994</v>
      </c>
      <c r="K86" s="34">
        <v>65.900000000000006</v>
      </c>
      <c r="L86" s="34">
        <v>59.2</v>
      </c>
      <c r="M86" s="34">
        <v>55.2</v>
      </c>
      <c r="N86" s="34">
        <v>59.7</v>
      </c>
      <c r="O86" s="34">
        <v>52.4</v>
      </c>
      <c r="P86" s="34">
        <v>53.8</v>
      </c>
      <c r="Q86" s="34">
        <v>57.7</v>
      </c>
      <c r="R86" s="34">
        <v>62.3</v>
      </c>
    </row>
    <row r="87" spans="1:18" x14ac:dyDescent="0.3">
      <c r="A87" s="3">
        <v>540</v>
      </c>
      <c r="B87" s="4" t="s">
        <v>84</v>
      </c>
      <c r="C87" s="34">
        <v>58.5</v>
      </c>
      <c r="D87" s="34">
        <v>64.400000000000006</v>
      </c>
      <c r="E87" s="34">
        <v>68.5</v>
      </c>
      <c r="F87" s="34">
        <v>63.7</v>
      </c>
      <c r="G87" s="34">
        <v>62.8</v>
      </c>
      <c r="H87" s="34">
        <v>67.099999999999994</v>
      </c>
      <c r="I87" s="34">
        <v>69</v>
      </c>
      <c r="J87" s="34">
        <v>69.7</v>
      </c>
      <c r="K87" s="34">
        <v>65.900000000000006</v>
      </c>
      <c r="L87" s="34">
        <v>70</v>
      </c>
      <c r="M87" s="34">
        <v>64.400000000000006</v>
      </c>
      <c r="N87" s="34">
        <v>60</v>
      </c>
      <c r="O87" s="34">
        <v>56.7</v>
      </c>
      <c r="P87" s="34">
        <v>65.2</v>
      </c>
      <c r="Q87" s="34">
        <v>66.2</v>
      </c>
      <c r="R87" s="34">
        <v>61.9</v>
      </c>
    </row>
    <row r="88" spans="1:18" x14ac:dyDescent="0.3">
      <c r="A88" s="3">
        <v>541</v>
      </c>
      <c r="B88" s="4" t="s">
        <v>85</v>
      </c>
      <c r="C88" s="34">
        <v>73.7</v>
      </c>
      <c r="D88" s="34">
        <v>80.400000000000006</v>
      </c>
      <c r="E88" s="34">
        <v>74.2</v>
      </c>
      <c r="F88" s="34">
        <v>78.599999999999994</v>
      </c>
      <c r="G88" s="34">
        <v>76.2</v>
      </c>
      <c r="H88" s="34">
        <v>72.599999999999994</v>
      </c>
      <c r="I88" s="34">
        <v>78.599999999999994</v>
      </c>
      <c r="J88" s="34">
        <v>74.900000000000006</v>
      </c>
      <c r="K88" s="34">
        <v>75.3</v>
      </c>
      <c r="L88" s="34">
        <v>68.7</v>
      </c>
      <c r="M88" s="34">
        <v>71.599999999999994</v>
      </c>
      <c r="N88" s="34">
        <v>66</v>
      </c>
      <c r="O88" s="34">
        <v>56.7</v>
      </c>
      <c r="P88" s="34">
        <v>66.400000000000006</v>
      </c>
      <c r="Q88" s="34">
        <v>63.8</v>
      </c>
      <c r="R88" s="34">
        <v>68.2</v>
      </c>
    </row>
    <row r="89" spans="1:18" x14ac:dyDescent="0.3">
      <c r="A89" s="3">
        <v>542</v>
      </c>
      <c r="B89" s="4" t="s">
        <v>86</v>
      </c>
      <c r="C89" s="34">
        <v>71.599999999999994</v>
      </c>
      <c r="D89" s="34">
        <v>66</v>
      </c>
      <c r="E89" s="34">
        <v>74.900000000000006</v>
      </c>
      <c r="F89" s="34">
        <v>73.400000000000006</v>
      </c>
      <c r="G89" s="34">
        <v>72.900000000000006</v>
      </c>
      <c r="H89" s="34">
        <v>68.8</v>
      </c>
      <c r="I89" s="34">
        <v>70.7</v>
      </c>
      <c r="J89" s="34">
        <v>71</v>
      </c>
      <c r="K89" s="34">
        <v>67.8</v>
      </c>
      <c r="L89" s="34">
        <v>65.900000000000006</v>
      </c>
      <c r="M89" s="34">
        <v>61.6</v>
      </c>
      <c r="N89" s="34">
        <v>55.5</v>
      </c>
      <c r="O89" s="34">
        <v>57.4</v>
      </c>
      <c r="P89" s="34">
        <v>63.8</v>
      </c>
      <c r="Q89" s="34">
        <v>62.8</v>
      </c>
      <c r="R89" s="34">
        <v>54.4</v>
      </c>
    </row>
    <row r="90" spans="1:18" x14ac:dyDescent="0.3">
      <c r="A90" s="3">
        <v>543</v>
      </c>
      <c r="B90" s="4" t="s">
        <v>87</v>
      </c>
      <c r="C90" s="34">
        <v>64.8</v>
      </c>
      <c r="D90" s="34">
        <v>79.099999999999994</v>
      </c>
      <c r="E90" s="34">
        <v>70.8</v>
      </c>
      <c r="F90" s="34">
        <v>70.2</v>
      </c>
      <c r="G90" s="34">
        <v>71</v>
      </c>
      <c r="H90" s="34">
        <v>66.5</v>
      </c>
      <c r="I90" s="34">
        <v>77</v>
      </c>
      <c r="J90" s="34">
        <v>79.5</v>
      </c>
      <c r="K90" s="34">
        <v>66.7</v>
      </c>
      <c r="L90" s="34">
        <v>71.8</v>
      </c>
      <c r="M90" s="34">
        <v>69.900000000000006</v>
      </c>
      <c r="N90" s="34">
        <v>63.9</v>
      </c>
      <c r="O90" s="34">
        <v>57.3</v>
      </c>
      <c r="P90" s="34">
        <v>61.6</v>
      </c>
      <c r="Q90" s="34">
        <v>65.8</v>
      </c>
      <c r="R90" s="34">
        <v>67.599999999999994</v>
      </c>
    </row>
    <row r="91" spans="1:18" x14ac:dyDescent="0.3">
      <c r="A91" s="3">
        <v>544</v>
      </c>
      <c r="B91" s="4" t="s">
        <v>88</v>
      </c>
      <c r="C91" s="34">
        <v>64</v>
      </c>
      <c r="D91" s="34">
        <v>67.400000000000006</v>
      </c>
      <c r="E91" s="34">
        <v>72.8</v>
      </c>
      <c r="F91" s="34">
        <v>65.8</v>
      </c>
      <c r="G91" s="34">
        <v>66.3</v>
      </c>
      <c r="H91" s="34">
        <v>70.900000000000006</v>
      </c>
      <c r="I91" s="34">
        <v>68.2</v>
      </c>
      <c r="J91" s="34">
        <v>71.900000000000006</v>
      </c>
      <c r="K91" s="34">
        <v>69.099999999999994</v>
      </c>
      <c r="L91" s="34">
        <v>68.900000000000006</v>
      </c>
      <c r="M91" s="34">
        <v>61.6</v>
      </c>
      <c r="N91" s="34">
        <v>62.1</v>
      </c>
      <c r="O91" s="34">
        <v>56.2</v>
      </c>
      <c r="P91" s="34">
        <v>64.8</v>
      </c>
      <c r="Q91" s="34">
        <v>62.4</v>
      </c>
      <c r="R91" s="34">
        <v>58.5</v>
      </c>
    </row>
    <row r="92" spans="1:18" x14ac:dyDescent="0.3">
      <c r="A92" s="3">
        <v>545</v>
      </c>
      <c r="B92" s="4" t="s">
        <v>89</v>
      </c>
      <c r="C92" s="34">
        <v>73.5</v>
      </c>
      <c r="D92" s="34">
        <v>69.2</v>
      </c>
      <c r="E92" s="34">
        <v>76.2</v>
      </c>
      <c r="F92" s="34">
        <v>89.3</v>
      </c>
      <c r="G92" s="34">
        <v>67.099999999999994</v>
      </c>
      <c r="H92" s="34">
        <v>69.599999999999994</v>
      </c>
      <c r="I92" s="34">
        <v>74.2</v>
      </c>
      <c r="J92" s="34">
        <v>74.900000000000006</v>
      </c>
      <c r="K92" s="34">
        <v>74.8</v>
      </c>
      <c r="L92" s="34">
        <v>66.599999999999994</v>
      </c>
      <c r="M92" s="34">
        <v>70</v>
      </c>
      <c r="N92" s="34">
        <v>68.3</v>
      </c>
      <c r="O92" s="34">
        <v>67.599999999999994</v>
      </c>
      <c r="P92" s="34">
        <v>62.8</v>
      </c>
      <c r="Q92" s="34">
        <v>71.3</v>
      </c>
      <c r="R92" s="34">
        <v>70.8</v>
      </c>
    </row>
    <row r="93" spans="1:18" x14ac:dyDescent="0.3">
      <c r="A93" s="3">
        <v>602</v>
      </c>
      <c r="B93" s="4" t="s">
        <v>90</v>
      </c>
      <c r="C93" s="34">
        <v>83</v>
      </c>
      <c r="D93" s="34">
        <v>82.6</v>
      </c>
      <c r="E93" s="34">
        <v>88.8</v>
      </c>
      <c r="F93" s="34">
        <v>81.5</v>
      </c>
      <c r="G93" s="34">
        <v>76.8</v>
      </c>
      <c r="H93" s="34">
        <v>74.8</v>
      </c>
      <c r="I93" s="34">
        <v>77.599999999999994</v>
      </c>
      <c r="J93" s="34">
        <v>74.5</v>
      </c>
      <c r="K93" s="34">
        <v>74.3</v>
      </c>
      <c r="L93" s="34">
        <v>65.2</v>
      </c>
      <c r="M93" s="34">
        <v>66.599999999999994</v>
      </c>
      <c r="N93" s="34">
        <v>59.5</v>
      </c>
      <c r="O93" s="34">
        <v>57.3</v>
      </c>
      <c r="P93" s="34">
        <v>58.9</v>
      </c>
      <c r="Q93" s="34">
        <v>61.6</v>
      </c>
      <c r="R93" s="34">
        <v>55.8</v>
      </c>
    </row>
    <row r="94" spans="1:18" x14ac:dyDescent="0.3">
      <c r="A94" s="3">
        <v>604</v>
      </c>
      <c r="B94" s="4" t="s">
        <v>91</v>
      </c>
      <c r="C94" s="34">
        <v>75.400000000000006</v>
      </c>
      <c r="D94" s="34">
        <v>74.599999999999994</v>
      </c>
      <c r="E94" s="34">
        <v>84.6</v>
      </c>
      <c r="F94" s="34">
        <v>80.3</v>
      </c>
      <c r="G94" s="34">
        <v>74.400000000000006</v>
      </c>
      <c r="H94" s="34">
        <v>72.400000000000006</v>
      </c>
      <c r="I94" s="34">
        <v>76.400000000000006</v>
      </c>
      <c r="J94" s="34">
        <v>76.099999999999994</v>
      </c>
      <c r="K94" s="34">
        <v>72.099999999999994</v>
      </c>
      <c r="L94" s="34">
        <v>63.8</v>
      </c>
      <c r="M94" s="34">
        <v>61.5</v>
      </c>
      <c r="N94" s="34">
        <v>59.4</v>
      </c>
      <c r="O94" s="34">
        <v>55.9</v>
      </c>
      <c r="P94" s="34">
        <v>59.9</v>
      </c>
      <c r="Q94" s="34">
        <v>63.7</v>
      </c>
      <c r="R94" s="34">
        <v>59.2</v>
      </c>
    </row>
    <row r="95" spans="1:18" x14ac:dyDescent="0.3">
      <c r="A95" s="3">
        <v>605</v>
      </c>
      <c r="B95" s="4" t="s">
        <v>92</v>
      </c>
      <c r="C95" s="34" t="s">
        <v>475</v>
      </c>
      <c r="D95" s="34" t="s">
        <v>475</v>
      </c>
      <c r="E95" s="34" t="s">
        <v>475</v>
      </c>
      <c r="F95" s="34" t="s">
        <v>475</v>
      </c>
      <c r="G95" s="34" t="s">
        <v>475</v>
      </c>
      <c r="H95" s="34" t="s">
        <v>475</v>
      </c>
      <c r="I95" s="34">
        <v>74.2</v>
      </c>
      <c r="J95" s="34">
        <v>76</v>
      </c>
      <c r="K95" s="34">
        <v>71.8</v>
      </c>
      <c r="L95" s="34">
        <v>64.900000000000006</v>
      </c>
      <c r="M95" s="34">
        <v>60.5</v>
      </c>
      <c r="N95" s="34">
        <v>56.6</v>
      </c>
      <c r="O95" s="34">
        <v>55.6</v>
      </c>
      <c r="P95" s="34">
        <v>56.4</v>
      </c>
      <c r="Q95" s="34">
        <v>59.2</v>
      </c>
      <c r="R95" s="34">
        <v>52.8</v>
      </c>
    </row>
    <row r="96" spans="1:18" x14ac:dyDescent="0.3">
      <c r="A96" s="3">
        <v>612</v>
      </c>
      <c r="B96" s="4" t="s">
        <v>93</v>
      </c>
      <c r="C96" s="34">
        <v>77.400000000000006</v>
      </c>
      <c r="D96" s="34">
        <v>75.8</v>
      </c>
      <c r="E96" s="34" t="s">
        <v>475</v>
      </c>
      <c r="F96" s="34" t="s">
        <v>475</v>
      </c>
      <c r="G96" s="34" t="s">
        <v>475</v>
      </c>
      <c r="H96" s="34" t="s">
        <v>475</v>
      </c>
      <c r="I96" s="34">
        <v>80</v>
      </c>
      <c r="J96" s="34">
        <v>75.900000000000006</v>
      </c>
      <c r="K96" s="34">
        <v>71.400000000000006</v>
      </c>
      <c r="L96" s="34">
        <v>67.7</v>
      </c>
      <c r="M96" s="34">
        <v>68.2</v>
      </c>
      <c r="N96" s="34">
        <v>64.400000000000006</v>
      </c>
      <c r="O96" s="34">
        <v>61.6</v>
      </c>
      <c r="P96" s="34">
        <v>65</v>
      </c>
      <c r="Q96" s="34">
        <v>67.900000000000006</v>
      </c>
      <c r="R96" s="34">
        <v>60.2</v>
      </c>
    </row>
    <row r="97" spans="1:18" x14ac:dyDescent="0.3">
      <c r="A97" s="3">
        <v>615</v>
      </c>
      <c r="B97" s="4" t="s">
        <v>94</v>
      </c>
      <c r="C97" s="34">
        <v>72.599999999999994</v>
      </c>
      <c r="D97" s="34">
        <v>77.900000000000006</v>
      </c>
      <c r="E97" s="34">
        <v>83.3</v>
      </c>
      <c r="F97" s="34">
        <v>77.099999999999994</v>
      </c>
      <c r="G97" s="34">
        <v>80.900000000000006</v>
      </c>
      <c r="H97" s="34">
        <v>79.8</v>
      </c>
      <c r="I97" s="34">
        <v>86.3</v>
      </c>
      <c r="J97" s="34">
        <v>85.6</v>
      </c>
      <c r="K97" s="34">
        <v>85.6</v>
      </c>
      <c r="L97" s="34">
        <v>78.599999999999994</v>
      </c>
      <c r="M97" s="34">
        <v>43.2</v>
      </c>
      <c r="N97" s="34">
        <v>72.7</v>
      </c>
      <c r="O97" s="34">
        <v>68.2</v>
      </c>
      <c r="P97" s="34">
        <v>73.5</v>
      </c>
      <c r="Q97" s="34">
        <v>76.099999999999994</v>
      </c>
      <c r="R97" s="34">
        <v>67.7</v>
      </c>
    </row>
    <row r="98" spans="1:18" x14ac:dyDescent="0.3">
      <c r="A98" s="3">
        <v>616</v>
      </c>
      <c r="B98" s="4" t="s">
        <v>38</v>
      </c>
      <c r="C98" s="34">
        <v>70</v>
      </c>
      <c r="D98" s="34">
        <v>78.7</v>
      </c>
      <c r="E98" s="34">
        <v>83.9</v>
      </c>
      <c r="F98" s="34">
        <v>79.2</v>
      </c>
      <c r="G98" s="34">
        <v>83.4</v>
      </c>
      <c r="H98" s="34">
        <v>80.8</v>
      </c>
      <c r="I98" s="34">
        <v>80</v>
      </c>
      <c r="J98" s="34">
        <v>79.5</v>
      </c>
      <c r="K98" s="34">
        <v>74.3</v>
      </c>
      <c r="L98" s="34">
        <v>72.2</v>
      </c>
      <c r="M98" s="34">
        <v>67.099999999999994</v>
      </c>
      <c r="N98" s="34">
        <v>64.099999999999994</v>
      </c>
      <c r="O98" s="34">
        <v>56.3</v>
      </c>
      <c r="P98" s="34">
        <v>60.9</v>
      </c>
      <c r="Q98" s="34">
        <v>61.6</v>
      </c>
      <c r="R98" s="34">
        <v>61.8</v>
      </c>
    </row>
    <row r="99" spans="1:18" x14ac:dyDescent="0.3">
      <c r="A99" s="3">
        <v>617</v>
      </c>
      <c r="B99" s="4" t="s">
        <v>95</v>
      </c>
      <c r="C99" s="34">
        <v>73.599999999999994</v>
      </c>
      <c r="D99" s="34">
        <v>67.3</v>
      </c>
      <c r="E99" s="34">
        <v>79.8</v>
      </c>
      <c r="F99" s="34">
        <v>72.5</v>
      </c>
      <c r="G99" s="34">
        <v>74</v>
      </c>
      <c r="H99" s="34">
        <v>73.099999999999994</v>
      </c>
      <c r="I99" s="34">
        <v>72.2</v>
      </c>
      <c r="J99" s="34">
        <v>71.599999999999994</v>
      </c>
      <c r="K99" s="34">
        <v>68.5</v>
      </c>
      <c r="L99" s="34">
        <v>67.099999999999994</v>
      </c>
      <c r="M99" s="34">
        <v>62.1</v>
      </c>
      <c r="N99" s="34">
        <v>57.7</v>
      </c>
      <c r="O99" s="34">
        <v>57.9</v>
      </c>
      <c r="P99" s="34">
        <v>59.7</v>
      </c>
      <c r="Q99" s="34">
        <v>62.1</v>
      </c>
      <c r="R99" s="34">
        <v>60.6</v>
      </c>
    </row>
    <row r="100" spans="1:18" x14ac:dyDescent="0.3">
      <c r="A100" s="3">
        <v>618</v>
      </c>
      <c r="B100" s="4" t="s">
        <v>96</v>
      </c>
      <c r="C100" s="34">
        <v>73.5</v>
      </c>
      <c r="D100" s="34">
        <v>60.1</v>
      </c>
      <c r="E100" s="34">
        <v>78.8</v>
      </c>
      <c r="F100" s="34">
        <v>78.5</v>
      </c>
      <c r="G100" s="34">
        <v>79.900000000000006</v>
      </c>
      <c r="H100" s="34">
        <v>77.099999999999994</v>
      </c>
      <c r="I100" s="34">
        <v>78.3</v>
      </c>
      <c r="J100" s="34">
        <v>75.900000000000006</v>
      </c>
      <c r="K100" s="34">
        <v>78.3</v>
      </c>
      <c r="L100" s="34">
        <v>74.900000000000006</v>
      </c>
      <c r="M100" s="34">
        <v>71.099999999999994</v>
      </c>
      <c r="N100" s="34">
        <v>72.8</v>
      </c>
      <c r="O100" s="34">
        <v>69</v>
      </c>
      <c r="P100" s="34">
        <v>71.5</v>
      </c>
      <c r="Q100" s="34">
        <v>76</v>
      </c>
      <c r="R100" s="34">
        <v>68.900000000000006</v>
      </c>
    </row>
    <row r="101" spans="1:18" x14ac:dyDescent="0.3">
      <c r="A101" s="3">
        <v>619</v>
      </c>
      <c r="B101" s="4" t="s">
        <v>97</v>
      </c>
      <c r="C101" s="34">
        <v>70.400000000000006</v>
      </c>
      <c r="D101" s="34">
        <v>68.3</v>
      </c>
      <c r="E101" s="34">
        <v>79.099999999999994</v>
      </c>
      <c r="F101" s="34">
        <v>76.400000000000006</v>
      </c>
      <c r="G101" s="34">
        <v>76.900000000000006</v>
      </c>
      <c r="H101" s="34">
        <v>73.400000000000006</v>
      </c>
      <c r="I101" s="34">
        <v>74.599999999999994</v>
      </c>
      <c r="J101" s="34">
        <v>75.599999999999994</v>
      </c>
      <c r="K101" s="34">
        <v>71.2</v>
      </c>
      <c r="L101" s="34">
        <v>71.099999999999994</v>
      </c>
      <c r="M101" s="34">
        <v>62.6</v>
      </c>
      <c r="N101" s="34">
        <v>65.2</v>
      </c>
      <c r="O101" s="34">
        <v>64.599999999999994</v>
      </c>
      <c r="P101" s="34">
        <v>63</v>
      </c>
      <c r="Q101" s="34">
        <v>67.099999999999994</v>
      </c>
      <c r="R101" s="34">
        <v>63.8</v>
      </c>
    </row>
    <row r="102" spans="1:18" x14ac:dyDescent="0.3">
      <c r="A102" s="3">
        <v>620</v>
      </c>
      <c r="B102" s="4" t="s">
        <v>98</v>
      </c>
      <c r="C102" s="34">
        <v>75.400000000000006</v>
      </c>
      <c r="D102" s="34">
        <v>73.7</v>
      </c>
      <c r="E102" s="34">
        <v>80.900000000000006</v>
      </c>
      <c r="F102" s="34">
        <v>75.599999999999994</v>
      </c>
      <c r="G102" s="34">
        <v>74.7</v>
      </c>
      <c r="H102" s="34">
        <v>70.599999999999994</v>
      </c>
      <c r="I102" s="34">
        <v>70.599999999999994</v>
      </c>
      <c r="J102" s="34">
        <v>70.400000000000006</v>
      </c>
      <c r="K102" s="34">
        <v>67.8</v>
      </c>
      <c r="L102" s="34">
        <v>65.5</v>
      </c>
      <c r="M102" s="34">
        <v>61.2</v>
      </c>
      <c r="N102" s="34">
        <v>57.5</v>
      </c>
      <c r="O102" s="34">
        <v>66.8</v>
      </c>
      <c r="P102" s="34">
        <v>64.3</v>
      </c>
      <c r="Q102" s="34">
        <v>67.5</v>
      </c>
      <c r="R102" s="34">
        <v>60.2</v>
      </c>
    </row>
    <row r="103" spans="1:18" x14ac:dyDescent="0.3">
      <c r="A103" s="3">
        <v>621</v>
      </c>
      <c r="B103" s="4" t="s">
        <v>99</v>
      </c>
      <c r="C103" s="34">
        <v>79.3</v>
      </c>
      <c r="D103" s="34">
        <v>80.400000000000006</v>
      </c>
      <c r="E103" s="34">
        <v>82.6</v>
      </c>
      <c r="F103" s="34">
        <v>78.7</v>
      </c>
      <c r="G103" s="34">
        <v>75.7</v>
      </c>
      <c r="H103" s="34">
        <v>74.099999999999994</v>
      </c>
      <c r="I103" s="34">
        <v>74</v>
      </c>
      <c r="J103" s="34">
        <v>78.7</v>
      </c>
      <c r="K103" s="34">
        <v>78.2</v>
      </c>
      <c r="L103" s="34">
        <v>73.5</v>
      </c>
      <c r="M103" s="34">
        <v>70.3</v>
      </c>
      <c r="N103" s="34">
        <v>68.599999999999994</v>
      </c>
      <c r="O103" s="34">
        <v>61.6</v>
      </c>
      <c r="P103" s="34">
        <v>63.8</v>
      </c>
      <c r="Q103" s="34">
        <v>63</v>
      </c>
      <c r="R103" s="34">
        <v>65.5</v>
      </c>
    </row>
    <row r="104" spans="1:18" x14ac:dyDescent="0.3">
      <c r="A104" s="3">
        <v>622</v>
      </c>
      <c r="B104" s="4" t="s">
        <v>100</v>
      </c>
      <c r="C104" s="34">
        <v>78.2</v>
      </c>
      <c r="D104" s="34">
        <v>80.599999999999994</v>
      </c>
      <c r="E104" s="34">
        <v>89.1</v>
      </c>
      <c r="F104" s="34">
        <v>86.3</v>
      </c>
      <c r="G104" s="34">
        <v>84.3</v>
      </c>
      <c r="H104" s="34">
        <v>88.5</v>
      </c>
      <c r="I104" s="34">
        <v>87.1</v>
      </c>
      <c r="J104" s="34">
        <v>86</v>
      </c>
      <c r="K104" s="34">
        <v>79.900000000000006</v>
      </c>
      <c r="L104" s="34">
        <v>76.400000000000006</v>
      </c>
      <c r="M104" s="34">
        <v>68.7</v>
      </c>
      <c r="N104" s="34">
        <v>63.4</v>
      </c>
      <c r="O104" s="34">
        <v>64.599999999999994</v>
      </c>
      <c r="P104" s="34">
        <v>67.5</v>
      </c>
      <c r="Q104" s="34">
        <v>67.400000000000006</v>
      </c>
      <c r="R104" s="34">
        <v>67</v>
      </c>
    </row>
    <row r="105" spans="1:18" x14ac:dyDescent="0.3">
      <c r="A105" s="3">
        <v>623</v>
      </c>
      <c r="B105" s="4" t="s">
        <v>101</v>
      </c>
      <c r="C105" s="34">
        <v>73.599999999999994</v>
      </c>
      <c r="D105" s="34">
        <v>72.8</v>
      </c>
      <c r="E105" s="34">
        <v>83.2</v>
      </c>
      <c r="F105" s="34">
        <v>79</v>
      </c>
      <c r="G105" s="34">
        <v>74.099999999999994</v>
      </c>
      <c r="H105" s="34">
        <v>72.3</v>
      </c>
      <c r="I105" s="34">
        <v>73.5</v>
      </c>
      <c r="J105" s="34">
        <v>73.7</v>
      </c>
      <c r="K105" s="34">
        <v>68.7</v>
      </c>
      <c r="L105" s="34">
        <v>64</v>
      </c>
      <c r="M105" s="34">
        <v>59.7</v>
      </c>
      <c r="N105" s="34">
        <v>60.9</v>
      </c>
      <c r="O105" s="34">
        <v>56.3</v>
      </c>
      <c r="P105" s="34">
        <v>59.1</v>
      </c>
      <c r="Q105" s="34">
        <v>59.9</v>
      </c>
      <c r="R105" s="34">
        <v>57.1</v>
      </c>
    </row>
    <row r="106" spans="1:18" x14ac:dyDescent="0.3">
      <c r="A106" s="3">
        <v>624</v>
      </c>
      <c r="B106" s="4" t="s">
        <v>102</v>
      </c>
      <c r="C106" s="34">
        <v>73.900000000000006</v>
      </c>
      <c r="D106" s="34">
        <v>75.5</v>
      </c>
      <c r="E106" s="34">
        <v>83.2</v>
      </c>
      <c r="F106" s="34">
        <v>77.7</v>
      </c>
      <c r="G106" s="34">
        <v>73.400000000000006</v>
      </c>
      <c r="H106" s="34">
        <v>71.599999999999994</v>
      </c>
      <c r="I106" s="34">
        <v>74</v>
      </c>
      <c r="J106" s="34">
        <v>72.2</v>
      </c>
      <c r="K106" s="34">
        <v>69.8</v>
      </c>
      <c r="L106" s="34">
        <v>60.6</v>
      </c>
      <c r="M106" s="34">
        <v>59.5</v>
      </c>
      <c r="N106" s="34">
        <v>56.9</v>
      </c>
      <c r="O106" s="34">
        <v>56.8</v>
      </c>
      <c r="P106" s="34">
        <v>58.1</v>
      </c>
      <c r="Q106" s="34">
        <v>59.6</v>
      </c>
      <c r="R106" s="34">
        <v>54.2</v>
      </c>
    </row>
    <row r="107" spans="1:18" x14ac:dyDescent="0.3">
      <c r="A107" s="3">
        <v>625</v>
      </c>
      <c r="B107" s="4" t="s">
        <v>103</v>
      </c>
      <c r="C107" s="34">
        <v>76.099999999999994</v>
      </c>
      <c r="D107" s="34">
        <v>74.900000000000006</v>
      </c>
      <c r="E107" s="34">
        <v>85.3</v>
      </c>
      <c r="F107" s="34">
        <v>80</v>
      </c>
      <c r="G107" s="34">
        <v>76.3</v>
      </c>
      <c r="H107" s="34">
        <v>72.400000000000006</v>
      </c>
      <c r="I107" s="34">
        <v>73.5</v>
      </c>
      <c r="J107" s="34">
        <v>73.5</v>
      </c>
      <c r="K107" s="34">
        <v>68.900000000000006</v>
      </c>
      <c r="L107" s="34">
        <v>58.1</v>
      </c>
      <c r="M107" s="34">
        <v>56.3</v>
      </c>
      <c r="N107" s="34">
        <v>56.3</v>
      </c>
      <c r="O107" s="34">
        <v>53.2</v>
      </c>
      <c r="P107" s="34">
        <v>57.4</v>
      </c>
      <c r="Q107" s="34">
        <v>59.2</v>
      </c>
      <c r="R107" s="34">
        <v>54.6</v>
      </c>
    </row>
    <row r="108" spans="1:18" x14ac:dyDescent="0.3">
      <c r="A108" s="3">
        <v>626</v>
      </c>
      <c r="B108" s="4" t="s">
        <v>104</v>
      </c>
      <c r="C108" s="34">
        <v>79.099999999999994</v>
      </c>
      <c r="D108" s="34">
        <v>80.099999999999994</v>
      </c>
      <c r="E108" s="34">
        <v>88.2</v>
      </c>
      <c r="F108" s="34">
        <v>83.2</v>
      </c>
      <c r="G108" s="34">
        <v>79</v>
      </c>
      <c r="H108" s="34">
        <v>76.8</v>
      </c>
      <c r="I108" s="34">
        <v>75.8</v>
      </c>
      <c r="J108" s="34">
        <v>75.900000000000006</v>
      </c>
      <c r="K108" s="34">
        <v>74.3</v>
      </c>
      <c r="L108" s="34">
        <v>67.3</v>
      </c>
      <c r="M108" s="34">
        <v>65.599999999999994</v>
      </c>
      <c r="N108" s="34">
        <v>63.8</v>
      </c>
      <c r="O108" s="34">
        <v>58.8</v>
      </c>
      <c r="P108" s="34">
        <v>62</v>
      </c>
      <c r="Q108" s="34">
        <v>65.2</v>
      </c>
      <c r="R108" s="34">
        <v>60.3</v>
      </c>
    </row>
    <row r="109" spans="1:18" x14ac:dyDescent="0.3">
      <c r="A109" s="3">
        <v>627</v>
      </c>
      <c r="B109" s="4" t="s">
        <v>105</v>
      </c>
      <c r="C109" s="34">
        <v>70.099999999999994</v>
      </c>
      <c r="D109" s="34">
        <v>72.8</v>
      </c>
      <c r="E109" s="34">
        <v>83.5</v>
      </c>
      <c r="F109" s="34">
        <v>80.8</v>
      </c>
      <c r="G109" s="34">
        <v>74.900000000000006</v>
      </c>
      <c r="H109" s="34">
        <v>73.400000000000006</v>
      </c>
      <c r="I109" s="34">
        <v>77.599999999999994</v>
      </c>
      <c r="J109" s="34">
        <v>76.3</v>
      </c>
      <c r="K109" s="34">
        <v>73.2</v>
      </c>
      <c r="L109" s="34">
        <v>64.2</v>
      </c>
      <c r="M109" s="34">
        <v>63.4</v>
      </c>
      <c r="N109" s="34">
        <v>59.3</v>
      </c>
      <c r="O109" s="34">
        <v>57.6</v>
      </c>
      <c r="P109" s="34">
        <v>61.3</v>
      </c>
      <c r="Q109" s="34">
        <v>64.7</v>
      </c>
      <c r="R109" s="34">
        <v>59.2</v>
      </c>
    </row>
    <row r="110" spans="1:18" x14ac:dyDescent="0.3">
      <c r="A110" s="3">
        <v>628</v>
      </c>
      <c r="B110" s="4" t="s">
        <v>106</v>
      </c>
      <c r="C110" s="34">
        <v>76.400000000000006</v>
      </c>
      <c r="D110" s="34">
        <v>77.8</v>
      </c>
      <c r="E110" s="34">
        <v>84.8</v>
      </c>
      <c r="F110" s="34">
        <v>79.5</v>
      </c>
      <c r="G110" s="34">
        <v>78.8</v>
      </c>
      <c r="H110" s="34">
        <v>74.099999999999994</v>
      </c>
      <c r="I110" s="34">
        <v>74.900000000000006</v>
      </c>
      <c r="J110" s="34">
        <v>75.400000000000006</v>
      </c>
      <c r="K110" s="34">
        <v>71.400000000000006</v>
      </c>
      <c r="L110" s="34">
        <v>63</v>
      </c>
      <c r="M110" s="34">
        <v>60.2</v>
      </c>
      <c r="N110" s="34">
        <v>60.3</v>
      </c>
      <c r="O110" s="34">
        <v>59.6</v>
      </c>
      <c r="P110" s="34">
        <v>61.6</v>
      </c>
      <c r="Q110" s="34">
        <v>65.3</v>
      </c>
      <c r="R110" s="34">
        <v>60.2</v>
      </c>
    </row>
    <row r="111" spans="1:18" x14ac:dyDescent="0.3">
      <c r="A111" s="3">
        <v>631</v>
      </c>
      <c r="B111" s="4" t="s">
        <v>107</v>
      </c>
      <c r="C111" s="34">
        <v>76.5</v>
      </c>
      <c r="D111" s="34">
        <v>77.5</v>
      </c>
      <c r="E111" s="34">
        <v>84.2</v>
      </c>
      <c r="F111" s="34">
        <v>81.7</v>
      </c>
      <c r="G111" s="34">
        <v>80.900000000000006</v>
      </c>
      <c r="H111" s="34">
        <v>74.8</v>
      </c>
      <c r="I111" s="34">
        <v>73.3</v>
      </c>
      <c r="J111" s="34">
        <v>75.7</v>
      </c>
      <c r="K111" s="34">
        <v>74.599999999999994</v>
      </c>
      <c r="L111" s="34">
        <v>67.900000000000006</v>
      </c>
      <c r="M111" s="34">
        <v>65.5</v>
      </c>
      <c r="N111" s="34">
        <v>66.3</v>
      </c>
      <c r="O111" s="34">
        <v>60.8</v>
      </c>
      <c r="P111" s="34">
        <v>66</v>
      </c>
      <c r="Q111" s="34">
        <v>67.7</v>
      </c>
      <c r="R111" s="34">
        <v>62.1</v>
      </c>
    </row>
    <row r="112" spans="1:18" x14ac:dyDescent="0.3">
      <c r="A112" s="3">
        <v>632</v>
      </c>
      <c r="B112" s="4" t="s">
        <v>108</v>
      </c>
      <c r="C112" s="34">
        <v>81.7</v>
      </c>
      <c r="D112" s="34">
        <v>82</v>
      </c>
      <c r="E112" s="34">
        <v>86.1</v>
      </c>
      <c r="F112" s="34">
        <v>81.099999999999994</v>
      </c>
      <c r="G112" s="34">
        <v>83.4</v>
      </c>
      <c r="H112" s="34">
        <v>84.3</v>
      </c>
      <c r="I112" s="34">
        <v>82.1</v>
      </c>
      <c r="J112" s="34">
        <v>80.099999999999994</v>
      </c>
      <c r="K112" s="34">
        <v>81</v>
      </c>
      <c r="L112" s="34">
        <v>75.5</v>
      </c>
      <c r="M112" s="34">
        <v>69.900000000000006</v>
      </c>
      <c r="N112" s="34">
        <v>62.8</v>
      </c>
      <c r="O112" s="34">
        <v>62</v>
      </c>
      <c r="P112" s="34">
        <v>63.9</v>
      </c>
      <c r="Q112" s="34">
        <v>68.5</v>
      </c>
      <c r="R112" s="34">
        <v>68</v>
      </c>
    </row>
    <row r="113" spans="1:18" x14ac:dyDescent="0.3">
      <c r="A113" s="3">
        <v>633</v>
      </c>
      <c r="B113" s="4" t="s">
        <v>109</v>
      </c>
      <c r="C113" s="34">
        <v>77.900000000000006</v>
      </c>
      <c r="D113" s="34">
        <v>79.400000000000006</v>
      </c>
      <c r="E113" s="34">
        <v>80.599999999999994</v>
      </c>
      <c r="F113" s="34">
        <v>75.900000000000006</v>
      </c>
      <c r="G113" s="34">
        <v>79.3</v>
      </c>
      <c r="H113" s="34">
        <v>76.099999999999994</v>
      </c>
      <c r="I113" s="34">
        <v>78.3</v>
      </c>
      <c r="J113" s="34">
        <v>78.7</v>
      </c>
      <c r="K113" s="34">
        <v>75.2</v>
      </c>
      <c r="L113" s="34">
        <v>66.599999999999994</v>
      </c>
      <c r="M113" s="34">
        <v>67.900000000000006</v>
      </c>
      <c r="N113" s="34">
        <v>64.3</v>
      </c>
      <c r="O113" s="34">
        <v>62.1</v>
      </c>
      <c r="P113" s="34">
        <v>65.099999999999994</v>
      </c>
      <c r="Q113" s="34">
        <v>68.3</v>
      </c>
      <c r="R113" s="34">
        <v>65.8</v>
      </c>
    </row>
    <row r="114" spans="1:18" x14ac:dyDescent="0.3">
      <c r="A114" s="3">
        <v>701</v>
      </c>
      <c r="B114" s="6" t="s">
        <v>110</v>
      </c>
      <c r="C114" s="34">
        <v>71.5</v>
      </c>
      <c r="D114" s="34">
        <v>76.400000000000006</v>
      </c>
      <c r="E114" s="34" t="s">
        <v>475</v>
      </c>
      <c r="F114" s="34" t="s">
        <v>475</v>
      </c>
      <c r="G114" s="34" t="s">
        <v>475</v>
      </c>
      <c r="H114" s="34" t="s">
        <v>475</v>
      </c>
      <c r="I114" s="34" t="s">
        <v>475</v>
      </c>
      <c r="J114" s="34" t="s">
        <v>475</v>
      </c>
      <c r="K114" s="34">
        <v>71.3</v>
      </c>
      <c r="L114" s="34">
        <v>64.7</v>
      </c>
      <c r="M114" s="34">
        <v>61.2</v>
      </c>
      <c r="N114" s="34">
        <v>61</v>
      </c>
      <c r="O114" s="34">
        <v>59.5</v>
      </c>
      <c r="P114" s="34">
        <v>59.2</v>
      </c>
      <c r="Q114" s="34">
        <v>65.400000000000006</v>
      </c>
      <c r="R114" s="34">
        <v>59.2</v>
      </c>
    </row>
    <row r="115" spans="1:18" x14ac:dyDescent="0.3">
      <c r="A115" s="3">
        <v>704</v>
      </c>
      <c r="B115" s="4" t="s">
        <v>111</v>
      </c>
      <c r="C115" s="34">
        <v>79</v>
      </c>
      <c r="D115" s="34">
        <v>77.8</v>
      </c>
      <c r="E115" s="34">
        <v>83</v>
      </c>
      <c r="F115" s="34" t="s">
        <v>475</v>
      </c>
      <c r="G115" s="34" t="s">
        <v>475</v>
      </c>
      <c r="H115" s="34" t="s">
        <v>475</v>
      </c>
      <c r="I115" s="34" t="s">
        <v>475</v>
      </c>
      <c r="J115" s="34" t="s">
        <v>475</v>
      </c>
      <c r="K115" s="34">
        <v>71.7</v>
      </c>
      <c r="L115" s="34">
        <v>64.7</v>
      </c>
      <c r="M115" s="34">
        <v>64.5</v>
      </c>
      <c r="N115" s="34">
        <v>59.6</v>
      </c>
      <c r="O115" s="34">
        <v>63</v>
      </c>
      <c r="P115" s="34">
        <v>56.7</v>
      </c>
      <c r="Q115" s="34">
        <v>62.3</v>
      </c>
      <c r="R115" s="34">
        <v>58.2</v>
      </c>
    </row>
    <row r="116" spans="1:18" x14ac:dyDescent="0.3">
      <c r="A116" s="7">
        <v>710</v>
      </c>
      <c r="B116" s="8" t="s">
        <v>112</v>
      </c>
      <c r="C116" s="34" t="s">
        <v>475</v>
      </c>
      <c r="D116" s="34" t="s">
        <v>475</v>
      </c>
      <c r="E116" s="34" t="s">
        <v>475</v>
      </c>
      <c r="F116" s="34" t="s">
        <v>475</v>
      </c>
      <c r="G116" s="34" t="s">
        <v>475</v>
      </c>
      <c r="H116" s="34" t="s">
        <v>475</v>
      </c>
      <c r="I116" s="34" t="s">
        <v>475</v>
      </c>
      <c r="J116" s="34" t="s">
        <v>475</v>
      </c>
      <c r="K116" s="34" t="s">
        <v>475</v>
      </c>
      <c r="L116" s="34" t="s">
        <v>475</v>
      </c>
      <c r="M116" s="34" t="s">
        <v>475</v>
      </c>
      <c r="N116" s="34" t="s">
        <v>475</v>
      </c>
      <c r="O116" s="34" t="s">
        <v>475</v>
      </c>
      <c r="P116" s="34" t="s">
        <v>475</v>
      </c>
      <c r="Q116" s="34" t="s">
        <v>475</v>
      </c>
      <c r="R116" s="34" t="s">
        <v>475</v>
      </c>
    </row>
    <row r="117" spans="1:18" x14ac:dyDescent="0.3">
      <c r="A117" s="3">
        <v>711</v>
      </c>
      <c r="B117" s="4" t="s">
        <v>113</v>
      </c>
      <c r="C117" s="34">
        <v>73.7</v>
      </c>
      <c r="D117" s="34">
        <v>76.5</v>
      </c>
      <c r="E117" s="34">
        <v>85.1</v>
      </c>
      <c r="F117" s="34">
        <v>81</v>
      </c>
      <c r="G117" s="34">
        <v>74.400000000000006</v>
      </c>
      <c r="H117" s="34">
        <v>73.5</v>
      </c>
      <c r="I117" s="34">
        <v>74.400000000000006</v>
      </c>
      <c r="J117" s="34">
        <v>73.400000000000006</v>
      </c>
      <c r="K117" s="34">
        <v>70.2</v>
      </c>
      <c r="L117" s="34">
        <v>62.2</v>
      </c>
      <c r="M117" s="34">
        <v>57.6</v>
      </c>
      <c r="N117" s="34">
        <v>56.9</v>
      </c>
      <c r="O117" s="34">
        <v>53.7</v>
      </c>
      <c r="P117" s="34">
        <v>57.4</v>
      </c>
      <c r="Q117" s="34">
        <v>59.6</v>
      </c>
      <c r="R117" s="34">
        <v>55.2</v>
      </c>
    </row>
    <row r="118" spans="1:18" x14ac:dyDescent="0.3">
      <c r="A118" s="3">
        <v>712</v>
      </c>
      <c r="B118" s="4" t="s">
        <v>114</v>
      </c>
      <c r="C118" s="34" t="s">
        <v>475</v>
      </c>
      <c r="D118" s="34" t="s">
        <v>475</v>
      </c>
      <c r="E118" s="34" t="s">
        <v>475</v>
      </c>
      <c r="F118" s="34" t="s">
        <v>475</v>
      </c>
      <c r="G118" s="34" t="s">
        <v>475</v>
      </c>
      <c r="H118" s="34" t="s">
        <v>475</v>
      </c>
      <c r="I118" s="34" t="s">
        <v>475</v>
      </c>
      <c r="J118" s="34" t="s">
        <v>475</v>
      </c>
      <c r="K118" s="34" t="s">
        <v>475</v>
      </c>
      <c r="L118" s="34" t="s">
        <v>475</v>
      </c>
      <c r="M118" s="34" t="s">
        <v>475</v>
      </c>
      <c r="N118" s="34" t="s">
        <v>475</v>
      </c>
      <c r="O118" s="34" t="s">
        <v>475</v>
      </c>
      <c r="P118" s="34" t="s">
        <v>475</v>
      </c>
      <c r="Q118" s="34" t="s">
        <v>475</v>
      </c>
      <c r="R118" s="34" t="s">
        <v>475</v>
      </c>
    </row>
    <row r="119" spans="1:18" x14ac:dyDescent="0.3">
      <c r="A119" s="3">
        <v>713</v>
      </c>
      <c r="B119" s="4" t="s">
        <v>115</v>
      </c>
      <c r="C119" s="34">
        <v>72.599999999999994</v>
      </c>
      <c r="D119" s="34">
        <v>73.8</v>
      </c>
      <c r="E119" s="34">
        <v>84.1</v>
      </c>
      <c r="F119" s="34">
        <v>81.3</v>
      </c>
      <c r="G119" s="34">
        <v>75</v>
      </c>
      <c r="H119" s="34">
        <v>73.400000000000006</v>
      </c>
      <c r="I119" s="34">
        <v>74.599999999999994</v>
      </c>
      <c r="J119" s="34">
        <v>76.8</v>
      </c>
      <c r="K119" s="34">
        <v>73.8</v>
      </c>
      <c r="L119" s="34">
        <v>64.099999999999994</v>
      </c>
      <c r="M119" s="34">
        <v>65.900000000000006</v>
      </c>
      <c r="N119" s="34">
        <v>63.1</v>
      </c>
      <c r="O119" s="34">
        <v>62.4</v>
      </c>
      <c r="P119" s="34">
        <v>63</v>
      </c>
      <c r="Q119" s="34">
        <v>64.5</v>
      </c>
      <c r="R119" s="34">
        <v>65.400000000000006</v>
      </c>
    </row>
    <row r="120" spans="1:18" x14ac:dyDescent="0.3">
      <c r="A120" s="3">
        <v>715</v>
      </c>
      <c r="B120" s="4" t="s">
        <v>116</v>
      </c>
      <c r="C120" s="34" t="s">
        <v>475</v>
      </c>
      <c r="D120" s="34" t="s">
        <v>475</v>
      </c>
      <c r="E120" s="34" t="s">
        <v>475</v>
      </c>
      <c r="F120" s="34" t="s">
        <v>475</v>
      </c>
      <c r="G120" s="34" t="s">
        <v>475</v>
      </c>
      <c r="H120" s="34" t="s">
        <v>475</v>
      </c>
      <c r="I120" s="34" t="s">
        <v>475</v>
      </c>
      <c r="J120" s="34" t="s">
        <v>475</v>
      </c>
      <c r="K120" s="34" t="s">
        <v>475</v>
      </c>
      <c r="L120" s="34" t="s">
        <v>475</v>
      </c>
      <c r="M120" s="34" t="s">
        <v>475</v>
      </c>
      <c r="N120" s="34" t="s">
        <v>475</v>
      </c>
      <c r="O120" s="34" t="s">
        <v>475</v>
      </c>
      <c r="P120" s="34" t="s">
        <v>475</v>
      </c>
      <c r="Q120" s="34" t="s">
        <v>475</v>
      </c>
      <c r="R120" s="34" t="s">
        <v>475</v>
      </c>
    </row>
    <row r="121" spans="1:18" x14ac:dyDescent="0.3">
      <c r="A121" s="3">
        <v>716</v>
      </c>
      <c r="B121" s="6" t="s">
        <v>117</v>
      </c>
      <c r="C121" s="34">
        <v>75.2</v>
      </c>
      <c r="D121" s="34">
        <v>77</v>
      </c>
      <c r="E121" s="34">
        <v>83</v>
      </c>
      <c r="F121" s="34">
        <v>84</v>
      </c>
      <c r="G121" s="34">
        <v>78.5</v>
      </c>
      <c r="H121" s="34">
        <v>78.099999999999994</v>
      </c>
      <c r="I121" s="34">
        <v>79.099999999999994</v>
      </c>
      <c r="J121" s="34">
        <v>77</v>
      </c>
      <c r="K121" s="34">
        <v>72.400000000000006</v>
      </c>
      <c r="L121" s="34">
        <v>69.900000000000006</v>
      </c>
      <c r="M121" s="34">
        <v>70.8</v>
      </c>
      <c r="N121" s="34">
        <v>65.2</v>
      </c>
      <c r="O121" s="34">
        <v>61.2</v>
      </c>
      <c r="P121" s="34">
        <v>62.3</v>
      </c>
      <c r="Q121" s="34">
        <v>63.8</v>
      </c>
      <c r="R121" s="34">
        <v>59.5</v>
      </c>
    </row>
    <row r="122" spans="1:18" x14ac:dyDescent="0.3">
      <c r="A122" s="3">
        <v>729</v>
      </c>
      <c r="B122" s="4" t="s">
        <v>118</v>
      </c>
      <c r="C122" s="34" t="s">
        <v>475</v>
      </c>
      <c r="D122" s="34" t="s">
        <v>475</v>
      </c>
      <c r="E122" s="34" t="s">
        <v>475</v>
      </c>
      <c r="F122" s="34" t="s">
        <v>475</v>
      </c>
      <c r="G122" s="34" t="s">
        <v>475</v>
      </c>
      <c r="H122" s="34" t="s">
        <v>475</v>
      </c>
      <c r="I122" s="34" t="s">
        <v>475</v>
      </c>
      <c r="J122" s="34" t="s">
        <v>475</v>
      </c>
      <c r="K122" s="34" t="s">
        <v>475</v>
      </c>
      <c r="L122" s="34" t="s">
        <v>475</v>
      </c>
      <c r="M122" s="34" t="s">
        <v>475</v>
      </c>
      <c r="N122" s="34" t="s">
        <v>475</v>
      </c>
      <c r="O122" s="34" t="s">
        <v>475</v>
      </c>
      <c r="P122" s="34" t="s">
        <v>475</v>
      </c>
      <c r="Q122" s="34" t="s">
        <v>475</v>
      </c>
      <c r="R122" s="34" t="s">
        <v>475</v>
      </c>
    </row>
    <row r="123" spans="1:18" x14ac:dyDescent="0.3">
      <c r="A123" s="3">
        <v>805</v>
      </c>
      <c r="B123" s="4" t="s">
        <v>119</v>
      </c>
      <c r="C123" s="34">
        <v>75.599999999999994</v>
      </c>
      <c r="D123" s="34">
        <v>72.5</v>
      </c>
      <c r="E123" s="34">
        <v>81.3</v>
      </c>
      <c r="F123" s="34">
        <v>73.599999999999994</v>
      </c>
      <c r="G123" s="34">
        <v>69</v>
      </c>
      <c r="H123" s="34">
        <v>67.3</v>
      </c>
      <c r="I123" s="34">
        <v>71.5</v>
      </c>
      <c r="J123" s="34">
        <v>71</v>
      </c>
      <c r="K123" s="34">
        <v>65.8</v>
      </c>
      <c r="L123" s="34">
        <v>59.7</v>
      </c>
      <c r="M123" s="34">
        <v>58.6</v>
      </c>
      <c r="N123" s="34">
        <v>57.2</v>
      </c>
      <c r="O123" s="34">
        <v>57</v>
      </c>
      <c r="P123" s="34">
        <v>59.4</v>
      </c>
      <c r="Q123" s="34">
        <v>61</v>
      </c>
      <c r="R123" s="34">
        <v>56.4</v>
      </c>
    </row>
    <row r="124" spans="1:18" x14ac:dyDescent="0.3">
      <c r="A124" s="3">
        <v>806</v>
      </c>
      <c r="B124" s="4" t="s">
        <v>120</v>
      </c>
      <c r="C124" s="34">
        <v>72.5</v>
      </c>
      <c r="D124" s="34">
        <v>72.8</v>
      </c>
      <c r="E124" s="34">
        <v>82</v>
      </c>
      <c r="F124" s="34">
        <v>73.5</v>
      </c>
      <c r="G124" s="34">
        <v>67</v>
      </c>
      <c r="H124" s="34">
        <v>66.099999999999994</v>
      </c>
      <c r="I124" s="34">
        <v>69.2</v>
      </c>
      <c r="J124" s="34">
        <v>71</v>
      </c>
      <c r="K124" s="34">
        <v>69.599999999999994</v>
      </c>
      <c r="L124" s="34">
        <v>60</v>
      </c>
      <c r="M124" s="34">
        <v>59.2</v>
      </c>
      <c r="N124" s="34">
        <v>55.5</v>
      </c>
      <c r="O124" s="34">
        <v>53.1</v>
      </c>
      <c r="P124" s="34">
        <v>56</v>
      </c>
      <c r="Q124" s="34">
        <v>59.2</v>
      </c>
      <c r="R124" s="34">
        <v>54.9</v>
      </c>
    </row>
    <row r="125" spans="1:18" x14ac:dyDescent="0.3">
      <c r="A125" s="3">
        <v>807</v>
      </c>
      <c r="B125" s="4" t="s">
        <v>121</v>
      </c>
      <c r="C125" s="34">
        <v>76.599999999999994</v>
      </c>
      <c r="D125" s="34">
        <v>75.599999999999994</v>
      </c>
      <c r="E125" s="34">
        <v>90.1</v>
      </c>
      <c r="F125" s="34">
        <v>80</v>
      </c>
      <c r="G125" s="34">
        <v>76.2</v>
      </c>
      <c r="H125" s="34">
        <v>73.3</v>
      </c>
      <c r="I125" s="34">
        <v>75.8</v>
      </c>
      <c r="J125" s="34">
        <v>76.7</v>
      </c>
      <c r="K125" s="34">
        <v>72.3</v>
      </c>
      <c r="L125" s="34">
        <v>69.5</v>
      </c>
      <c r="M125" s="34">
        <v>63</v>
      </c>
      <c r="N125" s="34">
        <v>55.1</v>
      </c>
      <c r="O125" s="34">
        <v>55.4</v>
      </c>
      <c r="P125" s="34">
        <v>59.8</v>
      </c>
      <c r="Q125" s="34">
        <v>59.7</v>
      </c>
      <c r="R125" s="34">
        <v>58.3</v>
      </c>
    </row>
    <row r="126" spans="1:18" x14ac:dyDescent="0.3">
      <c r="A126" s="3">
        <v>811</v>
      </c>
      <c r="B126" s="4" t="s">
        <v>122</v>
      </c>
      <c r="C126" s="34">
        <v>75.8</v>
      </c>
      <c r="D126" s="34">
        <v>83.4</v>
      </c>
      <c r="E126" s="34">
        <v>86.8</v>
      </c>
      <c r="F126" s="34">
        <v>82.4</v>
      </c>
      <c r="G126" s="34">
        <v>86</v>
      </c>
      <c r="H126" s="34">
        <v>78.7</v>
      </c>
      <c r="I126" s="34">
        <v>77.3</v>
      </c>
      <c r="J126" s="34">
        <v>74.599999999999994</v>
      </c>
      <c r="K126" s="34">
        <v>69.2</v>
      </c>
      <c r="L126" s="34">
        <v>67.3</v>
      </c>
      <c r="M126" s="34">
        <v>63.1</v>
      </c>
      <c r="N126" s="34">
        <v>66.599999999999994</v>
      </c>
      <c r="O126" s="34">
        <v>65.3</v>
      </c>
      <c r="P126" s="34">
        <v>64.7</v>
      </c>
      <c r="Q126" s="34">
        <v>61.3</v>
      </c>
      <c r="R126" s="34">
        <v>67.400000000000006</v>
      </c>
    </row>
    <row r="127" spans="1:18" x14ac:dyDescent="0.3">
      <c r="A127" s="3">
        <v>814</v>
      </c>
      <c r="B127" s="4" t="s">
        <v>123</v>
      </c>
      <c r="C127" s="34">
        <v>62.3</v>
      </c>
      <c r="D127" s="34">
        <v>61.4</v>
      </c>
      <c r="E127" s="34">
        <v>78.5</v>
      </c>
      <c r="F127" s="34">
        <v>71.3</v>
      </c>
      <c r="G127" s="34">
        <v>69.7</v>
      </c>
      <c r="H127" s="34">
        <v>68.400000000000006</v>
      </c>
      <c r="I127" s="34">
        <v>68.8</v>
      </c>
      <c r="J127" s="34">
        <v>70.3</v>
      </c>
      <c r="K127" s="34">
        <v>65.7</v>
      </c>
      <c r="L127" s="34">
        <v>60.6</v>
      </c>
      <c r="M127" s="34">
        <v>57.4</v>
      </c>
      <c r="N127" s="34">
        <v>57.8</v>
      </c>
      <c r="O127" s="34">
        <v>58.3</v>
      </c>
      <c r="P127" s="34">
        <v>60.7</v>
      </c>
      <c r="Q127" s="34">
        <v>61.9</v>
      </c>
      <c r="R127" s="34">
        <v>58.2</v>
      </c>
    </row>
    <row r="128" spans="1:18" x14ac:dyDescent="0.3">
      <c r="A128" s="3">
        <v>815</v>
      </c>
      <c r="B128" s="4" t="s">
        <v>124</v>
      </c>
      <c r="C128" s="34">
        <v>67.400000000000006</v>
      </c>
      <c r="D128" s="34">
        <v>70.599999999999994</v>
      </c>
      <c r="E128" s="34">
        <v>80.8</v>
      </c>
      <c r="F128" s="34">
        <v>76.2</v>
      </c>
      <c r="G128" s="34">
        <v>71</v>
      </c>
      <c r="H128" s="34">
        <v>71.900000000000006</v>
      </c>
      <c r="I128" s="34">
        <v>69.2</v>
      </c>
      <c r="J128" s="34">
        <v>71.2</v>
      </c>
      <c r="K128" s="34">
        <v>65.8</v>
      </c>
      <c r="L128" s="34">
        <v>65.7</v>
      </c>
      <c r="M128" s="34">
        <v>57.9</v>
      </c>
      <c r="N128" s="34">
        <v>61.8</v>
      </c>
      <c r="O128" s="34">
        <v>62</v>
      </c>
      <c r="P128" s="34">
        <v>63</v>
      </c>
      <c r="Q128" s="34">
        <v>64.3</v>
      </c>
      <c r="R128" s="34">
        <v>60.8</v>
      </c>
    </row>
    <row r="129" spans="1:18" x14ac:dyDescent="0.3">
      <c r="A129" s="3">
        <v>817</v>
      </c>
      <c r="B129" s="4" t="s">
        <v>125</v>
      </c>
      <c r="C129" s="34">
        <v>73.099999999999994</v>
      </c>
      <c r="D129" s="34">
        <v>75.3</v>
      </c>
      <c r="E129" s="34">
        <v>82</v>
      </c>
      <c r="F129" s="34">
        <v>79.8</v>
      </c>
      <c r="G129" s="34">
        <v>74.5</v>
      </c>
      <c r="H129" s="34">
        <v>72.599999999999994</v>
      </c>
      <c r="I129" s="34">
        <v>75.400000000000006</v>
      </c>
      <c r="J129" s="34">
        <v>76.099999999999994</v>
      </c>
      <c r="K129" s="34">
        <v>69.8</v>
      </c>
      <c r="L129" s="34">
        <v>71</v>
      </c>
      <c r="M129" s="34">
        <v>64.5</v>
      </c>
      <c r="N129" s="34">
        <v>62.5</v>
      </c>
      <c r="O129" s="34">
        <v>64.5</v>
      </c>
      <c r="P129" s="34">
        <v>61.6</v>
      </c>
      <c r="Q129" s="34">
        <v>65.099999999999994</v>
      </c>
      <c r="R129" s="34">
        <v>61.4</v>
      </c>
    </row>
    <row r="130" spans="1:18" x14ac:dyDescent="0.3">
      <c r="A130" s="3">
        <v>819</v>
      </c>
      <c r="B130" s="4" t="s">
        <v>126</v>
      </c>
      <c r="C130" s="34">
        <v>69.400000000000006</v>
      </c>
      <c r="D130" s="34">
        <v>71.400000000000006</v>
      </c>
      <c r="E130" s="34">
        <v>82.9</v>
      </c>
      <c r="F130" s="34">
        <v>78.400000000000006</v>
      </c>
      <c r="G130" s="34">
        <v>71.900000000000006</v>
      </c>
      <c r="H130" s="34">
        <v>70.3</v>
      </c>
      <c r="I130" s="34">
        <v>70.599999999999994</v>
      </c>
      <c r="J130" s="34">
        <v>70.099999999999994</v>
      </c>
      <c r="K130" s="34">
        <v>66.2</v>
      </c>
      <c r="L130" s="34">
        <v>62.7</v>
      </c>
      <c r="M130" s="34">
        <v>62.9</v>
      </c>
      <c r="N130" s="34">
        <v>61.2</v>
      </c>
      <c r="O130" s="34">
        <v>59</v>
      </c>
      <c r="P130" s="34">
        <v>60.5</v>
      </c>
      <c r="Q130" s="34">
        <v>63.8</v>
      </c>
      <c r="R130" s="34">
        <v>58.8</v>
      </c>
    </row>
    <row r="131" spans="1:18" x14ac:dyDescent="0.3">
      <c r="A131" s="3">
        <v>821</v>
      </c>
      <c r="B131" s="4" t="s">
        <v>127</v>
      </c>
      <c r="C131" s="34">
        <v>60.2</v>
      </c>
      <c r="D131" s="34">
        <v>67.2</v>
      </c>
      <c r="E131" s="34">
        <v>79.8</v>
      </c>
      <c r="F131" s="34">
        <v>73.099999999999994</v>
      </c>
      <c r="G131" s="34">
        <v>74.599999999999994</v>
      </c>
      <c r="H131" s="34">
        <v>70.2</v>
      </c>
      <c r="I131" s="34">
        <v>72.400000000000006</v>
      </c>
      <c r="J131" s="34">
        <v>73</v>
      </c>
      <c r="K131" s="34">
        <v>70.900000000000006</v>
      </c>
      <c r="L131" s="34">
        <v>66.400000000000006</v>
      </c>
      <c r="M131" s="34">
        <v>61.3</v>
      </c>
      <c r="N131" s="34">
        <v>56.3</v>
      </c>
      <c r="O131" s="34">
        <v>57.1</v>
      </c>
      <c r="P131" s="34">
        <v>58.5</v>
      </c>
      <c r="Q131" s="34">
        <v>64.900000000000006</v>
      </c>
      <c r="R131" s="34">
        <v>57.1</v>
      </c>
    </row>
    <row r="132" spans="1:18" x14ac:dyDescent="0.3">
      <c r="A132" s="3">
        <v>822</v>
      </c>
      <c r="B132" s="4" t="s">
        <v>128</v>
      </c>
      <c r="C132" s="34">
        <v>68.099999999999994</v>
      </c>
      <c r="D132" s="34">
        <v>73.2</v>
      </c>
      <c r="E132" s="34">
        <v>82.8</v>
      </c>
      <c r="F132" s="34">
        <v>79.3</v>
      </c>
      <c r="G132" s="34">
        <v>75.3</v>
      </c>
      <c r="H132" s="34">
        <v>74.900000000000006</v>
      </c>
      <c r="I132" s="34">
        <v>78.8</v>
      </c>
      <c r="J132" s="34">
        <v>76.2</v>
      </c>
      <c r="K132" s="34">
        <v>68.900000000000006</v>
      </c>
      <c r="L132" s="34">
        <v>67.400000000000006</v>
      </c>
      <c r="M132" s="34">
        <v>61.3</v>
      </c>
      <c r="N132" s="34">
        <v>63</v>
      </c>
      <c r="O132" s="34">
        <v>59.1</v>
      </c>
      <c r="P132" s="34">
        <v>58.9</v>
      </c>
      <c r="Q132" s="34">
        <v>61.7</v>
      </c>
      <c r="R132" s="34">
        <v>53.7</v>
      </c>
    </row>
    <row r="133" spans="1:18" x14ac:dyDescent="0.3">
      <c r="A133" s="3">
        <v>826</v>
      </c>
      <c r="B133" s="4" t="s">
        <v>129</v>
      </c>
      <c r="C133" s="34">
        <v>86.4</v>
      </c>
      <c r="D133" s="34">
        <v>86.1</v>
      </c>
      <c r="E133" s="34">
        <v>94</v>
      </c>
      <c r="F133" s="34">
        <v>85.9</v>
      </c>
      <c r="G133" s="34">
        <v>83.8</v>
      </c>
      <c r="H133" s="34">
        <v>78.8</v>
      </c>
      <c r="I133" s="34">
        <v>79.2</v>
      </c>
      <c r="J133" s="34">
        <v>79.900000000000006</v>
      </c>
      <c r="K133" s="34">
        <v>78.400000000000006</v>
      </c>
      <c r="L133" s="34">
        <v>75.900000000000006</v>
      </c>
      <c r="M133" s="34">
        <v>67.5</v>
      </c>
      <c r="N133" s="34">
        <v>65.400000000000006</v>
      </c>
      <c r="O133" s="34">
        <v>61.8</v>
      </c>
      <c r="P133" s="34">
        <v>66.400000000000006</v>
      </c>
      <c r="Q133" s="34">
        <v>63.7</v>
      </c>
      <c r="R133" s="34">
        <v>63.4</v>
      </c>
    </row>
    <row r="134" spans="1:18" x14ac:dyDescent="0.3">
      <c r="A134" s="3">
        <v>827</v>
      </c>
      <c r="B134" s="4" t="s">
        <v>130</v>
      </c>
      <c r="C134" s="34">
        <v>64</v>
      </c>
      <c r="D134" s="34">
        <v>68</v>
      </c>
      <c r="E134" s="34">
        <v>71.8</v>
      </c>
      <c r="F134" s="34">
        <v>65.099999999999994</v>
      </c>
      <c r="G134" s="34">
        <v>67</v>
      </c>
      <c r="H134" s="34">
        <v>68.099999999999994</v>
      </c>
      <c r="I134" s="34">
        <v>73.7</v>
      </c>
      <c r="J134" s="34">
        <v>70.3</v>
      </c>
      <c r="K134" s="34">
        <v>71.8</v>
      </c>
      <c r="L134" s="34">
        <v>68.099999999999994</v>
      </c>
      <c r="M134" s="34">
        <v>69.099999999999994</v>
      </c>
      <c r="N134" s="34">
        <v>64.5</v>
      </c>
      <c r="O134" s="34">
        <v>59.2</v>
      </c>
      <c r="P134" s="34">
        <v>65.8</v>
      </c>
      <c r="Q134" s="34">
        <v>71.599999999999994</v>
      </c>
      <c r="R134" s="34">
        <v>71.400000000000006</v>
      </c>
    </row>
    <row r="135" spans="1:18" x14ac:dyDescent="0.3">
      <c r="A135" s="3">
        <v>828</v>
      </c>
      <c r="B135" s="4" t="s">
        <v>131</v>
      </c>
      <c r="C135" s="34">
        <v>71.099999999999994</v>
      </c>
      <c r="D135" s="34">
        <v>72.099999999999994</v>
      </c>
      <c r="E135" s="34">
        <v>80.3</v>
      </c>
      <c r="F135" s="34">
        <v>75.3</v>
      </c>
      <c r="G135" s="34">
        <v>72.7</v>
      </c>
      <c r="H135" s="34">
        <v>69.8</v>
      </c>
      <c r="I135" s="34">
        <v>67</v>
      </c>
      <c r="J135" s="34">
        <v>67.8</v>
      </c>
      <c r="K135" s="34">
        <v>58.6</v>
      </c>
      <c r="L135" s="34">
        <v>60.8</v>
      </c>
      <c r="M135" s="34">
        <v>60.1</v>
      </c>
      <c r="N135" s="34">
        <v>56.6</v>
      </c>
      <c r="O135" s="34">
        <v>57.1</v>
      </c>
      <c r="P135" s="34">
        <v>60.7</v>
      </c>
      <c r="Q135" s="34">
        <v>63</v>
      </c>
      <c r="R135" s="34">
        <v>60.8</v>
      </c>
    </row>
    <row r="136" spans="1:18" x14ac:dyDescent="0.3">
      <c r="A136" s="3">
        <v>829</v>
      </c>
      <c r="B136" s="4" t="s">
        <v>132</v>
      </c>
      <c r="C136" s="34">
        <v>74.8</v>
      </c>
      <c r="D136" s="34">
        <v>73.3</v>
      </c>
      <c r="E136" s="34">
        <v>81.599999999999994</v>
      </c>
      <c r="F136" s="34">
        <v>78.599999999999994</v>
      </c>
      <c r="G136" s="34">
        <v>75.099999999999994</v>
      </c>
      <c r="H136" s="34">
        <v>72</v>
      </c>
      <c r="I136" s="34">
        <v>73</v>
      </c>
      <c r="J136" s="34">
        <v>70.400000000000006</v>
      </c>
      <c r="K136" s="34">
        <v>67.599999999999994</v>
      </c>
      <c r="L136" s="34">
        <v>65</v>
      </c>
      <c r="M136" s="34">
        <v>60.5</v>
      </c>
      <c r="N136" s="34">
        <v>60.9</v>
      </c>
      <c r="O136" s="34">
        <v>55.2</v>
      </c>
      <c r="P136" s="34">
        <v>58.2</v>
      </c>
      <c r="Q136" s="34">
        <v>60.2</v>
      </c>
      <c r="R136" s="34">
        <v>57.9</v>
      </c>
    </row>
    <row r="137" spans="1:18" x14ac:dyDescent="0.3">
      <c r="A137" s="3">
        <v>830</v>
      </c>
      <c r="B137" s="4" t="s">
        <v>133</v>
      </c>
      <c r="C137" s="34">
        <v>81.3</v>
      </c>
      <c r="D137" s="34">
        <v>75.3</v>
      </c>
      <c r="E137" s="34">
        <v>87.3</v>
      </c>
      <c r="F137" s="34">
        <v>81.7</v>
      </c>
      <c r="G137" s="34">
        <v>80.5</v>
      </c>
      <c r="H137" s="34">
        <v>81.3</v>
      </c>
      <c r="I137" s="34">
        <v>83.9</v>
      </c>
      <c r="J137" s="34">
        <v>82.1</v>
      </c>
      <c r="K137" s="34">
        <v>81.900000000000006</v>
      </c>
      <c r="L137" s="34">
        <v>74.900000000000006</v>
      </c>
      <c r="M137" s="34">
        <v>71.7</v>
      </c>
      <c r="N137" s="34">
        <v>67.5</v>
      </c>
      <c r="O137" s="34">
        <v>68</v>
      </c>
      <c r="P137" s="34">
        <v>67.400000000000006</v>
      </c>
      <c r="Q137" s="34">
        <v>77.3</v>
      </c>
      <c r="R137" s="34">
        <v>69</v>
      </c>
    </row>
    <row r="138" spans="1:18" x14ac:dyDescent="0.3">
      <c r="A138" s="3">
        <v>831</v>
      </c>
      <c r="B138" s="4" t="s">
        <v>134</v>
      </c>
      <c r="C138" s="34">
        <v>75.400000000000006</v>
      </c>
      <c r="D138" s="34">
        <v>80</v>
      </c>
      <c r="E138" s="34">
        <v>82.9</v>
      </c>
      <c r="F138" s="34">
        <v>80.400000000000006</v>
      </c>
      <c r="G138" s="34">
        <v>76.2</v>
      </c>
      <c r="H138" s="34">
        <v>77.8</v>
      </c>
      <c r="I138" s="34">
        <v>78.400000000000006</v>
      </c>
      <c r="J138" s="34">
        <v>79.599999999999994</v>
      </c>
      <c r="K138" s="34">
        <v>76.5</v>
      </c>
      <c r="L138" s="34">
        <v>74.400000000000006</v>
      </c>
      <c r="M138" s="34">
        <v>62.9</v>
      </c>
      <c r="N138" s="34">
        <v>73.7</v>
      </c>
      <c r="O138" s="34">
        <v>63.2</v>
      </c>
      <c r="P138" s="34">
        <v>68.7</v>
      </c>
      <c r="Q138" s="34">
        <v>70.900000000000006</v>
      </c>
      <c r="R138" s="34">
        <v>66.400000000000006</v>
      </c>
    </row>
    <row r="139" spans="1:18" x14ac:dyDescent="0.3">
      <c r="A139" s="3">
        <v>833</v>
      </c>
      <c r="B139" s="4" t="s">
        <v>135</v>
      </c>
      <c r="C139" s="34">
        <v>83.5</v>
      </c>
      <c r="D139" s="34">
        <v>70</v>
      </c>
      <c r="E139" s="34">
        <v>81.8</v>
      </c>
      <c r="F139" s="34">
        <v>81.400000000000006</v>
      </c>
      <c r="G139" s="34">
        <v>78.5</v>
      </c>
      <c r="H139" s="34">
        <v>74.7</v>
      </c>
      <c r="I139" s="34">
        <v>77.5</v>
      </c>
      <c r="J139" s="34">
        <v>78.2</v>
      </c>
      <c r="K139" s="34">
        <v>77.5</v>
      </c>
      <c r="L139" s="34">
        <v>74.5</v>
      </c>
      <c r="M139" s="34">
        <v>72.099999999999994</v>
      </c>
      <c r="N139" s="34">
        <v>71.599999999999994</v>
      </c>
      <c r="O139" s="34">
        <v>68.2</v>
      </c>
      <c r="P139" s="34">
        <v>70.7</v>
      </c>
      <c r="Q139" s="34">
        <v>72.2</v>
      </c>
      <c r="R139" s="34">
        <v>71.5</v>
      </c>
    </row>
    <row r="140" spans="1:18" x14ac:dyDescent="0.3">
      <c r="A140" s="3">
        <v>834</v>
      </c>
      <c r="B140" s="4" t="s">
        <v>136</v>
      </c>
      <c r="C140" s="34">
        <v>69.2</v>
      </c>
      <c r="D140" s="34">
        <v>66.5</v>
      </c>
      <c r="E140" s="34">
        <v>77.900000000000006</v>
      </c>
      <c r="F140" s="34">
        <v>76.5</v>
      </c>
      <c r="G140" s="34">
        <v>73.8</v>
      </c>
      <c r="H140" s="34">
        <v>74.5</v>
      </c>
      <c r="I140" s="34">
        <v>79.3</v>
      </c>
      <c r="J140" s="34">
        <v>74.599999999999994</v>
      </c>
      <c r="K140" s="34">
        <v>71.400000000000006</v>
      </c>
      <c r="L140" s="34">
        <v>67.2</v>
      </c>
      <c r="M140" s="34">
        <v>64.099999999999994</v>
      </c>
      <c r="N140" s="34">
        <v>62.2</v>
      </c>
      <c r="O140" s="34">
        <v>58.7</v>
      </c>
      <c r="P140" s="34">
        <v>61.9</v>
      </c>
      <c r="Q140" s="34">
        <v>64.2</v>
      </c>
      <c r="R140" s="34">
        <v>60.6</v>
      </c>
    </row>
    <row r="141" spans="1:18" x14ac:dyDescent="0.3">
      <c r="A141" s="3">
        <v>901</v>
      </c>
      <c r="B141" s="4" t="s">
        <v>137</v>
      </c>
      <c r="C141" s="34">
        <v>74.2</v>
      </c>
      <c r="D141" s="34">
        <v>79.099999999999994</v>
      </c>
      <c r="E141" s="34">
        <v>79.400000000000006</v>
      </c>
      <c r="F141" s="34">
        <v>74.099999999999994</v>
      </c>
      <c r="G141" s="34">
        <v>77.099999999999994</v>
      </c>
      <c r="H141" s="34">
        <v>73.2</v>
      </c>
      <c r="I141" s="34">
        <v>73.3</v>
      </c>
      <c r="J141" s="34">
        <v>71.599999999999994</v>
      </c>
      <c r="K141" s="34">
        <v>69</v>
      </c>
      <c r="L141" s="34">
        <v>65.8</v>
      </c>
      <c r="M141" s="34">
        <v>62</v>
      </c>
      <c r="N141" s="34">
        <v>59.9</v>
      </c>
      <c r="O141" s="34">
        <v>57.5</v>
      </c>
      <c r="P141" s="34">
        <v>63.2</v>
      </c>
      <c r="Q141" s="34">
        <v>65.7</v>
      </c>
      <c r="R141" s="34">
        <v>60.3</v>
      </c>
    </row>
    <row r="142" spans="1:18" x14ac:dyDescent="0.3">
      <c r="A142" s="3">
        <v>904</v>
      </c>
      <c r="B142" s="4" t="s">
        <v>138</v>
      </c>
      <c r="C142" s="34">
        <v>74.3</v>
      </c>
      <c r="D142" s="34">
        <v>75</v>
      </c>
      <c r="E142" s="34">
        <v>80.900000000000006</v>
      </c>
      <c r="F142" s="34">
        <v>77.2</v>
      </c>
      <c r="G142" s="34">
        <v>69.5</v>
      </c>
      <c r="H142" s="34">
        <v>66.5</v>
      </c>
      <c r="I142" s="34">
        <v>68.8</v>
      </c>
      <c r="J142" s="34">
        <v>69.5</v>
      </c>
      <c r="K142" s="34">
        <v>65.900000000000006</v>
      </c>
      <c r="L142" s="34">
        <v>63.1</v>
      </c>
      <c r="M142" s="34">
        <v>58</v>
      </c>
      <c r="N142" s="34">
        <v>59.6</v>
      </c>
      <c r="O142" s="34">
        <v>58.5</v>
      </c>
      <c r="P142" s="34">
        <v>57.8</v>
      </c>
      <c r="Q142" s="34">
        <v>62.2</v>
      </c>
      <c r="R142" s="34">
        <v>56.3</v>
      </c>
    </row>
    <row r="143" spans="1:18" x14ac:dyDescent="0.3">
      <c r="A143" s="3">
        <v>906</v>
      </c>
      <c r="B143" s="4" t="s">
        <v>139</v>
      </c>
      <c r="C143" s="34" t="s">
        <v>475</v>
      </c>
      <c r="D143" s="34" t="s">
        <v>475</v>
      </c>
      <c r="E143" s="34" t="s">
        <v>475</v>
      </c>
      <c r="F143" s="34" t="s">
        <v>475</v>
      </c>
      <c r="G143" s="34" t="s">
        <v>475</v>
      </c>
      <c r="H143" s="34" t="s">
        <v>475</v>
      </c>
      <c r="I143" s="34" t="s">
        <v>475</v>
      </c>
      <c r="J143" s="34" t="s">
        <v>475</v>
      </c>
      <c r="K143" s="34" t="s">
        <v>475</v>
      </c>
      <c r="L143" s="34">
        <v>63.7</v>
      </c>
      <c r="M143" s="34">
        <v>57.4</v>
      </c>
      <c r="N143" s="34">
        <v>54.3</v>
      </c>
      <c r="O143" s="34">
        <v>55</v>
      </c>
      <c r="P143" s="34">
        <v>55.5</v>
      </c>
      <c r="Q143" s="34">
        <v>60.6</v>
      </c>
      <c r="R143" s="34">
        <v>55.2</v>
      </c>
    </row>
    <row r="144" spans="1:18" x14ac:dyDescent="0.3">
      <c r="A144" s="3">
        <v>911</v>
      </c>
      <c r="B144" s="4" t="s">
        <v>140</v>
      </c>
      <c r="C144" s="34">
        <v>66.2</v>
      </c>
      <c r="D144" s="34">
        <v>63.9</v>
      </c>
      <c r="E144" s="34">
        <v>75.5</v>
      </c>
      <c r="F144" s="34">
        <v>70.599999999999994</v>
      </c>
      <c r="G144" s="34">
        <v>71.099999999999994</v>
      </c>
      <c r="H144" s="34">
        <v>71</v>
      </c>
      <c r="I144" s="34">
        <v>70.900000000000006</v>
      </c>
      <c r="J144" s="34">
        <v>74.900000000000006</v>
      </c>
      <c r="K144" s="34">
        <v>69.3</v>
      </c>
      <c r="L144" s="34">
        <v>67.3</v>
      </c>
      <c r="M144" s="34">
        <v>59.5</v>
      </c>
      <c r="N144" s="34">
        <v>64</v>
      </c>
      <c r="O144" s="34">
        <v>56.7</v>
      </c>
      <c r="P144" s="34">
        <v>62.3</v>
      </c>
      <c r="Q144" s="34">
        <v>68.5</v>
      </c>
      <c r="R144" s="34">
        <v>65.099999999999994</v>
      </c>
    </row>
    <row r="145" spans="1:18" x14ac:dyDescent="0.3">
      <c r="A145" s="3">
        <v>912</v>
      </c>
      <c r="B145" s="6" t="s">
        <v>141</v>
      </c>
      <c r="C145" s="34">
        <v>70.5</v>
      </c>
      <c r="D145" s="34">
        <v>75.900000000000006</v>
      </c>
      <c r="E145" s="34">
        <v>81.8</v>
      </c>
      <c r="F145" s="34">
        <v>82.2</v>
      </c>
      <c r="G145" s="34">
        <v>88.7</v>
      </c>
      <c r="H145" s="34">
        <v>85.3</v>
      </c>
      <c r="I145" s="34">
        <v>85.2</v>
      </c>
      <c r="J145" s="34">
        <v>85</v>
      </c>
      <c r="K145" s="34">
        <v>84</v>
      </c>
      <c r="L145" s="34">
        <v>82.8</v>
      </c>
      <c r="M145" s="34">
        <v>79.3</v>
      </c>
      <c r="N145" s="34">
        <v>75.8</v>
      </c>
      <c r="O145" s="34">
        <v>74.900000000000006</v>
      </c>
      <c r="P145" s="34">
        <v>77.5</v>
      </c>
      <c r="Q145" s="34">
        <v>80.2</v>
      </c>
      <c r="R145" s="34">
        <v>73.8</v>
      </c>
    </row>
    <row r="146" spans="1:18" x14ac:dyDescent="0.3">
      <c r="A146" s="3">
        <v>914</v>
      </c>
      <c r="B146" s="4" t="s">
        <v>142</v>
      </c>
      <c r="C146" s="34">
        <v>62.3</v>
      </c>
      <c r="D146" s="34">
        <v>72.7</v>
      </c>
      <c r="E146" s="34">
        <v>77.2</v>
      </c>
      <c r="F146" s="34">
        <v>74.400000000000006</v>
      </c>
      <c r="G146" s="34">
        <v>76.7</v>
      </c>
      <c r="H146" s="34">
        <v>70.7</v>
      </c>
      <c r="I146" s="34">
        <v>74.3</v>
      </c>
      <c r="J146" s="34">
        <v>74.599999999999994</v>
      </c>
      <c r="K146" s="34">
        <v>73.099999999999994</v>
      </c>
      <c r="L146" s="34">
        <v>67.3</v>
      </c>
      <c r="M146" s="34">
        <v>63.4</v>
      </c>
      <c r="N146" s="34">
        <v>63.6</v>
      </c>
      <c r="O146" s="34">
        <v>58.9</v>
      </c>
      <c r="P146" s="34">
        <v>61</v>
      </c>
      <c r="Q146" s="34">
        <v>65</v>
      </c>
      <c r="R146" s="34">
        <v>62.4</v>
      </c>
    </row>
    <row r="147" spans="1:18" x14ac:dyDescent="0.3">
      <c r="A147" s="3">
        <v>919</v>
      </c>
      <c r="B147" s="4" t="s">
        <v>143</v>
      </c>
      <c r="C147" s="34">
        <v>69.7</v>
      </c>
      <c r="D147" s="34">
        <v>67.599999999999994</v>
      </c>
      <c r="E147" s="34">
        <v>77.099999999999994</v>
      </c>
      <c r="F147" s="34">
        <v>76.400000000000006</v>
      </c>
      <c r="G147" s="34">
        <v>74.5</v>
      </c>
      <c r="H147" s="34">
        <v>69.5</v>
      </c>
      <c r="I147" s="34">
        <v>71.7</v>
      </c>
      <c r="J147" s="34">
        <v>70.900000000000006</v>
      </c>
      <c r="K147" s="34">
        <v>69.599999999999994</v>
      </c>
      <c r="L147" s="34">
        <v>65.900000000000006</v>
      </c>
      <c r="M147" s="34">
        <v>59.5</v>
      </c>
      <c r="N147" s="34">
        <v>58.2</v>
      </c>
      <c r="O147" s="34">
        <v>55.9</v>
      </c>
      <c r="P147" s="34">
        <v>59.2</v>
      </c>
      <c r="Q147" s="34">
        <v>62</v>
      </c>
      <c r="R147" s="34">
        <v>56.8</v>
      </c>
    </row>
    <row r="148" spans="1:18" x14ac:dyDescent="0.3">
      <c r="A148" s="3">
        <v>926</v>
      </c>
      <c r="B148" s="4" t="s">
        <v>144</v>
      </c>
      <c r="C148" s="34">
        <v>62.5</v>
      </c>
      <c r="D148" s="34">
        <v>66.3</v>
      </c>
      <c r="E148" s="34">
        <v>77</v>
      </c>
      <c r="F148" s="34">
        <v>71.3</v>
      </c>
      <c r="G148" s="34">
        <v>69.7</v>
      </c>
      <c r="H148" s="34">
        <v>69.900000000000006</v>
      </c>
      <c r="I148" s="34">
        <v>73.3</v>
      </c>
      <c r="J148" s="34">
        <v>72.8</v>
      </c>
      <c r="K148" s="34">
        <v>67.5</v>
      </c>
      <c r="L148" s="34">
        <v>67</v>
      </c>
      <c r="M148" s="34">
        <v>61.1</v>
      </c>
      <c r="N148" s="34">
        <v>59.6</v>
      </c>
      <c r="O148" s="34">
        <v>60.2</v>
      </c>
      <c r="P148" s="34">
        <v>65.5</v>
      </c>
      <c r="Q148" s="34">
        <v>66.599999999999994</v>
      </c>
      <c r="R148" s="34">
        <v>64.3</v>
      </c>
    </row>
    <row r="149" spans="1:18" x14ac:dyDescent="0.3">
      <c r="A149" s="3">
        <v>928</v>
      </c>
      <c r="B149" s="4" t="s">
        <v>145</v>
      </c>
      <c r="C149" s="34">
        <v>69.8</v>
      </c>
      <c r="D149" s="34">
        <v>73.7</v>
      </c>
      <c r="E149" s="34">
        <v>79.3</v>
      </c>
      <c r="F149" s="34">
        <v>79</v>
      </c>
      <c r="G149" s="34">
        <v>76.7</v>
      </c>
      <c r="H149" s="34">
        <v>73.099999999999994</v>
      </c>
      <c r="I149" s="34">
        <v>75</v>
      </c>
      <c r="J149" s="34">
        <v>74.7</v>
      </c>
      <c r="K149" s="34">
        <v>73.400000000000006</v>
      </c>
      <c r="L149" s="34">
        <v>71.2</v>
      </c>
      <c r="M149" s="34">
        <v>63</v>
      </c>
      <c r="N149" s="34">
        <v>62.2</v>
      </c>
      <c r="O149" s="34">
        <v>63.4</v>
      </c>
      <c r="P149" s="34">
        <v>63.9</v>
      </c>
      <c r="Q149" s="34">
        <v>63.2</v>
      </c>
      <c r="R149" s="34">
        <v>58.6</v>
      </c>
    </row>
    <row r="150" spans="1:18" x14ac:dyDescent="0.3">
      <c r="A150" s="3">
        <v>929</v>
      </c>
      <c r="B150" s="4" t="s">
        <v>146</v>
      </c>
      <c r="C150" s="34">
        <v>72.400000000000006</v>
      </c>
      <c r="D150" s="34">
        <v>70.099999999999994</v>
      </c>
      <c r="E150" s="34">
        <v>79.7</v>
      </c>
      <c r="F150" s="34">
        <v>78.099999999999994</v>
      </c>
      <c r="G150" s="34">
        <v>75.5</v>
      </c>
      <c r="H150" s="34">
        <v>78.099999999999994</v>
      </c>
      <c r="I150" s="34">
        <v>78.3</v>
      </c>
      <c r="J150" s="34">
        <v>73.7</v>
      </c>
      <c r="K150" s="34">
        <v>72.400000000000006</v>
      </c>
      <c r="L150" s="34">
        <v>68.8</v>
      </c>
      <c r="M150" s="34">
        <v>66.8</v>
      </c>
      <c r="N150" s="34">
        <v>67.8</v>
      </c>
      <c r="O150" s="34">
        <v>61.7</v>
      </c>
      <c r="P150" s="34">
        <v>68.3</v>
      </c>
      <c r="Q150" s="34">
        <v>72</v>
      </c>
      <c r="R150" s="34">
        <v>63.5</v>
      </c>
    </row>
    <row r="151" spans="1:18" x14ac:dyDescent="0.3">
      <c r="A151" s="3">
        <v>935</v>
      </c>
      <c r="B151" s="4" t="s">
        <v>147</v>
      </c>
      <c r="C151" s="34">
        <v>76.400000000000006</v>
      </c>
      <c r="D151" s="34">
        <v>78.3</v>
      </c>
      <c r="E151" s="34">
        <v>83.1</v>
      </c>
      <c r="F151" s="34">
        <v>82.8</v>
      </c>
      <c r="G151" s="34">
        <v>80.8</v>
      </c>
      <c r="H151" s="34">
        <v>79.099999999999994</v>
      </c>
      <c r="I151" s="34">
        <v>84.7</v>
      </c>
      <c r="J151" s="34">
        <v>81.599999999999994</v>
      </c>
      <c r="K151" s="34">
        <v>76.2</v>
      </c>
      <c r="L151" s="34">
        <v>76.8</v>
      </c>
      <c r="M151" s="34">
        <v>73.2</v>
      </c>
      <c r="N151" s="34">
        <v>73.8</v>
      </c>
      <c r="O151" s="34">
        <v>62.2</v>
      </c>
      <c r="P151" s="34">
        <v>71.7</v>
      </c>
      <c r="Q151" s="34">
        <v>70.8</v>
      </c>
      <c r="R151" s="34">
        <v>70.400000000000006</v>
      </c>
    </row>
    <row r="152" spans="1:18" x14ac:dyDescent="0.3">
      <c r="A152" s="3">
        <v>937</v>
      </c>
      <c r="B152" s="6" t="s">
        <v>148</v>
      </c>
      <c r="C152" s="34">
        <v>66.2</v>
      </c>
      <c r="D152" s="34">
        <v>75.3</v>
      </c>
      <c r="E152" s="34">
        <v>84.4</v>
      </c>
      <c r="F152" s="34">
        <v>86.2</v>
      </c>
      <c r="G152" s="34">
        <v>79.900000000000006</v>
      </c>
      <c r="H152" s="34">
        <v>79.7</v>
      </c>
      <c r="I152" s="34">
        <v>81.3</v>
      </c>
      <c r="J152" s="34">
        <v>78.400000000000006</v>
      </c>
      <c r="K152" s="34">
        <v>72.099999999999994</v>
      </c>
      <c r="L152" s="34">
        <v>68</v>
      </c>
      <c r="M152" s="34">
        <v>62.1</v>
      </c>
      <c r="N152" s="34">
        <v>57.6</v>
      </c>
      <c r="O152" s="34">
        <v>60.4</v>
      </c>
      <c r="P152" s="34">
        <v>63.5</v>
      </c>
      <c r="Q152" s="34">
        <v>63</v>
      </c>
      <c r="R152" s="34">
        <v>59.5</v>
      </c>
    </row>
    <row r="153" spans="1:18" x14ac:dyDescent="0.3">
      <c r="A153" s="3">
        <v>938</v>
      </c>
      <c r="B153" s="4" t="s">
        <v>149</v>
      </c>
      <c r="C153" s="34">
        <v>76.8</v>
      </c>
      <c r="D153" s="34">
        <v>75.099999999999994</v>
      </c>
      <c r="E153" s="34">
        <v>76.900000000000006</v>
      </c>
      <c r="F153" s="34">
        <v>78</v>
      </c>
      <c r="G153" s="34">
        <v>76.099999999999994</v>
      </c>
      <c r="H153" s="34">
        <v>71.099999999999994</v>
      </c>
      <c r="I153" s="34">
        <v>66.8</v>
      </c>
      <c r="J153" s="34">
        <v>70.400000000000006</v>
      </c>
      <c r="K153" s="34">
        <v>69.900000000000006</v>
      </c>
      <c r="L153" s="34">
        <v>70</v>
      </c>
      <c r="M153" s="34">
        <v>61.9</v>
      </c>
      <c r="N153" s="34">
        <v>61</v>
      </c>
      <c r="O153" s="34">
        <v>67.400000000000006</v>
      </c>
      <c r="P153" s="34">
        <v>70.3</v>
      </c>
      <c r="Q153" s="34">
        <v>71.900000000000006</v>
      </c>
      <c r="R153" s="34">
        <v>68.599999999999994</v>
      </c>
    </row>
    <row r="154" spans="1:18" x14ac:dyDescent="0.3">
      <c r="A154" s="3">
        <v>940</v>
      </c>
      <c r="B154" s="4" t="s">
        <v>150</v>
      </c>
      <c r="C154" s="34">
        <v>65.8</v>
      </c>
      <c r="D154" s="34">
        <v>68.3</v>
      </c>
      <c r="E154" s="34">
        <v>65.400000000000006</v>
      </c>
      <c r="F154" s="34">
        <v>82.7</v>
      </c>
      <c r="G154" s="34">
        <v>77.599999999999994</v>
      </c>
      <c r="H154" s="34">
        <v>76.7</v>
      </c>
      <c r="I154" s="34">
        <v>80.2</v>
      </c>
      <c r="J154" s="34">
        <v>76.099999999999994</v>
      </c>
      <c r="K154" s="34">
        <v>79.2</v>
      </c>
      <c r="L154" s="34">
        <v>74.2</v>
      </c>
      <c r="M154" s="34">
        <v>67.7</v>
      </c>
      <c r="N154" s="34">
        <v>65.2</v>
      </c>
      <c r="O154" s="34">
        <v>62.2</v>
      </c>
      <c r="P154" s="34">
        <v>69.099999999999994</v>
      </c>
      <c r="Q154" s="34">
        <v>73.3</v>
      </c>
      <c r="R154" s="34">
        <v>71.2</v>
      </c>
    </row>
    <row r="155" spans="1:18" x14ac:dyDescent="0.3">
      <c r="A155" s="3">
        <v>941</v>
      </c>
      <c r="B155" s="4" t="s">
        <v>151</v>
      </c>
      <c r="C155" s="34">
        <v>65</v>
      </c>
      <c r="D155" s="34">
        <v>60.9</v>
      </c>
      <c r="E155" s="34">
        <v>61.7</v>
      </c>
      <c r="F155" s="34">
        <v>77.3</v>
      </c>
      <c r="G155" s="34">
        <v>68.3</v>
      </c>
      <c r="H155" s="34">
        <v>68</v>
      </c>
      <c r="I155" s="34">
        <v>75.2</v>
      </c>
      <c r="J155" s="34">
        <v>64</v>
      </c>
      <c r="K155" s="34">
        <v>73.2</v>
      </c>
      <c r="L155" s="34">
        <v>72.900000000000006</v>
      </c>
      <c r="M155" s="34">
        <v>68.3</v>
      </c>
      <c r="N155" s="34">
        <v>67.599999999999994</v>
      </c>
      <c r="O155" s="34">
        <v>68.099999999999994</v>
      </c>
      <c r="P155" s="34">
        <v>68.099999999999994</v>
      </c>
      <c r="Q155" s="34">
        <v>68.7</v>
      </c>
      <c r="R155" s="34">
        <v>67.400000000000006</v>
      </c>
    </row>
    <row r="156" spans="1:18" x14ac:dyDescent="0.3">
      <c r="A156" s="3">
        <v>1001</v>
      </c>
      <c r="B156" s="4" t="s">
        <v>152</v>
      </c>
      <c r="C156" s="34">
        <v>70.7</v>
      </c>
      <c r="D156" s="34">
        <v>74.3</v>
      </c>
      <c r="E156" s="34">
        <v>82.6</v>
      </c>
      <c r="F156" s="34">
        <v>73.8</v>
      </c>
      <c r="G156" s="34">
        <v>69.8</v>
      </c>
      <c r="H156" s="34">
        <v>68</v>
      </c>
      <c r="I156" s="34">
        <v>70.599999999999994</v>
      </c>
      <c r="J156" s="34">
        <v>68.5</v>
      </c>
      <c r="K156" s="34">
        <v>67.099999999999994</v>
      </c>
      <c r="L156" s="34">
        <v>63.9</v>
      </c>
      <c r="M156" s="34">
        <v>59.8</v>
      </c>
      <c r="N156" s="34">
        <v>59.2</v>
      </c>
      <c r="O156" s="34">
        <v>59.1</v>
      </c>
      <c r="P156" s="34">
        <v>60.2</v>
      </c>
      <c r="Q156" s="34">
        <v>62.1</v>
      </c>
      <c r="R156" s="34">
        <v>58.3</v>
      </c>
    </row>
    <row r="157" spans="1:18" x14ac:dyDescent="0.3">
      <c r="A157" s="3">
        <v>1002</v>
      </c>
      <c r="B157" s="4" t="s">
        <v>153</v>
      </c>
      <c r="C157" s="34">
        <v>72.400000000000006</v>
      </c>
      <c r="D157" s="34">
        <v>69.900000000000006</v>
      </c>
      <c r="E157" s="34">
        <v>76.599999999999994</v>
      </c>
      <c r="F157" s="34">
        <v>71</v>
      </c>
      <c r="G157" s="34">
        <v>70.7</v>
      </c>
      <c r="H157" s="34">
        <v>66</v>
      </c>
      <c r="I157" s="34">
        <v>69.5</v>
      </c>
      <c r="J157" s="34">
        <v>67.400000000000006</v>
      </c>
      <c r="K157" s="34">
        <v>66.8</v>
      </c>
      <c r="L157" s="34">
        <v>66.3</v>
      </c>
      <c r="M157" s="34">
        <v>60.7</v>
      </c>
      <c r="N157" s="34">
        <v>60.3</v>
      </c>
      <c r="O157" s="34">
        <v>60.3</v>
      </c>
      <c r="P157" s="34">
        <v>61</v>
      </c>
      <c r="Q157" s="34">
        <v>62.5</v>
      </c>
      <c r="R157" s="34">
        <v>60.5</v>
      </c>
    </row>
    <row r="158" spans="1:18" x14ac:dyDescent="0.3">
      <c r="A158" s="3">
        <v>1003</v>
      </c>
      <c r="B158" s="4" t="s">
        <v>154</v>
      </c>
      <c r="C158" s="34">
        <v>78</v>
      </c>
      <c r="D158" s="34">
        <v>74.2</v>
      </c>
      <c r="E158" s="34">
        <v>78.7</v>
      </c>
      <c r="F158" s="34">
        <v>77</v>
      </c>
      <c r="G158" s="34">
        <v>73</v>
      </c>
      <c r="H158" s="34">
        <v>70.8</v>
      </c>
      <c r="I158" s="34">
        <v>75</v>
      </c>
      <c r="J158" s="34">
        <v>70.5</v>
      </c>
      <c r="K158" s="34">
        <v>69.7</v>
      </c>
      <c r="L158" s="34">
        <v>66.8</v>
      </c>
      <c r="M158" s="34">
        <v>63.7</v>
      </c>
      <c r="N158" s="34">
        <v>62.6</v>
      </c>
      <c r="O158" s="34">
        <v>60.8</v>
      </c>
      <c r="P158" s="34">
        <v>67.099999999999994</v>
      </c>
      <c r="Q158" s="34">
        <v>66.099999999999994</v>
      </c>
      <c r="R158" s="34">
        <v>61.6</v>
      </c>
    </row>
    <row r="159" spans="1:18" x14ac:dyDescent="0.3">
      <c r="A159" s="3">
        <v>1004</v>
      </c>
      <c r="B159" s="4" t="s">
        <v>155</v>
      </c>
      <c r="C159" s="34">
        <v>74.7</v>
      </c>
      <c r="D159" s="34">
        <v>76.2</v>
      </c>
      <c r="E159" s="34">
        <v>83.2</v>
      </c>
      <c r="F159" s="34">
        <v>72.5</v>
      </c>
      <c r="G159" s="34">
        <v>70.900000000000006</v>
      </c>
      <c r="H159" s="34">
        <v>70.3</v>
      </c>
      <c r="I159" s="34">
        <v>72.5</v>
      </c>
      <c r="J159" s="34">
        <v>70.599999999999994</v>
      </c>
      <c r="K159" s="34">
        <v>70.2</v>
      </c>
      <c r="L159" s="34">
        <v>66.900000000000006</v>
      </c>
      <c r="M159" s="34">
        <v>61.5</v>
      </c>
      <c r="N159" s="34">
        <v>59.8</v>
      </c>
      <c r="O159" s="34">
        <v>58</v>
      </c>
      <c r="P159" s="34">
        <v>60.2</v>
      </c>
      <c r="Q159" s="34">
        <v>63.5</v>
      </c>
      <c r="R159" s="34">
        <v>60.2</v>
      </c>
    </row>
    <row r="160" spans="1:18" x14ac:dyDescent="0.3">
      <c r="A160" s="3">
        <v>1014</v>
      </c>
      <c r="B160" s="4" t="s">
        <v>156</v>
      </c>
      <c r="C160" s="34">
        <v>73.2</v>
      </c>
      <c r="D160" s="34">
        <v>73.3</v>
      </c>
      <c r="E160" s="34">
        <v>85.6</v>
      </c>
      <c r="F160" s="34">
        <v>81</v>
      </c>
      <c r="G160" s="34">
        <v>76</v>
      </c>
      <c r="H160" s="34">
        <v>74.5</v>
      </c>
      <c r="I160" s="34">
        <v>78.7</v>
      </c>
      <c r="J160" s="34">
        <v>77.599999999999994</v>
      </c>
      <c r="K160" s="34">
        <v>72.900000000000006</v>
      </c>
      <c r="L160" s="34">
        <v>67</v>
      </c>
      <c r="M160" s="34">
        <v>65.5</v>
      </c>
      <c r="N160" s="34">
        <v>62.7</v>
      </c>
      <c r="O160" s="34">
        <v>60.4</v>
      </c>
      <c r="P160" s="34">
        <v>61.5</v>
      </c>
      <c r="Q160" s="34">
        <v>60.6</v>
      </c>
      <c r="R160" s="34">
        <v>57.9</v>
      </c>
    </row>
    <row r="161" spans="1:18" x14ac:dyDescent="0.3">
      <c r="A161" s="3">
        <v>1017</v>
      </c>
      <c r="B161" s="4" t="s">
        <v>157</v>
      </c>
      <c r="C161" s="34">
        <v>65.099999999999994</v>
      </c>
      <c r="D161" s="34">
        <v>68.599999999999994</v>
      </c>
      <c r="E161" s="34">
        <v>84.3</v>
      </c>
      <c r="F161" s="34">
        <v>80.7</v>
      </c>
      <c r="G161" s="34">
        <v>75</v>
      </c>
      <c r="H161" s="34">
        <v>74.5</v>
      </c>
      <c r="I161" s="34">
        <v>76.900000000000006</v>
      </c>
      <c r="J161" s="34">
        <v>72.7</v>
      </c>
      <c r="K161" s="34">
        <v>70.400000000000006</v>
      </c>
      <c r="L161" s="34">
        <v>68.5</v>
      </c>
      <c r="M161" s="34">
        <v>67.599999999999994</v>
      </c>
      <c r="N161" s="34">
        <v>63.3</v>
      </c>
      <c r="O161" s="34">
        <v>59.6</v>
      </c>
      <c r="P161" s="34">
        <v>60.8</v>
      </c>
      <c r="Q161" s="34">
        <v>60.1</v>
      </c>
      <c r="R161" s="34">
        <v>56.1</v>
      </c>
    </row>
    <row r="162" spans="1:18" x14ac:dyDescent="0.3">
      <c r="A162" s="3">
        <v>1018</v>
      </c>
      <c r="B162" s="4" t="s">
        <v>158</v>
      </c>
      <c r="C162" s="34">
        <v>68.7</v>
      </c>
      <c r="D162" s="34">
        <v>68.8</v>
      </c>
      <c r="E162" s="34">
        <v>77.5</v>
      </c>
      <c r="F162" s="34">
        <v>71.099999999999994</v>
      </c>
      <c r="G162" s="34">
        <v>72.5</v>
      </c>
      <c r="H162" s="34">
        <v>69</v>
      </c>
      <c r="I162" s="34">
        <v>72.8</v>
      </c>
      <c r="J162" s="34">
        <v>69.5</v>
      </c>
      <c r="K162" s="34">
        <v>69.099999999999994</v>
      </c>
      <c r="L162" s="34">
        <v>66.3</v>
      </c>
      <c r="M162" s="34">
        <v>61.9</v>
      </c>
      <c r="N162" s="34">
        <v>62.1</v>
      </c>
      <c r="O162" s="34">
        <v>58.3</v>
      </c>
      <c r="P162" s="34">
        <v>62.4</v>
      </c>
      <c r="Q162" s="34">
        <v>64.900000000000006</v>
      </c>
      <c r="R162" s="34">
        <v>60.5</v>
      </c>
    </row>
    <row r="163" spans="1:18" x14ac:dyDescent="0.3">
      <c r="A163" s="3">
        <v>1021</v>
      </c>
      <c r="B163" s="4" t="s">
        <v>159</v>
      </c>
      <c r="C163" s="34">
        <v>77.7</v>
      </c>
      <c r="D163" s="34">
        <v>86.4</v>
      </c>
      <c r="E163" s="34">
        <v>81.2</v>
      </c>
      <c r="F163" s="34">
        <v>80</v>
      </c>
      <c r="G163" s="34">
        <v>78.2</v>
      </c>
      <c r="H163" s="34">
        <v>76.900000000000006</v>
      </c>
      <c r="I163" s="34">
        <v>78.3</v>
      </c>
      <c r="J163" s="34">
        <v>77.5</v>
      </c>
      <c r="K163" s="34">
        <v>74.3</v>
      </c>
      <c r="L163" s="34">
        <v>72.7</v>
      </c>
      <c r="M163" s="34">
        <v>65.2</v>
      </c>
      <c r="N163" s="34">
        <v>65.5</v>
      </c>
      <c r="O163" s="34">
        <v>59.5</v>
      </c>
      <c r="P163" s="34">
        <v>65</v>
      </c>
      <c r="Q163" s="34">
        <v>64</v>
      </c>
      <c r="R163" s="34">
        <v>65</v>
      </c>
    </row>
    <row r="164" spans="1:18" x14ac:dyDescent="0.3">
      <c r="A164" s="3">
        <v>1026</v>
      </c>
      <c r="B164" s="4" t="s">
        <v>160</v>
      </c>
      <c r="C164" s="34">
        <v>65.8</v>
      </c>
      <c r="D164" s="34">
        <v>69.400000000000006</v>
      </c>
      <c r="E164" s="34">
        <v>83.1</v>
      </c>
      <c r="F164" s="34">
        <v>89.4</v>
      </c>
      <c r="G164" s="34">
        <v>83.2</v>
      </c>
      <c r="H164" s="34">
        <v>80</v>
      </c>
      <c r="I164" s="34">
        <v>80.599999999999994</v>
      </c>
      <c r="J164" s="34">
        <v>83.8</v>
      </c>
      <c r="K164" s="34">
        <v>81</v>
      </c>
      <c r="L164" s="34">
        <v>77.599999999999994</v>
      </c>
      <c r="M164" s="34">
        <v>75.3</v>
      </c>
      <c r="N164" s="34">
        <v>72.7</v>
      </c>
      <c r="O164" s="34">
        <v>62.4</v>
      </c>
      <c r="P164" s="34">
        <v>77.099999999999994</v>
      </c>
      <c r="Q164" s="34">
        <v>71.7</v>
      </c>
      <c r="R164" s="34">
        <v>75.599999999999994</v>
      </c>
    </row>
    <row r="165" spans="1:18" x14ac:dyDescent="0.3">
      <c r="A165" s="3">
        <v>1027</v>
      </c>
      <c r="B165" s="4" t="s">
        <v>161</v>
      </c>
      <c r="C165" s="34">
        <v>78.5</v>
      </c>
      <c r="D165" s="34">
        <v>85.7</v>
      </c>
      <c r="E165" s="34">
        <v>77.2</v>
      </c>
      <c r="F165" s="34">
        <v>78.8</v>
      </c>
      <c r="G165" s="34">
        <v>81.900000000000006</v>
      </c>
      <c r="H165" s="34">
        <v>89</v>
      </c>
      <c r="I165" s="34">
        <v>89.7</v>
      </c>
      <c r="J165" s="34">
        <v>82.9</v>
      </c>
      <c r="K165" s="34">
        <v>83.5</v>
      </c>
      <c r="L165" s="34">
        <v>82</v>
      </c>
      <c r="M165" s="34">
        <v>77.7</v>
      </c>
      <c r="N165" s="34">
        <v>79.900000000000006</v>
      </c>
      <c r="O165" s="34">
        <v>73.400000000000006</v>
      </c>
      <c r="P165" s="34">
        <v>73.599999999999994</v>
      </c>
      <c r="Q165" s="34">
        <v>74</v>
      </c>
      <c r="R165" s="34">
        <v>75.900000000000006</v>
      </c>
    </row>
    <row r="166" spans="1:18" x14ac:dyDescent="0.3">
      <c r="A166" s="3">
        <v>1029</v>
      </c>
      <c r="B166" s="4" t="s">
        <v>162</v>
      </c>
      <c r="C166" s="34">
        <v>56.1</v>
      </c>
      <c r="D166" s="34">
        <v>50.5</v>
      </c>
      <c r="E166" s="34">
        <v>69.7</v>
      </c>
      <c r="F166" s="34">
        <v>69.5</v>
      </c>
      <c r="G166" s="34">
        <v>68.5</v>
      </c>
      <c r="H166" s="34">
        <v>68.900000000000006</v>
      </c>
      <c r="I166" s="34">
        <v>71.3</v>
      </c>
      <c r="J166" s="34">
        <v>70.2</v>
      </c>
      <c r="K166" s="34">
        <v>68.2</v>
      </c>
      <c r="L166" s="34">
        <v>69.599999999999994</v>
      </c>
      <c r="M166" s="34">
        <v>65.8</v>
      </c>
      <c r="N166" s="34">
        <v>65.5</v>
      </c>
      <c r="O166" s="34">
        <v>61.8</v>
      </c>
      <c r="P166" s="34">
        <v>66.900000000000006</v>
      </c>
      <c r="Q166" s="34">
        <v>67.2</v>
      </c>
      <c r="R166" s="34">
        <v>64.5</v>
      </c>
    </row>
    <row r="167" spans="1:18" x14ac:dyDescent="0.3">
      <c r="A167" s="3">
        <v>1032</v>
      </c>
      <c r="B167" s="4" t="s">
        <v>163</v>
      </c>
      <c r="C167" s="34">
        <v>68.8</v>
      </c>
      <c r="D167" s="34">
        <v>68.400000000000006</v>
      </c>
      <c r="E167" s="34">
        <v>77.2</v>
      </c>
      <c r="F167" s="34">
        <v>73.8</v>
      </c>
      <c r="G167" s="34">
        <v>74.599999999999994</v>
      </c>
      <c r="H167" s="34">
        <v>69.900000000000006</v>
      </c>
      <c r="I167" s="34">
        <v>74.900000000000006</v>
      </c>
      <c r="J167" s="34">
        <v>70.099999999999994</v>
      </c>
      <c r="K167" s="34">
        <v>72.099999999999994</v>
      </c>
      <c r="L167" s="34">
        <v>66.2</v>
      </c>
      <c r="M167" s="34">
        <v>64.5</v>
      </c>
      <c r="N167" s="34">
        <v>62.3</v>
      </c>
      <c r="O167" s="34">
        <v>66.400000000000006</v>
      </c>
      <c r="P167" s="34">
        <v>67.5</v>
      </c>
      <c r="Q167" s="34">
        <v>66.599999999999994</v>
      </c>
      <c r="R167" s="34">
        <v>61.9</v>
      </c>
    </row>
    <row r="168" spans="1:18" x14ac:dyDescent="0.3">
      <c r="A168" s="3">
        <v>1034</v>
      </c>
      <c r="B168" s="4" t="s">
        <v>164</v>
      </c>
      <c r="C168" s="34">
        <v>68.3</v>
      </c>
      <c r="D168" s="34">
        <v>81.8</v>
      </c>
      <c r="E168" s="34">
        <v>89.8</v>
      </c>
      <c r="F168" s="34">
        <v>82.5</v>
      </c>
      <c r="G168" s="34">
        <v>83.9</v>
      </c>
      <c r="H168" s="34">
        <v>85</v>
      </c>
      <c r="I168" s="34">
        <v>82.5</v>
      </c>
      <c r="J168" s="34">
        <v>77.900000000000006</v>
      </c>
      <c r="K168" s="34">
        <v>77</v>
      </c>
      <c r="L168" s="34">
        <v>77.7</v>
      </c>
      <c r="M168" s="34">
        <v>79.7</v>
      </c>
      <c r="N168" s="34">
        <v>79.400000000000006</v>
      </c>
      <c r="O168" s="34">
        <v>77</v>
      </c>
      <c r="P168" s="34">
        <v>75.400000000000006</v>
      </c>
      <c r="Q168" s="34">
        <v>77.7</v>
      </c>
      <c r="R168" s="34">
        <v>73.400000000000006</v>
      </c>
    </row>
    <row r="169" spans="1:18" x14ac:dyDescent="0.3">
      <c r="A169" s="3">
        <v>1037</v>
      </c>
      <c r="B169" s="4" t="s">
        <v>165</v>
      </c>
      <c r="C169" s="34">
        <v>65.900000000000006</v>
      </c>
      <c r="D169" s="34">
        <v>67.7</v>
      </c>
      <c r="E169" s="34">
        <v>78.8</v>
      </c>
      <c r="F169" s="34">
        <v>71.8</v>
      </c>
      <c r="G169" s="34">
        <v>70.3</v>
      </c>
      <c r="H169" s="34">
        <v>69</v>
      </c>
      <c r="I169" s="34">
        <v>71.400000000000006</v>
      </c>
      <c r="J169" s="34">
        <v>71.099999999999994</v>
      </c>
      <c r="K169" s="34">
        <v>65.7</v>
      </c>
      <c r="L169" s="34">
        <v>68.099999999999994</v>
      </c>
      <c r="M169" s="34">
        <v>63.4</v>
      </c>
      <c r="N169" s="34">
        <v>62.4</v>
      </c>
      <c r="O169" s="34">
        <v>64.400000000000006</v>
      </c>
      <c r="P169" s="34">
        <v>66.8</v>
      </c>
      <c r="Q169" s="34">
        <v>68.599999999999994</v>
      </c>
      <c r="R169" s="34">
        <v>64.8</v>
      </c>
    </row>
    <row r="170" spans="1:18" x14ac:dyDescent="0.3">
      <c r="A170" s="3">
        <v>1046</v>
      </c>
      <c r="B170" s="4" t="s">
        <v>166</v>
      </c>
      <c r="C170" s="34">
        <v>67.400000000000006</v>
      </c>
      <c r="D170" s="34">
        <v>73.599999999999994</v>
      </c>
      <c r="E170" s="34">
        <v>75.8</v>
      </c>
      <c r="F170" s="34">
        <v>74</v>
      </c>
      <c r="G170" s="34">
        <v>75.2</v>
      </c>
      <c r="H170" s="34">
        <v>72.3</v>
      </c>
      <c r="I170" s="34">
        <v>76</v>
      </c>
      <c r="J170" s="34">
        <v>77.900000000000006</v>
      </c>
      <c r="K170" s="34">
        <v>78.7</v>
      </c>
      <c r="L170" s="34">
        <v>74.8</v>
      </c>
      <c r="M170" s="34">
        <v>78.3</v>
      </c>
      <c r="N170" s="34">
        <v>71.599999999999994</v>
      </c>
      <c r="O170" s="34">
        <v>69</v>
      </c>
      <c r="P170" s="34">
        <v>72.900000000000006</v>
      </c>
      <c r="Q170" s="34">
        <v>74.5</v>
      </c>
      <c r="R170" s="34">
        <v>74.099999999999994</v>
      </c>
    </row>
    <row r="171" spans="1:18" x14ac:dyDescent="0.3">
      <c r="A171" s="3">
        <v>1101</v>
      </c>
      <c r="B171" s="4" t="s">
        <v>167</v>
      </c>
      <c r="C171" s="34">
        <v>71.2</v>
      </c>
      <c r="D171" s="34">
        <v>75.7</v>
      </c>
      <c r="E171" s="34">
        <v>82.3</v>
      </c>
      <c r="F171" s="34">
        <v>68.5</v>
      </c>
      <c r="G171" s="34">
        <v>65.2</v>
      </c>
      <c r="H171" s="34">
        <v>64.5</v>
      </c>
      <c r="I171" s="34">
        <v>69.400000000000006</v>
      </c>
      <c r="J171" s="34">
        <v>68.8</v>
      </c>
      <c r="K171" s="34">
        <v>67.3</v>
      </c>
      <c r="L171" s="34">
        <v>66.599999999999994</v>
      </c>
      <c r="M171" s="34">
        <v>64.599999999999994</v>
      </c>
      <c r="N171" s="34">
        <v>60.1</v>
      </c>
      <c r="O171" s="34">
        <v>61</v>
      </c>
      <c r="P171" s="34">
        <v>60.3</v>
      </c>
      <c r="Q171" s="34">
        <v>60.6</v>
      </c>
      <c r="R171" s="34">
        <v>56.7</v>
      </c>
    </row>
    <row r="172" spans="1:18" x14ac:dyDescent="0.3">
      <c r="A172" s="3">
        <v>1102</v>
      </c>
      <c r="B172" s="4" t="s">
        <v>168</v>
      </c>
      <c r="C172" s="34">
        <v>80.400000000000006</v>
      </c>
      <c r="D172" s="34">
        <v>80.099999999999994</v>
      </c>
      <c r="E172" s="34">
        <v>86.8</v>
      </c>
      <c r="F172" s="34">
        <v>73.900000000000006</v>
      </c>
      <c r="G172" s="34">
        <v>70.900000000000006</v>
      </c>
      <c r="H172" s="34">
        <v>70.3</v>
      </c>
      <c r="I172" s="34">
        <v>71.099999999999994</v>
      </c>
      <c r="J172" s="34">
        <v>70.8</v>
      </c>
      <c r="K172" s="34">
        <v>70</v>
      </c>
      <c r="L172" s="34">
        <v>68.2</v>
      </c>
      <c r="M172" s="34">
        <v>63.3</v>
      </c>
      <c r="N172" s="34">
        <v>62</v>
      </c>
      <c r="O172" s="34">
        <v>56.9</v>
      </c>
      <c r="P172" s="34">
        <v>61</v>
      </c>
      <c r="Q172" s="34">
        <v>62.4</v>
      </c>
      <c r="R172" s="34">
        <v>56.1</v>
      </c>
    </row>
    <row r="173" spans="1:18" x14ac:dyDescent="0.3">
      <c r="A173" s="3">
        <v>1103</v>
      </c>
      <c r="B173" s="4" t="s">
        <v>169</v>
      </c>
      <c r="C173" s="34">
        <v>74.5</v>
      </c>
      <c r="D173" s="34">
        <v>77.099999999999994</v>
      </c>
      <c r="E173" s="34">
        <v>85.2</v>
      </c>
      <c r="F173" s="34">
        <v>79</v>
      </c>
      <c r="G173" s="34">
        <v>75.2</v>
      </c>
      <c r="H173" s="34">
        <v>72.599999999999994</v>
      </c>
      <c r="I173" s="34">
        <v>73.7</v>
      </c>
      <c r="J173" s="34">
        <v>72.599999999999994</v>
      </c>
      <c r="K173" s="34">
        <v>69.599999999999994</v>
      </c>
      <c r="L173" s="34">
        <v>66.7</v>
      </c>
      <c r="M173" s="34">
        <v>61.7</v>
      </c>
      <c r="N173" s="34">
        <v>60.6</v>
      </c>
      <c r="O173" s="34">
        <v>59.3</v>
      </c>
      <c r="P173" s="34">
        <v>59.8</v>
      </c>
      <c r="Q173" s="34">
        <v>62.7</v>
      </c>
      <c r="R173" s="34">
        <v>58.3</v>
      </c>
    </row>
    <row r="174" spans="1:18" x14ac:dyDescent="0.3">
      <c r="A174" s="3">
        <v>1106</v>
      </c>
      <c r="B174" s="4" t="s">
        <v>170</v>
      </c>
      <c r="C174" s="34">
        <v>75.3</v>
      </c>
      <c r="D174" s="34">
        <v>74</v>
      </c>
      <c r="E174" s="34">
        <v>81.900000000000006</v>
      </c>
      <c r="F174" s="34">
        <v>74.099999999999994</v>
      </c>
      <c r="G174" s="34">
        <v>68.7</v>
      </c>
      <c r="H174" s="34">
        <v>68.2</v>
      </c>
      <c r="I174" s="34">
        <v>67.599999999999994</v>
      </c>
      <c r="J174" s="34">
        <v>65.599999999999994</v>
      </c>
      <c r="K174" s="34">
        <v>69.5</v>
      </c>
      <c r="L174" s="34">
        <v>64.7</v>
      </c>
      <c r="M174" s="34">
        <v>61.4</v>
      </c>
      <c r="N174" s="34">
        <v>54.2</v>
      </c>
      <c r="O174" s="34">
        <v>55.4</v>
      </c>
      <c r="P174" s="34">
        <v>57.6</v>
      </c>
      <c r="Q174" s="34">
        <v>59.2</v>
      </c>
      <c r="R174" s="34">
        <v>56.1</v>
      </c>
    </row>
    <row r="175" spans="1:18" x14ac:dyDescent="0.3">
      <c r="A175" s="3">
        <v>1111</v>
      </c>
      <c r="B175" s="4" t="s">
        <v>171</v>
      </c>
      <c r="C175" s="34">
        <v>64.099999999999994</v>
      </c>
      <c r="D175" s="34">
        <v>64.5</v>
      </c>
      <c r="E175" s="34">
        <v>70.7</v>
      </c>
      <c r="F175" s="34">
        <v>64.8</v>
      </c>
      <c r="G175" s="34">
        <v>66.8</v>
      </c>
      <c r="H175" s="34">
        <v>68.8</v>
      </c>
      <c r="I175" s="34">
        <v>72.900000000000006</v>
      </c>
      <c r="J175" s="34">
        <v>74.099999999999994</v>
      </c>
      <c r="K175" s="34">
        <v>74</v>
      </c>
      <c r="L175" s="34">
        <v>70.900000000000006</v>
      </c>
      <c r="M175" s="34">
        <v>66.900000000000006</v>
      </c>
      <c r="N175" s="34">
        <v>63.1</v>
      </c>
      <c r="O175" s="34">
        <v>63.9</v>
      </c>
      <c r="P175" s="34">
        <v>64.599999999999994</v>
      </c>
      <c r="Q175" s="34">
        <v>68.7</v>
      </c>
      <c r="R175" s="34">
        <v>64.400000000000006</v>
      </c>
    </row>
    <row r="176" spans="1:18" x14ac:dyDescent="0.3">
      <c r="A176" s="3">
        <v>1112</v>
      </c>
      <c r="B176" s="4" t="s">
        <v>172</v>
      </c>
      <c r="C176" s="34">
        <v>74.400000000000006</v>
      </c>
      <c r="D176" s="34">
        <v>73.099999999999994</v>
      </c>
      <c r="E176" s="34">
        <v>81.599999999999994</v>
      </c>
      <c r="F176" s="34">
        <v>77.8</v>
      </c>
      <c r="G176" s="34">
        <v>77.599999999999994</v>
      </c>
      <c r="H176" s="34">
        <v>75.7</v>
      </c>
      <c r="I176" s="34">
        <v>78.3</v>
      </c>
      <c r="J176" s="34">
        <v>75.5</v>
      </c>
      <c r="K176" s="34">
        <v>76</v>
      </c>
      <c r="L176" s="34">
        <v>69.5</v>
      </c>
      <c r="M176" s="34">
        <v>68.3</v>
      </c>
      <c r="N176" s="34">
        <v>66.2</v>
      </c>
      <c r="O176" s="34">
        <v>64.400000000000006</v>
      </c>
      <c r="P176" s="34">
        <v>69.5</v>
      </c>
      <c r="Q176" s="34">
        <v>69.400000000000006</v>
      </c>
      <c r="R176" s="34">
        <v>65.599999999999994</v>
      </c>
    </row>
    <row r="177" spans="1:18" x14ac:dyDescent="0.3">
      <c r="A177" s="3">
        <v>1114</v>
      </c>
      <c r="B177" s="4" t="s">
        <v>173</v>
      </c>
      <c r="C177" s="34">
        <v>64.5</v>
      </c>
      <c r="D177" s="34">
        <v>70.3</v>
      </c>
      <c r="E177" s="34">
        <v>76.400000000000006</v>
      </c>
      <c r="F177" s="34">
        <v>73.099999999999994</v>
      </c>
      <c r="G177" s="34">
        <v>75.400000000000006</v>
      </c>
      <c r="H177" s="34">
        <v>77.099999999999994</v>
      </c>
      <c r="I177" s="34">
        <v>75.599999999999994</v>
      </c>
      <c r="J177" s="34">
        <v>77.5</v>
      </c>
      <c r="K177" s="34">
        <v>76.900000000000006</v>
      </c>
      <c r="L177" s="34">
        <v>78.5</v>
      </c>
      <c r="M177" s="34">
        <v>76.900000000000006</v>
      </c>
      <c r="N177" s="34">
        <v>72.400000000000006</v>
      </c>
      <c r="O177" s="34">
        <v>69.900000000000006</v>
      </c>
      <c r="P177" s="34">
        <v>72.400000000000006</v>
      </c>
      <c r="Q177" s="34">
        <v>69.5</v>
      </c>
      <c r="R177" s="34">
        <v>72.099999999999994</v>
      </c>
    </row>
    <row r="178" spans="1:18" x14ac:dyDescent="0.3">
      <c r="A178" s="3">
        <v>1119</v>
      </c>
      <c r="B178" s="4" t="s">
        <v>174</v>
      </c>
      <c r="C178" s="34">
        <v>67.7</v>
      </c>
      <c r="D178" s="34">
        <v>70</v>
      </c>
      <c r="E178" s="34">
        <v>83</v>
      </c>
      <c r="F178" s="34">
        <v>78.3</v>
      </c>
      <c r="G178" s="34">
        <v>76.3</v>
      </c>
      <c r="H178" s="34">
        <v>79.900000000000006</v>
      </c>
      <c r="I178" s="34">
        <v>75.599999999999994</v>
      </c>
      <c r="J178" s="34">
        <v>74.3</v>
      </c>
      <c r="K178" s="34">
        <v>72.7</v>
      </c>
      <c r="L178" s="34">
        <v>69.900000000000006</v>
      </c>
      <c r="M178" s="34">
        <v>67.8</v>
      </c>
      <c r="N178" s="34">
        <v>62.9</v>
      </c>
      <c r="O178" s="34">
        <v>63.4</v>
      </c>
      <c r="P178" s="34">
        <v>64.400000000000006</v>
      </c>
      <c r="Q178" s="34">
        <v>68</v>
      </c>
      <c r="R178" s="34">
        <v>64.099999999999994</v>
      </c>
    </row>
    <row r="179" spans="1:18" x14ac:dyDescent="0.3">
      <c r="A179" s="3">
        <v>1120</v>
      </c>
      <c r="B179" s="4" t="s">
        <v>175</v>
      </c>
      <c r="C179" s="34">
        <v>52.6</v>
      </c>
      <c r="D179" s="34">
        <v>60.2</v>
      </c>
      <c r="E179" s="34">
        <v>73.7</v>
      </c>
      <c r="F179" s="34">
        <v>68.2</v>
      </c>
      <c r="G179" s="34">
        <v>65</v>
      </c>
      <c r="H179" s="34">
        <v>65.2</v>
      </c>
      <c r="I179" s="34">
        <v>68.8</v>
      </c>
      <c r="J179" s="34">
        <v>71.2</v>
      </c>
      <c r="K179" s="34">
        <v>68.2</v>
      </c>
      <c r="L179" s="34">
        <v>68</v>
      </c>
      <c r="M179" s="34">
        <v>62.7</v>
      </c>
      <c r="N179" s="34">
        <v>60.8</v>
      </c>
      <c r="O179" s="34">
        <v>60.7</v>
      </c>
      <c r="P179" s="34">
        <v>58.5</v>
      </c>
      <c r="Q179" s="34">
        <v>62.4</v>
      </c>
      <c r="R179" s="34">
        <v>59</v>
      </c>
    </row>
    <row r="180" spans="1:18" x14ac:dyDescent="0.3">
      <c r="A180" s="3">
        <v>1121</v>
      </c>
      <c r="B180" s="4" t="s">
        <v>176</v>
      </c>
      <c r="C180" s="34">
        <v>72</v>
      </c>
      <c r="D180" s="34">
        <v>72.400000000000006</v>
      </c>
      <c r="E180" s="34">
        <v>84.4</v>
      </c>
      <c r="F180" s="34">
        <v>77.599999999999994</v>
      </c>
      <c r="G180" s="34">
        <v>74.400000000000006</v>
      </c>
      <c r="H180" s="34">
        <v>73.5</v>
      </c>
      <c r="I180" s="34">
        <v>76.099999999999994</v>
      </c>
      <c r="J180" s="34">
        <v>74.099999999999994</v>
      </c>
      <c r="K180" s="34">
        <v>74.5</v>
      </c>
      <c r="L180" s="34">
        <v>73.099999999999994</v>
      </c>
      <c r="M180" s="34">
        <v>69.8</v>
      </c>
      <c r="N180" s="34">
        <v>66</v>
      </c>
      <c r="O180" s="34">
        <v>65.900000000000006</v>
      </c>
      <c r="P180" s="34">
        <v>62.6</v>
      </c>
      <c r="Q180" s="34">
        <v>67.5</v>
      </c>
      <c r="R180" s="34">
        <v>63.6</v>
      </c>
    </row>
    <row r="181" spans="1:18" x14ac:dyDescent="0.3">
      <c r="A181" s="3">
        <v>1122</v>
      </c>
      <c r="B181" s="4" t="s">
        <v>177</v>
      </c>
      <c r="C181" s="34">
        <v>72.900000000000006</v>
      </c>
      <c r="D181" s="34">
        <v>72.099999999999994</v>
      </c>
      <c r="E181" s="34">
        <v>80.5</v>
      </c>
      <c r="F181" s="34">
        <v>71.099999999999994</v>
      </c>
      <c r="G181" s="34">
        <v>74.900000000000006</v>
      </c>
      <c r="H181" s="34">
        <v>70.7</v>
      </c>
      <c r="I181" s="34">
        <v>72.099999999999994</v>
      </c>
      <c r="J181" s="34">
        <v>70.7</v>
      </c>
      <c r="K181" s="34">
        <v>75.7</v>
      </c>
      <c r="L181" s="34">
        <v>69.7</v>
      </c>
      <c r="M181" s="34">
        <v>63.1</v>
      </c>
      <c r="N181" s="34">
        <v>61.8</v>
      </c>
      <c r="O181" s="34">
        <v>63.9</v>
      </c>
      <c r="P181" s="34">
        <v>63.9</v>
      </c>
      <c r="Q181" s="34">
        <v>65.3</v>
      </c>
      <c r="R181" s="34">
        <v>60.7</v>
      </c>
    </row>
    <row r="182" spans="1:18" x14ac:dyDescent="0.3">
      <c r="A182" s="3">
        <v>1124</v>
      </c>
      <c r="B182" s="4" t="s">
        <v>178</v>
      </c>
      <c r="C182" s="34">
        <v>52.1</v>
      </c>
      <c r="D182" s="34">
        <v>57.3</v>
      </c>
      <c r="E182" s="34">
        <v>74.900000000000006</v>
      </c>
      <c r="F182" s="34">
        <v>66.3</v>
      </c>
      <c r="G182" s="34">
        <v>66.2</v>
      </c>
      <c r="H182" s="34">
        <v>66.599999999999994</v>
      </c>
      <c r="I182" s="34">
        <v>71.5</v>
      </c>
      <c r="J182" s="34">
        <v>69.8</v>
      </c>
      <c r="K182" s="34">
        <v>71.400000000000006</v>
      </c>
      <c r="L182" s="34">
        <v>66.7</v>
      </c>
      <c r="M182" s="34">
        <v>63</v>
      </c>
      <c r="N182" s="34">
        <v>60.4</v>
      </c>
      <c r="O182" s="34">
        <v>61.7</v>
      </c>
      <c r="P182" s="34">
        <v>64.900000000000006</v>
      </c>
      <c r="Q182" s="34">
        <v>65.3</v>
      </c>
      <c r="R182" s="34">
        <v>57.8</v>
      </c>
    </row>
    <row r="183" spans="1:18" x14ac:dyDescent="0.3">
      <c r="A183" s="3">
        <v>1127</v>
      </c>
      <c r="B183" s="4" t="s">
        <v>179</v>
      </c>
      <c r="C183" s="34">
        <v>65.900000000000006</v>
      </c>
      <c r="D183" s="34">
        <v>68.8</v>
      </c>
      <c r="E183" s="34">
        <v>82.2</v>
      </c>
      <c r="F183" s="34">
        <v>77.599999999999994</v>
      </c>
      <c r="G183" s="34">
        <v>76.099999999999994</v>
      </c>
      <c r="H183" s="34">
        <v>75.3</v>
      </c>
      <c r="I183" s="34">
        <v>78.099999999999994</v>
      </c>
      <c r="J183" s="34">
        <v>74.5</v>
      </c>
      <c r="K183" s="34">
        <v>74.2</v>
      </c>
      <c r="L183" s="34">
        <v>69.7</v>
      </c>
      <c r="M183" s="34">
        <v>67.2</v>
      </c>
      <c r="N183" s="34">
        <v>64.8</v>
      </c>
      <c r="O183" s="34">
        <v>65</v>
      </c>
      <c r="P183" s="34">
        <v>67</v>
      </c>
      <c r="Q183" s="34">
        <v>68.7</v>
      </c>
      <c r="R183" s="34">
        <v>62.7</v>
      </c>
    </row>
    <row r="184" spans="1:18" x14ac:dyDescent="0.3">
      <c r="A184" s="3">
        <v>1129</v>
      </c>
      <c r="B184" s="4" t="s">
        <v>180</v>
      </c>
      <c r="C184" s="34">
        <v>54.7</v>
      </c>
      <c r="D184" s="34">
        <v>68.099999999999994</v>
      </c>
      <c r="E184" s="34">
        <v>63.4</v>
      </c>
      <c r="F184" s="34">
        <v>58.7</v>
      </c>
      <c r="G184" s="34">
        <v>58.7</v>
      </c>
      <c r="H184" s="34">
        <v>62.1</v>
      </c>
      <c r="I184" s="34">
        <v>69.599999999999994</v>
      </c>
      <c r="J184" s="34">
        <v>71.099999999999994</v>
      </c>
      <c r="K184" s="34">
        <v>74.900000000000006</v>
      </c>
      <c r="L184" s="34">
        <v>73</v>
      </c>
      <c r="M184" s="34">
        <v>65.599999999999994</v>
      </c>
      <c r="N184" s="34">
        <v>72.2</v>
      </c>
      <c r="O184" s="34">
        <v>70.5</v>
      </c>
      <c r="P184" s="34">
        <v>66.599999999999994</v>
      </c>
      <c r="Q184" s="34">
        <v>76.7</v>
      </c>
      <c r="R184" s="34">
        <v>73.7</v>
      </c>
    </row>
    <row r="185" spans="1:18" x14ac:dyDescent="0.3">
      <c r="A185" s="3">
        <v>1130</v>
      </c>
      <c r="B185" s="4" t="s">
        <v>181</v>
      </c>
      <c r="C185" s="34">
        <v>60</v>
      </c>
      <c r="D185" s="34">
        <v>70.599999999999994</v>
      </c>
      <c r="E185" s="34">
        <v>76.599999999999994</v>
      </c>
      <c r="F185" s="34">
        <v>70.400000000000006</v>
      </c>
      <c r="G185" s="34">
        <v>72.599999999999994</v>
      </c>
      <c r="H185" s="34">
        <v>70.7</v>
      </c>
      <c r="I185" s="34">
        <v>70.2</v>
      </c>
      <c r="J185" s="34">
        <v>70</v>
      </c>
      <c r="K185" s="34">
        <v>67.3</v>
      </c>
      <c r="L185" s="34">
        <v>70.900000000000006</v>
      </c>
      <c r="M185" s="34">
        <v>65.5</v>
      </c>
      <c r="N185" s="34">
        <v>61.3</v>
      </c>
      <c r="O185" s="34">
        <v>57.3</v>
      </c>
      <c r="P185" s="34">
        <v>59</v>
      </c>
      <c r="Q185" s="34">
        <v>65.099999999999994</v>
      </c>
      <c r="R185" s="34">
        <v>58.7</v>
      </c>
    </row>
    <row r="186" spans="1:18" x14ac:dyDescent="0.3">
      <c r="A186" s="3">
        <v>1133</v>
      </c>
      <c r="B186" s="4" t="s">
        <v>182</v>
      </c>
      <c r="C186" s="34">
        <v>64.400000000000006</v>
      </c>
      <c r="D186" s="34">
        <v>63.3</v>
      </c>
      <c r="E186" s="34">
        <v>69.599999999999994</v>
      </c>
      <c r="F186" s="34">
        <v>65.5</v>
      </c>
      <c r="G186" s="34">
        <v>69.599999999999994</v>
      </c>
      <c r="H186" s="34">
        <v>69</v>
      </c>
      <c r="I186" s="34">
        <v>69.599999999999994</v>
      </c>
      <c r="J186" s="34">
        <v>72.7</v>
      </c>
      <c r="K186" s="34">
        <v>73.5</v>
      </c>
      <c r="L186" s="34">
        <v>75</v>
      </c>
      <c r="M186" s="34">
        <v>69.2</v>
      </c>
      <c r="N186" s="34">
        <v>68</v>
      </c>
      <c r="O186" s="34">
        <v>63.2</v>
      </c>
      <c r="P186" s="34">
        <v>68.900000000000006</v>
      </c>
      <c r="Q186" s="34">
        <v>71.900000000000006</v>
      </c>
      <c r="R186" s="34">
        <v>70.2</v>
      </c>
    </row>
    <row r="187" spans="1:18" x14ac:dyDescent="0.3">
      <c r="A187" s="3">
        <v>1134</v>
      </c>
      <c r="B187" s="4" t="s">
        <v>183</v>
      </c>
      <c r="C187" s="34">
        <v>68</v>
      </c>
      <c r="D187" s="34">
        <v>69.7</v>
      </c>
      <c r="E187" s="34">
        <v>73.7</v>
      </c>
      <c r="F187" s="34">
        <v>67.8</v>
      </c>
      <c r="G187" s="34">
        <v>67.3</v>
      </c>
      <c r="H187" s="34">
        <v>68.5</v>
      </c>
      <c r="I187" s="34">
        <v>69.2</v>
      </c>
      <c r="J187" s="34">
        <v>68.900000000000006</v>
      </c>
      <c r="K187" s="34">
        <v>67.5</v>
      </c>
      <c r="L187" s="34">
        <v>70.8</v>
      </c>
      <c r="M187" s="34">
        <v>65.2</v>
      </c>
      <c r="N187" s="34">
        <v>63.6</v>
      </c>
      <c r="O187" s="34">
        <v>61.5</v>
      </c>
      <c r="P187" s="34">
        <v>67.900000000000006</v>
      </c>
      <c r="Q187" s="34">
        <v>67.8</v>
      </c>
      <c r="R187" s="34">
        <v>67</v>
      </c>
    </row>
    <row r="188" spans="1:18" x14ac:dyDescent="0.3">
      <c r="A188" s="3">
        <v>1135</v>
      </c>
      <c r="B188" s="4" t="s">
        <v>184</v>
      </c>
      <c r="C188" s="34">
        <v>75.599999999999994</v>
      </c>
      <c r="D188" s="34">
        <v>75.8</v>
      </c>
      <c r="E188" s="34">
        <v>84</v>
      </c>
      <c r="F188" s="34">
        <v>80</v>
      </c>
      <c r="G188" s="34">
        <v>80.5</v>
      </c>
      <c r="H188" s="34">
        <v>80.5</v>
      </c>
      <c r="I188" s="34">
        <v>81.5</v>
      </c>
      <c r="J188" s="34">
        <v>79.599999999999994</v>
      </c>
      <c r="K188" s="34">
        <v>73.900000000000006</v>
      </c>
      <c r="L188" s="34">
        <v>70</v>
      </c>
      <c r="M188" s="34">
        <v>67.099999999999994</v>
      </c>
      <c r="N188" s="34">
        <v>65</v>
      </c>
      <c r="O188" s="34">
        <v>68.5</v>
      </c>
      <c r="P188" s="34">
        <v>68.5</v>
      </c>
      <c r="Q188" s="34">
        <v>69.400000000000006</v>
      </c>
      <c r="R188" s="34">
        <v>67.7</v>
      </c>
    </row>
    <row r="189" spans="1:18" x14ac:dyDescent="0.3">
      <c r="A189" s="3">
        <v>1141</v>
      </c>
      <c r="B189" s="4" t="s">
        <v>185</v>
      </c>
      <c r="C189" s="34">
        <v>38.200000000000003</v>
      </c>
      <c r="D189" s="34">
        <v>48.6</v>
      </c>
      <c r="E189" s="34">
        <v>55.2</v>
      </c>
      <c r="F189" s="34">
        <v>61.2</v>
      </c>
      <c r="G189" s="34">
        <v>65.900000000000006</v>
      </c>
      <c r="H189" s="34">
        <v>68.400000000000006</v>
      </c>
      <c r="I189" s="34">
        <v>71.7</v>
      </c>
      <c r="J189" s="34">
        <v>72.400000000000006</v>
      </c>
      <c r="K189" s="34">
        <v>71.400000000000006</v>
      </c>
      <c r="L189" s="34">
        <v>74.900000000000006</v>
      </c>
      <c r="M189" s="34">
        <v>72.599999999999994</v>
      </c>
      <c r="N189" s="34">
        <v>71.099999999999994</v>
      </c>
      <c r="O189" s="34">
        <v>67.2</v>
      </c>
      <c r="P189" s="34">
        <v>72.5</v>
      </c>
      <c r="Q189" s="34">
        <v>73.2</v>
      </c>
      <c r="R189" s="34">
        <v>67.900000000000006</v>
      </c>
    </row>
    <row r="190" spans="1:18" x14ac:dyDescent="0.3">
      <c r="A190" s="3">
        <v>1142</v>
      </c>
      <c r="B190" s="4" t="s">
        <v>186</v>
      </c>
      <c r="C190" s="34">
        <v>58.5</v>
      </c>
      <c r="D190" s="34">
        <v>57.2</v>
      </c>
      <c r="E190" s="34">
        <v>69.5</v>
      </c>
      <c r="F190" s="34">
        <v>74.2</v>
      </c>
      <c r="G190" s="34">
        <v>75.2</v>
      </c>
      <c r="H190" s="34">
        <v>67</v>
      </c>
      <c r="I190" s="34">
        <v>75.599999999999994</v>
      </c>
      <c r="J190" s="34">
        <v>73</v>
      </c>
      <c r="K190" s="34">
        <v>75.8</v>
      </c>
      <c r="L190" s="34">
        <v>76</v>
      </c>
      <c r="M190" s="34">
        <v>70.599999999999994</v>
      </c>
      <c r="N190" s="34">
        <v>71.3</v>
      </c>
      <c r="O190" s="34">
        <v>69</v>
      </c>
      <c r="P190" s="34">
        <v>73.5</v>
      </c>
      <c r="Q190" s="34">
        <v>73.2</v>
      </c>
      <c r="R190" s="34">
        <v>65.900000000000006</v>
      </c>
    </row>
    <row r="191" spans="1:18" x14ac:dyDescent="0.3">
      <c r="A191" s="3">
        <v>1144</v>
      </c>
      <c r="B191" s="4" t="s">
        <v>187</v>
      </c>
      <c r="C191" s="34">
        <v>56</v>
      </c>
      <c r="D191" s="34">
        <v>67.5</v>
      </c>
      <c r="E191" s="34">
        <v>62.5</v>
      </c>
      <c r="F191" s="34">
        <v>64.2</v>
      </c>
      <c r="G191" s="34">
        <v>76.2</v>
      </c>
      <c r="H191" s="34">
        <v>72.2</v>
      </c>
      <c r="I191" s="34">
        <v>79.2</v>
      </c>
      <c r="J191" s="34">
        <v>81</v>
      </c>
      <c r="K191" s="34">
        <v>74.7</v>
      </c>
      <c r="L191" s="34">
        <v>75.900000000000006</v>
      </c>
      <c r="M191" s="34">
        <v>76.3</v>
      </c>
      <c r="N191" s="34">
        <v>67.900000000000006</v>
      </c>
      <c r="O191" s="34">
        <v>67.900000000000006</v>
      </c>
      <c r="P191" s="34">
        <v>75.3</v>
      </c>
      <c r="Q191" s="34">
        <v>81.2</v>
      </c>
      <c r="R191" s="34">
        <v>80.5</v>
      </c>
    </row>
    <row r="192" spans="1:18" x14ac:dyDescent="0.3">
      <c r="A192" s="3">
        <v>1145</v>
      </c>
      <c r="B192" s="4" t="s">
        <v>188</v>
      </c>
      <c r="C192" s="34">
        <v>49.3</v>
      </c>
      <c r="D192" s="34">
        <v>53</v>
      </c>
      <c r="E192" s="34">
        <v>71</v>
      </c>
      <c r="F192" s="34">
        <v>64.5</v>
      </c>
      <c r="G192" s="34">
        <v>56.5</v>
      </c>
      <c r="H192" s="34">
        <v>70.2</v>
      </c>
      <c r="I192" s="34">
        <v>68.900000000000006</v>
      </c>
      <c r="J192" s="34">
        <v>76</v>
      </c>
      <c r="K192" s="34">
        <v>74.8</v>
      </c>
      <c r="L192" s="34">
        <v>73.099999999999994</v>
      </c>
      <c r="M192" s="34">
        <v>74.599999999999994</v>
      </c>
      <c r="N192" s="34">
        <v>67.5</v>
      </c>
      <c r="O192" s="34">
        <v>65.900000000000006</v>
      </c>
      <c r="P192" s="34">
        <v>69.2</v>
      </c>
      <c r="Q192" s="34">
        <v>73.7</v>
      </c>
      <c r="R192" s="34">
        <v>75.2</v>
      </c>
    </row>
    <row r="193" spans="1:18" x14ac:dyDescent="0.3">
      <c r="A193" s="3">
        <v>1146</v>
      </c>
      <c r="B193" s="4" t="s">
        <v>189</v>
      </c>
      <c r="C193" s="34">
        <v>60.2</v>
      </c>
      <c r="D193" s="34">
        <v>56.7</v>
      </c>
      <c r="E193" s="34">
        <v>67.900000000000006</v>
      </c>
      <c r="F193" s="34">
        <v>66.7</v>
      </c>
      <c r="G193" s="34">
        <v>67.400000000000006</v>
      </c>
      <c r="H193" s="34">
        <v>64.2</v>
      </c>
      <c r="I193" s="34">
        <v>68.2</v>
      </c>
      <c r="J193" s="34">
        <v>66.8</v>
      </c>
      <c r="K193" s="34">
        <v>67.400000000000006</v>
      </c>
      <c r="L193" s="34">
        <v>65.099999999999994</v>
      </c>
      <c r="M193" s="34">
        <v>64.2</v>
      </c>
      <c r="N193" s="34">
        <v>61</v>
      </c>
      <c r="O193" s="34">
        <v>58.1</v>
      </c>
      <c r="P193" s="34">
        <v>61</v>
      </c>
      <c r="Q193" s="34">
        <v>62.9</v>
      </c>
      <c r="R193" s="34">
        <v>62.2</v>
      </c>
    </row>
    <row r="194" spans="1:18" x14ac:dyDescent="0.3">
      <c r="A194" s="3">
        <v>1149</v>
      </c>
      <c r="B194" s="4" t="s">
        <v>190</v>
      </c>
      <c r="C194" s="34">
        <v>51</v>
      </c>
      <c r="D194" s="34">
        <v>54.9</v>
      </c>
      <c r="E194" s="34">
        <v>54.4</v>
      </c>
      <c r="F194" s="34">
        <v>63.5</v>
      </c>
      <c r="G194" s="34">
        <v>61.2</v>
      </c>
      <c r="H194" s="34">
        <v>61.8</v>
      </c>
      <c r="I194" s="34">
        <v>64.400000000000006</v>
      </c>
      <c r="J194" s="34">
        <v>62.7</v>
      </c>
      <c r="K194" s="34">
        <v>61.9</v>
      </c>
      <c r="L194" s="34">
        <v>61</v>
      </c>
      <c r="M194" s="34">
        <v>56.9</v>
      </c>
      <c r="N194" s="34">
        <v>53.8</v>
      </c>
      <c r="O194" s="34">
        <v>58</v>
      </c>
      <c r="P194" s="34">
        <v>59.9</v>
      </c>
      <c r="Q194" s="34">
        <v>61.2</v>
      </c>
      <c r="R194" s="34">
        <v>57.2</v>
      </c>
    </row>
    <row r="195" spans="1:18" x14ac:dyDescent="0.3">
      <c r="A195" s="3">
        <v>1151</v>
      </c>
      <c r="B195" s="4" t="s">
        <v>191</v>
      </c>
      <c r="C195" s="34">
        <v>54</v>
      </c>
      <c r="D195" s="34">
        <v>63.6</v>
      </c>
      <c r="E195" s="34">
        <v>59.7</v>
      </c>
      <c r="F195" s="34">
        <v>56.5</v>
      </c>
      <c r="G195" s="34">
        <v>69.7</v>
      </c>
      <c r="H195" s="34">
        <v>69</v>
      </c>
      <c r="I195" s="34">
        <v>73.5</v>
      </c>
      <c r="J195" s="34">
        <v>82.2</v>
      </c>
      <c r="K195" s="34">
        <v>79.7</v>
      </c>
      <c r="L195" s="34">
        <v>82.6</v>
      </c>
      <c r="M195" s="34">
        <v>81.599999999999994</v>
      </c>
      <c r="N195" s="34">
        <v>79.8</v>
      </c>
      <c r="O195" s="34">
        <v>79.8</v>
      </c>
      <c r="P195" s="34">
        <v>81.099999999999994</v>
      </c>
      <c r="Q195" s="34">
        <v>79.2</v>
      </c>
      <c r="R195" s="34">
        <v>84.3</v>
      </c>
    </row>
    <row r="196" spans="1:18" x14ac:dyDescent="0.3">
      <c r="A196" s="3">
        <v>1160</v>
      </c>
      <c r="B196" s="6" t="s">
        <v>192</v>
      </c>
      <c r="C196" s="34" t="s">
        <v>475</v>
      </c>
      <c r="D196" s="34" t="s">
        <v>475</v>
      </c>
      <c r="E196" s="34" t="s">
        <v>475</v>
      </c>
      <c r="F196" s="34" t="s">
        <v>475</v>
      </c>
      <c r="G196" s="34" t="s">
        <v>475</v>
      </c>
      <c r="H196" s="34" t="s">
        <v>475</v>
      </c>
      <c r="I196" s="34" t="s">
        <v>475</v>
      </c>
      <c r="J196" s="34" t="s">
        <v>475</v>
      </c>
      <c r="K196" s="34" t="s">
        <v>475</v>
      </c>
      <c r="L196" s="34" t="s">
        <v>475</v>
      </c>
      <c r="M196" s="34" t="s">
        <v>475</v>
      </c>
      <c r="N196" s="34" t="s">
        <v>475</v>
      </c>
      <c r="O196" s="34" t="s">
        <v>475</v>
      </c>
      <c r="P196" s="34">
        <v>58.7</v>
      </c>
      <c r="Q196" s="34">
        <v>61.8</v>
      </c>
      <c r="R196" s="34">
        <v>58.7</v>
      </c>
    </row>
    <row r="197" spans="1:18" x14ac:dyDescent="0.3">
      <c r="A197" s="3">
        <v>1201</v>
      </c>
      <c r="B197" s="4" t="s">
        <v>193</v>
      </c>
      <c r="C197" s="34" t="s">
        <v>475</v>
      </c>
      <c r="D197" s="34" t="s">
        <v>475</v>
      </c>
      <c r="E197" s="34" t="s">
        <v>475</v>
      </c>
      <c r="F197" s="34" t="s">
        <v>475</v>
      </c>
      <c r="G197" s="34">
        <v>70.599999999999994</v>
      </c>
      <c r="H197" s="34">
        <v>67.5</v>
      </c>
      <c r="I197" s="34">
        <v>67.5</v>
      </c>
      <c r="J197" s="34">
        <v>67.8</v>
      </c>
      <c r="K197" s="34">
        <v>64.8</v>
      </c>
      <c r="L197" s="34">
        <v>63.5</v>
      </c>
      <c r="M197" s="34">
        <v>59.8</v>
      </c>
      <c r="N197" s="34">
        <v>59.2</v>
      </c>
      <c r="O197" s="34">
        <v>61.7</v>
      </c>
      <c r="P197" s="34">
        <v>62.2</v>
      </c>
      <c r="Q197" s="34">
        <v>65.2</v>
      </c>
      <c r="R197" s="34">
        <v>61.6</v>
      </c>
    </row>
    <row r="198" spans="1:18" x14ac:dyDescent="0.3">
      <c r="A198" s="3">
        <v>1211</v>
      </c>
      <c r="B198" s="4" t="s">
        <v>194</v>
      </c>
      <c r="C198" s="34">
        <v>68.599999999999994</v>
      </c>
      <c r="D198" s="34">
        <v>68.3</v>
      </c>
      <c r="E198" s="34">
        <v>72.8</v>
      </c>
      <c r="F198" s="34">
        <v>67.599999999999994</v>
      </c>
      <c r="G198" s="34">
        <v>70</v>
      </c>
      <c r="H198" s="34">
        <v>71.3</v>
      </c>
      <c r="I198" s="34">
        <v>71.5</v>
      </c>
      <c r="J198" s="34">
        <v>73.5</v>
      </c>
      <c r="K198" s="34">
        <v>69</v>
      </c>
      <c r="L198" s="34">
        <v>67.400000000000006</v>
      </c>
      <c r="M198" s="34">
        <v>66.400000000000006</v>
      </c>
      <c r="N198" s="34">
        <v>64.900000000000006</v>
      </c>
      <c r="O198" s="34">
        <v>58</v>
      </c>
      <c r="P198" s="34">
        <v>64.400000000000006</v>
      </c>
      <c r="Q198" s="34">
        <v>67.400000000000006</v>
      </c>
      <c r="R198" s="34">
        <v>65.3</v>
      </c>
    </row>
    <row r="199" spans="1:18" x14ac:dyDescent="0.3">
      <c r="A199" s="3">
        <v>1216</v>
      </c>
      <c r="B199" s="4" t="s">
        <v>195</v>
      </c>
      <c r="C199" s="34">
        <v>48.2</v>
      </c>
      <c r="D199" s="34">
        <v>63.4</v>
      </c>
      <c r="E199" s="34">
        <v>71.8</v>
      </c>
      <c r="F199" s="34">
        <v>72.599999999999994</v>
      </c>
      <c r="G199" s="34">
        <v>67.400000000000006</v>
      </c>
      <c r="H199" s="34">
        <v>66.400000000000006</v>
      </c>
      <c r="I199" s="34">
        <v>64.7</v>
      </c>
      <c r="J199" s="34">
        <v>69.8</v>
      </c>
      <c r="K199" s="34">
        <v>71.7</v>
      </c>
      <c r="L199" s="34">
        <v>70.099999999999994</v>
      </c>
      <c r="M199" s="34">
        <v>67.3</v>
      </c>
      <c r="N199" s="34">
        <v>64.2</v>
      </c>
      <c r="O199" s="34">
        <v>66.8</v>
      </c>
      <c r="P199" s="34">
        <v>65.8</v>
      </c>
      <c r="Q199" s="34">
        <v>68.8</v>
      </c>
      <c r="R199" s="34">
        <v>63</v>
      </c>
    </row>
    <row r="200" spans="1:18" x14ac:dyDescent="0.3">
      <c r="A200" s="3">
        <v>1219</v>
      </c>
      <c r="B200" s="4" t="s">
        <v>196</v>
      </c>
      <c r="C200" s="34">
        <v>62.6</v>
      </c>
      <c r="D200" s="34">
        <v>58</v>
      </c>
      <c r="E200" s="34">
        <v>67.400000000000006</v>
      </c>
      <c r="F200" s="34">
        <v>63.5</v>
      </c>
      <c r="G200" s="34">
        <v>67</v>
      </c>
      <c r="H200" s="34">
        <v>68.099999999999994</v>
      </c>
      <c r="I200" s="34">
        <v>73.400000000000006</v>
      </c>
      <c r="J200" s="34">
        <v>72.3</v>
      </c>
      <c r="K200" s="34">
        <v>73.2</v>
      </c>
      <c r="L200" s="34">
        <v>71.099999999999994</v>
      </c>
      <c r="M200" s="34">
        <v>66.5</v>
      </c>
      <c r="N200" s="34">
        <v>61.8</v>
      </c>
      <c r="O200" s="34">
        <v>60.8</v>
      </c>
      <c r="P200" s="34">
        <v>64.599999999999994</v>
      </c>
      <c r="Q200" s="34">
        <v>67</v>
      </c>
      <c r="R200" s="34">
        <v>63.1</v>
      </c>
    </row>
    <row r="201" spans="1:18" x14ac:dyDescent="0.3">
      <c r="A201" s="3">
        <v>1221</v>
      </c>
      <c r="B201" s="4" t="s">
        <v>197</v>
      </c>
      <c r="C201" s="34">
        <v>65</v>
      </c>
      <c r="D201" s="34">
        <v>71.099999999999994</v>
      </c>
      <c r="E201" s="34">
        <v>77.400000000000006</v>
      </c>
      <c r="F201" s="34">
        <v>74</v>
      </c>
      <c r="G201" s="34">
        <v>72</v>
      </c>
      <c r="H201" s="34">
        <v>68.7</v>
      </c>
      <c r="I201" s="34">
        <v>70.599999999999994</v>
      </c>
      <c r="J201" s="34">
        <v>70.2</v>
      </c>
      <c r="K201" s="34">
        <v>69.5</v>
      </c>
      <c r="L201" s="34">
        <v>66.5</v>
      </c>
      <c r="M201" s="34">
        <v>60.2</v>
      </c>
      <c r="N201" s="34">
        <v>57.6</v>
      </c>
      <c r="O201" s="34">
        <v>58.8</v>
      </c>
      <c r="P201" s="34">
        <v>61.9</v>
      </c>
      <c r="Q201" s="34">
        <v>65.900000000000006</v>
      </c>
      <c r="R201" s="34">
        <v>62.9</v>
      </c>
    </row>
    <row r="202" spans="1:18" x14ac:dyDescent="0.3">
      <c r="A202" s="3">
        <v>1222</v>
      </c>
      <c r="B202" s="4" t="s">
        <v>198</v>
      </c>
      <c r="C202" s="34">
        <v>60.5</v>
      </c>
      <c r="D202" s="34">
        <v>64.900000000000006</v>
      </c>
      <c r="E202" s="34">
        <v>69.099999999999994</v>
      </c>
      <c r="F202" s="34">
        <v>67.2</v>
      </c>
      <c r="G202" s="34">
        <v>72.2</v>
      </c>
      <c r="H202" s="34">
        <v>75.3</v>
      </c>
      <c r="I202" s="34">
        <v>79.099999999999994</v>
      </c>
      <c r="J202" s="34">
        <v>76</v>
      </c>
      <c r="K202" s="34">
        <v>77</v>
      </c>
      <c r="L202" s="34">
        <v>76.3</v>
      </c>
      <c r="M202" s="34">
        <v>75.599999999999994</v>
      </c>
      <c r="N202" s="34">
        <v>70</v>
      </c>
      <c r="O202" s="34">
        <v>66.7</v>
      </c>
      <c r="P202" s="34">
        <v>71.900000000000006</v>
      </c>
      <c r="Q202" s="34">
        <v>73</v>
      </c>
      <c r="R202" s="34">
        <v>70.8</v>
      </c>
    </row>
    <row r="203" spans="1:18" x14ac:dyDescent="0.3">
      <c r="A203" s="3">
        <v>1223</v>
      </c>
      <c r="B203" s="4" t="s">
        <v>199</v>
      </c>
      <c r="C203" s="34">
        <v>61</v>
      </c>
      <c r="D203" s="34">
        <v>67.3</v>
      </c>
      <c r="E203" s="34">
        <v>74.599999999999994</v>
      </c>
      <c r="F203" s="34">
        <v>84.1</v>
      </c>
      <c r="G203" s="34">
        <v>82.7</v>
      </c>
      <c r="H203" s="34">
        <v>83.8</v>
      </c>
      <c r="I203" s="34">
        <v>76.2</v>
      </c>
      <c r="J203" s="34">
        <v>71.3</v>
      </c>
      <c r="K203" s="34">
        <v>70</v>
      </c>
      <c r="L203" s="34">
        <v>70.900000000000006</v>
      </c>
      <c r="M203" s="34">
        <v>68.8</v>
      </c>
      <c r="N203" s="34">
        <v>67.8</v>
      </c>
      <c r="O203" s="34">
        <v>64.400000000000006</v>
      </c>
      <c r="P203" s="34">
        <v>73.3</v>
      </c>
      <c r="Q203" s="34">
        <v>72.099999999999994</v>
      </c>
      <c r="R203" s="34">
        <v>68.7</v>
      </c>
    </row>
    <row r="204" spans="1:18" x14ac:dyDescent="0.3">
      <c r="A204" s="3">
        <v>1224</v>
      </c>
      <c r="B204" s="4" t="s">
        <v>200</v>
      </c>
      <c r="C204" s="34">
        <v>63.7</v>
      </c>
      <c r="D204" s="34">
        <v>62.6</v>
      </c>
      <c r="E204" s="34">
        <v>67.900000000000006</v>
      </c>
      <c r="F204" s="34">
        <v>67.099999999999994</v>
      </c>
      <c r="G204" s="34">
        <v>71.099999999999994</v>
      </c>
      <c r="H204" s="34">
        <v>66.8</v>
      </c>
      <c r="I204" s="34">
        <v>68.2</v>
      </c>
      <c r="J204" s="34">
        <v>66.7</v>
      </c>
      <c r="K204" s="34">
        <v>65.599999999999994</v>
      </c>
      <c r="L204" s="34">
        <v>73.5</v>
      </c>
      <c r="M204" s="34">
        <v>64.8</v>
      </c>
      <c r="N204" s="34">
        <v>61.3</v>
      </c>
      <c r="O204" s="34">
        <v>62.1</v>
      </c>
      <c r="P204" s="34">
        <v>64.2</v>
      </c>
      <c r="Q204" s="34">
        <v>65.400000000000006</v>
      </c>
      <c r="R204" s="34">
        <v>56.3</v>
      </c>
    </row>
    <row r="205" spans="1:18" x14ac:dyDescent="0.3">
      <c r="A205" s="3">
        <v>1227</v>
      </c>
      <c r="B205" s="4" t="s">
        <v>201</v>
      </c>
      <c r="C205" s="34">
        <v>55</v>
      </c>
      <c r="D205" s="34">
        <v>54.4</v>
      </c>
      <c r="E205" s="34">
        <v>58.9</v>
      </c>
      <c r="F205" s="34">
        <v>45.7</v>
      </c>
      <c r="G205" s="34">
        <v>60.1</v>
      </c>
      <c r="H205" s="34">
        <v>67.5</v>
      </c>
      <c r="I205" s="34">
        <v>70.099999999999994</v>
      </c>
      <c r="J205" s="34">
        <v>72.7</v>
      </c>
      <c r="K205" s="34">
        <v>72.7</v>
      </c>
      <c r="L205" s="34">
        <v>75.7</v>
      </c>
      <c r="M205" s="34">
        <v>66.099999999999994</v>
      </c>
      <c r="N205" s="34">
        <v>72.400000000000006</v>
      </c>
      <c r="O205" s="34">
        <v>65.5</v>
      </c>
      <c r="P205" s="34">
        <v>73.599999999999994</v>
      </c>
      <c r="Q205" s="34">
        <v>74.5</v>
      </c>
      <c r="R205" s="34">
        <v>72.599999999999994</v>
      </c>
    </row>
    <row r="206" spans="1:18" x14ac:dyDescent="0.3">
      <c r="A206" s="3">
        <v>1228</v>
      </c>
      <c r="B206" s="4" t="s">
        <v>202</v>
      </c>
      <c r="C206" s="34">
        <v>71.5</v>
      </c>
      <c r="D206" s="34">
        <v>72.2</v>
      </c>
      <c r="E206" s="34">
        <v>79.400000000000006</v>
      </c>
      <c r="F206" s="34">
        <v>75.2</v>
      </c>
      <c r="G206" s="34">
        <v>76</v>
      </c>
      <c r="H206" s="34">
        <v>72.5</v>
      </c>
      <c r="I206" s="34">
        <v>71.8</v>
      </c>
      <c r="J206" s="34">
        <v>71.7</v>
      </c>
      <c r="K206" s="34">
        <v>67.599999999999994</v>
      </c>
      <c r="L206" s="34">
        <v>64.7</v>
      </c>
      <c r="M206" s="34">
        <v>60.4</v>
      </c>
      <c r="N206" s="34">
        <v>58.6</v>
      </c>
      <c r="O206" s="34">
        <v>59.8</v>
      </c>
      <c r="P206" s="34">
        <v>68.7</v>
      </c>
      <c r="Q206" s="34">
        <v>67.400000000000006</v>
      </c>
      <c r="R206" s="34">
        <v>63.2</v>
      </c>
    </row>
    <row r="207" spans="1:18" x14ac:dyDescent="0.3">
      <c r="A207" s="3">
        <v>1231</v>
      </c>
      <c r="B207" s="4" t="s">
        <v>203</v>
      </c>
      <c r="C207" s="34">
        <v>54.3</v>
      </c>
      <c r="D207" s="34">
        <v>65.2</v>
      </c>
      <c r="E207" s="34" t="s">
        <v>475</v>
      </c>
      <c r="F207" s="34" t="s">
        <v>475</v>
      </c>
      <c r="G207" s="34" t="s">
        <v>475</v>
      </c>
      <c r="H207" s="34" t="s">
        <v>475</v>
      </c>
      <c r="I207" s="34">
        <v>70.599999999999994</v>
      </c>
      <c r="J207" s="34">
        <v>72.2</v>
      </c>
      <c r="K207" s="34">
        <v>72.099999999999994</v>
      </c>
      <c r="L207" s="34">
        <v>70.5</v>
      </c>
      <c r="M207" s="34">
        <v>66.599999999999994</v>
      </c>
      <c r="N207" s="34">
        <v>63.5</v>
      </c>
      <c r="O207" s="34">
        <v>65.900000000000006</v>
      </c>
      <c r="P207" s="34">
        <v>68.2</v>
      </c>
      <c r="Q207" s="34">
        <v>72.5</v>
      </c>
      <c r="R207" s="34">
        <v>64.8</v>
      </c>
    </row>
    <row r="208" spans="1:18" x14ac:dyDescent="0.3">
      <c r="A208" s="3">
        <v>1232</v>
      </c>
      <c r="B208" s="4" t="s">
        <v>204</v>
      </c>
      <c r="C208" s="34">
        <v>72.2</v>
      </c>
      <c r="D208" s="34">
        <v>68</v>
      </c>
      <c r="E208" s="34" t="s">
        <v>475</v>
      </c>
      <c r="F208" s="34" t="s">
        <v>475</v>
      </c>
      <c r="G208" s="34" t="s">
        <v>475</v>
      </c>
      <c r="H208" s="34" t="s">
        <v>475</v>
      </c>
      <c r="I208" s="34">
        <v>67</v>
      </c>
      <c r="J208" s="34">
        <v>75.8</v>
      </c>
      <c r="K208" s="34">
        <v>78.8</v>
      </c>
      <c r="L208" s="34">
        <v>73.900000000000006</v>
      </c>
      <c r="M208" s="34">
        <v>68.099999999999994</v>
      </c>
      <c r="N208" s="34">
        <v>72.8</v>
      </c>
      <c r="O208" s="34">
        <v>69.900000000000006</v>
      </c>
      <c r="P208" s="34">
        <v>77.7</v>
      </c>
      <c r="Q208" s="34">
        <v>72.099999999999994</v>
      </c>
      <c r="R208" s="34">
        <v>68.3</v>
      </c>
    </row>
    <row r="209" spans="1:18" x14ac:dyDescent="0.3">
      <c r="A209" s="3">
        <v>1233</v>
      </c>
      <c r="B209" s="4" t="s">
        <v>205</v>
      </c>
      <c r="C209" s="34">
        <v>63.6</v>
      </c>
      <c r="D209" s="34">
        <v>63.8</v>
      </c>
      <c r="E209" s="34">
        <v>67.5</v>
      </c>
      <c r="F209" s="34">
        <v>66.7</v>
      </c>
      <c r="G209" s="34">
        <v>71.3</v>
      </c>
      <c r="H209" s="34">
        <v>70.599999999999994</v>
      </c>
      <c r="I209" s="34">
        <v>70.099999999999994</v>
      </c>
      <c r="J209" s="34">
        <v>69.400000000000006</v>
      </c>
      <c r="K209" s="34">
        <v>76.2</v>
      </c>
      <c r="L209" s="34">
        <v>75.2</v>
      </c>
      <c r="M209" s="34">
        <v>71.599999999999994</v>
      </c>
      <c r="N209" s="34">
        <v>72</v>
      </c>
      <c r="O209" s="34">
        <v>63.8</v>
      </c>
      <c r="P209" s="34">
        <v>71</v>
      </c>
      <c r="Q209" s="34">
        <v>75</v>
      </c>
      <c r="R209" s="34">
        <v>73.400000000000006</v>
      </c>
    </row>
    <row r="210" spans="1:18" x14ac:dyDescent="0.3">
      <c r="A210" s="3">
        <v>1234</v>
      </c>
      <c r="B210" s="4" t="s">
        <v>206</v>
      </c>
      <c r="C210" s="34">
        <v>54.4</v>
      </c>
      <c r="D210" s="34">
        <v>65.099999999999994</v>
      </c>
      <c r="E210" s="34">
        <v>66.2</v>
      </c>
      <c r="F210" s="34">
        <v>64.8</v>
      </c>
      <c r="G210" s="34">
        <v>66.5</v>
      </c>
      <c r="H210" s="34">
        <v>60.7</v>
      </c>
      <c r="I210" s="34">
        <v>70.900000000000006</v>
      </c>
      <c r="J210" s="34">
        <v>68.3</v>
      </c>
      <c r="K210" s="34">
        <v>65.2</v>
      </c>
      <c r="L210" s="34">
        <v>70.8</v>
      </c>
      <c r="M210" s="34">
        <v>65.3</v>
      </c>
      <c r="N210" s="34">
        <v>66.400000000000006</v>
      </c>
      <c r="O210" s="34">
        <v>60.8</v>
      </c>
      <c r="P210" s="34">
        <v>72</v>
      </c>
      <c r="Q210" s="34">
        <v>66.5</v>
      </c>
      <c r="R210" s="34">
        <v>71.7</v>
      </c>
    </row>
    <row r="211" spans="1:18" x14ac:dyDescent="0.3">
      <c r="A211" s="3">
        <v>1235</v>
      </c>
      <c r="B211" s="4" t="s">
        <v>207</v>
      </c>
      <c r="C211" s="34">
        <v>67.2</v>
      </c>
      <c r="D211" s="34">
        <v>74.8</v>
      </c>
      <c r="E211" s="34">
        <v>78.900000000000006</v>
      </c>
      <c r="F211" s="34">
        <v>74.7</v>
      </c>
      <c r="G211" s="34">
        <v>76.400000000000006</v>
      </c>
      <c r="H211" s="34">
        <v>72.7</v>
      </c>
      <c r="I211" s="34">
        <v>72.8</v>
      </c>
      <c r="J211" s="34">
        <v>71.5</v>
      </c>
      <c r="K211" s="34">
        <v>69.400000000000006</v>
      </c>
      <c r="L211" s="34">
        <v>68.599999999999994</v>
      </c>
      <c r="M211" s="34">
        <v>63.3</v>
      </c>
      <c r="N211" s="34">
        <v>63.1</v>
      </c>
      <c r="O211" s="34">
        <v>61.4</v>
      </c>
      <c r="P211" s="34">
        <v>61.2</v>
      </c>
      <c r="Q211" s="34">
        <v>67</v>
      </c>
      <c r="R211" s="34">
        <v>62.2</v>
      </c>
    </row>
    <row r="212" spans="1:18" x14ac:dyDescent="0.3">
      <c r="A212" s="3">
        <v>1238</v>
      </c>
      <c r="B212" s="4" t="s">
        <v>208</v>
      </c>
      <c r="C212" s="34">
        <v>67.2</v>
      </c>
      <c r="D212" s="34">
        <v>72.7</v>
      </c>
      <c r="E212" s="34">
        <v>79.900000000000006</v>
      </c>
      <c r="F212" s="34">
        <v>72.5</v>
      </c>
      <c r="G212" s="34">
        <v>70.2</v>
      </c>
      <c r="H212" s="34">
        <v>69.599999999999994</v>
      </c>
      <c r="I212" s="34">
        <v>71.7</v>
      </c>
      <c r="J212" s="34">
        <v>69.2</v>
      </c>
      <c r="K212" s="34">
        <v>67.599999999999994</v>
      </c>
      <c r="L212" s="34">
        <v>68.599999999999994</v>
      </c>
      <c r="M212" s="34">
        <v>63.4</v>
      </c>
      <c r="N212" s="34">
        <v>61.5</v>
      </c>
      <c r="O212" s="34">
        <v>61.4</v>
      </c>
      <c r="P212" s="34">
        <v>72.900000000000006</v>
      </c>
      <c r="Q212" s="34">
        <v>69.900000000000006</v>
      </c>
      <c r="R212" s="34">
        <v>64.400000000000006</v>
      </c>
    </row>
    <row r="213" spans="1:18" x14ac:dyDescent="0.3">
      <c r="A213" s="3">
        <v>1241</v>
      </c>
      <c r="B213" s="4" t="s">
        <v>209</v>
      </c>
      <c r="C213" s="34">
        <v>61.6</v>
      </c>
      <c r="D213" s="34">
        <v>61.9</v>
      </c>
      <c r="E213" s="34">
        <v>73.8</v>
      </c>
      <c r="F213" s="34">
        <v>67.7</v>
      </c>
      <c r="G213" s="34">
        <v>63.5</v>
      </c>
      <c r="H213" s="34">
        <v>70.7</v>
      </c>
      <c r="I213" s="34">
        <v>68.7</v>
      </c>
      <c r="J213" s="34">
        <v>71.099999999999994</v>
      </c>
      <c r="K213" s="34">
        <v>71.7</v>
      </c>
      <c r="L213" s="34">
        <v>72.2</v>
      </c>
      <c r="M213" s="34">
        <v>68.400000000000006</v>
      </c>
      <c r="N213" s="34">
        <v>68.8</v>
      </c>
      <c r="O213" s="34">
        <v>65.099999999999994</v>
      </c>
      <c r="P213" s="34">
        <v>71.599999999999994</v>
      </c>
      <c r="Q213" s="34">
        <v>70.900000000000006</v>
      </c>
      <c r="R213" s="34">
        <v>67.3</v>
      </c>
    </row>
    <row r="214" spans="1:18" x14ac:dyDescent="0.3">
      <c r="A214" s="3">
        <v>1242</v>
      </c>
      <c r="B214" s="4" t="s">
        <v>210</v>
      </c>
      <c r="C214" s="34">
        <v>60.5</v>
      </c>
      <c r="D214" s="34">
        <v>62.9</v>
      </c>
      <c r="E214" s="34">
        <v>68.400000000000006</v>
      </c>
      <c r="F214" s="34">
        <v>62.7</v>
      </c>
      <c r="G214" s="34">
        <v>67.7</v>
      </c>
      <c r="H214" s="34">
        <v>69.900000000000006</v>
      </c>
      <c r="I214" s="34">
        <v>69.599999999999994</v>
      </c>
      <c r="J214" s="34">
        <v>68.7</v>
      </c>
      <c r="K214" s="34">
        <v>66.2</v>
      </c>
      <c r="L214" s="34">
        <v>67.2</v>
      </c>
      <c r="M214" s="34">
        <v>63.8</v>
      </c>
      <c r="N214" s="34">
        <v>67.7</v>
      </c>
      <c r="O214" s="34">
        <v>59.5</v>
      </c>
      <c r="P214" s="34">
        <v>64.7</v>
      </c>
      <c r="Q214" s="34">
        <v>69.3</v>
      </c>
      <c r="R214" s="34">
        <v>65.8</v>
      </c>
    </row>
    <row r="215" spans="1:18" x14ac:dyDescent="0.3">
      <c r="A215" s="3">
        <v>1243</v>
      </c>
      <c r="B215" s="4" t="s">
        <v>63</v>
      </c>
      <c r="C215" s="34">
        <v>67.400000000000006</v>
      </c>
      <c r="D215" s="34">
        <v>66.099999999999994</v>
      </c>
      <c r="E215" s="34">
        <v>79.8</v>
      </c>
      <c r="F215" s="34">
        <v>70.900000000000006</v>
      </c>
      <c r="G215" s="34">
        <v>67.3</v>
      </c>
      <c r="H215" s="34">
        <v>67.5</v>
      </c>
      <c r="I215" s="34">
        <v>70</v>
      </c>
      <c r="J215" s="34">
        <v>69.099999999999994</v>
      </c>
      <c r="K215" s="34">
        <v>68.400000000000006</v>
      </c>
      <c r="L215" s="34">
        <v>68.599999999999994</v>
      </c>
      <c r="M215" s="34">
        <v>61.7</v>
      </c>
      <c r="N215" s="34">
        <v>65.400000000000006</v>
      </c>
      <c r="O215" s="34">
        <v>71.599999999999994</v>
      </c>
      <c r="P215" s="34">
        <v>70</v>
      </c>
      <c r="Q215" s="34">
        <v>69.400000000000006</v>
      </c>
      <c r="R215" s="34">
        <v>66.900000000000006</v>
      </c>
    </row>
    <row r="216" spans="1:18" x14ac:dyDescent="0.3">
      <c r="A216" s="3">
        <v>1244</v>
      </c>
      <c r="B216" s="4" t="s">
        <v>211</v>
      </c>
      <c r="C216" s="34">
        <v>58.9</v>
      </c>
      <c r="D216" s="34">
        <v>58</v>
      </c>
      <c r="E216" s="34">
        <v>63.1</v>
      </c>
      <c r="F216" s="34">
        <v>68.900000000000006</v>
      </c>
      <c r="G216" s="34">
        <v>74.900000000000006</v>
      </c>
      <c r="H216" s="34">
        <v>71.2</v>
      </c>
      <c r="I216" s="34">
        <v>67.8</v>
      </c>
      <c r="J216" s="34">
        <v>67.7</v>
      </c>
      <c r="K216" s="34">
        <v>66.5</v>
      </c>
      <c r="L216" s="34">
        <v>70.7</v>
      </c>
      <c r="M216" s="34">
        <v>65</v>
      </c>
      <c r="N216" s="34">
        <v>64.5</v>
      </c>
      <c r="O216" s="34">
        <v>63.9</v>
      </c>
      <c r="P216" s="34">
        <v>72.8</v>
      </c>
      <c r="Q216" s="34">
        <v>72.900000000000006</v>
      </c>
      <c r="R216" s="34">
        <v>67.400000000000006</v>
      </c>
    </row>
    <row r="217" spans="1:18" x14ac:dyDescent="0.3">
      <c r="A217" s="3">
        <v>1245</v>
      </c>
      <c r="B217" s="4" t="s">
        <v>212</v>
      </c>
      <c r="C217" s="34">
        <v>58</v>
      </c>
      <c r="D217" s="34">
        <v>54.8</v>
      </c>
      <c r="E217" s="34">
        <v>61.7</v>
      </c>
      <c r="F217" s="34">
        <v>65.8</v>
      </c>
      <c r="G217" s="34">
        <v>69.900000000000006</v>
      </c>
      <c r="H217" s="34">
        <v>70.900000000000006</v>
      </c>
      <c r="I217" s="34">
        <v>75.599999999999994</v>
      </c>
      <c r="J217" s="34">
        <v>71</v>
      </c>
      <c r="K217" s="34">
        <v>67.3</v>
      </c>
      <c r="L217" s="34">
        <v>67.3</v>
      </c>
      <c r="M217" s="34">
        <v>62.8</v>
      </c>
      <c r="N217" s="34">
        <v>61.8</v>
      </c>
      <c r="O217" s="34">
        <v>59.9</v>
      </c>
      <c r="P217" s="34">
        <v>62.7</v>
      </c>
      <c r="Q217" s="34">
        <v>65.3</v>
      </c>
      <c r="R217" s="34">
        <v>56.5</v>
      </c>
    </row>
    <row r="218" spans="1:18" x14ac:dyDescent="0.3">
      <c r="A218" s="3">
        <v>1246</v>
      </c>
      <c r="B218" s="4" t="s">
        <v>213</v>
      </c>
      <c r="C218" s="34">
        <v>65.900000000000006</v>
      </c>
      <c r="D218" s="34">
        <v>65.5</v>
      </c>
      <c r="E218" s="34">
        <v>71.900000000000006</v>
      </c>
      <c r="F218" s="34">
        <v>66.7</v>
      </c>
      <c r="G218" s="34">
        <v>69.599999999999994</v>
      </c>
      <c r="H218" s="34">
        <v>72</v>
      </c>
      <c r="I218" s="34">
        <v>70.900000000000006</v>
      </c>
      <c r="J218" s="34">
        <v>72.099999999999994</v>
      </c>
      <c r="K218" s="34">
        <v>66.3</v>
      </c>
      <c r="L218" s="34">
        <v>65.599999999999994</v>
      </c>
      <c r="M218" s="34">
        <v>60.7</v>
      </c>
      <c r="N218" s="34">
        <v>60.4</v>
      </c>
      <c r="O218" s="34">
        <v>61.3</v>
      </c>
      <c r="P218" s="34">
        <v>61.6</v>
      </c>
      <c r="Q218" s="34">
        <v>65.2</v>
      </c>
      <c r="R218" s="34">
        <v>57.2</v>
      </c>
    </row>
    <row r="219" spans="1:18" x14ac:dyDescent="0.3">
      <c r="A219" s="3">
        <v>1247</v>
      </c>
      <c r="B219" s="4" t="s">
        <v>214</v>
      </c>
      <c r="C219" s="34">
        <v>62.7</v>
      </c>
      <c r="D219" s="34">
        <v>60</v>
      </c>
      <c r="E219" s="34">
        <v>74.400000000000006</v>
      </c>
      <c r="F219" s="34">
        <v>66.5</v>
      </c>
      <c r="G219" s="34">
        <v>64</v>
      </c>
      <c r="H219" s="34">
        <v>65.2</v>
      </c>
      <c r="I219" s="34">
        <v>65.5</v>
      </c>
      <c r="J219" s="34">
        <v>68.099999999999994</v>
      </c>
      <c r="K219" s="34">
        <v>64.900000000000006</v>
      </c>
      <c r="L219" s="34">
        <v>65</v>
      </c>
      <c r="M219" s="34">
        <v>57.7</v>
      </c>
      <c r="N219" s="34">
        <v>60</v>
      </c>
      <c r="O219" s="34">
        <v>60.9</v>
      </c>
      <c r="P219" s="34">
        <v>63.8</v>
      </c>
      <c r="Q219" s="34">
        <v>67.3</v>
      </c>
      <c r="R219" s="34">
        <v>61.1</v>
      </c>
    </row>
    <row r="220" spans="1:18" x14ac:dyDescent="0.3">
      <c r="A220" s="3">
        <v>1251</v>
      </c>
      <c r="B220" s="4" t="s">
        <v>215</v>
      </c>
      <c r="C220" s="34">
        <v>68</v>
      </c>
      <c r="D220" s="34">
        <v>68.599999999999994</v>
      </c>
      <c r="E220" s="34">
        <v>80.3</v>
      </c>
      <c r="F220" s="34">
        <v>76.3</v>
      </c>
      <c r="G220" s="34">
        <v>72.599999999999994</v>
      </c>
      <c r="H220" s="34">
        <v>72</v>
      </c>
      <c r="I220" s="34">
        <v>71.900000000000006</v>
      </c>
      <c r="J220" s="34">
        <v>73.400000000000006</v>
      </c>
      <c r="K220" s="34">
        <v>70.400000000000006</v>
      </c>
      <c r="L220" s="34">
        <v>71.3</v>
      </c>
      <c r="M220" s="34">
        <v>66.2</v>
      </c>
      <c r="N220" s="34">
        <v>67.3</v>
      </c>
      <c r="O220" s="34">
        <v>68</v>
      </c>
      <c r="P220" s="34">
        <v>66.2</v>
      </c>
      <c r="Q220" s="34">
        <v>67.2</v>
      </c>
      <c r="R220" s="34">
        <v>64.599999999999994</v>
      </c>
    </row>
    <row r="221" spans="1:18" x14ac:dyDescent="0.3">
      <c r="A221" s="3">
        <v>1252</v>
      </c>
      <c r="B221" s="4" t="s">
        <v>216</v>
      </c>
      <c r="C221" s="34">
        <v>44.2</v>
      </c>
      <c r="D221" s="34">
        <v>35.4</v>
      </c>
      <c r="E221" s="34">
        <v>41.3</v>
      </c>
      <c r="F221" s="34">
        <v>55</v>
      </c>
      <c r="G221" s="34">
        <v>40.4</v>
      </c>
      <c r="H221" s="34">
        <v>63.6</v>
      </c>
      <c r="I221" s="34">
        <v>60.4</v>
      </c>
      <c r="J221" s="34">
        <v>68.599999999999994</v>
      </c>
      <c r="K221" s="34">
        <v>59.8</v>
      </c>
      <c r="L221" s="34">
        <v>62.9</v>
      </c>
      <c r="M221" s="34">
        <v>74.2</v>
      </c>
      <c r="N221" s="34">
        <v>62.6</v>
      </c>
      <c r="O221" s="34">
        <v>69</v>
      </c>
      <c r="P221" s="34">
        <v>70.599999999999994</v>
      </c>
      <c r="Q221" s="34">
        <v>78.8</v>
      </c>
      <c r="R221" s="34">
        <v>81.900000000000006</v>
      </c>
    </row>
    <row r="222" spans="1:18" x14ac:dyDescent="0.3">
      <c r="A222" s="3">
        <v>1253</v>
      </c>
      <c r="B222" s="4" t="s">
        <v>217</v>
      </c>
      <c r="C222" s="34">
        <v>66.7</v>
      </c>
      <c r="D222" s="34">
        <v>67.3</v>
      </c>
      <c r="E222" s="34">
        <v>77.5</v>
      </c>
      <c r="F222" s="34">
        <v>72.8</v>
      </c>
      <c r="G222" s="34">
        <v>71.3</v>
      </c>
      <c r="H222" s="34">
        <v>69.900000000000006</v>
      </c>
      <c r="I222" s="34">
        <v>67.8</v>
      </c>
      <c r="J222" s="34">
        <v>68.599999999999994</v>
      </c>
      <c r="K222" s="34">
        <v>77</v>
      </c>
      <c r="L222" s="34">
        <v>75.599999999999994</v>
      </c>
      <c r="M222" s="34">
        <v>68.8</v>
      </c>
      <c r="N222" s="34">
        <v>70.2</v>
      </c>
      <c r="O222" s="34">
        <v>65.400000000000006</v>
      </c>
      <c r="P222" s="34">
        <v>72.3</v>
      </c>
      <c r="Q222" s="34">
        <v>70.7</v>
      </c>
      <c r="R222" s="34">
        <v>66.5</v>
      </c>
    </row>
    <row r="223" spans="1:18" x14ac:dyDescent="0.3">
      <c r="A223" s="3">
        <v>1256</v>
      </c>
      <c r="B223" s="4" t="s">
        <v>218</v>
      </c>
      <c r="C223" s="34">
        <v>58.6</v>
      </c>
      <c r="D223" s="34">
        <v>62.2</v>
      </c>
      <c r="E223" s="34">
        <v>71.900000000000006</v>
      </c>
      <c r="F223" s="34">
        <v>68.5</v>
      </c>
      <c r="G223" s="34">
        <v>76.7</v>
      </c>
      <c r="H223" s="34">
        <v>78.400000000000006</v>
      </c>
      <c r="I223" s="34">
        <v>76.099999999999994</v>
      </c>
      <c r="J223" s="34">
        <v>74.3</v>
      </c>
      <c r="K223" s="34">
        <v>72.099999999999994</v>
      </c>
      <c r="L223" s="34">
        <v>69.900000000000006</v>
      </c>
      <c r="M223" s="34">
        <v>63.4</v>
      </c>
      <c r="N223" s="34">
        <v>63.4</v>
      </c>
      <c r="O223" s="34">
        <v>62.6</v>
      </c>
      <c r="P223" s="34">
        <v>66.7</v>
      </c>
      <c r="Q223" s="34">
        <v>68.3</v>
      </c>
      <c r="R223" s="34">
        <v>63.9</v>
      </c>
    </row>
    <row r="224" spans="1:18" x14ac:dyDescent="0.3">
      <c r="A224" s="3">
        <v>1259</v>
      </c>
      <c r="B224" s="4" t="s">
        <v>219</v>
      </c>
      <c r="C224" s="34">
        <v>60.5</v>
      </c>
      <c r="D224" s="34">
        <v>57.5</v>
      </c>
      <c r="E224" s="34">
        <v>76.599999999999994</v>
      </c>
      <c r="F224" s="34">
        <v>81.2</v>
      </c>
      <c r="G224" s="34">
        <v>89.6</v>
      </c>
      <c r="H224" s="34">
        <v>83.5</v>
      </c>
      <c r="I224" s="34">
        <v>75.5</v>
      </c>
      <c r="J224" s="34">
        <v>78.8</v>
      </c>
      <c r="K224" s="34">
        <v>72.7</v>
      </c>
      <c r="L224" s="34">
        <v>76.2</v>
      </c>
      <c r="M224" s="34">
        <v>75.900000000000006</v>
      </c>
      <c r="N224" s="34">
        <v>73.3</v>
      </c>
      <c r="O224" s="34">
        <v>70.400000000000006</v>
      </c>
      <c r="P224" s="34">
        <v>71.900000000000006</v>
      </c>
      <c r="Q224" s="34">
        <v>73.3</v>
      </c>
      <c r="R224" s="34">
        <v>68.2</v>
      </c>
    </row>
    <row r="225" spans="1:18" x14ac:dyDescent="0.3">
      <c r="A225" s="3">
        <v>1260</v>
      </c>
      <c r="B225" s="4" t="s">
        <v>220</v>
      </c>
      <c r="C225" s="34">
        <v>68.900000000000006</v>
      </c>
      <c r="D225" s="34">
        <v>73.7</v>
      </c>
      <c r="E225" s="34">
        <v>78.3</v>
      </c>
      <c r="F225" s="34">
        <v>75.3</v>
      </c>
      <c r="G225" s="34">
        <v>72.8</v>
      </c>
      <c r="H225" s="34">
        <v>70.099999999999994</v>
      </c>
      <c r="I225" s="34">
        <v>71</v>
      </c>
      <c r="J225" s="34">
        <v>73.099999999999994</v>
      </c>
      <c r="K225" s="34">
        <v>70.900000000000006</v>
      </c>
      <c r="L225" s="34">
        <v>70.900000000000006</v>
      </c>
      <c r="M225" s="34">
        <v>68.7</v>
      </c>
      <c r="N225" s="34">
        <v>66.3</v>
      </c>
      <c r="O225" s="34">
        <v>65.599999999999994</v>
      </c>
      <c r="P225" s="34">
        <v>69</v>
      </c>
      <c r="Q225" s="34">
        <v>66.7</v>
      </c>
      <c r="R225" s="34">
        <v>63.5</v>
      </c>
    </row>
    <row r="226" spans="1:18" x14ac:dyDescent="0.3">
      <c r="A226" s="3">
        <v>1263</v>
      </c>
      <c r="B226" s="4" t="s">
        <v>221</v>
      </c>
      <c r="C226" s="34">
        <v>48</v>
      </c>
      <c r="D226" s="34">
        <v>57.5</v>
      </c>
      <c r="E226" s="34">
        <v>72.099999999999994</v>
      </c>
      <c r="F226" s="34">
        <v>64.400000000000006</v>
      </c>
      <c r="G226" s="34">
        <v>66.400000000000006</v>
      </c>
      <c r="H226" s="34">
        <v>66.3</v>
      </c>
      <c r="I226" s="34">
        <v>67.3</v>
      </c>
      <c r="J226" s="34">
        <v>66.599999999999994</v>
      </c>
      <c r="K226" s="34">
        <v>69.3</v>
      </c>
      <c r="L226" s="34">
        <v>64.599999999999994</v>
      </c>
      <c r="M226" s="34">
        <v>59.8</v>
      </c>
      <c r="N226" s="34">
        <v>57.5</v>
      </c>
      <c r="O226" s="34">
        <v>59.1</v>
      </c>
      <c r="P226" s="34">
        <v>65.5</v>
      </c>
      <c r="Q226" s="34">
        <v>67.599999999999994</v>
      </c>
      <c r="R226" s="34">
        <v>61.8</v>
      </c>
    </row>
    <row r="227" spans="1:18" x14ac:dyDescent="0.3">
      <c r="A227" s="3">
        <v>1264</v>
      </c>
      <c r="B227" s="4" t="s">
        <v>222</v>
      </c>
      <c r="C227" s="34">
        <v>48.9</v>
      </c>
      <c r="D227" s="34">
        <v>52.9</v>
      </c>
      <c r="E227" s="34">
        <v>52.9</v>
      </c>
      <c r="F227" s="34">
        <v>55.6</v>
      </c>
      <c r="G227" s="34">
        <v>62</v>
      </c>
      <c r="H227" s="34">
        <v>69.7</v>
      </c>
      <c r="I227" s="34">
        <v>67</v>
      </c>
      <c r="J227" s="34">
        <v>67.400000000000006</v>
      </c>
      <c r="K227" s="34">
        <v>64.400000000000006</v>
      </c>
      <c r="L227" s="34">
        <v>64.599999999999994</v>
      </c>
      <c r="M227" s="34">
        <v>66.7</v>
      </c>
      <c r="N227" s="34">
        <v>62.5</v>
      </c>
      <c r="O227" s="34">
        <v>60.5</v>
      </c>
      <c r="P227" s="34">
        <v>65</v>
      </c>
      <c r="Q227" s="34">
        <v>68.400000000000006</v>
      </c>
      <c r="R227" s="34">
        <v>63.4</v>
      </c>
    </row>
    <row r="228" spans="1:18" x14ac:dyDescent="0.3">
      <c r="A228" s="3">
        <v>1265</v>
      </c>
      <c r="B228" s="4" t="s">
        <v>223</v>
      </c>
      <c r="C228" s="34">
        <v>45.1</v>
      </c>
      <c r="D228" s="34">
        <v>58.2</v>
      </c>
      <c r="E228" s="34">
        <v>59.9</v>
      </c>
      <c r="F228" s="34">
        <v>69.900000000000006</v>
      </c>
      <c r="G228" s="34">
        <v>74.3</v>
      </c>
      <c r="H228" s="34">
        <v>82.5</v>
      </c>
      <c r="I228" s="34">
        <v>73.599999999999994</v>
      </c>
      <c r="J228" s="34">
        <v>77</v>
      </c>
      <c r="K228" s="34">
        <v>74.7</v>
      </c>
      <c r="L228" s="34">
        <v>82.1</v>
      </c>
      <c r="M228" s="34">
        <v>80.400000000000006</v>
      </c>
      <c r="N228" s="34">
        <v>80.7</v>
      </c>
      <c r="O228" s="34">
        <v>78.5</v>
      </c>
      <c r="P228" s="34">
        <v>80.099999999999994</v>
      </c>
      <c r="Q228" s="34">
        <v>86.4</v>
      </c>
      <c r="R228" s="34">
        <v>83.1</v>
      </c>
    </row>
    <row r="229" spans="1:18" x14ac:dyDescent="0.3">
      <c r="A229" s="3">
        <v>1266</v>
      </c>
      <c r="B229" s="4" t="s">
        <v>224</v>
      </c>
      <c r="C229" s="34">
        <v>62.8</v>
      </c>
      <c r="D229" s="34">
        <v>63.3</v>
      </c>
      <c r="E229" s="34">
        <v>69.099999999999994</v>
      </c>
      <c r="F229" s="34">
        <v>72.8</v>
      </c>
      <c r="G229" s="34">
        <v>77.3</v>
      </c>
      <c r="H229" s="34">
        <v>74.099999999999994</v>
      </c>
      <c r="I229" s="34">
        <v>74.2</v>
      </c>
      <c r="J229" s="34">
        <v>77</v>
      </c>
      <c r="K229" s="34">
        <v>76.099999999999994</v>
      </c>
      <c r="L229" s="34">
        <v>75.900000000000006</v>
      </c>
      <c r="M229" s="34">
        <v>74.7</v>
      </c>
      <c r="N229" s="34">
        <v>80.8</v>
      </c>
      <c r="O229" s="34">
        <v>71.2</v>
      </c>
      <c r="P229" s="34">
        <v>74.099999999999994</v>
      </c>
      <c r="Q229" s="34">
        <v>77.099999999999994</v>
      </c>
      <c r="R229" s="34">
        <v>70.400000000000006</v>
      </c>
    </row>
    <row r="230" spans="1:18" x14ac:dyDescent="0.3">
      <c r="A230" s="3">
        <v>1401</v>
      </c>
      <c r="B230" s="4" t="s">
        <v>225</v>
      </c>
      <c r="C230" s="34">
        <v>73</v>
      </c>
      <c r="D230" s="34">
        <v>74.900000000000006</v>
      </c>
      <c r="E230" s="34">
        <v>72.3</v>
      </c>
      <c r="F230" s="34">
        <v>66.5</v>
      </c>
      <c r="G230" s="34">
        <v>71</v>
      </c>
      <c r="H230" s="34">
        <v>68.5</v>
      </c>
      <c r="I230" s="34">
        <v>65.900000000000006</v>
      </c>
      <c r="J230" s="34">
        <v>65.599999999999994</v>
      </c>
      <c r="K230" s="34">
        <v>63.3</v>
      </c>
      <c r="L230" s="34">
        <v>63.6</v>
      </c>
      <c r="M230" s="34">
        <v>54.4</v>
      </c>
      <c r="N230" s="34">
        <v>54.1</v>
      </c>
      <c r="O230" s="34">
        <v>57.2</v>
      </c>
      <c r="P230" s="34">
        <v>57.5</v>
      </c>
      <c r="Q230" s="34">
        <v>65.099999999999994</v>
      </c>
      <c r="R230" s="34">
        <v>62.9</v>
      </c>
    </row>
    <row r="231" spans="1:18" x14ac:dyDescent="0.3">
      <c r="A231" s="3">
        <v>1411</v>
      </c>
      <c r="B231" s="4" t="s">
        <v>226</v>
      </c>
      <c r="C231" s="34">
        <v>60.5</v>
      </c>
      <c r="D231" s="34">
        <v>63</v>
      </c>
      <c r="E231" s="34">
        <v>71.099999999999994</v>
      </c>
      <c r="F231" s="34">
        <v>65.900000000000006</v>
      </c>
      <c r="G231" s="34">
        <v>70.3</v>
      </c>
      <c r="H231" s="34">
        <v>68.400000000000006</v>
      </c>
      <c r="I231" s="34">
        <v>70.5</v>
      </c>
      <c r="J231" s="34">
        <v>65.7</v>
      </c>
      <c r="K231" s="34">
        <v>64.8</v>
      </c>
      <c r="L231" s="34">
        <v>64.7</v>
      </c>
      <c r="M231" s="34">
        <v>65.5</v>
      </c>
      <c r="N231" s="34">
        <v>68.2</v>
      </c>
      <c r="O231" s="34">
        <v>63.4</v>
      </c>
      <c r="P231" s="34">
        <v>69.099999999999994</v>
      </c>
      <c r="Q231" s="34">
        <v>75.7</v>
      </c>
      <c r="R231" s="34">
        <v>69.8</v>
      </c>
    </row>
    <row r="232" spans="1:18" x14ac:dyDescent="0.3">
      <c r="A232" s="3">
        <v>1412</v>
      </c>
      <c r="B232" s="4" t="s">
        <v>227</v>
      </c>
      <c r="C232" s="34">
        <v>51.1</v>
      </c>
      <c r="D232" s="34">
        <v>60.2</v>
      </c>
      <c r="E232" s="34">
        <v>53.5</v>
      </c>
      <c r="F232" s="34">
        <v>47.4</v>
      </c>
      <c r="G232" s="34">
        <v>60.5</v>
      </c>
      <c r="H232" s="34">
        <v>64</v>
      </c>
      <c r="I232" s="34">
        <v>61.1</v>
      </c>
      <c r="J232" s="34">
        <v>64.900000000000006</v>
      </c>
      <c r="K232" s="34">
        <v>64.900000000000006</v>
      </c>
      <c r="L232" s="34">
        <v>62.2</v>
      </c>
      <c r="M232" s="34">
        <v>61.9</v>
      </c>
      <c r="N232" s="34">
        <v>73.900000000000006</v>
      </c>
      <c r="O232" s="34">
        <v>62.1</v>
      </c>
      <c r="P232" s="34">
        <v>69</v>
      </c>
      <c r="Q232" s="34">
        <v>69.3</v>
      </c>
      <c r="R232" s="34">
        <v>63.8</v>
      </c>
    </row>
    <row r="233" spans="1:18" x14ac:dyDescent="0.3">
      <c r="A233" s="3">
        <v>1413</v>
      </c>
      <c r="B233" s="4" t="s">
        <v>228</v>
      </c>
      <c r="C233" s="34">
        <v>72.8</v>
      </c>
      <c r="D233" s="34">
        <v>81.3</v>
      </c>
      <c r="E233" s="34">
        <v>81</v>
      </c>
      <c r="F233" s="34">
        <v>77.7</v>
      </c>
      <c r="G233" s="34">
        <v>78.7</v>
      </c>
      <c r="H233" s="34">
        <v>76.2</v>
      </c>
      <c r="I233" s="34">
        <v>77</v>
      </c>
      <c r="J233" s="34">
        <v>70.400000000000006</v>
      </c>
      <c r="K233" s="34">
        <v>64.8</v>
      </c>
      <c r="L233" s="34">
        <v>70.400000000000006</v>
      </c>
      <c r="M233" s="34">
        <v>65.8</v>
      </c>
      <c r="N233" s="34">
        <v>66.099999999999994</v>
      </c>
      <c r="O233" s="34">
        <v>55.6</v>
      </c>
      <c r="P233" s="34">
        <v>60.3</v>
      </c>
      <c r="Q233" s="34">
        <v>62.1</v>
      </c>
      <c r="R233" s="34">
        <v>60.3</v>
      </c>
    </row>
    <row r="234" spans="1:18" x14ac:dyDescent="0.3">
      <c r="A234" s="3">
        <v>1416</v>
      </c>
      <c r="B234" s="4" t="s">
        <v>229</v>
      </c>
      <c r="C234" s="34">
        <v>76.099999999999994</v>
      </c>
      <c r="D234" s="34">
        <v>76.099999999999994</v>
      </c>
      <c r="E234" s="34">
        <v>81</v>
      </c>
      <c r="F234" s="34">
        <v>74.400000000000006</v>
      </c>
      <c r="G234" s="34">
        <v>69.5</v>
      </c>
      <c r="H234" s="34">
        <v>71.7</v>
      </c>
      <c r="I234" s="34">
        <v>69.900000000000006</v>
      </c>
      <c r="J234" s="34">
        <v>68.8</v>
      </c>
      <c r="K234" s="34">
        <v>66.2</v>
      </c>
      <c r="L234" s="34">
        <v>65.5</v>
      </c>
      <c r="M234" s="34">
        <v>64.099999999999994</v>
      </c>
      <c r="N234" s="34">
        <v>63.8</v>
      </c>
      <c r="O234" s="34">
        <v>64.599999999999994</v>
      </c>
      <c r="P234" s="34">
        <v>63.7</v>
      </c>
      <c r="Q234" s="34">
        <v>66</v>
      </c>
      <c r="R234" s="34">
        <v>65</v>
      </c>
    </row>
    <row r="235" spans="1:18" x14ac:dyDescent="0.3">
      <c r="A235" s="3">
        <v>1417</v>
      </c>
      <c r="B235" s="4" t="s">
        <v>230</v>
      </c>
      <c r="C235" s="34">
        <v>53.7</v>
      </c>
      <c r="D235" s="34">
        <v>52.3</v>
      </c>
      <c r="E235" s="34">
        <v>67.400000000000006</v>
      </c>
      <c r="F235" s="34">
        <v>64.3</v>
      </c>
      <c r="G235" s="34">
        <v>66.3</v>
      </c>
      <c r="H235" s="34">
        <v>61.9</v>
      </c>
      <c r="I235" s="34">
        <v>66.400000000000006</v>
      </c>
      <c r="J235" s="34">
        <v>63.7</v>
      </c>
      <c r="K235" s="34">
        <v>64.400000000000006</v>
      </c>
      <c r="L235" s="34">
        <v>69.7</v>
      </c>
      <c r="M235" s="34">
        <v>67.900000000000006</v>
      </c>
      <c r="N235" s="34">
        <v>66.099999999999994</v>
      </c>
      <c r="O235" s="34">
        <v>62.7</v>
      </c>
      <c r="P235" s="34">
        <v>62.6</v>
      </c>
      <c r="Q235" s="34">
        <v>66.3</v>
      </c>
      <c r="R235" s="34">
        <v>64.099999999999994</v>
      </c>
    </row>
    <row r="236" spans="1:18" x14ac:dyDescent="0.3">
      <c r="A236" s="3">
        <v>1418</v>
      </c>
      <c r="B236" s="4" t="s">
        <v>231</v>
      </c>
      <c r="C236" s="34">
        <v>65.599999999999994</v>
      </c>
      <c r="D236" s="34">
        <v>69.2</v>
      </c>
      <c r="E236" s="34">
        <v>71.099999999999994</v>
      </c>
      <c r="F236" s="34">
        <v>67.400000000000006</v>
      </c>
      <c r="G236" s="34">
        <v>71.099999999999994</v>
      </c>
      <c r="H236" s="34">
        <v>70.5</v>
      </c>
      <c r="I236" s="34">
        <v>69.900000000000006</v>
      </c>
      <c r="J236" s="34">
        <v>67.2</v>
      </c>
      <c r="K236" s="34">
        <v>66.3</v>
      </c>
      <c r="L236" s="34">
        <v>66.2</v>
      </c>
      <c r="M236" s="34">
        <v>66.3</v>
      </c>
      <c r="N236" s="34">
        <v>64.400000000000006</v>
      </c>
      <c r="O236" s="34">
        <v>62.8</v>
      </c>
      <c r="P236" s="34">
        <v>69.3</v>
      </c>
      <c r="Q236" s="34">
        <v>72.3</v>
      </c>
      <c r="R236" s="34">
        <v>71.7</v>
      </c>
    </row>
    <row r="237" spans="1:18" x14ac:dyDescent="0.3">
      <c r="A237" s="3">
        <v>1419</v>
      </c>
      <c r="B237" s="4" t="s">
        <v>232</v>
      </c>
      <c r="C237" s="34">
        <v>64.099999999999994</v>
      </c>
      <c r="D237" s="34">
        <v>68.2</v>
      </c>
      <c r="E237" s="34">
        <v>77.099999999999994</v>
      </c>
      <c r="F237" s="34">
        <v>69.599999999999994</v>
      </c>
      <c r="G237" s="34">
        <v>73.7</v>
      </c>
      <c r="H237" s="34">
        <v>69.2</v>
      </c>
      <c r="I237" s="34">
        <v>73.900000000000006</v>
      </c>
      <c r="J237" s="34">
        <v>77.3</v>
      </c>
      <c r="K237" s="34">
        <v>73.5</v>
      </c>
      <c r="L237" s="34">
        <v>75.3</v>
      </c>
      <c r="M237" s="34">
        <v>68</v>
      </c>
      <c r="N237" s="34">
        <v>71.599999999999994</v>
      </c>
      <c r="O237" s="34">
        <v>68.400000000000006</v>
      </c>
      <c r="P237" s="34">
        <v>69.900000000000006</v>
      </c>
      <c r="Q237" s="34">
        <v>74.400000000000006</v>
      </c>
      <c r="R237" s="34">
        <v>71.3</v>
      </c>
    </row>
    <row r="238" spans="1:18" x14ac:dyDescent="0.3">
      <c r="A238" s="3">
        <v>1420</v>
      </c>
      <c r="B238" s="4" t="s">
        <v>233</v>
      </c>
      <c r="C238" s="34">
        <v>59.6</v>
      </c>
      <c r="D238" s="34">
        <v>57.2</v>
      </c>
      <c r="E238" s="34">
        <v>66.900000000000006</v>
      </c>
      <c r="F238" s="34">
        <v>65.5</v>
      </c>
      <c r="G238" s="34">
        <v>65.599999999999994</v>
      </c>
      <c r="H238" s="34">
        <v>65</v>
      </c>
      <c r="I238" s="34">
        <v>66.8</v>
      </c>
      <c r="J238" s="34">
        <v>63.7</v>
      </c>
      <c r="K238" s="34">
        <v>66.599999999999994</v>
      </c>
      <c r="L238" s="34">
        <v>65.400000000000006</v>
      </c>
      <c r="M238" s="34">
        <v>65.5</v>
      </c>
      <c r="N238" s="34">
        <v>61.9</v>
      </c>
      <c r="O238" s="34">
        <v>59.6</v>
      </c>
      <c r="P238" s="34">
        <v>66.3</v>
      </c>
      <c r="Q238" s="34">
        <v>67.900000000000006</v>
      </c>
      <c r="R238" s="34">
        <v>65.400000000000006</v>
      </c>
    </row>
    <row r="239" spans="1:18" x14ac:dyDescent="0.3">
      <c r="A239" s="3">
        <v>1421</v>
      </c>
      <c r="B239" s="4" t="s">
        <v>234</v>
      </c>
      <c r="C239" s="34">
        <v>71.099999999999994</v>
      </c>
      <c r="D239" s="34">
        <v>72.599999999999994</v>
      </c>
      <c r="E239" s="34">
        <v>78.5</v>
      </c>
      <c r="F239" s="34">
        <v>73.900000000000006</v>
      </c>
      <c r="G239" s="34">
        <v>69.2</v>
      </c>
      <c r="H239" s="34">
        <v>65.900000000000006</v>
      </c>
      <c r="I239" s="34">
        <v>66.5</v>
      </c>
      <c r="J239" s="34">
        <v>67.5</v>
      </c>
      <c r="K239" s="34">
        <v>73.900000000000006</v>
      </c>
      <c r="L239" s="34">
        <v>71.400000000000006</v>
      </c>
      <c r="M239" s="34">
        <v>74.8</v>
      </c>
      <c r="N239" s="34">
        <v>71.3</v>
      </c>
      <c r="O239" s="34">
        <v>65.8</v>
      </c>
      <c r="P239" s="34">
        <v>65.3</v>
      </c>
      <c r="Q239" s="34">
        <v>70.5</v>
      </c>
      <c r="R239" s="34">
        <v>68.400000000000006</v>
      </c>
    </row>
    <row r="240" spans="1:18" x14ac:dyDescent="0.3">
      <c r="A240" s="3">
        <v>1422</v>
      </c>
      <c r="B240" s="4" t="s">
        <v>235</v>
      </c>
      <c r="C240" s="34">
        <v>64</v>
      </c>
      <c r="D240" s="34">
        <v>66.099999999999994</v>
      </c>
      <c r="E240" s="34">
        <v>76.599999999999994</v>
      </c>
      <c r="F240" s="34">
        <v>77.900000000000006</v>
      </c>
      <c r="G240" s="34">
        <v>71.2</v>
      </c>
      <c r="H240" s="34">
        <v>77.5</v>
      </c>
      <c r="I240" s="34">
        <v>71.8</v>
      </c>
      <c r="J240" s="34">
        <v>73.599999999999994</v>
      </c>
      <c r="K240" s="34">
        <v>72.900000000000006</v>
      </c>
      <c r="L240" s="34">
        <v>74.400000000000006</v>
      </c>
      <c r="M240" s="34">
        <v>77.7</v>
      </c>
      <c r="N240" s="34">
        <v>69.099999999999994</v>
      </c>
      <c r="O240" s="34">
        <v>69.2</v>
      </c>
      <c r="P240" s="34">
        <v>66.8</v>
      </c>
      <c r="Q240" s="34">
        <v>70.2</v>
      </c>
      <c r="R240" s="34">
        <v>72.400000000000006</v>
      </c>
    </row>
    <row r="241" spans="1:18" x14ac:dyDescent="0.3">
      <c r="A241" s="3">
        <v>1424</v>
      </c>
      <c r="B241" s="4" t="s">
        <v>236</v>
      </c>
      <c r="C241" s="34">
        <v>75.400000000000006</v>
      </c>
      <c r="D241" s="34">
        <v>65.400000000000006</v>
      </c>
      <c r="E241" s="34">
        <v>75.5</v>
      </c>
      <c r="F241" s="34">
        <v>71.3</v>
      </c>
      <c r="G241" s="34">
        <v>70.3</v>
      </c>
      <c r="H241" s="34">
        <v>73.099999999999994</v>
      </c>
      <c r="I241" s="34">
        <v>69.8</v>
      </c>
      <c r="J241" s="34">
        <v>71.099999999999994</v>
      </c>
      <c r="K241" s="34">
        <v>66.2</v>
      </c>
      <c r="L241" s="34">
        <v>64.400000000000006</v>
      </c>
      <c r="M241" s="34">
        <v>62.1</v>
      </c>
      <c r="N241" s="34">
        <v>54.2</v>
      </c>
      <c r="O241" s="34">
        <v>59.6</v>
      </c>
      <c r="P241" s="34">
        <v>60.5</v>
      </c>
      <c r="Q241" s="34">
        <v>65.599999999999994</v>
      </c>
      <c r="R241" s="34">
        <v>68.2</v>
      </c>
    </row>
    <row r="242" spans="1:18" x14ac:dyDescent="0.3">
      <c r="A242" s="3">
        <v>1426</v>
      </c>
      <c r="B242" s="4" t="s">
        <v>237</v>
      </c>
      <c r="C242" s="34">
        <v>63.8</v>
      </c>
      <c r="D242" s="34">
        <v>58.4</v>
      </c>
      <c r="E242" s="34">
        <v>69</v>
      </c>
      <c r="F242" s="34">
        <v>63.1</v>
      </c>
      <c r="G242" s="34">
        <v>71.3</v>
      </c>
      <c r="H242" s="34">
        <v>70.7</v>
      </c>
      <c r="I242" s="34">
        <v>70.599999999999994</v>
      </c>
      <c r="J242" s="34">
        <v>68.5</v>
      </c>
      <c r="K242" s="34">
        <v>70.400000000000006</v>
      </c>
      <c r="L242" s="34">
        <v>70</v>
      </c>
      <c r="M242" s="34">
        <v>66.599999999999994</v>
      </c>
      <c r="N242" s="34">
        <v>67.400000000000006</v>
      </c>
      <c r="O242" s="34">
        <v>67.5</v>
      </c>
      <c r="P242" s="34">
        <v>70</v>
      </c>
      <c r="Q242" s="34">
        <v>73.3</v>
      </c>
      <c r="R242" s="34">
        <v>73.5</v>
      </c>
    </row>
    <row r="243" spans="1:18" x14ac:dyDescent="0.3">
      <c r="A243" s="3">
        <v>1428</v>
      </c>
      <c r="B243" s="4" t="s">
        <v>238</v>
      </c>
      <c r="C243" s="34">
        <v>59.5</v>
      </c>
      <c r="D243" s="34">
        <v>56.2</v>
      </c>
      <c r="E243" s="34">
        <v>57.8</v>
      </c>
      <c r="F243" s="34">
        <v>57.7</v>
      </c>
      <c r="G243" s="34">
        <v>64.7</v>
      </c>
      <c r="H243" s="34">
        <v>62.5</v>
      </c>
      <c r="I243" s="34">
        <v>64.7</v>
      </c>
      <c r="J243" s="34">
        <v>62.2</v>
      </c>
      <c r="K243" s="34">
        <v>60.9</v>
      </c>
      <c r="L243" s="34">
        <v>64.400000000000006</v>
      </c>
      <c r="M243" s="34">
        <v>59.8</v>
      </c>
      <c r="N243" s="34">
        <v>60.6</v>
      </c>
      <c r="O243" s="34">
        <v>64.2</v>
      </c>
      <c r="P243" s="34">
        <v>66.7</v>
      </c>
      <c r="Q243" s="34">
        <v>66.400000000000006</v>
      </c>
      <c r="R243" s="34">
        <v>67</v>
      </c>
    </row>
    <row r="244" spans="1:18" x14ac:dyDescent="0.3">
      <c r="A244" s="3">
        <v>1429</v>
      </c>
      <c r="B244" s="4" t="s">
        <v>239</v>
      </c>
      <c r="C244" s="34">
        <v>63.2</v>
      </c>
      <c r="D244" s="34">
        <v>66.2</v>
      </c>
      <c r="E244" s="34">
        <v>74.2</v>
      </c>
      <c r="F244" s="34">
        <v>68.900000000000006</v>
      </c>
      <c r="G244" s="34">
        <v>73</v>
      </c>
      <c r="H244" s="34">
        <v>71.5</v>
      </c>
      <c r="I244" s="34">
        <v>70.900000000000006</v>
      </c>
      <c r="J244" s="34">
        <v>68.099999999999994</v>
      </c>
      <c r="K244" s="34">
        <v>68.8</v>
      </c>
      <c r="L244" s="34">
        <v>67.7</v>
      </c>
      <c r="M244" s="34">
        <v>63.8</v>
      </c>
      <c r="N244" s="34">
        <v>65.599999999999994</v>
      </c>
      <c r="O244" s="34">
        <v>62.4</v>
      </c>
      <c r="P244" s="34">
        <v>65.3</v>
      </c>
      <c r="Q244" s="34">
        <v>66.599999999999994</v>
      </c>
      <c r="R244" s="34">
        <v>69.599999999999994</v>
      </c>
    </row>
    <row r="245" spans="1:18" x14ac:dyDescent="0.3">
      <c r="A245" s="3">
        <v>1430</v>
      </c>
      <c r="B245" s="4" t="s">
        <v>240</v>
      </c>
      <c r="C245" s="34">
        <v>65.8</v>
      </c>
      <c r="D245" s="34">
        <v>66.8</v>
      </c>
      <c r="E245" s="34">
        <v>73.3</v>
      </c>
      <c r="F245" s="34">
        <v>70.7</v>
      </c>
      <c r="G245" s="34">
        <v>68.5</v>
      </c>
      <c r="H245" s="34">
        <v>76.900000000000006</v>
      </c>
      <c r="I245" s="34">
        <v>75.2</v>
      </c>
      <c r="J245" s="34">
        <v>73.099999999999994</v>
      </c>
      <c r="K245" s="34">
        <v>71.3</v>
      </c>
      <c r="L245" s="34">
        <v>69.8</v>
      </c>
      <c r="M245" s="34">
        <v>73.7</v>
      </c>
      <c r="N245" s="34">
        <v>67.400000000000006</v>
      </c>
      <c r="O245" s="34">
        <v>67.400000000000006</v>
      </c>
      <c r="P245" s="34">
        <v>69.900000000000006</v>
      </c>
      <c r="Q245" s="34">
        <v>68.099999999999994</v>
      </c>
      <c r="R245" s="34">
        <v>65.2</v>
      </c>
    </row>
    <row r="246" spans="1:18" x14ac:dyDescent="0.3">
      <c r="A246" s="3">
        <v>1431</v>
      </c>
      <c r="B246" s="4" t="s">
        <v>241</v>
      </c>
      <c r="C246" s="34">
        <v>48.7</v>
      </c>
      <c r="D246" s="34">
        <v>72.599999999999994</v>
      </c>
      <c r="E246" s="34">
        <v>74.599999999999994</v>
      </c>
      <c r="F246" s="34">
        <v>76.900000000000006</v>
      </c>
      <c r="G246" s="34">
        <v>79.8</v>
      </c>
      <c r="H246" s="34">
        <v>80.599999999999994</v>
      </c>
      <c r="I246" s="34">
        <v>67.599999999999994</v>
      </c>
      <c r="J246" s="34">
        <v>69.599999999999994</v>
      </c>
      <c r="K246" s="34">
        <v>69.5</v>
      </c>
      <c r="L246" s="34">
        <v>71.5</v>
      </c>
      <c r="M246" s="34">
        <v>64</v>
      </c>
      <c r="N246" s="34">
        <v>64.7</v>
      </c>
      <c r="O246" s="34">
        <v>66.599999999999994</v>
      </c>
      <c r="P246" s="34">
        <v>65.099999999999994</v>
      </c>
      <c r="Q246" s="34">
        <v>70.2</v>
      </c>
      <c r="R246" s="34">
        <v>70.5</v>
      </c>
    </row>
    <row r="247" spans="1:18" x14ac:dyDescent="0.3">
      <c r="A247" s="3">
        <v>1432</v>
      </c>
      <c r="B247" s="4" t="s">
        <v>242</v>
      </c>
      <c r="C247" s="34">
        <v>68.099999999999994</v>
      </c>
      <c r="D247" s="34">
        <v>67.400000000000006</v>
      </c>
      <c r="E247" s="34">
        <v>76.8</v>
      </c>
      <c r="F247" s="34">
        <v>72</v>
      </c>
      <c r="G247" s="34">
        <v>69.7</v>
      </c>
      <c r="H247" s="34">
        <v>74</v>
      </c>
      <c r="I247" s="34">
        <v>66.599999999999994</v>
      </c>
      <c r="J247" s="34">
        <v>64.099999999999994</v>
      </c>
      <c r="K247" s="34">
        <v>64</v>
      </c>
      <c r="L247" s="34">
        <v>66.400000000000006</v>
      </c>
      <c r="M247" s="34">
        <v>55.8</v>
      </c>
      <c r="N247" s="34">
        <v>58.3</v>
      </c>
      <c r="O247" s="34">
        <v>58.4</v>
      </c>
      <c r="P247" s="34">
        <v>57.1</v>
      </c>
      <c r="Q247" s="34">
        <v>62.8</v>
      </c>
      <c r="R247" s="34">
        <v>60.6</v>
      </c>
    </row>
    <row r="248" spans="1:18" x14ac:dyDescent="0.3">
      <c r="A248" s="3">
        <v>1433</v>
      </c>
      <c r="B248" s="4" t="s">
        <v>243</v>
      </c>
      <c r="C248" s="34">
        <v>58.2</v>
      </c>
      <c r="D248" s="34">
        <v>60.1</v>
      </c>
      <c r="E248" s="34">
        <v>62.9</v>
      </c>
      <c r="F248" s="34">
        <v>63.4</v>
      </c>
      <c r="G248" s="34">
        <v>70.099999999999994</v>
      </c>
      <c r="H248" s="34">
        <v>74.2</v>
      </c>
      <c r="I248" s="34">
        <v>72.2</v>
      </c>
      <c r="J248" s="34">
        <v>70.8</v>
      </c>
      <c r="K248" s="34">
        <v>71.2</v>
      </c>
      <c r="L248" s="34">
        <v>72.7</v>
      </c>
      <c r="M248" s="34">
        <v>66.3</v>
      </c>
      <c r="N248" s="34">
        <v>71.2</v>
      </c>
      <c r="O248" s="34">
        <v>63.7</v>
      </c>
      <c r="P248" s="34">
        <v>67.8</v>
      </c>
      <c r="Q248" s="34">
        <v>72.5</v>
      </c>
      <c r="R248" s="34">
        <v>72.5</v>
      </c>
    </row>
    <row r="249" spans="1:18" x14ac:dyDescent="0.3">
      <c r="A249" s="3">
        <v>1438</v>
      </c>
      <c r="B249" s="4" t="s">
        <v>244</v>
      </c>
      <c r="C249" s="34">
        <v>54.9</v>
      </c>
      <c r="D249" s="34">
        <v>69.400000000000006</v>
      </c>
      <c r="E249" s="34">
        <v>69.900000000000006</v>
      </c>
      <c r="F249" s="34">
        <v>67.400000000000006</v>
      </c>
      <c r="G249" s="34">
        <v>69.400000000000006</v>
      </c>
      <c r="H249" s="34">
        <v>69</v>
      </c>
      <c r="I249" s="34">
        <v>70.8</v>
      </c>
      <c r="J249" s="34">
        <v>67.2</v>
      </c>
      <c r="K249" s="34">
        <v>69</v>
      </c>
      <c r="L249" s="34">
        <v>69</v>
      </c>
      <c r="M249" s="34">
        <v>62.6</v>
      </c>
      <c r="N249" s="34">
        <v>69.3</v>
      </c>
      <c r="O249" s="34">
        <v>63.4</v>
      </c>
      <c r="P249" s="34">
        <v>65.099999999999994</v>
      </c>
      <c r="Q249" s="34">
        <v>65.599999999999994</v>
      </c>
      <c r="R249" s="34">
        <v>60.5</v>
      </c>
    </row>
    <row r="250" spans="1:18" x14ac:dyDescent="0.3">
      <c r="A250" s="3">
        <v>1439</v>
      </c>
      <c r="B250" s="4" t="s">
        <v>245</v>
      </c>
      <c r="C250" s="34">
        <v>75.5</v>
      </c>
      <c r="D250" s="34">
        <v>68.400000000000006</v>
      </c>
      <c r="E250" s="34">
        <v>74.400000000000006</v>
      </c>
      <c r="F250" s="34">
        <v>67.2</v>
      </c>
      <c r="G250" s="34">
        <v>69.099999999999994</v>
      </c>
      <c r="H250" s="34">
        <v>71.2</v>
      </c>
      <c r="I250" s="34">
        <v>68.5</v>
      </c>
      <c r="J250" s="34">
        <v>68.5</v>
      </c>
      <c r="K250" s="34">
        <v>69.400000000000006</v>
      </c>
      <c r="L250" s="34">
        <v>65.7</v>
      </c>
      <c r="M250" s="34">
        <v>61.3</v>
      </c>
      <c r="N250" s="34">
        <v>59.9</v>
      </c>
      <c r="O250" s="34">
        <v>56</v>
      </c>
      <c r="P250" s="34">
        <v>58.4</v>
      </c>
      <c r="Q250" s="34">
        <v>63</v>
      </c>
      <c r="R250" s="34">
        <v>58.2</v>
      </c>
    </row>
    <row r="251" spans="1:18" x14ac:dyDescent="0.3">
      <c r="A251" s="3">
        <v>1441</v>
      </c>
      <c r="B251" s="4" t="s">
        <v>246</v>
      </c>
      <c r="C251" s="34">
        <v>68.8</v>
      </c>
      <c r="D251" s="34">
        <v>60</v>
      </c>
      <c r="E251" s="34">
        <v>69.2</v>
      </c>
      <c r="F251" s="34">
        <v>80</v>
      </c>
      <c r="G251" s="34">
        <v>71.400000000000006</v>
      </c>
      <c r="H251" s="34">
        <v>75.3</v>
      </c>
      <c r="I251" s="34">
        <v>73.400000000000006</v>
      </c>
      <c r="J251" s="34">
        <v>68.900000000000006</v>
      </c>
      <c r="K251" s="34">
        <v>67.900000000000006</v>
      </c>
      <c r="L251" s="34">
        <v>68.900000000000006</v>
      </c>
      <c r="M251" s="34">
        <v>62.3</v>
      </c>
      <c r="N251" s="34">
        <v>63.6</v>
      </c>
      <c r="O251" s="34">
        <v>58.4</v>
      </c>
      <c r="P251" s="34">
        <v>61</v>
      </c>
      <c r="Q251" s="34">
        <v>62.4</v>
      </c>
      <c r="R251" s="34">
        <v>63.1</v>
      </c>
    </row>
    <row r="252" spans="1:18" x14ac:dyDescent="0.3">
      <c r="A252" s="3">
        <v>1443</v>
      </c>
      <c r="B252" s="4" t="s">
        <v>247</v>
      </c>
      <c r="C252" s="34">
        <v>67.099999999999994</v>
      </c>
      <c r="D252" s="34">
        <v>67.099999999999994</v>
      </c>
      <c r="E252" s="34">
        <v>73</v>
      </c>
      <c r="F252" s="34">
        <v>68.7</v>
      </c>
      <c r="G252" s="34">
        <v>69</v>
      </c>
      <c r="H252" s="34">
        <v>73.3</v>
      </c>
      <c r="I252" s="34">
        <v>70.900000000000006</v>
      </c>
      <c r="J252" s="34">
        <v>68.099999999999994</v>
      </c>
      <c r="K252" s="34">
        <v>68.3</v>
      </c>
      <c r="L252" s="34">
        <v>70.599999999999994</v>
      </c>
      <c r="M252" s="34">
        <v>65.400000000000006</v>
      </c>
      <c r="N252" s="34">
        <v>64.400000000000006</v>
      </c>
      <c r="O252" s="34">
        <v>61.5</v>
      </c>
      <c r="P252" s="34">
        <v>64.2</v>
      </c>
      <c r="Q252" s="34">
        <v>71.8</v>
      </c>
      <c r="R252" s="34">
        <v>66.8</v>
      </c>
    </row>
    <row r="253" spans="1:18" x14ac:dyDescent="0.3">
      <c r="A253" s="3">
        <v>1444</v>
      </c>
      <c r="B253" s="4" t="s">
        <v>248</v>
      </c>
      <c r="C253" s="34">
        <v>71</v>
      </c>
      <c r="D253" s="34">
        <v>78.900000000000006</v>
      </c>
      <c r="E253" s="34">
        <v>69.5</v>
      </c>
      <c r="F253" s="34" t="s">
        <v>475</v>
      </c>
      <c r="G253" s="34" t="s">
        <v>475</v>
      </c>
      <c r="H253" s="34" t="s">
        <v>475</v>
      </c>
      <c r="I253" s="34">
        <v>80.400000000000006</v>
      </c>
      <c r="J253" s="34">
        <v>72.8</v>
      </c>
      <c r="K253" s="34">
        <v>78.599999999999994</v>
      </c>
      <c r="L253" s="34">
        <v>77.400000000000006</v>
      </c>
      <c r="M253" s="34">
        <v>74.7</v>
      </c>
      <c r="N253" s="34">
        <v>70.5</v>
      </c>
      <c r="O253" s="34">
        <v>73.2</v>
      </c>
      <c r="P253" s="34">
        <v>74.400000000000006</v>
      </c>
      <c r="Q253" s="34">
        <v>75.7</v>
      </c>
      <c r="R253" s="34">
        <v>73.099999999999994</v>
      </c>
    </row>
    <row r="254" spans="1:18" x14ac:dyDescent="0.3">
      <c r="A254" s="3">
        <v>1445</v>
      </c>
      <c r="B254" s="4" t="s">
        <v>249</v>
      </c>
      <c r="C254" s="34">
        <v>73.3</v>
      </c>
      <c r="D254" s="34">
        <v>76.099999999999994</v>
      </c>
      <c r="E254" s="34">
        <v>79.900000000000006</v>
      </c>
      <c r="F254" s="34">
        <v>77.5</v>
      </c>
      <c r="G254" s="34">
        <v>76</v>
      </c>
      <c r="H254" s="34">
        <v>76.5</v>
      </c>
      <c r="I254" s="34">
        <v>77.7</v>
      </c>
      <c r="J254" s="34">
        <v>74.7</v>
      </c>
      <c r="K254" s="34">
        <v>73.8</v>
      </c>
      <c r="L254" s="34">
        <v>71.900000000000006</v>
      </c>
      <c r="M254" s="34">
        <v>67.900000000000006</v>
      </c>
      <c r="N254" s="34">
        <v>68.900000000000006</v>
      </c>
      <c r="O254" s="34">
        <v>65.900000000000006</v>
      </c>
      <c r="P254" s="34">
        <v>69.2</v>
      </c>
      <c r="Q254" s="34">
        <v>70.400000000000006</v>
      </c>
      <c r="R254" s="34">
        <v>71.3</v>
      </c>
    </row>
    <row r="255" spans="1:18" x14ac:dyDescent="0.3">
      <c r="A255" s="3">
        <v>1449</v>
      </c>
      <c r="B255" s="4" t="s">
        <v>250</v>
      </c>
      <c r="C255" s="34" t="s">
        <v>475</v>
      </c>
      <c r="D255" s="34" t="s">
        <v>475</v>
      </c>
      <c r="E255" s="34" t="s">
        <v>475</v>
      </c>
      <c r="F255" s="34" t="s">
        <v>475</v>
      </c>
      <c r="G255" s="34" t="s">
        <v>475</v>
      </c>
      <c r="H255" s="34" t="s">
        <v>475</v>
      </c>
      <c r="I255" s="34">
        <v>71</v>
      </c>
      <c r="J255" s="34">
        <v>68.8</v>
      </c>
      <c r="K255" s="34">
        <v>68.7</v>
      </c>
      <c r="L255" s="34">
        <v>70.5</v>
      </c>
      <c r="M255" s="34">
        <v>64.7</v>
      </c>
      <c r="N255" s="34">
        <v>61.2</v>
      </c>
      <c r="O255" s="34">
        <v>56.3</v>
      </c>
      <c r="P255" s="34">
        <v>61.7</v>
      </c>
      <c r="Q255" s="34">
        <v>62.4</v>
      </c>
      <c r="R255" s="34">
        <v>58.5</v>
      </c>
    </row>
    <row r="256" spans="1:18" x14ac:dyDescent="0.3">
      <c r="A256" s="3">
        <v>1502</v>
      </c>
      <c r="B256" s="4" t="s">
        <v>251</v>
      </c>
      <c r="C256" s="34">
        <v>72.900000000000006</v>
      </c>
      <c r="D256" s="34">
        <v>73.599999999999994</v>
      </c>
      <c r="E256" s="34">
        <v>80.099999999999994</v>
      </c>
      <c r="F256" s="34">
        <v>75.099999999999994</v>
      </c>
      <c r="G256" s="34">
        <v>68.900000000000006</v>
      </c>
      <c r="H256" s="34">
        <v>63.1</v>
      </c>
      <c r="I256" s="34">
        <v>69.8</v>
      </c>
      <c r="J256" s="34">
        <v>65.5</v>
      </c>
      <c r="K256" s="34">
        <v>64.8</v>
      </c>
      <c r="L256" s="34">
        <v>61.6</v>
      </c>
      <c r="M256" s="34">
        <v>54.5</v>
      </c>
      <c r="N256" s="34">
        <v>53.8</v>
      </c>
      <c r="O256" s="34">
        <v>58.4</v>
      </c>
      <c r="P256" s="34">
        <v>58.8</v>
      </c>
      <c r="Q256" s="34">
        <v>62.9</v>
      </c>
      <c r="R256" s="34">
        <v>57.6</v>
      </c>
    </row>
    <row r="257" spans="1:18" x14ac:dyDescent="0.3">
      <c r="A257" s="3">
        <v>1504</v>
      </c>
      <c r="B257" s="4" t="s">
        <v>252</v>
      </c>
      <c r="C257" s="34" t="s">
        <v>475</v>
      </c>
      <c r="D257" s="34" t="s">
        <v>475</v>
      </c>
      <c r="E257" s="34" t="s">
        <v>475</v>
      </c>
      <c r="F257" s="34" t="s">
        <v>475</v>
      </c>
      <c r="G257" s="34" t="s">
        <v>475</v>
      </c>
      <c r="H257" s="34" t="s">
        <v>475</v>
      </c>
      <c r="I257" s="34">
        <v>70.8</v>
      </c>
      <c r="J257" s="34">
        <v>68</v>
      </c>
      <c r="K257" s="34">
        <v>65.900000000000006</v>
      </c>
      <c r="L257" s="34">
        <v>60</v>
      </c>
      <c r="M257" s="34">
        <v>59.9</v>
      </c>
      <c r="N257" s="34">
        <v>52.7</v>
      </c>
      <c r="O257" s="34">
        <v>52.2</v>
      </c>
      <c r="P257" s="34">
        <v>57.4</v>
      </c>
      <c r="Q257" s="34">
        <v>59.6</v>
      </c>
      <c r="R257" s="34">
        <v>52.3</v>
      </c>
    </row>
    <row r="258" spans="1:18" x14ac:dyDescent="0.3">
      <c r="A258" s="3">
        <v>1505</v>
      </c>
      <c r="B258" s="6" t="s">
        <v>253</v>
      </c>
      <c r="C258" s="34" t="s">
        <v>475</v>
      </c>
      <c r="D258" s="34" t="s">
        <v>475</v>
      </c>
      <c r="E258" s="34" t="s">
        <v>475</v>
      </c>
      <c r="F258" s="34" t="s">
        <v>475</v>
      </c>
      <c r="G258" s="34" t="s">
        <v>475</v>
      </c>
      <c r="H258" s="34" t="s">
        <v>475</v>
      </c>
      <c r="I258" s="34" t="s">
        <v>475</v>
      </c>
      <c r="J258" s="34" t="s">
        <v>475</v>
      </c>
      <c r="K258" s="34" t="s">
        <v>475</v>
      </c>
      <c r="L258" s="34" t="s">
        <v>475</v>
      </c>
      <c r="M258" s="34" t="s">
        <v>475</v>
      </c>
      <c r="N258" s="34" t="s">
        <v>475</v>
      </c>
      <c r="O258" s="34" t="s">
        <v>475</v>
      </c>
      <c r="P258" s="34" t="s">
        <v>475</v>
      </c>
      <c r="Q258" s="34">
        <v>62</v>
      </c>
      <c r="R258" s="34">
        <v>56.2</v>
      </c>
    </row>
    <row r="259" spans="1:18" x14ac:dyDescent="0.3">
      <c r="A259" s="3">
        <v>1511</v>
      </c>
      <c r="B259" s="4" t="s">
        <v>254</v>
      </c>
      <c r="C259" s="34">
        <v>68.8</v>
      </c>
      <c r="D259" s="34">
        <v>67.5</v>
      </c>
      <c r="E259" s="34">
        <v>77.099999999999994</v>
      </c>
      <c r="F259" s="34">
        <v>76.2</v>
      </c>
      <c r="G259" s="34">
        <v>73.900000000000006</v>
      </c>
      <c r="H259" s="34">
        <v>70.400000000000006</v>
      </c>
      <c r="I259" s="34">
        <v>72.2</v>
      </c>
      <c r="J259" s="34">
        <v>68.3</v>
      </c>
      <c r="K259" s="34">
        <v>65.599999999999994</v>
      </c>
      <c r="L259" s="34">
        <v>62.7</v>
      </c>
      <c r="M259" s="34">
        <v>62.3</v>
      </c>
      <c r="N259" s="34">
        <v>63.3</v>
      </c>
      <c r="O259" s="34">
        <v>60.6</v>
      </c>
      <c r="P259" s="34">
        <v>63.6</v>
      </c>
      <c r="Q259" s="34">
        <v>66.3</v>
      </c>
      <c r="R259" s="34">
        <v>63.3</v>
      </c>
    </row>
    <row r="260" spans="1:18" x14ac:dyDescent="0.3">
      <c r="A260" s="3">
        <v>1514</v>
      </c>
      <c r="B260" s="4" t="s">
        <v>115</v>
      </c>
      <c r="C260" s="34">
        <v>63.9</v>
      </c>
      <c r="D260" s="34">
        <v>66.2</v>
      </c>
      <c r="E260" s="34">
        <v>68.3</v>
      </c>
      <c r="F260" s="34">
        <v>69.099999999999994</v>
      </c>
      <c r="G260" s="34">
        <v>71.599999999999994</v>
      </c>
      <c r="H260" s="34">
        <v>69.900000000000006</v>
      </c>
      <c r="I260" s="34">
        <v>72.2</v>
      </c>
      <c r="J260" s="34">
        <v>67.099999999999994</v>
      </c>
      <c r="K260" s="34">
        <v>71.3</v>
      </c>
      <c r="L260" s="34">
        <v>73.8</v>
      </c>
      <c r="M260" s="34">
        <v>67.599999999999994</v>
      </c>
      <c r="N260" s="34">
        <v>63.1</v>
      </c>
      <c r="O260" s="34">
        <v>67.2</v>
      </c>
      <c r="P260" s="34">
        <v>69.400000000000006</v>
      </c>
      <c r="Q260" s="34">
        <v>69.5</v>
      </c>
      <c r="R260" s="34">
        <v>62</v>
      </c>
    </row>
    <row r="261" spans="1:18" x14ac:dyDescent="0.3">
      <c r="A261" s="3">
        <v>1515</v>
      </c>
      <c r="B261" s="4" t="s">
        <v>255</v>
      </c>
      <c r="C261" s="34">
        <v>66.7</v>
      </c>
      <c r="D261" s="34">
        <v>72</v>
      </c>
      <c r="E261" s="34">
        <v>68.7</v>
      </c>
      <c r="F261" s="34">
        <v>69.400000000000006</v>
      </c>
      <c r="G261" s="34">
        <v>70.7</v>
      </c>
      <c r="H261" s="34">
        <v>71.599999999999994</v>
      </c>
      <c r="I261" s="34">
        <v>71.3</v>
      </c>
      <c r="J261" s="34">
        <v>66.599999999999994</v>
      </c>
      <c r="K261" s="34">
        <v>64.7</v>
      </c>
      <c r="L261" s="34">
        <v>67.5</v>
      </c>
      <c r="M261" s="34">
        <v>61.4</v>
      </c>
      <c r="N261" s="34">
        <v>59.2</v>
      </c>
      <c r="O261" s="34">
        <v>56.2</v>
      </c>
      <c r="P261" s="34">
        <v>62.5</v>
      </c>
      <c r="Q261" s="34">
        <v>62.1</v>
      </c>
      <c r="R261" s="34">
        <v>59.5</v>
      </c>
    </row>
    <row r="262" spans="1:18" x14ac:dyDescent="0.3">
      <c r="A262" s="3">
        <v>1516</v>
      </c>
      <c r="B262" s="4" t="s">
        <v>256</v>
      </c>
      <c r="C262" s="34">
        <v>67.8</v>
      </c>
      <c r="D262" s="34">
        <v>68.599999999999994</v>
      </c>
      <c r="E262" s="34">
        <v>76.2</v>
      </c>
      <c r="F262" s="34">
        <v>65.5</v>
      </c>
      <c r="G262" s="34">
        <v>68.3</v>
      </c>
      <c r="H262" s="34">
        <v>70.900000000000006</v>
      </c>
      <c r="I262" s="34">
        <v>73</v>
      </c>
      <c r="J262" s="34">
        <v>68.900000000000006</v>
      </c>
      <c r="K262" s="34">
        <v>70.5</v>
      </c>
      <c r="L262" s="34">
        <v>68.8</v>
      </c>
      <c r="M262" s="34">
        <v>62</v>
      </c>
      <c r="N262" s="34">
        <v>61.1</v>
      </c>
      <c r="O262" s="34">
        <v>59.3</v>
      </c>
      <c r="P262" s="34">
        <v>64.5</v>
      </c>
      <c r="Q262" s="34">
        <v>66.900000000000006</v>
      </c>
      <c r="R262" s="34">
        <v>59.5</v>
      </c>
    </row>
    <row r="263" spans="1:18" x14ac:dyDescent="0.3">
      <c r="A263" s="3">
        <v>1517</v>
      </c>
      <c r="B263" s="4" t="s">
        <v>257</v>
      </c>
      <c r="C263" s="34">
        <v>64.7</v>
      </c>
      <c r="D263" s="34">
        <v>68.7</v>
      </c>
      <c r="E263" s="34">
        <v>70.400000000000006</v>
      </c>
      <c r="F263" s="34">
        <v>63</v>
      </c>
      <c r="G263" s="34">
        <v>66.8</v>
      </c>
      <c r="H263" s="34">
        <v>68.3</v>
      </c>
      <c r="I263" s="34">
        <v>71</v>
      </c>
      <c r="J263" s="34">
        <v>68.599999999999994</v>
      </c>
      <c r="K263" s="34">
        <v>66.5</v>
      </c>
      <c r="L263" s="34">
        <v>70.3</v>
      </c>
      <c r="M263" s="34">
        <v>65.7</v>
      </c>
      <c r="N263" s="34">
        <v>66.099999999999994</v>
      </c>
      <c r="O263" s="34">
        <v>64.099999999999994</v>
      </c>
      <c r="P263" s="34">
        <v>64.5</v>
      </c>
      <c r="Q263" s="34">
        <v>64.2</v>
      </c>
      <c r="R263" s="34">
        <v>60.6</v>
      </c>
    </row>
    <row r="264" spans="1:18" x14ac:dyDescent="0.3">
      <c r="A264" s="3">
        <v>1519</v>
      </c>
      <c r="B264" s="4" t="s">
        <v>258</v>
      </c>
      <c r="C264" s="34">
        <v>68.3</v>
      </c>
      <c r="D264" s="34">
        <v>66.3</v>
      </c>
      <c r="E264" s="34">
        <v>75.900000000000006</v>
      </c>
      <c r="F264" s="34">
        <v>73.5</v>
      </c>
      <c r="G264" s="34">
        <v>72.2</v>
      </c>
      <c r="H264" s="34">
        <v>70.7</v>
      </c>
      <c r="I264" s="34">
        <v>74.5</v>
      </c>
      <c r="J264" s="34">
        <v>71.099999999999994</v>
      </c>
      <c r="K264" s="34">
        <v>70.2</v>
      </c>
      <c r="L264" s="34">
        <v>69.3</v>
      </c>
      <c r="M264" s="34">
        <v>65.8</v>
      </c>
      <c r="N264" s="34">
        <v>65</v>
      </c>
      <c r="O264" s="34">
        <v>60.5</v>
      </c>
      <c r="P264" s="34">
        <v>64.8</v>
      </c>
      <c r="Q264" s="34">
        <v>72.099999999999994</v>
      </c>
      <c r="R264" s="34">
        <v>64.099999999999994</v>
      </c>
    </row>
    <row r="265" spans="1:18" x14ac:dyDescent="0.3">
      <c r="A265" s="3">
        <v>1520</v>
      </c>
      <c r="B265" s="4" t="s">
        <v>259</v>
      </c>
      <c r="C265" s="34">
        <v>68.900000000000006</v>
      </c>
      <c r="D265" s="34">
        <v>73.2</v>
      </c>
      <c r="E265" s="34">
        <v>75</v>
      </c>
      <c r="F265" s="34">
        <v>70.3</v>
      </c>
      <c r="G265" s="34">
        <v>70.5</v>
      </c>
      <c r="H265" s="34">
        <v>69.8</v>
      </c>
      <c r="I265" s="34">
        <v>73</v>
      </c>
      <c r="J265" s="34">
        <v>70.5</v>
      </c>
      <c r="K265" s="34">
        <v>68.599999999999994</v>
      </c>
      <c r="L265" s="34">
        <v>66.7</v>
      </c>
      <c r="M265" s="34">
        <v>59.6</v>
      </c>
      <c r="N265" s="34">
        <v>58.8</v>
      </c>
      <c r="O265" s="34">
        <v>58.4</v>
      </c>
      <c r="P265" s="34">
        <v>62.4</v>
      </c>
      <c r="Q265" s="34">
        <v>65.400000000000006</v>
      </c>
      <c r="R265" s="34">
        <v>57.2</v>
      </c>
    </row>
    <row r="266" spans="1:18" x14ac:dyDescent="0.3">
      <c r="A266" s="3">
        <v>1523</v>
      </c>
      <c r="B266" s="4" t="s">
        <v>260</v>
      </c>
      <c r="C266" s="34">
        <v>62.1</v>
      </c>
      <c r="D266" s="34">
        <v>71.099999999999994</v>
      </c>
      <c r="E266" s="34">
        <v>65.400000000000006</v>
      </c>
      <c r="F266" s="34" t="s">
        <v>475</v>
      </c>
      <c r="G266" s="34" t="s">
        <v>475</v>
      </c>
      <c r="H266" s="34" t="s">
        <v>475</v>
      </c>
      <c r="I266" s="34">
        <v>74.2</v>
      </c>
      <c r="J266" s="34">
        <v>72.400000000000006</v>
      </c>
      <c r="K266" s="34">
        <v>76.3</v>
      </c>
      <c r="L266" s="34">
        <v>72.5</v>
      </c>
      <c r="M266" s="34">
        <v>70.099999999999994</v>
      </c>
      <c r="N266" s="34">
        <v>61.5</v>
      </c>
      <c r="O266" s="34">
        <v>63.7</v>
      </c>
      <c r="P266" s="34">
        <v>64.400000000000006</v>
      </c>
      <c r="Q266" s="34">
        <v>68.099999999999994</v>
      </c>
      <c r="R266" s="34">
        <v>62</v>
      </c>
    </row>
    <row r="267" spans="1:18" x14ac:dyDescent="0.3">
      <c r="A267" s="3">
        <v>1524</v>
      </c>
      <c r="B267" s="4" t="s">
        <v>261</v>
      </c>
      <c r="C267" s="34">
        <v>71.400000000000006</v>
      </c>
      <c r="D267" s="34">
        <v>62</v>
      </c>
      <c r="E267" s="34">
        <v>69.2</v>
      </c>
      <c r="F267" s="34">
        <v>69.3</v>
      </c>
      <c r="G267" s="34">
        <v>77.400000000000006</v>
      </c>
      <c r="H267" s="34">
        <v>73</v>
      </c>
      <c r="I267" s="34">
        <v>70.5</v>
      </c>
      <c r="J267" s="34">
        <v>69.099999999999994</v>
      </c>
      <c r="K267" s="34">
        <v>64.5</v>
      </c>
      <c r="L267" s="34">
        <v>66.099999999999994</v>
      </c>
      <c r="M267" s="34">
        <v>68.3</v>
      </c>
      <c r="N267" s="34">
        <v>69.400000000000006</v>
      </c>
      <c r="O267" s="34">
        <v>65.7</v>
      </c>
      <c r="P267" s="34">
        <v>68.900000000000006</v>
      </c>
      <c r="Q267" s="34">
        <v>67.900000000000006</v>
      </c>
      <c r="R267" s="34">
        <v>61</v>
      </c>
    </row>
    <row r="268" spans="1:18" x14ac:dyDescent="0.3">
      <c r="A268" s="3">
        <v>1525</v>
      </c>
      <c r="B268" s="4" t="s">
        <v>262</v>
      </c>
      <c r="C268" s="34">
        <v>70.2</v>
      </c>
      <c r="D268" s="34">
        <v>73.599999999999994</v>
      </c>
      <c r="E268" s="34">
        <v>77.400000000000006</v>
      </c>
      <c r="F268" s="34">
        <v>74.5</v>
      </c>
      <c r="G268" s="34">
        <v>74.400000000000006</v>
      </c>
      <c r="H268" s="34">
        <v>73.2</v>
      </c>
      <c r="I268" s="34">
        <v>71.5</v>
      </c>
      <c r="J268" s="34">
        <v>66.599999999999994</v>
      </c>
      <c r="K268" s="34">
        <v>64.900000000000006</v>
      </c>
      <c r="L268" s="34">
        <v>68.400000000000006</v>
      </c>
      <c r="M268" s="34">
        <v>62.2</v>
      </c>
      <c r="N268" s="34">
        <v>64.099999999999994</v>
      </c>
      <c r="O268" s="34">
        <v>65.7</v>
      </c>
      <c r="P268" s="34">
        <v>72.3</v>
      </c>
      <c r="Q268" s="34">
        <v>70.2</v>
      </c>
      <c r="R268" s="34">
        <v>63.9</v>
      </c>
    </row>
    <row r="269" spans="1:18" x14ac:dyDescent="0.3">
      <c r="A269" s="3">
        <v>1526</v>
      </c>
      <c r="B269" s="4" t="s">
        <v>263</v>
      </c>
      <c r="C269" s="34">
        <v>53.2</v>
      </c>
      <c r="D269" s="34">
        <v>62.7</v>
      </c>
      <c r="E269" s="34">
        <v>52.8</v>
      </c>
      <c r="F269" s="34" t="s">
        <v>475</v>
      </c>
      <c r="G269" s="34" t="s">
        <v>475</v>
      </c>
      <c r="H269" s="34" t="s">
        <v>475</v>
      </c>
      <c r="I269" s="34">
        <v>72.400000000000006</v>
      </c>
      <c r="J269" s="34">
        <v>69.2</v>
      </c>
      <c r="K269" s="34">
        <v>66.400000000000006</v>
      </c>
      <c r="L269" s="34">
        <v>66.7</v>
      </c>
      <c r="M269" s="34">
        <v>63.3</v>
      </c>
      <c r="N269" s="34">
        <v>62.1</v>
      </c>
      <c r="O269" s="34">
        <v>58.5</v>
      </c>
      <c r="P269" s="34">
        <v>63.7</v>
      </c>
      <c r="Q269" s="34">
        <v>65.7</v>
      </c>
      <c r="R269" s="34">
        <v>62.2</v>
      </c>
    </row>
    <row r="270" spans="1:18" x14ac:dyDescent="0.3">
      <c r="A270" s="3">
        <v>1528</v>
      </c>
      <c r="B270" s="4" t="s">
        <v>264</v>
      </c>
      <c r="C270" s="34">
        <v>76.7</v>
      </c>
      <c r="D270" s="34">
        <v>78.2</v>
      </c>
      <c r="E270" s="34">
        <v>81.5</v>
      </c>
      <c r="F270" s="34">
        <v>73.3</v>
      </c>
      <c r="G270" s="34">
        <v>74.099999999999994</v>
      </c>
      <c r="H270" s="34">
        <v>73.400000000000006</v>
      </c>
      <c r="I270" s="34">
        <v>73.599999999999994</v>
      </c>
      <c r="J270" s="34">
        <v>69.5</v>
      </c>
      <c r="K270" s="34">
        <v>67.099999999999994</v>
      </c>
      <c r="L270" s="34">
        <v>67</v>
      </c>
      <c r="M270" s="34">
        <v>61.6</v>
      </c>
      <c r="N270" s="34">
        <v>57.5</v>
      </c>
      <c r="O270" s="34">
        <v>59.4</v>
      </c>
      <c r="P270" s="34">
        <v>62.2</v>
      </c>
      <c r="Q270" s="34">
        <v>64.099999999999994</v>
      </c>
      <c r="R270" s="34">
        <v>60.2</v>
      </c>
    </row>
    <row r="271" spans="1:18" x14ac:dyDescent="0.3">
      <c r="A271" s="3">
        <v>1529</v>
      </c>
      <c r="B271" s="4" t="s">
        <v>265</v>
      </c>
      <c r="C271" s="34">
        <v>69.7</v>
      </c>
      <c r="D271" s="34">
        <v>69.2</v>
      </c>
      <c r="E271" s="34">
        <v>63.7</v>
      </c>
      <c r="F271" s="34" t="s">
        <v>475</v>
      </c>
      <c r="G271" s="34" t="s">
        <v>475</v>
      </c>
      <c r="H271" s="34" t="s">
        <v>475</v>
      </c>
      <c r="I271" s="34">
        <v>73.2</v>
      </c>
      <c r="J271" s="34">
        <v>74.900000000000006</v>
      </c>
      <c r="K271" s="34">
        <v>71.099999999999994</v>
      </c>
      <c r="L271" s="34">
        <v>69</v>
      </c>
      <c r="M271" s="34">
        <v>60.6</v>
      </c>
      <c r="N271" s="34">
        <v>59.5</v>
      </c>
      <c r="O271" s="34">
        <v>56.9</v>
      </c>
      <c r="P271" s="34">
        <v>60.9</v>
      </c>
      <c r="Q271" s="34">
        <v>62.7</v>
      </c>
      <c r="R271" s="34">
        <v>56.7</v>
      </c>
    </row>
    <row r="272" spans="1:18" x14ac:dyDescent="0.3">
      <c r="A272" s="3">
        <v>1531</v>
      </c>
      <c r="B272" s="4" t="s">
        <v>266</v>
      </c>
      <c r="C272" s="34">
        <v>60.9</v>
      </c>
      <c r="D272" s="34">
        <v>64.099999999999994</v>
      </c>
      <c r="E272" s="34">
        <v>71.5</v>
      </c>
      <c r="F272" s="34" t="s">
        <v>475</v>
      </c>
      <c r="G272" s="34" t="s">
        <v>475</v>
      </c>
      <c r="H272" s="34" t="s">
        <v>475</v>
      </c>
      <c r="I272" s="34">
        <v>74.599999999999994</v>
      </c>
      <c r="J272" s="34">
        <v>67.900000000000006</v>
      </c>
      <c r="K272" s="34">
        <v>69.2</v>
      </c>
      <c r="L272" s="34">
        <v>62.6</v>
      </c>
      <c r="M272" s="34">
        <v>63.3</v>
      </c>
      <c r="N272" s="34">
        <v>61.1</v>
      </c>
      <c r="O272" s="34">
        <v>61.2</v>
      </c>
      <c r="P272" s="34">
        <v>61.6</v>
      </c>
      <c r="Q272" s="34">
        <v>62.3</v>
      </c>
      <c r="R272" s="34">
        <v>55</v>
      </c>
    </row>
    <row r="273" spans="1:18" x14ac:dyDescent="0.3">
      <c r="A273" s="3">
        <v>1532</v>
      </c>
      <c r="B273" s="4" t="s">
        <v>267</v>
      </c>
      <c r="C273" s="34">
        <v>63.4</v>
      </c>
      <c r="D273" s="34">
        <v>61.6</v>
      </c>
      <c r="E273" s="34">
        <v>70.2</v>
      </c>
      <c r="F273" s="34">
        <v>65</v>
      </c>
      <c r="G273" s="34">
        <v>66.5</v>
      </c>
      <c r="H273" s="34">
        <v>69.8</v>
      </c>
      <c r="I273" s="34">
        <v>76.8</v>
      </c>
      <c r="J273" s="34">
        <v>71</v>
      </c>
      <c r="K273" s="34">
        <v>67</v>
      </c>
      <c r="L273" s="34">
        <v>64</v>
      </c>
      <c r="M273" s="34">
        <v>59.1</v>
      </c>
      <c r="N273" s="34">
        <v>65.8</v>
      </c>
      <c r="O273" s="34">
        <v>59.8</v>
      </c>
      <c r="P273" s="34">
        <v>66.900000000000006</v>
      </c>
      <c r="Q273" s="34">
        <v>65.2</v>
      </c>
      <c r="R273" s="34">
        <v>61</v>
      </c>
    </row>
    <row r="274" spans="1:18" x14ac:dyDescent="0.3">
      <c r="A274" s="3">
        <v>1534</v>
      </c>
      <c r="B274" s="4" t="s">
        <v>268</v>
      </c>
      <c r="C274" s="34">
        <v>67</v>
      </c>
      <c r="D274" s="34">
        <v>75.2</v>
      </c>
      <c r="E274" s="34">
        <v>73.900000000000006</v>
      </c>
      <c r="F274" s="34">
        <v>71.099999999999994</v>
      </c>
      <c r="G274" s="34">
        <v>74.8</v>
      </c>
      <c r="H274" s="34">
        <v>71.900000000000006</v>
      </c>
      <c r="I274" s="34">
        <v>72.099999999999994</v>
      </c>
      <c r="J274" s="34">
        <v>72.7</v>
      </c>
      <c r="K274" s="34">
        <v>68.8</v>
      </c>
      <c r="L274" s="34">
        <v>69.8</v>
      </c>
      <c r="M274" s="34">
        <v>62.4</v>
      </c>
      <c r="N274" s="34">
        <v>60.9</v>
      </c>
      <c r="O274" s="34">
        <v>61.1</v>
      </c>
      <c r="P274" s="34">
        <v>62.5</v>
      </c>
      <c r="Q274" s="34">
        <v>62.6</v>
      </c>
      <c r="R274" s="34">
        <v>57</v>
      </c>
    </row>
    <row r="275" spans="1:18" x14ac:dyDescent="0.3">
      <c r="A275" s="3">
        <v>1535</v>
      </c>
      <c r="B275" s="4" t="s">
        <v>269</v>
      </c>
      <c r="C275" s="34">
        <v>58.3</v>
      </c>
      <c r="D275" s="34">
        <v>60</v>
      </c>
      <c r="E275" s="34">
        <v>70.900000000000006</v>
      </c>
      <c r="F275" s="34">
        <v>66</v>
      </c>
      <c r="G275" s="34">
        <v>67.5</v>
      </c>
      <c r="H275" s="34">
        <v>64.8</v>
      </c>
      <c r="I275" s="34">
        <v>67.2</v>
      </c>
      <c r="J275" s="34">
        <v>66.099999999999994</v>
      </c>
      <c r="K275" s="34">
        <v>58.4</v>
      </c>
      <c r="L275" s="34">
        <v>62.6</v>
      </c>
      <c r="M275" s="34">
        <v>61.1</v>
      </c>
      <c r="N275" s="34">
        <v>59.1</v>
      </c>
      <c r="O275" s="34">
        <v>61.1</v>
      </c>
      <c r="P275" s="34">
        <v>61.4</v>
      </c>
      <c r="Q275" s="34">
        <v>63.9</v>
      </c>
      <c r="R275" s="34">
        <v>58.1</v>
      </c>
    </row>
    <row r="276" spans="1:18" x14ac:dyDescent="0.3">
      <c r="A276" s="3">
        <v>1539</v>
      </c>
      <c r="B276" s="4" t="s">
        <v>270</v>
      </c>
      <c r="C276" s="34">
        <v>63.3</v>
      </c>
      <c r="D276" s="34">
        <v>67.900000000000006</v>
      </c>
      <c r="E276" s="34">
        <v>74.099999999999994</v>
      </c>
      <c r="F276" s="34">
        <v>69.099999999999994</v>
      </c>
      <c r="G276" s="34">
        <v>67.099999999999994</v>
      </c>
      <c r="H276" s="34">
        <v>62</v>
      </c>
      <c r="I276" s="34">
        <v>65.400000000000006</v>
      </c>
      <c r="J276" s="34">
        <v>66.3</v>
      </c>
      <c r="K276" s="34">
        <v>65.900000000000006</v>
      </c>
      <c r="L276" s="34">
        <v>61.5</v>
      </c>
      <c r="M276" s="34">
        <v>55.1</v>
      </c>
      <c r="N276" s="34">
        <v>57</v>
      </c>
      <c r="O276" s="34">
        <v>58</v>
      </c>
      <c r="P276" s="34">
        <v>58.9</v>
      </c>
      <c r="Q276" s="34">
        <v>58.2</v>
      </c>
      <c r="R276" s="34">
        <v>60.9</v>
      </c>
    </row>
    <row r="277" spans="1:18" x14ac:dyDescent="0.3">
      <c r="A277" s="3">
        <v>1543</v>
      </c>
      <c r="B277" s="4" t="s">
        <v>271</v>
      </c>
      <c r="C277" s="34">
        <v>65.900000000000006</v>
      </c>
      <c r="D277" s="34">
        <v>69.2</v>
      </c>
      <c r="E277" s="34">
        <v>77.5</v>
      </c>
      <c r="F277" s="34">
        <v>71.599999999999994</v>
      </c>
      <c r="G277" s="34">
        <v>70.8</v>
      </c>
      <c r="H277" s="34">
        <v>63.1</v>
      </c>
      <c r="I277" s="34">
        <v>70.599999999999994</v>
      </c>
      <c r="J277" s="34">
        <v>69.099999999999994</v>
      </c>
      <c r="K277" s="34">
        <v>68.5</v>
      </c>
      <c r="L277" s="34">
        <v>64.8</v>
      </c>
      <c r="M277" s="34">
        <v>60.8</v>
      </c>
      <c r="N277" s="34">
        <v>63.8</v>
      </c>
      <c r="O277" s="34">
        <v>58.4</v>
      </c>
      <c r="P277" s="34">
        <v>65.599999999999994</v>
      </c>
      <c r="Q277" s="34">
        <v>63.9</v>
      </c>
      <c r="R277" s="34">
        <v>63</v>
      </c>
    </row>
    <row r="278" spans="1:18" x14ac:dyDescent="0.3">
      <c r="A278" s="3">
        <v>1545</v>
      </c>
      <c r="B278" s="4" t="s">
        <v>272</v>
      </c>
      <c r="C278" s="34">
        <v>64.900000000000006</v>
      </c>
      <c r="D278" s="34">
        <v>60.5</v>
      </c>
      <c r="E278" s="34">
        <v>67.099999999999994</v>
      </c>
      <c r="F278" s="34">
        <v>61.9</v>
      </c>
      <c r="G278" s="34">
        <v>81.8</v>
      </c>
      <c r="H278" s="34">
        <v>67.900000000000006</v>
      </c>
      <c r="I278" s="34">
        <v>66.900000000000006</v>
      </c>
      <c r="J278" s="34">
        <v>68.599999999999994</v>
      </c>
      <c r="K278" s="34">
        <v>68.5</v>
      </c>
      <c r="L278" s="34">
        <v>63.4</v>
      </c>
      <c r="M278" s="34">
        <v>53.2</v>
      </c>
      <c r="N278" s="34">
        <v>58.8</v>
      </c>
      <c r="O278" s="34">
        <v>55.1</v>
      </c>
      <c r="P278" s="34">
        <v>60.4</v>
      </c>
      <c r="Q278" s="34">
        <v>63.6</v>
      </c>
      <c r="R278" s="34">
        <v>62.6</v>
      </c>
    </row>
    <row r="279" spans="1:18" x14ac:dyDescent="0.3">
      <c r="A279" s="3">
        <v>1546</v>
      </c>
      <c r="B279" s="4" t="s">
        <v>273</v>
      </c>
      <c r="C279" s="34">
        <v>55.4</v>
      </c>
      <c r="D279" s="34">
        <v>61.5</v>
      </c>
      <c r="E279" s="34">
        <v>58.5</v>
      </c>
      <c r="F279" s="34">
        <v>55.7</v>
      </c>
      <c r="G279" s="34">
        <v>64.7</v>
      </c>
      <c r="H279" s="34">
        <v>61.6</v>
      </c>
      <c r="I279" s="34">
        <v>66.2</v>
      </c>
      <c r="J279" s="34">
        <v>60.3</v>
      </c>
      <c r="K279" s="34">
        <v>64</v>
      </c>
      <c r="L279" s="34">
        <v>65.599999999999994</v>
      </c>
      <c r="M279" s="34">
        <v>59.9</v>
      </c>
      <c r="N279" s="34">
        <v>64</v>
      </c>
      <c r="O279" s="34">
        <v>61</v>
      </c>
      <c r="P279" s="34">
        <v>69.400000000000006</v>
      </c>
      <c r="Q279" s="34">
        <v>66.5</v>
      </c>
      <c r="R279" s="34">
        <v>67.5</v>
      </c>
    </row>
    <row r="280" spans="1:18" x14ac:dyDescent="0.3">
      <c r="A280" s="3">
        <v>1547</v>
      </c>
      <c r="B280" s="4" t="s">
        <v>274</v>
      </c>
      <c r="C280" s="34">
        <v>45.6</v>
      </c>
      <c r="D280" s="34">
        <v>47.9</v>
      </c>
      <c r="E280" s="34">
        <v>59.5</v>
      </c>
      <c r="F280" s="34">
        <v>57.6</v>
      </c>
      <c r="G280" s="34">
        <v>61</v>
      </c>
      <c r="H280" s="34">
        <v>64.7</v>
      </c>
      <c r="I280" s="34">
        <v>69.3</v>
      </c>
      <c r="J280" s="34">
        <v>64.2</v>
      </c>
      <c r="K280" s="34">
        <v>62.9</v>
      </c>
      <c r="L280" s="34">
        <v>62.5</v>
      </c>
      <c r="M280" s="34">
        <v>59.1</v>
      </c>
      <c r="N280" s="34">
        <v>64.099999999999994</v>
      </c>
      <c r="O280" s="34">
        <v>59.8</v>
      </c>
      <c r="P280" s="34">
        <v>63.9</v>
      </c>
      <c r="Q280" s="34">
        <v>65.900000000000006</v>
      </c>
      <c r="R280" s="34">
        <v>63.5</v>
      </c>
    </row>
    <row r="281" spans="1:18" x14ac:dyDescent="0.3">
      <c r="A281" s="3">
        <v>1548</v>
      </c>
      <c r="B281" s="4" t="s">
        <v>275</v>
      </c>
      <c r="C281" s="34">
        <v>66.8</v>
      </c>
      <c r="D281" s="34">
        <v>67.7</v>
      </c>
      <c r="E281" s="34">
        <v>76.599999999999994</v>
      </c>
      <c r="F281" s="34">
        <v>70.8</v>
      </c>
      <c r="G281" s="34">
        <v>69.900000000000006</v>
      </c>
      <c r="H281" s="34">
        <v>65</v>
      </c>
      <c r="I281" s="34">
        <v>71.900000000000006</v>
      </c>
      <c r="J281" s="34">
        <v>67</v>
      </c>
      <c r="K281" s="34">
        <v>64.900000000000006</v>
      </c>
      <c r="L281" s="34">
        <v>62.4</v>
      </c>
      <c r="M281" s="34">
        <v>56.8</v>
      </c>
      <c r="N281" s="34">
        <v>54</v>
      </c>
      <c r="O281" s="34">
        <v>53.8</v>
      </c>
      <c r="P281" s="34">
        <v>54.2</v>
      </c>
      <c r="Q281" s="34">
        <v>58</v>
      </c>
      <c r="R281" s="34">
        <v>54.9</v>
      </c>
    </row>
    <row r="282" spans="1:18" x14ac:dyDescent="0.3">
      <c r="A282" s="3">
        <v>1551</v>
      </c>
      <c r="B282" s="4" t="s">
        <v>276</v>
      </c>
      <c r="C282" s="34">
        <v>80.099999999999994</v>
      </c>
      <c r="D282" s="34">
        <v>83.2</v>
      </c>
      <c r="E282" s="34">
        <v>84.3</v>
      </c>
      <c r="F282" s="34">
        <v>81.3</v>
      </c>
      <c r="G282" s="34">
        <v>82.3</v>
      </c>
      <c r="H282" s="34">
        <v>75.599999999999994</v>
      </c>
      <c r="I282" s="34">
        <v>81.7</v>
      </c>
      <c r="J282" s="34">
        <v>75.5</v>
      </c>
      <c r="K282" s="34">
        <v>71</v>
      </c>
      <c r="L282" s="34">
        <v>69.400000000000006</v>
      </c>
      <c r="M282" s="34">
        <v>70.099999999999994</v>
      </c>
      <c r="N282" s="34">
        <v>63.9</v>
      </c>
      <c r="O282" s="34">
        <v>60.6</v>
      </c>
      <c r="P282" s="34">
        <v>66.8</v>
      </c>
      <c r="Q282" s="34">
        <v>66.2</v>
      </c>
      <c r="R282" s="34">
        <v>59.3</v>
      </c>
    </row>
    <row r="283" spans="1:18" x14ac:dyDescent="0.3">
      <c r="A283" s="3">
        <v>1554</v>
      </c>
      <c r="B283" s="4" t="s">
        <v>277</v>
      </c>
      <c r="C283" s="34">
        <v>55.8</v>
      </c>
      <c r="D283" s="34">
        <v>58.9</v>
      </c>
      <c r="E283" s="34">
        <v>74.400000000000006</v>
      </c>
      <c r="F283" s="34">
        <v>72.5</v>
      </c>
      <c r="G283" s="34">
        <v>70.2</v>
      </c>
      <c r="H283" s="34">
        <v>66</v>
      </c>
      <c r="I283" s="34">
        <v>67.8</v>
      </c>
      <c r="J283" s="34">
        <v>63.9</v>
      </c>
      <c r="K283" s="34">
        <v>63.2</v>
      </c>
      <c r="L283" s="34">
        <v>63.1</v>
      </c>
      <c r="M283" s="34">
        <v>59.5</v>
      </c>
      <c r="N283" s="34">
        <v>60.2</v>
      </c>
      <c r="O283" s="34">
        <v>56.8</v>
      </c>
      <c r="P283" s="34">
        <v>66.2</v>
      </c>
      <c r="Q283" s="34">
        <v>63.5</v>
      </c>
      <c r="R283" s="34">
        <v>60.1</v>
      </c>
    </row>
    <row r="284" spans="1:18" x14ac:dyDescent="0.3">
      <c r="A284" s="3">
        <v>1557</v>
      </c>
      <c r="B284" s="4" t="s">
        <v>278</v>
      </c>
      <c r="C284" s="34">
        <v>76.3</v>
      </c>
      <c r="D284" s="34">
        <v>74</v>
      </c>
      <c r="E284" s="34">
        <v>78.8</v>
      </c>
      <c r="F284" s="34">
        <v>77.599999999999994</v>
      </c>
      <c r="G284" s="34">
        <v>79</v>
      </c>
      <c r="H284" s="34">
        <v>74.7</v>
      </c>
      <c r="I284" s="34">
        <v>76.599999999999994</v>
      </c>
      <c r="J284" s="34">
        <v>73.2</v>
      </c>
      <c r="K284" s="34">
        <v>73</v>
      </c>
      <c r="L284" s="34">
        <v>69.400000000000006</v>
      </c>
      <c r="M284" s="34">
        <v>63.9</v>
      </c>
      <c r="N284" s="34">
        <v>65.400000000000006</v>
      </c>
      <c r="O284" s="34">
        <v>58</v>
      </c>
      <c r="P284" s="34">
        <v>67.900000000000006</v>
      </c>
      <c r="Q284" s="34">
        <v>70.400000000000006</v>
      </c>
      <c r="R284" s="34">
        <v>64.099999999999994</v>
      </c>
    </row>
    <row r="285" spans="1:18" x14ac:dyDescent="0.3">
      <c r="A285" s="3">
        <v>1560</v>
      </c>
      <c r="B285" s="4" t="s">
        <v>279</v>
      </c>
      <c r="C285" s="34">
        <v>69.099999999999994</v>
      </c>
      <c r="D285" s="34">
        <v>66.3</v>
      </c>
      <c r="E285" s="34">
        <v>77.599999999999994</v>
      </c>
      <c r="F285" s="34">
        <v>75.5</v>
      </c>
      <c r="G285" s="34">
        <v>71.900000000000006</v>
      </c>
      <c r="H285" s="34">
        <v>65.400000000000006</v>
      </c>
      <c r="I285" s="34">
        <v>72</v>
      </c>
      <c r="J285" s="34">
        <v>69</v>
      </c>
      <c r="K285" s="34">
        <v>68.8</v>
      </c>
      <c r="L285" s="34">
        <v>69.599999999999994</v>
      </c>
      <c r="M285" s="34">
        <v>62.9</v>
      </c>
      <c r="N285" s="34">
        <v>65.900000000000006</v>
      </c>
      <c r="O285" s="34">
        <v>64</v>
      </c>
      <c r="P285" s="34">
        <v>66.400000000000006</v>
      </c>
      <c r="Q285" s="34">
        <v>64.5</v>
      </c>
      <c r="R285" s="34">
        <v>64.900000000000006</v>
      </c>
    </row>
    <row r="286" spans="1:18" x14ac:dyDescent="0.3">
      <c r="A286" s="3">
        <v>1563</v>
      </c>
      <c r="B286" s="4" t="s">
        <v>280</v>
      </c>
      <c r="C286" s="34">
        <v>59.8</v>
      </c>
      <c r="D286" s="34">
        <v>68.7</v>
      </c>
      <c r="E286" s="34">
        <v>82.9</v>
      </c>
      <c r="F286" s="34">
        <v>73.900000000000006</v>
      </c>
      <c r="G286" s="34">
        <v>72.2</v>
      </c>
      <c r="H286" s="34">
        <v>70.2</v>
      </c>
      <c r="I286" s="34">
        <v>72.900000000000006</v>
      </c>
      <c r="J286" s="34">
        <v>69.5</v>
      </c>
      <c r="K286" s="34">
        <v>66.7</v>
      </c>
      <c r="L286" s="34">
        <v>64</v>
      </c>
      <c r="M286" s="34">
        <v>58.2</v>
      </c>
      <c r="N286" s="34">
        <v>57.9</v>
      </c>
      <c r="O286" s="34">
        <v>60.3</v>
      </c>
      <c r="P286" s="34">
        <v>65.900000000000006</v>
      </c>
      <c r="Q286" s="34">
        <v>66</v>
      </c>
      <c r="R286" s="34">
        <v>62.5</v>
      </c>
    </row>
    <row r="287" spans="1:18" x14ac:dyDescent="0.3">
      <c r="A287" s="3">
        <v>1566</v>
      </c>
      <c r="B287" s="4" t="s">
        <v>281</v>
      </c>
      <c r="C287" s="34">
        <v>71.5</v>
      </c>
      <c r="D287" s="34">
        <v>71</v>
      </c>
      <c r="E287" s="34">
        <v>80.599999999999994</v>
      </c>
      <c r="F287" s="34">
        <v>79.599999999999994</v>
      </c>
      <c r="G287" s="34">
        <v>75</v>
      </c>
      <c r="H287" s="34">
        <v>71.7</v>
      </c>
      <c r="I287" s="34">
        <v>68.7</v>
      </c>
      <c r="J287" s="34">
        <v>68.900000000000006</v>
      </c>
      <c r="K287" s="34">
        <v>63.2</v>
      </c>
      <c r="L287" s="34">
        <v>64.7</v>
      </c>
      <c r="M287" s="34">
        <v>59.2</v>
      </c>
      <c r="N287" s="34">
        <v>59.7</v>
      </c>
      <c r="O287" s="34">
        <v>50.9</v>
      </c>
      <c r="P287" s="34">
        <v>59.3</v>
      </c>
      <c r="Q287" s="34">
        <v>61</v>
      </c>
      <c r="R287" s="34">
        <v>61.9</v>
      </c>
    </row>
    <row r="288" spans="1:18" x14ac:dyDescent="0.3">
      <c r="A288" s="3">
        <v>1571</v>
      </c>
      <c r="B288" s="4" t="s">
        <v>282</v>
      </c>
      <c r="C288" s="34">
        <v>70.2</v>
      </c>
      <c r="D288" s="34">
        <v>77.5</v>
      </c>
      <c r="E288" s="34">
        <v>80.5</v>
      </c>
      <c r="F288" s="34">
        <v>83.7</v>
      </c>
      <c r="G288" s="34">
        <v>77.099999999999994</v>
      </c>
      <c r="H288" s="34">
        <v>73.8</v>
      </c>
      <c r="I288" s="34">
        <v>74.5</v>
      </c>
      <c r="J288" s="34">
        <v>70.8</v>
      </c>
      <c r="K288" s="34">
        <v>67.900000000000006</v>
      </c>
      <c r="L288" s="34">
        <v>67.599999999999994</v>
      </c>
      <c r="M288" s="34">
        <v>60.3</v>
      </c>
      <c r="N288" s="34">
        <v>66.2</v>
      </c>
      <c r="O288" s="34">
        <v>57.6</v>
      </c>
      <c r="P288" s="34">
        <v>65.2</v>
      </c>
      <c r="Q288" s="34">
        <v>67</v>
      </c>
      <c r="R288" s="34">
        <v>65.3</v>
      </c>
    </row>
    <row r="289" spans="1:18" x14ac:dyDescent="0.3">
      <c r="A289" s="3">
        <v>1573</v>
      </c>
      <c r="B289" s="4" t="s">
        <v>283</v>
      </c>
      <c r="C289" s="34">
        <v>54.3</v>
      </c>
      <c r="D289" s="34">
        <v>66.099999999999994</v>
      </c>
      <c r="E289" s="34">
        <v>68.3</v>
      </c>
      <c r="F289" s="34">
        <v>74.2</v>
      </c>
      <c r="G289" s="34">
        <v>64.099999999999994</v>
      </c>
      <c r="H289" s="34">
        <v>60.7</v>
      </c>
      <c r="I289" s="34">
        <v>66.7</v>
      </c>
      <c r="J289" s="34">
        <v>67.900000000000006</v>
      </c>
      <c r="K289" s="34">
        <v>67.400000000000006</v>
      </c>
      <c r="L289" s="34">
        <v>64.5</v>
      </c>
      <c r="M289" s="34">
        <v>62.2</v>
      </c>
      <c r="N289" s="34">
        <v>62.5</v>
      </c>
      <c r="O289" s="34">
        <v>58.4</v>
      </c>
      <c r="P289" s="34">
        <v>69</v>
      </c>
      <c r="Q289" s="34">
        <v>71.5</v>
      </c>
      <c r="R289" s="34">
        <v>64.7</v>
      </c>
    </row>
    <row r="290" spans="1:18" x14ac:dyDescent="0.3">
      <c r="A290" s="3">
        <v>1576</v>
      </c>
      <c r="B290" s="6" t="s">
        <v>284</v>
      </c>
      <c r="C290" s="34" t="s">
        <v>475</v>
      </c>
      <c r="D290" s="34" t="s">
        <v>475</v>
      </c>
      <c r="E290" s="34" t="s">
        <v>475</v>
      </c>
      <c r="F290" s="34" t="s">
        <v>475</v>
      </c>
      <c r="G290" s="34" t="s">
        <v>475</v>
      </c>
      <c r="H290" s="34" t="s">
        <v>475</v>
      </c>
      <c r="I290" s="34" t="s">
        <v>475</v>
      </c>
      <c r="J290" s="34" t="s">
        <v>475</v>
      </c>
      <c r="K290" s="34" t="s">
        <v>475</v>
      </c>
      <c r="L290" s="34" t="s">
        <v>475</v>
      </c>
      <c r="M290" s="34" t="s">
        <v>475</v>
      </c>
      <c r="N290" s="34" t="s">
        <v>475</v>
      </c>
      <c r="O290" s="34" t="s">
        <v>475</v>
      </c>
      <c r="P290" s="34">
        <v>63.5</v>
      </c>
      <c r="Q290" s="34">
        <v>62.9</v>
      </c>
      <c r="R290" s="34">
        <v>62.7</v>
      </c>
    </row>
    <row r="291" spans="1:18" x14ac:dyDescent="0.3">
      <c r="A291" s="3">
        <v>1804</v>
      </c>
      <c r="B291" s="4" t="s">
        <v>285</v>
      </c>
      <c r="C291" s="34">
        <v>65.5</v>
      </c>
      <c r="D291" s="34">
        <v>68.5</v>
      </c>
      <c r="E291" s="34">
        <v>76.400000000000006</v>
      </c>
      <c r="F291" s="34">
        <v>68.3</v>
      </c>
      <c r="G291" s="34">
        <v>61.1</v>
      </c>
      <c r="H291" s="34">
        <v>63.4</v>
      </c>
      <c r="I291" s="34">
        <v>65.599999999999994</v>
      </c>
      <c r="J291" s="34">
        <v>65.900000000000006</v>
      </c>
      <c r="K291" s="34">
        <v>62.3</v>
      </c>
      <c r="L291" s="34">
        <v>60.5</v>
      </c>
      <c r="M291" s="34">
        <v>52.1</v>
      </c>
      <c r="N291" s="34">
        <v>52.3</v>
      </c>
      <c r="O291" s="34">
        <v>47.2</v>
      </c>
      <c r="P291" s="34">
        <v>58.6</v>
      </c>
      <c r="Q291" s="34">
        <v>65.3</v>
      </c>
      <c r="R291" s="34">
        <v>59.1</v>
      </c>
    </row>
    <row r="292" spans="1:18" x14ac:dyDescent="0.3">
      <c r="A292" s="3">
        <v>1805</v>
      </c>
      <c r="B292" s="4" t="s">
        <v>286</v>
      </c>
      <c r="C292" s="34">
        <v>70.3</v>
      </c>
      <c r="D292" s="34">
        <v>73.8</v>
      </c>
      <c r="E292" s="34">
        <v>82.4</v>
      </c>
      <c r="F292" s="34">
        <v>76</v>
      </c>
      <c r="G292" s="34">
        <v>70.599999999999994</v>
      </c>
      <c r="H292" s="34">
        <v>66</v>
      </c>
      <c r="I292" s="34">
        <v>67.099999999999994</v>
      </c>
      <c r="J292" s="34">
        <v>66.8</v>
      </c>
      <c r="K292" s="34">
        <v>62.4</v>
      </c>
      <c r="L292" s="34">
        <v>61.9</v>
      </c>
      <c r="M292" s="34">
        <v>56.8</v>
      </c>
      <c r="N292" s="34">
        <v>54.1</v>
      </c>
      <c r="O292" s="34">
        <v>56.7</v>
      </c>
      <c r="P292" s="34">
        <v>58.2</v>
      </c>
      <c r="Q292" s="34">
        <v>62.2</v>
      </c>
      <c r="R292" s="34">
        <v>55.5</v>
      </c>
    </row>
    <row r="293" spans="1:18" x14ac:dyDescent="0.3">
      <c r="A293" s="3">
        <v>1811</v>
      </c>
      <c r="B293" s="4" t="s">
        <v>287</v>
      </c>
      <c r="C293" s="34">
        <v>64.8</v>
      </c>
      <c r="D293" s="34">
        <v>67.7</v>
      </c>
      <c r="E293" s="34">
        <v>88.1</v>
      </c>
      <c r="F293" s="34">
        <v>81.7</v>
      </c>
      <c r="G293" s="34">
        <v>70.5</v>
      </c>
      <c r="H293" s="34">
        <v>78.599999999999994</v>
      </c>
      <c r="I293" s="34">
        <v>78.400000000000006</v>
      </c>
      <c r="J293" s="34">
        <v>75.599999999999994</v>
      </c>
      <c r="K293" s="34">
        <v>74.7</v>
      </c>
      <c r="L293" s="34">
        <v>74.599999999999994</v>
      </c>
      <c r="M293" s="34">
        <v>80.7</v>
      </c>
      <c r="N293" s="34">
        <v>77.900000000000006</v>
      </c>
      <c r="O293" s="34">
        <v>78.8</v>
      </c>
      <c r="P293" s="34">
        <v>75.599999999999994</v>
      </c>
      <c r="Q293" s="34">
        <v>74.5</v>
      </c>
      <c r="R293" s="34">
        <v>79.2</v>
      </c>
    </row>
    <row r="294" spans="1:18" x14ac:dyDescent="0.3">
      <c r="A294" s="3">
        <v>1812</v>
      </c>
      <c r="B294" s="4" t="s">
        <v>288</v>
      </c>
      <c r="C294" s="34">
        <v>53.9</v>
      </c>
      <c r="D294" s="34">
        <v>50.5</v>
      </c>
      <c r="E294" s="34" t="s">
        <v>475</v>
      </c>
      <c r="F294" s="34" t="s">
        <v>475</v>
      </c>
      <c r="G294" s="34" t="s">
        <v>475</v>
      </c>
      <c r="H294" s="34" t="s">
        <v>475</v>
      </c>
      <c r="I294" s="34">
        <v>70.2</v>
      </c>
      <c r="J294" s="34">
        <v>71.2</v>
      </c>
      <c r="K294" s="34">
        <v>69.3</v>
      </c>
      <c r="L294" s="34">
        <v>72.099999999999994</v>
      </c>
      <c r="M294" s="34">
        <v>67.5</v>
      </c>
      <c r="N294" s="34">
        <v>64.2</v>
      </c>
      <c r="O294" s="34">
        <v>57.6</v>
      </c>
      <c r="P294" s="34">
        <v>69.599999999999994</v>
      </c>
      <c r="Q294" s="34">
        <v>68.5</v>
      </c>
      <c r="R294" s="34">
        <v>71.5</v>
      </c>
    </row>
    <row r="295" spans="1:18" x14ac:dyDescent="0.3">
      <c r="A295" s="3">
        <v>1813</v>
      </c>
      <c r="B295" s="4" t="s">
        <v>289</v>
      </c>
      <c r="C295" s="34">
        <v>40.700000000000003</v>
      </c>
      <c r="D295" s="34">
        <v>40.200000000000003</v>
      </c>
      <c r="E295" s="34" t="s">
        <v>475</v>
      </c>
      <c r="F295" s="34" t="s">
        <v>475</v>
      </c>
      <c r="G295" s="34" t="s">
        <v>475</v>
      </c>
      <c r="H295" s="34" t="s">
        <v>475</v>
      </c>
      <c r="I295" s="34">
        <v>61.6</v>
      </c>
      <c r="J295" s="34">
        <v>63.6</v>
      </c>
      <c r="K295" s="34">
        <v>60.7</v>
      </c>
      <c r="L295" s="34">
        <v>62.9</v>
      </c>
      <c r="M295" s="34">
        <v>58.7</v>
      </c>
      <c r="N295" s="34">
        <v>56.4</v>
      </c>
      <c r="O295" s="34">
        <v>52</v>
      </c>
      <c r="P295" s="34">
        <v>57.9</v>
      </c>
      <c r="Q295" s="34">
        <v>62.3</v>
      </c>
      <c r="R295" s="34">
        <v>58.1</v>
      </c>
    </row>
    <row r="296" spans="1:18" x14ac:dyDescent="0.3">
      <c r="A296" s="3">
        <v>1815</v>
      </c>
      <c r="B296" s="4" t="s">
        <v>290</v>
      </c>
      <c r="C296" s="34">
        <v>55</v>
      </c>
      <c r="D296" s="34">
        <v>63.4</v>
      </c>
      <c r="E296" s="34">
        <v>71.400000000000006</v>
      </c>
      <c r="F296" s="34">
        <v>70.900000000000006</v>
      </c>
      <c r="G296" s="34">
        <v>70.2</v>
      </c>
      <c r="H296" s="34">
        <v>68.900000000000006</v>
      </c>
      <c r="I296" s="34">
        <v>70.8</v>
      </c>
      <c r="J296" s="34">
        <v>77.3</v>
      </c>
      <c r="K296" s="34">
        <v>71.099999999999994</v>
      </c>
      <c r="L296" s="34">
        <v>70.3</v>
      </c>
      <c r="M296" s="34">
        <v>66.8</v>
      </c>
      <c r="N296" s="34">
        <v>71.400000000000006</v>
      </c>
      <c r="O296" s="34">
        <v>66.2</v>
      </c>
      <c r="P296" s="34">
        <v>75</v>
      </c>
      <c r="Q296" s="34">
        <v>71.900000000000006</v>
      </c>
      <c r="R296" s="34">
        <v>73.400000000000006</v>
      </c>
    </row>
    <row r="297" spans="1:18" x14ac:dyDescent="0.3">
      <c r="A297" s="3">
        <v>1816</v>
      </c>
      <c r="B297" s="4" t="s">
        <v>291</v>
      </c>
      <c r="C297" s="34">
        <v>47.8</v>
      </c>
      <c r="D297" s="34">
        <v>53.5</v>
      </c>
      <c r="E297" s="34">
        <v>61.7</v>
      </c>
      <c r="F297" s="34">
        <v>69</v>
      </c>
      <c r="G297" s="34">
        <v>78.5</v>
      </c>
      <c r="H297" s="34">
        <v>81.5</v>
      </c>
      <c r="I297" s="34">
        <v>81.8</v>
      </c>
      <c r="J297" s="34">
        <v>81.5</v>
      </c>
      <c r="K297" s="34">
        <v>76.099999999999994</v>
      </c>
      <c r="L297" s="34">
        <v>75.599999999999994</v>
      </c>
      <c r="M297" s="34">
        <v>73.2</v>
      </c>
      <c r="N297" s="34">
        <v>73.3</v>
      </c>
      <c r="O297" s="34">
        <v>72.5</v>
      </c>
      <c r="P297" s="34">
        <v>72.8</v>
      </c>
      <c r="Q297" s="34">
        <v>67.900000000000006</v>
      </c>
      <c r="R297" s="34">
        <v>68.900000000000006</v>
      </c>
    </row>
    <row r="298" spans="1:18" x14ac:dyDescent="0.3">
      <c r="A298" s="3">
        <v>1818</v>
      </c>
      <c r="B298" s="4" t="s">
        <v>255</v>
      </c>
      <c r="C298" s="34">
        <v>34.5</v>
      </c>
      <c r="D298" s="34">
        <v>48.9</v>
      </c>
      <c r="E298" s="34">
        <v>59.1</v>
      </c>
      <c r="F298" s="34">
        <v>60.4</v>
      </c>
      <c r="G298" s="34">
        <v>59.5</v>
      </c>
      <c r="H298" s="34">
        <v>61.3</v>
      </c>
      <c r="I298" s="34">
        <v>62.7</v>
      </c>
      <c r="J298" s="34">
        <v>63.7</v>
      </c>
      <c r="K298" s="34">
        <v>59</v>
      </c>
      <c r="L298" s="34">
        <v>56.5</v>
      </c>
      <c r="M298" s="34">
        <v>57.9</v>
      </c>
      <c r="N298" s="34">
        <v>58.8</v>
      </c>
      <c r="O298" s="34">
        <v>56.6</v>
      </c>
      <c r="P298" s="34">
        <v>58.6</v>
      </c>
      <c r="Q298" s="34">
        <v>61.6</v>
      </c>
      <c r="R298" s="34">
        <v>52</v>
      </c>
    </row>
    <row r="299" spans="1:18" x14ac:dyDescent="0.3">
      <c r="A299" s="3">
        <v>1820</v>
      </c>
      <c r="B299" s="4" t="s">
        <v>292</v>
      </c>
      <c r="C299" s="34">
        <v>52.3</v>
      </c>
      <c r="D299" s="34">
        <v>51.7</v>
      </c>
      <c r="E299" s="34">
        <v>55.6</v>
      </c>
      <c r="F299" s="34">
        <v>66</v>
      </c>
      <c r="G299" s="34">
        <v>62</v>
      </c>
      <c r="H299" s="34">
        <v>61.5</v>
      </c>
      <c r="I299" s="34">
        <v>60.8</v>
      </c>
      <c r="J299" s="34">
        <v>61.3</v>
      </c>
      <c r="K299" s="34">
        <v>58.2</v>
      </c>
      <c r="L299" s="34">
        <v>54.7</v>
      </c>
      <c r="M299" s="34">
        <v>52.8</v>
      </c>
      <c r="N299" s="34">
        <v>55.5</v>
      </c>
      <c r="O299" s="34">
        <v>53.3</v>
      </c>
      <c r="P299" s="34">
        <v>57.4</v>
      </c>
      <c r="Q299" s="34">
        <v>59.9</v>
      </c>
      <c r="R299" s="34">
        <v>54.1</v>
      </c>
    </row>
    <row r="300" spans="1:18" x14ac:dyDescent="0.3">
      <c r="A300" s="3">
        <v>1822</v>
      </c>
      <c r="B300" s="4" t="s">
        <v>293</v>
      </c>
      <c r="C300" s="34">
        <v>55.8</v>
      </c>
      <c r="D300" s="34">
        <v>68.5</v>
      </c>
      <c r="E300" s="34">
        <v>71.2</v>
      </c>
      <c r="F300" s="34">
        <v>73.099999999999994</v>
      </c>
      <c r="G300" s="34">
        <v>68.7</v>
      </c>
      <c r="H300" s="34">
        <v>76.5</v>
      </c>
      <c r="I300" s="34">
        <v>73.900000000000006</v>
      </c>
      <c r="J300" s="34">
        <v>68</v>
      </c>
      <c r="K300" s="34">
        <v>66.099999999999994</v>
      </c>
      <c r="L300" s="34">
        <v>63.1</v>
      </c>
      <c r="M300" s="34">
        <v>57.1</v>
      </c>
      <c r="N300" s="34">
        <v>55.4</v>
      </c>
      <c r="O300" s="34">
        <v>53.6</v>
      </c>
      <c r="P300" s="34">
        <v>61</v>
      </c>
      <c r="Q300" s="34">
        <v>61.6</v>
      </c>
      <c r="R300" s="34">
        <v>63.9</v>
      </c>
    </row>
    <row r="301" spans="1:18" x14ac:dyDescent="0.3">
      <c r="A301" s="3">
        <v>1824</v>
      </c>
      <c r="B301" s="4" t="s">
        <v>294</v>
      </c>
      <c r="C301" s="34">
        <v>58.5</v>
      </c>
      <c r="D301" s="34">
        <v>57.6</v>
      </c>
      <c r="E301" s="34">
        <v>72.5</v>
      </c>
      <c r="F301" s="34">
        <v>69.900000000000006</v>
      </c>
      <c r="G301" s="34">
        <v>61.7</v>
      </c>
      <c r="H301" s="34">
        <v>62.4</v>
      </c>
      <c r="I301" s="34">
        <v>64.099999999999994</v>
      </c>
      <c r="J301" s="34">
        <v>64.599999999999994</v>
      </c>
      <c r="K301" s="34">
        <v>62.6</v>
      </c>
      <c r="L301" s="34">
        <v>54.7</v>
      </c>
      <c r="M301" s="34">
        <v>50</v>
      </c>
      <c r="N301" s="34">
        <v>53.3</v>
      </c>
      <c r="O301" s="34">
        <v>55.5</v>
      </c>
      <c r="P301" s="34">
        <v>56.4</v>
      </c>
      <c r="Q301" s="34">
        <v>58.9</v>
      </c>
      <c r="R301" s="34">
        <v>58.7</v>
      </c>
    </row>
    <row r="302" spans="1:18" x14ac:dyDescent="0.3">
      <c r="A302" s="3">
        <v>1825</v>
      </c>
      <c r="B302" s="4" t="s">
        <v>295</v>
      </c>
      <c r="C302" s="34">
        <v>58.5</v>
      </c>
      <c r="D302" s="34">
        <v>66</v>
      </c>
      <c r="E302" s="34">
        <v>75.8</v>
      </c>
      <c r="F302" s="34">
        <v>72.2</v>
      </c>
      <c r="G302" s="34">
        <v>73.2</v>
      </c>
      <c r="H302" s="34">
        <v>74.400000000000006</v>
      </c>
      <c r="I302" s="34">
        <v>74.400000000000006</v>
      </c>
      <c r="J302" s="34">
        <v>74</v>
      </c>
      <c r="K302" s="34">
        <v>68.2</v>
      </c>
      <c r="L302" s="34">
        <v>69</v>
      </c>
      <c r="M302" s="34">
        <v>58.9</v>
      </c>
      <c r="N302" s="34">
        <v>63.3</v>
      </c>
      <c r="O302" s="34">
        <v>64.7</v>
      </c>
      <c r="P302" s="34">
        <v>63.8</v>
      </c>
      <c r="Q302" s="34">
        <v>61.8</v>
      </c>
      <c r="R302" s="34">
        <v>72.3</v>
      </c>
    </row>
    <row r="303" spans="1:18" x14ac:dyDescent="0.3">
      <c r="A303" s="3">
        <v>1826</v>
      </c>
      <c r="B303" s="4" t="s">
        <v>296</v>
      </c>
      <c r="C303" s="34">
        <v>63.9</v>
      </c>
      <c r="D303" s="34">
        <v>64.3</v>
      </c>
      <c r="E303" s="34">
        <v>73.2</v>
      </c>
      <c r="F303" s="34">
        <v>69</v>
      </c>
      <c r="G303" s="34">
        <v>77.2</v>
      </c>
      <c r="H303" s="34">
        <v>77.3</v>
      </c>
      <c r="I303" s="34">
        <v>78.5</v>
      </c>
      <c r="J303" s="34">
        <v>76.5</v>
      </c>
      <c r="K303" s="34">
        <v>71.900000000000006</v>
      </c>
      <c r="L303" s="34">
        <v>71.099999999999994</v>
      </c>
      <c r="M303" s="34">
        <v>72.599999999999994</v>
      </c>
      <c r="N303" s="34">
        <v>74.3</v>
      </c>
      <c r="O303" s="34">
        <v>73.2</v>
      </c>
      <c r="P303" s="34">
        <v>72.900000000000006</v>
      </c>
      <c r="Q303" s="34">
        <v>69.2</v>
      </c>
      <c r="R303" s="34">
        <v>74.900000000000006</v>
      </c>
    </row>
    <row r="304" spans="1:18" x14ac:dyDescent="0.3">
      <c r="A304" s="3">
        <v>1827</v>
      </c>
      <c r="B304" s="4" t="s">
        <v>297</v>
      </c>
      <c r="C304" s="34">
        <v>62.1</v>
      </c>
      <c r="D304" s="34">
        <v>74.2</v>
      </c>
      <c r="E304" s="34">
        <v>72.2</v>
      </c>
      <c r="F304" s="34">
        <v>70.099999999999994</v>
      </c>
      <c r="G304" s="34">
        <v>62.6</v>
      </c>
      <c r="H304" s="34">
        <v>67.900000000000006</v>
      </c>
      <c r="I304" s="34">
        <v>67.099999999999994</v>
      </c>
      <c r="J304" s="34">
        <v>69.2</v>
      </c>
      <c r="K304" s="34">
        <v>66.400000000000006</v>
      </c>
      <c r="L304" s="34">
        <v>66.900000000000006</v>
      </c>
      <c r="M304" s="34">
        <v>68.400000000000006</v>
      </c>
      <c r="N304" s="34">
        <v>62</v>
      </c>
      <c r="O304" s="34">
        <v>65.5</v>
      </c>
      <c r="P304" s="34">
        <v>71</v>
      </c>
      <c r="Q304" s="34">
        <v>67.8</v>
      </c>
      <c r="R304" s="34">
        <v>64.900000000000006</v>
      </c>
    </row>
    <row r="305" spans="1:18" x14ac:dyDescent="0.3">
      <c r="A305" s="3">
        <v>1828</v>
      </c>
      <c r="B305" s="4" t="s">
        <v>298</v>
      </c>
      <c r="C305" s="34">
        <v>53.2</v>
      </c>
      <c r="D305" s="34">
        <v>50.5</v>
      </c>
      <c r="E305" s="34">
        <v>69</v>
      </c>
      <c r="F305" s="34">
        <v>57.5</v>
      </c>
      <c r="G305" s="34">
        <v>69.099999999999994</v>
      </c>
      <c r="H305" s="34">
        <v>74.3</v>
      </c>
      <c r="I305" s="34">
        <v>67.8</v>
      </c>
      <c r="J305" s="34">
        <v>72</v>
      </c>
      <c r="K305" s="34">
        <v>73.7</v>
      </c>
      <c r="L305" s="34">
        <v>67.400000000000006</v>
      </c>
      <c r="M305" s="34">
        <v>65.099999999999994</v>
      </c>
      <c r="N305" s="34">
        <v>61.9</v>
      </c>
      <c r="O305" s="34">
        <v>62.9</v>
      </c>
      <c r="P305" s="34">
        <v>67.400000000000006</v>
      </c>
      <c r="Q305" s="34">
        <v>68.3</v>
      </c>
      <c r="R305" s="34">
        <v>62.4</v>
      </c>
    </row>
    <row r="306" spans="1:18" x14ac:dyDescent="0.3">
      <c r="A306" s="3">
        <v>1832</v>
      </c>
      <c r="B306" s="4" t="s">
        <v>299</v>
      </c>
      <c r="C306" s="34">
        <v>76.900000000000006</v>
      </c>
      <c r="D306" s="34">
        <v>75</v>
      </c>
      <c r="E306" s="34">
        <v>76.2</v>
      </c>
      <c r="F306" s="34">
        <v>73.099999999999994</v>
      </c>
      <c r="G306" s="34">
        <v>69.900000000000006</v>
      </c>
      <c r="H306" s="34">
        <v>65.2</v>
      </c>
      <c r="I306" s="34">
        <v>67.900000000000006</v>
      </c>
      <c r="J306" s="34">
        <v>74.8</v>
      </c>
      <c r="K306" s="34">
        <v>71.2</v>
      </c>
      <c r="L306" s="34">
        <v>70.7</v>
      </c>
      <c r="M306" s="34">
        <v>65.400000000000006</v>
      </c>
      <c r="N306" s="34">
        <v>63.1</v>
      </c>
      <c r="O306" s="34">
        <v>62.9</v>
      </c>
      <c r="P306" s="34">
        <v>69.3</v>
      </c>
      <c r="Q306" s="34">
        <v>70.900000000000006</v>
      </c>
      <c r="R306" s="34">
        <v>67.400000000000006</v>
      </c>
    </row>
    <row r="307" spans="1:18" x14ac:dyDescent="0.3">
      <c r="A307" s="3">
        <v>1833</v>
      </c>
      <c r="B307" s="4" t="s">
        <v>300</v>
      </c>
      <c r="C307" s="34">
        <v>48.7</v>
      </c>
      <c r="D307" s="34">
        <v>54</v>
      </c>
      <c r="E307" s="34">
        <v>69.8</v>
      </c>
      <c r="F307" s="34">
        <v>65</v>
      </c>
      <c r="G307" s="34">
        <v>63.1</v>
      </c>
      <c r="H307" s="34">
        <v>59.4</v>
      </c>
      <c r="I307" s="34">
        <v>58.7</v>
      </c>
      <c r="J307" s="34">
        <v>65.599999999999994</v>
      </c>
      <c r="K307" s="34">
        <v>58.4</v>
      </c>
      <c r="L307" s="34">
        <v>53.1</v>
      </c>
      <c r="M307" s="34">
        <v>48.4</v>
      </c>
      <c r="N307" s="34">
        <v>53.6</v>
      </c>
      <c r="O307" s="34">
        <v>52.7</v>
      </c>
      <c r="P307" s="34">
        <v>57.8</v>
      </c>
      <c r="Q307" s="34">
        <v>60.7</v>
      </c>
      <c r="R307" s="34">
        <v>55</v>
      </c>
    </row>
    <row r="308" spans="1:18" x14ac:dyDescent="0.3">
      <c r="A308" s="3">
        <v>1834</v>
      </c>
      <c r="B308" s="4" t="s">
        <v>301</v>
      </c>
      <c r="C308" s="34">
        <v>62.6</v>
      </c>
      <c r="D308" s="34">
        <v>65.099999999999994</v>
      </c>
      <c r="E308" s="34">
        <v>69</v>
      </c>
      <c r="F308" s="34">
        <v>71.8</v>
      </c>
      <c r="G308" s="34">
        <v>72.8</v>
      </c>
      <c r="H308" s="34">
        <v>80.2</v>
      </c>
      <c r="I308" s="34">
        <v>66.8</v>
      </c>
      <c r="J308" s="34">
        <v>65.2</v>
      </c>
      <c r="K308" s="34">
        <v>68.7</v>
      </c>
      <c r="L308" s="34">
        <v>71.2</v>
      </c>
      <c r="M308" s="34">
        <v>62.8</v>
      </c>
      <c r="N308" s="34">
        <v>62.8</v>
      </c>
      <c r="O308" s="34">
        <v>63.4</v>
      </c>
      <c r="P308" s="34">
        <v>70.099999999999994</v>
      </c>
      <c r="Q308" s="34">
        <v>72</v>
      </c>
      <c r="R308" s="34">
        <v>65.099999999999994</v>
      </c>
    </row>
    <row r="309" spans="1:18" x14ac:dyDescent="0.3">
      <c r="A309" s="3">
        <v>1835</v>
      </c>
      <c r="B309" s="4" t="s">
        <v>302</v>
      </c>
      <c r="C309" s="34">
        <v>58</v>
      </c>
      <c r="D309" s="34">
        <v>48</v>
      </c>
      <c r="E309" s="34">
        <v>64.099999999999994</v>
      </c>
      <c r="F309" s="34">
        <v>49</v>
      </c>
      <c r="G309" s="34">
        <v>52.8</v>
      </c>
      <c r="H309" s="34">
        <v>56.4</v>
      </c>
      <c r="I309" s="34">
        <v>69.2</v>
      </c>
      <c r="J309" s="34">
        <v>65.5</v>
      </c>
      <c r="K309" s="34">
        <v>70.900000000000006</v>
      </c>
      <c r="L309" s="34">
        <v>74.7</v>
      </c>
      <c r="M309" s="34">
        <v>73.7</v>
      </c>
      <c r="N309" s="34">
        <v>63.2</v>
      </c>
      <c r="O309" s="34">
        <v>60.4</v>
      </c>
      <c r="P309" s="34">
        <v>56.8</v>
      </c>
      <c r="Q309" s="34">
        <v>73.3</v>
      </c>
      <c r="R309" s="34">
        <v>63.6</v>
      </c>
    </row>
    <row r="310" spans="1:18" x14ac:dyDescent="0.3">
      <c r="A310" s="3">
        <v>1836</v>
      </c>
      <c r="B310" s="4" t="s">
        <v>303</v>
      </c>
      <c r="C310" s="34">
        <v>59.5</v>
      </c>
      <c r="D310" s="34">
        <v>67.400000000000006</v>
      </c>
      <c r="E310" s="34">
        <v>73.7</v>
      </c>
      <c r="F310" s="34">
        <v>66.7</v>
      </c>
      <c r="G310" s="34">
        <v>71.599999999999994</v>
      </c>
      <c r="H310" s="34">
        <v>76.2</v>
      </c>
      <c r="I310" s="34">
        <v>73.900000000000006</v>
      </c>
      <c r="J310" s="34">
        <v>78.900000000000006</v>
      </c>
      <c r="K310" s="34">
        <v>75.2</v>
      </c>
      <c r="L310" s="34">
        <v>69.5</v>
      </c>
      <c r="M310" s="34">
        <v>68.3</v>
      </c>
      <c r="N310" s="34">
        <v>67.7</v>
      </c>
      <c r="O310" s="34">
        <v>69.2</v>
      </c>
      <c r="P310" s="34">
        <v>67.900000000000006</v>
      </c>
      <c r="Q310" s="34">
        <v>71.7</v>
      </c>
      <c r="R310" s="34">
        <v>68.400000000000006</v>
      </c>
    </row>
    <row r="311" spans="1:18" x14ac:dyDescent="0.3">
      <c r="A311" s="3">
        <v>1837</v>
      </c>
      <c r="B311" s="4" t="s">
        <v>304</v>
      </c>
      <c r="C311" s="34">
        <v>65.3</v>
      </c>
      <c r="D311" s="34">
        <v>77.099999999999994</v>
      </c>
      <c r="E311" s="34">
        <v>75.900000000000006</v>
      </c>
      <c r="F311" s="34">
        <v>74.099999999999994</v>
      </c>
      <c r="G311" s="34">
        <v>70.900000000000006</v>
      </c>
      <c r="H311" s="34">
        <v>70.900000000000006</v>
      </c>
      <c r="I311" s="34">
        <v>70.599999999999994</v>
      </c>
      <c r="J311" s="34">
        <v>70.8</v>
      </c>
      <c r="K311" s="34">
        <v>71.3</v>
      </c>
      <c r="L311" s="34">
        <v>64.599999999999994</v>
      </c>
      <c r="M311" s="34">
        <v>63.4</v>
      </c>
      <c r="N311" s="34">
        <v>61.1</v>
      </c>
      <c r="O311" s="34">
        <v>54.8</v>
      </c>
      <c r="P311" s="34">
        <v>60.7</v>
      </c>
      <c r="Q311" s="34">
        <v>62.2</v>
      </c>
      <c r="R311" s="34">
        <v>62.2</v>
      </c>
    </row>
    <row r="312" spans="1:18" x14ac:dyDescent="0.3">
      <c r="A312" s="3">
        <v>1838</v>
      </c>
      <c r="B312" s="4" t="s">
        <v>305</v>
      </c>
      <c r="C312" s="34">
        <v>54.9</v>
      </c>
      <c r="D312" s="34">
        <v>63.8</v>
      </c>
      <c r="E312" s="34">
        <v>63.5</v>
      </c>
      <c r="F312" s="34">
        <v>65.599999999999994</v>
      </c>
      <c r="G312" s="34">
        <v>66</v>
      </c>
      <c r="H312" s="34">
        <v>63.8</v>
      </c>
      <c r="I312" s="34">
        <v>65.099999999999994</v>
      </c>
      <c r="J312" s="34">
        <v>68.400000000000006</v>
      </c>
      <c r="K312" s="34">
        <v>68.2</v>
      </c>
      <c r="L312" s="34">
        <v>66.5</v>
      </c>
      <c r="M312" s="34">
        <v>64.2</v>
      </c>
      <c r="N312" s="34">
        <v>59.2</v>
      </c>
      <c r="O312" s="34">
        <v>61.4</v>
      </c>
      <c r="P312" s="34">
        <v>64.8</v>
      </c>
      <c r="Q312" s="34">
        <v>67.5</v>
      </c>
      <c r="R312" s="34">
        <v>64.400000000000006</v>
      </c>
    </row>
    <row r="313" spans="1:18" x14ac:dyDescent="0.3">
      <c r="A313" s="3">
        <v>1839</v>
      </c>
      <c r="B313" s="4" t="s">
        <v>306</v>
      </c>
      <c r="C313" s="34">
        <v>58.8</v>
      </c>
      <c r="D313" s="34">
        <v>62.4</v>
      </c>
      <c r="E313" s="34">
        <v>67.5</v>
      </c>
      <c r="F313" s="34">
        <v>60.2</v>
      </c>
      <c r="G313" s="34">
        <v>62.2</v>
      </c>
      <c r="H313" s="34">
        <v>64.400000000000006</v>
      </c>
      <c r="I313" s="34">
        <v>71.7</v>
      </c>
      <c r="J313" s="34">
        <v>78.400000000000006</v>
      </c>
      <c r="K313" s="34">
        <v>77.3</v>
      </c>
      <c r="L313" s="34">
        <v>70.900000000000006</v>
      </c>
      <c r="M313" s="34">
        <v>72.2</v>
      </c>
      <c r="N313" s="34">
        <v>77.400000000000006</v>
      </c>
      <c r="O313" s="34">
        <v>72</v>
      </c>
      <c r="P313" s="34">
        <v>76.3</v>
      </c>
      <c r="Q313" s="34">
        <v>78.2</v>
      </c>
      <c r="R313" s="34">
        <v>74.7</v>
      </c>
    </row>
    <row r="314" spans="1:18" x14ac:dyDescent="0.3">
      <c r="A314" s="3">
        <v>1840</v>
      </c>
      <c r="B314" s="4" t="s">
        <v>307</v>
      </c>
      <c r="C314" s="34">
        <v>66.3</v>
      </c>
      <c r="D314" s="34">
        <v>68.5</v>
      </c>
      <c r="E314" s="34">
        <v>70.3</v>
      </c>
      <c r="F314" s="34">
        <v>68.599999999999994</v>
      </c>
      <c r="G314" s="34">
        <v>67.099999999999994</v>
      </c>
      <c r="H314" s="34">
        <v>65.3</v>
      </c>
      <c r="I314" s="34">
        <v>65.5</v>
      </c>
      <c r="J314" s="34">
        <v>67</v>
      </c>
      <c r="K314" s="34">
        <v>64.3</v>
      </c>
      <c r="L314" s="34">
        <v>63.2</v>
      </c>
      <c r="M314" s="34">
        <v>57.9</v>
      </c>
      <c r="N314" s="34">
        <v>57</v>
      </c>
      <c r="O314" s="34">
        <v>58.8</v>
      </c>
      <c r="P314" s="34">
        <v>61.8</v>
      </c>
      <c r="Q314" s="34">
        <v>66.3</v>
      </c>
      <c r="R314" s="34">
        <v>65.3</v>
      </c>
    </row>
    <row r="315" spans="1:18" x14ac:dyDescent="0.3">
      <c r="A315" s="3">
        <v>1841</v>
      </c>
      <c r="B315" s="4" t="s">
        <v>308</v>
      </c>
      <c r="C315" s="34">
        <v>69.8</v>
      </c>
      <c r="D315" s="34">
        <v>73.7</v>
      </c>
      <c r="E315" s="34">
        <v>79.7</v>
      </c>
      <c r="F315" s="34">
        <v>75.400000000000006</v>
      </c>
      <c r="G315" s="34">
        <v>72.400000000000006</v>
      </c>
      <c r="H315" s="34">
        <v>68.8</v>
      </c>
      <c r="I315" s="34">
        <v>73.400000000000006</v>
      </c>
      <c r="J315" s="34">
        <v>73.2</v>
      </c>
      <c r="K315" s="34">
        <v>68.099999999999994</v>
      </c>
      <c r="L315" s="34">
        <v>65.599999999999994</v>
      </c>
      <c r="M315" s="34">
        <v>59.1</v>
      </c>
      <c r="N315" s="34">
        <v>62.5</v>
      </c>
      <c r="O315" s="34">
        <v>59.8</v>
      </c>
      <c r="P315" s="34">
        <v>62.2</v>
      </c>
      <c r="Q315" s="34">
        <v>65.2</v>
      </c>
      <c r="R315" s="34">
        <v>63.5</v>
      </c>
    </row>
    <row r="316" spans="1:18" x14ac:dyDescent="0.3">
      <c r="A316" s="3">
        <v>1845</v>
      </c>
      <c r="B316" s="4" t="s">
        <v>309</v>
      </c>
      <c r="C316" s="34">
        <v>65</v>
      </c>
      <c r="D316" s="34">
        <v>67.7</v>
      </c>
      <c r="E316" s="34">
        <v>73.2</v>
      </c>
      <c r="F316" s="34">
        <v>68</v>
      </c>
      <c r="G316" s="34">
        <v>73</v>
      </c>
      <c r="H316" s="34">
        <v>74.099999999999994</v>
      </c>
      <c r="I316" s="34">
        <v>76.099999999999994</v>
      </c>
      <c r="J316" s="34">
        <v>73.099999999999994</v>
      </c>
      <c r="K316" s="34">
        <v>66.2</v>
      </c>
      <c r="L316" s="34">
        <v>63.2</v>
      </c>
      <c r="M316" s="34">
        <v>64.8</v>
      </c>
      <c r="N316" s="34">
        <v>63.1</v>
      </c>
      <c r="O316" s="34">
        <v>60.8</v>
      </c>
      <c r="P316" s="34">
        <v>61.5</v>
      </c>
      <c r="Q316" s="34">
        <v>64.8</v>
      </c>
      <c r="R316" s="34">
        <v>66.5</v>
      </c>
    </row>
    <row r="317" spans="1:18" x14ac:dyDescent="0.3">
      <c r="A317" s="3">
        <v>1848</v>
      </c>
      <c r="B317" s="4" t="s">
        <v>310</v>
      </c>
      <c r="C317" s="34">
        <v>64.7</v>
      </c>
      <c r="D317" s="34">
        <v>65.599999999999994</v>
      </c>
      <c r="E317" s="34">
        <v>71.900000000000006</v>
      </c>
      <c r="F317" s="34">
        <v>68.599999999999994</v>
      </c>
      <c r="G317" s="34">
        <v>61.2</v>
      </c>
      <c r="H317" s="34">
        <v>62.9</v>
      </c>
      <c r="I317" s="34">
        <v>63.9</v>
      </c>
      <c r="J317" s="34">
        <v>65.2</v>
      </c>
      <c r="K317" s="34">
        <v>62.7</v>
      </c>
      <c r="L317" s="34">
        <v>61.1</v>
      </c>
      <c r="M317" s="34">
        <v>58.7</v>
      </c>
      <c r="N317" s="34">
        <v>55.7</v>
      </c>
      <c r="O317" s="34">
        <v>56.9</v>
      </c>
      <c r="P317" s="34">
        <v>65.5</v>
      </c>
      <c r="Q317" s="34">
        <v>67.400000000000006</v>
      </c>
      <c r="R317" s="34">
        <v>62.7</v>
      </c>
    </row>
    <row r="318" spans="1:18" x14ac:dyDescent="0.3">
      <c r="A318" s="3">
        <v>1849</v>
      </c>
      <c r="B318" s="4" t="s">
        <v>311</v>
      </c>
      <c r="C318" s="34">
        <v>49</v>
      </c>
      <c r="D318" s="34">
        <v>56.9</v>
      </c>
      <c r="E318" s="34">
        <v>72.099999999999994</v>
      </c>
      <c r="F318" s="34">
        <v>64.5</v>
      </c>
      <c r="G318" s="34">
        <v>65.900000000000006</v>
      </c>
      <c r="H318" s="34">
        <v>70.8</v>
      </c>
      <c r="I318" s="34">
        <v>67.400000000000006</v>
      </c>
      <c r="J318" s="34">
        <v>67.3</v>
      </c>
      <c r="K318" s="34">
        <v>68.900000000000006</v>
      </c>
      <c r="L318" s="34">
        <v>64.8</v>
      </c>
      <c r="M318" s="34">
        <v>62.7</v>
      </c>
      <c r="N318" s="34">
        <v>58.9</v>
      </c>
      <c r="O318" s="34">
        <v>57.6</v>
      </c>
      <c r="P318" s="34">
        <v>62.6</v>
      </c>
      <c r="Q318" s="34">
        <v>65</v>
      </c>
      <c r="R318" s="34">
        <v>65.599999999999994</v>
      </c>
    </row>
    <row r="319" spans="1:18" x14ac:dyDescent="0.3">
      <c r="A319" s="3">
        <v>1850</v>
      </c>
      <c r="B319" s="4" t="s">
        <v>312</v>
      </c>
      <c r="C319" s="34">
        <v>60.3</v>
      </c>
      <c r="D319" s="34">
        <v>60</v>
      </c>
      <c r="E319" s="34">
        <v>68</v>
      </c>
      <c r="F319" s="34">
        <v>63.7</v>
      </c>
      <c r="G319" s="34">
        <v>68.8</v>
      </c>
      <c r="H319" s="34">
        <v>66.7</v>
      </c>
      <c r="I319" s="34">
        <v>72.3</v>
      </c>
      <c r="J319" s="34">
        <v>75.2</v>
      </c>
      <c r="K319" s="34">
        <v>65.7</v>
      </c>
      <c r="L319" s="34">
        <v>67.2</v>
      </c>
      <c r="M319" s="34">
        <v>68.400000000000006</v>
      </c>
      <c r="N319" s="34">
        <v>70.900000000000006</v>
      </c>
      <c r="O319" s="34">
        <v>74.2</v>
      </c>
      <c r="P319" s="34">
        <v>68.3</v>
      </c>
      <c r="Q319" s="34">
        <v>76.7</v>
      </c>
      <c r="R319" s="34">
        <v>77.8</v>
      </c>
    </row>
    <row r="320" spans="1:18" x14ac:dyDescent="0.3">
      <c r="A320" s="3">
        <v>1851</v>
      </c>
      <c r="B320" s="4" t="s">
        <v>313</v>
      </c>
      <c r="C320" s="34">
        <v>65.599999999999994</v>
      </c>
      <c r="D320" s="34">
        <v>68.2</v>
      </c>
      <c r="E320" s="34">
        <v>75.400000000000006</v>
      </c>
      <c r="F320" s="34">
        <v>73.099999999999994</v>
      </c>
      <c r="G320" s="34">
        <v>74.8</v>
      </c>
      <c r="H320" s="34">
        <v>72.599999999999994</v>
      </c>
      <c r="I320" s="34">
        <v>71</v>
      </c>
      <c r="J320" s="34">
        <v>69.599999999999994</v>
      </c>
      <c r="K320" s="34">
        <v>69.599999999999994</v>
      </c>
      <c r="L320" s="34">
        <v>65.3</v>
      </c>
      <c r="M320" s="34">
        <v>67.099999999999994</v>
      </c>
      <c r="N320" s="34">
        <v>61.3</v>
      </c>
      <c r="O320" s="34">
        <v>64.2</v>
      </c>
      <c r="P320" s="34">
        <v>66.3</v>
      </c>
      <c r="Q320" s="34">
        <v>69.099999999999994</v>
      </c>
      <c r="R320" s="34">
        <v>69.2</v>
      </c>
    </row>
    <row r="321" spans="1:18" x14ac:dyDescent="0.3">
      <c r="A321" s="3">
        <v>1852</v>
      </c>
      <c r="B321" s="4" t="s">
        <v>314</v>
      </c>
      <c r="C321" s="34">
        <v>65.400000000000006</v>
      </c>
      <c r="D321" s="34">
        <v>69.7</v>
      </c>
      <c r="E321" s="34">
        <v>74</v>
      </c>
      <c r="F321" s="34">
        <v>71.7</v>
      </c>
      <c r="G321" s="34">
        <v>71.599999999999994</v>
      </c>
      <c r="H321" s="34">
        <v>80.5</v>
      </c>
      <c r="I321" s="34">
        <v>80.7</v>
      </c>
      <c r="J321" s="34">
        <v>73.3</v>
      </c>
      <c r="K321" s="34">
        <v>66.5</v>
      </c>
      <c r="L321" s="34">
        <v>65.599999999999994</v>
      </c>
      <c r="M321" s="34">
        <v>69.3</v>
      </c>
      <c r="N321" s="34">
        <v>71.900000000000006</v>
      </c>
      <c r="O321" s="34">
        <v>69.8</v>
      </c>
      <c r="P321" s="34">
        <v>67.8</v>
      </c>
      <c r="Q321" s="34">
        <v>69</v>
      </c>
      <c r="R321" s="34">
        <v>66.3</v>
      </c>
    </row>
    <row r="322" spans="1:18" x14ac:dyDescent="0.3">
      <c r="A322" s="3">
        <v>1853</v>
      </c>
      <c r="B322" s="4" t="s">
        <v>315</v>
      </c>
      <c r="C322" s="34">
        <v>65.900000000000006</v>
      </c>
      <c r="D322" s="34">
        <v>76</v>
      </c>
      <c r="E322" s="34">
        <v>71.8</v>
      </c>
      <c r="F322" s="34">
        <v>72.2</v>
      </c>
      <c r="G322" s="34">
        <v>78.8</v>
      </c>
      <c r="H322" s="34">
        <v>70.099999999999994</v>
      </c>
      <c r="I322" s="34">
        <v>69.8</v>
      </c>
      <c r="J322" s="34">
        <v>73.400000000000006</v>
      </c>
      <c r="K322" s="34">
        <v>69.5</v>
      </c>
      <c r="L322" s="34">
        <v>62.9</v>
      </c>
      <c r="M322" s="34">
        <v>71.3</v>
      </c>
      <c r="N322" s="34">
        <v>64.099999999999994</v>
      </c>
      <c r="O322" s="34">
        <v>65.8</v>
      </c>
      <c r="P322" s="34">
        <v>63.5</v>
      </c>
      <c r="Q322" s="34">
        <v>69.900000000000006</v>
      </c>
      <c r="R322" s="34">
        <v>64.400000000000006</v>
      </c>
    </row>
    <row r="323" spans="1:18" x14ac:dyDescent="0.3">
      <c r="A323" s="3">
        <v>1854</v>
      </c>
      <c r="B323" s="4" t="s">
        <v>316</v>
      </c>
      <c r="C323" s="34">
        <v>62.4</v>
      </c>
      <c r="D323" s="34">
        <v>68.400000000000006</v>
      </c>
      <c r="E323" s="34">
        <v>73.2</v>
      </c>
      <c r="F323" s="34">
        <v>70.8</v>
      </c>
      <c r="G323" s="34">
        <v>69.2</v>
      </c>
      <c r="H323" s="34">
        <v>69.099999999999994</v>
      </c>
      <c r="I323" s="34">
        <v>67.7</v>
      </c>
      <c r="J323" s="34">
        <v>72.2</v>
      </c>
      <c r="K323" s="34">
        <v>67.8</v>
      </c>
      <c r="L323" s="34">
        <v>65.7</v>
      </c>
      <c r="M323" s="34">
        <v>55.7</v>
      </c>
      <c r="N323" s="34">
        <v>53.4</v>
      </c>
      <c r="O323" s="34">
        <v>55.2</v>
      </c>
      <c r="P323" s="34">
        <v>60.1</v>
      </c>
      <c r="Q323" s="34">
        <v>62.9</v>
      </c>
      <c r="R323" s="34">
        <v>55</v>
      </c>
    </row>
    <row r="324" spans="1:18" x14ac:dyDescent="0.3">
      <c r="A324" s="3">
        <v>1856</v>
      </c>
      <c r="B324" s="4" t="s">
        <v>317</v>
      </c>
      <c r="C324" s="34">
        <v>60.4</v>
      </c>
      <c r="D324" s="34">
        <v>60.9</v>
      </c>
      <c r="E324" s="34">
        <v>71</v>
      </c>
      <c r="F324" s="34">
        <v>72.7</v>
      </c>
      <c r="G324" s="34">
        <v>61.3</v>
      </c>
      <c r="H324" s="34">
        <v>60.6</v>
      </c>
      <c r="I324" s="34">
        <v>68.7</v>
      </c>
      <c r="J324" s="34">
        <v>74.5</v>
      </c>
      <c r="K324" s="34">
        <v>73.900000000000006</v>
      </c>
      <c r="L324" s="34">
        <v>72.2</v>
      </c>
      <c r="M324" s="34">
        <v>61.3</v>
      </c>
      <c r="N324" s="34">
        <v>59.1</v>
      </c>
      <c r="O324" s="34">
        <v>65.3</v>
      </c>
      <c r="P324" s="34">
        <v>67.099999999999994</v>
      </c>
      <c r="Q324" s="34">
        <v>65.7</v>
      </c>
      <c r="R324" s="34">
        <v>76.8</v>
      </c>
    </row>
    <row r="325" spans="1:18" x14ac:dyDescent="0.3">
      <c r="A325" s="3">
        <v>1857</v>
      </c>
      <c r="B325" s="4" t="s">
        <v>318</v>
      </c>
      <c r="C325" s="34">
        <v>58.7</v>
      </c>
      <c r="D325" s="34">
        <v>67.8</v>
      </c>
      <c r="E325" s="34">
        <v>75.8</v>
      </c>
      <c r="F325" s="34">
        <v>66</v>
      </c>
      <c r="G325" s="34">
        <v>63.3</v>
      </c>
      <c r="H325" s="34">
        <v>63.5</v>
      </c>
      <c r="I325" s="34">
        <v>68</v>
      </c>
      <c r="J325" s="34">
        <v>65.2</v>
      </c>
      <c r="K325" s="34">
        <v>58.3</v>
      </c>
      <c r="L325" s="34">
        <v>58.5</v>
      </c>
      <c r="M325" s="34">
        <v>67.5</v>
      </c>
      <c r="N325" s="34">
        <v>67</v>
      </c>
      <c r="O325" s="34">
        <v>61.6</v>
      </c>
      <c r="P325" s="34">
        <v>59.3</v>
      </c>
      <c r="Q325" s="34">
        <v>62.1</v>
      </c>
      <c r="R325" s="34">
        <v>63</v>
      </c>
    </row>
    <row r="326" spans="1:18" x14ac:dyDescent="0.3">
      <c r="A326" s="3">
        <v>1859</v>
      </c>
      <c r="B326" s="4" t="s">
        <v>319</v>
      </c>
      <c r="C326" s="34">
        <v>64.3</v>
      </c>
      <c r="D326" s="34">
        <v>71.099999999999994</v>
      </c>
      <c r="E326" s="34" t="s">
        <v>475</v>
      </c>
      <c r="F326" s="34" t="s">
        <v>475</v>
      </c>
      <c r="G326" s="34" t="s">
        <v>475</v>
      </c>
      <c r="H326" s="34">
        <v>70.900000000000006</v>
      </c>
      <c r="I326" s="34">
        <v>72.7</v>
      </c>
      <c r="J326" s="34">
        <v>70.7</v>
      </c>
      <c r="K326" s="34">
        <v>67.5</v>
      </c>
      <c r="L326" s="34">
        <v>66</v>
      </c>
      <c r="M326" s="34">
        <v>66.3</v>
      </c>
      <c r="N326" s="34">
        <v>57.5</v>
      </c>
      <c r="O326" s="34">
        <v>60.7</v>
      </c>
      <c r="P326" s="34">
        <v>56.1</v>
      </c>
      <c r="Q326" s="34">
        <v>60.3</v>
      </c>
      <c r="R326" s="34">
        <v>56.2</v>
      </c>
    </row>
    <row r="327" spans="1:18" x14ac:dyDescent="0.3">
      <c r="A327" s="3">
        <v>1860</v>
      </c>
      <c r="B327" s="4" t="s">
        <v>320</v>
      </c>
      <c r="C327" s="34">
        <v>59.4</v>
      </c>
      <c r="D327" s="34">
        <v>61.3</v>
      </c>
      <c r="E327" s="34">
        <v>70.099999999999994</v>
      </c>
      <c r="F327" s="34">
        <v>64.2</v>
      </c>
      <c r="G327" s="34">
        <v>65.3</v>
      </c>
      <c r="H327" s="34">
        <v>61.7</v>
      </c>
      <c r="I327" s="34">
        <v>64.8</v>
      </c>
      <c r="J327" s="34">
        <v>64.2</v>
      </c>
      <c r="K327" s="34">
        <v>61.6</v>
      </c>
      <c r="L327" s="34">
        <v>58.9</v>
      </c>
      <c r="M327" s="34">
        <v>55.2</v>
      </c>
      <c r="N327" s="34">
        <v>52.1</v>
      </c>
      <c r="O327" s="34">
        <v>50.1</v>
      </c>
      <c r="P327" s="34">
        <v>55.6</v>
      </c>
      <c r="Q327" s="34">
        <v>58.7</v>
      </c>
      <c r="R327" s="34">
        <v>57.6</v>
      </c>
    </row>
    <row r="328" spans="1:18" x14ac:dyDescent="0.3">
      <c r="A328" s="3">
        <v>1865</v>
      </c>
      <c r="B328" s="4" t="s">
        <v>321</v>
      </c>
      <c r="C328" s="34">
        <v>52.2</v>
      </c>
      <c r="D328" s="34">
        <v>55.5</v>
      </c>
      <c r="E328" s="34">
        <v>67.900000000000006</v>
      </c>
      <c r="F328" s="34">
        <v>54.3</v>
      </c>
      <c r="G328" s="34">
        <v>59</v>
      </c>
      <c r="H328" s="34">
        <v>57.3</v>
      </c>
      <c r="I328" s="34">
        <v>60</v>
      </c>
      <c r="J328" s="34">
        <v>59.2</v>
      </c>
      <c r="K328" s="34">
        <v>55.5</v>
      </c>
      <c r="L328" s="34">
        <v>54.7</v>
      </c>
      <c r="M328" s="34">
        <v>53.5</v>
      </c>
      <c r="N328" s="34">
        <v>52.3</v>
      </c>
      <c r="O328" s="34">
        <v>49.7</v>
      </c>
      <c r="P328" s="34">
        <v>59.5</v>
      </c>
      <c r="Q328" s="34">
        <v>58.4</v>
      </c>
      <c r="R328" s="34">
        <v>54.6</v>
      </c>
    </row>
    <row r="329" spans="1:18" x14ac:dyDescent="0.3">
      <c r="A329" s="3">
        <v>1866</v>
      </c>
      <c r="B329" s="4" t="s">
        <v>322</v>
      </c>
      <c r="C329" s="34">
        <v>52.5</v>
      </c>
      <c r="D329" s="34">
        <v>57.7</v>
      </c>
      <c r="E329" s="34">
        <v>66.900000000000006</v>
      </c>
      <c r="F329" s="34">
        <v>63.8</v>
      </c>
      <c r="G329" s="34">
        <v>62.7</v>
      </c>
      <c r="H329" s="34">
        <v>60.4</v>
      </c>
      <c r="I329" s="34">
        <v>62.7</v>
      </c>
      <c r="J329" s="34">
        <v>60.9</v>
      </c>
      <c r="K329" s="34">
        <v>58.6</v>
      </c>
      <c r="L329" s="34">
        <v>56.7</v>
      </c>
      <c r="M329" s="34">
        <v>56.1</v>
      </c>
      <c r="N329" s="34">
        <v>53.1</v>
      </c>
      <c r="O329" s="34">
        <v>54.3</v>
      </c>
      <c r="P329" s="34">
        <v>59.9</v>
      </c>
      <c r="Q329" s="34">
        <v>62.8</v>
      </c>
      <c r="R329" s="34">
        <v>59.5</v>
      </c>
    </row>
    <row r="330" spans="1:18" x14ac:dyDescent="0.3">
      <c r="A330" s="3">
        <v>1867</v>
      </c>
      <c r="B330" s="4" t="s">
        <v>127</v>
      </c>
      <c r="C330" s="34">
        <v>49.5</v>
      </c>
      <c r="D330" s="34">
        <v>59.1</v>
      </c>
      <c r="E330" s="34">
        <v>70.2</v>
      </c>
      <c r="F330" s="34">
        <v>67.599999999999994</v>
      </c>
      <c r="G330" s="34">
        <v>79.5</v>
      </c>
      <c r="H330" s="34">
        <v>78.3</v>
      </c>
      <c r="I330" s="34">
        <v>70.7</v>
      </c>
      <c r="J330" s="34">
        <v>70.3</v>
      </c>
      <c r="K330" s="34">
        <v>65</v>
      </c>
      <c r="L330" s="34">
        <v>65.599999999999994</v>
      </c>
      <c r="M330" s="34">
        <v>65</v>
      </c>
      <c r="N330" s="34">
        <v>65.7</v>
      </c>
      <c r="O330" s="34">
        <v>62.7</v>
      </c>
      <c r="P330" s="34">
        <v>68.7</v>
      </c>
      <c r="Q330" s="34">
        <v>68.900000000000006</v>
      </c>
      <c r="R330" s="34">
        <v>73.599999999999994</v>
      </c>
    </row>
    <row r="331" spans="1:18" x14ac:dyDescent="0.3">
      <c r="A331" s="3">
        <v>1868</v>
      </c>
      <c r="B331" s="4" t="s">
        <v>323</v>
      </c>
      <c r="C331" s="34">
        <v>52.9</v>
      </c>
      <c r="D331" s="34">
        <v>56</v>
      </c>
      <c r="E331" s="34">
        <v>69</v>
      </c>
      <c r="F331" s="34">
        <v>61.1</v>
      </c>
      <c r="G331" s="34">
        <v>63.7</v>
      </c>
      <c r="H331" s="34">
        <v>55.1</v>
      </c>
      <c r="I331" s="34">
        <v>57</v>
      </c>
      <c r="J331" s="34">
        <v>55.9</v>
      </c>
      <c r="K331" s="34">
        <v>56.8</v>
      </c>
      <c r="L331" s="34">
        <v>57.9</v>
      </c>
      <c r="M331" s="34">
        <v>52.2</v>
      </c>
      <c r="N331" s="34">
        <v>48</v>
      </c>
      <c r="O331" s="34">
        <v>58.2</v>
      </c>
      <c r="P331" s="34">
        <v>62.9</v>
      </c>
      <c r="Q331" s="34">
        <v>58</v>
      </c>
      <c r="R331" s="34">
        <v>55.5</v>
      </c>
    </row>
    <row r="332" spans="1:18" x14ac:dyDescent="0.3">
      <c r="A332" s="3">
        <v>1870</v>
      </c>
      <c r="B332" s="4" t="s">
        <v>324</v>
      </c>
      <c r="C332" s="34">
        <v>60.8</v>
      </c>
      <c r="D332" s="34">
        <v>65.400000000000006</v>
      </c>
      <c r="E332" s="34">
        <v>75.2</v>
      </c>
      <c r="F332" s="34">
        <v>64.400000000000006</v>
      </c>
      <c r="G332" s="34">
        <v>66.7</v>
      </c>
      <c r="H332" s="34">
        <v>60.8</v>
      </c>
      <c r="I332" s="34">
        <v>66.900000000000006</v>
      </c>
      <c r="J332" s="34">
        <v>66</v>
      </c>
      <c r="K332" s="34">
        <v>63</v>
      </c>
      <c r="L332" s="34">
        <v>58.6</v>
      </c>
      <c r="M332" s="34">
        <v>54.9</v>
      </c>
      <c r="N332" s="34">
        <v>49.7</v>
      </c>
      <c r="O332" s="34">
        <v>48.5</v>
      </c>
      <c r="P332" s="34">
        <v>53.2</v>
      </c>
      <c r="Q332" s="34">
        <v>61.2</v>
      </c>
      <c r="R332" s="34">
        <v>59.5</v>
      </c>
    </row>
    <row r="333" spans="1:18" x14ac:dyDescent="0.3">
      <c r="A333" s="3">
        <v>1871</v>
      </c>
      <c r="B333" s="4" t="s">
        <v>325</v>
      </c>
      <c r="C333" s="34">
        <v>62.7</v>
      </c>
      <c r="D333" s="34">
        <v>70.099999999999994</v>
      </c>
      <c r="E333" s="34">
        <v>82.4</v>
      </c>
      <c r="F333" s="34">
        <v>71.900000000000006</v>
      </c>
      <c r="G333" s="34">
        <v>69.7</v>
      </c>
      <c r="H333" s="34">
        <v>63.1</v>
      </c>
      <c r="I333" s="34">
        <v>66.099999999999994</v>
      </c>
      <c r="J333" s="34">
        <v>68</v>
      </c>
      <c r="K333" s="34">
        <v>68.8</v>
      </c>
      <c r="L333" s="34">
        <v>67.8</v>
      </c>
      <c r="M333" s="34">
        <v>60.4</v>
      </c>
      <c r="N333" s="34">
        <v>58.9</v>
      </c>
      <c r="O333" s="34">
        <v>59.2</v>
      </c>
      <c r="P333" s="34">
        <v>62.6</v>
      </c>
      <c r="Q333" s="34">
        <v>64.5</v>
      </c>
      <c r="R333" s="34">
        <v>61.4</v>
      </c>
    </row>
    <row r="334" spans="1:18" x14ac:dyDescent="0.3">
      <c r="A334" s="3">
        <v>1874</v>
      </c>
      <c r="B334" s="4" t="s">
        <v>326</v>
      </c>
      <c r="C334" s="34" t="s">
        <v>475</v>
      </c>
      <c r="D334" s="34" t="s">
        <v>475</v>
      </c>
      <c r="E334" s="34" t="s">
        <v>475</v>
      </c>
      <c r="F334" s="34" t="s">
        <v>475</v>
      </c>
      <c r="G334" s="34" t="s">
        <v>475</v>
      </c>
      <c r="H334" s="34">
        <v>64.400000000000006</v>
      </c>
      <c r="I334" s="34">
        <v>68.7</v>
      </c>
      <c r="J334" s="34">
        <v>61.5</v>
      </c>
      <c r="K334" s="34">
        <v>61.2</v>
      </c>
      <c r="L334" s="34">
        <v>65.8</v>
      </c>
      <c r="M334" s="34">
        <v>63.4</v>
      </c>
      <c r="N334" s="34">
        <v>63.4</v>
      </c>
      <c r="O334" s="34">
        <v>59.2</v>
      </c>
      <c r="P334" s="34">
        <v>64.599999999999994</v>
      </c>
      <c r="Q334" s="34">
        <v>54.3</v>
      </c>
      <c r="R334" s="34">
        <v>56.7</v>
      </c>
    </row>
    <row r="335" spans="1:18" x14ac:dyDescent="0.3">
      <c r="A335" s="3">
        <v>1902</v>
      </c>
      <c r="B335" s="4" t="s">
        <v>327</v>
      </c>
      <c r="C335" s="34">
        <v>68.900000000000006</v>
      </c>
      <c r="D335" s="34">
        <v>70.3</v>
      </c>
      <c r="E335" s="34">
        <v>72</v>
      </c>
      <c r="F335" s="34">
        <v>66.099999999999994</v>
      </c>
      <c r="G335" s="34">
        <v>61.6</v>
      </c>
      <c r="H335" s="34">
        <v>61.1</v>
      </c>
      <c r="I335" s="34">
        <v>62.5</v>
      </c>
      <c r="J335" s="34">
        <v>62.9</v>
      </c>
      <c r="K335" s="34">
        <v>62.8</v>
      </c>
      <c r="L335" s="34">
        <v>56.7</v>
      </c>
      <c r="M335" s="34">
        <v>53.1</v>
      </c>
      <c r="N335" s="34">
        <v>53.4</v>
      </c>
      <c r="O335" s="34">
        <v>55.2</v>
      </c>
      <c r="P335" s="34">
        <v>57.1</v>
      </c>
      <c r="Q335" s="34">
        <v>65</v>
      </c>
      <c r="R335" s="34">
        <v>60.2</v>
      </c>
    </row>
    <row r="336" spans="1:18" x14ac:dyDescent="0.3">
      <c r="A336" s="3">
        <v>1903</v>
      </c>
      <c r="B336" s="4" t="s">
        <v>328</v>
      </c>
      <c r="C336" s="34" t="s">
        <v>475</v>
      </c>
      <c r="D336" s="34" t="s">
        <v>475</v>
      </c>
      <c r="E336" s="34" t="s">
        <v>475</v>
      </c>
      <c r="F336" s="34" t="s">
        <v>475</v>
      </c>
      <c r="G336" s="34" t="s">
        <v>475</v>
      </c>
      <c r="H336" s="34" t="s">
        <v>475</v>
      </c>
      <c r="I336" s="34" t="s">
        <v>475</v>
      </c>
      <c r="J336" s="34" t="s">
        <v>475</v>
      </c>
      <c r="K336" s="34" t="s">
        <v>475</v>
      </c>
      <c r="L336" s="34" t="s">
        <v>475</v>
      </c>
      <c r="M336" s="34" t="s">
        <v>475</v>
      </c>
      <c r="N336" s="34" t="s">
        <v>475</v>
      </c>
      <c r="O336" s="34" t="s">
        <v>475</v>
      </c>
      <c r="P336" s="34" t="s">
        <v>475</v>
      </c>
      <c r="Q336" s="34" t="s">
        <v>475</v>
      </c>
      <c r="R336" s="34">
        <v>55.1</v>
      </c>
    </row>
    <row r="337" spans="1:18" x14ac:dyDescent="0.3">
      <c r="A337" s="3">
        <v>1911</v>
      </c>
      <c r="B337" s="4" t="s">
        <v>329</v>
      </c>
      <c r="C337" s="34">
        <v>61.5</v>
      </c>
      <c r="D337" s="34">
        <v>58.9</v>
      </c>
      <c r="E337" s="34">
        <v>70.400000000000006</v>
      </c>
      <c r="F337" s="34">
        <v>72</v>
      </c>
      <c r="G337" s="34">
        <v>67.599999999999994</v>
      </c>
      <c r="H337" s="34">
        <v>71.3</v>
      </c>
      <c r="I337" s="34">
        <v>64.099999999999994</v>
      </c>
      <c r="J337" s="34">
        <v>63.6</v>
      </c>
      <c r="K337" s="34">
        <v>64.5</v>
      </c>
      <c r="L337" s="34">
        <v>62.4</v>
      </c>
      <c r="M337" s="34">
        <v>59.9</v>
      </c>
      <c r="N337" s="34">
        <v>53.3</v>
      </c>
      <c r="O337" s="34">
        <v>55.2</v>
      </c>
      <c r="P337" s="34">
        <v>58.6</v>
      </c>
      <c r="Q337" s="34">
        <v>63.5</v>
      </c>
      <c r="R337" s="34">
        <v>57.1</v>
      </c>
    </row>
    <row r="338" spans="1:18" x14ac:dyDescent="0.3">
      <c r="A338" s="3">
        <v>1913</v>
      </c>
      <c r="B338" s="4" t="s">
        <v>330</v>
      </c>
      <c r="C338" s="34">
        <v>50.4</v>
      </c>
      <c r="D338" s="34">
        <v>67.900000000000006</v>
      </c>
      <c r="E338" s="34">
        <v>78.599999999999994</v>
      </c>
      <c r="F338" s="34">
        <v>85.1</v>
      </c>
      <c r="G338" s="34">
        <v>74.099999999999994</v>
      </c>
      <c r="H338" s="34">
        <v>73.900000000000006</v>
      </c>
      <c r="I338" s="34">
        <v>70.7</v>
      </c>
      <c r="J338" s="34">
        <v>67.3</v>
      </c>
      <c r="K338" s="34">
        <v>67</v>
      </c>
      <c r="L338" s="34">
        <v>63.9</v>
      </c>
      <c r="M338" s="34">
        <v>59.3</v>
      </c>
      <c r="N338" s="34">
        <v>56.1</v>
      </c>
      <c r="O338" s="34">
        <v>54.6</v>
      </c>
      <c r="P338" s="34">
        <v>60.2</v>
      </c>
      <c r="Q338" s="34">
        <v>62.9</v>
      </c>
      <c r="R338" s="34">
        <v>61.7</v>
      </c>
    </row>
    <row r="339" spans="1:18" x14ac:dyDescent="0.3">
      <c r="A339" s="3">
        <v>1917</v>
      </c>
      <c r="B339" s="4" t="s">
        <v>331</v>
      </c>
      <c r="C339" s="34">
        <v>60.5</v>
      </c>
      <c r="D339" s="34">
        <v>58.7</v>
      </c>
      <c r="E339" s="34">
        <v>71.900000000000006</v>
      </c>
      <c r="F339" s="34">
        <v>67.2</v>
      </c>
      <c r="G339" s="34">
        <v>72.7</v>
      </c>
      <c r="H339" s="34">
        <v>71.400000000000006</v>
      </c>
      <c r="I339" s="34">
        <v>73</v>
      </c>
      <c r="J339" s="34">
        <v>72.599999999999994</v>
      </c>
      <c r="K339" s="34">
        <v>70.900000000000006</v>
      </c>
      <c r="L339" s="34">
        <v>65.5</v>
      </c>
      <c r="M339" s="34">
        <v>68.400000000000006</v>
      </c>
      <c r="N339" s="34">
        <v>67.2</v>
      </c>
      <c r="O339" s="34">
        <v>74</v>
      </c>
      <c r="P339" s="34">
        <v>66.900000000000006</v>
      </c>
      <c r="Q339" s="34">
        <v>71.599999999999994</v>
      </c>
      <c r="R339" s="34">
        <v>60.4</v>
      </c>
    </row>
    <row r="340" spans="1:18" x14ac:dyDescent="0.3">
      <c r="A340" s="3">
        <v>1919</v>
      </c>
      <c r="B340" s="4" t="s">
        <v>332</v>
      </c>
      <c r="C340" s="34">
        <v>68.400000000000006</v>
      </c>
      <c r="D340" s="34">
        <v>78</v>
      </c>
      <c r="E340" s="34">
        <v>75.099999999999994</v>
      </c>
      <c r="F340" s="34">
        <v>75</v>
      </c>
      <c r="G340" s="34">
        <v>76.8</v>
      </c>
      <c r="H340" s="34">
        <v>79.400000000000006</v>
      </c>
      <c r="I340" s="34">
        <v>78.099999999999994</v>
      </c>
      <c r="J340" s="34">
        <v>76.900000000000006</v>
      </c>
      <c r="K340" s="34">
        <v>76</v>
      </c>
      <c r="L340" s="34">
        <v>71</v>
      </c>
      <c r="M340" s="34">
        <v>73.7</v>
      </c>
      <c r="N340" s="34">
        <v>69.5</v>
      </c>
      <c r="O340" s="34">
        <v>61.1</v>
      </c>
      <c r="P340" s="34">
        <v>71</v>
      </c>
      <c r="Q340" s="34">
        <v>70.400000000000006</v>
      </c>
      <c r="R340" s="34">
        <v>66.900000000000006</v>
      </c>
    </row>
    <row r="341" spans="1:18" x14ac:dyDescent="0.3">
      <c r="A341" s="3">
        <v>1920</v>
      </c>
      <c r="B341" s="4" t="s">
        <v>333</v>
      </c>
      <c r="C341" s="34">
        <v>63.9</v>
      </c>
      <c r="D341" s="34">
        <v>66.3</v>
      </c>
      <c r="E341" s="34" t="s">
        <v>475</v>
      </c>
      <c r="F341" s="34" t="s">
        <v>475</v>
      </c>
      <c r="G341" s="34" t="s">
        <v>475</v>
      </c>
      <c r="H341" s="34" t="s">
        <v>475</v>
      </c>
      <c r="I341" s="34">
        <v>81.400000000000006</v>
      </c>
      <c r="J341" s="34">
        <v>80.3</v>
      </c>
      <c r="K341" s="34">
        <v>83.6</v>
      </c>
      <c r="L341" s="34">
        <v>79.2</v>
      </c>
      <c r="M341" s="34">
        <v>76.2</v>
      </c>
      <c r="N341" s="34">
        <v>75.5</v>
      </c>
      <c r="O341" s="34">
        <v>65</v>
      </c>
      <c r="P341" s="34">
        <v>70.5</v>
      </c>
      <c r="Q341" s="34">
        <v>79.099999999999994</v>
      </c>
      <c r="R341" s="34">
        <v>73.400000000000006</v>
      </c>
    </row>
    <row r="342" spans="1:18" x14ac:dyDescent="0.3">
      <c r="A342" s="3">
        <v>1922</v>
      </c>
      <c r="B342" s="4" t="s">
        <v>334</v>
      </c>
      <c r="C342" s="34">
        <v>68.5</v>
      </c>
      <c r="D342" s="34">
        <v>68.099999999999994</v>
      </c>
      <c r="E342" s="34">
        <v>79.7</v>
      </c>
      <c r="F342" s="34">
        <v>77.400000000000006</v>
      </c>
      <c r="G342" s="34">
        <v>71.8</v>
      </c>
      <c r="H342" s="34">
        <v>74.2</v>
      </c>
      <c r="I342" s="34">
        <v>74.599999999999994</v>
      </c>
      <c r="J342" s="34">
        <v>72.8</v>
      </c>
      <c r="K342" s="34">
        <v>72.2</v>
      </c>
      <c r="L342" s="34">
        <v>70.3</v>
      </c>
      <c r="M342" s="34">
        <v>66.7</v>
      </c>
      <c r="N342" s="34">
        <v>61.5</v>
      </c>
      <c r="O342" s="34">
        <v>58.4</v>
      </c>
      <c r="P342" s="34">
        <v>62.2</v>
      </c>
      <c r="Q342" s="34">
        <v>67.099999999999994</v>
      </c>
      <c r="R342" s="34">
        <v>59.7</v>
      </c>
    </row>
    <row r="343" spans="1:18" x14ac:dyDescent="0.3">
      <c r="A343" s="3">
        <v>1923</v>
      </c>
      <c r="B343" s="4" t="s">
        <v>335</v>
      </c>
      <c r="C343" s="34">
        <v>49.2</v>
      </c>
      <c r="D343" s="34">
        <v>63.7</v>
      </c>
      <c r="E343" s="34" t="s">
        <v>475</v>
      </c>
      <c r="F343" s="34" t="s">
        <v>475</v>
      </c>
      <c r="G343" s="34" t="s">
        <v>475</v>
      </c>
      <c r="H343" s="34" t="s">
        <v>475</v>
      </c>
      <c r="I343" s="34">
        <v>67.400000000000006</v>
      </c>
      <c r="J343" s="34">
        <v>73.400000000000006</v>
      </c>
      <c r="K343" s="34">
        <v>68.400000000000006</v>
      </c>
      <c r="L343" s="34">
        <v>64.5</v>
      </c>
      <c r="M343" s="34">
        <v>62.3</v>
      </c>
      <c r="N343" s="34">
        <v>67.2</v>
      </c>
      <c r="O343" s="34">
        <v>57.5</v>
      </c>
      <c r="P343" s="34">
        <v>64.099999999999994</v>
      </c>
      <c r="Q343" s="34">
        <v>66.599999999999994</v>
      </c>
      <c r="R343" s="34">
        <v>64.8</v>
      </c>
    </row>
    <row r="344" spans="1:18" x14ac:dyDescent="0.3">
      <c r="A344" s="3">
        <v>1924</v>
      </c>
      <c r="B344" s="4" t="s">
        <v>336</v>
      </c>
      <c r="C344" s="34">
        <v>49.8</v>
      </c>
      <c r="D344" s="34">
        <v>61.9</v>
      </c>
      <c r="E344" s="34">
        <v>67.7</v>
      </c>
      <c r="F344" s="34">
        <v>69</v>
      </c>
      <c r="G344" s="34">
        <v>63.4</v>
      </c>
      <c r="H344" s="34">
        <v>65.900000000000006</v>
      </c>
      <c r="I344" s="34">
        <v>64.5</v>
      </c>
      <c r="J344" s="34">
        <v>63</v>
      </c>
      <c r="K344" s="34">
        <v>61.6</v>
      </c>
      <c r="L344" s="34">
        <v>57</v>
      </c>
      <c r="M344" s="34">
        <v>55.5</v>
      </c>
      <c r="N344" s="34">
        <v>51.4</v>
      </c>
      <c r="O344" s="34">
        <v>48.3</v>
      </c>
      <c r="P344" s="34">
        <v>51.4</v>
      </c>
      <c r="Q344" s="34">
        <v>58</v>
      </c>
      <c r="R344" s="34">
        <v>55.6</v>
      </c>
    </row>
    <row r="345" spans="1:18" x14ac:dyDescent="0.3">
      <c r="A345" s="3">
        <v>1925</v>
      </c>
      <c r="B345" s="4" t="s">
        <v>337</v>
      </c>
      <c r="C345" s="34">
        <v>59.3</v>
      </c>
      <c r="D345" s="34">
        <v>69.7</v>
      </c>
      <c r="E345" s="34">
        <v>71.099999999999994</v>
      </c>
      <c r="F345" s="34">
        <v>64.900000000000006</v>
      </c>
      <c r="G345" s="34">
        <v>68.900000000000006</v>
      </c>
      <c r="H345" s="34">
        <v>68.599999999999994</v>
      </c>
      <c r="I345" s="34">
        <v>68.3</v>
      </c>
      <c r="J345" s="34">
        <v>67.5</v>
      </c>
      <c r="K345" s="34">
        <v>63.3</v>
      </c>
      <c r="L345" s="34">
        <v>58.2</v>
      </c>
      <c r="M345" s="34">
        <v>51</v>
      </c>
      <c r="N345" s="34">
        <v>59.1</v>
      </c>
      <c r="O345" s="34">
        <v>59.1</v>
      </c>
      <c r="P345" s="34">
        <v>64.8</v>
      </c>
      <c r="Q345" s="34">
        <v>63.4</v>
      </c>
      <c r="R345" s="34">
        <v>59.2</v>
      </c>
    </row>
    <row r="346" spans="1:18" x14ac:dyDescent="0.3">
      <c r="A346" s="3">
        <v>1926</v>
      </c>
      <c r="B346" s="4" t="s">
        <v>338</v>
      </c>
      <c r="C346" s="34">
        <v>51.4</v>
      </c>
      <c r="D346" s="34">
        <v>57.6</v>
      </c>
      <c r="E346" s="34">
        <v>65.2</v>
      </c>
      <c r="F346" s="34">
        <v>60</v>
      </c>
      <c r="G346" s="34">
        <v>68.5</v>
      </c>
      <c r="H346" s="34">
        <v>67.5</v>
      </c>
      <c r="I346" s="34">
        <v>68.2</v>
      </c>
      <c r="J346" s="34">
        <v>67.2</v>
      </c>
      <c r="K346" s="34">
        <v>64.2</v>
      </c>
      <c r="L346" s="34">
        <v>61</v>
      </c>
      <c r="M346" s="34">
        <v>65.8</v>
      </c>
      <c r="N346" s="34">
        <v>60.8</v>
      </c>
      <c r="O346" s="34">
        <v>61.8</v>
      </c>
      <c r="P346" s="34">
        <v>63.6</v>
      </c>
      <c r="Q346" s="34">
        <v>67.599999999999994</v>
      </c>
      <c r="R346" s="34">
        <v>70.400000000000006</v>
      </c>
    </row>
    <row r="347" spans="1:18" x14ac:dyDescent="0.3">
      <c r="A347" s="3">
        <v>1927</v>
      </c>
      <c r="B347" s="4" t="s">
        <v>339</v>
      </c>
      <c r="C347" s="34">
        <v>63.9</v>
      </c>
      <c r="D347" s="34">
        <v>74.5</v>
      </c>
      <c r="E347" s="34">
        <v>78.8</v>
      </c>
      <c r="F347" s="34">
        <v>81.7</v>
      </c>
      <c r="G347" s="34">
        <v>82.5</v>
      </c>
      <c r="H347" s="34">
        <v>77.900000000000006</v>
      </c>
      <c r="I347" s="34">
        <v>77.900000000000006</v>
      </c>
      <c r="J347" s="34">
        <v>79.8</v>
      </c>
      <c r="K347" s="34">
        <v>79.900000000000006</v>
      </c>
      <c r="L347" s="34">
        <v>74.2</v>
      </c>
      <c r="M347" s="34">
        <v>67.599999999999994</v>
      </c>
      <c r="N347" s="34">
        <v>72.2</v>
      </c>
      <c r="O347" s="34">
        <v>68</v>
      </c>
      <c r="P347" s="34">
        <v>71.099999999999994</v>
      </c>
      <c r="Q347" s="34">
        <v>69.599999999999994</v>
      </c>
      <c r="R347" s="34">
        <v>62.9</v>
      </c>
    </row>
    <row r="348" spans="1:18" x14ac:dyDescent="0.3">
      <c r="A348" s="3">
        <v>1928</v>
      </c>
      <c r="B348" s="4" t="s">
        <v>340</v>
      </c>
      <c r="C348" s="34">
        <v>65.099999999999994</v>
      </c>
      <c r="D348" s="34">
        <v>71.2</v>
      </c>
      <c r="E348" s="34">
        <v>72.5</v>
      </c>
      <c r="F348" s="34">
        <v>77.599999999999994</v>
      </c>
      <c r="G348" s="34">
        <v>81.900000000000006</v>
      </c>
      <c r="H348" s="34">
        <v>68.900000000000006</v>
      </c>
      <c r="I348" s="34">
        <v>71.7</v>
      </c>
      <c r="J348" s="34">
        <v>71.3</v>
      </c>
      <c r="K348" s="34">
        <v>77.8</v>
      </c>
      <c r="L348" s="34">
        <v>72.900000000000006</v>
      </c>
      <c r="M348" s="34">
        <v>72.5</v>
      </c>
      <c r="N348" s="34">
        <v>75.3</v>
      </c>
      <c r="O348" s="34">
        <v>68.8</v>
      </c>
      <c r="P348" s="34">
        <v>69.5</v>
      </c>
      <c r="Q348" s="34">
        <v>71.099999999999994</v>
      </c>
      <c r="R348" s="34">
        <v>60.7</v>
      </c>
    </row>
    <row r="349" spans="1:18" x14ac:dyDescent="0.3">
      <c r="A349" s="3">
        <v>1929</v>
      </c>
      <c r="B349" s="4" t="s">
        <v>341</v>
      </c>
      <c r="C349" s="34">
        <v>60.7</v>
      </c>
      <c r="D349" s="34">
        <v>60</v>
      </c>
      <c r="E349" s="34">
        <v>72.3</v>
      </c>
      <c r="F349" s="34">
        <v>70.2</v>
      </c>
      <c r="G349" s="34">
        <v>77.5</v>
      </c>
      <c r="H349" s="34">
        <v>70.599999999999994</v>
      </c>
      <c r="I349" s="34">
        <v>72.7</v>
      </c>
      <c r="J349" s="34">
        <v>70.900000000000006</v>
      </c>
      <c r="K349" s="34">
        <v>69.5</v>
      </c>
      <c r="L349" s="34">
        <v>68.7</v>
      </c>
      <c r="M349" s="34">
        <v>65</v>
      </c>
      <c r="N349" s="34">
        <v>67.900000000000006</v>
      </c>
      <c r="O349" s="34">
        <v>70.400000000000006</v>
      </c>
      <c r="P349" s="34">
        <v>74.099999999999994</v>
      </c>
      <c r="Q349" s="34">
        <v>76.8</v>
      </c>
      <c r="R349" s="34">
        <v>72.400000000000006</v>
      </c>
    </row>
    <row r="350" spans="1:18" x14ac:dyDescent="0.3">
      <c r="A350" s="3">
        <v>1931</v>
      </c>
      <c r="B350" s="4" t="s">
        <v>342</v>
      </c>
      <c r="C350" s="34">
        <v>62.8</v>
      </c>
      <c r="D350" s="34">
        <v>61.4</v>
      </c>
      <c r="E350" s="34">
        <v>75.599999999999994</v>
      </c>
      <c r="F350" s="34">
        <v>65.599999999999994</v>
      </c>
      <c r="G350" s="34">
        <v>63.3</v>
      </c>
      <c r="H350" s="34">
        <v>64.5</v>
      </c>
      <c r="I350" s="34">
        <v>64.599999999999994</v>
      </c>
      <c r="J350" s="34">
        <v>64.900000000000006</v>
      </c>
      <c r="K350" s="34">
        <v>60.9</v>
      </c>
      <c r="L350" s="34">
        <v>56.1</v>
      </c>
      <c r="M350" s="34">
        <v>54.6</v>
      </c>
      <c r="N350" s="34">
        <v>53</v>
      </c>
      <c r="O350" s="34">
        <v>52.8</v>
      </c>
      <c r="P350" s="34">
        <v>53.6</v>
      </c>
      <c r="Q350" s="34">
        <v>59.4</v>
      </c>
      <c r="R350" s="34">
        <v>52.7</v>
      </c>
    </row>
    <row r="351" spans="1:18" x14ac:dyDescent="0.3">
      <c r="A351" s="3">
        <v>1933</v>
      </c>
      <c r="B351" s="4" t="s">
        <v>343</v>
      </c>
      <c r="C351" s="34">
        <v>54.3</v>
      </c>
      <c r="D351" s="34">
        <v>58.2</v>
      </c>
      <c r="E351" s="34">
        <v>65</v>
      </c>
      <c r="F351" s="34">
        <v>60.2</v>
      </c>
      <c r="G351" s="34">
        <v>62</v>
      </c>
      <c r="H351" s="34">
        <v>61.3</v>
      </c>
      <c r="I351" s="34">
        <v>64.2</v>
      </c>
      <c r="J351" s="34">
        <v>62.6</v>
      </c>
      <c r="K351" s="34">
        <v>60.4</v>
      </c>
      <c r="L351" s="34">
        <v>61.2</v>
      </c>
      <c r="M351" s="34">
        <v>58.8</v>
      </c>
      <c r="N351" s="34">
        <v>57.2</v>
      </c>
      <c r="O351" s="34">
        <v>51.8</v>
      </c>
      <c r="P351" s="34">
        <v>62.3</v>
      </c>
      <c r="Q351" s="34">
        <v>63.6</v>
      </c>
      <c r="R351" s="34">
        <v>56.3</v>
      </c>
    </row>
    <row r="352" spans="1:18" x14ac:dyDescent="0.3">
      <c r="A352" s="3">
        <v>1936</v>
      </c>
      <c r="B352" s="4" t="s">
        <v>344</v>
      </c>
      <c r="C352" s="34">
        <v>63.8</v>
      </c>
      <c r="D352" s="34">
        <v>51.5</v>
      </c>
      <c r="E352" s="34">
        <v>57.6</v>
      </c>
      <c r="F352" s="34">
        <v>62.7</v>
      </c>
      <c r="G352" s="34">
        <v>63.1</v>
      </c>
      <c r="H352" s="34">
        <v>57.8</v>
      </c>
      <c r="I352" s="34">
        <v>61.5</v>
      </c>
      <c r="J352" s="34">
        <v>70.7</v>
      </c>
      <c r="K352" s="34">
        <v>64.900000000000006</v>
      </c>
      <c r="L352" s="34">
        <v>59.9</v>
      </c>
      <c r="M352" s="34">
        <v>63.4</v>
      </c>
      <c r="N352" s="34">
        <v>61.6</v>
      </c>
      <c r="O352" s="34">
        <v>57.2</v>
      </c>
      <c r="P352" s="34">
        <v>62.2</v>
      </c>
      <c r="Q352" s="34">
        <v>61.7</v>
      </c>
      <c r="R352" s="34">
        <v>53.9</v>
      </c>
    </row>
    <row r="353" spans="1:18" x14ac:dyDescent="0.3">
      <c r="A353" s="3">
        <v>1938</v>
      </c>
      <c r="B353" s="4" t="s">
        <v>345</v>
      </c>
      <c r="C353" s="34">
        <v>60.2</v>
      </c>
      <c r="D353" s="34">
        <v>60</v>
      </c>
      <c r="E353" s="34">
        <v>59.7</v>
      </c>
      <c r="F353" s="34">
        <v>67.900000000000006</v>
      </c>
      <c r="G353" s="34">
        <v>64.8</v>
      </c>
      <c r="H353" s="34">
        <v>63</v>
      </c>
      <c r="I353" s="34">
        <v>68.5</v>
      </c>
      <c r="J353" s="34">
        <v>66.900000000000006</v>
      </c>
      <c r="K353" s="34">
        <v>66.3</v>
      </c>
      <c r="L353" s="34">
        <v>63.6</v>
      </c>
      <c r="M353" s="34">
        <v>60.6</v>
      </c>
      <c r="N353" s="34">
        <v>59.3</v>
      </c>
      <c r="O353" s="34">
        <v>60.4</v>
      </c>
      <c r="P353" s="34">
        <v>64.900000000000006</v>
      </c>
      <c r="Q353" s="34">
        <v>63.8</v>
      </c>
      <c r="R353" s="34">
        <v>66.7</v>
      </c>
    </row>
    <row r="354" spans="1:18" x14ac:dyDescent="0.3">
      <c r="A354" s="3">
        <v>1939</v>
      </c>
      <c r="B354" s="4" t="s">
        <v>346</v>
      </c>
      <c r="C354" s="34">
        <v>61.7</v>
      </c>
      <c r="D354" s="34">
        <v>60.7</v>
      </c>
      <c r="E354" s="34">
        <v>72.599999999999994</v>
      </c>
      <c r="F354" s="34">
        <v>73.599999999999994</v>
      </c>
      <c r="G354" s="34">
        <v>73.7</v>
      </c>
      <c r="H354" s="34">
        <v>78</v>
      </c>
      <c r="I354" s="34">
        <v>75.8</v>
      </c>
      <c r="J354" s="34">
        <v>73.8</v>
      </c>
      <c r="K354" s="34">
        <v>81.2</v>
      </c>
      <c r="L354" s="34">
        <v>70.2</v>
      </c>
      <c r="M354" s="34">
        <v>62.8</v>
      </c>
      <c r="N354" s="34">
        <v>60.9</v>
      </c>
      <c r="O354" s="34">
        <v>62.8</v>
      </c>
      <c r="P354" s="34">
        <v>66.3</v>
      </c>
      <c r="Q354" s="34">
        <v>68.900000000000006</v>
      </c>
      <c r="R354" s="34">
        <v>75.8</v>
      </c>
    </row>
    <row r="355" spans="1:18" x14ac:dyDescent="0.3">
      <c r="A355" s="3">
        <v>1940</v>
      </c>
      <c r="B355" s="4" t="s">
        <v>347</v>
      </c>
      <c r="C355" s="34">
        <v>56.9</v>
      </c>
      <c r="D355" s="34">
        <v>70.7</v>
      </c>
      <c r="E355" s="34">
        <v>67.099999999999994</v>
      </c>
      <c r="F355" s="34">
        <v>64.3</v>
      </c>
      <c r="G355" s="34">
        <v>69.099999999999994</v>
      </c>
      <c r="H355" s="34">
        <v>71.8</v>
      </c>
      <c r="I355" s="34">
        <v>71.5</v>
      </c>
      <c r="J355" s="34">
        <v>70.8</v>
      </c>
      <c r="K355" s="34">
        <v>74.3</v>
      </c>
      <c r="L355" s="34">
        <v>65.599999999999994</v>
      </c>
      <c r="M355" s="34">
        <v>64.8</v>
      </c>
      <c r="N355" s="34">
        <v>64.2</v>
      </c>
      <c r="O355" s="34">
        <v>54.5</v>
      </c>
      <c r="P355" s="34">
        <v>62.2</v>
      </c>
      <c r="Q355" s="34">
        <v>62.5</v>
      </c>
      <c r="R355" s="34">
        <v>59.7</v>
      </c>
    </row>
    <row r="356" spans="1:18" x14ac:dyDescent="0.3">
      <c r="A356" s="3">
        <v>1941</v>
      </c>
      <c r="B356" s="4" t="s">
        <v>348</v>
      </c>
      <c r="C356" s="34">
        <v>64.400000000000006</v>
      </c>
      <c r="D356" s="34">
        <v>61.4</v>
      </c>
      <c r="E356" s="34">
        <v>63.9</v>
      </c>
      <c r="F356" s="34">
        <v>64.599999999999994</v>
      </c>
      <c r="G356" s="34">
        <v>68.400000000000006</v>
      </c>
      <c r="H356" s="34">
        <v>63.6</v>
      </c>
      <c r="I356" s="34">
        <v>64.2</v>
      </c>
      <c r="J356" s="34">
        <v>62.6</v>
      </c>
      <c r="K356" s="34">
        <v>61.9</v>
      </c>
      <c r="L356" s="34">
        <v>63.7</v>
      </c>
      <c r="M356" s="34">
        <v>61.5</v>
      </c>
      <c r="N356" s="34">
        <v>58.4</v>
      </c>
      <c r="O356" s="34">
        <v>61.9</v>
      </c>
      <c r="P356" s="34">
        <v>66.3</v>
      </c>
      <c r="Q356" s="34">
        <v>66.2</v>
      </c>
      <c r="R356" s="34">
        <v>59.2</v>
      </c>
    </row>
    <row r="357" spans="1:18" x14ac:dyDescent="0.3">
      <c r="A357" s="3">
        <v>1942</v>
      </c>
      <c r="B357" s="4" t="s">
        <v>349</v>
      </c>
      <c r="C357" s="34">
        <v>61.8</v>
      </c>
      <c r="D357" s="34">
        <v>69.3</v>
      </c>
      <c r="E357" s="34">
        <v>69.2</v>
      </c>
      <c r="F357" s="34">
        <v>75.599999999999994</v>
      </c>
      <c r="G357" s="34">
        <v>66.2</v>
      </c>
      <c r="H357" s="34">
        <v>62.7</v>
      </c>
      <c r="I357" s="34">
        <v>66.599999999999994</v>
      </c>
      <c r="J357" s="34">
        <v>63.5</v>
      </c>
      <c r="K357" s="34">
        <v>63.2</v>
      </c>
      <c r="L357" s="34">
        <v>60.4</v>
      </c>
      <c r="M357" s="34">
        <v>53.3</v>
      </c>
      <c r="N357" s="34">
        <v>56</v>
      </c>
      <c r="O357" s="34">
        <v>65</v>
      </c>
      <c r="P357" s="34">
        <v>65.8</v>
      </c>
      <c r="Q357" s="34">
        <v>66.5</v>
      </c>
      <c r="R357" s="34">
        <v>55.6</v>
      </c>
    </row>
    <row r="358" spans="1:18" x14ac:dyDescent="0.3">
      <c r="A358" s="3">
        <v>1943</v>
      </c>
      <c r="B358" s="4" t="s">
        <v>350</v>
      </c>
      <c r="C358" s="34">
        <v>71.5</v>
      </c>
      <c r="D358" s="34">
        <v>73.099999999999994</v>
      </c>
      <c r="E358" s="34">
        <v>68.3</v>
      </c>
      <c r="F358" s="34">
        <v>71.3</v>
      </c>
      <c r="G358" s="34">
        <v>73.900000000000006</v>
      </c>
      <c r="H358" s="34">
        <v>72.2</v>
      </c>
      <c r="I358" s="34">
        <v>67.099999999999994</v>
      </c>
      <c r="J358" s="34">
        <v>67.8</v>
      </c>
      <c r="K358" s="34">
        <v>70.599999999999994</v>
      </c>
      <c r="L358" s="34">
        <v>65.599999999999994</v>
      </c>
      <c r="M358" s="34">
        <v>63.2</v>
      </c>
      <c r="N358" s="34">
        <v>62.5</v>
      </c>
      <c r="O358" s="34">
        <v>60.5</v>
      </c>
      <c r="P358" s="34">
        <v>66.8</v>
      </c>
      <c r="Q358" s="34">
        <v>63.5</v>
      </c>
      <c r="R358" s="34">
        <v>64.8</v>
      </c>
    </row>
    <row r="359" spans="1:18" x14ac:dyDescent="0.3">
      <c r="A359" s="3">
        <v>2002</v>
      </c>
      <c r="B359" s="4" t="s">
        <v>351</v>
      </c>
      <c r="C359" s="34">
        <v>77</v>
      </c>
      <c r="D359" s="34">
        <v>75.7</v>
      </c>
      <c r="E359" s="34">
        <v>79.3</v>
      </c>
      <c r="F359" s="34">
        <v>78.8</v>
      </c>
      <c r="G359" s="34">
        <v>72.900000000000006</v>
      </c>
      <c r="H359" s="34">
        <v>67.7</v>
      </c>
      <c r="I359" s="34">
        <v>67.599999999999994</v>
      </c>
      <c r="J359" s="34">
        <v>66.5</v>
      </c>
      <c r="K359" s="34">
        <v>61.4</v>
      </c>
      <c r="L359" s="34">
        <v>60.1</v>
      </c>
      <c r="M359" s="34">
        <v>61.2</v>
      </c>
      <c r="N359" s="34">
        <v>59.9</v>
      </c>
      <c r="O359" s="34">
        <v>56.4</v>
      </c>
      <c r="P359" s="34">
        <v>62.7</v>
      </c>
      <c r="Q359" s="34">
        <v>63.3</v>
      </c>
      <c r="R359" s="34">
        <v>59.6</v>
      </c>
    </row>
    <row r="360" spans="1:18" x14ac:dyDescent="0.3">
      <c r="A360" s="3">
        <v>2003</v>
      </c>
      <c r="B360" s="4" t="s">
        <v>352</v>
      </c>
      <c r="C360" s="34">
        <v>82.9</v>
      </c>
      <c r="D360" s="34">
        <v>82.2</v>
      </c>
      <c r="E360" s="34">
        <v>82.9</v>
      </c>
      <c r="F360" s="34">
        <v>80.8</v>
      </c>
      <c r="G360" s="34">
        <v>72.400000000000006</v>
      </c>
      <c r="H360" s="34">
        <v>72.5</v>
      </c>
      <c r="I360" s="34">
        <v>68.900000000000006</v>
      </c>
      <c r="J360" s="34">
        <v>68.8</v>
      </c>
      <c r="K360" s="34">
        <v>61.5</v>
      </c>
      <c r="L360" s="34">
        <v>60.1</v>
      </c>
      <c r="M360" s="34">
        <v>61.2</v>
      </c>
      <c r="N360" s="34">
        <v>60.3</v>
      </c>
      <c r="O360" s="34">
        <v>59.7</v>
      </c>
      <c r="P360" s="34">
        <v>60.8</v>
      </c>
      <c r="Q360" s="34">
        <v>64.5</v>
      </c>
      <c r="R360" s="34">
        <v>63.1</v>
      </c>
    </row>
    <row r="361" spans="1:18" x14ac:dyDescent="0.3">
      <c r="A361" s="3">
        <v>2004</v>
      </c>
      <c r="B361" s="4" t="s">
        <v>353</v>
      </c>
      <c r="C361" s="34" t="s">
        <v>475</v>
      </c>
      <c r="D361" s="34" t="s">
        <v>475</v>
      </c>
      <c r="E361" s="34" t="s">
        <v>475</v>
      </c>
      <c r="F361" s="34" t="s">
        <v>475</v>
      </c>
      <c r="G361" s="34" t="s">
        <v>475</v>
      </c>
      <c r="H361" s="34" t="s">
        <v>475</v>
      </c>
      <c r="I361" s="34" t="s">
        <v>475</v>
      </c>
      <c r="J361" s="34" t="s">
        <v>475</v>
      </c>
      <c r="K361" s="34" t="s">
        <v>475</v>
      </c>
      <c r="L361" s="34">
        <v>54</v>
      </c>
      <c r="M361" s="34">
        <v>56.9</v>
      </c>
      <c r="N361" s="34">
        <v>55.8</v>
      </c>
      <c r="O361" s="34">
        <v>50.5</v>
      </c>
      <c r="P361" s="34">
        <v>51.2</v>
      </c>
      <c r="Q361" s="34">
        <v>56.1</v>
      </c>
      <c r="R361" s="34">
        <v>50.2</v>
      </c>
    </row>
    <row r="362" spans="1:18" x14ac:dyDescent="0.3">
      <c r="A362" s="3">
        <v>2011</v>
      </c>
      <c r="B362" s="4" t="s">
        <v>354</v>
      </c>
      <c r="C362" s="34">
        <v>54.6</v>
      </c>
      <c r="D362" s="34">
        <v>64.3</v>
      </c>
      <c r="E362" s="34">
        <v>74</v>
      </c>
      <c r="F362" s="34">
        <v>67.900000000000006</v>
      </c>
      <c r="G362" s="34">
        <v>70.7</v>
      </c>
      <c r="H362" s="34">
        <v>71.3</v>
      </c>
      <c r="I362" s="34">
        <v>71</v>
      </c>
      <c r="J362" s="34">
        <v>69.3</v>
      </c>
      <c r="K362" s="34">
        <v>63.7</v>
      </c>
      <c r="L362" s="34">
        <v>71.599999999999994</v>
      </c>
      <c r="M362" s="34">
        <v>69.3</v>
      </c>
      <c r="N362" s="34">
        <v>65.7</v>
      </c>
      <c r="O362" s="34">
        <v>64</v>
      </c>
      <c r="P362" s="34">
        <v>62.1</v>
      </c>
      <c r="Q362" s="34">
        <v>64.900000000000006</v>
      </c>
      <c r="R362" s="34">
        <v>67.3</v>
      </c>
    </row>
    <row r="363" spans="1:18" x14ac:dyDescent="0.3">
      <c r="A363" s="3">
        <v>2012</v>
      </c>
      <c r="B363" s="4" t="s">
        <v>355</v>
      </c>
      <c r="C363" s="34">
        <v>64.599999999999994</v>
      </c>
      <c r="D363" s="34">
        <v>62.3</v>
      </c>
      <c r="E363" s="34">
        <v>67.8</v>
      </c>
      <c r="F363" s="34">
        <v>65.900000000000006</v>
      </c>
      <c r="G363" s="34">
        <v>60.7</v>
      </c>
      <c r="H363" s="34">
        <v>58.7</v>
      </c>
      <c r="I363" s="34">
        <v>61.5</v>
      </c>
      <c r="J363" s="34">
        <v>62.7</v>
      </c>
      <c r="K363" s="34">
        <v>55.9</v>
      </c>
      <c r="L363" s="34">
        <v>53.3</v>
      </c>
      <c r="M363" s="34">
        <v>50.3</v>
      </c>
      <c r="N363" s="34">
        <v>50.4</v>
      </c>
      <c r="O363" s="34">
        <v>49.2</v>
      </c>
      <c r="P363" s="34">
        <v>55.2</v>
      </c>
      <c r="Q363" s="34">
        <v>60.4</v>
      </c>
      <c r="R363" s="34">
        <v>56.1</v>
      </c>
    </row>
    <row r="364" spans="1:18" x14ac:dyDescent="0.3">
      <c r="A364" s="3">
        <v>2014</v>
      </c>
      <c r="B364" s="4" t="s">
        <v>356</v>
      </c>
      <c r="C364" s="34">
        <v>68.2</v>
      </c>
      <c r="D364" s="34">
        <v>72.099999999999994</v>
      </c>
      <c r="E364" s="34">
        <v>72.2</v>
      </c>
      <c r="F364" s="34">
        <v>65.900000000000006</v>
      </c>
      <c r="G364" s="34">
        <v>66.8</v>
      </c>
      <c r="H364" s="34">
        <v>71.2</v>
      </c>
      <c r="I364" s="34">
        <v>67.7</v>
      </c>
      <c r="J364" s="34">
        <v>68.5</v>
      </c>
      <c r="K364" s="34">
        <v>66.400000000000006</v>
      </c>
      <c r="L364" s="34">
        <v>67.599999999999994</v>
      </c>
      <c r="M364" s="34">
        <v>66.900000000000006</v>
      </c>
      <c r="N364" s="34">
        <v>63.2</v>
      </c>
      <c r="O364" s="34">
        <v>56.8</v>
      </c>
      <c r="P364" s="34">
        <v>70.099999999999994</v>
      </c>
      <c r="Q364" s="34">
        <v>71.599999999999994</v>
      </c>
      <c r="R364" s="34">
        <v>65.5</v>
      </c>
    </row>
    <row r="365" spans="1:18" x14ac:dyDescent="0.3">
      <c r="A365" s="3">
        <v>2015</v>
      </c>
      <c r="B365" s="4" t="s">
        <v>357</v>
      </c>
      <c r="C365" s="34">
        <v>77.5</v>
      </c>
      <c r="D365" s="34">
        <v>74.7</v>
      </c>
      <c r="E365" s="34">
        <v>77.099999999999994</v>
      </c>
      <c r="F365" s="34">
        <v>80.8</v>
      </c>
      <c r="G365" s="34">
        <v>82.4</v>
      </c>
      <c r="H365" s="34">
        <v>77</v>
      </c>
      <c r="I365" s="34">
        <v>82.3</v>
      </c>
      <c r="J365" s="34">
        <v>74.7</v>
      </c>
      <c r="K365" s="34">
        <v>68.8</v>
      </c>
      <c r="L365" s="34">
        <v>69.5</v>
      </c>
      <c r="M365" s="34">
        <v>69.3</v>
      </c>
      <c r="N365" s="34">
        <v>59.5</v>
      </c>
      <c r="O365" s="34">
        <v>66.7</v>
      </c>
      <c r="P365" s="34">
        <v>73.099999999999994</v>
      </c>
      <c r="Q365" s="34">
        <v>70</v>
      </c>
      <c r="R365" s="34">
        <v>62.9</v>
      </c>
    </row>
    <row r="366" spans="1:18" x14ac:dyDescent="0.3">
      <c r="A366" s="3">
        <v>2017</v>
      </c>
      <c r="B366" s="4" t="s">
        <v>358</v>
      </c>
      <c r="C366" s="34">
        <v>59.2</v>
      </c>
      <c r="D366" s="34">
        <v>67.2</v>
      </c>
      <c r="E366" s="34">
        <v>76.2</v>
      </c>
      <c r="F366" s="34">
        <v>73.400000000000006</v>
      </c>
      <c r="G366" s="34">
        <v>74.8</v>
      </c>
      <c r="H366" s="34">
        <v>75.2</v>
      </c>
      <c r="I366" s="34">
        <v>71.5</v>
      </c>
      <c r="J366" s="34">
        <v>70.5</v>
      </c>
      <c r="K366" s="34">
        <v>66</v>
      </c>
      <c r="L366" s="34">
        <v>63.7</v>
      </c>
      <c r="M366" s="34">
        <v>62.3</v>
      </c>
      <c r="N366" s="34">
        <v>69.3</v>
      </c>
      <c r="O366" s="34">
        <v>66.2</v>
      </c>
      <c r="P366" s="34">
        <v>61.7</v>
      </c>
      <c r="Q366" s="34">
        <v>59.5</v>
      </c>
      <c r="R366" s="34">
        <v>59.6</v>
      </c>
    </row>
    <row r="367" spans="1:18" x14ac:dyDescent="0.3">
      <c r="A367" s="3">
        <v>2018</v>
      </c>
      <c r="B367" s="4" t="s">
        <v>359</v>
      </c>
      <c r="C367" s="34">
        <v>63.6</v>
      </c>
      <c r="D367" s="34">
        <v>58.3</v>
      </c>
      <c r="E367" s="34">
        <v>60.2</v>
      </c>
      <c r="F367" s="34">
        <v>65.2</v>
      </c>
      <c r="G367" s="34">
        <v>63.6</v>
      </c>
      <c r="H367" s="34">
        <v>56.4</v>
      </c>
      <c r="I367" s="34">
        <v>54.1</v>
      </c>
      <c r="J367" s="34">
        <v>67.2</v>
      </c>
      <c r="K367" s="34">
        <v>60.3</v>
      </c>
      <c r="L367" s="34">
        <v>58.7</v>
      </c>
      <c r="M367" s="34">
        <v>57.6</v>
      </c>
      <c r="N367" s="34">
        <v>50.8</v>
      </c>
      <c r="O367" s="34">
        <v>54.5</v>
      </c>
      <c r="P367" s="34">
        <v>62.5</v>
      </c>
      <c r="Q367" s="34">
        <v>63.6</v>
      </c>
      <c r="R367" s="34">
        <v>55.6</v>
      </c>
    </row>
    <row r="368" spans="1:18" x14ac:dyDescent="0.3">
      <c r="A368" s="3">
        <v>2019</v>
      </c>
      <c r="B368" s="4" t="s">
        <v>360</v>
      </c>
      <c r="C368" s="34">
        <v>64</v>
      </c>
      <c r="D368" s="34">
        <v>69.7</v>
      </c>
      <c r="E368" s="34">
        <v>75.7</v>
      </c>
      <c r="F368" s="34">
        <v>72.900000000000006</v>
      </c>
      <c r="G368" s="34">
        <v>66.2</v>
      </c>
      <c r="H368" s="34">
        <v>64.7</v>
      </c>
      <c r="I368" s="34">
        <v>62</v>
      </c>
      <c r="J368" s="34">
        <v>61.1</v>
      </c>
      <c r="K368" s="34">
        <v>55.1</v>
      </c>
      <c r="L368" s="34">
        <v>59.3</v>
      </c>
      <c r="M368" s="34">
        <v>57.3</v>
      </c>
      <c r="N368" s="34">
        <v>59.1</v>
      </c>
      <c r="O368" s="34">
        <v>55.4</v>
      </c>
      <c r="P368" s="34">
        <v>58.6</v>
      </c>
      <c r="Q368" s="34">
        <v>59.3</v>
      </c>
      <c r="R368" s="34">
        <v>50.9</v>
      </c>
    </row>
    <row r="369" spans="1:18" x14ac:dyDescent="0.3">
      <c r="A369" s="3">
        <v>2020</v>
      </c>
      <c r="B369" s="4" t="s">
        <v>361</v>
      </c>
      <c r="C369" s="34">
        <v>71.5</v>
      </c>
      <c r="D369" s="34">
        <v>68.099999999999994</v>
      </c>
      <c r="E369" s="34">
        <v>77.3</v>
      </c>
      <c r="F369" s="34">
        <v>73.7</v>
      </c>
      <c r="G369" s="34">
        <v>72.400000000000006</v>
      </c>
      <c r="H369" s="34">
        <v>72.3</v>
      </c>
      <c r="I369" s="34">
        <v>67.900000000000006</v>
      </c>
      <c r="J369" s="34">
        <v>65.3</v>
      </c>
      <c r="K369" s="34">
        <v>58.9</v>
      </c>
      <c r="L369" s="34">
        <v>58.5</v>
      </c>
      <c r="M369" s="34">
        <v>54.6</v>
      </c>
      <c r="N369" s="34">
        <v>55.7</v>
      </c>
      <c r="O369" s="34">
        <v>55.4</v>
      </c>
      <c r="P369" s="34">
        <v>58.7</v>
      </c>
      <c r="Q369" s="34">
        <v>61.7</v>
      </c>
      <c r="R369" s="34">
        <v>67.5</v>
      </c>
    </row>
    <row r="370" spans="1:18" x14ac:dyDescent="0.3">
      <c r="A370" s="3">
        <v>2021</v>
      </c>
      <c r="B370" s="4" t="s">
        <v>362</v>
      </c>
      <c r="C370" s="34">
        <v>80.400000000000006</v>
      </c>
      <c r="D370" s="34">
        <v>89.7</v>
      </c>
      <c r="E370" s="34">
        <v>80.599999999999994</v>
      </c>
      <c r="F370" s="34">
        <v>80.5</v>
      </c>
      <c r="G370" s="34">
        <v>78.900000000000006</v>
      </c>
      <c r="H370" s="34">
        <v>81.599999999999994</v>
      </c>
      <c r="I370" s="34">
        <v>78.599999999999994</v>
      </c>
      <c r="J370" s="34">
        <v>78.599999999999994</v>
      </c>
      <c r="K370" s="34">
        <v>73.099999999999994</v>
      </c>
      <c r="L370" s="34">
        <v>72</v>
      </c>
      <c r="M370" s="34">
        <v>66.400000000000006</v>
      </c>
      <c r="N370" s="34">
        <v>63.9</v>
      </c>
      <c r="O370" s="34">
        <v>59.5</v>
      </c>
      <c r="P370" s="34">
        <v>60.9</v>
      </c>
      <c r="Q370" s="34">
        <v>67.2</v>
      </c>
      <c r="R370" s="34">
        <v>66.400000000000006</v>
      </c>
    </row>
    <row r="371" spans="1:18" x14ac:dyDescent="0.3">
      <c r="A371" s="3">
        <v>2022</v>
      </c>
      <c r="B371" s="4" t="s">
        <v>363</v>
      </c>
      <c r="C371" s="34">
        <v>64.099999999999994</v>
      </c>
      <c r="D371" s="34">
        <v>64.099999999999994</v>
      </c>
      <c r="E371" s="34">
        <v>74.2</v>
      </c>
      <c r="F371" s="34">
        <v>73.400000000000006</v>
      </c>
      <c r="G371" s="34">
        <v>62.2</v>
      </c>
      <c r="H371" s="34">
        <v>66.2</v>
      </c>
      <c r="I371" s="34">
        <v>61.1</v>
      </c>
      <c r="J371" s="34">
        <v>63.8</v>
      </c>
      <c r="K371" s="34">
        <v>59.5</v>
      </c>
      <c r="L371" s="34">
        <v>58.7</v>
      </c>
      <c r="M371" s="34">
        <v>57.6</v>
      </c>
      <c r="N371" s="34">
        <v>53.1</v>
      </c>
      <c r="O371" s="34">
        <v>52.3</v>
      </c>
      <c r="P371" s="34">
        <v>56.6</v>
      </c>
      <c r="Q371" s="34">
        <v>54.2</v>
      </c>
      <c r="R371" s="34">
        <v>65.099999999999994</v>
      </c>
    </row>
    <row r="372" spans="1:18" x14ac:dyDescent="0.3">
      <c r="A372" s="3">
        <v>2023</v>
      </c>
      <c r="B372" s="4" t="s">
        <v>364</v>
      </c>
      <c r="C372" s="34">
        <v>74.599999999999994</v>
      </c>
      <c r="D372" s="34">
        <v>78.5</v>
      </c>
      <c r="E372" s="34">
        <v>78</v>
      </c>
      <c r="F372" s="34">
        <v>75.3</v>
      </c>
      <c r="G372" s="34">
        <v>83.3</v>
      </c>
      <c r="H372" s="34">
        <v>72.099999999999994</v>
      </c>
      <c r="I372" s="34">
        <v>68.5</v>
      </c>
      <c r="J372" s="34">
        <v>73.400000000000006</v>
      </c>
      <c r="K372" s="34">
        <v>66</v>
      </c>
      <c r="L372" s="34">
        <v>70.099999999999994</v>
      </c>
      <c r="M372" s="34">
        <v>73.900000000000006</v>
      </c>
      <c r="N372" s="34">
        <v>62.3</v>
      </c>
      <c r="O372" s="34">
        <v>54.5</v>
      </c>
      <c r="P372" s="34">
        <v>66.5</v>
      </c>
      <c r="Q372" s="34">
        <v>67.900000000000006</v>
      </c>
      <c r="R372" s="34">
        <v>64.8</v>
      </c>
    </row>
    <row r="373" spans="1:18" x14ac:dyDescent="0.3">
      <c r="A373" s="3">
        <v>2024</v>
      </c>
      <c r="B373" s="4" t="s">
        <v>365</v>
      </c>
      <c r="C373" s="34">
        <v>78.2</v>
      </c>
      <c r="D373" s="34">
        <v>76.5</v>
      </c>
      <c r="E373" s="34">
        <v>82.8</v>
      </c>
      <c r="F373" s="34">
        <v>79.400000000000006</v>
      </c>
      <c r="G373" s="34">
        <v>75.5</v>
      </c>
      <c r="H373" s="34">
        <v>74.3</v>
      </c>
      <c r="I373" s="34">
        <v>73.2</v>
      </c>
      <c r="J373" s="34">
        <v>74.900000000000006</v>
      </c>
      <c r="K373" s="34">
        <v>69.3</v>
      </c>
      <c r="L373" s="34">
        <v>63.5</v>
      </c>
      <c r="M373" s="34">
        <v>59.7</v>
      </c>
      <c r="N373" s="34">
        <v>66.8</v>
      </c>
      <c r="O373" s="34">
        <v>62.5</v>
      </c>
      <c r="P373" s="34">
        <v>66.3</v>
      </c>
      <c r="Q373" s="34">
        <v>70.8</v>
      </c>
      <c r="R373" s="34">
        <v>55.4</v>
      </c>
    </row>
    <row r="374" spans="1:18" x14ac:dyDescent="0.3">
      <c r="A374" s="3">
        <v>2025</v>
      </c>
      <c r="B374" s="4" t="s">
        <v>366</v>
      </c>
      <c r="C374" s="34">
        <v>80.8</v>
      </c>
      <c r="D374" s="34">
        <v>75.599999999999994</v>
      </c>
      <c r="E374" s="34">
        <v>82.3</v>
      </c>
      <c r="F374" s="34">
        <v>78.2</v>
      </c>
      <c r="G374" s="34">
        <v>78.2</v>
      </c>
      <c r="H374" s="34">
        <v>75.400000000000006</v>
      </c>
      <c r="I374" s="34">
        <v>73.5</v>
      </c>
      <c r="J374" s="34">
        <v>75.3</v>
      </c>
      <c r="K374" s="34">
        <v>70.5</v>
      </c>
      <c r="L374" s="34">
        <v>65.7</v>
      </c>
      <c r="M374" s="34">
        <v>65.5</v>
      </c>
      <c r="N374" s="34">
        <v>68.7</v>
      </c>
      <c r="O374" s="34">
        <v>64.599999999999994</v>
      </c>
      <c r="P374" s="34">
        <v>65.2</v>
      </c>
      <c r="Q374" s="34">
        <v>64.900000000000006</v>
      </c>
      <c r="R374" s="34">
        <v>59.5</v>
      </c>
    </row>
    <row r="375" spans="1:18" x14ac:dyDescent="0.3">
      <c r="A375" s="3">
        <v>2027</v>
      </c>
      <c r="B375" s="4" t="s">
        <v>367</v>
      </c>
      <c r="C375" s="34">
        <v>80.3</v>
      </c>
      <c r="D375" s="34">
        <v>80.3</v>
      </c>
      <c r="E375" s="34">
        <v>77.7</v>
      </c>
      <c r="F375" s="34">
        <v>82.1</v>
      </c>
      <c r="G375" s="34">
        <v>79.400000000000006</v>
      </c>
      <c r="H375" s="34">
        <v>80.5</v>
      </c>
      <c r="I375" s="34">
        <v>81.400000000000006</v>
      </c>
      <c r="J375" s="34">
        <v>84</v>
      </c>
      <c r="K375" s="34">
        <v>79.599999999999994</v>
      </c>
      <c r="L375" s="34">
        <v>74.900000000000006</v>
      </c>
      <c r="M375" s="34">
        <v>71.400000000000006</v>
      </c>
      <c r="N375" s="34">
        <v>73.400000000000006</v>
      </c>
      <c r="O375" s="34">
        <v>74</v>
      </c>
      <c r="P375" s="34">
        <v>77.599999999999994</v>
      </c>
      <c r="Q375" s="34">
        <v>72.3</v>
      </c>
      <c r="R375" s="34">
        <v>70.099999999999994</v>
      </c>
    </row>
    <row r="376" spans="1:18" x14ac:dyDescent="0.3">
      <c r="A376" s="3">
        <v>2028</v>
      </c>
      <c r="B376" s="4" t="s">
        <v>368</v>
      </c>
      <c r="C376" s="34">
        <v>59</v>
      </c>
      <c r="D376" s="34">
        <v>72.2</v>
      </c>
      <c r="E376" s="34">
        <v>76.599999999999994</v>
      </c>
      <c r="F376" s="34">
        <v>72.7</v>
      </c>
      <c r="G376" s="34">
        <v>64.3</v>
      </c>
      <c r="H376" s="34">
        <v>57.7</v>
      </c>
      <c r="I376" s="34">
        <v>57.6</v>
      </c>
      <c r="J376" s="34">
        <v>60.3</v>
      </c>
      <c r="K376" s="34">
        <v>53.1</v>
      </c>
      <c r="L376" s="34">
        <v>53.3</v>
      </c>
      <c r="M376" s="34">
        <v>58.6</v>
      </c>
      <c r="N376" s="34">
        <v>54.6</v>
      </c>
      <c r="O376" s="34">
        <v>58.6</v>
      </c>
      <c r="P376" s="34">
        <v>60.4</v>
      </c>
      <c r="Q376" s="34">
        <v>66</v>
      </c>
      <c r="R376" s="34">
        <v>62</v>
      </c>
    </row>
    <row r="377" spans="1:18" x14ac:dyDescent="0.3">
      <c r="A377" s="3">
        <v>2030</v>
      </c>
      <c r="B377" s="6" t="s">
        <v>369</v>
      </c>
      <c r="C377" s="34">
        <v>76</v>
      </c>
      <c r="D377" s="34">
        <v>78.8</v>
      </c>
      <c r="E377" s="34">
        <v>80.599999999999994</v>
      </c>
      <c r="F377" s="34">
        <v>75.7</v>
      </c>
      <c r="G377" s="34">
        <v>70.099999999999994</v>
      </c>
      <c r="H377" s="34">
        <v>65.900000000000006</v>
      </c>
      <c r="I377" s="34">
        <v>67.400000000000006</v>
      </c>
      <c r="J377" s="34">
        <v>66</v>
      </c>
      <c r="K377" s="34">
        <v>65.099999999999994</v>
      </c>
      <c r="L377" s="34">
        <v>57.6</v>
      </c>
      <c r="M377" s="34">
        <v>53.9</v>
      </c>
      <c r="N377" s="34">
        <v>52.2</v>
      </c>
      <c r="O377" s="34">
        <v>53.5</v>
      </c>
      <c r="P377" s="34">
        <v>57.3</v>
      </c>
      <c r="Q377" s="34">
        <v>60.9</v>
      </c>
      <c r="R377" s="34">
        <v>56.2</v>
      </c>
    </row>
    <row r="378" spans="1:18" x14ac:dyDescent="0.3">
      <c r="A378" s="3">
        <v>5001</v>
      </c>
      <c r="B378" s="4" t="s">
        <v>370</v>
      </c>
      <c r="C378" s="34">
        <v>74.8</v>
      </c>
      <c r="D378" s="34">
        <v>74.7</v>
      </c>
      <c r="E378" s="34">
        <v>83.4</v>
      </c>
      <c r="F378" s="34">
        <v>76.599999999999994</v>
      </c>
      <c r="G378" s="34">
        <v>67.8</v>
      </c>
      <c r="H378" s="34">
        <v>65.400000000000006</v>
      </c>
      <c r="I378" s="34">
        <v>69.7</v>
      </c>
      <c r="J378" s="34">
        <v>70.5</v>
      </c>
      <c r="K378" s="34">
        <v>68.900000000000006</v>
      </c>
      <c r="L378" s="34">
        <v>62</v>
      </c>
      <c r="M378" s="34">
        <v>60.2</v>
      </c>
      <c r="N378" s="34">
        <v>59.4</v>
      </c>
      <c r="O378" s="34">
        <v>58</v>
      </c>
      <c r="P378" s="34">
        <v>61</v>
      </c>
      <c r="Q378" s="34">
        <v>67.099999999999994</v>
      </c>
      <c r="R378" s="34">
        <v>60.8</v>
      </c>
    </row>
    <row r="379" spans="1:18" x14ac:dyDescent="0.3">
      <c r="A379" s="3">
        <v>5004</v>
      </c>
      <c r="B379" s="4" t="s">
        <v>371</v>
      </c>
      <c r="C379" s="34">
        <v>82</v>
      </c>
      <c r="D379" s="34">
        <v>84.2</v>
      </c>
      <c r="E379" s="34">
        <v>81.7</v>
      </c>
      <c r="F379" s="34">
        <v>76.8</v>
      </c>
      <c r="G379" s="34">
        <v>72.099999999999994</v>
      </c>
      <c r="H379" s="34">
        <v>67.2</v>
      </c>
      <c r="I379" s="34">
        <v>70.7</v>
      </c>
      <c r="J379" s="34">
        <v>69.900000000000006</v>
      </c>
      <c r="K379" s="34">
        <v>68.400000000000006</v>
      </c>
      <c r="L379" s="34">
        <v>65.5</v>
      </c>
      <c r="M379" s="34">
        <v>60.8</v>
      </c>
      <c r="N379" s="34">
        <v>60.6</v>
      </c>
      <c r="O379" s="34">
        <v>57.8</v>
      </c>
      <c r="P379" s="34">
        <v>59.5</v>
      </c>
      <c r="Q379" s="34">
        <v>62.8</v>
      </c>
      <c r="R379" s="34">
        <v>58.6</v>
      </c>
    </row>
    <row r="380" spans="1:18" x14ac:dyDescent="0.3">
      <c r="A380" s="3">
        <v>5005</v>
      </c>
      <c r="B380" s="4" t="s">
        <v>372</v>
      </c>
      <c r="C380" s="34">
        <v>77.2</v>
      </c>
      <c r="D380" s="34">
        <v>75.8</v>
      </c>
      <c r="E380" s="34">
        <v>79.3</v>
      </c>
      <c r="F380" s="34">
        <v>73.8</v>
      </c>
      <c r="G380" s="34">
        <v>69.400000000000006</v>
      </c>
      <c r="H380" s="34">
        <v>65.400000000000006</v>
      </c>
      <c r="I380" s="34">
        <v>69.900000000000006</v>
      </c>
      <c r="J380" s="34">
        <v>71.7</v>
      </c>
      <c r="K380" s="34">
        <v>69.3</v>
      </c>
      <c r="L380" s="34">
        <v>65.900000000000006</v>
      </c>
      <c r="M380" s="34">
        <v>56.1</v>
      </c>
      <c r="N380" s="34">
        <v>59.3</v>
      </c>
      <c r="O380" s="34">
        <v>57.3</v>
      </c>
      <c r="P380" s="34">
        <v>59.3</v>
      </c>
      <c r="Q380" s="34">
        <v>60.5</v>
      </c>
      <c r="R380" s="34">
        <v>55.7</v>
      </c>
    </row>
    <row r="381" spans="1:18" x14ac:dyDescent="0.3">
      <c r="A381" s="3">
        <v>5011</v>
      </c>
      <c r="B381" s="4" t="s">
        <v>373</v>
      </c>
      <c r="C381" s="34">
        <v>75.400000000000006</v>
      </c>
      <c r="D381" s="34">
        <v>76.8</v>
      </c>
      <c r="E381" s="34">
        <v>79.5</v>
      </c>
      <c r="F381" s="34">
        <v>74.400000000000006</v>
      </c>
      <c r="G381" s="34">
        <v>73.400000000000006</v>
      </c>
      <c r="H381" s="34">
        <v>74.400000000000006</v>
      </c>
      <c r="I381" s="34">
        <v>74.2</v>
      </c>
      <c r="J381" s="34">
        <v>74.400000000000006</v>
      </c>
      <c r="K381" s="34">
        <v>71.2</v>
      </c>
      <c r="L381" s="34">
        <v>71.3</v>
      </c>
      <c r="M381" s="34">
        <v>64.2</v>
      </c>
      <c r="N381" s="34">
        <v>58.8</v>
      </c>
      <c r="O381" s="34">
        <v>60.9</v>
      </c>
      <c r="P381" s="34">
        <v>62.2</v>
      </c>
      <c r="Q381" s="34">
        <v>62.9</v>
      </c>
      <c r="R381" s="34">
        <v>63.6</v>
      </c>
    </row>
    <row r="382" spans="1:18" x14ac:dyDescent="0.3">
      <c r="A382" s="3">
        <v>5012</v>
      </c>
      <c r="B382" s="4" t="s">
        <v>374</v>
      </c>
      <c r="C382" s="34">
        <v>66.599999999999994</v>
      </c>
      <c r="D382" s="34">
        <v>71.7</v>
      </c>
      <c r="E382" s="34">
        <v>75.2</v>
      </c>
      <c r="F382" s="34">
        <v>70.3</v>
      </c>
      <c r="G382" s="34">
        <v>70.900000000000006</v>
      </c>
      <c r="H382" s="34">
        <v>72.8</v>
      </c>
      <c r="I382" s="34">
        <v>76.3</v>
      </c>
      <c r="J382" s="34">
        <v>74.5</v>
      </c>
      <c r="K382" s="34">
        <v>74.3</v>
      </c>
      <c r="L382" s="34">
        <v>70.5</v>
      </c>
      <c r="M382" s="34">
        <v>67.3</v>
      </c>
      <c r="N382" s="34">
        <v>66.7</v>
      </c>
      <c r="O382" s="34">
        <v>63.3</v>
      </c>
      <c r="P382" s="34">
        <v>76.7</v>
      </c>
      <c r="Q382" s="34">
        <v>71.2</v>
      </c>
      <c r="R382" s="34">
        <v>64.599999999999994</v>
      </c>
    </row>
    <row r="383" spans="1:18" x14ac:dyDescent="0.3">
      <c r="A383" s="3">
        <v>5013</v>
      </c>
      <c r="B383" s="4" t="s">
        <v>375</v>
      </c>
      <c r="C383" s="34">
        <v>61.3</v>
      </c>
      <c r="D383" s="34">
        <v>54.7</v>
      </c>
      <c r="E383" s="34">
        <v>69.599999999999994</v>
      </c>
      <c r="F383" s="34">
        <v>63.5</v>
      </c>
      <c r="G383" s="34">
        <v>60.3</v>
      </c>
      <c r="H383" s="34">
        <v>64</v>
      </c>
      <c r="I383" s="34">
        <v>63.1</v>
      </c>
      <c r="J383" s="34">
        <v>65.7</v>
      </c>
      <c r="K383" s="34">
        <v>63.5</v>
      </c>
      <c r="L383" s="34">
        <v>59.2</v>
      </c>
      <c r="M383" s="34">
        <v>53.5</v>
      </c>
      <c r="N383" s="34">
        <v>57.3</v>
      </c>
      <c r="O383" s="34">
        <v>56.5</v>
      </c>
      <c r="P383" s="34">
        <v>62.7</v>
      </c>
      <c r="Q383" s="34">
        <v>60.7</v>
      </c>
      <c r="R383" s="34">
        <v>51.8</v>
      </c>
    </row>
    <row r="384" spans="1:18" x14ac:dyDescent="0.3">
      <c r="A384" s="3">
        <v>5014</v>
      </c>
      <c r="B384" s="4" t="s">
        <v>376</v>
      </c>
      <c r="C384" s="34">
        <v>62.5</v>
      </c>
      <c r="D384" s="34">
        <v>66.8</v>
      </c>
      <c r="E384" s="34">
        <v>72.3</v>
      </c>
      <c r="F384" s="34">
        <v>67.099999999999994</v>
      </c>
      <c r="G384" s="34">
        <v>68.7</v>
      </c>
      <c r="H384" s="34">
        <v>64</v>
      </c>
      <c r="I384" s="34">
        <v>75.400000000000006</v>
      </c>
      <c r="J384" s="34">
        <v>68.8</v>
      </c>
      <c r="K384" s="34">
        <v>64.5</v>
      </c>
      <c r="L384" s="34">
        <v>64</v>
      </c>
      <c r="M384" s="34">
        <v>55.7</v>
      </c>
      <c r="N384" s="34">
        <v>58.8</v>
      </c>
      <c r="O384" s="34">
        <v>55.8</v>
      </c>
      <c r="P384" s="34">
        <v>60.8</v>
      </c>
      <c r="Q384" s="34">
        <v>61.2</v>
      </c>
      <c r="R384" s="34">
        <v>52.7</v>
      </c>
    </row>
    <row r="385" spans="1:18" x14ac:dyDescent="0.3">
      <c r="A385" s="3">
        <v>5015</v>
      </c>
      <c r="B385" s="4" t="s">
        <v>377</v>
      </c>
      <c r="C385" s="34">
        <v>64.3</v>
      </c>
      <c r="D385" s="34">
        <v>57.5</v>
      </c>
      <c r="E385" s="34">
        <v>73.900000000000006</v>
      </c>
      <c r="F385" s="34">
        <v>63.7</v>
      </c>
      <c r="G385" s="34">
        <v>67.900000000000006</v>
      </c>
      <c r="H385" s="34">
        <v>63.7</v>
      </c>
      <c r="I385" s="34">
        <v>65.8</v>
      </c>
      <c r="J385" s="34">
        <v>61.4</v>
      </c>
      <c r="K385" s="34">
        <v>65</v>
      </c>
      <c r="L385" s="34">
        <v>67.099999999999994</v>
      </c>
      <c r="M385" s="34">
        <v>62.9</v>
      </c>
      <c r="N385" s="34">
        <v>62.3</v>
      </c>
      <c r="O385" s="34">
        <v>59.8</v>
      </c>
      <c r="P385" s="34">
        <v>60.3</v>
      </c>
      <c r="Q385" s="34">
        <v>64</v>
      </c>
      <c r="R385" s="34">
        <v>62.4</v>
      </c>
    </row>
    <row r="386" spans="1:18" x14ac:dyDescent="0.3">
      <c r="A386" s="3">
        <v>5016</v>
      </c>
      <c r="B386" s="4" t="s">
        <v>378</v>
      </c>
      <c r="C386" s="34">
        <v>74.2</v>
      </c>
      <c r="D386" s="34">
        <v>74</v>
      </c>
      <c r="E386" s="34">
        <v>82.1</v>
      </c>
      <c r="F386" s="34">
        <v>73.099999999999994</v>
      </c>
      <c r="G386" s="34">
        <v>74.3</v>
      </c>
      <c r="H386" s="34">
        <v>78.2</v>
      </c>
      <c r="I386" s="34">
        <v>75.599999999999994</v>
      </c>
      <c r="J386" s="34">
        <v>73.400000000000006</v>
      </c>
      <c r="K386" s="34">
        <v>72.599999999999994</v>
      </c>
      <c r="L386" s="34">
        <v>71</v>
      </c>
      <c r="M386" s="34">
        <v>67.900000000000006</v>
      </c>
      <c r="N386" s="34">
        <v>73</v>
      </c>
      <c r="O386" s="34">
        <v>64.599999999999994</v>
      </c>
      <c r="P386" s="34">
        <v>66.7</v>
      </c>
      <c r="Q386" s="34">
        <v>70.2</v>
      </c>
      <c r="R386" s="34">
        <v>68.099999999999994</v>
      </c>
    </row>
    <row r="387" spans="1:18" x14ac:dyDescent="0.3">
      <c r="A387" s="3">
        <v>5017</v>
      </c>
      <c r="B387" s="4" t="s">
        <v>379</v>
      </c>
      <c r="C387" s="34">
        <v>58</v>
      </c>
      <c r="D387" s="34">
        <v>54.2</v>
      </c>
      <c r="E387" s="34">
        <v>76.3</v>
      </c>
      <c r="F387" s="34">
        <v>66.8</v>
      </c>
      <c r="G387" s="34">
        <v>71</v>
      </c>
      <c r="H387" s="34">
        <v>66.7</v>
      </c>
      <c r="I387" s="34">
        <v>68.400000000000006</v>
      </c>
      <c r="J387" s="34">
        <v>65</v>
      </c>
      <c r="K387" s="34">
        <v>66.5</v>
      </c>
      <c r="L387" s="34">
        <v>62.2</v>
      </c>
      <c r="M387" s="34">
        <v>60.6</v>
      </c>
      <c r="N387" s="34">
        <v>57.4</v>
      </c>
      <c r="O387" s="34">
        <v>54.9</v>
      </c>
      <c r="P387" s="34">
        <v>55.3</v>
      </c>
      <c r="Q387" s="34">
        <v>57.5</v>
      </c>
      <c r="R387" s="34">
        <v>56.3</v>
      </c>
    </row>
    <row r="388" spans="1:18" x14ac:dyDescent="0.3">
      <c r="A388" s="3">
        <v>5018</v>
      </c>
      <c r="B388" s="4" t="s">
        <v>380</v>
      </c>
      <c r="C388" s="34">
        <v>64.400000000000006</v>
      </c>
      <c r="D388" s="34">
        <v>63.6</v>
      </c>
      <c r="E388" s="34">
        <v>74.599999999999994</v>
      </c>
      <c r="F388" s="34">
        <v>70.2</v>
      </c>
      <c r="G388" s="34">
        <v>74.8</v>
      </c>
      <c r="H388" s="34">
        <v>66.7</v>
      </c>
      <c r="I388" s="34">
        <v>68.2</v>
      </c>
      <c r="J388" s="34">
        <v>69.8</v>
      </c>
      <c r="K388" s="34">
        <v>67.5</v>
      </c>
      <c r="L388" s="34">
        <v>67.3</v>
      </c>
      <c r="M388" s="34">
        <v>65.5</v>
      </c>
      <c r="N388" s="34">
        <v>63.4</v>
      </c>
      <c r="O388" s="34">
        <v>61.9</v>
      </c>
      <c r="P388" s="34">
        <v>65.900000000000006</v>
      </c>
      <c r="Q388" s="34">
        <v>66.5</v>
      </c>
      <c r="R388" s="34">
        <v>64.3</v>
      </c>
    </row>
    <row r="389" spans="1:18" x14ac:dyDescent="0.3">
      <c r="A389" s="3">
        <v>5019</v>
      </c>
      <c r="B389" s="4" t="s">
        <v>381</v>
      </c>
      <c r="C389" s="34">
        <v>67.599999999999994</v>
      </c>
      <c r="D389" s="34">
        <v>69.599999999999994</v>
      </c>
      <c r="E389" s="34">
        <v>69.5</v>
      </c>
      <c r="F389" s="34">
        <v>68.8</v>
      </c>
      <c r="G389" s="34">
        <v>70.3</v>
      </c>
      <c r="H389" s="34">
        <v>67.3</v>
      </c>
      <c r="I389" s="34">
        <v>65</v>
      </c>
      <c r="J389" s="34">
        <v>73</v>
      </c>
      <c r="K389" s="34">
        <v>68.3</v>
      </c>
      <c r="L389" s="34">
        <v>71.400000000000006</v>
      </c>
      <c r="M389" s="34">
        <v>67.599999999999994</v>
      </c>
      <c r="N389" s="34">
        <v>67.5</v>
      </c>
      <c r="O389" s="34">
        <v>63.2</v>
      </c>
      <c r="P389" s="34">
        <v>64.599999999999994</v>
      </c>
      <c r="Q389" s="34">
        <v>75</v>
      </c>
      <c r="R389" s="34">
        <v>64.900000000000006</v>
      </c>
    </row>
    <row r="390" spans="1:18" x14ac:dyDescent="0.3">
      <c r="A390" s="3">
        <v>5020</v>
      </c>
      <c r="B390" s="4" t="s">
        <v>382</v>
      </c>
      <c r="C390" s="34">
        <v>72.7</v>
      </c>
      <c r="D390" s="34">
        <v>71.5</v>
      </c>
      <c r="E390" s="34">
        <v>64.7</v>
      </c>
      <c r="F390" s="34">
        <v>71.3</v>
      </c>
      <c r="G390" s="34">
        <v>70</v>
      </c>
      <c r="H390" s="34">
        <v>65.400000000000006</v>
      </c>
      <c r="I390" s="34">
        <v>68.900000000000006</v>
      </c>
      <c r="J390" s="34">
        <v>70.8</v>
      </c>
      <c r="K390" s="34">
        <v>68.8</v>
      </c>
      <c r="L390" s="34">
        <v>70.2</v>
      </c>
      <c r="M390" s="34">
        <v>64.599999999999994</v>
      </c>
      <c r="N390" s="34">
        <v>65.099999999999994</v>
      </c>
      <c r="O390" s="34">
        <v>60.8</v>
      </c>
      <c r="P390" s="34">
        <v>70.900000000000006</v>
      </c>
      <c r="Q390" s="34">
        <v>73.3</v>
      </c>
      <c r="R390" s="34">
        <v>68.3</v>
      </c>
    </row>
    <row r="391" spans="1:18" x14ac:dyDescent="0.3">
      <c r="A391" s="3">
        <v>5021</v>
      </c>
      <c r="B391" s="4" t="s">
        <v>383</v>
      </c>
      <c r="C391" s="34">
        <v>67.2</v>
      </c>
      <c r="D391" s="34">
        <v>68.400000000000006</v>
      </c>
      <c r="E391" s="34">
        <v>77.2</v>
      </c>
      <c r="F391" s="34">
        <v>74.599999999999994</v>
      </c>
      <c r="G391" s="34">
        <v>73</v>
      </c>
      <c r="H391" s="34">
        <v>69</v>
      </c>
      <c r="I391" s="34">
        <v>69.3</v>
      </c>
      <c r="J391" s="34">
        <v>69.599999999999994</v>
      </c>
      <c r="K391" s="34">
        <v>72.099999999999994</v>
      </c>
      <c r="L391" s="34">
        <v>66.400000000000006</v>
      </c>
      <c r="M391" s="34">
        <v>60.5</v>
      </c>
      <c r="N391" s="34">
        <v>57.5</v>
      </c>
      <c r="O391" s="34">
        <v>60.1</v>
      </c>
      <c r="P391" s="34">
        <v>61.7</v>
      </c>
      <c r="Q391" s="34">
        <v>63.3</v>
      </c>
      <c r="R391" s="34">
        <v>59.9</v>
      </c>
    </row>
    <row r="392" spans="1:18" x14ac:dyDescent="0.3">
      <c r="A392" s="3">
        <v>5022</v>
      </c>
      <c r="B392" s="4" t="s">
        <v>384</v>
      </c>
      <c r="C392" s="34">
        <v>71.599999999999994</v>
      </c>
      <c r="D392" s="34">
        <v>71.2</v>
      </c>
      <c r="E392" s="34">
        <v>76.400000000000006</v>
      </c>
      <c r="F392" s="34">
        <v>71.7</v>
      </c>
      <c r="G392" s="34">
        <v>72.7</v>
      </c>
      <c r="H392" s="34">
        <v>73.400000000000006</v>
      </c>
      <c r="I392" s="34">
        <v>72</v>
      </c>
      <c r="J392" s="34">
        <v>70.400000000000006</v>
      </c>
      <c r="K392" s="34">
        <v>67.099999999999994</v>
      </c>
      <c r="L392" s="34">
        <v>68.3</v>
      </c>
      <c r="M392" s="34">
        <v>63.8</v>
      </c>
      <c r="N392" s="34">
        <v>64.2</v>
      </c>
      <c r="O392" s="34">
        <v>62.4</v>
      </c>
      <c r="P392" s="34">
        <v>64.2</v>
      </c>
      <c r="Q392" s="34">
        <v>64.5</v>
      </c>
      <c r="R392" s="34">
        <v>63.1</v>
      </c>
    </row>
    <row r="393" spans="1:18" x14ac:dyDescent="0.3">
      <c r="A393" s="3">
        <v>5023</v>
      </c>
      <c r="B393" s="4" t="s">
        <v>385</v>
      </c>
      <c r="C393" s="34">
        <v>77.7</v>
      </c>
      <c r="D393" s="34">
        <v>76.7</v>
      </c>
      <c r="E393" s="34">
        <v>83.4</v>
      </c>
      <c r="F393" s="34">
        <v>81.099999999999994</v>
      </c>
      <c r="G393" s="34">
        <v>82.6</v>
      </c>
      <c r="H393" s="34">
        <v>78</v>
      </c>
      <c r="I393" s="34">
        <v>77.400000000000006</v>
      </c>
      <c r="J393" s="34">
        <v>77.7</v>
      </c>
      <c r="K393" s="34">
        <v>73.2</v>
      </c>
      <c r="L393" s="34">
        <v>72.2</v>
      </c>
      <c r="M393" s="34">
        <v>66</v>
      </c>
      <c r="N393" s="34">
        <v>66</v>
      </c>
      <c r="O393" s="34">
        <v>62.8</v>
      </c>
      <c r="P393" s="34">
        <v>66.900000000000006</v>
      </c>
      <c r="Q393" s="34">
        <v>73</v>
      </c>
      <c r="R393" s="34">
        <v>68.5</v>
      </c>
    </row>
    <row r="394" spans="1:18" x14ac:dyDescent="0.3">
      <c r="A394" s="3">
        <v>5024</v>
      </c>
      <c r="B394" s="4" t="s">
        <v>386</v>
      </c>
      <c r="C394" s="34">
        <v>70.7</v>
      </c>
      <c r="D394" s="34">
        <v>67.3</v>
      </c>
      <c r="E394" s="34">
        <v>82.2</v>
      </c>
      <c r="F394" s="34">
        <v>77.900000000000006</v>
      </c>
      <c r="G394" s="34">
        <v>76.8</v>
      </c>
      <c r="H394" s="34">
        <v>70.5</v>
      </c>
      <c r="I394" s="34">
        <v>71.2</v>
      </c>
      <c r="J394" s="34">
        <v>70.599999999999994</v>
      </c>
      <c r="K394" s="34">
        <v>66.5</v>
      </c>
      <c r="L394" s="34">
        <v>62.3</v>
      </c>
      <c r="M394" s="34">
        <v>57.9</v>
      </c>
      <c r="N394" s="34">
        <v>57.2</v>
      </c>
      <c r="O394" s="34">
        <v>51.7</v>
      </c>
      <c r="P394" s="34">
        <v>58</v>
      </c>
      <c r="Q394" s="34">
        <v>60.9</v>
      </c>
      <c r="R394" s="34">
        <v>56.3</v>
      </c>
    </row>
    <row r="395" spans="1:18" x14ac:dyDescent="0.3">
      <c r="A395" s="3">
        <v>5025</v>
      </c>
      <c r="B395" s="4" t="s">
        <v>387</v>
      </c>
      <c r="C395" s="34">
        <v>81.7</v>
      </c>
      <c r="D395" s="34">
        <v>80.8</v>
      </c>
      <c r="E395" s="34">
        <v>84</v>
      </c>
      <c r="F395" s="34">
        <v>82.1</v>
      </c>
      <c r="G395" s="34">
        <v>78.599999999999994</v>
      </c>
      <c r="H395" s="34">
        <v>72.5</v>
      </c>
      <c r="I395" s="34">
        <v>75.7</v>
      </c>
      <c r="J395" s="34">
        <v>72.400000000000006</v>
      </c>
      <c r="K395" s="34">
        <v>73.8</v>
      </c>
      <c r="L395" s="34">
        <v>70.2</v>
      </c>
      <c r="M395" s="34">
        <v>66.3</v>
      </c>
      <c r="N395" s="34">
        <v>63.1</v>
      </c>
      <c r="O395" s="34">
        <v>63.8</v>
      </c>
      <c r="P395" s="34">
        <v>67.400000000000006</v>
      </c>
      <c r="Q395" s="34">
        <v>70.3</v>
      </c>
      <c r="R395" s="34">
        <v>71.400000000000006</v>
      </c>
    </row>
    <row r="396" spans="1:18" x14ac:dyDescent="0.3">
      <c r="A396" s="3">
        <v>5026</v>
      </c>
      <c r="B396" s="4" t="s">
        <v>388</v>
      </c>
      <c r="C396" s="34">
        <v>70.599999999999994</v>
      </c>
      <c r="D396" s="34">
        <v>73.400000000000006</v>
      </c>
      <c r="E396" s="34">
        <v>78.400000000000006</v>
      </c>
      <c r="F396" s="34">
        <v>79.7</v>
      </c>
      <c r="G396" s="34">
        <v>80.900000000000006</v>
      </c>
      <c r="H396" s="34">
        <v>74.5</v>
      </c>
      <c r="I396" s="34">
        <v>76</v>
      </c>
      <c r="J396" s="34">
        <v>79.3</v>
      </c>
      <c r="K396" s="34">
        <v>77.8</v>
      </c>
      <c r="L396" s="34">
        <v>74.099999999999994</v>
      </c>
      <c r="M396" s="34">
        <v>70.599999999999994</v>
      </c>
      <c r="N396" s="34">
        <v>70.5</v>
      </c>
      <c r="O396" s="34">
        <v>63.1</v>
      </c>
      <c r="P396" s="34">
        <v>77</v>
      </c>
      <c r="Q396" s="34">
        <v>76.2</v>
      </c>
      <c r="R396" s="34">
        <v>71.8</v>
      </c>
    </row>
    <row r="397" spans="1:18" x14ac:dyDescent="0.3">
      <c r="A397" s="3">
        <v>5027</v>
      </c>
      <c r="B397" s="4" t="s">
        <v>389</v>
      </c>
      <c r="C397" s="34">
        <v>72.599999999999994</v>
      </c>
      <c r="D397" s="34">
        <v>74</v>
      </c>
      <c r="E397" s="34">
        <v>82.4</v>
      </c>
      <c r="F397" s="34">
        <v>78.599999999999994</v>
      </c>
      <c r="G397" s="34">
        <v>80.599999999999994</v>
      </c>
      <c r="H397" s="34">
        <v>73.599999999999994</v>
      </c>
      <c r="I397" s="34">
        <v>71.400000000000006</v>
      </c>
      <c r="J397" s="34">
        <v>71.8</v>
      </c>
      <c r="K397" s="34">
        <v>72.099999999999994</v>
      </c>
      <c r="L397" s="34">
        <v>67.7</v>
      </c>
      <c r="M397" s="34">
        <v>61.2</v>
      </c>
      <c r="N397" s="34">
        <v>61.5</v>
      </c>
      <c r="O397" s="34">
        <v>63</v>
      </c>
      <c r="P397" s="34">
        <v>62</v>
      </c>
      <c r="Q397" s="34">
        <v>64</v>
      </c>
      <c r="R397" s="34">
        <v>61.6</v>
      </c>
    </row>
    <row r="398" spans="1:18" x14ac:dyDescent="0.3">
      <c r="A398" s="3">
        <v>5028</v>
      </c>
      <c r="B398" s="4" t="s">
        <v>390</v>
      </c>
      <c r="C398" s="34">
        <v>81.599999999999994</v>
      </c>
      <c r="D398" s="34">
        <v>80.5</v>
      </c>
      <c r="E398" s="34">
        <v>84.5</v>
      </c>
      <c r="F398" s="34">
        <v>80.2</v>
      </c>
      <c r="G398" s="34">
        <v>79</v>
      </c>
      <c r="H398" s="34">
        <v>74.099999999999994</v>
      </c>
      <c r="I398" s="34">
        <v>73.5</v>
      </c>
      <c r="J398" s="34">
        <v>73.5</v>
      </c>
      <c r="K398" s="34">
        <v>71.5</v>
      </c>
      <c r="L398" s="34">
        <v>69.2</v>
      </c>
      <c r="M398" s="34">
        <v>60.9</v>
      </c>
      <c r="N398" s="34">
        <v>58.7</v>
      </c>
      <c r="O398" s="34">
        <v>58.7</v>
      </c>
      <c r="P398" s="34">
        <v>62.2</v>
      </c>
      <c r="Q398" s="34">
        <v>66.400000000000006</v>
      </c>
      <c r="R398" s="34">
        <v>60.8</v>
      </c>
    </row>
    <row r="399" spans="1:18" x14ac:dyDescent="0.3">
      <c r="A399" s="3">
        <v>5029</v>
      </c>
      <c r="B399" s="4" t="s">
        <v>391</v>
      </c>
      <c r="C399" s="34">
        <v>56.3</v>
      </c>
      <c r="D399" s="34">
        <v>57.6</v>
      </c>
      <c r="E399" s="34">
        <v>67.7</v>
      </c>
      <c r="F399" s="34">
        <v>76.400000000000006</v>
      </c>
      <c r="G399" s="34">
        <v>72</v>
      </c>
      <c r="H399" s="34">
        <v>70.5</v>
      </c>
      <c r="I399" s="34">
        <v>72</v>
      </c>
      <c r="J399" s="34">
        <v>72.5</v>
      </c>
      <c r="K399" s="34">
        <v>72.2</v>
      </c>
      <c r="L399" s="34">
        <v>73.599999999999994</v>
      </c>
      <c r="M399" s="34">
        <v>63.3</v>
      </c>
      <c r="N399" s="34">
        <v>63.5</v>
      </c>
      <c r="O399" s="34">
        <v>58.1</v>
      </c>
      <c r="P399" s="34">
        <v>66.099999999999994</v>
      </c>
      <c r="Q399" s="34">
        <v>67.5</v>
      </c>
      <c r="R399" s="34">
        <v>62.1</v>
      </c>
    </row>
    <row r="400" spans="1:18" x14ac:dyDescent="0.3">
      <c r="A400" s="3">
        <v>5030</v>
      </c>
      <c r="B400" s="4" t="s">
        <v>392</v>
      </c>
      <c r="C400" s="34">
        <v>75.7</v>
      </c>
      <c r="D400" s="34">
        <v>76.3</v>
      </c>
      <c r="E400" s="34">
        <v>78.5</v>
      </c>
      <c r="F400" s="34">
        <v>79.099999999999994</v>
      </c>
      <c r="G400" s="34">
        <v>59.2</v>
      </c>
      <c r="H400" s="34">
        <v>63.1</v>
      </c>
      <c r="I400" s="34">
        <v>67.2</v>
      </c>
      <c r="J400" s="34">
        <v>67.099999999999994</v>
      </c>
      <c r="K400" s="34">
        <v>66</v>
      </c>
      <c r="L400" s="34">
        <v>68</v>
      </c>
      <c r="M400" s="34">
        <v>58.9</v>
      </c>
      <c r="N400" s="34">
        <v>56.6</v>
      </c>
      <c r="O400" s="34">
        <v>58.5</v>
      </c>
      <c r="P400" s="34">
        <v>61</v>
      </c>
      <c r="Q400" s="34">
        <v>63.8</v>
      </c>
      <c r="R400" s="34">
        <v>58.8</v>
      </c>
    </row>
    <row r="401" spans="1:18" x14ac:dyDescent="0.3">
      <c r="A401" s="3">
        <v>5031</v>
      </c>
      <c r="B401" s="4" t="s">
        <v>393</v>
      </c>
      <c r="C401" s="34">
        <v>72.7</v>
      </c>
      <c r="D401" s="34">
        <v>73.599999999999994</v>
      </c>
      <c r="E401" s="34">
        <v>83.9</v>
      </c>
      <c r="F401" s="34">
        <v>79.7</v>
      </c>
      <c r="G401" s="34">
        <v>72.2</v>
      </c>
      <c r="H401" s="34">
        <v>70.2</v>
      </c>
      <c r="I401" s="34">
        <v>72.599999999999994</v>
      </c>
      <c r="J401" s="34">
        <v>71.7</v>
      </c>
      <c r="K401" s="34">
        <v>68.900000000000006</v>
      </c>
      <c r="L401" s="34">
        <v>64</v>
      </c>
      <c r="M401" s="34">
        <v>57.6</v>
      </c>
      <c r="N401" s="34">
        <v>56</v>
      </c>
      <c r="O401" s="34">
        <v>58.6</v>
      </c>
      <c r="P401" s="34">
        <v>61</v>
      </c>
      <c r="Q401" s="34">
        <v>66.8</v>
      </c>
      <c r="R401" s="34">
        <v>60.8</v>
      </c>
    </row>
    <row r="402" spans="1:18" x14ac:dyDescent="0.3">
      <c r="A402" s="3">
        <v>5032</v>
      </c>
      <c r="B402" s="4" t="s">
        <v>394</v>
      </c>
      <c r="C402" s="34">
        <v>68.7</v>
      </c>
      <c r="D402" s="34">
        <v>73.2</v>
      </c>
      <c r="E402" s="34">
        <v>78.8</v>
      </c>
      <c r="F402" s="34">
        <v>78.599999999999994</v>
      </c>
      <c r="G402" s="34">
        <v>78.5</v>
      </c>
      <c r="H402" s="34">
        <v>73.599999999999994</v>
      </c>
      <c r="I402" s="34">
        <v>74.3</v>
      </c>
      <c r="J402" s="34">
        <v>76.2</v>
      </c>
      <c r="K402" s="34">
        <v>72.900000000000006</v>
      </c>
      <c r="L402" s="34">
        <v>70.2</v>
      </c>
      <c r="M402" s="34">
        <v>66.8</v>
      </c>
      <c r="N402" s="34">
        <v>66.400000000000006</v>
      </c>
      <c r="O402" s="34">
        <v>59.9</v>
      </c>
      <c r="P402" s="34">
        <v>61.7</v>
      </c>
      <c r="Q402" s="34">
        <v>62.3</v>
      </c>
      <c r="R402" s="34">
        <v>64.400000000000006</v>
      </c>
    </row>
    <row r="403" spans="1:18" x14ac:dyDescent="0.3">
      <c r="A403" s="3">
        <v>5033</v>
      </c>
      <c r="B403" s="4" t="s">
        <v>395</v>
      </c>
      <c r="C403" s="34">
        <v>62.9</v>
      </c>
      <c r="D403" s="34">
        <v>59.8</v>
      </c>
      <c r="E403" s="34">
        <v>71.099999999999994</v>
      </c>
      <c r="F403" s="34">
        <v>76.2</v>
      </c>
      <c r="G403" s="34">
        <v>80.3</v>
      </c>
      <c r="H403" s="34">
        <v>72.2</v>
      </c>
      <c r="I403" s="34">
        <v>71</v>
      </c>
      <c r="J403" s="34">
        <v>75.3</v>
      </c>
      <c r="K403" s="34">
        <v>88.5</v>
      </c>
      <c r="L403" s="34">
        <v>85</v>
      </c>
      <c r="M403" s="34">
        <v>80.7</v>
      </c>
      <c r="N403" s="34">
        <v>78.099999999999994</v>
      </c>
      <c r="O403" s="34">
        <v>73.3</v>
      </c>
      <c r="P403" s="34">
        <v>79.099999999999994</v>
      </c>
      <c r="Q403" s="34">
        <v>74.099999999999994</v>
      </c>
      <c r="R403" s="34">
        <v>78</v>
      </c>
    </row>
    <row r="404" spans="1:18" x14ac:dyDescent="0.3">
      <c r="A404" s="3">
        <v>5034</v>
      </c>
      <c r="B404" s="4" t="s">
        <v>396</v>
      </c>
      <c r="C404" s="34">
        <v>64</v>
      </c>
      <c r="D404" s="34">
        <v>63.8</v>
      </c>
      <c r="E404" s="34">
        <v>78</v>
      </c>
      <c r="F404" s="34">
        <v>76.599999999999994</v>
      </c>
      <c r="G404" s="34">
        <v>73.5</v>
      </c>
      <c r="H404" s="34">
        <v>74.099999999999994</v>
      </c>
      <c r="I404" s="34">
        <v>76.5</v>
      </c>
      <c r="J404" s="34">
        <v>75.2</v>
      </c>
      <c r="K404" s="34">
        <v>68</v>
      </c>
      <c r="L404" s="34">
        <v>62.9</v>
      </c>
      <c r="M404" s="34">
        <v>61.9</v>
      </c>
      <c r="N404" s="34">
        <v>62.7</v>
      </c>
      <c r="O404" s="34">
        <v>63.5</v>
      </c>
      <c r="P404" s="34">
        <v>60</v>
      </c>
      <c r="Q404" s="34">
        <v>62.2</v>
      </c>
      <c r="R404" s="34">
        <v>64.099999999999994</v>
      </c>
    </row>
    <row r="405" spans="1:18" x14ac:dyDescent="0.3">
      <c r="A405" s="3">
        <v>5035</v>
      </c>
      <c r="B405" s="4" t="s">
        <v>397</v>
      </c>
      <c r="C405" s="34">
        <v>67.099999999999994</v>
      </c>
      <c r="D405" s="34">
        <v>68.2</v>
      </c>
      <c r="E405" s="34">
        <v>82</v>
      </c>
      <c r="F405" s="34">
        <v>76.099999999999994</v>
      </c>
      <c r="G405" s="34">
        <v>72.900000000000006</v>
      </c>
      <c r="H405" s="34">
        <v>68.5</v>
      </c>
      <c r="I405" s="34">
        <v>71.099999999999994</v>
      </c>
      <c r="J405" s="34">
        <v>70.599999999999994</v>
      </c>
      <c r="K405" s="34">
        <v>66.900000000000006</v>
      </c>
      <c r="L405" s="34">
        <v>63.9</v>
      </c>
      <c r="M405" s="34">
        <v>59.4</v>
      </c>
      <c r="N405" s="34">
        <v>56.9</v>
      </c>
      <c r="O405" s="34">
        <v>58.2</v>
      </c>
      <c r="P405" s="34">
        <v>65.8</v>
      </c>
      <c r="Q405" s="34">
        <v>64.599999999999994</v>
      </c>
      <c r="R405" s="34">
        <v>62.7</v>
      </c>
    </row>
    <row r="406" spans="1:18" x14ac:dyDescent="0.3">
      <c r="A406" s="3">
        <v>5036</v>
      </c>
      <c r="B406" s="4" t="s">
        <v>398</v>
      </c>
      <c r="C406" s="34">
        <v>72.400000000000006</v>
      </c>
      <c r="D406" s="34">
        <v>71.2</v>
      </c>
      <c r="E406" s="34">
        <v>81.3</v>
      </c>
      <c r="F406" s="34">
        <v>77.2</v>
      </c>
      <c r="G406" s="34">
        <v>79</v>
      </c>
      <c r="H406" s="34">
        <v>74.099999999999994</v>
      </c>
      <c r="I406" s="34">
        <v>72.900000000000006</v>
      </c>
      <c r="J406" s="34">
        <v>75.400000000000006</v>
      </c>
      <c r="K406" s="34">
        <v>74.5</v>
      </c>
      <c r="L406" s="34">
        <v>73.5</v>
      </c>
      <c r="M406" s="34">
        <v>68.599999999999994</v>
      </c>
      <c r="N406" s="34">
        <v>67.5</v>
      </c>
      <c r="O406" s="34">
        <v>63.1</v>
      </c>
      <c r="P406" s="34">
        <v>64.8</v>
      </c>
      <c r="Q406" s="34">
        <v>68.5</v>
      </c>
      <c r="R406" s="34">
        <v>65.400000000000006</v>
      </c>
    </row>
    <row r="407" spans="1:18" x14ac:dyDescent="0.3">
      <c r="A407" s="3">
        <v>5037</v>
      </c>
      <c r="B407" s="4" t="s">
        <v>399</v>
      </c>
      <c r="C407" s="34">
        <v>69.400000000000006</v>
      </c>
      <c r="D407" s="34">
        <v>68</v>
      </c>
      <c r="E407" s="34">
        <v>81.5</v>
      </c>
      <c r="F407" s="34">
        <v>74.3</v>
      </c>
      <c r="G407" s="34">
        <v>71.900000000000006</v>
      </c>
      <c r="H407" s="34">
        <v>66.8</v>
      </c>
      <c r="I407" s="34">
        <v>69.900000000000006</v>
      </c>
      <c r="J407" s="34">
        <v>71.5</v>
      </c>
      <c r="K407" s="34">
        <v>68.7</v>
      </c>
      <c r="L407" s="34">
        <v>66.2</v>
      </c>
      <c r="M407" s="34">
        <v>61.7</v>
      </c>
      <c r="N407" s="34">
        <v>59</v>
      </c>
      <c r="O407" s="34">
        <v>58.1</v>
      </c>
      <c r="P407" s="34">
        <v>60.3</v>
      </c>
      <c r="Q407" s="34">
        <v>62.4</v>
      </c>
      <c r="R407" s="34">
        <v>59.5</v>
      </c>
    </row>
    <row r="408" spans="1:18" x14ac:dyDescent="0.3">
      <c r="A408" s="3">
        <v>5038</v>
      </c>
      <c r="B408" s="4" t="s">
        <v>400</v>
      </c>
      <c r="C408" s="34">
        <v>70.7</v>
      </c>
      <c r="D408" s="34">
        <v>73.2</v>
      </c>
      <c r="E408" s="34">
        <v>81.8</v>
      </c>
      <c r="F408" s="34">
        <v>79.3</v>
      </c>
      <c r="G408" s="34">
        <v>76</v>
      </c>
      <c r="H408" s="34">
        <v>66.7</v>
      </c>
      <c r="I408" s="34">
        <v>69.099999999999994</v>
      </c>
      <c r="J408" s="34">
        <v>69.900000000000006</v>
      </c>
      <c r="K408" s="34">
        <v>67.7</v>
      </c>
      <c r="L408" s="34">
        <v>63.6</v>
      </c>
      <c r="M408" s="34">
        <v>59.5</v>
      </c>
      <c r="N408" s="34">
        <v>57</v>
      </c>
      <c r="O408" s="34">
        <v>56.5</v>
      </c>
      <c r="P408" s="34">
        <v>55</v>
      </c>
      <c r="Q408" s="34">
        <v>60.2</v>
      </c>
      <c r="R408" s="34">
        <v>54.9</v>
      </c>
    </row>
    <row r="409" spans="1:18" x14ac:dyDescent="0.3">
      <c r="A409" s="3">
        <v>5039</v>
      </c>
      <c r="B409" s="4" t="s">
        <v>401</v>
      </c>
      <c r="C409" s="34">
        <v>62.8</v>
      </c>
      <c r="D409" s="34">
        <v>65.2</v>
      </c>
      <c r="E409" s="34">
        <v>74.900000000000006</v>
      </c>
      <c r="F409" s="34">
        <v>69.5</v>
      </c>
      <c r="G409" s="34">
        <v>65.7</v>
      </c>
      <c r="H409" s="34">
        <v>65</v>
      </c>
      <c r="I409" s="34">
        <v>67.400000000000006</v>
      </c>
      <c r="J409" s="34">
        <v>67.900000000000006</v>
      </c>
      <c r="K409" s="34">
        <v>65.400000000000006</v>
      </c>
      <c r="L409" s="34">
        <v>67.8</v>
      </c>
      <c r="M409" s="34">
        <v>61.3</v>
      </c>
      <c r="N409" s="34">
        <v>63.3</v>
      </c>
      <c r="O409" s="34">
        <v>60.5</v>
      </c>
      <c r="P409" s="34">
        <v>60.9</v>
      </c>
      <c r="Q409" s="34">
        <v>60.3</v>
      </c>
      <c r="R409" s="34">
        <v>58.6</v>
      </c>
    </row>
    <row r="410" spans="1:18" x14ac:dyDescent="0.3">
      <c r="A410" s="3">
        <v>5040</v>
      </c>
      <c r="B410" s="4" t="s">
        <v>402</v>
      </c>
      <c r="C410" s="34">
        <v>62.2</v>
      </c>
      <c r="D410" s="34">
        <v>61.2</v>
      </c>
      <c r="E410" s="34">
        <v>73.5</v>
      </c>
      <c r="F410" s="34">
        <v>70.099999999999994</v>
      </c>
      <c r="G410" s="34">
        <v>66.3</v>
      </c>
      <c r="H410" s="34">
        <v>67.2</v>
      </c>
      <c r="I410" s="34">
        <v>71.8</v>
      </c>
      <c r="J410" s="34">
        <v>70.3</v>
      </c>
      <c r="K410" s="34">
        <v>68</v>
      </c>
      <c r="L410" s="34">
        <v>72.2</v>
      </c>
      <c r="M410" s="34">
        <v>67.7</v>
      </c>
      <c r="N410" s="34">
        <v>68.400000000000006</v>
      </c>
      <c r="O410" s="34">
        <v>60.9</v>
      </c>
      <c r="P410" s="34">
        <v>65.8</v>
      </c>
      <c r="Q410" s="34">
        <v>64.400000000000006</v>
      </c>
      <c r="R410" s="34">
        <v>63</v>
      </c>
    </row>
    <row r="411" spans="1:18" x14ac:dyDescent="0.3">
      <c r="A411" s="3">
        <v>5041</v>
      </c>
      <c r="B411" s="4" t="s">
        <v>403</v>
      </c>
      <c r="C411" s="34">
        <v>66.5</v>
      </c>
      <c r="D411" s="34">
        <v>70.400000000000006</v>
      </c>
      <c r="E411" s="34">
        <v>74.7</v>
      </c>
      <c r="F411" s="34">
        <v>73.900000000000006</v>
      </c>
      <c r="G411" s="34">
        <v>76.400000000000006</v>
      </c>
      <c r="H411" s="34">
        <v>75.400000000000006</v>
      </c>
      <c r="I411" s="34">
        <v>77.5</v>
      </c>
      <c r="J411" s="34">
        <v>76.8</v>
      </c>
      <c r="K411" s="34">
        <v>76.400000000000006</v>
      </c>
      <c r="L411" s="34">
        <v>75.2</v>
      </c>
      <c r="M411" s="34">
        <v>66.7</v>
      </c>
      <c r="N411" s="34">
        <v>69.400000000000006</v>
      </c>
      <c r="O411" s="34">
        <v>64.400000000000006</v>
      </c>
      <c r="P411" s="34">
        <v>64.7</v>
      </c>
      <c r="Q411" s="34">
        <v>70.7</v>
      </c>
      <c r="R411" s="34">
        <v>72.2</v>
      </c>
    </row>
    <row r="412" spans="1:18" x14ac:dyDescent="0.3">
      <c r="A412" s="3">
        <v>5042</v>
      </c>
      <c r="B412" s="4" t="s">
        <v>404</v>
      </c>
      <c r="C412" s="34">
        <v>58.3</v>
      </c>
      <c r="D412" s="34">
        <v>60</v>
      </c>
      <c r="E412" s="34">
        <v>73.3</v>
      </c>
      <c r="F412" s="34">
        <v>68.8</v>
      </c>
      <c r="G412" s="34">
        <v>67.599999999999994</v>
      </c>
      <c r="H412" s="34">
        <v>61.4</v>
      </c>
      <c r="I412" s="34">
        <v>62.2</v>
      </c>
      <c r="J412" s="34">
        <v>56.3</v>
      </c>
      <c r="K412" s="34">
        <v>62.5</v>
      </c>
      <c r="L412" s="34">
        <v>63.3</v>
      </c>
      <c r="M412" s="34">
        <v>71.7</v>
      </c>
      <c r="N412" s="34">
        <v>62.3</v>
      </c>
      <c r="O412" s="34">
        <v>60</v>
      </c>
      <c r="P412" s="34">
        <v>62.4</v>
      </c>
      <c r="Q412" s="34">
        <v>60.9</v>
      </c>
      <c r="R412" s="34">
        <v>64.8</v>
      </c>
    </row>
    <row r="413" spans="1:18" x14ac:dyDescent="0.3">
      <c r="A413" s="3">
        <v>5043</v>
      </c>
      <c r="B413" s="4" t="s">
        <v>405</v>
      </c>
      <c r="C413" s="34">
        <v>74.3</v>
      </c>
      <c r="D413" s="34">
        <v>78.599999999999994</v>
      </c>
      <c r="E413" s="34">
        <v>81.3</v>
      </c>
      <c r="F413" s="34">
        <v>86.2</v>
      </c>
      <c r="G413" s="34">
        <v>76.099999999999994</v>
      </c>
      <c r="H413" s="34">
        <v>81.099999999999994</v>
      </c>
      <c r="I413" s="34">
        <v>83.2</v>
      </c>
      <c r="J413" s="34">
        <v>83</v>
      </c>
      <c r="K413" s="34">
        <v>81.7</v>
      </c>
      <c r="L413" s="34">
        <v>81.099999999999994</v>
      </c>
      <c r="M413" s="34">
        <v>76.099999999999994</v>
      </c>
      <c r="N413" s="34">
        <v>76.099999999999994</v>
      </c>
      <c r="O413" s="34">
        <v>73.400000000000006</v>
      </c>
      <c r="P413" s="34">
        <v>74.900000000000006</v>
      </c>
      <c r="Q413" s="34">
        <v>82.1</v>
      </c>
      <c r="R413" s="34">
        <v>75.5</v>
      </c>
    </row>
    <row r="414" spans="1:18" x14ac:dyDescent="0.3">
      <c r="A414" s="3">
        <v>5044</v>
      </c>
      <c r="B414" s="4" t="s">
        <v>406</v>
      </c>
      <c r="C414" s="34">
        <v>70.900000000000006</v>
      </c>
      <c r="D414" s="34">
        <v>79.099999999999994</v>
      </c>
      <c r="E414" s="34">
        <v>82.4</v>
      </c>
      <c r="F414" s="34">
        <v>85.5</v>
      </c>
      <c r="G414" s="34">
        <v>74.5</v>
      </c>
      <c r="H414" s="34">
        <v>77.400000000000006</v>
      </c>
      <c r="I414" s="34">
        <v>77</v>
      </c>
      <c r="J414" s="34">
        <v>72.099999999999994</v>
      </c>
      <c r="K414" s="34">
        <v>74.2</v>
      </c>
      <c r="L414" s="34">
        <v>74.7</v>
      </c>
      <c r="M414" s="34">
        <v>73.900000000000006</v>
      </c>
      <c r="N414" s="34">
        <v>71</v>
      </c>
      <c r="O414" s="34">
        <v>63.3</v>
      </c>
      <c r="P414" s="34">
        <v>68.5</v>
      </c>
      <c r="Q414" s="34">
        <v>72.7</v>
      </c>
      <c r="R414" s="34">
        <v>69</v>
      </c>
    </row>
    <row r="415" spans="1:18" x14ac:dyDescent="0.3">
      <c r="A415" s="3">
        <v>5045</v>
      </c>
      <c r="B415" s="4" t="s">
        <v>407</v>
      </c>
      <c r="C415" s="34">
        <v>79.7</v>
      </c>
      <c r="D415" s="34">
        <v>84.1</v>
      </c>
      <c r="E415" s="34">
        <v>82.4</v>
      </c>
      <c r="F415" s="34">
        <v>83.2</v>
      </c>
      <c r="G415" s="34">
        <v>78</v>
      </c>
      <c r="H415" s="34">
        <v>76.5</v>
      </c>
      <c r="I415" s="34">
        <v>76.900000000000006</v>
      </c>
      <c r="J415" s="34">
        <v>77.5</v>
      </c>
      <c r="K415" s="34">
        <v>77.900000000000006</v>
      </c>
      <c r="L415" s="34">
        <v>76.7</v>
      </c>
      <c r="M415" s="34">
        <v>71.5</v>
      </c>
      <c r="N415" s="34">
        <v>69.099999999999994</v>
      </c>
      <c r="O415" s="34">
        <v>67.900000000000006</v>
      </c>
      <c r="P415" s="34">
        <v>68.5</v>
      </c>
      <c r="Q415" s="34">
        <v>71.3</v>
      </c>
      <c r="R415" s="34">
        <v>69.3</v>
      </c>
    </row>
    <row r="416" spans="1:18" x14ac:dyDescent="0.3">
      <c r="A416" s="3">
        <v>5046</v>
      </c>
      <c r="B416" s="4" t="s">
        <v>408</v>
      </c>
      <c r="C416" s="34">
        <v>82.9</v>
      </c>
      <c r="D416" s="34">
        <v>80.3</v>
      </c>
      <c r="E416" s="34">
        <v>84.1</v>
      </c>
      <c r="F416" s="34">
        <v>78.099999999999994</v>
      </c>
      <c r="G416" s="34">
        <v>76.599999999999994</v>
      </c>
      <c r="H416" s="34">
        <v>79.3</v>
      </c>
      <c r="I416" s="34">
        <v>79.099999999999994</v>
      </c>
      <c r="J416" s="34">
        <v>81.900000000000006</v>
      </c>
      <c r="K416" s="34">
        <v>78.5</v>
      </c>
      <c r="L416" s="34">
        <v>81.900000000000006</v>
      </c>
      <c r="M416" s="34">
        <v>75.3</v>
      </c>
      <c r="N416" s="34">
        <v>73.8</v>
      </c>
      <c r="O416" s="34">
        <v>71.099999999999994</v>
      </c>
      <c r="P416" s="34">
        <v>71.400000000000006</v>
      </c>
      <c r="Q416" s="34">
        <v>75.400000000000006</v>
      </c>
      <c r="R416" s="34">
        <v>75.900000000000006</v>
      </c>
    </row>
    <row r="417" spans="1:18" x14ac:dyDescent="0.3">
      <c r="A417" s="3">
        <v>5047</v>
      </c>
      <c r="B417" s="4" t="s">
        <v>409</v>
      </c>
      <c r="C417" s="34">
        <v>68.8</v>
      </c>
      <c r="D417" s="34">
        <v>71.400000000000006</v>
      </c>
      <c r="E417" s="34">
        <v>81.8</v>
      </c>
      <c r="F417" s="34">
        <v>77.2</v>
      </c>
      <c r="G417" s="34">
        <v>76.2</v>
      </c>
      <c r="H417" s="34">
        <v>74.400000000000006</v>
      </c>
      <c r="I417" s="34">
        <v>75.2</v>
      </c>
      <c r="J417" s="34">
        <v>75.5</v>
      </c>
      <c r="K417" s="34">
        <v>73.2</v>
      </c>
      <c r="L417" s="34">
        <v>71.599999999999994</v>
      </c>
      <c r="M417" s="34">
        <v>62.4</v>
      </c>
      <c r="N417" s="34">
        <v>69.2</v>
      </c>
      <c r="O417" s="34">
        <v>59.5</v>
      </c>
      <c r="P417" s="34">
        <v>67.099999999999994</v>
      </c>
      <c r="Q417" s="34">
        <v>69.8</v>
      </c>
      <c r="R417" s="34">
        <v>66.099999999999994</v>
      </c>
    </row>
    <row r="418" spans="1:18" x14ac:dyDescent="0.3">
      <c r="A418" s="3">
        <v>5048</v>
      </c>
      <c r="B418" s="4" t="s">
        <v>410</v>
      </c>
      <c r="C418" s="34">
        <v>70.3</v>
      </c>
      <c r="D418" s="34">
        <v>54</v>
      </c>
      <c r="E418" s="34">
        <v>63.2</v>
      </c>
      <c r="F418" s="34">
        <v>65.8</v>
      </c>
      <c r="G418" s="34">
        <v>66.8</v>
      </c>
      <c r="H418" s="34">
        <v>62.1</v>
      </c>
      <c r="I418" s="34">
        <v>70</v>
      </c>
      <c r="J418" s="34">
        <v>72.900000000000006</v>
      </c>
      <c r="K418" s="34">
        <v>66.900000000000006</v>
      </c>
      <c r="L418" s="34">
        <v>72.8</v>
      </c>
      <c r="M418" s="34">
        <v>71.2</v>
      </c>
      <c r="N418" s="34">
        <v>64.099999999999994</v>
      </c>
      <c r="O418" s="34">
        <v>64.8</v>
      </c>
      <c r="P418" s="34">
        <v>66.7</v>
      </c>
      <c r="Q418" s="34">
        <v>62.8</v>
      </c>
      <c r="R418" s="34">
        <v>67.2</v>
      </c>
    </row>
    <row r="419" spans="1:18" x14ac:dyDescent="0.3">
      <c r="A419" s="3">
        <v>5049</v>
      </c>
      <c r="B419" s="4" t="s">
        <v>411</v>
      </c>
      <c r="C419" s="34">
        <v>66.099999999999994</v>
      </c>
      <c r="D419" s="34">
        <v>70.3</v>
      </c>
      <c r="E419" s="34">
        <v>63.2</v>
      </c>
      <c r="F419" s="34">
        <v>73.099999999999994</v>
      </c>
      <c r="G419" s="34">
        <v>74.3</v>
      </c>
      <c r="H419" s="34">
        <v>65.400000000000006</v>
      </c>
      <c r="I419" s="34">
        <v>64</v>
      </c>
      <c r="J419" s="34">
        <v>68.5</v>
      </c>
      <c r="K419" s="34">
        <v>69.2</v>
      </c>
      <c r="L419" s="34">
        <v>68.3</v>
      </c>
      <c r="M419" s="34">
        <v>69.599999999999994</v>
      </c>
      <c r="N419" s="34">
        <v>65.099999999999994</v>
      </c>
      <c r="O419" s="34">
        <v>69.5</v>
      </c>
      <c r="P419" s="34">
        <v>69.8</v>
      </c>
      <c r="Q419" s="34">
        <v>72.2</v>
      </c>
      <c r="R419" s="34">
        <v>65.599999999999994</v>
      </c>
    </row>
    <row r="420" spans="1:18" x14ac:dyDescent="0.3">
      <c r="A420" s="3">
        <v>5050</v>
      </c>
      <c r="B420" s="4" t="s">
        <v>412</v>
      </c>
      <c r="C420" s="34">
        <v>61.8</v>
      </c>
      <c r="D420" s="34">
        <v>61.5</v>
      </c>
      <c r="E420" s="34">
        <v>73.5</v>
      </c>
      <c r="F420" s="34">
        <v>73.3</v>
      </c>
      <c r="G420" s="34">
        <v>70.5</v>
      </c>
      <c r="H420" s="34">
        <v>66.7</v>
      </c>
      <c r="I420" s="34">
        <v>67.599999999999994</v>
      </c>
      <c r="J420" s="34">
        <v>66.599999999999994</v>
      </c>
      <c r="K420" s="34">
        <v>70.400000000000006</v>
      </c>
      <c r="L420" s="34">
        <v>65.099999999999994</v>
      </c>
      <c r="M420" s="34">
        <v>58.2</v>
      </c>
      <c r="N420" s="34">
        <v>57.5</v>
      </c>
      <c r="O420" s="34">
        <v>57.8</v>
      </c>
      <c r="P420" s="34">
        <v>58.7</v>
      </c>
      <c r="Q420" s="34">
        <v>63.1</v>
      </c>
      <c r="R420" s="34">
        <v>58.4</v>
      </c>
    </row>
    <row r="421" spans="1:18" x14ac:dyDescent="0.3">
      <c r="A421" s="3">
        <v>5051</v>
      </c>
      <c r="B421" s="4" t="s">
        <v>413</v>
      </c>
      <c r="C421" s="34">
        <v>56.1</v>
      </c>
      <c r="D421" s="34">
        <v>59.9</v>
      </c>
      <c r="E421" s="34">
        <v>74.8</v>
      </c>
      <c r="F421" s="34">
        <v>69.900000000000006</v>
      </c>
      <c r="G421" s="34">
        <v>70.400000000000006</v>
      </c>
      <c r="H421" s="34">
        <v>66.400000000000006</v>
      </c>
      <c r="I421" s="34">
        <v>66.400000000000006</v>
      </c>
      <c r="J421" s="34">
        <v>68.400000000000006</v>
      </c>
      <c r="K421" s="34">
        <v>68.5</v>
      </c>
      <c r="L421" s="34">
        <v>66.599999999999994</v>
      </c>
      <c r="M421" s="34">
        <v>60</v>
      </c>
      <c r="N421" s="34">
        <v>59</v>
      </c>
      <c r="O421" s="34">
        <v>56.5</v>
      </c>
      <c r="P421" s="34">
        <v>58.3</v>
      </c>
      <c r="Q421" s="34">
        <v>57.8</v>
      </c>
      <c r="R421" s="34">
        <v>58.1</v>
      </c>
    </row>
    <row r="422" spans="1:18" x14ac:dyDescent="0.3">
      <c r="A422" s="3">
        <v>5052</v>
      </c>
      <c r="B422" s="4" t="s">
        <v>414</v>
      </c>
      <c r="C422" s="34">
        <v>48.4</v>
      </c>
      <c r="D422" s="34">
        <v>54.5</v>
      </c>
      <c r="E422" s="34">
        <v>69.7</v>
      </c>
      <c r="F422" s="34">
        <v>60.7</v>
      </c>
      <c r="G422" s="34">
        <v>79.5</v>
      </c>
      <c r="H422" s="34">
        <v>74.7</v>
      </c>
      <c r="I422" s="34">
        <v>73.5</v>
      </c>
      <c r="J422" s="34">
        <v>74</v>
      </c>
      <c r="K422" s="34">
        <v>70.3</v>
      </c>
      <c r="L422" s="34">
        <v>69.8</v>
      </c>
      <c r="M422" s="34">
        <v>66.599999999999994</v>
      </c>
      <c r="N422" s="34">
        <v>67.8</v>
      </c>
      <c r="O422" s="34">
        <v>63.5</v>
      </c>
      <c r="P422" s="34">
        <v>67.400000000000006</v>
      </c>
      <c r="Q422" s="34">
        <v>78.900000000000006</v>
      </c>
      <c r="R422" s="34">
        <v>67.400000000000006</v>
      </c>
    </row>
    <row r="423" spans="1:18" x14ac:dyDescent="0.3">
      <c r="A423" s="3">
        <v>5053</v>
      </c>
      <c r="B423" s="4" t="s">
        <v>415</v>
      </c>
      <c r="C423" s="34" t="s">
        <v>475</v>
      </c>
      <c r="D423" s="34" t="s">
        <v>475</v>
      </c>
      <c r="E423" s="34" t="s">
        <v>475</v>
      </c>
      <c r="F423" s="34" t="s">
        <v>475</v>
      </c>
      <c r="G423" s="34" t="s">
        <v>475</v>
      </c>
      <c r="H423" s="34" t="s">
        <v>475</v>
      </c>
      <c r="I423" s="34" t="s">
        <v>475</v>
      </c>
      <c r="J423" s="34" t="s">
        <v>475</v>
      </c>
      <c r="K423" s="34" t="s">
        <v>475</v>
      </c>
      <c r="L423" s="34" t="s">
        <v>475</v>
      </c>
      <c r="M423" s="34" t="s">
        <v>475</v>
      </c>
      <c r="N423" s="34" t="s">
        <v>475</v>
      </c>
      <c r="O423" s="34" t="s">
        <v>475</v>
      </c>
      <c r="P423" s="34" t="s">
        <v>475</v>
      </c>
      <c r="Q423" s="34">
        <v>69</v>
      </c>
      <c r="R423" s="34">
        <v>66</v>
      </c>
    </row>
    <row r="424" spans="1:18" x14ac:dyDescent="0.3">
      <c r="A424" s="3">
        <v>5054</v>
      </c>
      <c r="B424" s="4" t="s">
        <v>416</v>
      </c>
      <c r="C424" s="34" t="s">
        <v>475</v>
      </c>
      <c r="D424" s="34" t="s">
        <v>475</v>
      </c>
      <c r="E424" s="34" t="s">
        <v>475</v>
      </c>
      <c r="F424" s="34" t="s">
        <v>475</v>
      </c>
      <c r="G424" s="34" t="s">
        <v>475</v>
      </c>
      <c r="H424" s="34" t="s">
        <v>475</v>
      </c>
      <c r="I424" s="34" t="s">
        <v>475</v>
      </c>
      <c r="J424" s="34" t="s">
        <v>475</v>
      </c>
      <c r="K424" s="34" t="s">
        <v>475</v>
      </c>
      <c r="L424" s="34" t="s">
        <v>475</v>
      </c>
      <c r="M424" s="34" t="s">
        <v>475</v>
      </c>
      <c r="N424" s="34" t="s">
        <v>475</v>
      </c>
      <c r="O424" s="34" t="s">
        <v>475</v>
      </c>
      <c r="P424" s="34" t="s">
        <v>475</v>
      </c>
      <c r="Q424" s="34" t="s">
        <v>475</v>
      </c>
      <c r="R424" s="34" t="s">
        <v>475</v>
      </c>
    </row>
    <row r="425" spans="1:18" x14ac:dyDescent="0.3">
      <c r="A425" s="3">
        <v>5061</v>
      </c>
      <c r="B425" s="4" t="s">
        <v>417</v>
      </c>
      <c r="C425" s="34">
        <v>65.900000000000006</v>
      </c>
      <c r="D425" s="34">
        <v>67.400000000000006</v>
      </c>
      <c r="E425" s="34">
        <v>77</v>
      </c>
      <c r="F425" s="34">
        <v>71.900000000000006</v>
      </c>
      <c r="G425" s="34">
        <v>72.7</v>
      </c>
      <c r="H425" s="34">
        <v>66.599999999999994</v>
      </c>
      <c r="I425" s="34">
        <v>64.7</v>
      </c>
      <c r="J425" s="34">
        <v>65.7</v>
      </c>
      <c r="K425" s="34">
        <v>64.599999999999994</v>
      </c>
      <c r="L425" s="34">
        <v>65.2</v>
      </c>
      <c r="M425" s="34">
        <v>67.2</v>
      </c>
      <c r="N425" s="34">
        <v>67</v>
      </c>
      <c r="O425" s="34">
        <v>57.2</v>
      </c>
      <c r="P425" s="34">
        <v>66.5</v>
      </c>
      <c r="Q425" s="34">
        <v>70.900000000000006</v>
      </c>
      <c r="R425" s="34">
        <v>68.900000000000006</v>
      </c>
    </row>
    <row r="426" spans="1:18" x14ac:dyDescent="0.3">
      <c r="A426" s="3"/>
      <c r="B426" s="4" t="s">
        <v>458</v>
      </c>
      <c r="C426" s="34">
        <v>71.5</v>
      </c>
      <c r="D426" s="34">
        <v>72.900000000000006</v>
      </c>
      <c r="E426" s="34">
        <v>81</v>
      </c>
      <c r="F426" s="34">
        <v>76.3</v>
      </c>
      <c r="G426" s="34">
        <v>73</v>
      </c>
      <c r="H426" s="34">
        <v>71.400000000000006</v>
      </c>
      <c r="I426" s="34">
        <v>72.8</v>
      </c>
      <c r="J426" s="34">
        <v>72.099999999999994</v>
      </c>
      <c r="K426" s="34">
        <v>69.400000000000006</v>
      </c>
      <c r="L426" s="34">
        <v>66</v>
      </c>
      <c r="M426" s="34">
        <v>62.8</v>
      </c>
      <c r="N426" s="34">
        <v>60.4</v>
      </c>
      <c r="O426" s="34">
        <v>59</v>
      </c>
      <c r="P426" s="34">
        <v>61.2</v>
      </c>
      <c r="Q426" s="34">
        <v>64.2</v>
      </c>
      <c r="R426" s="34">
        <v>60</v>
      </c>
    </row>
  </sheetData>
  <sheetProtection sheet="1" objects="1" scenarios="1"/>
  <mergeCells count="1">
    <mergeCell ref="C1:R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21"/>
  <sheetViews>
    <sheetView workbookViewId="0">
      <pane xSplit="2" ySplit="3" topLeftCell="C404" activePane="bottomRight" state="frozen"/>
      <selection pane="topRight" activeCell="C1" sqref="C1"/>
      <selection pane="bottomLeft" activeCell="A4" sqref="A4"/>
      <selection pane="bottomRight" activeCell="J424" sqref="J424"/>
    </sheetView>
  </sheetViews>
  <sheetFormatPr baseColWidth="10" defaultRowHeight="14.4" x14ac:dyDescent="0.3"/>
  <sheetData>
    <row r="1" spans="1:42" x14ac:dyDescent="0.3">
      <c r="C1" s="130" t="s">
        <v>467</v>
      </c>
      <c r="D1" s="130"/>
      <c r="E1" s="130"/>
      <c r="F1" s="130"/>
      <c r="G1" s="130"/>
      <c r="H1" s="130"/>
      <c r="I1" s="130"/>
      <c r="J1" s="130"/>
      <c r="K1" s="131" t="s">
        <v>468</v>
      </c>
      <c r="L1" s="131"/>
      <c r="M1" s="131"/>
      <c r="N1" s="131"/>
      <c r="O1" s="131"/>
      <c r="P1" s="131"/>
      <c r="Q1" s="131"/>
      <c r="R1" s="131"/>
      <c r="S1" s="132" t="s">
        <v>469</v>
      </c>
      <c r="T1" s="132"/>
      <c r="U1" s="132"/>
      <c r="V1" s="132"/>
      <c r="W1" s="132"/>
      <c r="X1" s="132"/>
      <c r="Y1" s="132"/>
      <c r="Z1" s="132"/>
      <c r="AA1" s="133" t="s">
        <v>470</v>
      </c>
      <c r="AB1" s="133"/>
      <c r="AC1" s="133"/>
      <c r="AD1" s="133"/>
      <c r="AE1" s="133"/>
      <c r="AF1" s="133"/>
      <c r="AG1" s="133"/>
      <c r="AH1" s="133"/>
      <c r="AI1" s="134" t="s">
        <v>471</v>
      </c>
      <c r="AJ1" s="134"/>
      <c r="AK1" s="134"/>
      <c r="AL1" s="134"/>
      <c r="AM1" s="134"/>
      <c r="AN1" s="134"/>
      <c r="AO1" s="134"/>
      <c r="AP1" s="134"/>
    </row>
    <row r="2" spans="1:42" x14ac:dyDescent="0.3">
      <c r="A2" s="1" t="s">
        <v>0</v>
      </c>
      <c r="B2" s="1" t="s">
        <v>1</v>
      </c>
      <c r="C2" s="1" t="s">
        <v>462</v>
      </c>
      <c r="D2" s="1" t="s">
        <v>462</v>
      </c>
      <c r="E2" s="1" t="s">
        <v>462</v>
      </c>
      <c r="F2" s="1" t="s">
        <v>462</v>
      </c>
      <c r="G2" s="1" t="s">
        <v>462</v>
      </c>
      <c r="H2" s="1" t="s">
        <v>462</v>
      </c>
      <c r="I2" s="1" t="s">
        <v>462</v>
      </c>
      <c r="J2" s="1" t="s">
        <v>462</v>
      </c>
      <c r="K2" s="24" t="s">
        <v>462</v>
      </c>
      <c r="L2" s="24" t="s">
        <v>462</v>
      </c>
      <c r="M2" s="24" t="s">
        <v>462</v>
      </c>
      <c r="N2" s="24" t="s">
        <v>462</v>
      </c>
      <c r="O2" s="24" t="s">
        <v>462</v>
      </c>
      <c r="P2" s="24" t="s">
        <v>462</v>
      </c>
      <c r="Q2" s="24" t="s">
        <v>462</v>
      </c>
      <c r="R2" s="24" t="s">
        <v>462</v>
      </c>
      <c r="S2" s="26" t="s">
        <v>462</v>
      </c>
      <c r="T2" s="26" t="s">
        <v>462</v>
      </c>
      <c r="U2" s="26" t="s">
        <v>462</v>
      </c>
      <c r="V2" s="26" t="s">
        <v>462</v>
      </c>
      <c r="W2" s="26" t="s">
        <v>462</v>
      </c>
      <c r="X2" s="26" t="s">
        <v>462</v>
      </c>
      <c r="Y2" s="26" t="s">
        <v>462</v>
      </c>
      <c r="Z2" s="26" t="s">
        <v>462</v>
      </c>
      <c r="AA2" s="28" t="s">
        <v>462</v>
      </c>
      <c r="AB2" s="28" t="s">
        <v>462</v>
      </c>
      <c r="AC2" s="28" t="s">
        <v>462</v>
      </c>
      <c r="AD2" s="28" t="s">
        <v>462</v>
      </c>
      <c r="AE2" s="28" t="s">
        <v>462</v>
      </c>
      <c r="AF2" s="28" t="s">
        <v>462</v>
      </c>
      <c r="AG2" s="28" t="s">
        <v>462</v>
      </c>
      <c r="AH2" s="28" t="s">
        <v>462</v>
      </c>
      <c r="AI2" s="30" t="s">
        <v>462</v>
      </c>
      <c r="AJ2" s="30" t="s">
        <v>462</v>
      </c>
      <c r="AK2" s="30" t="s">
        <v>462</v>
      </c>
      <c r="AL2" s="30" t="s">
        <v>462</v>
      </c>
      <c r="AM2" s="30" t="s">
        <v>462</v>
      </c>
      <c r="AN2" s="30" t="s">
        <v>462</v>
      </c>
      <c r="AO2" s="30" t="s">
        <v>462</v>
      </c>
      <c r="AP2" s="30" t="s">
        <v>462</v>
      </c>
    </row>
    <row r="3" spans="1:42" x14ac:dyDescent="0.3">
      <c r="A3" s="2"/>
      <c r="B3" s="2"/>
      <c r="C3" s="23" t="s">
        <v>448</v>
      </c>
      <c r="D3" s="23" t="s">
        <v>438</v>
      </c>
      <c r="E3" s="23" t="s">
        <v>439</v>
      </c>
      <c r="F3" s="23" t="s">
        <v>440</v>
      </c>
      <c r="G3" s="23" t="s">
        <v>441</v>
      </c>
      <c r="H3" s="23" t="s">
        <v>442</v>
      </c>
      <c r="I3" s="23" t="s">
        <v>443</v>
      </c>
      <c r="J3" s="23" t="s">
        <v>444</v>
      </c>
      <c r="K3" s="25" t="s">
        <v>448</v>
      </c>
      <c r="L3" s="25" t="s">
        <v>438</v>
      </c>
      <c r="M3" s="25" t="s">
        <v>439</v>
      </c>
      <c r="N3" s="25" t="s">
        <v>440</v>
      </c>
      <c r="O3" s="25" t="s">
        <v>441</v>
      </c>
      <c r="P3" s="25" t="s">
        <v>442</v>
      </c>
      <c r="Q3" s="25" t="s">
        <v>443</v>
      </c>
      <c r="R3" s="25" t="s">
        <v>444</v>
      </c>
      <c r="S3" s="27" t="s">
        <v>448</v>
      </c>
      <c r="T3" s="27" t="s">
        <v>438</v>
      </c>
      <c r="U3" s="27" t="s">
        <v>439</v>
      </c>
      <c r="V3" s="27" t="s">
        <v>440</v>
      </c>
      <c r="W3" s="27" t="s">
        <v>441</v>
      </c>
      <c r="X3" s="27" t="s">
        <v>442</v>
      </c>
      <c r="Y3" s="27" t="s">
        <v>443</v>
      </c>
      <c r="Z3" s="27" t="s">
        <v>444</v>
      </c>
      <c r="AA3" s="29" t="s">
        <v>448</v>
      </c>
      <c r="AB3" s="29" t="s">
        <v>438</v>
      </c>
      <c r="AC3" s="29" t="s">
        <v>439</v>
      </c>
      <c r="AD3" s="29" t="s">
        <v>440</v>
      </c>
      <c r="AE3" s="29" t="s">
        <v>441</v>
      </c>
      <c r="AF3" s="29" t="s">
        <v>442</v>
      </c>
      <c r="AG3" s="29" t="s">
        <v>443</v>
      </c>
      <c r="AH3" s="29" t="s">
        <v>444</v>
      </c>
      <c r="AI3" s="31" t="s">
        <v>448</v>
      </c>
      <c r="AJ3" s="31" t="s">
        <v>438</v>
      </c>
      <c r="AK3" s="31" t="s">
        <v>439</v>
      </c>
      <c r="AL3" s="31" t="s">
        <v>440</v>
      </c>
      <c r="AM3" s="31" t="s">
        <v>441</v>
      </c>
      <c r="AN3" s="31" t="s">
        <v>442</v>
      </c>
      <c r="AO3" s="31" t="s">
        <v>443</v>
      </c>
      <c r="AP3" s="31" t="s">
        <v>444</v>
      </c>
    </row>
    <row r="4" spans="1:42" x14ac:dyDescent="0.3">
      <c r="A4" s="3">
        <v>101</v>
      </c>
      <c r="B4" s="4" t="s">
        <v>2</v>
      </c>
      <c r="C4" s="33">
        <f>(S4+AA4-AI4)/K4</f>
        <v>-3.9548807711071356E-3</v>
      </c>
      <c r="D4" s="33">
        <f t="shared" ref="D4:F4" si="0">(T4+AB4-AJ4)/L4</f>
        <v>-7.9503353897898921E-2</v>
      </c>
      <c r="E4" s="33">
        <f t="shared" si="0"/>
        <v>-3.6059172928706473E-2</v>
      </c>
      <c r="F4" s="33">
        <f t="shared" si="0"/>
        <v>-3.1427752067768065E-2</v>
      </c>
      <c r="G4" s="33">
        <f t="shared" ref="G4" si="1">(W4+AE4-AM4)/O4</f>
        <v>4.3545604585603134E-3</v>
      </c>
      <c r="H4" s="33">
        <f t="shared" ref="H4" si="2">(X4+AF4-AN4)/P4</f>
        <v>1.5548638842361941E-2</v>
      </c>
      <c r="I4" s="33">
        <f t="shared" ref="I4" si="3">(Y4+AG4-AO4)/Q4</f>
        <v>3.4715184974067739E-2</v>
      </c>
      <c r="J4" s="33">
        <f t="shared" ref="J4" si="4">(Z4+AH4-AP4)/R4</f>
        <v>5.6193911559690876E-2</v>
      </c>
      <c r="K4" s="32">
        <v>1691075</v>
      </c>
      <c r="L4" s="32">
        <v>1730971</v>
      </c>
      <c r="M4" s="32">
        <v>1867070</v>
      </c>
      <c r="N4" s="32">
        <v>1980638</v>
      </c>
      <c r="O4" s="32">
        <v>2087926</v>
      </c>
      <c r="P4" s="32">
        <v>2148098</v>
      </c>
      <c r="Q4" s="32">
        <v>2273616</v>
      </c>
      <c r="R4" s="32">
        <v>2391647</v>
      </c>
      <c r="S4" s="32">
        <v>-12797</v>
      </c>
      <c r="T4" s="32">
        <v>-139966</v>
      </c>
      <c r="U4" s="32">
        <v>-68160</v>
      </c>
      <c r="V4" s="32">
        <v>-58627</v>
      </c>
      <c r="W4" s="32">
        <v>2169</v>
      </c>
      <c r="X4" s="32">
        <v>48575</v>
      </c>
      <c r="Y4" s="32">
        <v>101525</v>
      </c>
      <c r="Z4" s="32">
        <v>147805</v>
      </c>
      <c r="AA4" s="32">
        <v>48979</v>
      </c>
      <c r="AB4" s="32">
        <v>17099</v>
      </c>
      <c r="AC4" s="32">
        <v>12335</v>
      </c>
      <c r="AD4" s="32">
        <v>11270</v>
      </c>
      <c r="AE4" s="32">
        <v>23389</v>
      </c>
      <c r="AF4" s="32">
        <v>33542</v>
      </c>
      <c r="AG4" s="32">
        <v>36313</v>
      </c>
      <c r="AH4" s="32">
        <v>54831</v>
      </c>
      <c r="AI4" s="32">
        <v>42870</v>
      </c>
      <c r="AJ4" s="32">
        <v>14751</v>
      </c>
      <c r="AK4" s="32">
        <v>11500</v>
      </c>
      <c r="AL4" s="32">
        <v>14890</v>
      </c>
      <c r="AM4" s="32">
        <v>16466</v>
      </c>
      <c r="AN4" s="32">
        <v>48717</v>
      </c>
      <c r="AO4" s="32">
        <v>58909</v>
      </c>
      <c r="AP4" s="32">
        <v>68240</v>
      </c>
    </row>
    <row r="5" spans="1:42" x14ac:dyDescent="0.3">
      <c r="A5" s="3">
        <v>104</v>
      </c>
      <c r="B5" s="4" t="s">
        <v>3</v>
      </c>
      <c r="C5" s="33">
        <f t="shared" ref="C5:C68" si="5">(S5+AA5-AI5)/K5</f>
        <v>2.3177353067604843E-2</v>
      </c>
      <c r="D5" s="33">
        <f t="shared" ref="D5:D68" si="6">(T5+AB5-AJ5)/L5</f>
        <v>3.3287179103360529E-2</v>
      </c>
      <c r="E5" s="33">
        <f t="shared" ref="E5:E68" si="7">(U5+AC5-AK5)/M5</f>
        <v>1.5843340790791072E-2</v>
      </c>
      <c r="F5" s="33">
        <f t="shared" ref="F5:F68" si="8">(V5+AD5-AL5)/N5</f>
        <v>-4.4783531094262988E-3</v>
      </c>
      <c r="G5" s="33">
        <f t="shared" ref="G5:G68" si="9">(W5+AE5-AM5)/O5</f>
        <v>2.9782213806144323E-2</v>
      </c>
      <c r="H5" s="33">
        <f t="shared" ref="H5:H68" si="10">(X5+AF5-AN5)/P5</f>
        <v>3.4749431719433732E-2</v>
      </c>
      <c r="I5" s="33">
        <f t="shared" ref="I5:I68" si="11">(Y5+AG5-AO5)/Q5</f>
        <v>4.1610454508015635E-2</v>
      </c>
      <c r="J5" s="33">
        <f t="shared" ref="J5:J68" si="12">(Z5+AH5-AP5)/R5</f>
        <v>3.0287102139418615E-2</v>
      </c>
      <c r="K5" s="32">
        <v>1891329</v>
      </c>
      <c r="L5" s="32">
        <v>2030872</v>
      </c>
      <c r="M5" s="32">
        <v>2129412</v>
      </c>
      <c r="N5" s="32">
        <v>2197013</v>
      </c>
      <c r="O5" s="32">
        <v>2230123</v>
      </c>
      <c r="P5" s="32">
        <v>2324556</v>
      </c>
      <c r="Q5" s="32">
        <v>2464621</v>
      </c>
      <c r="R5" s="32">
        <v>2617814</v>
      </c>
      <c r="S5" s="32">
        <v>54699</v>
      </c>
      <c r="T5" s="32">
        <v>79077</v>
      </c>
      <c r="U5" s="32">
        <v>31847</v>
      </c>
      <c r="V5" s="32">
        <v>-101</v>
      </c>
      <c r="W5" s="32">
        <v>41117</v>
      </c>
      <c r="X5" s="32">
        <v>91265</v>
      </c>
      <c r="Y5" s="32">
        <v>97119</v>
      </c>
      <c r="Z5" s="32">
        <v>107614</v>
      </c>
      <c r="AA5" s="32">
        <v>8250</v>
      </c>
      <c r="AB5" s="32">
        <v>6552</v>
      </c>
      <c r="AC5" s="32">
        <v>16796</v>
      </c>
      <c r="AD5" s="32">
        <v>8855</v>
      </c>
      <c r="AE5" s="32">
        <v>35777</v>
      </c>
      <c r="AF5" s="32">
        <v>7779</v>
      </c>
      <c r="AG5" s="32">
        <v>15677</v>
      </c>
      <c r="AH5" s="32">
        <v>9888</v>
      </c>
      <c r="AI5" s="32">
        <v>19113</v>
      </c>
      <c r="AJ5" s="32">
        <v>18027</v>
      </c>
      <c r="AK5" s="32">
        <v>14906</v>
      </c>
      <c r="AL5" s="32">
        <v>18593</v>
      </c>
      <c r="AM5" s="32">
        <v>10476</v>
      </c>
      <c r="AN5" s="32">
        <v>18267</v>
      </c>
      <c r="AO5" s="32">
        <v>10242</v>
      </c>
      <c r="AP5" s="32">
        <v>38216</v>
      </c>
    </row>
    <row r="6" spans="1:42" x14ac:dyDescent="0.3">
      <c r="A6" s="3">
        <v>105</v>
      </c>
      <c r="B6" s="4" t="s">
        <v>4</v>
      </c>
      <c r="C6" s="33">
        <f t="shared" si="5"/>
        <v>2.4200651787618894E-2</v>
      </c>
      <c r="D6" s="33">
        <f t="shared" si="6"/>
        <v>1.273607770005169E-2</v>
      </c>
      <c r="E6" s="33">
        <f t="shared" si="7"/>
        <v>1.7477924084299799E-2</v>
      </c>
      <c r="F6" s="33">
        <f t="shared" si="8"/>
        <v>1.1967223262201749E-2</v>
      </c>
      <c r="G6" s="33">
        <f t="shared" si="9"/>
        <v>-1.1564773907172948E-2</v>
      </c>
      <c r="H6" s="33">
        <f t="shared" si="10"/>
        <v>1.0969157379174059E-2</v>
      </c>
      <c r="I6" s="33">
        <f t="shared" si="11"/>
        <v>3.1911486059731119E-2</v>
      </c>
      <c r="J6" s="33">
        <f t="shared" si="12"/>
        <v>2.138687119073876E-2</v>
      </c>
      <c r="K6" s="32">
        <v>2939301</v>
      </c>
      <c r="L6" s="32">
        <v>3106922</v>
      </c>
      <c r="M6" s="32">
        <v>3347766</v>
      </c>
      <c r="N6" s="32">
        <v>3537997</v>
      </c>
      <c r="O6" s="32">
        <v>3606815</v>
      </c>
      <c r="P6" s="32">
        <v>3764920</v>
      </c>
      <c r="Q6" s="32">
        <v>3989880</v>
      </c>
      <c r="R6" s="32">
        <v>4190281</v>
      </c>
      <c r="S6" s="32">
        <v>86398</v>
      </c>
      <c r="T6" s="32">
        <v>18593</v>
      </c>
      <c r="U6" s="32">
        <v>51917</v>
      </c>
      <c r="V6" s="32">
        <v>46266</v>
      </c>
      <c r="W6" s="32">
        <v>-45077</v>
      </c>
      <c r="X6" s="32">
        <v>46402</v>
      </c>
      <c r="Y6" s="32">
        <v>126028</v>
      </c>
      <c r="Z6" s="32">
        <v>99043</v>
      </c>
      <c r="AA6" s="32">
        <v>10874</v>
      </c>
      <c r="AB6" s="32">
        <v>30808</v>
      </c>
      <c r="AC6" s="32">
        <v>25769</v>
      </c>
      <c r="AD6" s="32">
        <v>25435</v>
      </c>
      <c r="AE6" s="32">
        <v>36365</v>
      </c>
      <c r="AF6" s="32">
        <v>29018</v>
      </c>
      <c r="AG6" s="32">
        <v>32465</v>
      </c>
      <c r="AH6" s="32">
        <v>37530</v>
      </c>
      <c r="AI6" s="32">
        <v>26139</v>
      </c>
      <c r="AJ6" s="32">
        <v>9831</v>
      </c>
      <c r="AK6" s="32">
        <v>19174</v>
      </c>
      <c r="AL6" s="32">
        <v>29361</v>
      </c>
      <c r="AM6" s="32">
        <v>33000</v>
      </c>
      <c r="AN6" s="32">
        <v>34122</v>
      </c>
      <c r="AO6" s="32">
        <v>31170</v>
      </c>
      <c r="AP6" s="32">
        <v>46956</v>
      </c>
    </row>
    <row r="7" spans="1:42" x14ac:dyDescent="0.3">
      <c r="A7" s="3">
        <v>106</v>
      </c>
      <c r="B7" s="4" t="s">
        <v>5</v>
      </c>
      <c r="C7" s="33">
        <f t="shared" si="5"/>
        <v>-5.1178904020907487E-3</v>
      </c>
      <c r="D7" s="33">
        <f t="shared" si="6"/>
        <v>2.8898011752394752E-2</v>
      </c>
      <c r="E7" s="33">
        <f t="shared" si="7"/>
        <v>3.3258901698819884E-2</v>
      </c>
      <c r="F7" s="33">
        <f t="shared" si="8"/>
        <v>1.3709604019445909E-2</v>
      </c>
      <c r="G7" s="33">
        <f t="shared" si="9"/>
        <v>2.689206601322967E-2</v>
      </c>
      <c r="H7" s="33">
        <f t="shared" si="10"/>
        <v>8.1206577535807446E-3</v>
      </c>
      <c r="I7" s="33">
        <f t="shared" si="11"/>
        <v>2.9650748515935077E-2</v>
      </c>
      <c r="J7" s="33">
        <f t="shared" si="12"/>
        <v>1.9849331166107112E-2</v>
      </c>
      <c r="K7" s="32">
        <v>4303531</v>
      </c>
      <c r="L7" s="32">
        <v>4646202</v>
      </c>
      <c r="M7" s="32">
        <v>4958913</v>
      </c>
      <c r="N7" s="32">
        <v>5207882</v>
      </c>
      <c r="O7" s="32">
        <v>5372923</v>
      </c>
      <c r="P7" s="32">
        <v>5584523</v>
      </c>
      <c r="Q7" s="32">
        <v>5957455</v>
      </c>
      <c r="R7" s="32">
        <v>6235928</v>
      </c>
      <c r="S7" s="32">
        <v>-11102</v>
      </c>
      <c r="T7" s="32">
        <v>121092</v>
      </c>
      <c r="U7" s="32">
        <v>158140</v>
      </c>
      <c r="V7" s="32">
        <v>80008</v>
      </c>
      <c r="W7" s="32">
        <v>140951</v>
      </c>
      <c r="X7" s="32">
        <v>69174</v>
      </c>
      <c r="Y7" s="32">
        <v>162897</v>
      </c>
      <c r="Z7" s="32">
        <v>161635</v>
      </c>
      <c r="AA7" s="32">
        <v>24109</v>
      </c>
      <c r="AB7" s="32">
        <v>25034</v>
      </c>
      <c r="AC7" s="32">
        <v>24426</v>
      </c>
      <c r="AD7" s="32">
        <v>22942</v>
      </c>
      <c r="AE7" s="32">
        <v>32402</v>
      </c>
      <c r="AF7" s="32">
        <v>16884</v>
      </c>
      <c r="AG7" s="32">
        <v>36148</v>
      </c>
      <c r="AH7" s="32">
        <v>17993</v>
      </c>
      <c r="AI7" s="32">
        <v>35032</v>
      </c>
      <c r="AJ7" s="32">
        <v>11860</v>
      </c>
      <c r="AK7" s="32">
        <v>17638</v>
      </c>
      <c r="AL7" s="32">
        <v>31552</v>
      </c>
      <c r="AM7" s="32">
        <v>28864</v>
      </c>
      <c r="AN7" s="32">
        <v>40708</v>
      </c>
      <c r="AO7" s="32">
        <v>22402</v>
      </c>
      <c r="AP7" s="32">
        <v>55849</v>
      </c>
    </row>
    <row r="8" spans="1:42" x14ac:dyDescent="0.3">
      <c r="A8" s="3">
        <v>111</v>
      </c>
      <c r="B8" s="4" t="s">
        <v>6</v>
      </c>
      <c r="C8" s="33">
        <f t="shared" si="5"/>
        <v>5.0562661771394728E-2</v>
      </c>
      <c r="D8" s="33">
        <f t="shared" si="6"/>
        <v>-6.9480556095054911E-3</v>
      </c>
      <c r="E8" s="33">
        <f t="shared" si="7"/>
        <v>5.3252872661103019E-3</v>
      </c>
      <c r="F8" s="33">
        <f t="shared" si="8"/>
        <v>1.8781560845754462E-2</v>
      </c>
      <c r="G8" s="33">
        <f t="shared" si="9"/>
        <v>8.4286381069273875E-3</v>
      </c>
      <c r="H8" s="33">
        <f t="shared" si="10"/>
        <v>-7.3109896346745529E-3</v>
      </c>
      <c r="I8" s="33">
        <f t="shared" si="11"/>
        <v>-5.4857314621728753E-3</v>
      </c>
      <c r="J8" s="33">
        <f t="shared" si="12"/>
        <v>1.6480323512319976E-2</v>
      </c>
      <c r="K8" s="32">
        <v>305601</v>
      </c>
      <c r="L8" s="32">
        <v>319226</v>
      </c>
      <c r="M8" s="32">
        <v>344019</v>
      </c>
      <c r="N8" s="32">
        <v>393684</v>
      </c>
      <c r="O8" s="32">
        <v>404929</v>
      </c>
      <c r="P8" s="32">
        <v>401724</v>
      </c>
      <c r="Q8" s="32">
        <v>425832</v>
      </c>
      <c r="R8" s="32">
        <v>459457</v>
      </c>
      <c r="S8" s="32">
        <v>25757</v>
      </c>
      <c r="T8" s="32">
        <v>-12133</v>
      </c>
      <c r="U8" s="32">
        <v>2749</v>
      </c>
      <c r="V8" s="32">
        <v>12342</v>
      </c>
      <c r="W8" s="32">
        <v>14795</v>
      </c>
      <c r="X8" s="32">
        <v>-3170</v>
      </c>
      <c r="Y8" s="32">
        <v>-2560</v>
      </c>
      <c r="Z8" s="32">
        <v>18070</v>
      </c>
      <c r="AA8" s="32">
        <v>3702</v>
      </c>
      <c r="AB8" s="32">
        <v>14545</v>
      </c>
      <c r="AC8" s="32">
        <v>5603</v>
      </c>
      <c r="AD8" s="32">
        <v>3498</v>
      </c>
      <c r="AE8" s="32">
        <v>6545</v>
      </c>
      <c r="AF8" s="32">
        <v>6699</v>
      </c>
      <c r="AG8" s="32">
        <v>5309</v>
      </c>
      <c r="AH8" s="32">
        <v>8948</v>
      </c>
      <c r="AI8" s="32">
        <v>14007</v>
      </c>
      <c r="AJ8" s="32">
        <v>4630</v>
      </c>
      <c r="AK8" s="32">
        <v>6520</v>
      </c>
      <c r="AL8" s="32">
        <v>8446</v>
      </c>
      <c r="AM8" s="32">
        <v>17927</v>
      </c>
      <c r="AN8" s="32">
        <v>6466</v>
      </c>
      <c r="AO8" s="32">
        <v>5085</v>
      </c>
      <c r="AP8" s="32">
        <v>19446</v>
      </c>
    </row>
    <row r="9" spans="1:42" x14ac:dyDescent="0.3">
      <c r="A9" s="3">
        <v>118</v>
      </c>
      <c r="B9" s="4" t="s">
        <v>7</v>
      </c>
      <c r="C9" s="33">
        <f t="shared" si="5"/>
        <v>3.582095021712443E-3</v>
      </c>
      <c r="D9" s="33">
        <f t="shared" si="6"/>
        <v>-8.3287211275920592E-2</v>
      </c>
      <c r="E9" s="33">
        <f t="shared" si="7"/>
        <v>1.7743231919005353E-2</v>
      </c>
      <c r="F9" s="33">
        <f t="shared" si="8"/>
        <v>4.4488434268949578E-2</v>
      </c>
      <c r="G9" s="33">
        <f t="shared" si="9"/>
        <v>4.9097551327495405E-3</v>
      </c>
      <c r="H9" s="33">
        <f t="shared" si="10"/>
        <v>3.2559550678200643E-3</v>
      </c>
      <c r="I9" s="33">
        <f t="shared" si="11"/>
        <v>-2.5004202386955791E-3</v>
      </c>
      <c r="J9" s="33">
        <f t="shared" si="12"/>
        <v>5.9682539682539681E-3</v>
      </c>
      <c r="K9" s="32">
        <v>109154</v>
      </c>
      <c r="L9" s="32">
        <v>108408</v>
      </c>
      <c r="M9" s="32">
        <v>116946</v>
      </c>
      <c r="N9" s="32">
        <v>126797</v>
      </c>
      <c r="O9" s="32">
        <v>128927</v>
      </c>
      <c r="P9" s="32">
        <v>135137</v>
      </c>
      <c r="Q9" s="32">
        <v>142776</v>
      </c>
      <c r="R9" s="32">
        <v>141750</v>
      </c>
      <c r="S9" s="32">
        <v>756</v>
      </c>
      <c r="T9" s="32">
        <v>-8491</v>
      </c>
      <c r="U9" s="32">
        <v>2599</v>
      </c>
      <c r="V9" s="32">
        <v>5866</v>
      </c>
      <c r="W9" s="32">
        <v>1368</v>
      </c>
      <c r="X9" s="32">
        <v>694</v>
      </c>
      <c r="Y9" s="32">
        <v>-735</v>
      </c>
      <c r="Z9" s="32">
        <v>-981</v>
      </c>
      <c r="AA9" s="32">
        <v>200</v>
      </c>
      <c r="AB9" s="32">
        <v>685</v>
      </c>
      <c r="AC9" s="32">
        <v>264</v>
      </c>
      <c r="AD9" s="32">
        <v>963</v>
      </c>
      <c r="AE9" s="32">
        <v>255</v>
      </c>
      <c r="AF9" s="32">
        <v>749</v>
      </c>
      <c r="AG9" s="32">
        <v>2124</v>
      </c>
      <c r="AH9" s="32">
        <v>2914</v>
      </c>
      <c r="AI9" s="32">
        <v>565</v>
      </c>
      <c r="AJ9" s="32">
        <v>1223</v>
      </c>
      <c r="AK9" s="32">
        <v>788</v>
      </c>
      <c r="AL9" s="32">
        <v>1188</v>
      </c>
      <c r="AM9" s="32">
        <v>990</v>
      </c>
      <c r="AN9" s="32">
        <v>1003</v>
      </c>
      <c r="AO9" s="32">
        <v>1746</v>
      </c>
      <c r="AP9" s="32">
        <v>1087</v>
      </c>
    </row>
    <row r="10" spans="1:42" x14ac:dyDescent="0.3">
      <c r="A10" s="3">
        <v>119</v>
      </c>
      <c r="B10" s="4" t="s">
        <v>8</v>
      </c>
      <c r="C10" s="33">
        <f t="shared" si="5"/>
        <v>2.1315611888624828E-2</v>
      </c>
      <c r="D10" s="33">
        <f t="shared" si="6"/>
        <v>7.8839182359077935E-3</v>
      </c>
      <c r="E10" s="33">
        <f t="shared" si="7"/>
        <v>1.5255464386678618E-3</v>
      </c>
      <c r="F10" s="33">
        <f t="shared" si="8"/>
        <v>4.9018623058842443E-4</v>
      </c>
      <c r="G10" s="33">
        <f t="shared" si="9"/>
        <v>-2.0931155219499793E-2</v>
      </c>
      <c r="H10" s="33">
        <f t="shared" si="10"/>
        <v>2.5276016145617957E-2</v>
      </c>
      <c r="I10" s="33">
        <f t="shared" si="11"/>
        <v>6.5406008952991673E-2</v>
      </c>
      <c r="J10" s="33">
        <f t="shared" si="12"/>
        <v>5.9357765166653344E-2</v>
      </c>
      <c r="K10" s="32">
        <v>204498</v>
      </c>
      <c r="L10" s="32">
        <v>209921</v>
      </c>
      <c r="M10" s="32">
        <v>232048</v>
      </c>
      <c r="N10" s="32">
        <v>248885</v>
      </c>
      <c r="O10" s="32">
        <v>259613</v>
      </c>
      <c r="P10" s="32">
        <v>273263</v>
      </c>
      <c r="Q10" s="32">
        <v>292863</v>
      </c>
      <c r="R10" s="32">
        <v>300264</v>
      </c>
      <c r="S10" s="32">
        <v>5452</v>
      </c>
      <c r="T10" s="32">
        <v>400</v>
      </c>
      <c r="U10" s="32">
        <v>-937</v>
      </c>
      <c r="V10" s="32">
        <v>-2637</v>
      </c>
      <c r="W10" s="32">
        <v>-6346</v>
      </c>
      <c r="X10" s="32">
        <v>8848</v>
      </c>
      <c r="Y10" s="32">
        <v>20101</v>
      </c>
      <c r="Z10" s="32">
        <v>19517</v>
      </c>
      <c r="AA10" s="32">
        <v>1604</v>
      </c>
      <c r="AB10" s="32">
        <v>6061</v>
      </c>
      <c r="AC10" s="32">
        <v>4466</v>
      </c>
      <c r="AD10" s="32">
        <v>3856</v>
      </c>
      <c r="AE10" s="32">
        <v>4562</v>
      </c>
      <c r="AF10" s="32">
        <v>2401</v>
      </c>
      <c r="AG10" s="32">
        <v>3071</v>
      </c>
      <c r="AH10" s="32">
        <v>4258</v>
      </c>
      <c r="AI10" s="32">
        <v>2697</v>
      </c>
      <c r="AJ10" s="32">
        <v>4806</v>
      </c>
      <c r="AK10" s="32">
        <v>3175</v>
      </c>
      <c r="AL10" s="32">
        <v>1097</v>
      </c>
      <c r="AM10" s="32">
        <v>3650</v>
      </c>
      <c r="AN10" s="32">
        <v>4342</v>
      </c>
      <c r="AO10" s="32">
        <v>4017</v>
      </c>
      <c r="AP10" s="32">
        <v>5952</v>
      </c>
    </row>
    <row r="11" spans="1:42" x14ac:dyDescent="0.3">
      <c r="A11" s="3">
        <v>121</v>
      </c>
      <c r="B11" s="4" t="s">
        <v>9</v>
      </c>
      <c r="C11" s="33">
        <f t="shared" si="5"/>
        <v>4.7168603055530146E-2</v>
      </c>
      <c r="D11" s="33">
        <f t="shared" si="6"/>
        <v>5.8276044420941302E-2</v>
      </c>
      <c r="E11" s="33">
        <f t="shared" si="7"/>
        <v>4.1869764214074456E-2</v>
      </c>
      <c r="F11" s="33">
        <f t="shared" si="8"/>
        <v>1.4451143650110059E-2</v>
      </c>
      <c r="G11" s="33">
        <f t="shared" si="9"/>
        <v>3.8997474983634151E-2</v>
      </c>
      <c r="H11" s="33">
        <f t="shared" si="10"/>
        <v>1.9103126919676972E-2</v>
      </c>
      <c r="I11" s="33">
        <f t="shared" si="11"/>
        <v>6.313406895436724E-2</v>
      </c>
      <c r="J11" s="33">
        <f t="shared" si="12"/>
        <v>2.704866981048136E-2</v>
      </c>
      <c r="K11" s="32">
        <v>54655</v>
      </c>
      <c r="L11" s="32">
        <v>56730</v>
      </c>
      <c r="M11" s="32">
        <v>60521</v>
      </c>
      <c r="N11" s="32">
        <v>62694</v>
      </c>
      <c r="O11" s="32">
        <v>64158</v>
      </c>
      <c r="P11" s="32">
        <v>66743</v>
      </c>
      <c r="Q11" s="32">
        <v>74223</v>
      </c>
      <c r="R11" s="32">
        <v>78673</v>
      </c>
      <c r="S11" s="32">
        <v>2570</v>
      </c>
      <c r="T11" s="32">
        <v>3115</v>
      </c>
      <c r="U11" s="32">
        <v>2432</v>
      </c>
      <c r="V11" s="32">
        <v>1036</v>
      </c>
      <c r="W11" s="32">
        <v>2560</v>
      </c>
      <c r="X11" s="32">
        <v>1715</v>
      </c>
      <c r="Y11" s="32">
        <v>5691</v>
      </c>
      <c r="Z11" s="32">
        <v>1876</v>
      </c>
      <c r="AA11" s="32">
        <v>307</v>
      </c>
      <c r="AB11" s="32">
        <v>465</v>
      </c>
      <c r="AC11" s="32">
        <v>252</v>
      </c>
      <c r="AD11" s="32">
        <v>434</v>
      </c>
      <c r="AE11" s="32">
        <v>337</v>
      </c>
      <c r="AF11" s="32">
        <v>548</v>
      </c>
      <c r="AG11" s="32">
        <v>299</v>
      </c>
      <c r="AH11" s="32">
        <v>920</v>
      </c>
      <c r="AI11" s="32">
        <v>299</v>
      </c>
      <c r="AJ11" s="32">
        <v>274</v>
      </c>
      <c r="AK11" s="32">
        <v>150</v>
      </c>
      <c r="AL11" s="32">
        <v>564</v>
      </c>
      <c r="AM11" s="32">
        <v>395</v>
      </c>
      <c r="AN11" s="32">
        <v>988</v>
      </c>
      <c r="AO11" s="32">
        <v>1304</v>
      </c>
      <c r="AP11" s="32">
        <v>668</v>
      </c>
    </row>
    <row r="12" spans="1:42" x14ac:dyDescent="0.3">
      <c r="A12" s="3">
        <v>122</v>
      </c>
      <c r="B12" s="4" t="s">
        <v>10</v>
      </c>
      <c r="C12" s="33">
        <f t="shared" si="5"/>
        <v>1.8928616433540924E-2</v>
      </c>
      <c r="D12" s="33">
        <f t="shared" si="6"/>
        <v>1.0571708510412571E-2</v>
      </c>
      <c r="E12" s="33">
        <f t="shared" si="7"/>
        <v>8.0765395343459598E-2</v>
      </c>
      <c r="F12" s="33">
        <f t="shared" si="8"/>
        <v>4.5235466334282874E-2</v>
      </c>
      <c r="G12" s="33">
        <f t="shared" si="9"/>
        <v>4.612147392014411E-2</v>
      </c>
      <c r="H12" s="33">
        <f t="shared" si="10"/>
        <v>4.2425417456094711E-2</v>
      </c>
      <c r="I12" s="33">
        <f t="shared" si="11"/>
        <v>5.3874878873106283E-2</v>
      </c>
      <c r="J12" s="33">
        <f t="shared" si="12"/>
        <v>3.5618939118379787E-2</v>
      </c>
      <c r="K12" s="32">
        <v>301554</v>
      </c>
      <c r="L12" s="32">
        <v>320478</v>
      </c>
      <c r="M12" s="32">
        <v>345965</v>
      </c>
      <c r="N12" s="32">
        <v>379481</v>
      </c>
      <c r="O12" s="32">
        <v>386371</v>
      </c>
      <c r="P12" s="32">
        <v>407468</v>
      </c>
      <c r="Q12" s="32">
        <v>423110</v>
      </c>
      <c r="R12" s="32">
        <v>437127</v>
      </c>
      <c r="S12" s="32">
        <v>12123</v>
      </c>
      <c r="T12" s="32">
        <v>4856</v>
      </c>
      <c r="U12" s="32">
        <v>29921</v>
      </c>
      <c r="V12" s="32">
        <v>18540</v>
      </c>
      <c r="W12" s="32">
        <v>14285</v>
      </c>
      <c r="X12" s="32">
        <v>19829</v>
      </c>
      <c r="Y12" s="32">
        <v>21329</v>
      </c>
      <c r="Z12" s="32">
        <v>15001</v>
      </c>
      <c r="AA12" s="32">
        <v>3521</v>
      </c>
      <c r="AB12" s="32">
        <v>5501</v>
      </c>
      <c r="AC12" s="32">
        <v>3486</v>
      </c>
      <c r="AD12" s="32">
        <v>4635</v>
      </c>
      <c r="AE12" s="32">
        <v>6975</v>
      </c>
      <c r="AF12" s="32">
        <v>3957</v>
      </c>
      <c r="AG12" s="32">
        <v>5068</v>
      </c>
      <c r="AH12" s="32">
        <v>5042</v>
      </c>
      <c r="AI12" s="32">
        <v>9936</v>
      </c>
      <c r="AJ12" s="32">
        <v>6969</v>
      </c>
      <c r="AK12" s="32">
        <v>5465</v>
      </c>
      <c r="AL12" s="32">
        <v>6009</v>
      </c>
      <c r="AM12" s="32">
        <v>3440</v>
      </c>
      <c r="AN12" s="32">
        <v>6499</v>
      </c>
      <c r="AO12" s="32">
        <v>3602</v>
      </c>
      <c r="AP12" s="32">
        <v>4473</v>
      </c>
    </row>
    <row r="13" spans="1:42" x14ac:dyDescent="0.3">
      <c r="A13" s="3">
        <v>123</v>
      </c>
      <c r="B13" s="4" t="s">
        <v>11</v>
      </c>
      <c r="C13" s="33">
        <f t="shared" si="5"/>
        <v>1.198864202150291E-2</v>
      </c>
      <c r="D13" s="33">
        <f t="shared" si="6"/>
        <v>1.7651126182454797E-2</v>
      </c>
      <c r="E13" s="33">
        <f t="shared" si="7"/>
        <v>3.1883770383222002E-2</v>
      </c>
      <c r="F13" s="33">
        <f t="shared" si="8"/>
        <v>-3.4069757829155195E-4</v>
      </c>
      <c r="G13" s="33">
        <f t="shared" si="9"/>
        <v>-1.8710233883896678E-2</v>
      </c>
      <c r="H13" s="33">
        <f t="shared" si="10"/>
        <v>4.8819217973871216E-3</v>
      </c>
      <c r="I13" s="33">
        <f t="shared" si="11"/>
        <v>9.477572165386745E-4</v>
      </c>
      <c r="J13" s="33">
        <f t="shared" si="12"/>
        <v>1.0140726755549641E-2</v>
      </c>
      <c r="K13" s="32">
        <v>331397</v>
      </c>
      <c r="L13" s="32">
        <v>339865</v>
      </c>
      <c r="M13" s="32">
        <v>372917</v>
      </c>
      <c r="N13" s="32">
        <v>399181</v>
      </c>
      <c r="O13" s="32">
        <v>418541</v>
      </c>
      <c r="P13" s="32">
        <v>457197</v>
      </c>
      <c r="Q13" s="32">
        <v>482191</v>
      </c>
      <c r="R13" s="32">
        <v>480932</v>
      </c>
      <c r="S13" s="32">
        <v>5795</v>
      </c>
      <c r="T13" s="32">
        <v>4504</v>
      </c>
      <c r="U13" s="32">
        <v>12354</v>
      </c>
      <c r="V13" s="32">
        <v>2981</v>
      </c>
      <c r="W13" s="32">
        <v>-9898</v>
      </c>
      <c r="X13" s="32">
        <v>988</v>
      </c>
      <c r="Y13" s="32">
        <v>768</v>
      </c>
      <c r="Z13" s="32">
        <v>7110</v>
      </c>
      <c r="AA13" s="32">
        <v>2019</v>
      </c>
      <c r="AB13" s="32">
        <v>2308</v>
      </c>
      <c r="AC13" s="32">
        <v>1121</v>
      </c>
      <c r="AD13" s="32">
        <v>464</v>
      </c>
      <c r="AE13" s="32">
        <v>4906</v>
      </c>
      <c r="AF13" s="32">
        <v>3453</v>
      </c>
      <c r="AG13" s="32">
        <v>2115</v>
      </c>
      <c r="AH13" s="32">
        <v>4214</v>
      </c>
      <c r="AI13" s="32">
        <v>3841</v>
      </c>
      <c r="AJ13" s="32">
        <v>813</v>
      </c>
      <c r="AK13" s="32">
        <v>1585</v>
      </c>
      <c r="AL13" s="32">
        <v>3581</v>
      </c>
      <c r="AM13" s="32">
        <v>2839</v>
      </c>
      <c r="AN13" s="32">
        <v>2209</v>
      </c>
      <c r="AO13" s="32">
        <v>2426</v>
      </c>
      <c r="AP13" s="32">
        <v>6447</v>
      </c>
    </row>
    <row r="14" spans="1:42" x14ac:dyDescent="0.3">
      <c r="A14" s="3">
        <v>124</v>
      </c>
      <c r="B14" s="4" t="s">
        <v>12</v>
      </c>
      <c r="C14" s="33">
        <f t="shared" si="5"/>
        <v>2.5226896808491158E-2</v>
      </c>
      <c r="D14" s="33">
        <f t="shared" si="6"/>
        <v>3.4083086099764466E-2</v>
      </c>
      <c r="E14" s="33">
        <f t="shared" si="7"/>
        <v>0.10466892842666195</v>
      </c>
      <c r="F14" s="33">
        <f t="shared" si="8"/>
        <v>3.6991278359980076E-2</v>
      </c>
      <c r="G14" s="33">
        <f t="shared" si="9"/>
        <v>4.4967113035127701E-3</v>
      </c>
      <c r="H14" s="33">
        <f t="shared" si="10"/>
        <v>1.1646834929315302E-2</v>
      </c>
      <c r="I14" s="33">
        <f t="shared" si="11"/>
        <v>3.47715423457449E-2</v>
      </c>
      <c r="J14" s="33">
        <f t="shared" si="12"/>
        <v>3.5404578524460675E-2</v>
      </c>
      <c r="K14" s="32">
        <v>819205</v>
      </c>
      <c r="L14" s="32">
        <v>896251</v>
      </c>
      <c r="M14" s="32">
        <v>994211</v>
      </c>
      <c r="N14" s="32">
        <v>1023890</v>
      </c>
      <c r="O14" s="32">
        <v>1049656</v>
      </c>
      <c r="P14" s="32">
        <v>1126057</v>
      </c>
      <c r="Q14" s="32">
        <v>1169232</v>
      </c>
      <c r="R14" s="32">
        <v>1200212</v>
      </c>
      <c r="S14" s="32">
        <v>24489</v>
      </c>
      <c r="T14" s="32">
        <v>32712</v>
      </c>
      <c r="U14" s="32">
        <v>107238</v>
      </c>
      <c r="V14" s="32">
        <v>39932</v>
      </c>
      <c r="W14" s="32">
        <v>6617</v>
      </c>
      <c r="X14" s="32">
        <v>16308</v>
      </c>
      <c r="Y14" s="32">
        <v>41127</v>
      </c>
      <c r="Z14" s="32">
        <v>37532</v>
      </c>
      <c r="AA14" s="32">
        <v>3264</v>
      </c>
      <c r="AB14" s="32">
        <v>6333</v>
      </c>
      <c r="AC14" s="32">
        <v>4081</v>
      </c>
      <c r="AD14" s="32">
        <v>7059</v>
      </c>
      <c r="AE14" s="32">
        <v>6555</v>
      </c>
      <c r="AF14" s="32">
        <v>5314</v>
      </c>
      <c r="AG14" s="32">
        <v>10469</v>
      </c>
      <c r="AH14" s="32">
        <v>9874</v>
      </c>
      <c r="AI14" s="32">
        <v>7087</v>
      </c>
      <c r="AJ14" s="32">
        <v>8498</v>
      </c>
      <c r="AK14" s="32">
        <v>7256</v>
      </c>
      <c r="AL14" s="32">
        <v>9116</v>
      </c>
      <c r="AM14" s="32">
        <v>8452</v>
      </c>
      <c r="AN14" s="32">
        <v>8507</v>
      </c>
      <c r="AO14" s="32">
        <v>10940</v>
      </c>
      <c r="AP14" s="32">
        <v>4913</v>
      </c>
    </row>
    <row r="15" spans="1:42" x14ac:dyDescent="0.3">
      <c r="A15" s="3">
        <v>125</v>
      </c>
      <c r="B15" s="4" t="s">
        <v>13</v>
      </c>
      <c r="C15" s="33">
        <f t="shared" si="5"/>
        <v>2.2174037686360907E-3</v>
      </c>
      <c r="D15" s="33">
        <f t="shared" si="6"/>
        <v>7.1087695874568107E-3</v>
      </c>
      <c r="E15" s="33">
        <f t="shared" si="7"/>
        <v>3.2795868810831276E-2</v>
      </c>
      <c r="F15" s="33">
        <f t="shared" si="8"/>
        <v>1.5336118022755623E-2</v>
      </c>
      <c r="G15" s="33">
        <f t="shared" si="9"/>
        <v>1.0639732023064095E-2</v>
      </c>
      <c r="H15" s="33">
        <f t="shared" si="10"/>
        <v>3.2578311640352651E-3</v>
      </c>
      <c r="I15" s="33">
        <f t="shared" si="11"/>
        <v>9.5095819047167195E-3</v>
      </c>
      <c r="J15" s="33">
        <f t="shared" si="12"/>
        <v>3.708781784540862E-2</v>
      </c>
      <c r="K15" s="32">
        <v>631369</v>
      </c>
      <c r="L15" s="32">
        <v>665094</v>
      </c>
      <c r="M15" s="32">
        <v>702558</v>
      </c>
      <c r="N15" s="32">
        <v>754363</v>
      </c>
      <c r="O15" s="32">
        <v>778873</v>
      </c>
      <c r="P15" s="32">
        <v>836753</v>
      </c>
      <c r="Q15" s="32">
        <v>864181</v>
      </c>
      <c r="R15" s="32">
        <v>918253</v>
      </c>
      <c r="S15" s="32">
        <v>4116</v>
      </c>
      <c r="T15" s="32">
        <v>8414</v>
      </c>
      <c r="U15" s="32">
        <v>27736</v>
      </c>
      <c r="V15" s="32">
        <v>16678</v>
      </c>
      <c r="W15" s="32">
        <v>8055</v>
      </c>
      <c r="X15" s="32">
        <v>17465</v>
      </c>
      <c r="Y15" s="32">
        <v>17439</v>
      </c>
      <c r="Z15" s="32">
        <v>31815</v>
      </c>
      <c r="AA15" s="32">
        <v>2164</v>
      </c>
      <c r="AB15" s="32">
        <v>1379</v>
      </c>
      <c r="AC15" s="32">
        <v>2119</v>
      </c>
      <c r="AD15" s="32">
        <v>1368</v>
      </c>
      <c r="AE15" s="32">
        <v>6247</v>
      </c>
      <c r="AF15" s="32">
        <v>4210</v>
      </c>
      <c r="AG15" s="32">
        <v>4205</v>
      </c>
      <c r="AH15" s="32">
        <v>12074</v>
      </c>
      <c r="AI15" s="32">
        <v>4880</v>
      </c>
      <c r="AJ15" s="32">
        <v>5065</v>
      </c>
      <c r="AK15" s="32">
        <v>6814</v>
      </c>
      <c r="AL15" s="32">
        <v>6477</v>
      </c>
      <c r="AM15" s="32">
        <v>6015</v>
      </c>
      <c r="AN15" s="32">
        <v>18949</v>
      </c>
      <c r="AO15" s="32">
        <v>13426</v>
      </c>
      <c r="AP15" s="32">
        <v>9833</v>
      </c>
    </row>
    <row r="16" spans="1:42" x14ac:dyDescent="0.3">
      <c r="A16" s="3">
        <v>127</v>
      </c>
      <c r="B16" s="4" t="s">
        <v>14</v>
      </c>
      <c r="C16" s="33">
        <f t="shared" si="5"/>
        <v>1.93803337957708E-2</v>
      </c>
      <c r="D16" s="33">
        <f t="shared" si="6"/>
        <v>1.5451820730753343E-2</v>
      </c>
      <c r="E16" s="33">
        <f t="shared" si="7"/>
        <v>4.8960434506196582E-2</v>
      </c>
      <c r="F16" s="33">
        <f t="shared" si="8"/>
        <v>3.4386076284187694E-4</v>
      </c>
      <c r="G16" s="33">
        <f t="shared" si="9"/>
        <v>1.1075393222225477E-2</v>
      </c>
      <c r="H16" s="33">
        <f t="shared" si="10"/>
        <v>1.4159031894566656E-2</v>
      </c>
      <c r="I16" s="33">
        <f t="shared" si="11"/>
        <v>5.0508955453702584E-2</v>
      </c>
      <c r="J16" s="33">
        <f t="shared" si="12"/>
        <v>2.4883645171798752E-2</v>
      </c>
      <c r="K16" s="32">
        <v>214083</v>
      </c>
      <c r="L16" s="32">
        <v>227546</v>
      </c>
      <c r="M16" s="32">
        <v>254818</v>
      </c>
      <c r="N16" s="32">
        <v>264642</v>
      </c>
      <c r="O16" s="32">
        <v>273128</v>
      </c>
      <c r="P16" s="32">
        <v>285754</v>
      </c>
      <c r="Q16" s="32">
        <v>305233</v>
      </c>
      <c r="R16" s="32">
        <v>310043</v>
      </c>
      <c r="S16" s="32">
        <v>4762</v>
      </c>
      <c r="T16" s="32">
        <v>3507</v>
      </c>
      <c r="U16" s="32">
        <v>10563</v>
      </c>
      <c r="V16" s="32">
        <v>1450</v>
      </c>
      <c r="W16" s="32">
        <v>4311</v>
      </c>
      <c r="X16" s="32">
        <v>3955</v>
      </c>
      <c r="Y16" s="32">
        <v>14009</v>
      </c>
      <c r="Z16" s="32">
        <v>8863</v>
      </c>
      <c r="AA16" s="32">
        <v>662</v>
      </c>
      <c r="AB16" s="32">
        <v>805</v>
      </c>
      <c r="AC16" s="32">
        <v>3451</v>
      </c>
      <c r="AD16" s="32">
        <v>797</v>
      </c>
      <c r="AE16" s="32">
        <v>793</v>
      </c>
      <c r="AF16" s="32">
        <v>1904</v>
      </c>
      <c r="AG16" s="32">
        <v>2946</v>
      </c>
      <c r="AH16" s="32">
        <v>2332</v>
      </c>
      <c r="AI16" s="32">
        <v>1275</v>
      </c>
      <c r="AJ16" s="32">
        <v>796</v>
      </c>
      <c r="AK16" s="32">
        <v>1538</v>
      </c>
      <c r="AL16" s="32">
        <v>2156</v>
      </c>
      <c r="AM16" s="32">
        <v>2079</v>
      </c>
      <c r="AN16" s="32">
        <v>1813</v>
      </c>
      <c r="AO16" s="32">
        <v>1538</v>
      </c>
      <c r="AP16" s="32">
        <v>3480</v>
      </c>
    </row>
    <row r="17" spans="1:42" x14ac:dyDescent="0.3">
      <c r="A17" s="3">
        <v>128</v>
      </c>
      <c r="B17" s="4" t="s">
        <v>15</v>
      </c>
      <c r="C17" s="33">
        <f t="shared" si="5"/>
        <v>1.1122149744876839E-2</v>
      </c>
      <c r="D17" s="33">
        <f t="shared" si="6"/>
        <v>1.5164569698969543E-2</v>
      </c>
      <c r="E17" s="33">
        <f t="shared" si="7"/>
        <v>1.1394147202731379E-2</v>
      </c>
      <c r="F17" s="33">
        <f t="shared" si="8"/>
        <v>1.8783748019371492E-3</v>
      </c>
      <c r="G17" s="33">
        <f t="shared" si="9"/>
        <v>2.610058584285509E-3</v>
      </c>
      <c r="H17" s="33">
        <f t="shared" si="10"/>
        <v>8.3420009443774656E-3</v>
      </c>
      <c r="I17" s="33">
        <f t="shared" si="11"/>
        <v>3.2256893720113602E-2</v>
      </c>
      <c r="J17" s="33">
        <f t="shared" si="12"/>
        <v>3.6793869613770264E-2</v>
      </c>
      <c r="K17" s="32">
        <v>458994</v>
      </c>
      <c r="L17" s="32">
        <v>490947</v>
      </c>
      <c r="M17" s="32">
        <v>547123</v>
      </c>
      <c r="N17" s="32">
        <v>581886</v>
      </c>
      <c r="O17" s="32">
        <v>598454</v>
      </c>
      <c r="P17" s="32">
        <v>616279</v>
      </c>
      <c r="Q17" s="32">
        <v>661254</v>
      </c>
      <c r="R17" s="32">
        <v>675194</v>
      </c>
      <c r="S17" s="32">
        <v>8588</v>
      </c>
      <c r="T17" s="32">
        <v>7912</v>
      </c>
      <c r="U17" s="32">
        <v>5822</v>
      </c>
      <c r="V17" s="32">
        <v>3020</v>
      </c>
      <c r="W17" s="32">
        <v>5062</v>
      </c>
      <c r="X17" s="32">
        <v>10775</v>
      </c>
      <c r="Y17" s="32">
        <v>24722</v>
      </c>
      <c r="Z17" s="32">
        <v>20192</v>
      </c>
      <c r="AA17" s="32">
        <v>972</v>
      </c>
      <c r="AB17" s="32">
        <v>2627</v>
      </c>
      <c r="AC17" s="32">
        <v>3362</v>
      </c>
      <c r="AD17" s="32">
        <v>3735</v>
      </c>
      <c r="AE17" s="32">
        <v>2641</v>
      </c>
      <c r="AF17" s="32">
        <v>1985</v>
      </c>
      <c r="AG17" s="32">
        <v>2724</v>
      </c>
      <c r="AH17" s="32">
        <v>7856</v>
      </c>
      <c r="AI17" s="32">
        <v>4455</v>
      </c>
      <c r="AJ17" s="32">
        <v>3094</v>
      </c>
      <c r="AK17" s="32">
        <v>2950</v>
      </c>
      <c r="AL17" s="32">
        <v>5662</v>
      </c>
      <c r="AM17" s="32">
        <v>6141</v>
      </c>
      <c r="AN17" s="32">
        <v>7619</v>
      </c>
      <c r="AO17" s="32">
        <v>6116</v>
      </c>
      <c r="AP17" s="32">
        <v>3205</v>
      </c>
    </row>
    <row r="18" spans="1:42" x14ac:dyDescent="0.3">
      <c r="A18" s="3">
        <v>135</v>
      </c>
      <c r="B18" s="4" t="s">
        <v>16</v>
      </c>
      <c r="C18" s="33">
        <f t="shared" si="5"/>
        <v>8.64162110755139E-3</v>
      </c>
      <c r="D18" s="33">
        <f t="shared" si="6"/>
        <v>2.4642434405208129E-2</v>
      </c>
      <c r="E18" s="33">
        <f t="shared" si="7"/>
        <v>3.1077714041334685E-2</v>
      </c>
      <c r="F18" s="33">
        <f t="shared" si="8"/>
        <v>3.7922288951592539E-2</v>
      </c>
      <c r="G18" s="33">
        <f t="shared" si="9"/>
        <v>1.1529298625226761E-2</v>
      </c>
      <c r="H18" s="33">
        <f t="shared" si="10"/>
        <v>2.9886561511375344E-2</v>
      </c>
      <c r="I18" s="33">
        <f t="shared" si="11"/>
        <v>3.9129322996190277E-2</v>
      </c>
      <c r="J18" s="33">
        <f t="shared" si="12"/>
        <v>-1.8673738546359508E-3</v>
      </c>
      <c r="K18" s="32">
        <v>376434</v>
      </c>
      <c r="L18" s="32">
        <v>405520</v>
      </c>
      <c r="M18" s="32">
        <v>430244</v>
      </c>
      <c r="N18" s="32">
        <v>455405</v>
      </c>
      <c r="O18" s="32">
        <v>457530</v>
      </c>
      <c r="P18" s="32">
        <v>492161</v>
      </c>
      <c r="Q18" s="32">
        <v>539672</v>
      </c>
      <c r="R18" s="32">
        <v>563358</v>
      </c>
      <c r="S18" s="32">
        <v>6164</v>
      </c>
      <c r="T18" s="32">
        <v>11082</v>
      </c>
      <c r="U18" s="32">
        <v>14931</v>
      </c>
      <c r="V18" s="32">
        <v>22449</v>
      </c>
      <c r="W18" s="32">
        <v>6734</v>
      </c>
      <c r="X18" s="32">
        <v>13088</v>
      </c>
      <c r="Y18" s="32">
        <v>20814</v>
      </c>
      <c r="Z18" s="32">
        <v>576</v>
      </c>
      <c r="AA18" s="32">
        <v>1049</v>
      </c>
      <c r="AB18" s="32">
        <v>3466</v>
      </c>
      <c r="AC18" s="32">
        <v>3444</v>
      </c>
      <c r="AD18" s="32">
        <v>1060</v>
      </c>
      <c r="AE18" s="32">
        <v>4056</v>
      </c>
      <c r="AF18" s="32">
        <v>4569</v>
      </c>
      <c r="AG18" s="32">
        <v>4413</v>
      </c>
      <c r="AH18" s="32">
        <v>3376</v>
      </c>
      <c r="AI18" s="32">
        <v>3960</v>
      </c>
      <c r="AJ18" s="32">
        <v>4555</v>
      </c>
      <c r="AK18" s="32">
        <v>5004</v>
      </c>
      <c r="AL18" s="32">
        <v>6239</v>
      </c>
      <c r="AM18" s="32">
        <v>5515</v>
      </c>
      <c r="AN18" s="32">
        <v>2948</v>
      </c>
      <c r="AO18" s="32">
        <v>4110</v>
      </c>
      <c r="AP18" s="32">
        <v>5004</v>
      </c>
    </row>
    <row r="19" spans="1:42" x14ac:dyDescent="0.3">
      <c r="A19" s="3">
        <v>136</v>
      </c>
      <c r="B19" s="4" t="s">
        <v>17</v>
      </c>
      <c r="C19" s="33">
        <f t="shared" si="5"/>
        <v>1.3932685658798778E-2</v>
      </c>
      <c r="D19" s="33">
        <f t="shared" si="6"/>
        <v>3.3322014501421119E-3</v>
      </c>
      <c r="E19" s="33">
        <f t="shared" si="7"/>
        <v>9.7152413949134729E-3</v>
      </c>
      <c r="F19" s="33">
        <f t="shared" si="8"/>
        <v>7.6052792967751829E-3</v>
      </c>
      <c r="G19" s="33">
        <f t="shared" si="9"/>
        <v>7.9816052519545468E-3</v>
      </c>
      <c r="H19" s="33">
        <f t="shared" si="10"/>
        <v>3.0844211001784798E-2</v>
      </c>
      <c r="I19" s="33">
        <f t="shared" si="11"/>
        <v>3.8368945415607418E-2</v>
      </c>
      <c r="J19" s="33">
        <f t="shared" si="12"/>
        <v>2.096581295015016E-2</v>
      </c>
      <c r="K19" s="32">
        <v>815636</v>
      </c>
      <c r="L19" s="32">
        <v>851089</v>
      </c>
      <c r="M19" s="32">
        <v>901676</v>
      </c>
      <c r="N19" s="32">
        <v>939216</v>
      </c>
      <c r="O19" s="32">
        <v>960709</v>
      </c>
      <c r="P19" s="32">
        <v>1000674</v>
      </c>
      <c r="Q19" s="32">
        <v>1068364</v>
      </c>
      <c r="R19" s="32">
        <v>1128790</v>
      </c>
      <c r="S19" s="32">
        <v>12600</v>
      </c>
      <c r="T19" s="32">
        <v>-4188</v>
      </c>
      <c r="U19" s="32">
        <v>5102</v>
      </c>
      <c r="V19" s="32">
        <v>8115</v>
      </c>
      <c r="W19" s="32">
        <v>3553</v>
      </c>
      <c r="X19" s="32">
        <v>33148</v>
      </c>
      <c r="Y19" s="32">
        <v>46901</v>
      </c>
      <c r="Z19" s="32">
        <v>17520</v>
      </c>
      <c r="AA19" s="32">
        <v>8158</v>
      </c>
      <c r="AB19" s="32">
        <v>12614</v>
      </c>
      <c r="AC19" s="32">
        <v>9883</v>
      </c>
      <c r="AD19" s="32">
        <v>6414</v>
      </c>
      <c r="AE19" s="32">
        <v>10838</v>
      </c>
      <c r="AF19" s="32">
        <v>3042</v>
      </c>
      <c r="AG19" s="32">
        <v>4357</v>
      </c>
      <c r="AH19" s="32">
        <v>10615</v>
      </c>
      <c r="AI19" s="32">
        <v>9394</v>
      </c>
      <c r="AJ19" s="32">
        <v>5590</v>
      </c>
      <c r="AK19" s="32">
        <v>6225</v>
      </c>
      <c r="AL19" s="32">
        <v>7386</v>
      </c>
      <c r="AM19" s="32">
        <v>6723</v>
      </c>
      <c r="AN19" s="32">
        <v>5325</v>
      </c>
      <c r="AO19" s="32">
        <v>10266</v>
      </c>
      <c r="AP19" s="32">
        <v>4469</v>
      </c>
    </row>
    <row r="20" spans="1:42" x14ac:dyDescent="0.3">
      <c r="A20" s="3">
        <v>137</v>
      </c>
      <c r="B20" s="4" t="s">
        <v>18</v>
      </c>
      <c r="C20" s="33">
        <f t="shared" si="5"/>
        <v>-9.8485087332114262E-3</v>
      </c>
      <c r="D20" s="33">
        <f t="shared" si="6"/>
        <v>-5.4554781312834413E-3</v>
      </c>
      <c r="E20" s="33">
        <f t="shared" si="7"/>
        <v>4.5021049918377871E-3</v>
      </c>
      <c r="F20" s="33">
        <f t="shared" si="8"/>
        <v>1.5541293840664203E-2</v>
      </c>
      <c r="G20" s="33">
        <f t="shared" si="9"/>
        <v>5.3841519857770463E-2</v>
      </c>
      <c r="H20" s="33">
        <f t="shared" si="10"/>
        <v>5.5602171629889362E-2</v>
      </c>
      <c r="I20" s="33">
        <f t="shared" si="11"/>
        <v>5.6135270908899554E-2</v>
      </c>
      <c r="J20" s="33">
        <f t="shared" si="12"/>
        <v>4.5598497047772413E-2</v>
      </c>
      <c r="K20" s="32">
        <v>253744</v>
      </c>
      <c r="L20" s="32">
        <v>267071</v>
      </c>
      <c r="M20" s="32">
        <v>290975</v>
      </c>
      <c r="N20" s="32">
        <v>313037</v>
      </c>
      <c r="O20" s="32">
        <v>340295</v>
      </c>
      <c r="P20" s="32">
        <v>359914</v>
      </c>
      <c r="Q20" s="32">
        <v>389559</v>
      </c>
      <c r="R20" s="32">
        <v>409860</v>
      </c>
      <c r="S20" s="32">
        <v>-3068</v>
      </c>
      <c r="T20" s="32">
        <v>-805</v>
      </c>
      <c r="U20" s="32">
        <v>2518</v>
      </c>
      <c r="V20" s="32">
        <v>4923</v>
      </c>
      <c r="W20" s="32">
        <v>17690</v>
      </c>
      <c r="X20" s="32">
        <v>20127</v>
      </c>
      <c r="Y20" s="32">
        <v>26150</v>
      </c>
      <c r="Z20" s="32">
        <v>19728</v>
      </c>
      <c r="AA20" s="32">
        <v>2127</v>
      </c>
      <c r="AB20" s="32">
        <v>1165</v>
      </c>
      <c r="AC20" s="32">
        <v>1579</v>
      </c>
      <c r="AD20" s="32">
        <v>2585</v>
      </c>
      <c r="AE20" s="32">
        <v>3193</v>
      </c>
      <c r="AF20" s="32">
        <v>2671</v>
      </c>
      <c r="AG20" s="32">
        <v>3130</v>
      </c>
      <c r="AH20" s="32">
        <v>3819</v>
      </c>
      <c r="AI20" s="32">
        <v>1558</v>
      </c>
      <c r="AJ20" s="32">
        <v>1817</v>
      </c>
      <c r="AK20" s="32">
        <v>2787</v>
      </c>
      <c r="AL20" s="32">
        <v>2643</v>
      </c>
      <c r="AM20" s="32">
        <v>2561</v>
      </c>
      <c r="AN20" s="32">
        <v>2786</v>
      </c>
      <c r="AO20" s="32">
        <v>7412</v>
      </c>
      <c r="AP20" s="32">
        <v>4858</v>
      </c>
    </row>
    <row r="21" spans="1:42" x14ac:dyDescent="0.3">
      <c r="A21" s="3">
        <v>138</v>
      </c>
      <c r="B21" s="4" t="s">
        <v>19</v>
      </c>
      <c r="C21" s="33">
        <f t="shared" si="5"/>
        <v>-4.3416306719508396E-3</v>
      </c>
      <c r="D21" s="33">
        <f t="shared" si="6"/>
        <v>1.0344791771251312E-2</v>
      </c>
      <c r="E21" s="33">
        <f t="shared" si="7"/>
        <v>1.4138373630955872E-2</v>
      </c>
      <c r="F21" s="33">
        <f t="shared" si="8"/>
        <v>-1.3389045722796587E-2</v>
      </c>
      <c r="G21" s="33">
        <f t="shared" si="9"/>
        <v>-4.1152018117615506E-2</v>
      </c>
      <c r="H21" s="33">
        <f t="shared" si="10"/>
        <v>-2.6398265577785016E-4</v>
      </c>
      <c r="I21" s="33">
        <f t="shared" si="11"/>
        <v>3.6908013158711436E-2</v>
      </c>
      <c r="J21" s="33">
        <f t="shared" si="12"/>
        <v>4.361034580291015E-2</v>
      </c>
      <c r="K21" s="32">
        <v>269484</v>
      </c>
      <c r="L21" s="32">
        <v>288841</v>
      </c>
      <c r="M21" s="32">
        <v>306966</v>
      </c>
      <c r="N21" s="32">
        <v>320934</v>
      </c>
      <c r="O21" s="32">
        <v>335585</v>
      </c>
      <c r="P21" s="32">
        <v>356084</v>
      </c>
      <c r="Q21" s="32">
        <v>386664</v>
      </c>
      <c r="R21" s="32">
        <v>477295</v>
      </c>
      <c r="S21" s="32">
        <v>706</v>
      </c>
      <c r="T21" s="32">
        <v>306</v>
      </c>
      <c r="U21" s="32">
        <v>2843</v>
      </c>
      <c r="V21" s="32">
        <v>-6599</v>
      </c>
      <c r="W21" s="32">
        <v>-12747</v>
      </c>
      <c r="X21" s="32">
        <v>-932</v>
      </c>
      <c r="Y21" s="32">
        <v>18099</v>
      </c>
      <c r="Z21" s="32">
        <v>82725</v>
      </c>
      <c r="AA21" s="32">
        <v>2333</v>
      </c>
      <c r="AB21" s="32">
        <v>4233</v>
      </c>
      <c r="AC21" s="32">
        <v>3599</v>
      </c>
      <c r="AD21" s="32">
        <v>4066</v>
      </c>
      <c r="AE21" s="32">
        <v>2263</v>
      </c>
      <c r="AF21" s="32">
        <v>1687</v>
      </c>
      <c r="AG21" s="32">
        <v>2593</v>
      </c>
      <c r="AH21" s="32">
        <v>9183</v>
      </c>
      <c r="AI21" s="32">
        <v>4209</v>
      </c>
      <c r="AJ21" s="32">
        <v>1551</v>
      </c>
      <c r="AK21" s="32">
        <v>2102</v>
      </c>
      <c r="AL21" s="32">
        <v>1764</v>
      </c>
      <c r="AM21" s="32">
        <v>3326</v>
      </c>
      <c r="AN21" s="32">
        <v>849</v>
      </c>
      <c r="AO21" s="32">
        <v>6421</v>
      </c>
      <c r="AP21" s="32">
        <v>71093</v>
      </c>
    </row>
    <row r="22" spans="1:42" x14ac:dyDescent="0.3">
      <c r="A22" s="3">
        <v>211</v>
      </c>
      <c r="B22" s="4" t="s">
        <v>20</v>
      </c>
      <c r="C22" s="33">
        <f t="shared" si="5"/>
        <v>2.9780976301713929E-2</v>
      </c>
      <c r="D22" s="33">
        <f t="shared" si="6"/>
        <v>4.8712969961513079E-2</v>
      </c>
      <c r="E22" s="33">
        <f t="shared" si="7"/>
        <v>5.5934679075702202E-2</v>
      </c>
      <c r="F22" s="33">
        <f t="shared" si="8"/>
        <v>7.6245275568342083E-2</v>
      </c>
      <c r="G22" s="33">
        <f t="shared" si="9"/>
        <v>5.0447961729542488E-2</v>
      </c>
      <c r="H22" s="33">
        <f t="shared" si="10"/>
        <v>5.8179458056141491E-2</v>
      </c>
      <c r="I22" s="33">
        <f t="shared" si="11"/>
        <v>4.0521010350019794E-2</v>
      </c>
      <c r="J22" s="33">
        <f t="shared" si="12"/>
        <v>5.3522150434608555E-2</v>
      </c>
      <c r="K22" s="32">
        <v>768410</v>
      </c>
      <c r="L22" s="32">
        <v>834829</v>
      </c>
      <c r="M22" s="32">
        <v>893435</v>
      </c>
      <c r="N22" s="32">
        <v>974985</v>
      </c>
      <c r="O22" s="32">
        <v>1009238</v>
      </c>
      <c r="P22" s="32">
        <v>1078525</v>
      </c>
      <c r="Q22" s="32">
        <v>1156906</v>
      </c>
      <c r="R22" s="32">
        <v>1219028</v>
      </c>
      <c r="S22" s="32">
        <v>23954</v>
      </c>
      <c r="T22" s="32">
        <v>51537</v>
      </c>
      <c r="U22" s="32">
        <v>50757</v>
      </c>
      <c r="V22" s="32">
        <v>80506</v>
      </c>
      <c r="W22" s="32">
        <v>51675</v>
      </c>
      <c r="X22" s="32">
        <v>64868</v>
      </c>
      <c r="Y22" s="32">
        <v>49884</v>
      </c>
      <c r="Z22" s="32">
        <v>56895</v>
      </c>
      <c r="AA22" s="32">
        <v>3789</v>
      </c>
      <c r="AB22" s="32">
        <v>930</v>
      </c>
      <c r="AC22" s="32">
        <v>6010</v>
      </c>
      <c r="AD22" s="32">
        <v>11038</v>
      </c>
      <c r="AE22" s="32">
        <v>5304</v>
      </c>
      <c r="AF22" s="32">
        <v>3112</v>
      </c>
      <c r="AG22" s="32">
        <v>6625</v>
      </c>
      <c r="AH22" s="32">
        <v>14062</v>
      </c>
      <c r="AI22" s="32">
        <v>4859</v>
      </c>
      <c r="AJ22" s="32">
        <v>11800</v>
      </c>
      <c r="AK22" s="32">
        <v>6793</v>
      </c>
      <c r="AL22" s="32">
        <v>17206</v>
      </c>
      <c r="AM22" s="32">
        <v>6065</v>
      </c>
      <c r="AN22" s="32">
        <v>5232</v>
      </c>
      <c r="AO22" s="32">
        <v>9630</v>
      </c>
      <c r="AP22" s="32">
        <v>5712</v>
      </c>
    </row>
    <row r="23" spans="1:42" x14ac:dyDescent="0.3">
      <c r="A23" s="3">
        <v>213</v>
      </c>
      <c r="B23" s="4" t="s">
        <v>21</v>
      </c>
      <c r="C23" s="33">
        <f t="shared" si="5"/>
        <v>1.5701145492375543E-2</v>
      </c>
      <c r="D23" s="33">
        <f t="shared" si="6"/>
        <v>4.0719754995428389E-2</v>
      </c>
      <c r="E23" s="33">
        <f t="shared" si="7"/>
        <v>6.6165817515274505E-2</v>
      </c>
      <c r="F23" s="33">
        <f t="shared" si="8"/>
        <v>3.564171532174603E-2</v>
      </c>
      <c r="G23" s="33">
        <f t="shared" si="9"/>
        <v>4.343500311234017E-3</v>
      </c>
      <c r="H23" s="33">
        <f t="shared" si="10"/>
        <v>6.7386159326331217E-4</v>
      </c>
      <c r="I23" s="33">
        <f t="shared" si="11"/>
        <v>1.7476283855559608E-2</v>
      </c>
      <c r="J23" s="33">
        <f t="shared" si="12"/>
        <v>4.2927271043233951E-3</v>
      </c>
      <c r="K23" s="32">
        <v>1589884</v>
      </c>
      <c r="L23" s="32">
        <v>1664622</v>
      </c>
      <c r="M23" s="32">
        <v>1809061</v>
      </c>
      <c r="N23" s="32">
        <v>1927685</v>
      </c>
      <c r="O23" s="32">
        <v>1959940</v>
      </c>
      <c r="P23" s="32">
        <v>2074610</v>
      </c>
      <c r="Q23" s="32">
        <v>2267759</v>
      </c>
      <c r="R23" s="32">
        <v>2429225</v>
      </c>
      <c r="S23" s="32">
        <v>42038</v>
      </c>
      <c r="T23" s="32">
        <v>72295</v>
      </c>
      <c r="U23" s="32">
        <v>114449</v>
      </c>
      <c r="V23" s="32">
        <v>87498</v>
      </c>
      <c r="W23" s="32">
        <v>-27008</v>
      </c>
      <c r="X23" s="32">
        <v>713</v>
      </c>
      <c r="Y23" s="32">
        <v>44373</v>
      </c>
      <c r="Z23" s="32">
        <v>25575</v>
      </c>
      <c r="AA23" s="32">
        <v>7085</v>
      </c>
      <c r="AB23" s="32">
        <v>12306</v>
      </c>
      <c r="AC23" s="32">
        <v>23509</v>
      </c>
      <c r="AD23" s="32">
        <v>8814</v>
      </c>
      <c r="AE23" s="32">
        <v>46112</v>
      </c>
      <c r="AF23" s="32">
        <v>18809</v>
      </c>
      <c r="AG23" s="32">
        <v>16419</v>
      </c>
      <c r="AH23" s="32">
        <v>11769</v>
      </c>
      <c r="AI23" s="32">
        <v>24160</v>
      </c>
      <c r="AJ23" s="32">
        <v>16818</v>
      </c>
      <c r="AK23" s="32">
        <v>18260</v>
      </c>
      <c r="AL23" s="32">
        <v>27606</v>
      </c>
      <c r="AM23" s="32">
        <v>10591</v>
      </c>
      <c r="AN23" s="32">
        <v>18124</v>
      </c>
      <c r="AO23" s="32">
        <v>21160</v>
      </c>
      <c r="AP23" s="32">
        <v>26916</v>
      </c>
    </row>
    <row r="24" spans="1:42" x14ac:dyDescent="0.3">
      <c r="A24" s="3">
        <v>214</v>
      </c>
      <c r="B24" s="4" t="s">
        <v>22</v>
      </c>
      <c r="C24" s="33">
        <f t="shared" si="5"/>
        <v>3.4822354364781288E-2</v>
      </c>
      <c r="D24" s="33">
        <f t="shared" si="6"/>
        <v>1.3048770246739831E-2</v>
      </c>
      <c r="E24" s="33">
        <f t="shared" si="7"/>
        <v>3.2636775773470295E-2</v>
      </c>
      <c r="F24" s="33">
        <f t="shared" si="8"/>
        <v>3.5195953560930984E-2</v>
      </c>
      <c r="G24" s="33">
        <f t="shared" si="9"/>
        <v>9.4603780305190215E-3</v>
      </c>
      <c r="H24" s="33">
        <f t="shared" si="10"/>
        <v>2.6275079874688082E-2</v>
      </c>
      <c r="I24" s="33">
        <f t="shared" si="11"/>
        <v>2.9802520611929558E-2</v>
      </c>
      <c r="J24" s="33">
        <f t="shared" si="12"/>
        <v>1.9437436467896443E-2</v>
      </c>
      <c r="K24" s="32">
        <v>923918</v>
      </c>
      <c r="L24" s="32">
        <v>988369</v>
      </c>
      <c r="M24" s="32">
        <v>1070694</v>
      </c>
      <c r="N24" s="32">
        <v>1145501</v>
      </c>
      <c r="O24" s="32">
        <v>1196041</v>
      </c>
      <c r="P24" s="32">
        <v>1286390</v>
      </c>
      <c r="Q24" s="32">
        <v>1356496</v>
      </c>
      <c r="R24" s="32">
        <v>1439233</v>
      </c>
      <c r="S24" s="32">
        <v>24981</v>
      </c>
      <c r="T24" s="32">
        <v>9651</v>
      </c>
      <c r="U24" s="32">
        <v>39149</v>
      </c>
      <c r="V24" s="32">
        <v>39106</v>
      </c>
      <c r="W24" s="32">
        <v>11158</v>
      </c>
      <c r="X24" s="32">
        <v>51202</v>
      </c>
      <c r="Y24" s="32">
        <v>45383</v>
      </c>
      <c r="Z24" s="32">
        <v>30859</v>
      </c>
      <c r="AA24" s="32">
        <v>15022</v>
      </c>
      <c r="AB24" s="32">
        <v>12036</v>
      </c>
      <c r="AC24" s="32">
        <v>8362</v>
      </c>
      <c r="AD24" s="32">
        <v>13190</v>
      </c>
      <c r="AE24" s="32">
        <v>10756</v>
      </c>
      <c r="AF24" s="32">
        <v>3855</v>
      </c>
      <c r="AG24" s="32">
        <v>9561</v>
      </c>
      <c r="AH24" s="32">
        <v>11273</v>
      </c>
      <c r="AI24" s="32">
        <v>7830</v>
      </c>
      <c r="AJ24" s="32">
        <v>8790</v>
      </c>
      <c r="AK24" s="32">
        <v>12567</v>
      </c>
      <c r="AL24" s="32">
        <v>11979</v>
      </c>
      <c r="AM24" s="32">
        <v>10599</v>
      </c>
      <c r="AN24" s="32">
        <v>21257</v>
      </c>
      <c r="AO24" s="32">
        <v>14517</v>
      </c>
      <c r="AP24" s="32">
        <v>14157</v>
      </c>
    </row>
    <row r="25" spans="1:42" x14ac:dyDescent="0.3">
      <c r="A25" s="3">
        <v>215</v>
      </c>
      <c r="B25" s="4" t="s">
        <v>23</v>
      </c>
      <c r="C25" s="33">
        <f t="shared" si="5"/>
        <v>2.9496583126037014E-2</v>
      </c>
      <c r="D25" s="33">
        <f t="shared" si="6"/>
        <v>2.2313375759412384E-2</v>
      </c>
      <c r="E25" s="33">
        <f t="shared" si="7"/>
        <v>3.1629985525671298E-2</v>
      </c>
      <c r="F25" s="33">
        <f t="shared" si="8"/>
        <v>4.1901326601770705E-2</v>
      </c>
      <c r="G25" s="33">
        <f t="shared" si="9"/>
        <v>2.9487801019601041E-2</v>
      </c>
      <c r="H25" s="33">
        <f t="shared" si="10"/>
        <v>4.5161083625235916E-2</v>
      </c>
      <c r="I25" s="33">
        <f t="shared" si="11"/>
        <v>3.341222724735754E-2</v>
      </c>
      <c r="J25" s="33">
        <f t="shared" si="12"/>
        <v>2.1002762558489835E-2</v>
      </c>
      <c r="K25" s="32">
        <v>782294</v>
      </c>
      <c r="L25" s="32">
        <v>831564</v>
      </c>
      <c r="M25" s="32">
        <v>908505</v>
      </c>
      <c r="N25" s="32">
        <v>980852</v>
      </c>
      <c r="O25" s="32">
        <v>979795</v>
      </c>
      <c r="P25" s="32">
        <v>1030024</v>
      </c>
      <c r="Q25" s="32">
        <v>1094719</v>
      </c>
      <c r="R25" s="32">
        <v>1147849</v>
      </c>
      <c r="S25" s="32">
        <v>21160</v>
      </c>
      <c r="T25" s="32">
        <v>21011</v>
      </c>
      <c r="U25" s="32">
        <v>30046</v>
      </c>
      <c r="V25" s="32">
        <v>58088</v>
      </c>
      <c r="W25" s="32">
        <v>28447</v>
      </c>
      <c r="X25" s="32">
        <v>44775</v>
      </c>
      <c r="Y25" s="32">
        <v>32665</v>
      </c>
      <c r="Z25" s="32">
        <v>30934</v>
      </c>
      <c r="AA25" s="32">
        <v>5553</v>
      </c>
      <c r="AB25" s="32">
        <v>2667</v>
      </c>
      <c r="AC25" s="32">
        <v>5836</v>
      </c>
      <c r="AD25" s="32">
        <v>3278</v>
      </c>
      <c r="AE25" s="32">
        <v>11982</v>
      </c>
      <c r="AF25" s="32">
        <v>6607</v>
      </c>
      <c r="AG25" s="32">
        <v>6238</v>
      </c>
      <c r="AH25" s="32">
        <v>5111</v>
      </c>
      <c r="AI25" s="32">
        <v>3638</v>
      </c>
      <c r="AJ25" s="32">
        <v>5123</v>
      </c>
      <c r="AK25" s="32">
        <v>7146</v>
      </c>
      <c r="AL25" s="32">
        <v>20267</v>
      </c>
      <c r="AM25" s="32">
        <v>11537</v>
      </c>
      <c r="AN25" s="32">
        <v>4865</v>
      </c>
      <c r="AO25" s="32">
        <v>2326</v>
      </c>
      <c r="AP25" s="32">
        <v>11937</v>
      </c>
    </row>
    <row r="26" spans="1:42" x14ac:dyDescent="0.3">
      <c r="A26" s="3">
        <v>216</v>
      </c>
      <c r="B26" s="4" t="s">
        <v>24</v>
      </c>
      <c r="C26" s="33">
        <f t="shared" si="5"/>
        <v>5.5696559348404652E-2</v>
      </c>
      <c r="D26" s="33">
        <f t="shared" si="6"/>
        <v>6.2364944504469111E-2</v>
      </c>
      <c r="E26" s="33">
        <f t="shared" si="7"/>
        <v>2.6775376995584362E-2</v>
      </c>
      <c r="F26" s="33">
        <f t="shared" si="8"/>
        <v>1.958983552501805E-2</v>
      </c>
      <c r="G26" s="33">
        <f t="shared" si="9"/>
        <v>1.0224340682748032E-2</v>
      </c>
      <c r="H26" s="33">
        <f t="shared" si="10"/>
        <v>2.718672190675548E-2</v>
      </c>
      <c r="I26" s="33">
        <f t="shared" si="11"/>
        <v>3.4033612780640453E-2</v>
      </c>
      <c r="J26" s="33">
        <f t="shared" si="12"/>
        <v>2.2617983889120039E-2</v>
      </c>
      <c r="K26" s="32">
        <v>908171</v>
      </c>
      <c r="L26" s="32">
        <v>977376</v>
      </c>
      <c r="M26" s="32">
        <v>1044243</v>
      </c>
      <c r="N26" s="32">
        <v>1089953</v>
      </c>
      <c r="O26" s="32">
        <v>1119681</v>
      </c>
      <c r="P26" s="32">
        <v>1172337</v>
      </c>
      <c r="Q26" s="32">
        <v>1264162</v>
      </c>
      <c r="R26" s="32">
        <v>1319481</v>
      </c>
      <c r="S26" s="32">
        <v>54201</v>
      </c>
      <c r="T26" s="32">
        <v>59443</v>
      </c>
      <c r="U26" s="32">
        <v>28751</v>
      </c>
      <c r="V26" s="32">
        <v>30683</v>
      </c>
      <c r="W26" s="32">
        <v>6489</v>
      </c>
      <c r="X26" s="32">
        <v>33809</v>
      </c>
      <c r="Y26" s="32">
        <v>44090</v>
      </c>
      <c r="Z26" s="32">
        <v>26024</v>
      </c>
      <c r="AA26" s="32">
        <v>5712</v>
      </c>
      <c r="AB26" s="32">
        <v>6966</v>
      </c>
      <c r="AC26" s="32">
        <v>5253</v>
      </c>
      <c r="AD26" s="32">
        <v>3237</v>
      </c>
      <c r="AE26" s="32">
        <v>8563</v>
      </c>
      <c r="AF26" s="32">
        <v>6291</v>
      </c>
      <c r="AG26" s="32">
        <v>6308</v>
      </c>
      <c r="AH26" s="32">
        <v>6971</v>
      </c>
      <c r="AI26" s="32">
        <v>9331</v>
      </c>
      <c r="AJ26" s="32">
        <v>5455</v>
      </c>
      <c r="AK26" s="32">
        <v>6044</v>
      </c>
      <c r="AL26" s="32">
        <v>12568</v>
      </c>
      <c r="AM26" s="32">
        <v>3604</v>
      </c>
      <c r="AN26" s="32">
        <v>8228</v>
      </c>
      <c r="AO26" s="32">
        <v>7374</v>
      </c>
      <c r="AP26" s="32">
        <v>3151</v>
      </c>
    </row>
    <row r="27" spans="1:42" x14ac:dyDescent="0.3">
      <c r="A27" s="3">
        <v>217</v>
      </c>
      <c r="B27" s="4" t="s">
        <v>25</v>
      </c>
      <c r="C27" s="33">
        <f t="shared" si="5"/>
        <v>3.3193111698953268E-2</v>
      </c>
      <c r="D27" s="33">
        <f t="shared" si="6"/>
        <v>5.5936561386276347E-2</v>
      </c>
      <c r="E27" s="33">
        <f t="shared" si="7"/>
        <v>4.9429708488044212E-2</v>
      </c>
      <c r="F27" s="33">
        <f t="shared" si="8"/>
        <v>4.1749242272427683E-2</v>
      </c>
      <c r="G27" s="33">
        <f t="shared" si="9"/>
        <v>1.5724755175822544E-2</v>
      </c>
      <c r="H27" s="33">
        <f t="shared" si="10"/>
        <v>4.6971307120085015E-2</v>
      </c>
      <c r="I27" s="33">
        <f t="shared" si="11"/>
        <v>4.8654500433230788E-2</v>
      </c>
      <c r="J27" s="33">
        <f t="shared" si="12"/>
        <v>3.1288580645949908E-2</v>
      </c>
      <c r="K27" s="32">
        <v>1441052</v>
      </c>
      <c r="L27" s="32">
        <v>1531181</v>
      </c>
      <c r="M27" s="32">
        <v>1650121</v>
      </c>
      <c r="N27" s="32">
        <v>1761517</v>
      </c>
      <c r="O27" s="32">
        <v>1785465</v>
      </c>
      <c r="P27" s="32">
        <v>1877295</v>
      </c>
      <c r="Q27" s="32">
        <v>2012784</v>
      </c>
      <c r="R27" s="32">
        <v>2127038</v>
      </c>
      <c r="S27" s="32">
        <v>46074</v>
      </c>
      <c r="T27" s="32">
        <v>85651</v>
      </c>
      <c r="U27" s="32">
        <v>86384</v>
      </c>
      <c r="V27" s="32">
        <v>82115</v>
      </c>
      <c r="W27" s="32">
        <v>25301</v>
      </c>
      <c r="X27" s="32">
        <v>97644</v>
      </c>
      <c r="Y27" s="32">
        <v>109669</v>
      </c>
      <c r="Z27" s="32">
        <v>86800</v>
      </c>
      <c r="AA27" s="32">
        <v>15856</v>
      </c>
      <c r="AB27" s="32">
        <v>15423</v>
      </c>
      <c r="AC27" s="32">
        <v>11175</v>
      </c>
      <c r="AD27" s="32">
        <v>12496</v>
      </c>
      <c r="AE27" s="32">
        <v>19563</v>
      </c>
      <c r="AF27" s="32">
        <v>21364</v>
      </c>
      <c r="AG27" s="32">
        <v>21120</v>
      </c>
      <c r="AH27" s="32">
        <v>37963</v>
      </c>
      <c r="AI27" s="32">
        <v>14097</v>
      </c>
      <c r="AJ27" s="32">
        <v>15425</v>
      </c>
      <c r="AK27" s="32">
        <v>15994</v>
      </c>
      <c r="AL27" s="32">
        <v>21069</v>
      </c>
      <c r="AM27" s="32">
        <v>16788</v>
      </c>
      <c r="AN27" s="32">
        <v>30829</v>
      </c>
      <c r="AO27" s="32">
        <v>32858</v>
      </c>
      <c r="AP27" s="32">
        <v>58211</v>
      </c>
    </row>
    <row r="28" spans="1:42" x14ac:dyDescent="0.3">
      <c r="A28" s="3">
        <v>219</v>
      </c>
      <c r="B28" s="4" t="s">
        <v>26</v>
      </c>
      <c r="C28" s="33">
        <f t="shared" si="5"/>
        <v>2.2141186221993608E-2</v>
      </c>
      <c r="D28" s="33">
        <f t="shared" si="6"/>
        <v>5.1604116427069184E-2</v>
      </c>
      <c r="E28" s="33">
        <f t="shared" si="7"/>
        <v>6.337416222603183E-2</v>
      </c>
      <c r="F28" s="33">
        <f t="shared" si="8"/>
        <v>5.4053979851052446E-2</v>
      </c>
      <c r="G28" s="33">
        <f t="shared" si="9"/>
        <v>2.76217923534323E-2</v>
      </c>
      <c r="H28" s="33">
        <f t="shared" si="10"/>
        <v>4.6074801951034361E-2</v>
      </c>
      <c r="I28" s="33">
        <f t="shared" si="11"/>
        <v>8.6787019715284783E-2</v>
      </c>
      <c r="J28" s="33">
        <f t="shared" si="12"/>
        <v>9.7306563469924348E-2</v>
      </c>
      <c r="K28" s="32">
        <v>6903379</v>
      </c>
      <c r="L28" s="32">
        <v>7407006</v>
      </c>
      <c r="M28" s="32">
        <v>7923229</v>
      </c>
      <c r="N28" s="32">
        <v>8377311</v>
      </c>
      <c r="O28" s="32">
        <v>8641655</v>
      </c>
      <c r="P28" s="32">
        <v>9105324</v>
      </c>
      <c r="Q28" s="32">
        <v>9907795</v>
      </c>
      <c r="R28" s="32">
        <v>10285596</v>
      </c>
      <c r="S28" s="32">
        <v>144287</v>
      </c>
      <c r="T28" s="32">
        <v>396702</v>
      </c>
      <c r="U28" s="32">
        <v>522476</v>
      </c>
      <c r="V28" s="32">
        <v>501973</v>
      </c>
      <c r="W28" s="32">
        <v>226904</v>
      </c>
      <c r="X28" s="32">
        <v>427402</v>
      </c>
      <c r="Y28" s="32">
        <v>852935</v>
      </c>
      <c r="Z28" s="32">
        <v>969699</v>
      </c>
      <c r="AA28" s="32">
        <v>90183</v>
      </c>
      <c r="AB28" s="32">
        <v>78145</v>
      </c>
      <c r="AC28" s="32">
        <v>64895</v>
      </c>
      <c r="AD28" s="32">
        <v>57059</v>
      </c>
      <c r="AE28" s="32">
        <v>91176</v>
      </c>
      <c r="AF28" s="32">
        <v>87528</v>
      </c>
      <c r="AG28" s="32">
        <v>97167</v>
      </c>
      <c r="AH28" s="32">
        <v>115552</v>
      </c>
      <c r="AI28" s="32">
        <v>81621</v>
      </c>
      <c r="AJ28" s="32">
        <v>92615</v>
      </c>
      <c r="AK28" s="32">
        <v>85243</v>
      </c>
      <c r="AL28" s="32">
        <v>106205</v>
      </c>
      <c r="AM28" s="32">
        <v>79382</v>
      </c>
      <c r="AN28" s="32">
        <v>95404</v>
      </c>
      <c r="AO28" s="32">
        <v>90234</v>
      </c>
      <c r="AP28" s="32">
        <v>84395</v>
      </c>
    </row>
    <row r="29" spans="1:42" x14ac:dyDescent="0.3">
      <c r="A29" s="3">
        <v>220</v>
      </c>
      <c r="B29" s="4" t="s">
        <v>27</v>
      </c>
      <c r="C29" s="33">
        <f t="shared" si="5"/>
        <v>8.0353122707611357E-2</v>
      </c>
      <c r="D29" s="33">
        <f t="shared" si="6"/>
        <v>2.2213941019541231E-2</v>
      </c>
      <c r="E29" s="33">
        <f t="shared" si="7"/>
        <v>4.5484403038022543E-2</v>
      </c>
      <c r="F29" s="33">
        <f t="shared" si="8"/>
        <v>4.7917904187771421E-2</v>
      </c>
      <c r="G29" s="33">
        <f t="shared" si="9"/>
        <v>6.1625074321098136E-2</v>
      </c>
      <c r="H29" s="33">
        <f t="shared" si="10"/>
        <v>5.8645495403177275E-2</v>
      </c>
      <c r="I29" s="33">
        <f t="shared" si="11"/>
        <v>7.4323171556865159E-2</v>
      </c>
      <c r="J29" s="33">
        <f t="shared" si="12"/>
        <v>8.1042623701348057E-2</v>
      </c>
      <c r="K29" s="32">
        <v>3162640</v>
      </c>
      <c r="L29" s="32">
        <v>3461655</v>
      </c>
      <c r="M29" s="32">
        <v>3723738</v>
      </c>
      <c r="N29" s="32">
        <v>3986464</v>
      </c>
      <c r="O29" s="32">
        <v>4065131</v>
      </c>
      <c r="P29" s="32">
        <v>4284046</v>
      </c>
      <c r="Q29" s="32">
        <v>4648039</v>
      </c>
      <c r="R29" s="32">
        <v>4953887</v>
      </c>
      <c r="S29" s="32">
        <v>232017</v>
      </c>
      <c r="T29" s="32">
        <v>94710</v>
      </c>
      <c r="U29" s="32">
        <v>175330</v>
      </c>
      <c r="V29" s="32">
        <v>195676</v>
      </c>
      <c r="W29" s="32">
        <v>225862</v>
      </c>
      <c r="X29" s="32">
        <v>242566</v>
      </c>
      <c r="Y29" s="32">
        <v>359392</v>
      </c>
      <c r="Z29" s="32">
        <v>423330</v>
      </c>
      <c r="AA29" s="32">
        <v>59831</v>
      </c>
      <c r="AB29" s="32">
        <v>32180</v>
      </c>
      <c r="AC29" s="32">
        <v>27232</v>
      </c>
      <c r="AD29" s="32">
        <v>20425</v>
      </c>
      <c r="AE29" s="32">
        <v>52114</v>
      </c>
      <c r="AF29" s="32">
        <v>35509</v>
      </c>
      <c r="AG29" s="32">
        <v>25450</v>
      </c>
      <c r="AH29" s="32">
        <v>38781</v>
      </c>
      <c r="AI29" s="32">
        <v>37720</v>
      </c>
      <c r="AJ29" s="32">
        <v>49993</v>
      </c>
      <c r="AK29" s="32">
        <v>33190</v>
      </c>
      <c r="AL29" s="32">
        <v>25078</v>
      </c>
      <c r="AM29" s="32">
        <v>27462</v>
      </c>
      <c r="AN29" s="32">
        <v>26835</v>
      </c>
      <c r="AO29" s="32">
        <v>39385</v>
      </c>
      <c r="AP29" s="32">
        <v>60635</v>
      </c>
    </row>
    <row r="30" spans="1:42" x14ac:dyDescent="0.3">
      <c r="A30" s="3">
        <v>221</v>
      </c>
      <c r="B30" s="4" t="s">
        <v>28</v>
      </c>
      <c r="C30" s="33">
        <f t="shared" si="5"/>
        <v>4.7946956361647206E-3</v>
      </c>
      <c r="D30" s="33">
        <f t="shared" si="6"/>
        <v>7.9049148440503928E-3</v>
      </c>
      <c r="E30" s="33">
        <f t="shared" si="7"/>
        <v>3.3268697872030878E-2</v>
      </c>
      <c r="F30" s="33">
        <f t="shared" si="8"/>
        <v>3.2925716332455043E-2</v>
      </c>
      <c r="G30" s="33">
        <f t="shared" si="9"/>
        <v>1.5259232859989882E-2</v>
      </c>
      <c r="H30" s="33">
        <f t="shared" si="10"/>
        <v>4.1188023258619443E-2</v>
      </c>
      <c r="I30" s="33">
        <f t="shared" si="11"/>
        <v>4.6509479754547889E-2</v>
      </c>
      <c r="J30" s="33">
        <f t="shared" si="12"/>
        <v>1.9262083717312455E-2</v>
      </c>
      <c r="K30" s="32">
        <v>755001</v>
      </c>
      <c r="L30" s="32">
        <v>795834</v>
      </c>
      <c r="M30" s="32">
        <v>879806</v>
      </c>
      <c r="N30" s="32">
        <v>932493</v>
      </c>
      <c r="O30" s="32">
        <v>976458</v>
      </c>
      <c r="P30" s="32">
        <v>1036175</v>
      </c>
      <c r="Q30" s="32">
        <v>1104248</v>
      </c>
      <c r="R30" s="32">
        <v>1182790</v>
      </c>
      <c r="S30" s="32">
        <v>412</v>
      </c>
      <c r="T30" s="32">
        <v>-1313</v>
      </c>
      <c r="U30" s="32">
        <v>28394</v>
      </c>
      <c r="V30" s="32">
        <v>35051</v>
      </c>
      <c r="W30" s="32">
        <v>28536</v>
      </c>
      <c r="X30" s="32">
        <v>48317</v>
      </c>
      <c r="Y30" s="32">
        <v>56595</v>
      </c>
      <c r="Z30" s="32">
        <v>50529</v>
      </c>
      <c r="AA30" s="32">
        <v>5568</v>
      </c>
      <c r="AB30" s="32">
        <v>10748</v>
      </c>
      <c r="AC30" s="32">
        <v>5390</v>
      </c>
      <c r="AD30" s="32">
        <v>3186</v>
      </c>
      <c r="AE30" s="32">
        <v>2265</v>
      </c>
      <c r="AF30" s="32">
        <v>5016</v>
      </c>
      <c r="AG30" s="32">
        <v>6293</v>
      </c>
      <c r="AH30" s="32">
        <v>12665</v>
      </c>
      <c r="AI30" s="32">
        <v>2360</v>
      </c>
      <c r="AJ30" s="32">
        <v>3144</v>
      </c>
      <c r="AK30" s="32">
        <v>4514</v>
      </c>
      <c r="AL30" s="32">
        <v>7534</v>
      </c>
      <c r="AM30" s="32">
        <v>15901</v>
      </c>
      <c r="AN30" s="32">
        <v>10655</v>
      </c>
      <c r="AO30" s="32">
        <v>11530</v>
      </c>
      <c r="AP30" s="32">
        <v>40411</v>
      </c>
    </row>
    <row r="31" spans="1:42" x14ac:dyDescent="0.3">
      <c r="A31" s="3">
        <v>226</v>
      </c>
      <c r="B31" s="4" t="s">
        <v>29</v>
      </c>
      <c r="C31" s="33">
        <f t="shared" si="5"/>
        <v>4.8277020928254907E-2</v>
      </c>
      <c r="D31" s="33">
        <f t="shared" si="6"/>
        <v>-9.576878520175483E-3</v>
      </c>
      <c r="E31" s="33">
        <f t="shared" si="7"/>
        <v>8.6985667797688359E-3</v>
      </c>
      <c r="F31" s="33">
        <f t="shared" si="8"/>
        <v>-3.2717094538651723E-3</v>
      </c>
      <c r="G31" s="33">
        <f t="shared" si="9"/>
        <v>3.1961529264858258E-3</v>
      </c>
      <c r="H31" s="33">
        <f t="shared" si="10"/>
        <v>-1.5856313965323977E-3</v>
      </c>
      <c r="I31" s="33">
        <f t="shared" si="11"/>
        <v>3.4021885478371816E-2</v>
      </c>
      <c r="J31" s="33">
        <f t="shared" si="12"/>
        <v>1.8600524185076968E-2</v>
      </c>
      <c r="K31" s="32">
        <v>880771</v>
      </c>
      <c r="L31" s="32">
        <v>899458</v>
      </c>
      <c r="M31" s="32">
        <v>993497</v>
      </c>
      <c r="N31" s="32">
        <v>1047159</v>
      </c>
      <c r="O31" s="32">
        <v>1129170</v>
      </c>
      <c r="P31" s="32">
        <v>1164205</v>
      </c>
      <c r="Q31" s="32">
        <v>1276737</v>
      </c>
      <c r="R31" s="32">
        <v>1342274</v>
      </c>
      <c r="S31" s="32">
        <v>53746</v>
      </c>
      <c r="T31" s="32">
        <v>-4408</v>
      </c>
      <c r="U31" s="32">
        <v>10395</v>
      </c>
      <c r="V31" s="32">
        <v>-4823</v>
      </c>
      <c r="W31" s="32">
        <v>16025</v>
      </c>
      <c r="X31" s="32">
        <v>8862</v>
      </c>
      <c r="Y31" s="32">
        <v>44282</v>
      </c>
      <c r="Z31" s="32">
        <v>18590</v>
      </c>
      <c r="AA31" s="32">
        <v>8438</v>
      </c>
      <c r="AB31" s="32">
        <v>3758</v>
      </c>
      <c r="AC31" s="32">
        <v>3639</v>
      </c>
      <c r="AD31" s="32">
        <v>8344</v>
      </c>
      <c r="AE31" s="32">
        <v>7548</v>
      </c>
      <c r="AF31" s="32">
        <v>2921</v>
      </c>
      <c r="AG31" s="32">
        <v>9332</v>
      </c>
      <c r="AH31" s="32">
        <v>14244</v>
      </c>
      <c r="AI31" s="32">
        <v>19663</v>
      </c>
      <c r="AJ31" s="32">
        <v>7964</v>
      </c>
      <c r="AK31" s="32">
        <v>5392</v>
      </c>
      <c r="AL31" s="32">
        <v>6947</v>
      </c>
      <c r="AM31" s="32">
        <v>19964</v>
      </c>
      <c r="AN31" s="32">
        <v>13629</v>
      </c>
      <c r="AO31" s="32">
        <v>10177</v>
      </c>
      <c r="AP31" s="32">
        <v>7867</v>
      </c>
    </row>
    <row r="32" spans="1:42" x14ac:dyDescent="0.3">
      <c r="A32" s="3">
        <v>227</v>
      </c>
      <c r="B32" s="4" t="s">
        <v>30</v>
      </c>
      <c r="C32" s="33">
        <f t="shared" si="5"/>
        <v>2.8576929224241897E-2</v>
      </c>
      <c r="D32" s="33">
        <f t="shared" si="6"/>
        <v>2.569764172343424E-2</v>
      </c>
      <c r="E32" s="33">
        <f t="shared" si="7"/>
        <v>1.92645962490803E-2</v>
      </c>
      <c r="F32" s="33">
        <f t="shared" si="8"/>
        <v>9.2272498872057358E-3</v>
      </c>
      <c r="G32" s="33">
        <f t="shared" si="9"/>
        <v>6.5576058259450495E-3</v>
      </c>
      <c r="H32" s="33">
        <f t="shared" si="10"/>
        <v>3.8247882209191994E-2</v>
      </c>
      <c r="I32" s="33">
        <f t="shared" si="11"/>
        <v>4.0044456292780736E-2</v>
      </c>
      <c r="J32" s="33">
        <f t="shared" si="12"/>
        <v>2.8315503181688892E-2</v>
      </c>
      <c r="K32" s="32">
        <v>550584</v>
      </c>
      <c r="L32" s="32">
        <v>579703</v>
      </c>
      <c r="M32" s="32">
        <v>615689</v>
      </c>
      <c r="N32" s="32">
        <v>662711</v>
      </c>
      <c r="O32" s="32">
        <v>702238</v>
      </c>
      <c r="P32" s="32">
        <v>732485</v>
      </c>
      <c r="Q32" s="32">
        <v>798987</v>
      </c>
      <c r="R32" s="32">
        <v>850806</v>
      </c>
      <c r="S32" s="32">
        <v>19451</v>
      </c>
      <c r="T32" s="32">
        <v>20284</v>
      </c>
      <c r="U32" s="32">
        <v>14852</v>
      </c>
      <c r="V32" s="32">
        <v>10973</v>
      </c>
      <c r="W32" s="32">
        <v>16036</v>
      </c>
      <c r="X32" s="32">
        <v>28571</v>
      </c>
      <c r="Y32" s="32">
        <v>29853</v>
      </c>
      <c r="Z32" s="32">
        <v>13616</v>
      </c>
      <c r="AA32" s="32">
        <v>1721</v>
      </c>
      <c r="AB32" s="32">
        <v>3417</v>
      </c>
      <c r="AC32" s="32">
        <v>3829</v>
      </c>
      <c r="AD32" s="32">
        <v>2596</v>
      </c>
      <c r="AE32" s="32">
        <v>3031</v>
      </c>
      <c r="AF32" s="32">
        <v>6098</v>
      </c>
      <c r="AG32" s="32">
        <v>6536</v>
      </c>
      <c r="AH32" s="32">
        <v>15470</v>
      </c>
      <c r="AI32" s="32">
        <v>5438</v>
      </c>
      <c r="AJ32" s="32">
        <v>8804</v>
      </c>
      <c r="AK32" s="32">
        <v>6820</v>
      </c>
      <c r="AL32" s="32">
        <v>7454</v>
      </c>
      <c r="AM32" s="32">
        <v>14462</v>
      </c>
      <c r="AN32" s="32">
        <v>6653</v>
      </c>
      <c r="AO32" s="32">
        <v>4394</v>
      </c>
      <c r="AP32" s="32">
        <v>4995</v>
      </c>
    </row>
    <row r="33" spans="1:42" x14ac:dyDescent="0.3">
      <c r="A33" s="3">
        <v>228</v>
      </c>
      <c r="B33" s="4" t="s">
        <v>31</v>
      </c>
      <c r="C33" s="33">
        <f t="shared" si="5"/>
        <v>1.2967427346372748E-2</v>
      </c>
      <c r="D33" s="33">
        <f t="shared" si="6"/>
        <v>6.3177772687401882E-3</v>
      </c>
      <c r="E33" s="33">
        <f t="shared" si="7"/>
        <v>3.140255047708862E-2</v>
      </c>
      <c r="F33" s="33">
        <f t="shared" si="8"/>
        <v>5.0642684878581652E-2</v>
      </c>
      <c r="G33" s="33">
        <f t="shared" si="9"/>
        <v>-1.0427910637949645E-2</v>
      </c>
      <c r="H33" s="33">
        <f t="shared" si="10"/>
        <v>1.6782006762188446E-2</v>
      </c>
      <c r="I33" s="33">
        <f t="shared" si="11"/>
        <v>4.4423747793670053E-2</v>
      </c>
      <c r="J33" s="33">
        <f t="shared" si="12"/>
        <v>2.5383705791717927E-2</v>
      </c>
      <c r="K33" s="32">
        <v>824219</v>
      </c>
      <c r="L33" s="32">
        <v>894935</v>
      </c>
      <c r="M33" s="32">
        <v>943745</v>
      </c>
      <c r="N33" s="32">
        <v>995978</v>
      </c>
      <c r="O33" s="32">
        <v>1026476</v>
      </c>
      <c r="P33" s="32">
        <v>1093433</v>
      </c>
      <c r="Q33" s="32">
        <v>1177861</v>
      </c>
      <c r="R33" s="32">
        <v>1255845</v>
      </c>
      <c r="S33" s="32">
        <v>6626</v>
      </c>
      <c r="T33" s="32">
        <v>28020</v>
      </c>
      <c r="U33" s="32">
        <v>23151</v>
      </c>
      <c r="V33" s="32">
        <v>32956</v>
      </c>
      <c r="W33" s="32">
        <v>22046</v>
      </c>
      <c r="X33" s="32">
        <v>21837</v>
      </c>
      <c r="Y33" s="32">
        <v>26076</v>
      </c>
      <c r="Z33" s="32">
        <v>33094</v>
      </c>
      <c r="AA33" s="32">
        <v>14523</v>
      </c>
      <c r="AB33" s="32">
        <v>9459</v>
      </c>
      <c r="AC33" s="32">
        <v>20583</v>
      </c>
      <c r="AD33" s="32">
        <v>21246</v>
      </c>
      <c r="AE33" s="32">
        <v>9994</v>
      </c>
      <c r="AF33" s="32">
        <v>4339</v>
      </c>
      <c r="AG33" s="32">
        <v>33944</v>
      </c>
      <c r="AH33" s="32">
        <v>8276</v>
      </c>
      <c r="AI33" s="32">
        <v>10461</v>
      </c>
      <c r="AJ33" s="32">
        <v>31825</v>
      </c>
      <c r="AK33" s="32">
        <v>14098</v>
      </c>
      <c r="AL33" s="32">
        <v>3763</v>
      </c>
      <c r="AM33" s="32">
        <v>42744</v>
      </c>
      <c r="AN33" s="32">
        <v>7826</v>
      </c>
      <c r="AO33" s="32">
        <v>7695</v>
      </c>
      <c r="AP33" s="32">
        <v>9492</v>
      </c>
    </row>
    <row r="34" spans="1:42" x14ac:dyDescent="0.3">
      <c r="A34" s="3">
        <v>229</v>
      </c>
      <c r="B34" s="4" t="s">
        <v>32</v>
      </c>
      <c r="C34" s="33">
        <f t="shared" si="5"/>
        <v>-8.729142358443135E-3</v>
      </c>
      <c r="D34" s="33">
        <f t="shared" si="6"/>
        <v>3.7727092016902719E-2</v>
      </c>
      <c r="E34" s="33">
        <f t="shared" si="7"/>
        <v>3.1181407793587249E-2</v>
      </c>
      <c r="F34" s="33">
        <f t="shared" si="8"/>
        <v>3.3047011542743678E-2</v>
      </c>
      <c r="G34" s="33">
        <f t="shared" si="9"/>
        <v>2.9039442379464726E-2</v>
      </c>
      <c r="H34" s="33">
        <f t="shared" si="10"/>
        <v>2.2865035821099028E-2</v>
      </c>
      <c r="I34" s="33">
        <f t="shared" si="11"/>
        <v>4.2363637117746357E-2</v>
      </c>
      <c r="J34" s="33">
        <f t="shared" si="12"/>
        <v>1.819819603735847E-2</v>
      </c>
      <c r="K34" s="32">
        <v>527085</v>
      </c>
      <c r="L34" s="32">
        <v>555887</v>
      </c>
      <c r="M34" s="32">
        <v>595002</v>
      </c>
      <c r="N34" s="32">
        <v>630526</v>
      </c>
      <c r="O34" s="32">
        <v>657795</v>
      </c>
      <c r="P34" s="32">
        <v>674742</v>
      </c>
      <c r="Q34" s="32">
        <v>723309</v>
      </c>
      <c r="R34" s="32">
        <v>750459</v>
      </c>
      <c r="S34" s="32">
        <v>-3766</v>
      </c>
      <c r="T34" s="32">
        <v>27269</v>
      </c>
      <c r="U34" s="32">
        <v>14612</v>
      </c>
      <c r="V34" s="32">
        <v>10354</v>
      </c>
      <c r="W34" s="32">
        <v>18044</v>
      </c>
      <c r="X34" s="32">
        <v>18263</v>
      </c>
      <c r="Y34" s="32">
        <v>34018</v>
      </c>
      <c r="Z34" s="32">
        <v>16978</v>
      </c>
      <c r="AA34" s="32">
        <v>5815</v>
      </c>
      <c r="AB34" s="32">
        <v>1123</v>
      </c>
      <c r="AC34" s="32">
        <v>8892</v>
      </c>
      <c r="AD34" s="32">
        <v>16827</v>
      </c>
      <c r="AE34" s="32">
        <v>5776</v>
      </c>
      <c r="AF34" s="32">
        <v>3275</v>
      </c>
      <c r="AG34" s="32">
        <v>3518</v>
      </c>
      <c r="AH34" s="32">
        <v>3912</v>
      </c>
      <c r="AI34" s="32">
        <v>6650</v>
      </c>
      <c r="AJ34" s="32">
        <v>7420</v>
      </c>
      <c r="AK34" s="32">
        <v>4951</v>
      </c>
      <c r="AL34" s="32">
        <v>6344</v>
      </c>
      <c r="AM34" s="32">
        <v>4718</v>
      </c>
      <c r="AN34" s="32">
        <v>6110</v>
      </c>
      <c r="AO34" s="32">
        <v>6894</v>
      </c>
      <c r="AP34" s="32">
        <v>7233</v>
      </c>
    </row>
    <row r="35" spans="1:42" x14ac:dyDescent="0.3">
      <c r="A35" s="3">
        <v>230</v>
      </c>
      <c r="B35" s="4" t="s">
        <v>33</v>
      </c>
      <c r="C35" s="33">
        <f t="shared" si="5"/>
        <v>5.2164792073456083E-2</v>
      </c>
      <c r="D35" s="33">
        <f t="shared" si="6"/>
        <v>2.8431261999005961E-2</v>
      </c>
      <c r="E35" s="33">
        <f t="shared" si="7"/>
        <v>-1.6307137801420204E-3</v>
      </c>
      <c r="F35" s="33">
        <f t="shared" si="8"/>
        <v>1.9145474452291856E-2</v>
      </c>
      <c r="G35" s="33">
        <f t="shared" si="9"/>
        <v>2.043703860052222E-2</v>
      </c>
      <c r="H35" s="33">
        <f t="shared" si="10"/>
        <v>2.5986545037594747E-2</v>
      </c>
      <c r="I35" s="33">
        <f t="shared" si="11"/>
        <v>2.3909410185956388E-2</v>
      </c>
      <c r="J35" s="33">
        <f t="shared" si="12"/>
        <v>3.2298472780528435E-2</v>
      </c>
      <c r="K35" s="32">
        <v>1859070</v>
      </c>
      <c r="L35" s="32">
        <v>2066317</v>
      </c>
      <c r="M35" s="32">
        <v>2129129</v>
      </c>
      <c r="N35" s="32">
        <v>2221256</v>
      </c>
      <c r="O35" s="32">
        <v>2364139</v>
      </c>
      <c r="P35" s="32">
        <v>2365224</v>
      </c>
      <c r="Q35" s="32">
        <v>2538122</v>
      </c>
      <c r="R35" s="32">
        <v>2742173</v>
      </c>
      <c r="S35" s="32">
        <v>102107</v>
      </c>
      <c r="T35" s="32">
        <v>67252</v>
      </c>
      <c r="U35" s="32">
        <v>-12701</v>
      </c>
      <c r="V35" s="32">
        <v>36312</v>
      </c>
      <c r="W35" s="32">
        <v>106923</v>
      </c>
      <c r="X35" s="32">
        <v>58428</v>
      </c>
      <c r="Y35" s="32">
        <v>61882</v>
      </c>
      <c r="Z35" s="32">
        <v>89666</v>
      </c>
      <c r="AA35" s="32">
        <v>11701</v>
      </c>
      <c r="AB35" s="32">
        <v>18817</v>
      </c>
      <c r="AC35" s="32">
        <v>24894</v>
      </c>
      <c r="AD35" s="32">
        <v>22204</v>
      </c>
      <c r="AE35" s="32">
        <v>41745</v>
      </c>
      <c r="AF35" s="32">
        <v>24642</v>
      </c>
      <c r="AG35" s="32">
        <v>21563</v>
      </c>
      <c r="AH35" s="32">
        <v>19963</v>
      </c>
      <c r="AI35" s="32">
        <v>16830</v>
      </c>
      <c r="AJ35" s="32">
        <v>27321</v>
      </c>
      <c r="AK35" s="32">
        <v>15665</v>
      </c>
      <c r="AL35" s="32">
        <v>15989</v>
      </c>
      <c r="AM35" s="32">
        <v>100352</v>
      </c>
      <c r="AN35" s="32">
        <v>21606</v>
      </c>
      <c r="AO35" s="32">
        <v>22760</v>
      </c>
      <c r="AP35" s="32">
        <v>21061</v>
      </c>
    </row>
    <row r="36" spans="1:42" x14ac:dyDescent="0.3">
      <c r="A36" s="3">
        <v>231</v>
      </c>
      <c r="B36" s="4" t="s">
        <v>34</v>
      </c>
      <c r="C36" s="33">
        <f t="shared" si="5"/>
        <v>2.6838042371863362E-2</v>
      </c>
      <c r="D36" s="33">
        <f t="shared" si="6"/>
        <v>2.9804611220242392E-2</v>
      </c>
      <c r="E36" s="33">
        <f t="shared" si="7"/>
        <v>2.2612611142833836E-2</v>
      </c>
      <c r="F36" s="33">
        <f t="shared" si="8"/>
        <v>3.5236908114429928E-2</v>
      </c>
      <c r="G36" s="33">
        <f t="shared" si="9"/>
        <v>6.9874557013152004E-3</v>
      </c>
      <c r="H36" s="33">
        <f t="shared" si="10"/>
        <v>3.3673173383201575E-2</v>
      </c>
      <c r="I36" s="33">
        <f t="shared" si="11"/>
        <v>3.8110229243641811E-2</v>
      </c>
      <c r="J36" s="33">
        <f t="shared" si="12"/>
        <v>5.0384081303073702E-2</v>
      </c>
      <c r="K36" s="32">
        <v>2688907</v>
      </c>
      <c r="L36" s="32">
        <v>2930721</v>
      </c>
      <c r="M36" s="32">
        <v>3064750</v>
      </c>
      <c r="N36" s="32">
        <v>3249150</v>
      </c>
      <c r="O36" s="32">
        <v>3508287</v>
      </c>
      <c r="P36" s="32">
        <v>3550690</v>
      </c>
      <c r="Q36" s="32">
        <v>3792079</v>
      </c>
      <c r="R36" s="32">
        <v>4078173</v>
      </c>
      <c r="S36" s="32">
        <v>62348</v>
      </c>
      <c r="T36" s="32">
        <v>137735</v>
      </c>
      <c r="U36" s="32">
        <v>73394</v>
      </c>
      <c r="V36" s="32">
        <v>119708</v>
      </c>
      <c r="W36" s="32">
        <v>171446</v>
      </c>
      <c r="X36" s="32">
        <v>134629</v>
      </c>
      <c r="Y36" s="32">
        <v>127354</v>
      </c>
      <c r="Z36" s="32">
        <v>183143</v>
      </c>
      <c r="AA36" s="32">
        <v>28496</v>
      </c>
      <c r="AB36" s="32">
        <v>14900</v>
      </c>
      <c r="AC36" s="32">
        <v>9033</v>
      </c>
      <c r="AD36" s="32">
        <v>12105</v>
      </c>
      <c r="AE36" s="32">
        <v>5273</v>
      </c>
      <c r="AF36" s="32">
        <v>26538</v>
      </c>
      <c r="AG36" s="32">
        <v>48976</v>
      </c>
      <c r="AH36" s="32">
        <v>43345</v>
      </c>
      <c r="AI36" s="32">
        <v>18679</v>
      </c>
      <c r="AJ36" s="32">
        <v>65286</v>
      </c>
      <c r="AK36" s="32">
        <v>13125</v>
      </c>
      <c r="AL36" s="32">
        <v>17323</v>
      </c>
      <c r="AM36" s="32">
        <v>152205</v>
      </c>
      <c r="AN36" s="32">
        <v>41604</v>
      </c>
      <c r="AO36" s="32">
        <v>31813</v>
      </c>
      <c r="AP36" s="32">
        <v>21013</v>
      </c>
    </row>
    <row r="37" spans="1:42" x14ac:dyDescent="0.3">
      <c r="A37" s="3">
        <v>233</v>
      </c>
      <c r="B37" s="4" t="s">
        <v>35</v>
      </c>
      <c r="C37" s="33">
        <f t="shared" si="5"/>
        <v>5.6230318574562871E-2</v>
      </c>
      <c r="D37" s="33">
        <f t="shared" si="6"/>
        <v>4.4604616629543424E-2</v>
      </c>
      <c r="E37" s="33">
        <f t="shared" si="7"/>
        <v>2.1277886515809943E-2</v>
      </c>
      <c r="F37" s="33">
        <f t="shared" si="8"/>
        <v>4.376508360544485E-2</v>
      </c>
      <c r="G37" s="33">
        <f t="shared" si="9"/>
        <v>1.5140202903509205E-2</v>
      </c>
      <c r="H37" s="33">
        <f t="shared" si="10"/>
        <v>3.9676797076403661E-2</v>
      </c>
      <c r="I37" s="33">
        <f t="shared" si="11"/>
        <v>5.7275182692605509E-2</v>
      </c>
      <c r="J37" s="33">
        <f t="shared" si="12"/>
        <v>3.7450494654280152E-2</v>
      </c>
      <c r="K37" s="32">
        <v>1105738</v>
      </c>
      <c r="L37" s="32">
        <v>1198710</v>
      </c>
      <c r="M37" s="32">
        <v>1252756</v>
      </c>
      <c r="N37" s="32">
        <v>1298181</v>
      </c>
      <c r="O37" s="32">
        <v>1379572</v>
      </c>
      <c r="P37" s="32">
        <v>1473254</v>
      </c>
      <c r="Q37" s="32">
        <v>1582029</v>
      </c>
      <c r="R37" s="32">
        <v>1690979</v>
      </c>
      <c r="S37" s="32">
        <v>66462</v>
      </c>
      <c r="T37" s="32">
        <v>73584</v>
      </c>
      <c r="U37" s="32">
        <v>36746</v>
      </c>
      <c r="V37" s="32">
        <v>50680</v>
      </c>
      <c r="W37" s="32">
        <v>37581</v>
      </c>
      <c r="X37" s="32">
        <v>55786</v>
      </c>
      <c r="Y37" s="32">
        <v>89933</v>
      </c>
      <c r="Z37" s="32">
        <v>65896</v>
      </c>
      <c r="AA37" s="32">
        <v>13467</v>
      </c>
      <c r="AB37" s="32">
        <v>9690</v>
      </c>
      <c r="AC37" s="32">
        <v>4877</v>
      </c>
      <c r="AD37" s="32">
        <v>16464</v>
      </c>
      <c r="AE37" s="32">
        <v>16508</v>
      </c>
      <c r="AF37" s="32">
        <v>14953</v>
      </c>
      <c r="AG37" s="32">
        <v>12783</v>
      </c>
      <c r="AH37" s="32">
        <v>12075</v>
      </c>
      <c r="AI37" s="32">
        <v>17753</v>
      </c>
      <c r="AJ37" s="32">
        <v>29806</v>
      </c>
      <c r="AK37" s="32">
        <v>14967</v>
      </c>
      <c r="AL37" s="32">
        <v>10329</v>
      </c>
      <c r="AM37" s="32">
        <v>33202</v>
      </c>
      <c r="AN37" s="32">
        <v>12285</v>
      </c>
      <c r="AO37" s="32">
        <v>12105</v>
      </c>
      <c r="AP37" s="32">
        <v>14643</v>
      </c>
    </row>
    <row r="38" spans="1:42" x14ac:dyDescent="0.3">
      <c r="A38" s="3">
        <v>234</v>
      </c>
      <c r="B38" s="4" t="s">
        <v>36</v>
      </c>
      <c r="C38" s="33">
        <f t="shared" si="5"/>
        <v>6.3867158809979965E-2</v>
      </c>
      <c r="D38" s="33">
        <f t="shared" si="6"/>
        <v>-2.3923444976076555E-2</v>
      </c>
      <c r="E38" s="33">
        <f t="shared" si="7"/>
        <v>2.5158662498815952E-2</v>
      </c>
      <c r="F38" s="33">
        <f t="shared" si="8"/>
        <v>-2.7907486796032818E-2</v>
      </c>
      <c r="G38" s="33">
        <f t="shared" si="9"/>
        <v>-1.8818761576807848E-2</v>
      </c>
      <c r="H38" s="33">
        <f t="shared" si="10"/>
        <v>1.0825452293128472E-2</v>
      </c>
      <c r="I38" s="33">
        <f t="shared" si="11"/>
        <v>6.9213060267939788E-2</v>
      </c>
      <c r="J38" s="33">
        <f t="shared" si="12"/>
        <v>7.7622538997502058E-2</v>
      </c>
      <c r="K38" s="32">
        <v>319961</v>
      </c>
      <c r="L38" s="32">
        <v>347567</v>
      </c>
      <c r="M38" s="32">
        <v>369495</v>
      </c>
      <c r="N38" s="32">
        <v>392117</v>
      </c>
      <c r="O38" s="32">
        <v>402205</v>
      </c>
      <c r="P38" s="32">
        <v>432684</v>
      </c>
      <c r="Q38" s="32">
        <v>459133</v>
      </c>
      <c r="R38" s="32">
        <v>494006</v>
      </c>
      <c r="S38" s="32">
        <v>20247</v>
      </c>
      <c r="T38" s="32">
        <v>-1377</v>
      </c>
      <c r="U38" s="32">
        <v>11435</v>
      </c>
      <c r="V38" s="32">
        <v>-8760</v>
      </c>
      <c r="W38" s="32">
        <v>-14224</v>
      </c>
      <c r="X38" s="32">
        <v>8977</v>
      </c>
      <c r="Y38" s="32">
        <v>35601</v>
      </c>
      <c r="Z38" s="32">
        <v>36321</v>
      </c>
      <c r="AA38" s="32">
        <v>2733</v>
      </c>
      <c r="AB38" s="32">
        <v>3588</v>
      </c>
      <c r="AC38" s="32">
        <v>2246</v>
      </c>
      <c r="AD38" s="32">
        <v>2831</v>
      </c>
      <c r="AE38" s="32">
        <v>11296</v>
      </c>
      <c r="AF38" s="32">
        <v>3396</v>
      </c>
      <c r="AG38" s="32">
        <v>1113</v>
      </c>
      <c r="AH38" s="32">
        <v>4776</v>
      </c>
      <c r="AI38" s="32">
        <v>2545</v>
      </c>
      <c r="AJ38" s="32">
        <v>10526</v>
      </c>
      <c r="AK38" s="32">
        <v>4385</v>
      </c>
      <c r="AL38" s="32">
        <v>5014</v>
      </c>
      <c r="AM38" s="32">
        <v>4641</v>
      </c>
      <c r="AN38" s="32">
        <v>7689</v>
      </c>
      <c r="AO38" s="32">
        <v>4936</v>
      </c>
      <c r="AP38" s="32">
        <v>2751</v>
      </c>
    </row>
    <row r="39" spans="1:42" x14ac:dyDescent="0.3">
      <c r="A39" s="3">
        <v>235</v>
      </c>
      <c r="B39" s="4" t="s">
        <v>37</v>
      </c>
      <c r="C39" s="33">
        <f t="shared" si="5"/>
        <v>1.9262657070281582E-2</v>
      </c>
      <c r="D39" s="33">
        <f t="shared" si="6"/>
        <v>1.7872066112822715E-2</v>
      </c>
      <c r="E39" s="33">
        <f t="shared" si="7"/>
        <v>4.3487455938093653E-2</v>
      </c>
      <c r="F39" s="33">
        <f t="shared" si="8"/>
        <v>4.884912477111597E-2</v>
      </c>
      <c r="G39" s="33">
        <f t="shared" si="9"/>
        <v>7.2290453297561268E-3</v>
      </c>
      <c r="H39" s="33">
        <f t="shared" si="10"/>
        <v>2.3819731364209094E-2</v>
      </c>
      <c r="I39" s="33">
        <f t="shared" si="11"/>
        <v>2.4902867482069053E-2</v>
      </c>
      <c r="J39" s="33">
        <f t="shared" si="12"/>
        <v>5.2801299870702829E-3</v>
      </c>
      <c r="K39" s="32">
        <v>1569202</v>
      </c>
      <c r="L39" s="32">
        <v>1721905</v>
      </c>
      <c r="M39" s="32">
        <v>1891373</v>
      </c>
      <c r="N39" s="32">
        <v>2029412</v>
      </c>
      <c r="O39" s="32">
        <v>2081326</v>
      </c>
      <c r="P39" s="32">
        <v>2218245</v>
      </c>
      <c r="Q39" s="32">
        <v>2382055</v>
      </c>
      <c r="R39" s="32">
        <v>2522097</v>
      </c>
      <c r="S39" s="32">
        <v>14364</v>
      </c>
      <c r="T39" s="32">
        <v>31361</v>
      </c>
      <c r="U39" s="32">
        <v>81745</v>
      </c>
      <c r="V39" s="32">
        <v>118662</v>
      </c>
      <c r="W39" s="32">
        <v>22339</v>
      </c>
      <c r="X39" s="32">
        <v>103325</v>
      </c>
      <c r="Y39" s="32">
        <v>97201</v>
      </c>
      <c r="Z39" s="32">
        <v>2354</v>
      </c>
      <c r="AA39" s="32">
        <v>25319</v>
      </c>
      <c r="AB39" s="32">
        <v>7743</v>
      </c>
      <c r="AC39" s="32">
        <v>7533</v>
      </c>
      <c r="AD39" s="32">
        <v>3885</v>
      </c>
      <c r="AE39" s="32">
        <v>24742</v>
      </c>
      <c r="AF39" s="32">
        <v>5417</v>
      </c>
      <c r="AG39" s="32">
        <v>5685</v>
      </c>
      <c r="AH39" s="32">
        <v>22119</v>
      </c>
      <c r="AI39" s="32">
        <v>9456</v>
      </c>
      <c r="AJ39" s="32">
        <v>8330</v>
      </c>
      <c r="AK39" s="32">
        <v>7027</v>
      </c>
      <c r="AL39" s="32">
        <v>23412</v>
      </c>
      <c r="AM39" s="32">
        <v>32035</v>
      </c>
      <c r="AN39" s="32">
        <v>55904</v>
      </c>
      <c r="AO39" s="32">
        <v>43566</v>
      </c>
      <c r="AP39" s="32">
        <v>11156</v>
      </c>
    </row>
    <row r="40" spans="1:42" x14ac:dyDescent="0.3">
      <c r="A40" s="3">
        <v>236</v>
      </c>
      <c r="B40" s="4" t="s">
        <v>38</v>
      </c>
      <c r="C40" s="33">
        <f t="shared" si="5"/>
        <v>6.604552492940903E-2</v>
      </c>
      <c r="D40" s="33">
        <f t="shared" si="6"/>
        <v>4.5564661898420802E-2</v>
      </c>
      <c r="E40" s="33">
        <f t="shared" si="7"/>
        <v>6.2299333796680852E-2</v>
      </c>
      <c r="F40" s="33">
        <f t="shared" si="8"/>
        <v>5.2177779799432666E-2</v>
      </c>
      <c r="G40" s="33">
        <f t="shared" si="9"/>
        <v>4.5247364371953126E-3</v>
      </c>
      <c r="H40" s="33">
        <f t="shared" si="10"/>
        <v>3.262089019560941E-2</v>
      </c>
      <c r="I40" s="33">
        <f t="shared" si="11"/>
        <v>2.0595460104424732E-2</v>
      </c>
      <c r="J40" s="33">
        <f t="shared" si="12"/>
        <v>5.2366492837811075E-3</v>
      </c>
      <c r="K40" s="32">
        <v>1021023</v>
      </c>
      <c r="L40" s="32">
        <v>1092645</v>
      </c>
      <c r="M40" s="32">
        <v>1179820</v>
      </c>
      <c r="N40" s="32">
        <v>1275083</v>
      </c>
      <c r="O40" s="32">
        <v>1293335</v>
      </c>
      <c r="P40" s="32">
        <v>1362869</v>
      </c>
      <c r="Q40" s="32">
        <v>1430121</v>
      </c>
      <c r="R40" s="32">
        <v>1514900</v>
      </c>
      <c r="S40" s="32">
        <v>71645</v>
      </c>
      <c r="T40" s="32">
        <v>57146</v>
      </c>
      <c r="U40" s="32">
        <v>70878</v>
      </c>
      <c r="V40" s="32">
        <v>65485</v>
      </c>
      <c r="W40" s="32">
        <v>7019</v>
      </c>
      <c r="X40" s="32">
        <v>55879</v>
      </c>
      <c r="Y40" s="32">
        <v>32492</v>
      </c>
      <c r="Z40" s="32">
        <v>2033</v>
      </c>
      <c r="AA40" s="32">
        <v>8069</v>
      </c>
      <c r="AB40" s="32">
        <v>7493</v>
      </c>
      <c r="AC40" s="32">
        <v>25266</v>
      </c>
      <c r="AD40" s="32">
        <v>13754</v>
      </c>
      <c r="AE40" s="32">
        <v>12799</v>
      </c>
      <c r="AF40" s="32">
        <v>9752</v>
      </c>
      <c r="AG40" s="32">
        <v>13984</v>
      </c>
      <c r="AH40" s="32">
        <v>21757</v>
      </c>
      <c r="AI40" s="32">
        <v>12280</v>
      </c>
      <c r="AJ40" s="32">
        <v>14853</v>
      </c>
      <c r="AK40" s="32">
        <v>22642</v>
      </c>
      <c r="AL40" s="32">
        <v>12708</v>
      </c>
      <c r="AM40" s="32">
        <v>13966</v>
      </c>
      <c r="AN40" s="32">
        <v>21173</v>
      </c>
      <c r="AO40" s="32">
        <v>17022</v>
      </c>
      <c r="AP40" s="32">
        <v>15857</v>
      </c>
    </row>
    <row r="41" spans="1:42" x14ac:dyDescent="0.3">
      <c r="A41" s="3">
        <v>237</v>
      </c>
      <c r="B41" s="4" t="s">
        <v>39</v>
      </c>
      <c r="C41" s="33">
        <f t="shared" si="5"/>
        <v>4.2820505646793308E-2</v>
      </c>
      <c r="D41" s="33">
        <f t="shared" si="6"/>
        <v>-1.113102411647774E-2</v>
      </c>
      <c r="E41" s="33">
        <f t="shared" si="7"/>
        <v>1.2823049318554335E-2</v>
      </c>
      <c r="F41" s="33">
        <f t="shared" si="8"/>
        <v>4.6953247491898185E-3</v>
      </c>
      <c r="G41" s="33">
        <f t="shared" si="9"/>
        <v>2.7990201438213378E-2</v>
      </c>
      <c r="H41" s="33">
        <f t="shared" si="10"/>
        <v>5.9269561514434542E-2</v>
      </c>
      <c r="I41" s="33">
        <f t="shared" si="11"/>
        <v>5.2541449954980335E-2</v>
      </c>
      <c r="J41" s="33">
        <f t="shared" si="12"/>
        <v>3.4422935095587623E-2</v>
      </c>
      <c r="K41" s="32">
        <v>1072290</v>
      </c>
      <c r="L41" s="32">
        <v>1124335</v>
      </c>
      <c r="M41" s="32">
        <v>1243386</v>
      </c>
      <c r="N41" s="32">
        <v>1315138</v>
      </c>
      <c r="O41" s="32">
        <v>1381019</v>
      </c>
      <c r="P41" s="32">
        <v>1465339</v>
      </c>
      <c r="Q41" s="32">
        <v>1584863</v>
      </c>
      <c r="R41" s="32">
        <v>1685417</v>
      </c>
      <c r="S41" s="32">
        <v>51019</v>
      </c>
      <c r="T41" s="32">
        <v>-1490</v>
      </c>
      <c r="U41" s="32">
        <v>22198</v>
      </c>
      <c r="V41" s="32">
        <v>9414</v>
      </c>
      <c r="W41" s="32">
        <v>46394</v>
      </c>
      <c r="X41" s="32">
        <v>80308</v>
      </c>
      <c r="Y41" s="32">
        <v>77146</v>
      </c>
      <c r="Z41" s="32">
        <v>60931</v>
      </c>
      <c r="AA41" s="32">
        <v>1661</v>
      </c>
      <c r="AB41" s="32">
        <v>1905</v>
      </c>
      <c r="AC41" s="32">
        <v>7824</v>
      </c>
      <c r="AD41" s="32">
        <v>7025</v>
      </c>
      <c r="AE41" s="32">
        <v>5443</v>
      </c>
      <c r="AF41" s="32">
        <v>11209</v>
      </c>
      <c r="AG41" s="32">
        <v>12450</v>
      </c>
      <c r="AH41" s="32">
        <v>9163</v>
      </c>
      <c r="AI41" s="32">
        <v>6764</v>
      </c>
      <c r="AJ41" s="32">
        <v>12930</v>
      </c>
      <c r="AK41" s="32">
        <v>14078</v>
      </c>
      <c r="AL41" s="32">
        <v>10264</v>
      </c>
      <c r="AM41" s="32">
        <v>13182</v>
      </c>
      <c r="AN41" s="32">
        <v>4667</v>
      </c>
      <c r="AO41" s="32">
        <v>6325</v>
      </c>
      <c r="AP41" s="32">
        <v>12077</v>
      </c>
    </row>
    <row r="42" spans="1:42" x14ac:dyDescent="0.3">
      <c r="A42" s="3">
        <v>238</v>
      </c>
      <c r="B42" s="4" t="s">
        <v>40</v>
      </c>
      <c r="C42" s="33">
        <f t="shared" si="5"/>
        <v>5.0847545095178956E-2</v>
      </c>
      <c r="D42" s="33">
        <f t="shared" si="6"/>
        <v>3.7153818622902179E-2</v>
      </c>
      <c r="E42" s="33">
        <f t="shared" si="7"/>
        <v>4.3606443856982161E-2</v>
      </c>
      <c r="F42" s="33">
        <f t="shared" si="8"/>
        <v>6.044286684876804E-2</v>
      </c>
      <c r="G42" s="33">
        <f t="shared" si="9"/>
        <v>3.8929239206104914E-3</v>
      </c>
      <c r="H42" s="33">
        <f t="shared" si="10"/>
        <v>3.3516678540694719E-2</v>
      </c>
      <c r="I42" s="33">
        <f t="shared" si="11"/>
        <v>5.1237044267259793E-2</v>
      </c>
      <c r="J42" s="33">
        <f t="shared" si="12"/>
        <v>5.5317674960707393E-2</v>
      </c>
      <c r="K42" s="32">
        <v>581326</v>
      </c>
      <c r="L42" s="32">
        <v>617487</v>
      </c>
      <c r="M42" s="32">
        <v>672951</v>
      </c>
      <c r="N42" s="32">
        <v>721210</v>
      </c>
      <c r="O42" s="32">
        <v>749822</v>
      </c>
      <c r="P42" s="32">
        <v>783222</v>
      </c>
      <c r="Q42" s="32">
        <v>838046</v>
      </c>
      <c r="R42" s="32">
        <v>886299</v>
      </c>
      <c r="S42" s="32">
        <v>23773</v>
      </c>
      <c r="T42" s="32">
        <v>23259</v>
      </c>
      <c r="U42" s="32">
        <v>26245</v>
      </c>
      <c r="V42" s="32">
        <v>47828</v>
      </c>
      <c r="W42" s="32">
        <v>1633</v>
      </c>
      <c r="X42" s="32">
        <v>35764</v>
      </c>
      <c r="Y42" s="32">
        <v>46796</v>
      </c>
      <c r="Z42" s="32">
        <v>51455</v>
      </c>
      <c r="AA42" s="32">
        <v>11698</v>
      </c>
      <c r="AB42" s="32">
        <v>3715</v>
      </c>
      <c r="AC42" s="32">
        <v>5285</v>
      </c>
      <c r="AD42" s="32">
        <v>1176</v>
      </c>
      <c r="AE42" s="32">
        <v>6342</v>
      </c>
      <c r="AF42" s="32">
        <v>1907</v>
      </c>
      <c r="AG42" s="32">
        <v>3037</v>
      </c>
      <c r="AH42" s="32">
        <v>8343</v>
      </c>
      <c r="AI42" s="32">
        <v>5912</v>
      </c>
      <c r="AJ42" s="32">
        <v>4032</v>
      </c>
      <c r="AK42" s="32">
        <v>2185</v>
      </c>
      <c r="AL42" s="32">
        <v>5412</v>
      </c>
      <c r="AM42" s="32">
        <v>5056</v>
      </c>
      <c r="AN42" s="32">
        <v>11420</v>
      </c>
      <c r="AO42" s="32">
        <v>6894</v>
      </c>
      <c r="AP42" s="32">
        <v>10770</v>
      </c>
    </row>
    <row r="43" spans="1:42" x14ac:dyDescent="0.3">
      <c r="A43" s="3">
        <v>239</v>
      </c>
      <c r="B43" s="4" t="s">
        <v>41</v>
      </c>
      <c r="C43" s="33">
        <f t="shared" si="5"/>
        <v>3.154978354978355E-2</v>
      </c>
      <c r="D43" s="33">
        <f t="shared" si="6"/>
        <v>8.0941270804679624E-2</v>
      </c>
      <c r="E43" s="33">
        <f t="shared" si="7"/>
        <v>8.0693084790291802E-2</v>
      </c>
      <c r="F43" s="33">
        <f t="shared" si="8"/>
        <v>0.14132007518559755</v>
      </c>
      <c r="G43" s="33">
        <f t="shared" si="9"/>
        <v>8.6442779696451078E-3</v>
      </c>
      <c r="H43" s="33">
        <f t="shared" si="10"/>
        <v>-1.7413381404962577E-3</v>
      </c>
      <c r="I43" s="33">
        <f t="shared" si="11"/>
        <v>2.7814165485312327E-3</v>
      </c>
      <c r="J43" s="33">
        <f t="shared" si="12"/>
        <v>2.2938916102677721E-2</v>
      </c>
      <c r="K43" s="32">
        <v>173250</v>
      </c>
      <c r="L43" s="32">
        <v>179587</v>
      </c>
      <c r="M43" s="32">
        <v>191838</v>
      </c>
      <c r="N43" s="32">
        <v>221851</v>
      </c>
      <c r="O43" s="32">
        <v>195158</v>
      </c>
      <c r="P43" s="32">
        <v>211906</v>
      </c>
      <c r="Q43" s="32">
        <v>222908</v>
      </c>
      <c r="R43" s="32">
        <v>231092</v>
      </c>
      <c r="S43" s="32">
        <v>9538</v>
      </c>
      <c r="T43" s="32">
        <v>12352</v>
      </c>
      <c r="U43" s="32">
        <v>15539</v>
      </c>
      <c r="V43" s="32">
        <v>32452</v>
      </c>
      <c r="W43" s="32">
        <v>2377</v>
      </c>
      <c r="X43" s="32">
        <v>-158</v>
      </c>
      <c r="Y43" s="32">
        <v>784</v>
      </c>
      <c r="Z43" s="32">
        <v>6969</v>
      </c>
      <c r="AA43" s="32">
        <v>422</v>
      </c>
      <c r="AB43" s="32">
        <v>3546</v>
      </c>
      <c r="AC43" s="32">
        <v>1920</v>
      </c>
      <c r="AD43" s="32">
        <v>784</v>
      </c>
      <c r="AE43" s="32">
        <v>1672</v>
      </c>
      <c r="AF43" s="32">
        <v>2641</v>
      </c>
      <c r="AG43" s="32">
        <v>1874</v>
      </c>
      <c r="AH43" s="32">
        <v>1961</v>
      </c>
      <c r="AI43" s="32">
        <v>4494</v>
      </c>
      <c r="AJ43" s="32">
        <v>1362</v>
      </c>
      <c r="AK43" s="32">
        <v>1979</v>
      </c>
      <c r="AL43" s="32">
        <v>1884</v>
      </c>
      <c r="AM43" s="32">
        <v>2362</v>
      </c>
      <c r="AN43" s="32">
        <v>2852</v>
      </c>
      <c r="AO43" s="32">
        <v>2038</v>
      </c>
      <c r="AP43" s="32">
        <v>3629</v>
      </c>
    </row>
    <row r="44" spans="1:42" x14ac:dyDescent="0.3">
      <c r="A44" s="3">
        <v>301</v>
      </c>
      <c r="B44" s="5" t="s">
        <v>42</v>
      </c>
      <c r="C44" s="33">
        <f t="shared" si="5"/>
        <v>2.7933776203199485E-2</v>
      </c>
      <c r="D44" s="33">
        <f t="shared" si="6"/>
        <v>4.3013558020837686E-2</v>
      </c>
      <c r="E44" s="33">
        <f t="shared" si="7"/>
        <v>5.1433755017576223E-2</v>
      </c>
      <c r="F44" s="33">
        <f t="shared" si="8"/>
        <v>3.812753828676857E-2</v>
      </c>
      <c r="G44" s="33">
        <f t="shared" si="9"/>
        <v>1.2577102682841651E-2</v>
      </c>
      <c r="H44" s="33">
        <f t="shared" si="10"/>
        <v>2.4849340075675293E-2</v>
      </c>
      <c r="I44" s="33">
        <f t="shared" si="11"/>
        <v>3.1739685162177955E-2</v>
      </c>
      <c r="J44" s="33">
        <f t="shared" si="12"/>
        <v>4.03103975720994E-2</v>
      </c>
      <c r="K44" s="32">
        <v>39296871</v>
      </c>
      <c r="L44" s="32">
        <v>42250562</v>
      </c>
      <c r="M44" s="32">
        <v>45467670</v>
      </c>
      <c r="N44" s="32">
        <v>47657391</v>
      </c>
      <c r="O44" s="32">
        <v>49319944</v>
      </c>
      <c r="P44" s="32">
        <v>51689260</v>
      </c>
      <c r="Q44" s="32">
        <v>55192797</v>
      </c>
      <c r="R44" s="32">
        <v>59820571</v>
      </c>
      <c r="S44" s="32">
        <v>1051912</v>
      </c>
      <c r="T44" s="32">
        <v>1912618</v>
      </c>
      <c r="U44" s="32">
        <v>2404376</v>
      </c>
      <c r="V44" s="32">
        <v>1640745</v>
      </c>
      <c r="W44" s="32">
        <v>811649</v>
      </c>
      <c r="X44" s="32">
        <v>1755269</v>
      </c>
      <c r="Y44" s="32">
        <v>1961274</v>
      </c>
      <c r="Z44" s="32">
        <v>2547134</v>
      </c>
      <c r="AA44" s="32">
        <v>492535</v>
      </c>
      <c r="AB44" s="32">
        <v>452823</v>
      </c>
      <c r="AC44" s="32">
        <v>402027</v>
      </c>
      <c r="AD44" s="32">
        <v>621565</v>
      </c>
      <c r="AE44" s="32">
        <v>595826</v>
      </c>
      <c r="AF44" s="32">
        <v>423482</v>
      </c>
      <c r="AG44" s="32">
        <v>524176</v>
      </c>
      <c r="AH44" s="32">
        <v>700738</v>
      </c>
      <c r="AI44" s="32">
        <v>446737</v>
      </c>
      <c r="AJ44" s="32">
        <v>548094</v>
      </c>
      <c r="AK44" s="32">
        <v>467830</v>
      </c>
      <c r="AL44" s="32">
        <v>445251</v>
      </c>
      <c r="AM44" s="32">
        <v>787173</v>
      </c>
      <c r="AN44" s="32">
        <v>894307</v>
      </c>
      <c r="AO44" s="32">
        <v>733648</v>
      </c>
      <c r="AP44" s="32">
        <v>836481</v>
      </c>
    </row>
    <row r="45" spans="1:42" x14ac:dyDescent="0.3">
      <c r="A45" s="3">
        <v>402</v>
      </c>
      <c r="B45" s="4" t="s">
        <v>43</v>
      </c>
      <c r="C45" s="33">
        <f t="shared" si="5"/>
        <v>8.6534714267156379E-3</v>
      </c>
      <c r="D45" s="33">
        <f t="shared" si="6"/>
        <v>1.2767232157633573E-2</v>
      </c>
      <c r="E45" s="33">
        <f t="shared" si="7"/>
        <v>9.0067073428616549E-3</v>
      </c>
      <c r="F45" s="33">
        <f t="shared" si="8"/>
        <v>2.6086906101054144E-2</v>
      </c>
      <c r="G45" s="33">
        <f t="shared" si="9"/>
        <v>9.1489614660041803E-3</v>
      </c>
      <c r="H45" s="33">
        <f t="shared" si="10"/>
        <v>3.9313517936562278E-2</v>
      </c>
      <c r="I45" s="33">
        <f t="shared" si="11"/>
        <v>2.328740525379221E-2</v>
      </c>
      <c r="J45" s="33">
        <f t="shared" si="12"/>
        <v>2.6180836888606229E-2</v>
      </c>
      <c r="K45" s="32">
        <v>1016124</v>
      </c>
      <c r="L45" s="32">
        <v>1081597</v>
      </c>
      <c r="M45" s="32">
        <v>1158581</v>
      </c>
      <c r="N45" s="32">
        <v>1207234</v>
      </c>
      <c r="O45" s="32">
        <v>1253257</v>
      </c>
      <c r="P45" s="32">
        <v>1302758</v>
      </c>
      <c r="Q45" s="32">
        <v>1375121</v>
      </c>
      <c r="R45" s="32">
        <v>1487462</v>
      </c>
      <c r="S45" s="32">
        <v>3607</v>
      </c>
      <c r="T45" s="32">
        <v>17297</v>
      </c>
      <c r="U45" s="32">
        <v>21576</v>
      </c>
      <c r="V45" s="32">
        <v>41709</v>
      </c>
      <c r="W45" s="32">
        <v>15705</v>
      </c>
      <c r="X45" s="32">
        <v>58676</v>
      </c>
      <c r="Y45" s="32">
        <v>30881</v>
      </c>
      <c r="Z45" s="32">
        <v>43180</v>
      </c>
      <c r="AA45" s="32">
        <v>11793</v>
      </c>
      <c r="AB45" s="32">
        <v>7878</v>
      </c>
      <c r="AC45" s="32">
        <v>11413</v>
      </c>
      <c r="AD45" s="32">
        <v>13233</v>
      </c>
      <c r="AE45" s="32">
        <v>14140</v>
      </c>
      <c r="AF45" s="32">
        <v>10476</v>
      </c>
      <c r="AG45" s="32">
        <v>13395</v>
      </c>
      <c r="AH45" s="32">
        <v>12697</v>
      </c>
      <c r="AI45" s="32">
        <v>6607</v>
      </c>
      <c r="AJ45" s="32">
        <v>11366</v>
      </c>
      <c r="AK45" s="32">
        <v>22554</v>
      </c>
      <c r="AL45" s="32">
        <v>23449</v>
      </c>
      <c r="AM45" s="32">
        <v>18379</v>
      </c>
      <c r="AN45" s="32">
        <v>17936</v>
      </c>
      <c r="AO45" s="32">
        <v>12253</v>
      </c>
      <c r="AP45" s="32">
        <v>16934</v>
      </c>
    </row>
    <row r="46" spans="1:42" x14ac:dyDescent="0.3">
      <c r="A46" s="3">
        <v>403</v>
      </c>
      <c r="B46" s="4" t="s">
        <v>44</v>
      </c>
      <c r="C46" s="33">
        <f t="shared" si="5"/>
        <v>5.194606956846707E-2</v>
      </c>
      <c r="D46" s="33">
        <f t="shared" si="6"/>
        <v>1.3800061149278507E-2</v>
      </c>
      <c r="E46" s="33">
        <f t="shared" si="7"/>
        <v>7.9237997134118651E-2</v>
      </c>
      <c r="F46" s="33">
        <f t="shared" si="8"/>
        <v>5.8469513083664673E-2</v>
      </c>
      <c r="G46" s="33">
        <f t="shared" si="9"/>
        <v>-6.5907974455542819E-4</v>
      </c>
      <c r="H46" s="33">
        <f t="shared" si="10"/>
        <v>3.1747340803734148E-2</v>
      </c>
      <c r="I46" s="33">
        <f t="shared" si="11"/>
        <v>5.7926347026467637E-2</v>
      </c>
      <c r="J46" s="33">
        <f t="shared" si="12"/>
        <v>4.2054401861471517E-2</v>
      </c>
      <c r="K46" s="32">
        <v>1899855</v>
      </c>
      <c r="L46" s="32">
        <v>2073614</v>
      </c>
      <c r="M46" s="32">
        <v>2263876</v>
      </c>
      <c r="N46" s="32">
        <v>2401850</v>
      </c>
      <c r="O46" s="32">
        <v>2442800</v>
      </c>
      <c r="P46" s="32">
        <v>2594863</v>
      </c>
      <c r="Q46" s="32">
        <v>2750113</v>
      </c>
      <c r="R46" s="32">
        <v>2918981</v>
      </c>
      <c r="S46" s="32">
        <v>98449</v>
      </c>
      <c r="T46" s="32">
        <v>32463</v>
      </c>
      <c r="U46" s="32">
        <v>197324</v>
      </c>
      <c r="V46" s="32">
        <v>124735</v>
      </c>
      <c r="W46" s="32">
        <v>558</v>
      </c>
      <c r="X46" s="32">
        <v>77717</v>
      </c>
      <c r="Y46" s="32">
        <v>155410</v>
      </c>
      <c r="Z46" s="32">
        <v>158556</v>
      </c>
      <c r="AA46" s="32">
        <v>9826</v>
      </c>
      <c r="AB46" s="32">
        <v>7247</v>
      </c>
      <c r="AC46" s="32">
        <v>6126</v>
      </c>
      <c r="AD46" s="32">
        <v>25868</v>
      </c>
      <c r="AE46" s="32">
        <v>14001</v>
      </c>
      <c r="AF46" s="32">
        <v>15365</v>
      </c>
      <c r="AG46" s="32">
        <v>17724</v>
      </c>
      <c r="AH46" s="32">
        <v>11157</v>
      </c>
      <c r="AI46" s="32">
        <v>9585</v>
      </c>
      <c r="AJ46" s="32">
        <v>11094</v>
      </c>
      <c r="AK46" s="32">
        <v>24065</v>
      </c>
      <c r="AL46" s="32">
        <v>10168</v>
      </c>
      <c r="AM46" s="32">
        <v>16169</v>
      </c>
      <c r="AN46" s="32">
        <v>10702</v>
      </c>
      <c r="AO46" s="32">
        <v>13830</v>
      </c>
      <c r="AP46" s="32">
        <v>46957</v>
      </c>
    </row>
    <row r="47" spans="1:42" x14ac:dyDescent="0.3">
      <c r="A47" s="3">
        <v>412</v>
      </c>
      <c r="B47" s="4" t="s">
        <v>45</v>
      </c>
      <c r="C47" s="33">
        <f t="shared" si="5"/>
        <v>3.0546743704055351E-3</v>
      </c>
      <c r="D47" s="33">
        <f t="shared" si="6"/>
        <v>5.3289942965954074E-2</v>
      </c>
      <c r="E47" s="33">
        <f t="shared" si="7"/>
        <v>3.2089911110777164E-2</v>
      </c>
      <c r="F47" s="33">
        <f t="shared" si="8"/>
        <v>3.2764623465134618E-2</v>
      </c>
      <c r="G47" s="33">
        <f t="shared" si="9"/>
        <v>1.6791304047549464E-2</v>
      </c>
      <c r="H47" s="33">
        <f t="shared" si="10"/>
        <v>3.3301163179500159E-2</v>
      </c>
      <c r="I47" s="33">
        <f t="shared" si="11"/>
        <v>4.9459443333455234E-2</v>
      </c>
      <c r="J47" s="33">
        <f t="shared" si="12"/>
        <v>3.2926355839575518E-2</v>
      </c>
      <c r="K47" s="32">
        <v>1836857</v>
      </c>
      <c r="L47" s="32">
        <v>1959882</v>
      </c>
      <c r="M47" s="32">
        <v>2129392</v>
      </c>
      <c r="N47" s="32">
        <v>2272512</v>
      </c>
      <c r="O47" s="32">
        <v>2374622</v>
      </c>
      <c r="P47" s="32">
        <v>2473307</v>
      </c>
      <c r="Q47" s="32">
        <v>2597785</v>
      </c>
      <c r="R47" s="32">
        <v>2792292</v>
      </c>
      <c r="S47" s="32">
        <v>14951</v>
      </c>
      <c r="T47" s="32">
        <v>87971</v>
      </c>
      <c r="U47" s="32">
        <v>79716</v>
      </c>
      <c r="V47" s="32">
        <v>99735</v>
      </c>
      <c r="W47" s="32">
        <v>94753</v>
      </c>
      <c r="X47" s="32">
        <v>98572</v>
      </c>
      <c r="Y47" s="32">
        <v>122364</v>
      </c>
      <c r="Z47" s="32">
        <v>80641</v>
      </c>
      <c r="AA47" s="32">
        <v>34517</v>
      </c>
      <c r="AB47" s="32">
        <v>39277</v>
      </c>
      <c r="AC47" s="32">
        <v>16719</v>
      </c>
      <c r="AD47" s="32">
        <v>15506</v>
      </c>
      <c r="AE47" s="32">
        <v>20132</v>
      </c>
      <c r="AF47" s="32">
        <v>23429</v>
      </c>
      <c r="AG47" s="32">
        <v>33747</v>
      </c>
      <c r="AH47" s="32">
        <v>32289</v>
      </c>
      <c r="AI47" s="32">
        <v>43857</v>
      </c>
      <c r="AJ47" s="32">
        <v>22806</v>
      </c>
      <c r="AK47" s="32">
        <v>28103</v>
      </c>
      <c r="AL47" s="32">
        <v>40783</v>
      </c>
      <c r="AM47" s="32">
        <v>75012</v>
      </c>
      <c r="AN47" s="32">
        <v>39637</v>
      </c>
      <c r="AO47" s="32">
        <v>27626</v>
      </c>
      <c r="AP47" s="32">
        <v>20990</v>
      </c>
    </row>
    <row r="48" spans="1:42" x14ac:dyDescent="0.3">
      <c r="A48" s="3">
        <v>415</v>
      </c>
      <c r="B48" s="4" t="s">
        <v>46</v>
      </c>
      <c r="C48" s="33">
        <f t="shared" si="5"/>
        <v>3.9032074351424383E-2</v>
      </c>
      <c r="D48" s="33">
        <f t="shared" si="6"/>
        <v>5.667369295280051E-2</v>
      </c>
      <c r="E48" s="33">
        <f t="shared" si="7"/>
        <v>2.0083537633469581E-2</v>
      </c>
      <c r="F48" s="33">
        <f t="shared" si="8"/>
        <v>-8.0358978848506929E-3</v>
      </c>
      <c r="G48" s="33">
        <f t="shared" si="9"/>
        <v>1.8637304611322791E-2</v>
      </c>
      <c r="H48" s="33">
        <f t="shared" si="10"/>
        <v>4.5619987490186108E-2</v>
      </c>
      <c r="I48" s="33">
        <f t="shared" si="11"/>
        <v>6.4432069554503965E-2</v>
      </c>
      <c r="J48" s="33">
        <f t="shared" si="12"/>
        <v>4.8704034178735145E-2</v>
      </c>
      <c r="K48" s="32">
        <v>412635</v>
      </c>
      <c r="L48" s="32">
        <v>443098</v>
      </c>
      <c r="M48" s="32">
        <v>469489</v>
      </c>
      <c r="N48" s="32">
        <v>491171</v>
      </c>
      <c r="O48" s="32">
        <v>499965</v>
      </c>
      <c r="P48" s="32">
        <v>538777</v>
      </c>
      <c r="Q48" s="32">
        <v>571408</v>
      </c>
      <c r="R48" s="32">
        <v>602948</v>
      </c>
      <c r="S48" s="32">
        <v>14194</v>
      </c>
      <c r="T48" s="32">
        <v>25819</v>
      </c>
      <c r="U48" s="32">
        <v>11028</v>
      </c>
      <c r="V48" s="32">
        <v>-5330</v>
      </c>
      <c r="W48" s="32">
        <v>8760</v>
      </c>
      <c r="X48" s="32">
        <v>27413</v>
      </c>
      <c r="Y48" s="32">
        <v>36494</v>
      </c>
      <c r="Z48" s="32">
        <v>28381</v>
      </c>
      <c r="AA48" s="32">
        <v>2981</v>
      </c>
      <c r="AB48" s="32">
        <v>1697</v>
      </c>
      <c r="AC48" s="32">
        <v>1771</v>
      </c>
      <c r="AD48" s="32">
        <v>3353</v>
      </c>
      <c r="AE48" s="32">
        <v>2582</v>
      </c>
      <c r="AF48" s="32">
        <v>992</v>
      </c>
      <c r="AG48" s="32">
        <v>4321</v>
      </c>
      <c r="AH48" s="32">
        <v>4685</v>
      </c>
      <c r="AI48" s="32">
        <v>1069</v>
      </c>
      <c r="AJ48" s="32">
        <v>2404</v>
      </c>
      <c r="AK48" s="32">
        <v>3370</v>
      </c>
      <c r="AL48" s="32">
        <v>1970</v>
      </c>
      <c r="AM48" s="32">
        <v>2024</v>
      </c>
      <c r="AN48" s="32">
        <v>3826</v>
      </c>
      <c r="AO48" s="32">
        <v>3998</v>
      </c>
      <c r="AP48" s="32">
        <v>3700</v>
      </c>
    </row>
    <row r="49" spans="1:42" x14ac:dyDescent="0.3">
      <c r="A49" s="3">
        <v>417</v>
      </c>
      <c r="B49" s="4" t="s">
        <v>47</v>
      </c>
      <c r="C49" s="33">
        <f t="shared" si="5"/>
        <v>3.5484726360530239E-2</v>
      </c>
      <c r="D49" s="33">
        <f t="shared" si="6"/>
        <v>3.0019508065773689E-2</v>
      </c>
      <c r="E49" s="33">
        <f t="shared" si="7"/>
        <v>3.2020830715490764E-2</v>
      </c>
      <c r="F49" s="33">
        <f t="shared" si="8"/>
        <v>3.1065827589651384E-2</v>
      </c>
      <c r="G49" s="33">
        <f t="shared" si="9"/>
        <v>2.4837639133795379E-2</v>
      </c>
      <c r="H49" s="33">
        <f t="shared" si="10"/>
        <v>4.4929740749043365E-2</v>
      </c>
      <c r="I49" s="33">
        <f t="shared" si="11"/>
        <v>5.1228816580704967E-2</v>
      </c>
      <c r="J49" s="33">
        <f t="shared" si="12"/>
        <v>3.9872265650754336E-2</v>
      </c>
      <c r="K49" s="32">
        <v>1180367</v>
      </c>
      <c r="L49" s="32">
        <v>1256916</v>
      </c>
      <c r="M49" s="32">
        <v>1344937</v>
      </c>
      <c r="N49" s="32">
        <v>1431573</v>
      </c>
      <c r="O49" s="32">
        <v>1476187</v>
      </c>
      <c r="P49" s="32">
        <v>1663909</v>
      </c>
      <c r="Q49" s="32">
        <v>1682920</v>
      </c>
      <c r="R49" s="32">
        <v>1744245</v>
      </c>
      <c r="S49" s="32">
        <v>46627</v>
      </c>
      <c r="T49" s="32">
        <v>48861</v>
      </c>
      <c r="U49" s="32">
        <v>39910</v>
      </c>
      <c r="V49" s="32">
        <v>46927</v>
      </c>
      <c r="W49" s="32">
        <v>32680</v>
      </c>
      <c r="X49" s="32">
        <v>84460</v>
      </c>
      <c r="Y49" s="32">
        <v>96120</v>
      </c>
      <c r="Z49" s="32">
        <v>65985</v>
      </c>
      <c r="AA49" s="32">
        <v>10555</v>
      </c>
      <c r="AB49" s="32">
        <v>7300</v>
      </c>
      <c r="AC49" s="32">
        <v>14496</v>
      </c>
      <c r="AD49" s="32">
        <v>13475</v>
      </c>
      <c r="AE49" s="32">
        <v>16794</v>
      </c>
      <c r="AF49" s="32">
        <v>9394</v>
      </c>
      <c r="AG49" s="32">
        <v>11620</v>
      </c>
      <c r="AH49" s="32">
        <v>20645</v>
      </c>
      <c r="AI49" s="32">
        <v>15297</v>
      </c>
      <c r="AJ49" s="32">
        <v>18429</v>
      </c>
      <c r="AK49" s="32">
        <v>11340</v>
      </c>
      <c r="AL49" s="32">
        <v>15929</v>
      </c>
      <c r="AM49" s="32">
        <v>12809</v>
      </c>
      <c r="AN49" s="32">
        <v>19095</v>
      </c>
      <c r="AO49" s="32">
        <v>21526</v>
      </c>
      <c r="AP49" s="32">
        <v>17083</v>
      </c>
    </row>
    <row r="50" spans="1:42" x14ac:dyDescent="0.3">
      <c r="A50" s="3">
        <v>418</v>
      </c>
      <c r="B50" s="4" t="s">
        <v>48</v>
      </c>
      <c r="C50" s="33">
        <f t="shared" si="5"/>
        <v>5.3921553436569345E-3</v>
      </c>
      <c r="D50" s="33">
        <f t="shared" si="6"/>
        <v>1.1550465778276411E-2</v>
      </c>
      <c r="E50" s="33">
        <f t="shared" si="7"/>
        <v>3.2372573662896247E-2</v>
      </c>
      <c r="F50" s="33">
        <f t="shared" si="8"/>
        <v>-1.5802020169222318E-3</v>
      </c>
      <c r="G50" s="33">
        <f t="shared" si="9"/>
        <v>2.7212390533099248E-2</v>
      </c>
      <c r="H50" s="33">
        <f t="shared" si="10"/>
        <v>2.6672041886901386E-2</v>
      </c>
      <c r="I50" s="33">
        <f t="shared" si="11"/>
        <v>1.693420270362465E-3</v>
      </c>
      <c r="J50" s="33">
        <f t="shared" si="12"/>
        <v>-3.1666211497791493E-3</v>
      </c>
      <c r="K50" s="32">
        <v>322691</v>
      </c>
      <c r="L50" s="32">
        <v>335138</v>
      </c>
      <c r="M50" s="32">
        <v>358050</v>
      </c>
      <c r="N50" s="32">
        <v>369573</v>
      </c>
      <c r="O50" s="32">
        <v>383906</v>
      </c>
      <c r="P50" s="32">
        <v>401844</v>
      </c>
      <c r="Q50" s="32">
        <v>410412</v>
      </c>
      <c r="R50" s="32">
        <v>443059</v>
      </c>
      <c r="S50" s="32">
        <v>3002</v>
      </c>
      <c r="T50" s="32">
        <v>3450</v>
      </c>
      <c r="U50" s="32">
        <v>15033</v>
      </c>
      <c r="V50" s="32">
        <v>-2429</v>
      </c>
      <c r="W50" s="32">
        <v>12085</v>
      </c>
      <c r="X50" s="32">
        <v>20806</v>
      </c>
      <c r="Y50" s="32">
        <v>3007</v>
      </c>
      <c r="Z50" s="32">
        <v>-4335</v>
      </c>
      <c r="AA50" s="32">
        <v>1043</v>
      </c>
      <c r="AB50" s="32">
        <v>4143</v>
      </c>
      <c r="AC50" s="32">
        <v>2027</v>
      </c>
      <c r="AD50" s="32">
        <v>5380</v>
      </c>
      <c r="AE50" s="32">
        <v>2790</v>
      </c>
      <c r="AF50" s="32">
        <v>3255</v>
      </c>
      <c r="AG50" s="32">
        <v>3818</v>
      </c>
      <c r="AH50" s="32">
        <v>10001</v>
      </c>
      <c r="AI50" s="32">
        <v>2305</v>
      </c>
      <c r="AJ50" s="32">
        <v>3722</v>
      </c>
      <c r="AK50" s="32">
        <v>5469</v>
      </c>
      <c r="AL50" s="32">
        <v>3535</v>
      </c>
      <c r="AM50" s="32">
        <v>4428</v>
      </c>
      <c r="AN50" s="32">
        <v>13343</v>
      </c>
      <c r="AO50" s="32">
        <v>6130</v>
      </c>
      <c r="AP50" s="32">
        <v>7069</v>
      </c>
    </row>
    <row r="51" spans="1:42" x14ac:dyDescent="0.3">
      <c r="A51" s="3">
        <v>419</v>
      </c>
      <c r="B51" s="4" t="s">
        <v>49</v>
      </c>
      <c r="C51" s="33">
        <f t="shared" si="5"/>
        <v>-2.2917485309593817E-2</v>
      </c>
      <c r="D51" s="33">
        <f t="shared" si="6"/>
        <v>1.3015658660493232E-2</v>
      </c>
      <c r="E51" s="33">
        <f t="shared" si="7"/>
        <v>5.6465455368858178E-2</v>
      </c>
      <c r="F51" s="33">
        <f t="shared" si="8"/>
        <v>9.1745418029516579E-3</v>
      </c>
      <c r="G51" s="33">
        <f t="shared" si="9"/>
        <v>-2.8253139339429519E-3</v>
      </c>
      <c r="H51" s="33">
        <f t="shared" si="10"/>
        <v>2.6701749256931247E-2</v>
      </c>
      <c r="I51" s="33">
        <f t="shared" si="11"/>
        <v>3.7071787943338833E-2</v>
      </c>
      <c r="J51" s="33">
        <f t="shared" si="12"/>
        <v>2.7525748013519404E-2</v>
      </c>
      <c r="K51" s="32">
        <v>442806</v>
      </c>
      <c r="L51" s="32">
        <v>466515</v>
      </c>
      <c r="M51" s="32">
        <v>494621</v>
      </c>
      <c r="N51" s="32">
        <v>518827</v>
      </c>
      <c r="O51" s="32">
        <v>546134</v>
      </c>
      <c r="P51" s="32">
        <v>574644</v>
      </c>
      <c r="Q51" s="32">
        <v>603235</v>
      </c>
      <c r="R51" s="32">
        <v>626359</v>
      </c>
      <c r="S51" s="32">
        <v>-14338</v>
      </c>
      <c r="T51" s="32">
        <v>7379</v>
      </c>
      <c r="U51" s="32">
        <v>30368</v>
      </c>
      <c r="V51" s="32">
        <v>6922</v>
      </c>
      <c r="W51" s="32">
        <v>-4030</v>
      </c>
      <c r="X51" s="32">
        <v>15656</v>
      </c>
      <c r="Y51" s="32">
        <v>26776</v>
      </c>
      <c r="Z51" s="32">
        <v>27039</v>
      </c>
      <c r="AA51" s="32">
        <v>6933</v>
      </c>
      <c r="AB51" s="32">
        <v>3978</v>
      </c>
      <c r="AC51" s="32">
        <v>3285</v>
      </c>
      <c r="AD51" s="32">
        <v>4209</v>
      </c>
      <c r="AE51" s="32">
        <v>6513</v>
      </c>
      <c r="AF51" s="32">
        <v>4565</v>
      </c>
      <c r="AG51" s="32">
        <v>5331</v>
      </c>
      <c r="AH51" s="32">
        <v>6731</v>
      </c>
      <c r="AI51" s="32">
        <v>2743</v>
      </c>
      <c r="AJ51" s="32">
        <v>5285</v>
      </c>
      <c r="AK51" s="32">
        <v>5724</v>
      </c>
      <c r="AL51" s="32">
        <v>6371</v>
      </c>
      <c r="AM51" s="32">
        <v>4026</v>
      </c>
      <c r="AN51" s="32">
        <v>4877</v>
      </c>
      <c r="AO51" s="32">
        <v>9744</v>
      </c>
      <c r="AP51" s="32">
        <v>16529</v>
      </c>
    </row>
    <row r="52" spans="1:42" x14ac:dyDescent="0.3">
      <c r="A52" s="3">
        <v>420</v>
      </c>
      <c r="B52" s="4" t="s">
        <v>50</v>
      </c>
      <c r="C52" s="33">
        <f t="shared" si="5"/>
        <v>3.0462280515393396E-2</v>
      </c>
      <c r="D52" s="33">
        <f t="shared" si="6"/>
        <v>8.1817217820732285E-2</v>
      </c>
      <c r="E52" s="33">
        <f t="shared" si="7"/>
        <v>2.7345363062477368E-2</v>
      </c>
      <c r="F52" s="33">
        <f t="shared" si="8"/>
        <v>3.294280052369896E-2</v>
      </c>
      <c r="G52" s="33">
        <f t="shared" si="9"/>
        <v>3.4100871668262204E-3</v>
      </c>
      <c r="H52" s="33">
        <f t="shared" si="10"/>
        <v>3.4291846727288404E-2</v>
      </c>
      <c r="I52" s="33">
        <f t="shared" si="11"/>
        <v>4.2922092933651845E-2</v>
      </c>
      <c r="J52" s="33">
        <f t="shared" si="12"/>
        <v>1.2579374437718907E-2</v>
      </c>
      <c r="K52" s="32">
        <v>428333</v>
      </c>
      <c r="L52" s="32">
        <v>462091</v>
      </c>
      <c r="M52" s="32">
        <v>472219</v>
      </c>
      <c r="N52" s="32">
        <v>505634</v>
      </c>
      <c r="O52" s="32">
        <v>496175</v>
      </c>
      <c r="P52" s="32">
        <v>521815</v>
      </c>
      <c r="Q52" s="32">
        <v>558011</v>
      </c>
      <c r="R52" s="32">
        <v>572445</v>
      </c>
      <c r="S52" s="32">
        <v>14367</v>
      </c>
      <c r="T52" s="32">
        <v>40090</v>
      </c>
      <c r="U52" s="32">
        <v>12912</v>
      </c>
      <c r="V52" s="32">
        <v>17700</v>
      </c>
      <c r="W52" s="32">
        <v>-623</v>
      </c>
      <c r="X52" s="32">
        <v>20299</v>
      </c>
      <c r="Y52" s="32">
        <v>24905</v>
      </c>
      <c r="Z52" s="32">
        <v>10983</v>
      </c>
      <c r="AA52" s="32">
        <v>2402</v>
      </c>
      <c r="AB52" s="32">
        <v>2973</v>
      </c>
      <c r="AC52" s="32">
        <v>3873</v>
      </c>
      <c r="AD52" s="32">
        <v>3105</v>
      </c>
      <c r="AE52" s="32">
        <v>4529</v>
      </c>
      <c r="AF52" s="32">
        <v>3063</v>
      </c>
      <c r="AG52" s="32">
        <v>2886</v>
      </c>
      <c r="AH52" s="32">
        <v>2990</v>
      </c>
      <c r="AI52" s="32">
        <v>3721</v>
      </c>
      <c r="AJ52" s="32">
        <v>5256</v>
      </c>
      <c r="AK52" s="32">
        <v>3872</v>
      </c>
      <c r="AL52" s="32">
        <v>4148</v>
      </c>
      <c r="AM52" s="32">
        <v>2214</v>
      </c>
      <c r="AN52" s="32">
        <v>5468</v>
      </c>
      <c r="AO52" s="32">
        <v>3840</v>
      </c>
      <c r="AP52" s="32">
        <v>6772</v>
      </c>
    </row>
    <row r="53" spans="1:42" x14ac:dyDescent="0.3">
      <c r="A53" s="3">
        <v>423</v>
      </c>
      <c r="B53" s="4" t="s">
        <v>51</v>
      </c>
      <c r="C53" s="33">
        <f t="shared" si="5"/>
        <v>-1.1715228116547479E-2</v>
      </c>
      <c r="D53" s="33">
        <f t="shared" si="6"/>
        <v>1.6949950932286555E-2</v>
      </c>
      <c r="E53" s="33">
        <f t="shared" si="7"/>
        <v>6.9374959952287771E-3</v>
      </c>
      <c r="F53" s="33">
        <f t="shared" si="8"/>
        <v>-3.3496557223994396E-2</v>
      </c>
      <c r="G53" s="33">
        <f t="shared" si="9"/>
        <v>-9.73482881490185E-3</v>
      </c>
      <c r="H53" s="33">
        <f t="shared" si="10"/>
        <v>1.873737518787635E-2</v>
      </c>
      <c r="I53" s="33">
        <f t="shared" si="11"/>
        <v>2.2456002131825609E-2</v>
      </c>
      <c r="J53" s="33">
        <f t="shared" si="12"/>
        <v>1.9117760724341633E-2</v>
      </c>
      <c r="K53" s="32">
        <v>357142</v>
      </c>
      <c r="L53" s="32">
        <v>382125</v>
      </c>
      <c r="M53" s="32">
        <v>405766</v>
      </c>
      <c r="N53" s="32">
        <v>411296</v>
      </c>
      <c r="O53" s="32">
        <v>417881</v>
      </c>
      <c r="P53" s="32">
        <v>417828</v>
      </c>
      <c r="Q53" s="32">
        <v>431555</v>
      </c>
      <c r="R53" s="32">
        <v>452825</v>
      </c>
      <c r="S53" s="32">
        <v>-3225</v>
      </c>
      <c r="T53" s="32">
        <v>5575</v>
      </c>
      <c r="U53" s="32">
        <v>3356</v>
      </c>
      <c r="V53" s="32">
        <v>-14321</v>
      </c>
      <c r="W53" s="32">
        <v>-2964</v>
      </c>
      <c r="X53" s="32">
        <v>7721</v>
      </c>
      <c r="Y53" s="32">
        <v>10424</v>
      </c>
      <c r="Z53" s="32">
        <v>17341</v>
      </c>
      <c r="AA53" s="32">
        <v>2592</v>
      </c>
      <c r="AB53" s="32">
        <v>3486</v>
      </c>
      <c r="AC53" s="32">
        <v>3146</v>
      </c>
      <c r="AD53" s="32">
        <v>2920</v>
      </c>
      <c r="AE53" s="32">
        <v>2270</v>
      </c>
      <c r="AF53" s="32">
        <v>3927</v>
      </c>
      <c r="AG53" s="32">
        <v>1786</v>
      </c>
      <c r="AH53" s="32">
        <v>2462</v>
      </c>
      <c r="AI53" s="32">
        <v>3551</v>
      </c>
      <c r="AJ53" s="32">
        <v>2584</v>
      </c>
      <c r="AK53" s="32">
        <v>3687</v>
      </c>
      <c r="AL53" s="32">
        <v>2376</v>
      </c>
      <c r="AM53" s="32">
        <v>3374</v>
      </c>
      <c r="AN53" s="32">
        <v>3819</v>
      </c>
      <c r="AO53" s="32">
        <v>2519</v>
      </c>
      <c r="AP53" s="32">
        <v>11146</v>
      </c>
    </row>
    <row r="54" spans="1:42" x14ac:dyDescent="0.3">
      <c r="A54" s="3">
        <v>425</v>
      </c>
      <c r="B54" s="4" t="s">
        <v>52</v>
      </c>
      <c r="C54" s="33">
        <f t="shared" si="5"/>
        <v>-5.4080740048280344E-3</v>
      </c>
      <c r="D54" s="33">
        <f t="shared" si="6"/>
        <v>1.4519525749891925E-2</v>
      </c>
      <c r="E54" s="33">
        <f t="shared" si="7"/>
        <v>5.4715714060393789E-3</v>
      </c>
      <c r="F54" s="33">
        <f t="shared" si="8"/>
        <v>1.585472215300274E-3</v>
      </c>
      <c r="G54" s="33">
        <f t="shared" si="9"/>
        <v>-1.0663296840481974E-3</v>
      </c>
      <c r="H54" s="33">
        <f t="shared" si="10"/>
        <v>2.9633817489987074E-3</v>
      </c>
      <c r="I54" s="33">
        <f t="shared" si="11"/>
        <v>4.8200210995891682E-2</v>
      </c>
      <c r="J54" s="33">
        <f t="shared" si="12"/>
        <v>3.6286983362192278E-2</v>
      </c>
      <c r="K54" s="32">
        <v>532722</v>
      </c>
      <c r="L54" s="32">
        <v>575983</v>
      </c>
      <c r="M54" s="32">
        <v>614997</v>
      </c>
      <c r="N54" s="32">
        <v>642080</v>
      </c>
      <c r="O54" s="32">
        <v>653644</v>
      </c>
      <c r="P54" s="32">
        <v>629686</v>
      </c>
      <c r="Q54" s="32">
        <v>672051</v>
      </c>
      <c r="R54" s="32">
        <v>690716</v>
      </c>
      <c r="S54" s="32">
        <v>-642</v>
      </c>
      <c r="T54" s="32">
        <v>9674</v>
      </c>
      <c r="U54" s="32">
        <v>-141</v>
      </c>
      <c r="V54" s="32">
        <v>1644</v>
      </c>
      <c r="W54" s="32">
        <v>-3705</v>
      </c>
      <c r="X54" s="32">
        <v>-3853</v>
      </c>
      <c r="Y54" s="32">
        <v>34198</v>
      </c>
      <c r="Z54" s="32">
        <v>33293</v>
      </c>
      <c r="AA54" s="32">
        <v>6538</v>
      </c>
      <c r="AB54" s="32">
        <v>6688</v>
      </c>
      <c r="AC54" s="32">
        <v>6420</v>
      </c>
      <c r="AD54" s="32">
        <v>4639</v>
      </c>
      <c r="AE54" s="32">
        <v>8691</v>
      </c>
      <c r="AF54" s="32">
        <v>8213</v>
      </c>
      <c r="AG54" s="32">
        <v>2889</v>
      </c>
      <c r="AH54" s="32">
        <v>3319</v>
      </c>
      <c r="AI54" s="32">
        <v>8777</v>
      </c>
      <c r="AJ54" s="32">
        <v>7999</v>
      </c>
      <c r="AK54" s="32">
        <v>2914</v>
      </c>
      <c r="AL54" s="32">
        <v>5265</v>
      </c>
      <c r="AM54" s="32">
        <v>5683</v>
      </c>
      <c r="AN54" s="32">
        <v>2494</v>
      </c>
      <c r="AO54" s="32">
        <v>4694</v>
      </c>
      <c r="AP54" s="32">
        <v>11548</v>
      </c>
    </row>
    <row r="55" spans="1:42" x14ac:dyDescent="0.3">
      <c r="A55" s="3">
        <v>426</v>
      </c>
      <c r="B55" s="4" t="s">
        <v>18</v>
      </c>
      <c r="C55" s="33">
        <f t="shared" si="5"/>
        <v>1.7554721928834177E-3</v>
      </c>
      <c r="D55" s="33">
        <f t="shared" si="6"/>
        <v>2.884996569994519E-2</v>
      </c>
      <c r="E55" s="33">
        <f t="shared" si="7"/>
        <v>2.9087612054106354E-2</v>
      </c>
      <c r="F55" s="33">
        <f t="shared" si="8"/>
        <v>1.0629523571223369E-2</v>
      </c>
      <c r="G55" s="33">
        <f t="shared" si="9"/>
        <v>2.7603727724646709E-3</v>
      </c>
      <c r="H55" s="33">
        <f t="shared" si="10"/>
        <v>5.0081436771097353E-2</v>
      </c>
      <c r="I55" s="33">
        <f t="shared" si="11"/>
        <v>3.0846327609272538E-2</v>
      </c>
      <c r="J55" s="33">
        <f t="shared" si="12"/>
        <v>1.4930632989457977E-2</v>
      </c>
      <c r="K55" s="32">
        <v>274570</v>
      </c>
      <c r="L55" s="32">
        <v>290087</v>
      </c>
      <c r="M55" s="32">
        <v>312126</v>
      </c>
      <c r="N55" s="32">
        <v>323721</v>
      </c>
      <c r="O55" s="32">
        <v>327492</v>
      </c>
      <c r="P55" s="32">
        <v>344439</v>
      </c>
      <c r="Q55" s="32">
        <v>364776</v>
      </c>
      <c r="R55" s="32">
        <v>363213</v>
      </c>
      <c r="S55" s="32">
        <v>-2357</v>
      </c>
      <c r="T55" s="32">
        <v>10433</v>
      </c>
      <c r="U55" s="32">
        <v>9219</v>
      </c>
      <c r="V55" s="32">
        <v>4075</v>
      </c>
      <c r="W55" s="32">
        <v>6273</v>
      </c>
      <c r="X55" s="32">
        <v>19280</v>
      </c>
      <c r="Y55" s="32">
        <v>14147</v>
      </c>
      <c r="Z55" s="32">
        <v>4224</v>
      </c>
      <c r="AA55" s="32">
        <v>4900</v>
      </c>
      <c r="AB55" s="32">
        <v>2512</v>
      </c>
      <c r="AC55" s="32">
        <v>3215</v>
      </c>
      <c r="AD55" s="32">
        <v>2535</v>
      </c>
      <c r="AE55" s="32">
        <v>3448</v>
      </c>
      <c r="AF55" s="32">
        <v>6090</v>
      </c>
      <c r="AG55" s="32">
        <v>4306</v>
      </c>
      <c r="AH55" s="32">
        <v>5968</v>
      </c>
      <c r="AI55" s="32">
        <v>2061</v>
      </c>
      <c r="AJ55" s="32">
        <v>4576</v>
      </c>
      <c r="AK55" s="32">
        <v>3355</v>
      </c>
      <c r="AL55" s="32">
        <v>3169</v>
      </c>
      <c r="AM55" s="32">
        <v>8817</v>
      </c>
      <c r="AN55" s="32">
        <v>8120</v>
      </c>
      <c r="AO55" s="32">
        <v>7201</v>
      </c>
      <c r="AP55" s="32">
        <v>4769</v>
      </c>
    </row>
    <row r="56" spans="1:42" x14ac:dyDescent="0.3">
      <c r="A56" s="3">
        <v>427</v>
      </c>
      <c r="B56" s="4" t="s">
        <v>53</v>
      </c>
      <c r="C56" s="33">
        <f t="shared" si="5"/>
        <v>1.1885214188107302E-2</v>
      </c>
      <c r="D56" s="33">
        <f t="shared" si="6"/>
        <v>3.7442577559624944E-3</v>
      </c>
      <c r="E56" s="33">
        <f t="shared" si="7"/>
        <v>-2.6020023354756422E-2</v>
      </c>
      <c r="F56" s="33">
        <f t="shared" si="8"/>
        <v>-2.0111035339695344E-2</v>
      </c>
      <c r="G56" s="33">
        <f t="shared" si="9"/>
        <v>-2.5277603656679627E-2</v>
      </c>
      <c r="H56" s="33">
        <f t="shared" si="10"/>
        <v>2.045535986618463E-2</v>
      </c>
      <c r="I56" s="33">
        <f t="shared" si="11"/>
        <v>2.6436202793359658E-2</v>
      </c>
      <c r="J56" s="33">
        <f t="shared" si="12"/>
        <v>1.2799320248827423E-2</v>
      </c>
      <c r="K56" s="32">
        <v>1175999</v>
      </c>
      <c r="L56" s="32">
        <v>1271280</v>
      </c>
      <c r="M56" s="32">
        <v>1373596</v>
      </c>
      <c r="N56" s="32">
        <v>1434138</v>
      </c>
      <c r="O56" s="32">
        <v>1464498</v>
      </c>
      <c r="P56" s="32">
        <v>1537641</v>
      </c>
      <c r="Q56" s="32">
        <v>1652204</v>
      </c>
      <c r="R56" s="32">
        <v>1704153</v>
      </c>
      <c r="S56" s="32">
        <v>10892</v>
      </c>
      <c r="T56" s="32">
        <v>3478</v>
      </c>
      <c r="U56" s="32">
        <v>-33387</v>
      </c>
      <c r="V56" s="32">
        <v>-32075</v>
      </c>
      <c r="W56" s="32">
        <v>-37313</v>
      </c>
      <c r="X56" s="32">
        <v>36492</v>
      </c>
      <c r="Y56" s="32">
        <v>47666</v>
      </c>
      <c r="Z56" s="32">
        <v>21235</v>
      </c>
      <c r="AA56" s="32">
        <v>7968</v>
      </c>
      <c r="AB56" s="32">
        <v>8323</v>
      </c>
      <c r="AC56" s="32">
        <v>4982</v>
      </c>
      <c r="AD56" s="32">
        <v>11298</v>
      </c>
      <c r="AE56" s="32">
        <v>6791</v>
      </c>
      <c r="AF56" s="32">
        <v>5645</v>
      </c>
      <c r="AG56" s="32">
        <v>5955</v>
      </c>
      <c r="AH56" s="32">
        <v>11041</v>
      </c>
      <c r="AI56" s="32">
        <v>4883</v>
      </c>
      <c r="AJ56" s="32">
        <v>7041</v>
      </c>
      <c r="AK56" s="32">
        <v>7336</v>
      </c>
      <c r="AL56" s="32">
        <v>8065</v>
      </c>
      <c r="AM56" s="32">
        <v>6497</v>
      </c>
      <c r="AN56" s="32">
        <v>10684</v>
      </c>
      <c r="AO56" s="32">
        <v>9943</v>
      </c>
      <c r="AP56" s="32">
        <v>10464</v>
      </c>
    </row>
    <row r="57" spans="1:42" x14ac:dyDescent="0.3">
      <c r="A57" s="3">
        <v>428</v>
      </c>
      <c r="B57" s="4" t="s">
        <v>54</v>
      </c>
      <c r="C57" s="33">
        <f t="shared" si="5"/>
        <v>1.0129691930646983E-2</v>
      </c>
      <c r="D57" s="33">
        <f t="shared" si="6"/>
        <v>3.1699555622505086E-2</v>
      </c>
      <c r="E57" s="33">
        <f t="shared" si="7"/>
        <v>1.5735192722179294E-2</v>
      </c>
      <c r="F57" s="33">
        <f t="shared" si="8"/>
        <v>-8.826281796688696E-3</v>
      </c>
      <c r="G57" s="33">
        <f t="shared" si="9"/>
        <v>3.7536792027285326E-2</v>
      </c>
      <c r="H57" s="33">
        <f t="shared" si="10"/>
        <v>3.2509168894138123E-2</v>
      </c>
      <c r="I57" s="33">
        <f t="shared" si="11"/>
        <v>-3.9797330608899159E-4</v>
      </c>
      <c r="J57" s="33">
        <f t="shared" si="12"/>
        <v>-4.14269577708059E-3</v>
      </c>
      <c r="K57" s="32">
        <v>514527</v>
      </c>
      <c r="L57" s="32">
        <v>531080</v>
      </c>
      <c r="M57" s="32">
        <v>552583</v>
      </c>
      <c r="N57" s="32">
        <v>586657</v>
      </c>
      <c r="O57" s="32">
        <v>616302</v>
      </c>
      <c r="P57" s="32">
        <v>643480</v>
      </c>
      <c r="Q57" s="32">
        <v>673412</v>
      </c>
      <c r="R57" s="32">
        <v>684337</v>
      </c>
      <c r="S57" s="32">
        <v>5710</v>
      </c>
      <c r="T57" s="32">
        <v>17167</v>
      </c>
      <c r="U57" s="32">
        <v>9625</v>
      </c>
      <c r="V57" s="32">
        <v>-3614</v>
      </c>
      <c r="W57" s="32">
        <v>24427</v>
      </c>
      <c r="X57" s="32">
        <v>16467</v>
      </c>
      <c r="Y57" s="32">
        <v>8735</v>
      </c>
      <c r="Z57" s="32">
        <v>7574</v>
      </c>
      <c r="AA57" s="32">
        <v>7157</v>
      </c>
      <c r="AB57" s="32">
        <v>4531</v>
      </c>
      <c r="AC57" s="32">
        <v>4167</v>
      </c>
      <c r="AD57" s="32">
        <v>7416</v>
      </c>
      <c r="AE57" s="32">
        <v>4403</v>
      </c>
      <c r="AF57" s="32">
        <v>11484</v>
      </c>
      <c r="AG57" s="32">
        <v>3680</v>
      </c>
      <c r="AH57" s="32">
        <v>4615</v>
      </c>
      <c r="AI57" s="32">
        <v>7655</v>
      </c>
      <c r="AJ57" s="32">
        <v>4863</v>
      </c>
      <c r="AK57" s="32">
        <v>5097</v>
      </c>
      <c r="AL57" s="32">
        <v>8980</v>
      </c>
      <c r="AM57" s="32">
        <v>5696</v>
      </c>
      <c r="AN57" s="32">
        <v>7032</v>
      </c>
      <c r="AO57" s="32">
        <v>12683</v>
      </c>
      <c r="AP57" s="32">
        <v>15024</v>
      </c>
    </row>
    <row r="58" spans="1:42" x14ac:dyDescent="0.3">
      <c r="A58" s="3">
        <v>429</v>
      </c>
      <c r="B58" s="4" t="s">
        <v>55</v>
      </c>
      <c r="C58" s="33">
        <f t="shared" si="5"/>
        <v>8.0134672023031567E-3</v>
      </c>
      <c r="D58" s="33">
        <f t="shared" si="6"/>
        <v>1.1582332054788397E-2</v>
      </c>
      <c r="E58" s="33">
        <f t="shared" si="7"/>
        <v>3.5764230589941472E-2</v>
      </c>
      <c r="F58" s="33">
        <f t="shared" si="8"/>
        <v>-7.1999049909444491E-4</v>
      </c>
      <c r="G58" s="33">
        <f t="shared" si="9"/>
        <v>6.8399817665143973E-3</v>
      </c>
      <c r="H58" s="33">
        <f t="shared" si="10"/>
        <v>2.3924337417713461E-2</v>
      </c>
      <c r="I58" s="33">
        <f t="shared" si="11"/>
        <v>3.7997131121130178E-3</v>
      </c>
      <c r="J58" s="33">
        <f t="shared" si="12"/>
        <v>-3.5351334968697613E-2</v>
      </c>
      <c r="K58" s="32">
        <v>332066</v>
      </c>
      <c r="L58" s="32">
        <v>357959</v>
      </c>
      <c r="M58" s="32">
        <v>386140</v>
      </c>
      <c r="N58" s="32">
        <v>404172</v>
      </c>
      <c r="O58" s="32">
        <v>412428</v>
      </c>
      <c r="P58" s="32">
        <v>402101</v>
      </c>
      <c r="Q58" s="32">
        <v>418979</v>
      </c>
      <c r="R58" s="32">
        <v>422332</v>
      </c>
      <c r="S58" s="32">
        <v>-6481</v>
      </c>
      <c r="T58" s="32">
        <v>-1426</v>
      </c>
      <c r="U58" s="32">
        <v>9339</v>
      </c>
      <c r="V58" s="32">
        <v>-1101</v>
      </c>
      <c r="W58" s="32">
        <v>6988</v>
      </c>
      <c r="X58" s="32">
        <v>10711</v>
      </c>
      <c r="Y58" s="32">
        <v>1814</v>
      </c>
      <c r="Z58" s="32">
        <v>-11138</v>
      </c>
      <c r="AA58" s="32">
        <v>18513</v>
      </c>
      <c r="AB58" s="32">
        <v>11749</v>
      </c>
      <c r="AC58" s="32">
        <v>9978</v>
      </c>
      <c r="AD58" s="32">
        <v>8741</v>
      </c>
      <c r="AE58" s="32">
        <v>7676</v>
      </c>
      <c r="AF58" s="32">
        <v>12662</v>
      </c>
      <c r="AG58" s="32">
        <v>10698</v>
      </c>
      <c r="AH58" s="32">
        <v>10171</v>
      </c>
      <c r="AI58" s="32">
        <v>9371</v>
      </c>
      <c r="AJ58" s="32">
        <v>6177</v>
      </c>
      <c r="AK58" s="32">
        <v>5507</v>
      </c>
      <c r="AL58" s="32">
        <v>7931</v>
      </c>
      <c r="AM58" s="32">
        <v>11843</v>
      </c>
      <c r="AN58" s="32">
        <v>13753</v>
      </c>
      <c r="AO58" s="32">
        <v>10920</v>
      </c>
      <c r="AP58" s="32">
        <v>13963</v>
      </c>
    </row>
    <row r="59" spans="1:42" x14ac:dyDescent="0.3">
      <c r="A59" s="3">
        <v>430</v>
      </c>
      <c r="B59" s="4" t="s">
        <v>56</v>
      </c>
      <c r="C59" s="33">
        <f t="shared" si="5"/>
        <v>4.3442577599085222E-2</v>
      </c>
      <c r="D59" s="33">
        <f t="shared" si="6"/>
        <v>2.248138134502688E-2</v>
      </c>
      <c r="E59" s="33">
        <f t="shared" si="7"/>
        <v>-2.423714346681841E-2</v>
      </c>
      <c r="F59" s="33">
        <f t="shared" si="8"/>
        <v>2.9238347732271741E-2</v>
      </c>
      <c r="G59" s="33">
        <f t="shared" si="9"/>
        <v>1.4822934844375305E-2</v>
      </c>
      <c r="H59" s="33">
        <f t="shared" si="10"/>
        <v>3.8893595657221752E-2</v>
      </c>
      <c r="I59" s="33">
        <f t="shared" si="11"/>
        <v>3.0669345537076311E-2</v>
      </c>
      <c r="J59" s="33">
        <f t="shared" si="12"/>
        <v>1.5767193758423659E-2</v>
      </c>
      <c r="K59" s="32">
        <v>216884</v>
      </c>
      <c r="L59" s="32">
        <v>223029</v>
      </c>
      <c r="M59" s="32">
        <v>224944</v>
      </c>
      <c r="N59" s="32">
        <v>239138</v>
      </c>
      <c r="O59" s="32">
        <v>248129</v>
      </c>
      <c r="P59" s="32">
        <v>254952</v>
      </c>
      <c r="Q59" s="32">
        <v>268770</v>
      </c>
      <c r="R59" s="32">
        <v>263395</v>
      </c>
      <c r="S59" s="32">
        <v>7445</v>
      </c>
      <c r="T59" s="32">
        <v>5124</v>
      </c>
      <c r="U59" s="32">
        <v>-5023</v>
      </c>
      <c r="V59" s="32">
        <v>7394</v>
      </c>
      <c r="W59" s="32">
        <v>5017</v>
      </c>
      <c r="X59" s="32">
        <v>10464</v>
      </c>
      <c r="Y59" s="32">
        <v>8950</v>
      </c>
      <c r="Z59" s="32">
        <v>6931</v>
      </c>
      <c r="AA59" s="32">
        <v>4658</v>
      </c>
      <c r="AB59" s="32">
        <v>2750</v>
      </c>
      <c r="AC59" s="32">
        <v>1408</v>
      </c>
      <c r="AD59" s="32">
        <v>2085</v>
      </c>
      <c r="AE59" s="32">
        <v>2777</v>
      </c>
      <c r="AF59" s="32">
        <v>3360</v>
      </c>
      <c r="AG59" s="32">
        <v>3384</v>
      </c>
      <c r="AH59" s="32">
        <v>3444</v>
      </c>
      <c r="AI59" s="32">
        <v>2681</v>
      </c>
      <c r="AJ59" s="32">
        <v>2860</v>
      </c>
      <c r="AK59" s="32">
        <v>1837</v>
      </c>
      <c r="AL59" s="32">
        <v>2487</v>
      </c>
      <c r="AM59" s="32">
        <v>4116</v>
      </c>
      <c r="AN59" s="32">
        <v>3908</v>
      </c>
      <c r="AO59" s="32">
        <v>4091</v>
      </c>
      <c r="AP59" s="32">
        <v>6222</v>
      </c>
    </row>
    <row r="60" spans="1:42" x14ac:dyDescent="0.3">
      <c r="A60" s="3">
        <v>432</v>
      </c>
      <c r="B60" s="4" t="s">
        <v>57</v>
      </c>
      <c r="C60" s="33">
        <f t="shared" si="5"/>
        <v>4.4110993816920525E-2</v>
      </c>
      <c r="D60" s="33">
        <f t="shared" si="6"/>
        <v>5.3683004221158771E-2</v>
      </c>
      <c r="E60" s="33">
        <f t="shared" si="7"/>
        <v>5.4097927649318207E-2</v>
      </c>
      <c r="F60" s="33">
        <f t="shared" si="8"/>
        <v>4.4263910715712652E-2</v>
      </c>
      <c r="G60" s="33">
        <f t="shared" si="9"/>
        <v>3.0663131074636623E-2</v>
      </c>
      <c r="H60" s="33">
        <f t="shared" si="10"/>
        <v>4.3830244128662814E-2</v>
      </c>
      <c r="I60" s="33">
        <f t="shared" si="11"/>
        <v>5.2511098779134298E-2</v>
      </c>
      <c r="J60" s="33">
        <f t="shared" si="12"/>
        <v>3.9914272888318232E-2</v>
      </c>
      <c r="K60" s="32">
        <v>172406</v>
      </c>
      <c r="L60" s="32">
        <v>173649</v>
      </c>
      <c r="M60" s="32">
        <v>181726</v>
      </c>
      <c r="N60" s="32">
        <v>187715</v>
      </c>
      <c r="O60" s="32">
        <v>192707</v>
      </c>
      <c r="P60" s="32">
        <v>198379</v>
      </c>
      <c r="Q60" s="32">
        <v>201824</v>
      </c>
      <c r="R60" s="32">
        <v>207169</v>
      </c>
      <c r="S60" s="32">
        <v>9236</v>
      </c>
      <c r="T60" s="32">
        <v>11955</v>
      </c>
      <c r="U60" s="32">
        <v>10978</v>
      </c>
      <c r="V60" s="32">
        <v>9590</v>
      </c>
      <c r="W60" s="32">
        <v>8466</v>
      </c>
      <c r="X60" s="32">
        <v>15340</v>
      </c>
      <c r="Y60" s="32">
        <v>16527</v>
      </c>
      <c r="Z60" s="32">
        <v>16309</v>
      </c>
      <c r="AA60" s="32">
        <v>2520</v>
      </c>
      <c r="AB60" s="32">
        <v>1538</v>
      </c>
      <c r="AC60" s="32">
        <v>2419</v>
      </c>
      <c r="AD60" s="32">
        <v>3763</v>
      </c>
      <c r="AE60" s="32">
        <v>3216</v>
      </c>
      <c r="AF60" s="32">
        <v>4096</v>
      </c>
      <c r="AG60" s="32">
        <v>2019</v>
      </c>
      <c r="AH60" s="32">
        <v>8052</v>
      </c>
      <c r="AI60" s="32">
        <v>4151</v>
      </c>
      <c r="AJ60" s="32">
        <v>4171</v>
      </c>
      <c r="AK60" s="32">
        <v>3566</v>
      </c>
      <c r="AL60" s="32">
        <v>5044</v>
      </c>
      <c r="AM60" s="32">
        <v>5773</v>
      </c>
      <c r="AN60" s="32">
        <v>10741</v>
      </c>
      <c r="AO60" s="32">
        <v>7948</v>
      </c>
      <c r="AP60" s="32">
        <v>16092</v>
      </c>
    </row>
    <row r="61" spans="1:42" x14ac:dyDescent="0.3">
      <c r="A61" s="3">
        <v>434</v>
      </c>
      <c r="B61" s="4" t="s">
        <v>58</v>
      </c>
      <c r="C61" s="33">
        <f t="shared" si="5"/>
        <v>1.6464319106905594E-2</v>
      </c>
      <c r="D61" s="33">
        <f t="shared" si="6"/>
        <v>-1.4901585261072887E-2</v>
      </c>
      <c r="E61" s="33">
        <f t="shared" si="7"/>
        <v>0.10536105926638137</v>
      </c>
      <c r="F61" s="33">
        <f t="shared" si="8"/>
        <v>8.9492527271853528E-2</v>
      </c>
      <c r="G61" s="33">
        <f t="shared" si="9"/>
        <v>7.7290532692614267E-2</v>
      </c>
      <c r="H61" s="33">
        <f t="shared" si="10"/>
        <v>4.4262021371326801E-2</v>
      </c>
      <c r="I61" s="33">
        <f t="shared" si="11"/>
        <v>6.6238515649324259E-2</v>
      </c>
      <c r="J61" s="33">
        <f t="shared" si="12"/>
        <v>4.4081901701479012E-3</v>
      </c>
      <c r="K61" s="32">
        <v>142247</v>
      </c>
      <c r="L61" s="32">
        <v>152467</v>
      </c>
      <c r="M61" s="32">
        <v>159129</v>
      </c>
      <c r="N61" s="32">
        <v>166472</v>
      </c>
      <c r="O61" s="32">
        <v>175636</v>
      </c>
      <c r="P61" s="32">
        <v>179680</v>
      </c>
      <c r="Q61" s="32">
        <v>189497</v>
      </c>
      <c r="R61" s="32">
        <v>194184</v>
      </c>
      <c r="S61" s="32">
        <v>2105</v>
      </c>
      <c r="T61" s="32">
        <v>-3470</v>
      </c>
      <c r="U61" s="32">
        <v>16260</v>
      </c>
      <c r="V61" s="32">
        <v>17389</v>
      </c>
      <c r="W61" s="32">
        <v>13858</v>
      </c>
      <c r="X61" s="32">
        <v>9225</v>
      </c>
      <c r="Y61" s="32">
        <v>10587</v>
      </c>
      <c r="Z61" s="32">
        <v>2495</v>
      </c>
      <c r="AA61" s="32">
        <v>3783</v>
      </c>
      <c r="AB61" s="32">
        <v>4102</v>
      </c>
      <c r="AC61" s="32">
        <v>3270</v>
      </c>
      <c r="AD61" s="32">
        <v>1930</v>
      </c>
      <c r="AE61" s="32">
        <v>2826</v>
      </c>
      <c r="AF61" s="32">
        <v>1922</v>
      </c>
      <c r="AG61" s="32">
        <v>4624</v>
      </c>
      <c r="AH61" s="32">
        <v>3032</v>
      </c>
      <c r="AI61" s="32">
        <v>3546</v>
      </c>
      <c r="AJ61" s="32">
        <v>2904</v>
      </c>
      <c r="AK61" s="32">
        <v>2764</v>
      </c>
      <c r="AL61" s="32">
        <v>4421</v>
      </c>
      <c r="AM61" s="32">
        <v>3109</v>
      </c>
      <c r="AN61" s="32">
        <v>3194</v>
      </c>
      <c r="AO61" s="32">
        <v>2659</v>
      </c>
      <c r="AP61" s="32">
        <v>4671</v>
      </c>
    </row>
    <row r="62" spans="1:42" x14ac:dyDescent="0.3">
      <c r="A62" s="3">
        <v>436</v>
      </c>
      <c r="B62" s="4" t="s">
        <v>59</v>
      </c>
      <c r="C62" s="33">
        <f t="shared" si="5"/>
        <v>2.7081193476463664E-2</v>
      </c>
      <c r="D62" s="33">
        <f t="shared" si="6"/>
        <v>2.4975407558702721E-2</v>
      </c>
      <c r="E62" s="33">
        <f t="shared" si="7"/>
        <v>6.1542954896315763E-3</v>
      </c>
      <c r="F62" s="33">
        <f t="shared" si="8"/>
        <v>1.0875180302572876E-2</v>
      </c>
      <c r="G62" s="33">
        <f t="shared" si="9"/>
        <v>-2.9138632017907371E-2</v>
      </c>
      <c r="H62" s="33">
        <f t="shared" si="10"/>
        <v>5.0326441784548419E-2</v>
      </c>
      <c r="I62" s="33">
        <f t="shared" si="11"/>
        <v>5.0762474075881421E-2</v>
      </c>
      <c r="J62" s="33">
        <f t="shared" si="12"/>
        <v>4.7279339767799695E-2</v>
      </c>
      <c r="K62" s="32">
        <v>119751</v>
      </c>
      <c r="L62" s="32">
        <v>133171</v>
      </c>
      <c r="M62" s="32">
        <v>143802</v>
      </c>
      <c r="N62" s="32">
        <v>149055</v>
      </c>
      <c r="O62" s="32">
        <v>153233</v>
      </c>
      <c r="P62" s="32">
        <v>154392</v>
      </c>
      <c r="Q62" s="32">
        <v>163940</v>
      </c>
      <c r="R62" s="32">
        <v>171576</v>
      </c>
      <c r="S62" s="32">
        <v>2215</v>
      </c>
      <c r="T62" s="32">
        <v>3215</v>
      </c>
      <c r="U62" s="32">
        <v>1891</v>
      </c>
      <c r="V62" s="32">
        <v>2013</v>
      </c>
      <c r="W62" s="32">
        <v>-2719</v>
      </c>
      <c r="X62" s="32">
        <v>8681</v>
      </c>
      <c r="Y62" s="32">
        <v>8874</v>
      </c>
      <c r="Z62" s="32">
        <v>11800</v>
      </c>
      <c r="AA62" s="32">
        <v>2269</v>
      </c>
      <c r="AB62" s="32">
        <v>1048</v>
      </c>
      <c r="AC62" s="32">
        <v>2023</v>
      </c>
      <c r="AD62" s="32">
        <v>1350</v>
      </c>
      <c r="AE62" s="32">
        <v>790</v>
      </c>
      <c r="AF62" s="32">
        <v>919</v>
      </c>
      <c r="AG62" s="32">
        <v>1454</v>
      </c>
      <c r="AH62" s="32">
        <v>1219</v>
      </c>
      <c r="AI62" s="32">
        <v>1241</v>
      </c>
      <c r="AJ62" s="32">
        <v>937</v>
      </c>
      <c r="AK62" s="32">
        <v>3029</v>
      </c>
      <c r="AL62" s="32">
        <v>1742</v>
      </c>
      <c r="AM62" s="32">
        <v>2536</v>
      </c>
      <c r="AN62" s="32">
        <v>1830</v>
      </c>
      <c r="AO62" s="32">
        <v>2006</v>
      </c>
      <c r="AP62" s="32">
        <v>4907</v>
      </c>
    </row>
    <row r="63" spans="1:42" x14ac:dyDescent="0.3">
      <c r="A63" s="3">
        <v>437</v>
      </c>
      <c r="B63" s="4" t="s">
        <v>60</v>
      </c>
      <c r="C63" s="33">
        <f t="shared" si="5"/>
        <v>5.5116812934547415E-3</v>
      </c>
      <c r="D63" s="33">
        <f t="shared" si="6"/>
        <v>3.5872937269695163E-2</v>
      </c>
      <c r="E63" s="33">
        <f t="shared" si="7"/>
        <v>2.0053213126942696E-2</v>
      </c>
      <c r="F63" s="33">
        <f t="shared" si="8"/>
        <v>1.9351820587741521E-2</v>
      </c>
      <c r="G63" s="33">
        <f t="shared" si="9"/>
        <v>1.3429729272544074E-2</v>
      </c>
      <c r="H63" s="33">
        <f t="shared" si="10"/>
        <v>9.1986002598901124E-3</v>
      </c>
      <c r="I63" s="33">
        <f t="shared" si="11"/>
        <v>2.2145961865633668E-2</v>
      </c>
      <c r="J63" s="33">
        <f t="shared" si="12"/>
        <v>1.1373551877357604E-2</v>
      </c>
      <c r="K63" s="32">
        <v>455215</v>
      </c>
      <c r="L63" s="32">
        <v>480613</v>
      </c>
      <c r="M63" s="32">
        <v>513783</v>
      </c>
      <c r="N63" s="32">
        <v>530131</v>
      </c>
      <c r="O63" s="32">
        <v>543868</v>
      </c>
      <c r="P63" s="32">
        <v>556389</v>
      </c>
      <c r="Q63" s="32">
        <v>583673</v>
      </c>
      <c r="R63" s="32">
        <v>595944</v>
      </c>
      <c r="S63" s="32">
        <v>7131</v>
      </c>
      <c r="T63" s="32">
        <v>15928</v>
      </c>
      <c r="U63" s="32">
        <v>14905</v>
      </c>
      <c r="V63" s="32">
        <v>13037</v>
      </c>
      <c r="W63" s="32">
        <v>7294</v>
      </c>
      <c r="X63" s="32">
        <v>7224</v>
      </c>
      <c r="Y63" s="32">
        <v>17622</v>
      </c>
      <c r="Z63" s="32">
        <v>14906</v>
      </c>
      <c r="AA63" s="32">
        <v>5518</v>
      </c>
      <c r="AB63" s="32">
        <v>12831</v>
      </c>
      <c r="AC63" s="32">
        <v>9552</v>
      </c>
      <c r="AD63" s="32">
        <v>10382</v>
      </c>
      <c r="AE63" s="32">
        <v>10962</v>
      </c>
      <c r="AF63" s="32">
        <v>9164</v>
      </c>
      <c r="AG63" s="32">
        <v>8226</v>
      </c>
      <c r="AH63" s="32">
        <v>10267</v>
      </c>
      <c r="AI63" s="32">
        <v>10140</v>
      </c>
      <c r="AJ63" s="32">
        <v>11518</v>
      </c>
      <c r="AK63" s="32">
        <v>14154</v>
      </c>
      <c r="AL63" s="32">
        <v>13160</v>
      </c>
      <c r="AM63" s="32">
        <v>10952</v>
      </c>
      <c r="AN63" s="32">
        <v>11270</v>
      </c>
      <c r="AO63" s="32">
        <v>12922</v>
      </c>
      <c r="AP63" s="32">
        <v>18395</v>
      </c>
    </row>
    <row r="64" spans="1:42" x14ac:dyDescent="0.3">
      <c r="A64" s="3">
        <v>438</v>
      </c>
      <c r="B64" s="4" t="s">
        <v>61</v>
      </c>
      <c r="C64" s="33">
        <f t="shared" si="5"/>
        <v>2.2820342507291997E-2</v>
      </c>
      <c r="D64" s="33">
        <f t="shared" si="6"/>
        <v>1.9016742475563727E-2</v>
      </c>
      <c r="E64" s="33">
        <f t="shared" si="7"/>
        <v>3.2638455628715653E-2</v>
      </c>
      <c r="F64" s="33">
        <f t="shared" si="8"/>
        <v>3.7780378945765649E-3</v>
      </c>
      <c r="G64" s="33">
        <f t="shared" si="9"/>
        <v>2.6319411311337026E-2</v>
      </c>
      <c r="H64" s="33">
        <f t="shared" si="10"/>
        <v>4.850215834821351E-2</v>
      </c>
      <c r="I64" s="33">
        <f t="shared" si="11"/>
        <v>0.10056162959228684</v>
      </c>
      <c r="J64" s="33">
        <f t="shared" si="12"/>
        <v>2.201314434666779E-2</v>
      </c>
      <c r="K64" s="32">
        <v>173135</v>
      </c>
      <c r="L64" s="32">
        <v>185994</v>
      </c>
      <c r="M64" s="32">
        <v>193943</v>
      </c>
      <c r="N64" s="32">
        <v>210162</v>
      </c>
      <c r="O64" s="32">
        <v>217976</v>
      </c>
      <c r="P64" s="32">
        <v>230732</v>
      </c>
      <c r="Q64" s="32">
        <v>253904</v>
      </c>
      <c r="R64" s="32">
        <v>261253</v>
      </c>
      <c r="S64" s="32">
        <v>3524</v>
      </c>
      <c r="T64" s="32">
        <v>3321</v>
      </c>
      <c r="U64" s="32">
        <v>5072</v>
      </c>
      <c r="V64" s="32">
        <v>2880</v>
      </c>
      <c r="W64" s="32">
        <v>7109</v>
      </c>
      <c r="X64" s="32">
        <v>15291</v>
      </c>
      <c r="Y64" s="32">
        <v>17609</v>
      </c>
      <c r="Z64" s="32">
        <v>6141</v>
      </c>
      <c r="AA64" s="32">
        <v>3791</v>
      </c>
      <c r="AB64" s="32">
        <v>7314</v>
      </c>
      <c r="AC64" s="32">
        <v>7550</v>
      </c>
      <c r="AD64" s="32">
        <v>6261</v>
      </c>
      <c r="AE64" s="32">
        <v>7080</v>
      </c>
      <c r="AF64" s="32">
        <v>7647</v>
      </c>
      <c r="AG64" s="32">
        <v>10818</v>
      </c>
      <c r="AH64" s="32">
        <v>2099</v>
      </c>
      <c r="AI64" s="32">
        <v>3364</v>
      </c>
      <c r="AJ64" s="32">
        <v>7098</v>
      </c>
      <c r="AK64" s="32">
        <v>6292</v>
      </c>
      <c r="AL64" s="32">
        <v>8347</v>
      </c>
      <c r="AM64" s="32">
        <v>8452</v>
      </c>
      <c r="AN64" s="32">
        <v>11747</v>
      </c>
      <c r="AO64" s="32">
        <v>2894</v>
      </c>
      <c r="AP64" s="32">
        <v>2489</v>
      </c>
    </row>
    <row r="65" spans="1:42" x14ac:dyDescent="0.3">
      <c r="A65" s="3">
        <v>439</v>
      </c>
      <c r="B65" s="4" t="s">
        <v>62</v>
      </c>
      <c r="C65" s="33">
        <f t="shared" si="5"/>
        <v>6.7335868819751853E-3</v>
      </c>
      <c r="D65" s="33">
        <f t="shared" si="6"/>
        <v>-1.125241662638956E-3</v>
      </c>
      <c r="E65" s="33">
        <f t="shared" si="7"/>
        <v>2.628763347528183E-3</v>
      </c>
      <c r="F65" s="33">
        <f t="shared" si="8"/>
        <v>8.3001506672406369E-3</v>
      </c>
      <c r="G65" s="33">
        <f t="shared" si="9"/>
        <v>1.6414852922652629E-2</v>
      </c>
      <c r="H65" s="33">
        <f t="shared" si="10"/>
        <v>2.939073641089061E-2</v>
      </c>
      <c r="I65" s="33">
        <f t="shared" si="11"/>
        <v>2.5156591230891069E-2</v>
      </c>
      <c r="J65" s="33">
        <f t="shared" si="12"/>
        <v>2.3393786025586952E-3</v>
      </c>
      <c r="K65" s="32">
        <v>128312</v>
      </c>
      <c r="L65" s="32">
        <v>132416</v>
      </c>
      <c r="M65" s="32">
        <v>141131</v>
      </c>
      <c r="N65" s="32">
        <v>148672</v>
      </c>
      <c r="O65" s="32">
        <v>150839</v>
      </c>
      <c r="P65" s="32">
        <v>155253</v>
      </c>
      <c r="Q65" s="32">
        <v>166676</v>
      </c>
      <c r="R65" s="32">
        <v>177825</v>
      </c>
      <c r="S65" s="32">
        <v>-482</v>
      </c>
      <c r="T65" s="32">
        <v>-112</v>
      </c>
      <c r="U65" s="32">
        <v>5241</v>
      </c>
      <c r="V65" s="32">
        <v>1950</v>
      </c>
      <c r="W65" s="32">
        <v>2585</v>
      </c>
      <c r="X65" s="32">
        <v>4664</v>
      </c>
      <c r="Y65" s="32">
        <v>2930</v>
      </c>
      <c r="Z65" s="32">
        <v>439</v>
      </c>
      <c r="AA65" s="32">
        <v>2653</v>
      </c>
      <c r="AB65" s="32">
        <v>1989</v>
      </c>
      <c r="AC65" s="32">
        <v>859</v>
      </c>
      <c r="AD65" s="32">
        <v>1346</v>
      </c>
      <c r="AE65" s="32">
        <v>1190</v>
      </c>
      <c r="AF65" s="32">
        <v>1544</v>
      </c>
      <c r="AG65" s="32">
        <v>2463</v>
      </c>
      <c r="AH65" s="32">
        <v>1348</v>
      </c>
      <c r="AI65" s="32">
        <v>1307</v>
      </c>
      <c r="AJ65" s="32">
        <v>2026</v>
      </c>
      <c r="AK65" s="32">
        <v>5729</v>
      </c>
      <c r="AL65" s="32">
        <v>2062</v>
      </c>
      <c r="AM65" s="32">
        <v>1299</v>
      </c>
      <c r="AN65" s="32">
        <v>1645</v>
      </c>
      <c r="AO65" s="32">
        <v>1200</v>
      </c>
      <c r="AP65" s="32">
        <v>1371</v>
      </c>
    </row>
    <row r="66" spans="1:42" x14ac:dyDescent="0.3">
      <c r="A66" s="3">
        <v>441</v>
      </c>
      <c r="B66" s="4" t="s">
        <v>63</v>
      </c>
      <c r="C66" s="33">
        <f t="shared" si="5"/>
        <v>3.8728489364618507E-2</v>
      </c>
      <c r="D66" s="33">
        <f t="shared" si="6"/>
        <v>5.9912672775364773E-2</v>
      </c>
      <c r="E66" s="33">
        <f t="shared" si="7"/>
        <v>2.4589394131913179E-2</v>
      </c>
      <c r="F66" s="33">
        <f t="shared" si="8"/>
        <v>1.3560818862785155E-2</v>
      </c>
      <c r="G66" s="33">
        <f t="shared" si="9"/>
        <v>5.2939930825157055E-3</v>
      </c>
      <c r="H66" s="33">
        <f t="shared" si="10"/>
        <v>2.1852216251671334E-2</v>
      </c>
      <c r="I66" s="33">
        <f t="shared" si="11"/>
        <v>2.4146890363458993E-2</v>
      </c>
      <c r="J66" s="33">
        <f t="shared" si="12"/>
        <v>3.2491856302323548E-2</v>
      </c>
      <c r="K66" s="32">
        <v>160502</v>
      </c>
      <c r="L66" s="32">
        <v>174287</v>
      </c>
      <c r="M66" s="32">
        <v>181013</v>
      </c>
      <c r="N66" s="32">
        <v>187968</v>
      </c>
      <c r="O66" s="32">
        <v>198338</v>
      </c>
      <c r="P66" s="32">
        <v>198195</v>
      </c>
      <c r="Q66" s="32">
        <v>207066</v>
      </c>
      <c r="R66" s="32">
        <v>217039</v>
      </c>
      <c r="S66" s="32">
        <v>5089</v>
      </c>
      <c r="T66" s="32">
        <v>8595</v>
      </c>
      <c r="U66" s="32">
        <v>4127</v>
      </c>
      <c r="V66" s="32">
        <v>1359</v>
      </c>
      <c r="W66" s="32">
        <v>3251</v>
      </c>
      <c r="X66" s="32">
        <v>5777</v>
      </c>
      <c r="Y66" s="32">
        <v>4124</v>
      </c>
      <c r="Z66" s="32">
        <v>11412</v>
      </c>
      <c r="AA66" s="32">
        <v>3028</v>
      </c>
      <c r="AB66" s="32">
        <v>3220</v>
      </c>
      <c r="AC66" s="32">
        <v>2530</v>
      </c>
      <c r="AD66" s="32">
        <v>3643</v>
      </c>
      <c r="AE66" s="32">
        <v>2059</v>
      </c>
      <c r="AF66" s="32">
        <v>2700</v>
      </c>
      <c r="AG66" s="32">
        <v>5522</v>
      </c>
      <c r="AH66" s="32">
        <v>5724</v>
      </c>
      <c r="AI66" s="32">
        <v>1901</v>
      </c>
      <c r="AJ66" s="32">
        <v>1373</v>
      </c>
      <c r="AK66" s="32">
        <v>2206</v>
      </c>
      <c r="AL66" s="32">
        <v>2453</v>
      </c>
      <c r="AM66" s="32">
        <v>4260</v>
      </c>
      <c r="AN66" s="32">
        <v>4146</v>
      </c>
      <c r="AO66" s="32">
        <v>4646</v>
      </c>
      <c r="AP66" s="32">
        <v>10084</v>
      </c>
    </row>
    <row r="67" spans="1:42" x14ac:dyDescent="0.3">
      <c r="A67" s="3">
        <v>501</v>
      </c>
      <c r="B67" s="4" t="s">
        <v>64</v>
      </c>
      <c r="C67" s="33">
        <f t="shared" si="5"/>
        <v>4.1385763384268449E-2</v>
      </c>
      <c r="D67" s="33">
        <f t="shared" si="6"/>
        <v>2.7719917227461625E-3</v>
      </c>
      <c r="E67" s="33">
        <f t="shared" si="7"/>
        <v>5.1579513361083851E-2</v>
      </c>
      <c r="F67" s="33">
        <f t="shared" si="8"/>
        <v>-2.0289329454511083E-2</v>
      </c>
      <c r="G67" s="33">
        <f t="shared" si="9"/>
        <v>-1.7012162071271163E-2</v>
      </c>
      <c r="H67" s="33">
        <f t="shared" si="10"/>
        <v>2.4620241865375061E-3</v>
      </c>
      <c r="I67" s="33">
        <f t="shared" si="11"/>
        <v>2.3799652685429998E-2</v>
      </c>
      <c r="J67" s="33">
        <f t="shared" si="12"/>
        <v>3.534008039916773E-2</v>
      </c>
      <c r="K67" s="32">
        <v>1657599</v>
      </c>
      <c r="L67" s="32">
        <v>1756138</v>
      </c>
      <c r="M67" s="32">
        <v>1870956</v>
      </c>
      <c r="N67" s="32">
        <v>1946639</v>
      </c>
      <c r="O67" s="32">
        <v>2022024</v>
      </c>
      <c r="P67" s="32">
        <v>2061312</v>
      </c>
      <c r="Q67" s="32">
        <v>2301084</v>
      </c>
      <c r="R67" s="32">
        <v>2475150</v>
      </c>
      <c r="S67" s="32">
        <v>71928</v>
      </c>
      <c r="T67" s="32">
        <v>24005</v>
      </c>
      <c r="U67" s="32">
        <v>108370</v>
      </c>
      <c r="V67" s="32">
        <v>-31623</v>
      </c>
      <c r="W67" s="32">
        <v>-9399</v>
      </c>
      <c r="X67" s="32">
        <v>20217</v>
      </c>
      <c r="Y67" s="32">
        <v>64624</v>
      </c>
      <c r="Z67" s="32">
        <v>82481</v>
      </c>
      <c r="AA67" s="32">
        <v>9074</v>
      </c>
      <c r="AB67" s="32">
        <v>7441</v>
      </c>
      <c r="AC67" s="32">
        <v>9818</v>
      </c>
      <c r="AD67" s="32">
        <v>9273</v>
      </c>
      <c r="AE67" s="32">
        <v>8313</v>
      </c>
      <c r="AF67" s="32">
        <v>7805</v>
      </c>
      <c r="AG67" s="32">
        <v>11927</v>
      </c>
      <c r="AH67" s="32">
        <v>20312</v>
      </c>
      <c r="AI67" s="32">
        <v>12401</v>
      </c>
      <c r="AJ67" s="32">
        <v>26578</v>
      </c>
      <c r="AK67" s="32">
        <v>21685</v>
      </c>
      <c r="AL67" s="32">
        <v>17146</v>
      </c>
      <c r="AM67" s="32">
        <v>33313</v>
      </c>
      <c r="AN67" s="32">
        <v>22947</v>
      </c>
      <c r="AO67" s="32">
        <v>21786</v>
      </c>
      <c r="AP67" s="32">
        <v>15321</v>
      </c>
    </row>
    <row r="68" spans="1:42" x14ac:dyDescent="0.3">
      <c r="A68" s="3">
        <v>502</v>
      </c>
      <c r="B68" s="4" t="s">
        <v>65</v>
      </c>
      <c r="C68" s="33">
        <f t="shared" si="5"/>
        <v>3.3121357597941964E-2</v>
      </c>
      <c r="D68" s="33">
        <f t="shared" si="6"/>
        <v>2.8766622646036015E-3</v>
      </c>
      <c r="E68" s="33">
        <f t="shared" si="7"/>
        <v>4.4099269101608392E-2</v>
      </c>
      <c r="F68" s="33">
        <f t="shared" si="8"/>
        <v>3.3811093954644635E-2</v>
      </c>
      <c r="G68" s="33">
        <f t="shared" si="9"/>
        <v>1.6312877419601125E-2</v>
      </c>
      <c r="H68" s="33">
        <f t="shared" si="10"/>
        <v>2.0735205427731523E-2</v>
      </c>
      <c r="I68" s="33">
        <f t="shared" si="11"/>
        <v>3.735430782719007E-2</v>
      </c>
      <c r="J68" s="33">
        <f t="shared" si="12"/>
        <v>2.5775178206510371E-2</v>
      </c>
      <c r="K68" s="32">
        <v>1678494</v>
      </c>
      <c r="L68" s="32">
        <v>1784012</v>
      </c>
      <c r="M68" s="32">
        <v>1923660</v>
      </c>
      <c r="N68" s="32">
        <v>2022561</v>
      </c>
      <c r="O68" s="32">
        <v>2095645</v>
      </c>
      <c r="P68" s="32">
        <v>2190381</v>
      </c>
      <c r="Q68" s="32">
        <v>2342782</v>
      </c>
      <c r="R68" s="32">
        <v>2485880</v>
      </c>
      <c r="S68" s="32">
        <v>63178</v>
      </c>
      <c r="T68" s="32">
        <v>-173</v>
      </c>
      <c r="U68" s="32">
        <v>100018</v>
      </c>
      <c r="V68" s="32">
        <v>76878</v>
      </c>
      <c r="W68" s="32">
        <v>27124</v>
      </c>
      <c r="X68" s="32">
        <v>53909</v>
      </c>
      <c r="Y68" s="32">
        <v>97355</v>
      </c>
      <c r="Z68" s="32">
        <v>82666</v>
      </c>
      <c r="AA68" s="32">
        <v>24983</v>
      </c>
      <c r="AB68" s="32">
        <v>28129</v>
      </c>
      <c r="AC68" s="32">
        <v>18498</v>
      </c>
      <c r="AD68" s="32">
        <v>18785</v>
      </c>
      <c r="AE68" s="32">
        <v>29794</v>
      </c>
      <c r="AF68" s="32">
        <v>16629</v>
      </c>
      <c r="AG68" s="32">
        <v>18958</v>
      </c>
      <c r="AH68" s="32">
        <v>21464</v>
      </c>
      <c r="AI68" s="32">
        <v>32567</v>
      </c>
      <c r="AJ68" s="32">
        <v>22824</v>
      </c>
      <c r="AK68" s="32">
        <v>33684</v>
      </c>
      <c r="AL68" s="32">
        <v>27278</v>
      </c>
      <c r="AM68" s="32">
        <v>22732</v>
      </c>
      <c r="AN68" s="32">
        <v>25120</v>
      </c>
      <c r="AO68" s="32">
        <v>28800</v>
      </c>
      <c r="AP68" s="32">
        <v>40056</v>
      </c>
    </row>
    <row r="69" spans="1:42" x14ac:dyDescent="0.3">
      <c r="A69" s="3">
        <v>511</v>
      </c>
      <c r="B69" s="4" t="s">
        <v>66</v>
      </c>
      <c r="C69" s="33">
        <f t="shared" ref="C69:C132" si="13">(S69+AA69-AI69)/K69</f>
        <v>1.0994171575866045E-2</v>
      </c>
      <c r="D69" s="33">
        <f t="shared" ref="D69:D132" si="14">(T69+AB69-AJ69)/L69</f>
        <v>1.7575123835893509E-2</v>
      </c>
      <c r="E69" s="33">
        <f t="shared" ref="E69:E132" si="15">(U69+AC69-AK69)/M69</f>
        <v>-1.5715553206350405E-3</v>
      </c>
      <c r="F69" s="33">
        <f t="shared" ref="F69:F132" si="16">(V69+AD69-AL69)/N69</f>
        <v>-5.9969596809059597E-3</v>
      </c>
      <c r="G69" s="33">
        <f t="shared" ref="G69:G132" si="17">(W69+AE69-AM69)/O69</f>
        <v>-1.5530772408095828E-2</v>
      </c>
      <c r="H69" s="33">
        <f t="shared" ref="H69:H132" si="18">(X69+AF69-AN69)/P69</f>
        <v>1.191481032943105E-2</v>
      </c>
      <c r="I69" s="33">
        <f t="shared" ref="I69:I132" si="19">(Y69+AG69-AO69)/Q69</f>
        <v>1.858115193227965E-2</v>
      </c>
      <c r="J69" s="33">
        <f t="shared" ref="J69:J132" si="20">(Z69+AH69-AP69)/R69</f>
        <v>-6.3210119678836539E-3</v>
      </c>
      <c r="K69" s="32">
        <v>191647</v>
      </c>
      <c r="L69" s="32">
        <v>203697</v>
      </c>
      <c r="M69" s="32">
        <v>211892</v>
      </c>
      <c r="N69" s="32">
        <v>215109</v>
      </c>
      <c r="O69" s="32">
        <v>229995</v>
      </c>
      <c r="P69" s="32">
        <v>245241</v>
      </c>
      <c r="Q69" s="32">
        <v>262255</v>
      </c>
      <c r="R69" s="32">
        <v>264040</v>
      </c>
      <c r="S69" s="32">
        <v>-588</v>
      </c>
      <c r="T69" s="32">
        <v>4042</v>
      </c>
      <c r="U69" s="32">
        <v>-724</v>
      </c>
      <c r="V69" s="32">
        <v>-2764</v>
      </c>
      <c r="W69" s="32">
        <v>-2424</v>
      </c>
      <c r="X69" s="32">
        <v>3129</v>
      </c>
      <c r="Y69" s="32">
        <v>6150</v>
      </c>
      <c r="Z69" s="32">
        <v>-2493</v>
      </c>
      <c r="AA69" s="32">
        <v>4038</v>
      </c>
      <c r="AB69" s="32">
        <v>2611</v>
      </c>
      <c r="AC69" s="32">
        <v>2564</v>
      </c>
      <c r="AD69" s="32">
        <v>3011</v>
      </c>
      <c r="AE69" s="32">
        <v>1295</v>
      </c>
      <c r="AF69" s="32">
        <v>2433</v>
      </c>
      <c r="AG69" s="32">
        <v>3618</v>
      </c>
      <c r="AH69" s="32">
        <v>3358</v>
      </c>
      <c r="AI69" s="32">
        <v>1343</v>
      </c>
      <c r="AJ69" s="32">
        <v>3073</v>
      </c>
      <c r="AK69" s="32">
        <v>2173</v>
      </c>
      <c r="AL69" s="32">
        <v>1537</v>
      </c>
      <c r="AM69" s="32">
        <v>2443</v>
      </c>
      <c r="AN69" s="32">
        <v>2640</v>
      </c>
      <c r="AO69" s="32">
        <v>4895</v>
      </c>
      <c r="AP69" s="32">
        <v>2534</v>
      </c>
    </row>
    <row r="70" spans="1:42" x14ac:dyDescent="0.3">
      <c r="A70" s="3">
        <v>512</v>
      </c>
      <c r="B70" s="4" t="s">
        <v>67</v>
      </c>
      <c r="C70" s="33">
        <f t="shared" si="13"/>
        <v>2.8040012152172201E-2</v>
      </c>
      <c r="D70" s="33">
        <f t="shared" si="14"/>
        <v>3.8952618975415408E-3</v>
      </c>
      <c r="E70" s="33">
        <f t="shared" si="15"/>
        <v>-1.5429429702790041E-2</v>
      </c>
      <c r="F70" s="33">
        <f t="shared" si="16"/>
        <v>-5.9256660282931061E-3</v>
      </c>
      <c r="G70" s="33">
        <f t="shared" si="17"/>
        <v>-1.7038390862667598E-3</v>
      </c>
      <c r="H70" s="33">
        <f t="shared" si="18"/>
        <v>6.4824493838028172E-2</v>
      </c>
      <c r="I70" s="33">
        <f t="shared" si="19"/>
        <v>4.3363531234512226E-2</v>
      </c>
      <c r="J70" s="33">
        <f t="shared" si="20"/>
        <v>1.4156200114454384E-2</v>
      </c>
      <c r="K70" s="32">
        <v>177746</v>
      </c>
      <c r="L70" s="32">
        <v>191258</v>
      </c>
      <c r="M70" s="32">
        <v>197739</v>
      </c>
      <c r="N70" s="32">
        <v>205209</v>
      </c>
      <c r="O70" s="32">
        <v>201897</v>
      </c>
      <c r="P70" s="32">
        <v>218112</v>
      </c>
      <c r="Q70" s="32">
        <v>223967</v>
      </c>
      <c r="R70" s="32">
        <v>232407</v>
      </c>
      <c r="S70" s="32">
        <v>6409</v>
      </c>
      <c r="T70" s="32">
        <v>-3079</v>
      </c>
      <c r="U70" s="32">
        <v>-2278</v>
      </c>
      <c r="V70" s="32">
        <v>-937</v>
      </c>
      <c r="W70" s="32">
        <v>4172</v>
      </c>
      <c r="X70" s="32">
        <v>19167</v>
      </c>
      <c r="Y70" s="32">
        <v>12614</v>
      </c>
      <c r="Z70" s="32">
        <v>6296</v>
      </c>
      <c r="AA70" s="32">
        <v>4818</v>
      </c>
      <c r="AB70" s="32">
        <v>9638</v>
      </c>
      <c r="AC70" s="32">
        <v>4852</v>
      </c>
      <c r="AD70" s="32">
        <v>6244</v>
      </c>
      <c r="AE70" s="32">
        <v>4756</v>
      </c>
      <c r="AF70" s="32">
        <v>5347</v>
      </c>
      <c r="AG70" s="32">
        <v>6335</v>
      </c>
      <c r="AH70" s="32">
        <v>5659</v>
      </c>
      <c r="AI70" s="32">
        <v>6243</v>
      </c>
      <c r="AJ70" s="32">
        <v>5814</v>
      </c>
      <c r="AK70" s="32">
        <v>5625</v>
      </c>
      <c r="AL70" s="32">
        <v>6523</v>
      </c>
      <c r="AM70" s="32">
        <v>9272</v>
      </c>
      <c r="AN70" s="32">
        <v>10375</v>
      </c>
      <c r="AO70" s="32">
        <v>9237</v>
      </c>
      <c r="AP70" s="32">
        <v>8665</v>
      </c>
    </row>
    <row r="71" spans="1:42" x14ac:dyDescent="0.3">
      <c r="A71" s="3">
        <v>513</v>
      </c>
      <c r="B71" s="4" t="s">
        <v>68</v>
      </c>
      <c r="C71" s="33">
        <f t="shared" si="13"/>
        <v>1.5714344061427871E-2</v>
      </c>
      <c r="D71" s="33">
        <f t="shared" si="14"/>
        <v>0.12084905518558049</v>
      </c>
      <c r="E71" s="33">
        <f t="shared" si="15"/>
        <v>3.5161750947855633E-2</v>
      </c>
      <c r="F71" s="33">
        <f t="shared" si="16"/>
        <v>6.9809113876672588E-2</v>
      </c>
      <c r="G71" s="33">
        <f t="shared" si="17"/>
        <v>2.4351735152130093E-2</v>
      </c>
      <c r="H71" s="33">
        <f t="shared" si="18"/>
        <v>2.9959564875116296E-2</v>
      </c>
      <c r="I71" s="33">
        <f t="shared" si="19"/>
        <v>2.1858458291491498E-2</v>
      </c>
      <c r="J71" s="33">
        <f t="shared" si="20"/>
        <v>2.145256851582153E-2</v>
      </c>
      <c r="K71" s="32">
        <v>195872</v>
      </c>
      <c r="L71" s="32">
        <v>199563</v>
      </c>
      <c r="M71" s="32">
        <v>203090</v>
      </c>
      <c r="N71" s="32">
        <v>213740</v>
      </c>
      <c r="O71" s="32">
        <v>219779</v>
      </c>
      <c r="P71" s="32">
        <v>223568</v>
      </c>
      <c r="Q71" s="32">
        <v>235012</v>
      </c>
      <c r="R71" s="32">
        <v>241696</v>
      </c>
      <c r="S71" s="32">
        <v>12568</v>
      </c>
      <c r="T71" s="32">
        <v>17550</v>
      </c>
      <c r="U71" s="32">
        <v>9705</v>
      </c>
      <c r="V71" s="32">
        <v>11545</v>
      </c>
      <c r="W71" s="32">
        <v>8360</v>
      </c>
      <c r="X71" s="32">
        <v>3946</v>
      </c>
      <c r="Y71" s="32">
        <v>9579</v>
      </c>
      <c r="Z71" s="32">
        <v>3113</v>
      </c>
      <c r="AA71" s="32">
        <v>7609</v>
      </c>
      <c r="AB71" s="32">
        <v>20447</v>
      </c>
      <c r="AC71" s="32">
        <v>13401</v>
      </c>
      <c r="AD71" s="32">
        <v>16387</v>
      </c>
      <c r="AE71" s="32">
        <v>12635</v>
      </c>
      <c r="AF71" s="32">
        <v>14388</v>
      </c>
      <c r="AG71" s="32">
        <v>14048</v>
      </c>
      <c r="AH71" s="32">
        <v>14079</v>
      </c>
      <c r="AI71" s="32">
        <v>17099</v>
      </c>
      <c r="AJ71" s="32">
        <v>13880</v>
      </c>
      <c r="AK71" s="32">
        <v>15965</v>
      </c>
      <c r="AL71" s="32">
        <v>13011</v>
      </c>
      <c r="AM71" s="32">
        <v>15643</v>
      </c>
      <c r="AN71" s="32">
        <v>11636</v>
      </c>
      <c r="AO71" s="32">
        <v>18490</v>
      </c>
      <c r="AP71" s="32">
        <v>12007</v>
      </c>
    </row>
    <row r="72" spans="1:42" x14ac:dyDescent="0.3">
      <c r="A72" s="3">
        <v>514</v>
      </c>
      <c r="B72" s="4" t="s">
        <v>69</v>
      </c>
      <c r="C72" s="33">
        <f t="shared" si="13"/>
        <v>1.9217239974821342E-2</v>
      </c>
      <c r="D72" s="33">
        <f t="shared" si="14"/>
        <v>2.7516490563013047E-2</v>
      </c>
      <c r="E72" s="33">
        <f t="shared" si="15"/>
        <v>4.853016342574374E-2</v>
      </c>
      <c r="F72" s="33">
        <f t="shared" si="16"/>
        <v>2.6404981813985495E-2</v>
      </c>
      <c r="G72" s="33">
        <f t="shared" si="17"/>
        <v>-2.4520978655054579E-2</v>
      </c>
      <c r="H72" s="33">
        <f t="shared" si="18"/>
        <v>-1.5010744391158645E-2</v>
      </c>
      <c r="I72" s="33">
        <f t="shared" si="19"/>
        <v>4.2587704483947775E-2</v>
      </c>
      <c r="J72" s="33">
        <f t="shared" si="20"/>
        <v>5.3409161154725849E-3</v>
      </c>
      <c r="K72" s="32">
        <v>189049</v>
      </c>
      <c r="L72" s="32">
        <v>212091</v>
      </c>
      <c r="M72" s="32">
        <v>221079</v>
      </c>
      <c r="N72" s="32">
        <v>233971</v>
      </c>
      <c r="O72" s="32">
        <v>219771</v>
      </c>
      <c r="P72" s="32">
        <v>222907</v>
      </c>
      <c r="Q72" s="32">
        <v>239811</v>
      </c>
      <c r="R72" s="32">
        <v>242655</v>
      </c>
      <c r="S72" s="32">
        <v>7819</v>
      </c>
      <c r="T72" s="32">
        <v>16829</v>
      </c>
      <c r="U72" s="32">
        <v>13303</v>
      </c>
      <c r="V72" s="32">
        <v>14577</v>
      </c>
      <c r="W72" s="32">
        <v>-2147</v>
      </c>
      <c r="X72" s="32">
        <v>-5372</v>
      </c>
      <c r="Y72" s="32">
        <v>12402</v>
      </c>
      <c r="Z72" s="32">
        <v>2103</v>
      </c>
      <c r="AA72" s="32">
        <v>4031</v>
      </c>
      <c r="AB72" s="32">
        <v>7045</v>
      </c>
      <c r="AC72" s="32">
        <v>5055</v>
      </c>
      <c r="AD72" s="32">
        <v>6637</v>
      </c>
      <c r="AE72" s="32">
        <v>5051</v>
      </c>
      <c r="AF72" s="32">
        <v>8411</v>
      </c>
      <c r="AG72" s="32">
        <v>5772</v>
      </c>
      <c r="AH72" s="32">
        <v>6663</v>
      </c>
      <c r="AI72" s="32">
        <v>8217</v>
      </c>
      <c r="AJ72" s="32">
        <v>18038</v>
      </c>
      <c r="AK72" s="32">
        <v>7629</v>
      </c>
      <c r="AL72" s="32">
        <v>15036</v>
      </c>
      <c r="AM72" s="32">
        <v>8293</v>
      </c>
      <c r="AN72" s="32">
        <v>6385</v>
      </c>
      <c r="AO72" s="32">
        <v>7961</v>
      </c>
      <c r="AP72" s="32">
        <v>7470</v>
      </c>
    </row>
    <row r="73" spans="1:42" x14ac:dyDescent="0.3">
      <c r="A73" s="3">
        <v>515</v>
      </c>
      <c r="B73" s="4" t="s">
        <v>70</v>
      </c>
      <c r="C73" s="33">
        <f t="shared" si="13"/>
        <v>3.4516799326232077E-2</v>
      </c>
      <c r="D73" s="33">
        <f t="shared" si="14"/>
        <v>3.1935390218797012E-3</v>
      </c>
      <c r="E73" s="33">
        <f t="shared" si="15"/>
        <v>1.1036125966315596E-2</v>
      </c>
      <c r="F73" s="33">
        <f t="shared" si="16"/>
        <v>3.7078868436446005E-2</v>
      </c>
      <c r="G73" s="33">
        <f t="shared" si="17"/>
        <v>8.2132262797832666E-3</v>
      </c>
      <c r="H73" s="33">
        <f t="shared" si="18"/>
        <v>1.9572527119090084E-2</v>
      </c>
      <c r="I73" s="33">
        <f t="shared" si="19"/>
        <v>3.2467551309989816E-2</v>
      </c>
      <c r="J73" s="33">
        <f t="shared" si="20"/>
        <v>7.4328054627342726E-3</v>
      </c>
      <c r="K73" s="32">
        <v>289714</v>
      </c>
      <c r="L73" s="32">
        <v>303112</v>
      </c>
      <c r="M73" s="32">
        <v>305542</v>
      </c>
      <c r="N73" s="32">
        <v>321396</v>
      </c>
      <c r="O73" s="32">
        <v>314858</v>
      </c>
      <c r="P73" s="32">
        <v>342010</v>
      </c>
      <c r="Q73" s="32">
        <v>344621</v>
      </c>
      <c r="R73" s="32">
        <v>344150</v>
      </c>
      <c r="S73" s="32">
        <v>11454</v>
      </c>
      <c r="T73" s="32">
        <v>12812</v>
      </c>
      <c r="U73" s="32">
        <v>242</v>
      </c>
      <c r="V73" s="32">
        <v>7198</v>
      </c>
      <c r="W73" s="32">
        <v>2511</v>
      </c>
      <c r="X73" s="32">
        <v>23439</v>
      </c>
      <c r="Y73" s="32">
        <v>13907</v>
      </c>
      <c r="Z73" s="32">
        <v>-6080</v>
      </c>
      <c r="AA73" s="32">
        <v>4529</v>
      </c>
      <c r="AB73" s="32">
        <v>2295</v>
      </c>
      <c r="AC73" s="32">
        <v>9332</v>
      </c>
      <c r="AD73" s="32">
        <v>7755</v>
      </c>
      <c r="AE73" s="32">
        <v>4283</v>
      </c>
      <c r="AF73" s="32">
        <v>4915</v>
      </c>
      <c r="AG73" s="32">
        <v>6393</v>
      </c>
      <c r="AH73" s="32">
        <v>12691</v>
      </c>
      <c r="AI73" s="32">
        <v>5983</v>
      </c>
      <c r="AJ73" s="32">
        <v>14139</v>
      </c>
      <c r="AK73" s="32">
        <v>6202</v>
      </c>
      <c r="AL73" s="32">
        <v>3036</v>
      </c>
      <c r="AM73" s="32">
        <v>4208</v>
      </c>
      <c r="AN73" s="32">
        <v>21660</v>
      </c>
      <c r="AO73" s="32">
        <v>9111</v>
      </c>
      <c r="AP73" s="32">
        <v>4053</v>
      </c>
    </row>
    <row r="74" spans="1:42" x14ac:dyDescent="0.3">
      <c r="A74" s="3">
        <v>516</v>
      </c>
      <c r="B74" s="4" t="s">
        <v>71</v>
      </c>
      <c r="C74" s="33">
        <f t="shared" si="13"/>
        <v>3.3843133328612211E-2</v>
      </c>
      <c r="D74" s="33">
        <f t="shared" si="14"/>
        <v>2.9351245988060739E-2</v>
      </c>
      <c r="E74" s="33">
        <f t="shared" si="15"/>
        <v>3.3958504406853891E-2</v>
      </c>
      <c r="F74" s="33">
        <f t="shared" si="16"/>
        <v>2.7637246682663121E-2</v>
      </c>
      <c r="G74" s="33">
        <f t="shared" si="17"/>
        <v>7.2725095023589807E-3</v>
      </c>
      <c r="H74" s="33">
        <f t="shared" si="18"/>
        <v>2.2597966005262786E-3</v>
      </c>
      <c r="I74" s="33">
        <f t="shared" si="19"/>
        <v>3.9431088467866054E-2</v>
      </c>
      <c r="J74" s="33">
        <f t="shared" si="20"/>
        <v>3.6734092994113135E-2</v>
      </c>
      <c r="K74" s="32">
        <v>409507</v>
      </c>
      <c r="L74" s="32">
        <v>442741</v>
      </c>
      <c r="M74" s="32">
        <v>456675</v>
      </c>
      <c r="N74" s="32">
        <v>518865</v>
      </c>
      <c r="O74" s="32">
        <v>534341</v>
      </c>
      <c r="P74" s="32">
        <v>562440</v>
      </c>
      <c r="Q74" s="32">
        <v>546447</v>
      </c>
      <c r="R74" s="32">
        <v>557003</v>
      </c>
      <c r="S74" s="32">
        <v>15998</v>
      </c>
      <c r="T74" s="32">
        <v>17996</v>
      </c>
      <c r="U74" s="32">
        <v>13684</v>
      </c>
      <c r="V74" s="32">
        <v>15018</v>
      </c>
      <c r="W74" s="32">
        <v>6044</v>
      </c>
      <c r="X74" s="32">
        <v>27752</v>
      </c>
      <c r="Y74" s="32">
        <v>20725</v>
      </c>
      <c r="Z74" s="32">
        <v>11618</v>
      </c>
      <c r="AA74" s="32">
        <v>9736</v>
      </c>
      <c r="AB74" s="32">
        <v>6933</v>
      </c>
      <c r="AC74" s="32">
        <v>13212</v>
      </c>
      <c r="AD74" s="32">
        <v>8374</v>
      </c>
      <c r="AE74" s="32">
        <v>8641</v>
      </c>
      <c r="AF74" s="32">
        <v>12410</v>
      </c>
      <c r="AG74" s="32">
        <v>9532</v>
      </c>
      <c r="AH74" s="32">
        <v>19040</v>
      </c>
      <c r="AI74" s="32">
        <v>11875</v>
      </c>
      <c r="AJ74" s="32">
        <v>11934</v>
      </c>
      <c r="AK74" s="32">
        <v>11388</v>
      </c>
      <c r="AL74" s="32">
        <v>9052</v>
      </c>
      <c r="AM74" s="32">
        <v>10799</v>
      </c>
      <c r="AN74" s="32">
        <v>38891</v>
      </c>
      <c r="AO74" s="32">
        <v>8710</v>
      </c>
      <c r="AP74" s="32">
        <v>10197</v>
      </c>
    </row>
    <row r="75" spans="1:42" x14ac:dyDescent="0.3">
      <c r="A75" s="3">
        <v>517</v>
      </c>
      <c r="B75" s="4" t="s">
        <v>72</v>
      </c>
      <c r="C75" s="33">
        <f t="shared" si="13"/>
        <v>6.2639448533084688E-2</v>
      </c>
      <c r="D75" s="33">
        <f t="shared" si="14"/>
        <v>-2.7531763213715587E-3</v>
      </c>
      <c r="E75" s="33">
        <f t="shared" si="15"/>
        <v>4.067335182245552E-3</v>
      </c>
      <c r="F75" s="33">
        <f t="shared" si="16"/>
        <v>1.7346009140914168E-2</v>
      </c>
      <c r="G75" s="33">
        <f t="shared" si="17"/>
        <v>2.1620161549932102E-2</v>
      </c>
      <c r="H75" s="33">
        <f t="shared" si="18"/>
        <v>3.1138964323006998E-2</v>
      </c>
      <c r="I75" s="33">
        <f t="shared" si="19"/>
        <v>3.6573834810367432E-2</v>
      </c>
      <c r="J75" s="33">
        <f t="shared" si="20"/>
        <v>9.9425621041098772E-3</v>
      </c>
      <c r="K75" s="32">
        <v>420406</v>
      </c>
      <c r="L75" s="32">
        <v>457290</v>
      </c>
      <c r="M75" s="32">
        <v>490739</v>
      </c>
      <c r="N75" s="32">
        <v>524674</v>
      </c>
      <c r="O75" s="32">
        <v>540514</v>
      </c>
      <c r="P75" s="32">
        <v>556409</v>
      </c>
      <c r="Q75" s="32">
        <v>601769</v>
      </c>
      <c r="R75" s="32">
        <v>609702</v>
      </c>
      <c r="S75" s="32">
        <v>25191</v>
      </c>
      <c r="T75" s="32">
        <v>3234</v>
      </c>
      <c r="U75" s="32">
        <v>1494</v>
      </c>
      <c r="V75" s="32">
        <v>9915</v>
      </c>
      <c r="W75" s="32">
        <v>15882</v>
      </c>
      <c r="X75" s="32">
        <v>22972</v>
      </c>
      <c r="Y75" s="32">
        <v>22566</v>
      </c>
      <c r="Z75" s="32">
        <v>7223</v>
      </c>
      <c r="AA75" s="32">
        <v>5771</v>
      </c>
      <c r="AB75" s="32">
        <v>3372</v>
      </c>
      <c r="AC75" s="32">
        <v>6940</v>
      </c>
      <c r="AD75" s="32">
        <v>4648</v>
      </c>
      <c r="AE75" s="32">
        <v>6153</v>
      </c>
      <c r="AF75" s="32">
        <v>5889</v>
      </c>
      <c r="AG75" s="32">
        <v>11599</v>
      </c>
      <c r="AH75" s="32">
        <v>9342</v>
      </c>
      <c r="AI75" s="32">
        <v>4628</v>
      </c>
      <c r="AJ75" s="32">
        <v>7865</v>
      </c>
      <c r="AK75" s="32">
        <v>6438</v>
      </c>
      <c r="AL75" s="32">
        <v>5462</v>
      </c>
      <c r="AM75" s="32">
        <v>10349</v>
      </c>
      <c r="AN75" s="32">
        <v>11535</v>
      </c>
      <c r="AO75" s="32">
        <v>12156</v>
      </c>
      <c r="AP75" s="32">
        <v>10503</v>
      </c>
    </row>
    <row r="76" spans="1:42" x14ac:dyDescent="0.3">
      <c r="A76" s="3">
        <v>519</v>
      </c>
      <c r="B76" s="4" t="s">
        <v>73</v>
      </c>
      <c r="C76" s="33">
        <f t="shared" si="13"/>
        <v>-9.5254378037759808E-4</v>
      </c>
      <c r="D76" s="33">
        <f t="shared" si="14"/>
        <v>8.9790200985252686E-3</v>
      </c>
      <c r="E76" s="33">
        <f t="shared" si="15"/>
        <v>8.912913644023631E-3</v>
      </c>
      <c r="F76" s="33">
        <f t="shared" si="16"/>
        <v>4.6683648476535708E-2</v>
      </c>
      <c r="G76" s="33">
        <f t="shared" si="17"/>
        <v>1.8786862986379257E-2</v>
      </c>
      <c r="H76" s="33">
        <f t="shared" si="18"/>
        <v>-1.5389817875653033E-2</v>
      </c>
      <c r="I76" s="33">
        <f t="shared" si="19"/>
        <v>2.8491336525621833E-2</v>
      </c>
      <c r="J76" s="33">
        <f t="shared" si="20"/>
        <v>1.6901219203982326E-2</v>
      </c>
      <c r="K76" s="32">
        <v>245658</v>
      </c>
      <c r="L76" s="32">
        <v>254148</v>
      </c>
      <c r="M76" s="32">
        <v>262877</v>
      </c>
      <c r="N76" s="32">
        <v>285796</v>
      </c>
      <c r="O76" s="32">
        <v>282804</v>
      </c>
      <c r="P76" s="32">
        <v>289802</v>
      </c>
      <c r="Q76" s="32">
        <v>309287</v>
      </c>
      <c r="R76" s="32">
        <v>312581</v>
      </c>
      <c r="S76" s="32">
        <v>623</v>
      </c>
      <c r="T76" s="32">
        <v>3653</v>
      </c>
      <c r="U76" s="32">
        <v>3796</v>
      </c>
      <c r="V76" s="32">
        <v>13491</v>
      </c>
      <c r="W76" s="32">
        <v>5263</v>
      </c>
      <c r="X76" s="32">
        <v>-3605</v>
      </c>
      <c r="Y76" s="32">
        <v>10061</v>
      </c>
      <c r="Z76" s="32">
        <v>6347</v>
      </c>
      <c r="AA76" s="32">
        <v>3804</v>
      </c>
      <c r="AB76" s="32">
        <v>4870</v>
      </c>
      <c r="AC76" s="32">
        <v>3030</v>
      </c>
      <c r="AD76" s="32">
        <v>4250</v>
      </c>
      <c r="AE76" s="32">
        <v>5134</v>
      </c>
      <c r="AF76" s="32">
        <v>4523</v>
      </c>
      <c r="AG76" s="32">
        <v>8959</v>
      </c>
      <c r="AH76" s="32">
        <v>2791</v>
      </c>
      <c r="AI76" s="32">
        <v>4661</v>
      </c>
      <c r="AJ76" s="32">
        <v>6241</v>
      </c>
      <c r="AK76" s="32">
        <v>4483</v>
      </c>
      <c r="AL76" s="32">
        <v>4399</v>
      </c>
      <c r="AM76" s="32">
        <v>5084</v>
      </c>
      <c r="AN76" s="32">
        <v>5378</v>
      </c>
      <c r="AO76" s="32">
        <v>10208</v>
      </c>
      <c r="AP76" s="32">
        <v>3855</v>
      </c>
    </row>
    <row r="77" spans="1:42" x14ac:dyDescent="0.3">
      <c r="A77" s="3">
        <v>520</v>
      </c>
      <c r="B77" s="4" t="s">
        <v>74</v>
      </c>
      <c r="C77" s="33">
        <f t="shared" si="13"/>
        <v>4.8850482159766555E-2</v>
      </c>
      <c r="D77" s="33">
        <f t="shared" si="14"/>
        <v>0.10647213760298299</v>
      </c>
      <c r="E77" s="33">
        <f t="shared" si="15"/>
        <v>5.9247206206072746E-2</v>
      </c>
      <c r="F77" s="33">
        <f t="shared" si="16"/>
        <v>2.7422954556246736E-2</v>
      </c>
      <c r="G77" s="33">
        <f t="shared" si="17"/>
        <v>7.440753099039253E-3</v>
      </c>
      <c r="H77" s="33">
        <f t="shared" si="18"/>
        <v>4.6866314193846993E-2</v>
      </c>
      <c r="I77" s="33">
        <f t="shared" si="19"/>
        <v>4.73659424265701E-2</v>
      </c>
      <c r="J77" s="33">
        <f t="shared" si="20"/>
        <v>3.2594173438747029E-2</v>
      </c>
      <c r="K77" s="32">
        <v>310478</v>
      </c>
      <c r="L77" s="32">
        <v>344353</v>
      </c>
      <c r="M77" s="32">
        <v>367511</v>
      </c>
      <c r="N77" s="32">
        <v>379062</v>
      </c>
      <c r="O77" s="32">
        <v>392299</v>
      </c>
      <c r="P77" s="32">
        <v>408353</v>
      </c>
      <c r="Q77" s="32">
        <v>437424</v>
      </c>
      <c r="R77" s="32">
        <v>453578</v>
      </c>
      <c r="S77" s="32">
        <v>13078</v>
      </c>
      <c r="T77" s="32">
        <v>39868</v>
      </c>
      <c r="U77" s="32">
        <v>23483</v>
      </c>
      <c r="V77" s="32">
        <v>6349</v>
      </c>
      <c r="W77" s="32">
        <v>4454</v>
      </c>
      <c r="X77" s="32">
        <v>21144</v>
      </c>
      <c r="Y77" s="32">
        <v>26741</v>
      </c>
      <c r="Z77" s="32">
        <v>11307</v>
      </c>
      <c r="AA77" s="32">
        <v>7481</v>
      </c>
      <c r="AB77" s="32">
        <v>876</v>
      </c>
      <c r="AC77" s="32">
        <v>1687</v>
      </c>
      <c r="AD77" s="32">
        <v>5791</v>
      </c>
      <c r="AE77" s="32">
        <v>7118</v>
      </c>
      <c r="AF77" s="32">
        <v>5669</v>
      </c>
      <c r="AG77" s="32">
        <v>5058</v>
      </c>
      <c r="AH77" s="32">
        <v>7759</v>
      </c>
      <c r="AI77" s="32">
        <v>5392</v>
      </c>
      <c r="AJ77" s="32">
        <v>4080</v>
      </c>
      <c r="AK77" s="32">
        <v>3396</v>
      </c>
      <c r="AL77" s="32">
        <v>1745</v>
      </c>
      <c r="AM77" s="32">
        <v>8653</v>
      </c>
      <c r="AN77" s="32">
        <v>7675</v>
      </c>
      <c r="AO77" s="32">
        <v>11080</v>
      </c>
      <c r="AP77" s="32">
        <v>4282</v>
      </c>
    </row>
    <row r="78" spans="1:42" x14ac:dyDescent="0.3">
      <c r="A78" s="3">
        <v>521</v>
      </c>
      <c r="B78" s="4" t="s">
        <v>75</v>
      </c>
      <c r="C78" s="33">
        <f t="shared" si="13"/>
        <v>1.1594261607282365E-2</v>
      </c>
      <c r="D78" s="33">
        <f t="shared" si="14"/>
        <v>1.987000063053258E-2</v>
      </c>
      <c r="E78" s="33">
        <f t="shared" si="15"/>
        <v>4.2370070311047225E-2</v>
      </c>
      <c r="F78" s="33">
        <f t="shared" si="16"/>
        <v>4.3283752208354703E-2</v>
      </c>
      <c r="G78" s="33">
        <f t="shared" si="17"/>
        <v>4.9958952775107221E-3</v>
      </c>
      <c r="H78" s="33">
        <f t="shared" si="18"/>
        <v>-1.4767255216693418E-2</v>
      </c>
      <c r="I78" s="33">
        <f t="shared" si="19"/>
        <v>1.4642125701518738E-2</v>
      </c>
      <c r="J78" s="33">
        <f t="shared" si="20"/>
        <v>2.4918839216215703E-2</v>
      </c>
      <c r="K78" s="32">
        <v>345602</v>
      </c>
      <c r="L78" s="32">
        <v>364771</v>
      </c>
      <c r="M78" s="32">
        <v>397946</v>
      </c>
      <c r="N78" s="32">
        <v>421128</v>
      </c>
      <c r="O78" s="32">
        <v>412939</v>
      </c>
      <c r="P78" s="32">
        <v>429870</v>
      </c>
      <c r="Q78" s="32">
        <v>451164</v>
      </c>
      <c r="R78" s="32">
        <v>474059</v>
      </c>
      <c r="S78" s="32">
        <v>7645</v>
      </c>
      <c r="T78" s="32">
        <v>4881</v>
      </c>
      <c r="U78" s="32">
        <v>14572</v>
      </c>
      <c r="V78" s="32">
        <v>21248</v>
      </c>
      <c r="W78" s="32">
        <v>5174</v>
      </c>
      <c r="X78" s="32">
        <v>183</v>
      </c>
      <c r="Y78" s="32">
        <v>8090</v>
      </c>
      <c r="Z78" s="32">
        <v>13973</v>
      </c>
      <c r="AA78" s="32">
        <v>3988</v>
      </c>
      <c r="AB78" s="32">
        <v>7924</v>
      </c>
      <c r="AC78" s="32">
        <v>5038</v>
      </c>
      <c r="AD78" s="32">
        <v>3934</v>
      </c>
      <c r="AE78" s="32">
        <v>3506</v>
      </c>
      <c r="AF78" s="32">
        <v>5606</v>
      </c>
      <c r="AG78" s="32">
        <v>8598</v>
      </c>
      <c r="AH78" s="32">
        <v>6902</v>
      </c>
      <c r="AI78" s="32">
        <v>7626</v>
      </c>
      <c r="AJ78" s="32">
        <v>5557</v>
      </c>
      <c r="AK78" s="32">
        <v>2749</v>
      </c>
      <c r="AL78" s="32">
        <v>6954</v>
      </c>
      <c r="AM78" s="32">
        <v>6617</v>
      </c>
      <c r="AN78" s="32">
        <v>12137</v>
      </c>
      <c r="AO78" s="32">
        <v>10082</v>
      </c>
      <c r="AP78" s="32">
        <v>9062</v>
      </c>
    </row>
    <row r="79" spans="1:42" x14ac:dyDescent="0.3">
      <c r="A79" s="3">
        <v>522</v>
      </c>
      <c r="B79" s="4" t="s">
        <v>76</v>
      </c>
      <c r="C79" s="33">
        <f t="shared" si="13"/>
        <v>4.1244126550663514E-2</v>
      </c>
      <c r="D79" s="33">
        <f t="shared" si="14"/>
        <v>2.147472805656804E-2</v>
      </c>
      <c r="E79" s="33">
        <f t="shared" si="15"/>
        <v>8.2188745632324228E-2</v>
      </c>
      <c r="F79" s="33">
        <f t="shared" si="16"/>
        <v>-1.5366963336179068E-2</v>
      </c>
      <c r="G79" s="33">
        <f t="shared" si="17"/>
        <v>1.0303372550298765E-2</v>
      </c>
      <c r="H79" s="33">
        <f t="shared" si="18"/>
        <v>-1.4032768650746473E-2</v>
      </c>
      <c r="I79" s="33">
        <f t="shared" si="19"/>
        <v>-1.4051377166371309E-2</v>
      </c>
      <c r="J79" s="33">
        <f t="shared" si="20"/>
        <v>-1.215542006592084E-2</v>
      </c>
      <c r="K79" s="32">
        <v>411598</v>
      </c>
      <c r="L79" s="32">
        <v>420308</v>
      </c>
      <c r="M79" s="32">
        <v>451327</v>
      </c>
      <c r="N79" s="32">
        <v>476737</v>
      </c>
      <c r="O79" s="32">
        <v>490519</v>
      </c>
      <c r="P79" s="32">
        <v>496267</v>
      </c>
      <c r="Q79" s="32">
        <v>532688</v>
      </c>
      <c r="R79" s="32">
        <v>543379</v>
      </c>
      <c r="S79" s="32">
        <v>13379</v>
      </c>
      <c r="T79" s="32">
        <v>10870</v>
      </c>
      <c r="U79" s="32">
        <v>38190</v>
      </c>
      <c r="V79" s="32">
        <v>-8448</v>
      </c>
      <c r="W79" s="32">
        <v>8639</v>
      </c>
      <c r="X79" s="32">
        <v>-2636</v>
      </c>
      <c r="Y79" s="32">
        <v>2949</v>
      </c>
      <c r="Z79" s="32">
        <v>1866</v>
      </c>
      <c r="AA79" s="32">
        <v>12730</v>
      </c>
      <c r="AB79" s="32">
        <v>6774</v>
      </c>
      <c r="AC79" s="32">
        <v>9368</v>
      </c>
      <c r="AD79" s="32">
        <v>10769</v>
      </c>
      <c r="AE79" s="32">
        <v>5711</v>
      </c>
      <c r="AF79" s="32">
        <v>8002</v>
      </c>
      <c r="AG79" s="32">
        <v>7167</v>
      </c>
      <c r="AH79" s="32">
        <v>7760</v>
      </c>
      <c r="AI79" s="32">
        <v>9133</v>
      </c>
      <c r="AJ79" s="32">
        <v>8618</v>
      </c>
      <c r="AK79" s="32">
        <v>10464</v>
      </c>
      <c r="AL79" s="32">
        <v>9647</v>
      </c>
      <c r="AM79" s="32">
        <v>9296</v>
      </c>
      <c r="AN79" s="32">
        <v>12330</v>
      </c>
      <c r="AO79" s="32">
        <v>17601</v>
      </c>
      <c r="AP79" s="32">
        <v>16231</v>
      </c>
    </row>
    <row r="80" spans="1:42" x14ac:dyDescent="0.3">
      <c r="A80" s="3">
        <v>528</v>
      </c>
      <c r="B80" s="4" t="s">
        <v>77</v>
      </c>
      <c r="C80" s="33">
        <f t="shared" si="13"/>
        <v>1.5744363049794328E-3</v>
      </c>
      <c r="D80" s="33">
        <f t="shared" si="14"/>
        <v>1.0586460295565639E-2</v>
      </c>
      <c r="E80" s="33">
        <f t="shared" si="15"/>
        <v>-7.8037684314736773E-4</v>
      </c>
      <c r="F80" s="33">
        <f t="shared" si="16"/>
        <v>-4.7643960239457826E-3</v>
      </c>
      <c r="G80" s="33">
        <f t="shared" si="17"/>
        <v>2.552973729291569E-3</v>
      </c>
      <c r="H80" s="33">
        <f t="shared" si="18"/>
        <v>2.5880065802047034E-2</v>
      </c>
      <c r="I80" s="33">
        <f t="shared" si="19"/>
        <v>4.2151953824651894E-2</v>
      </c>
      <c r="J80" s="33">
        <f t="shared" si="20"/>
        <v>2.5956523508178727E-2</v>
      </c>
      <c r="K80" s="32">
        <v>854274</v>
      </c>
      <c r="L80" s="32">
        <v>912014</v>
      </c>
      <c r="M80" s="32">
        <v>963637</v>
      </c>
      <c r="N80" s="32">
        <v>1001596</v>
      </c>
      <c r="O80" s="32">
        <v>1051323</v>
      </c>
      <c r="P80" s="32">
        <v>1093583</v>
      </c>
      <c r="Q80" s="32">
        <v>1174133</v>
      </c>
      <c r="R80" s="32">
        <v>1204283</v>
      </c>
      <c r="S80" s="32">
        <v>4026</v>
      </c>
      <c r="T80" s="32">
        <v>12274</v>
      </c>
      <c r="U80" s="32">
        <v>6703</v>
      </c>
      <c r="V80" s="32">
        <v>1682</v>
      </c>
      <c r="W80" s="32">
        <v>7784</v>
      </c>
      <c r="X80" s="32">
        <v>32623</v>
      </c>
      <c r="Y80" s="32">
        <v>57858</v>
      </c>
      <c r="Z80" s="32">
        <v>39551</v>
      </c>
      <c r="AA80" s="32">
        <v>8644</v>
      </c>
      <c r="AB80" s="32">
        <v>7683</v>
      </c>
      <c r="AC80" s="32">
        <v>4722</v>
      </c>
      <c r="AD80" s="32">
        <v>5558</v>
      </c>
      <c r="AE80" s="32">
        <v>8614</v>
      </c>
      <c r="AF80" s="32">
        <v>8065</v>
      </c>
      <c r="AG80" s="32">
        <v>6372</v>
      </c>
      <c r="AH80" s="32">
        <v>9350</v>
      </c>
      <c r="AI80" s="32">
        <v>11325</v>
      </c>
      <c r="AJ80" s="32">
        <v>10302</v>
      </c>
      <c r="AK80" s="32">
        <v>12177</v>
      </c>
      <c r="AL80" s="32">
        <v>12012</v>
      </c>
      <c r="AM80" s="32">
        <v>13714</v>
      </c>
      <c r="AN80" s="32">
        <v>12386</v>
      </c>
      <c r="AO80" s="32">
        <v>14738</v>
      </c>
      <c r="AP80" s="32">
        <v>17642</v>
      </c>
    </row>
    <row r="81" spans="1:42" x14ac:dyDescent="0.3">
      <c r="A81" s="3">
        <v>529</v>
      </c>
      <c r="B81" s="4" t="s">
        <v>78</v>
      </c>
      <c r="C81" s="33">
        <f t="shared" si="13"/>
        <v>-7.9013394118752477E-3</v>
      </c>
      <c r="D81" s="33">
        <f t="shared" si="14"/>
        <v>5.1328200969122384E-3</v>
      </c>
      <c r="E81" s="33">
        <f t="shared" si="15"/>
        <v>1.3302875912705677E-2</v>
      </c>
      <c r="F81" s="33">
        <f t="shared" si="16"/>
        <v>2.0357918520957134E-2</v>
      </c>
      <c r="G81" s="33">
        <f t="shared" si="17"/>
        <v>-1.0173843992703998E-3</v>
      </c>
      <c r="H81" s="33">
        <f t="shared" si="18"/>
        <v>1.6998750928219151E-2</v>
      </c>
      <c r="I81" s="33">
        <f t="shared" si="19"/>
        <v>4.8666512749112031E-2</v>
      </c>
      <c r="J81" s="33">
        <f t="shared" si="20"/>
        <v>3.7607592744313127E-2</v>
      </c>
      <c r="K81" s="32">
        <v>697097</v>
      </c>
      <c r="L81" s="32">
        <v>731177</v>
      </c>
      <c r="M81" s="32">
        <v>786672</v>
      </c>
      <c r="N81" s="32">
        <v>844438</v>
      </c>
      <c r="O81" s="32">
        <v>877741</v>
      </c>
      <c r="P81" s="32">
        <v>931892</v>
      </c>
      <c r="Q81" s="32">
        <v>991873</v>
      </c>
      <c r="R81" s="32">
        <v>1027718</v>
      </c>
      <c r="S81" s="32">
        <v>-586</v>
      </c>
      <c r="T81" s="32">
        <v>485</v>
      </c>
      <c r="U81" s="32">
        <v>10053</v>
      </c>
      <c r="V81" s="32">
        <v>23572</v>
      </c>
      <c r="W81" s="32">
        <v>-7673</v>
      </c>
      <c r="X81" s="32">
        <v>18272</v>
      </c>
      <c r="Y81" s="32">
        <v>54711</v>
      </c>
      <c r="Z81" s="32">
        <v>47096</v>
      </c>
      <c r="AA81" s="32">
        <v>2283</v>
      </c>
      <c r="AB81" s="32">
        <v>8423</v>
      </c>
      <c r="AC81" s="32">
        <v>4815</v>
      </c>
      <c r="AD81" s="32">
        <v>2351</v>
      </c>
      <c r="AE81" s="32">
        <v>11887</v>
      </c>
      <c r="AF81" s="32">
        <v>5933</v>
      </c>
      <c r="AG81" s="32">
        <v>15891</v>
      </c>
      <c r="AH81" s="32">
        <v>14762</v>
      </c>
      <c r="AI81" s="32">
        <v>7205</v>
      </c>
      <c r="AJ81" s="32">
        <v>5155</v>
      </c>
      <c r="AK81" s="32">
        <v>4403</v>
      </c>
      <c r="AL81" s="32">
        <v>8732</v>
      </c>
      <c r="AM81" s="32">
        <v>5107</v>
      </c>
      <c r="AN81" s="32">
        <v>8364</v>
      </c>
      <c r="AO81" s="32">
        <v>22331</v>
      </c>
      <c r="AP81" s="32">
        <v>23208</v>
      </c>
    </row>
    <row r="82" spans="1:42" x14ac:dyDescent="0.3">
      <c r="A82" s="3">
        <v>532</v>
      </c>
      <c r="B82" s="4" t="s">
        <v>79</v>
      </c>
      <c r="C82" s="33">
        <f t="shared" si="13"/>
        <v>1.7860963838234944E-2</v>
      </c>
      <c r="D82" s="33">
        <f t="shared" si="14"/>
        <v>2.9636031615484337E-2</v>
      </c>
      <c r="E82" s="33">
        <f t="shared" si="15"/>
        <v>3.0155463640253469E-2</v>
      </c>
      <c r="F82" s="33">
        <f t="shared" si="16"/>
        <v>1.4645764723997994E-2</v>
      </c>
      <c r="G82" s="33">
        <f t="shared" si="17"/>
        <v>9.4265439885589126E-3</v>
      </c>
      <c r="H82" s="33">
        <f t="shared" si="18"/>
        <v>3.7363292631693072E-2</v>
      </c>
      <c r="I82" s="33">
        <f t="shared" si="19"/>
        <v>3.7338009952805541E-2</v>
      </c>
      <c r="J82" s="33">
        <f t="shared" si="20"/>
        <v>2.9648335392385469E-2</v>
      </c>
      <c r="K82" s="32">
        <v>336488</v>
      </c>
      <c r="L82" s="32">
        <v>358685</v>
      </c>
      <c r="M82" s="32">
        <v>392632</v>
      </c>
      <c r="N82" s="32">
        <v>402642</v>
      </c>
      <c r="O82" s="32">
        <v>420939</v>
      </c>
      <c r="P82" s="32">
        <v>442734</v>
      </c>
      <c r="Q82" s="32">
        <v>467004</v>
      </c>
      <c r="R82" s="32">
        <v>496183</v>
      </c>
      <c r="S82" s="32">
        <v>8121</v>
      </c>
      <c r="T82" s="32">
        <v>9112</v>
      </c>
      <c r="U82" s="32">
        <v>8983</v>
      </c>
      <c r="V82" s="32">
        <v>6062</v>
      </c>
      <c r="W82" s="32">
        <v>5611</v>
      </c>
      <c r="X82" s="32">
        <v>17323</v>
      </c>
      <c r="Y82" s="32">
        <v>19386</v>
      </c>
      <c r="Z82" s="32">
        <v>16811</v>
      </c>
      <c r="AA82" s="32">
        <v>1861</v>
      </c>
      <c r="AB82" s="32">
        <v>3692</v>
      </c>
      <c r="AC82" s="32">
        <v>5174</v>
      </c>
      <c r="AD82" s="32">
        <v>2097</v>
      </c>
      <c r="AE82" s="32">
        <v>2393</v>
      </c>
      <c r="AF82" s="32">
        <v>3094</v>
      </c>
      <c r="AG82" s="32">
        <v>1613</v>
      </c>
      <c r="AH82" s="32">
        <v>3761</v>
      </c>
      <c r="AI82" s="32">
        <v>3972</v>
      </c>
      <c r="AJ82" s="32">
        <v>2174</v>
      </c>
      <c r="AK82" s="32">
        <v>2317</v>
      </c>
      <c r="AL82" s="32">
        <v>2262</v>
      </c>
      <c r="AM82" s="32">
        <v>4036</v>
      </c>
      <c r="AN82" s="32">
        <v>3875</v>
      </c>
      <c r="AO82" s="32">
        <v>3562</v>
      </c>
      <c r="AP82" s="32">
        <v>5861</v>
      </c>
    </row>
    <row r="83" spans="1:42" x14ac:dyDescent="0.3">
      <c r="A83" s="3">
        <v>533</v>
      </c>
      <c r="B83" s="4" t="s">
        <v>80</v>
      </c>
      <c r="C83" s="33">
        <f t="shared" si="13"/>
        <v>3.397225395513926E-2</v>
      </c>
      <c r="D83" s="33">
        <f t="shared" si="14"/>
        <v>1.8144499985269132E-2</v>
      </c>
      <c r="E83" s="33">
        <f t="shared" si="15"/>
        <v>1.3920954459069473E-2</v>
      </c>
      <c r="F83" s="33">
        <f t="shared" si="16"/>
        <v>8.154276926551721E-3</v>
      </c>
      <c r="G83" s="33">
        <f t="shared" si="17"/>
        <v>-1.7845601782630924E-4</v>
      </c>
      <c r="H83" s="33">
        <f t="shared" si="18"/>
        <v>4.2376983560572679E-2</v>
      </c>
      <c r="I83" s="33">
        <f t="shared" si="19"/>
        <v>3.7878922307988054E-2</v>
      </c>
      <c r="J83" s="33">
        <f t="shared" si="20"/>
        <v>2.4551880746766459E-2</v>
      </c>
      <c r="K83" s="32">
        <v>474446</v>
      </c>
      <c r="L83" s="32">
        <v>509135</v>
      </c>
      <c r="M83" s="32">
        <v>568280</v>
      </c>
      <c r="N83" s="32">
        <v>602138</v>
      </c>
      <c r="O83" s="32">
        <v>622002</v>
      </c>
      <c r="P83" s="32">
        <v>644548</v>
      </c>
      <c r="Q83" s="32">
        <v>676260</v>
      </c>
      <c r="R83" s="32">
        <v>690497</v>
      </c>
      <c r="S83" s="32">
        <v>16310</v>
      </c>
      <c r="T83" s="32">
        <v>6781</v>
      </c>
      <c r="U83" s="32">
        <v>3506</v>
      </c>
      <c r="V83" s="32">
        <v>1672</v>
      </c>
      <c r="W83" s="32">
        <v>5808</v>
      </c>
      <c r="X83" s="32">
        <v>32677</v>
      </c>
      <c r="Y83" s="32">
        <v>23705</v>
      </c>
      <c r="Z83" s="32">
        <v>12113</v>
      </c>
      <c r="AA83" s="32">
        <v>10208</v>
      </c>
      <c r="AB83" s="32">
        <v>7592</v>
      </c>
      <c r="AC83" s="32">
        <v>6749</v>
      </c>
      <c r="AD83" s="32">
        <v>8004</v>
      </c>
      <c r="AE83" s="32">
        <v>2650</v>
      </c>
      <c r="AF83" s="32">
        <v>5250</v>
      </c>
      <c r="AG83" s="32">
        <v>6630</v>
      </c>
      <c r="AH83" s="32">
        <v>9878</v>
      </c>
      <c r="AI83" s="32">
        <v>10400</v>
      </c>
      <c r="AJ83" s="32">
        <v>5135</v>
      </c>
      <c r="AK83" s="32">
        <v>2344</v>
      </c>
      <c r="AL83" s="32">
        <v>4766</v>
      </c>
      <c r="AM83" s="32">
        <v>8569</v>
      </c>
      <c r="AN83" s="32">
        <v>10613</v>
      </c>
      <c r="AO83" s="32">
        <v>4719</v>
      </c>
      <c r="AP83" s="32">
        <v>5038</v>
      </c>
    </row>
    <row r="84" spans="1:42" x14ac:dyDescent="0.3">
      <c r="A84" s="3">
        <v>534</v>
      </c>
      <c r="B84" s="4" t="s">
        <v>81</v>
      </c>
      <c r="C84" s="33">
        <f t="shared" si="13"/>
        <v>2.4088495790253801E-2</v>
      </c>
      <c r="D84" s="33">
        <f t="shared" si="14"/>
        <v>3.844757263372324E-2</v>
      </c>
      <c r="E84" s="33">
        <f t="shared" si="15"/>
        <v>-1.1813147564124708E-2</v>
      </c>
      <c r="F84" s="33">
        <f t="shared" si="16"/>
        <v>-7.156532137397296E-4</v>
      </c>
      <c r="G84" s="33">
        <f t="shared" si="17"/>
        <v>8.1978085323030552E-4</v>
      </c>
      <c r="H84" s="33">
        <f t="shared" si="18"/>
        <v>1.5428100684367258E-4</v>
      </c>
      <c r="I84" s="33">
        <f t="shared" si="19"/>
        <v>-1.3171135973480139E-3</v>
      </c>
      <c r="J84" s="33">
        <f t="shared" si="20"/>
        <v>1.1558080336520978E-2</v>
      </c>
      <c r="K84" s="32">
        <v>823090</v>
      </c>
      <c r="L84" s="32">
        <v>875764</v>
      </c>
      <c r="M84" s="32">
        <v>937938</v>
      </c>
      <c r="N84" s="32">
        <v>985114</v>
      </c>
      <c r="O84" s="32">
        <v>1002707</v>
      </c>
      <c r="P84" s="32">
        <v>1030587</v>
      </c>
      <c r="Q84" s="32">
        <v>1081152</v>
      </c>
      <c r="R84" s="32">
        <v>1119217</v>
      </c>
      <c r="S84" s="32">
        <v>20942</v>
      </c>
      <c r="T84" s="32">
        <v>35123</v>
      </c>
      <c r="U84" s="32">
        <v>-7894</v>
      </c>
      <c r="V84" s="32">
        <v>-1223</v>
      </c>
      <c r="W84" s="32">
        <v>1702</v>
      </c>
      <c r="X84" s="32">
        <v>20</v>
      </c>
      <c r="Y84" s="32">
        <v>2627</v>
      </c>
      <c r="Z84" s="32">
        <v>30440</v>
      </c>
      <c r="AA84" s="32">
        <v>3828</v>
      </c>
      <c r="AB84" s="32">
        <v>3082</v>
      </c>
      <c r="AC84" s="32">
        <v>3077</v>
      </c>
      <c r="AD84" s="32">
        <v>6822</v>
      </c>
      <c r="AE84" s="32">
        <v>4383</v>
      </c>
      <c r="AF84" s="32">
        <v>5784</v>
      </c>
      <c r="AG84" s="32">
        <v>3452</v>
      </c>
      <c r="AH84" s="32">
        <v>4884</v>
      </c>
      <c r="AI84" s="32">
        <v>4943</v>
      </c>
      <c r="AJ84" s="32">
        <v>4534</v>
      </c>
      <c r="AK84" s="32">
        <v>6263</v>
      </c>
      <c r="AL84" s="32">
        <v>6304</v>
      </c>
      <c r="AM84" s="32">
        <v>5263</v>
      </c>
      <c r="AN84" s="32">
        <v>5645</v>
      </c>
      <c r="AO84" s="32">
        <v>7503</v>
      </c>
      <c r="AP84" s="32">
        <v>22388</v>
      </c>
    </row>
    <row r="85" spans="1:42" x14ac:dyDescent="0.3">
      <c r="A85" s="3">
        <v>536</v>
      </c>
      <c r="B85" s="4" t="s">
        <v>82</v>
      </c>
      <c r="C85" s="33">
        <f t="shared" si="13"/>
        <v>1.8188515180823081E-2</v>
      </c>
      <c r="D85" s="33">
        <f t="shared" si="14"/>
        <v>-6.8163905176819072E-3</v>
      </c>
      <c r="E85" s="33">
        <f t="shared" si="15"/>
        <v>2.8736733911426171E-2</v>
      </c>
      <c r="F85" s="33">
        <f t="shared" si="16"/>
        <v>1.0700350054595671E-2</v>
      </c>
      <c r="G85" s="33">
        <f t="shared" si="17"/>
        <v>4.2905614728705042E-2</v>
      </c>
      <c r="H85" s="33">
        <f t="shared" si="18"/>
        <v>8.9549511724824286E-3</v>
      </c>
      <c r="I85" s="33">
        <f t="shared" si="19"/>
        <v>4.0544680271697199E-2</v>
      </c>
      <c r="J85" s="33">
        <f t="shared" si="20"/>
        <v>1.5933767940276126E-2</v>
      </c>
      <c r="K85" s="32">
        <v>442532</v>
      </c>
      <c r="L85" s="32">
        <v>461828</v>
      </c>
      <c r="M85" s="32">
        <v>490348</v>
      </c>
      <c r="N85" s="32">
        <v>498208</v>
      </c>
      <c r="O85" s="32">
        <v>508395</v>
      </c>
      <c r="P85" s="32">
        <v>514464</v>
      </c>
      <c r="Q85" s="32">
        <v>528824</v>
      </c>
      <c r="R85" s="32">
        <v>549462</v>
      </c>
      <c r="S85" s="32">
        <v>8622</v>
      </c>
      <c r="T85" s="32">
        <v>-4035</v>
      </c>
      <c r="U85" s="32">
        <v>16553</v>
      </c>
      <c r="V85" s="32">
        <v>8060</v>
      </c>
      <c r="W85" s="32">
        <v>24987</v>
      </c>
      <c r="X85" s="32">
        <v>9512</v>
      </c>
      <c r="Y85" s="32">
        <v>20553</v>
      </c>
      <c r="Z85" s="32">
        <v>5716</v>
      </c>
      <c r="AA85" s="32">
        <v>2190</v>
      </c>
      <c r="AB85" s="32">
        <v>4416</v>
      </c>
      <c r="AC85" s="32">
        <v>3041</v>
      </c>
      <c r="AD85" s="32">
        <v>2857</v>
      </c>
      <c r="AE85" s="32">
        <v>3771</v>
      </c>
      <c r="AF85" s="32">
        <v>3917</v>
      </c>
      <c r="AG85" s="32">
        <v>5232</v>
      </c>
      <c r="AH85" s="32">
        <v>6297</v>
      </c>
      <c r="AI85" s="32">
        <v>2763</v>
      </c>
      <c r="AJ85" s="32">
        <v>3529</v>
      </c>
      <c r="AK85" s="32">
        <v>5503</v>
      </c>
      <c r="AL85" s="32">
        <v>5586</v>
      </c>
      <c r="AM85" s="32">
        <v>6945</v>
      </c>
      <c r="AN85" s="32">
        <v>8822</v>
      </c>
      <c r="AO85" s="32">
        <v>4344</v>
      </c>
      <c r="AP85" s="32">
        <v>3258</v>
      </c>
    </row>
    <row r="86" spans="1:42" x14ac:dyDescent="0.3">
      <c r="A86" s="3">
        <v>538</v>
      </c>
      <c r="B86" s="4" t="s">
        <v>83</v>
      </c>
      <c r="C86" s="33">
        <f t="shared" si="13"/>
        <v>3.9496749484125467E-2</v>
      </c>
      <c r="D86" s="33">
        <f t="shared" si="14"/>
        <v>-8.8670099382068129E-3</v>
      </c>
      <c r="E86" s="33">
        <f t="shared" si="15"/>
        <v>1.527327849095734E-2</v>
      </c>
      <c r="F86" s="33">
        <f t="shared" si="16"/>
        <v>-1.8596324922058965E-2</v>
      </c>
      <c r="G86" s="33">
        <f t="shared" si="17"/>
        <v>2.9656447524202073E-2</v>
      </c>
      <c r="H86" s="33">
        <f t="shared" si="18"/>
        <v>3.3489595282692589E-3</v>
      </c>
      <c r="I86" s="33">
        <f t="shared" si="19"/>
        <v>4.5058085104650876E-2</v>
      </c>
      <c r="J86" s="33">
        <f t="shared" si="20"/>
        <v>2.4334219199774135E-2</v>
      </c>
      <c r="K86" s="32">
        <v>444391</v>
      </c>
      <c r="L86" s="32">
        <v>463967</v>
      </c>
      <c r="M86" s="32">
        <v>505327</v>
      </c>
      <c r="N86" s="32">
        <v>529567</v>
      </c>
      <c r="O86" s="32">
        <v>568443</v>
      </c>
      <c r="P86" s="32">
        <v>584062</v>
      </c>
      <c r="Q86" s="32">
        <v>614185</v>
      </c>
      <c r="R86" s="32">
        <v>651716</v>
      </c>
      <c r="S86" s="32">
        <v>20153</v>
      </c>
      <c r="T86" s="32">
        <v>-4378</v>
      </c>
      <c r="U86" s="32">
        <v>8152</v>
      </c>
      <c r="V86" s="32">
        <v>-9493</v>
      </c>
      <c r="W86" s="32">
        <v>21884</v>
      </c>
      <c r="X86" s="32">
        <v>5537</v>
      </c>
      <c r="Y86" s="32">
        <v>30266</v>
      </c>
      <c r="Z86" s="32">
        <v>20549</v>
      </c>
      <c r="AA86" s="32">
        <v>4444</v>
      </c>
      <c r="AB86" s="32">
        <v>5437</v>
      </c>
      <c r="AC86" s="32">
        <v>4835</v>
      </c>
      <c r="AD86" s="32">
        <v>6383</v>
      </c>
      <c r="AE86" s="32">
        <v>4777</v>
      </c>
      <c r="AF86" s="32">
        <v>4635</v>
      </c>
      <c r="AG86" s="32">
        <v>4657</v>
      </c>
      <c r="AH86" s="32">
        <v>9410</v>
      </c>
      <c r="AI86" s="32">
        <v>7045</v>
      </c>
      <c r="AJ86" s="32">
        <v>5173</v>
      </c>
      <c r="AK86" s="32">
        <v>5269</v>
      </c>
      <c r="AL86" s="32">
        <v>6738</v>
      </c>
      <c r="AM86" s="32">
        <v>9803</v>
      </c>
      <c r="AN86" s="32">
        <v>8216</v>
      </c>
      <c r="AO86" s="32">
        <v>7249</v>
      </c>
      <c r="AP86" s="32">
        <v>14100</v>
      </c>
    </row>
    <row r="87" spans="1:42" x14ac:dyDescent="0.3">
      <c r="A87" s="3">
        <v>540</v>
      </c>
      <c r="B87" s="4" t="s">
        <v>84</v>
      </c>
      <c r="C87" s="33">
        <f t="shared" si="13"/>
        <v>5.4464385796664634E-2</v>
      </c>
      <c r="D87" s="33">
        <f t="shared" si="14"/>
        <v>4.6207870167155045E-2</v>
      </c>
      <c r="E87" s="33">
        <f t="shared" si="15"/>
        <v>4.2782150293114399E-2</v>
      </c>
      <c r="F87" s="33">
        <f t="shared" si="16"/>
        <v>2.5734025984885701E-2</v>
      </c>
      <c r="G87" s="33">
        <f t="shared" si="17"/>
        <v>-2.1509074085235069E-2</v>
      </c>
      <c r="H87" s="33">
        <f t="shared" si="18"/>
        <v>3.8531306894116012E-2</v>
      </c>
      <c r="I87" s="33">
        <f t="shared" si="19"/>
        <v>4.5451915287582453E-2</v>
      </c>
      <c r="J87" s="33">
        <f t="shared" si="20"/>
        <v>3.8737300481478776E-2</v>
      </c>
      <c r="K87" s="32">
        <v>240873</v>
      </c>
      <c r="L87" s="32">
        <v>252879</v>
      </c>
      <c r="M87" s="32">
        <v>270884</v>
      </c>
      <c r="N87" s="32">
        <v>287013</v>
      </c>
      <c r="O87" s="32">
        <v>282067</v>
      </c>
      <c r="P87" s="32">
        <v>301547</v>
      </c>
      <c r="Q87" s="32">
        <v>311076</v>
      </c>
      <c r="R87" s="32">
        <v>315071</v>
      </c>
      <c r="S87" s="32">
        <v>10681</v>
      </c>
      <c r="T87" s="32">
        <v>15626</v>
      </c>
      <c r="U87" s="32">
        <v>11224</v>
      </c>
      <c r="V87" s="32">
        <v>10284</v>
      </c>
      <c r="W87" s="32">
        <v>-7082</v>
      </c>
      <c r="X87" s="32">
        <v>12409</v>
      </c>
      <c r="Y87" s="32">
        <v>14505</v>
      </c>
      <c r="Z87" s="32">
        <v>10930</v>
      </c>
      <c r="AA87" s="32">
        <v>4494</v>
      </c>
      <c r="AB87" s="32">
        <v>1350</v>
      </c>
      <c r="AC87" s="32">
        <v>2737</v>
      </c>
      <c r="AD87" s="32">
        <v>1102</v>
      </c>
      <c r="AE87" s="32">
        <v>3544</v>
      </c>
      <c r="AF87" s="32">
        <v>2826</v>
      </c>
      <c r="AG87" s="32">
        <v>3245</v>
      </c>
      <c r="AH87" s="32">
        <v>4068</v>
      </c>
      <c r="AI87" s="32">
        <v>2056</v>
      </c>
      <c r="AJ87" s="32">
        <v>5291</v>
      </c>
      <c r="AK87" s="32">
        <v>2372</v>
      </c>
      <c r="AL87" s="32">
        <v>4000</v>
      </c>
      <c r="AM87" s="32">
        <v>2529</v>
      </c>
      <c r="AN87" s="32">
        <v>3616</v>
      </c>
      <c r="AO87" s="32">
        <v>3611</v>
      </c>
      <c r="AP87" s="32">
        <v>2793</v>
      </c>
    </row>
    <row r="88" spans="1:42" x14ac:dyDescent="0.3">
      <c r="A88" s="3">
        <v>541</v>
      </c>
      <c r="B88" s="4" t="s">
        <v>85</v>
      </c>
      <c r="C88" s="33">
        <f t="shared" si="13"/>
        <v>1.9975085970945331E-2</v>
      </c>
      <c r="D88" s="33">
        <f t="shared" si="14"/>
        <v>6.7706473300933184E-2</v>
      </c>
      <c r="E88" s="33">
        <f t="shared" si="15"/>
        <v>6.8735104153915941E-2</v>
      </c>
      <c r="F88" s="33">
        <f t="shared" si="16"/>
        <v>8.6530868989145998E-2</v>
      </c>
      <c r="G88" s="33">
        <f t="shared" si="17"/>
        <v>8.4179743596438553E-2</v>
      </c>
      <c r="H88" s="33">
        <f t="shared" si="18"/>
        <v>8.1872064777327933E-2</v>
      </c>
      <c r="I88" s="33">
        <f t="shared" si="19"/>
        <v>5.8313077297034513E-2</v>
      </c>
      <c r="J88" s="33">
        <f t="shared" si="20"/>
        <v>-2.3473024456187783E-3</v>
      </c>
      <c r="K88" s="32">
        <v>113992</v>
      </c>
      <c r="L88" s="32">
        <v>128806</v>
      </c>
      <c r="M88" s="32">
        <v>138881</v>
      </c>
      <c r="N88" s="32">
        <v>149438</v>
      </c>
      <c r="O88" s="32">
        <v>153196</v>
      </c>
      <c r="P88" s="32">
        <v>154375</v>
      </c>
      <c r="Q88" s="32">
        <v>164560</v>
      </c>
      <c r="R88" s="32">
        <v>162740</v>
      </c>
      <c r="S88" s="32">
        <v>2133</v>
      </c>
      <c r="T88" s="32">
        <v>9004</v>
      </c>
      <c r="U88" s="32">
        <v>9647</v>
      </c>
      <c r="V88" s="32">
        <v>14302</v>
      </c>
      <c r="W88" s="32">
        <v>13002</v>
      </c>
      <c r="X88" s="32">
        <v>13547</v>
      </c>
      <c r="Y88" s="32">
        <v>10860</v>
      </c>
      <c r="Z88" s="32">
        <v>-95</v>
      </c>
      <c r="AA88" s="32">
        <v>1014</v>
      </c>
      <c r="AB88" s="32">
        <v>870</v>
      </c>
      <c r="AC88" s="32">
        <v>1939</v>
      </c>
      <c r="AD88" s="32">
        <v>1916</v>
      </c>
      <c r="AE88" s="32">
        <v>931</v>
      </c>
      <c r="AF88" s="32">
        <v>1408</v>
      </c>
      <c r="AG88" s="32">
        <v>2227</v>
      </c>
      <c r="AH88" s="32">
        <v>1110</v>
      </c>
      <c r="AI88" s="32">
        <v>870</v>
      </c>
      <c r="AJ88" s="32">
        <v>1153</v>
      </c>
      <c r="AK88" s="32">
        <v>2040</v>
      </c>
      <c r="AL88" s="32">
        <v>3287</v>
      </c>
      <c r="AM88" s="32">
        <v>1037</v>
      </c>
      <c r="AN88" s="32">
        <v>2316</v>
      </c>
      <c r="AO88" s="32">
        <v>3491</v>
      </c>
      <c r="AP88" s="32">
        <v>1397</v>
      </c>
    </row>
    <row r="89" spans="1:42" x14ac:dyDescent="0.3">
      <c r="A89" s="3">
        <v>542</v>
      </c>
      <c r="B89" s="4" t="s">
        <v>86</v>
      </c>
      <c r="C89" s="33">
        <f t="shared" si="13"/>
        <v>6.5104020635899734E-2</v>
      </c>
      <c r="D89" s="33">
        <f t="shared" si="14"/>
        <v>7.3222778560370433E-2</v>
      </c>
      <c r="E89" s="33">
        <f t="shared" si="15"/>
        <v>8.0897974950599486E-2</v>
      </c>
      <c r="F89" s="33">
        <f t="shared" si="16"/>
        <v>6.0510663668819277E-2</v>
      </c>
      <c r="G89" s="33">
        <f t="shared" si="17"/>
        <v>4.5532374217788059E-2</v>
      </c>
      <c r="H89" s="33">
        <f t="shared" si="18"/>
        <v>2.7363412765614291E-2</v>
      </c>
      <c r="I89" s="33">
        <f t="shared" si="19"/>
        <v>3.3103108480723738E-2</v>
      </c>
      <c r="J89" s="33">
        <f t="shared" si="20"/>
        <v>3.1115486049667566E-2</v>
      </c>
      <c r="K89" s="32">
        <v>463658</v>
      </c>
      <c r="L89" s="32">
        <v>501893</v>
      </c>
      <c r="M89" s="32">
        <v>538456</v>
      </c>
      <c r="N89" s="32">
        <v>556844</v>
      </c>
      <c r="O89" s="32">
        <v>553079</v>
      </c>
      <c r="P89" s="32">
        <v>620025</v>
      </c>
      <c r="Q89" s="32">
        <v>673834</v>
      </c>
      <c r="R89" s="32">
        <v>702994</v>
      </c>
      <c r="S89" s="32">
        <v>26215</v>
      </c>
      <c r="T89" s="32">
        <v>37897</v>
      </c>
      <c r="U89" s="32">
        <v>41455</v>
      </c>
      <c r="V89" s="32">
        <v>46711</v>
      </c>
      <c r="W89" s="32">
        <v>25453</v>
      </c>
      <c r="X89" s="32">
        <v>20594</v>
      </c>
      <c r="Y89" s="32">
        <v>23516</v>
      </c>
      <c r="Z89" s="32">
        <v>26959</v>
      </c>
      <c r="AA89" s="32">
        <v>12048</v>
      </c>
      <c r="AB89" s="32">
        <v>7150</v>
      </c>
      <c r="AC89" s="32">
        <v>6686</v>
      </c>
      <c r="AD89" s="32">
        <v>6469</v>
      </c>
      <c r="AE89" s="32">
        <v>8839</v>
      </c>
      <c r="AF89" s="32">
        <v>7774</v>
      </c>
      <c r="AG89" s="32">
        <v>8160</v>
      </c>
      <c r="AH89" s="32">
        <v>8391</v>
      </c>
      <c r="AI89" s="32">
        <v>8077</v>
      </c>
      <c r="AJ89" s="32">
        <v>8297</v>
      </c>
      <c r="AK89" s="32">
        <v>4581</v>
      </c>
      <c r="AL89" s="32">
        <v>19485</v>
      </c>
      <c r="AM89" s="32">
        <v>9109</v>
      </c>
      <c r="AN89" s="32">
        <v>11402</v>
      </c>
      <c r="AO89" s="32">
        <v>9370</v>
      </c>
      <c r="AP89" s="32">
        <v>13476</v>
      </c>
    </row>
    <row r="90" spans="1:42" x14ac:dyDescent="0.3">
      <c r="A90" s="3">
        <v>543</v>
      </c>
      <c r="B90" s="4" t="s">
        <v>87</v>
      </c>
      <c r="C90" s="33">
        <f t="shared" si="13"/>
        <v>-1.1908664385666578E-2</v>
      </c>
      <c r="D90" s="33">
        <f t="shared" si="14"/>
        <v>3.4685413618349016E-2</v>
      </c>
      <c r="E90" s="33">
        <f t="shared" si="15"/>
        <v>5.6741116894209968E-3</v>
      </c>
      <c r="F90" s="33">
        <f t="shared" si="16"/>
        <v>-3.6253517182821243E-2</v>
      </c>
      <c r="G90" s="33">
        <f t="shared" si="17"/>
        <v>-4.9217397275728277E-2</v>
      </c>
      <c r="H90" s="33">
        <f t="shared" si="18"/>
        <v>-4.1243685006707451E-3</v>
      </c>
      <c r="I90" s="33">
        <f t="shared" si="19"/>
        <v>4.1446696553753486E-2</v>
      </c>
      <c r="J90" s="33">
        <f t="shared" si="20"/>
        <v>5.6836892551563385E-2</v>
      </c>
      <c r="K90" s="32">
        <v>195236</v>
      </c>
      <c r="L90" s="32">
        <v>206398</v>
      </c>
      <c r="M90" s="32">
        <v>213073</v>
      </c>
      <c r="N90" s="32">
        <v>221413</v>
      </c>
      <c r="O90" s="32">
        <v>203871</v>
      </c>
      <c r="P90" s="32">
        <v>210214</v>
      </c>
      <c r="Q90" s="32">
        <v>231092</v>
      </c>
      <c r="R90" s="32">
        <v>241111</v>
      </c>
      <c r="S90" s="32">
        <v>1592</v>
      </c>
      <c r="T90" s="32">
        <v>9171</v>
      </c>
      <c r="U90" s="32">
        <v>1776</v>
      </c>
      <c r="V90" s="32">
        <v>2651</v>
      </c>
      <c r="W90" s="32">
        <v>-15722</v>
      </c>
      <c r="X90" s="32">
        <v>140</v>
      </c>
      <c r="Y90" s="32">
        <v>8884</v>
      </c>
      <c r="Z90" s="32">
        <v>14841</v>
      </c>
      <c r="AA90" s="32">
        <v>1436</v>
      </c>
      <c r="AB90" s="32">
        <v>2145</v>
      </c>
      <c r="AC90" s="32">
        <v>2545</v>
      </c>
      <c r="AD90" s="32">
        <v>1637</v>
      </c>
      <c r="AE90" s="32">
        <v>7613</v>
      </c>
      <c r="AF90" s="32">
        <v>1229</v>
      </c>
      <c r="AG90" s="32">
        <v>3003</v>
      </c>
      <c r="AH90" s="32">
        <v>1694</v>
      </c>
      <c r="AI90" s="32">
        <v>5353</v>
      </c>
      <c r="AJ90" s="32">
        <v>4157</v>
      </c>
      <c r="AK90" s="32">
        <v>3112</v>
      </c>
      <c r="AL90" s="32">
        <v>12315</v>
      </c>
      <c r="AM90" s="32">
        <v>1925</v>
      </c>
      <c r="AN90" s="32">
        <v>2236</v>
      </c>
      <c r="AO90" s="32">
        <v>2309</v>
      </c>
      <c r="AP90" s="32">
        <v>2831</v>
      </c>
    </row>
    <row r="91" spans="1:42" x14ac:dyDescent="0.3">
      <c r="A91" s="3">
        <v>544</v>
      </c>
      <c r="B91" s="4" t="s">
        <v>88</v>
      </c>
      <c r="C91" s="33">
        <f t="shared" si="13"/>
        <v>0.11589738076137387</v>
      </c>
      <c r="D91" s="33">
        <f t="shared" si="14"/>
        <v>0.12902750186242862</v>
      </c>
      <c r="E91" s="33">
        <f t="shared" si="15"/>
        <v>5.3476059375060163E-2</v>
      </c>
      <c r="F91" s="33">
        <f t="shared" si="16"/>
        <v>2.453783524008632E-2</v>
      </c>
      <c r="G91" s="33">
        <f t="shared" si="17"/>
        <v>-2.6408909747830298E-3</v>
      </c>
      <c r="H91" s="33">
        <f t="shared" si="18"/>
        <v>5.8247235309743177E-2</v>
      </c>
      <c r="I91" s="33">
        <f t="shared" si="19"/>
        <v>2.3431358716465442E-2</v>
      </c>
      <c r="J91" s="33">
        <f t="shared" si="20"/>
        <v>5.1716997805451477E-3</v>
      </c>
      <c r="K91" s="32">
        <v>241826</v>
      </c>
      <c r="L91" s="32">
        <v>257728</v>
      </c>
      <c r="M91" s="32">
        <v>259705</v>
      </c>
      <c r="N91" s="32">
        <v>267383</v>
      </c>
      <c r="O91" s="32">
        <v>268470</v>
      </c>
      <c r="P91" s="32">
        <v>286108</v>
      </c>
      <c r="Q91" s="32">
        <v>297678</v>
      </c>
      <c r="R91" s="32">
        <v>306669</v>
      </c>
      <c r="S91" s="32">
        <v>24065</v>
      </c>
      <c r="T91" s="32">
        <v>37021</v>
      </c>
      <c r="U91" s="32">
        <v>12004</v>
      </c>
      <c r="V91" s="32">
        <v>9864</v>
      </c>
      <c r="W91" s="32">
        <v>3199</v>
      </c>
      <c r="X91" s="32">
        <v>9534</v>
      </c>
      <c r="Y91" s="32">
        <v>10855</v>
      </c>
      <c r="Z91" s="32">
        <v>5633</v>
      </c>
      <c r="AA91" s="32">
        <v>8287</v>
      </c>
      <c r="AB91" s="32">
        <v>5349</v>
      </c>
      <c r="AC91" s="32">
        <v>6866</v>
      </c>
      <c r="AD91" s="32">
        <v>5124</v>
      </c>
      <c r="AE91" s="32">
        <v>4220</v>
      </c>
      <c r="AF91" s="32">
        <v>15902</v>
      </c>
      <c r="AG91" s="32">
        <v>4024</v>
      </c>
      <c r="AH91" s="32">
        <v>4992</v>
      </c>
      <c r="AI91" s="32">
        <v>4325</v>
      </c>
      <c r="AJ91" s="32">
        <v>9116</v>
      </c>
      <c r="AK91" s="32">
        <v>4982</v>
      </c>
      <c r="AL91" s="32">
        <v>8427</v>
      </c>
      <c r="AM91" s="32">
        <v>8128</v>
      </c>
      <c r="AN91" s="32">
        <v>8771</v>
      </c>
      <c r="AO91" s="32">
        <v>7904</v>
      </c>
      <c r="AP91" s="32">
        <v>9039</v>
      </c>
    </row>
    <row r="92" spans="1:42" x14ac:dyDescent="0.3">
      <c r="A92" s="3">
        <v>545</v>
      </c>
      <c r="B92" s="4" t="s">
        <v>89</v>
      </c>
      <c r="C92" s="33">
        <f t="shared" si="13"/>
        <v>9.4099350883519658E-3</v>
      </c>
      <c r="D92" s="33">
        <f t="shared" si="14"/>
        <v>-9.0067720090293447E-3</v>
      </c>
      <c r="E92" s="33">
        <f t="shared" si="15"/>
        <v>7.2722994904043077E-3</v>
      </c>
      <c r="F92" s="33">
        <f t="shared" si="16"/>
        <v>1.5874633711300802E-2</v>
      </c>
      <c r="G92" s="33">
        <f t="shared" si="17"/>
        <v>-7.8991213281234506E-3</v>
      </c>
      <c r="H92" s="33">
        <f t="shared" si="18"/>
        <v>-1.276103793040948E-2</v>
      </c>
      <c r="I92" s="33">
        <f t="shared" si="19"/>
        <v>2.9172828096118299E-2</v>
      </c>
      <c r="J92" s="33">
        <f t="shared" si="20"/>
        <v>2.5733518133100981E-4</v>
      </c>
      <c r="K92" s="32">
        <v>177472</v>
      </c>
      <c r="L92" s="32">
        <v>177200</v>
      </c>
      <c r="M92" s="32">
        <v>187011</v>
      </c>
      <c r="N92" s="32">
        <v>196225</v>
      </c>
      <c r="O92" s="32">
        <v>201668</v>
      </c>
      <c r="P92" s="32">
        <v>204137</v>
      </c>
      <c r="Q92" s="32">
        <v>216400</v>
      </c>
      <c r="R92" s="32">
        <v>221501</v>
      </c>
      <c r="S92" s="32">
        <v>16357</v>
      </c>
      <c r="T92" s="32">
        <v>14377</v>
      </c>
      <c r="U92" s="32">
        <v>14368</v>
      </c>
      <c r="V92" s="32">
        <v>17260</v>
      </c>
      <c r="W92" s="32">
        <v>12034</v>
      </c>
      <c r="X92" s="32">
        <v>13629</v>
      </c>
      <c r="Y92" s="32">
        <v>16442</v>
      </c>
      <c r="Z92" s="32">
        <v>11241</v>
      </c>
      <c r="AA92" s="32">
        <v>7067</v>
      </c>
      <c r="AB92" s="32">
        <v>6124</v>
      </c>
      <c r="AC92" s="32">
        <v>8476</v>
      </c>
      <c r="AD92" s="32">
        <v>8199</v>
      </c>
      <c r="AE92" s="32">
        <v>9881</v>
      </c>
      <c r="AF92" s="32">
        <v>10758</v>
      </c>
      <c r="AG92" s="32">
        <v>14370</v>
      </c>
      <c r="AH92" s="32">
        <v>14063</v>
      </c>
      <c r="AI92" s="32">
        <v>21754</v>
      </c>
      <c r="AJ92" s="32">
        <v>22097</v>
      </c>
      <c r="AK92" s="32">
        <v>21484</v>
      </c>
      <c r="AL92" s="32">
        <v>22344</v>
      </c>
      <c r="AM92" s="32">
        <v>23508</v>
      </c>
      <c r="AN92" s="32">
        <v>26992</v>
      </c>
      <c r="AO92" s="32">
        <v>24499</v>
      </c>
      <c r="AP92" s="32">
        <v>25247</v>
      </c>
    </row>
    <row r="93" spans="1:42" x14ac:dyDescent="0.3">
      <c r="A93" s="3">
        <v>602</v>
      </c>
      <c r="B93" s="4" t="s">
        <v>90</v>
      </c>
      <c r="C93" s="33">
        <f t="shared" si="13"/>
        <v>3.9919766048982896E-2</v>
      </c>
      <c r="D93" s="33">
        <f t="shared" si="14"/>
        <v>1.4195901399565782E-2</v>
      </c>
      <c r="E93" s="33">
        <f t="shared" si="15"/>
        <v>2.2863780942148221E-2</v>
      </c>
      <c r="F93" s="33">
        <f t="shared" si="16"/>
        <v>4.2044417231229411E-2</v>
      </c>
      <c r="G93" s="33">
        <f t="shared" si="17"/>
        <v>3.6384229623180012E-2</v>
      </c>
      <c r="H93" s="33">
        <f t="shared" si="18"/>
        <v>5.2874806116026019E-2</v>
      </c>
      <c r="I93" s="33">
        <f t="shared" si="19"/>
        <v>4.3080930545673843E-2</v>
      </c>
      <c r="J93" s="33">
        <f t="shared" si="20"/>
        <v>4.981449106536677E-2</v>
      </c>
      <c r="K93" s="32">
        <v>3762497</v>
      </c>
      <c r="L93" s="32">
        <v>4020104</v>
      </c>
      <c r="M93" s="32">
        <v>4367869</v>
      </c>
      <c r="N93" s="32">
        <v>4635003</v>
      </c>
      <c r="O93" s="32">
        <v>4711162</v>
      </c>
      <c r="P93" s="32">
        <v>4921758</v>
      </c>
      <c r="Q93" s="32">
        <v>5276302</v>
      </c>
      <c r="R93" s="32">
        <v>5545555</v>
      </c>
      <c r="S93" s="32">
        <v>142801</v>
      </c>
      <c r="T93" s="32">
        <v>60542</v>
      </c>
      <c r="U93" s="32">
        <v>110015</v>
      </c>
      <c r="V93" s="32">
        <v>195362</v>
      </c>
      <c r="W93" s="32">
        <v>174854</v>
      </c>
      <c r="X93" s="32">
        <v>260514</v>
      </c>
      <c r="Y93" s="32">
        <v>239766</v>
      </c>
      <c r="Z93" s="32">
        <v>322425</v>
      </c>
      <c r="AA93" s="32">
        <v>35196</v>
      </c>
      <c r="AB93" s="32">
        <v>33289</v>
      </c>
      <c r="AC93" s="32">
        <v>32964</v>
      </c>
      <c r="AD93" s="32">
        <v>33969</v>
      </c>
      <c r="AE93" s="32">
        <v>33669</v>
      </c>
      <c r="AF93" s="32">
        <v>37466</v>
      </c>
      <c r="AG93" s="32">
        <v>32137</v>
      </c>
      <c r="AH93" s="32">
        <v>42129</v>
      </c>
      <c r="AI93" s="32">
        <v>27799</v>
      </c>
      <c r="AJ93" s="32">
        <v>36762</v>
      </c>
      <c r="AK93" s="32">
        <v>43113</v>
      </c>
      <c r="AL93" s="32">
        <v>34455</v>
      </c>
      <c r="AM93" s="32">
        <v>37111</v>
      </c>
      <c r="AN93" s="32">
        <v>37743</v>
      </c>
      <c r="AO93" s="32">
        <v>44595</v>
      </c>
      <c r="AP93" s="32">
        <v>88305</v>
      </c>
    </row>
    <row r="94" spans="1:42" x14ac:dyDescent="0.3">
      <c r="A94" s="3">
        <v>604</v>
      </c>
      <c r="B94" s="4" t="s">
        <v>91</v>
      </c>
      <c r="C94" s="33">
        <f t="shared" si="13"/>
        <v>2.7794688392400558E-2</v>
      </c>
      <c r="D94" s="33">
        <f t="shared" si="14"/>
        <v>1.8520396404701545E-2</v>
      </c>
      <c r="E94" s="33">
        <f t="shared" si="15"/>
        <v>8.2340852937895937E-3</v>
      </c>
      <c r="F94" s="33">
        <f t="shared" si="16"/>
        <v>2.8297783014396186E-2</v>
      </c>
      <c r="G94" s="33">
        <f t="shared" si="17"/>
        <v>-1.439257726815024E-5</v>
      </c>
      <c r="H94" s="33">
        <f t="shared" si="18"/>
        <v>5.8320317683928993E-3</v>
      </c>
      <c r="I94" s="33">
        <f t="shared" si="19"/>
        <v>1.1525265955504576E-2</v>
      </c>
      <c r="J94" s="33">
        <f t="shared" si="20"/>
        <v>1.6786663912320834E-2</v>
      </c>
      <c r="K94" s="32">
        <v>1519427</v>
      </c>
      <c r="L94" s="32">
        <v>1627125</v>
      </c>
      <c r="M94" s="32">
        <v>1775182</v>
      </c>
      <c r="N94" s="32">
        <v>1845975</v>
      </c>
      <c r="O94" s="32">
        <v>1875967</v>
      </c>
      <c r="P94" s="32">
        <v>1959180</v>
      </c>
      <c r="Q94" s="32">
        <v>2054009</v>
      </c>
      <c r="R94" s="32">
        <v>2110604</v>
      </c>
      <c r="S94" s="32">
        <v>41776</v>
      </c>
      <c r="T94" s="32">
        <v>38509</v>
      </c>
      <c r="U94" s="32">
        <v>30554</v>
      </c>
      <c r="V94" s="32">
        <v>43239</v>
      </c>
      <c r="W94" s="32">
        <v>-3510</v>
      </c>
      <c r="X94" s="32">
        <v>25842</v>
      </c>
      <c r="Y94" s="32">
        <v>36769</v>
      </c>
      <c r="Z94" s="32">
        <v>37692</v>
      </c>
      <c r="AA94" s="32">
        <v>12203</v>
      </c>
      <c r="AB94" s="32">
        <v>5075</v>
      </c>
      <c r="AC94" s="32">
        <v>7315</v>
      </c>
      <c r="AD94" s="32">
        <v>15123</v>
      </c>
      <c r="AE94" s="32">
        <v>11876</v>
      </c>
      <c r="AF94" s="32">
        <v>3955</v>
      </c>
      <c r="AG94" s="32">
        <v>3635</v>
      </c>
      <c r="AH94" s="32">
        <v>14721</v>
      </c>
      <c r="AI94" s="32">
        <v>11747</v>
      </c>
      <c r="AJ94" s="32">
        <v>13449</v>
      </c>
      <c r="AK94" s="32">
        <v>23252</v>
      </c>
      <c r="AL94" s="32">
        <v>6125</v>
      </c>
      <c r="AM94" s="32">
        <v>8393</v>
      </c>
      <c r="AN94" s="32">
        <v>18371</v>
      </c>
      <c r="AO94" s="32">
        <v>16731</v>
      </c>
      <c r="AP94" s="32">
        <v>16983</v>
      </c>
    </row>
    <row r="95" spans="1:42" x14ac:dyDescent="0.3">
      <c r="A95" s="3">
        <v>605</v>
      </c>
      <c r="B95" s="4" t="s">
        <v>92</v>
      </c>
      <c r="C95" s="33">
        <f t="shared" si="13"/>
        <v>8.3847564368613094E-3</v>
      </c>
      <c r="D95" s="33">
        <f t="shared" si="14"/>
        <v>1.4468161377868471E-2</v>
      </c>
      <c r="E95" s="33">
        <f t="shared" si="15"/>
        <v>4.3983232650851786E-2</v>
      </c>
      <c r="F95" s="33">
        <f t="shared" si="16"/>
        <v>3.022490559664766E-3</v>
      </c>
      <c r="G95" s="33">
        <f t="shared" si="17"/>
        <v>1.3347698997759795E-2</v>
      </c>
      <c r="H95" s="33">
        <f t="shared" si="18"/>
        <v>3.4459920582630053E-2</v>
      </c>
      <c r="I95" s="33">
        <f t="shared" si="19"/>
        <v>3.9896692498132762E-2</v>
      </c>
      <c r="J95" s="33">
        <f t="shared" si="20"/>
        <v>2.5115310063809619E-2</v>
      </c>
      <c r="K95" s="32">
        <v>1606606</v>
      </c>
      <c r="L95" s="32">
        <v>1696069</v>
      </c>
      <c r="M95" s="32">
        <v>1803028</v>
      </c>
      <c r="N95" s="32">
        <v>1894795</v>
      </c>
      <c r="O95" s="32">
        <v>1956517</v>
      </c>
      <c r="P95" s="32">
        <v>2033812</v>
      </c>
      <c r="Q95" s="32">
        <v>2178351</v>
      </c>
      <c r="R95" s="32">
        <v>2261728</v>
      </c>
      <c r="S95" s="32">
        <v>2090</v>
      </c>
      <c r="T95" s="32">
        <v>24471</v>
      </c>
      <c r="U95" s="32">
        <v>81308</v>
      </c>
      <c r="V95" s="32">
        <v>6603</v>
      </c>
      <c r="W95" s="32">
        <v>30814</v>
      </c>
      <c r="X95" s="32">
        <v>91749</v>
      </c>
      <c r="Y95" s="32">
        <v>97606</v>
      </c>
      <c r="Z95" s="32">
        <v>66790</v>
      </c>
      <c r="AA95" s="32">
        <v>22071</v>
      </c>
      <c r="AB95" s="32">
        <v>12337</v>
      </c>
      <c r="AC95" s="32">
        <v>12265</v>
      </c>
      <c r="AD95" s="32">
        <v>15887</v>
      </c>
      <c r="AE95" s="32">
        <v>17726</v>
      </c>
      <c r="AF95" s="32">
        <v>21389</v>
      </c>
      <c r="AG95" s="32">
        <v>33424</v>
      </c>
      <c r="AH95" s="32">
        <v>31137</v>
      </c>
      <c r="AI95" s="32">
        <v>10690</v>
      </c>
      <c r="AJ95" s="32">
        <v>12269</v>
      </c>
      <c r="AK95" s="32">
        <v>14270</v>
      </c>
      <c r="AL95" s="32">
        <v>16763</v>
      </c>
      <c r="AM95" s="32">
        <v>22425</v>
      </c>
      <c r="AN95" s="32">
        <v>43053</v>
      </c>
      <c r="AO95" s="32">
        <v>44121</v>
      </c>
      <c r="AP95" s="32">
        <v>41123</v>
      </c>
    </row>
    <row r="96" spans="1:42" x14ac:dyDescent="0.3">
      <c r="A96" s="3">
        <v>612</v>
      </c>
      <c r="B96" s="4" t="s">
        <v>93</v>
      </c>
      <c r="C96" s="33">
        <f t="shared" si="13"/>
        <v>-3.7335070585176135E-2</v>
      </c>
      <c r="D96" s="33">
        <f t="shared" si="14"/>
        <v>-8.8010290433958435E-4</v>
      </c>
      <c r="E96" s="33">
        <f t="shared" si="15"/>
        <v>3.4727741642471333E-2</v>
      </c>
      <c r="F96" s="33">
        <f t="shared" si="16"/>
        <v>2.1077288508820222E-2</v>
      </c>
      <c r="G96" s="33">
        <f t="shared" si="17"/>
        <v>-9.1135761906653609E-2</v>
      </c>
      <c r="H96" s="33">
        <f t="shared" si="18"/>
        <v>-5.332417896784529E-2</v>
      </c>
      <c r="I96" s="33">
        <f t="shared" si="19"/>
        <v>6.7031844218964506E-2</v>
      </c>
      <c r="J96" s="33">
        <f t="shared" si="20"/>
        <v>6.7845026992702145E-2</v>
      </c>
      <c r="K96" s="32">
        <v>357653</v>
      </c>
      <c r="L96" s="32">
        <v>398817</v>
      </c>
      <c r="M96" s="32">
        <v>431557</v>
      </c>
      <c r="N96" s="32">
        <v>455941</v>
      </c>
      <c r="O96" s="32">
        <v>427933</v>
      </c>
      <c r="P96" s="32">
        <v>445689</v>
      </c>
      <c r="Q96" s="32">
        <v>506968</v>
      </c>
      <c r="R96" s="32">
        <v>524401</v>
      </c>
      <c r="S96" s="32">
        <v>-17646</v>
      </c>
      <c r="T96" s="32">
        <v>2098</v>
      </c>
      <c r="U96" s="32">
        <v>18048</v>
      </c>
      <c r="V96" s="32">
        <v>7181</v>
      </c>
      <c r="W96" s="32">
        <v>-37854</v>
      </c>
      <c r="X96" s="32">
        <v>-19204</v>
      </c>
      <c r="Y96" s="32">
        <v>38165</v>
      </c>
      <c r="Z96" s="32">
        <v>36969</v>
      </c>
      <c r="AA96" s="32">
        <v>7239</v>
      </c>
      <c r="AB96" s="32">
        <v>2886</v>
      </c>
      <c r="AC96" s="32">
        <v>935</v>
      </c>
      <c r="AD96" s="32">
        <v>5737</v>
      </c>
      <c r="AE96" s="32">
        <v>5270</v>
      </c>
      <c r="AF96" s="32">
        <v>3431</v>
      </c>
      <c r="AG96" s="32">
        <v>4983</v>
      </c>
      <c r="AH96" s="32">
        <v>6657</v>
      </c>
      <c r="AI96" s="32">
        <v>2946</v>
      </c>
      <c r="AJ96" s="32">
        <v>5335</v>
      </c>
      <c r="AK96" s="32">
        <v>3996</v>
      </c>
      <c r="AL96" s="32">
        <v>3308</v>
      </c>
      <c r="AM96" s="32">
        <v>6416</v>
      </c>
      <c r="AN96" s="32">
        <v>7993</v>
      </c>
      <c r="AO96" s="32">
        <v>9165</v>
      </c>
      <c r="AP96" s="32">
        <v>8048</v>
      </c>
    </row>
    <row r="97" spans="1:42" x14ac:dyDescent="0.3">
      <c r="A97" s="3">
        <v>615</v>
      </c>
      <c r="B97" s="4" t="s">
        <v>94</v>
      </c>
      <c r="C97" s="33">
        <f t="shared" si="13"/>
        <v>6.2129442960285226E-2</v>
      </c>
      <c r="D97" s="33">
        <f t="shared" si="14"/>
        <v>3.4218294777055319E-2</v>
      </c>
      <c r="E97" s="33">
        <f t="shared" si="15"/>
        <v>4.5240866146783104E-2</v>
      </c>
      <c r="F97" s="33">
        <f t="shared" si="16"/>
        <v>1.5714183149657179E-2</v>
      </c>
      <c r="G97" s="33">
        <f t="shared" si="17"/>
        <v>3.4820038144564398E-3</v>
      </c>
      <c r="H97" s="33">
        <f t="shared" si="18"/>
        <v>3.5402086912793868E-2</v>
      </c>
      <c r="I97" s="33">
        <f t="shared" si="19"/>
        <v>4.0511476027504788E-2</v>
      </c>
      <c r="J97" s="33">
        <f t="shared" si="20"/>
        <v>5.6660711336646297E-2</v>
      </c>
      <c r="K97" s="32">
        <v>100693</v>
      </c>
      <c r="L97" s="32">
        <v>103658</v>
      </c>
      <c r="M97" s="32">
        <v>109127</v>
      </c>
      <c r="N97" s="32">
        <v>111428</v>
      </c>
      <c r="O97" s="32">
        <v>114302</v>
      </c>
      <c r="P97" s="32">
        <v>119315</v>
      </c>
      <c r="Q97" s="32">
        <v>127396</v>
      </c>
      <c r="R97" s="32">
        <v>133214</v>
      </c>
      <c r="S97" s="32">
        <v>5900</v>
      </c>
      <c r="T97" s="32">
        <v>3775</v>
      </c>
      <c r="U97" s="32">
        <v>5761</v>
      </c>
      <c r="V97" s="32">
        <v>3128</v>
      </c>
      <c r="W97" s="32">
        <v>1625</v>
      </c>
      <c r="X97" s="32">
        <v>4510</v>
      </c>
      <c r="Y97" s="32">
        <v>6216</v>
      </c>
      <c r="Z97" s="32">
        <v>7647</v>
      </c>
      <c r="AA97" s="32">
        <v>3286</v>
      </c>
      <c r="AB97" s="32">
        <v>2642</v>
      </c>
      <c r="AC97" s="32">
        <v>2475</v>
      </c>
      <c r="AD97" s="32">
        <v>2203</v>
      </c>
      <c r="AE97" s="32">
        <v>2367</v>
      </c>
      <c r="AF97" s="32">
        <v>4298</v>
      </c>
      <c r="AG97" s="32">
        <v>2622</v>
      </c>
      <c r="AH97" s="32">
        <v>3841</v>
      </c>
      <c r="AI97" s="32">
        <v>2930</v>
      </c>
      <c r="AJ97" s="32">
        <v>2870</v>
      </c>
      <c r="AK97" s="32">
        <v>3299</v>
      </c>
      <c r="AL97" s="32">
        <v>3580</v>
      </c>
      <c r="AM97" s="32">
        <v>3594</v>
      </c>
      <c r="AN97" s="32">
        <v>4584</v>
      </c>
      <c r="AO97" s="32">
        <v>3677</v>
      </c>
      <c r="AP97" s="32">
        <v>3940</v>
      </c>
    </row>
    <row r="98" spans="1:42" x14ac:dyDescent="0.3">
      <c r="A98" s="3">
        <v>616</v>
      </c>
      <c r="B98" s="4" t="s">
        <v>38</v>
      </c>
      <c r="C98" s="33">
        <f t="shared" si="13"/>
        <v>5.3919117827012704E-2</v>
      </c>
      <c r="D98" s="33">
        <f t="shared" si="14"/>
        <v>3.1876363799968506E-2</v>
      </c>
      <c r="E98" s="33">
        <f t="shared" si="15"/>
        <v>3.1416364968159562E-2</v>
      </c>
      <c r="F98" s="33">
        <f t="shared" si="16"/>
        <v>-2.1687867303967968E-2</v>
      </c>
      <c r="G98" s="33">
        <f t="shared" si="17"/>
        <v>1.1679774621434441E-2</v>
      </c>
      <c r="H98" s="33">
        <f t="shared" si="18"/>
        <v>2.6432340023264878E-2</v>
      </c>
      <c r="I98" s="33">
        <f t="shared" si="19"/>
        <v>2.8924403504519167E-2</v>
      </c>
      <c r="J98" s="33">
        <f t="shared" si="20"/>
        <v>-7.7768385460693151E-3</v>
      </c>
      <c r="K98" s="32">
        <v>286021</v>
      </c>
      <c r="L98" s="32">
        <v>266718</v>
      </c>
      <c r="M98" s="32">
        <v>285329</v>
      </c>
      <c r="N98" s="32">
        <v>298969</v>
      </c>
      <c r="O98" s="32">
        <v>306684</v>
      </c>
      <c r="P98" s="32">
        <v>325813</v>
      </c>
      <c r="Q98" s="32">
        <v>346524</v>
      </c>
      <c r="R98" s="32">
        <v>348985</v>
      </c>
      <c r="S98" s="32">
        <v>17945</v>
      </c>
      <c r="T98" s="32">
        <v>9983</v>
      </c>
      <c r="U98" s="32">
        <v>8610</v>
      </c>
      <c r="V98" s="32">
        <v>-6016</v>
      </c>
      <c r="W98" s="32">
        <v>6971</v>
      </c>
      <c r="X98" s="32">
        <v>14804</v>
      </c>
      <c r="Y98" s="32">
        <v>16552</v>
      </c>
      <c r="Z98" s="32">
        <v>-2296</v>
      </c>
      <c r="AA98" s="32">
        <v>1428</v>
      </c>
      <c r="AB98" s="32">
        <v>2553</v>
      </c>
      <c r="AC98" s="32">
        <v>3524</v>
      </c>
      <c r="AD98" s="32">
        <v>3314</v>
      </c>
      <c r="AE98" s="32">
        <v>1668</v>
      </c>
      <c r="AF98" s="32">
        <v>3705</v>
      </c>
      <c r="AG98" s="32">
        <v>5985</v>
      </c>
      <c r="AH98" s="32">
        <v>5329</v>
      </c>
      <c r="AI98" s="32">
        <v>3951</v>
      </c>
      <c r="AJ98" s="32">
        <v>4034</v>
      </c>
      <c r="AK98" s="32">
        <v>3170</v>
      </c>
      <c r="AL98" s="32">
        <v>3782</v>
      </c>
      <c r="AM98" s="32">
        <v>5057</v>
      </c>
      <c r="AN98" s="32">
        <v>9897</v>
      </c>
      <c r="AO98" s="32">
        <v>12514</v>
      </c>
      <c r="AP98" s="32">
        <v>5747</v>
      </c>
    </row>
    <row r="99" spans="1:42" x14ac:dyDescent="0.3">
      <c r="A99" s="3">
        <v>617</v>
      </c>
      <c r="B99" s="4" t="s">
        <v>95</v>
      </c>
      <c r="C99" s="33">
        <f t="shared" si="13"/>
        <v>2.5253331764455388E-2</v>
      </c>
      <c r="D99" s="33">
        <f t="shared" si="14"/>
        <v>8.0991793297546053E-3</v>
      </c>
      <c r="E99" s="33">
        <f t="shared" si="15"/>
        <v>2.2251534801153876E-2</v>
      </c>
      <c r="F99" s="33">
        <f t="shared" si="16"/>
        <v>3.5697337076839278E-3</v>
      </c>
      <c r="G99" s="33">
        <f t="shared" si="17"/>
        <v>2.6810508484159206E-2</v>
      </c>
      <c r="H99" s="33">
        <f t="shared" si="18"/>
        <v>2.5702322686508048E-2</v>
      </c>
      <c r="I99" s="33">
        <f t="shared" si="19"/>
        <v>2.3686532894851182E-2</v>
      </c>
      <c r="J99" s="33">
        <f t="shared" si="20"/>
        <v>2.1974201811362181E-2</v>
      </c>
      <c r="K99" s="32">
        <v>356943</v>
      </c>
      <c r="L99" s="32">
        <v>372013</v>
      </c>
      <c r="M99" s="32">
        <v>405590</v>
      </c>
      <c r="N99" s="32">
        <v>427763</v>
      </c>
      <c r="O99" s="32">
        <v>459857</v>
      </c>
      <c r="P99" s="32">
        <v>494858</v>
      </c>
      <c r="Q99" s="32">
        <v>517847</v>
      </c>
      <c r="R99" s="32">
        <v>546550</v>
      </c>
      <c r="S99" s="32">
        <v>10549</v>
      </c>
      <c r="T99" s="32">
        <v>-17</v>
      </c>
      <c r="U99" s="32">
        <v>9160</v>
      </c>
      <c r="V99" s="32">
        <v>-2746</v>
      </c>
      <c r="W99" s="32">
        <v>12236</v>
      </c>
      <c r="X99" s="32">
        <v>13583</v>
      </c>
      <c r="Y99" s="32">
        <v>6935</v>
      </c>
      <c r="Z99" s="32">
        <v>14243</v>
      </c>
      <c r="AA99" s="32">
        <v>5361</v>
      </c>
      <c r="AB99" s="32">
        <v>7666</v>
      </c>
      <c r="AC99" s="32">
        <v>6751</v>
      </c>
      <c r="AD99" s="32">
        <v>9383</v>
      </c>
      <c r="AE99" s="32">
        <v>5106</v>
      </c>
      <c r="AF99" s="32">
        <v>9580</v>
      </c>
      <c r="AG99" s="32">
        <v>9079</v>
      </c>
      <c r="AH99" s="32">
        <v>3020</v>
      </c>
      <c r="AI99" s="32">
        <v>6896</v>
      </c>
      <c r="AJ99" s="32">
        <v>4636</v>
      </c>
      <c r="AK99" s="32">
        <v>6886</v>
      </c>
      <c r="AL99" s="32">
        <v>5110</v>
      </c>
      <c r="AM99" s="32">
        <v>5013</v>
      </c>
      <c r="AN99" s="32">
        <v>10444</v>
      </c>
      <c r="AO99" s="32">
        <v>3748</v>
      </c>
      <c r="AP99" s="32">
        <v>5253</v>
      </c>
    </row>
    <row r="100" spans="1:42" x14ac:dyDescent="0.3">
      <c r="A100" s="3">
        <v>618</v>
      </c>
      <c r="B100" s="4" t="s">
        <v>96</v>
      </c>
      <c r="C100" s="33">
        <f t="shared" si="13"/>
        <v>7.2863130102662037E-3</v>
      </c>
      <c r="D100" s="33">
        <f t="shared" si="14"/>
        <v>-1.9542568635110159E-2</v>
      </c>
      <c r="E100" s="33">
        <f t="shared" si="15"/>
        <v>2.4622947638504082E-2</v>
      </c>
      <c r="F100" s="33">
        <f t="shared" si="16"/>
        <v>4.7547634994127522E-2</v>
      </c>
      <c r="G100" s="33">
        <f t="shared" si="17"/>
        <v>2.1576967270840283E-2</v>
      </c>
      <c r="H100" s="33">
        <f t="shared" si="18"/>
        <v>4.512723299501073E-2</v>
      </c>
      <c r="I100" s="33">
        <f t="shared" si="19"/>
        <v>4.5837200724705235E-2</v>
      </c>
      <c r="J100" s="33">
        <f t="shared" si="20"/>
        <v>5.8615107987001605E-2</v>
      </c>
      <c r="K100" s="32">
        <v>156046</v>
      </c>
      <c r="L100" s="32">
        <v>171523</v>
      </c>
      <c r="M100" s="32">
        <v>185518</v>
      </c>
      <c r="N100" s="32">
        <v>206046</v>
      </c>
      <c r="O100" s="32">
        <v>215832</v>
      </c>
      <c r="P100" s="32">
        <v>227889</v>
      </c>
      <c r="Q100" s="32">
        <v>246721</v>
      </c>
      <c r="R100" s="32">
        <v>245261</v>
      </c>
      <c r="S100" s="32">
        <v>-1791</v>
      </c>
      <c r="T100" s="32">
        <v>-3981</v>
      </c>
      <c r="U100" s="32">
        <v>2876</v>
      </c>
      <c r="V100" s="32">
        <v>10291</v>
      </c>
      <c r="W100" s="32">
        <v>4388</v>
      </c>
      <c r="X100" s="32">
        <v>10124</v>
      </c>
      <c r="Y100" s="32">
        <v>16973</v>
      </c>
      <c r="Z100" s="32">
        <v>13232</v>
      </c>
      <c r="AA100" s="32">
        <v>8646</v>
      </c>
      <c r="AB100" s="32">
        <v>6165</v>
      </c>
      <c r="AC100" s="32">
        <v>6623</v>
      </c>
      <c r="AD100" s="32">
        <v>4597</v>
      </c>
      <c r="AE100" s="32">
        <v>5139</v>
      </c>
      <c r="AF100" s="32">
        <v>4911</v>
      </c>
      <c r="AG100" s="32">
        <v>4012</v>
      </c>
      <c r="AH100" s="32">
        <v>6883</v>
      </c>
      <c r="AI100" s="32">
        <v>5718</v>
      </c>
      <c r="AJ100" s="32">
        <v>5536</v>
      </c>
      <c r="AK100" s="32">
        <v>4931</v>
      </c>
      <c r="AL100" s="32">
        <v>5091</v>
      </c>
      <c r="AM100" s="32">
        <v>4870</v>
      </c>
      <c r="AN100" s="32">
        <v>4751</v>
      </c>
      <c r="AO100" s="32">
        <v>9676</v>
      </c>
      <c r="AP100" s="32">
        <v>5739</v>
      </c>
    </row>
    <row r="101" spans="1:42" x14ac:dyDescent="0.3">
      <c r="A101" s="3">
        <v>619</v>
      </c>
      <c r="B101" s="4" t="s">
        <v>97</v>
      </c>
      <c r="C101" s="33">
        <f t="shared" si="13"/>
        <v>8.6630436243565215E-2</v>
      </c>
      <c r="D101" s="33">
        <f t="shared" si="14"/>
        <v>4.5691071754610187E-2</v>
      </c>
      <c r="E101" s="33">
        <f t="shared" si="15"/>
        <v>2.2624963797372697E-2</v>
      </c>
      <c r="F101" s="33">
        <f t="shared" si="16"/>
        <v>4.0674588365253998E-2</v>
      </c>
      <c r="G101" s="33">
        <f t="shared" si="17"/>
        <v>2.4610373909156855E-2</v>
      </c>
      <c r="H101" s="33">
        <f t="shared" si="18"/>
        <v>7.10185725117883E-3</v>
      </c>
      <c r="I101" s="33">
        <f t="shared" si="19"/>
        <v>1.3492650106380039E-2</v>
      </c>
      <c r="J101" s="33">
        <f t="shared" si="20"/>
        <v>1.9656943372159376E-2</v>
      </c>
      <c r="K101" s="32">
        <v>446402</v>
      </c>
      <c r="L101" s="32">
        <v>481976</v>
      </c>
      <c r="M101" s="32">
        <v>521371</v>
      </c>
      <c r="N101" s="32">
        <v>535912</v>
      </c>
      <c r="O101" s="32">
        <v>545908</v>
      </c>
      <c r="P101" s="32">
        <v>536761</v>
      </c>
      <c r="Q101" s="32">
        <v>579056</v>
      </c>
      <c r="R101" s="32">
        <v>595820</v>
      </c>
      <c r="S101" s="32">
        <v>39215</v>
      </c>
      <c r="T101" s="32">
        <v>16544</v>
      </c>
      <c r="U101" s="32">
        <v>13933</v>
      </c>
      <c r="V101" s="32">
        <v>21003</v>
      </c>
      <c r="W101" s="32">
        <v>10626</v>
      </c>
      <c r="X101" s="32">
        <v>7427</v>
      </c>
      <c r="Y101" s="32">
        <v>21615</v>
      </c>
      <c r="Z101" s="32">
        <v>9651</v>
      </c>
      <c r="AA101" s="32">
        <v>27210</v>
      </c>
      <c r="AB101" s="32">
        <v>31023</v>
      </c>
      <c r="AC101" s="32">
        <v>24708</v>
      </c>
      <c r="AD101" s="32">
        <v>25097</v>
      </c>
      <c r="AE101" s="32">
        <v>24383</v>
      </c>
      <c r="AF101" s="32">
        <v>21691</v>
      </c>
      <c r="AG101" s="32">
        <v>19644</v>
      </c>
      <c r="AH101" s="32">
        <v>24224</v>
      </c>
      <c r="AI101" s="32">
        <v>27753</v>
      </c>
      <c r="AJ101" s="32">
        <v>25545</v>
      </c>
      <c r="AK101" s="32">
        <v>26845</v>
      </c>
      <c r="AL101" s="32">
        <v>24302</v>
      </c>
      <c r="AM101" s="32">
        <v>21574</v>
      </c>
      <c r="AN101" s="32">
        <v>25306</v>
      </c>
      <c r="AO101" s="32">
        <v>33446</v>
      </c>
      <c r="AP101" s="32">
        <v>22163</v>
      </c>
    </row>
    <row r="102" spans="1:42" x14ac:dyDescent="0.3">
      <c r="A102" s="3">
        <v>620</v>
      </c>
      <c r="B102" s="4" t="s">
        <v>98</v>
      </c>
      <c r="C102" s="33">
        <f t="shared" si="13"/>
        <v>3.7000642093572123E-2</v>
      </c>
      <c r="D102" s="33">
        <f t="shared" si="14"/>
        <v>3.3642273013210315E-2</v>
      </c>
      <c r="E102" s="33">
        <f t="shared" si="15"/>
        <v>8.1280284813329995E-2</v>
      </c>
      <c r="F102" s="33">
        <f t="shared" si="16"/>
        <v>-7.1930708749255473E-2</v>
      </c>
      <c r="G102" s="33">
        <f t="shared" si="17"/>
        <v>-3.8634386925049898E-2</v>
      </c>
      <c r="H102" s="33">
        <f t="shared" si="18"/>
        <v>1.65215230544303E-2</v>
      </c>
      <c r="I102" s="33">
        <f t="shared" si="19"/>
        <v>4.9153859182726647E-2</v>
      </c>
      <c r="J102" s="33">
        <f t="shared" si="20"/>
        <v>2.0574052565149069E-2</v>
      </c>
      <c r="K102" s="32">
        <v>460992</v>
      </c>
      <c r="L102" s="32">
        <v>476900</v>
      </c>
      <c r="M102" s="32">
        <v>523571</v>
      </c>
      <c r="N102" s="32">
        <v>501997</v>
      </c>
      <c r="O102" s="32">
        <v>495543</v>
      </c>
      <c r="P102" s="32">
        <v>519141</v>
      </c>
      <c r="Q102" s="32">
        <v>543172</v>
      </c>
      <c r="R102" s="32">
        <v>556186</v>
      </c>
      <c r="S102" s="32">
        <v>9040</v>
      </c>
      <c r="T102" s="32">
        <v>21981</v>
      </c>
      <c r="U102" s="32">
        <v>41695</v>
      </c>
      <c r="V102" s="32">
        <v>-39326</v>
      </c>
      <c r="W102" s="32">
        <v>-20317</v>
      </c>
      <c r="X102" s="32">
        <v>19124</v>
      </c>
      <c r="Y102" s="32">
        <v>37267</v>
      </c>
      <c r="Z102" s="32">
        <v>14079</v>
      </c>
      <c r="AA102" s="32">
        <v>10426</v>
      </c>
      <c r="AB102" s="32">
        <v>5089</v>
      </c>
      <c r="AC102" s="32">
        <v>22569</v>
      </c>
      <c r="AD102" s="32">
        <v>21261</v>
      </c>
      <c r="AE102" s="32">
        <v>20462</v>
      </c>
      <c r="AF102" s="32">
        <v>21071</v>
      </c>
      <c r="AG102" s="32">
        <v>21134</v>
      </c>
      <c r="AH102" s="32">
        <v>22771</v>
      </c>
      <c r="AI102" s="32">
        <v>2409</v>
      </c>
      <c r="AJ102" s="32">
        <v>11026</v>
      </c>
      <c r="AK102" s="32">
        <v>21708</v>
      </c>
      <c r="AL102" s="32">
        <v>18044</v>
      </c>
      <c r="AM102" s="32">
        <v>19290</v>
      </c>
      <c r="AN102" s="32">
        <v>31618</v>
      </c>
      <c r="AO102" s="32">
        <v>31702</v>
      </c>
      <c r="AP102" s="32">
        <v>25407</v>
      </c>
    </row>
    <row r="103" spans="1:42" x14ac:dyDescent="0.3">
      <c r="A103" s="3">
        <v>621</v>
      </c>
      <c r="B103" s="4" t="s">
        <v>99</v>
      </c>
      <c r="C103" s="33">
        <f t="shared" si="13"/>
        <v>4.5198881415817037E-2</v>
      </c>
      <c r="D103" s="33">
        <f t="shared" si="14"/>
        <v>6.7730331304501441E-3</v>
      </c>
      <c r="E103" s="33">
        <f t="shared" si="15"/>
        <v>1.8422539081582805E-2</v>
      </c>
      <c r="F103" s="33">
        <f t="shared" si="16"/>
        <v>3.4973660915119942E-2</v>
      </c>
      <c r="G103" s="33">
        <f t="shared" si="17"/>
        <v>2.5629065558773652E-2</v>
      </c>
      <c r="H103" s="33">
        <f t="shared" si="18"/>
        <v>9.5723711801381159E-3</v>
      </c>
      <c r="I103" s="33">
        <f t="shared" si="19"/>
        <v>5.5420831790694805E-2</v>
      </c>
      <c r="J103" s="33">
        <f t="shared" si="20"/>
        <v>3.3593292106742584E-2</v>
      </c>
      <c r="K103" s="32">
        <v>252462</v>
      </c>
      <c r="L103" s="32">
        <v>249076</v>
      </c>
      <c r="M103" s="32">
        <v>262016</v>
      </c>
      <c r="N103" s="32">
        <v>275636</v>
      </c>
      <c r="O103" s="32">
        <v>276561</v>
      </c>
      <c r="P103" s="32">
        <v>286136</v>
      </c>
      <c r="Q103" s="32">
        <v>324120</v>
      </c>
      <c r="R103" s="32">
        <v>334412</v>
      </c>
      <c r="S103" s="32">
        <v>16109</v>
      </c>
      <c r="T103" s="32">
        <v>6853</v>
      </c>
      <c r="U103" s="32">
        <v>13050</v>
      </c>
      <c r="V103" s="32">
        <v>18085</v>
      </c>
      <c r="W103" s="32">
        <v>8465</v>
      </c>
      <c r="X103" s="32">
        <v>4726</v>
      </c>
      <c r="Y103" s="32">
        <v>18813</v>
      </c>
      <c r="Z103" s="32">
        <v>15559</v>
      </c>
      <c r="AA103" s="32">
        <v>5163</v>
      </c>
      <c r="AB103" s="32">
        <v>2840</v>
      </c>
      <c r="AC103" s="32">
        <v>2315</v>
      </c>
      <c r="AD103" s="32">
        <v>2192</v>
      </c>
      <c r="AE103" s="32">
        <v>2308</v>
      </c>
      <c r="AF103" s="32">
        <v>3077</v>
      </c>
      <c r="AG103" s="32">
        <v>3618</v>
      </c>
      <c r="AH103" s="32">
        <v>7143</v>
      </c>
      <c r="AI103" s="32">
        <v>9861</v>
      </c>
      <c r="AJ103" s="32">
        <v>8006</v>
      </c>
      <c r="AK103" s="32">
        <v>10538</v>
      </c>
      <c r="AL103" s="32">
        <v>10637</v>
      </c>
      <c r="AM103" s="32">
        <v>3685</v>
      </c>
      <c r="AN103" s="32">
        <v>5064</v>
      </c>
      <c r="AO103" s="32">
        <v>4468</v>
      </c>
      <c r="AP103" s="32">
        <v>11468</v>
      </c>
    </row>
    <row r="104" spans="1:42" x14ac:dyDescent="0.3">
      <c r="A104" s="3">
        <v>622</v>
      </c>
      <c r="B104" s="4" t="s">
        <v>100</v>
      </c>
      <c r="C104" s="33">
        <f t="shared" si="13"/>
        <v>7.9293794032615718E-4</v>
      </c>
      <c r="D104" s="33">
        <f t="shared" si="14"/>
        <v>2.261820470458658E-3</v>
      </c>
      <c r="E104" s="33">
        <f t="shared" si="15"/>
        <v>6.0625111715143336E-2</v>
      </c>
      <c r="F104" s="33">
        <f t="shared" si="16"/>
        <v>5.9134593009726809E-2</v>
      </c>
      <c r="G104" s="33">
        <f t="shared" si="17"/>
        <v>3.895908460085052E-2</v>
      </c>
      <c r="H104" s="33">
        <f t="shared" si="18"/>
        <v>5.8794972472365668E-2</v>
      </c>
      <c r="I104" s="33">
        <f t="shared" si="19"/>
        <v>6.9174336140450349E-2</v>
      </c>
      <c r="J104" s="33">
        <f t="shared" si="20"/>
        <v>7.7847582627697351E-2</v>
      </c>
      <c r="K104" s="32">
        <v>142508</v>
      </c>
      <c r="L104" s="32">
        <v>152532</v>
      </c>
      <c r="M104" s="32">
        <v>162243</v>
      </c>
      <c r="N104" s="32">
        <v>171896</v>
      </c>
      <c r="O104" s="32">
        <v>179419</v>
      </c>
      <c r="P104" s="32">
        <v>187448</v>
      </c>
      <c r="Q104" s="32">
        <v>204599</v>
      </c>
      <c r="R104" s="32">
        <v>230643</v>
      </c>
      <c r="S104" s="32">
        <v>-781</v>
      </c>
      <c r="T104" s="32">
        <v>-39</v>
      </c>
      <c r="U104" s="32">
        <v>9187</v>
      </c>
      <c r="V104" s="32">
        <v>10383</v>
      </c>
      <c r="W104" s="32">
        <v>6847</v>
      </c>
      <c r="X104" s="32">
        <v>12325</v>
      </c>
      <c r="Y104" s="32">
        <v>16233</v>
      </c>
      <c r="Z104" s="32">
        <v>21947</v>
      </c>
      <c r="AA104" s="32">
        <v>1993</v>
      </c>
      <c r="AB104" s="32">
        <v>1403</v>
      </c>
      <c r="AC104" s="32">
        <v>1795</v>
      </c>
      <c r="AD104" s="32">
        <v>1014</v>
      </c>
      <c r="AE104" s="32">
        <v>1131</v>
      </c>
      <c r="AF104" s="32">
        <v>817</v>
      </c>
      <c r="AG104" s="32">
        <v>507</v>
      </c>
      <c r="AH104" s="32">
        <v>1793</v>
      </c>
      <c r="AI104" s="32">
        <v>1099</v>
      </c>
      <c r="AJ104" s="32">
        <v>1019</v>
      </c>
      <c r="AK104" s="32">
        <v>1146</v>
      </c>
      <c r="AL104" s="32">
        <v>1232</v>
      </c>
      <c r="AM104" s="32">
        <v>988</v>
      </c>
      <c r="AN104" s="32">
        <v>2121</v>
      </c>
      <c r="AO104" s="32">
        <v>2587</v>
      </c>
      <c r="AP104" s="32">
        <v>5785</v>
      </c>
    </row>
    <row r="105" spans="1:42" x14ac:dyDescent="0.3">
      <c r="A105" s="3">
        <v>623</v>
      </c>
      <c r="B105" s="4" t="s">
        <v>101</v>
      </c>
      <c r="C105" s="33">
        <f t="shared" si="13"/>
        <v>1.7310990965374068E-3</v>
      </c>
      <c r="D105" s="33">
        <f t="shared" si="14"/>
        <v>8.769678724769284E-3</v>
      </c>
      <c r="E105" s="33">
        <f t="shared" si="15"/>
        <v>2.9907408252901481E-2</v>
      </c>
      <c r="F105" s="33">
        <f t="shared" si="16"/>
        <v>9.8192824906895501E-3</v>
      </c>
      <c r="G105" s="33">
        <f t="shared" si="17"/>
        <v>-8.2732783515883129E-4</v>
      </c>
      <c r="H105" s="33">
        <f t="shared" si="18"/>
        <v>9.4977508517663789E-3</v>
      </c>
      <c r="I105" s="33">
        <f t="shared" si="19"/>
        <v>3.5579291223972347E-2</v>
      </c>
      <c r="J105" s="33">
        <f t="shared" si="20"/>
        <v>1.8564855771188292E-2</v>
      </c>
      <c r="K105" s="32">
        <v>759633</v>
      </c>
      <c r="L105" s="32">
        <v>810520</v>
      </c>
      <c r="M105" s="32">
        <v>876104</v>
      </c>
      <c r="N105" s="32">
        <v>917786</v>
      </c>
      <c r="O105" s="32">
        <v>960925</v>
      </c>
      <c r="P105" s="32">
        <v>989708</v>
      </c>
      <c r="Q105" s="32">
        <v>1046339</v>
      </c>
      <c r="R105" s="32">
        <v>1080644</v>
      </c>
      <c r="S105" s="32">
        <v>242</v>
      </c>
      <c r="T105" s="32">
        <v>14302</v>
      </c>
      <c r="U105" s="32">
        <v>34377</v>
      </c>
      <c r="V105" s="32">
        <v>10950</v>
      </c>
      <c r="W105" s="32">
        <v>-2256</v>
      </c>
      <c r="X105" s="32">
        <v>7488</v>
      </c>
      <c r="Y105" s="32">
        <v>39038</v>
      </c>
      <c r="Z105" s="32">
        <v>22856</v>
      </c>
      <c r="AA105" s="32">
        <v>5751</v>
      </c>
      <c r="AB105" s="32">
        <v>1624</v>
      </c>
      <c r="AC105" s="32">
        <v>4620</v>
      </c>
      <c r="AD105" s="32">
        <v>5668</v>
      </c>
      <c r="AE105" s="32">
        <v>6647</v>
      </c>
      <c r="AF105" s="32">
        <v>7635</v>
      </c>
      <c r="AG105" s="32">
        <v>3655</v>
      </c>
      <c r="AH105" s="32">
        <v>4708</v>
      </c>
      <c r="AI105" s="32">
        <v>4678</v>
      </c>
      <c r="AJ105" s="32">
        <v>8818</v>
      </c>
      <c r="AK105" s="32">
        <v>12795</v>
      </c>
      <c r="AL105" s="32">
        <v>7606</v>
      </c>
      <c r="AM105" s="32">
        <v>5186</v>
      </c>
      <c r="AN105" s="32">
        <v>5723</v>
      </c>
      <c r="AO105" s="32">
        <v>5465</v>
      </c>
      <c r="AP105" s="32">
        <v>7502</v>
      </c>
    </row>
    <row r="106" spans="1:42" x14ac:dyDescent="0.3">
      <c r="A106" s="3">
        <v>624</v>
      </c>
      <c r="B106" s="4" t="s">
        <v>102</v>
      </c>
      <c r="C106" s="33">
        <f t="shared" si="13"/>
        <v>2.1654917605458214E-2</v>
      </c>
      <c r="D106" s="33">
        <f t="shared" si="14"/>
        <v>3.710405581993674E-2</v>
      </c>
      <c r="E106" s="33">
        <f t="shared" si="15"/>
        <v>-2.3993123442269722E-3</v>
      </c>
      <c r="F106" s="33">
        <f t="shared" si="16"/>
        <v>8.1147663679499646E-3</v>
      </c>
      <c r="G106" s="33">
        <f t="shared" si="17"/>
        <v>-2.7017436610910265E-3</v>
      </c>
      <c r="H106" s="33">
        <f t="shared" si="18"/>
        <v>6.3889902412429455E-3</v>
      </c>
      <c r="I106" s="33">
        <f t="shared" si="19"/>
        <v>1.1681258203976445E-2</v>
      </c>
      <c r="J106" s="33">
        <f t="shared" si="20"/>
        <v>2.329661560773879E-2</v>
      </c>
      <c r="K106" s="32">
        <v>882340</v>
      </c>
      <c r="L106" s="32">
        <v>982588</v>
      </c>
      <c r="M106" s="32">
        <v>1042382</v>
      </c>
      <c r="N106" s="32">
        <v>1108966</v>
      </c>
      <c r="O106" s="32">
        <v>1138524</v>
      </c>
      <c r="P106" s="32">
        <v>1186729</v>
      </c>
      <c r="Q106" s="32">
        <v>1245585</v>
      </c>
      <c r="R106" s="32">
        <v>1318346</v>
      </c>
      <c r="S106" s="32">
        <v>14277</v>
      </c>
      <c r="T106" s="32">
        <v>38830</v>
      </c>
      <c r="U106" s="32">
        <v>-182</v>
      </c>
      <c r="V106" s="32">
        <v>13115</v>
      </c>
      <c r="W106" s="32">
        <v>-3048</v>
      </c>
      <c r="X106" s="32">
        <v>5472</v>
      </c>
      <c r="Y106" s="32">
        <v>18766</v>
      </c>
      <c r="Z106" s="32">
        <v>34518</v>
      </c>
      <c r="AA106" s="32">
        <v>10072</v>
      </c>
      <c r="AB106" s="32">
        <v>4734</v>
      </c>
      <c r="AC106" s="32">
        <v>6608</v>
      </c>
      <c r="AD106" s="32">
        <v>5188</v>
      </c>
      <c r="AE106" s="32">
        <v>6257</v>
      </c>
      <c r="AF106" s="32">
        <v>6775</v>
      </c>
      <c r="AG106" s="32">
        <v>4506</v>
      </c>
      <c r="AH106" s="32">
        <v>8244</v>
      </c>
      <c r="AI106" s="32">
        <v>5242</v>
      </c>
      <c r="AJ106" s="32">
        <v>7106</v>
      </c>
      <c r="AK106" s="32">
        <v>8927</v>
      </c>
      <c r="AL106" s="32">
        <v>9304</v>
      </c>
      <c r="AM106" s="32">
        <v>6285</v>
      </c>
      <c r="AN106" s="32">
        <v>4665</v>
      </c>
      <c r="AO106" s="32">
        <v>8722</v>
      </c>
      <c r="AP106" s="32">
        <v>12049</v>
      </c>
    </row>
    <row r="107" spans="1:42" x14ac:dyDescent="0.3">
      <c r="A107" s="3">
        <v>625</v>
      </c>
      <c r="B107" s="4" t="s">
        <v>103</v>
      </c>
      <c r="C107" s="33">
        <f t="shared" si="13"/>
        <v>1.9498408110847569E-2</v>
      </c>
      <c r="D107" s="33">
        <f t="shared" si="14"/>
        <v>1.9170186092344787E-2</v>
      </c>
      <c r="E107" s="33">
        <f t="shared" si="15"/>
        <v>1.9224524864513832E-2</v>
      </c>
      <c r="F107" s="33">
        <f t="shared" si="16"/>
        <v>-1.2426347666420017E-2</v>
      </c>
      <c r="G107" s="33">
        <f t="shared" si="17"/>
        <v>-1.9786679030010419E-2</v>
      </c>
      <c r="H107" s="33">
        <f t="shared" si="18"/>
        <v>9.3260229086626484E-3</v>
      </c>
      <c r="I107" s="33">
        <f t="shared" si="19"/>
        <v>4.0662686382772484E-2</v>
      </c>
      <c r="J107" s="33">
        <f t="shared" si="20"/>
        <v>3.8478295242937895E-2</v>
      </c>
      <c r="K107" s="32">
        <v>1175019</v>
      </c>
      <c r="L107" s="32">
        <v>1267489</v>
      </c>
      <c r="M107" s="32">
        <v>1392024</v>
      </c>
      <c r="N107" s="32">
        <v>1459560</v>
      </c>
      <c r="O107" s="32">
        <v>1501212</v>
      </c>
      <c r="P107" s="32">
        <v>1567442</v>
      </c>
      <c r="Q107" s="32">
        <v>1683632</v>
      </c>
      <c r="R107" s="32">
        <v>1758186</v>
      </c>
      <c r="S107" s="32">
        <v>21168</v>
      </c>
      <c r="T107" s="32">
        <v>33121</v>
      </c>
      <c r="U107" s="32">
        <v>33750</v>
      </c>
      <c r="V107" s="32">
        <v>-10660</v>
      </c>
      <c r="W107" s="32">
        <v>-29830</v>
      </c>
      <c r="X107" s="32">
        <v>14169</v>
      </c>
      <c r="Y107" s="32">
        <v>73761</v>
      </c>
      <c r="Z107" s="32">
        <v>71466</v>
      </c>
      <c r="AA107" s="32">
        <v>9626</v>
      </c>
      <c r="AB107" s="32">
        <v>7044</v>
      </c>
      <c r="AC107" s="32">
        <v>7128</v>
      </c>
      <c r="AD107" s="32">
        <v>8963</v>
      </c>
      <c r="AE107" s="32">
        <v>16529</v>
      </c>
      <c r="AF107" s="32">
        <v>17817</v>
      </c>
      <c r="AG107" s="32">
        <v>18356</v>
      </c>
      <c r="AH107" s="32">
        <v>22799</v>
      </c>
      <c r="AI107" s="32">
        <v>7883</v>
      </c>
      <c r="AJ107" s="32">
        <v>15867</v>
      </c>
      <c r="AK107" s="32">
        <v>14117</v>
      </c>
      <c r="AL107" s="32">
        <v>16440</v>
      </c>
      <c r="AM107" s="32">
        <v>16403</v>
      </c>
      <c r="AN107" s="32">
        <v>17368</v>
      </c>
      <c r="AO107" s="32">
        <v>23656</v>
      </c>
      <c r="AP107" s="32">
        <v>26613</v>
      </c>
    </row>
    <row r="108" spans="1:42" x14ac:dyDescent="0.3">
      <c r="A108" s="3">
        <v>626</v>
      </c>
      <c r="B108" s="4" t="s">
        <v>104</v>
      </c>
      <c r="C108" s="33">
        <f t="shared" si="13"/>
        <v>2.5669267964972306E-2</v>
      </c>
      <c r="D108" s="33">
        <f t="shared" si="14"/>
        <v>8.3479118740177067E-3</v>
      </c>
      <c r="E108" s="33">
        <f t="shared" si="15"/>
        <v>3.6625208082393862E-2</v>
      </c>
      <c r="F108" s="33">
        <f t="shared" si="16"/>
        <v>1.9081209892675713E-2</v>
      </c>
      <c r="G108" s="33">
        <f t="shared" si="17"/>
        <v>2.1424157861448363E-2</v>
      </c>
      <c r="H108" s="33">
        <f t="shared" si="18"/>
        <v>2.6106133186877264E-2</v>
      </c>
      <c r="I108" s="33">
        <f t="shared" si="19"/>
        <v>3.173708361989707E-2</v>
      </c>
      <c r="J108" s="33">
        <f t="shared" si="20"/>
        <v>2.0986929193221766E-2</v>
      </c>
      <c r="K108" s="32">
        <v>1280130</v>
      </c>
      <c r="L108" s="32">
        <v>1350158</v>
      </c>
      <c r="M108" s="32">
        <v>1477780</v>
      </c>
      <c r="N108" s="32">
        <v>1579512</v>
      </c>
      <c r="O108" s="32">
        <v>1645899</v>
      </c>
      <c r="P108" s="32">
        <v>1769814</v>
      </c>
      <c r="Q108" s="32">
        <v>1951282</v>
      </c>
      <c r="R108" s="32">
        <v>2053278</v>
      </c>
      <c r="S108" s="32">
        <v>32382</v>
      </c>
      <c r="T108" s="32">
        <v>15892</v>
      </c>
      <c r="U108" s="32">
        <v>50247</v>
      </c>
      <c r="V108" s="32">
        <v>32965</v>
      </c>
      <c r="W108" s="32">
        <v>32310</v>
      </c>
      <c r="X108" s="32">
        <v>45217</v>
      </c>
      <c r="Y108" s="32">
        <v>65160</v>
      </c>
      <c r="Z108" s="32">
        <v>37111</v>
      </c>
      <c r="AA108" s="32">
        <v>6543</v>
      </c>
      <c r="AB108" s="32">
        <v>2956</v>
      </c>
      <c r="AC108" s="32">
        <v>13377</v>
      </c>
      <c r="AD108" s="32">
        <v>3934</v>
      </c>
      <c r="AE108" s="32">
        <v>8499</v>
      </c>
      <c r="AF108" s="32">
        <v>3385</v>
      </c>
      <c r="AG108" s="32">
        <v>3103</v>
      </c>
      <c r="AH108" s="32">
        <v>11566</v>
      </c>
      <c r="AI108" s="32">
        <v>6065</v>
      </c>
      <c r="AJ108" s="32">
        <v>7577</v>
      </c>
      <c r="AK108" s="32">
        <v>9500</v>
      </c>
      <c r="AL108" s="32">
        <v>6760</v>
      </c>
      <c r="AM108" s="32">
        <v>5547</v>
      </c>
      <c r="AN108" s="32">
        <v>2399</v>
      </c>
      <c r="AO108" s="32">
        <v>6335</v>
      </c>
      <c r="AP108" s="32">
        <v>5585</v>
      </c>
    </row>
    <row r="109" spans="1:42" x14ac:dyDescent="0.3">
      <c r="A109" s="3">
        <v>627</v>
      </c>
      <c r="B109" s="4" t="s">
        <v>105</v>
      </c>
      <c r="C109" s="33">
        <f t="shared" si="13"/>
        <v>2.0698043828798009E-2</v>
      </c>
      <c r="D109" s="33">
        <f t="shared" si="14"/>
        <v>2.5708249691656936E-2</v>
      </c>
      <c r="E109" s="33">
        <f t="shared" si="15"/>
        <v>3.1273834112403524E-2</v>
      </c>
      <c r="F109" s="33">
        <f t="shared" si="16"/>
        <v>4.004398854289571E-2</v>
      </c>
      <c r="G109" s="33">
        <f t="shared" si="17"/>
        <v>2.8179734038798539E-2</v>
      </c>
      <c r="H109" s="33">
        <f t="shared" si="18"/>
        <v>3.7417606489019671E-2</v>
      </c>
      <c r="I109" s="33">
        <f t="shared" si="19"/>
        <v>2.6771251061812291E-2</v>
      </c>
      <c r="J109" s="33">
        <f t="shared" si="20"/>
        <v>1.1905944138310108E-2</v>
      </c>
      <c r="K109" s="32">
        <v>999708</v>
      </c>
      <c r="L109" s="32">
        <v>1064561</v>
      </c>
      <c r="M109" s="32">
        <v>1149875</v>
      </c>
      <c r="N109" s="32">
        <v>1234867</v>
      </c>
      <c r="O109" s="32">
        <v>1303348</v>
      </c>
      <c r="P109" s="32">
        <v>1401506</v>
      </c>
      <c r="Q109" s="32">
        <v>1619872</v>
      </c>
      <c r="R109" s="32">
        <v>1731992</v>
      </c>
      <c r="S109" s="32">
        <v>29170</v>
      </c>
      <c r="T109" s="32">
        <v>31200</v>
      </c>
      <c r="U109" s="32">
        <v>47571</v>
      </c>
      <c r="V109" s="32">
        <v>56709</v>
      </c>
      <c r="W109" s="32">
        <v>37375</v>
      </c>
      <c r="X109" s="32">
        <v>31982</v>
      </c>
      <c r="Y109" s="32">
        <v>52643</v>
      </c>
      <c r="Z109" s="32">
        <v>19230</v>
      </c>
      <c r="AA109" s="32">
        <v>6860</v>
      </c>
      <c r="AB109" s="32">
        <v>13981</v>
      </c>
      <c r="AC109" s="32">
        <v>5734</v>
      </c>
      <c r="AD109" s="32">
        <v>9217</v>
      </c>
      <c r="AE109" s="32">
        <v>11119</v>
      </c>
      <c r="AF109" s="32">
        <v>24294</v>
      </c>
      <c r="AG109" s="32">
        <v>7096</v>
      </c>
      <c r="AH109" s="32">
        <v>10640</v>
      </c>
      <c r="AI109" s="32">
        <v>15338</v>
      </c>
      <c r="AJ109" s="32">
        <v>17813</v>
      </c>
      <c r="AK109" s="32">
        <v>17344</v>
      </c>
      <c r="AL109" s="32">
        <v>16477</v>
      </c>
      <c r="AM109" s="32">
        <v>11766</v>
      </c>
      <c r="AN109" s="32">
        <v>3835</v>
      </c>
      <c r="AO109" s="32">
        <v>16373</v>
      </c>
      <c r="AP109" s="32">
        <v>9249</v>
      </c>
    </row>
    <row r="110" spans="1:42" x14ac:dyDescent="0.3">
      <c r="A110" s="3">
        <v>628</v>
      </c>
      <c r="B110" s="4" t="s">
        <v>106</v>
      </c>
      <c r="C110" s="33">
        <f t="shared" si="13"/>
        <v>-3.0536927252561379E-3</v>
      </c>
      <c r="D110" s="33">
        <f t="shared" si="14"/>
        <v>2.2384802211618458E-5</v>
      </c>
      <c r="E110" s="33">
        <f t="shared" si="15"/>
        <v>3.0318300159570002E-2</v>
      </c>
      <c r="F110" s="33">
        <f t="shared" si="16"/>
        <v>-9.1852632851377042E-3</v>
      </c>
      <c r="G110" s="33">
        <f t="shared" si="17"/>
        <v>2.0029849160311242E-2</v>
      </c>
      <c r="H110" s="33">
        <f t="shared" si="18"/>
        <v>3.8143837046405588E-2</v>
      </c>
      <c r="I110" s="33">
        <f t="shared" si="19"/>
        <v>3.3856559359534709E-2</v>
      </c>
      <c r="J110" s="33">
        <f t="shared" si="20"/>
        <v>2.1984808756758383E-3</v>
      </c>
      <c r="K110" s="32">
        <v>485969</v>
      </c>
      <c r="L110" s="32">
        <v>536078</v>
      </c>
      <c r="M110" s="32">
        <v>595350</v>
      </c>
      <c r="N110" s="32">
        <v>595628</v>
      </c>
      <c r="O110" s="32">
        <v>621123</v>
      </c>
      <c r="P110" s="32">
        <v>660998</v>
      </c>
      <c r="Q110" s="32">
        <v>698742</v>
      </c>
      <c r="R110" s="32">
        <v>731869</v>
      </c>
      <c r="S110" s="32">
        <v>-5690</v>
      </c>
      <c r="T110" s="32">
        <v>1856</v>
      </c>
      <c r="U110" s="32">
        <v>25196</v>
      </c>
      <c r="V110" s="32">
        <v>374</v>
      </c>
      <c r="W110" s="32">
        <v>10285</v>
      </c>
      <c r="X110" s="32">
        <v>23688</v>
      </c>
      <c r="Y110" s="32">
        <v>21863</v>
      </c>
      <c r="Z110" s="32">
        <v>1357</v>
      </c>
      <c r="AA110" s="32">
        <v>8409</v>
      </c>
      <c r="AB110" s="32">
        <v>3732</v>
      </c>
      <c r="AC110" s="32">
        <v>2215</v>
      </c>
      <c r="AD110" s="32">
        <v>3776</v>
      </c>
      <c r="AE110" s="32">
        <v>6960</v>
      </c>
      <c r="AF110" s="32">
        <v>9074</v>
      </c>
      <c r="AG110" s="32">
        <v>5482</v>
      </c>
      <c r="AH110" s="32">
        <v>4756</v>
      </c>
      <c r="AI110" s="32">
        <v>4203</v>
      </c>
      <c r="AJ110" s="32">
        <v>5576</v>
      </c>
      <c r="AK110" s="32">
        <v>9361</v>
      </c>
      <c r="AL110" s="32">
        <v>9621</v>
      </c>
      <c r="AM110" s="32">
        <v>4804</v>
      </c>
      <c r="AN110" s="32">
        <v>7549</v>
      </c>
      <c r="AO110" s="32">
        <v>3688</v>
      </c>
      <c r="AP110" s="32">
        <v>4504</v>
      </c>
    </row>
    <row r="111" spans="1:42" x14ac:dyDescent="0.3">
      <c r="A111" s="3">
        <v>631</v>
      </c>
      <c r="B111" s="4" t="s">
        <v>107</v>
      </c>
      <c r="C111" s="33">
        <f t="shared" si="13"/>
        <v>1.9766007038069557E-2</v>
      </c>
      <c r="D111" s="33">
        <f t="shared" si="14"/>
        <v>3.07143702499241E-2</v>
      </c>
      <c r="E111" s="33">
        <f t="shared" si="15"/>
        <v>1.5340457304656439E-2</v>
      </c>
      <c r="F111" s="33">
        <f t="shared" si="16"/>
        <v>-2.4362438190218879E-2</v>
      </c>
      <c r="G111" s="33">
        <f t="shared" si="17"/>
        <v>2.662371726227895E-2</v>
      </c>
      <c r="H111" s="33">
        <f t="shared" si="18"/>
        <v>2.2216614055628414E-2</v>
      </c>
      <c r="I111" s="33">
        <f t="shared" si="19"/>
        <v>1.8144566657884078E-2</v>
      </c>
      <c r="J111" s="33">
        <f t="shared" si="20"/>
        <v>5.0383722010591846E-2</v>
      </c>
      <c r="K111" s="32">
        <v>175048</v>
      </c>
      <c r="L111" s="32">
        <v>194339</v>
      </c>
      <c r="M111" s="32">
        <v>206252</v>
      </c>
      <c r="N111" s="32">
        <v>215783</v>
      </c>
      <c r="O111" s="32">
        <v>230659</v>
      </c>
      <c r="P111" s="32">
        <v>241711</v>
      </c>
      <c r="Q111" s="32">
        <v>254291</v>
      </c>
      <c r="R111" s="32">
        <v>269075</v>
      </c>
      <c r="S111" s="32">
        <v>5208</v>
      </c>
      <c r="T111" s="32">
        <v>5484</v>
      </c>
      <c r="U111" s="32">
        <v>3597</v>
      </c>
      <c r="V111" s="32">
        <v>-7200</v>
      </c>
      <c r="W111" s="32">
        <v>8686</v>
      </c>
      <c r="X111" s="32">
        <v>7413</v>
      </c>
      <c r="Y111" s="32">
        <v>8398</v>
      </c>
      <c r="Z111" s="32">
        <v>15099</v>
      </c>
      <c r="AA111" s="32">
        <v>1797</v>
      </c>
      <c r="AB111" s="32">
        <v>3672</v>
      </c>
      <c r="AC111" s="32">
        <v>1982</v>
      </c>
      <c r="AD111" s="32">
        <v>3197</v>
      </c>
      <c r="AE111" s="32">
        <v>1766</v>
      </c>
      <c r="AF111" s="32">
        <v>1500</v>
      </c>
      <c r="AG111" s="32">
        <v>2118</v>
      </c>
      <c r="AH111" s="32">
        <v>6295</v>
      </c>
      <c r="AI111" s="32">
        <v>3545</v>
      </c>
      <c r="AJ111" s="32">
        <v>3187</v>
      </c>
      <c r="AK111" s="32">
        <v>2415</v>
      </c>
      <c r="AL111" s="32">
        <v>1254</v>
      </c>
      <c r="AM111" s="32">
        <v>4311</v>
      </c>
      <c r="AN111" s="32">
        <v>3543</v>
      </c>
      <c r="AO111" s="32">
        <v>5902</v>
      </c>
      <c r="AP111" s="32">
        <v>7837</v>
      </c>
    </row>
    <row r="112" spans="1:42" x14ac:dyDescent="0.3">
      <c r="A112" s="3">
        <v>632</v>
      </c>
      <c r="B112" s="4" t="s">
        <v>108</v>
      </c>
      <c r="C112" s="33">
        <f t="shared" si="13"/>
        <v>3.7404860569579874E-2</v>
      </c>
      <c r="D112" s="33">
        <f t="shared" si="14"/>
        <v>4.2245601306003994E-2</v>
      </c>
      <c r="E112" s="33">
        <f t="shared" si="15"/>
        <v>4.3336293232322097E-2</v>
      </c>
      <c r="F112" s="33">
        <f t="shared" si="16"/>
        <v>3.7406341847083663E-2</v>
      </c>
      <c r="G112" s="33">
        <f t="shared" si="17"/>
        <v>2.7063605907386139E-2</v>
      </c>
      <c r="H112" s="33">
        <f t="shared" si="18"/>
        <v>2.4446481253401313E-2</v>
      </c>
      <c r="I112" s="33">
        <f t="shared" si="19"/>
        <v>3.1721506828211794E-2</v>
      </c>
      <c r="J112" s="33">
        <f t="shared" si="20"/>
        <v>1.8833402239600287E-2</v>
      </c>
      <c r="K112" s="32">
        <v>155167</v>
      </c>
      <c r="L112" s="32">
        <v>165390</v>
      </c>
      <c r="M112" s="32">
        <v>177934</v>
      </c>
      <c r="N112" s="32">
        <v>193256</v>
      </c>
      <c r="O112" s="32">
        <v>209839</v>
      </c>
      <c r="P112" s="32">
        <v>209478</v>
      </c>
      <c r="Q112" s="32">
        <v>220702</v>
      </c>
      <c r="R112" s="32">
        <v>227362</v>
      </c>
      <c r="S112" s="32">
        <v>5798</v>
      </c>
      <c r="T112" s="32">
        <v>8587</v>
      </c>
      <c r="U112" s="32">
        <v>6727</v>
      </c>
      <c r="V112" s="32">
        <v>7215</v>
      </c>
      <c r="W112" s="32">
        <v>9528</v>
      </c>
      <c r="X112" s="32">
        <v>6897</v>
      </c>
      <c r="Y112" s="32">
        <v>7931</v>
      </c>
      <c r="Z112" s="32">
        <v>5525</v>
      </c>
      <c r="AA112" s="32">
        <v>6609</v>
      </c>
      <c r="AB112" s="32">
        <v>1821</v>
      </c>
      <c r="AC112" s="32">
        <v>2805</v>
      </c>
      <c r="AD112" s="32">
        <v>2266</v>
      </c>
      <c r="AE112" s="32">
        <v>1031</v>
      </c>
      <c r="AF112" s="32">
        <v>1682</v>
      </c>
      <c r="AG112" s="32">
        <v>3408</v>
      </c>
      <c r="AH112" s="32">
        <v>2520</v>
      </c>
      <c r="AI112" s="32">
        <v>6603</v>
      </c>
      <c r="AJ112" s="32">
        <v>3421</v>
      </c>
      <c r="AK112" s="32">
        <v>1821</v>
      </c>
      <c r="AL112" s="32">
        <v>2252</v>
      </c>
      <c r="AM112" s="32">
        <v>4880</v>
      </c>
      <c r="AN112" s="32">
        <v>3458</v>
      </c>
      <c r="AO112" s="32">
        <v>4338</v>
      </c>
      <c r="AP112" s="32">
        <v>3763</v>
      </c>
    </row>
    <row r="113" spans="1:42" x14ac:dyDescent="0.3">
      <c r="A113" s="3">
        <v>633</v>
      </c>
      <c r="B113" s="4" t="s">
        <v>109</v>
      </c>
      <c r="C113" s="33">
        <f t="shared" si="13"/>
        <v>5.4214110424606839E-2</v>
      </c>
      <c r="D113" s="33">
        <f t="shared" si="14"/>
        <v>3.153175308828815E-2</v>
      </c>
      <c r="E113" s="33">
        <f t="shared" si="15"/>
        <v>2.4267400814092926E-2</v>
      </c>
      <c r="F113" s="33">
        <f t="shared" si="16"/>
        <v>4.2412508769447098E-2</v>
      </c>
      <c r="G113" s="33">
        <f t="shared" si="17"/>
        <v>2.9294739804760987E-2</v>
      </c>
      <c r="H113" s="33">
        <f t="shared" si="18"/>
        <v>5.1445708791918378E-2</v>
      </c>
      <c r="I113" s="33">
        <f t="shared" si="19"/>
        <v>2.6064650527581324E-2</v>
      </c>
      <c r="J113" s="33">
        <f t="shared" si="20"/>
        <v>2.4884120147398606E-2</v>
      </c>
      <c r="K113" s="32">
        <v>253458</v>
      </c>
      <c r="L113" s="32">
        <v>264305</v>
      </c>
      <c r="M113" s="32">
        <v>296035</v>
      </c>
      <c r="N113" s="32">
        <v>332119</v>
      </c>
      <c r="O113" s="32">
        <v>337535</v>
      </c>
      <c r="P113" s="32">
        <v>348445</v>
      </c>
      <c r="Q113" s="32">
        <v>360987</v>
      </c>
      <c r="R113" s="32">
        <v>353599</v>
      </c>
      <c r="S113" s="32">
        <v>12820</v>
      </c>
      <c r="T113" s="32">
        <v>15791</v>
      </c>
      <c r="U113" s="32">
        <v>15825</v>
      </c>
      <c r="V113" s="32">
        <v>18520</v>
      </c>
      <c r="W113" s="32">
        <v>11771</v>
      </c>
      <c r="X113" s="32">
        <v>25521</v>
      </c>
      <c r="Y113" s="32">
        <v>18303</v>
      </c>
      <c r="Z113" s="32">
        <v>16257</v>
      </c>
      <c r="AA113" s="32">
        <v>18334</v>
      </c>
      <c r="AB113" s="32">
        <v>10184</v>
      </c>
      <c r="AC113" s="32">
        <v>8747</v>
      </c>
      <c r="AD113" s="32">
        <v>13055</v>
      </c>
      <c r="AE113" s="32">
        <v>12457</v>
      </c>
      <c r="AF113" s="32">
        <v>12491</v>
      </c>
      <c r="AG113" s="32">
        <v>12178</v>
      </c>
      <c r="AH113" s="32">
        <v>13012</v>
      </c>
      <c r="AI113" s="32">
        <v>17413</v>
      </c>
      <c r="AJ113" s="32">
        <v>17641</v>
      </c>
      <c r="AK113" s="32">
        <v>17388</v>
      </c>
      <c r="AL113" s="32">
        <v>17489</v>
      </c>
      <c r="AM113" s="32">
        <v>14340</v>
      </c>
      <c r="AN113" s="32">
        <v>20086</v>
      </c>
      <c r="AO113" s="32">
        <v>21072</v>
      </c>
      <c r="AP113" s="32">
        <v>20470</v>
      </c>
    </row>
    <row r="114" spans="1:42" x14ac:dyDescent="0.3">
      <c r="A114" s="3">
        <v>701</v>
      </c>
      <c r="B114" s="6" t="s">
        <v>110</v>
      </c>
      <c r="C114" s="33">
        <f t="shared" si="13"/>
        <v>1.5187985955934851E-2</v>
      </c>
      <c r="D114" s="33">
        <f t="shared" si="14"/>
        <v>4.5685788518914749E-2</v>
      </c>
      <c r="E114" s="33">
        <f t="shared" si="15"/>
        <v>3.0769602779661943E-2</v>
      </c>
      <c r="F114" s="33">
        <f t="shared" si="16"/>
        <v>3.0981362838716098E-2</v>
      </c>
      <c r="G114" s="33">
        <f t="shared" si="17"/>
        <v>2.4336625781578886E-2</v>
      </c>
      <c r="H114" s="33">
        <f t="shared" si="18"/>
        <v>1.819393724208011E-2</v>
      </c>
      <c r="I114" s="33">
        <f t="shared" si="19"/>
        <v>2.6395787169232725E-2</v>
      </c>
      <c r="J114" s="33">
        <f t="shared" si="20"/>
        <v>2.359744676922412E-2</v>
      </c>
      <c r="K114" s="32">
        <v>1425798</v>
      </c>
      <c r="L114" s="32">
        <v>1504910</v>
      </c>
      <c r="M114" s="32">
        <v>1612858</v>
      </c>
      <c r="N114" s="32">
        <v>1687918</v>
      </c>
      <c r="O114" s="32">
        <v>1743586</v>
      </c>
      <c r="P114" s="32">
        <v>1836326</v>
      </c>
      <c r="Q114" s="32">
        <v>1951372</v>
      </c>
      <c r="R114" s="32">
        <v>2036322</v>
      </c>
      <c r="S114" s="32">
        <v>19605</v>
      </c>
      <c r="T114" s="32">
        <v>69153</v>
      </c>
      <c r="U114" s="32">
        <v>51795</v>
      </c>
      <c r="V114" s="32">
        <v>49725</v>
      </c>
      <c r="W114" s="32">
        <v>37817</v>
      </c>
      <c r="X114" s="32">
        <v>45589</v>
      </c>
      <c r="Y114" s="32">
        <v>61819</v>
      </c>
      <c r="Z114" s="32">
        <v>51311</v>
      </c>
      <c r="AA114" s="32">
        <v>10353</v>
      </c>
      <c r="AB114" s="32">
        <v>13544</v>
      </c>
      <c r="AC114" s="32">
        <v>8067</v>
      </c>
      <c r="AD114" s="32">
        <v>18103</v>
      </c>
      <c r="AE114" s="32">
        <v>23410</v>
      </c>
      <c r="AF114" s="32">
        <v>16518</v>
      </c>
      <c r="AG114" s="32">
        <v>7371</v>
      </c>
      <c r="AH114" s="32">
        <v>20594</v>
      </c>
      <c r="AI114" s="32">
        <v>8303</v>
      </c>
      <c r="AJ114" s="32">
        <v>13944</v>
      </c>
      <c r="AK114" s="32">
        <v>10235</v>
      </c>
      <c r="AL114" s="32">
        <v>15534</v>
      </c>
      <c r="AM114" s="32">
        <v>18794</v>
      </c>
      <c r="AN114" s="32">
        <v>28697</v>
      </c>
      <c r="AO114" s="32">
        <v>17682</v>
      </c>
      <c r="AP114" s="32">
        <v>23853</v>
      </c>
    </row>
    <row r="115" spans="1:42" x14ac:dyDescent="0.3">
      <c r="A115" s="3">
        <v>704</v>
      </c>
      <c r="B115" s="4" t="s">
        <v>111</v>
      </c>
      <c r="C115" s="33">
        <f t="shared" si="13"/>
        <v>-1.5219762073011575E-3</v>
      </c>
      <c r="D115" s="33">
        <f t="shared" si="14"/>
        <v>-1.7023526301876816E-2</v>
      </c>
      <c r="E115" s="33">
        <f t="shared" si="15"/>
        <v>2.8888899825440024E-2</v>
      </c>
      <c r="F115" s="33">
        <f t="shared" si="16"/>
        <v>1.8811054588015051E-2</v>
      </c>
      <c r="G115" s="33">
        <f t="shared" si="17"/>
        <v>5.7503962646853375E-3</v>
      </c>
      <c r="H115" s="33">
        <f t="shared" si="18"/>
        <v>2.2242101797063075E-2</v>
      </c>
      <c r="I115" s="33">
        <f t="shared" si="19"/>
        <v>2.4054178576951468E-2</v>
      </c>
      <c r="J115" s="33">
        <f t="shared" si="20"/>
        <v>2.8886934763181413E-2</v>
      </c>
      <c r="K115" s="32">
        <v>2125526</v>
      </c>
      <c r="L115" s="32">
        <v>2440035</v>
      </c>
      <c r="M115" s="32">
        <v>2641499</v>
      </c>
      <c r="N115" s="32">
        <v>2747746</v>
      </c>
      <c r="O115" s="32">
        <v>2824501</v>
      </c>
      <c r="P115" s="32">
        <v>2948867</v>
      </c>
      <c r="Q115" s="32">
        <v>3136295</v>
      </c>
      <c r="R115" s="32">
        <v>3496875</v>
      </c>
      <c r="S115" s="32">
        <v>-22703</v>
      </c>
      <c r="T115" s="32">
        <v>-45926</v>
      </c>
      <c r="U115" s="32">
        <v>88946</v>
      </c>
      <c r="V115" s="32">
        <v>77257</v>
      </c>
      <c r="W115" s="32">
        <v>34073</v>
      </c>
      <c r="X115" s="32">
        <v>90783</v>
      </c>
      <c r="Y115" s="32">
        <v>102567</v>
      </c>
      <c r="Z115" s="32">
        <v>158877</v>
      </c>
      <c r="AA115" s="32">
        <v>33312</v>
      </c>
      <c r="AB115" s="32">
        <v>28782</v>
      </c>
      <c r="AC115" s="32">
        <v>19529</v>
      </c>
      <c r="AD115" s="32">
        <v>9569</v>
      </c>
      <c r="AE115" s="32">
        <v>14557</v>
      </c>
      <c r="AF115" s="32">
        <v>19993</v>
      </c>
      <c r="AG115" s="32">
        <v>20710</v>
      </c>
      <c r="AH115" s="32">
        <v>20049</v>
      </c>
      <c r="AI115" s="32">
        <v>13844</v>
      </c>
      <c r="AJ115" s="32">
        <v>24394</v>
      </c>
      <c r="AK115" s="32">
        <v>32165</v>
      </c>
      <c r="AL115" s="32">
        <v>35138</v>
      </c>
      <c r="AM115" s="32">
        <v>32388</v>
      </c>
      <c r="AN115" s="32">
        <v>45187</v>
      </c>
      <c r="AO115" s="32">
        <v>47836</v>
      </c>
      <c r="AP115" s="32">
        <v>77912</v>
      </c>
    </row>
    <row r="116" spans="1:42" x14ac:dyDescent="0.3">
      <c r="A116" s="7">
        <v>710</v>
      </c>
      <c r="B116" s="8" t="s">
        <v>112</v>
      </c>
      <c r="C116" s="33">
        <f t="shared" si="13"/>
        <v>5.2834038752882881E-2</v>
      </c>
      <c r="D116" s="33">
        <f t="shared" si="14"/>
        <v>2.17080844670232E-2</v>
      </c>
      <c r="E116" s="33">
        <f t="shared" si="15"/>
        <v>6.1613559908341373E-2</v>
      </c>
      <c r="F116" s="33">
        <f t="shared" si="16"/>
        <v>7.6279557672975215E-2</v>
      </c>
      <c r="G116" s="33">
        <f t="shared" si="17"/>
        <v>4.3797740401341073E-2</v>
      </c>
      <c r="H116" s="33">
        <f t="shared" si="18"/>
        <v>5.2495681782255672E-2</v>
      </c>
      <c r="I116" s="33">
        <f t="shared" si="19"/>
        <v>5.6524129900375211E-2</v>
      </c>
      <c r="J116" s="33">
        <f t="shared" si="20"/>
        <v>5.1361293554585387E-2</v>
      </c>
      <c r="K116" s="32">
        <v>3341274</v>
      </c>
      <c r="L116" s="32">
        <v>3495518</v>
      </c>
      <c r="M116" s="32">
        <v>3792769</v>
      </c>
      <c r="N116" s="32">
        <v>4003825</v>
      </c>
      <c r="O116" s="32">
        <v>4142063</v>
      </c>
      <c r="P116" s="32">
        <v>4333385</v>
      </c>
      <c r="Q116" s="32">
        <v>4575568</v>
      </c>
      <c r="R116" s="32">
        <v>4758856</v>
      </c>
      <c r="S116" s="32">
        <v>194802</v>
      </c>
      <c r="T116" s="32">
        <v>89735</v>
      </c>
      <c r="U116" s="32">
        <v>264031</v>
      </c>
      <c r="V116" s="32">
        <v>313916</v>
      </c>
      <c r="W116" s="32">
        <v>192668</v>
      </c>
      <c r="X116" s="32">
        <v>280299</v>
      </c>
      <c r="Y116" s="32">
        <v>232379</v>
      </c>
      <c r="Z116" s="32">
        <v>275919</v>
      </c>
      <c r="AA116" s="32">
        <v>28050</v>
      </c>
      <c r="AB116" s="32">
        <v>34187</v>
      </c>
      <c r="AC116" s="32">
        <v>24694</v>
      </c>
      <c r="AD116" s="32">
        <v>32407</v>
      </c>
      <c r="AE116" s="32">
        <v>38009</v>
      </c>
      <c r="AF116" s="32">
        <v>36358</v>
      </c>
      <c r="AG116" s="32">
        <v>80345</v>
      </c>
      <c r="AH116" s="32">
        <v>75662</v>
      </c>
      <c r="AI116" s="32">
        <v>46319</v>
      </c>
      <c r="AJ116" s="32">
        <v>48041</v>
      </c>
      <c r="AK116" s="32">
        <v>55039</v>
      </c>
      <c r="AL116" s="32">
        <v>40913</v>
      </c>
      <c r="AM116" s="32">
        <v>49264</v>
      </c>
      <c r="AN116" s="32">
        <v>89173</v>
      </c>
      <c r="AO116" s="32">
        <v>54094</v>
      </c>
      <c r="AP116" s="32">
        <v>107160</v>
      </c>
    </row>
    <row r="117" spans="1:42" x14ac:dyDescent="0.3">
      <c r="A117" s="3">
        <v>711</v>
      </c>
      <c r="B117" s="4" t="s">
        <v>113</v>
      </c>
      <c r="C117" s="33">
        <f t="shared" si="13"/>
        <v>1.8737140632819886E-2</v>
      </c>
      <c r="D117" s="33">
        <f t="shared" si="14"/>
        <v>-1.018686364752407E-4</v>
      </c>
      <c r="E117" s="33">
        <f t="shared" si="15"/>
        <v>-4.0193759879694174E-2</v>
      </c>
      <c r="F117" s="33">
        <f t="shared" si="16"/>
        <v>-1.2203987863865921E-2</v>
      </c>
      <c r="G117" s="33">
        <f t="shared" si="17"/>
        <v>1.9506549430570883E-2</v>
      </c>
      <c r="H117" s="33">
        <f t="shared" si="18"/>
        <v>3.3051338719611606E-2</v>
      </c>
      <c r="I117" s="33">
        <f t="shared" si="19"/>
        <v>4.7944235691335838E-2</v>
      </c>
      <c r="J117" s="33">
        <f t="shared" si="20"/>
        <v>2.5562968106740736E-2</v>
      </c>
      <c r="K117" s="32">
        <v>359660</v>
      </c>
      <c r="L117" s="32">
        <v>382846</v>
      </c>
      <c r="M117" s="32">
        <v>402973</v>
      </c>
      <c r="N117" s="32">
        <v>412652</v>
      </c>
      <c r="O117" s="32">
        <v>426831</v>
      </c>
      <c r="P117" s="32">
        <v>441616</v>
      </c>
      <c r="Q117" s="32">
        <v>459075</v>
      </c>
      <c r="R117" s="32">
        <v>483864</v>
      </c>
      <c r="S117" s="32">
        <v>8013</v>
      </c>
      <c r="T117" s="32">
        <v>2441</v>
      </c>
      <c r="U117" s="32">
        <v>-14555</v>
      </c>
      <c r="V117" s="32">
        <v>-6705</v>
      </c>
      <c r="W117" s="32">
        <v>6934</v>
      </c>
      <c r="X117" s="32">
        <v>16178</v>
      </c>
      <c r="Y117" s="32">
        <v>23748</v>
      </c>
      <c r="Z117" s="32">
        <v>18095</v>
      </c>
      <c r="AA117" s="32">
        <v>1309</v>
      </c>
      <c r="AB117" s="32">
        <v>1295</v>
      </c>
      <c r="AC117" s="32">
        <v>995</v>
      </c>
      <c r="AD117" s="32">
        <v>2773</v>
      </c>
      <c r="AE117" s="32">
        <v>2971</v>
      </c>
      <c r="AF117" s="32">
        <v>1135</v>
      </c>
      <c r="AG117" s="32">
        <v>3724</v>
      </c>
      <c r="AH117" s="32">
        <v>1770</v>
      </c>
      <c r="AI117" s="32">
        <v>2583</v>
      </c>
      <c r="AJ117" s="32">
        <v>3775</v>
      </c>
      <c r="AK117" s="32">
        <v>2637</v>
      </c>
      <c r="AL117" s="32">
        <v>1104</v>
      </c>
      <c r="AM117" s="32">
        <v>1579</v>
      </c>
      <c r="AN117" s="32">
        <v>2717</v>
      </c>
      <c r="AO117" s="32">
        <v>5462</v>
      </c>
      <c r="AP117" s="32">
        <v>7496</v>
      </c>
    </row>
    <row r="118" spans="1:42" x14ac:dyDescent="0.3">
      <c r="A118" s="3">
        <v>712</v>
      </c>
      <c r="B118" s="4" t="s">
        <v>114</v>
      </c>
      <c r="C118" s="33">
        <f t="shared" si="13"/>
        <v>6.476128390317545E-3</v>
      </c>
      <c r="D118" s="33">
        <f t="shared" si="14"/>
        <v>-1.4055385941809034E-2</v>
      </c>
      <c r="E118" s="33">
        <f t="shared" si="15"/>
        <v>2.5671285808909899E-2</v>
      </c>
      <c r="F118" s="33">
        <f t="shared" si="16"/>
        <v>2.9342696289436563E-2</v>
      </c>
      <c r="G118" s="33">
        <f t="shared" si="17"/>
        <v>-1.8333691149990646E-3</v>
      </c>
      <c r="H118" s="33">
        <f t="shared" si="18"/>
        <v>7.8023989557668393E-3</v>
      </c>
      <c r="I118" s="33">
        <f t="shared" si="19"/>
        <v>3.130531573543683E-2</v>
      </c>
      <c r="J118" s="33">
        <f t="shared" si="20"/>
        <v>1.657073639363435E-2</v>
      </c>
      <c r="K118" s="32">
        <v>2564804</v>
      </c>
      <c r="L118" s="32">
        <v>2709424</v>
      </c>
      <c r="M118" s="32">
        <v>2904724</v>
      </c>
      <c r="N118" s="32">
        <v>3075382</v>
      </c>
      <c r="O118" s="32">
        <v>3116121</v>
      </c>
      <c r="P118" s="32">
        <v>3236825</v>
      </c>
      <c r="Q118" s="32">
        <v>3483977</v>
      </c>
      <c r="R118" s="32">
        <v>3591150</v>
      </c>
      <c r="S118" s="32">
        <v>32464</v>
      </c>
      <c r="T118" s="32">
        <v>-32608</v>
      </c>
      <c r="U118" s="32">
        <v>83967</v>
      </c>
      <c r="V118" s="32">
        <v>74398</v>
      </c>
      <c r="W118" s="32">
        <v>3162</v>
      </c>
      <c r="X118" s="32">
        <v>4123</v>
      </c>
      <c r="Y118" s="32">
        <v>118194</v>
      </c>
      <c r="Z118" s="32">
        <v>33436</v>
      </c>
      <c r="AA118" s="32">
        <v>23079</v>
      </c>
      <c r="AB118" s="32">
        <v>31829</v>
      </c>
      <c r="AC118" s="32">
        <v>31675</v>
      </c>
      <c r="AD118" s="32">
        <v>46366</v>
      </c>
      <c r="AE118" s="32">
        <v>24375</v>
      </c>
      <c r="AF118" s="32">
        <v>50763</v>
      </c>
      <c r="AG118" s="32">
        <v>35920</v>
      </c>
      <c r="AH118" s="32">
        <v>45364</v>
      </c>
      <c r="AI118" s="32">
        <v>38933</v>
      </c>
      <c r="AJ118" s="32">
        <v>37303</v>
      </c>
      <c r="AK118" s="32">
        <v>41074</v>
      </c>
      <c r="AL118" s="32">
        <v>30524</v>
      </c>
      <c r="AM118" s="32">
        <v>33250</v>
      </c>
      <c r="AN118" s="32">
        <v>29631</v>
      </c>
      <c r="AO118" s="32">
        <v>45047</v>
      </c>
      <c r="AP118" s="32">
        <v>19292</v>
      </c>
    </row>
    <row r="119" spans="1:42" x14ac:dyDescent="0.3">
      <c r="A119" s="3">
        <v>713</v>
      </c>
      <c r="B119" s="4" t="s">
        <v>115</v>
      </c>
      <c r="C119" s="33">
        <f t="shared" si="13"/>
        <v>2.2884884967428052E-2</v>
      </c>
      <c r="D119" s="33">
        <f t="shared" si="14"/>
        <v>2.2264912963555296E-2</v>
      </c>
      <c r="E119" s="33">
        <f t="shared" si="15"/>
        <v>-1.2996601027814531E-3</v>
      </c>
      <c r="F119" s="33">
        <f t="shared" si="16"/>
        <v>4.5091059175566221E-3</v>
      </c>
      <c r="G119" s="33">
        <f t="shared" si="17"/>
        <v>1.1397786531114165E-2</v>
      </c>
      <c r="H119" s="33">
        <f t="shared" si="18"/>
        <v>1.7418943138829433E-2</v>
      </c>
      <c r="I119" s="33">
        <f t="shared" si="19"/>
        <v>2.7841023972994119E-2</v>
      </c>
      <c r="J119" s="33">
        <f t="shared" si="20"/>
        <v>2.6815849091497528E-2</v>
      </c>
      <c r="K119" s="32">
        <v>485080</v>
      </c>
      <c r="L119" s="32">
        <v>518978</v>
      </c>
      <c r="M119" s="32">
        <v>553991</v>
      </c>
      <c r="N119" s="32">
        <v>581490</v>
      </c>
      <c r="O119" s="32">
        <v>608276</v>
      </c>
      <c r="P119" s="32">
        <v>655034</v>
      </c>
      <c r="Q119" s="32">
        <v>682518</v>
      </c>
      <c r="R119" s="32">
        <v>713757</v>
      </c>
      <c r="S119" s="32">
        <v>15301</v>
      </c>
      <c r="T119" s="32">
        <v>13889</v>
      </c>
      <c r="U119" s="32">
        <v>4923</v>
      </c>
      <c r="V119" s="32">
        <v>4318</v>
      </c>
      <c r="W119" s="32">
        <v>10166</v>
      </c>
      <c r="X119" s="32">
        <v>21551</v>
      </c>
      <c r="Y119" s="32">
        <v>27381</v>
      </c>
      <c r="Z119" s="32">
        <v>12311</v>
      </c>
      <c r="AA119" s="32">
        <v>1711</v>
      </c>
      <c r="AB119" s="32">
        <v>5249</v>
      </c>
      <c r="AC119" s="32">
        <v>5153</v>
      </c>
      <c r="AD119" s="32">
        <v>2332</v>
      </c>
      <c r="AE119" s="32">
        <v>1189</v>
      </c>
      <c r="AF119" s="32">
        <v>1266</v>
      </c>
      <c r="AG119" s="32">
        <v>4510</v>
      </c>
      <c r="AH119" s="32">
        <v>15404</v>
      </c>
      <c r="AI119" s="32">
        <v>5911</v>
      </c>
      <c r="AJ119" s="32">
        <v>7583</v>
      </c>
      <c r="AK119" s="32">
        <v>10796</v>
      </c>
      <c r="AL119" s="32">
        <v>4028</v>
      </c>
      <c r="AM119" s="32">
        <v>4422</v>
      </c>
      <c r="AN119" s="32">
        <v>11407</v>
      </c>
      <c r="AO119" s="32">
        <v>12889</v>
      </c>
      <c r="AP119" s="32">
        <v>8575</v>
      </c>
    </row>
    <row r="120" spans="1:42" x14ac:dyDescent="0.3">
      <c r="A120" s="3">
        <v>715</v>
      </c>
      <c r="B120" s="4" t="s">
        <v>116</v>
      </c>
      <c r="C120" s="33">
        <f t="shared" si="13"/>
        <v>5.1050748374741724E-2</v>
      </c>
      <c r="D120" s="33">
        <f t="shared" si="14"/>
        <v>2.0598603463656218E-2</v>
      </c>
      <c r="E120" s="33">
        <f t="shared" si="15"/>
        <v>4.0635498047713894E-2</v>
      </c>
      <c r="F120" s="33">
        <f t="shared" si="16"/>
        <v>5.2795908453889144E-2</v>
      </c>
      <c r="G120" s="33">
        <f t="shared" si="17"/>
        <v>2.3746406020744012E-2</v>
      </c>
      <c r="H120" s="33">
        <f t="shared" si="18"/>
        <v>3.1247013655013228E-2</v>
      </c>
      <c r="I120" s="33">
        <f t="shared" si="19"/>
        <v>3.5303836889274624E-2</v>
      </c>
      <c r="J120" s="33">
        <f t="shared" si="20"/>
        <v>-1.0306159619723743E-2</v>
      </c>
      <c r="K120" s="32">
        <v>773877</v>
      </c>
      <c r="L120" s="32">
        <v>812725</v>
      </c>
      <c r="M120" s="32">
        <v>873079</v>
      </c>
      <c r="N120" s="32">
        <v>895505</v>
      </c>
      <c r="O120" s="32">
        <v>927593</v>
      </c>
      <c r="P120" s="32">
        <v>952251</v>
      </c>
      <c r="Q120" s="32">
        <v>1077305</v>
      </c>
      <c r="R120" s="32">
        <v>1117293</v>
      </c>
      <c r="S120" s="32">
        <v>42722</v>
      </c>
      <c r="T120" s="32">
        <v>16078</v>
      </c>
      <c r="U120" s="32">
        <v>39261</v>
      </c>
      <c r="V120" s="32">
        <v>56078</v>
      </c>
      <c r="W120" s="32">
        <v>30938</v>
      </c>
      <c r="X120" s="32">
        <v>30737</v>
      </c>
      <c r="Y120" s="32">
        <v>86859</v>
      </c>
      <c r="Z120" s="32">
        <v>2661</v>
      </c>
      <c r="AA120" s="32">
        <v>7890</v>
      </c>
      <c r="AB120" s="32">
        <v>8232</v>
      </c>
      <c r="AC120" s="32">
        <v>5203</v>
      </c>
      <c r="AD120" s="32">
        <v>7042</v>
      </c>
      <c r="AE120" s="32">
        <v>5983</v>
      </c>
      <c r="AF120" s="32">
        <v>18501</v>
      </c>
      <c r="AG120" s="32">
        <v>11976</v>
      </c>
      <c r="AH120" s="32">
        <v>11582</v>
      </c>
      <c r="AI120" s="32">
        <v>11105</v>
      </c>
      <c r="AJ120" s="32">
        <v>7569</v>
      </c>
      <c r="AK120" s="32">
        <v>8986</v>
      </c>
      <c r="AL120" s="32">
        <v>15841</v>
      </c>
      <c r="AM120" s="32">
        <v>14894</v>
      </c>
      <c r="AN120" s="32">
        <v>19483</v>
      </c>
      <c r="AO120" s="32">
        <v>60802</v>
      </c>
      <c r="AP120" s="32">
        <v>25758</v>
      </c>
    </row>
    <row r="121" spans="1:42" x14ac:dyDescent="0.3">
      <c r="A121" s="3">
        <v>716</v>
      </c>
      <c r="B121" s="6" t="s">
        <v>117</v>
      </c>
      <c r="C121" s="33">
        <f t="shared" si="13"/>
        <v>2.5025168419502839E-2</v>
      </c>
      <c r="D121" s="33">
        <f t="shared" si="14"/>
        <v>1.4957907396271797E-3</v>
      </c>
      <c r="E121" s="33">
        <f t="shared" si="15"/>
        <v>2.233467108707032E-2</v>
      </c>
      <c r="F121" s="33">
        <f t="shared" si="16"/>
        <v>6.794456782223561E-2</v>
      </c>
      <c r="G121" s="33">
        <f t="shared" si="17"/>
        <v>-1.0167780356774873E-2</v>
      </c>
      <c r="H121" s="33">
        <f t="shared" si="18"/>
        <v>2.9204995102546974E-3</v>
      </c>
      <c r="I121" s="33">
        <f t="shared" si="19"/>
        <v>4.3026465111666905E-2</v>
      </c>
      <c r="J121" s="33">
        <f t="shared" si="20"/>
        <v>1.3289831804079128E-2</v>
      </c>
      <c r="K121" s="32">
        <v>502614</v>
      </c>
      <c r="L121" s="32">
        <v>532160</v>
      </c>
      <c r="M121" s="32">
        <v>573100</v>
      </c>
      <c r="N121" s="32">
        <v>637608</v>
      </c>
      <c r="O121" s="32">
        <v>625997</v>
      </c>
      <c r="P121" s="32">
        <v>667694</v>
      </c>
      <c r="Q121" s="32">
        <v>726088</v>
      </c>
      <c r="R121" s="32">
        <v>756142</v>
      </c>
      <c r="S121" s="32">
        <v>11924</v>
      </c>
      <c r="T121" s="32">
        <v>1154</v>
      </c>
      <c r="U121" s="32">
        <v>15134</v>
      </c>
      <c r="V121" s="32">
        <v>47545</v>
      </c>
      <c r="W121" s="32">
        <v>-2622</v>
      </c>
      <c r="X121" s="32">
        <v>2765</v>
      </c>
      <c r="Y121" s="32">
        <v>31623</v>
      </c>
      <c r="Z121" s="32">
        <v>12595</v>
      </c>
      <c r="AA121" s="32">
        <v>3638</v>
      </c>
      <c r="AB121" s="32">
        <v>3141</v>
      </c>
      <c r="AC121" s="32">
        <v>1596</v>
      </c>
      <c r="AD121" s="32">
        <v>4666</v>
      </c>
      <c r="AE121" s="32">
        <v>2464</v>
      </c>
      <c r="AF121" s="32">
        <v>3168</v>
      </c>
      <c r="AG121" s="32">
        <v>2592</v>
      </c>
      <c r="AH121" s="32">
        <v>10159</v>
      </c>
      <c r="AI121" s="32">
        <v>2984</v>
      </c>
      <c r="AJ121" s="32">
        <v>3499</v>
      </c>
      <c r="AK121" s="32">
        <v>3930</v>
      </c>
      <c r="AL121" s="32">
        <v>8889</v>
      </c>
      <c r="AM121" s="32">
        <v>6207</v>
      </c>
      <c r="AN121" s="32">
        <v>3983</v>
      </c>
      <c r="AO121" s="32">
        <v>2974</v>
      </c>
      <c r="AP121" s="32">
        <v>12705</v>
      </c>
    </row>
    <row r="122" spans="1:42" x14ac:dyDescent="0.3">
      <c r="A122" s="3">
        <v>729</v>
      </c>
      <c r="B122" s="4" t="s">
        <v>118</v>
      </c>
      <c r="C122" s="33">
        <f t="shared" si="13"/>
        <v>3.8379031203791575E-2</v>
      </c>
      <c r="D122" s="33">
        <f t="shared" si="14"/>
        <v>3.1788525520319418E-2</v>
      </c>
      <c r="E122" s="33">
        <f t="shared" si="15"/>
        <v>4.4631426888278057E-2</v>
      </c>
      <c r="F122" s="33">
        <f t="shared" si="16"/>
        <v>6.4990043050564938E-2</v>
      </c>
      <c r="G122" s="33">
        <f t="shared" si="17"/>
        <v>3.0187841008482695E-3</v>
      </c>
      <c r="H122" s="33">
        <f t="shared" si="18"/>
        <v>2.5232554344714903E-2</v>
      </c>
      <c r="I122" s="33">
        <f t="shared" si="19"/>
        <v>3.572070409960023E-2</v>
      </c>
      <c r="J122" s="33">
        <f t="shared" si="20"/>
        <v>1.2245593803881998E-2</v>
      </c>
      <c r="K122" s="32">
        <v>1476327</v>
      </c>
      <c r="L122" s="32">
        <v>1526274</v>
      </c>
      <c r="M122" s="32">
        <v>1666942</v>
      </c>
      <c r="N122" s="32">
        <v>1784181</v>
      </c>
      <c r="O122" s="32">
        <v>1800725</v>
      </c>
      <c r="P122" s="32">
        <v>1869133</v>
      </c>
      <c r="Q122" s="32">
        <v>2092204</v>
      </c>
      <c r="R122" s="32">
        <v>2164452</v>
      </c>
      <c r="S122" s="32">
        <v>53735</v>
      </c>
      <c r="T122" s="32">
        <v>52481</v>
      </c>
      <c r="U122" s="32">
        <v>80609</v>
      </c>
      <c r="V122" s="32">
        <v>129384</v>
      </c>
      <c r="W122" s="32">
        <v>11812</v>
      </c>
      <c r="X122" s="32">
        <v>49404</v>
      </c>
      <c r="Y122" s="32">
        <v>103514</v>
      </c>
      <c r="Z122" s="32">
        <v>27408</v>
      </c>
      <c r="AA122" s="32">
        <v>10629</v>
      </c>
      <c r="AB122" s="32">
        <v>12916</v>
      </c>
      <c r="AC122" s="32">
        <v>10500</v>
      </c>
      <c r="AD122" s="32">
        <v>9379</v>
      </c>
      <c r="AE122" s="32">
        <v>17607</v>
      </c>
      <c r="AF122" s="32">
        <v>11810</v>
      </c>
      <c r="AG122" s="32">
        <v>21929</v>
      </c>
      <c r="AH122" s="32">
        <v>30449</v>
      </c>
      <c r="AI122" s="32">
        <v>7704</v>
      </c>
      <c r="AJ122" s="32">
        <v>16879</v>
      </c>
      <c r="AK122" s="32">
        <v>16711</v>
      </c>
      <c r="AL122" s="32">
        <v>22809</v>
      </c>
      <c r="AM122" s="32">
        <v>23983</v>
      </c>
      <c r="AN122" s="32">
        <v>14051</v>
      </c>
      <c r="AO122" s="32">
        <v>50708</v>
      </c>
      <c r="AP122" s="32">
        <v>31352</v>
      </c>
    </row>
    <row r="123" spans="1:42" x14ac:dyDescent="0.3">
      <c r="A123" s="3">
        <v>805</v>
      </c>
      <c r="B123" s="4" t="s">
        <v>119</v>
      </c>
      <c r="C123" s="33">
        <f t="shared" si="13"/>
        <v>4.478506525950751E-3</v>
      </c>
      <c r="D123" s="33">
        <f t="shared" si="14"/>
        <v>6.9740012139221227E-3</v>
      </c>
      <c r="E123" s="33">
        <f t="shared" si="15"/>
        <v>2.899827251870574E-2</v>
      </c>
      <c r="F123" s="33">
        <f t="shared" si="16"/>
        <v>-2.0900763276028912E-3</v>
      </c>
      <c r="G123" s="33">
        <f t="shared" si="17"/>
        <v>-2.7661001449933855E-2</v>
      </c>
      <c r="H123" s="33">
        <f t="shared" si="18"/>
        <v>-1.1706287396203715E-2</v>
      </c>
      <c r="I123" s="33">
        <f t="shared" si="19"/>
        <v>3.229981915868349E-2</v>
      </c>
      <c r="J123" s="33">
        <f t="shared" si="20"/>
        <v>2.2937341853435558E-2</v>
      </c>
      <c r="K123" s="32">
        <v>2025452</v>
      </c>
      <c r="L123" s="32">
        <v>2148408</v>
      </c>
      <c r="M123" s="32">
        <v>2314931</v>
      </c>
      <c r="N123" s="32">
        <v>2398477</v>
      </c>
      <c r="O123" s="32">
        <v>2440801</v>
      </c>
      <c r="P123" s="32">
        <v>2606548</v>
      </c>
      <c r="Q123" s="32">
        <v>2781997</v>
      </c>
      <c r="R123" s="32">
        <v>2904347</v>
      </c>
      <c r="S123" s="32">
        <v>9786</v>
      </c>
      <c r="T123" s="32">
        <v>26619</v>
      </c>
      <c r="U123" s="32">
        <v>67038</v>
      </c>
      <c r="V123" s="32">
        <v>-1034</v>
      </c>
      <c r="W123" s="32">
        <v>-64597</v>
      </c>
      <c r="X123" s="32">
        <v>-23695</v>
      </c>
      <c r="Y123" s="32">
        <v>97215</v>
      </c>
      <c r="Z123" s="32">
        <v>70936</v>
      </c>
      <c r="AA123" s="32">
        <v>7679</v>
      </c>
      <c r="AB123" s="32">
        <v>7386</v>
      </c>
      <c r="AC123" s="32">
        <v>7773</v>
      </c>
      <c r="AD123" s="32">
        <v>26556</v>
      </c>
      <c r="AE123" s="32">
        <v>10605</v>
      </c>
      <c r="AF123" s="32">
        <v>9693</v>
      </c>
      <c r="AG123" s="32">
        <v>9368</v>
      </c>
      <c r="AH123" s="32">
        <v>12399</v>
      </c>
      <c r="AI123" s="32">
        <v>8394</v>
      </c>
      <c r="AJ123" s="32">
        <v>19022</v>
      </c>
      <c r="AK123" s="32">
        <v>7682</v>
      </c>
      <c r="AL123" s="32">
        <v>30535</v>
      </c>
      <c r="AM123" s="32">
        <v>13523</v>
      </c>
      <c r="AN123" s="32">
        <v>16511</v>
      </c>
      <c r="AO123" s="32">
        <v>16725</v>
      </c>
      <c r="AP123" s="32">
        <v>16717</v>
      </c>
    </row>
    <row r="124" spans="1:42" x14ac:dyDescent="0.3">
      <c r="A124" s="3">
        <v>806</v>
      </c>
      <c r="B124" s="4" t="s">
        <v>120</v>
      </c>
      <c r="C124" s="33">
        <f t="shared" si="13"/>
        <v>-2.7052461580953861E-2</v>
      </c>
      <c r="D124" s="33">
        <f t="shared" si="14"/>
        <v>-6.4270897763217217E-3</v>
      </c>
      <c r="E124" s="33">
        <f t="shared" si="15"/>
        <v>1.5154708150310009E-2</v>
      </c>
      <c r="F124" s="33">
        <f t="shared" si="16"/>
        <v>1.9992617861812941E-2</v>
      </c>
      <c r="G124" s="33">
        <f t="shared" si="17"/>
        <v>2.4211046823468248E-2</v>
      </c>
      <c r="H124" s="33">
        <f t="shared" si="18"/>
        <v>2.4284918039802688E-2</v>
      </c>
      <c r="I124" s="33">
        <f t="shared" si="19"/>
        <v>3.8987397921302062E-2</v>
      </c>
      <c r="J124" s="33">
        <f t="shared" si="20"/>
        <v>2.7292340232101208E-2</v>
      </c>
      <c r="K124" s="32">
        <v>3102823</v>
      </c>
      <c r="L124" s="32">
        <v>3291692</v>
      </c>
      <c r="M124" s="32">
        <v>3582649</v>
      </c>
      <c r="N124" s="32">
        <v>3714371</v>
      </c>
      <c r="O124" s="32">
        <v>3820157</v>
      </c>
      <c r="P124" s="32">
        <v>3925564</v>
      </c>
      <c r="Q124" s="32">
        <v>4084961</v>
      </c>
      <c r="R124" s="32">
        <v>4298642</v>
      </c>
      <c r="S124" s="32">
        <v>-77425</v>
      </c>
      <c r="T124" s="32">
        <v>-29000</v>
      </c>
      <c r="U124" s="32">
        <v>50701</v>
      </c>
      <c r="V124" s="32">
        <v>57664</v>
      </c>
      <c r="W124" s="32">
        <v>84711</v>
      </c>
      <c r="X124" s="32">
        <v>105853</v>
      </c>
      <c r="Y124" s="32">
        <v>159644</v>
      </c>
      <c r="Z124" s="32">
        <v>121302</v>
      </c>
      <c r="AA124" s="32">
        <v>21967</v>
      </c>
      <c r="AB124" s="32">
        <v>30610</v>
      </c>
      <c r="AC124" s="32">
        <v>20093</v>
      </c>
      <c r="AD124" s="32">
        <v>45577</v>
      </c>
      <c r="AE124" s="32">
        <v>28016</v>
      </c>
      <c r="AF124" s="32">
        <v>20372</v>
      </c>
      <c r="AG124" s="32">
        <v>20384</v>
      </c>
      <c r="AH124" s="32">
        <v>20021</v>
      </c>
      <c r="AI124" s="32">
        <v>28481</v>
      </c>
      <c r="AJ124" s="32">
        <v>22766</v>
      </c>
      <c r="AK124" s="32">
        <v>16500</v>
      </c>
      <c r="AL124" s="32">
        <v>28981</v>
      </c>
      <c r="AM124" s="32">
        <v>20237</v>
      </c>
      <c r="AN124" s="32">
        <v>30893</v>
      </c>
      <c r="AO124" s="32">
        <v>20766</v>
      </c>
      <c r="AP124" s="32">
        <v>24003</v>
      </c>
    </row>
    <row r="125" spans="1:42" x14ac:dyDescent="0.3">
      <c r="A125" s="3">
        <v>807</v>
      </c>
      <c r="B125" s="4" t="s">
        <v>121</v>
      </c>
      <c r="C125" s="33">
        <f t="shared" si="13"/>
        <v>1.6402957799924109E-2</v>
      </c>
      <c r="D125" s="33">
        <f t="shared" si="14"/>
        <v>5.6943375035459348E-3</v>
      </c>
      <c r="E125" s="33">
        <f t="shared" si="15"/>
        <v>2.8411726505241674E-3</v>
      </c>
      <c r="F125" s="33">
        <f t="shared" si="16"/>
        <v>-8.5478251324353882E-4</v>
      </c>
      <c r="G125" s="33">
        <f t="shared" si="17"/>
        <v>-4.3238607079485857E-3</v>
      </c>
      <c r="H125" s="33">
        <f t="shared" si="18"/>
        <v>5.72288007621947E-2</v>
      </c>
      <c r="I125" s="33">
        <f t="shared" si="19"/>
        <v>4.2879939777827621E-2</v>
      </c>
      <c r="J125" s="33">
        <f t="shared" si="20"/>
        <v>1.9933204606071151E-2</v>
      </c>
      <c r="K125" s="32">
        <v>801136</v>
      </c>
      <c r="L125" s="32">
        <v>863665</v>
      </c>
      <c r="M125" s="32">
        <v>948552</v>
      </c>
      <c r="N125" s="32">
        <v>983876</v>
      </c>
      <c r="O125" s="32">
        <v>1016684</v>
      </c>
      <c r="P125" s="32">
        <v>1074791</v>
      </c>
      <c r="Q125" s="32">
        <v>1163691</v>
      </c>
      <c r="R125" s="32">
        <v>1195292</v>
      </c>
      <c r="S125" s="32">
        <v>14186</v>
      </c>
      <c r="T125" s="32">
        <v>-5804</v>
      </c>
      <c r="U125" s="32">
        <v>9780</v>
      </c>
      <c r="V125" s="32">
        <v>-4679</v>
      </c>
      <c r="W125" s="32">
        <v>-5193</v>
      </c>
      <c r="X125" s="32">
        <v>65676</v>
      </c>
      <c r="Y125" s="32">
        <v>50661</v>
      </c>
      <c r="Z125" s="32">
        <v>25182</v>
      </c>
      <c r="AA125" s="32">
        <v>15887</v>
      </c>
      <c r="AB125" s="32">
        <v>20818</v>
      </c>
      <c r="AC125" s="32">
        <v>9674</v>
      </c>
      <c r="AD125" s="32">
        <v>15970</v>
      </c>
      <c r="AE125" s="32">
        <v>12612</v>
      </c>
      <c r="AF125" s="32">
        <v>7341</v>
      </c>
      <c r="AG125" s="32">
        <v>8869</v>
      </c>
      <c r="AH125" s="32">
        <v>10885</v>
      </c>
      <c r="AI125" s="32">
        <v>16932</v>
      </c>
      <c r="AJ125" s="32">
        <v>10096</v>
      </c>
      <c r="AK125" s="32">
        <v>16759</v>
      </c>
      <c r="AL125" s="32">
        <v>12132</v>
      </c>
      <c r="AM125" s="32">
        <v>11815</v>
      </c>
      <c r="AN125" s="32">
        <v>11508</v>
      </c>
      <c r="AO125" s="32">
        <v>9631</v>
      </c>
      <c r="AP125" s="32">
        <v>12241</v>
      </c>
    </row>
    <row r="126" spans="1:42" x14ac:dyDescent="0.3">
      <c r="A126" s="3">
        <v>811</v>
      </c>
      <c r="B126" s="4" t="s">
        <v>122</v>
      </c>
      <c r="C126" s="33">
        <f t="shared" si="13"/>
        <v>6.7593270964833183E-2</v>
      </c>
      <c r="D126" s="33">
        <f t="shared" si="14"/>
        <v>3.233458093388613E-2</v>
      </c>
      <c r="E126" s="33">
        <f t="shared" si="15"/>
        <v>5.9656025893253795E-4</v>
      </c>
      <c r="F126" s="33">
        <f t="shared" si="16"/>
        <v>-7.2884451919772849E-3</v>
      </c>
      <c r="G126" s="33">
        <f t="shared" si="17"/>
        <v>5.4394975188256929E-2</v>
      </c>
      <c r="H126" s="33">
        <f t="shared" si="18"/>
        <v>6.1994816799731484E-2</v>
      </c>
      <c r="I126" s="33">
        <f t="shared" si="19"/>
        <v>7.8457980442266664E-2</v>
      </c>
      <c r="J126" s="33">
        <f t="shared" si="20"/>
        <v>4.9385272813601784E-2</v>
      </c>
      <c r="K126" s="32">
        <v>141952</v>
      </c>
      <c r="L126" s="32">
        <v>148819</v>
      </c>
      <c r="M126" s="32">
        <v>157570</v>
      </c>
      <c r="N126" s="32">
        <v>165879</v>
      </c>
      <c r="O126" s="32">
        <v>172902</v>
      </c>
      <c r="P126" s="32">
        <v>181741</v>
      </c>
      <c r="Q126" s="32">
        <v>189388</v>
      </c>
      <c r="R126" s="32">
        <v>197974</v>
      </c>
      <c r="S126" s="32">
        <v>11530</v>
      </c>
      <c r="T126" s="32">
        <v>4108</v>
      </c>
      <c r="U126" s="32">
        <v>190</v>
      </c>
      <c r="V126" s="32">
        <v>-1341</v>
      </c>
      <c r="W126" s="32">
        <v>7868</v>
      </c>
      <c r="X126" s="32">
        <v>11626</v>
      </c>
      <c r="Y126" s="32">
        <v>15596</v>
      </c>
      <c r="Z126" s="32">
        <v>11669</v>
      </c>
      <c r="AA126" s="32">
        <v>53</v>
      </c>
      <c r="AB126" s="32">
        <v>1587</v>
      </c>
      <c r="AC126" s="32">
        <v>614</v>
      </c>
      <c r="AD126" s="32">
        <v>1202</v>
      </c>
      <c r="AE126" s="32">
        <v>1871</v>
      </c>
      <c r="AF126" s="32">
        <v>350</v>
      </c>
      <c r="AG126" s="32">
        <v>347</v>
      </c>
      <c r="AH126" s="32">
        <v>914</v>
      </c>
      <c r="AI126" s="32">
        <v>1988</v>
      </c>
      <c r="AJ126" s="32">
        <v>883</v>
      </c>
      <c r="AK126" s="32">
        <v>710</v>
      </c>
      <c r="AL126" s="32">
        <v>1070</v>
      </c>
      <c r="AM126" s="32">
        <v>334</v>
      </c>
      <c r="AN126" s="32">
        <v>709</v>
      </c>
      <c r="AO126" s="32">
        <v>1084</v>
      </c>
      <c r="AP126" s="32">
        <v>2806</v>
      </c>
    </row>
    <row r="127" spans="1:42" x14ac:dyDescent="0.3">
      <c r="A127" s="3">
        <v>814</v>
      </c>
      <c r="B127" s="4" t="s">
        <v>123</v>
      </c>
      <c r="C127" s="33">
        <f t="shared" si="13"/>
        <v>2.67322111652364E-2</v>
      </c>
      <c r="D127" s="33">
        <f t="shared" si="14"/>
        <v>1.324690782889355E-2</v>
      </c>
      <c r="E127" s="33">
        <f t="shared" si="15"/>
        <v>1.8411606373134864E-3</v>
      </c>
      <c r="F127" s="33">
        <f t="shared" si="16"/>
        <v>1.8725905598671568E-2</v>
      </c>
      <c r="G127" s="33">
        <f t="shared" si="17"/>
        <v>-4.6186898925205059E-3</v>
      </c>
      <c r="H127" s="33">
        <f t="shared" si="18"/>
        <v>2.0042450679913584E-2</v>
      </c>
      <c r="I127" s="33">
        <f t="shared" si="19"/>
        <v>3.4962197791217411E-2</v>
      </c>
      <c r="J127" s="33">
        <f t="shared" si="20"/>
        <v>4.0949438114363017E-2</v>
      </c>
      <c r="K127" s="32">
        <v>852754</v>
      </c>
      <c r="L127" s="32">
        <v>897266</v>
      </c>
      <c r="M127" s="32">
        <v>948858</v>
      </c>
      <c r="N127" s="32">
        <v>1026172</v>
      </c>
      <c r="O127" s="32">
        <v>1034709</v>
      </c>
      <c r="P127" s="32">
        <v>1109994</v>
      </c>
      <c r="Q127" s="32">
        <v>1160911</v>
      </c>
      <c r="R127" s="32">
        <v>1214571</v>
      </c>
      <c r="S127" s="32">
        <v>26090</v>
      </c>
      <c r="T127" s="32">
        <v>9796</v>
      </c>
      <c r="U127" s="32">
        <v>7144</v>
      </c>
      <c r="V127" s="32">
        <v>20449</v>
      </c>
      <c r="W127" s="32">
        <v>-1203</v>
      </c>
      <c r="X127" s="32">
        <v>27177</v>
      </c>
      <c r="Y127" s="32">
        <v>49613</v>
      </c>
      <c r="Z127" s="32">
        <v>60530</v>
      </c>
      <c r="AA127" s="32">
        <v>3630</v>
      </c>
      <c r="AB127" s="32">
        <v>11185</v>
      </c>
      <c r="AC127" s="32">
        <v>5054</v>
      </c>
      <c r="AD127" s="32">
        <v>22610</v>
      </c>
      <c r="AE127" s="32">
        <v>3744</v>
      </c>
      <c r="AF127" s="32">
        <v>5348</v>
      </c>
      <c r="AG127" s="32">
        <v>6923</v>
      </c>
      <c r="AH127" s="32">
        <v>7961</v>
      </c>
      <c r="AI127" s="32">
        <v>6924</v>
      </c>
      <c r="AJ127" s="32">
        <v>9095</v>
      </c>
      <c r="AK127" s="32">
        <v>10451</v>
      </c>
      <c r="AL127" s="32">
        <v>23843</v>
      </c>
      <c r="AM127" s="32">
        <v>7320</v>
      </c>
      <c r="AN127" s="32">
        <v>10278</v>
      </c>
      <c r="AO127" s="32">
        <v>15948</v>
      </c>
      <c r="AP127" s="32">
        <v>18755</v>
      </c>
    </row>
    <row r="128" spans="1:42" x14ac:dyDescent="0.3">
      <c r="A128" s="3">
        <v>815</v>
      </c>
      <c r="B128" s="4" t="s">
        <v>124</v>
      </c>
      <c r="C128" s="33">
        <f t="shared" si="13"/>
        <v>-1.2332826974056533E-2</v>
      </c>
      <c r="D128" s="33">
        <f t="shared" si="14"/>
        <v>-2.617805458618002E-2</v>
      </c>
      <c r="E128" s="33">
        <f t="shared" si="15"/>
        <v>1.1837836594138985E-2</v>
      </c>
      <c r="F128" s="33">
        <f t="shared" si="16"/>
        <v>2.9923686564300857E-2</v>
      </c>
      <c r="G128" s="33">
        <f t="shared" si="17"/>
        <v>-2.7490180766909949E-3</v>
      </c>
      <c r="H128" s="33">
        <f t="shared" si="18"/>
        <v>2.038206562886636E-2</v>
      </c>
      <c r="I128" s="33">
        <f t="shared" si="19"/>
        <v>2.0552708166997193E-2</v>
      </c>
      <c r="J128" s="33">
        <f t="shared" si="20"/>
        <v>1.1007734945676773E-2</v>
      </c>
      <c r="K128" s="32">
        <v>671460</v>
      </c>
      <c r="L128" s="32">
        <v>712085</v>
      </c>
      <c r="M128" s="32">
        <v>782322</v>
      </c>
      <c r="N128" s="32">
        <v>802742</v>
      </c>
      <c r="O128" s="32">
        <v>817019</v>
      </c>
      <c r="P128" s="32">
        <v>866448</v>
      </c>
      <c r="Q128" s="32">
        <v>931848</v>
      </c>
      <c r="R128" s="32">
        <v>985398</v>
      </c>
      <c r="S128" s="32">
        <v>-7583</v>
      </c>
      <c r="T128" s="32">
        <v>-19470</v>
      </c>
      <c r="U128" s="32">
        <v>13715</v>
      </c>
      <c r="V128" s="32">
        <v>23190</v>
      </c>
      <c r="W128" s="32">
        <v>-6487</v>
      </c>
      <c r="X128" s="32">
        <v>20718</v>
      </c>
      <c r="Y128" s="32">
        <v>25366</v>
      </c>
      <c r="Z128" s="32">
        <v>21041</v>
      </c>
      <c r="AA128" s="32">
        <v>3401</v>
      </c>
      <c r="AB128" s="32">
        <v>5535</v>
      </c>
      <c r="AC128" s="32">
        <v>2920</v>
      </c>
      <c r="AD128" s="32">
        <v>4213</v>
      </c>
      <c r="AE128" s="32">
        <v>9573</v>
      </c>
      <c r="AF128" s="32">
        <v>4718</v>
      </c>
      <c r="AG128" s="32">
        <v>5097</v>
      </c>
      <c r="AH128" s="32">
        <v>6302</v>
      </c>
      <c r="AI128" s="32">
        <v>4099</v>
      </c>
      <c r="AJ128" s="32">
        <v>4706</v>
      </c>
      <c r="AK128" s="32">
        <v>7374</v>
      </c>
      <c r="AL128" s="32">
        <v>3382</v>
      </c>
      <c r="AM128" s="32">
        <v>5332</v>
      </c>
      <c r="AN128" s="32">
        <v>7776</v>
      </c>
      <c r="AO128" s="32">
        <v>11311</v>
      </c>
      <c r="AP128" s="32">
        <v>16496</v>
      </c>
    </row>
    <row r="129" spans="1:42" x14ac:dyDescent="0.3">
      <c r="A129" s="3">
        <v>817</v>
      </c>
      <c r="B129" s="4" t="s">
        <v>125</v>
      </c>
      <c r="C129" s="33">
        <f t="shared" si="13"/>
        <v>-7.1187438451391586E-3</v>
      </c>
      <c r="D129" s="33">
        <f t="shared" si="14"/>
        <v>3.0652083715931738E-2</v>
      </c>
      <c r="E129" s="33">
        <f t="shared" si="15"/>
        <v>5.8900806822788553E-2</v>
      </c>
      <c r="F129" s="33">
        <f t="shared" si="16"/>
        <v>4.3686066178429885E-2</v>
      </c>
      <c r="G129" s="33">
        <f t="shared" si="17"/>
        <v>1.995216032264762E-2</v>
      </c>
      <c r="H129" s="33">
        <f t="shared" si="18"/>
        <v>1.3360813019685879E-4</v>
      </c>
      <c r="I129" s="33">
        <f t="shared" si="19"/>
        <v>3.8027383149491396E-2</v>
      </c>
      <c r="J129" s="33">
        <f t="shared" si="20"/>
        <v>2.7026411196402891E-2</v>
      </c>
      <c r="K129" s="32">
        <v>275189</v>
      </c>
      <c r="L129" s="32">
        <v>294042</v>
      </c>
      <c r="M129" s="32">
        <v>328077</v>
      </c>
      <c r="N129" s="32">
        <v>356521</v>
      </c>
      <c r="O129" s="32">
        <v>351591</v>
      </c>
      <c r="P129" s="32">
        <v>351775</v>
      </c>
      <c r="Q129" s="32">
        <v>372784</v>
      </c>
      <c r="R129" s="32">
        <v>394984</v>
      </c>
      <c r="S129" s="32">
        <v>-1746</v>
      </c>
      <c r="T129" s="32">
        <v>9491</v>
      </c>
      <c r="U129" s="32">
        <v>21745</v>
      </c>
      <c r="V129" s="32">
        <v>15907</v>
      </c>
      <c r="W129" s="32">
        <v>6848</v>
      </c>
      <c r="X129" s="32">
        <v>331</v>
      </c>
      <c r="Y129" s="32">
        <v>15049</v>
      </c>
      <c r="Z129" s="32">
        <v>13364</v>
      </c>
      <c r="AA129" s="32">
        <v>692</v>
      </c>
      <c r="AB129" s="32">
        <v>469</v>
      </c>
      <c r="AC129" s="32">
        <v>512</v>
      </c>
      <c r="AD129" s="32">
        <v>2610</v>
      </c>
      <c r="AE129" s="32">
        <v>3799</v>
      </c>
      <c r="AF129" s="32">
        <v>2299</v>
      </c>
      <c r="AG129" s="32">
        <v>1019</v>
      </c>
      <c r="AH129" s="32">
        <v>2821</v>
      </c>
      <c r="AI129" s="32">
        <v>905</v>
      </c>
      <c r="AJ129" s="32">
        <v>947</v>
      </c>
      <c r="AK129" s="32">
        <v>2933</v>
      </c>
      <c r="AL129" s="32">
        <v>2942</v>
      </c>
      <c r="AM129" s="32">
        <v>3632</v>
      </c>
      <c r="AN129" s="32">
        <v>2583</v>
      </c>
      <c r="AO129" s="32">
        <v>1892</v>
      </c>
      <c r="AP129" s="32">
        <v>5510</v>
      </c>
    </row>
    <row r="130" spans="1:42" x14ac:dyDescent="0.3">
      <c r="A130" s="3">
        <v>819</v>
      </c>
      <c r="B130" s="4" t="s">
        <v>126</v>
      </c>
      <c r="C130" s="33">
        <f t="shared" si="13"/>
        <v>2.4155796623776812E-2</v>
      </c>
      <c r="D130" s="33">
        <f t="shared" si="14"/>
        <v>1.211557100878475E-4</v>
      </c>
      <c r="E130" s="33">
        <f t="shared" si="15"/>
        <v>6.9433883950056263E-3</v>
      </c>
      <c r="F130" s="33">
        <f t="shared" si="16"/>
        <v>5.6511554310533924E-3</v>
      </c>
      <c r="G130" s="33">
        <f t="shared" si="17"/>
        <v>-1.4442949857141455E-2</v>
      </c>
      <c r="H130" s="33">
        <f t="shared" si="18"/>
        <v>-1.1201517381466878E-2</v>
      </c>
      <c r="I130" s="33">
        <f t="shared" si="19"/>
        <v>1.9495382549876698E-2</v>
      </c>
      <c r="J130" s="33">
        <f t="shared" si="20"/>
        <v>1.6383305699450453E-2</v>
      </c>
      <c r="K130" s="32">
        <v>508201</v>
      </c>
      <c r="L130" s="32">
        <v>519992</v>
      </c>
      <c r="M130" s="32">
        <v>558949</v>
      </c>
      <c r="N130" s="32">
        <v>597223</v>
      </c>
      <c r="O130" s="32">
        <v>611094</v>
      </c>
      <c r="P130" s="32">
        <v>609471</v>
      </c>
      <c r="Q130" s="32">
        <v>643537</v>
      </c>
      <c r="R130" s="32">
        <v>659818</v>
      </c>
      <c r="S130" s="32">
        <v>10651</v>
      </c>
      <c r="T130" s="32">
        <v>474</v>
      </c>
      <c r="U130" s="32">
        <v>4399</v>
      </c>
      <c r="V130" s="32">
        <v>1325</v>
      </c>
      <c r="W130" s="32">
        <v>-1539</v>
      </c>
      <c r="X130" s="32">
        <v>-9910</v>
      </c>
      <c r="Y130" s="32">
        <v>14574</v>
      </c>
      <c r="Z130" s="32">
        <v>14101</v>
      </c>
      <c r="AA130" s="32">
        <v>3999</v>
      </c>
      <c r="AB130" s="32">
        <v>2809</v>
      </c>
      <c r="AC130" s="32">
        <v>2974</v>
      </c>
      <c r="AD130" s="32">
        <v>6676</v>
      </c>
      <c r="AE130" s="32">
        <v>2923</v>
      </c>
      <c r="AF130" s="32">
        <v>9159</v>
      </c>
      <c r="AG130" s="32">
        <v>2894</v>
      </c>
      <c r="AH130" s="32">
        <v>2419</v>
      </c>
      <c r="AI130" s="32">
        <v>2374</v>
      </c>
      <c r="AJ130" s="32">
        <v>3220</v>
      </c>
      <c r="AK130" s="32">
        <v>3492</v>
      </c>
      <c r="AL130" s="32">
        <v>4626</v>
      </c>
      <c r="AM130" s="32">
        <v>10210</v>
      </c>
      <c r="AN130" s="32">
        <v>6076</v>
      </c>
      <c r="AO130" s="32">
        <v>4922</v>
      </c>
      <c r="AP130" s="32">
        <v>5710</v>
      </c>
    </row>
    <row r="131" spans="1:42" x14ac:dyDescent="0.3">
      <c r="A131" s="3">
        <v>821</v>
      </c>
      <c r="B131" s="4" t="s">
        <v>127</v>
      </c>
      <c r="C131" s="33">
        <f t="shared" si="13"/>
        <v>1.9390842466213944E-2</v>
      </c>
      <c r="D131" s="33">
        <f t="shared" si="14"/>
        <v>-1.1682758125631311E-2</v>
      </c>
      <c r="E131" s="33">
        <f t="shared" si="15"/>
        <v>-2.6754902736963678E-2</v>
      </c>
      <c r="F131" s="33">
        <f t="shared" si="16"/>
        <v>5.4560130156963906E-2</v>
      </c>
      <c r="G131" s="33">
        <f t="shared" si="17"/>
        <v>-2.5794554953847458E-3</v>
      </c>
      <c r="H131" s="33">
        <f t="shared" si="18"/>
        <v>1.0162416665018102E-2</v>
      </c>
      <c r="I131" s="33">
        <f t="shared" si="19"/>
        <v>2.5884304972506357E-2</v>
      </c>
      <c r="J131" s="33">
        <f t="shared" si="20"/>
        <v>2.2089583121275784E-2</v>
      </c>
      <c r="K131" s="32">
        <v>371825</v>
      </c>
      <c r="L131" s="32">
        <v>390062</v>
      </c>
      <c r="M131" s="32">
        <v>429454</v>
      </c>
      <c r="N131" s="32">
        <v>474504</v>
      </c>
      <c r="O131" s="32">
        <v>471805</v>
      </c>
      <c r="P131" s="32">
        <v>505490</v>
      </c>
      <c r="Q131" s="32">
        <v>541216</v>
      </c>
      <c r="R131" s="32">
        <v>599287</v>
      </c>
      <c r="S131" s="32">
        <v>9226</v>
      </c>
      <c r="T131" s="32">
        <v>-270</v>
      </c>
      <c r="U131" s="32">
        <v>-5747</v>
      </c>
      <c r="V131" s="32">
        <v>18772</v>
      </c>
      <c r="W131" s="32">
        <v>-4174</v>
      </c>
      <c r="X131" s="32">
        <v>11385</v>
      </c>
      <c r="Y131" s="32">
        <v>12716</v>
      </c>
      <c r="Z131" s="32">
        <v>29058</v>
      </c>
      <c r="AA131" s="32">
        <v>2280</v>
      </c>
      <c r="AB131" s="32">
        <v>2504</v>
      </c>
      <c r="AC131" s="32">
        <v>3986</v>
      </c>
      <c r="AD131" s="32">
        <v>10840</v>
      </c>
      <c r="AE131" s="32">
        <v>7161</v>
      </c>
      <c r="AF131" s="32">
        <v>4727</v>
      </c>
      <c r="AG131" s="32">
        <v>6152</v>
      </c>
      <c r="AH131" s="32">
        <v>10548</v>
      </c>
      <c r="AI131" s="32">
        <v>4296</v>
      </c>
      <c r="AJ131" s="32">
        <v>6791</v>
      </c>
      <c r="AK131" s="32">
        <v>9729</v>
      </c>
      <c r="AL131" s="32">
        <v>3723</v>
      </c>
      <c r="AM131" s="32">
        <v>4204</v>
      </c>
      <c r="AN131" s="32">
        <v>10975</v>
      </c>
      <c r="AO131" s="32">
        <v>4859</v>
      </c>
      <c r="AP131" s="32">
        <v>26368</v>
      </c>
    </row>
    <row r="132" spans="1:42" x14ac:dyDescent="0.3">
      <c r="A132" s="3">
        <v>822</v>
      </c>
      <c r="B132" s="4" t="s">
        <v>128</v>
      </c>
      <c r="C132" s="33">
        <f t="shared" si="13"/>
        <v>-2.318966111204071E-2</v>
      </c>
      <c r="D132" s="33">
        <f t="shared" si="14"/>
        <v>-8.169848808357718E-3</v>
      </c>
      <c r="E132" s="33">
        <f t="shared" si="15"/>
        <v>2.4119386305962331E-2</v>
      </c>
      <c r="F132" s="33">
        <f t="shared" si="16"/>
        <v>7.9513470332055348E-3</v>
      </c>
      <c r="G132" s="33">
        <f t="shared" si="17"/>
        <v>-1.1278333771903763E-2</v>
      </c>
      <c r="H132" s="33">
        <f t="shared" si="18"/>
        <v>2.4556538291134047E-2</v>
      </c>
      <c r="I132" s="33">
        <f t="shared" si="19"/>
        <v>3.4461806668290372E-2</v>
      </c>
      <c r="J132" s="33">
        <f t="shared" si="20"/>
        <v>1.8975952887289382E-2</v>
      </c>
      <c r="K132" s="32">
        <v>304791</v>
      </c>
      <c r="L132" s="32">
        <v>323629</v>
      </c>
      <c r="M132" s="32">
        <v>343624</v>
      </c>
      <c r="N132" s="32">
        <v>349249</v>
      </c>
      <c r="O132" s="32">
        <v>353421</v>
      </c>
      <c r="P132" s="32">
        <v>365646</v>
      </c>
      <c r="Q132" s="32">
        <v>390055</v>
      </c>
      <c r="R132" s="32">
        <v>409571</v>
      </c>
      <c r="S132" s="32">
        <v>-4609</v>
      </c>
      <c r="T132" s="32">
        <v>-292</v>
      </c>
      <c r="U132" s="32">
        <v>9802</v>
      </c>
      <c r="V132" s="32">
        <v>3433</v>
      </c>
      <c r="W132" s="32">
        <v>-7078</v>
      </c>
      <c r="X132" s="32">
        <v>10891</v>
      </c>
      <c r="Y132" s="32">
        <v>16504</v>
      </c>
      <c r="Z132" s="32">
        <v>7261</v>
      </c>
      <c r="AA132" s="32">
        <v>2656</v>
      </c>
      <c r="AB132" s="32">
        <v>4510</v>
      </c>
      <c r="AC132" s="32">
        <v>4657</v>
      </c>
      <c r="AD132" s="32">
        <v>3268</v>
      </c>
      <c r="AE132" s="32">
        <v>9055</v>
      </c>
      <c r="AF132" s="32">
        <v>5515</v>
      </c>
      <c r="AG132" s="32">
        <v>7330</v>
      </c>
      <c r="AH132" s="32">
        <v>9670</v>
      </c>
      <c r="AI132" s="32">
        <v>5115</v>
      </c>
      <c r="AJ132" s="32">
        <v>6862</v>
      </c>
      <c r="AK132" s="32">
        <v>6171</v>
      </c>
      <c r="AL132" s="32">
        <v>3924</v>
      </c>
      <c r="AM132" s="32">
        <v>5963</v>
      </c>
      <c r="AN132" s="32">
        <v>7427</v>
      </c>
      <c r="AO132" s="32">
        <v>10392</v>
      </c>
      <c r="AP132" s="32">
        <v>9159</v>
      </c>
    </row>
    <row r="133" spans="1:42" x14ac:dyDescent="0.3">
      <c r="A133" s="3">
        <v>826</v>
      </c>
      <c r="B133" s="4" t="s">
        <v>129</v>
      </c>
      <c r="C133" s="33">
        <f t="shared" ref="C133:C196" si="21">(S133+AA133-AI133)/K133</f>
        <v>4.3978190972697159E-2</v>
      </c>
      <c r="D133" s="33">
        <f t="shared" ref="D133:D196" si="22">(T133+AB133-AJ133)/L133</f>
        <v>3.2111799367489778E-2</v>
      </c>
      <c r="E133" s="33">
        <f t="shared" ref="E133:E196" si="23">(U133+AC133-AK133)/M133</f>
        <v>2.132516496014511E-2</v>
      </c>
      <c r="F133" s="33">
        <f t="shared" ref="F133:F196" si="24">(V133+AD133-AL133)/N133</f>
        <v>3.6536111254555671E-2</v>
      </c>
      <c r="G133" s="33">
        <f t="shared" ref="G133:G196" si="25">(W133+AE133-AM133)/O133</f>
        <v>3.4150436129747844E-2</v>
      </c>
      <c r="H133" s="33">
        <f t="shared" ref="H133:H196" si="26">(X133+AF133-AN133)/P133</f>
        <v>2.4200023606935777E-2</v>
      </c>
      <c r="I133" s="33">
        <f t="shared" ref="I133:I196" si="27">(Y133+AG133-AO133)/Q133</f>
        <v>3.6260762326717974E-2</v>
      </c>
      <c r="J133" s="33">
        <f t="shared" ref="J133:J196" si="28">(Z133+AH133-AP133)/R133</f>
        <v>2.7064832939871795E-2</v>
      </c>
      <c r="K133" s="32">
        <v>577559</v>
      </c>
      <c r="L133" s="32">
        <v>596354</v>
      </c>
      <c r="M133" s="32">
        <v>616361</v>
      </c>
      <c r="N133" s="32">
        <v>639039</v>
      </c>
      <c r="O133" s="32">
        <v>663564</v>
      </c>
      <c r="P133" s="32">
        <v>686239</v>
      </c>
      <c r="Q133" s="32">
        <v>700592</v>
      </c>
      <c r="R133" s="32">
        <v>714174</v>
      </c>
      <c r="S133" s="32">
        <v>30793</v>
      </c>
      <c r="T133" s="32">
        <v>21355</v>
      </c>
      <c r="U133" s="32">
        <v>11968</v>
      </c>
      <c r="V133" s="32">
        <v>22516</v>
      </c>
      <c r="W133" s="32">
        <v>23101</v>
      </c>
      <c r="X133" s="32">
        <v>20465</v>
      </c>
      <c r="Y133" s="32">
        <v>32821</v>
      </c>
      <c r="Z133" s="32">
        <v>30818</v>
      </c>
      <c r="AA133" s="32">
        <v>2535</v>
      </c>
      <c r="AB133" s="32">
        <v>5449</v>
      </c>
      <c r="AC133" s="32">
        <v>5133</v>
      </c>
      <c r="AD133" s="32">
        <v>6844</v>
      </c>
      <c r="AE133" s="32">
        <v>5281</v>
      </c>
      <c r="AF133" s="32">
        <v>5414</v>
      </c>
      <c r="AG133" s="32">
        <v>4324</v>
      </c>
      <c r="AH133" s="32">
        <v>2275</v>
      </c>
      <c r="AI133" s="32">
        <v>7928</v>
      </c>
      <c r="AJ133" s="32">
        <v>7654</v>
      </c>
      <c r="AK133" s="32">
        <v>3957</v>
      </c>
      <c r="AL133" s="32">
        <v>6012</v>
      </c>
      <c r="AM133" s="32">
        <v>5721</v>
      </c>
      <c r="AN133" s="32">
        <v>9272</v>
      </c>
      <c r="AO133" s="32">
        <v>11741</v>
      </c>
      <c r="AP133" s="32">
        <v>13764</v>
      </c>
    </row>
    <row r="134" spans="1:42" x14ac:dyDescent="0.3">
      <c r="A134" s="3">
        <v>827</v>
      </c>
      <c r="B134" s="4" t="s">
        <v>130</v>
      </c>
      <c r="C134" s="33">
        <f t="shared" si="21"/>
        <v>2.1948470668797078E-2</v>
      </c>
      <c r="D134" s="33">
        <f t="shared" si="22"/>
        <v>3.2072109841735667E-3</v>
      </c>
      <c r="E134" s="33">
        <f t="shared" si="23"/>
        <v>-1.0859818013978636E-2</v>
      </c>
      <c r="F134" s="33">
        <f t="shared" si="24"/>
        <v>-1.826341900665426E-2</v>
      </c>
      <c r="G134" s="33">
        <f t="shared" si="25"/>
        <v>4.6517887310231876E-2</v>
      </c>
      <c r="H134" s="33">
        <f t="shared" si="26"/>
        <v>1.0135895243666471E-2</v>
      </c>
      <c r="I134" s="33">
        <f t="shared" si="27"/>
        <v>4.9418097811873424E-3</v>
      </c>
      <c r="J134" s="33">
        <f t="shared" si="28"/>
        <v>1.632430104364177E-2</v>
      </c>
      <c r="K134" s="32">
        <v>140192</v>
      </c>
      <c r="L134" s="32">
        <v>143115</v>
      </c>
      <c r="M134" s="32">
        <v>151660</v>
      </c>
      <c r="N134" s="32">
        <v>160649</v>
      </c>
      <c r="O134" s="32">
        <v>174621</v>
      </c>
      <c r="P134" s="32">
        <v>177784</v>
      </c>
      <c r="Q134" s="32">
        <v>183536</v>
      </c>
      <c r="R134" s="32">
        <v>190391</v>
      </c>
      <c r="S134" s="32">
        <v>2855</v>
      </c>
      <c r="T134" s="32">
        <v>-2418</v>
      </c>
      <c r="U134" s="32">
        <v>-2451</v>
      </c>
      <c r="V134" s="32">
        <v>-2045</v>
      </c>
      <c r="W134" s="32">
        <v>8127</v>
      </c>
      <c r="X134" s="32">
        <v>905</v>
      </c>
      <c r="Y134" s="32">
        <v>1052</v>
      </c>
      <c r="Z134" s="32">
        <v>3752</v>
      </c>
      <c r="AA134" s="32">
        <v>4138</v>
      </c>
      <c r="AB134" s="32">
        <v>5936</v>
      </c>
      <c r="AC134" s="32">
        <v>2672</v>
      </c>
      <c r="AD134" s="32">
        <v>2457</v>
      </c>
      <c r="AE134" s="32">
        <v>2124</v>
      </c>
      <c r="AF134" s="32">
        <v>2652</v>
      </c>
      <c r="AG134" s="32">
        <v>1935</v>
      </c>
      <c r="AH134" s="32">
        <v>1420</v>
      </c>
      <c r="AI134" s="32">
        <v>3916</v>
      </c>
      <c r="AJ134" s="32">
        <v>3059</v>
      </c>
      <c r="AK134" s="32">
        <v>1868</v>
      </c>
      <c r="AL134" s="32">
        <v>3346</v>
      </c>
      <c r="AM134" s="32">
        <v>2128</v>
      </c>
      <c r="AN134" s="32">
        <v>1755</v>
      </c>
      <c r="AO134" s="32">
        <v>2080</v>
      </c>
      <c r="AP134" s="32">
        <v>2064</v>
      </c>
    </row>
    <row r="135" spans="1:42" x14ac:dyDescent="0.3">
      <c r="A135" s="3">
        <v>828</v>
      </c>
      <c r="B135" s="4" t="s">
        <v>131</v>
      </c>
      <c r="C135" s="33">
        <f t="shared" si="21"/>
        <v>1.5180637456146898E-2</v>
      </c>
      <c r="D135" s="33">
        <f t="shared" si="22"/>
        <v>6.9014797127564202E-3</v>
      </c>
      <c r="E135" s="33">
        <f t="shared" si="23"/>
        <v>1.8331857796115954E-2</v>
      </c>
      <c r="F135" s="33">
        <f t="shared" si="24"/>
        <v>5.0254573981801162E-3</v>
      </c>
      <c r="G135" s="33">
        <f t="shared" si="25"/>
        <v>2.3694680268760124E-2</v>
      </c>
      <c r="H135" s="33">
        <f t="shared" si="26"/>
        <v>2.6892379459892854E-2</v>
      </c>
      <c r="I135" s="33">
        <f t="shared" si="27"/>
        <v>1.6290022022700322E-2</v>
      </c>
      <c r="J135" s="33">
        <f t="shared" si="28"/>
        <v>-8.6742423013666629E-3</v>
      </c>
      <c r="K135" s="32">
        <v>214352</v>
      </c>
      <c r="L135" s="32">
        <v>225314</v>
      </c>
      <c r="M135" s="32">
        <v>246238</v>
      </c>
      <c r="N135" s="32">
        <v>257489</v>
      </c>
      <c r="O135" s="32">
        <v>272213</v>
      </c>
      <c r="P135" s="32">
        <v>274390</v>
      </c>
      <c r="Q135" s="32">
        <v>295150</v>
      </c>
      <c r="R135" s="32">
        <v>308269</v>
      </c>
      <c r="S135" s="32">
        <v>3556</v>
      </c>
      <c r="T135" s="32">
        <v>1173</v>
      </c>
      <c r="U135" s="32">
        <v>3387</v>
      </c>
      <c r="V135" s="32">
        <v>1921</v>
      </c>
      <c r="W135" s="32">
        <v>6639</v>
      </c>
      <c r="X135" s="32">
        <v>6343</v>
      </c>
      <c r="Y135" s="32">
        <v>5265</v>
      </c>
      <c r="Z135" s="32">
        <v>-2341</v>
      </c>
      <c r="AA135" s="32">
        <v>3081</v>
      </c>
      <c r="AB135" s="32">
        <v>3814</v>
      </c>
      <c r="AC135" s="32">
        <v>4412</v>
      </c>
      <c r="AD135" s="32">
        <v>2931</v>
      </c>
      <c r="AE135" s="32">
        <v>3377</v>
      </c>
      <c r="AF135" s="32">
        <v>3932</v>
      </c>
      <c r="AG135" s="32">
        <v>2974</v>
      </c>
      <c r="AH135" s="32">
        <v>2751</v>
      </c>
      <c r="AI135" s="32">
        <v>3383</v>
      </c>
      <c r="AJ135" s="32">
        <v>3432</v>
      </c>
      <c r="AK135" s="32">
        <v>3285</v>
      </c>
      <c r="AL135" s="32">
        <v>3558</v>
      </c>
      <c r="AM135" s="32">
        <v>3566</v>
      </c>
      <c r="AN135" s="32">
        <v>2896</v>
      </c>
      <c r="AO135" s="32">
        <v>3431</v>
      </c>
      <c r="AP135" s="32">
        <v>3084</v>
      </c>
    </row>
    <row r="136" spans="1:42" x14ac:dyDescent="0.3">
      <c r="A136" s="3">
        <v>829</v>
      </c>
      <c r="B136" s="4" t="s">
        <v>132</v>
      </c>
      <c r="C136" s="33">
        <f t="shared" si="21"/>
        <v>0.11084346163090847</v>
      </c>
      <c r="D136" s="33">
        <f t="shared" si="22"/>
        <v>3.2106919056657739E-2</v>
      </c>
      <c r="E136" s="33">
        <f t="shared" si="23"/>
        <v>2.0596020581149808E-2</v>
      </c>
      <c r="F136" s="33">
        <f t="shared" si="24"/>
        <v>-1.1644930423220739E-2</v>
      </c>
      <c r="G136" s="33">
        <f t="shared" si="25"/>
        <v>-4.1378440318748551E-3</v>
      </c>
      <c r="H136" s="33">
        <f t="shared" si="26"/>
        <v>2.4589932183810552E-2</v>
      </c>
      <c r="I136" s="33">
        <f t="shared" si="27"/>
        <v>2.5410130801084146E-2</v>
      </c>
      <c r="J136" s="33">
        <f t="shared" si="28"/>
        <v>1.3030662001708037E-2</v>
      </c>
      <c r="K136" s="32">
        <v>191378</v>
      </c>
      <c r="L136" s="32">
        <v>192295</v>
      </c>
      <c r="M136" s="32">
        <v>201738</v>
      </c>
      <c r="N136" s="32">
        <v>208331</v>
      </c>
      <c r="O136" s="32">
        <v>237805</v>
      </c>
      <c r="P136" s="32">
        <v>247581</v>
      </c>
      <c r="Q136" s="32">
        <v>258637</v>
      </c>
      <c r="R136" s="32">
        <v>254093</v>
      </c>
      <c r="S136" s="32">
        <v>19872</v>
      </c>
      <c r="T136" s="32">
        <v>5874</v>
      </c>
      <c r="U136" s="32">
        <v>2263</v>
      </c>
      <c r="V136" s="32">
        <v>-1449</v>
      </c>
      <c r="W136" s="32">
        <v>929</v>
      </c>
      <c r="X136" s="32">
        <v>5757</v>
      </c>
      <c r="Y136" s="32">
        <v>7495</v>
      </c>
      <c r="Z136" s="32">
        <v>4354</v>
      </c>
      <c r="AA136" s="32">
        <v>3606</v>
      </c>
      <c r="AB136" s="32">
        <v>2833</v>
      </c>
      <c r="AC136" s="32">
        <v>4132</v>
      </c>
      <c r="AD136" s="32">
        <v>2288</v>
      </c>
      <c r="AE136" s="32">
        <v>2823</v>
      </c>
      <c r="AF136" s="32">
        <v>1649</v>
      </c>
      <c r="AG136" s="32">
        <v>2733</v>
      </c>
      <c r="AH136" s="32">
        <v>2807</v>
      </c>
      <c r="AI136" s="32">
        <v>2265</v>
      </c>
      <c r="AJ136" s="32">
        <v>2533</v>
      </c>
      <c r="AK136" s="32">
        <v>2240</v>
      </c>
      <c r="AL136" s="32">
        <v>3265</v>
      </c>
      <c r="AM136" s="32">
        <v>4736</v>
      </c>
      <c r="AN136" s="32">
        <v>1318</v>
      </c>
      <c r="AO136" s="32">
        <v>3656</v>
      </c>
      <c r="AP136" s="32">
        <v>3850</v>
      </c>
    </row>
    <row r="137" spans="1:42" x14ac:dyDescent="0.3">
      <c r="A137" s="3">
        <v>830</v>
      </c>
      <c r="B137" s="4" t="s">
        <v>133</v>
      </c>
      <c r="C137" s="33">
        <f t="shared" si="21"/>
        <v>-3.0724847873380205E-2</v>
      </c>
      <c r="D137" s="33">
        <f t="shared" si="22"/>
        <v>1.7525411847178408E-2</v>
      </c>
      <c r="E137" s="33">
        <f t="shared" si="23"/>
        <v>2.8427831003612375E-2</v>
      </c>
      <c r="F137" s="33">
        <f t="shared" si="24"/>
        <v>-2.4364784694052826E-2</v>
      </c>
      <c r="G137" s="33">
        <f t="shared" si="25"/>
        <v>-1.1593955097262959E-2</v>
      </c>
      <c r="H137" s="33">
        <f t="shared" si="26"/>
        <v>2.6186824510532242E-2</v>
      </c>
      <c r="I137" s="33">
        <f t="shared" si="27"/>
        <v>2.8758579725448787E-2</v>
      </c>
      <c r="J137" s="33">
        <f t="shared" si="28"/>
        <v>3.1296169132488505E-2</v>
      </c>
      <c r="K137" s="32">
        <v>126868</v>
      </c>
      <c r="L137" s="32">
        <v>136944</v>
      </c>
      <c r="M137" s="32">
        <v>146441</v>
      </c>
      <c r="N137" s="32">
        <v>151366</v>
      </c>
      <c r="O137" s="32">
        <v>152062</v>
      </c>
      <c r="P137" s="32">
        <v>166916</v>
      </c>
      <c r="Q137" s="32">
        <v>181824</v>
      </c>
      <c r="R137" s="32">
        <v>192228</v>
      </c>
      <c r="S137" s="32">
        <v>-6896</v>
      </c>
      <c r="T137" s="32">
        <v>4464</v>
      </c>
      <c r="U137" s="32">
        <v>6699</v>
      </c>
      <c r="V137" s="32">
        <v>-2760</v>
      </c>
      <c r="W137" s="32">
        <v>-12</v>
      </c>
      <c r="X137" s="32">
        <v>6854</v>
      </c>
      <c r="Y137" s="32">
        <v>8031</v>
      </c>
      <c r="Z137" s="32">
        <v>4612</v>
      </c>
      <c r="AA137" s="32">
        <v>5987</v>
      </c>
      <c r="AB137" s="32">
        <v>2755</v>
      </c>
      <c r="AC137" s="32">
        <v>2745</v>
      </c>
      <c r="AD137" s="32">
        <v>3734</v>
      </c>
      <c r="AE137" s="32">
        <v>2988</v>
      </c>
      <c r="AF137" s="32">
        <v>3426</v>
      </c>
      <c r="AG137" s="32">
        <v>2703</v>
      </c>
      <c r="AH137" s="32">
        <v>4679</v>
      </c>
      <c r="AI137" s="32">
        <v>2989</v>
      </c>
      <c r="AJ137" s="32">
        <v>4819</v>
      </c>
      <c r="AK137" s="32">
        <v>5281</v>
      </c>
      <c r="AL137" s="32">
        <v>4662</v>
      </c>
      <c r="AM137" s="32">
        <v>4739</v>
      </c>
      <c r="AN137" s="32">
        <v>5909</v>
      </c>
      <c r="AO137" s="32">
        <v>5505</v>
      </c>
      <c r="AP137" s="32">
        <v>3275</v>
      </c>
    </row>
    <row r="138" spans="1:42" x14ac:dyDescent="0.3">
      <c r="A138" s="3">
        <v>831</v>
      </c>
      <c r="B138" s="4" t="s">
        <v>134</v>
      </c>
      <c r="C138" s="33">
        <f t="shared" si="21"/>
        <v>6.6404562659696756E-2</v>
      </c>
      <c r="D138" s="33">
        <f t="shared" si="22"/>
        <v>7.1726980965028775E-2</v>
      </c>
      <c r="E138" s="33">
        <f t="shared" si="23"/>
        <v>7.6193269488261772E-2</v>
      </c>
      <c r="F138" s="33">
        <f t="shared" si="24"/>
        <v>3.9854266148671422E-2</v>
      </c>
      <c r="G138" s="33">
        <f t="shared" si="25"/>
        <v>3.9279417892746096E-2</v>
      </c>
      <c r="H138" s="33">
        <f t="shared" si="26"/>
        <v>-1.8530414587142362E-4</v>
      </c>
      <c r="I138" s="33">
        <f t="shared" si="27"/>
        <v>2.0789848688217313E-2</v>
      </c>
      <c r="J138" s="33">
        <f t="shared" si="28"/>
        <v>-3.4604837836142957E-3</v>
      </c>
      <c r="K138" s="32">
        <v>136587</v>
      </c>
      <c r="L138" s="32">
        <v>144576</v>
      </c>
      <c r="M138" s="32">
        <v>156838</v>
      </c>
      <c r="N138" s="32">
        <v>157273</v>
      </c>
      <c r="O138" s="32">
        <v>155985</v>
      </c>
      <c r="P138" s="32">
        <v>161896</v>
      </c>
      <c r="Q138" s="32">
        <v>169121</v>
      </c>
      <c r="R138" s="32">
        <v>175409</v>
      </c>
      <c r="S138" s="32">
        <v>16834</v>
      </c>
      <c r="T138" s="32">
        <v>14916</v>
      </c>
      <c r="U138" s="32">
        <v>16413</v>
      </c>
      <c r="V138" s="32">
        <v>7653</v>
      </c>
      <c r="W138" s="32">
        <v>8885</v>
      </c>
      <c r="X138" s="32">
        <v>2477</v>
      </c>
      <c r="Y138" s="32">
        <v>6830</v>
      </c>
      <c r="Z138" s="32">
        <v>4121</v>
      </c>
      <c r="AA138" s="32">
        <v>4212</v>
      </c>
      <c r="AB138" s="32">
        <v>4003</v>
      </c>
      <c r="AC138" s="32">
        <v>3760</v>
      </c>
      <c r="AD138" s="32">
        <v>4436</v>
      </c>
      <c r="AE138" s="32">
        <v>3852</v>
      </c>
      <c r="AF138" s="32">
        <v>4016</v>
      </c>
      <c r="AG138" s="32">
        <v>3994</v>
      </c>
      <c r="AH138" s="32">
        <v>3632</v>
      </c>
      <c r="AI138" s="32">
        <v>11976</v>
      </c>
      <c r="AJ138" s="32">
        <v>8549</v>
      </c>
      <c r="AK138" s="32">
        <v>8223</v>
      </c>
      <c r="AL138" s="32">
        <v>5821</v>
      </c>
      <c r="AM138" s="32">
        <v>6610</v>
      </c>
      <c r="AN138" s="32">
        <v>6523</v>
      </c>
      <c r="AO138" s="32">
        <v>7308</v>
      </c>
      <c r="AP138" s="32">
        <v>8360</v>
      </c>
    </row>
    <row r="139" spans="1:42" x14ac:dyDescent="0.3">
      <c r="A139" s="3">
        <v>833</v>
      </c>
      <c r="B139" s="4" t="s">
        <v>135</v>
      </c>
      <c r="C139" s="33">
        <f t="shared" si="21"/>
        <v>2.9887823956676839E-2</v>
      </c>
      <c r="D139" s="33">
        <f t="shared" si="22"/>
        <v>7.0120268098488162E-2</v>
      </c>
      <c r="E139" s="33">
        <f t="shared" si="23"/>
        <v>-2.0638427149852926E-2</v>
      </c>
      <c r="F139" s="33">
        <f t="shared" si="24"/>
        <v>-4.8387758680510217E-3</v>
      </c>
      <c r="G139" s="33">
        <f t="shared" si="25"/>
        <v>-3.3897914683209975E-3</v>
      </c>
      <c r="H139" s="33">
        <f t="shared" si="26"/>
        <v>-3.6189198204754976E-2</v>
      </c>
      <c r="I139" s="33">
        <f t="shared" si="27"/>
        <v>4.8821536713248993E-2</v>
      </c>
      <c r="J139" s="33">
        <f t="shared" si="28"/>
        <v>4.1683862979777137E-2</v>
      </c>
      <c r="K139" s="32">
        <v>232670</v>
      </c>
      <c r="L139" s="32">
        <v>244537</v>
      </c>
      <c r="M139" s="32">
        <v>248517</v>
      </c>
      <c r="N139" s="32">
        <v>268043</v>
      </c>
      <c r="O139" s="32">
        <v>260488</v>
      </c>
      <c r="P139" s="32">
        <v>263808</v>
      </c>
      <c r="Q139" s="32">
        <v>278074</v>
      </c>
      <c r="R139" s="32">
        <v>285914</v>
      </c>
      <c r="S139" s="32">
        <v>8450</v>
      </c>
      <c r="T139" s="32">
        <v>16095</v>
      </c>
      <c r="U139" s="32">
        <v>-5462</v>
      </c>
      <c r="V139" s="32">
        <v>-1227</v>
      </c>
      <c r="W139" s="32">
        <v>143</v>
      </c>
      <c r="X139" s="32">
        <v>-9873</v>
      </c>
      <c r="Y139" s="32">
        <v>13412</v>
      </c>
      <c r="Z139" s="32">
        <v>14441</v>
      </c>
      <c r="AA139" s="32">
        <v>7347</v>
      </c>
      <c r="AB139" s="32">
        <v>8523</v>
      </c>
      <c r="AC139" s="32">
        <v>7729</v>
      </c>
      <c r="AD139" s="32">
        <v>7929</v>
      </c>
      <c r="AE139" s="32">
        <v>7047</v>
      </c>
      <c r="AF139" s="32">
        <v>8130</v>
      </c>
      <c r="AG139" s="32">
        <v>8582</v>
      </c>
      <c r="AH139" s="32">
        <v>8380</v>
      </c>
      <c r="AI139" s="32">
        <v>8843</v>
      </c>
      <c r="AJ139" s="32">
        <v>7471</v>
      </c>
      <c r="AK139" s="32">
        <v>7396</v>
      </c>
      <c r="AL139" s="32">
        <v>7999</v>
      </c>
      <c r="AM139" s="32">
        <v>8073</v>
      </c>
      <c r="AN139" s="32">
        <v>7804</v>
      </c>
      <c r="AO139" s="32">
        <v>8418</v>
      </c>
      <c r="AP139" s="32">
        <v>10903</v>
      </c>
    </row>
    <row r="140" spans="1:42" x14ac:dyDescent="0.3">
      <c r="A140" s="3">
        <v>834</v>
      </c>
      <c r="B140" s="4" t="s">
        <v>136</v>
      </c>
      <c r="C140" s="33">
        <f t="shared" si="21"/>
        <v>5.0258414893254957E-2</v>
      </c>
      <c r="D140" s="33">
        <f t="shared" si="22"/>
        <v>3.1531225472394363E-2</v>
      </c>
      <c r="E140" s="33">
        <f t="shared" si="23"/>
        <v>3.4590243858397811E-2</v>
      </c>
      <c r="F140" s="33">
        <f t="shared" si="24"/>
        <v>7.5849626498819184E-2</v>
      </c>
      <c r="G140" s="33">
        <f t="shared" si="25"/>
        <v>1.9090121555761244E-2</v>
      </c>
      <c r="H140" s="33">
        <f t="shared" si="26"/>
        <v>3.1504417027951287E-2</v>
      </c>
      <c r="I140" s="33">
        <f t="shared" si="27"/>
        <v>2.1147774942697747E-2</v>
      </c>
      <c r="J140" s="33">
        <f t="shared" si="28"/>
        <v>8.1371344856161956E-3</v>
      </c>
      <c r="K140" s="32">
        <v>411354</v>
      </c>
      <c r="L140" s="32">
        <v>426815</v>
      </c>
      <c r="M140" s="32">
        <v>443044</v>
      </c>
      <c r="N140" s="32">
        <v>493305</v>
      </c>
      <c r="O140" s="32">
        <v>472129</v>
      </c>
      <c r="P140" s="32">
        <v>502374</v>
      </c>
      <c r="Q140" s="32">
        <v>531829</v>
      </c>
      <c r="R140" s="32">
        <v>540608</v>
      </c>
      <c r="S140" s="32">
        <v>36835</v>
      </c>
      <c r="T140" s="32">
        <v>28775</v>
      </c>
      <c r="U140" s="32">
        <v>29228</v>
      </c>
      <c r="V140" s="32">
        <v>63488</v>
      </c>
      <c r="W140" s="32">
        <v>21979</v>
      </c>
      <c r="X140" s="32">
        <v>32113</v>
      </c>
      <c r="Y140" s="32">
        <v>35375</v>
      </c>
      <c r="Z140" s="32">
        <v>20727</v>
      </c>
      <c r="AA140" s="32">
        <v>10437</v>
      </c>
      <c r="AB140" s="32">
        <v>10109</v>
      </c>
      <c r="AC140" s="32">
        <v>11518</v>
      </c>
      <c r="AD140" s="32">
        <v>12232</v>
      </c>
      <c r="AE140" s="32">
        <v>13125</v>
      </c>
      <c r="AF140" s="32">
        <v>12059</v>
      </c>
      <c r="AG140" s="32">
        <v>11773</v>
      </c>
      <c r="AH140" s="32">
        <v>24176</v>
      </c>
      <c r="AI140" s="32">
        <v>26598</v>
      </c>
      <c r="AJ140" s="32">
        <v>25426</v>
      </c>
      <c r="AK140" s="32">
        <v>25421</v>
      </c>
      <c r="AL140" s="32">
        <v>38303</v>
      </c>
      <c r="AM140" s="32">
        <v>26091</v>
      </c>
      <c r="AN140" s="32">
        <v>28345</v>
      </c>
      <c r="AO140" s="32">
        <v>35901</v>
      </c>
      <c r="AP140" s="32">
        <v>40504</v>
      </c>
    </row>
    <row r="141" spans="1:42" x14ac:dyDescent="0.3">
      <c r="A141" s="3">
        <v>901</v>
      </c>
      <c r="B141" s="4" t="s">
        <v>137</v>
      </c>
      <c r="C141" s="33">
        <f t="shared" si="21"/>
        <v>2.5451645488861713E-2</v>
      </c>
      <c r="D141" s="33">
        <f t="shared" si="22"/>
        <v>1.1533770881139977E-2</v>
      </c>
      <c r="E141" s="33">
        <f t="shared" si="23"/>
        <v>2.3825140226235948E-2</v>
      </c>
      <c r="F141" s="33">
        <f t="shared" si="24"/>
        <v>2.3140169467183686E-2</v>
      </c>
      <c r="G141" s="33">
        <f t="shared" si="25"/>
        <v>8.7434902930203281E-3</v>
      </c>
      <c r="H141" s="33">
        <f t="shared" si="26"/>
        <v>3.5415678013840574E-2</v>
      </c>
      <c r="I141" s="33">
        <f t="shared" si="27"/>
        <v>3.4066957195277477E-2</v>
      </c>
      <c r="J141" s="33">
        <f t="shared" si="28"/>
        <v>8.9963367759114806E-4</v>
      </c>
      <c r="K141" s="32">
        <v>470225</v>
      </c>
      <c r="L141" s="32">
        <v>498536</v>
      </c>
      <c r="M141" s="32">
        <v>544299</v>
      </c>
      <c r="N141" s="32">
        <v>557040</v>
      </c>
      <c r="O141" s="32">
        <v>568766</v>
      </c>
      <c r="P141" s="32">
        <v>585814</v>
      </c>
      <c r="Q141" s="32">
        <v>639065</v>
      </c>
      <c r="R141" s="32">
        <v>664715</v>
      </c>
      <c r="S141" s="32">
        <v>13567</v>
      </c>
      <c r="T141" s="32">
        <v>10629</v>
      </c>
      <c r="U141" s="32">
        <v>17078</v>
      </c>
      <c r="V141" s="32">
        <v>11833</v>
      </c>
      <c r="W141" s="32">
        <v>5514</v>
      </c>
      <c r="X141" s="32">
        <v>18479</v>
      </c>
      <c r="Y141" s="32">
        <v>21503</v>
      </c>
      <c r="Z141" s="32">
        <v>1328</v>
      </c>
      <c r="AA141" s="32">
        <v>14464</v>
      </c>
      <c r="AB141" s="32">
        <v>12243</v>
      </c>
      <c r="AC141" s="32">
        <v>11066</v>
      </c>
      <c r="AD141" s="32">
        <v>12550</v>
      </c>
      <c r="AE141" s="32">
        <v>12342</v>
      </c>
      <c r="AF141" s="32">
        <v>14439</v>
      </c>
      <c r="AG141" s="32">
        <v>12908</v>
      </c>
      <c r="AH141" s="32">
        <v>12355</v>
      </c>
      <c r="AI141" s="32">
        <v>16063</v>
      </c>
      <c r="AJ141" s="32">
        <v>17122</v>
      </c>
      <c r="AK141" s="32">
        <v>15176</v>
      </c>
      <c r="AL141" s="32">
        <v>11493</v>
      </c>
      <c r="AM141" s="32">
        <v>12883</v>
      </c>
      <c r="AN141" s="32">
        <v>12171</v>
      </c>
      <c r="AO141" s="32">
        <v>12640</v>
      </c>
      <c r="AP141" s="32">
        <v>13085</v>
      </c>
    </row>
    <row r="142" spans="1:42" x14ac:dyDescent="0.3">
      <c r="A142" s="3">
        <v>904</v>
      </c>
      <c r="B142" s="4" t="s">
        <v>138</v>
      </c>
      <c r="C142" s="33">
        <f t="shared" si="21"/>
        <v>1.7855633699694999E-2</v>
      </c>
      <c r="D142" s="33">
        <f t="shared" si="22"/>
        <v>2.6431206772823051E-2</v>
      </c>
      <c r="E142" s="33">
        <f t="shared" si="23"/>
        <v>1.243408160452231E-2</v>
      </c>
      <c r="F142" s="33">
        <f t="shared" si="24"/>
        <v>2.8558713709986899E-2</v>
      </c>
      <c r="G142" s="33">
        <f t="shared" si="25"/>
        <v>1.9770598546180088E-2</v>
      </c>
      <c r="H142" s="33">
        <f t="shared" si="26"/>
        <v>2.0981657186667595E-2</v>
      </c>
      <c r="I142" s="33">
        <f t="shared" si="27"/>
        <v>2.3345326418135408E-2</v>
      </c>
      <c r="J142" s="33">
        <f t="shared" si="28"/>
        <v>3.1384520218282884E-2</v>
      </c>
      <c r="K142" s="32">
        <v>1195085</v>
      </c>
      <c r="L142" s="32">
        <v>1223478</v>
      </c>
      <c r="M142" s="32">
        <v>1407422</v>
      </c>
      <c r="N142" s="32">
        <v>1485326</v>
      </c>
      <c r="O142" s="32">
        <v>1567732</v>
      </c>
      <c r="P142" s="32">
        <v>1649965</v>
      </c>
      <c r="Q142" s="32">
        <v>1760181</v>
      </c>
      <c r="R142" s="32">
        <v>1888192</v>
      </c>
      <c r="S142" s="32">
        <v>19404</v>
      </c>
      <c r="T142" s="32">
        <v>38984</v>
      </c>
      <c r="U142" s="32">
        <v>23921</v>
      </c>
      <c r="V142" s="32">
        <v>37932</v>
      </c>
      <c r="W142" s="32">
        <v>41162</v>
      </c>
      <c r="X142" s="32">
        <v>41968</v>
      </c>
      <c r="Y142" s="32">
        <v>38130</v>
      </c>
      <c r="Z142" s="32">
        <v>68580</v>
      </c>
      <c r="AA142" s="32">
        <v>7892</v>
      </c>
      <c r="AB142" s="32">
        <v>2376</v>
      </c>
      <c r="AC142" s="32">
        <v>2678</v>
      </c>
      <c r="AD142" s="32">
        <v>9720</v>
      </c>
      <c r="AE142" s="32">
        <v>3693</v>
      </c>
      <c r="AF142" s="32">
        <v>8324</v>
      </c>
      <c r="AG142" s="32">
        <v>30211</v>
      </c>
      <c r="AH142" s="32">
        <v>37415</v>
      </c>
      <c r="AI142" s="32">
        <v>5957</v>
      </c>
      <c r="AJ142" s="32">
        <v>9022</v>
      </c>
      <c r="AK142" s="32">
        <v>9099</v>
      </c>
      <c r="AL142" s="32">
        <v>5233</v>
      </c>
      <c r="AM142" s="32">
        <v>13860</v>
      </c>
      <c r="AN142" s="32">
        <v>15673</v>
      </c>
      <c r="AO142" s="32">
        <v>27249</v>
      </c>
      <c r="AP142" s="32">
        <v>46735</v>
      </c>
    </row>
    <row r="143" spans="1:42" x14ac:dyDescent="0.3">
      <c r="A143" s="3">
        <v>906</v>
      </c>
      <c r="B143" s="4" t="s">
        <v>139</v>
      </c>
      <c r="C143" s="33">
        <f t="shared" si="21"/>
        <v>2.939588758068085E-2</v>
      </c>
      <c r="D143" s="33">
        <f t="shared" si="22"/>
        <v>-1.9277507901116651E-3</v>
      </c>
      <c r="E143" s="33">
        <f t="shared" si="23"/>
        <v>-1.6126719542759228E-4</v>
      </c>
      <c r="F143" s="33">
        <f t="shared" si="24"/>
        <v>1.7248791435320428E-2</v>
      </c>
      <c r="G143" s="33">
        <f t="shared" si="25"/>
        <v>-1.3044388439824153E-2</v>
      </c>
      <c r="H143" s="33">
        <f t="shared" si="26"/>
        <v>2.6405981637484713E-2</v>
      </c>
      <c r="I143" s="33">
        <f t="shared" si="27"/>
        <v>3.463450921597265E-2</v>
      </c>
      <c r="J143" s="33">
        <f t="shared" si="28"/>
        <v>2.0306026825685775E-2</v>
      </c>
      <c r="K143" s="32">
        <v>2435987</v>
      </c>
      <c r="L143" s="32">
        <v>2630008</v>
      </c>
      <c r="M143" s="32">
        <v>2796601</v>
      </c>
      <c r="N143" s="32">
        <v>3019284</v>
      </c>
      <c r="O143" s="32">
        <v>3081095</v>
      </c>
      <c r="P143" s="32">
        <v>3230821</v>
      </c>
      <c r="Q143" s="32">
        <v>3483029</v>
      </c>
      <c r="R143" s="32">
        <v>3640988</v>
      </c>
      <c r="S143" s="32">
        <v>58837</v>
      </c>
      <c r="T143" s="32">
        <v>-5599</v>
      </c>
      <c r="U143" s="32">
        <v>-299</v>
      </c>
      <c r="V143" s="32">
        <v>65376</v>
      </c>
      <c r="W143" s="32">
        <v>-56849</v>
      </c>
      <c r="X143" s="32">
        <v>72685</v>
      </c>
      <c r="Y143" s="32">
        <v>117000</v>
      </c>
      <c r="Z143" s="32">
        <v>83204</v>
      </c>
      <c r="AA143" s="32">
        <v>43435</v>
      </c>
      <c r="AB143" s="32">
        <v>29651</v>
      </c>
      <c r="AC143" s="32">
        <v>30949</v>
      </c>
      <c r="AD143" s="32">
        <v>22474</v>
      </c>
      <c r="AE143" s="32">
        <v>39545</v>
      </c>
      <c r="AF143" s="32">
        <v>28434</v>
      </c>
      <c r="AG143" s="32">
        <v>28523</v>
      </c>
      <c r="AH143" s="32">
        <v>20827</v>
      </c>
      <c r="AI143" s="32">
        <v>30664</v>
      </c>
      <c r="AJ143" s="32">
        <v>29122</v>
      </c>
      <c r="AK143" s="32">
        <v>31101</v>
      </c>
      <c r="AL143" s="32">
        <v>35771</v>
      </c>
      <c r="AM143" s="32">
        <v>22887</v>
      </c>
      <c r="AN143" s="32">
        <v>15806</v>
      </c>
      <c r="AO143" s="32">
        <v>24890</v>
      </c>
      <c r="AP143" s="32">
        <v>30097</v>
      </c>
    </row>
    <row r="144" spans="1:42" x14ac:dyDescent="0.3">
      <c r="A144" s="3">
        <v>911</v>
      </c>
      <c r="B144" s="4" t="s">
        <v>140</v>
      </c>
      <c r="C144" s="33">
        <f t="shared" si="21"/>
        <v>8.6862106406080344E-2</v>
      </c>
      <c r="D144" s="33">
        <f t="shared" si="22"/>
        <v>4.2048575008664588E-2</v>
      </c>
      <c r="E144" s="33">
        <f t="shared" si="23"/>
        <v>7.5393318454387041E-3</v>
      </c>
      <c r="F144" s="33">
        <f t="shared" si="24"/>
        <v>6.8608414239482197E-3</v>
      </c>
      <c r="G144" s="33">
        <f t="shared" si="25"/>
        <v>1.9495301641539491E-2</v>
      </c>
      <c r="H144" s="33">
        <f t="shared" si="26"/>
        <v>-2.0912958145911785E-2</v>
      </c>
      <c r="I144" s="33">
        <f t="shared" si="27"/>
        <v>-1.9863448349682324E-2</v>
      </c>
      <c r="J144" s="33">
        <f t="shared" si="28"/>
        <v>2.3945534811978086E-2</v>
      </c>
      <c r="K144" s="32">
        <v>191568</v>
      </c>
      <c r="L144" s="32">
        <v>187545</v>
      </c>
      <c r="M144" s="32">
        <v>200283</v>
      </c>
      <c r="N144" s="32">
        <v>208575</v>
      </c>
      <c r="O144" s="32">
        <v>216565</v>
      </c>
      <c r="P144" s="32">
        <v>212978</v>
      </c>
      <c r="Q144" s="32">
        <v>261586</v>
      </c>
      <c r="R144" s="32">
        <v>282015</v>
      </c>
      <c r="S144" s="32">
        <v>20681</v>
      </c>
      <c r="T144" s="32">
        <v>3869</v>
      </c>
      <c r="U144" s="32">
        <v>-739</v>
      </c>
      <c r="V144" s="32">
        <v>-1432</v>
      </c>
      <c r="W144" s="32">
        <v>3964</v>
      </c>
      <c r="X144" s="32">
        <v>-6509</v>
      </c>
      <c r="Y144" s="32">
        <v>-4319</v>
      </c>
      <c r="Z144" s="32">
        <v>7751</v>
      </c>
      <c r="AA144" s="32">
        <v>1409</v>
      </c>
      <c r="AB144" s="32">
        <v>4538</v>
      </c>
      <c r="AC144" s="32">
        <v>2959</v>
      </c>
      <c r="AD144" s="32">
        <v>3291</v>
      </c>
      <c r="AE144" s="32">
        <v>2576</v>
      </c>
      <c r="AF144" s="32">
        <v>3239</v>
      </c>
      <c r="AG144" s="32">
        <v>1205</v>
      </c>
      <c r="AH144" s="32">
        <v>1333</v>
      </c>
      <c r="AI144" s="32">
        <v>5450</v>
      </c>
      <c r="AJ144" s="32">
        <v>521</v>
      </c>
      <c r="AK144" s="32">
        <v>710</v>
      </c>
      <c r="AL144" s="32">
        <v>428</v>
      </c>
      <c r="AM144" s="32">
        <v>2318</v>
      </c>
      <c r="AN144" s="32">
        <v>1184</v>
      </c>
      <c r="AO144" s="32">
        <v>2082</v>
      </c>
      <c r="AP144" s="32">
        <v>2331</v>
      </c>
    </row>
    <row r="145" spans="1:42" x14ac:dyDescent="0.3">
      <c r="A145" s="3">
        <v>912</v>
      </c>
      <c r="B145" s="6" t="s">
        <v>141</v>
      </c>
      <c r="C145" s="33">
        <f t="shared" si="21"/>
        <v>-3.2361745271957294E-2</v>
      </c>
      <c r="D145" s="33">
        <f t="shared" si="22"/>
        <v>5.9024225982095774E-3</v>
      </c>
      <c r="E145" s="33">
        <f t="shared" si="23"/>
        <v>1.7274212697927564E-2</v>
      </c>
      <c r="F145" s="33">
        <f t="shared" si="24"/>
        <v>6.3681262588637802E-3</v>
      </c>
      <c r="G145" s="33">
        <f t="shared" si="25"/>
        <v>1.450164840834904E-3</v>
      </c>
      <c r="H145" s="33">
        <f t="shared" si="26"/>
        <v>1.5808113969637279E-2</v>
      </c>
      <c r="I145" s="33">
        <f t="shared" si="27"/>
        <v>2.2604606423342062E-2</v>
      </c>
      <c r="J145" s="33">
        <f t="shared" si="28"/>
        <v>2.696831837370384E-2</v>
      </c>
      <c r="K145" s="32">
        <v>144986</v>
      </c>
      <c r="L145" s="32">
        <v>157393</v>
      </c>
      <c r="M145" s="32">
        <v>170138</v>
      </c>
      <c r="N145" s="32">
        <v>181215</v>
      </c>
      <c r="O145" s="32">
        <v>184117</v>
      </c>
      <c r="P145" s="32">
        <v>201036</v>
      </c>
      <c r="Q145" s="32">
        <v>224556</v>
      </c>
      <c r="R145" s="32">
        <v>243990</v>
      </c>
      <c r="S145" s="32">
        <v>-6044</v>
      </c>
      <c r="T145" s="32">
        <v>1485</v>
      </c>
      <c r="U145" s="32">
        <v>5039</v>
      </c>
      <c r="V145" s="32">
        <v>1515</v>
      </c>
      <c r="W145" s="32">
        <v>-734</v>
      </c>
      <c r="X145" s="32">
        <v>4106</v>
      </c>
      <c r="Y145" s="32">
        <v>3612</v>
      </c>
      <c r="Z145" s="32">
        <v>6901</v>
      </c>
      <c r="AA145" s="32">
        <v>2045</v>
      </c>
      <c r="AB145" s="32">
        <v>1062</v>
      </c>
      <c r="AC145" s="32">
        <v>764</v>
      </c>
      <c r="AD145" s="32">
        <v>1067</v>
      </c>
      <c r="AE145" s="32">
        <v>2717</v>
      </c>
      <c r="AF145" s="32">
        <v>1545</v>
      </c>
      <c r="AG145" s="32">
        <v>3713</v>
      </c>
      <c r="AH145" s="32">
        <v>1796</v>
      </c>
      <c r="AI145" s="32">
        <v>693</v>
      </c>
      <c r="AJ145" s="32">
        <v>1618</v>
      </c>
      <c r="AK145" s="32">
        <v>2864</v>
      </c>
      <c r="AL145" s="32">
        <v>1428</v>
      </c>
      <c r="AM145" s="32">
        <v>1716</v>
      </c>
      <c r="AN145" s="32">
        <v>2473</v>
      </c>
      <c r="AO145" s="32">
        <v>2249</v>
      </c>
      <c r="AP145" s="32">
        <v>2117</v>
      </c>
    </row>
    <row r="146" spans="1:42" x14ac:dyDescent="0.3">
      <c r="A146" s="3">
        <v>914</v>
      </c>
      <c r="B146" s="4" t="s">
        <v>142</v>
      </c>
      <c r="C146" s="33">
        <f t="shared" si="21"/>
        <v>2.9838259899609594E-3</v>
      </c>
      <c r="D146" s="33">
        <f t="shared" si="22"/>
        <v>-1.2639224917718347E-2</v>
      </c>
      <c r="E146" s="33">
        <f t="shared" si="23"/>
        <v>1.6244829190398954E-3</v>
      </c>
      <c r="F146" s="33">
        <f t="shared" si="24"/>
        <v>3.7622683957563895E-3</v>
      </c>
      <c r="G146" s="33">
        <f t="shared" si="25"/>
        <v>-1.2025237812538831E-2</v>
      </c>
      <c r="H146" s="33">
        <f t="shared" si="26"/>
        <v>-7.5521871499234982E-3</v>
      </c>
      <c r="I146" s="33">
        <f t="shared" si="27"/>
        <v>2.1558255416359307E-2</v>
      </c>
      <c r="J146" s="33">
        <f t="shared" si="28"/>
        <v>2.0146841503975169E-2</v>
      </c>
      <c r="K146" s="32">
        <v>358600</v>
      </c>
      <c r="L146" s="32">
        <v>367032</v>
      </c>
      <c r="M146" s="32">
        <v>397665</v>
      </c>
      <c r="N146" s="32">
        <v>420491</v>
      </c>
      <c r="O146" s="32">
        <v>434586</v>
      </c>
      <c r="P146" s="32">
        <v>449009</v>
      </c>
      <c r="Q146" s="32">
        <v>475827</v>
      </c>
      <c r="R146" s="32">
        <v>512934</v>
      </c>
      <c r="S146" s="32">
        <v>3029</v>
      </c>
      <c r="T146" s="32">
        <v>-3103</v>
      </c>
      <c r="U146" s="32">
        <v>1626</v>
      </c>
      <c r="V146" s="32">
        <v>3655</v>
      </c>
      <c r="W146" s="32">
        <v>-3566</v>
      </c>
      <c r="X146" s="32">
        <v>117</v>
      </c>
      <c r="Y146" s="32">
        <v>11745</v>
      </c>
      <c r="Z146" s="32">
        <v>7362</v>
      </c>
      <c r="AA146" s="32">
        <v>2169</v>
      </c>
      <c r="AB146" s="32">
        <v>1729</v>
      </c>
      <c r="AC146" s="32">
        <v>3184</v>
      </c>
      <c r="AD146" s="32">
        <v>1729</v>
      </c>
      <c r="AE146" s="32">
        <v>1994</v>
      </c>
      <c r="AF146" s="32">
        <v>2602</v>
      </c>
      <c r="AG146" s="32">
        <v>3107</v>
      </c>
      <c r="AH146" s="32">
        <v>4509</v>
      </c>
      <c r="AI146" s="32">
        <v>4128</v>
      </c>
      <c r="AJ146" s="32">
        <v>3265</v>
      </c>
      <c r="AK146" s="32">
        <v>4164</v>
      </c>
      <c r="AL146" s="32">
        <v>3802</v>
      </c>
      <c r="AM146" s="32">
        <v>3654</v>
      </c>
      <c r="AN146" s="32">
        <v>6110</v>
      </c>
      <c r="AO146" s="32">
        <v>4594</v>
      </c>
      <c r="AP146" s="32">
        <v>1537</v>
      </c>
    </row>
    <row r="147" spans="1:42" x14ac:dyDescent="0.3">
      <c r="A147" s="3">
        <v>919</v>
      </c>
      <c r="B147" s="4" t="s">
        <v>143</v>
      </c>
      <c r="C147" s="33">
        <f t="shared" si="21"/>
        <v>6.9550832068302176E-2</v>
      </c>
      <c r="D147" s="33">
        <f t="shared" si="22"/>
        <v>-3.6911792722423318E-4</v>
      </c>
      <c r="E147" s="33">
        <f t="shared" si="23"/>
        <v>4.6477621432978455E-3</v>
      </c>
      <c r="F147" s="33">
        <f t="shared" si="24"/>
        <v>2.9913103639805209E-2</v>
      </c>
      <c r="G147" s="33">
        <f t="shared" si="25"/>
        <v>1.5082883924139569E-2</v>
      </c>
      <c r="H147" s="33">
        <f t="shared" si="26"/>
        <v>4.4404969254011301E-2</v>
      </c>
      <c r="I147" s="33">
        <f t="shared" si="27"/>
        <v>2.1132737540435331E-2</v>
      </c>
      <c r="J147" s="33">
        <f t="shared" si="28"/>
        <v>6.0746197649512723E-3</v>
      </c>
      <c r="K147" s="32">
        <v>315539</v>
      </c>
      <c r="L147" s="32">
        <v>335936</v>
      </c>
      <c r="M147" s="32">
        <v>367919</v>
      </c>
      <c r="N147" s="32">
        <v>410489</v>
      </c>
      <c r="O147" s="32">
        <v>417029</v>
      </c>
      <c r="P147" s="32">
        <v>432902</v>
      </c>
      <c r="Q147" s="32">
        <v>455975</v>
      </c>
      <c r="R147" s="32">
        <v>481347</v>
      </c>
      <c r="S147" s="32">
        <v>21705</v>
      </c>
      <c r="T147" s="32">
        <v>-245</v>
      </c>
      <c r="U147" s="32">
        <v>2750</v>
      </c>
      <c r="V147" s="32">
        <v>17792</v>
      </c>
      <c r="W147" s="32">
        <v>403</v>
      </c>
      <c r="X147" s="32">
        <v>23002</v>
      </c>
      <c r="Y147" s="32">
        <v>14506</v>
      </c>
      <c r="Z147" s="32">
        <v>-794</v>
      </c>
      <c r="AA147" s="32">
        <v>7279</v>
      </c>
      <c r="AB147" s="32">
        <v>5778</v>
      </c>
      <c r="AC147" s="32">
        <v>7312</v>
      </c>
      <c r="AD147" s="32">
        <v>5158</v>
      </c>
      <c r="AE147" s="32">
        <v>7817</v>
      </c>
      <c r="AF147" s="32">
        <v>1944</v>
      </c>
      <c r="AG147" s="32">
        <v>1545</v>
      </c>
      <c r="AH147" s="32">
        <v>4777</v>
      </c>
      <c r="AI147" s="32">
        <v>7038</v>
      </c>
      <c r="AJ147" s="32">
        <v>5657</v>
      </c>
      <c r="AK147" s="32">
        <v>8352</v>
      </c>
      <c r="AL147" s="32">
        <v>10671</v>
      </c>
      <c r="AM147" s="32">
        <v>1930</v>
      </c>
      <c r="AN147" s="32">
        <v>5723</v>
      </c>
      <c r="AO147" s="32">
        <v>6415</v>
      </c>
      <c r="AP147" s="32">
        <v>1059</v>
      </c>
    </row>
    <row r="148" spans="1:42" x14ac:dyDescent="0.3">
      <c r="A148" s="3">
        <v>926</v>
      </c>
      <c r="B148" s="4" t="s">
        <v>144</v>
      </c>
      <c r="C148" s="33">
        <f t="shared" si="21"/>
        <v>2.5948575700411747E-2</v>
      </c>
      <c r="D148" s="33">
        <f t="shared" si="22"/>
        <v>-3.4605124691025673E-3</v>
      </c>
      <c r="E148" s="33">
        <f t="shared" si="23"/>
        <v>2.2279645093016144E-2</v>
      </c>
      <c r="F148" s="33">
        <f t="shared" si="24"/>
        <v>8.4526845406299542E-3</v>
      </c>
      <c r="G148" s="33">
        <f t="shared" si="25"/>
        <v>-4.4436192433937864E-2</v>
      </c>
      <c r="H148" s="33">
        <f t="shared" si="26"/>
        <v>1.1117654046103261E-2</v>
      </c>
      <c r="I148" s="33">
        <f t="shared" si="27"/>
        <v>3.6451184716978668E-2</v>
      </c>
      <c r="J148" s="33">
        <f t="shared" si="28"/>
        <v>2.0261531829285816E-2</v>
      </c>
      <c r="K148" s="32">
        <v>600611</v>
      </c>
      <c r="L148" s="32">
        <v>612915</v>
      </c>
      <c r="M148" s="32">
        <v>673754</v>
      </c>
      <c r="N148" s="32">
        <v>725450</v>
      </c>
      <c r="O148" s="32">
        <v>754025</v>
      </c>
      <c r="P148" s="32">
        <v>791354</v>
      </c>
      <c r="Q148" s="32">
        <v>841509</v>
      </c>
      <c r="R148" s="32">
        <v>897711</v>
      </c>
      <c r="S148" s="32">
        <v>22730</v>
      </c>
      <c r="T148" s="32">
        <v>-6414</v>
      </c>
      <c r="U148" s="32">
        <v>5271</v>
      </c>
      <c r="V148" s="32">
        <v>1481</v>
      </c>
      <c r="W148" s="32">
        <v>-34937</v>
      </c>
      <c r="X148" s="32">
        <v>11665</v>
      </c>
      <c r="Y148" s="32">
        <v>35805</v>
      </c>
      <c r="Z148" s="32">
        <v>37802</v>
      </c>
      <c r="AA148" s="32">
        <v>3249</v>
      </c>
      <c r="AB148" s="32">
        <v>11286</v>
      </c>
      <c r="AC148" s="32">
        <v>13040</v>
      </c>
      <c r="AD148" s="32">
        <v>6957</v>
      </c>
      <c r="AE148" s="32">
        <v>6637</v>
      </c>
      <c r="AF148" s="32">
        <v>3488</v>
      </c>
      <c r="AG148" s="32">
        <v>3003</v>
      </c>
      <c r="AH148" s="32">
        <v>5235</v>
      </c>
      <c r="AI148" s="32">
        <v>10394</v>
      </c>
      <c r="AJ148" s="32">
        <v>6993</v>
      </c>
      <c r="AK148" s="32">
        <v>3300</v>
      </c>
      <c r="AL148" s="32">
        <v>2306</v>
      </c>
      <c r="AM148" s="32">
        <v>5206</v>
      </c>
      <c r="AN148" s="32">
        <v>6355</v>
      </c>
      <c r="AO148" s="32">
        <v>8134</v>
      </c>
      <c r="AP148" s="32">
        <v>24848</v>
      </c>
    </row>
    <row r="149" spans="1:42" x14ac:dyDescent="0.3">
      <c r="A149" s="3">
        <v>928</v>
      </c>
      <c r="B149" s="4" t="s">
        <v>145</v>
      </c>
      <c r="C149" s="33">
        <f t="shared" si="21"/>
        <v>1.0066164665137255E-2</v>
      </c>
      <c r="D149" s="33">
        <f t="shared" si="22"/>
        <v>-1.0498120846038305E-2</v>
      </c>
      <c r="E149" s="33">
        <f t="shared" si="23"/>
        <v>-1.4710704795996236E-4</v>
      </c>
      <c r="F149" s="33">
        <f t="shared" si="24"/>
        <v>1.0765968029014744E-2</v>
      </c>
      <c r="G149" s="33">
        <f t="shared" si="25"/>
        <v>5.8396652828511661E-3</v>
      </c>
      <c r="H149" s="33">
        <f t="shared" si="26"/>
        <v>8.2503217935661968E-3</v>
      </c>
      <c r="I149" s="33">
        <f t="shared" si="27"/>
        <v>3.8333458055825789E-2</v>
      </c>
      <c r="J149" s="33">
        <f t="shared" si="28"/>
        <v>3.3868745058172368E-2</v>
      </c>
      <c r="K149" s="32">
        <v>293359</v>
      </c>
      <c r="L149" s="32">
        <v>310246</v>
      </c>
      <c r="M149" s="32">
        <v>326293</v>
      </c>
      <c r="N149" s="32">
        <v>357887</v>
      </c>
      <c r="O149" s="32">
        <v>369028</v>
      </c>
      <c r="P149" s="32">
        <v>386894</v>
      </c>
      <c r="Q149" s="32">
        <v>427616</v>
      </c>
      <c r="R149" s="32">
        <v>442650</v>
      </c>
      <c r="S149" s="32">
        <v>2344</v>
      </c>
      <c r="T149" s="32">
        <v>-2315</v>
      </c>
      <c r="U149" s="32">
        <v>-333</v>
      </c>
      <c r="V149" s="32">
        <v>8511</v>
      </c>
      <c r="W149" s="32">
        <v>-810</v>
      </c>
      <c r="X149" s="32">
        <v>6953</v>
      </c>
      <c r="Y149" s="32">
        <v>25680</v>
      </c>
      <c r="Z149" s="32">
        <v>20171</v>
      </c>
      <c r="AA149" s="32">
        <v>2635</v>
      </c>
      <c r="AB149" s="32">
        <v>2579</v>
      </c>
      <c r="AC149" s="32">
        <v>1962</v>
      </c>
      <c r="AD149" s="32">
        <v>1605</v>
      </c>
      <c r="AE149" s="32">
        <v>5213</v>
      </c>
      <c r="AF149" s="32">
        <v>4611</v>
      </c>
      <c r="AG149" s="32">
        <v>2455</v>
      </c>
      <c r="AH149" s="32">
        <v>6558</v>
      </c>
      <c r="AI149" s="32">
        <v>2026</v>
      </c>
      <c r="AJ149" s="32">
        <v>3521</v>
      </c>
      <c r="AK149" s="32">
        <v>1677</v>
      </c>
      <c r="AL149" s="32">
        <v>6263</v>
      </c>
      <c r="AM149" s="32">
        <v>2248</v>
      </c>
      <c r="AN149" s="32">
        <v>8372</v>
      </c>
      <c r="AO149" s="32">
        <v>11743</v>
      </c>
      <c r="AP149" s="32">
        <v>11737</v>
      </c>
    </row>
    <row r="150" spans="1:42" x14ac:dyDescent="0.3">
      <c r="A150" s="3">
        <v>929</v>
      </c>
      <c r="B150" s="4" t="s">
        <v>146</v>
      </c>
      <c r="C150" s="33">
        <f t="shared" si="21"/>
        <v>3.0152965093216976E-2</v>
      </c>
      <c r="D150" s="33">
        <f t="shared" si="22"/>
        <v>3.7998361064595434E-2</v>
      </c>
      <c r="E150" s="33">
        <f t="shared" si="23"/>
        <v>3.2280275634735178E-2</v>
      </c>
      <c r="F150" s="33">
        <f t="shared" si="24"/>
        <v>3.6952929316025236E-2</v>
      </c>
      <c r="G150" s="33">
        <f t="shared" si="25"/>
        <v>1.1005047467113005E-2</v>
      </c>
      <c r="H150" s="33">
        <f t="shared" si="26"/>
        <v>4.389988545602496E-2</v>
      </c>
      <c r="I150" s="33">
        <f t="shared" si="27"/>
        <v>7.7064013442479998E-2</v>
      </c>
      <c r="J150" s="33">
        <f t="shared" si="28"/>
        <v>3.6370153996696263E-2</v>
      </c>
      <c r="K150" s="32">
        <v>161344</v>
      </c>
      <c r="L150" s="32">
        <v>168402</v>
      </c>
      <c r="M150" s="32">
        <v>184447</v>
      </c>
      <c r="N150" s="32">
        <v>192434</v>
      </c>
      <c r="O150" s="32">
        <v>191185</v>
      </c>
      <c r="P150" s="32">
        <v>192939</v>
      </c>
      <c r="Q150" s="32">
        <v>204129</v>
      </c>
      <c r="R150" s="32">
        <v>206433</v>
      </c>
      <c r="S150" s="32">
        <v>6946</v>
      </c>
      <c r="T150" s="32">
        <v>4613</v>
      </c>
      <c r="U150" s="32">
        <v>9402</v>
      </c>
      <c r="V150" s="32">
        <v>7254</v>
      </c>
      <c r="W150" s="32">
        <v>4888</v>
      </c>
      <c r="X150" s="32">
        <v>8085</v>
      </c>
      <c r="Y150" s="32">
        <v>16187</v>
      </c>
      <c r="Z150" s="32">
        <v>7951</v>
      </c>
      <c r="AA150" s="32">
        <v>4199</v>
      </c>
      <c r="AB150" s="32">
        <v>2782</v>
      </c>
      <c r="AC150" s="32">
        <v>1780</v>
      </c>
      <c r="AD150" s="32">
        <v>1161</v>
      </c>
      <c r="AE150" s="32">
        <v>1855</v>
      </c>
      <c r="AF150" s="32">
        <v>2680</v>
      </c>
      <c r="AG150" s="32">
        <v>1233</v>
      </c>
      <c r="AH150" s="32">
        <v>1900</v>
      </c>
      <c r="AI150" s="32">
        <v>6280</v>
      </c>
      <c r="AJ150" s="32">
        <v>996</v>
      </c>
      <c r="AK150" s="32">
        <v>5228</v>
      </c>
      <c r="AL150" s="32">
        <v>1304</v>
      </c>
      <c r="AM150" s="32">
        <v>4639</v>
      </c>
      <c r="AN150" s="32">
        <v>2295</v>
      </c>
      <c r="AO150" s="32">
        <v>1689</v>
      </c>
      <c r="AP150" s="32">
        <v>2343</v>
      </c>
    </row>
    <row r="151" spans="1:42" x14ac:dyDescent="0.3">
      <c r="A151" s="3">
        <v>935</v>
      </c>
      <c r="B151" s="4" t="s">
        <v>147</v>
      </c>
      <c r="C151" s="33">
        <f t="shared" si="21"/>
        <v>9.9100548969118255E-2</v>
      </c>
      <c r="D151" s="33">
        <f t="shared" si="22"/>
        <v>2.8084507272831453E-2</v>
      </c>
      <c r="E151" s="33">
        <f t="shared" si="23"/>
        <v>7.1991177091725395E-2</v>
      </c>
      <c r="F151" s="33">
        <f t="shared" si="24"/>
        <v>6.5019820512273063E-2</v>
      </c>
      <c r="G151" s="33">
        <f t="shared" si="25"/>
        <v>3.2616419880208261E-2</v>
      </c>
      <c r="H151" s="33">
        <f t="shared" si="26"/>
        <v>2.2821807659669183E-2</v>
      </c>
      <c r="I151" s="33">
        <f t="shared" si="27"/>
        <v>4.8146461670327316E-2</v>
      </c>
      <c r="J151" s="33">
        <f t="shared" si="28"/>
        <v>4.899236255514313E-2</v>
      </c>
      <c r="K151" s="32">
        <v>111846</v>
      </c>
      <c r="L151" s="32">
        <v>122167</v>
      </c>
      <c r="M151" s="32">
        <v>127849</v>
      </c>
      <c r="N151" s="32">
        <v>140511</v>
      </c>
      <c r="O151" s="32">
        <v>137906</v>
      </c>
      <c r="P151" s="32">
        <v>143766</v>
      </c>
      <c r="Q151" s="32">
        <v>149336</v>
      </c>
      <c r="R151" s="32">
        <v>154371</v>
      </c>
      <c r="S151" s="32">
        <v>12055</v>
      </c>
      <c r="T151" s="32">
        <v>5404</v>
      </c>
      <c r="U151" s="32">
        <v>9032</v>
      </c>
      <c r="V151" s="32">
        <v>9940</v>
      </c>
      <c r="W151" s="32">
        <v>5351</v>
      </c>
      <c r="X151" s="32">
        <v>3228</v>
      </c>
      <c r="Y151" s="32">
        <v>6172</v>
      </c>
      <c r="Z151" s="32">
        <v>7659</v>
      </c>
      <c r="AA151" s="32">
        <v>1150</v>
      </c>
      <c r="AB151" s="32">
        <v>564</v>
      </c>
      <c r="AC151" s="32">
        <v>1458</v>
      </c>
      <c r="AD151" s="32">
        <v>948</v>
      </c>
      <c r="AE151" s="32">
        <v>1465</v>
      </c>
      <c r="AF151" s="32">
        <v>2507</v>
      </c>
      <c r="AG151" s="32">
        <v>2906</v>
      </c>
      <c r="AH151" s="32">
        <v>2423</v>
      </c>
      <c r="AI151" s="32">
        <v>2121</v>
      </c>
      <c r="AJ151" s="32">
        <v>2537</v>
      </c>
      <c r="AK151" s="32">
        <v>1286</v>
      </c>
      <c r="AL151" s="32">
        <v>1752</v>
      </c>
      <c r="AM151" s="32">
        <v>2318</v>
      </c>
      <c r="AN151" s="32">
        <v>2454</v>
      </c>
      <c r="AO151" s="32">
        <v>1888</v>
      </c>
      <c r="AP151" s="32">
        <v>2519</v>
      </c>
    </row>
    <row r="152" spans="1:42" x14ac:dyDescent="0.3">
      <c r="A152" s="3">
        <v>937</v>
      </c>
      <c r="B152" s="6" t="s">
        <v>148</v>
      </c>
      <c r="C152" s="33">
        <f t="shared" si="21"/>
        <v>3.461527853117214E-2</v>
      </c>
      <c r="D152" s="33">
        <f t="shared" si="22"/>
        <v>5.5401684849931479E-2</v>
      </c>
      <c r="E152" s="33">
        <f t="shared" si="23"/>
        <v>2.3939218534973491E-2</v>
      </c>
      <c r="F152" s="33">
        <f t="shared" si="24"/>
        <v>2.0042981059382899E-2</v>
      </c>
      <c r="G152" s="33">
        <f t="shared" si="25"/>
        <v>1.4139323889934201E-3</v>
      </c>
      <c r="H152" s="33">
        <f t="shared" si="26"/>
        <v>2.7661366897743254E-2</v>
      </c>
      <c r="I152" s="33">
        <f t="shared" si="27"/>
        <v>4.5318266791936151E-2</v>
      </c>
      <c r="J152" s="33">
        <f t="shared" si="28"/>
        <v>3.1865080747032731E-2</v>
      </c>
      <c r="K152" s="32">
        <v>217534</v>
      </c>
      <c r="L152" s="32">
        <v>242989</v>
      </c>
      <c r="M152" s="32">
        <v>260869</v>
      </c>
      <c r="N152" s="32">
        <v>269421</v>
      </c>
      <c r="O152" s="32">
        <v>271583</v>
      </c>
      <c r="P152" s="32">
        <v>280138</v>
      </c>
      <c r="Q152" s="32">
        <v>311861</v>
      </c>
      <c r="R152" s="32">
        <v>315863</v>
      </c>
      <c r="S152" s="32">
        <v>9088</v>
      </c>
      <c r="T152" s="32">
        <v>13416</v>
      </c>
      <c r="U152" s="32">
        <v>11517</v>
      </c>
      <c r="V152" s="32">
        <v>6035</v>
      </c>
      <c r="W152" s="32">
        <v>813</v>
      </c>
      <c r="X152" s="32">
        <v>9981</v>
      </c>
      <c r="Y152" s="32">
        <v>15762</v>
      </c>
      <c r="Z152" s="32">
        <v>7031</v>
      </c>
      <c r="AA152" s="32">
        <v>2253</v>
      </c>
      <c r="AB152" s="32">
        <v>2517</v>
      </c>
      <c r="AC152" s="32">
        <v>2066</v>
      </c>
      <c r="AD152" s="32">
        <v>2109</v>
      </c>
      <c r="AE152" s="32">
        <v>2995</v>
      </c>
      <c r="AF152" s="32">
        <v>2954</v>
      </c>
      <c r="AG152" s="32">
        <v>4749</v>
      </c>
      <c r="AH152" s="32">
        <v>6150</v>
      </c>
      <c r="AI152" s="32">
        <v>3811</v>
      </c>
      <c r="AJ152" s="32">
        <v>2471</v>
      </c>
      <c r="AK152" s="32">
        <v>7338</v>
      </c>
      <c r="AL152" s="32">
        <v>2744</v>
      </c>
      <c r="AM152" s="32">
        <v>3424</v>
      </c>
      <c r="AN152" s="32">
        <v>5186</v>
      </c>
      <c r="AO152" s="32">
        <v>6378</v>
      </c>
      <c r="AP152" s="32">
        <v>3116</v>
      </c>
    </row>
    <row r="153" spans="1:42" x14ac:dyDescent="0.3">
      <c r="A153" s="3">
        <v>938</v>
      </c>
      <c r="B153" s="4" t="s">
        <v>149</v>
      </c>
      <c r="C153" s="33">
        <f t="shared" si="21"/>
        <v>2.9996898400460808E-2</v>
      </c>
      <c r="D153" s="33">
        <f t="shared" si="22"/>
        <v>5.9811613458726424E-2</v>
      </c>
      <c r="E153" s="33">
        <f t="shared" si="23"/>
        <v>2.3868831321064352E-2</v>
      </c>
      <c r="F153" s="33">
        <f t="shared" si="24"/>
        <v>3.8588002566295979E-2</v>
      </c>
      <c r="G153" s="33">
        <f t="shared" si="25"/>
        <v>-1.4577899988660846E-2</v>
      </c>
      <c r="H153" s="33">
        <f t="shared" si="26"/>
        <v>3.5168887882943457E-2</v>
      </c>
      <c r="I153" s="33">
        <f t="shared" si="27"/>
        <v>7.3233041741078184E-2</v>
      </c>
      <c r="J153" s="33">
        <f t="shared" si="28"/>
        <v>4.4305269975413911E-2</v>
      </c>
      <c r="K153" s="32">
        <v>112845</v>
      </c>
      <c r="L153" s="32">
        <v>134723</v>
      </c>
      <c r="M153" s="32">
        <v>136496</v>
      </c>
      <c r="N153" s="32">
        <v>149632</v>
      </c>
      <c r="O153" s="32">
        <v>141104</v>
      </c>
      <c r="P153" s="32">
        <v>150218</v>
      </c>
      <c r="Q153" s="32">
        <v>165185</v>
      </c>
      <c r="R153" s="32">
        <v>159033</v>
      </c>
      <c r="S153" s="32">
        <v>-1141</v>
      </c>
      <c r="T153" s="32">
        <v>8599</v>
      </c>
      <c r="U153" s="32">
        <v>3789</v>
      </c>
      <c r="V153" s="32">
        <v>8058</v>
      </c>
      <c r="W153" s="32">
        <v>-2325</v>
      </c>
      <c r="X153" s="32">
        <v>6777</v>
      </c>
      <c r="Y153" s="32">
        <v>15510</v>
      </c>
      <c r="Z153" s="32">
        <v>5249</v>
      </c>
      <c r="AA153" s="32">
        <v>3297</v>
      </c>
      <c r="AB153" s="32">
        <v>2962</v>
      </c>
      <c r="AC153" s="32">
        <v>3231</v>
      </c>
      <c r="AD153" s="32">
        <v>2804</v>
      </c>
      <c r="AE153" s="32">
        <v>4250</v>
      </c>
      <c r="AF153" s="32">
        <v>3897</v>
      </c>
      <c r="AG153" s="32">
        <v>2891</v>
      </c>
      <c r="AH153" s="32">
        <v>6400</v>
      </c>
      <c r="AI153" s="32">
        <v>-1229</v>
      </c>
      <c r="AJ153" s="32">
        <v>3503</v>
      </c>
      <c r="AK153" s="32">
        <v>3762</v>
      </c>
      <c r="AL153" s="32">
        <v>5088</v>
      </c>
      <c r="AM153" s="32">
        <v>3982</v>
      </c>
      <c r="AN153" s="32">
        <v>5391</v>
      </c>
      <c r="AO153" s="32">
        <v>6304</v>
      </c>
      <c r="AP153" s="32">
        <v>4603</v>
      </c>
    </row>
    <row r="154" spans="1:42" x14ac:dyDescent="0.3">
      <c r="A154" s="3">
        <v>940</v>
      </c>
      <c r="B154" s="4" t="s">
        <v>150</v>
      </c>
      <c r="C154" s="33">
        <f t="shared" si="21"/>
        <v>2.4804316522577138E-2</v>
      </c>
      <c r="D154" s="33">
        <f t="shared" si="22"/>
        <v>2.6687476370968525E-2</v>
      </c>
      <c r="E154" s="33">
        <f t="shared" si="23"/>
        <v>2.1994869683001978E-2</v>
      </c>
      <c r="F154" s="33">
        <f t="shared" si="24"/>
        <v>2.2246496249987809E-2</v>
      </c>
      <c r="G154" s="33">
        <f t="shared" si="25"/>
        <v>3.7720332517562197E-2</v>
      </c>
      <c r="H154" s="33">
        <f t="shared" si="26"/>
        <v>1.8828841181540389E-2</v>
      </c>
      <c r="I154" s="33">
        <f t="shared" si="27"/>
        <v>4.0204301127128743E-2</v>
      </c>
      <c r="J154" s="33">
        <f t="shared" si="28"/>
        <v>3.7629372180059829E-2</v>
      </c>
      <c r="K154" s="32">
        <v>178477</v>
      </c>
      <c r="L154" s="32">
        <v>206314</v>
      </c>
      <c r="M154" s="32">
        <v>201547</v>
      </c>
      <c r="N154" s="32">
        <v>205066</v>
      </c>
      <c r="O154" s="32">
        <v>201854</v>
      </c>
      <c r="P154" s="32">
        <v>204208</v>
      </c>
      <c r="Q154" s="32">
        <v>207341</v>
      </c>
      <c r="R154" s="32">
        <v>220971</v>
      </c>
      <c r="S154" s="32">
        <v>9173</v>
      </c>
      <c r="T154" s="32">
        <v>5286</v>
      </c>
      <c r="U154" s="32">
        <v>8571</v>
      </c>
      <c r="V154" s="32">
        <v>3691</v>
      </c>
      <c r="W154" s="32">
        <v>8831</v>
      </c>
      <c r="X154" s="32">
        <v>5229</v>
      </c>
      <c r="Y154" s="32">
        <v>7510</v>
      </c>
      <c r="Z154" s="32">
        <v>17618</v>
      </c>
      <c r="AA154" s="32">
        <v>11768</v>
      </c>
      <c r="AB154" s="32">
        <v>15135</v>
      </c>
      <c r="AC154" s="32">
        <v>13844</v>
      </c>
      <c r="AD154" s="32">
        <v>15715</v>
      </c>
      <c r="AE154" s="32">
        <v>12547</v>
      </c>
      <c r="AF154" s="32">
        <v>13020</v>
      </c>
      <c r="AG154" s="32">
        <v>14357</v>
      </c>
      <c r="AH154" s="32">
        <v>13478</v>
      </c>
      <c r="AI154" s="32">
        <v>16514</v>
      </c>
      <c r="AJ154" s="32">
        <v>14915</v>
      </c>
      <c r="AK154" s="32">
        <v>17982</v>
      </c>
      <c r="AL154" s="32">
        <v>14844</v>
      </c>
      <c r="AM154" s="32">
        <v>13764</v>
      </c>
      <c r="AN154" s="32">
        <v>14404</v>
      </c>
      <c r="AO154" s="32">
        <v>13531</v>
      </c>
      <c r="AP154" s="32">
        <v>22781</v>
      </c>
    </row>
    <row r="155" spans="1:42" x14ac:dyDescent="0.3">
      <c r="A155" s="3">
        <v>941</v>
      </c>
      <c r="B155" s="4" t="s">
        <v>151</v>
      </c>
      <c r="C155" s="33">
        <f t="shared" si="21"/>
        <v>0.11691334623203921</v>
      </c>
      <c r="D155" s="33">
        <f t="shared" si="22"/>
        <v>7.16629510796781E-2</v>
      </c>
      <c r="E155" s="33">
        <f t="shared" si="23"/>
        <v>0.13882016488170618</v>
      </c>
      <c r="F155" s="33">
        <f t="shared" si="24"/>
        <v>0.10953343176698072</v>
      </c>
      <c r="G155" s="33">
        <f t="shared" si="25"/>
        <v>0.13305008944543828</v>
      </c>
      <c r="H155" s="33">
        <f t="shared" si="26"/>
        <v>0.10980455307663493</v>
      </c>
      <c r="I155" s="33">
        <f t="shared" si="27"/>
        <v>0.12029828979616639</v>
      </c>
      <c r="J155" s="33">
        <f t="shared" si="28"/>
        <v>8.7176315298442997E-2</v>
      </c>
      <c r="K155" s="32">
        <v>203638</v>
      </c>
      <c r="L155" s="32">
        <v>247157</v>
      </c>
      <c r="M155" s="32">
        <v>238474</v>
      </c>
      <c r="N155" s="32">
        <v>275651</v>
      </c>
      <c r="O155" s="32">
        <v>272792</v>
      </c>
      <c r="P155" s="32">
        <v>285653</v>
      </c>
      <c r="Q155" s="32">
        <v>296222</v>
      </c>
      <c r="R155" s="32">
        <v>289402</v>
      </c>
      <c r="S155" s="32">
        <v>-3639</v>
      </c>
      <c r="T155" s="32">
        <v>13551</v>
      </c>
      <c r="U155" s="32">
        <v>39206</v>
      </c>
      <c r="V155" s="32">
        <v>38281</v>
      </c>
      <c r="W155" s="32">
        <v>40156</v>
      </c>
      <c r="X155" s="32">
        <v>40795</v>
      </c>
      <c r="Y155" s="32">
        <v>42187</v>
      </c>
      <c r="Z155" s="32">
        <v>28969</v>
      </c>
      <c r="AA155" s="32">
        <v>60935</v>
      </c>
      <c r="AB155" s="32">
        <v>38767</v>
      </c>
      <c r="AC155" s="32">
        <v>31370</v>
      </c>
      <c r="AD155" s="32">
        <v>24818</v>
      </c>
      <c r="AE155" s="32">
        <v>30413</v>
      </c>
      <c r="AF155" s="32">
        <v>27157</v>
      </c>
      <c r="AG155" s="32">
        <v>28042</v>
      </c>
      <c r="AH155" s="32">
        <v>32455</v>
      </c>
      <c r="AI155" s="32">
        <v>33488</v>
      </c>
      <c r="AJ155" s="32">
        <v>34606</v>
      </c>
      <c r="AK155" s="32">
        <v>37471</v>
      </c>
      <c r="AL155" s="32">
        <v>32906</v>
      </c>
      <c r="AM155" s="32">
        <v>34274</v>
      </c>
      <c r="AN155" s="32">
        <v>36586</v>
      </c>
      <c r="AO155" s="32">
        <v>34594</v>
      </c>
      <c r="AP155" s="32">
        <v>36195</v>
      </c>
    </row>
    <row r="156" spans="1:42" x14ac:dyDescent="0.3">
      <c r="A156" s="3">
        <v>1001</v>
      </c>
      <c r="B156" s="4" t="s">
        <v>152</v>
      </c>
      <c r="C156" s="33">
        <f t="shared" si="21"/>
        <v>3.2158845269751685E-2</v>
      </c>
      <c r="D156" s="33">
        <f t="shared" si="22"/>
        <v>2.5591211225863188E-2</v>
      </c>
      <c r="E156" s="33">
        <f t="shared" si="23"/>
        <v>1.6214154408907985E-2</v>
      </c>
      <c r="F156" s="33">
        <f t="shared" si="24"/>
        <v>1.9127115852070529E-2</v>
      </c>
      <c r="G156" s="33">
        <f t="shared" si="25"/>
        <v>1.2546239746209643E-2</v>
      </c>
      <c r="H156" s="33">
        <f t="shared" si="26"/>
        <v>2.4866279350937999E-2</v>
      </c>
      <c r="I156" s="33">
        <f t="shared" si="27"/>
        <v>4.463042910990965E-2</v>
      </c>
      <c r="J156" s="33">
        <f t="shared" si="28"/>
        <v>2.9584753609621588E-2</v>
      </c>
      <c r="K156" s="32">
        <v>5181747</v>
      </c>
      <c r="L156" s="32">
        <v>5517402</v>
      </c>
      <c r="M156" s="32">
        <v>5791298</v>
      </c>
      <c r="N156" s="32">
        <v>5940101</v>
      </c>
      <c r="O156" s="32">
        <v>6218676</v>
      </c>
      <c r="P156" s="32">
        <v>6430757</v>
      </c>
      <c r="Q156" s="32">
        <v>7016827</v>
      </c>
      <c r="R156" s="32">
        <v>7370925</v>
      </c>
      <c r="S156" s="32">
        <v>149810</v>
      </c>
      <c r="T156" s="32">
        <v>117845</v>
      </c>
      <c r="U156" s="32">
        <v>103350</v>
      </c>
      <c r="V156" s="32">
        <v>101015</v>
      </c>
      <c r="W156" s="32">
        <v>82586</v>
      </c>
      <c r="X156" s="32">
        <v>152411</v>
      </c>
      <c r="Y156" s="32">
        <v>346786</v>
      </c>
      <c r="Z156" s="32">
        <v>253986</v>
      </c>
      <c r="AA156" s="32">
        <v>151118</v>
      </c>
      <c r="AB156" s="32">
        <v>134973</v>
      </c>
      <c r="AC156" s="32">
        <v>114370</v>
      </c>
      <c r="AD156" s="32">
        <v>122415</v>
      </c>
      <c r="AE156" s="32">
        <v>105843</v>
      </c>
      <c r="AF156" s="32">
        <v>113143</v>
      </c>
      <c r="AG156" s="32">
        <v>107541</v>
      </c>
      <c r="AH156" s="32">
        <v>135824</v>
      </c>
      <c r="AI156" s="32">
        <v>134289</v>
      </c>
      <c r="AJ156" s="32">
        <v>111621</v>
      </c>
      <c r="AK156" s="32">
        <v>123819</v>
      </c>
      <c r="AL156" s="32">
        <v>109813</v>
      </c>
      <c r="AM156" s="32">
        <v>110408</v>
      </c>
      <c r="AN156" s="32">
        <v>105645</v>
      </c>
      <c r="AO156" s="32">
        <v>141163</v>
      </c>
      <c r="AP156" s="32">
        <v>171743</v>
      </c>
    </row>
    <row r="157" spans="1:42" x14ac:dyDescent="0.3">
      <c r="A157" s="3">
        <v>1002</v>
      </c>
      <c r="B157" s="4" t="s">
        <v>153</v>
      </c>
      <c r="C157" s="33">
        <f t="shared" si="21"/>
        <v>3.1611669001704007E-2</v>
      </c>
      <c r="D157" s="33">
        <f t="shared" si="22"/>
        <v>4.7647409806721081E-2</v>
      </c>
      <c r="E157" s="33">
        <f t="shared" si="23"/>
        <v>3.5034843499201412E-2</v>
      </c>
      <c r="F157" s="33">
        <f t="shared" si="24"/>
        <v>1.1047446984897222E-2</v>
      </c>
      <c r="G157" s="33">
        <f t="shared" si="25"/>
        <v>2.1437660173121383E-2</v>
      </c>
      <c r="H157" s="33">
        <f t="shared" si="26"/>
        <v>3.9181704468993155E-2</v>
      </c>
      <c r="I157" s="33">
        <f t="shared" si="27"/>
        <v>2.4093985825005097E-2</v>
      </c>
      <c r="J157" s="33">
        <f t="shared" si="28"/>
        <v>1.4950599220262142E-2</v>
      </c>
      <c r="K157" s="32">
        <v>851521</v>
      </c>
      <c r="L157" s="32">
        <v>938540</v>
      </c>
      <c r="M157" s="32">
        <v>1008653</v>
      </c>
      <c r="N157" s="32">
        <v>1036167</v>
      </c>
      <c r="O157" s="32">
        <v>1115980</v>
      </c>
      <c r="P157" s="32">
        <v>1148827</v>
      </c>
      <c r="Q157" s="32">
        <v>1255168</v>
      </c>
      <c r="R157" s="32">
        <v>1304028</v>
      </c>
      <c r="S157" s="32">
        <v>30367</v>
      </c>
      <c r="T157" s="32">
        <v>33056</v>
      </c>
      <c r="U157" s="32">
        <v>36616</v>
      </c>
      <c r="V157" s="32">
        <v>16345</v>
      </c>
      <c r="W157" s="32">
        <v>31630</v>
      </c>
      <c r="X157" s="32">
        <v>39841</v>
      </c>
      <c r="Y157" s="32">
        <v>28999</v>
      </c>
      <c r="Z157" s="32">
        <v>20952</v>
      </c>
      <c r="AA157" s="32">
        <v>4022</v>
      </c>
      <c r="AB157" s="32">
        <v>17044</v>
      </c>
      <c r="AC157" s="32">
        <v>5823</v>
      </c>
      <c r="AD157" s="32">
        <v>5977</v>
      </c>
      <c r="AE157" s="32">
        <v>8887</v>
      </c>
      <c r="AF157" s="32">
        <v>10921</v>
      </c>
      <c r="AG157" s="32">
        <v>6864</v>
      </c>
      <c r="AH157" s="32">
        <v>7711</v>
      </c>
      <c r="AI157" s="32">
        <v>7471</v>
      </c>
      <c r="AJ157" s="32">
        <v>5381</v>
      </c>
      <c r="AK157" s="32">
        <v>7101</v>
      </c>
      <c r="AL157" s="32">
        <v>10875</v>
      </c>
      <c r="AM157" s="32">
        <v>16593</v>
      </c>
      <c r="AN157" s="32">
        <v>5749</v>
      </c>
      <c r="AO157" s="32">
        <v>5621</v>
      </c>
      <c r="AP157" s="32">
        <v>9167</v>
      </c>
    </row>
    <row r="158" spans="1:42" x14ac:dyDescent="0.3">
      <c r="A158" s="3">
        <v>1003</v>
      </c>
      <c r="B158" s="4" t="s">
        <v>154</v>
      </c>
      <c r="C158" s="33">
        <f t="shared" si="21"/>
        <v>8.5183030630624698E-3</v>
      </c>
      <c r="D158" s="33">
        <f t="shared" si="22"/>
        <v>5.7146391242501081E-3</v>
      </c>
      <c r="E158" s="33">
        <f t="shared" si="23"/>
        <v>1.2710065091820768E-3</v>
      </c>
      <c r="F158" s="33">
        <f t="shared" si="24"/>
        <v>3.1643446214984015E-2</v>
      </c>
      <c r="G158" s="33">
        <f t="shared" si="25"/>
        <v>9.329165411862796E-3</v>
      </c>
      <c r="H158" s="33">
        <f t="shared" si="26"/>
        <v>3.0426427235050024E-2</v>
      </c>
      <c r="I158" s="33">
        <f t="shared" si="27"/>
        <v>4.8308780005801299E-2</v>
      </c>
      <c r="J158" s="33">
        <f t="shared" si="28"/>
        <v>1.2975652089168161E-2</v>
      </c>
      <c r="K158" s="32">
        <v>606811</v>
      </c>
      <c r="L158" s="32">
        <v>646760</v>
      </c>
      <c r="M158" s="32">
        <v>687644</v>
      </c>
      <c r="N158" s="32">
        <v>769006</v>
      </c>
      <c r="O158" s="32">
        <v>760411</v>
      </c>
      <c r="P158" s="32">
        <v>787309</v>
      </c>
      <c r="Q158" s="32">
        <v>848086</v>
      </c>
      <c r="R158" s="32">
        <v>861922</v>
      </c>
      <c r="S158" s="32">
        <v>11367</v>
      </c>
      <c r="T158" s="32">
        <v>3661</v>
      </c>
      <c r="U158" s="32">
        <v>3337</v>
      </c>
      <c r="V158" s="32">
        <v>26289</v>
      </c>
      <c r="W158" s="32">
        <v>1484</v>
      </c>
      <c r="X158" s="32">
        <v>20810</v>
      </c>
      <c r="Y158" s="32">
        <v>43951</v>
      </c>
      <c r="Z158" s="32">
        <v>7551</v>
      </c>
      <c r="AA158" s="32">
        <v>4309</v>
      </c>
      <c r="AB158" s="32">
        <v>5153</v>
      </c>
      <c r="AC158" s="32">
        <v>1900</v>
      </c>
      <c r="AD158" s="32">
        <v>4506</v>
      </c>
      <c r="AE158" s="32">
        <v>14497</v>
      </c>
      <c r="AF158" s="32">
        <v>8101</v>
      </c>
      <c r="AG158" s="32">
        <v>4866</v>
      </c>
      <c r="AH158" s="32">
        <v>9011</v>
      </c>
      <c r="AI158" s="32">
        <v>10507</v>
      </c>
      <c r="AJ158" s="32">
        <v>5118</v>
      </c>
      <c r="AK158" s="32">
        <v>4363</v>
      </c>
      <c r="AL158" s="32">
        <v>6461</v>
      </c>
      <c r="AM158" s="32">
        <v>8887</v>
      </c>
      <c r="AN158" s="32">
        <v>4956</v>
      </c>
      <c r="AO158" s="32">
        <v>7847</v>
      </c>
      <c r="AP158" s="32">
        <v>5378</v>
      </c>
    </row>
    <row r="159" spans="1:42" x14ac:dyDescent="0.3">
      <c r="A159" s="3">
        <v>1004</v>
      </c>
      <c r="B159" s="4" t="s">
        <v>155</v>
      </c>
      <c r="C159" s="33">
        <f t="shared" si="21"/>
        <v>1.0302463968218552E-2</v>
      </c>
      <c r="D159" s="33">
        <f t="shared" si="22"/>
        <v>3.7789547833404508E-3</v>
      </c>
      <c r="E159" s="33">
        <f t="shared" si="23"/>
        <v>1.0014346023745751E-2</v>
      </c>
      <c r="F159" s="33">
        <f t="shared" si="24"/>
        <v>1.9469627352923215E-2</v>
      </c>
      <c r="G159" s="33">
        <f t="shared" si="25"/>
        <v>5.9759774184342659E-4</v>
      </c>
      <c r="H159" s="33">
        <f t="shared" si="26"/>
        <v>2.5719085159882468E-2</v>
      </c>
      <c r="I159" s="33">
        <f t="shared" si="27"/>
        <v>2.6694358755077731E-2</v>
      </c>
      <c r="J159" s="33">
        <f t="shared" si="28"/>
        <v>9.2146193891840464E-3</v>
      </c>
      <c r="K159" s="32">
        <v>596071</v>
      </c>
      <c r="L159" s="32">
        <v>634567</v>
      </c>
      <c r="M159" s="32">
        <v>681722</v>
      </c>
      <c r="N159" s="32">
        <v>704071</v>
      </c>
      <c r="O159" s="32">
        <v>707834</v>
      </c>
      <c r="P159" s="32">
        <v>764374</v>
      </c>
      <c r="Q159" s="32">
        <v>818525</v>
      </c>
      <c r="R159" s="32">
        <v>841923</v>
      </c>
      <c r="S159" s="32">
        <v>12622</v>
      </c>
      <c r="T159" s="32">
        <v>-1126</v>
      </c>
      <c r="U159" s="32">
        <v>9227</v>
      </c>
      <c r="V159" s="32">
        <v>18206</v>
      </c>
      <c r="W159" s="32">
        <v>1719</v>
      </c>
      <c r="X159" s="32">
        <v>21026</v>
      </c>
      <c r="Y159" s="32">
        <v>26259</v>
      </c>
      <c r="Z159" s="32">
        <v>-1491</v>
      </c>
      <c r="AA159" s="32">
        <v>3828</v>
      </c>
      <c r="AB159" s="32">
        <v>7561</v>
      </c>
      <c r="AC159" s="32">
        <v>4331</v>
      </c>
      <c r="AD159" s="32">
        <v>7182</v>
      </c>
      <c r="AE159" s="32">
        <v>7484</v>
      </c>
      <c r="AF159" s="32">
        <v>6254</v>
      </c>
      <c r="AG159" s="32">
        <v>5482</v>
      </c>
      <c r="AH159" s="32">
        <v>13870</v>
      </c>
      <c r="AI159" s="32">
        <v>10309</v>
      </c>
      <c r="AJ159" s="32">
        <v>4037</v>
      </c>
      <c r="AK159" s="32">
        <v>6731</v>
      </c>
      <c r="AL159" s="32">
        <v>11680</v>
      </c>
      <c r="AM159" s="32">
        <v>8780</v>
      </c>
      <c r="AN159" s="32">
        <v>7621</v>
      </c>
      <c r="AO159" s="32">
        <v>9891</v>
      </c>
      <c r="AP159" s="32">
        <v>4621</v>
      </c>
    </row>
    <row r="160" spans="1:42" x14ac:dyDescent="0.3">
      <c r="A160" s="3">
        <v>1014</v>
      </c>
      <c r="B160" s="4" t="s">
        <v>156</v>
      </c>
      <c r="C160" s="33">
        <f t="shared" si="21"/>
        <v>3.9045877437697718E-2</v>
      </c>
      <c r="D160" s="33">
        <f t="shared" si="22"/>
        <v>4.3429216722609403E-2</v>
      </c>
      <c r="E160" s="33">
        <f t="shared" si="23"/>
        <v>5.1366574697283673E-2</v>
      </c>
      <c r="F160" s="33">
        <f t="shared" si="24"/>
        <v>3.0366218485525863E-2</v>
      </c>
      <c r="G160" s="33">
        <f t="shared" si="25"/>
        <v>2.2391073359688936E-2</v>
      </c>
      <c r="H160" s="33">
        <f t="shared" si="26"/>
        <v>4.7703822402876572E-2</v>
      </c>
      <c r="I160" s="33">
        <f t="shared" si="27"/>
        <v>5.5570679577053972E-2</v>
      </c>
      <c r="J160" s="33">
        <f t="shared" si="28"/>
        <v>4.7939368400816681E-2</v>
      </c>
      <c r="K160" s="32">
        <v>749170</v>
      </c>
      <c r="L160" s="32">
        <v>800521</v>
      </c>
      <c r="M160" s="32">
        <v>856082</v>
      </c>
      <c r="N160" s="32">
        <v>899190</v>
      </c>
      <c r="O160" s="32">
        <v>953371</v>
      </c>
      <c r="P160" s="32">
        <v>1023440</v>
      </c>
      <c r="Q160" s="32">
        <v>1105673</v>
      </c>
      <c r="R160" s="32">
        <v>1165201</v>
      </c>
      <c r="S160" s="32">
        <v>30038</v>
      </c>
      <c r="T160" s="32">
        <v>39619</v>
      </c>
      <c r="U160" s="32">
        <v>42682</v>
      </c>
      <c r="V160" s="32">
        <v>28218</v>
      </c>
      <c r="W160" s="32">
        <v>23470</v>
      </c>
      <c r="X160" s="32">
        <v>51797</v>
      </c>
      <c r="Y160" s="32">
        <v>66440</v>
      </c>
      <c r="Z160" s="32">
        <v>66076</v>
      </c>
      <c r="AA160" s="32">
        <v>1344</v>
      </c>
      <c r="AB160" s="32">
        <v>814</v>
      </c>
      <c r="AC160" s="32">
        <v>3762</v>
      </c>
      <c r="AD160" s="32">
        <v>2904</v>
      </c>
      <c r="AE160" s="32">
        <v>3343</v>
      </c>
      <c r="AF160" s="32">
        <v>3798</v>
      </c>
      <c r="AG160" s="32">
        <v>5468</v>
      </c>
      <c r="AH160" s="32">
        <v>4521</v>
      </c>
      <c r="AI160" s="32">
        <v>2130</v>
      </c>
      <c r="AJ160" s="32">
        <v>5667</v>
      </c>
      <c r="AK160" s="32">
        <v>2470</v>
      </c>
      <c r="AL160" s="32">
        <v>3817</v>
      </c>
      <c r="AM160" s="32">
        <v>5466</v>
      </c>
      <c r="AN160" s="32">
        <v>6773</v>
      </c>
      <c r="AO160" s="32">
        <v>10465</v>
      </c>
      <c r="AP160" s="32">
        <v>14738</v>
      </c>
    </row>
    <row r="161" spans="1:42" x14ac:dyDescent="0.3">
      <c r="A161" s="3">
        <v>1017</v>
      </c>
      <c r="B161" s="4" t="s">
        <v>157</v>
      </c>
      <c r="C161" s="33">
        <f t="shared" si="21"/>
        <v>2.3816853481685898E-2</v>
      </c>
      <c r="D161" s="33">
        <f t="shared" si="22"/>
        <v>-4.5385384746339803E-2</v>
      </c>
      <c r="E161" s="33">
        <f t="shared" si="23"/>
        <v>4.2517908456858718E-2</v>
      </c>
      <c r="F161" s="33">
        <f t="shared" si="24"/>
        <v>5.4354397902838976E-2</v>
      </c>
      <c r="G161" s="33">
        <f t="shared" si="25"/>
        <v>3.1802369764629065E-2</v>
      </c>
      <c r="H161" s="33">
        <f t="shared" si="26"/>
        <v>2.1125684685253575E-2</v>
      </c>
      <c r="I161" s="33">
        <f t="shared" si="27"/>
        <v>2.9300829871428093E-2</v>
      </c>
      <c r="J161" s="33">
        <f t="shared" si="28"/>
        <v>4.6318829777322275E-2</v>
      </c>
      <c r="K161" s="32">
        <v>363818</v>
      </c>
      <c r="L161" s="32">
        <v>375936</v>
      </c>
      <c r="M161" s="32">
        <v>413073</v>
      </c>
      <c r="N161" s="32">
        <v>448225</v>
      </c>
      <c r="O161" s="32">
        <v>467135</v>
      </c>
      <c r="P161" s="32">
        <v>490919</v>
      </c>
      <c r="Q161" s="32">
        <v>507187</v>
      </c>
      <c r="R161" s="32">
        <v>536650</v>
      </c>
      <c r="S161" s="32">
        <v>5549</v>
      </c>
      <c r="T161" s="32">
        <v>-19769</v>
      </c>
      <c r="U161" s="32">
        <v>17274</v>
      </c>
      <c r="V161" s="32">
        <v>28545</v>
      </c>
      <c r="W161" s="32">
        <v>17644</v>
      </c>
      <c r="X161" s="32">
        <v>7933</v>
      </c>
      <c r="Y161" s="32">
        <v>15409</v>
      </c>
      <c r="Z161" s="32">
        <v>24169</v>
      </c>
      <c r="AA161" s="32">
        <v>11303</v>
      </c>
      <c r="AB161" s="32">
        <v>6075</v>
      </c>
      <c r="AC161" s="32">
        <v>4463</v>
      </c>
      <c r="AD161" s="32">
        <v>3730</v>
      </c>
      <c r="AE161" s="32">
        <v>3212</v>
      </c>
      <c r="AF161" s="32">
        <v>6042</v>
      </c>
      <c r="AG161" s="32">
        <v>4618</v>
      </c>
      <c r="AH161" s="32">
        <v>10484</v>
      </c>
      <c r="AI161" s="32">
        <v>8187</v>
      </c>
      <c r="AJ161" s="32">
        <v>3368</v>
      </c>
      <c r="AK161" s="32">
        <v>4174</v>
      </c>
      <c r="AL161" s="32">
        <v>7912</v>
      </c>
      <c r="AM161" s="32">
        <v>6000</v>
      </c>
      <c r="AN161" s="32">
        <v>3604</v>
      </c>
      <c r="AO161" s="32">
        <v>5166</v>
      </c>
      <c r="AP161" s="32">
        <v>9796</v>
      </c>
    </row>
    <row r="162" spans="1:42" x14ac:dyDescent="0.3">
      <c r="A162" s="3">
        <v>1018</v>
      </c>
      <c r="B162" s="4" t="s">
        <v>158</v>
      </c>
      <c r="C162" s="33">
        <f t="shared" si="21"/>
        <v>6.2381573885311389E-3</v>
      </c>
      <c r="D162" s="33">
        <f t="shared" si="22"/>
        <v>3.0378954992921346E-2</v>
      </c>
      <c r="E162" s="33">
        <f t="shared" si="23"/>
        <v>4.3052016559417088E-2</v>
      </c>
      <c r="F162" s="33">
        <f t="shared" si="24"/>
        <v>3.162748860460609E-2</v>
      </c>
      <c r="G162" s="33">
        <f t="shared" si="25"/>
        <v>2.996751118378873E-2</v>
      </c>
      <c r="H162" s="33">
        <f t="shared" si="26"/>
        <v>4.8312321071231776E-2</v>
      </c>
      <c r="I162" s="33">
        <f t="shared" si="27"/>
        <v>5.3197314915737405E-2</v>
      </c>
      <c r="J162" s="33">
        <f t="shared" si="28"/>
        <v>3.4899936723780695E-2</v>
      </c>
      <c r="K162" s="32">
        <v>556254</v>
      </c>
      <c r="L162" s="32">
        <v>607460</v>
      </c>
      <c r="M162" s="32">
        <v>648332</v>
      </c>
      <c r="N162" s="32">
        <v>675931</v>
      </c>
      <c r="O162" s="32">
        <v>694085</v>
      </c>
      <c r="P162" s="32">
        <v>724101</v>
      </c>
      <c r="Q162" s="32">
        <v>763328</v>
      </c>
      <c r="R162" s="32">
        <v>805990</v>
      </c>
      <c r="S162" s="32">
        <v>3064</v>
      </c>
      <c r="T162" s="32">
        <v>20598</v>
      </c>
      <c r="U162" s="32">
        <v>27379</v>
      </c>
      <c r="V162" s="32">
        <v>20472</v>
      </c>
      <c r="W162" s="32">
        <v>25790</v>
      </c>
      <c r="X162" s="32">
        <v>37170</v>
      </c>
      <c r="Y162" s="32">
        <v>39899</v>
      </c>
      <c r="Z162" s="32">
        <v>27388</v>
      </c>
      <c r="AA162" s="32">
        <v>2770</v>
      </c>
      <c r="AB162" s="32">
        <v>1711</v>
      </c>
      <c r="AC162" s="32">
        <v>4708</v>
      </c>
      <c r="AD162" s="32">
        <v>3988</v>
      </c>
      <c r="AE162" s="32">
        <v>3233</v>
      </c>
      <c r="AF162" s="32">
        <v>5551</v>
      </c>
      <c r="AG162" s="32">
        <v>5675</v>
      </c>
      <c r="AH162" s="32">
        <v>5307</v>
      </c>
      <c r="AI162" s="32">
        <v>2364</v>
      </c>
      <c r="AJ162" s="32">
        <v>3855</v>
      </c>
      <c r="AK162" s="32">
        <v>4175</v>
      </c>
      <c r="AL162" s="32">
        <v>3082</v>
      </c>
      <c r="AM162" s="32">
        <v>8223</v>
      </c>
      <c r="AN162" s="32">
        <v>7738</v>
      </c>
      <c r="AO162" s="32">
        <v>4967</v>
      </c>
      <c r="AP162" s="32">
        <v>4566</v>
      </c>
    </row>
    <row r="163" spans="1:42" x14ac:dyDescent="0.3">
      <c r="A163" s="3">
        <v>1021</v>
      </c>
      <c r="B163" s="4" t="s">
        <v>159</v>
      </c>
      <c r="C163" s="33">
        <f t="shared" si="21"/>
        <v>8.7732654453322942E-2</v>
      </c>
      <c r="D163" s="33">
        <f t="shared" si="22"/>
        <v>2.991654327634944E-2</v>
      </c>
      <c r="E163" s="33">
        <f t="shared" si="23"/>
        <v>6.6827256469214211E-2</v>
      </c>
      <c r="F163" s="33">
        <f t="shared" si="24"/>
        <v>6.0790073769207045E-2</v>
      </c>
      <c r="G163" s="33">
        <f t="shared" si="25"/>
        <v>5.5982843815843189E-2</v>
      </c>
      <c r="H163" s="33">
        <f t="shared" si="26"/>
        <v>3.1011419400922086E-2</v>
      </c>
      <c r="I163" s="33">
        <f t="shared" si="27"/>
        <v>5.7025087737586432E-2</v>
      </c>
      <c r="J163" s="33">
        <f t="shared" si="28"/>
        <v>8.2455139452523706E-3</v>
      </c>
      <c r="K163" s="32">
        <v>164192</v>
      </c>
      <c r="L163" s="32">
        <v>178296</v>
      </c>
      <c r="M163" s="32">
        <v>191793</v>
      </c>
      <c r="N163" s="32">
        <v>197779</v>
      </c>
      <c r="O163" s="32">
        <v>213101</v>
      </c>
      <c r="P163" s="32">
        <v>215598</v>
      </c>
      <c r="Q163" s="32">
        <v>230232</v>
      </c>
      <c r="R163" s="32">
        <v>278697</v>
      </c>
      <c r="S163" s="32">
        <v>15106</v>
      </c>
      <c r="T163" s="32">
        <v>8007</v>
      </c>
      <c r="U163" s="32">
        <v>12962</v>
      </c>
      <c r="V163" s="32">
        <v>13433</v>
      </c>
      <c r="W163" s="32">
        <v>12403</v>
      </c>
      <c r="X163" s="32">
        <v>4873</v>
      </c>
      <c r="Y163" s="32">
        <v>14136</v>
      </c>
      <c r="Z163" s="32">
        <v>31214</v>
      </c>
      <c r="AA163" s="32">
        <v>892</v>
      </c>
      <c r="AB163" s="32">
        <v>2200</v>
      </c>
      <c r="AC163" s="32">
        <v>2582</v>
      </c>
      <c r="AD163" s="32">
        <v>1041</v>
      </c>
      <c r="AE163" s="32">
        <v>2953</v>
      </c>
      <c r="AF163" s="32">
        <v>4342</v>
      </c>
      <c r="AG163" s="32">
        <v>3290</v>
      </c>
      <c r="AH163" s="32">
        <v>4457</v>
      </c>
      <c r="AI163" s="32">
        <v>1593</v>
      </c>
      <c r="AJ163" s="32">
        <v>4873</v>
      </c>
      <c r="AK163" s="32">
        <v>2727</v>
      </c>
      <c r="AL163" s="32">
        <v>2451</v>
      </c>
      <c r="AM163" s="32">
        <v>3426</v>
      </c>
      <c r="AN163" s="32">
        <v>2529</v>
      </c>
      <c r="AO163" s="32">
        <v>4297</v>
      </c>
      <c r="AP163" s="32">
        <v>33373</v>
      </c>
    </row>
    <row r="164" spans="1:42" x14ac:dyDescent="0.3">
      <c r="A164" s="3">
        <v>1026</v>
      </c>
      <c r="B164" s="4" t="s">
        <v>160</v>
      </c>
      <c r="C164" s="33">
        <f t="shared" si="21"/>
        <v>0.14595191123003545</v>
      </c>
      <c r="D164" s="33">
        <f t="shared" si="22"/>
        <v>-4.6449900464499002E-3</v>
      </c>
      <c r="E164" s="33">
        <f t="shared" si="23"/>
        <v>0.11907967527360465</v>
      </c>
      <c r="F164" s="33">
        <f t="shared" si="24"/>
        <v>9.2620390279524525E-2</v>
      </c>
      <c r="G164" s="33">
        <f t="shared" si="25"/>
        <v>9.9863512283894451E-2</v>
      </c>
      <c r="H164" s="33">
        <f t="shared" si="26"/>
        <v>2.7026676017558898E-2</v>
      </c>
      <c r="I164" s="33">
        <f t="shared" si="27"/>
        <v>8.7918793994139155E-2</v>
      </c>
      <c r="J164" s="33">
        <f t="shared" si="28"/>
        <v>0.10744780379199678</v>
      </c>
      <c r="K164" s="32">
        <v>132297</v>
      </c>
      <c r="L164" s="32">
        <v>134123</v>
      </c>
      <c r="M164" s="32">
        <v>150034</v>
      </c>
      <c r="N164" s="32">
        <v>147894</v>
      </c>
      <c r="O164" s="32">
        <v>158256</v>
      </c>
      <c r="P164" s="32">
        <v>153996</v>
      </c>
      <c r="Q164" s="32">
        <v>165505</v>
      </c>
      <c r="R164" s="32">
        <v>168882</v>
      </c>
      <c r="S164" s="32">
        <v>23944</v>
      </c>
      <c r="T164" s="32">
        <v>1595</v>
      </c>
      <c r="U164" s="32">
        <v>21748</v>
      </c>
      <c r="V164" s="32">
        <v>17223</v>
      </c>
      <c r="W164" s="32">
        <v>19154</v>
      </c>
      <c r="X164" s="32">
        <v>6877</v>
      </c>
      <c r="Y164" s="32">
        <v>16149</v>
      </c>
      <c r="Z164" s="32">
        <v>24622</v>
      </c>
      <c r="AA164" s="32">
        <v>3311</v>
      </c>
      <c r="AB164" s="32">
        <v>4826</v>
      </c>
      <c r="AC164" s="32">
        <v>4458</v>
      </c>
      <c r="AD164" s="32">
        <v>4579</v>
      </c>
      <c r="AE164" s="32">
        <v>5623</v>
      </c>
      <c r="AF164" s="32">
        <v>4716</v>
      </c>
      <c r="AG164" s="32">
        <v>6013</v>
      </c>
      <c r="AH164" s="32">
        <v>4465</v>
      </c>
      <c r="AI164" s="32">
        <v>7946</v>
      </c>
      <c r="AJ164" s="32">
        <v>7044</v>
      </c>
      <c r="AK164" s="32">
        <v>8340</v>
      </c>
      <c r="AL164" s="32">
        <v>8104</v>
      </c>
      <c r="AM164" s="32">
        <v>8973</v>
      </c>
      <c r="AN164" s="32">
        <v>7431</v>
      </c>
      <c r="AO164" s="32">
        <v>7611</v>
      </c>
      <c r="AP164" s="32">
        <v>10941</v>
      </c>
    </row>
    <row r="165" spans="1:42" x14ac:dyDescent="0.3">
      <c r="A165" s="3">
        <v>1027</v>
      </c>
      <c r="B165" s="4" t="s">
        <v>161</v>
      </c>
      <c r="C165" s="33">
        <f t="shared" si="21"/>
        <v>7.3997049616809987E-2</v>
      </c>
      <c r="D165" s="33">
        <f t="shared" si="22"/>
        <v>-5.9379979718962771E-2</v>
      </c>
      <c r="E165" s="33">
        <f t="shared" si="23"/>
        <v>6.2425837777383759E-2</v>
      </c>
      <c r="F165" s="33">
        <f t="shared" si="24"/>
        <v>3.349902313898008E-2</v>
      </c>
      <c r="G165" s="33">
        <f t="shared" si="25"/>
        <v>1.8152488205752548E-2</v>
      </c>
      <c r="H165" s="33">
        <f t="shared" si="26"/>
        <v>7.8367519064743985E-3</v>
      </c>
      <c r="I165" s="33">
        <f t="shared" si="27"/>
        <v>3.519294541654671E-2</v>
      </c>
      <c r="J165" s="33">
        <f t="shared" si="28"/>
        <v>4.2609513203654852E-2</v>
      </c>
      <c r="K165" s="32">
        <v>138965</v>
      </c>
      <c r="L165" s="32">
        <v>138060</v>
      </c>
      <c r="M165" s="32">
        <v>146638</v>
      </c>
      <c r="N165" s="32">
        <v>150482</v>
      </c>
      <c r="O165" s="32">
        <v>164275</v>
      </c>
      <c r="P165" s="32">
        <v>170734</v>
      </c>
      <c r="Q165" s="32">
        <v>187566</v>
      </c>
      <c r="R165" s="32">
        <v>219106</v>
      </c>
      <c r="S165" s="32">
        <v>11685</v>
      </c>
      <c r="T165" s="32">
        <v>-9247</v>
      </c>
      <c r="U165" s="32">
        <v>9665</v>
      </c>
      <c r="V165" s="32">
        <v>3699</v>
      </c>
      <c r="W165" s="32">
        <v>1555</v>
      </c>
      <c r="X165" s="32">
        <v>993</v>
      </c>
      <c r="Y165" s="32">
        <v>6995</v>
      </c>
      <c r="Z165" s="32">
        <v>33224</v>
      </c>
      <c r="AA165" s="32">
        <v>1124</v>
      </c>
      <c r="AB165" s="32">
        <v>1909</v>
      </c>
      <c r="AC165" s="32">
        <v>702</v>
      </c>
      <c r="AD165" s="32">
        <v>1880</v>
      </c>
      <c r="AE165" s="32">
        <v>1625</v>
      </c>
      <c r="AF165" s="32">
        <v>731</v>
      </c>
      <c r="AG165" s="32">
        <v>487</v>
      </c>
      <c r="AH165" s="32">
        <v>847</v>
      </c>
      <c r="AI165" s="32">
        <v>2526</v>
      </c>
      <c r="AJ165" s="32">
        <v>860</v>
      </c>
      <c r="AK165" s="32">
        <v>1213</v>
      </c>
      <c r="AL165" s="32">
        <v>538</v>
      </c>
      <c r="AM165" s="32">
        <v>198</v>
      </c>
      <c r="AN165" s="32">
        <v>386</v>
      </c>
      <c r="AO165" s="32">
        <v>881</v>
      </c>
      <c r="AP165" s="32">
        <v>24735</v>
      </c>
    </row>
    <row r="166" spans="1:42" x14ac:dyDescent="0.3">
      <c r="A166" s="3">
        <v>1029</v>
      </c>
      <c r="B166" s="4" t="s">
        <v>162</v>
      </c>
      <c r="C166" s="33">
        <f t="shared" si="21"/>
        <v>2.3203206692227255E-2</v>
      </c>
      <c r="D166" s="33">
        <f t="shared" si="22"/>
        <v>1.1601428760077172E-2</v>
      </c>
      <c r="E166" s="33">
        <f t="shared" si="23"/>
        <v>5.206205135784437E-2</v>
      </c>
      <c r="F166" s="33">
        <f t="shared" si="24"/>
        <v>8.5105808389055126E-2</v>
      </c>
      <c r="G166" s="33">
        <f t="shared" si="25"/>
        <v>6.4016163025952576E-3</v>
      </c>
      <c r="H166" s="33">
        <f t="shared" si="26"/>
        <v>1.8186513707846842E-2</v>
      </c>
      <c r="I166" s="33">
        <f t="shared" si="27"/>
        <v>2.2751750802813196E-2</v>
      </c>
      <c r="J166" s="33">
        <f t="shared" si="28"/>
        <v>3.3170116361739922E-2</v>
      </c>
      <c r="K166" s="32">
        <v>286900</v>
      </c>
      <c r="L166" s="32">
        <v>310479</v>
      </c>
      <c r="M166" s="32">
        <v>345069</v>
      </c>
      <c r="N166" s="32">
        <v>370292</v>
      </c>
      <c r="O166" s="32">
        <v>355379</v>
      </c>
      <c r="P166" s="32">
        <v>367855</v>
      </c>
      <c r="Q166" s="32">
        <v>402958</v>
      </c>
      <c r="R166" s="32">
        <v>448687</v>
      </c>
      <c r="S166" s="32">
        <v>9755</v>
      </c>
      <c r="T166" s="32">
        <v>12724</v>
      </c>
      <c r="U166" s="32">
        <v>19932</v>
      </c>
      <c r="V166" s="32">
        <v>29673</v>
      </c>
      <c r="W166" s="32">
        <v>3601</v>
      </c>
      <c r="X166" s="32">
        <v>8377</v>
      </c>
      <c r="Y166" s="32">
        <v>10573</v>
      </c>
      <c r="Z166" s="32">
        <v>18964</v>
      </c>
      <c r="AA166" s="32">
        <v>3773</v>
      </c>
      <c r="AB166" s="32">
        <v>2106</v>
      </c>
      <c r="AC166" s="32">
        <v>4402</v>
      </c>
      <c r="AD166" s="32">
        <v>6598</v>
      </c>
      <c r="AE166" s="32">
        <v>4512</v>
      </c>
      <c r="AF166" s="32">
        <v>5221</v>
      </c>
      <c r="AG166" s="32">
        <v>7138</v>
      </c>
      <c r="AH166" s="32">
        <v>5382</v>
      </c>
      <c r="AI166" s="32">
        <v>6871</v>
      </c>
      <c r="AJ166" s="32">
        <v>11228</v>
      </c>
      <c r="AK166" s="32">
        <v>6369</v>
      </c>
      <c r="AL166" s="32">
        <v>4757</v>
      </c>
      <c r="AM166" s="32">
        <v>5838</v>
      </c>
      <c r="AN166" s="32">
        <v>6908</v>
      </c>
      <c r="AO166" s="32">
        <v>8543</v>
      </c>
      <c r="AP166" s="32">
        <v>9463</v>
      </c>
    </row>
    <row r="167" spans="1:42" x14ac:dyDescent="0.3">
      <c r="A167" s="3">
        <v>1032</v>
      </c>
      <c r="B167" s="4" t="s">
        <v>163</v>
      </c>
      <c r="C167" s="33">
        <f t="shared" si="21"/>
        <v>1.2751435588419624E-2</v>
      </c>
      <c r="D167" s="33">
        <f t="shared" si="22"/>
        <v>7.9081973961817528E-3</v>
      </c>
      <c r="E167" s="33">
        <f t="shared" si="23"/>
        <v>3.8219054421004164E-2</v>
      </c>
      <c r="F167" s="33">
        <f t="shared" si="24"/>
        <v>2.3700162212925809E-2</v>
      </c>
      <c r="G167" s="33">
        <f t="shared" si="25"/>
        <v>-2.5037390274880699E-4</v>
      </c>
      <c r="H167" s="33">
        <f t="shared" si="26"/>
        <v>8.4168184457923036E-3</v>
      </c>
      <c r="I167" s="33">
        <f t="shared" si="27"/>
        <v>9.2707833546973352E-3</v>
      </c>
      <c r="J167" s="33">
        <f t="shared" si="28"/>
        <v>1.7001884403032477E-2</v>
      </c>
      <c r="K167" s="32">
        <v>451557</v>
      </c>
      <c r="L167" s="32">
        <v>485825</v>
      </c>
      <c r="M167" s="32">
        <v>551662</v>
      </c>
      <c r="N167" s="32">
        <v>585650</v>
      </c>
      <c r="O167" s="32">
        <v>603098</v>
      </c>
      <c r="P167" s="32">
        <v>631949</v>
      </c>
      <c r="Q167" s="32">
        <v>698215</v>
      </c>
      <c r="R167" s="32">
        <v>757269</v>
      </c>
      <c r="S167" s="32">
        <v>-418</v>
      </c>
      <c r="T167" s="32">
        <v>2148</v>
      </c>
      <c r="U167" s="32">
        <v>23739</v>
      </c>
      <c r="V167" s="32">
        <v>11507</v>
      </c>
      <c r="W167" s="32">
        <v>207</v>
      </c>
      <c r="X167" s="32">
        <v>4515</v>
      </c>
      <c r="Y167" s="32">
        <v>19998</v>
      </c>
      <c r="Z167" s="32">
        <v>22785</v>
      </c>
      <c r="AA167" s="32">
        <v>9798</v>
      </c>
      <c r="AB167" s="32">
        <v>4367</v>
      </c>
      <c r="AC167" s="32">
        <v>4242</v>
      </c>
      <c r="AD167" s="32">
        <v>5383</v>
      </c>
      <c r="AE167" s="32">
        <v>6038</v>
      </c>
      <c r="AF167" s="32">
        <v>3837</v>
      </c>
      <c r="AG167" s="32">
        <v>1698</v>
      </c>
      <c r="AH167" s="32">
        <v>2188</v>
      </c>
      <c r="AI167" s="32">
        <v>3622</v>
      </c>
      <c r="AJ167" s="32">
        <v>2673</v>
      </c>
      <c r="AK167" s="32">
        <v>6897</v>
      </c>
      <c r="AL167" s="32">
        <v>3010</v>
      </c>
      <c r="AM167" s="32">
        <v>6396</v>
      </c>
      <c r="AN167" s="32">
        <v>3033</v>
      </c>
      <c r="AO167" s="32">
        <v>15223</v>
      </c>
      <c r="AP167" s="32">
        <v>12098</v>
      </c>
    </row>
    <row r="168" spans="1:42" x14ac:dyDescent="0.3">
      <c r="A168" s="3">
        <v>1034</v>
      </c>
      <c r="B168" s="4" t="s">
        <v>164</v>
      </c>
      <c r="C168" s="33">
        <f t="shared" si="21"/>
        <v>6.6046584336407685E-2</v>
      </c>
      <c r="D168" s="33">
        <f t="shared" si="22"/>
        <v>3.0657981234685949E-2</v>
      </c>
      <c r="E168" s="33">
        <f t="shared" si="23"/>
        <v>-8.7727017349100728E-3</v>
      </c>
      <c r="F168" s="33">
        <f t="shared" si="24"/>
        <v>-4.4038183242389242E-2</v>
      </c>
      <c r="G168" s="33">
        <f t="shared" si="25"/>
        <v>-2.8921817795764998E-2</v>
      </c>
      <c r="H168" s="33">
        <f t="shared" si="26"/>
        <v>1.5542777051252369E-2</v>
      </c>
      <c r="I168" s="33">
        <f t="shared" si="27"/>
        <v>3.6140142181437108E-2</v>
      </c>
      <c r="J168" s="33">
        <f t="shared" si="28"/>
        <v>2.9757719287389815E-2</v>
      </c>
      <c r="K168" s="32">
        <v>127940</v>
      </c>
      <c r="L168" s="32">
        <v>133864</v>
      </c>
      <c r="M168" s="32">
        <v>147731</v>
      </c>
      <c r="N168" s="32">
        <v>150642</v>
      </c>
      <c r="O168" s="32">
        <v>155419</v>
      </c>
      <c r="P168" s="32">
        <v>159817</v>
      </c>
      <c r="Q168" s="32">
        <v>176535</v>
      </c>
      <c r="R168" s="32">
        <v>177769</v>
      </c>
      <c r="S168" s="32">
        <v>8494</v>
      </c>
      <c r="T168" s="32">
        <v>1599</v>
      </c>
      <c r="U168" s="32">
        <v>-1293</v>
      </c>
      <c r="V168" s="32">
        <v>-5838</v>
      </c>
      <c r="W168" s="32">
        <v>-3770</v>
      </c>
      <c r="X168" s="32">
        <v>901</v>
      </c>
      <c r="Y168" s="32">
        <v>7323</v>
      </c>
      <c r="Z168" s="32">
        <v>4209</v>
      </c>
      <c r="AA168" s="32">
        <v>1483</v>
      </c>
      <c r="AB168" s="32">
        <v>3165</v>
      </c>
      <c r="AC168" s="32">
        <v>1614</v>
      </c>
      <c r="AD168" s="32">
        <v>1323</v>
      </c>
      <c r="AE168" s="32">
        <v>1310</v>
      </c>
      <c r="AF168" s="32">
        <v>2622</v>
      </c>
      <c r="AG168" s="32">
        <v>955</v>
      </c>
      <c r="AH168" s="32">
        <v>1909</v>
      </c>
      <c r="AI168" s="32">
        <v>1527</v>
      </c>
      <c r="AJ168" s="32">
        <v>660</v>
      </c>
      <c r="AK168" s="32">
        <v>1617</v>
      </c>
      <c r="AL168" s="32">
        <v>2119</v>
      </c>
      <c r="AM168" s="32">
        <v>2035</v>
      </c>
      <c r="AN168" s="32">
        <v>1039</v>
      </c>
      <c r="AO168" s="32">
        <v>1898</v>
      </c>
      <c r="AP168" s="32">
        <v>828</v>
      </c>
    </row>
    <row r="169" spans="1:42" x14ac:dyDescent="0.3">
      <c r="A169" s="3">
        <v>1037</v>
      </c>
      <c r="B169" s="4" t="s">
        <v>165</v>
      </c>
      <c r="C169" s="33">
        <f t="shared" si="21"/>
        <v>7.2660657760371783E-2</v>
      </c>
      <c r="D169" s="33">
        <f t="shared" si="22"/>
        <v>3.2039534984618624E-2</v>
      </c>
      <c r="E169" s="33">
        <f t="shared" si="23"/>
        <v>1.1396272228801163E-2</v>
      </c>
      <c r="F169" s="33">
        <f t="shared" si="24"/>
        <v>2.9926197245727183E-2</v>
      </c>
      <c r="G169" s="33">
        <f t="shared" si="25"/>
        <v>2.508802896256538E-2</v>
      </c>
      <c r="H169" s="33">
        <f t="shared" si="26"/>
        <v>5.5553014711487159E-2</v>
      </c>
      <c r="I169" s="33">
        <f t="shared" si="27"/>
        <v>3.4738564288755915E-2</v>
      </c>
      <c r="J169" s="33">
        <f t="shared" si="28"/>
        <v>9.0410114670683508E-3</v>
      </c>
      <c r="K169" s="32">
        <v>451441</v>
      </c>
      <c r="L169" s="32">
        <v>484027</v>
      </c>
      <c r="M169" s="32">
        <v>502445</v>
      </c>
      <c r="N169" s="32">
        <v>530739</v>
      </c>
      <c r="O169" s="32">
        <v>554647</v>
      </c>
      <c r="P169" s="32">
        <v>590355</v>
      </c>
      <c r="Q169" s="32">
        <v>624666</v>
      </c>
      <c r="R169" s="32">
        <v>639309</v>
      </c>
      <c r="S169" s="32">
        <v>35138</v>
      </c>
      <c r="T169" s="32">
        <v>13539</v>
      </c>
      <c r="U169" s="32">
        <v>5383</v>
      </c>
      <c r="V169" s="32">
        <v>18286</v>
      </c>
      <c r="W169" s="32">
        <v>12793</v>
      </c>
      <c r="X169" s="32">
        <v>34435</v>
      </c>
      <c r="Y169" s="32">
        <v>28391</v>
      </c>
      <c r="Z169" s="32">
        <v>11309</v>
      </c>
      <c r="AA169" s="32">
        <v>10364</v>
      </c>
      <c r="AB169" s="32">
        <v>14507</v>
      </c>
      <c r="AC169" s="32">
        <v>14004</v>
      </c>
      <c r="AD169" s="32">
        <v>12258</v>
      </c>
      <c r="AE169" s="32">
        <v>14682</v>
      </c>
      <c r="AF169" s="32">
        <v>12862</v>
      </c>
      <c r="AG169" s="32">
        <v>12707</v>
      </c>
      <c r="AH169" s="32">
        <v>13031</v>
      </c>
      <c r="AI169" s="32">
        <v>12700</v>
      </c>
      <c r="AJ169" s="32">
        <v>12538</v>
      </c>
      <c r="AK169" s="32">
        <v>13661</v>
      </c>
      <c r="AL169" s="32">
        <v>14661</v>
      </c>
      <c r="AM169" s="32">
        <v>13560</v>
      </c>
      <c r="AN169" s="32">
        <v>14501</v>
      </c>
      <c r="AO169" s="32">
        <v>19398</v>
      </c>
      <c r="AP169" s="32">
        <v>18560</v>
      </c>
    </row>
    <row r="170" spans="1:42" x14ac:dyDescent="0.3">
      <c r="A170" s="3">
        <v>1046</v>
      </c>
      <c r="B170" s="4" t="s">
        <v>166</v>
      </c>
      <c r="C170" s="33">
        <f t="shared" si="21"/>
        <v>0.11478428004167958</v>
      </c>
      <c r="D170" s="33">
        <f t="shared" si="22"/>
        <v>8.0229541650272421E-2</v>
      </c>
      <c r="E170" s="33">
        <f t="shared" si="23"/>
        <v>4.3014639436110606E-2</v>
      </c>
      <c r="F170" s="33">
        <f t="shared" si="24"/>
        <v>4.8323387973163795E-2</v>
      </c>
      <c r="G170" s="33">
        <f t="shared" si="25"/>
        <v>2.691611345805673E-2</v>
      </c>
      <c r="H170" s="33">
        <f t="shared" si="26"/>
        <v>1.3287641215426568E-2</v>
      </c>
      <c r="I170" s="33">
        <f t="shared" si="27"/>
        <v>1.2170899716857541E-2</v>
      </c>
      <c r="J170" s="33">
        <f t="shared" si="28"/>
        <v>3.5524173578840294E-2</v>
      </c>
      <c r="K170" s="32">
        <v>284072</v>
      </c>
      <c r="L170" s="32">
        <v>299902</v>
      </c>
      <c r="M170" s="32">
        <v>304315</v>
      </c>
      <c r="N170" s="32">
        <v>307346</v>
      </c>
      <c r="O170" s="32">
        <v>314830</v>
      </c>
      <c r="P170" s="32">
        <v>328576</v>
      </c>
      <c r="Q170" s="32">
        <v>331282</v>
      </c>
      <c r="R170" s="32">
        <v>337207</v>
      </c>
      <c r="S170" s="32">
        <v>38475</v>
      </c>
      <c r="T170" s="32">
        <v>27909</v>
      </c>
      <c r="U170" s="32">
        <v>16644</v>
      </c>
      <c r="V170" s="32">
        <v>21543</v>
      </c>
      <c r="W170" s="32">
        <v>13142</v>
      </c>
      <c r="X170" s="32">
        <v>10011</v>
      </c>
      <c r="Y170" s="32">
        <v>744</v>
      </c>
      <c r="Z170" s="32">
        <v>14912</v>
      </c>
      <c r="AA170" s="32">
        <v>13730</v>
      </c>
      <c r="AB170" s="32">
        <v>17190</v>
      </c>
      <c r="AC170" s="32">
        <v>19596</v>
      </c>
      <c r="AD170" s="32">
        <v>16915</v>
      </c>
      <c r="AE170" s="32">
        <v>18809</v>
      </c>
      <c r="AF170" s="32">
        <v>20043</v>
      </c>
      <c r="AG170" s="32">
        <v>25707</v>
      </c>
      <c r="AH170" s="32">
        <v>15933</v>
      </c>
      <c r="AI170" s="32">
        <v>19598</v>
      </c>
      <c r="AJ170" s="32">
        <v>21038</v>
      </c>
      <c r="AK170" s="32">
        <v>23150</v>
      </c>
      <c r="AL170" s="32">
        <v>23606</v>
      </c>
      <c r="AM170" s="32">
        <v>23477</v>
      </c>
      <c r="AN170" s="32">
        <v>25688</v>
      </c>
      <c r="AO170" s="32">
        <v>22419</v>
      </c>
      <c r="AP170" s="32">
        <v>18866</v>
      </c>
    </row>
    <row r="171" spans="1:42" x14ac:dyDescent="0.3">
      <c r="A171" s="3">
        <v>1101</v>
      </c>
      <c r="B171" s="4" t="s">
        <v>167</v>
      </c>
      <c r="C171" s="33">
        <f t="shared" si="21"/>
        <v>8.9873409414559565E-3</v>
      </c>
      <c r="D171" s="33">
        <f t="shared" si="22"/>
        <v>2.1759390194394324E-2</v>
      </c>
      <c r="E171" s="33">
        <f t="shared" si="23"/>
        <v>2.0634429066761273E-2</v>
      </c>
      <c r="F171" s="33">
        <f t="shared" si="24"/>
        <v>9.0462871558626735E-3</v>
      </c>
      <c r="G171" s="33">
        <f t="shared" si="25"/>
        <v>4.8779390880329622E-4</v>
      </c>
      <c r="H171" s="33">
        <f t="shared" si="26"/>
        <v>4.9452549235346803E-2</v>
      </c>
      <c r="I171" s="33">
        <f t="shared" si="27"/>
        <v>3.774237753482021E-2</v>
      </c>
      <c r="J171" s="33">
        <f t="shared" si="28"/>
        <v>3.5162542200302405E-2</v>
      </c>
      <c r="K171" s="32">
        <v>914286</v>
      </c>
      <c r="L171" s="32">
        <v>958207</v>
      </c>
      <c r="M171" s="32">
        <v>1020382</v>
      </c>
      <c r="N171" s="32">
        <v>1094040</v>
      </c>
      <c r="O171" s="32">
        <v>1156226</v>
      </c>
      <c r="P171" s="32">
        <v>1192436</v>
      </c>
      <c r="Q171" s="32">
        <v>1242741</v>
      </c>
      <c r="R171" s="32">
        <v>1275761</v>
      </c>
      <c r="S171" s="32">
        <v>11073</v>
      </c>
      <c r="T171" s="32">
        <v>25585</v>
      </c>
      <c r="U171" s="32">
        <v>29555</v>
      </c>
      <c r="V171" s="32">
        <v>20358</v>
      </c>
      <c r="W171" s="32">
        <v>11821</v>
      </c>
      <c r="X171" s="32">
        <v>76097</v>
      </c>
      <c r="Y171" s="32">
        <v>59030</v>
      </c>
      <c r="Z171" s="32">
        <v>41536</v>
      </c>
      <c r="AA171" s="32">
        <v>5529</v>
      </c>
      <c r="AB171" s="32">
        <v>4762</v>
      </c>
      <c r="AC171" s="32">
        <v>2860</v>
      </c>
      <c r="AD171" s="32">
        <v>2645</v>
      </c>
      <c r="AE171" s="32">
        <v>5617</v>
      </c>
      <c r="AF171" s="32">
        <v>8055</v>
      </c>
      <c r="AG171" s="32">
        <v>7590</v>
      </c>
      <c r="AH171" s="32">
        <v>32999</v>
      </c>
      <c r="AI171" s="32">
        <v>8385</v>
      </c>
      <c r="AJ171" s="32">
        <v>9497</v>
      </c>
      <c r="AK171" s="32">
        <v>11360</v>
      </c>
      <c r="AL171" s="32">
        <v>13106</v>
      </c>
      <c r="AM171" s="32">
        <v>16874</v>
      </c>
      <c r="AN171" s="32">
        <v>25183</v>
      </c>
      <c r="AO171" s="32">
        <v>19716</v>
      </c>
      <c r="AP171" s="32">
        <v>29676</v>
      </c>
    </row>
    <row r="172" spans="1:42" x14ac:dyDescent="0.3">
      <c r="A172" s="3">
        <v>1102</v>
      </c>
      <c r="B172" s="4" t="s">
        <v>168</v>
      </c>
      <c r="C172" s="33">
        <f t="shared" si="21"/>
        <v>2.9527825324150218E-2</v>
      </c>
      <c r="D172" s="33">
        <f t="shared" si="22"/>
        <v>2.7519733648508897E-2</v>
      </c>
      <c r="E172" s="33">
        <f t="shared" si="23"/>
        <v>2.8499255305315153E-2</v>
      </c>
      <c r="F172" s="33">
        <f t="shared" si="24"/>
        <v>3.5703869094745613E-2</v>
      </c>
      <c r="G172" s="33">
        <f t="shared" si="25"/>
        <v>3.0838645879357866E-2</v>
      </c>
      <c r="H172" s="33">
        <f t="shared" si="26"/>
        <v>3.5592744453534587E-2</v>
      </c>
      <c r="I172" s="33">
        <f t="shared" si="27"/>
        <v>5.0443545126680894E-2</v>
      </c>
      <c r="J172" s="33">
        <f t="shared" si="28"/>
        <v>3.8813165795136349E-2</v>
      </c>
      <c r="K172" s="32">
        <v>3762993</v>
      </c>
      <c r="L172" s="32">
        <v>3790480</v>
      </c>
      <c r="M172" s="32">
        <v>4137266</v>
      </c>
      <c r="N172" s="32">
        <v>4515449</v>
      </c>
      <c r="O172" s="32">
        <v>4752900</v>
      </c>
      <c r="P172" s="32">
        <v>4957752</v>
      </c>
      <c r="Q172" s="32">
        <v>5231373</v>
      </c>
      <c r="R172" s="32">
        <v>5623633</v>
      </c>
      <c r="S172" s="32">
        <v>121993</v>
      </c>
      <c r="T172" s="32">
        <v>83398</v>
      </c>
      <c r="U172" s="32">
        <v>134294</v>
      </c>
      <c r="V172" s="32">
        <v>186627</v>
      </c>
      <c r="W172" s="32">
        <v>153721</v>
      </c>
      <c r="X172" s="32">
        <v>163448</v>
      </c>
      <c r="Y172" s="32">
        <v>258834</v>
      </c>
      <c r="Z172" s="32">
        <v>286975</v>
      </c>
      <c r="AA172" s="32">
        <v>30868</v>
      </c>
      <c r="AB172" s="32">
        <v>43758</v>
      </c>
      <c r="AC172" s="32">
        <v>18775</v>
      </c>
      <c r="AD172" s="32">
        <v>24870</v>
      </c>
      <c r="AE172" s="32">
        <v>30561</v>
      </c>
      <c r="AF172" s="32">
        <v>44446</v>
      </c>
      <c r="AG172" s="32">
        <v>46921</v>
      </c>
      <c r="AH172" s="32">
        <v>54439</v>
      </c>
      <c r="AI172" s="32">
        <v>41748</v>
      </c>
      <c r="AJ172" s="32">
        <v>22843</v>
      </c>
      <c r="AK172" s="32">
        <v>35160</v>
      </c>
      <c r="AL172" s="32">
        <v>50278</v>
      </c>
      <c r="AM172" s="32">
        <v>37709</v>
      </c>
      <c r="AN172" s="32">
        <v>31434</v>
      </c>
      <c r="AO172" s="32">
        <v>41866</v>
      </c>
      <c r="AP172" s="32">
        <v>123143</v>
      </c>
    </row>
    <row r="173" spans="1:42" x14ac:dyDescent="0.3">
      <c r="A173" s="3">
        <v>1103</v>
      </c>
      <c r="B173" s="4" t="s">
        <v>169</v>
      </c>
      <c r="C173" s="33">
        <f t="shared" si="21"/>
        <v>1.8277800020361265E-2</v>
      </c>
      <c r="D173" s="33">
        <f t="shared" si="22"/>
        <v>4.1304653468996762E-2</v>
      </c>
      <c r="E173" s="33">
        <f t="shared" si="23"/>
        <v>3.6788159402951673E-2</v>
      </c>
      <c r="F173" s="33">
        <f t="shared" si="24"/>
        <v>2.6595327103837101E-2</v>
      </c>
      <c r="G173" s="33">
        <f t="shared" si="25"/>
        <v>-2.3808330273834775E-4</v>
      </c>
      <c r="H173" s="33">
        <f t="shared" si="26"/>
        <v>3.668138623928642E-2</v>
      </c>
      <c r="I173" s="33">
        <f t="shared" si="27"/>
        <v>5.2972581760401566E-2</v>
      </c>
      <c r="J173" s="33">
        <f t="shared" si="28"/>
        <v>5.1076391711298366E-2</v>
      </c>
      <c r="K173" s="32">
        <v>7435687</v>
      </c>
      <c r="L173" s="32">
        <v>8001665</v>
      </c>
      <c r="M173" s="32">
        <v>8544434</v>
      </c>
      <c r="N173" s="32">
        <v>9044070</v>
      </c>
      <c r="O173" s="32">
        <v>9236263</v>
      </c>
      <c r="P173" s="32">
        <v>9655851</v>
      </c>
      <c r="Q173" s="32">
        <v>10249491</v>
      </c>
      <c r="R173" s="32">
        <v>10629216</v>
      </c>
      <c r="S173" s="32">
        <v>88765</v>
      </c>
      <c r="T173" s="32">
        <v>322831</v>
      </c>
      <c r="U173" s="32">
        <v>330785</v>
      </c>
      <c r="V173" s="32">
        <v>234850</v>
      </c>
      <c r="W173" s="32">
        <v>-11120</v>
      </c>
      <c r="X173" s="32">
        <v>366063</v>
      </c>
      <c r="Y173" s="32">
        <v>571089</v>
      </c>
      <c r="Z173" s="32">
        <v>585258</v>
      </c>
      <c r="AA173" s="32">
        <v>98195</v>
      </c>
      <c r="AB173" s="32">
        <v>64319</v>
      </c>
      <c r="AC173" s="32">
        <v>52464</v>
      </c>
      <c r="AD173" s="32">
        <v>91528</v>
      </c>
      <c r="AE173" s="32">
        <v>90985</v>
      </c>
      <c r="AF173" s="32">
        <v>90230</v>
      </c>
      <c r="AG173" s="32">
        <v>71429</v>
      </c>
      <c r="AH173" s="32">
        <v>85175</v>
      </c>
      <c r="AI173" s="32">
        <v>51052</v>
      </c>
      <c r="AJ173" s="32">
        <v>56644</v>
      </c>
      <c r="AK173" s="32">
        <v>68915</v>
      </c>
      <c r="AL173" s="32">
        <v>85848</v>
      </c>
      <c r="AM173" s="32">
        <v>82064</v>
      </c>
      <c r="AN173" s="32">
        <v>102103</v>
      </c>
      <c r="AO173" s="32">
        <v>99576</v>
      </c>
      <c r="AP173" s="32">
        <v>127531</v>
      </c>
    </row>
    <row r="174" spans="1:42" x14ac:dyDescent="0.3">
      <c r="A174" s="3">
        <v>1106</v>
      </c>
      <c r="B174" s="4" t="s">
        <v>170</v>
      </c>
      <c r="C174" s="33">
        <f t="shared" si="21"/>
        <v>-1.5783926717910419E-3</v>
      </c>
      <c r="D174" s="33">
        <f t="shared" si="22"/>
        <v>1.1768718273356073E-2</v>
      </c>
      <c r="E174" s="33">
        <f t="shared" si="23"/>
        <v>3.3724160984569375E-3</v>
      </c>
      <c r="F174" s="33">
        <f t="shared" si="24"/>
        <v>-5.3770795364025742E-3</v>
      </c>
      <c r="G174" s="33">
        <f t="shared" si="25"/>
        <v>-2.1645265533874532E-2</v>
      </c>
      <c r="H174" s="33">
        <f t="shared" si="26"/>
        <v>2.5069167986280678E-2</v>
      </c>
      <c r="I174" s="33">
        <f t="shared" si="27"/>
        <v>3.8249543698875697E-2</v>
      </c>
      <c r="J174" s="33">
        <f t="shared" si="28"/>
        <v>4.5018618739264042E-2</v>
      </c>
      <c r="K174" s="32">
        <v>2005838</v>
      </c>
      <c r="L174" s="32">
        <v>2099379</v>
      </c>
      <c r="M174" s="32">
        <v>2225704</v>
      </c>
      <c r="N174" s="32">
        <v>2397770</v>
      </c>
      <c r="O174" s="32">
        <v>2467237</v>
      </c>
      <c r="P174" s="32">
        <v>2572722</v>
      </c>
      <c r="Q174" s="32">
        <v>2758595</v>
      </c>
      <c r="R174" s="32">
        <v>2907286</v>
      </c>
      <c r="S174" s="32">
        <v>-5037</v>
      </c>
      <c r="T174" s="32">
        <v>27641</v>
      </c>
      <c r="U174" s="32">
        <v>8994</v>
      </c>
      <c r="V174" s="32">
        <v>-7038</v>
      </c>
      <c r="W174" s="32">
        <v>-59041</v>
      </c>
      <c r="X174" s="32">
        <v>51136</v>
      </c>
      <c r="Y174" s="32">
        <v>108365</v>
      </c>
      <c r="Z174" s="32">
        <v>158867</v>
      </c>
      <c r="AA174" s="32">
        <v>17155</v>
      </c>
      <c r="AB174" s="32">
        <v>9395</v>
      </c>
      <c r="AC174" s="32">
        <v>8924</v>
      </c>
      <c r="AD174" s="32">
        <v>10450</v>
      </c>
      <c r="AE174" s="32">
        <v>17265</v>
      </c>
      <c r="AF174" s="32">
        <v>22074</v>
      </c>
      <c r="AG174" s="32">
        <v>12487</v>
      </c>
      <c r="AH174" s="32">
        <v>10981</v>
      </c>
      <c r="AI174" s="32">
        <v>15284</v>
      </c>
      <c r="AJ174" s="32">
        <v>12329</v>
      </c>
      <c r="AK174" s="32">
        <v>10412</v>
      </c>
      <c r="AL174" s="32">
        <v>16305</v>
      </c>
      <c r="AM174" s="32">
        <v>11628</v>
      </c>
      <c r="AN174" s="32">
        <v>8714</v>
      </c>
      <c r="AO174" s="32">
        <v>15337</v>
      </c>
      <c r="AP174" s="32">
        <v>38966</v>
      </c>
    </row>
    <row r="175" spans="1:42" x14ac:dyDescent="0.3">
      <c r="A175" s="3">
        <v>1111</v>
      </c>
      <c r="B175" s="4" t="s">
        <v>171</v>
      </c>
      <c r="C175" s="33">
        <f t="shared" si="21"/>
        <v>0.11629559450497394</v>
      </c>
      <c r="D175" s="33">
        <f t="shared" si="22"/>
        <v>7.1385267654604512E-3</v>
      </c>
      <c r="E175" s="33">
        <f t="shared" si="23"/>
        <v>1.7006943125810099E-2</v>
      </c>
      <c r="F175" s="33">
        <f t="shared" si="24"/>
        <v>2.9036600217934749E-2</v>
      </c>
      <c r="G175" s="33">
        <f t="shared" si="25"/>
        <v>-4.5432626205060557E-4</v>
      </c>
      <c r="H175" s="33">
        <f t="shared" si="26"/>
        <v>1.1218565827933092E-2</v>
      </c>
      <c r="I175" s="33">
        <f t="shared" si="27"/>
        <v>2.2741457325635824E-2</v>
      </c>
      <c r="J175" s="33">
        <f t="shared" si="28"/>
        <v>4.5166851542136156E-2</v>
      </c>
      <c r="K175" s="32">
        <v>227988</v>
      </c>
      <c r="L175" s="32">
        <v>249071</v>
      </c>
      <c r="M175" s="32">
        <v>242254</v>
      </c>
      <c r="N175" s="32">
        <v>249616</v>
      </c>
      <c r="O175" s="32">
        <v>250921</v>
      </c>
      <c r="P175" s="32">
        <v>272673</v>
      </c>
      <c r="Q175" s="32">
        <v>281996</v>
      </c>
      <c r="R175" s="32">
        <v>291187</v>
      </c>
      <c r="S175" s="32">
        <v>26985</v>
      </c>
      <c r="T175" s="32">
        <v>1229</v>
      </c>
      <c r="U175" s="32">
        <v>5566</v>
      </c>
      <c r="V175" s="32">
        <v>8520</v>
      </c>
      <c r="W175" s="32">
        <v>-751</v>
      </c>
      <c r="X175" s="32">
        <v>4387</v>
      </c>
      <c r="Y175" s="32">
        <v>6087</v>
      </c>
      <c r="Z175" s="32">
        <v>12799</v>
      </c>
      <c r="AA175" s="32">
        <v>1820</v>
      </c>
      <c r="AB175" s="32">
        <v>1759</v>
      </c>
      <c r="AC175" s="32">
        <v>0</v>
      </c>
      <c r="AD175" s="32">
        <v>390</v>
      </c>
      <c r="AE175" s="32">
        <v>967</v>
      </c>
      <c r="AF175" s="32">
        <v>508</v>
      </c>
      <c r="AG175" s="32">
        <v>1177</v>
      </c>
      <c r="AH175" s="32">
        <v>1333</v>
      </c>
      <c r="AI175" s="32">
        <v>2291</v>
      </c>
      <c r="AJ175" s="32">
        <v>1210</v>
      </c>
      <c r="AK175" s="32">
        <v>1446</v>
      </c>
      <c r="AL175" s="32">
        <v>1662</v>
      </c>
      <c r="AM175" s="32">
        <v>330</v>
      </c>
      <c r="AN175" s="32">
        <v>1836</v>
      </c>
      <c r="AO175" s="32">
        <v>851</v>
      </c>
      <c r="AP175" s="32">
        <v>980</v>
      </c>
    </row>
    <row r="176" spans="1:42" x14ac:dyDescent="0.3">
      <c r="A176" s="3">
        <v>1112</v>
      </c>
      <c r="B176" s="4" t="s">
        <v>172</v>
      </c>
      <c r="C176" s="33">
        <f t="shared" si="21"/>
        <v>1.2609343614332923E-2</v>
      </c>
      <c r="D176" s="33">
        <f t="shared" si="22"/>
        <v>9.7139425305424899E-4</v>
      </c>
      <c r="E176" s="33">
        <f t="shared" si="23"/>
        <v>1.17204586640005E-2</v>
      </c>
      <c r="F176" s="33">
        <f t="shared" si="24"/>
        <v>2.0989827700199942E-2</v>
      </c>
      <c r="G176" s="33">
        <f t="shared" si="25"/>
        <v>-2.5593953820322524E-2</v>
      </c>
      <c r="H176" s="33">
        <f t="shared" si="26"/>
        <v>2.8533014639976099E-2</v>
      </c>
      <c r="I176" s="33">
        <f t="shared" si="27"/>
        <v>3.4733783221356798E-2</v>
      </c>
      <c r="J176" s="33">
        <f t="shared" si="28"/>
        <v>6.9146303459148321E-3</v>
      </c>
      <c r="K176" s="32">
        <v>231495</v>
      </c>
      <c r="L176" s="32">
        <v>248097</v>
      </c>
      <c r="M176" s="32">
        <v>256048</v>
      </c>
      <c r="N176" s="32">
        <v>251074</v>
      </c>
      <c r="O176" s="32">
        <v>242401</v>
      </c>
      <c r="P176" s="32">
        <v>261066</v>
      </c>
      <c r="Q176" s="32">
        <v>269104</v>
      </c>
      <c r="R176" s="32">
        <v>272755</v>
      </c>
      <c r="S176" s="32">
        <v>1962</v>
      </c>
      <c r="T176" s="32">
        <v>-1167</v>
      </c>
      <c r="U176" s="32">
        <v>2608</v>
      </c>
      <c r="V176" s="32">
        <v>7689</v>
      </c>
      <c r="W176" s="32">
        <v>-6467</v>
      </c>
      <c r="X176" s="32">
        <v>10424</v>
      </c>
      <c r="Y176" s="32">
        <v>10894</v>
      </c>
      <c r="Z176" s="32">
        <v>800</v>
      </c>
      <c r="AA176" s="32">
        <v>3181</v>
      </c>
      <c r="AB176" s="32">
        <v>2967</v>
      </c>
      <c r="AC176" s="32">
        <v>1332</v>
      </c>
      <c r="AD176" s="32">
        <v>1729</v>
      </c>
      <c r="AE176" s="32">
        <v>1276</v>
      </c>
      <c r="AF176" s="32">
        <v>860</v>
      </c>
      <c r="AG176" s="32">
        <v>1095</v>
      </c>
      <c r="AH176" s="32">
        <v>2126</v>
      </c>
      <c r="AI176" s="32">
        <v>2224</v>
      </c>
      <c r="AJ176" s="32">
        <v>1559</v>
      </c>
      <c r="AK176" s="32">
        <v>939</v>
      </c>
      <c r="AL176" s="32">
        <v>4148</v>
      </c>
      <c r="AM176" s="32">
        <v>1013</v>
      </c>
      <c r="AN176" s="32">
        <v>3835</v>
      </c>
      <c r="AO176" s="32">
        <v>2642</v>
      </c>
      <c r="AP176" s="32">
        <v>1040</v>
      </c>
    </row>
    <row r="177" spans="1:42" x14ac:dyDescent="0.3">
      <c r="A177" s="3">
        <v>1114</v>
      </c>
      <c r="B177" s="4" t="s">
        <v>173</v>
      </c>
      <c r="C177" s="33">
        <f t="shared" si="21"/>
        <v>2.5885142749812171E-3</v>
      </c>
      <c r="D177" s="33">
        <f t="shared" si="22"/>
        <v>4.1755020748669991E-2</v>
      </c>
      <c r="E177" s="33">
        <f t="shared" si="23"/>
        <v>2.4286966555896176E-2</v>
      </c>
      <c r="F177" s="33">
        <f t="shared" si="24"/>
        <v>2.6799404966243279E-2</v>
      </c>
      <c r="G177" s="33">
        <f t="shared" si="25"/>
        <v>1.1554902484637992E-2</v>
      </c>
      <c r="H177" s="33">
        <f t="shared" si="26"/>
        <v>2.7241027942152544E-2</v>
      </c>
      <c r="I177" s="33">
        <f t="shared" si="27"/>
        <v>2.9067709547365605E-2</v>
      </c>
      <c r="J177" s="33">
        <f t="shared" si="28"/>
        <v>2.7727626734636079E-2</v>
      </c>
      <c r="K177" s="32">
        <v>170368</v>
      </c>
      <c r="L177" s="32">
        <v>186277</v>
      </c>
      <c r="M177" s="32">
        <v>201919</v>
      </c>
      <c r="N177" s="32">
        <v>218475</v>
      </c>
      <c r="O177" s="32">
        <v>209608</v>
      </c>
      <c r="P177" s="32">
        <v>213942</v>
      </c>
      <c r="Q177" s="32">
        <v>231666</v>
      </c>
      <c r="R177" s="32">
        <v>225984</v>
      </c>
      <c r="S177" s="32">
        <v>1078</v>
      </c>
      <c r="T177" s="32">
        <v>8532</v>
      </c>
      <c r="U177" s="32">
        <v>7257</v>
      </c>
      <c r="V177" s="32">
        <v>8782</v>
      </c>
      <c r="W177" s="32">
        <v>4537</v>
      </c>
      <c r="X177" s="32">
        <v>5375</v>
      </c>
      <c r="Y177" s="32">
        <v>10816</v>
      </c>
      <c r="Z177" s="32">
        <v>6535</v>
      </c>
      <c r="AA177" s="32">
        <v>63</v>
      </c>
      <c r="AB177" s="32">
        <v>292</v>
      </c>
      <c r="AC177" s="32">
        <v>317</v>
      </c>
      <c r="AD177" s="32">
        <v>1118</v>
      </c>
      <c r="AE177" s="32">
        <v>1256</v>
      </c>
      <c r="AF177" s="32">
        <v>2900</v>
      </c>
      <c r="AG177" s="32">
        <v>757</v>
      </c>
      <c r="AH177" s="32">
        <v>2468</v>
      </c>
      <c r="AI177" s="32">
        <v>700</v>
      </c>
      <c r="AJ177" s="32">
        <v>1046</v>
      </c>
      <c r="AK177" s="32">
        <v>2670</v>
      </c>
      <c r="AL177" s="32">
        <v>4045</v>
      </c>
      <c r="AM177" s="32">
        <v>3371</v>
      </c>
      <c r="AN177" s="32">
        <v>2447</v>
      </c>
      <c r="AO177" s="32">
        <v>4839</v>
      </c>
      <c r="AP177" s="32">
        <v>2737</v>
      </c>
    </row>
    <row r="178" spans="1:42" x14ac:dyDescent="0.3">
      <c r="A178" s="3">
        <v>1119</v>
      </c>
      <c r="B178" s="4" t="s">
        <v>174</v>
      </c>
      <c r="C178" s="33">
        <f t="shared" si="21"/>
        <v>6.3490435672569137E-2</v>
      </c>
      <c r="D178" s="33">
        <f t="shared" si="22"/>
        <v>7.2350755232064509E-2</v>
      </c>
      <c r="E178" s="33">
        <f t="shared" si="23"/>
        <v>7.1596432741009713E-2</v>
      </c>
      <c r="F178" s="33">
        <f t="shared" si="24"/>
        <v>6.8509860066812839E-2</v>
      </c>
      <c r="G178" s="33">
        <f t="shared" si="25"/>
        <v>5.679912433773187E-2</v>
      </c>
      <c r="H178" s="33">
        <f t="shared" si="26"/>
        <v>6.6716356297587376E-2</v>
      </c>
      <c r="I178" s="33">
        <f t="shared" si="27"/>
        <v>5.3970284820982199E-2</v>
      </c>
      <c r="J178" s="33">
        <f t="shared" si="28"/>
        <v>1.6231855085018714E-2</v>
      </c>
      <c r="K178" s="32">
        <v>965358</v>
      </c>
      <c r="L178" s="32">
        <v>1028227</v>
      </c>
      <c r="M178" s="32">
        <v>1126355</v>
      </c>
      <c r="N178" s="32">
        <v>1198572</v>
      </c>
      <c r="O178" s="32">
        <v>1236093</v>
      </c>
      <c r="P178" s="32">
        <v>1308120</v>
      </c>
      <c r="Q178" s="32">
        <v>1402179</v>
      </c>
      <c r="R178" s="32">
        <v>1440624</v>
      </c>
      <c r="S178" s="32">
        <v>64584</v>
      </c>
      <c r="T178" s="32">
        <v>75086</v>
      </c>
      <c r="U178" s="32">
        <v>90718</v>
      </c>
      <c r="V178" s="32">
        <v>83806</v>
      </c>
      <c r="W178" s="32">
        <v>70474</v>
      </c>
      <c r="X178" s="32">
        <v>86781</v>
      </c>
      <c r="Y178" s="32">
        <v>79527</v>
      </c>
      <c r="Z178" s="32">
        <v>19726</v>
      </c>
      <c r="AA178" s="32">
        <v>23860</v>
      </c>
      <c r="AB178" s="32">
        <v>26846</v>
      </c>
      <c r="AC178" s="32">
        <v>27344</v>
      </c>
      <c r="AD178" s="32">
        <v>37442</v>
      </c>
      <c r="AE178" s="32">
        <v>35045</v>
      </c>
      <c r="AF178" s="32">
        <v>35371</v>
      </c>
      <c r="AG178" s="32">
        <v>34727</v>
      </c>
      <c r="AH178" s="32">
        <v>10979</v>
      </c>
      <c r="AI178" s="32">
        <v>27153</v>
      </c>
      <c r="AJ178" s="32">
        <v>27539</v>
      </c>
      <c r="AK178" s="32">
        <v>37419</v>
      </c>
      <c r="AL178" s="32">
        <v>39134</v>
      </c>
      <c r="AM178" s="32">
        <v>35310</v>
      </c>
      <c r="AN178" s="32">
        <v>34879</v>
      </c>
      <c r="AO178" s="32">
        <v>38578</v>
      </c>
      <c r="AP178" s="32">
        <v>7321</v>
      </c>
    </row>
    <row r="179" spans="1:42" x14ac:dyDescent="0.3">
      <c r="A179" s="3">
        <v>1120</v>
      </c>
      <c r="B179" s="4" t="s">
        <v>175</v>
      </c>
      <c r="C179" s="33">
        <f t="shared" si="21"/>
        <v>3.775263985123857E-2</v>
      </c>
      <c r="D179" s="33">
        <f t="shared" si="22"/>
        <v>4.6724629455502188E-2</v>
      </c>
      <c r="E179" s="33">
        <f t="shared" si="23"/>
        <v>1.9432974487538709E-2</v>
      </c>
      <c r="F179" s="33">
        <f t="shared" si="24"/>
        <v>1.9942645663248108E-2</v>
      </c>
      <c r="G179" s="33">
        <f t="shared" si="25"/>
        <v>1.3128150323272275E-2</v>
      </c>
      <c r="H179" s="33">
        <f t="shared" si="26"/>
        <v>3.4048547538923717E-2</v>
      </c>
      <c r="I179" s="33">
        <f t="shared" si="27"/>
        <v>3.4237388117106686E-2</v>
      </c>
      <c r="J179" s="33">
        <f t="shared" si="28"/>
        <v>2.6841798448529203E-2</v>
      </c>
      <c r="K179" s="32">
        <v>903460</v>
      </c>
      <c r="L179" s="32">
        <v>1000757</v>
      </c>
      <c r="M179" s="32">
        <v>1084960</v>
      </c>
      <c r="N179" s="32">
        <v>1157018</v>
      </c>
      <c r="O179" s="32">
        <v>1201464</v>
      </c>
      <c r="P179" s="32">
        <v>1268571</v>
      </c>
      <c r="Q179" s="32">
        <v>1349402</v>
      </c>
      <c r="R179" s="32">
        <v>1374051</v>
      </c>
      <c r="S179" s="32">
        <v>26382</v>
      </c>
      <c r="T179" s="32">
        <v>43202</v>
      </c>
      <c r="U179" s="32">
        <v>17737</v>
      </c>
      <c r="V179" s="32">
        <v>24125</v>
      </c>
      <c r="W179" s="32">
        <v>15988</v>
      </c>
      <c r="X179" s="32">
        <v>50967</v>
      </c>
      <c r="Y179" s="32">
        <v>58846</v>
      </c>
      <c r="Z179" s="32">
        <v>29666</v>
      </c>
      <c r="AA179" s="32">
        <v>15741</v>
      </c>
      <c r="AB179" s="32">
        <v>7306</v>
      </c>
      <c r="AC179" s="32">
        <v>7388</v>
      </c>
      <c r="AD179" s="32">
        <v>4358</v>
      </c>
      <c r="AE179" s="32">
        <v>5097</v>
      </c>
      <c r="AF179" s="32">
        <v>3617</v>
      </c>
      <c r="AG179" s="32">
        <v>4240</v>
      </c>
      <c r="AH179" s="32">
        <v>18476</v>
      </c>
      <c r="AI179" s="32">
        <v>8015</v>
      </c>
      <c r="AJ179" s="32">
        <v>3748</v>
      </c>
      <c r="AK179" s="32">
        <v>4041</v>
      </c>
      <c r="AL179" s="32">
        <v>5409</v>
      </c>
      <c r="AM179" s="32">
        <v>5312</v>
      </c>
      <c r="AN179" s="32">
        <v>11391</v>
      </c>
      <c r="AO179" s="32">
        <v>16886</v>
      </c>
      <c r="AP179" s="32">
        <v>11260</v>
      </c>
    </row>
    <row r="180" spans="1:42" x14ac:dyDescent="0.3">
      <c r="A180" s="3">
        <v>1121</v>
      </c>
      <c r="B180" s="4" t="s">
        <v>176</v>
      </c>
      <c r="C180" s="33">
        <f t="shared" si="21"/>
        <v>5.566800202080481E-2</v>
      </c>
      <c r="D180" s="33">
        <f t="shared" si="22"/>
        <v>2.325052132945447E-2</v>
      </c>
      <c r="E180" s="33">
        <f t="shared" si="23"/>
        <v>1.0114163206956166E-2</v>
      </c>
      <c r="F180" s="33">
        <f t="shared" si="24"/>
        <v>2.3264817162130774E-2</v>
      </c>
      <c r="G180" s="33">
        <f t="shared" si="25"/>
        <v>3.8082444913419542E-3</v>
      </c>
      <c r="H180" s="33">
        <f t="shared" si="26"/>
        <v>2.2624575126285785E-2</v>
      </c>
      <c r="I180" s="33">
        <f t="shared" si="27"/>
        <v>3.8083526989440224E-2</v>
      </c>
      <c r="J180" s="33">
        <f t="shared" si="28"/>
        <v>2.5893978765405438E-2</v>
      </c>
      <c r="K180" s="32">
        <v>928343</v>
      </c>
      <c r="L180" s="32">
        <v>971075</v>
      </c>
      <c r="M180" s="32">
        <v>1035973</v>
      </c>
      <c r="N180" s="32">
        <v>1149461</v>
      </c>
      <c r="O180" s="32">
        <v>1173244</v>
      </c>
      <c r="P180" s="32">
        <v>1253902</v>
      </c>
      <c r="Q180" s="32">
        <v>1328816</v>
      </c>
      <c r="R180" s="32">
        <v>1370782</v>
      </c>
      <c r="S180" s="32">
        <v>60908</v>
      </c>
      <c r="T180" s="32">
        <v>19258</v>
      </c>
      <c r="U180" s="32">
        <v>5075</v>
      </c>
      <c r="V180" s="32">
        <v>26411</v>
      </c>
      <c r="W180" s="32">
        <v>668</v>
      </c>
      <c r="X180" s="32">
        <v>35677</v>
      </c>
      <c r="Y180" s="32">
        <v>56708</v>
      </c>
      <c r="Z180" s="32">
        <v>40219</v>
      </c>
      <c r="AA180" s="32">
        <v>2969</v>
      </c>
      <c r="AB180" s="32">
        <v>10640</v>
      </c>
      <c r="AC180" s="32">
        <v>8044</v>
      </c>
      <c r="AD180" s="32">
        <v>5878</v>
      </c>
      <c r="AE180" s="32">
        <v>6244</v>
      </c>
      <c r="AF180" s="32">
        <v>2726</v>
      </c>
      <c r="AG180" s="32">
        <v>3900</v>
      </c>
      <c r="AH180" s="32">
        <v>4132</v>
      </c>
      <c r="AI180" s="32">
        <v>12198</v>
      </c>
      <c r="AJ180" s="32">
        <v>7320</v>
      </c>
      <c r="AK180" s="32">
        <v>2641</v>
      </c>
      <c r="AL180" s="32">
        <v>5547</v>
      </c>
      <c r="AM180" s="32">
        <v>2444</v>
      </c>
      <c r="AN180" s="32">
        <v>10034</v>
      </c>
      <c r="AO180" s="32">
        <v>10002</v>
      </c>
      <c r="AP180" s="32">
        <v>8856</v>
      </c>
    </row>
    <row r="181" spans="1:42" x14ac:dyDescent="0.3">
      <c r="A181" s="3">
        <v>1122</v>
      </c>
      <c r="B181" s="4" t="s">
        <v>177</v>
      </c>
      <c r="C181" s="33">
        <f t="shared" si="21"/>
        <v>1.1325206168364734E-2</v>
      </c>
      <c r="D181" s="33">
        <f t="shared" si="22"/>
        <v>3.7911533347217995E-2</v>
      </c>
      <c r="E181" s="33">
        <f t="shared" si="23"/>
        <v>4.8727886113851128E-2</v>
      </c>
      <c r="F181" s="33">
        <f t="shared" si="24"/>
        <v>3.8127145266538424E-2</v>
      </c>
      <c r="G181" s="33">
        <f t="shared" si="25"/>
        <v>2.7942065076080786E-2</v>
      </c>
      <c r="H181" s="33">
        <f t="shared" si="26"/>
        <v>1.1236542606105956E-2</v>
      </c>
      <c r="I181" s="33">
        <f t="shared" si="27"/>
        <v>3.3639843150529064E-2</v>
      </c>
      <c r="J181" s="33">
        <f t="shared" si="28"/>
        <v>4.4262379384633226E-2</v>
      </c>
      <c r="K181" s="32">
        <v>560343</v>
      </c>
      <c r="L181" s="32">
        <v>624190</v>
      </c>
      <c r="M181" s="32">
        <v>685316</v>
      </c>
      <c r="N181" s="32">
        <v>742332</v>
      </c>
      <c r="O181" s="32">
        <v>764582</v>
      </c>
      <c r="P181" s="32">
        <v>803183</v>
      </c>
      <c r="Q181" s="32">
        <v>874469</v>
      </c>
      <c r="R181" s="32">
        <v>913959</v>
      </c>
      <c r="S181" s="32">
        <v>7246</v>
      </c>
      <c r="T181" s="32">
        <v>23569</v>
      </c>
      <c r="U181" s="32">
        <v>34653</v>
      </c>
      <c r="V181" s="32">
        <v>26411</v>
      </c>
      <c r="W181" s="32">
        <v>21860</v>
      </c>
      <c r="X181" s="32">
        <v>9051</v>
      </c>
      <c r="Y181" s="32">
        <v>31680</v>
      </c>
      <c r="Z181" s="32">
        <v>44788</v>
      </c>
      <c r="AA181" s="32">
        <v>3515</v>
      </c>
      <c r="AB181" s="32">
        <v>3143</v>
      </c>
      <c r="AC181" s="32">
        <v>2515</v>
      </c>
      <c r="AD181" s="32">
        <v>4958</v>
      </c>
      <c r="AE181" s="32">
        <v>2537</v>
      </c>
      <c r="AF181" s="32">
        <v>3595</v>
      </c>
      <c r="AG181" s="32">
        <v>2899</v>
      </c>
      <c r="AH181" s="32">
        <v>2162</v>
      </c>
      <c r="AI181" s="32">
        <v>4415</v>
      </c>
      <c r="AJ181" s="32">
        <v>3048</v>
      </c>
      <c r="AK181" s="32">
        <v>3774</v>
      </c>
      <c r="AL181" s="32">
        <v>3066</v>
      </c>
      <c r="AM181" s="32">
        <v>3033</v>
      </c>
      <c r="AN181" s="32">
        <v>3621</v>
      </c>
      <c r="AO181" s="32">
        <v>5162</v>
      </c>
      <c r="AP181" s="32">
        <v>6496</v>
      </c>
    </row>
    <row r="182" spans="1:42" x14ac:dyDescent="0.3">
      <c r="A182" s="3">
        <v>1124</v>
      </c>
      <c r="B182" s="4" t="s">
        <v>178</v>
      </c>
      <c r="C182" s="33">
        <f t="shared" si="21"/>
        <v>7.0515614563767441E-3</v>
      </c>
      <c r="D182" s="33">
        <f t="shared" si="22"/>
        <v>3.4142325315005724E-2</v>
      </c>
      <c r="E182" s="33">
        <f t="shared" si="23"/>
        <v>4.8902492920629204E-2</v>
      </c>
      <c r="F182" s="33">
        <f t="shared" si="24"/>
        <v>1.6775721706045639E-2</v>
      </c>
      <c r="G182" s="33">
        <f t="shared" si="25"/>
        <v>3.1443533336039012E-2</v>
      </c>
      <c r="H182" s="33">
        <f t="shared" si="26"/>
        <v>5.8822608974584661E-2</v>
      </c>
      <c r="I182" s="33">
        <f t="shared" si="27"/>
        <v>5.1641998417224298E-2</v>
      </c>
      <c r="J182" s="33">
        <f t="shared" si="28"/>
        <v>5.7252512116845185E-2</v>
      </c>
      <c r="K182" s="32">
        <v>1275604</v>
      </c>
      <c r="L182" s="32">
        <v>1396800</v>
      </c>
      <c r="M182" s="32">
        <v>1527325</v>
      </c>
      <c r="N182" s="32">
        <v>1608515</v>
      </c>
      <c r="O182" s="32">
        <v>1700127</v>
      </c>
      <c r="P182" s="32">
        <v>1789431</v>
      </c>
      <c r="Q182" s="32">
        <v>1902986</v>
      </c>
      <c r="R182" s="32">
        <v>1940893</v>
      </c>
      <c r="S182" s="32">
        <v>16058</v>
      </c>
      <c r="T182" s="32">
        <v>48236</v>
      </c>
      <c r="U182" s="32">
        <v>82666</v>
      </c>
      <c r="V182" s="32">
        <v>30368</v>
      </c>
      <c r="W182" s="32">
        <v>50116</v>
      </c>
      <c r="X182" s="32">
        <v>100446</v>
      </c>
      <c r="Y182" s="32">
        <v>96291</v>
      </c>
      <c r="Z182" s="32">
        <v>114550</v>
      </c>
      <c r="AA182" s="32">
        <v>2485</v>
      </c>
      <c r="AB182" s="32">
        <v>4667</v>
      </c>
      <c r="AC182" s="32">
        <v>2102</v>
      </c>
      <c r="AD182" s="32">
        <v>3712</v>
      </c>
      <c r="AE182" s="32">
        <v>8842</v>
      </c>
      <c r="AF182" s="32">
        <v>17940</v>
      </c>
      <c r="AG182" s="32">
        <v>10219</v>
      </c>
      <c r="AH182" s="32">
        <v>11152</v>
      </c>
      <c r="AI182" s="32">
        <v>9548</v>
      </c>
      <c r="AJ182" s="32">
        <v>5213</v>
      </c>
      <c r="AK182" s="32">
        <v>10078</v>
      </c>
      <c r="AL182" s="32">
        <v>7096</v>
      </c>
      <c r="AM182" s="32">
        <v>5500</v>
      </c>
      <c r="AN182" s="32">
        <v>13127</v>
      </c>
      <c r="AO182" s="32">
        <v>8236</v>
      </c>
      <c r="AP182" s="32">
        <v>14581</v>
      </c>
    </row>
    <row r="183" spans="1:42" x14ac:dyDescent="0.3">
      <c r="A183" s="3">
        <v>1127</v>
      </c>
      <c r="B183" s="4" t="s">
        <v>179</v>
      </c>
      <c r="C183" s="33">
        <f t="shared" si="21"/>
        <v>-1.8239797417679941E-2</v>
      </c>
      <c r="D183" s="33">
        <f t="shared" si="22"/>
        <v>3.3681650191808243E-2</v>
      </c>
      <c r="E183" s="33">
        <f t="shared" si="23"/>
        <v>2.6619257704797058E-2</v>
      </c>
      <c r="F183" s="33">
        <f t="shared" si="24"/>
        <v>1.9819215777332314E-2</v>
      </c>
      <c r="G183" s="33">
        <f t="shared" si="25"/>
        <v>-4.9135020306822989E-3</v>
      </c>
      <c r="H183" s="33">
        <f t="shared" si="26"/>
        <v>3.0735772388068985E-2</v>
      </c>
      <c r="I183" s="33">
        <f t="shared" si="27"/>
        <v>2.8019197883165963E-2</v>
      </c>
      <c r="J183" s="33">
        <f t="shared" si="28"/>
        <v>3.9664420913967388E-3</v>
      </c>
      <c r="K183" s="32">
        <v>595511</v>
      </c>
      <c r="L183" s="32">
        <v>655342</v>
      </c>
      <c r="M183" s="32">
        <v>693821</v>
      </c>
      <c r="N183" s="32">
        <v>727829</v>
      </c>
      <c r="O183" s="32">
        <v>747532</v>
      </c>
      <c r="P183" s="32">
        <v>803754</v>
      </c>
      <c r="Q183" s="32">
        <v>852594</v>
      </c>
      <c r="R183" s="32">
        <v>895765</v>
      </c>
      <c r="S183" s="32">
        <v>-12354</v>
      </c>
      <c r="T183" s="32">
        <v>23646</v>
      </c>
      <c r="U183" s="32">
        <v>18269</v>
      </c>
      <c r="V183" s="32">
        <v>15447</v>
      </c>
      <c r="W183" s="32">
        <v>-2761</v>
      </c>
      <c r="X183" s="32">
        <v>28276</v>
      </c>
      <c r="Y183" s="32">
        <v>27318</v>
      </c>
      <c r="Z183" s="32">
        <v>3202</v>
      </c>
      <c r="AA183" s="32">
        <v>2622</v>
      </c>
      <c r="AB183" s="32">
        <v>863</v>
      </c>
      <c r="AC183" s="32">
        <v>2648</v>
      </c>
      <c r="AD183" s="32">
        <v>1323</v>
      </c>
      <c r="AE183" s="32">
        <v>2619</v>
      </c>
      <c r="AF183" s="32">
        <v>1764</v>
      </c>
      <c r="AG183" s="32">
        <v>2832</v>
      </c>
      <c r="AH183" s="32">
        <v>5128</v>
      </c>
      <c r="AI183" s="32">
        <v>1130</v>
      </c>
      <c r="AJ183" s="32">
        <v>2436</v>
      </c>
      <c r="AK183" s="32">
        <v>2448</v>
      </c>
      <c r="AL183" s="32">
        <v>2345</v>
      </c>
      <c r="AM183" s="32">
        <v>3531</v>
      </c>
      <c r="AN183" s="32">
        <v>5336</v>
      </c>
      <c r="AO183" s="32">
        <v>6261</v>
      </c>
      <c r="AP183" s="32">
        <v>4777</v>
      </c>
    </row>
    <row r="184" spans="1:42" x14ac:dyDescent="0.3">
      <c r="A184" s="3">
        <v>1129</v>
      </c>
      <c r="B184" s="4" t="s">
        <v>180</v>
      </c>
      <c r="C184" s="33">
        <f t="shared" si="21"/>
        <v>0.11648516118868037</v>
      </c>
      <c r="D184" s="33">
        <f t="shared" si="22"/>
        <v>-9.0216156173793138E-2</v>
      </c>
      <c r="E184" s="33">
        <f t="shared" si="23"/>
        <v>2.8018646892587134E-2</v>
      </c>
      <c r="F184" s="33">
        <f t="shared" si="24"/>
        <v>0.15565399080651901</v>
      </c>
      <c r="G184" s="33">
        <f t="shared" si="25"/>
        <v>2.8095285425570684E-2</v>
      </c>
      <c r="H184" s="33">
        <f t="shared" si="26"/>
        <v>-3.8213394310112968E-2</v>
      </c>
      <c r="I184" s="33">
        <f t="shared" si="27"/>
        <v>0.13047561449313844</v>
      </c>
      <c r="J184" s="33">
        <f t="shared" si="28"/>
        <v>0.19400139712012979</v>
      </c>
      <c r="K184" s="32">
        <v>152337</v>
      </c>
      <c r="L184" s="32">
        <v>156646</v>
      </c>
      <c r="M184" s="32">
        <v>165604</v>
      </c>
      <c r="N184" s="32">
        <v>179475</v>
      </c>
      <c r="O184" s="32">
        <v>181098</v>
      </c>
      <c r="P184" s="32">
        <v>191111</v>
      </c>
      <c r="Q184" s="32">
        <v>203379</v>
      </c>
      <c r="R184" s="32">
        <v>221885</v>
      </c>
      <c r="S184" s="32">
        <v>16090</v>
      </c>
      <c r="T184" s="32">
        <v>-14429</v>
      </c>
      <c r="U184" s="32">
        <v>-2026</v>
      </c>
      <c r="V184" s="32">
        <v>27566</v>
      </c>
      <c r="W184" s="32">
        <v>3700</v>
      </c>
      <c r="X184" s="32">
        <v>-2452</v>
      </c>
      <c r="Y184" s="32">
        <v>27496</v>
      </c>
      <c r="Z184" s="32">
        <v>41153</v>
      </c>
      <c r="AA184" s="32">
        <v>2298</v>
      </c>
      <c r="AB184" s="32">
        <v>1200</v>
      </c>
      <c r="AC184" s="32">
        <v>6839</v>
      </c>
      <c r="AD184" s="32">
        <v>5363</v>
      </c>
      <c r="AE184" s="32">
        <v>1706</v>
      </c>
      <c r="AF184" s="32">
        <v>754</v>
      </c>
      <c r="AG184" s="32">
        <v>1200</v>
      </c>
      <c r="AH184" s="32">
        <v>2625</v>
      </c>
      <c r="AI184" s="32">
        <v>643</v>
      </c>
      <c r="AJ184" s="32">
        <v>903</v>
      </c>
      <c r="AK184" s="32">
        <v>173</v>
      </c>
      <c r="AL184" s="32">
        <v>4993</v>
      </c>
      <c r="AM184" s="32">
        <v>318</v>
      </c>
      <c r="AN184" s="32">
        <v>5605</v>
      </c>
      <c r="AO184" s="32">
        <v>2160</v>
      </c>
      <c r="AP184" s="32">
        <v>732</v>
      </c>
    </row>
    <row r="185" spans="1:42" x14ac:dyDescent="0.3">
      <c r="A185" s="3">
        <v>1130</v>
      </c>
      <c r="B185" s="4" t="s">
        <v>181</v>
      </c>
      <c r="C185" s="33">
        <f t="shared" si="21"/>
        <v>3.5733548058735501E-3</v>
      </c>
      <c r="D185" s="33">
        <f t="shared" si="22"/>
        <v>1.3403896111278487E-2</v>
      </c>
      <c r="E185" s="33">
        <f t="shared" si="23"/>
        <v>3.1185055610673071E-2</v>
      </c>
      <c r="F185" s="33">
        <f t="shared" si="24"/>
        <v>1.130697440455551E-2</v>
      </c>
      <c r="G185" s="33">
        <f t="shared" si="25"/>
        <v>1.2033569149674019E-2</v>
      </c>
      <c r="H185" s="33">
        <f t="shared" si="26"/>
        <v>3.6195859781743965E-2</v>
      </c>
      <c r="I185" s="33">
        <f t="shared" si="27"/>
        <v>6.3135593220338987E-2</v>
      </c>
      <c r="J185" s="33">
        <f t="shared" si="28"/>
        <v>8.214011529176167E-2</v>
      </c>
      <c r="K185" s="32">
        <v>658205</v>
      </c>
      <c r="L185" s="32">
        <v>703676</v>
      </c>
      <c r="M185" s="32">
        <v>766040</v>
      </c>
      <c r="N185" s="32">
        <v>819052</v>
      </c>
      <c r="O185" s="32">
        <v>865080</v>
      </c>
      <c r="P185" s="32">
        <v>893721</v>
      </c>
      <c r="Q185" s="32">
        <v>962880</v>
      </c>
      <c r="R185" s="32">
        <v>1044654</v>
      </c>
      <c r="S185" s="32">
        <v>1150</v>
      </c>
      <c r="T185" s="32">
        <v>12697</v>
      </c>
      <c r="U185" s="32">
        <v>25927</v>
      </c>
      <c r="V185" s="32">
        <v>12923</v>
      </c>
      <c r="W185" s="32">
        <v>16880</v>
      </c>
      <c r="X185" s="32">
        <v>33592</v>
      </c>
      <c r="Y185" s="32">
        <v>69627</v>
      </c>
      <c r="Z185" s="32">
        <v>89034</v>
      </c>
      <c r="AA185" s="32">
        <v>3729</v>
      </c>
      <c r="AB185" s="32">
        <v>3051</v>
      </c>
      <c r="AC185" s="32">
        <v>2314</v>
      </c>
      <c r="AD185" s="32">
        <v>3284</v>
      </c>
      <c r="AE185" s="32">
        <v>3693</v>
      </c>
      <c r="AF185" s="32">
        <v>7430</v>
      </c>
      <c r="AG185" s="32">
        <v>4860</v>
      </c>
      <c r="AH185" s="32">
        <v>10046</v>
      </c>
      <c r="AI185" s="32">
        <v>2527</v>
      </c>
      <c r="AJ185" s="32">
        <v>6316</v>
      </c>
      <c r="AK185" s="32">
        <v>4352</v>
      </c>
      <c r="AL185" s="32">
        <v>6946</v>
      </c>
      <c r="AM185" s="32">
        <v>10163</v>
      </c>
      <c r="AN185" s="32">
        <v>8673</v>
      </c>
      <c r="AO185" s="32">
        <v>13695</v>
      </c>
      <c r="AP185" s="32">
        <v>13272</v>
      </c>
    </row>
    <row r="186" spans="1:42" x14ac:dyDescent="0.3">
      <c r="A186" s="3">
        <v>1133</v>
      </c>
      <c r="B186" s="4" t="s">
        <v>182</v>
      </c>
      <c r="C186" s="33">
        <f t="shared" si="21"/>
        <v>9.4862312165747836E-3</v>
      </c>
      <c r="D186" s="33">
        <f t="shared" si="22"/>
        <v>5.2996419787900095E-2</v>
      </c>
      <c r="E186" s="33">
        <f t="shared" si="23"/>
        <v>-1.6604079483413241E-2</v>
      </c>
      <c r="F186" s="33">
        <f t="shared" si="24"/>
        <v>8.9722966934763174E-3</v>
      </c>
      <c r="G186" s="33">
        <f t="shared" si="25"/>
        <v>-1.6738532352785569E-2</v>
      </c>
      <c r="H186" s="33">
        <f t="shared" si="26"/>
        <v>1.9435871762536357E-2</v>
      </c>
      <c r="I186" s="33">
        <f t="shared" si="27"/>
        <v>2.0759160189137635E-2</v>
      </c>
      <c r="J186" s="33">
        <f t="shared" si="28"/>
        <v>4.032649858929676E-2</v>
      </c>
      <c r="K186" s="32">
        <v>290948</v>
      </c>
      <c r="L186" s="32">
        <v>280151</v>
      </c>
      <c r="M186" s="32">
        <v>288664</v>
      </c>
      <c r="N186" s="32">
        <v>307725</v>
      </c>
      <c r="O186" s="32">
        <v>302416</v>
      </c>
      <c r="P186" s="32">
        <v>315602</v>
      </c>
      <c r="Q186" s="32">
        <v>321882</v>
      </c>
      <c r="R186" s="32">
        <v>331395</v>
      </c>
      <c r="S186" s="32">
        <v>28046</v>
      </c>
      <c r="T186" s="32">
        <v>-9148</v>
      </c>
      <c r="U186" s="32">
        <v>-8807</v>
      </c>
      <c r="V186" s="32">
        <v>9079</v>
      </c>
      <c r="W186" s="32">
        <v>-2834</v>
      </c>
      <c r="X186" s="32">
        <v>3648</v>
      </c>
      <c r="Y186" s="32">
        <v>9746</v>
      </c>
      <c r="Z186" s="32">
        <v>16489</v>
      </c>
      <c r="AA186" s="32">
        <v>11164</v>
      </c>
      <c r="AB186" s="32">
        <v>37142</v>
      </c>
      <c r="AC186" s="32">
        <v>15923</v>
      </c>
      <c r="AD186" s="32">
        <v>7961</v>
      </c>
      <c r="AE186" s="32">
        <v>10913</v>
      </c>
      <c r="AF186" s="32">
        <v>18458</v>
      </c>
      <c r="AG186" s="32">
        <v>11263</v>
      </c>
      <c r="AH186" s="32">
        <v>12273</v>
      </c>
      <c r="AI186" s="32">
        <v>36450</v>
      </c>
      <c r="AJ186" s="32">
        <v>13147</v>
      </c>
      <c r="AK186" s="32">
        <v>11909</v>
      </c>
      <c r="AL186" s="32">
        <v>14279</v>
      </c>
      <c r="AM186" s="32">
        <v>13141</v>
      </c>
      <c r="AN186" s="32">
        <v>15972</v>
      </c>
      <c r="AO186" s="32">
        <v>14327</v>
      </c>
      <c r="AP186" s="32">
        <v>15398</v>
      </c>
    </row>
    <row r="187" spans="1:42" x14ac:dyDescent="0.3">
      <c r="A187" s="3">
        <v>1134</v>
      </c>
      <c r="B187" s="4" t="s">
        <v>183</v>
      </c>
      <c r="C187" s="33">
        <f t="shared" si="21"/>
        <v>9.9575715315613433E-2</v>
      </c>
      <c r="D187" s="33">
        <f t="shared" si="22"/>
        <v>0.1107041866731889</v>
      </c>
      <c r="E187" s="33">
        <f t="shared" si="23"/>
        <v>3.6182254393339761E-2</v>
      </c>
      <c r="F187" s="33">
        <f t="shared" si="24"/>
        <v>5.6609160164932018E-2</v>
      </c>
      <c r="G187" s="33">
        <f t="shared" si="25"/>
        <v>8.821143401526238E-2</v>
      </c>
      <c r="H187" s="33">
        <f t="shared" si="26"/>
        <v>7.1176921801943488E-2</v>
      </c>
      <c r="I187" s="33">
        <f t="shared" si="27"/>
        <v>9.7607202940093424E-2</v>
      </c>
      <c r="J187" s="33">
        <f t="shared" si="28"/>
        <v>6.1984477715362224E-2</v>
      </c>
      <c r="K187" s="32">
        <v>423065</v>
      </c>
      <c r="L187" s="32">
        <v>466098</v>
      </c>
      <c r="M187" s="32">
        <v>487670</v>
      </c>
      <c r="N187" s="32">
        <v>521912</v>
      </c>
      <c r="O187" s="32">
        <v>509095</v>
      </c>
      <c r="P187" s="32">
        <v>518862</v>
      </c>
      <c r="Q187" s="32">
        <v>553996</v>
      </c>
      <c r="R187" s="32">
        <v>554171</v>
      </c>
      <c r="S187" s="32">
        <v>45637</v>
      </c>
      <c r="T187" s="32">
        <v>48037</v>
      </c>
      <c r="U187" s="32">
        <v>15194</v>
      </c>
      <c r="V187" s="32">
        <v>26474</v>
      </c>
      <c r="W187" s="32">
        <v>45036</v>
      </c>
      <c r="X187" s="32">
        <v>39958</v>
      </c>
      <c r="Y187" s="32">
        <v>52472</v>
      </c>
      <c r="Z187" s="32">
        <v>48385</v>
      </c>
      <c r="AA187" s="32">
        <v>9751</v>
      </c>
      <c r="AB187" s="32">
        <v>14212</v>
      </c>
      <c r="AC187" s="32">
        <v>12887</v>
      </c>
      <c r="AD187" s="32">
        <v>13109</v>
      </c>
      <c r="AE187" s="32">
        <v>8281</v>
      </c>
      <c r="AF187" s="32">
        <v>7655</v>
      </c>
      <c r="AG187" s="32">
        <v>9867</v>
      </c>
      <c r="AH187" s="32">
        <v>9197</v>
      </c>
      <c r="AI187" s="32">
        <v>13261</v>
      </c>
      <c r="AJ187" s="32">
        <v>10650</v>
      </c>
      <c r="AK187" s="32">
        <v>10436</v>
      </c>
      <c r="AL187" s="32">
        <v>10038</v>
      </c>
      <c r="AM187" s="32">
        <v>8409</v>
      </c>
      <c r="AN187" s="32">
        <v>10682</v>
      </c>
      <c r="AO187" s="32">
        <v>8265</v>
      </c>
      <c r="AP187" s="32">
        <v>23232</v>
      </c>
    </row>
    <row r="188" spans="1:42" x14ac:dyDescent="0.3">
      <c r="A188" s="3">
        <v>1135</v>
      </c>
      <c r="B188" s="4" t="s">
        <v>184</v>
      </c>
      <c r="C188" s="33">
        <f t="shared" si="21"/>
        <v>-1.2950840777198994E-2</v>
      </c>
      <c r="D188" s="33">
        <f t="shared" si="22"/>
        <v>2.9238018131666401E-2</v>
      </c>
      <c r="E188" s="33">
        <f t="shared" si="23"/>
        <v>1.0112524406622801E-3</v>
      </c>
      <c r="F188" s="33">
        <f t="shared" si="24"/>
        <v>2.1429474574571521E-3</v>
      </c>
      <c r="G188" s="33">
        <f t="shared" si="25"/>
        <v>-1.1227459157253168E-3</v>
      </c>
      <c r="H188" s="33">
        <f t="shared" si="26"/>
        <v>4.992535209797146E-3</v>
      </c>
      <c r="I188" s="33">
        <f t="shared" si="27"/>
        <v>5.119708787937321E-3</v>
      </c>
      <c r="J188" s="33">
        <f t="shared" si="28"/>
        <v>1.2805284126977946E-2</v>
      </c>
      <c r="K188" s="32">
        <v>403912</v>
      </c>
      <c r="L188" s="32">
        <v>424892</v>
      </c>
      <c r="M188" s="32">
        <v>443015</v>
      </c>
      <c r="N188" s="32">
        <v>458714</v>
      </c>
      <c r="O188" s="32">
        <v>480073</v>
      </c>
      <c r="P188" s="32">
        <v>478915</v>
      </c>
      <c r="Q188" s="32">
        <v>502177</v>
      </c>
      <c r="R188" s="32">
        <v>513538</v>
      </c>
      <c r="S188" s="32">
        <v>-1760</v>
      </c>
      <c r="T188" s="32">
        <v>11545</v>
      </c>
      <c r="U188" s="32">
        <v>991</v>
      </c>
      <c r="V188" s="32">
        <v>5317</v>
      </c>
      <c r="W188" s="32">
        <v>14288</v>
      </c>
      <c r="X188" s="32">
        <v>6845</v>
      </c>
      <c r="Y188" s="32">
        <v>4509</v>
      </c>
      <c r="Z188" s="32">
        <v>5877</v>
      </c>
      <c r="AA188" s="32">
        <v>5260</v>
      </c>
      <c r="AB188" s="32">
        <v>9115</v>
      </c>
      <c r="AC188" s="32">
        <v>6121</v>
      </c>
      <c r="AD188" s="32">
        <v>5732</v>
      </c>
      <c r="AE188" s="32">
        <v>9895</v>
      </c>
      <c r="AF188" s="32">
        <v>10521</v>
      </c>
      <c r="AG188" s="32">
        <v>12822</v>
      </c>
      <c r="AH188" s="32">
        <v>10018</v>
      </c>
      <c r="AI188" s="32">
        <v>8731</v>
      </c>
      <c r="AJ188" s="32">
        <v>8237</v>
      </c>
      <c r="AK188" s="32">
        <v>6664</v>
      </c>
      <c r="AL188" s="32">
        <v>10066</v>
      </c>
      <c r="AM188" s="32">
        <v>24722</v>
      </c>
      <c r="AN188" s="32">
        <v>14975</v>
      </c>
      <c r="AO188" s="32">
        <v>14760</v>
      </c>
      <c r="AP188" s="32">
        <v>9319</v>
      </c>
    </row>
    <row r="189" spans="1:42" x14ac:dyDescent="0.3">
      <c r="A189" s="3">
        <v>1141</v>
      </c>
      <c r="B189" s="4" t="s">
        <v>185</v>
      </c>
      <c r="C189" s="33">
        <f t="shared" si="21"/>
        <v>9.85979710475322E-3</v>
      </c>
      <c r="D189" s="33">
        <f t="shared" si="22"/>
        <v>2.673712188330591E-2</v>
      </c>
      <c r="E189" s="33">
        <f t="shared" si="23"/>
        <v>3.5683991927228056E-2</v>
      </c>
      <c r="F189" s="33">
        <f t="shared" si="24"/>
        <v>1.5788594449905012E-2</v>
      </c>
      <c r="G189" s="33">
        <f t="shared" si="25"/>
        <v>-2.7991602519244227E-4</v>
      </c>
      <c r="H189" s="33">
        <f t="shared" si="26"/>
        <v>1.1472006453928792E-2</v>
      </c>
      <c r="I189" s="33">
        <f t="shared" si="27"/>
        <v>4.4139434293207089E-2</v>
      </c>
      <c r="J189" s="33">
        <f t="shared" si="28"/>
        <v>4.9579650786807502E-3</v>
      </c>
      <c r="K189" s="32">
        <v>210552</v>
      </c>
      <c r="L189" s="32">
        <v>221228</v>
      </c>
      <c r="M189" s="32">
        <v>239323</v>
      </c>
      <c r="N189" s="32">
        <v>257401</v>
      </c>
      <c r="O189" s="32">
        <v>264365</v>
      </c>
      <c r="P189" s="32">
        <v>270223</v>
      </c>
      <c r="Q189" s="32">
        <v>293615</v>
      </c>
      <c r="R189" s="32">
        <v>310813</v>
      </c>
      <c r="S189" s="32">
        <v>1224</v>
      </c>
      <c r="T189" s="32">
        <v>6073</v>
      </c>
      <c r="U189" s="32">
        <v>10104</v>
      </c>
      <c r="V189" s="32">
        <v>8145</v>
      </c>
      <c r="W189" s="32">
        <v>2254</v>
      </c>
      <c r="X189" s="32">
        <v>1249</v>
      </c>
      <c r="Y189" s="32">
        <v>10903</v>
      </c>
      <c r="Z189" s="32">
        <v>678</v>
      </c>
      <c r="AA189" s="32">
        <v>2142</v>
      </c>
      <c r="AB189" s="32">
        <v>2038</v>
      </c>
      <c r="AC189" s="32">
        <v>2733</v>
      </c>
      <c r="AD189" s="32">
        <v>1060</v>
      </c>
      <c r="AE189" s="32">
        <v>1288</v>
      </c>
      <c r="AF189" s="32">
        <v>3100</v>
      </c>
      <c r="AG189" s="32">
        <v>2547</v>
      </c>
      <c r="AH189" s="32">
        <v>2707</v>
      </c>
      <c r="AI189" s="32">
        <v>1290</v>
      </c>
      <c r="AJ189" s="32">
        <v>2196</v>
      </c>
      <c r="AK189" s="32">
        <v>4297</v>
      </c>
      <c r="AL189" s="32">
        <v>5141</v>
      </c>
      <c r="AM189" s="32">
        <v>3616</v>
      </c>
      <c r="AN189" s="32">
        <v>1249</v>
      </c>
      <c r="AO189" s="32">
        <v>490</v>
      </c>
      <c r="AP189" s="32">
        <v>1844</v>
      </c>
    </row>
    <row r="190" spans="1:42" x14ac:dyDescent="0.3">
      <c r="A190" s="3">
        <v>1142</v>
      </c>
      <c r="B190" s="4" t="s">
        <v>186</v>
      </c>
      <c r="C190" s="33">
        <f t="shared" si="21"/>
        <v>1.5959579178509646E-2</v>
      </c>
      <c r="D190" s="33">
        <f t="shared" si="22"/>
        <v>-4.9030517619288484E-3</v>
      </c>
      <c r="E190" s="33">
        <f t="shared" si="23"/>
        <v>1.4185707730071174E-2</v>
      </c>
      <c r="F190" s="33">
        <f t="shared" si="24"/>
        <v>4.3082156409277678E-2</v>
      </c>
      <c r="G190" s="33">
        <f t="shared" si="25"/>
        <v>8.0399909811318688E-3</v>
      </c>
      <c r="H190" s="33">
        <f t="shared" si="26"/>
        <v>3.7592039960210467E-2</v>
      </c>
      <c r="I190" s="33">
        <f t="shared" si="27"/>
        <v>2.7874424108154376E-2</v>
      </c>
      <c r="J190" s="33">
        <f t="shared" si="28"/>
        <v>-1.3116427715389053E-2</v>
      </c>
      <c r="K190" s="32">
        <v>276887</v>
      </c>
      <c r="L190" s="32">
        <v>296550</v>
      </c>
      <c r="M190" s="32">
        <v>324693</v>
      </c>
      <c r="N190" s="32">
        <v>356296</v>
      </c>
      <c r="O190" s="32">
        <v>363682</v>
      </c>
      <c r="P190" s="32">
        <v>374973</v>
      </c>
      <c r="Q190" s="32">
        <v>397210</v>
      </c>
      <c r="R190" s="32">
        <v>405522</v>
      </c>
      <c r="S190" s="32">
        <v>3002</v>
      </c>
      <c r="T190" s="32">
        <v>-1321</v>
      </c>
      <c r="U190" s="32">
        <v>6921</v>
      </c>
      <c r="V190" s="32">
        <v>17589</v>
      </c>
      <c r="W190" s="32">
        <v>3366</v>
      </c>
      <c r="X190" s="32">
        <v>12698</v>
      </c>
      <c r="Y190" s="32">
        <v>11170</v>
      </c>
      <c r="Z190" s="32">
        <v>-5101</v>
      </c>
      <c r="AA190" s="32">
        <v>3377</v>
      </c>
      <c r="AB190" s="32">
        <v>3311</v>
      </c>
      <c r="AC190" s="32">
        <v>1576</v>
      </c>
      <c r="AD190" s="32">
        <v>1275</v>
      </c>
      <c r="AE190" s="32">
        <v>2111</v>
      </c>
      <c r="AF190" s="32">
        <v>3400</v>
      </c>
      <c r="AG190" s="32">
        <v>2202</v>
      </c>
      <c r="AH190" s="32">
        <v>1357</v>
      </c>
      <c r="AI190" s="32">
        <v>1960</v>
      </c>
      <c r="AJ190" s="32">
        <v>3444</v>
      </c>
      <c r="AK190" s="32">
        <v>3891</v>
      </c>
      <c r="AL190" s="32">
        <v>3514</v>
      </c>
      <c r="AM190" s="32">
        <v>2553</v>
      </c>
      <c r="AN190" s="32">
        <v>2002</v>
      </c>
      <c r="AO190" s="32">
        <v>2300</v>
      </c>
      <c r="AP190" s="32">
        <v>1575</v>
      </c>
    </row>
    <row r="191" spans="1:42" x14ac:dyDescent="0.3">
      <c r="A191" s="3">
        <v>1144</v>
      </c>
      <c r="B191" s="4" t="s">
        <v>187</v>
      </c>
      <c r="C191" s="33">
        <f t="shared" si="21"/>
        <v>0.10025308188423544</v>
      </c>
      <c r="D191" s="33">
        <f t="shared" si="22"/>
        <v>3.1423327081920117E-2</v>
      </c>
      <c r="E191" s="33">
        <f t="shared" si="23"/>
        <v>2.6166450388332593E-2</v>
      </c>
      <c r="F191" s="33">
        <f t="shared" si="24"/>
        <v>2.7492642308520564E-2</v>
      </c>
      <c r="G191" s="33">
        <f t="shared" si="25"/>
        <v>4.1104530959806568E-2</v>
      </c>
      <c r="H191" s="33">
        <f t="shared" si="26"/>
        <v>4.2184754696580617E-2</v>
      </c>
      <c r="I191" s="33">
        <f t="shared" si="27"/>
        <v>2.5911061165516135E-2</v>
      </c>
      <c r="J191" s="33">
        <f t="shared" si="28"/>
        <v>2.1722637682505767E-2</v>
      </c>
      <c r="K191" s="32">
        <v>48996</v>
      </c>
      <c r="L191" s="32">
        <v>50122</v>
      </c>
      <c r="M191" s="32">
        <v>51631</v>
      </c>
      <c r="N191" s="32">
        <v>55724</v>
      </c>
      <c r="O191" s="32">
        <v>57074</v>
      </c>
      <c r="P191" s="32">
        <v>59192</v>
      </c>
      <c r="Q191" s="32">
        <v>62290</v>
      </c>
      <c r="R191" s="32">
        <v>64587</v>
      </c>
      <c r="S191" s="32">
        <v>4929</v>
      </c>
      <c r="T191" s="32">
        <v>691</v>
      </c>
      <c r="U191" s="32">
        <v>1588</v>
      </c>
      <c r="V191" s="32">
        <v>1621</v>
      </c>
      <c r="W191" s="32">
        <v>3224</v>
      </c>
      <c r="X191" s="32">
        <v>2146</v>
      </c>
      <c r="Y191" s="32">
        <v>1348</v>
      </c>
      <c r="Z191" s="32">
        <v>1130</v>
      </c>
      <c r="AA191" s="32">
        <v>0</v>
      </c>
      <c r="AB191" s="32">
        <v>1106</v>
      </c>
      <c r="AC191" s="32">
        <v>61</v>
      </c>
      <c r="AD191" s="32">
        <v>430</v>
      </c>
      <c r="AE191" s="32">
        <v>974</v>
      </c>
      <c r="AF191" s="32">
        <v>603</v>
      </c>
      <c r="AG191" s="32">
        <v>434</v>
      </c>
      <c r="AH191" s="32">
        <v>452</v>
      </c>
      <c r="AI191" s="32">
        <v>17</v>
      </c>
      <c r="AJ191" s="32">
        <v>222</v>
      </c>
      <c r="AK191" s="32">
        <v>298</v>
      </c>
      <c r="AL191" s="32">
        <v>519</v>
      </c>
      <c r="AM191" s="32">
        <v>1852</v>
      </c>
      <c r="AN191" s="32">
        <v>252</v>
      </c>
      <c r="AO191" s="32">
        <v>168</v>
      </c>
      <c r="AP191" s="32">
        <v>179</v>
      </c>
    </row>
    <row r="192" spans="1:42" x14ac:dyDescent="0.3">
      <c r="A192" s="3">
        <v>1145</v>
      </c>
      <c r="B192" s="4" t="s">
        <v>188</v>
      </c>
      <c r="C192" s="33">
        <f t="shared" si="21"/>
        <v>5.2507759767453317E-2</v>
      </c>
      <c r="D192" s="33">
        <f t="shared" si="22"/>
        <v>4.4408048666354706E-2</v>
      </c>
      <c r="E192" s="33">
        <f t="shared" si="23"/>
        <v>2.6188015955023722E-2</v>
      </c>
      <c r="F192" s="33">
        <f t="shared" si="24"/>
        <v>3.2971455922025932E-2</v>
      </c>
      <c r="G192" s="33">
        <f t="shared" si="25"/>
        <v>3.9864622651456044E-2</v>
      </c>
      <c r="H192" s="33">
        <f t="shared" si="26"/>
        <v>6.3497784467954291E-3</v>
      </c>
      <c r="I192" s="33">
        <f t="shared" si="27"/>
        <v>4.8490262980316869E-2</v>
      </c>
      <c r="J192" s="33">
        <f t="shared" si="28"/>
        <v>5.4929655375878156E-2</v>
      </c>
      <c r="K192" s="32">
        <v>81188</v>
      </c>
      <c r="L192" s="32">
        <v>85480</v>
      </c>
      <c r="M192" s="32">
        <v>90003</v>
      </c>
      <c r="N192" s="32">
        <v>91928</v>
      </c>
      <c r="O192" s="32">
        <v>94846</v>
      </c>
      <c r="P192" s="32">
        <v>94334</v>
      </c>
      <c r="Q192" s="32">
        <v>105217</v>
      </c>
      <c r="R192" s="32">
        <v>108466</v>
      </c>
      <c r="S192" s="32">
        <v>3624</v>
      </c>
      <c r="T192" s="32">
        <v>3624</v>
      </c>
      <c r="U192" s="32">
        <v>3242</v>
      </c>
      <c r="V192" s="32">
        <v>3871</v>
      </c>
      <c r="W192" s="32">
        <v>240</v>
      </c>
      <c r="X192" s="32">
        <v>276</v>
      </c>
      <c r="Y192" s="32">
        <v>5232</v>
      </c>
      <c r="Z192" s="32">
        <v>5943</v>
      </c>
      <c r="AA192" s="32">
        <v>1097</v>
      </c>
      <c r="AB192" s="32">
        <v>212</v>
      </c>
      <c r="AC192" s="32">
        <v>51</v>
      </c>
      <c r="AD192" s="32">
        <v>280</v>
      </c>
      <c r="AE192" s="32">
        <v>3696</v>
      </c>
      <c r="AF192" s="32">
        <v>371</v>
      </c>
      <c r="AG192" s="32">
        <v>237</v>
      </c>
      <c r="AH192" s="32">
        <v>115</v>
      </c>
      <c r="AI192" s="32">
        <v>458</v>
      </c>
      <c r="AJ192" s="32">
        <v>40</v>
      </c>
      <c r="AK192" s="32">
        <v>936</v>
      </c>
      <c r="AL192" s="32">
        <v>1120</v>
      </c>
      <c r="AM192" s="32">
        <v>155</v>
      </c>
      <c r="AN192" s="32">
        <v>48</v>
      </c>
      <c r="AO192" s="32">
        <v>367</v>
      </c>
      <c r="AP192" s="32">
        <v>100</v>
      </c>
    </row>
    <row r="193" spans="1:42" x14ac:dyDescent="0.3">
      <c r="A193" s="3">
        <v>1146</v>
      </c>
      <c r="B193" s="4" t="s">
        <v>189</v>
      </c>
      <c r="C193" s="33">
        <f t="shared" si="21"/>
        <v>1.59500413360011E-2</v>
      </c>
      <c r="D193" s="33">
        <f t="shared" si="22"/>
        <v>2.7962596879417066E-2</v>
      </c>
      <c r="E193" s="33">
        <f t="shared" si="23"/>
        <v>2.7622092541766737E-2</v>
      </c>
      <c r="F193" s="33">
        <f t="shared" si="24"/>
        <v>4.2654956985295749E-2</v>
      </c>
      <c r="G193" s="33">
        <f t="shared" si="25"/>
        <v>2.796599836262607E-2</v>
      </c>
      <c r="H193" s="33">
        <f t="shared" si="26"/>
        <v>4.1719629658709664E-2</v>
      </c>
      <c r="I193" s="33">
        <f t="shared" si="27"/>
        <v>9.5306084806088223E-2</v>
      </c>
      <c r="J193" s="33">
        <f t="shared" si="28"/>
        <v>9.194346409728732E-2</v>
      </c>
      <c r="K193" s="32">
        <v>742694</v>
      </c>
      <c r="L193" s="32">
        <v>802286</v>
      </c>
      <c r="M193" s="32">
        <v>857321</v>
      </c>
      <c r="N193" s="32">
        <v>903412</v>
      </c>
      <c r="O193" s="32">
        <v>918544</v>
      </c>
      <c r="P193" s="32">
        <v>942482</v>
      </c>
      <c r="Q193" s="32">
        <v>1024667</v>
      </c>
      <c r="R193" s="32">
        <v>1060282</v>
      </c>
      <c r="S193" s="32">
        <v>7621</v>
      </c>
      <c r="T193" s="32">
        <v>25616</v>
      </c>
      <c r="U193" s="32">
        <v>28355</v>
      </c>
      <c r="V193" s="32">
        <v>42925</v>
      </c>
      <c r="W193" s="32">
        <v>33607</v>
      </c>
      <c r="X193" s="32">
        <v>37255</v>
      </c>
      <c r="Y193" s="32">
        <v>94883</v>
      </c>
      <c r="Z193" s="32">
        <v>91874</v>
      </c>
      <c r="AA193" s="32">
        <v>5100</v>
      </c>
      <c r="AB193" s="32">
        <v>1094</v>
      </c>
      <c r="AC193" s="32">
        <v>325</v>
      </c>
      <c r="AD193" s="32">
        <v>3820</v>
      </c>
      <c r="AE193" s="32">
        <v>1273</v>
      </c>
      <c r="AF193" s="32">
        <v>3813</v>
      </c>
      <c r="AG193" s="32">
        <v>6030</v>
      </c>
      <c r="AH193" s="32">
        <v>11282</v>
      </c>
      <c r="AI193" s="32">
        <v>875</v>
      </c>
      <c r="AJ193" s="32">
        <v>4276</v>
      </c>
      <c r="AK193" s="32">
        <v>4999</v>
      </c>
      <c r="AL193" s="32">
        <v>8210</v>
      </c>
      <c r="AM193" s="32">
        <v>9192</v>
      </c>
      <c r="AN193" s="32">
        <v>1748</v>
      </c>
      <c r="AO193" s="32">
        <v>3256</v>
      </c>
      <c r="AP193" s="32">
        <v>5670</v>
      </c>
    </row>
    <row r="194" spans="1:42" x14ac:dyDescent="0.3">
      <c r="A194" s="3">
        <v>1149</v>
      </c>
      <c r="B194" s="4" t="s">
        <v>190</v>
      </c>
      <c r="C194" s="33">
        <f t="shared" si="21"/>
        <v>5.0532077030935657E-3</v>
      </c>
      <c r="D194" s="33">
        <f t="shared" si="22"/>
        <v>-1.1637818006033479E-2</v>
      </c>
      <c r="E194" s="33">
        <f t="shared" si="23"/>
        <v>1.844453182218592E-2</v>
      </c>
      <c r="F194" s="33">
        <f t="shared" si="24"/>
        <v>1.7346421390880693E-2</v>
      </c>
      <c r="G194" s="33">
        <f t="shared" si="25"/>
        <v>3.2298423233569065E-3</v>
      </c>
      <c r="H194" s="33">
        <f t="shared" si="26"/>
        <v>2.8194556236345418E-2</v>
      </c>
      <c r="I194" s="33">
        <f t="shared" si="27"/>
        <v>4.4199317267030108E-2</v>
      </c>
      <c r="J194" s="33">
        <f t="shared" si="28"/>
        <v>4.4152519344286663E-2</v>
      </c>
      <c r="K194" s="32">
        <v>2066806</v>
      </c>
      <c r="L194" s="32">
        <v>2192765</v>
      </c>
      <c r="M194" s="32">
        <v>2370296</v>
      </c>
      <c r="N194" s="32">
        <v>2500804</v>
      </c>
      <c r="O194" s="32">
        <v>2592077</v>
      </c>
      <c r="P194" s="32">
        <v>2739465</v>
      </c>
      <c r="Q194" s="32">
        <v>2904796</v>
      </c>
      <c r="R194" s="32">
        <v>3013939</v>
      </c>
      <c r="S194" s="32">
        <v>-9175</v>
      </c>
      <c r="T194" s="32">
        <v>-45863</v>
      </c>
      <c r="U194" s="32">
        <v>53539</v>
      </c>
      <c r="V194" s="32">
        <v>48100</v>
      </c>
      <c r="W194" s="32">
        <v>17025</v>
      </c>
      <c r="X194" s="32">
        <v>89635</v>
      </c>
      <c r="Y194" s="32">
        <v>138247</v>
      </c>
      <c r="Z194" s="32">
        <v>139089</v>
      </c>
      <c r="AA194" s="32">
        <v>30206</v>
      </c>
      <c r="AB194" s="32">
        <v>29823</v>
      </c>
      <c r="AC194" s="32">
        <v>6489</v>
      </c>
      <c r="AD194" s="32">
        <v>8752</v>
      </c>
      <c r="AE194" s="32">
        <v>9784</v>
      </c>
      <c r="AF194" s="32">
        <v>14497</v>
      </c>
      <c r="AG194" s="32">
        <v>19531</v>
      </c>
      <c r="AH194" s="32">
        <v>28653</v>
      </c>
      <c r="AI194" s="32">
        <v>10587</v>
      </c>
      <c r="AJ194" s="32">
        <v>9479</v>
      </c>
      <c r="AK194" s="32">
        <v>16309</v>
      </c>
      <c r="AL194" s="32">
        <v>13472</v>
      </c>
      <c r="AM194" s="32">
        <v>18437</v>
      </c>
      <c r="AN194" s="32">
        <v>26894</v>
      </c>
      <c r="AO194" s="32">
        <v>29388</v>
      </c>
      <c r="AP194" s="32">
        <v>34669</v>
      </c>
    </row>
    <row r="195" spans="1:42" x14ac:dyDescent="0.3">
      <c r="A195" s="3">
        <v>1151</v>
      </c>
      <c r="B195" s="4" t="s">
        <v>191</v>
      </c>
      <c r="C195" s="33">
        <f t="shared" si="21"/>
        <v>0.24704463779080765</v>
      </c>
      <c r="D195" s="33">
        <f t="shared" si="22"/>
        <v>6.2326568366069972E-2</v>
      </c>
      <c r="E195" s="33">
        <f t="shared" si="23"/>
        <v>3.063265473874565E-2</v>
      </c>
      <c r="F195" s="33">
        <f t="shared" si="24"/>
        <v>3.0321666354715365E-2</v>
      </c>
      <c r="G195" s="33">
        <f t="shared" si="25"/>
        <v>-6.2962228330169165E-2</v>
      </c>
      <c r="H195" s="33">
        <f t="shared" si="26"/>
        <v>4.0456143012465549E-3</v>
      </c>
      <c r="I195" s="33">
        <f t="shared" si="27"/>
        <v>6.532298334014254E-2</v>
      </c>
      <c r="J195" s="33">
        <f t="shared" si="28"/>
        <v>6.505837329845468E-2</v>
      </c>
      <c r="K195" s="32">
        <v>42296</v>
      </c>
      <c r="L195" s="32">
        <v>36758</v>
      </c>
      <c r="M195" s="32">
        <v>36497</v>
      </c>
      <c r="N195" s="32">
        <v>37399</v>
      </c>
      <c r="O195" s="32">
        <v>35291</v>
      </c>
      <c r="P195" s="32">
        <v>39549</v>
      </c>
      <c r="Q195" s="32">
        <v>44058</v>
      </c>
      <c r="R195" s="32">
        <v>41286</v>
      </c>
      <c r="S195" s="32">
        <v>10691</v>
      </c>
      <c r="T195" s="32">
        <v>2308</v>
      </c>
      <c r="U195" s="32">
        <v>1390</v>
      </c>
      <c r="V195" s="32">
        <v>1819</v>
      </c>
      <c r="W195" s="32">
        <v>-2210</v>
      </c>
      <c r="X195" s="32">
        <v>675</v>
      </c>
      <c r="Y195" s="32">
        <v>2899</v>
      </c>
      <c r="Z195" s="32">
        <v>2628</v>
      </c>
      <c r="AA195" s="32">
        <v>113</v>
      </c>
      <c r="AB195" s="32">
        <v>128</v>
      </c>
      <c r="AC195" s="32">
        <v>70</v>
      </c>
      <c r="AD195" s="32">
        <v>59</v>
      </c>
      <c r="AE195" s="32">
        <v>276</v>
      </c>
      <c r="AF195" s="32">
        <v>109</v>
      </c>
      <c r="AG195" s="32">
        <v>64</v>
      </c>
      <c r="AH195" s="32">
        <v>209</v>
      </c>
      <c r="AI195" s="32">
        <v>355</v>
      </c>
      <c r="AJ195" s="32">
        <v>145</v>
      </c>
      <c r="AK195" s="32">
        <v>342</v>
      </c>
      <c r="AL195" s="32">
        <v>744</v>
      </c>
      <c r="AM195" s="32">
        <v>288</v>
      </c>
      <c r="AN195" s="32">
        <v>624</v>
      </c>
      <c r="AO195" s="32">
        <v>85</v>
      </c>
      <c r="AP195" s="32">
        <v>151</v>
      </c>
    </row>
    <row r="196" spans="1:42" x14ac:dyDescent="0.3">
      <c r="A196" s="3">
        <v>1160</v>
      </c>
      <c r="B196" s="6" t="s">
        <v>192</v>
      </c>
      <c r="C196" s="33">
        <f t="shared" si="21"/>
        <v>3.8316571466064965E-2</v>
      </c>
      <c r="D196" s="33">
        <f t="shared" si="22"/>
        <v>3.630278467773565E-2</v>
      </c>
      <c r="E196" s="33">
        <f t="shared" si="23"/>
        <v>2.9944226549349529E-2</v>
      </c>
      <c r="F196" s="33">
        <f t="shared" si="24"/>
        <v>7.0296107917187906E-2</v>
      </c>
      <c r="G196" s="33">
        <f t="shared" si="25"/>
        <v>-1.18553829010091E-3</v>
      </c>
      <c r="H196" s="33">
        <f t="shared" si="26"/>
        <v>-3.1033671038289055E-2</v>
      </c>
      <c r="I196" s="33">
        <f t="shared" si="27"/>
        <v>1.8367566435426943E-2</v>
      </c>
      <c r="J196" s="33">
        <f t="shared" si="28"/>
        <v>5.285837702962648E-2</v>
      </c>
      <c r="K196" s="32">
        <v>548666</v>
      </c>
      <c r="L196" s="32">
        <v>573675</v>
      </c>
      <c r="M196" s="32">
        <v>606561</v>
      </c>
      <c r="N196" s="32">
        <v>656281</v>
      </c>
      <c r="O196" s="32">
        <v>646120</v>
      </c>
      <c r="P196" s="32">
        <v>666953</v>
      </c>
      <c r="Q196" s="32">
        <v>706626</v>
      </c>
      <c r="R196" s="32">
        <v>766274</v>
      </c>
      <c r="S196" s="32">
        <v>28032</v>
      </c>
      <c r="T196" s="32">
        <v>33169</v>
      </c>
      <c r="U196" s="32">
        <v>35266</v>
      </c>
      <c r="V196" s="32">
        <v>53915</v>
      </c>
      <c r="W196" s="32">
        <v>6246</v>
      </c>
      <c r="X196" s="32">
        <v>-2013</v>
      </c>
      <c r="Y196" s="32">
        <v>3163</v>
      </c>
      <c r="Z196" s="32">
        <v>51394</v>
      </c>
      <c r="AA196" s="32">
        <v>5027</v>
      </c>
      <c r="AB196" s="32">
        <v>1765</v>
      </c>
      <c r="AC196" s="32">
        <v>3937</v>
      </c>
      <c r="AD196" s="32">
        <v>4406</v>
      </c>
      <c r="AE196" s="32">
        <v>2456</v>
      </c>
      <c r="AF196" s="32">
        <v>5066</v>
      </c>
      <c r="AG196" s="32">
        <v>14469</v>
      </c>
      <c r="AH196" s="32">
        <v>6926</v>
      </c>
      <c r="AI196" s="32">
        <v>12036</v>
      </c>
      <c r="AJ196" s="32">
        <v>14108</v>
      </c>
      <c r="AK196" s="32">
        <v>21040</v>
      </c>
      <c r="AL196" s="32">
        <v>12187</v>
      </c>
      <c r="AM196" s="32">
        <v>9468</v>
      </c>
      <c r="AN196" s="32">
        <v>23751</v>
      </c>
      <c r="AO196" s="32">
        <v>4653</v>
      </c>
      <c r="AP196" s="32">
        <v>17816</v>
      </c>
    </row>
    <row r="197" spans="1:42" x14ac:dyDescent="0.3">
      <c r="A197" s="3">
        <v>1201</v>
      </c>
      <c r="B197" s="4" t="s">
        <v>193</v>
      </c>
      <c r="C197" s="33">
        <f t="shared" ref="C197:C260" si="29">(S197+AA197-AI197)/K197</f>
        <v>1.5285443167618323E-2</v>
      </c>
      <c r="D197" s="33">
        <f t="shared" ref="D197:D260" si="30">(T197+AB197-AJ197)/L197</f>
        <v>1.4382101620342452E-2</v>
      </c>
      <c r="E197" s="33">
        <f t="shared" ref="E197:E260" si="31">(U197+AC197-AK197)/M197</f>
        <v>5.6631915922118452E-3</v>
      </c>
      <c r="F197" s="33">
        <f t="shared" ref="F197:F260" si="32">(V197+AD197-AL197)/N197</f>
        <v>1.6271009535737103E-2</v>
      </c>
      <c r="G197" s="33">
        <f t="shared" ref="G197:G260" si="33">(W197+AE197-AM197)/O197</f>
        <v>-1.4182661618730673E-4</v>
      </c>
      <c r="H197" s="33">
        <f t="shared" ref="H197:H260" si="34">(X197+AF197-AN197)/P197</f>
        <v>2.8305404777841405E-2</v>
      </c>
      <c r="I197" s="33">
        <f t="shared" ref="I197:I260" si="35">(Y197+AG197-AO197)/Q197</f>
        <v>4.934517863358976E-2</v>
      </c>
      <c r="J197" s="33">
        <f t="shared" ref="J197:J260" si="36">(Z197+AH197-AP197)/R197</f>
        <v>4.6797011628983462E-2</v>
      </c>
      <c r="K197" s="32">
        <v>14587212</v>
      </c>
      <c r="L197" s="32">
        <v>15513449</v>
      </c>
      <c r="M197" s="32">
        <v>16684055</v>
      </c>
      <c r="N197" s="32">
        <v>17559943</v>
      </c>
      <c r="O197" s="32">
        <v>18078412</v>
      </c>
      <c r="P197" s="32">
        <v>19444555</v>
      </c>
      <c r="Q197" s="32">
        <v>20726645</v>
      </c>
      <c r="R197" s="32">
        <v>21527849</v>
      </c>
      <c r="S197" s="32">
        <v>189104</v>
      </c>
      <c r="T197" s="32">
        <v>251095</v>
      </c>
      <c r="U197" s="32">
        <v>184762</v>
      </c>
      <c r="V197" s="32">
        <v>321464</v>
      </c>
      <c r="W197" s="32">
        <v>38737</v>
      </c>
      <c r="X197" s="32">
        <v>599875</v>
      </c>
      <c r="Y197" s="32">
        <v>1105129</v>
      </c>
      <c r="Z197" s="32">
        <v>1140461</v>
      </c>
      <c r="AA197" s="32">
        <v>98010</v>
      </c>
      <c r="AB197" s="32">
        <v>67626</v>
      </c>
      <c r="AC197" s="32">
        <v>75409</v>
      </c>
      <c r="AD197" s="32">
        <v>83517</v>
      </c>
      <c r="AE197" s="32">
        <v>85344</v>
      </c>
      <c r="AF197" s="32">
        <v>69995</v>
      </c>
      <c r="AG197" s="32">
        <v>97181</v>
      </c>
      <c r="AH197" s="32">
        <v>100836</v>
      </c>
      <c r="AI197" s="32">
        <v>64142</v>
      </c>
      <c r="AJ197" s="32">
        <v>95605</v>
      </c>
      <c r="AK197" s="32">
        <v>165686</v>
      </c>
      <c r="AL197" s="32">
        <v>119263</v>
      </c>
      <c r="AM197" s="32">
        <v>126645</v>
      </c>
      <c r="AN197" s="32">
        <v>119484</v>
      </c>
      <c r="AO197" s="32">
        <v>179550</v>
      </c>
      <c r="AP197" s="32">
        <v>233858</v>
      </c>
    </row>
    <row r="198" spans="1:42" x14ac:dyDescent="0.3">
      <c r="A198" s="3">
        <v>1211</v>
      </c>
      <c r="B198" s="4" t="s">
        <v>194</v>
      </c>
      <c r="C198" s="33">
        <f t="shared" si="29"/>
        <v>6.6310094723221594E-2</v>
      </c>
      <c r="D198" s="33">
        <f t="shared" si="30"/>
        <v>5.7482457828960533E-2</v>
      </c>
      <c r="E198" s="33">
        <f t="shared" si="31"/>
        <v>4.3953750764866711E-2</v>
      </c>
      <c r="F198" s="33">
        <f t="shared" si="32"/>
        <v>3.0648869481797583E-2</v>
      </c>
      <c r="G198" s="33">
        <f t="shared" si="33"/>
        <v>-2.0886168433699729E-2</v>
      </c>
      <c r="H198" s="33">
        <f t="shared" si="34"/>
        <v>1.750300961553114E-2</v>
      </c>
      <c r="I198" s="33">
        <f t="shared" si="35"/>
        <v>5.0488752830711329E-3</v>
      </c>
      <c r="J198" s="33">
        <f t="shared" si="36"/>
        <v>2.9926971550466905E-2</v>
      </c>
      <c r="K198" s="32">
        <v>260443</v>
      </c>
      <c r="L198" s="32">
        <v>264933</v>
      </c>
      <c r="M198" s="32">
        <v>282729</v>
      </c>
      <c r="N198" s="32">
        <v>302295</v>
      </c>
      <c r="O198" s="32">
        <v>307955</v>
      </c>
      <c r="P198" s="32">
        <v>328115</v>
      </c>
      <c r="Q198" s="32">
        <v>350177</v>
      </c>
      <c r="R198" s="32">
        <v>367528</v>
      </c>
      <c r="S198" s="32">
        <v>15925</v>
      </c>
      <c r="T198" s="32">
        <v>14623</v>
      </c>
      <c r="U198" s="32">
        <v>13002</v>
      </c>
      <c r="V198" s="32">
        <v>10520</v>
      </c>
      <c r="W198" s="32">
        <v>-7686</v>
      </c>
      <c r="X198" s="32">
        <v>5890</v>
      </c>
      <c r="Y198" s="32">
        <v>1738</v>
      </c>
      <c r="Z198" s="32">
        <v>10913</v>
      </c>
      <c r="AA198" s="32">
        <v>6953</v>
      </c>
      <c r="AB198" s="32">
        <v>3772</v>
      </c>
      <c r="AC198" s="32">
        <v>4758</v>
      </c>
      <c r="AD198" s="32">
        <v>3410</v>
      </c>
      <c r="AE198" s="32">
        <v>3368</v>
      </c>
      <c r="AF198" s="32">
        <v>2175</v>
      </c>
      <c r="AG198" s="32">
        <v>3153</v>
      </c>
      <c r="AH198" s="32">
        <v>2284</v>
      </c>
      <c r="AI198" s="32">
        <v>5608</v>
      </c>
      <c r="AJ198" s="32">
        <v>3166</v>
      </c>
      <c r="AK198" s="32">
        <v>5333</v>
      </c>
      <c r="AL198" s="32">
        <v>4665</v>
      </c>
      <c r="AM198" s="32">
        <v>2114</v>
      </c>
      <c r="AN198" s="32">
        <v>2322</v>
      </c>
      <c r="AO198" s="32">
        <v>3123</v>
      </c>
      <c r="AP198" s="32">
        <v>2198</v>
      </c>
    </row>
    <row r="199" spans="1:42" x14ac:dyDescent="0.3">
      <c r="A199" s="3">
        <v>1216</v>
      </c>
      <c r="B199" s="4" t="s">
        <v>195</v>
      </c>
      <c r="C199" s="33">
        <f t="shared" si="29"/>
        <v>2.7446414070998484E-2</v>
      </c>
      <c r="D199" s="33">
        <f t="shared" si="30"/>
        <v>3.2935372527647208E-2</v>
      </c>
      <c r="E199" s="33">
        <f t="shared" si="31"/>
        <v>8.6151924791698087E-3</v>
      </c>
      <c r="F199" s="33">
        <f t="shared" si="32"/>
        <v>4.0591336066606858E-2</v>
      </c>
      <c r="G199" s="33">
        <f t="shared" si="33"/>
        <v>1.3068144513154471E-2</v>
      </c>
      <c r="H199" s="33">
        <f t="shared" si="34"/>
        <v>3.9378556789641382E-2</v>
      </c>
      <c r="I199" s="33">
        <f t="shared" si="35"/>
        <v>3.3968947957843512E-2</v>
      </c>
      <c r="J199" s="33">
        <f t="shared" si="36"/>
        <v>4.2880430785824597E-2</v>
      </c>
      <c r="K199" s="32">
        <v>326345</v>
      </c>
      <c r="L199" s="32">
        <v>352296</v>
      </c>
      <c r="M199" s="32">
        <v>377937</v>
      </c>
      <c r="N199" s="32">
        <v>404643</v>
      </c>
      <c r="O199" s="32">
        <v>411229</v>
      </c>
      <c r="P199" s="32">
        <v>432799</v>
      </c>
      <c r="Q199" s="32">
        <v>465219</v>
      </c>
      <c r="R199" s="32">
        <v>489524</v>
      </c>
      <c r="S199" s="32">
        <v>12243</v>
      </c>
      <c r="T199" s="32">
        <v>13562</v>
      </c>
      <c r="U199" s="32">
        <v>3397</v>
      </c>
      <c r="V199" s="32">
        <v>18656</v>
      </c>
      <c r="W199" s="32">
        <v>4887</v>
      </c>
      <c r="X199" s="32">
        <v>17632</v>
      </c>
      <c r="Y199" s="32">
        <v>18129</v>
      </c>
      <c r="Z199" s="32">
        <v>25750</v>
      </c>
      <c r="AA199" s="32">
        <v>3271</v>
      </c>
      <c r="AB199" s="32">
        <v>1576</v>
      </c>
      <c r="AC199" s="32">
        <v>3531</v>
      </c>
      <c r="AD199" s="32">
        <v>2692</v>
      </c>
      <c r="AE199" s="32">
        <v>1904</v>
      </c>
      <c r="AF199" s="32">
        <v>1440</v>
      </c>
      <c r="AG199" s="32">
        <v>709</v>
      </c>
      <c r="AH199" s="32">
        <v>3680</v>
      </c>
      <c r="AI199" s="32">
        <v>6557</v>
      </c>
      <c r="AJ199" s="32">
        <v>3535</v>
      </c>
      <c r="AK199" s="32">
        <v>3672</v>
      </c>
      <c r="AL199" s="32">
        <v>4923</v>
      </c>
      <c r="AM199" s="32">
        <v>1417</v>
      </c>
      <c r="AN199" s="32">
        <v>2029</v>
      </c>
      <c r="AO199" s="32">
        <v>3035</v>
      </c>
      <c r="AP199" s="32">
        <v>8439</v>
      </c>
    </row>
    <row r="200" spans="1:42" x14ac:dyDescent="0.3">
      <c r="A200" s="3">
        <v>1219</v>
      </c>
      <c r="B200" s="4" t="s">
        <v>196</v>
      </c>
      <c r="C200" s="33">
        <f t="shared" si="29"/>
        <v>1.7240681108143092E-2</v>
      </c>
      <c r="D200" s="33">
        <f t="shared" si="30"/>
        <v>2.3618059916141708E-2</v>
      </c>
      <c r="E200" s="33">
        <f t="shared" si="31"/>
        <v>4.133892711125714E-3</v>
      </c>
      <c r="F200" s="33">
        <f t="shared" si="32"/>
        <v>2.7627187361534571E-3</v>
      </c>
      <c r="G200" s="33">
        <f t="shared" si="33"/>
        <v>2.659405446892553E-3</v>
      </c>
      <c r="H200" s="33">
        <f t="shared" si="34"/>
        <v>1.3740764657730362E-2</v>
      </c>
      <c r="I200" s="33">
        <f t="shared" si="35"/>
        <v>3.6004299149901497E-2</v>
      </c>
      <c r="J200" s="33">
        <f t="shared" si="36"/>
        <v>1.3789850419081765E-2</v>
      </c>
      <c r="K200" s="32">
        <v>666737</v>
      </c>
      <c r="L200" s="32">
        <v>691166</v>
      </c>
      <c r="M200" s="32">
        <v>748689</v>
      </c>
      <c r="N200" s="32">
        <v>796679</v>
      </c>
      <c r="O200" s="32">
        <v>818228</v>
      </c>
      <c r="P200" s="32">
        <v>856357</v>
      </c>
      <c r="Q200" s="32">
        <v>924834</v>
      </c>
      <c r="R200" s="32">
        <v>956138</v>
      </c>
      <c r="S200" s="32">
        <v>7371</v>
      </c>
      <c r="T200" s="32">
        <v>15332</v>
      </c>
      <c r="U200" s="32">
        <v>6047</v>
      </c>
      <c r="V200" s="32">
        <v>-71</v>
      </c>
      <c r="W200" s="32">
        <v>2577</v>
      </c>
      <c r="X200" s="32">
        <v>15069</v>
      </c>
      <c r="Y200" s="32">
        <v>36379</v>
      </c>
      <c r="Z200" s="32">
        <v>8541</v>
      </c>
      <c r="AA200" s="32">
        <v>13563</v>
      </c>
      <c r="AB200" s="32">
        <v>4419</v>
      </c>
      <c r="AC200" s="32">
        <v>4458</v>
      </c>
      <c r="AD200" s="32">
        <v>4956</v>
      </c>
      <c r="AE200" s="32">
        <v>2513</v>
      </c>
      <c r="AF200" s="32">
        <v>3105</v>
      </c>
      <c r="AG200" s="32">
        <v>2567</v>
      </c>
      <c r="AH200" s="32">
        <v>7338</v>
      </c>
      <c r="AI200" s="32">
        <v>9439</v>
      </c>
      <c r="AJ200" s="32">
        <v>3427</v>
      </c>
      <c r="AK200" s="32">
        <v>7410</v>
      </c>
      <c r="AL200" s="32">
        <v>2684</v>
      </c>
      <c r="AM200" s="32">
        <v>2914</v>
      </c>
      <c r="AN200" s="32">
        <v>6407</v>
      </c>
      <c r="AO200" s="32">
        <v>5648</v>
      </c>
      <c r="AP200" s="32">
        <v>2694</v>
      </c>
    </row>
    <row r="201" spans="1:42" x14ac:dyDescent="0.3">
      <c r="A201" s="3">
        <v>1221</v>
      </c>
      <c r="B201" s="4" t="s">
        <v>197</v>
      </c>
      <c r="C201" s="33">
        <f t="shared" si="29"/>
        <v>-1.3436866161687726E-2</v>
      </c>
      <c r="D201" s="33">
        <f t="shared" si="30"/>
        <v>-1.6132200536538011E-4</v>
      </c>
      <c r="E201" s="33">
        <f t="shared" si="31"/>
        <v>8.6796636051590034E-3</v>
      </c>
      <c r="F201" s="33">
        <f t="shared" si="32"/>
        <v>3.5831496771662502E-2</v>
      </c>
      <c r="G201" s="33">
        <f t="shared" si="33"/>
        <v>2.0801078043465794E-2</v>
      </c>
      <c r="H201" s="33">
        <f t="shared" si="34"/>
        <v>2.9013485087263848E-2</v>
      </c>
      <c r="I201" s="33">
        <f t="shared" si="35"/>
        <v>2.4582358025838174E-2</v>
      </c>
      <c r="J201" s="33">
        <f t="shared" si="36"/>
        <v>1.5088890943402383E-2</v>
      </c>
      <c r="K201" s="32">
        <v>988028</v>
      </c>
      <c r="L201" s="32">
        <v>1053793</v>
      </c>
      <c r="M201" s="32">
        <v>1123085</v>
      </c>
      <c r="N201" s="32">
        <v>1213318</v>
      </c>
      <c r="O201" s="32">
        <v>1255608</v>
      </c>
      <c r="P201" s="32">
        <v>1311597</v>
      </c>
      <c r="Q201" s="32">
        <v>1410239</v>
      </c>
      <c r="R201" s="32">
        <v>1471016</v>
      </c>
      <c r="S201" s="32">
        <v>-15977</v>
      </c>
      <c r="T201" s="32">
        <v>4367</v>
      </c>
      <c r="U201" s="32">
        <v>24483</v>
      </c>
      <c r="V201" s="32">
        <v>43955</v>
      </c>
      <c r="W201" s="32">
        <v>23101</v>
      </c>
      <c r="X201" s="32">
        <v>47974</v>
      </c>
      <c r="Y201" s="32">
        <v>30840</v>
      </c>
      <c r="Z201" s="32">
        <v>22760</v>
      </c>
      <c r="AA201" s="32">
        <v>55773</v>
      </c>
      <c r="AB201" s="32">
        <v>3592</v>
      </c>
      <c r="AC201" s="32">
        <v>3499</v>
      </c>
      <c r="AD201" s="32">
        <v>10611</v>
      </c>
      <c r="AE201" s="32">
        <v>12481</v>
      </c>
      <c r="AF201" s="32">
        <v>8623</v>
      </c>
      <c r="AG201" s="32">
        <v>13342</v>
      </c>
      <c r="AH201" s="32">
        <v>13912</v>
      </c>
      <c r="AI201" s="32">
        <v>53072</v>
      </c>
      <c r="AJ201" s="32">
        <v>8129</v>
      </c>
      <c r="AK201" s="32">
        <v>18234</v>
      </c>
      <c r="AL201" s="32">
        <v>11091</v>
      </c>
      <c r="AM201" s="32">
        <v>9464</v>
      </c>
      <c r="AN201" s="32">
        <v>18543</v>
      </c>
      <c r="AO201" s="32">
        <v>9515</v>
      </c>
      <c r="AP201" s="32">
        <v>14476</v>
      </c>
    </row>
    <row r="202" spans="1:42" x14ac:dyDescent="0.3">
      <c r="A202" s="3">
        <v>1222</v>
      </c>
      <c r="B202" s="4" t="s">
        <v>198</v>
      </c>
      <c r="C202" s="33">
        <f t="shared" si="29"/>
        <v>1.684485330681253E-2</v>
      </c>
      <c r="D202" s="33">
        <f t="shared" si="30"/>
        <v>1.7124796104568709E-2</v>
      </c>
      <c r="E202" s="33">
        <f t="shared" si="31"/>
        <v>2.3306371687074393E-2</v>
      </c>
      <c r="F202" s="33">
        <f t="shared" si="32"/>
        <v>6.6747627958081882E-2</v>
      </c>
      <c r="G202" s="33">
        <f t="shared" si="33"/>
        <v>-5.5231424232113071E-3</v>
      </c>
      <c r="H202" s="33">
        <f t="shared" si="34"/>
        <v>1.4128339513675458E-2</v>
      </c>
      <c r="I202" s="33">
        <f t="shared" si="35"/>
        <v>2.7520300425275517E-2</v>
      </c>
      <c r="J202" s="33">
        <f t="shared" si="36"/>
        <v>1.3910860841851478E-2</v>
      </c>
      <c r="K202" s="32">
        <v>193056</v>
      </c>
      <c r="L202" s="32">
        <v>206601</v>
      </c>
      <c r="M202" s="32">
        <v>218953</v>
      </c>
      <c r="N202" s="32">
        <v>242091</v>
      </c>
      <c r="O202" s="32">
        <v>240986</v>
      </c>
      <c r="P202" s="32">
        <v>258346</v>
      </c>
      <c r="Q202" s="32">
        <v>285462</v>
      </c>
      <c r="R202" s="32">
        <v>302785</v>
      </c>
      <c r="S202" s="32">
        <v>3306</v>
      </c>
      <c r="T202" s="32">
        <v>5627</v>
      </c>
      <c r="U202" s="32">
        <v>6619</v>
      </c>
      <c r="V202" s="32">
        <v>16532</v>
      </c>
      <c r="W202" s="32">
        <v>-3756</v>
      </c>
      <c r="X202" s="32">
        <v>5933</v>
      </c>
      <c r="Y202" s="32">
        <v>8473</v>
      </c>
      <c r="Z202" s="32">
        <v>3811</v>
      </c>
      <c r="AA202" s="32">
        <v>3370</v>
      </c>
      <c r="AB202" s="32">
        <v>1717</v>
      </c>
      <c r="AC202" s="32">
        <v>1627</v>
      </c>
      <c r="AD202" s="32">
        <v>1615</v>
      </c>
      <c r="AE202" s="32">
        <v>3052</v>
      </c>
      <c r="AF202" s="32">
        <v>758</v>
      </c>
      <c r="AG202" s="32">
        <v>1609</v>
      </c>
      <c r="AH202" s="32">
        <v>2116</v>
      </c>
      <c r="AI202" s="32">
        <v>3424</v>
      </c>
      <c r="AJ202" s="32">
        <v>3806</v>
      </c>
      <c r="AK202" s="32">
        <v>3143</v>
      </c>
      <c r="AL202" s="32">
        <v>1988</v>
      </c>
      <c r="AM202" s="32">
        <v>627</v>
      </c>
      <c r="AN202" s="32">
        <v>3041</v>
      </c>
      <c r="AO202" s="32">
        <v>2226</v>
      </c>
      <c r="AP202" s="32">
        <v>1715</v>
      </c>
    </row>
    <row r="203" spans="1:42" x14ac:dyDescent="0.3">
      <c r="A203" s="3">
        <v>1223</v>
      </c>
      <c r="B203" s="4" t="s">
        <v>199</v>
      </c>
      <c r="C203" s="33">
        <f t="shared" si="29"/>
        <v>1.4060186255651377E-2</v>
      </c>
      <c r="D203" s="33">
        <f t="shared" si="30"/>
        <v>1.2172571014506393E-2</v>
      </c>
      <c r="E203" s="33">
        <f t="shared" si="31"/>
        <v>1.5592698185355835E-2</v>
      </c>
      <c r="F203" s="33">
        <f t="shared" si="32"/>
        <v>-3.4340046738141536E-4</v>
      </c>
      <c r="G203" s="33">
        <f t="shared" si="33"/>
        <v>4.1545922289904787E-2</v>
      </c>
      <c r="H203" s="33">
        <f t="shared" si="34"/>
        <v>6.5852120514459109E-3</v>
      </c>
      <c r="I203" s="33">
        <f t="shared" si="35"/>
        <v>4.8798319981333126E-2</v>
      </c>
      <c r="J203" s="33">
        <f t="shared" si="36"/>
        <v>3.9623881687054954E-2</v>
      </c>
      <c r="K203" s="32">
        <v>203269</v>
      </c>
      <c r="L203" s="32">
        <v>212527</v>
      </c>
      <c r="M203" s="32">
        <v>222027</v>
      </c>
      <c r="N203" s="32">
        <v>224228</v>
      </c>
      <c r="O203" s="32">
        <v>236726</v>
      </c>
      <c r="P203" s="32">
        <v>236287</v>
      </c>
      <c r="Q203" s="32">
        <v>257140</v>
      </c>
      <c r="R203" s="32">
        <v>273850</v>
      </c>
      <c r="S203" s="32">
        <v>1636</v>
      </c>
      <c r="T203" s="32">
        <v>4932</v>
      </c>
      <c r="U203" s="32">
        <v>4068</v>
      </c>
      <c r="V203" s="32">
        <v>-10</v>
      </c>
      <c r="W203" s="32">
        <v>10055</v>
      </c>
      <c r="X203" s="32">
        <v>2658</v>
      </c>
      <c r="Y203" s="32">
        <v>10511</v>
      </c>
      <c r="Z203" s="32">
        <v>13597</v>
      </c>
      <c r="AA203" s="32">
        <v>3468</v>
      </c>
      <c r="AB203" s="32">
        <v>501</v>
      </c>
      <c r="AC203" s="32">
        <v>1431</v>
      </c>
      <c r="AD203" s="32">
        <v>1449</v>
      </c>
      <c r="AE203" s="32">
        <v>882</v>
      </c>
      <c r="AF203" s="32">
        <v>828</v>
      </c>
      <c r="AG203" s="32">
        <v>3285</v>
      </c>
      <c r="AH203" s="32">
        <v>1355</v>
      </c>
      <c r="AI203" s="32">
        <v>2246</v>
      </c>
      <c r="AJ203" s="32">
        <v>2846</v>
      </c>
      <c r="AK203" s="32">
        <v>2037</v>
      </c>
      <c r="AL203" s="32">
        <v>1516</v>
      </c>
      <c r="AM203" s="32">
        <v>1102</v>
      </c>
      <c r="AN203" s="32">
        <v>1930</v>
      </c>
      <c r="AO203" s="32">
        <v>1248</v>
      </c>
      <c r="AP203" s="32">
        <v>4101</v>
      </c>
    </row>
    <row r="204" spans="1:42" x14ac:dyDescent="0.3">
      <c r="A204" s="3">
        <v>1224</v>
      </c>
      <c r="B204" s="4" t="s">
        <v>200</v>
      </c>
      <c r="C204" s="33">
        <f t="shared" si="29"/>
        <v>4.4973740965739778E-2</v>
      </c>
      <c r="D204" s="33">
        <f t="shared" si="30"/>
        <v>-9.9213739213609667E-2</v>
      </c>
      <c r="E204" s="33">
        <f t="shared" si="31"/>
        <v>5.6886805777750876E-2</v>
      </c>
      <c r="F204" s="33">
        <f t="shared" si="32"/>
        <v>7.3948770270295894E-2</v>
      </c>
      <c r="G204" s="33">
        <f t="shared" si="33"/>
        <v>1.6226727184082398E-2</v>
      </c>
      <c r="H204" s="33">
        <f t="shared" si="34"/>
        <v>4.038231373871512E-2</v>
      </c>
      <c r="I204" s="33">
        <f t="shared" si="35"/>
        <v>6.2453343987551391E-3</v>
      </c>
      <c r="J204" s="33">
        <f t="shared" si="36"/>
        <v>6.6507951749782288E-2</v>
      </c>
      <c r="K204" s="32">
        <v>971856</v>
      </c>
      <c r="L204" s="32">
        <v>926283</v>
      </c>
      <c r="M204" s="32">
        <v>1040751</v>
      </c>
      <c r="N204" s="32">
        <v>1054622</v>
      </c>
      <c r="O204" s="32">
        <v>1060411</v>
      </c>
      <c r="P204" s="32">
        <v>1058607</v>
      </c>
      <c r="Q204" s="32">
        <v>1141332</v>
      </c>
      <c r="R204" s="32">
        <v>1208036</v>
      </c>
      <c r="S204" s="32">
        <v>44804</v>
      </c>
      <c r="T204" s="32">
        <v>-48438</v>
      </c>
      <c r="U204" s="32">
        <v>59884</v>
      </c>
      <c r="V204" s="32">
        <v>101773</v>
      </c>
      <c r="W204" s="32">
        <v>39894</v>
      </c>
      <c r="X204" s="32">
        <v>53888</v>
      </c>
      <c r="Y204" s="32">
        <v>14536</v>
      </c>
      <c r="Z204" s="32">
        <v>87420</v>
      </c>
      <c r="AA204" s="32">
        <v>9943</v>
      </c>
      <c r="AB204" s="32">
        <v>1619</v>
      </c>
      <c r="AC204" s="32">
        <v>6086</v>
      </c>
      <c r="AD204" s="32">
        <v>2119</v>
      </c>
      <c r="AE204" s="32">
        <v>3026</v>
      </c>
      <c r="AF204" s="32">
        <v>2681</v>
      </c>
      <c r="AG204" s="32">
        <v>5750</v>
      </c>
      <c r="AH204" s="32">
        <v>2195</v>
      </c>
      <c r="AI204" s="32">
        <v>11039</v>
      </c>
      <c r="AJ204" s="32">
        <v>45081</v>
      </c>
      <c r="AK204" s="32">
        <v>6765</v>
      </c>
      <c r="AL204" s="32">
        <v>25904</v>
      </c>
      <c r="AM204" s="32">
        <v>25713</v>
      </c>
      <c r="AN204" s="32">
        <v>13820</v>
      </c>
      <c r="AO204" s="32">
        <v>13158</v>
      </c>
      <c r="AP204" s="32">
        <v>9271</v>
      </c>
    </row>
    <row r="205" spans="1:42" x14ac:dyDescent="0.3">
      <c r="A205" s="3">
        <v>1227</v>
      </c>
      <c r="B205" s="4" t="s">
        <v>201</v>
      </c>
      <c r="C205" s="33">
        <f t="shared" si="29"/>
        <v>2.6890263511340634E-2</v>
      </c>
      <c r="D205" s="33">
        <f t="shared" si="30"/>
        <v>3.5151024431458143E-2</v>
      </c>
      <c r="E205" s="33">
        <f t="shared" si="31"/>
        <v>2.8124506241112339E-2</v>
      </c>
      <c r="F205" s="33">
        <f t="shared" si="32"/>
        <v>8.7990428236701737E-3</v>
      </c>
      <c r="G205" s="33">
        <f t="shared" si="33"/>
        <v>3.4781633503156141E-2</v>
      </c>
      <c r="H205" s="33">
        <f t="shared" si="34"/>
        <v>-7.5091867710496882E-4</v>
      </c>
      <c r="I205" s="33">
        <f t="shared" si="35"/>
        <v>3.2695853046356145E-2</v>
      </c>
      <c r="J205" s="33">
        <f t="shared" si="36"/>
        <v>1.9691066466418532E-2</v>
      </c>
      <c r="K205" s="32">
        <v>105726</v>
      </c>
      <c r="L205" s="32">
        <v>113624</v>
      </c>
      <c r="M205" s="32">
        <v>113922</v>
      </c>
      <c r="N205" s="32">
        <v>120354</v>
      </c>
      <c r="O205" s="32">
        <v>124836</v>
      </c>
      <c r="P205" s="32">
        <v>125180</v>
      </c>
      <c r="Q205" s="32">
        <v>135063</v>
      </c>
      <c r="R205" s="32">
        <v>137829</v>
      </c>
      <c r="S205" s="32">
        <v>2390</v>
      </c>
      <c r="T205" s="32">
        <v>3022</v>
      </c>
      <c r="U205" s="32">
        <v>2845</v>
      </c>
      <c r="V205" s="32">
        <v>1224</v>
      </c>
      <c r="W205" s="32">
        <v>5713</v>
      </c>
      <c r="X205" s="32">
        <v>1543</v>
      </c>
      <c r="Y205" s="32">
        <v>4847</v>
      </c>
      <c r="Z205" s="32">
        <v>3003</v>
      </c>
      <c r="AA205" s="32">
        <v>3292</v>
      </c>
      <c r="AB205" s="32">
        <v>4093</v>
      </c>
      <c r="AC205" s="32">
        <v>2918</v>
      </c>
      <c r="AD205" s="32">
        <v>2442</v>
      </c>
      <c r="AE205" s="32">
        <v>1309</v>
      </c>
      <c r="AF205" s="32">
        <v>1231</v>
      </c>
      <c r="AG205" s="32">
        <v>2288</v>
      </c>
      <c r="AH205" s="32">
        <v>2275</v>
      </c>
      <c r="AI205" s="32">
        <v>2839</v>
      </c>
      <c r="AJ205" s="32">
        <v>3121</v>
      </c>
      <c r="AK205" s="32">
        <v>2559</v>
      </c>
      <c r="AL205" s="32">
        <v>2607</v>
      </c>
      <c r="AM205" s="32">
        <v>2680</v>
      </c>
      <c r="AN205" s="32">
        <v>2868</v>
      </c>
      <c r="AO205" s="32">
        <v>2719</v>
      </c>
      <c r="AP205" s="32">
        <v>2564</v>
      </c>
    </row>
    <row r="206" spans="1:42" x14ac:dyDescent="0.3">
      <c r="A206" s="3">
        <v>1228</v>
      </c>
      <c r="B206" s="4" t="s">
        <v>202</v>
      </c>
      <c r="C206" s="33">
        <f t="shared" si="29"/>
        <v>9.0794094232450467E-3</v>
      </c>
      <c r="D206" s="33">
        <f t="shared" si="30"/>
        <v>5.4907443621754384E-2</v>
      </c>
      <c r="E206" s="33">
        <f t="shared" si="31"/>
        <v>-2.3540362185156399E-2</v>
      </c>
      <c r="F206" s="33">
        <f t="shared" si="32"/>
        <v>3.7344845152321303E-2</v>
      </c>
      <c r="G206" s="33">
        <f t="shared" si="33"/>
        <v>4.3720831797764696E-2</v>
      </c>
      <c r="H206" s="33">
        <f t="shared" si="34"/>
        <v>4.4012357933101216E-2</v>
      </c>
      <c r="I206" s="33">
        <f t="shared" si="35"/>
        <v>2.3345620502018605E-2</v>
      </c>
      <c r="J206" s="33">
        <f t="shared" si="36"/>
        <v>3.4504417045818928E-2</v>
      </c>
      <c r="K206" s="32">
        <v>614247</v>
      </c>
      <c r="L206" s="32">
        <v>667323</v>
      </c>
      <c r="M206" s="32">
        <v>657509</v>
      </c>
      <c r="N206" s="32">
        <v>724357</v>
      </c>
      <c r="O206" s="32">
        <v>822171</v>
      </c>
      <c r="P206" s="32">
        <v>841241</v>
      </c>
      <c r="Q206" s="32">
        <v>860247</v>
      </c>
      <c r="R206" s="32">
        <v>907507</v>
      </c>
      <c r="S206" s="32">
        <v>433</v>
      </c>
      <c r="T206" s="32">
        <v>30150</v>
      </c>
      <c r="U206" s="32">
        <v>-17457</v>
      </c>
      <c r="V206" s="32">
        <v>36267</v>
      </c>
      <c r="W206" s="32">
        <v>70685</v>
      </c>
      <c r="X206" s="32">
        <v>51940</v>
      </c>
      <c r="Y206" s="32">
        <v>26282</v>
      </c>
      <c r="Z206" s="32">
        <v>54277</v>
      </c>
      <c r="AA206" s="32">
        <v>30511</v>
      </c>
      <c r="AB206" s="32">
        <v>33149</v>
      </c>
      <c r="AC206" s="32">
        <v>32272</v>
      </c>
      <c r="AD206" s="32">
        <v>25242</v>
      </c>
      <c r="AE206" s="32">
        <v>16517</v>
      </c>
      <c r="AF206" s="32">
        <v>35773</v>
      </c>
      <c r="AG206" s="32">
        <v>31666</v>
      </c>
      <c r="AH206" s="32">
        <v>43717</v>
      </c>
      <c r="AI206" s="32">
        <v>25367</v>
      </c>
      <c r="AJ206" s="32">
        <v>26658</v>
      </c>
      <c r="AK206" s="32">
        <v>30293</v>
      </c>
      <c r="AL206" s="32">
        <v>34458</v>
      </c>
      <c r="AM206" s="32">
        <v>51256</v>
      </c>
      <c r="AN206" s="32">
        <v>50688</v>
      </c>
      <c r="AO206" s="32">
        <v>37865</v>
      </c>
      <c r="AP206" s="32">
        <v>66681</v>
      </c>
    </row>
    <row r="207" spans="1:42" x14ac:dyDescent="0.3">
      <c r="A207" s="3">
        <v>1231</v>
      </c>
      <c r="B207" s="4" t="s">
        <v>203</v>
      </c>
      <c r="C207" s="33">
        <f t="shared" si="29"/>
        <v>1.0561986741862076E-2</v>
      </c>
      <c r="D207" s="33">
        <f t="shared" si="30"/>
        <v>9.2630863924588035E-3</v>
      </c>
      <c r="E207" s="33">
        <f t="shared" si="31"/>
        <v>-2.2361304471028866E-3</v>
      </c>
      <c r="F207" s="33">
        <f t="shared" si="32"/>
        <v>1.3448601491625321E-2</v>
      </c>
      <c r="G207" s="33">
        <f t="shared" si="33"/>
        <v>1.5725948382554984E-2</v>
      </c>
      <c r="H207" s="33">
        <f t="shared" si="34"/>
        <v>9.2105411404170938E-3</v>
      </c>
      <c r="I207" s="33">
        <f t="shared" si="35"/>
        <v>3.6483056543202719E-2</v>
      </c>
      <c r="J207" s="33">
        <f t="shared" si="36"/>
        <v>2.2868353729389963E-2</v>
      </c>
      <c r="K207" s="32">
        <v>282996</v>
      </c>
      <c r="L207" s="32">
        <v>312099</v>
      </c>
      <c r="M207" s="32">
        <v>324668</v>
      </c>
      <c r="N207" s="32">
        <v>342043</v>
      </c>
      <c r="O207" s="32">
        <v>352284</v>
      </c>
      <c r="P207" s="32">
        <v>355028</v>
      </c>
      <c r="Q207" s="32">
        <v>379409</v>
      </c>
      <c r="R207" s="32">
        <v>422549</v>
      </c>
      <c r="S207" s="32">
        <v>3953</v>
      </c>
      <c r="T207" s="32">
        <v>4564</v>
      </c>
      <c r="U207" s="32">
        <v>1229</v>
      </c>
      <c r="V207" s="32">
        <v>8305</v>
      </c>
      <c r="W207" s="32">
        <v>8779</v>
      </c>
      <c r="X207" s="32">
        <v>5006</v>
      </c>
      <c r="Y207" s="32">
        <v>16460</v>
      </c>
      <c r="Z207" s="32">
        <v>41113</v>
      </c>
      <c r="AA207" s="32">
        <v>4378</v>
      </c>
      <c r="AB207" s="32">
        <v>3995</v>
      </c>
      <c r="AC207" s="32">
        <v>4096</v>
      </c>
      <c r="AD207" s="32">
        <v>4780</v>
      </c>
      <c r="AE207" s="32">
        <v>5200</v>
      </c>
      <c r="AF207" s="32">
        <v>6217</v>
      </c>
      <c r="AG207" s="32">
        <v>5649</v>
      </c>
      <c r="AH207" s="32">
        <v>8384</v>
      </c>
      <c r="AI207" s="32">
        <v>5342</v>
      </c>
      <c r="AJ207" s="32">
        <v>5668</v>
      </c>
      <c r="AK207" s="32">
        <v>6051</v>
      </c>
      <c r="AL207" s="32">
        <v>8485</v>
      </c>
      <c r="AM207" s="32">
        <v>8439</v>
      </c>
      <c r="AN207" s="32">
        <v>7953</v>
      </c>
      <c r="AO207" s="32">
        <v>8267</v>
      </c>
      <c r="AP207" s="32">
        <v>39834</v>
      </c>
    </row>
    <row r="208" spans="1:42" x14ac:dyDescent="0.3">
      <c r="A208" s="3">
        <v>1232</v>
      </c>
      <c r="B208" s="4" t="s">
        <v>204</v>
      </c>
      <c r="C208" s="33">
        <f t="shared" si="29"/>
        <v>0.10119298055129546</v>
      </c>
      <c r="D208" s="33">
        <f t="shared" si="30"/>
        <v>7.5875769481402747E-2</v>
      </c>
      <c r="E208" s="33">
        <f t="shared" si="31"/>
        <v>0.10602230483271376</v>
      </c>
      <c r="F208" s="33">
        <f t="shared" si="32"/>
        <v>7.2702354703051003E-2</v>
      </c>
      <c r="G208" s="33">
        <f t="shared" si="33"/>
        <v>0.10460155664832123</v>
      </c>
      <c r="H208" s="33">
        <f t="shared" si="34"/>
        <v>6.9395442752152148E-2</v>
      </c>
      <c r="I208" s="33">
        <f t="shared" si="35"/>
        <v>7.6888657706484106E-2</v>
      </c>
      <c r="J208" s="33">
        <f t="shared" si="36"/>
        <v>3.2926117840842796E-2</v>
      </c>
      <c r="K208" s="32">
        <v>147362</v>
      </c>
      <c r="L208" s="32">
        <v>158061</v>
      </c>
      <c r="M208" s="32">
        <v>168125</v>
      </c>
      <c r="N208" s="32">
        <v>180957</v>
      </c>
      <c r="O208" s="32">
        <v>184242</v>
      </c>
      <c r="P208" s="32">
        <v>184234</v>
      </c>
      <c r="Q208" s="32">
        <v>178791</v>
      </c>
      <c r="R208" s="32">
        <v>174846</v>
      </c>
      <c r="S208" s="32">
        <v>16414</v>
      </c>
      <c r="T208" s="32">
        <v>15476</v>
      </c>
      <c r="U208" s="32">
        <v>21899</v>
      </c>
      <c r="V208" s="32">
        <v>18629</v>
      </c>
      <c r="W208" s="32">
        <v>26681</v>
      </c>
      <c r="X208" s="32">
        <v>19639</v>
      </c>
      <c r="Y208" s="32">
        <v>12073</v>
      </c>
      <c r="Z208" s="32">
        <v>9679</v>
      </c>
      <c r="AA208" s="32">
        <v>9502</v>
      </c>
      <c r="AB208" s="32">
        <v>7262</v>
      </c>
      <c r="AC208" s="32">
        <v>6681</v>
      </c>
      <c r="AD208" s="32">
        <v>5356</v>
      </c>
      <c r="AE208" s="32">
        <v>5446</v>
      </c>
      <c r="AF208" s="32">
        <v>4228</v>
      </c>
      <c r="AG208" s="32">
        <v>16163</v>
      </c>
      <c r="AH208" s="32">
        <v>10097</v>
      </c>
      <c r="AI208" s="32">
        <v>11004</v>
      </c>
      <c r="AJ208" s="32">
        <v>10745</v>
      </c>
      <c r="AK208" s="32">
        <v>10755</v>
      </c>
      <c r="AL208" s="32">
        <v>10829</v>
      </c>
      <c r="AM208" s="32">
        <v>12855</v>
      </c>
      <c r="AN208" s="32">
        <v>11082</v>
      </c>
      <c r="AO208" s="32">
        <v>14489</v>
      </c>
      <c r="AP208" s="32">
        <v>14019</v>
      </c>
    </row>
    <row r="209" spans="1:42" x14ac:dyDescent="0.3">
      <c r="A209" s="3">
        <v>1233</v>
      </c>
      <c r="B209" s="4" t="s">
        <v>205</v>
      </c>
      <c r="C209" s="33">
        <f t="shared" si="29"/>
        <v>0.10647394136807818</v>
      </c>
      <c r="D209" s="33">
        <f t="shared" si="30"/>
        <v>7.6276504392628314E-2</v>
      </c>
      <c r="E209" s="33">
        <f t="shared" si="31"/>
        <v>6.9731962443905254E-2</v>
      </c>
      <c r="F209" s="33">
        <f t="shared" si="32"/>
        <v>2.7673197285436799E-2</v>
      </c>
      <c r="G209" s="33">
        <f t="shared" si="33"/>
        <v>1.1746256499265383E-2</v>
      </c>
      <c r="H209" s="33">
        <f t="shared" si="34"/>
        <v>4.5418881759853348E-2</v>
      </c>
      <c r="I209" s="33">
        <f t="shared" si="35"/>
        <v>-2.6359381668511244E-2</v>
      </c>
      <c r="J209" s="33">
        <f t="shared" si="36"/>
        <v>-1.330988586600462E-3</v>
      </c>
      <c r="K209" s="32">
        <v>122800</v>
      </c>
      <c r="L209" s="32">
        <v>121112</v>
      </c>
      <c r="M209" s="32">
        <v>123229</v>
      </c>
      <c r="N209" s="32">
        <v>125103</v>
      </c>
      <c r="O209" s="32">
        <v>131361</v>
      </c>
      <c r="P209" s="32">
        <v>136375</v>
      </c>
      <c r="Q209" s="32">
        <v>138243</v>
      </c>
      <c r="R209" s="32">
        <v>145005</v>
      </c>
      <c r="S209" s="32">
        <v>13146</v>
      </c>
      <c r="T209" s="32">
        <v>8634</v>
      </c>
      <c r="U209" s="32">
        <v>8528</v>
      </c>
      <c r="V209" s="32">
        <v>5743</v>
      </c>
      <c r="W209" s="32">
        <v>1887</v>
      </c>
      <c r="X209" s="32">
        <v>4235</v>
      </c>
      <c r="Y209" s="32">
        <v>-2641</v>
      </c>
      <c r="Z209" s="32">
        <v>-326</v>
      </c>
      <c r="AA209" s="32">
        <v>6221</v>
      </c>
      <c r="AB209" s="32">
        <v>7130</v>
      </c>
      <c r="AC209" s="32">
        <v>7052</v>
      </c>
      <c r="AD209" s="32">
        <v>5576</v>
      </c>
      <c r="AE209" s="32">
        <v>10209</v>
      </c>
      <c r="AF209" s="32">
        <v>8993</v>
      </c>
      <c r="AG209" s="32">
        <v>9267</v>
      </c>
      <c r="AH209" s="32">
        <v>8358</v>
      </c>
      <c r="AI209" s="32">
        <v>6292</v>
      </c>
      <c r="AJ209" s="32">
        <v>6526</v>
      </c>
      <c r="AK209" s="32">
        <v>6987</v>
      </c>
      <c r="AL209" s="32">
        <v>7857</v>
      </c>
      <c r="AM209" s="32">
        <v>10553</v>
      </c>
      <c r="AN209" s="32">
        <v>7034</v>
      </c>
      <c r="AO209" s="32">
        <v>10270</v>
      </c>
      <c r="AP209" s="32">
        <v>8225</v>
      </c>
    </row>
    <row r="210" spans="1:42" x14ac:dyDescent="0.3">
      <c r="A210" s="3">
        <v>1234</v>
      </c>
      <c r="B210" s="4" t="s">
        <v>206</v>
      </c>
      <c r="C210" s="33">
        <f t="shared" si="29"/>
        <v>-1.8077546440593444E-2</v>
      </c>
      <c r="D210" s="33">
        <f t="shared" si="30"/>
        <v>3.7799225205454909E-2</v>
      </c>
      <c r="E210" s="33">
        <f t="shared" si="31"/>
        <v>3.9766824425718571E-2</v>
      </c>
      <c r="F210" s="33">
        <f t="shared" si="32"/>
        <v>7.8691036445222726E-2</v>
      </c>
      <c r="G210" s="33">
        <f t="shared" si="33"/>
        <v>2.7503064113942776E-2</v>
      </c>
      <c r="H210" s="33">
        <f t="shared" si="34"/>
        <v>4.4314416787018945E-2</v>
      </c>
      <c r="I210" s="33">
        <f t="shared" si="35"/>
        <v>6.346517369252859E-2</v>
      </c>
      <c r="J210" s="33">
        <f t="shared" si="36"/>
        <v>5.1493167906679585E-2</v>
      </c>
      <c r="K210" s="32">
        <v>80210</v>
      </c>
      <c r="L210" s="32">
        <v>89314</v>
      </c>
      <c r="M210" s="32">
        <v>86630</v>
      </c>
      <c r="N210" s="32">
        <v>91370</v>
      </c>
      <c r="O210" s="32">
        <v>94644</v>
      </c>
      <c r="P210" s="32">
        <v>94168</v>
      </c>
      <c r="Q210" s="32">
        <v>96809</v>
      </c>
      <c r="R210" s="32">
        <v>97042</v>
      </c>
      <c r="S210" s="32">
        <v>-1341</v>
      </c>
      <c r="T210" s="32">
        <v>3208</v>
      </c>
      <c r="U210" s="32">
        <v>4452</v>
      </c>
      <c r="V210" s="32">
        <v>9363</v>
      </c>
      <c r="W210" s="32">
        <v>4623</v>
      </c>
      <c r="X210" s="32">
        <v>2717</v>
      </c>
      <c r="Y210" s="32">
        <v>5913</v>
      </c>
      <c r="Z210" s="32">
        <v>2672</v>
      </c>
      <c r="AA210" s="32">
        <v>77</v>
      </c>
      <c r="AB210" s="32">
        <v>168</v>
      </c>
      <c r="AC210" s="32">
        <v>55</v>
      </c>
      <c r="AD210" s="32">
        <v>1397</v>
      </c>
      <c r="AE210" s="32">
        <v>1555</v>
      </c>
      <c r="AF210" s="32">
        <v>3163</v>
      </c>
      <c r="AG210" s="32">
        <v>1077</v>
      </c>
      <c r="AH210" s="32">
        <v>2499</v>
      </c>
      <c r="AI210" s="32">
        <v>186</v>
      </c>
      <c r="AJ210" s="32">
        <v>0</v>
      </c>
      <c r="AK210" s="32">
        <v>1062</v>
      </c>
      <c r="AL210" s="32">
        <v>3570</v>
      </c>
      <c r="AM210" s="32">
        <v>3575</v>
      </c>
      <c r="AN210" s="32">
        <v>1707</v>
      </c>
      <c r="AO210" s="32">
        <v>846</v>
      </c>
      <c r="AP210" s="32">
        <v>174</v>
      </c>
    </row>
    <row r="211" spans="1:42" x14ac:dyDescent="0.3">
      <c r="A211" s="3">
        <v>1235</v>
      </c>
      <c r="B211" s="4" t="s">
        <v>207</v>
      </c>
      <c r="C211" s="33">
        <f t="shared" si="29"/>
        <v>-1.4745344209787738E-2</v>
      </c>
      <c r="D211" s="33">
        <f t="shared" si="30"/>
        <v>-1.2807877710746493E-2</v>
      </c>
      <c r="E211" s="33">
        <f t="shared" si="31"/>
        <v>-5.0419459715890661E-3</v>
      </c>
      <c r="F211" s="33">
        <f t="shared" si="32"/>
        <v>3.2748072860214333E-2</v>
      </c>
      <c r="G211" s="33">
        <f t="shared" si="33"/>
        <v>4.0513868301216567E-2</v>
      </c>
      <c r="H211" s="33">
        <f t="shared" si="34"/>
        <v>3.4709938995326886E-2</v>
      </c>
      <c r="I211" s="33">
        <f t="shared" si="35"/>
        <v>2.3946696424571451E-2</v>
      </c>
      <c r="J211" s="33">
        <f t="shared" si="36"/>
        <v>1.9511470717261725E-2</v>
      </c>
      <c r="K211" s="32">
        <v>933515</v>
      </c>
      <c r="L211" s="32">
        <v>970028</v>
      </c>
      <c r="M211" s="32">
        <v>1020241</v>
      </c>
      <c r="N211" s="32">
        <v>1071147</v>
      </c>
      <c r="O211" s="32">
        <v>1123245</v>
      </c>
      <c r="P211" s="32">
        <v>1168599</v>
      </c>
      <c r="Q211" s="32">
        <v>1227685</v>
      </c>
      <c r="R211" s="32">
        <v>1319839</v>
      </c>
      <c r="S211" s="32">
        <v>-14814</v>
      </c>
      <c r="T211" s="32">
        <v>-9567</v>
      </c>
      <c r="U211" s="32">
        <v>-2608</v>
      </c>
      <c r="V211" s="32">
        <v>45147</v>
      </c>
      <c r="W211" s="32">
        <v>57627</v>
      </c>
      <c r="X211" s="32">
        <v>42866</v>
      </c>
      <c r="Y211" s="32">
        <v>35325</v>
      </c>
      <c r="Z211" s="32">
        <v>52025</v>
      </c>
      <c r="AA211" s="32">
        <v>11471</v>
      </c>
      <c r="AB211" s="32">
        <v>10673</v>
      </c>
      <c r="AC211" s="32">
        <v>12981</v>
      </c>
      <c r="AD211" s="32">
        <v>10244</v>
      </c>
      <c r="AE211" s="32">
        <v>8473</v>
      </c>
      <c r="AF211" s="32">
        <v>13400</v>
      </c>
      <c r="AG211" s="32">
        <v>10816</v>
      </c>
      <c r="AH211" s="32">
        <v>10990</v>
      </c>
      <c r="AI211" s="32">
        <v>10422</v>
      </c>
      <c r="AJ211" s="32">
        <v>13530</v>
      </c>
      <c r="AK211" s="32">
        <v>15517</v>
      </c>
      <c r="AL211" s="32">
        <v>20313</v>
      </c>
      <c r="AM211" s="32">
        <v>20593</v>
      </c>
      <c r="AN211" s="32">
        <v>15704</v>
      </c>
      <c r="AO211" s="32">
        <v>16742</v>
      </c>
      <c r="AP211" s="32">
        <v>37263</v>
      </c>
    </row>
    <row r="212" spans="1:42" x14ac:dyDescent="0.3">
      <c r="A212" s="3">
        <v>1238</v>
      </c>
      <c r="B212" s="4" t="s">
        <v>208</v>
      </c>
      <c r="C212" s="33">
        <f t="shared" si="29"/>
        <v>1.5642696188068062E-2</v>
      </c>
      <c r="D212" s="33">
        <f t="shared" si="30"/>
        <v>5.8150722178067542E-2</v>
      </c>
      <c r="E212" s="33">
        <f t="shared" si="31"/>
        <v>2.2121460315019766E-2</v>
      </c>
      <c r="F212" s="33">
        <f t="shared" si="32"/>
        <v>2.1542230461274153E-2</v>
      </c>
      <c r="G212" s="33">
        <f t="shared" si="33"/>
        <v>-6.6357322484890584E-3</v>
      </c>
      <c r="H212" s="33">
        <f t="shared" si="34"/>
        <v>-3.2395007105703463E-2</v>
      </c>
      <c r="I212" s="33">
        <f t="shared" si="35"/>
        <v>2.3436264059121761E-2</v>
      </c>
      <c r="J212" s="33">
        <f t="shared" si="36"/>
        <v>1.959139766460323E-2</v>
      </c>
      <c r="K212" s="32">
        <v>595997</v>
      </c>
      <c r="L212" s="32">
        <v>669364</v>
      </c>
      <c r="M212" s="32">
        <v>676402</v>
      </c>
      <c r="N212" s="32">
        <v>699649</v>
      </c>
      <c r="O212" s="32">
        <v>701053</v>
      </c>
      <c r="P212" s="32">
        <v>714215</v>
      </c>
      <c r="Q212" s="32">
        <v>796458</v>
      </c>
      <c r="R212" s="32">
        <v>814337</v>
      </c>
      <c r="S212" s="32">
        <v>10712</v>
      </c>
      <c r="T212" s="32">
        <v>52220</v>
      </c>
      <c r="U212" s="32">
        <v>18369</v>
      </c>
      <c r="V212" s="32">
        <v>15109</v>
      </c>
      <c r="W212" s="32">
        <v>-4473</v>
      </c>
      <c r="X212" s="32">
        <v>-21110</v>
      </c>
      <c r="Y212" s="32">
        <v>17641</v>
      </c>
      <c r="Z212" s="32">
        <v>19644</v>
      </c>
      <c r="AA212" s="32">
        <v>26898</v>
      </c>
      <c r="AB212" s="32">
        <v>35368</v>
      </c>
      <c r="AC212" s="32">
        <v>24655</v>
      </c>
      <c r="AD212" s="32">
        <v>27747</v>
      </c>
      <c r="AE212" s="32">
        <v>31166</v>
      </c>
      <c r="AF212" s="32">
        <v>13221</v>
      </c>
      <c r="AG212" s="32">
        <v>9748</v>
      </c>
      <c r="AH212" s="32">
        <v>7034</v>
      </c>
      <c r="AI212" s="32">
        <v>28287</v>
      </c>
      <c r="AJ212" s="32">
        <v>48664</v>
      </c>
      <c r="AK212" s="32">
        <v>28061</v>
      </c>
      <c r="AL212" s="32">
        <v>27784</v>
      </c>
      <c r="AM212" s="32">
        <v>31345</v>
      </c>
      <c r="AN212" s="32">
        <v>15248</v>
      </c>
      <c r="AO212" s="32">
        <v>8723</v>
      </c>
      <c r="AP212" s="32">
        <v>10724</v>
      </c>
    </row>
    <row r="213" spans="1:42" x14ac:dyDescent="0.3">
      <c r="A213" s="3">
        <v>1241</v>
      </c>
      <c r="B213" s="4" t="s">
        <v>209</v>
      </c>
      <c r="C213" s="33">
        <f t="shared" si="29"/>
        <v>-4.6046850085294036E-3</v>
      </c>
      <c r="D213" s="33">
        <f t="shared" si="30"/>
        <v>1.0126741632941716E-2</v>
      </c>
      <c r="E213" s="33">
        <f t="shared" si="31"/>
        <v>-8.8691954987219612E-3</v>
      </c>
      <c r="F213" s="33">
        <f t="shared" si="32"/>
        <v>1.4944680851063831E-2</v>
      </c>
      <c r="G213" s="33">
        <f t="shared" si="33"/>
        <v>-2.0980929184310791E-2</v>
      </c>
      <c r="H213" s="33">
        <f t="shared" si="34"/>
        <v>7.6054306244122457E-3</v>
      </c>
      <c r="I213" s="33">
        <f t="shared" si="35"/>
        <v>1.1884520221860012E-2</v>
      </c>
      <c r="J213" s="33">
        <f t="shared" si="36"/>
        <v>1.3702827757767211E-2</v>
      </c>
      <c r="K213" s="32">
        <v>251483</v>
      </c>
      <c r="L213" s="32">
        <v>270077</v>
      </c>
      <c r="M213" s="32">
        <v>278943</v>
      </c>
      <c r="N213" s="32">
        <v>293750</v>
      </c>
      <c r="O213" s="32">
        <v>296841</v>
      </c>
      <c r="P213" s="32">
        <v>328581</v>
      </c>
      <c r="Q213" s="32">
        <v>341116</v>
      </c>
      <c r="R213" s="32">
        <v>358977</v>
      </c>
      <c r="S213" s="32">
        <v>-1549</v>
      </c>
      <c r="T213" s="32">
        <v>1998</v>
      </c>
      <c r="U213" s="32">
        <v>-2438</v>
      </c>
      <c r="V213" s="32">
        <v>4500</v>
      </c>
      <c r="W213" s="32">
        <v>-5493</v>
      </c>
      <c r="X213" s="32">
        <v>2429</v>
      </c>
      <c r="Y213" s="32">
        <v>6419</v>
      </c>
      <c r="Z213" s="32">
        <v>5168</v>
      </c>
      <c r="AA213" s="32">
        <v>3949</v>
      </c>
      <c r="AB213" s="32">
        <v>2842</v>
      </c>
      <c r="AC213" s="32">
        <v>2082</v>
      </c>
      <c r="AD213" s="32">
        <v>2104</v>
      </c>
      <c r="AE213" s="32">
        <v>760</v>
      </c>
      <c r="AF213" s="32">
        <v>1207</v>
      </c>
      <c r="AG213" s="32">
        <v>1017</v>
      </c>
      <c r="AH213" s="32">
        <v>3913</v>
      </c>
      <c r="AI213" s="32">
        <v>3558</v>
      </c>
      <c r="AJ213" s="32">
        <v>2105</v>
      </c>
      <c r="AK213" s="32">
        <v>2118</v>
      </c>
      <c r="AL213" s="32">
        <v>2214</v>
      </c>
      <c r="AM213" s="32">
        <v>1495</v>
      </c>
      <c r="AN213" s="32">
        <v>1137</v>
      </c>
      <c r="AO213" s="32">
        <v>3382</v>
      </c>
      <c r="AP213" s="32">
        <v>4162</v>
      </c>
    </row>
    <row r="214" spans="1:42" x14ac:dyDescent="0.3">
      <c r="A214" s="3">
        <v>1242</v>
      </c>
      <c r="B214" s="4" t="s">
        <v>210</v>
      </c>
      <c r="C214" s="33">
        <f t="shared" si="29"/>
        <v>4.1422942313810909E-3</v>
      </c>
      <c r="D214" s="33">
        <f t="shared" si="30"/>
        <v>4.1819599181472697E-2</v>
      </c>
      <c r="E214" s="33">
        <f t="shared" si="31"/>
        <v>5.2524024606227009E-2</v>
      </c>
      <c r="F214" s="33">
        <f t="shared" si="32"/>
        <v>1.4946277231973993E-2</v>
      </c>
      <c r="G214" s="33">
        <f t="shared" si="33"/>
        <v>-9.0755082284607932E-3</v>
      </c>
      <c r="H214" s="33">
        <f t="shared" si="34"/>
        <v>-4.7494799020170323E-3</v>
      </c>
      <c r="I214" s="33">
        <f t="shared" si="35"/>
        <v>2.333821114493688E-2</v>
      </c>
      <c r="J214" s="33">
        <f t="shared" si="36"/>
        <v>1.950666890881252E-2</v>
      </c>
      <c r="K214" s="32">
        <v>163436</v>
      </c>
      <c r="L214" s="32">
        <v>184722</v>
      </c>
      <c r="M214" s="32">
        <v>190846</v>
      </c>
      <c r="N214" s="32">
        <v>195634</v>
      </c>
      <c r="O214" s="32">
        <v>198336</v>
      </c>
      <c r="P214" s="32">
        <v>200443</v>
      </c>
      <c r="Q214" s="32">
        <v>212527</v>
      </c>
      <c r="R214" s="32">
        <v>225974</v>
      </c>
      <c r="S214" s="32">
        <v>1649</v>
      </c>
      <c r="T214" s="32">
        <v>5799</v>
      </c>
      <c r="U214" s="32">
        <v>6965</v>
      </c>
      <c r="V214" s="32">
        <v>3201</v>
      </c>
      <c r="W214" s="32">
        <v>-3283</v>
      </c>
      <c r="X214" s="32">
        <v>-813</v>
      </c>
      <c r="Y214" s="32">
        <v>4147</v>
      </c>
      <c r="Z214" s="32">
        <v>6023</v>
      </c>
      <c r="AA214" s="32">
        <v>4527</v>
      </c>
      <c r="AB214" s="32">
        <v>4852</v>
      </c>
      <c r="AC214" s="32">
        <v>5105</v>
      </c>
      <c r="AD214" s="32">
        <v>2183</v>
      </c>
      <c r="AE214" s="32">
        <v>4209</v>
      </c>
      <c r="AF214" s="32">
        <v>2725</v>
      </c>
      <c r="AG214" s="32">
        <v>2678</v>
      </c>
      <c r="AH214" s="32">
        <v>3453</v>
      </c>
      <c r="AI214" s="32">
        <v>5499</v>
      </c>
      <c r="AJ214" s="32">
        <v>2926</v>
      </c>
      <c r="AK214" s="32">
        <v>2046</v>
      </c>
      <c r="AL214" s="32">
        <v>2460</v>
      </c>
      <c r="AM214" s="32">
        <v>2726</v>
      </c>
      <c r="AN214" s="32">
        <v>2864</v>
      </c>
      <c r="AO214" s="32">
        <v>1865</v>
      </c>
      <c r="AP214" s="32">
        <v>5068</v>
      </c>
    </row>
    <row r="215" spans="1:42" x14ac:dyDescent="0.3">
      <c r="A215" s="3">
        <v>1243</v>
      </c>
      <c r="B215" s="4" t="s">
        <v>63</v>
      </c>
      <c r="C215" s="33">
        <f t="shared" si="29"/>
        <v>2.3062572237390912E-2</v>
      </c>
      <c r="D215" s="33">
        <f t="shared" si="30"/>
        <v>-1.3201354519406096E-3</v>
      </c>
      <c r="E215" s="33">
        <f t="shared" si="31"/>
        <v>4.0795397328436456E-2</v>
      </c>
      <c r="F215" s="33">
        <f t="shared" si="32"/>
        <v>6.0893133890518626E-2</v>
      </c>
      <c r="G215" s="33">
        <f t="shared" si="33"/>
        <v>3.6174054088615411E-2</v>
      </c>
      <c r="H215" s="33">
        <f t="shared" si="34"/>
        <v>4.7836801667530002E-2</v>
      </c>
      <c r="I215" s="33">
        <f t="shared" si="35"/>
        <v>4.7500054181747256E-2</v>
      </c>
      <c r="J215" s="33">
        <f t="shared" si="36"/>
        <v>5.4375589443539825E-2</v>
      </c>
      <c r="K215" s="32">
        <v>955184</v>
      </c>
      <c r="L215" s="32">
        <v>959750</v>
      </c>
      <c r="M215" s="32">
        <v>1080416</v>
      </c>
      <c r="N215" s="32">
        <v>1156288</v>
      </c>
      <c r="O215" s="32">
        <v>1188642</v>
      </c>
      <c r="P215" s="32">
        <v>1289572</v>
      </c>
      <c r="Q215" s="32">
        <v>1384230</v>
      </c>
      <c r="R215" s="32">
        <v>1570337</v>
      </c>
      <c r="S215" s="32">
        <v>37251</v>
      </c>
      <c r="T215" s="32">
        <v>-14474</v>
      </c>
      <c r="U215" s="32">
        <v>38700</v>
      </c>
      <c r="V215" s="32">
        <v>68804</v>
      </c>
      <c r="W215" s="32">
        <v>42319</v>
      </c>
      <c r="X215" s="32">
        <v>68657</v>
      </c>
      <c r="Y215" s="32">
        <v>64208</v>
      </c>
      <c r="Z215" s="32">
        <v>146511</v>
      </c>
      <c r="AA215" s="32">
        <v>3948</v>
      </c>
      <c r="AB215" s="32">
        <v>17201</v>
      </c>
      <c r="AC215" s="32">
        <v>8373</v>
      </c>
      <c r="AD215" s="32">
        <v>6941</v>
      </c>
      <c r="AE215" s="32">
        <v>8416</v>
      </c>
      <c r="AF215" s="32">
        <v>5498</v>
      </c>
      <c r="AG215" s="32">
        <v>7535</v>
      </c>
      <c r="AH215" s="32">
        <v>6009</v>
      </c>
      <c r="AI215" s="32">
        <v>19170</v>
      </c>
      <c r="AJ215" s="32">
        <v>3994</v>
      </c>
      <c r="AK215" s="32">
        <v>2997</v>
      </c>
      <c r="AL215" s="32">
        <v>5335</v>
      </c>
      <c r="AM215" s="32">
        <v>7737</v>
      </c>
      <c r="AN215" s="32">
        <v>12466</v>
      </c>
      <c r="AO215" s="32">
        <v>5992</v>
      </c>
      <c r="AP215" s="32">
        <v>67132</v>
      </c>
    </row>
    <row r="216" spans="1:42" x14ac:dyDescent="0.3">
      <c r="A216" s="3">
        <v>1244</v>
      </c>
      <c r="B216" s="4" t="s">
        <v>211</v>
      </c>
      <c r="C216" s="33">
        <f t="shared" si="29"/>
        <v>2.3716294532399429E-2</v>
      </c>
      <c r="D216" s="33">
        <f t="shared" si="30"/>
        <v>5.8928533545076815E-2</v>
      </c>
      <c r="E216" s="33">
        <f t="shared" si="31"/>
        <v>6.5892143462689665E-2</v>
      </c>
      <c r="F216" s="33">
        <f t="shared" si="32"/>
        <v>4.0018734239392735E-2</v>
      </c>
      <c r="G216" s="33">
        <f t="shared" si="33"/>
        <v>-2.2602669871467989E-4</v>
      </c>
      <c r="H216" s="33">
        <f t="shared" si="34"/>
        <v>3.6751302781411507E-3</v>
      </c>
      <c r="I216" s="33">
        <f t="shared" si="35"/>
        <v>2.6010442148307715E-2</v>
      </c>
      <c r="J216" s="33">
        <f t="shared" si="36"/>
        <v>2.0234808376226744E-2</v>
      </c>
      <c r="K216" s="32">
        <v>301101</v>
      </c>
      <c r="L216" s="32">
        <v>329959</v>
      </c>
      <c r="M216" s="32">
        <v>346794</v>
      </c>
      <c r="N216" s="32">
        <v>350161</v>
      </c>
      <c r="O216" s="32">
        <v>362789</v>
      </c>
      <c r="P216" s="32">
        <v>373048</v>
      </c>
      <c r="Q216" s="32">
        <v>410835</v>
      </c>
      <c r="R216" s="32">
        <v>434993</v>
      </c>
      <c r="S216" s="32">
        <v>9384</v>
      </c>
      <c r="T216" s="32">
        <v>20929</v>
      </c>
      <c r="U216" s="32">
        <v>27944</v>
      </c>
      <c r="V216" s="32">
        <v>13966</v>
      </c>
      <c r="W216" s="32">
        <v>1247</v>
      </c>
      <c r="X216" s="32">
        <v>882</v>
      </c>
      <c r="Y216" s="32">
        <v>12392</v>
      </c>
      <c r="Z216" s="32">
        <v>11431</v>
      </c>
      <c r="AA216" s="32">
        <v>4495</v>
      </c>
      <c r="AB216" s="32">
        <v>1652</v>
      </c>
      <c r="AC216" s="32">
        <v>2648</v>
      </c>
      <c r="AD216" s="32">
        <v>1966</v>
      </c>
      <c r="AE216" s="32">
        <v>1116</v>
      </c>
      <c r="AF216" s="32">
        <v>3337</v>
      </c>
      <c r="AG216" s="32">
        <v>1250</v>
      </c>
      <c r="AH216" s="32">
        <v>1848</v>
      </c>
      <c r="AI216" s="32">
        <v>6738</v>
      </c>
      <c r="AJ216" s="32">
        <v>3137</v>
      </c>
      <c r="AK216" s="32">
        <v>7741</v>
      </c>
      <c r="AL216" s="32">
        <v>1919</v>
      </c>
      <c r="AM216" s="32">
        <v>2445</v>
      </c>
      <c r="AN216" s="32">
        <v>2848</v>
      </c>
      <c r="AO216" s="32">
        <v>2956</v>
      </c>
      <c r="AP216" s="32">
        <v>4477</v>
      </c>
    </row>
    <row r="217" spans="1:42" x14ac:dyDescent="0.3">
      <c r="A217" s="3">
        <v>1245</v>
      </c>
      <c r="B217" s="4" t="s">
        <v>212</v>
      </c>
      <c r="C217" s="33">
        <f t="shared" si="29"/>
        <v>-5.9047083473165772E-3</v>
      </c>
      <c r="D217" s="33">
        <f t="shared" si="30"/>
        <v>1.6068040210472487E-3</v>
      </c>
      <c r="E217" s="33">
        <f t="shared" si="31"/>
        <v>3.3611107113215605E-2</v>
      </c>
      <c r="F217" s="33">
        <f t="shared" si="32"/>
        <v>1.1496814390136339E-2</v>
      </c>
      <c r="G217" s="33">
        <f t="shared" si="33"/>
        <v>1.3552347313192277E-2</v>
      </c>
      <c r="H217" s="33">
        <f t="shared" si="34"/>
        <v>1.6045815481786008E-2</v>
      </c>
      <c r="I217" s="33">
        <f t="shared" si="35"/>
        <v>2.2046042395473059E-2</v>
      </c>
      <c r="J217" s="33">
        <f t="shared" si="36"/>
        <v>3.6887109556979762E-2</v>
      </c>
      <c r="K217" s="32">
        <v>330753</v>
      </c>
      <c r="L217" s="32">
        <v>371545</v>
      </c>
      <c r="M217" s="32">
        <v>416886</v>
      </c>
      <c r="N217" s="32">
        <v>426292</v>
      </c>
      <c r="O217" s="32">
        <v>437415</v>
      </c>
      <c r="P217" s="32">
        <v>461678</v>
      </c>
      <c r="Q217" s="32">
        <v>504535</v>
      </c>
      <c r="R217" s="32">
        <v>538779</v>
      </c>
      <c r="S217" s="32">
        <v>-4837</v>
      </c>
      <c r="T217" s="32">
        <v>-241</v>
      </c>
      <c r="U217" s="32">
        <v>15769</v>
      </c>
      <c r="V217" s="32">
        <v>4910</v>
      </c>
      <c r="W217" s="32">
        <v>7816</v>
      </c>
      <c r="X217" s="32">
        <v>5740</v>
      </c>
      <c r="Y217" s="32">
        <v>11072</v>
      </c>
      <c r="Z217" s="32">
        <v>20085</v>
      </c>
      <c r="AA217" s="32">
        <v>5060</v>
      </c>
      <c r="AB217" s="32">
        <v>2593</v>
      </c>
      <c r="AC217" s="32">
        <v>1597</v>
      </c>
      <c r="AD217" s="32">
        <v>2898</v>
      </c>
      <c r="AE217" s="32">
        <v>2056</v>
      </c>
      <c r="AF217" s="32">
        <v>2883</v>
      </c>
      <c r="AG217" s="32">
        <v>1037</v>
      </c>
      <c r="AH217" s="32">
        <v>1786</v>
      </c>
      <c r="AI217" s="32">
        <v>2176</v>
      </c>
      <c r="AJ217" s="32">
        <v>1755</v>
      </c>
      <c r="AK217" s="32">
        <v>3354</v>
      </c>
      <c r="AL217" s="32">
        <v>2907</v>
      </c>
      <c r="AM217" s="32">
        <v>3944</v>
      </c>
      <c r="AN217" s="32">
        <v>1215</v>
      </c>
      <c r="AO217" s="32">
        <v>986</v>
      </c>
      <c r="AP217" s="32">
        <v>1997</v>
      </c>
    </row>
    <row r="218" spans="1:42" x14ac:dyDescent="0.3">
      <c r="A218" s="3">
        <v>1246</v>
      </c>
      <c r="B218" s="4" t="s">
        <v>213</v>
      </c>
      <c r="C218" s="33">
        <f t="shared" si="29"/>
        <v>-1.3563715385431855E-2</v>
      </c>
      <c r="D218" s="33">
        <f t="shared" si="30"/>
        <v>-3.3149308877662674E-2</v>
      </c>
      <c r="E218" s="33">
        <f t="shared" si="31"/>
        <v>-1.425339598435249E-2</v>
      </c>
      <c r="F218" s="33">
        <f t="shared" si="32"/>
        <v>1.2720807643921356E-2</v>
      </c>
      <c r="G218" s="33">
        <f t="shared" si="33"/>
        <v>8.2846397954942344E-4</v>
      </c>
      <c r="H218" s="33">
        <f t="shared" si="34"/>
        <v>1.8739176405942044E-2</v>
      </c>
      <c r="I218" s="33">
        <f t="shared" si="35"/>
        <v>8.318477804510515E-3</v>
      </c>
      <c r="J218" s="33">
        <f t="shared" si="36"/>
        <v>-7.0505307599315233E-3</v>
      </c>
      <c r="K218" s="32">
        <v>1074042</v>
      </c>
      <c r="L218" s="32">
        <v>1164338</v>
      </c>
      <c r="M218" s="32">
        <v>1268189</v>
      </c>
      <c r="N218" s="32">
        <v>1346534</v>
      </c>
      <c r="O218" s="32">
        <v>1409838</v>
      </c>
      <c r="P218" s="32">
        <v>1488646</v>
      </c>
      <c r="Q218" s="32">
        <v>1617243</v>
      </c>
      <c r="R218" s="32">
        <v>1789227</v>
      </c>
      <c r="S218" s="32">
        <v>-6782</v>
      </c>
      <c r="T218" s="32">
        <v>-36410</v>
      </c>
      <c r="U218" s="32">
        <v>-14282</v>
      </c>
      <c r="V218" s="32">
        <v>-1193</v>
      </c>
      <c r="W218" s="32">
        <v>10626</v>
      </c>
      <c r="X218" s="32">
        <v>32042</v>
      </c>
      <c r="Y218" s="32">
        <v>14746</v>
      </c>
      <c r="Z218" s="32">
        <v>31688</v>
      </c>
      <c r="AA218" s="32">
        <v>-4755</v>
      </c>
      <c r="AB218" s="32">
        <v>1981</v>
      </c>
      <c r="AC218" s="32">
        <v>2086</v>
      </c>
      <c r="AD218" s="32">
        <v>19597</v>
      </c>
      <c r="AE218" s="32">
        <v>1202</v>
      </c>
      <c r="AF218" s="32">
        <v>7053</v>
      </c>
      <c r="AG218" s="32">
        <v>13791</v>
      </c>
      <c r="AH218" s="32">
        <v>28333</v>
      </c>
      <c r="AI218" s="32">
        <v>3031</v>
      </c>
      <c r="AJ218" s="32">
        <v>4168</v>
      </c>
      <c r="AK218" s="32">
        <v>5880</v>
      </c>
      <c r="AL218" s="32">
        <v>1275</v>
      </c>
      <c r="AM218" s="32">
        <v>10660</v>
      </c>
      <c r="AN218" s="32">
        <v>11199</v>
      </c>
      <c r="AO218" s="32">
        <v>15084</v>
      </c>
      <c r="AP218" s="32">
        <v>72636</v>
      </c>
    </row>
    <row r="219" spans="1:42" x14ac:dyDescent="0.3">
      <c r="A219" s="3">
        <v>1247</v>
      </c>
      <c r="B219" s="4" t="s">
        <v>214</v>
      </c>
      <c r="C219" s="33">
        <f t="shared" si="29"/>
        <v>7.3086462541563325E-3</v>
      </c>
      <c r="D219" s="33">
        <f t="shared" si="30"/>
        <v>7.391758588211705E-3</v>
      </c>
      <c r="E219" s="33">
        <f t="shared" si="31"/>
        <v>2.6835670352657527E-2</v>
      </c>
      <c r="F219" s="33">
        <f t="shared" si="32"/>
        <v>7.1465869064359358E-3</v>
      </c>
      <c r="G219" s="33">
        <f t="shared" si="33"/>
        <v>8.2446702552744743E-3</v>
      </c>
      <c r="H219" s="33">
        <f t="shared" si="34"/>
        <v>8.7945823543704674E-3</v>
      </c>
      <c r="I219" s="33">
        <f t="shared" si="35"/>
        <v>2.9713215432342625E-2</v>
      </c>
      <c r="J219" s="33">
        <f t="shared" si="36"/>
        <v>2.2057970379683014E-2</v>
      </c>
      <c r="K219" s="32">
        <v>1384935</v>
      </c>
      <c r="L219" s="32">
        <v>1516148</v>
      </c>
      <c r="M219" s="32">
        <v>1641621</v>
      </c>
      <c r="N219" s="32">
        <v>1746568</v>
      </c>
      <c r="O219" s="32">
        <v>1782121</v>
      </c>
      <c r="P219" s="32">
        <v>1880817</v>
      </c>
      <c r="Q219" s="32">
        <v>1994668</v>
      </c>
      <c r="R219" s="32">
        <v>2146027</v>
      </c>
      <c r="S219" s="32">
        <v>12201</v>
      </c>
      <c r="T219" s="32">
        <v>11878</v>
      </c>
      <c r="U219" s="32">
        <v>30809</v>
      </c>
      <c r="V219" s="32">
        <v>15038</v>
      </c>
      <c r="W219" s="32">
        <v>23020</v>
      </c>
      <c r="X219" s="32">
        <v>29543</v>
      </c>
      <c r="Y219" s="32">
        <v>74730</v>
      </c>
      <c r="Z219" s="32">
        <v>34938</v>
      </c>
      <c r="AA219" s="32">
        <v>14605</v>
      </c>
      <c r="AB219" s="32">
        <v>7038</v>
      </c>
      <c r="AC219" s="32">
        <v>21378</v>
      </c>
      <c r="AD219" s="32">
        <v>13812</v>
      </c>
      <c r="AE219" s="32">
        <v>6528</v>
      </c>
      <c r="AF219" s="32">
        <v>8321</v>
      </c>
      <c r="AG219" s="32">
        <v>6820</v>
      </c>
      <c r="AH219" s="32">
        <v>25176</v>
      </c>
      <c r="AI219" s="32">
        <v>16684</v>
      </c>
      <c r="AJ219" s="32">
        <v>7709</v>
      </c>
      <c r="AK219" s="32">
        <v>8133</v>
      </c>
      <c r="AL219" s="32">
        <v>16368</v>
      </c>
      <c r="AM219" s="32">
        <v>14855</v>
      </c>
      <c r="AN219" s="32">
        <v>21323</v>
      </c>
      <c r="AO219" s="32">
        <v>22282</v>
      </c>
      <c r="AP219" s="32">
        <v>12777</v>
      </c>
    </row>
    <row r="220" spans="1:42" x14ac:dyDescent="0.3">
      <c r="A220" s="3">
        <v>1251</v>
      </c>
      <c r="B220" s="4" t="s">
        <v>215</v>
      </c>
      <c r="C220" s="33">
        <f t="shared" si="29"/>
        <v>2.3225515947467166E-2</v>
      </c>
      <c r="D220" s="33">
        <f t="shared" si="30"/>
        <v>1.5777871208936058E-2</v>
      </c>
      <c r="E220" s="33">
        <f t="shared" si="31"/>
        <v>3.9980433719223871E-2</v>
      </c>
      <c r="F220" s="33">
        <f t="shared" si="32"/>
        <v>8.8858326694823964E-2</v>
      </c>
      <c r="G220" s="33">
        <f t="shared" si="33"/>
        <v>-2.1834722509705726E-3</v>
      </c>
      <c r="H220" s="33">
        <f t="shared" si="34"/>
        <v>2.141409977326543E-2</v>
      </c>
      <c r="I220" s="33">
        <f t="shared" si="35"/>
        <v>3.8252654729906951E-2</v>
      </c>
      <c r="J220" s="33">
        <f t="shared" si="36"/>
        <v>6.202139904836957E-2</v>
      </c>
      <c r="K220" s="32">
        <v>333125</v>
      </c>
      <c r="L220" s="32">
        <v>352012</v>
      </c>
      <c r="M220" s="32">
        <v>367980</v>
      </c>
      <c r="N220" s="32">
        <v>399186</v>
      </c>
      <c r="O220" s="32">
        <v>396158</v>
      </c>
      <c r="P220" s="32">
        <v>397822</v>
      </c>
      <c r="Q220" s="32">
        <v>415579</v>
      </c>
      <c r="R220" s="32">
        <v>435253</v>
      </c>
      <c r="S220" s="32">
        <v>9285</v>
      </c>
      <c r="T220" s="32">
        <v>6899</v>
      </c>
      <c r="U220" s="32">
        <v>17386</v>
      </c>
      <c r="V220" s="32">
        <v>39281</v>
      </c>
      <c r="W220" s="32">
        <v>7983</v>
      </c>
      <c r="X220" s="32">
        <v>10001</v>
      </c>
      <c r="Y220" s="32">
        <v>19078</v>
      </c>
      <c r="Z220" s="32">
        <v>25120</v>
      </c>
      <c r="AA220" s="32">
        <v>4684</v>
      </c>
      <c r="AB220" s="32">
        <v>4294</v>
      </c>
      <c r="AC220" s="32">
        <v>4118</v>
      </c>
      <c r="AD220" s="32">
        <v>3704</v>
      </c>
      <c r="AE220" s="32">
        <v>2838</v>
      </c>
      <c r="AF220" s="32">
        <v>5161</v>
      </c>
      <c r="AG220" s="32">
        <v>4595</v>
      </c>
      <c r="AH220" s="32">
        <v>9497</v>
      </c>
      <c r="AI220" s="32">
        <v>6232</v>
      </c>
      <c r="AJ220" s="32">
        <v>5639</v>
      </c>
      <c r="AK220" s="32">
        <v>6792</v>
      </c>
      <c r="AL220" s="32">
        <v>7514</v>
      </c>
      <c r="AM220" s="32">
        <v>11686</v>
      </c>
      <c r="AN220" s="32">
        <v>6643</v>
      </c>
      <c r="AO220" s="32">
        <v>7776</v>
      </c>
      <c r="AP220" s="32">
        <v>7622</v>
      </c>
    </row>
    <row r="221" spans="1:42" x14ac:dyDescent="0.3">
      <c r="A221" s="3">
        <v>1252</v>
      </c>
      <c r="B221" s="4" t="s">
        <v>216</v>
      </c>
      <c r="C221" s="33">
        <f t="shared" si="29"/>
        <v>8.4904786480871283E-2</v>
      </c>
      <c r="D221" s="33">
        <f t="shared" si="30"/>
        <v>8.2444739945304463E-2</v>
      </c>
      <c r="E221" s="33">
        <f t="shared" si="31"/>
        <v>8.8703731876002015E-2</v>
      </c>
      <c r="F221" s="33">
        <f t="shared" si="32"/>
        <v>7.4878009667590659E-2</v>
      </c>
      <c r="G221" s="33">
        <f t="shared" si="33"/>
        <v>7.3310280501399094E-2</v>
      </c>
      <c r="H221" s="33">
        <f t="shared" si="34"/>
        <v>7.565155663725788E-2</v>
      </c>
      <c r="I221" s="33">
        <f t="shared" si="35"/>
        <v>4.3871428880850785E-2</v>
      </c>
      <c r="J221" s="33">
        <f t="shared" si="36"/>
        <v>5.3324661029669283E-2</v>
      </c>
      <c r="K221" s="32">
        <v>75567</v>
      </c>
      <c r="L221" s="32">
        <v>79714</v>
      </c>
      <c r="M221" s="32">
        <v>85453</v>
      </c>
      <c r="N221" s="32">
        <v>87302</v>
      </c>
      <c r="O221" s="32">
        <v>87914</v>
      </c>
      <c r="P221" s="32">
        <v>88749</v>
      </c>
      <c r="Q221" s="32">
        <v>92338</v>
      </c>
      <c r="R221" s="32">
        <v>99935</v>
      </c>
      <c r="S221" s="32">
        <v>6058</v>
      </c>
      <c r="T221" s="32">
        <v>6842</v>
      </c>
      <c r="U221" s="32">
        <v>8000</v>
      </c>
      <c r="V221" s="32">
        <v>6897</v>
      </c>
      <c r="W221" s="32">
        <v>6739</v>
      </c>
      <c r="X221" s="32">
        <v>7264</v>
      </c>
      <c r="Y221" s="32">
        <v>4311</v>
      </c>
      <c r="Z221" s="32">
        <v>10323</v>
      </c>
      <c r="AA221" s="32">
        <v>551</v>
      </c>
      <c r="AB221" s="32">
        <v>163</v>
      </c>
      <c r="AC221" s="32">
        <v>18</v>
      </c>
      <c r="AD221" s="32">
        <v>279</v>
      </c>
      <c r="AE221" s="32">
        <v>33</v>
      </c>
      <c r="AF221" s="32">
        <v>292</v>
      </c>
      <c r="AG221" s="32">
        <v>145</v>
      </c>
      <c r="AH221" s="32">
        <v>1864</v>
      </c>
      <c r="AI221" s="32">
        <v>193</v>
      </c>
      <c r="AJ221" s="32">
        <v>433</v>
      </c>
      <c r="AK221" s="32">
        <v>438</v>
      </c>
      <c r="AL221" s="32">
        <v>639</v>
      </c>
      <c r="AM221" s="32">
        <v>327</v>
      </c>
      <c r="AN221" s="32">
        <v>842</v>
      </c>
      <c r="AO221" s="32">
        <v>405</v>
      </c>
      <c r="AP221" s="32">
        <v>6858</v>
      </c>
    </row>
    <row r="222" spans="1:42" x14ac:dyDescent="0.3">
      <c r="A222" s="3">
        <v>1253</v>
      </c>
      <c r="B222" s="4" t="s">
        <v>217</v>
      </c>
      <c r="C222" s="33">
        <f t="shared" si="29"/>
        <v>2.6667477465256502E-2</v>
      </c>
      <c r="D222" s="33">
        <f t="shared" si="30"/>
        <v>9.1141117836756515E-3</v>
      </c>
      <c r="E222" s="33">
        <f t="shared" si="31"/>
        <v>-4.279355030171135E-3</v>
      </c>
      <c r="F222" s="33">
        <f t="shared" si="32"/>
        <v>8.361441904170052E-3</v>
      </c>
      <c r="G222" s="33">
        <f t="shared" si="33"/>
        <v>2.0731564590329231E-2</v>
      </c>
      <c r="H222" s="33">
        <f t="shared" si="34"/>
        <v>1.0101184098558893E-2</v>
      </c>
      <c r="I222" s="33">
        <f t="shared" si="35"/>
        <v>1.0569839512465949E-2</v>
      </c>
      <c r="J222" s="33">
        <f t="shared" si="36"/>
        <v>6.3231198204768933E-3</v>
      </c>
      <c r="K222" s="32">
        <v>427562</v>
      </c>
      <c r="L222" s="32">
        <v>463896</v>
      </c>
      <c r="M222" s="32">
        <v>505450</v>
      </c>
      <c r="N222" s="32">
        <v>534238</v>
      </c>
      <c r="O222" s="32">
        <v>555385</v>
      </c>
      <c r="P222" s="32">
        <v>580526</v>
      </c>
      <c r="Q222" s="32">
        <v>615998</v>
      </c>
      <c r="R222" s="32">
        <v>643037</v>
      </c>
      <c r="S222" s="32">
        <v>16201</v>
      </c>
      <c r="T222" s="32">
        <v>-7346</v>
      </c>
      <c r="U222" s="32">
        <v>-61</v>
      </c>
      <c r="V222" s="32">
        <v>5899</v>
      </c>
      <c r="W222" s="32">
        <v>12497</v>
      </c>
      <c r="X222" s="32">
        <v>6370</v>
      </c>
      <c r="Y222" s="32">
        <v>5299</v>
      </c>
      <c r="Z222" s="32">
        <v>-235</v>
      </c>
      <c r="AA222" s="32">
        <v>8326</v>
      </c>
      <c r="AB222" s="32">
        <v>14196</v>
      </c>
      <c r="AC222" s="32">
        <v>847</v>
      </c>
      <c r="AD222" s="32">
        <v>1085</v>
      </c>
      <c r="AE222" s="32">
        <v>1258</v>
      </c>
      <c r="AF222" s="32">
        <v>2576</v>
      </c>
      <c r="AG222" s="32">
        <v>2985</v>
      </c>
      <c r="AH222" s="32">
        <v>5532</v>
      </c>
      <c r="AI222" s="32">
        <v>13125</v>
      </c>
      <c r="AJ222" s="32">
        <v>2622</v>
      </c>
      <c r="AK222" s="32">
        <v>2949</v>
      </c>
      <c r="AL222" s="32">
        <v>2517</v>
      </c>
      <c r="AM222" s="32">
        <v>2241</v>
      </c>
      <c r="AN222" s="32">
        <v>3082</v>
      </c>
      <c r="AO222" s="32">
        <v>1773</v>
      </c>
      <c r="AP222" s="32">
        <v>1231</v>
      </c>
    </row>
    <row r="223" spans="1:42" x14ac:dyDescent="0.3">
      <c r="A223" s="3">
        <v>1256</v>
      </c>
      <c r="B223" s="4" t="s">
        <v>218</v>
      </c>
      <c r="C223" s="33">
        <f t="shared" si="29"/>
        <v>1.783936951629126E-2</v>
      </c>
      <c r="D223" s="33">
        <f t="shared" si="30"/>
        <v>-1.3369900582790539E-2</v>
      </c>
      <c r="E223" s="33">
        <f t="shared" si="31"/>
        <v>-3.8333533459148279E-3</v>
      </c>
      <c r="F223" s="33">
        <f t="shared" si="32"/>
        <v>5.5797249368477457E-2</v>
      </c>
      <c r="G223" s="33">
        <f t="shared" si="33"/>
        <v>3.0868443680137574E-2</v>
      </c>
      <c r="H223" s="33">
        <f t="shared" si="34"/>
        <v>2.7356925922564976E-2</v>
      </c>
      <c r="I223" s="33">
        <f t="shared" si="35"/>
        <v>1.7516024848232142E-2</v>
      </c>
      <c r="J223" s="33">
        <f t="shared" si="36"/>
        <v>-2.0793324283584699E-2</v>
      </c>
      <c r="K223" s="32">
        <v>380787</v>
      </c>
      <c r="L223" s="32">
        <v>405463</v>
      </c>
      <c r="M223" s="32">
        <v>441389</v>
      </c>
      <c r="N223" s="32">
        <v>470292</v>
      </c>
      <c r="O223" s="32">
        <v>488460</v>
      </c>
      <c r="P223" s="32">
        <v>517931</v>
      </c>
      <c r="Q223" s="32">
        <v>565996</v>
      </c>
      <c r="R223" s="32">
        <v>600385</v>
      </c>
      <c r="S223" s="32">
        <v>8071</v>
      </c>
      <c r="T223" s="32">
        <v>-5108</v>
      </c>
      <c r="U223" s="32">
        <v>2209</v>
      </c>
      <c r="V223" s="32">
        <v>29973</v>
      </c>
      <c r="W223" s="32">
        <v>14221</v>
      </c>
      <c r="X223" s="32">
        <v>15913</v>
      </c>
      <c r="Y223" s="32">
        <v>14659</v>
      </c>
      <c r="Z223" s="32">
        <v>-5752</v>
      </c>
      <c r="AA223" s="32">
        <v>3155</v>
      </c>
      <c r="AB223" s="32">
        <v>3638</v>
      </c>
      <c r="AC223" s="32">
        <v>762</v>
      </c>
      <c r="AD223" s="32">
        <v>1487</v>
      </c>
      <c r="AE223" s="32">
        <v>4417</v>
      </c>
      <c r="AF223" s="32">
        <v>4474</v>
      </c>
      <c r="AG223" s="32">
        <v>5412</v>
      </c>
      <c r="AH223" s="32">
        <v>2063</v>
      </c>
      <c r="AI223" s="32">
        <v>4433</v>
      </c>
      <c r="AJ223" s="32">
        <v>3951</v>
      </c>
      <c r="AK223" s="32">
        <v>4663</v>
      </c>
      <c r="AL223" s="32">
        <v>5219</v>
      </c>
      <c r="AM223" s="32">
        <v>3560</v>
      </c>
      <c r="AN223" s="32">
        <v>6218</v>
      </c>
      <c r="AO223" s="32">
        <v>10157</v>
      </c>
      <c r="AP223" s="32">
        <v>8795</v>
      </c>
    </row>
    <row r="224" spans="1:42" x14ac:dyDescent="0.3">
      <c r="A224" s="3">
        <v>1259</v>
      </c>
      <c r="B224" s="4" t="s">
        <v>219</v>
      </c>
      <c r="C224" s="33">
        <f t="shared" si="29"/>
        <v>5.1232426603731361E-2</v>
      </c>
      <c r="D224" s="33">
        <f t="shared" si="30"/>
        <v>6.1971345139908637E-2</v>
      </c>
      <c r="E224" s="33">
        <f t="shared" si="31"/>
        <v>4.1993332335937723E-2</v>
      </c>
      <c r="F224" s="33">
        <f t="shared" si="32"/>
        <v>4.6551763812504317E-2</v>
      </c>
      <c r="G224" s="33">
        <f t="shared" si="33"/>
        <v>8.4377125735841232E-2</v>
      </c>
      <c r="H224" s="33">
        <f t="shared" si="34"/>
        <v>0.10624643442346564</v>
      </c>
      <c r="I224" s="33">
        <f t="shared" si="35"/>
        <v>8.9831152406941256E-2</v>
      </c>
      <c r="J224" s="33">
        <f t="shared" si="36"/>
        <v>5.1122275536342715E-2</v>
      </c>
      <c r="K224" s="32">
        <v>393208</v>
      </c>
      <c r="L224" s="32">
        <v>417451</v>
      </c>
      <c r="M224" s="32">
        <v>447833</v>
      </c>
      <c r="N224" s="32">
        <v>478027</v>
      </c>
      <c r="O224" s="32">
        <v>501297</v>
      </c>
      <c r="P224" s="32">
        <v>548649</v>
      </c>
      <c r="Q224" s="32">
        <v>576437</v>
      </c>
      <c r="R224" s="32">
        <v>584794</v>
      </c>
      <c r="S224" s="32">
        <v>20920</v>
      </c>
      <c r="T224" s="32">
        <v>27917</v>
      </c>
      <c r="U224" s="32">
        <v>23262</v>
      </c>
      <c r="V224" s="32">
        <v>28209</v>
      </c>
      <c r="W224" s="32">
        <v>38325</v>
      </c>
      <c r="X224" s="32">
        <v>64686</v>
      </c>
      <c r="Y224" s="32">
        <v>54092</v>
      </c>
      <c r="Z224" s="32">
        <v>29644</v>
      </c>
      <c r="AA224" s="32">
        <v>697</v>
      </c>
      <c r="AB224" s="32">
        <v>1922</v>
      </c>
      <c r="AC224" s="32">
        <v>855</v>
      </c>
      <c r="AD224" s="32">
        <v>109</v>
      </c>
      <c r="AE224" s="32">
        <v>4842</v>
      </c>
      <c r="AF224" s="32">
        <v>716</v>
      </c>
      <c r="AG224" s="32">
        <v>1801</v>
      </c>
      <c r="AH224" s="32">
        <v>9527</v>
      </c>
      <c r="AI224" s="32">
        <v>1472</v>
      </c>
      <c r="AJ224" s="32">
        <v>3969</v>
      </c>
      <c r="AK224" s="32">
        <v>5311</v>
      </c>
      <c r="AL224" s="32">
        <v>6065</v>
      </c>
      <c r="AM224" s="32">
        <v>869</v>
      </c>
      <c r="AN224" s="32">
        <v>7110</v>
      </c>
      <c r="AO224" s="32">
        <v>4111</v>
      </c>
      <c r="AP224" s="32">
        <v>9275</v>
      </c>
    </row>
    <row r="225" spans="1:42" x14ac:dyDescent="0.3">
      <c r="A225" s="3">
        <v>1260</v>
      </c>
      <c r="B225" s="4" t="s">
        <v>220</v>
      </c>
      <c r="C225" s="33">
        <f t="shared" si="29"/>
        <v>4.55202482555064E-3</v>
      </c>
      <c r="D225" s="33">
        <f t="shared" si="30"/>
        <v>-3.4231907986617591E-3</v>
      </c>
      <c r="E225" s="33">
        <f t="shared" si="31"/>
        <v>2.4380902641772208E-2</v>
      </c>
      <c r="F225" s="33">
        <f t="shared" si="32"/>
        <v>9.0512257329224497E-3</v>
      </c>
      <c r="G225" s="33">
        <f t="shared" si="33"/>
        <v>-1.1752782908609444E-2</v>
      </c>
      <c r="H225" s="33">
        <f t="shared" si="34"/>
        <v>7.4016794660884816E-3</v>
      </c>
      <c r="I225" s="33">
        <f t="shared" si="35"/>
        <v>3.2513460085031795E-2</v>
      </c>
      <c r="J225" s="33">
        <f t="shared" si="36"/>
        <v>1.5287075327286436E-2</v>
      </c>
      <c r="K225" s="32">
        <v>296791</v>
      </c>
      <c r="L225" s="32">
        <v>322214</v>
      </c>
      <c r="M225" s="32">
        <v>344655</v>
      </c>
      <c r="N225" s="32">
        <v>361498</v>
      </c>
      <c r="O225" s="32">
        <v>367062</v>
      </c>
      <c r="P225" s="32">
        <v>395721</v>
      </c>
      <c r="Q225" s="32">
        <v>406201</v>
      </c>
      <c r="R225" s="32">
        <v>437690</v>
      </c>
      <c r="S225" s="32">
        <v>2247</v>
      </c>
      <c r="T225" s="32">
        <v>798</v>
      </c>
      <c r="U225" s="32">
        <v>10191</v>
      </c>
      <c r="V225" s="32">
        <v>2626</v>
      </c>
      <c r="W225" s="32">
        <v>-3767</v>
      </c>
      <c r="X225" s="32">
        <v>12391</v>
      </c>
      <c r="Y225" s="32">
        <v>15727</v>
      </c>
      <c r="Z225" s="32">
        <v>1330</v>
      </c>
      <c r="AA225" s="32">
        <v>335</v>
      </c>
      <c r="AB225" s="32">
        <v>820</v>
      </c>
      <c r="AC225" s="32">
        <v>1623</v>
      </c>
      <c r="AD225" s="32">
        <v>1833</v>
      </c>
      <c r="AE225" s="32">
        <v>1107</v>
      </c>
      <c r="AF225" s="32">
        <v>1424</v>
      </c>
      <c r="AG225" s="32">
        <v>1015</v>
      </c>
      <c r="AH225" s="32">
        <v>8807</v>
      </c>
      <c r="AI225" s="32">
        <v>1231</v>
      </c>
      <c r="AJ225" s="32">
        <v>2721</v>
      </c>
      <c r="AK225" s="32">
        <v>3411</v>
      </c>
      <c r="AL225" s="32">
        <v>1187</v>
      </c>
      <c r="AM225" s="32">
        <v>1654</v>
      </c>
      <c r="AN225" s="32">
        <v>10886</v>
      </c>
      <c r="AO225" s="32">
        <v>3535</v>
      </c>
      <c r="AP225" s="32">
        <v>3446</v>
      </c>
    </row>
    <row r="226" spans="1:42" x14ac:dyDescent="0.3">
      <c r="A226" s="3">
        <v>1263</v>
      </c>
      <c r="B226" s="4" t="s">
        <v>221</v>
      </c>
      <c r="C226" s="33">
        <f t="shared" si="29"/>
        <v>2.4476074432767867E-2</v>
      </c>
      <c r="D226" s="33">
        <f t="shared" si="30"/>
        <v>-4.527170455719199E-2</v>
      </c>
      <c r="E226" s="33">
        <f t="shared" si="31"/>
        <v>6.669056202421296E-2</v>
      </c>
      <c r="F226" s="33">
        <f t="shared" si="32"/>
        <v>5.092682878044634E-2</v>
      </c>
      <c r="G226" s="33">
        <f t="shared" si="33"/>
        <v>3.2974742940582301E-2</v>
      </c>
      <c r="H226" s="33">
        <f t="shared" si="34"/>
        <v>2.7471562982727144E-2</v>
      </c>
      <c r="I226" s="33">
        <f t="shared" si="35"/>
        <v>6.1184488426962357E-2</v>
      </c>
      <c r="J226" s="33">
        <f t="shared" si="36"/>
        <v>4.5816594163826274E-2</v>
      </c>
      <c r="K226" s="32">
        <v>953666</v>
      </c>
      <c r="L226" s="32">
        <v>1035923</v>
      </c>
      <c r="M226" s="32">
        <v>1110397</v>
      </c>
      <c r="N226" s="32">
        <v>1199898</v>
      </c>
      <c r="O226" s="32">
        <v>1228607</v>
      </c>
      <c r="P226" s="32">
        <v>1253296</v>
      </c>
      <c r="Q226" s="32">
        <v>1342301</v>
      </c>
      <c r="R226" s="32">
        <v>1448449</v>
      </c>
      <c r="S226" s="32">
        <v>11385</v>
      </c>
      <c r="T226" s="32">
        <v>-46940</v>
      </c>
      <c r="U226" s="32">
        <v>75773</v>
      </c>
      <c r="V226" s="32">
        <v>70228</v>
      </c>
      <c r="W226" s="32">
        <v>44227</v>
      </c>
      <c r="X226" s="32">
        <v>36261</v>
      </c>
      <c r="Y226" s="32">
        <v>91463</v>
      </c>
      <c r="Z226" s="32">
        <v>107486</v>
      </c>
      <c r="AA226" s="32">
        <v>16327</v>
      </c>
      <c r="AB226" s="32">
        <v>5319</v>
      </c>
      <c r="AC226" s="32">
        <v>5330</v>
      </c>
      <c r="AD226" s="32">
        <v>3467</v>
      </c>
      <c r="AE226" s="32">
        <v>7888</v>
      </c>
      <c r="AF226" s="32">
        <v>6322</v>
      </c>
      <c r="AG226" s="32">
        <v>7585</v>
      </c>
      <c r="AH226" s="32">
        <v>11214</v>
      </c>
      <c r="AI226" s="32">
        <v>4370</v>
      </c>
      <c r="AJ226" s="32">
        <v>5277</v>
      </c>
      <c r="AK226" s="32">
        <v>7050</v>
      </c>
      <c r="AL226" s="32">
        <v>12588</v>
      </c>
      <c r="AM226" s="32">
        <v>11602</v>
      </c>
      <c r="AN226" s="32">
        <v>8153</v>
      </c>
      <c r="AO226" s="32">
        <v>16920</v>
      </c>
      <c r="AP226" s="32">
        <v>52337</v>
      </c>
    </row>
    <row r="227" spans="1:42" x14ac:dyDescent="0.3">
      <c r="A227" s="3">
        <v>1264</v>
      </c>
      <c r="B227" s="4" t="s">
        <v>222</v>
      </c>
      <c r="C227" s="33">
        <f t="shared" si="29"/>
        <v>6.3361598852347878E-2</v>
      </c>
      <c r="D227" s="33">
        <f t="shared" si="30"/>
        <v>3.78785058904543E-2</v>
      </c>
      <c r="E227" s="33">
        <f t="shared" si="31"/>
        <v>2.2336100062893639E-2</v>
      </c>
      <c r="F227" s="33">
        <f t="shared" si="32"/>
        <v>1.9644154112105471E-2</v>
      </c>
      <c r="G227" s="33">
        <f t="shared" si="33"/>
        <v>-3.2758865663159123E-2</v>
      </c>
      <c r="H227" s="33">
        <f t="shared" si="34"/>
        <v>-3.1415421442937699E-2</v>
      </c>
      <c r="I227" s="33">
        <f t="shared" si="35"/>
        <v>1.7398537413787128E-2</v>
      </c>
      <c r="J227" s="33">
        <f t="shared" si="36"/>
        <v>-3.8658131658761835E-3</v>
      </c>
      <c r="K227" s="32">
        <v>203546</v>
      </c>
      <c r="L227" s="32">
        <v>214924</v>
      </c>
      <c r="M227" s="32">
        <v>225778</v>
      </c>
      <c r="N227" s="32">
        <v>235439</v>
      </c>
      <c r="O227" s="32">
        <v>239294</v>
      </c>
      <c r="P227" s="32">
        <v>243129</v>
      </c>
      <c r="Q227" s="32">
        <v>259677</v>
      </c>
      <c r="R227" s="32">
        <v>271353</v>
      </c>
      <c r="S227" s="32">
        <v>11665</v>
      </c>
      <c r="T227" s="32">
        <v>7589</v>
      </c>
      <c r="U227" s="32">
        <v>4872</v>
      </c>
      <c r="V227" s="32">
        <v>5429</v>
      </c>
      <c r="W227" s="32">
        <v>-7110</v>
      </c>
      <c r="X227" s="32">
        <v>-7712</v>
      </c>
      <c r="Y227" s="32">
        <v>4702</v>
      </c>
      <c r="Z227" s="32">
        <v>-665</v>
      </c>
      <c r="AA227" s="32">
        <v>1871</v>
      </c>
      <c r="AB227" s="32">
        <v>865</v>
      </c>
      <c r="AC227" s="32">
        <v>998</v>
      </c>
      <c r="AD227" s="32">
        <v>647</v>
      </c>
      <c r="AE227" s="32">
        <v>2074</v>
      </c>
      <c r="AF227" s="32">
        <v>1336</v>
      </c>
      <c r="AG227" s="32">
        <v>966</v>
      </c>
      <c r="AH227" s="32">
        <v>4323</v>
      </c>
      <c r="AI227" s="32">
        <v>639</v>
      </c>
      <c r="AJ227" s="32">
        <v>313</v>
      </c>
      <c r="AK227" s="32">
        <v>827</v>
      </c>
      <c r="AL227" s="32">
        <v>1451</v>
      </c>
      <c r="AM227" s="32">
        <v>2803</v>
      </c>
      <c r="AN227" s="32">
        <v>1262</v>
      </c>
      <c r="AO227" s="32">
        <v>1150</v>
      </c>
      <c r="AP227" s="32">
        <v>4707</v>
      </c>
    </row>
    <row r="228" spans="1:42" x14ac:dyDescent="0.3">
      <c r="A228" s="3">
        <v>1265</v>
      </c>
      <c r="B228" s="4" t="s">
        <v>223</v>
      </c>
      <c r="C228" s="33">
        <f t="shared" si="29"/>
        <v>4.6668513418827093E-2</v>
      </c>
      <c r="D228" s="33">
        <f t="shared" si="30"/>
        <v>4.3478943320409989E-2</v>
      </c>
      <c r="E228" s="33">
        <f t="shared" si="31"/>
        <v>5.0216488210169094E-2</v>
      </c>
      <c r="F228" s="33">
        <f t="shared" si="32"/>
        <v>3.3381755220026121E-2</v>
      </c>
      <c r="G228" s="33">
        <f t="shared" si="33"/>
        <v>-3.9855449637880526E-3</v>
      </c>
      <c r="H228" s="33">
        <f t="shared" si="34"/>
        <v>1.077299454912228E-2</v>
      </c>
      <c r="I228" s="33">
        <f t="shared" si="35"/>
        <v>5.445759721831616E-2</v>
      </c>
      <c r="J228" s="33">
        <f t="shared" si="36"/>
        <v>2.6491215027383341E-2</v>
      </c>
      <c r="K228" s="32">
        <v>61369</v>
      </c>
      <c r="L228" s="32">
        <v>63709</v>
      </c>
      <c r="M228" s="32">
        <v>68364</v>
      </c>
      <c r="N228" s="32">
        <v>68151</v>
      </c>
      <c r="O228" s="32">
        <v>67243</v>
      </c>
      <c r="P228" s="32">
        <v>69897</v>
      </c>
      <c r="Q228" s="32">
        <v>78226</v>
      </c>
      <c r="R228" s="32">
        <v>80706</v>
      </c>
      <c r="S228" s="32">
        <v>2859</v>
      </c>
      <c r="T228" s="32">
        <v>2773</v>
      </c>
      <c r="U228" s="32">
        <v>3435</v>
      </c>
      <c r="V228" s="32">
        <v>2577</v>
      </c>
      <c r="W228" s="32">
        <v>-485</v>
      </c>
      <c r="X228" s="32">
        <v>1144</v>
      </c>
      <c r="Y228" s="32">
        <v>4923</v>
      </c>
      <c r="Z228" s="32">
        <v>2455</v>
      </c>
      <c r="AA228" s="32">
        <v>16</v>
      </c>
      <c r="AB228" s="32">
        <v>24</v>
      </c>
      <c r="AC228" s="32">
        <v>0</v>
      </c>
      <c r="AD228" s="32">
        <v>0</v>
      </c>
      <c r="AE228" s="32">
        <v>341</v>
      </c>
      <c r="AF228" s="32">
        <v>152</v>
      </c>
      <c r="AG228" s="32">
        <v>123</v>
      </c>
      <c r="AH228" s="32">
        <v>71</v>
      </c>
      <c r="AI228" s="32">
        <v>11</v>
      </c>
      <c r="AJ228" s="32">
        <v>27</v>
      </c>
      <c r="AK228" s="32">
        <v>2</v>
      </c>
      <c r="AL228" s="32">
        <v>302</v>
      </c>
      <c r="AM228" s="32">
        <v>124</v>
      </c>
      <c r="AN228" s="32">
        <v>543</v>
      </c>
      <c r="AO228" s="32">
        <v>786</v>
      </c>
      <c r="AP228" s="32">
        <v>388</v>
      </c>
    </row>
    <row r="229" spans="1:42" x14ac:dyDescent="0.3">
      <c r="A229" s="3">
        <v>1266</v>
      </c>
      <c r="B229" s="4" t="s">
        <v>224</v>
      </c>
      <c r="C229" s="33">
        <f t="shared" si="29"/>
        <v>6.3040137065685703E-2</v>
      </c>
      <c r="D229" s="33">
        <f t="shared" si="30"/>
        <v>3.3866443874201825E-2</v>
      </c>
      <c r="E229" s="33">
        <f t="shared" si="31"/>
        <v>4.3127663558826704E-2</v>
      </c>
      <c r="F229" s="33">
        <f t="shared" si="32"/>
        <v>3.5427166963517165E-2</v>
      </c>
      <c r="G229" s="33">
        <f t="shared" si="33"/>
        <v>1.3456744284729221E-2</v>
      </c>
      <c r="H229" s="33">
        <f t="shared" si="34"/>
        <v>1.3711336242526769E-2</v>
      </c>
      <c r="I229" s="33">
        <f t="shared" si="35"/>
        <v>2.4415172514941519E-2</v>
      </c>
      <c r="J229" s="33">
        <f t="shared" si="36"/>
        <v>1.7482369295449923E-2</v>
      </c>
      <c r="K229" s="32">
        <v>158756</v>
      </c>
      <c r="L229" s="32">
        <v>167570</v>
      </c>
      <c r="M229" s="32">
        <v>176221</v>
      </c>
      <c r="N229" s="32">
        <v>184717</v>
      </c>
      <c r="O229" s="32">
        <v>188530</v>
      </c>
      <c r="P229" s="32">
        <v>208076</v>
      </c>
      <c r="Q229" s="32">
        <v>218184</v>
      </c>
      <c r="R229" s="32">
        <v>235952</v>
      </c>
      <c r="S229" s="32">
        <v>9993</v>
      </c>
      <c r="T229" s="32">
        <v>5552</v>
      </c>
      <c r="U229" s="32">
        <v>8200</v>
      </c>
      <c r="V229" s="32">
        <v>7495</v>
      </c>
      <c r="W229" s="32">
        <v>2042</v>
      </c>
      <c r="X229" s="32">
        <v>2585</v>
      </c>
      <c r="Y229" s="32">
        <v>6001</v>
      </c>
      <c r="Z229" s="32">
        <v>7278</v>
      </c>
      <c r="AA229" s="32">
        <v>43</v>
      </c>
      <c r="AB229" s="32">
        <v>179</v>
      </c>
      <c r="AC229" s="32">
        <v>400</v>
      </c>
      <c r="AD229" s="32">
        <v>944</v>
      </c>
      <c r="AE229" s="32">
        <v>1044</v>
      </c>
      <c r="AF229" s="32">
        <v>1732</v>
      </c>
      <c r="AG229" s="32">
        <v>519</v>
      </c>
      <c r="AH229" s="32">
        <v>27</v>
      </c>
      <c r="AI229" s="32">
        <v>28</v>
      </c>
      <c r="AJ229" s="32">
        <v>56</v>
      </c>
      <c r="AK229" s="32">
        <v>1000</v>
      </c>
      <c r="AL229" s="32">
        <v>1895</v>
      </c>
      <c r="AM229" s="32">
        <v>549</v>
      </c>
      <c r="AN229" s="32">
        <v>1464</v>
      </c>
      <c r="AO229" s="32">
        <v>1193</v>
      </c>
      <c r="AP229" s="32">
        <v>3180</v>
      </c>
    </row>
    <row r="230" spans="1:42" x14ac:dyDescent="0.3">
      <c r="A230" s="3">
        <v>1401</v>
      </c>
      <c r="B230" s="4" t="s">
        <v>225</v>
      </c>
      <c r="C230" s="33">
        <f t="shared" si="29"/>
        <v>1.0793718721396051E-3</v>
      </c>
      <c r="D230" s="33">
        <f t="shared" si="30"/>
        <v>1.7075037169577305E-2</v>
      </c>
      <c r="E230" s="33">
        <f t="shared" si="31"/>
        <v>2.8179720920003974E-2</v>
      </c>
      <c r="F230" s="33">
        <f t="shared" si="32"/>
        <v>1.4277136499827297E-2</v>
      </c>
      <c r="G230" s="33">
        <f t="shared" si="33"/>
        <v>1.0323574881790939E-2</v>
      </c>
      <c r="H230" s="33">
        <f t="shared" si="34"/>
        <v>9.6959817487402376E-3</v>
      </c>
      <c r="I230" s="33">
        <f t="shared" si="35"/>
        <v>1.4983644613274243E-2</v>
      </c>
      <c r="J230" s="33">
        <f t="shared" si="36"/>
        <v>1.3198147234711797E-2</v>
      </c>
      <c r="K230" s="32">
        <v>841230</v>
      </c>
      <c r="L230" s="32">
        <v>892531</v>
      </c>
      <c r="M230" s="32">
        <v>945822</v>
      </c>
      <c r="N230" s="32">
        <v>995928</v>
      </c>
      <c r="O230" s="32">
        <v>1017477</v>
      </c>
      <c r="P230" s="32">
        <v>1062502</v>
      </c>
      <c r="Q230" s="32">
        <v>1118286</v>
      </c>
      <c r="R230" s="32">
        <v>1194107</v>
      </c>
      <c r="S230" s="32">
        <v>8084</v>
      </c>
      <c r="T230" s="32">
        <v>18698</v>
      </c>
      <c r="U230" s="32">
        <v>34889</v>
      </c>
      <c r="V230" s="32">
        <v>18511</v>
      </c>
      <c r="W230" s="32">
        <v>4003</v>
      </c>
      <c r="X230" s="32">
        <v>8904</v>
      </c>
      <c r="Y230" s="32">
        <v>16817</v>
      </c>
      <c r="Z230" s="32">
        <v>37802</v>
      </c>
      <c r="AA230" s="32">
        <v>2358</v>
      </c>
      <c r="AB230" s="32">
        <v>3060</v>
      </c>
      <c r="AC230" s="32">
        <v>2777</v>
      </c>
      <c r="AD230" s="32">
        <v>7293</v>
      </c>
      <c r="AE230" s="32">
        <v>15153</v>
      </c>
      <c r="AF230" s="32">
        <v>10964</v>
      </c>
      <c r="AG230" s="32">
        <v>13283</v>
      </c>
      <c r="AH230" s="32">
        <v>8743</v>
      </c>
      <c r="AI230" s="32">
        <v>9534</v>
      </c>
      <c r="AJ230" s="32">
        <v>6518</v>
      </c>
      <c r="AK230" s="32">
        <v>11013</v>
      </c>
      <c r="AL230" s="32">
        <v>11585</v>
      </c>
      <c r="AM230" s="32">
        <v>8652</v>
      </c>
      <c r="AN230" s="32">
        <v>9566</v>
      </c>
      <c r="AO230" s="32">
        <v>13344</v>
      </c>
      <c r="AP230" s="32">
        <v>30785</v>
      </c>
    </row>
    <row r="231" spans="1:42" x14ac:dyDescent="0.3">
      <c r="A231" s="3">
        <v>1411</v>
      </c>
      <c r="B231" s="4" t="s">
        <v>226</v>
      </c>
      <c r="C231" s="33">
        <f t="shared" si="29"/>
        <v>1.2387556513047846E-2</v>
      </c>
      <c r="D231" s="33">
        <f t="shared" si="30"/>
        <v>6.8410172153864204E-2</v>
      </c>
      <c r="E231" s="33">
        <f t="shared" si="31"/>
        <v>-3.4048707660725951E-2</v>
      </c>
      <c r="F231" s="33">
        <f t="shared" si="32"/>
        <v>0.17600417226504492</v>
      </c>
      <c r="G231" s="33">
        <f t="shared" si="33"/>
        <v>2.0997317716678884E-2</v>
      </c>
      <c r="H231" s="33">
        <f t="shared" si="34"/>
        <v>1.9358512858217488E-2</v>
      </c>
      <c r="I231" s="33">
        <f t="shared" si="35"/>
        <v>1.3341933180807737E-2</v>
      </c>
      <c r="J231" s="33">
        <f t="shared" si="36"/>
        <v>-2.214065829978688E-2</v>
      </c>
      <c r="K231" s="32">
        <v>193097</v>
      </c>
      <c r="L231" s="32">
        <v>221546</v>
      </c>
      <c r="M231" s="32">
        <v>214340</v>
      </c>
      <c r="N231" s="32">
        <v>226256</v>
      </c>
      <c r="O231" s="32">
        <v>227791</v>
      </c>
      <c r="P231" s="32">
        <v>235297</v>
      </c>
      <c r="Q231" s="32">
        <v>246516</v>
      </c>
      <c r="R231" s="32">
        <v>253380</v>
      </c>
      <c r="S231" s="32">
        <v>11586</v>
      </c>
      <c r="T231" s="32">
        <v>26091</v>
      </c>
      <c r="U231" s="32">
        <v>11115</v>
      </c>
      <c r="V231" s="32">
        <v>2990</v>
      </c>
      <c r="W231" s="32">
        <v>5528</v>
      </c>
      <c r="X231" s="32">
        <v>4942</v>
      </c>
      <c r="Y231" s="32">
        <v>4317</v>
      </c>
      <c r="Z231" s="32">
        <v>-7074</v>
      </c>
      <c r="AA231" s="32">
        <v>2640</v>
      </c>
      <c r="AB231" s="32">
        <v>5273</v>
      </c>
      <c r="AC231" s="32">
        <v>2583</v>
      </c>
      <c r="AD231" s="32">
        <v>39427</v>
      </c>
      <c r="AE231" s="32">
        <v>3024</v>
      </c>
      <c r="AF231" s="32">
        <v>1449</v>
      </c>
      <c r="AG231" s="32">
        <v>1686</v>
      </c>
      <c r="AH231" s="32">
        <v>2611</v>
      </c>
      <c r="AI231" s="32">
        <v>11834</v>
      </c>
      <c r="AJ231" s="32">
        <v>16208</v>
      </c>
      <c r="AK231" s="32">
        <v>20996</v>
      </c>
      <c r="AL231" s="32">
        <v>2595</v>
      </c>
      <c r="AM231" s="32">
        <v>3769</v>
      </c>
      <c r="AN231" s="32">
        <v>1836</v>
      </c>
      <c r="AO231" s="32">
        <v>2714</v>
      </c>
      <c r="AP231" s="32">
        <v>1147</v>
      </c>
    </row>
    <row r="232" spans="1:42" x14ac:dyDescent="0.3">
      <c r="A232" s="3">
        <v>1412</v>
      </c>
      <c r="B232" s="4" t="s">
        <v>227</v>
      </c>
      <c r="C232" s="33">
        <f t="shared" si="29"/>
        <v>2.0071629177295096E-2</v>
      </c>
      <c r="D232" s="33">
        <f t="shared" si="30"/>
        <v>-1.7057377154700754E-2</v>
      </c>
      <c r="E232" s="33">
        <f t="shared" si="31"/>
        <v>1.3583349137113598E-2</v>
      </c>
      <c r="F232" s="33">
        <f t="shared" si="32"/>
        <v>1.1995674798945732E-2</v>
      </c>
      <c r="G232" s="33">
        <f t="shared" si="33"/>
        <v>-3.7971469461243711E-3</v>
      </c>
      <c r="H232" s="33">
        <f t="shared" si="34"/>
        <v>3.8052663141252795E-3</v>
      </c>
      <c r="I232" s="33">
        <f t="shared" si="35"/>
        <v>1.529899699521774E-2</v>
      </c>
      <c r="J232" s="33">
        <f t="shared" si="36"/>
        <v>7.1569258370873063E-3</v>
      </c>
      <c r="K232" s="32">
        <v>77622</v>
      </c>
      <c r="L232" s="32">
        <v>77679</v>
      </c>
      <c r="M232" s="32">
        <v>84368</v>
      </c>
      <c r="N232" s="32">
        <v>88782</v>
      </c>
      <c r="O232" s="32">
        <v>86644</v>
      </c>
      <c r="P232" s="32">
        <v>91715</v>
      </c>
      <c r="Q232" s="32">
        <v>94516</v>
      </c>
      <c r="R232" s="32">
        <v>102558</v>
      </c>
      <c r="S232" s="32">
        <v>2031</v>
      </c>
      <c r="T232" s="32">
        <v>-473</v>
      </c>
      <c r="U232" s="32">
        <v>1536</v>
      </c>
      <c r="V232" s="32">
        <v>2287</v>
      </c>
      <c r="W232" s="32">
        <v>-2028</v>
      </c>
      <c r="X232" s="32">
        <v>-436</v>
      </c>
      <c r="Y232" s="32">
        <v>936</v>
      </c>
      <c r="Z232" s="32">
        <v>1963</v>
      </c>
      <c r="AA232" s="32">
        <v>1130</v>
      </c>
      <c r="AB232" s="32">
        <v>1060</v>
      </c>
      <c r="AC232" s="32">
        <v>1614</v>
      </c>
      <c r="AD232" s="32">
        <v>1820</v>
      </c>
      <c r="AE232" s="32">
        <v>3102</v>
      </c>
      <c r="AF232" s="32">
        <v>1592</v>
      </c>
      <c r="AG232" s="32">
        <v>846</v>
      </c>
      <c r="AH232" s="32">
        <v>340</v>
      </c>
      <c r="AI232" s="32">
        <v>1603</v>
      </c>
      <c r="AJ232" s="32">
        <v>1912</v>
      </c>
      <c r="AK232" s="32">
        <v>2004</v>
      </c>
      <c r="AL232" s="32">
        <v>3042</v>
      </c>
      <c r="AM232" s="32">
        <v>1403</v>
      </c>
      <c r="AN232" s="32">
        <v>807</v>
      </c>
      <c r="AO232" s="32">
        <v>336</v>
      </c>
      <c r="AP232" s="32">
        <v>1569</v>
      </c>
    </row>
    <row r="233" spans="1:42" x14ac:dyDescent="0.3">
      <c r="A233" s="3">
        <v>1413</v>
      </c>
      <c r="B233" s="4" t="s">
        <v>228</v>
      </c>
      <c r="C233" s="33">
        <f t="shared" si="29"/>
        <v>1.9103346663860241E-2</v>
      </c>
      <c r="D233" s="33">
        <f t="shared" si="30"/>
        <v>-6.0393379444318241E-3</v>
      </c>
      <c r="E233" s="33">
        <f t="shared" si="31"/>
        <v>1.0277860770839559E-2</v>
      </c>
      <c r="F233" s="33">
        <f t="shared" si="32"/>
        <v>1.1381559316253891E-2</v>
      </c>
      <c r="G233" s="33">
        <f t="shared" si="33"/>
        <v>2.4394907938589304E-2</v>
      </c>
      <c r="H233" s="33">
        <f t="shared" si="34"/>
        <v>1.644118752348741E-3</v>
      </c>
      <c r="I233" s="33">
        <f t="shared" si="35"/>
        <v>-1.5886574388641907E-2</v>
      </c>
      <c r="J233" s="33">
        <f t="shared" si="36"/>
        <v>-2.7691887394603186E-3</v>
      </c>
      <c r="K233" s="32">
        <v>118775</v>
      </c>
      <c r="L233" s="32">
        <v>127663</v>
      </c>
      <c r="M233" s="32">
        <v>133880</v>
      </c>
      <c r="N233" s="32">
        <v>140754</v>
      </c>
      <c r="O233" s="32">
        <v>146424</v>
      </c>
      <c r="P233" s="32">
        <v>149016</v>
      </c>
      <c r="Q233" s="32">
        <v>154533</v>
      </c>
      <c r="R233" s="32">
        <v>161058</v>
      </c>
      <c r="S233" s="32">
        <v>2957</v>
      </c>
      <c r="T233" s="32">
        <v>-112</v>
      </c>
      <c r="U233" s="32">
        <v>581</v>
      </c>
      <c r="V233" s="32">
        <v>2565</v>
      </c>
      <c r="W233" s="32">
        <v>5195</v>
      </c>
      <c r="X233" s="32">
        <v>67</v>
      </c>
      <c r="Y233" s="32">
        <v>-3999</v>
      </c>
      <c r="Z233" s="32">
        <v>-213</v>
      </c>
      <c r="AA233" s="32">
        <v>2676</v>
      </c>
      <c r="AB233" s="32">
        <v>3002</v>
      </c>
      <c r="AC233" s="32">
        <v>3801</v>
      </c>
      <c r="AD233" s="32">
        <v>3072</v>
      </c>
      <c r="AE233" s="32">
        <v>5298</v>
      </c>
      <c r="AF233" s="32">
        <v>7739</v>
      </c>
      <c r="AG233" s="32">
        <v>4582</v>
      </c>
      <c r="AH233" s="32">
        <v>3243</v>
      </c>
      <c r="AI233" s="32">
        <v>3364</v>
      </c>
      <c r="AJ233" s="32">
        <v>3661</v>
      </c>
      <c r="AK233" s="32">
        <v>3006</v>
      </c>
      <c r="AL233" s="32">
        <v>4035</v>
      </c>
      <c r="AM233" s="32">
        <v>6921</v>
      </c>
      <c r="AN233" s="32">
        <v>7561</v>
      </c>
      <c r="AO233" s="32">
        <v>3038</v>
      </c>
      <c r="AP233" s="32">
        <v>3476</v>
      </c>
    </row>
    <row r="234" spans="1:42" x14ac:dyDescent="0.3">
      <c r="A234" s="3">
        <v>1416</v>
      </c>
      <c r="B234" s="4" t="s">
        <v>229</v>
      </c>
      <c r="C234" s="33">
        <f t="shared" si="29"/>
        <v>9.8605995018289407E-3</v>
      </c>
      <c r="D234" s="33">
        <f t="shared" si="30"/>
        <v>2.6153202754148685E-2</v>
      </c>
      <c r="E234" s="33">
        <f t="shared" si="31"/>
        <v>-1.7495420512546906E-3</v>
      </c>
      <c r="F234" s="33">
        <f t="shared" si="32"/>
        <v>-5.8877045928838754E-3</v>
      </c>
      <c r="G234" s="33">
        <f t="shared" si="33"/>
        <v>4.1228530151425975E-2</v>
      </c>
      <c r="H234" s="33">
        <f t="shared" si="34"/>
        <v>2.8031971565857131E-2</v>
      </c>
      <c r="I234" s="33">
        <f t="shared" si="35"/>
        <v>2.6606911334379653E-2</v>
      </c>
      <c r="J234" s="33">
        <f t="shared" si="36"/>
        <v>-5.3887072110069831E-3</v>
      </c>
      <c r="K234" s="32">
        <v>389023</v>
      </c>
      <c r="L234" s="32">
        <v>463882</v>
      </c>
      <c r="M234" s="32">
        <v>449832</v>
      </c>
      <c r="N234" s="32">
        <v>463848</v>
      </c>
      <c r="O234" s="32">
        <v>467225</v>
      </c>
      <c r="P234" s="32">
        <v>474922</v>
      </c>
      <c r="Q234" s="32">
        <v>498254</v>
      </c>
      <c r="R234" s="32">
        <v>519234</v>
      </c>
      <c r="S234" s="32">
        <v>-608</v>
      </c>
      <c r="T234" s="32">
        <v>20380</v>
      </c>
      <c r="U234" s="32">
        <v>-3243</v>
      </c>
      <c r="V234" s="32">
        <v>483</v>
      </c>
      <c r="W234" s="32">
        <v>15258</v>
      </c>
      <c r="X234" s="32">
        <v>15961</v>
      </c>
      <c r="Y234" s="32">
        <v>11186</v>
      </c>
      <c r="Z234" s="32">
        <v>8894</v>
      </c>
      <c r="AA234" s="32">
        <v>12484</v>
      </c>
      <c r="AB234" s="32">
        <v>7862</v>
      </c>
      <c r="AC234" s="32">
        <v>15490</v>
      </c>
      <c r="AD234" s="32">
        <v>10518</v>
      </c>
      <c r="AE234" s="32">
        <v>15377</v>
      </c>
      <c r="AF234" s="32">
        <v>9291</v>
      </c>
      <c r="AG234" s="32">
        <v>12445</v>
      </c>
      <c r="AH234" s="32">
        <v>10155</v>
      </c>
      <c r="AI234" s="32">
        <v>8040</v>
      </c>
      <c r="AJ234" s="32">
        <v>16110</v>
      </c>
      <c r="AK234" s="32">
        <v>13034</v>
      </c>
      <c r="AL234" s="32">
        <v>13732</v>
      </c>
      <c r="AM234" s="32">
        <v>11372</v>
      </c>
      <c r="AN234" s="32">
        <v>11939</v>
      </c>
      <c r="AO234" s="32">
        <v>10374</v>
      </c>
      <c r="AP234" s="32">
        <v>21847</v>
      </c>
    </row>
    <row r="235" spans="1:42" x14ac:dyDescent="0.3">
      <c r="A235" s="3">
        <v>1417</v>
      </c>
      <c r="B235" s="4" t="s">
        <v>230</v>
      </c>
      <c r="C235" s="33">
        <f t="shared" si="29"/>
        <v>8.3113423307949436E-2</v>
      </c>
      <c r="D235" s="33">
        <f t="shared" si="30"/>
        <v>4.5721646322762682E-2</v>
      </c>
      <c r="E235" s="33">
        <f t="shared" si="31"/>
        <v>6.1999788663767971E-2</v>
      </c>
      <c r="F235" s="33">
        <f t="shared" si="32"/>
        <v>5.911604707584274E-2</v>
      </c>
      <c r="G235" s="33">
        <f t="shared" si="33"/>
        <v>3.2049876831275567E-2</v>
      </c>
      <c r="H235" s="33">
        <f t="shared" si="34"/>
        <v>0.20374134257260304</v>
      </c>
      <c r="I235" s="33">
        <f t="shared" si="35"/>
        <v>1.4516086200257591E-2</v>
      </c>
      <c r="J235" s="33">
        <f t="shared" si="36"/>
        <v>-5.6945751019128257E-3</v>
      </c>
      <c r="K235" s="32">
        <v>238734</v>
      </c>
      <c r="L235" s="32">
        <v>244545</v>
      </c>
      <c r="M235" s="32">
        <v>255517</v>
      </c>
      <c r="N235" s="32">
        <v>265444</v>
      </c>
      <c r="O235" s="32">
        <v>269143</v>
      </c>
      <c r="P235" s="32">
        <v>284871</v>
      </c>
      <c r="Q235" s="32">
        <v>301252</v>
      </c>
      <c r="R235" s="32">
        <v>318900</v>
      </c>
      <c r="S235" s="32">
        <v>18973</v>
      </c>
      <c r="T235" s="32">
        <v>13183</v>
      </c>
      <c r="U235" s="32">
        <v>15446</v>
      </c>
      <c r="V235" s="32">
        <v>16914</v>
      </c>
      <c r="W235" s="32">
        <v>12275</v>
      </c>
      <c r="X235" s="32">
        <v>60466</v>
      </c>
      <c r="Y235" s="32">
        <v>5072</v>
      </c>
      <c r="Z235" s="32">
        <v>-3323</v>
      </c>
      <c r="AA235" s="32">
        <v>8868</v>
      </c>
      <c r="AB235" s="32">
        <v>6531</v>
      </c>
      <c r="AC235" s="32">
        <v>8508</v>
      </c>
      <c r="AD235" s="32">
        <v>8797</v>
      </c>
      <c r="AE235" s="32">
        <v>9041</v>
      </c>
      <c r="AF235" s="32">
        <v>10854</v>
      </c>
      <c r="AG235" s="32">
        <v>8992</v>
      </c>
      <c r="AH235" s="32">
        <v>11053</v>
      </c>
      <c r="AI235" s="32">
        <v>7999</v>
      </c>
      <c r="AJ235" s="32">
        <v>8533</v>
      </c>
      <c r="AK235" s="32">
        <v>8112</v>
      </c>
      <c r="AL235" s="32">
        <v>10019</v>
      </c>
      <c r="AM235" s="32">
        <v>12690</v>
      </c>
      <c r="AN235" s="32">
        <v>13280</v>
      </c>
      <c r="AO235" s="32">
        <v>9691</v>
      </c>
      <c r="AP235" s="32">
        <v>9546</v>
      </c>
    </row>
    <row r="236" spans="1:42" x14ac:dyDescent="0.3">
      <c r="A236" s="3">
        <v>1418</v>
      </c>
      <c r="B236" s="4" t="s">
        <v>231</v>
      </c>
      <c r="C236" s="33">
        <f t="shared" si="29"/>
        <v>7.1777364245638091E-3</v>
      </c>
      <c r="D236" s="33">
        <f t="shared" si="30"/>
        <v>2.1104145342886387E-2</v>
      </c>
      <c r="E236" s="33">
        <f t="shared" si="31"/>
        <v>2.0188184849928539E-2</v>
      </c>
      <c r="F236" s="33">
        <f t="shared" si="32"/>
        <v>2.8192063301762379E-2</v>
      </c>
      <c r="G236" s="33">
        <f t="shared" si="33"/>
        <v>1.4624262179543652E-3</v>
      </c>
      <c r="H236" s="33">
        <f t="shared" si="34"/>
        <v>2.3390107659674218E-2</v>
      </c>
      <c r="I236" s="33">
        <f t="shared" si="35"/>
        <v>6.7613324304004012E-3</v>
      </c>
      <c r="J236" s="33">
        <f t="shared" si="36"/>
        <v>1.6607239830433555E-2</v>
      </c>
      <c r="K236" s="32">
        <v>142942</v>
      </c>
      <c r="L236" s="32">
        <v>156320</v>
      </c>
      <c r="M236" s="32">
        <v>167920</v>
      </c>
      <c r="N236" s="32">
        <v>166820</v>
      </c>
      <c r="O236" s="32">
        <v>170265</v>
      </c>
      <c r="P236" s="32">
        <v>174903</v>
      </c>
      <c r="Q236" s="32">
        <v>187537</v>
      </c>
      <c r="R236" s="32">
        <v>237547</v>
      </c>
      <c r="S236" s="32">
        <v>477</v>
      </c>
      <c r="T236" s="32">
        <v>3168</v>
      </c>
      <c r="U236" s="32">
        <v>7266</v>
      </c>
      <c r="V236" s="32">
        <v>5704</v>
      </c>
      <c r="W236" s="32">
        <v>1535</v>
      </c>
      <c r="X236" s="32">
        <v>2788</v>
      </c>
      <c r="Y236" s="32">
        <v>-78</v>
      </c>
      <c r="Z236" s="32">
        <v>36433</v>
      </c>
      <c r="AA236" s="32">
        <v>4653</v>
      </c>
      <c r="AB236" s="32">
        <v>4429</v>
      </c>
      <c r="AC236" s="32">
        <v>4129</v>
      </c>
      <c r="AD236" s="32">
        <v>5057</v>
      </c>
      <c r="AE236" s="32">
        <v>5426</v>
      </c>
      <c r="AF236" s="32">
        <v>6049</v>
      </c>
      <c r="AG236" s="32">
        <v>5380</v>
      </c>
      <c r="AH236" s="32">
        <v>5873</v>
      </c>
      <c r="AI236" s="32">
        <v>4104</v>
      </c>
      <c r="AJ236" s="32">
        <v>4298</v>
      </c>
      <c r="AK236" s="32">
        <v>8005</v>
      </c>
      <c r="AL236" s="32">
        <v>6058</v>
      </c>
      <c r="AM236" s="32">
        <v>6712</v>
      </c>
      <c r="AN236" s="32">
        <v>4746</v>
      </c>
      <c r="AO236" s="32">
        <v>4034</v>
      </c>
      <c r="AP236" s="32">
        <v>38361</v>
      </c>
    </row>
    <row r="237" spans="1:42" x14ac:dyDescent="0.3">
      <c r="A237" s="3">
        <v>1419</v>
      </c>
      <c r="B237" s="4" t="s">
        <v>232</v>
      </c>
      <c r="C237" s="33">
        <f t="shared" si="29"/>
        <v>0.10032360365024917</v>
      </c>
      <c r="D237" s="33">
        <f t="shared" si="30"/>
        <v>-2.6578788935010617E-2</v>
      </c>
      <c r="E237" s="33">
        <f t="shared" si="31"/>
        <v>6.1673883641901642E-2</v>
      </c>
      <c r="F237" s="33">
        <f t="shared" si="32"/>
        <v>1.3163641590694228E-2</v>
      </c>
      <c r="G237" s="33">
        <f t="shared" si="33"/>
        <v>-2.6325112413135305E-2</v>
      </c>
      <c r="H237" s="33">
        <f t="shared" si="34"/>
        <v>-3.9451787086562877E-2</v>
      </c>
      <c r="I237" s="33">
        <f t="shared" si="35"/>
        <v>2.7634138241852079E-2</v>
      </c>
      <c r="J237" s="33">
        <f t="shared" si="36"/>
        <v>4.0549432118728253E-2</v>
      </c>
      <c r="K237" s="32">
        <v>154510</v>
      </c>
      <c r="L237" s="32">
        <v>157795</v>
      </c>
      <c r="M237" s="32">
        <v>175974</v>
      </c>
      <c r="N237" s="32">
        <v>180877</v>
      </c>
      <c r="O237" s="32">
        <v>183475</v>
      </c>
      <c r="P237" s="32">
        <v>196493</v>
      </c>
      <c r="Q237" s="32">
        <v>210790</v>
      </c>
      <c r="R237" s="32">
        <v>232531</v>
      </c>
      <c r="S237" s="32">
        <v>15297</v>
      </c>
      <c r="T237" s="32">
        <v>-3700</v>
      </c>
      <c r="U237" s="32">
        <v>12271</v>
      </c>
      <c r="V237" s="32">
        <v>2884</v>
      </c>
      <c r="W237" s="32">
        <v>-5615</v>
      </c>
      <c r="X237" s="32">
        <v>-5872</v>
      </c>
      <c r="Y237" s="32">
        <v>5538</v>
      </c>
      <c r="Z237" s="32">
        <v>16453</v>
      </c>
      <c r="AA237" s="32">
        <v>1623</v>
      </c>
      <c r="AB237" s="32">
        <v>1397</v>
      </c>
      <c r="AC237" s="32">
        <v>1002</v>
      </c>
      <c r="AD237" s="32">
        <v>1456</v>
      </c>
      <c r="AE237" s="32">
        <v>2387</v>
      </c>
      <c r="AF237" s="32">
        <v>1011</v>
      </c>
      <c r="AG237" s="32">
        <v>2153</v>
      </c>
      <c r="AH237" s="32">
        <v>1400</v>
      </c>
      <c r="AI237" s="32">
        <v>1419</v>
      </c>
      <c r="AJ237" s="32">
        <v>1891</v>
      </c>
      <c r="AK237" s="32">
        <v>2420</v>
      </c>
      <c r="AL237" s="32">
        <v>1959</v>
      </c>
      <c r="AM237" s="32">
        <v>1602</v>
      </c>
      <c r="AN237" s="32">
        <v>2891</v>
      </c>
      <c r="AO237" s="32">
        <v>1866</v>
      </c>
      <c r="AP237" s="32">
        <v>8424</v>
      </c>
    </row>
    <row r="238" spans="1:42" x14ac:dyDescent="0.3">
      <c r="A238" s="3">
        <v>1420</v>
      </c>
      <c r="B238" s="4" t="s">
        <v>233</v>
      </c>
      <c r="C238" s="33">
        <f t="shared" si="29"/>
        <v>3.0607074307650122E-2</v>
      </c>
      <c r="D238" s="33">
        <f t="shared" si="30"/>
        <v>3.6576501212177821E-2</v>
      </c>
      <c r="E238" s="33">
        <f t="shared" si="31"/>
        <v>4.8957613067755153E-2</v>
      </c>
      <c r="F238" s="33">
        <f t="shared" si="32"/>
        <v>5.5867115404008898E-2</v>
      </c>
      <c r="G238" s="33">
        <f t="shared" si="33"/>
        <v>4.2772713277913869E-2</v>
      </c>
      <c r="H238" s="33">
        <f t="shared" si="34"/>
        <v>4.9038501789969657E-2</v>
      </c>
      <c r="I238" s="33">
        <f t="shared" si="35"/>
        <v>8.0171604958833687E-2</v>
      </c>
      <c r="J238" s="33">
        <f t="shared" si="36"/>
        <v>5.7890035366609548E-2</v>
      </c>
      <c r="K238" s="32">
        <v>455875</v>
      </c>
      <c r="L238" s="32">
        <v>492502</v>
      </c>
      <c r="M238" s="32">
        <v>537996</v>
      </c>
      <c r="N238" s="32">
        <v>585049</v>
      </c>
      <c r="O238" s="32">
        <v>597624</v>
      </c>
      <c r="P238" s="32">
        <v>644983</v>
      </c>
      <c r="Q238" s="32">
        <v>720492</v>
      </c>
      <c r="R238" s="32">
        <v>767956</v>
      </c>
      <c r="S238" s="32">
        <v>5591</v>
      </c>
      <c r="T238" s="32">
        <v>17245</v>
      </c>
      <c r="U238" s="32">
        <v>29742</v>
      </c>
      <c r="V238" s="32">
        <v>38596</v>
      </c>
      <c r="W238" s="32">
        <v>24816</v>
      </c>
      <c r="X238" s="32">
        <v>35424</v>
      </c>
      <c r="Y238" s="32">
        <v>57846</v>
      </c>
      <c r="Z238" s="32">
        <v>48639</v>
      </c>
      <c r="AA238" s="32">
        <v>13995</v>
      </c>
      <c r="AB238" s="32">
        <v>8455</v>
      </c>
      <c r="AC238" s="32">
        <v>6716</v>
      </c>
      <c r="AD238" s="32">
        <v>5357</v>
      </c>
      <c r="AE238" s="32">
        <v>11160</v>
      </c>
      <c r="AF238" s="32">
        <v>6120</v>
      </c>
      <c r="AG238" s="32">
        <v>6999</v>
      </c>
      <c r="AH238" s="32">
        <v>9693</v>
      </c>
      <c r="AI238" s="32">
        <v>5633</v>
      </c>
      <c r="AJ238" s="32">
        <v>7686</v>
      </c>
      <c r="AK238" s="32">
        <v>10119</v>
      </c>
      <c r="AL238" s="32">
        <v>11268</v>
      </c>
      <c r="AM238" s="32">
        <v>10414</v>
      </c>
      <c r="AN238" s="32">
        <v>9915</v>
      </c>
      <c r="AO238" s="32">
        <v>7082</v>
      </c>
      <c r="AP238" s="32">
        <v>13875</v>
      </c>
    </row>
    <row r="239" spans="1:42" x14ac:dyDescent="0.3">
      <c r="A239" s="3">
        <v>1421</v>
      </c>
      <c r="B239" s="4" t="s">
        <v>234</v>
      </c>
      <c r="C239" s="33">
        <f t="shared" si="29"/>
        <v>9.1170441001191899E-2</v>
      </c>
      <c r="D239" s="33">
        <f t="shared" si="30"/>
        <v>5.8685937718195781E-2</v>
      </c>
      <c r="E239" s="33">
        <f t="shared" si="31"/>
        <v>2.9555118539486915E-2</v>
      </c>
      <c r="F239" s="33">
        <f t="shared" si="32"/>
        <v>6.4533798274984192E-2</v>
      </c>
      <c r="G239" s="33">
        <f t="shared" si="33"/>
        <v>7.4946234223274605E-4</v>
      </c>
      <c r="H239" s="33">
        <f t="shared" si="34"/>
        <v>1.037131197690512E-2</v>
      </c>
      <c r="I239" s="33">
        <f t="shared" si="35"/>
        <v>3.372710398710773E-2</v>
      </c>
      <c r="J239" s="33">
        <f t="shared" si="36"/>
        <v>2.3049373801031385E-2</v>
      </c>
      <c r="K239" s="32">
        <v>209750</v>
      </c>
      <c r="L239" s="32">
        <v>229152</v>
      </c>
      <c r="M239" s="32">
        <v>247639</v>
      </c>
      <c r="N239" s="32">
        <v>259244</v>
      </c>
      <c r="O239" s="32">
        <v>276198</v>
      </c>
      <c r="P239" s="32">
        <v>336698</v>
      </c>
      <c r="Q239" s="32">
        <v>277996</v>
      </c>
      <c r="R239" s="32">
        <v>274194</v>
      </c>
      <c r="S239" s="32">
        <v>14478</v>
      </c>
      <c r="T239" s="32">
        <v>22921</v>
      </c>
      <c r="U239" s="32">
        <v>15386</v>
      </c>
      <c r="V239" s="32">
        <v>20972</v>
      </c>
      <c r="W239" s="32">
        <v>19623</v>
      </c>
      <c r="X239" s="32">
        <v>71154</v>
      </c>
      <c r="Y239" s="32">
        <v>16151</v>
      </c>
      <c r="Z239" s="32">
        <v>18386</v>
      </c>
      <c r="AA239" s="32">
        <v>28451</v>
      </c>
      <c r="AB239" s="32">
        <v>12632</v>
      </c>
      <c r="AC239" s="32">
        <v>12223</v>
      </c>
      <c r="AD239" s="32">
        <v>14263</v>
      </c>
      <c r="AE239" s="32">
        <v>12688</v>
      </c>
      <c r="AF239" s="32">
        <v>26723</v>
      </c>
      <c r="AG239" s="32">
        <v>12029</v>
      </c>
      <c r="AH239" s="32">
        <v>12360</v>
      </c>
      <c r="AI239" s="32">
        <v>23806</v>
      </c>
      <c r="AJ239" s="32">
        <v>22105</v>
      </c>
      <c r="AK239" s="32">
        <v>20290</v>
      </c>
      <c r="AL239" s="32">
        <v>18505</v>
      </c>
      <c r="AM239" s="32">
        <v>32104</v>
      </c>
      <c r="AN239" s="32">
        <v>94385</v>
      </c>
      <c r="AO239" s="32">
        <v>18804</v>
      </c>
      <c r="AP239" s="32">
        <v>24426</v>
      </c>
    </row>
    <row r="240" spans="1:42" x14ac:dyDescent="0.3">
      <c r="A240" s="3">
        <v>1422</v>
      </c>
      <c r="B240" s="4" t="s">
        <v>235</v>
      </c>
      <c r="C240" s="33">
        <f t="shared" si="29"/>
        <v>2.7620709507254398E-2</v>
      </c>
      <c r="D240" s="33">
        <f t="shared" si="30"/>
        <v>2.1858479056527042E-3</v>
      </c>
      <c r="E240" s="33">
        <f t="shared" si="31"/>
        <v>3.4366800931229444E-3</v>
      </c>
      <c r="F240" s="33">
        <f t="shared" si="32"/>
        <v>-6.0396145061204845E-3</v>
      </c>
      <c r="G240" s="33">
        <f t="shared" si="33"/>
        <v>2.2614099713967616E-2</v>
      </c>
      <c r="H240" s="33">
        <f t="shared" si="34"/>
        <v>-3.7877796432083579E-3</v>
      </c>
      <c r="I240" s="33">
        <f t="shared" si="35"/>
        <v>3.0014047588014657E-3</v>
      </c>
      <c r="J240" s="33">
        <f t="shared" si="36"/>
        <v>-1.4310527523186331E-3</v>
      </c>
      <c r="K240" s="32">
        <v>224071</v>
      </c>
      <c r="L240" s="32">
        <v>236064</v>
      </c>
      <c r="M240" s="32">
        <v>243549</v>
      </c>
      <c r="N240" s="32">
        <v>253493</v>
      </c>
      <c r="O240" s="32">
        <v>279339</v>
      </c>
      <c r="P240" s="32">
        <v>267439</v>
      </c>
      <c r="Q240" s="32">
        <v>276204</v>
      </c>
      <c r="R240" s="32">
        <v>274623</v>
      </c>
      <c r="S240" s="32">
        <v>-541</v>
      </c>
      <c r="T240" s="32">
        <v>5277</v>
      </c>
      <c r="U240" s="32">
        <v>1906</v>
      </c>
      <c r="V240" s="32">
        <v>-1660</v>
      </c>
      <c r="W240" s="32">
        <v>23191</v>
      </c>
      <c r="X240" s="32">
        <v>-70</v>
      </c>
      <c r="Y240" s="32">
        <v>6618</v>
      </c>
      <c r="Z240" s="32">
        <v>-267</v>
      </c>
      <c r="AA240" s="32">
        <v>14733</v>
      </c>
      <c r="AB240" s="32">
        <v>6153</v>
      </c>
      <c r="AC240" s="32">
        <v>7130</v>
      </c>
      <c r="AD240" s="32">
        <v>9821</v>
      </c>
      <c r="AE240" s="32">
        <v>20065</v>
      </c>
      <c r="AF240" s="32">
        <v>18824</v>
      </c>
      <c r="AG240" s="32">
        <v>20325</v>
      </c>
      <c r="AH240" s="32">
        <v>23301</v>
      </c>
      <c r="AI240" s="32">
        <v>8003</v>
      </c>
      <c r="AJ240" s="32">
        <v>10914</v>
      </c>
      <c r="AK240" s="32">
        <v>8199</v>
      </c>
      <c r="AL240" s="32">
        <v>9692</v>
      </c>
      <c r="AM240" s="32">
        <v>36939</v>
      </c>
      <c r="AN240" s="32">
        <v>19767</v>
      </c>
      <c r="AO240" s="32">
        <v>26114</v>
      </c>
      <c r="AP240" s="32">
        <v>23427</v>
      </c>
    </row>
    <row r="241" spans="1:42" x14ac:dyDescent="0.3">
      <c r="A241" s="3">
        <v>1424</v>
      </c>
      <c r="B241" s="4" t="s">
        <v>236</v>
      </c>
      <c r="C241" s="33">
        <f t="shared" si="29"/>
        <v>-1.1128146792620803E-2</v>
      </c>
      <c r="D241" s="33">
        <f t="shared" si="30"/>
        <v>-3.6605717680191968E-2</v>
      </c>
      <c r="E241" s="33">
        <f t="shared" si="31"/>
        <v>-9.4734664612776825E-3</v>
      </c>
      <c r="F241" s="33">
        <f t="shared" si="32"/>
        <v>1.0790846317175149E-2</v>
      </c>
      <c r="G241" s="33">
        <f t="shared" si="33"/>
        <v>2.8356989135582416E-2</v>
      </c>
      <c r="H241" s="33">
        <f t="shared" si="34"/>
        <v>3.4062070776055914E-2</v>
      </c>
      <c r="I241" s="33">
        <f t="shared" si="35"/>
        <v>1.539920019514647E-2</v>
      </c>
      <c r="J241" s="33">
        <f t="shared" si="36"/>
        <v>2.8268417329541353E-2</v>
      </c>
      <c r="K241" s="32">
        <v>444818</v>
      </c>
      <c r="L241" s="32">
        <v>467987</v>
      </c>
      <c r="M241" s="32">
        <v>497917</v>
      </c>
      <c r="N241" s="32">
        <v>504409</v>
      </c>
      <c r="O241" s="32">
        <v>500441</v>
      </c>
      <c r="P241" s="32">
        <v>525658</v>
      </c>
      <c r="Q241" s="32">
        <v>541132</v>
      </c>
      <c r="R241" s="32">
        <v>554152</v>
      </c>
      <c r="S241" s="32">
        <v>883</v>
      </c>
      <c r="T241" s="32">
        <v>-13722</v>
      </c>
      <c r="U241" s="32">
        <v>-10396</v>
      </c>
      <c r="V241" s="32">
        <v>5799</v>
      </c>
      <c r="W241" s="32">
        <v>8988</v>
      </c>
      <c r="X241" s="32">
        <v>17694</v>
      </c>
      <c r="Y241" s="32">
        <v>12101</v>
      </c>
      <c r="Z241" s="32">
        <v>19846</v>
      </c>
      <c r="AA241" s="32">
        <v>10449</v>
      </c>
      <c r="AB241" s="32">
        <v>11454</v>
      </c>
      <c r="AC241" s="32">
        <v>18162</v>
      </c>
      <c r="AD241" s="32">
        <v>15538</v>
      </c>
      <c r="AE241" s="32">
        <v>15679</v>
      </c>
      <c r="AF241" s="32">
        <v>13400</v>
      </c>
      <c r="AG241" s="32">
        <v>11957</v>
      </c>
      <c r="AH241" s="32">
        <v>13322</v>
      </c>
      <c r="AI241" s="32">
        <v>16282</v>
      </c>
      <c r="AJ241" s="32">
        <v>14863</v>
      </c>
      <c r="AK241" s="32">
        <v>12483</v>
      </c>
      <c r="AL241" s="32">
        <v>15894</v>
      </c>
      <c r="AM241" s="32">
        <v>10476</v>
      </c>
      <c r="AN241" s="32">
        <v>13189</v>
      </c>
      <c r="AO241" s="32">
        <v>15725</v>
      </c>
      <c r="AP241" s="32">
        <v>17503</v>
      </c>
    </row>
    <row r="242" spans="1:42" x14ac:dyDescent="0.3">
      <c r="A242" s="3">
        <v>1426</v>
      </c>
      <c r="B242" s="4" t="s">
        <v>237</v>
      </c>
      <c r="C242" s="33">
        <f t="shared" si="29"/>
        <v>7.2032444590864164E-2</v>
      </c>
      <c r="D242" s="33">
        <f t="shared" si="30"/>
        <v>5.4092000413722375E-3</v>
      </c>
      <c r="E242" s="33">
        <f t="shared" si="31"/>
        <v>1.3911785236152396E-2</v>
      </c>
      <c r="F242" s="33">
        <f t="shared" si="32"/>
        <v>3.1326658882972015E-2</v>
      </c>
      <c r="G242" s="33">
        <f t="shared" si="33"/>
        <v>1.0610725132088031E-2</v>
      </c>
      <c r="H242" s="33">
        <f t="shared" si="34"/>
        <v>2.8902188701800191E-3</v>
      </c>
      <c r="I242" s="33">
        <f t="shared" si="35"/>
        <v>4.1477728141517522E-3</v>
      </c>
      <c r="J242" s="33">
        <f t="shared" si="36"/>
        <v>3.6448967297296811E-2</v>
      </c>
      <c r="K242" s="32">
        <v>440135</v>
      </c>
      <c r="L242" s="32">
        <v>454411</v>
      </c>
      <c r="M242" s="32">
        <v>471327</v>
      </c>
      <c r="N242" s="32">
        <v>491626</v>
      </c>
      <c r="O242" s="32">
        <v>480740</v>
      </c>
      <c r="P242" s="32">
        <v>508612</v>
      </c>
      <c r="Q242" s="32">
        <v>535227</v>
      </c>
      <c r="R242" s="32">
        <v>554419</v>
      </c>
      <c r="S242" s="32">
        <v>41409</v>
      </c>
      <c r="T242" s="32">
        <v>1109</v>
      </c>
      <c r="U242" s="32">
        <v>5168</v>
      </c>
      <c r="V242" s="32">
        <v>8779</v>
      </c>
      <c r="W242" s="32">
        <v>6066</v>
      </c>
      <c r="X242" s="32">
        <v>7564</v>
      </c>
      <c r="Y242" s="32">
        <v>21740</v>
      </c>
      <c r="Z242" s="32">
        <v>26344</v>
      </c>
      <c r="AA242" s="32">
        <v>22700</v>
      </c>
      <c r="AB242" s="32">
        <v>29485</v>
      </c>
      <c r="AC242" s="32">
        <v>28462</v>
      </c>
      <c r="AD242" s="32">
        <v>34164</v>
      </c>
      <c r="AE242" s="32">
        <v>27596</v>
      </c>
      <c r="AF242" s="32">
        <v>22115</v>
      </c>
      <c r="AG242" s="32">
        <v>16249</v>
      </c>
      <c r="AH242" s="32">
        <v>24131</v>
      </c>
      <c r="AI242" s="32">
        <v>32405</v>
      </c>
      <c r="AJ242" s="32">
        <v>28136</v>
      </c>
      <c r="AK242" s="32">
        <v>27073</v>
      </c>
      <c r="AL242" s="32">
        <v>27542</v>
      </c>
      <c r="AM242" s="32">
        <v>28561</v>
      </c>
      <c r="AN242" s="32">
        <v>28209</v>
      </c>
      <c r="AO242" s="32">
        <v>35769</v>
      </c>
      <c r="AP242" s="32">
        <v>30267</v>
      </c>
    </row>
    <row r="243" spans="1:42" x14ac:dyDescent="0.3">
      <c r="A243" s="3">
        <v>1428</v>
      </c>
      <c r="B243" s="4" t="s">
        <v>238</v>
      </c>
      <c r="C243" s="33">
        <f t="shared" si="29"/>
        <v>2.4530320821181017E-2</v>
      </c>
      <c r="D243" s="33">
        <f t="shared" si="30"/>
        <v>-1.4382748125603146E-4</v>
      </c>
      <c r="E243" s="33">
        <f t="shared" si="31"/>
        <v>-2.8638874628686261E-2</v>
      </c>
      <c r="F243" s="33">
        <f t="shared" si="32"/>
        <v>6.6280411378483147E-3</v>
      </c>
      <c r="G243" s="33">
        <f t="shared" si="33"/>
        <v>3.2488470180141116E-2</v>
      </c>
      <c r="H243" s="33">
        <f t="shared" si="34"/>
        <v>4.4949252685838721E-2</v>
      </c>
      <c r="I243" s="33">
        <f t="shared" si="35"/>
        <v>3.5980809282420062E-2</v>
      </c>
      <c r="J243" s="33">
        <f t="shared" si="36"/>
        <v>2.9629093731194076E-2</v>
      </c>
      <c r="K243" s="32">
        <v>211208</v>
      </c>
      <c r="L243" s="32">
        <v>215536</v>
      </c>
      <c r="M243" s="32">
        <v>227907</v>
      </c>
      <c r="N243" s="32">
        <v>240946</v>
      </c>
      <c r="O243" s="32">
        <v>253690</v>
      </c>
      <c r="P243" s="32">
        <v>262674</v>
      </c>
      <c r="Q243" s="32">
        <v>279927</v>
      </c>
      <c r="R243" s="32">
        <v>304093</v>
      </c>
      <c r="S243" s="32">
        <v>5975</v>
      </c>
      <c r="T243" s="32">
        <v>-3383</v>
      </c>
      <c r="U243" s="32">
        <v>-6062</v>
      </c>
      <c r="V243" s="32">
        <v>2419</v>
      </c>
      <c r="W243" s="32">
        <v>5524</v>
      </c>
      <c r="X243" s="32">
        <v>10045</v>
      </c>
      <c r="Y243" s="32">
        <v>10834</v>
      </c>
      <c r="Z243" s="32">
        <v>10880</v>
      </c>
      <c r="AA243" s="32">
        <v>2315</v>
      </c>
      <c r="AB243" s="32">
        <v>6742</v>
      </c>
      <c r="AC243" s="32">
        <v>1244</v>
      </c>
      <c r="AD243" s="32">
        <v>1184</v>
      </c>
      <c r="AE243" s="32">
        <v>3066</v>
      </c>
      <c r="AF243" s="32">
        <v>2804</v>
      </c>
      <c r="AG243" s="32">
        <v>1567</v>
      </c>
      <c r="AH243" s="32">
        <v>1390</v>
      </c>
      <c r="AI243" s="32">
        <v>3109</v>
      </c>
      <c r="AJ243" s="32">
        <v>3390</v>
      </c>
      <c r="AK243" s="32">
        <v>1709</v>
      </c>
      <c r="AL243" s="32">
        <v>2006</v>
      </c>
      <c r="AM243" s="32">
        <v>348</v>
      </c>
      <c r="AN243" s="32">
        <v>1042</v>
      </c>
      <c r="AO243" s="32">
        <v>2329</v>
      </c>
      <c r="AP243" s="32">
        <v>3260</v>
      </c>
    </row>
    <row r="244" spans="1:42" x14ac:dyDescent="0.3">
      <c r="A244" s="3">
        <v>1429</v>
      </c>
      <c r="B244" s="4" t="s">
        <v>239</v>
      </c>
      <c r="C244" s="33">
        <f t="shared" si="29"/>
        <v>-5.8334719924830426E-3</v>
      </c>
      <c r="D244" s="33">
        <f t="shared" si="30"/>
        <v>3.9960728327396042E-2</v>
      </c>
      <c r="E244" s="33">
        <f t="shared" si="31"/>
        <v>2.2108843537414966E-4</v>
      </c>
      <c r="F244" s="33">
        <f t="shared" si="32"/>
        <v>2.1441942254240173E-2</v>
      </c>
      <c r="G244" s="33">
        <f t="shared" si="33"/>
        <v>6.6418632395621032E-3</v>
      </c>
      <c r="H244" s="33">
        <f t="shared" si="34"/>
        <v>-4.2767843164209429E-3</v>
      </c>
      <c r="I244" s="33">
        <f t="shared" si="35"/>
        <v>1.2371585956111951E-2</v>
      </c>
      <c r="J244" s="33">
        <f t="shared" si="36"/>
        <v>3.7857892470803511E-2</v>
      </c>
      <c r="K244" s="32">
        <v>204338</v>
      </c>
      <c r="L244" s="32">
        <v>222043</v>
      </c>
      <c r="M244" s="32">
        <v>235200</v>
      </c>
      <c r="N244" s="32">
        <v>246806</v>
      </c>
      <c r="O244" s="32">
        <v>261523</v>
      </c>
      <c r="P244" s="32">
        <v>261879</v>
      </c>
      <c r="Q244" s="32">
        <v>278299</v>
      </c>
      <c r="R244" s="32">
        <v>297296</v>
      </c>
      <c r="S244" s="32">
        <v>-1780</v>
      </c>
      <c r="T244" s="32">
        <v>8503</v>
      </c>
      <c r="U244" s="32">
        <v>1715</v>
      </c>
      <c r="V244" s="32">
        <v>6204</v>
      </c>
      <c r="W244" s="32">
        <v>1578</v>
      </c>
      <c r="X244" s="32">
        <v>1362</v>
      </c>
      <c r="Y244" s="32">
        <v>6263</v>
      </c>
      <c r="Z244" s="32">
        <v>15322</v>
      </c>
      <c r="AA244" s="32">
        <v>2847</v>
      </c>
      <c r="AB244" s="32">
        <v>2053</v>
      </c>
      <c r="AC244" s="32">
        <v>1129</v>
      </c>
      <c r="AD244" s="32">
        <v>3469</v>
      </c>
      <c r="AE244" s="32">
        <v>1588</v>
      </c>
      <c r="AF244" s="32">
        <v>3020</v>
      </c>
      <c r="AG244" s="32">
        <v>3360</v>
      </c>
      <c r="AH244" s="32">
        <v>2629</v>
      </c>
      <c r="AI244" s="32">
        <v>2259</v>
      </c>
      <c r="AJ244" s="32">
        <v>1683</v>
      </c>
      <c r="AK244" s="32">
        <v>2792</v>
      </c>
      <c r="AL244" s="32">
        <v>4381</v>
      </c>
      <c r="AM244" s="32">
        <v>1429</v>
      </c>
      <c r="AN244" s="32">
        <v>5502</v>
      </c>
      <c r="AO244" s="32">
        <v>6180</v>
      </c>
      <c r="AP244" s="32">
        <v>6696</v>
      </c>
    </row>
    <row r="245" spans="1:42" x14ac:dyDescent="0.3">
      <c r="A245" s="3">
        <v>1430</v>
      </c>
      <c r="B245" s="4" t="s">
        <v>240</v>
      </c>
      <c r="C245" s="33">
        <f t="shared" si="29"/>
        <v>7.8417565534679768E-4</v>
      </c>
      <c r="D245" s="33">
        <f t="shared" si="30"/>
        <v>-1.0459058886417847E-2</v>
      </c>
      <c r="E245" s="33">
        <f t="shared" si="31"/>
        <v>-5.4480003310177416E-3</v>
      </c>
      <c r="F245" s="33">
        <f t="shared" si="32"/>
        <v>1.7553601858367317E-2</v>
      </c>
      <c r="G245" s="33">
        <f t="shared" si="33"/>
        <v>-7.5906358061134738E-3</v>
      </c>
      <c r="H245" s="33">
        <f t="shared" si="34"/>
        <v>3.1757482611798099E-3</v>
      </c>
      <c r="I245" s="33">
        <f t="shared" si="35"/>
        <v>2.7429383023815777E-2</v>
      </c>
      <c r="J245" s="33">
        <f t="shared" si="36"/>
        <v>2.2807728869460336E-2</v>
      </c>
      <c r="K245" s="32">
        <v>187458</v>
      </c>
      <c r="L245" s="32">
        <v>198297</v>
      </c>
      <c r="M245" s="32">
        <v>217511</v>
      </c>
      <c r="N245" s="32">
        <v>235906</v>
      </c>
      <c r="O245" s="32">
        <v>248991</v>
      </c>
      <c r="P245" s="32">
        <v>255058</v>
      </c>
      <c r="Q245" s="32">
        <v>270367</v>
      </c>
      <c r="R245" s="32">
        <v>293497</v>
      </c>
      <c r="S245" s="32">
        <v>703</v>
      </c>
      <c r="T245" s="32">
        <v>-1336</v>
      </c>
      <c r="U245" s="32">
        <v>-1472</v>
      </c>
      <c r="V245" s="32">
        <v>4480</v>
      </c>
      <c r="W245" s="32">
        <v>-2509</v>
      </c>
      <c r="X245" s="32">
        <v>240</v>
      </c>
      <c r="Y245" s="32">
        <v>8248</v>
      </c>
      <c r="Z245" s="32">
        <v>4041</v>
      </c>
      <c r="AA245" s="32">
        <v>1843</v>
      </c>
      <c r="AB245" s="32">
        <v>1920</v>
      </c>
      <c r="AC245" s="32">
        <v>2794</v>
      </c>
      <c r="AD245" s="32">
        <v>2202</v>
      </c>
      <c r="AE245" s="32">
        <v>2005</v>
      </c>
      <c r="AF245" s="32">
        <v>3738</v>
      </c>
      <c r="AG245" s="32">
        <v>2323</v>
      </c>
      <c r="AH245" s="32">
        <v>6127</v>
      </c>
      <c r="AI245" s="32">
        <v>2399</v>
      </c>
      <c r="AJ245" s="32">
        <v>2658</v>
      </c>
      <c r="AK245" s="32">
        <v>2507</v>
      </c>
      <c r="AL245" s="32">
        <v>2541</v>
      </c>
      <c r="AM245" s="32">
        <v>1386</v>
      </c>
      <c r="AN245" s="32">
        <v>3168</v>
      </c>
      <c r="AO245" s="32">
        <v>3155</v>
      </c>
      <c r="AP245" s="32">
        <v>3474</v>
      </c>
    </row>
    <row r="246" spans="1:42" x14ac:dyDescent="0.3">
      <c r="A246" s="3">
        <v>1431</v>
      </c>
      <c r="B246" s="4" t="s">
        <v>241</v>
      </c>
      <c r="C246" s="33">
        <f t="shared" si="29"/>
        <v>1.6531129785416262E-2</v>
      </c>
      <c r="D246" s="33">
        <f t="shared" si="30"/>
        <v>1.7882390012728712E-2</v>
      </c>
      <c r="E246" s="33">
        <f t="shared" si="31"/>
        <v>2.8986878507927017E-2</v>
      </c>
      <c r="F246" s="33">
        <f t="shared" si="32"/>
        <v>1.435714785065917E-2</v>
      </c>
      <c r="G246" s="33">
        <f t="shared" si="33"/>
        <v>1.2471411971075206E-3</v>
      </c>
      <c r="H246" s="33">
        <f t="shared" si="34"/>
        <v>6.9596059970841459E-3</v>
      </c>
      <c r="I246" s="33">
        <f t="shared" si="35"/>
        <v>-1.4761908054401261E-3</v>
      </c>
      <c r="J246" s="33">
        <f t="shared" si="36"/>
        <v>-1.3137246688298925E-2</v>
      </c>
      <c r="K246" s="32">
        <v>221219</v>
      </c>
      <c r="L246" s="32">
        <v>241187</v>
      </c>
      <c r="M246" s="32">
        <v>264223</v>
      </c>
      <c r="N246" s="32">
        <v>271781</v>
      </c>
      <c r="O246" s="32">
        <v>270218</v>
      </c>
      <c r="P246" s="32">
        <v>275734</v>
      </c>
      <c r="Q246" s="32">
        <v>289258</v>
      </c>
      <c r="R246" s="32">
        <v>310339</v>
      </c>
      <c r="S246" s="32">
        <v>4840</v>
      </c>
      <c r="T246" s="32">
        <v>5341</v>
      </c>
      <c r="U246" s="32">
        <v>11220</v>
      </c>
      <c r="V246" s="32">
        <v>5031</v>
      </c>
      <c r="W246" s="32">
        <v>-1572</v>
      </c>
      <c r="X246" s="32">
        <v>1710</v>
      </c>
      <c r="Y246" s="32">
        <v>-2455</v>
      </c>
      <c r="Z246" s="32">
        <v>-2471</v>
      </c>
      <c r="AA246" s="32">
        <v>3417</v>
      </c>
      <c r="AB246" s="32">
        <v>3706</v>
      </c>
      <c r="AC246" s="32">
        <v>3972</v>
      </c>
      <c r="AD246" s="32">
        <v>5567</v>
      </c>
      <c r="AE246" s="32">
        <v>6235</v>
      </c>
      <c r="AF246" s="32">
        <v>4771</v>
      </c>
      <c r="AG246" s="32">
        <v>6272</v>
      </c>
      <c r="AH246" s="32">
        <v>6604</v>
      </c>
      <c r="AI246" s="32">
        <v>4600</v>
      </c>
      <c r="AJ246" s="32">
        <v>4734</v>
      </c>
      <c r="AK246" s="32">
        <v>7533</v>
      </c>
      <c r="AL246" s="32">
        <v>6696</v>
      </c>
      <c r="AM246" s="32">
        <v>4326</v>
      </c>
      <c r="AN246" s="32">
        <v>4562</v>
      </c>
      <c r="AO246" s="32">
        <v>4244</v>
      </c>
      <c r="AP246" s="32">
        <v>8210</v>
      </c>
    </row>
    <row r="247" spans="1:42" x14ac:dyDescent="0.3">
      <c r="A247" s="3">
        <v>1432</v>
      </c>
      <c r="B247" s="4" t="s">
        <v>242</v>
      </c>
      <c r="C247" s="33">
        <f t="shared" si="29"/>
        <v>2.8920183122321991E-2</v>
      </c>
      <c r="D247" s="33">
        <f t="shared" si="30"/>
        <v>7.1801645243472411E-3</v>
      </c>
      <c r="E247" s="33">
        <f t="shared" si="31"/>
        <v>4.612996860894273E-2</v>
      </c>
      <c r="F247" s="33">
        <f t="shared" si="32"/>
        <v>4.0822084969742906E-2</v>
      </c>
      <c r="G247" s="33">
        <f t="shared" si="33"/>
        <v>4.8960091702707435E-3</v>
      </c>
      <c r="H247" s="33">
        <f t="shared" si="34"/>
        <v>2.3106670306175282E-2</v>
      </c>
      <c r="I247" s="33">
        <f t="shared" si="35"/>
        <v>3.1071844285537824E-2</v>
      </c>
      <c r="J247" s="33">
        <f t="shared" si="36"/>
        <v>4.6322441399719951E-2</v>
      </c>
      <c r="K247" s="32">
        <v>763861</v>
      </c>
      <c r="L247" s="32">
        <v>829786</v>
      </c>
      <c r="M247" s="32">
        <v>913636</v>
      </c>
      <c r="N247" s="32">
        <v>960436</v>
      </c>
      <c r="O247" s="32">
        <v>987539</v>
      </c>
      <c r="P247" s="32">
        <v>1029443</v>
      </c>
      <c r="Q247" s="32">
        <v>1109107</v>
      </c>
      <c r="R247" s="32">
        <v>1208356</v>
      </c>
      <c r="S247" s="32">
        <v>23439</v>
      </c>
      <c r="T247" s="32">
        <v>6757</v>
      </c>
      <c r="U247" s="32">
        <v>38872</v>
      </c>
      <c r="V247" s="32">
        <v>36845</v>
      </c>
      <c r="W247" s="32">
        <v>843</v>
      </c>
      <c r="X247" s="32">
        <v>21461</v>
      </c>
      <c r="Y247" s="32">
        <v>46759</v>
      </c>
      <c r="Z247" s="32">
        <v>92335</v>
      </c>
      <c r="AA247" s="32">
        <v>5647</v>
      </c>
      <c r="AB247" s="32">
        <v>8032</v>
      </c>
      <c r="AC247" s="32">
        <v>11995</v>
      </c>
      <c r="AD247" s="32">
        <v>8974</v>
      </c>
      <c r="AE247" s="32">
        <v>9241</v>
      </c>
      <c r="AF247" s="32">
        <v>5877</v>
      </c>
      <c r="AG247" s="32">
        <v>3791</v>
      </c>
      <c r="AH247" s="32">
        <v>15951</v>
      </c>
      <c r="AI247" s="32">
        <v>6995</v>
      </c>
      <c r="AJ247" s="32">
        <v>8831</v>
      </c>
      <c r="AK247" s="32">
        <v>8721</v>
      </c>
      <c r="AL247" s="32">
        <v>6612</v>
      </c>
      <c r="AM247" s="32">
        <v>5249</v>
      </c>
      <c r="AN247" s="32">
        <v>3551</v>
      </c>
      <c r="AO247" s="32">
        <v>16088</v>
      </c>
      <c r="AP247" s="32">
        <v>52312</v>
      </c>
    </row>
    <row r="248" spans="1:42" x14ac:dyDescent="0.3">
      <c r="A248" s="3">
        <v>1433</v>
      </c>
      <c r="B248" s="4" t="s">
        <v>243</v>
      </c>
      <c r="C248" s="33">
        <f t="shared" si="29"/>
        <v>-2.1445772436217553E-2</v>
      </c>
      <c r="D248" s="33">
        <f t="shared" si="30"/>
        <v>-1.5540740050041184E-2</v>
      </c>
      <c r="E248" s="33">
        <f t="shared" si="31"/>
        <v>1.8544245583106581E-2</v>
      </c>
      <c r="F248" s="33">
        <f t="shared" si="32"/>
        <v>-1.3671652923759841E-2</v>
      </c>
      <c r="G248" s="33">
        <f t="shared" si="33"/>
        <v>9.2471418514151454E-3</v>
      </c>
      <c r="H248" s="33">
        <f t="shared" si="34"/>
        <v>-8.0966751674539639E-4</v>
      </c>
      <c r="I248" s="33">
        <f t="shared" si="35"/>
        <v>6.7177250675133342E-3</v>
      </c>
      <c r="J248" s="33">
        <f t="shared" si="36"/>
        <v>2.854260247703053E-2</v>
      </c>
      <c r="K248" s="32">
        <v>180222</v>
      </c>
      <c r="L248" s="32">
        <v>193041</v>
      </c>
      <c r="M248" s="32">
        <v>208744</v>
      </c>
      <c r="N248" s="32">
        <v>219871</v>
      </c>
      <c r="O248" s="32">
        <v>231531</v>
      </c>
      <c r="P248" s="32">
        <v>230959</v>
      </c>
      <c r="Q248" s="32">
        <v>252913</v>
      </c>
      <c r="R248" s="32">
        <v>269597</v>
      </c>
      <c r="S248" s="32">
        <v>-2225</v>
      </c>
      <c r="T248" s="32">
        <v>-239</v>
      </c>
      <c r="U248" s="32">
        <v>4394</v>
      </c>
      <c r="V248" s="32">
        <v>-3615</v>
      </c>
      <c r="W248" s="32">
        <v>3398</v>
      </c>
      <c r="X248" s="32">
        <v>-1333</v>
      </c>
      <c r="Y248" s="32">
        <v>1933</v>
      </c>
      <c r="Z248" s="32">
        <v>6203</v>
      </c>
      <c r="AA248" s="32">
        <v>1087</v>
      </c>
      <c r="AB248" s="32">
        <v>1357</v>
      </c>
      <c r="AC248" s="32">
        <v>3164</v>
      </c>
      <c r="AD248" s="32">
        <v>3663</v>
      </c>
      <c r="AE248" s="32">
        <v>2248</v>
      </c>
      <c r="AF248" s="32">
        <v>3407</v>
      </c>
      <c r="AG248" s="32">
        <v>2499</v>
      </c>
      <c r="AH248" s="32">
        <v>4171</v>
      </c>
      <c r="AI248" s="32">
        <v>2727</v>
      </c>
      <c r="AJ248" s="32">
        <v>4118</v>
      </c>
      <c r="AK248" s="32">
        <v>3687</v>
      </c>
      <c r="AL248" s="32">
        <v>3054</v>
      </c>
      <c r="AM248" s="32">
        <v>3505</v>
      </c>
      <c r="AN248" s="32">
        <v>2261</v>
      </c>
      <c r="AO248" s="32">
        <v>2733</v>
      </c>
      <c r="AP248" s="32">
        <v>2679</v>
      </c>
    </row>
    <row r="249" spans="1:42" x14ac:dyDescent="0.3">
      <c r="A249" s="3">
        <v>1438</v>
      </c>
      <c r="B249" s="4" t="s">
        <v>244</v>
      </c>
      <c r="C249" s="33">
        <f t="shared" si="29"/>
        <v>7.749400269147505E-2</v>
      </c>
      <c r="D249" s="33">
        <f t="shared" si="30"/>
        <v>1.3456068734825702E-2</v>
      </c>
      <c r="E249" s="33">
        <f t="shared" si="31"/>
        <v>3.422251458237232E-2</v>
      </c>
      <c r="F249" s="33">
        <f t="shared" si="32"/>
        <v>8.0823358394269726E-2</v>
      </c>
      <c r="G249" s="33">
        <f t="shared" si="33"/>
        <v>-5.7163608451265308E-2</v>
      </c>
      <c r="H249" s="33">
        <f t="shared" si="34"/>
        <v>0.17267585206671501</v>
      </c>
      <c r="I249" s="33">
        <f t="shared" si="35"/>
        <v>5.1273612277951477E-2</v>
      </c>
      <c r="J249" s="33">
        <f t="shared" si="36"/>
        <v>5.212719279741463E-2</v>
      </c>
      <c r="K249" s="32">
        <v>341820</v>
      </c>
      <c r="L249" s="32">
        <v>355453</v>
      </c>
      <c r="M249" s="32">
        <v>366367</v>
      </c>
      <c r="N249" s="32">
        <v>407939</v>
      </c>
      <c r="O249" s="32">
        <v>411678</v>
      </c>
      <c r="P249" s="32">
        <v>413700</v>
      </c>
      <c r="Q249" s="32">
        <v>461836</v>
      </c>
      <c r="R249" s="32">
        <v>474052</v>
      </c>
      <c r="S249" s="32">
        <v>28872</v>
      </c>
      <c r="T249" s="32">
        <v>2028</v>
      </c>
      <c r="U249" s="32">
        <v>8452</v>
      </c>
      <c r="V249" s="32">
        <v>30312</v>
      </c>
      <c r="W249" s="32">
        <v>-24146</v>
      </c>
      <c r="X249" s="32">
        <v>72789</v>
      </c>
      <c r="Y249" s="32">
        <v>22037</v>
      </c>
      <c r="Z249" s="32">
        <v>24137</v>
      </c>
      <c r="AA249" s="32">
        <v>10042</v>
      </c>
      <c r="AB249" s="32">
        <v>8724</v>
      </c>
      <c r="AC249" s="32">
        <v>9578</v>
      </c>
      <c r="AD249" s="32">
        <v>8664</v>
      </c>
      <c r="AE249" s="32">
        <v>6388</v>
      </c>
      <c r="AF249" s="32">
        <v>7089</v>
      </c>
      <c r="AG249" s="32">
        <v>8828</v>
      </c>
      <c r="AH249" s="32">
        <v>8755</v>
      </c>
      <c r="AI249" s="32">
        <v>12425</v>
      </c>
      <c r="AJ249" s="32">
        <v>5969</v>
      </c>
      <c r="AK249" s="32">
        <v>5492</v>
      </c>
      <c r="AL249" s="32">
        <v>6005</v>
      </c>
      <c r="AM249" s="32">
        <v>5775</v>
      </c>
      <c r="AN249" s="32">
        <v>8442</v>
      </c>
      <c r="AO249" s="32">
        <v>7185</v>
      </c>
      <c r="AP249" s="32">
        <v>8181</v>
      </c>
    </row>
    <row r="250" spans="1:42" x14ac:dyDescent="0.3">
      <c r="A250" s="3">
        <v>1439</v>
      </c>
      <c r="B250" s="4" t="s">
        <v>245</v>
      </c>
      <c r="C250" s="33">
        <f t="shared" si="29"/>
        <v>1.7438049374687084E-2</v>
      </c>
      <c r="D250" s="33">
        <f t="shared" si="30"/>
        <v>2.9103223194238248E-2</v>
      </c>
      <c r="E250" s="33">
        <f t="shared" si="31"/>
        <v>-4.2555615418756274E-3</v>
      </c>
      <c r="F250" s="33">
        <f t="shared" si="32"/>
        <v>6.7505536678083818E-3</v>
      </c>
      <c r="G250" s="33">
        <f t="shared" si="33"/>
        <v>2.1122804878579794E-2</v>
      </c>
      <c r="H250" s="33">
        <f t="shared" si="34"/>
        <v>1.8057392485118274E-2</v>
      </c>
      <c r="I250" s="33">
        <f t="shared" si="35"/>
        <v>1.9094868558427999E-2</v>
      </c>
      <c r="J250" s="33">
        <f t="shared" si="36"/>
        <v>-3.3242967146466596E-3</v>
      </c>
      <c r="K250" s="32">
        <v>387486</v>
      </c>
      <c r="L250" s="32">
        <v>407515</v>
      </c>
      <c r="M250" s="32">
        <v>421331</v>
      </c>
      <c r="N250" s="32">
        <v>441149</v>
      </c>
      <c r="O250" s="32">
        <v>459314</v>
      </c>
      <c r="P250" s="32">
        <v>481631</v>
      </c>
      <c r="Q250" s="32">
        <v>513384</v>
      </c>
      <c r="R250" s="32">
        <v>531541</v>
      </c>
      <c r="S250" s="32">
        <v>9353</v>
      </c>
      <c r="T250" s="32">
        <v>6740</v>
      </c>
      <c r="U250" s="32">
        <v>1024</v>
      </c>
      <c r="V250" s="32">
        <v>3909</v>
      </c>
      <c r="W250" s="32">
        <v>11368</v>
      </c>
      <c r="X250" s="32">
        <v>20355</v>
      </c>
      <c r="Y250" s="32">
        <v>14607</v>
      </c>
      <c r="Z250" s="32">
        <v>-8950</v>
      </c>
      <c r="AA250" s="32">
        <v>11824</v>
      </c>
      <c r="AB250" s="32">
        <v>17232</v>
      </c>
      <c r="AC250" s="32">
        <v>7157</v>
      </c>
      <c r="AD250" s="32">
        <v>8069</v>
      </c>
      <c r="AE250" s="32">
        <v>8240</v>
      </c>
      <c r="AF250" s="32">
        <v>9285</v>
      </c>
      <c r="AG250" s="32">
        <v>8486</v>
      </c>
      <c r="AH250" s="32">
        <v>15425</v>
      </c>
      <c r="AI250" s="32">
        <v>14420</v>
      </c>
      <c r="AJ250" s="32">
        <v>12112</v>
      </c>
      <c r="AK250" s="32">
        <v>9974</v>
      </c>
      <c r="AL250" s="32">
        <v>9000</v>
      </c>
      <c r="AM250" s="32">
        <v>9906</v>
      </c>
      <c r="AN250" s="32">
        <v>20943</v>
      </c>
      <c r="AO250" s="32">
        <v>13290</v>
      </c>
      <c r="AP250" s="32">
        <v>8242</v>
      </c>
    </row>
    <row r="251" spans="1:42" x14ac:dyDescent="0.3">
      <c r="A251" s="3">
        <v>1441</v>
      </c>
      <c r="B251" s="4" t="s">
        <v>246</v>
      </c>
      <c r="C251" s="33">
        <f t="shared" si="29"/>
        <v>-4.2983449077614953E-3</v>
      </c>
      <c r="D251" s="33">
        <f t="shared" si="30"/>
        <v>7.4849574156791695E-3</v>
      </c>
      <c r="E251" s="33">
        <f t="shared" si="31"/>
        <v>-1.11421248027438E-2</v>
      </c>
      <c r="F251" s="33">
        <f t="shared" si="32"/>
        <v>-1.8585703716249343E-2</v>
      </c>
      <c r="G251" s="33">
        <f t="shared" si="33"/>
        <v>-6.8946653178362559E-3</v>
      </c>
      <c r="H251" s="33">
        <f t="shared" si="34"/>
        <v>4.9005093719418864E-2</v>
      </c>
      <c r="I251" s="33">
        <f t="shared" si="35"/>
        <v>5.2373060957829072E-2</v>
      </c>
      <c r="J251" s="33">
        <f t="shared" si="36"/>
        <v>4.8137113394104522E-2</v>
      </c>
      <c r="K251" s="32">
        <v>196122</v>
      </c>
      <c r="L251" s="32">
        <v>206414</v>
      </c>
      <c r="M251" s="32">
        <v>219258</v>
      </c>
      <c r="N251" s="32">
        <v>224366</v>
      </c>
      <c r="O251" s="32">
        <v>230323</v>
      </c>
      <c r="P251" s="32">
        <v>239118</v>
      </c>
      <c r="Q251" s="32">
        <v>251026</v>
      </c>
      <c r="R251" s="32">
        <v>259114</v>
      </c>
      <c r="S251" s="32">
        <v>-929</v>
      </c>
      <c r="T251" s="32">
        <v>658</v>
      </c>
      <c r="U251" s="32">
        <v>-3382</v>
      </c>
      <c r="V251" s="32">
        <v>-3670</v>
      </c>
      <c r="W251" s="32">
        <v>-1134</v>
      </c>
      <c r="X251" s="32">
        <v>11188</v>
      </c>
      <c r="Y251" s="32">
        <v>14952</v>
      </c>
      <c r="Z251" s="32">
        <v>12952</v>
      </c>
      <c r="AA251" s="32">
        <v>2264</v>
      </c>
      <c r="AB251" s="32">
        <v>3073</v>
      </c>
      <c r="AC251" s="32">
        <v>2932</v>
      </c>
      <c r="AD251" s="32">
        <v>1489</v>
      </c>
      <c r="AE251" s="32">
        <v>1542</v>
      </c>
      <c r="AF251" s="32">
        <v>1741</v>
      </c>
      <c r="AG251" s="32">
        <v>1245</v>
      </c>
      <c r="AH251" s="32">
        <v>3216</v>
      </c>
      <c r="AI251" s="32">
        <v>2178</v>
      </c>
      <c r="AJ251" s="32">
        <v>2186</v>
      </c>
      <c r="AK251" s="32">
        <v>1993</v>
      </c>
      <c r="AL251" s="32">
        <v>1989</v>
      </c>
      <c r="AM251" s="32">
        <v>1996</v>
      </c>
      <c r="AN251" s="32">
        <v>1211</v>
      </c>
      <c r="AO251" s="32">
        <v>3050</v>
      </c>
      <c r="AP251" s="32">
        <v>3695</v>
      </c>
    </row>
    <row r="252" spans="1:42" x14ac:dyDescent="0.3">
      <c r="A252" s="3">
        <v>1443</v>
      </c>
      <c r="B252" s="4" t="s">
        <v>247</v>
      </c>
      <c r="C252" s="33">
        <f t="shared" si="29"/>
        <v>2.9342208257232157E-2</v>
      </c>
      <c r="D252" s="33">
        <f t="shared" si="30"/>
        <v>-8.2281237530676173E-3</v>
      </c>
      <c r="E252" s="33">
        <f t="shared" si="31"/>
        <v>9.7445023832339796E-3</v>
      </c>
      <c r="F252" s="33">
        <f t="shared" si="32"/>
        <v>6.5497168285728203E-3</v>
      </c>
      <c r="G252" s="33">
        <f t="shared" si="33"/>
        <v>-6.6426170766762261E-3</v>
      </c>
      <c r="H252" s="33">
        <f t="shared" si="34"/>
        <v>2.1547092485693579E-2</v>
      </c>
      <c r="I252" s="33">
        <f t="shared" si="35"/>
        <v>1.8920800894956735E-2</v>
      </c>
      <c r="J252" s="33">
        <f t="shared" si="36"/>
        <v>4.3489810886988313E-3</v>
      </c>
      <c r="K252" s="32">
        <v>360266</v>
      </c>
      <c r="L252" s="32">
        <v>383441</v>
      </c>
      <c r="M252" s="32">
        <v>401765</v>
      </c>
      <c r="N252" s="32">
        <v>431011</v>
      </c>
      <c r="O252" s="32">
        <v>454339</v>
      </c>
      <c r="P252" s="32">
        <v>480204</v>
      </c>
      <c r="Q252" s="32">
        <v>525612</v>
      </c>
      <c r="R252" s="32">
        <v>598531</v>
      </c>
      <c r="S252" s="32">
        <v>12651</v>
      </c>
      <c r="T252" s="32">
        <v>-35</v>
      </c>
      <c r="U252" s="32">
        <v>2439</v>
      </c>
      <c r="V252" s="32">
        <v>1554</v>
      </c>
      <c r="W252" s="32">
        <v>-5332</v>
      </c>
      <c r="X252" s="32">
        <v>10303</v>
      </c>
      <c r="Y252" s="32">
        <v>7512</v>
      </c>
      <c r="Z252" s="32">
        <v>27141</v>
      </c>
      <c r="AA252" s="32">
        <v>1300</v>
      </c>
      <c r="AB252" s="32">
        <v>1397</v>
      </c>
      <c r="AC252" s="32">
        <v>3894</v>
      </c>
      <c r="AD252" s="32">
        <v>3497</v>
      </c>
      <c r="AE252" s="32">
        <v>4437</v>
      </c>
      <c r="AF252" s="32">
        <v>2805</v>
      </c>
      <c r="AG252" s="32">
        <v>4865</v>
      </c>
      <c r="AH252" s="32">
        <v>3064</v>
      </c>
      <c r="AI252" s="32">
        <v>3380</v>
      </c>
      <c r="AJ252" s="32">
        <v>4517</v>
      </c>
      <c r="AK252" s="32">
        <v>2418</v>
      </c>
      <c r="AL252" s="32">
        <v>2228</v>
      </c>
      <c r="AM252" s="32">
        <v>2123</v>
      </c>
      <c r="AN252" s="32">
        <v>2761</v>
      </c>
      <c r="AO252" s="32">
        <v>2432</v>
      </c>
      <c r="AP252" s="32">
        <v>27602</v>
      </c>
    </row>
    <row r="253" spans="1:42" x14ac:dyDescent="0.3">
      <c r="A253" s="3">
        <v>1444</v>
      </c>
      <c r="B253" s="4" t="s">
        <v>248</v>
      </c>
      <c r="C253" s="33">
        <f t="shared" si="29"/>
        <v>3.3182151670779696E-2</v>
      </c>
      <c r="D253" s="33">
        <f t="shared" si="30"/>
        <v>9.0184049079754608E-2</v>
      </c>
      <c r="E253" s="33">
        <f t="shared" si="31"/>
        <v>4.9318240060797255E-2</v>
      </c>
      <c r="F253" s="33">
        <f t="shared" si="32"/>
        <v>2.6834679208447954E-2</v>
      </c>
      <c r="G253" s="33">
        <f t="shared" si="33"/>
        <v>-1.4078127948669561E-2</v>
      </c>
      <c r="H253" s="33">
        <f t="shared" si="34"/>
        <v>1.3865027256433354E-2</v>
      </c>
      <c r="I253" s="33">
        <f t="shared" si="35"/>
        <v>2.8753965062770854E-2</v>
      </c>
      <c r="J253" s="33">
        <f t="shared" si="36"/>
        <v>1.9563625960300566E-2</v>
      </c>
      <c r="K253" s="32">
        <v>89958</v>
      </c>
      <c r="L253" s="32">
        <v>102690</v>
      </c>
      <c r="M253" s="32">
        <v>113163</v>
      </c>
      <c r="N253" s="32">
        <v>112690</v>
      </c>
      <c r="O253" s="32">
        <v>105980</v>
      </c>
      <c r="P253" s="32">
        <v>107681</v>
      </c>
      <c r="Q253" s="32">
        <v>111915</v>
      </c>
      <c r="R253" s="32">
        <v>118843</v>
      </c>
      <c r="S253" s="32">
        <v>3720</v>
      </c>
      <c r="T253" s="32">
        <v>8801</v>
      </c>
      <c r="U253" s="32">
        <v>6289</v>
      </c>
      <c r="V253" s="32">
        <v>4100</v>
      </c>
      <c r="W253" s="32">
        <v>-536</v>
      </c>
      <c r="X253" s="32">
        <v>2811</v>
      </c>
      <c r="Y253" s="32">
        <v>2838</v>
      </c>
      <c r="Z253" s="32">
        <v>3148</v>
      </c>
      <c r="AA253" s="32">
        <v>1650</v>
      </c>
      <c r="AB253" s="32">
        <v>549</v>
      </c>
      <c r="AC253" s="32">
        <v>1936</v>
      </c>
      <c r="AD253" s="32">
        <v>2252</v>
      </c>
      <c r="AE253" s="32">
        <v>1410</v>
      </c>
      <c r="AF253" s="32">
        <v>1658</v>
      </c>
      <c r="AG253" s="32">
        <v>2368</v>
      </c>
      <c r="AH253" s="32">
        <v>1751</v>
      </c>
      <c r="AI253" s="32">
        <v>2385</v>
      </c>
      <c r="AJ253" s="32">
        <v>89</v>
      </c>
      <c r="AK253" s="32">
        <v>2644</v>
      </c>
      <c r="AL253" s="32">
        <v>3328</v>
      </c>
      <c r="AM253" s="32">
        <v>2366</v>
      </c>
      <c r="AN253" s="32">
        <v>2976</v>
      </c>
      <c r="AO253" s="32">
        <v>1988</v>
      </c>
      <c r="AP253" s="32">
        <v>2574</v>
      </c>
    </row>
    <row r="254" spans="1:42" x14ac:dyDescent="0.3">
      <c r="A254" s="3">
        <v>1445</v>
      </c>
      <c r="B254" s="4" t="s">
        <v>249</v>
      </c>
      <c r="C254" s="33">
        <f t="shared" si="29"/>
        <v>4.4140301423043163E-2</v>
      </c>
      <c r="D254" s="33">
        <f t="shared" si="30"/>
        <v>2.6719120009769157E-2</v>
      </c>
      <c r="E254" s="33">
        <f t="shared" si="31"/>
        <v>1.8140033447008059E-2</v>
      </c>
      <c r="F254" s="33">
        <f t="shared" si="32"/>
        <v>1.4032159559604782E-2</v>
      </c>
      <c r="G254" s="33">
        <f t="shared" si="33"/>
        <v>1.8508741465803997E-3</v>
      </c>
      <c r="H254" s="33">
        <f t="shared" si="34"/>
        <v>8.7269789798297484E-3</v>
      </c>
      <c r="I254" s="33">
        <f t="shared" si="35"/>
        <v>1.3429820228365792E-2</v>
      </c>
      <c r="J254" s="33">
        <f t="shared" si="36"/>
        <v>-5.9026721740149894E-3</v>
      </c>
      <c r="K254" s="32">
        <v>404415</v>
      </c>
      <c r="L254" s="32">
        <v>417641</v>
      </c>
      <c r="M254" s="32">
        <v>472987</v>
      </c>
      <c r="N254" s="32">
        <v>478116</v>
      </c>
      <c r="O254" s="32">
        <v>498143</v>
      </c>
      <c r="P254" s="32">
        <v>522403</v>
      </c>
      <c r="Q254" s="32">
        <v>560767</v>
      </c>
      <c r="R254" s="32">
        <v>588547</v>
      </c>
      <c r="S254" s="32">
        <v>29118</v>
      </c>
      <c r="T254" s="32">
        <v>12331</v>
      </c>
      <c r="U254" s="32">
        <v>22296</v>
      </c>
      <c r="V254" s="32">
        <v>9394</v>
      </c>
      <c r="W254" s="32">
        <v>-2212</v>
      </c>
      <c r="X254" s="32">
        <v>2469</v>
      </c>
      <c r="Y254" s="32">
        <v>8707</v>
      </c>
      <c r="Z254" s="32">
        <v>-3859</v>
      </c>
      <c r="AA254" s="32">
        <v>696</v>
      </c>
      <c r="AB254" s="32">
        <v>2343</v>
      </c>
      <c r="AC254" s="32">
        <v>1721</v>
      </c>
      <c r="AD254" s="32">
        <v>3059</v>
      </c>
      <c r="AE254" s="32">
        <v>6221</v>
      </c>
      <c r="AF254" s="32">
        <v>9169</v>
      </c>
      <c r="AG254" s="32">
        <v>4107</v>
      </c>
      <c r="AH254" s="32">
        <v>3829</v>
      </c>
      <c r="AI254" s="32">
        <v>11963</v>
      </c>
      <c r="AJ254" s="32">
        <v>3515</v>
      </c>
      <c r="AK254" s="32">
        <v>15437</v>
      </c>
      <c r="AL254" s="32">
        <v>5744</v>
      </c>
      <c r="AM254" s="32">
        <v>3087</v>
      </c>
      <c r="AN254" s="32">
        <v>7079</v>
      </c>
      <c r="AO254" s="32">
        <v>5283</v>
      </c>
      <c r="AP254" s="32">
        <v>3444</v>
      </c>
    </row>
    <row r="255" spans="1:42" x14ac:dyDescent="0.3">
      <c r="A255" s="3">
        <v>1449</v>
      </c>
      <c r="B255" s="4" t="s">
        <v>250</v>
      </c>
      <c r="C255" s="33">
        <f t="shared" si="29"/>
        <v>1.8467188157045955E-2</v>
      </c>
      <c r="D255" s="33">
        <f t="shared" si="30"/>
        <v>1.1687193884869971E-2</v>
      </c>
      <c r="E255" s="33">
        <f t="shared" si="31"/>
        <v>3.9992847661010231E-2</v>
      </c>
      <c r="F255" s="33">
        <f t="shared" si="32"/>
        <v>2.0040431622658304E-2</v>
      </c>
      <c r="G255" s="33">
        <f t="shared" si="33"/>
        <v>2.1991434295902799E-2</v>
      </c>
      <c r="H255" s="33">
        <f t="shared" si="34"/>
        <v>9.1259888095697479E-3</v>
      </c>
      <c r="I255" s="33">
        <f t="shared" si="35"/>
        <v>3.8507491953025948E-2</v>
      </c>
      <c r="J255" s="33">
        <f t="shared" si="36"/>
        <v>1.1216038967291024E-2</v>
      </c>
      <c r="K255" s="32">
        <v>454211</v>
      </c>
      <c r="L255" s="32">
        <v>487970</v>
      </c>
      <c r="M255" s="32">
        <v>514517</v>
      </c>
      <c r="N255" s="32">
        <v>530278</v>
      </c>
      <c r="O255" s="32">
        <v>544030</v>
      </c>
      <c r="P255" s="32">
        <v>570130</v>
      </c>
      <c r="Q255" s="32">
        <v>601779</v>
      </c>
      <c r="R255" s="32">
        <v>633557</v>
      </c>
      <c r="S255" s="32">
        <v>8553</v>
      </c>
      <c r="T255" s="32">
        <v>11688</v>
      </c>
      <c r="U255" s="32">
        <v>22564</v>
      </c>
      <c r="V255" s="32">
        <v>7954</v>
      </c>
      <c r="W255" s="32">
        <v>13265</v>
      </c>
      <c r="X255" s="32">
        <v>3607</v>
      </c>
      <c r="Y255" s="32">
        <v>25077</v>
      </c>
      <c r="Z255" s="32">
        <v>7085</v>
      </c>
      <c r="AA255" s="32">
        <v>3579</v>
      </c>
      <c r="AB255" s="32">
        <v>4369</v>
      </c>
      <c r="AC255" s="32">
        <v>2418</v>
      </c>
      <c r="AD255" s="32">
        <v>4993</v>
      </c>
      <c r="AE255" s="32">
        <v>4323</v>
      </c>
      <c r="AF255" s="32">
        <v>5202</v>
      </c>
      <c r="AG255" s="32">
        <v>3610</v>
      </c>
      <c r="AH255" s="32">
        <v>4325</v>
      </c>
      <c r="AI255" s="32">
        <v>3744</v>
      </c>
      <c r="AJ255" s="32">
        <v>10354</v>
      </c>
      <c r="AK255" s="32">
        <v>4405</v>
      </c>
      <c r="AL255" s="32">
        <v>2320</v>
      </c>
      <c r="AM255" s="32">
        <v>5624</v>
      </c>
      <c r="AN255" s="32">
        <v>3606</v>
      </c>
      <c r="AO255" s="32">
        <v>5514</v>
      </c>
      <c r="AP255" s="32">
        <v>4304</v>
      </c>
    </row>
    <row r="256" spans="1:42" x14ac:dyDescent="0.3">
      <c r="A256" s="3">
        <v>1502</v>
      </c>
      <c r="B256" s="4" t="s">
        <v>251</v>
      </c>
      <c r="C256" s="33">
        <f t="shared" si="29"/>
        <v>2.8739621257759501E-2</v>
      </c>
      <c r="D256" s="33">
        <f t="shared" si="30"/>
        <v>-3.4926960270653994E-3</v>
      </c>
      <c r="E256" s="33">
        <f t="shared" si="31"/>
        <v>7.4328386494761306E-3</v>
      </c>
      <c r="F256" s="33">
        <f t="shared" si="32"/>
        <v>1.1120396419567031E-3</v>
      </c>
      <c r="G256" s="33">
        <f t="shared" si="33"/>
        <v>-1.3942974093652461E-2</v>
      </c>
      <c r="H256" s="33">
        <f t="shared" si="34"/>
        <v>3.3342133077364305E-2</v>
      </c>
      <c r="I256" s="33">
        <f t="shared" si="35"/>
        <v>4.6570957868137253E-2</v>
      </c>
      <c r="J256" s="33">
        <f t="shared" si="36"/>
        <v>1.9181639703847279E-2</v>
      </c>
      <c r="K256" s="32">
        <v>1679876</v>
      </c>
      <c r="L256" s="32">
        <v>1753087</v>
      </c>
      <c r="M256" s="32">
        <v>1867927</v>
      </c>
      <c r="N256" s="32">
        <v>1972052</v>
      </c>
      <c r="O256" s="32">
        <v>2028692</v>
      </c>
      <c r="P256" s="32">
        <v>2060666</v>
      </c>
      <c r="Q256" s="32">
        <v>2187608</v>
      </c>
      <c r="R256" s="32">
        <v>2319614</v>
      </c>
      <c r="S256" s="32">
        <v>56964</v>
      </c>
      <c r="T256" s="32">
        <v>471</v>
      </c>
      <c r="U256" s="32">
        <v>14746</v>
      </c>
      <c r="V256" s="32">
        <v>-533</v>
      </c>
      <c r="W256" s="32">
        <v>-34251</v>
      </c>
      <c r="X256" s="32">
        <v>67810</v>
      </c>
      <c r="Y256" s="32">
        <v>99684</v>
      </c>
      <c r="Z256" s="32">
        <v>86947</v>
      </c>
      <c r="AA256" s="32">
        <v>7868</v>
      </c>
      <c r="AB256" s="32">
        <v>5246</v>
      </c>
      <c r="AC256" s="32">
        <v>9713</v>
      </c>
      <c r="AD256" s="32">
        <v>12817</v>
      </c>
      <c r="AE256" s="32">
        <v>10457</v>
      </c>
      <c r="AF256" s="32">
        <v>10481</v>
      </c>
      <c r="AG256" s="32">
        <v>10859</v>
      </c>
      <c r="AH256" s="32">
        <v>10776</v>
      </c>
      <c r="AI256" s="32">
        <v>16553</v>
      </c>
      <c r="AJ256" s="32">
        <v>11840</v>
      </c>
      <c r="AK256" s="32">
        <v>10575</v>
      </c>
      <c r="AL256" s="32">
        <v>10091</v>
      </c>
      <c r="AM256" s="32">
        <v>4492</v>
      </c>
      <c r="AN256" s="32">
        <v>9584</v>
      </c>
      <c r="AO256" s="32">
        <v>8664</v>
      </c>
      <c r="AP256" s="32">
        <v>53229</v>
      </c>
    </row>
    <row r="257" spans="1:42" x14ac:dyDescent="0.3">
      <c r="A257" s="3">
        <v>1504</v>
      </c>
      <c r="B257" s="4" t="s">
        <v>252</v>
      </c>
      <c r="C257" s="33">
        <f t="shared" si="29"/>
        <v>-2.8609357710338104E-3</v>
      </c>
      <c r="D257" s="33">
        <f t="shared" si="30"/>
        <v>-2.4747762463790675E-3</v>
      </c>
      <c r="E257" s="33">
        <f t="shared" si="31"/>
        <v>1.304793821260251E-2</v>
      </c>
      <c r="F257" s="33">
        <f t="shared" si="32"/>
        <v>3.1304143156958763E-3</v>
      </c>
      <c r="G257" s="33">
        <f t="shared" si="33"/>
        <v>-1.7150391154582289E-2</v>
      </c>
      <c r="H257" s="33">
        <f t="shared" si="34"/>
        <v>1.6788068934542186E-2</v>
      </c>
      <c r="I257" s="33">
        <f t="shared" si="35"/>
        <v>1.6094870325173531E-2</v>
      </c>
      <c r="J257" s="33">
        <f t="shared" si="36"/>
        <v>2.8343023634063155E-2</v>
      </c>
      <c r="K257" s="32">
        <v>2452694</v>
      </c>
      <c r="L257" s="32">
        <v>2647108</v>
      </c>
      <c r="M257" s="32">
        <v>2899232</v>
      </c>
      <c r="N257" s="32">
        <v>3059020</v>
      </c>
      <c r="O257" s="32">
        <v>3138529</v>
      </c>
      <c r="P257" s="32">
        <v>3359767</v>
      </c>
      <c r="Q257" s="32">
        <v>3583502</v>
      </c>
      <c r="R257" s="32">
        <v>3842674</v>
      </c>
      <c r="S257" s="32">
        <v>-11553</v>
      </c>
      <c r="T257" s="32">
        <v>-11988</v>
      </c>
      <c r="U257" s="32">
        <v>39337</v>
      </c>
      <c r="V257" s="32">
        <v>12186</v>
      </c>
      <c r="W257" s="32">
        <v>-58782</v>
      </c>
      <c r="X257" s="32">
        <v>59410</v>
      </c>
      <c r="Y257" s="32">
        <v>76194</v>
      </c>
      <c r="Z257" s="32">
        <v>195876</v>
      </c>
      <c r="AA257" s="32">
        <v>12446</v>
      </c>
      <c r="AB257" s="32">
        <v>14163</v>
      </c>
      <c r="AC257" s="32">
        <v>15594</v>
      </c>
      <c r="AD257" s="32">
        <v>18680</v>
      </c>
      <c r="AE257" s="32">
        <v>16286</v>
      </c>
      <c r="AF257" s="32">
        <v>13652</v>
      </c>
      <c r="AG257" s="32">
        <v>11635</v>
      </c>
      <c r="AH257" s="32">
        <v>18790</v>
      </c>
      <c r="AI257" s="32">
        <v>7910</v>
      </c>
      <c r="AJ257" s="32">
        <v>8726</v>
      </c>
      <c r="AK257" s="32">
        <v>17102</v>
      </c>
      <c r="AL257" s="32">
        <v>21290</v>
      </c>
      <c r="AM257" s="32">
        <v>11331</v>
      </c>
      <c r="AN257" s="32">
        <v>16658</v>
      </c>
      <c r="AO257" s="32">
        <v>30153</v>
      </c>
      <c r="AP257" s="32">
        <v>105753</v>
      </c>
    </row>
    <row r="258" spans="1:42" x14ac:dyDescent="0.3">
      <c r="A258" s="3">
        <v>1505</v>
      </c>
      <c r="B258" s="6" t="s">
        <v>253</v>
      </c>
      <c r="C258" s="33">
        <f t="shared" si="29"/>
        <v>1.1353527496307208E-2</v>
      </c>
      <c r="D258" s="33">
        <f t="shared" si="30"/>
        <v>2.2781102274007519E-2</v>
      </c>
      <c r="E258" s="33">
        <f t="shared" si="31"/>
        <v>2.884434504525218E-3</v>
      </c>
      <c r="F258" s="33">
        <f t="shared" si="32"/>
        <v>-5.5776005417577902E-4</v>
      </c>
      <c r="G258" s="33">
        <f t="shared" si="33"/>
        <v>-2.3682690778626211E-2</v>
      </c>
      <c r="H258" s="33">
        <f t="shared" si="34"/>
        <v>6.7124028179079104E-4</v>
      </c>
      <c r="I258" s="33">
        <f t="shared" si="35"/>
        <v>1.9011812401950327E-2</v>
      </c>
      <c r="J258" s="33">
        <f t="shared" si="36"/>
        <v>7.2002002194713434E-3</v>
      </c>
      <c r="K258" s="32">
        <v>1450122</v>
      </c>
      <c r="L258" s="32">
        <v>1535571</v>
      </c>
      <c r="M258" s="32">
        <v>1626662</v>
      </c>
      <c r="N258" s="32">
        <v>1724756</v>
      </c>
      <c r="O258" s="32">
        <v>1792195</v>
      </c>
      <c r="P258" s="32">
        <v>1844347</v>
      </c>
      <c r="Q258" s="32">
        <v>1959466</v>
      </c>
      <c r="R258" s="32">
        <v>2025777</v>
      </c>
      <c r="S258" s="32">
        <v>21131</v>
      </c>
      <c r="T258" s="32">
        <v>32649</v>
      </c>
      <c r="U258" s="32">
        <v>-16360</v>
      </c>
      <c r="V258" s="32">
        <v>-7291</v>
      </c>
      <c r="W258" s="32">
        <v>-34576</v>
      </c>
      <c r="X258" s="32">
        <v>9076</v>
      </c>
      <c r="Y258" s="32">
        <v>66362</v>
      </c>
      <c r="Z258" s="32">
        <v>19727</v>
      </c>
      <c r="AA258" s="32">
        <v>20062</v>
      </c>
      <c r="AB258" s="32">
        <v>17150</v>
      </c>
      <c r="AC258" s="32">
        <v>34811</v>
      </c>
      <c r="AD258" s="32">
        <v>19339</v>
      </c>
      <c r="AE258" s="32">
        <v>10036</v>
      </c>
      <c r="AF258" s="32">
        <v>13752</v>
      </c>
      <c r="AG258" s="32">
        <v>14429</v>
      </c>
      <c r="AH258" s="32">
        <v>24570</v>
      </c>
      <c r="AI258" s="32">
        <v>24729</v>
      </c>
      <c r="AJ258" s="32">
        <v>14817</v>
      </c>
      <c r="AK258" s="32">
        <v>13759</v>
      </c>
      <c r="AL258" s="32">
        <v>13010</v>
      </c>
      <c r="AM258" s="32">
        <v>17904</v>
      </c>
      <c r="AN258" s="32">
        <v>21590</v>
      </c>
      <c r="AO258" s="32">
        <v>43538</v>
      </c>
      <c r="AP258" s="32">
        <v>29711</v>
      </c>
    </row>
    <row r="259" spans="1:42" x14ac:dyDescent="0.3">
      <c r="A259" s="3">
        <v>1511</v>
      </c>
      <c r="B259" s="4" t="s">
        <v>254</v>
      </c>
      <c r="C259" s="33">
        <f t="shared" si="29"/>
        <v>-1.8851793089660864E-2</v>
      </c>
      <c r="D259" s="33">
        <f t="shared" si="30"/>
        <v>9.6211785644451358E-3</v>
      </c>
      <c r="E259" s="33">
        <f t="shared" si="31"/>
        <v>3.1680294761621042E-2</v>
      </c>
      <c r="F259" s="33">
        <f t="shared" si="32"/>
        <v>7.3393288609189908E-2</v>
      </c>
      <c r="G259" s="33">
        <f t="shared" si="33"/>
        <v>2.1130088926699098E-2</v>
      </c>
      <c r="H259" s="33">
        <f t="shared" si="34"/>
        <v>3.1581145649175996E-2</v>
      </c>
      <c r="I259" s="33">
        <f t="shared" si="35"/>
        <v>5.0441946836633743E-2</v>
      </c>
      <c r="J259" s="33">
        <f t="shared" si="36"/>
        <v>5.1791274866875084E-2</v>
      </c>
      <c r="K259" s="32">
        <v>235097</v>
      </c>
      <c r="L259" s="32">
        <v>250593</v>
      </c>
      <c r="M259" s="32">
        <v>273577</v>
      </c>
      <c r="N259" s="32">
        <v>288882</v>
      </c>
      <c r="O259" s="32">
        <v>275058</v>
      </c>
      <c r="P259" s="32">
        <v>277729</v>
      </c>
      <c r="Q259" s="32">
        <v>308295</v>
      </c>
      <c r="R259" s="32">
        <v>325634</v>
      </c>
      <c r="S259" s="32">
        <v>-5132</v>
      </c>
      <c r="T259" s="32">
        <v>2228</v>
      </c>
      <c r="U259" s="32">
        <v>7752</v>
      </c>
      <c r="V259" s="32">
        <v>21595</v>
      </c>
      <c r="W259" s="32">
        <v>5690</v>
      </c>
      <c r="X259" s="32">
        <v>9796</v>
      </c>
      <c r="Y259" s="32">
        <v>15607</v>
      </c>
      <c r="Z259" s="32">
        <v>16127</v>
      </c>
      <c r="AA259" s="32">
        <v>2351</v>
      </c>
      <c r="AB259" s="32">
        <v>2444</v>
      </c>
      <c r="AC259" s="32">
        <v>2520</v>
      </c>
      <c r="AD259" s="32">
        <v>1810</v>
      </c>
      <c r="AE259" s="32">
        <v>1346</v>
      </c>
      <c r="AF259" s="32">
        <v>1136</v>
      </c>
      <c r="AG259" s="32">
        <v>2401</v>
      </c>
      <c r="AH259" s="32">
        <v>1974</v>
      </c>
      <c r="AI259" s="32">
        <v>1651</v>
      </c>
      <c r="AJ259" s="32">
        <v>2261</v>
      </c>
      <c r="AK259" s="32">
        <v>1605</v>
      </c>
      <c r="AL259" s="32">
        <v>2203</v>
      </c>
      <c r="AM259" s="32">
        <v>1224</v>
      </c>
      <c r="AN259" s="32">
        <v>2161</v>
      </c>
      <c r="AO259" s="32">
        <v>2457</v>
      </c>
      <c r="AP259" s="32">
        <v>1236</v>
      </c>
    </row>
    <row r="260" spans="1:42" x14ac:dyDescent="0.3">
      <c r="A260" s="3">
        <v>1514</v>
      </c>
      <c r="B260" s="4" t="s">
        <v>115</v>
      </c>
      <c r="C260" s="33">
        <f t="shared" si="29"/>
        <v>3.8773271418225196E-2</v>
      </c>
      <c r="D260" s="33">
        <f t="shared" si="30"/>
        <v>3.6243838801212187E-2</v>
      </c>
      <c r="E260" s="33">
        <f t="shared" si="31"/>
        <v>4.0916367963957326E-2</v>
      </c>
      <c r="F260" s="33">
        <f t="shared" si="32"/>
        <v>8.5113430899395933E-3</v>
      </c>
      <c r="G260" s="33">
        <f t="shared" si="33"/>
        <v>-1.2469818624832816E-2</v>
      </c>
      <c r="H260" s="33">
        <f t="shared" si="34"/>
        <v>-2.9279289293606577E-2</v>
      </c>
      <c r="I260" s="33">
        <f t="shared" si="35"/>
        <v>-1.8556523662639941E-3</v>
      </c>
      <c r="J260" s="33">
        <f t="shared" si="36"/>
        <v>3.7505142567802775E-2</v>
      </c>
      <c r="K260" s="32">
        <v>187784</v>
      </c>
      <c r="L260" s="32">
        <v>196999</v>
      </c>
      <c r="M260" s="32">
        <v>211749</v>
      </c>
      <c r="N260" s="32">
        <v>217357</v>
      </c>
      <c r="O260" s="32">
        <v>226547</v>
      </c>
      <c r="P260" s="32">
        <v>224903</v>
      </c>
      <c r="Q260" s="32">
        <v>244119</v>
      </c>
      <c r="R260" s="32">
        <v>252792</v>
      </c>
      <c r="S260" s="32">
        <v>10230</v>
      </c>
      <c r="T260" s="32">
        <v>6622</v>
      </c>
      <c r="U260" s="32">
        <v>7147</v>
      </c>
      <c r="V260" s="32">
        <v>1273</v>
      </c>
      <c r="W260" s="32">
        <v>-1096</v>
      </c>
      <c r="X260" s="32">
        <v>-6992</v>
      </c>
      <c r="Y260" s="32">
        <v>3864</v>
      </c>
      <c r="Z260" s="32">
        <v>6624</v>
      </c>
      <c r="AA260" s="32">
        <v>1897</v>
      </c>
      <c r="AB260" s="32">
        <v>1360</v>
      </c>
      <c r="AC260" s="32">
        <v>2828</v>
      </c>
      <c r="AD260" s="32">
        <v>1046</v>
      </c>
      <c r="AE260" s="32">
        <v>523</v>
      </c>
      <c r="AF260" s="32">
        <v>896</v>
      </c>
      <c r="AG260" s="32">
        <v>146</v>
      </c>
      <c r="AH260" s="32">
        <v>3522</v>
      </c>
      <c r="AI260" s="32">
        <v>4846</v>
      </c>
      <c r="AJ260" s="32">
        <v>842</v>
      </c>
      <c r="AK260" s="32">
        <v>1311</v>
      </c>
      <c r="AL260" s="32">
        <v>469</v>
      </c>
      <c r="AM260" s="32">
        <v>2252</v>
      </c>
      <c r="AN260" s="32">
        <v>489</v>
      </c>
      <c r="AO260" s="32">
        <v>4463</v>
      </c>
      <c r="AP260" s="32">
        <v>665</v>
      </c>
    </row>
    <row r="261" spans="1:42" x14ac:dyDescent="0.3">
      <c r="A261" s="3">
        <v>1515</v>
      </c>
      <c r="B261" s="4" t="s">
        <v>255</v>
      </c>
      <c r="C261" s="33">
        <f t="shared" ref="C261:C324" si="37">(S261+AA261-AI261)/K261</f>
        <v>5.5159695776000345E-3</v>
      </c>
      <c r="D261" s="33">
        <f t="shared" ref="D261:D324" si="38">(T261+AB261-AJ261)/L261</f>
        <v>-8.8934568810385348E-3</v>
      </c>
      <c r="E261" s="33">
        <f t="shared" ref="E261:E324" si="39">(U261+AC261-AK261)/M261</f>
        <v>8.1436451761681405E-3</v>
      </c>
      <c r="F261" s="33">
        <f t="shared" ref="F261:F324" si="40">(V261+AD261-AL261)/N261</f>
        <v>2.267334900203757E-2</v>
      </c>
      <c r="G261" s="33">
        <f t="shared" ref="G261:G324" si="41">(W261+AE261-AM261)/O261</f>
        <v>-1.4130271901844994E-2</v>
      </c>
      <c r="H261" s="33">
        <f t="shared" ref="H261:H324" si="42">(X261+AF261-AN261)/P261</f>
        <v>1.0638951817362661E-2</v>
      </c>
      <c r="I261" s="33">
        <f t="shared" ref="I261:I324" si="43">(Y261+AG261-AO261)/Q261</f>
        <v>3.7694522708469284E-2</v>
      </c>
      <c r="J261" s="33">
        <f t="shared" ref="J261:J324" si="44">(Z261+AH261-AP261)/R261</f>
        <v>1.8877326470478534E-2</v>
      </c>
      <c r="K261" s="32">
        <v>549858</v>
      </c>
      <c r="L261" s="32">
        <v>566259</v>
      </c>
      <c r="M261" s="32">
        <v>600591</v>
      </c>
      <c r="N261" s="32">
        <v>626727</v>
      </c>
      <c r="O261" s="32">
        <v>653986</v>
      </c>
      <c r="P261" s="32">
        <v>666983</v>
      </c>
      <c r="Q261" s="32">
        <v>709493</v>
      </c>
      <c r="R261" s="32">
        <v>670275</v>
      </c>
      <c r="S261" s="32">
        <v>47255</v>
      </c>
      <c r="T261" s="32">
        <v>29106</v>
      </c>
      <c r="U261" s="32">
        <v>17338</v>
      </c>
      <c r="V261" s="32">
        <v>-31681</v>
      </c>
      <c r="W261" s="32">
        <v>-40852</v>
      </c>
      <c r="X261" s="32">
        <v>3744</v>
      </c>
      <c r="Y261" s="32">
        <v>44621</v>
      </c>
      <c r="Z261" s="32">
        <v>10717</v>
      </c>
      <c r="AA261" s="32">
        <v>4672</v>
      </c>
      <c r="AB261" s="32">
        <v>2019</v>
      </c>
      <c r="AC261" s="32">
        <v>23955</v>
      </c>
      <c r="AD261" s="32">
        <v>60649</v>
      </c>
      <c r="AE261" s="32">
        <v>36424</v>
      </c>
      <c r="AF261" s="32">
        <v>7021</v>
      </c>
      <c r="AG261" s="32">
        <v>4947</v>
      </c>
      <c r="AH261" s="32">
        <v>7016</v>
      </c>
      <c r="AI261" s="32">
        <v>48894</v>
      </c>
      <c r="AJ261" s="32">
        <v>36161</v>
      </c>
      <c r="AK261" s="32">
        <v>36402</v>
      </c>
      <c r="AL261" s="32">
        <v>14758</v>
      </c>
      <c r="AM261" s="32">
        <v>4813</v>
      </c>
      <c r="AN261" s="32">
        <v>3669</v>
      </c>
      <c r="AO261" s="32">
        <v>22824</v>
      </c>
      <c r="AP261" s="32">
        <v>5080</v>
      </c>
    </row>
    <row r="262" spans="1:42" x14ac:dyDescent="0.3">
      <c r="A262" s="3">
        <v>1516</v>
      </c>
      <c r="B262" s="4" t="s">
        <v>256</v>
      </c>
      <c r="C262" s="33">
        <f t="shared" si="37"/>
        <v>-1.3516883965364641E-2</v>
      </c>
      <c r="D262" s="33">
        <f t="shared" si="38"/>
        <v>-1.2338215662931501E-3</v>
      </c>
      <c r="E262" s="33">
        <f t="shared" si="39"/>
        <v>2.340196290437006E-2</v>
      </c>
      <c r="F262" s="33">
        <f t="shared" si="40"/>
        <v>8.2977684102352608E-2</v>
      </c>
      <c r="G262" s="33">
        <f t="shared" si="41"/>
        <v>1.3735572442780017E-2</v>
      </c>
      <c r="H262" s="33">
        <f t="shared" si="42"/>
        <v>2.6536711900427938E-2</v>
      </c>
      <c r="I262" s="33">
        <f t="shared" si="43"/>
        <v>1.5842568265772114E-2</v>
      </c>
      <c r="J262" s="33">
        <f t="shared" si="44"/>
        <v>5.4549752233157018E-3</v>
      </c>
      <c r="K262" s="32">
        <v>453063</v>
      </c>
      <c r="L262" s="32">
        <v>484673</v>
      </c>
      <c r="M262" s="32">
        <v>527178</v>
      </c>
      <c r="N262" s="32">
        <v>591641</v>
      </c>
      <c r="O262" s="32">
        <v>576241</v>
      </c>
      <c r="P262" s="32">
        <v>622986</v>
      </c>
      <c r="Q262" s="32">
        <v>659994</v>
      </c>
      <c r="R262" s="32">
        <v>706511</v>
      </c>
      <c r="S262" s="32">
        <v>-6449</v>
      </c>
      <c r="T262" s="32">
        <v>-2996</v>
      </c>
      <c r="U262" s="32">
        <v>12610</v>
      </c>
      <c r="V262" s="32">
        <v>50152</v>
      </c>
      <c r="W262" s="32">
        <v>10273</v>
      </c>
      <c r="X262" s="32">
        <v>17469</v>
      </c>
      <c r="Y262" s="32">
        <v>13864</v>
      </c>
      <c r="Z262" s="32">
        <v>5082</v>
      </c>
      <c r="AA262" s="32">
        <v>2299</v>
      </c>
      <c r="AB262" s="32">
        <v>4241</v>
      </c>
      <c r="AC262" s="32">
        <v>2048</v>
      </c>
      <c r="AD262" s="32">
        <v>1703</v>
      </c>
      <c r="AE262" s="32">
        <v>-119</v>
      </c>
      <c r="AF262" s="32">
        <v>1740</v>
      </c>
      <c r="AG262" s="32">
        <v>84</v>
      </c>
      <c r="AH262" s="32">
        <v>5206</v>
      </c>
      <c r="AI262" s="32">
        <v>1974</v>
      </c>
      <c r="AJ262" s="32">
        <v>1843</v>
      </c>
      <c r="AK262" s="32">
        <v>2321</v>
      </c>
      <c r="AL262" s="32">
        <v>2762</v>
      </c>
      <c r="AM262" s="32">
        <v>2239</v>
      </c>
      <c r="AN262" s="32">
        <v>2677</v>
      </c>
      <c r="AO262" s="32">
        <v>3492</v>
      </c>
      <c r="AP262" s="32">
        <v>6434</v>
      </c>
    </row>
    <row r="263" spans="1:42" x14ac:dyDescent="0.3">
      <c r="A263" s="3">
        <v>1517</v>
      </c>
      <c r="B263" s="4" t="s">
        <v>257</v>
      </c>
      <c r="C263" s="33">
        <f t="shared" si="37"/>
        <v>-3.2995386331003421E-2</v>
      </c>
      <c r="D263" s="33">
        <f t="shared" si="38"/>
        <v>-3.2218519605642557E-3</v>
      </c>
      <c r="E263" s="33">
        <f t="shared" si="39"/>
        <v>2.3151064633992694E-3</v>
      </c>
      <c r="F263" s="33">
        <f t="shared" si="40"/>
        <v>1.9164324327519602E-2</v>
      </c>
      <c r="G263" s="33">
        <f t="shared" si="41"/>
        <v>2.4138225255972697E-2</v>
      </c>
      <c r="H263" s="33">
        <f t="shared" si="42"/>
        <v>2.4533234670809041E-2</v>
      </c>
      <c r="I263" s="33">
        <f t="shared" si="43"/>
        <v>4.1716047046638317E-2</v>
      </c>
      <c r="J263" s="33">
        <f t="shared" si="44"/>
        <v>5.34103348054203E-3</v>
      </c>
      <c r="K263" s="32">
        <v>274402</v>
      </c>
      <c r="L263" s="32">
        <v>289585</v>
      </c>
      <c r="M263" s="32">
        <v>317480</v>
      </c>
      <c r="N263" s="32">
        <v>338337</v>
      </c>
      <c r="O263" s="32">
        <v>351600</v>
      </c>
      <c r="P263" s="32">
        <v>367583</v>
      </c>
      <c r="Q263" s="32">
        <v>401644</v>
      </c>
      <c r="R263" s="32">
        <v>423888</v>
      </c>
      <c r="S263" s="32">
        <v>-6940</v>
      </c>
      <c r="T263" s="32">
        <v>389</v>
      </c>
      <c r="U263" s="32">
        <v>4217</v>
      </c>
      <c r="V263" s="32">
        <v>6852</v>
      </c>
      <c r="W263" s="32">
        <v>6260</v>
      </c>
      <c r="X263" s="32">
        <v>9453</v>
      </c>
      <c r="Y263" s="32">
        <v>17785</v>
      </c>
      <c r="Z263" s="32">
        <v>1319</v>
      </c>
      <c r="AA263" s="32">
        <v>1135</v>
      </c>
      <c r="AB263" s="32">
        <v>1806</v>
      </c>
      <c r="AC263" s="32">
        <v>715</v>
      </c>
      <c r="AD263" s="32">
        <v>1517</v>
      </c>
      <c r="AE263" s="32">
        <v>3831</v>
      </c>
      <c r="AF263" s="32">
        <v>1342</v>
      </c>
      <c r="AG263" s="32">
        <v>1878</v>
      </c>
      <c r="AH263" s="32">
        <v>3483</v>
      </c>
      <c r="AI263" s="32">
        <v>3249</v>
      </c>
      <c r="AJ263" s="32">
        <v>3128</v>
      </c>
      <c r="AK263" s="32">
        <v>4197</v>
      </c>
      <c r="AL263" s="32">
        <v>1885</v>
      </c>
      <c r="AM263" s="32">
        <v>1604</v>
      </c>
      <c r="AN263" s="32">
        <v>1777</v>
      </c>
      <c r="AO263" s="32">
        <v>2908</v>
      </c>
      <c r="AP263" s="32">
        <v>2538</v>
      </c>
    </row>
    <row r="264" spans="1:42" x14ac:dyDescent="0.3">
      <c r="A264" s="3">
        <v>1519</v>
      </c>
      <c r="B264" s="4" t="s">
        <v>258</v>
      </c>
      <c r="C264" s="33">
        <f t="shared" si="37"/>
        <v>2.1116521115615759E-2</v>
      </c>
      <c r="D264" s="33">
        <f t="shared" si="38"/>
        <v>7.450377828737551E-3</v>
      </c>
      <c r="E264" s="33">
        <f t="shared" si="39"/>
        <v>-1.426449117184714E-2</v>
      </c>
      <c r="F264" s="33">
        <f t="shared" si="40"/>
        <v>1.0915187001255783E-2</v>
      </c>
      <c r="G264" s="33">
        <f t="shared" si="41"/>
        <v>2.216745156951689E-2</v>
      </c>
      <c r="H264" s="33">
        <f t="shared" si="42"/>
        <v>3.4663442160419188E-2</v>
      </c>
      <c r="I264" s="33">
        <f t="shared" si="43"/>
        <v>2.9446852008640959E-2</v>
      </c>
      <c r="J264" s="33">
        <f t="shared" si="44"/>
        <v>4.9381460884221177E-2</v>
      </c>
      <c r="K264" s="32">
        <v>552269</v>
      </c>
      <c r="L264" s="32">
        <v>602654</v>
      </c>
      <c r="M264" s="32">
        <v>625329</v>
      </c>
      <c r="N264" s="32">
        <v>651386</v>
      </c>
      <c r="O264" s="32">
        <v>750199</v>
      </c>
      <c r="P264" s="32">
        <v>774072</v>
      </c>
      <c r="Q264" s="32">
        <v>837407</v>
      </c>
      <c r="R264" s="32">
        <v>885231</v>
      </c>
      <c r="S264" s="32">
        <v>18659</v>
      </c>
      <c r="T264" s="32">
        <v>11624</v>
      </c>
      <c r="U264" s="32">
        <v>-10464</v>
      </c>
      <c r="V264" s="32">
        <v>2531</v>
      </c>
      <c r="W264" s="32">
        <v>14615</v>
      </c>
      <c r="X264" s="32">
        <v>24060</v>
      </c>
      <c r="Y264" s="32">
        <v>22264</v>
      </c>
      <c r="Z264" s="32">
        <v>41117</v>
      </c>
      <c r="AA264" s="32">
        <v>4391</v>
      </c>
      <c r="AB264" s="32">
        <v>8242</v>
      </c>
      <c r="AC264" s="32">
        <v>14094</v>
      </c>
      <c r="AD264" s="32">
        <v>15679</v>
      </c>
      <c r="AE264" s="32">
        <v>12537</v>
      </c>
      <c r="AF264" s="32">
        <v>11135</v>
      </c>
      <c r="AG264" s="32">
        <v>14604</v>
      </c>
      <c r="AH264" s="32">
        <v>17143</v>
      </c>
      <c r="AI264" s="32">
        <v>11388</v>
      </c>
      <c r="AJ264" s="32">
        <v>15376</v>
      </c>
      <c r="AK264" s="32">
        <v>12550</v>
      </c>
      <c r="AL264" s="32">
        <v>11100</v>
      </c>
      <c r="AM264" s="32">
        <v>10522</v>
      </c>
      <c r="AN264" s="32">
        <v>8363</v>
      </c>
      <c r="AO264" s="32">
        <v>12209</v>
      </c>
      <c r="AP264" s="32">
        <v>14546</v>
      </c>
    </row>
    <row r="265" spans="1:42" x14ac:dyDescent="0.3">
      <c r="A265" s="3">
        <v>1520</v>
      </c>
      <c r="B265" s="4" t="s">
        <v>259</v>
      </c>
      <c r="C265" s="33">
        <f t="shared" si="37"/>
        <v>1.8711690870135504E-3</v>
      </c>
      <c r="D265" s="33">
        <f t="shared" si="38"/>
        <v>-4.348428540512937E-3</v>
      </c>
      <c r="E265" s="33">
        <f t="shared" si="39"/>
        <v>5.6728723554341628E-3</v>
      </c>
      <c r="F265" s="33">
        <f t="shared" si="40"/>
        <v>2.4523747541560073E-2</v>
      </c>
      <c r="G265" s="33">
        <f t="shared" si="41"/>
        <v>3.5359590288697569E-2</v>
      </c>
      <c r="H265" s="33">
        <f t="shared" si="42"/>
        <v>3.9042569346021461E-2</v>
      </c>
      <c r="I265" s="33">
        <f t="shared" si="43"/>
        <v>2.3635055299232644E-2</v>
      </c>
      <c r="J265" s="33">
        <f t="shared" si="44"/>
        <v>1.1422199733888045E-2</v>
      </c>
      <c r="K265" s="32">
        <v>596953</v>
      </c>
      <c r="L265" s="32">
        <v>642301</v>
      </c>
      <c r="M265" s="32">
        <v>708812</v>
      </c>
      <c r="N265" s="32">
        <v>733697</v>
      </c>
      <c r="O265" s="32">
        <v>754873</v>
      </c>
      <c r="P265" s="32">
        <v>790240</v>
      </c>
      <c r="Q265" s="32">
        <v>826865</v>
      </c>
      <c r="R265" s="32">
        <v>853776</v>
      </c>
      <c r="S265" s="32">
        <v>1946</v>
      </c>
      <c r="T265" s="32">
        <v>2418</v>
      </c>
      <c r="U265" s="32">
        <v>8192</v>
      </c>
      <c r="V265" s="32">
        <v>20932</v>
      </c>
      <c r="W265" s="32">
        <v>19906</v>
      </c>
      <c r="X265" s="32">
        <v>34182</v>
      </c>
      <c r="Y265" s="32">
        <v>20320</v>
      </c>
      <c r="Z265" s="32">
        <v>9153</v>
      </c>
      <c r="AA265" s="32">
        <v>3350</v>
      </c>
      <c r="AB265" s="32">
        <v>5305</v>
      </c>
      <c r="AC265" s="32">
        <v>5817</v>
      </c>
      <c r="AD265" s="32">
        <v>9699</v>
      </c>
      <c r="AE265" s="32">
        <v>11973</v>
      </c>
      <c r="AF265" s="32">
        <v>12594</v>
      </c>
      <c r="AG265" s="32">
        <v>16119</v>
      </c>
      <c r="AH265" s="32">
        <v>18669</v>
      </c>
      <c r="AI265" s="32">
        <v>4179</v>
      </c>
      <c r="AJ265" s="32">
        <v>10516</v>
      </c>
      <c r="AK265" s="32">
        <v>9988</v>
      </c>
      <c r="AL265" s="32">
        <v>12638</v>
      </c>
      <c r="AM265" s="32">
        <v>5187</v>
      </c>
      <c r="AN265" s="32">
        <v>15923</v>
      </c>
      <c r="AO265" s="32">
        <v>16896</v>
      </c>
      <c r="AP265" s="32">
        <v>18070</v>
      </c>
    </row>
    <row r="266" spans="1:42" x14ac:dyDescent="0.3">
      <c r="A266" s="3">
        <v>1523</v>
      </c>
      <c r="B266" s="4" t="s">
        <v>260</v>
      </c>
      <c r="C266" s="33">
        <f t="shared" si="37"/>
        <v>1.4030544054839111E-2</v>
      </c>
      <c r="D266" s="33">
        <f t="shared" si="38"/>
        <v>4.5318671292572544E-3</v>
      </c>
      <c r="E266" s="33">
        <f t="shared" si="39"/>
        <v>2.2401703398994461E-2</v>
      </c>
      <c r="F266" s="33">
        <f t="shared" si="40"/>
        <v>1.5948710636522548E-2</v>
      </c>
      <c r="G266" s="33">
        <f t="shared" si="41"/>
        <v>-4.1514927088387769E-2</v>
      </c>
      <c r="H266" s="33">
        <f t="shared" si="42"/>
        <v>-1.4618558528395159E-2</v>
      </c>
      <c r="I266" s="33">
        <f t="shared" si="43"/>
        <v>4.5572794819486815E-3</v>
      </c>
      <c r="J266" s="33">
        <f t="shared" si="44"/>
        <v>1.5353659862959069E-2</v>
      </c>
      <c r="K266" s="32">
        <v>168347</v>
      </c>
      <c r="L266" s="32">
        <v>166598</v>
      </c>
      <c r="M266" s="32">
        <v>179406</v>
      </c>
      <c r="N266" s="32">
        <v>189357</v>
      </c>
      <c r="O266" s="32">
        <v>195785</v>
      </c>
      <c r="P266" s="32">
        <v>203098</v>
      </c>
      <c r="Q266" s="32">
        <v>213724</v>
      </c>
      <c r="R266" s="32">
        <v>220664</v>
      </c>
      <c r="S266" s="32">
        <v>2350</v>
      </c>
      <c r="T266" s="32">
        <v>-943</v>
      </c>
      <c r="U266" s="32">
        <v>4399</v>
      </c>
      <c r="V266" s="32">
        <v>4679</v>
      </c>
      <c r="W266" s="32">
        <v>-8754</v>
      </c>
      <c r="X266" s="32">
        <v>-5238</v>
      </c>
      <c r="Y266" s="32">
        <v>639</v>
      </c>
      <c r="Z266" s="32">
        <v>4795</v>
      </c>
      <c r="AA266" s="32">
        <v>3178</v>
      </c>
      <c r="AB266" s="32">
        <v>2465</v>
      </c>
      <c r="AC266" s="32">
        <v>1724</v>
      </c>
      <c r="AD266" s="32">
        <v>1652</v>
      </c>
      <c r="AE266" s="32">
        <v>2664</v>
      </c>
      <c r="AF266" s="32">
        <v>2780</v>
      </c>
      <c r="AG266" s="32">
        <v>1621</v>
      </c>
      <c r="AH266" s="32">
        <v>2230</v>
      </c>
      <c r="AI266" s="32">
        <v>3166</v>
      </c>
      <c r="AJ266" s="32">
        <v>767</v>
      </c>
      <c r="AK266" s="32">
        <v>2104</v>
      </c>
      <c r="AL266" s="32">
        <v>3311</v>
      </c>
      <c r="AM266" s="32">
        <v>2038</v>
      </c>
      <c r="AN266" s="32">
        <v>511</v>
      </c>
      <c r="AO266" s="32">
        <v>1286</v>
      </c>
      <c r="AP266" s="32">
        <v>3637</v>
      </c>
    </row>
    <row r="267" spans="1:42" x14ac:dyDescent="0.3">
      <c r="A267" s="3">
        <v>1524</v>
      </c>
      <c r="B267" s="4" t="s">
        <v>261</v>
      </c>
      <c r="C267" s="33">
        <f t="shared" si="37"/>
        <v>2.7956815114709852E-2</v>
      </c>
      <c r="D267" s="33">
        <f t="shared" si="38"/>
        <v>4.2002455035491278E-3</v>
      </c>
      <c r="E267" s="33">
        <f t="shared" si="39"/>
        <v>2.4052419758524717E-2</v>
      </c>
      <c r="F267" s="33">
        <f t="shared" si="40"/>
        <v>9.637411320678554E-4</v>
      </c>
      <c r="G267" s="33">
        <f t="shared" si="41"/>
        <v>-2.3004651825612524E-2</v>
      </c>
      <c r="H267" s="33">
        <f t="shared" si="42"/>
        <v>-1.3491813442013152E-2</v>
      </c>
      <c r="I267" s="33">
        <f t="shared" si="43"/>
        <v>2.9484530823577423E-3</v>
      </c>
      <c r="J267" s="33">
        <f t="shared" si="44"/>
        <v>-1.453520251498757E-2</v>
      </c>
      <c r="K267" s="32">
        <v>185250</v>
      </c>
      <c r="L267" s="32">
        <v>187370</v>
      </c>
      <c r="M267" s="32">
        <v>199772</v>
      </c>
      <c r="N267" s="32">
        <v>198186</v>
      </c>
      <c r="O267" s="32">
        <v>196482</v>
      </c>
      <c r="P267" s="32">
        <v>196786</v>
      </c>
      <c r="Q267" s="32">
        <v>196035</v>
      </c>
      <c r="R267" s="32">
        <v>218848</v>
      </c>
      <c r="S267" s="32">
        <v>4795</v>
      </c>
      <c r="T267" s="32">
        <v>1196</v>
      </c>
      <c r="U267" s="32">
        <v>4329</v>
      </c>
      <c r="V267" s="32">
        <v>2030</v>
      </c>
      <c r="W267" s="32">
        <v>-3824</v>
      </c>
      <c r="X267" s="32">
        <v>-3285</v>
      </c>
      <c r="Y267" s="32">
        <v>1372</v>
      </c>
      <c r="Z267" s="32">
        <v>19445</v>
      </c>
      <c r="AA267" s="32">
        <v>4188</v>
      </c>
      <c r="AB267" s="32">
        <v>3720</v>
      </c>
      <c r="AC267" s="32">
        <v>4516</v>
      </c>
      <c r="AD267" s="32">
        <v>4912</v>
      </c>
      <c r="AE267" s="32">
        <v>3452</v>
      </c>
      <c r="AF267" s="32">
        <v>4561</v>
      </c>
      <c r="AG267" s="32">
        <v>3294</v>
      </c>
      <c r="AH267" s="32">
        <v>3915</v>
      </c>
      <c r="AI267" s="32">
        <v>3804</v>
      </c>
      <c r="AJ267" s="32">
        <v>4129</v>
      </c>
      <c r="AK267" s="32">
        <v>4040</v>
      </c>
      <c r="AL267" s="32">
        <v>6751</v>
      </c>
      <c r="AM267" s="32">
        <v>4148</v>
      </c>
      <c r="AN267" s="32">
        <v>3931</v>
      </c>
      <c r="AO267" s="32">
        <v>4088</v>
      </c>
      <c r="AP267" s="32">
        <v>26541</v>
      </c>
    </row>
    <row r="268" spans="1:42" x14ac:dyDescent="0.3">
      <c r="A268" s="3">
        <v>1525</v>
      </c>
      <c r="B268" s="4" t="s">
        <v>262</v>
      </c>
      <c r="C268" s="33">
        <f t="shared" si="37"/>
        <v>-9.831354695910257E-3</v>
      </c>
      <c r="D268" s="33">
        <f t="shared" si="38"/>
        <v>-3.3174097664543524E-2</v>
      </c>
      <c r="E268" s="33">
        <f t="shared" si="39"/>
        <v>-1.1281398789818818E-2</v>
      </c>
      <c r="F268" s="33">
        <f t="shared" si="40"/>
        <v>5.1095008616063364E-2</v>
      </c>
      <c r="G268" s="33">
        <f t="shared" si="41"/>
        <v>2.2005722667825144E-2</v>
      </c>
      <c r="H268" s="33">
        <f t="shared" si="42"/>
        <v>1.5808635754064822E-2</v>
      </c>
      <c r="I268" s="33">
        <f t="shared" si="43"/>
        <v>6.1747545255004539E-2</v>
      </c>
      <c r="J268" s="33">
        <f t="shared" si="44"/>
        <v>4.972533161183449E-2</v>
      </c>
      <c r="K268" s="32">
        <v>318064</v>
      </c>
      <c r="L268" s="32">
        <v>342888</v>
      </c>
      <c r="M268" s="32">
        <v>347386</v>
      </c>
      <c r="N268" s="32">
        <v>370819</v>
      </c>
      <c r="O268" s="32">
        <v>372903</v>
      </c>
      <c r="P268" s="32">
        <v>366129</v>
      </c>
      <c r="Q268" s="32">
        <v>394542</v>
      </c>
      <c r="R268" s="32">
        <v>410495</v>
      </c>
      <c r="S268" s="32">
        <v>-9421</v>
      </c>
      <c r="T268" s="32">
        <v>-11099</v>
      </c>
      <c r="U268" s="32">
        <v>4769</v>
      </c>
      <c r="V268" s="32">
        <v>23352</v>
      </c>
      <c r="W268" s="32">
        <v>7877</v>
      </c>
      <c r="X268" s="32">
        <v>283</v>
      </c>
      <c r="Y268" s="32">
        <v>26901</v>
      </c>
      <c r="Z268" s="32">
        <v>21659</v>
      </c>
      <c r="AA268" s="32">
        <v>9259</v>
      </c>
      <c r="AB268" s="32">
        <v>2235</v>
      </c>
      <c r="AC268" s="32">
        <v>6315</v>
      </c>
      <c r="AD268" s="32">
        <v>5663</v>
      </c>
      <c r="AE268" s="32">
        <v>7273</v>
      </c>
      <c r="AF268" s="32">
        <v>8394</v>
      </c>
      <c r="AG268" s="32">
        <v>5008</v>
      </c>
      <c r="AH268" s="32">
        <v>6456</v>
      </c>
      <c r="AI268" s="32">
        <v>2965</v>
      </c>
      <c r="AJ268" s="32">
        <v>2511</v>
      </c>
      <c r="AK268" s="32">
        <v>15003</v>
      </c>
      <c r="AL268" s="32">
        <v>10068</v>
      </c>
      <c r="AM268" s="32">
        <v>6944</v>
      </c>
      <c r="AN268" s="32">
        <v>2889</v>
      </c>
      <c r="AO268" s="32">
        <v>7547</v>
      </c>
      <c r="AP268" s="32">
        <v>7703</v>
      </c>
    </row>
    <row r="269" spans="1:42" x14ac:dyDescent="0.3">
      <c r="A269" s="3">
        <v>1526</v>
      </c>
      <c r="B269" s="4" t="s">
        <v>263</v>
      </c>
      <c r="C269" s="33">
        <f t="shared" si="37"/>
        <v>3.3304625705414412E-2</v>
      </c>
      <c r="D269" s="33">
        <f t="shared" si="38"/>
        <v>3.6167019680052793E-2</v>
      </c>
      <c r="E269" s="33">
        <f t="shared" si="39"/>
        <v>7.0140683318977895E-2</v>
      </c>
      <c r="F269" s="33">
        <f t="shared" si="40"/>
        <v>7.0601632188271021E-2</v>
      </c>
      <c r="G269" s="33">
        <f t="shared" si="41"/>
        <v>9.1716108310657095E-3</v>
      </c>
      <c r="H269" s="33">
        <f t="shared" si="42"/>
        <v>-2.221476035628446E-2</v>
      </c>
      <c r="I269" s="33">
        <f t="shared" si="43"/>
        <v>-2.0739151533726661E-2</v>
      </c>
      <c r="J269" s="33">
        <f t="shared" si="44"/>
        <v>-5.0031323959348461E-3</v>
      </c>
      <c r="K269" s="32">
        <v>88246</v>
      </c>
      <c r="L269" s="32">
        <v>93953</v>
      </c>
      <c r="M269" s="32">
        <v>104490</v>
      </c>
      <c r="N269" s="32">
        <v>105380</v>
      </c>
      <c r="O269" s="32">
        <v>112085</v>
      </c>
      <c r="P269" s="32">
        <v>113168</v>
      </c>
      <c r="Q269" s="32">
        <v>117459</v>
      </c>
      <c r="R269" s="32">
        <v>114928</v>
      </c>
      <c r="S269" s="32">
        <v>3038</v>
      </c>
      <c r="T269" s="32">
        <v>3901</v>
      </c>
      <c r="U269" s="32">
        <v>8173</v>
      </c>
      <c r="V269" s="32">
        <v>7531</v>
      </c>
      <c r="W269" s="32">
        <v>5180</v>
      </c>
      <c r="X269" s="32">
        <v>-912</v>
      </c>
      <c r="Y269" s="32">
        <v>-3923</v>
      </c>
      <c r="Z269" s="32">
        <v>-2071</v>
      </c>
      <c r="AA269" s="32">
        <v>231</v>
      </c>
      <c r="AB269" s="32">
        <v>348</v>
      </c>
      <c r="AC269" s="32">
        <v>18</v>
      </c>
      <c r="AD269" s="32">
        <v>0</v>
      </c>
      <c r="AE269" s="32">
        <v>235</v>
      </c>
      <c r="AF269" s="32">
        <v>1236</v>
      </c>
      <c r="AG269" s="32">
        <v>2100</v>
      </c>
      <c r="AH269" s="32">
        <v>2921</v>
      </c>
      <c r="AI269" s="32">
        <v>330</v>
      </c>
      <c r="AJ269" s="32">
        <v>851</v>
      </c>
      <c r="AK269" s="32">
        <v>862</v>
      </c>
      <c r="AL269" s="32">
        <v>91</v>
      </c>
      <c r="AM269" s="32">
        <v>4387</v>
      </c>
      <c r="AN269" s="32">
        <v>2838</v>
      </c>
      <c r="AO269" s="32">
        <v>613</v>
      </c>
      <c r="AP269" s="32">
        <v>1425</v>
      </c>
    </row>
    <row r="270" spans="1:42" x14ac:dyDescent="0.3">
      <c r="A270" s="3">
        <v>1528</v>
      </c>
      <c r="B270" s="4" t="s">
        <v>264</v>
      </c>
      <c r="C270" s="33">
        <f t="shared" si="37"/>
        <v>-1.2593476166444923E-2</v>
      </c>
      <c r="D270" s="33">
        <f t="shared" si="38"/>
        <v>1.0757792968612971E-3</v>
      </c>
      <c r="E270" s="33">
        <f t="shared" si="39"/>
        <v>5.9257571009372952E-3</v>
      </c>
      <c r="F270" s="33">
        <f t="shared" si="40"/>
        <v>-5.8802460812405191E-3</v>
      </c>
      <c r="G270" s="33">
        <f t="shared" si="41"/>
        <v>-1.2658069779638865E-2</v>
      </c>
      <c r="H270" s="33">
        <f t="shared" si="42"/>
        <v>8.9179102220555417E-2</v>
      </c>
      <c r="I270" s="33">
        <f t="shared" si="43"/>
        <v>5.8437616203622894E-2</v>
      </c>
      <c r="J270" s="33">
        <f t="shared" si="44"/>
        <v>1.486293095437227E-2</v>
      </c>
      <c r="K270" s="32">
        <v>392346</v>
      </c>
      <c r="L270" s="32">
        <v>427597</v>
      </c>
      <c r="M270" s="32">
        <v>456313</v>
      </c>
      <c r="N270" s="32">
        <v>474640</v>
      </c>
      <c r="O270" s="32">
        <v>480484</v>
      </c>
      <c r="P270" s="32">
        <v>495957</v>
      </c>
      <c r="Q270" s="32">
        <v>527092</v>
      </c>
      <c r="R270" s="32">
        <v>538050</v>
      </c>
      <c r="S270" s="32">
        <v>-3623</v>
      </c>
      <c r="T270" s="32">
        <v>1379</v>
      </c>
      <c r="U270" s="32">
        <v>1239</v>
      </c>
      <c r="V270" s="32">
        <v>-1015</v>
      </c>
      <c r="W270" s="32">
        <v>-5367</v>
      </c>
      <c r="X270" s="32">
        <v>41332</v>
      </c>
      <c r="Y270" s="32">
        <v>31184</v>
      </c>
      <c r="Z270" s="32">
        <v>9469</v>
      </c>
      <c r="AA270" s="32">
        <v>1211</v>
      </c>
      <c r="AB270" s="32">
        <v>1381</v>
      </c>
      <c r="AC270" s="32">
        <v>2843</v>
      </c>
      <c r="AD270" s="32">
        <v>791</v>
      </c>
      <c r="AE270" s="32">
        <v>3131</v>
      </c>
      <c r="AF270" s="32">
        <v>3740</v>
      </c>
      <c r="AG270" s="32">
        <v>1574</v>
      </c>
      <c r="AH270" s="32">
        <v>1376</v>
      </c>
      <c r="AI270" s="32">
        <v>2529</v>
      </c>
      <c r="AJ270" s="32">
        <v>2300</v>
      </c>
      <c r="AK270" s="32">
        <v>1378</v>
      </c>
      <c r="AL270" s="32">
        <v>2567</v>
      </c>
      <c r="AM270" s="32">
        <v>3846</v>
      </c>
      <c r="AN270" s="32">
        <v>843</v>
      </c>
      <c r="AO270" s="32">
        <v>1956</v>
      </c>
      <c r="AP270" s="32">
        <v>2848</v>
      </c>
    </row>
    <row r="271" spans="1:42" x14ac:dyDescent="0.3">
      <c r="A271" s="3">
        <v>1529</v>
      </c>
      <c r="B271" s="4" t="s">
        <v>265</v>
      </c>
      <c r="C271" s="33">
        <f t="shared" si="37"/>
        <v>3.4762250077696052E-2</v>
      </c>
      <c r="D271" s="33">
        <f t="shared" si="38"/>
        <v>-3.1098109125260929E-2</v>
      </c>
      <c r="E271" s="33">
        <f t="shared" si="39"/>
        <v>7.7965947277499207E-3</v>
      </c>
      <c r="F271" s="33">
        <f t="shared" si="40"/>
        <v>-1.2842039701165735E-4</v>
      </c>
      <c r="G271" s="33">
        <f t="shared" si="41"/>
        <v>-1.6470084459513441E-2</v>
      </c>
      <c r="H271" s="33">
        <f t="shared" si="42"/>
        <v>2.1301476118841669E-2</v>
      </c>
      <c r="I271" s="33">
        <f t="shared" si="43"/>
        <v>3.6875490144459254E-2</v>
      </c>
      <c r="J271" s="33">
        <f t="shared" si="44"/>
        <v>4.0657217007266183E-2</v>
      </c>
      <c r="K271" s="32">
        <v>241325</v>
      </c>
      <c r="L271" s="32">
        <v>262524</v>
      </c>
      <c r="M271" s="32">
        <v>285381</v>
      </c>
      <c r="N271" s="32">
        <v>311477</v>
      </c>
      <c r="O271" s="32">
        <v>312931</v>
      </c>
      <c r="P271" s="32">
        <v>340352</v>
      </c>
      <c r="Q271" s="32">
        <v>360863</v>
      </c>
      <c r="R271" s="32">
        <v>377227</v>
      </c>
      <c r="S271" s="32">
        <v>8223</v>
      </c>
      <c r="T271" s="32">
        <v>-6300</v>
      </c>
      <c r="U271" s="32">
        <v>3810</v>
      </c>
      <c r="V271" s="32">
        <v>228</v>
      </c>
      <c r="W271" s="32">
        <v>-4669</v>
      </c>
      <c r="X271" s="32">
        <v>6596</v>
      </c>
      <c r="Y271" s="32">
        <v>12720</v>
      </c>
      <c r="Z271" s="32">
        <v>14323</v>
      </c>
      <c r="AA271" s="32">
        <v>1692</v>
      </c>
      <c r="AB271" s="32">
        <v>879</v>
      </c>
      <c r="AC271" s="32">
        <v>1338</v>
      </c>
      <c r="AD271" s="32">
        <v>1553</v>
      </c>
      <c r="AE271" s="32">
        <v>4222</v>
      </c>
      <c r="AF271" s="32">
        <v>4702</v>
      </c>
      <c r="AG271" s="32">
        <v>4613</v>
      </c>
      <c r="AH271" s="32">
        <v>4035</v>
      </c>
      <c r="AI271" s="32">
        <v>1526</v>
      </c>
      <c r="AJ271" s="32">
        <v>2743</v>
      </c>
      <c r="AK271" s="32">
        <v>2923</v>
      </c>
      <c r="AL271" s="32">
        <v>1821</v>
      </c>
      <c r="AM271" s="32">
        <v>4707</v>
      </c>
      <c r="AN271" s="32">
        <v>4048</v>
      </c>
      <c r="AO271" s="32">
        <v>4026</v>
      </c>
      <c r="AP271" s="32">
        <v>3021</v>
      </c>
    </row>
    <row r="272" spans="1:42" x14ac:dyDescent="0.3">
      <c r="A272" s="3">
        <v>1531</v>
      </c>
      <c r="B272" s="4" t="s">
        <v>266</v>
      </c>
      <c r="C272" s="33">
        <f t="shared" si="37"/>
        <v>3.7798695925288062E-2</v>
      </c>
      <c r="D272" s="33">
        <f t="shared" si="38"/>
        <v>4.6193977561478007E-2</v>
      </c>
      <c r="E272" s="33">
        <f t="shared" si="39"/>
        <v>5.6840805350537538E-2</v>
      </c>
      <c r="F272" s="33">
        <f t="shared" si="40"/>
        <v>3.6868085611396061E-2</v>
      </c>
      <c r="G272" s="33">
        <f t="shared" si="41"/>
        <v>9.8627418673123621E-3</v>
      </c>
      <c r="H272" s="33">
        <f t="shared" si="42"/>
        <v>2.1419885420428827E-2</v>
      </c>
      <c r="I272" s="33">
        <f t="shared" si="43"/>
        <v>3.2255631459207519E-2</v>
      </c>
      <c r="J272" s="33">
        <f t="shared" si="44"/>
        <v>1.2225157918080867E-2</v>
      </c>
      <c r="K272" s="32">
        <v>431417</v>
      </c>
      <c r="L272" s="32">
        <v>473828</v>
      </c>
      <c r="M272" s="32">
        <v>519873</v>
      </c>
      <c r="N272" s="32">
        <v>539274</v>
      </c>
      <c r="O272" s="32">
        <v>558364</v>
      </c>
      <c r="P272" s="32">
        <v>603598</v>
      </c>
      <c r="Q272" s="32">
        <v>649654</v>
      </c>
      <c r="R272" s="32">
        <v>680891</v>
      </c>
      <c r="S272" s="32">
        <v>17581</v>
      </c>
      <c r="T272" s="32">
        <v>21647</v>
      </c>
      <c r="U272" s="32">
        <v>28660</v>
      </c>
      <c r="V272" s="32">
        <v>19094</v>
      </c>
      <c r="W272" s="32">
        <v>492</v>
      </c>
      <c r="X272" s="32">
        <v>14548</v>
      </c>
      <c r="Y272" s="32">
        <v>21733</v>
      </c>
      <c r="Z272" s="32">
        <v>8959</v>
      </c>
      <c r="AA272" s="32">
        <v>307</v>
      </c>
      <c r="AB272" s="32">
        <v>2160</v>
      </c>
      <c r="AC272" s="32">
        <v>3914</v>
      </c>
      <c r="AD272" s="32">
        <v>3285</v>
      </c>
      <c r="AE272" s="32">
        <v>7604</v>
      </c>
      <c r="AF272" s="32">
        <v>1454</v>
      </c>
      <c r="AG272" s="32">
        <v>2486</v>
      </c>
      <c r="AH272" s="32">
        <v>1996</v>
      </c>
      <c r="AI272" s="32">
        <v>1581</v>
      </c>
      <c r="AJ272" s="32">
        <v>1919</v>
      </c>
      <c r="AK272" s="32">
        <v>3024</v>
      </c>
      <c r="AL272" s="32">
        <v>2497</v>
      </c>
      <c r="AM272" s="32">
        <v>2589</v>
      </c>
      <c r="AN272" s="32">
        <v>3073</v>
      </c>
      <c r="AO272" s="32">
        <v>3264</v>
      </c>
      <c r="AP272" s="32">
        <v>2631</v>
      </c>
    </row>
    <row r="273" spans="1:42" x14ac:dyDescent="0.3">
      <c r="A273" s="3">
        <v>1532</v>
      </c>
      <c r="B273" s="4" t="s">
        <v>267</v>
      </c>
      <c r="C273" s="33">
        <f t="shared" si="37"/>
        <v>2.5640269235118564E-2</v>
      </c>
      <c r="D273" s="33">
        <f t="shared" si="38"/>
        <v>-5.4628304621424768E-2</v>
      </c>
      <c r="E273" s="33">
        <f t="shared" si="39"/>
        <v>3.1532370262665144E-2</v>
      </c>
      <c r="F273" s="33">
        <f t="shared" si="40"/>
        <v>4.8584035360318502E-2</v>
      </c>
      <c r="G273" s="33">
        <f t="shared" si="41"/>
        <v>-2.9096037670489801E-2</v>
      </c>
      <c r="H273" s="33">
        <f t="shared" si="42"/>
        <v>-3.4742014830826284E-2</v>
      </c>
      <c r="I273" s="33">
        <f t="shared" si="43"/>
        <v>7.9800910806085302E-3</v>
      </c>
      <c r="J273" s="33">
        <f t="shared" si="44"/>
        <v>1.8185832293912702E-2</v>
      </c>
      <c r="K273" s="32">
        <v>406782</v>
      </c>
      <c r="L273" s="32">
        <v>436056</v>
      </c>
      <c r="M273" s="32">
        <v>477985</v>
      </c>
      <c r="N273" s="32">
        <v>521941</v>
      </c>
      <c r="O273" s="32">
        <v>525398</v>
      </c>
      <c r="P273" s="32">
        <v>553307</v>
      </c>
      <c r="Q273" s="32">
        <v>593101</v>
      </c>
      <c r="R273" s="32">
        <v>620538</v>
      </c>
      <c r="S273" s="32">
        <v>8642</v>
      </c>
      <c r="T273" s="32">
        <v>-24832</v>
      </c>
      <c r="U273" s="32">
        <v>14716</v>
      </c>
      <c r="V273" s="32">
        <v>27345</v>
      </c>
      <c r="W273" s="32">
        <v>-17873</v>
      </c>
      <c r="X273" s="32">
        <v>-16318</v>
      </c>
      <c r="Y273" s="32">
        <v>5824</v>
      </c>
      <c r="Z273" s="32">
        <v>14362</v>
      </c>
      <c r="AA273" s="32">
        <v>3018</v>
      </c>
      <c r="AB273" s="32">
        <v>2646</v>
      </c>
      <c r="AC273" s="32">
        <v>3066</v>
      </c>
      <c r="AD273" s="32">
        <v>2371</v>
      </c>
      <c r="AE273" s="32">
        <v>3883</v>
      </c>
      <c r="AF273" s="32">
        <v>1989</v>
      </c>
      <c r="AG273" s="32">
        <v>3337</v>
      </c>
      <c r="AH273" s="32">
        <v>2209</v>
      </c>
      <c r="AI273" s="32">
        <v>1230</v>
      </c>
      <c r="AJ273" s="32">
        <v>1635</v>
      </c>
      <c r="AK273" s="32">
        <v>2710</v>
      </c>
      <c r="AL273" s="32">
        <v>4358</v>
      </c>
      <c r="AM273" s="32">
        <v>1297</v>
      </c>
      <c r="AN273" s="32">
        <v>4894</v>
      </c>
      <c r="AO273" s="32">
        <v>4428</v>
      </c>
      <c r="AP273" s="32">
        <v>5286</v>
      </c>
    </row>
    <row r="274" spans="1:42" x14ac:dyDescent="0.3">
      <c r="A274" s="3">
        <v>1534</v>
      </c>
      <c r="B274" s="4" t="s">
        <v>268</v>
      </c>
      <c r="C274" s="33">
        <f t="shared" si="37"/>
        <v>4.4883140720860373E-2</v>
      </c>
      <c r="D274" s="33">
        <f t="shared" si="38"/>
        <v>-7.3448377768716544E-2</v>
      </c>
      <c r="E274" s="33">
        <f t="shared" si="39"/>
        <v>3.6182158452900813E-2</v>
      </c>
      <c r="F274" s="33">
        <f t="shared" si="40"/>
        <v>4.9085477787790793E-2</v>
      </c>
      <c r="G274" s="33">
        <f t="shared" si="41"/>
        <v>1.9237513396939434E-2</v>
      </c>
      <c r="H274" s="33">
        <f t="shared" si="42"/>
        <v>1.3644845093239775E-3</v>
      </c>
      <c r="I274" s="33">
        <f t="shared" si="43"/>
        <v>-1.7971163827202458E-3</v>
      </c>
      <c r="J274" s="33">
        <f t="shared" si="44"/>
        <v>2.2251875096229279E-2</v>
      </c>
      <c r="K274" s="32">
        <v>518658</v>
      </c>
      <c r="L274" s="32">
        <v>534634</v>
      </c>
      <c r="M274" s="32">
        <v>570668</v>
      </c>
      <c r="N274" s="32">
        <v>599220</v>
      </c>
      <c r="O274" s="32">
        <v>610214</v>
      </c>
      <c r="P274" s="32">
        <v>622213</v>
      </c>
      <c r="Q274" s="32">
        <v>656051</v>
      </c>
      <c r="R274" s="32">
        <v>681965</v>
      </c>
      <c r="S274" s="32">
        <v>21100</v>
      </c>
      <c r="T274" s="32">
        <v>-38217</v>
      </c>
      <c r="U274" s="32">
        <v>18947</v>
      </c>
      <c r="V274" s="32">
        <v>32790</v>
      </c>
      <c r="W274" s="32">
        <v>13587</v>
      </c>
      <c r="X274" s="32">
        <v>801</v>
      </c>
      <c r="Y274" s="32">
        <v>2005</v>
      </c>
      <c r="Z274" s="32">
        <v>13824</v>
      </c>
      <c r="AA274" s="32">
        <v>4392</v>
      </c>
      <c r="AB274" s="32">
        <v>2182</v>
      </c>
      <c r="AC274" s="32">
        <v>4313</v>
      </c>
      <c r="AD274" s="32">
        <v>2477</v>
      </c>
      <c r="AE274" s="32">
        <v>3715</v>
      </c>
      <c r="AF274" s="32">
        <v>2646</v>
      </c>
      <c r="AG274" s="32">
        <v>797</v>
      </c>
      <c r="AH274" s="32">
        <v>5687</v>
      </c>
      <c r="AI274" s="32">
        <v>2213</v>
      </c>
      <c r="AJ274" s="32">
        <v>3233</v>
      </c>
      <c r="AK274" s="32">
        <v>2612</v>
      </c>
      <c r="AL274" s="32">
        <v>5854</v>
      </c>
      <c r="AM274" s="32">
        <v>5563</v>
      </c>
      <c r="AN274" s="32">
        <v>2598</v>
      </c>
      <c r="AO274" s="32">
        <v>3981</v>
      </c>
      <c r="AP274" s="32">
        <v>4336</v>
      </c>
    </row>
    <row r="275" spans="1:42" x14ac:dyDescent="0.3">
      <c r="A275" s="3">
        <v>1535</v>
      </c>
      <c r="B275" s="4" t="s">
        <v>269</v>
      </c>
      <c r="C275" s="33">
        <f t="shared" si="37"/>
        <v>2.9651309190130815E-2</v>
      </c>
      <c r="D275" s="33">
        <f t="shared" si="38"/>
        <v>-1.9833079063088933E-2</v>
      </c>
      <c r="E275" s="33">
        <f t="shared" si="39"/>
        <v>5.915079887782318E-2</v>
      </c>
      <c r="F275" s="33">
        <f t="shared" si="40"/>
        <v>1.1866153893571045E-3</v>
      </c>
      <c r="G275" s="33">
        <f t="shared" si="41"/>
        <v>9.0015941370622625E-3</v>
      </c>
      <c r="H275" s="33">
        <f t="shared" si="42"/>
        <v>-5.5011574382034427E-3</v>
      </c>
      <c r="I275" s="33">
        <f t="shared" si="43"/>
        <v>8.1214000598093909E-3</v>
      </c>
      <c r="J275" s="33">
        <f t="shared" si="44"/>
        <v>8.1414146686706757E-3</v>
      </c>
      <c r="K275" s="32">
        <v>484498</v>
      </c>
      <c r="L275" s="32">
        <v>501435</v>
      </c>
      <c r="M275" s="32">
        <v>549646</v>
      </c>
      <c r="N275" s="32">
        <v>584014</v>
      </c>
      <c r="O275" s="32">
        <v>596561</v>
      </c>
      <c r="P275" s="32">
        <v>601328</v>
      </c>
      <c r="Q275" s="32">
        <v>615288</v>
      </c>
      <c r="R275" s="32">
        <v>651361</v>
      </c>
      <c r="S275" s="32">
        <v>16816</v>
      </c>
      <c r="T275" s="32">
        <v>-10131</v>
      </c>
      <c r="U275" s="32">
        <v>33976</v>
      </c>
      <c r="V275" s="32">
        <v>-173</v>
      </c>
      <c r="W275" s="32">
        <v>7517</v>
      </c>
      <c r="X275" s="32">
        <v>-3849</v>
      </c>
      <c r="Y275" s="32">
        <v>3108</v>
      </c>
      <c r="Z275" s="32">
        <v>5778</v>
      </c>
      <c r="AA275" s="32">
        <v>979</v>
      </c>
      <c r="AB275" s="32">
        <v>1415</v>
      </c>
      <c r="AC275" s="32">
        <v>2150</v>
      </c>
      <c r="AD275" s="32">
        <v>3628</v>
      </c>
      <c r="AE275" s="32">
        <v>2132</v>
      </c>
      <c r="AF275" s="32">
        <v>3008</v>
      </c>
      <c r="AG275" s="32">
        <v>2964</v>
      </c>
      <c r="AH275" s="32">
        <v>1428</v>
      </c>
      <c r="AI275" s="32">
        <v>3429</v>
      </c>
      <c r="AJ275" s="32">
        <v>1229</v>
      </c>
      <c r="AK275" s="32">
        <v>3614</v>
      </c>
      <c r="AL275" s="32">
        <v>2762</v>
      </c>
      <c r="AM275" s="32">
        <v>4279</v>
      </c>
      <c r="AN275" s="32">
        <v>2467</v>
      </c>
      <c r="AO275" s="32">
        <v>1075</v>
      </c>
      <c r="AP275" s="32">
        <v>1903</v>
      </c>
    </row>
    <row r="276" spans="1:42" x14ac:dyDescent="0.3">
      <c r="A276" s="3">
        <v>1539</v>
      </c>
      <c r="B276" s="4" t="s">
        <v>270</v>
      </c>
      <c r="C276" s="33">
        <f t="shared" si="37"/>
        <v>4.7332889768484578E-2</v>
      </c>
      <c r="D276" s="33">
        <f t="shared" si="38"/>
        <v>1.4121984585098928E-2</v>
      </c>
      <c r="E276" s="33">
        <f t="shared" si="39"/>
        <v>5.8875760638389682E-3</v>
      </c>
      <c r="F276" s="33">
        <f t="shared" si="40"/>
        <v>1.0145814490461671E-3</v>
      </c>
      <c r="G276" s="33">
        <f t="shared" si="41"/>
        <v>-2.8149020150959074E-3</v>
      </c>
      <c r="H276" s="33">
        <f t="shared" si="42"/>
        <v>-1.6532204963993373E-2</v>
      </c>
      <c r="I276" s="33">
        <f t="shared" si="43"/>
        <v>2.641636928014866E-2</v>
      </c>
      <c r="J276" s="33">
        <f t="shared" si="44"/>
        <v>1.3437356384038297E-2</v>
      </c>
      <c r="K276" s="32">
        <v>471934</v>
      </c>
      <c r="L276" s="32">
        <v>479536</v>
      </c>
      <c r="M276" s="32">
        <v>521437</v>
      </c>
      <c r="N276" s="32">
        <v>553923</v>
      </c>
      <c r="O276" s="32">
        <v>577640</v>
      </c>
      <c r="P276" s="32">
        <v>577116</v>
      </c>
      <c r="Q276" s="32">
        <v>615641</v>
      </c>
      <c r="R276" s="32">
        <v>637551</v>
      </c>
      <c r="S276" s="32">
        <v>19170</v>
      </c>
      <c r="T276" s="32">
        <v>5520</v>
      </c>
      <c r="U276" s="32">
        <v>2652</v>
      </c>
      <c r="V276" s="32">
        <v>1182</v>
      </c>
      <c r="W276" s="32">
        <v>-2842</v>
      </c>
      <c r="X276" s="32">
        <v>-7467</v>
      </c>
      <c r="Y276" s="32">
        <v>20797</v>
      </c>
      <c r="Z276" s="32">
        <v>15268</v>
      </c>
      <c r="AA276" s="32">
        <v>4457</v>
      </c>
      <c r="AB276" s="32">
        <v>3592</v>
      </c>
      <c r="AC276" s="32">
        <v>1284</v>
      </c>
      <c r="AD276" s="32">
        <v>1513</v>
      </c>
      <c r="AE276" s="32">
        <v>3287</v>
      </c>
      <c r="AF276" s="32">
        <v>2043</v>
      </c>
      <c r="AG276" s="32">
        <v>1375</v>
      </c>
      <c r="AH276" s="32">
        <v>2707</v>
      </c>
      <c r="AI276" s="32">
        <v>1289</v>
      </c>
      <c r="AJ276" s="32">
        <v>2340</v>
      </c>
      <c r="AK276" s="32">
        <v>866</v>
      </c>
      <c r="AL276" s="32">
        <v>2133</v>
      </c>
      <c r="AM276" s="32">
        <v>2071</v>
      </c>
      <c r="AN276" s="32">
        <v>4117</v>
      </c>
      <c r="AO276" s="32">
        <v>5909</v>
      </c>
      <c r="AP276" s="32">
        <v>9408</v>
      </c>
    </row>
    <row r="277" spans="1:42" x14ac:dyDescent="0.3">
      <c r="A277" s="3">
        <v>1543</v>
      </c>
      <c r="B277" s="4" t="s">
        <v>271</v>
      </c>
      <c r="C277" s="33">
        <f t="shared" si="37"/>
        <v>3.6990452002829036E-2</v>
      </c>
      <c r="D277" s="33">
        <f t="shared" si="38"/>
        <v>4.9812011378782151E-3</v>
      </c>
      <c r="E277" s="33">
        <f t="shared" si="39"/>
        <v>-1.7019621096313529E-2</v>
      </c>
      <c r="F277" s="33">
        <f t="shared" si="40"/>
        <v>-1.1368766050747865E-2</v>
      </c>
      <c r="G277" s="33">
        <f t="shared" si="41"/>
        <v>-1.6578596769606156E-3</v>
      </c>
      <c r="H277" s="33">
        <f t="shared" si="42"/>
        <v>8.9130698827547278E-3</v>
      </c>
      <c r="I277" s="33">
        <f t="shared" si="43"/>
        <v>1.9098295429318887E-2</v>
      </c>
      <c r="J277" s="33">
        <f t="shared" si="44"/>
        <v>-2.6203592973064295E-3</v>
      </c>
      <c r="K277" s="32">
        <v>248848</v>
      </c>
      <c r="L277" s="32">
        <v>251345</v>
      </c>
      <c r="M277" s="32">
        <v>254471</v>
      </c>
      <c r="N277" s="32">
        <v>263617</v>
      </c>
      <c r="O277" s="32">
        <v>267212</v>
      </c>
      <c r="P277" s="32">
        <v>279926</v>
      </c>
      <c r="Q277" s="32">
        <v>292801</v>
      </c>
      <c r="R277" s="32">
        <v>301867</v>
      </c>
      <c r="S277" s="32">
        <v>10130</v>
      </c>
      <c r="T277" s="32">
        <v>4309</v>
      </c>
      <c r="U277" s="32">
        <v>-8020</v>
      </c>
      <c r="V277" s="32">
        <v>-2565</v>
      </c>
      <c r="W277" s="32">
        <v>-1481</v>
      </c>
      <c r="X277" s="32">
        <v>4471</v>
      </c>
      <c r="Y277" s="32">
        <v>4955</v>
      </c>
      <c r="Z277" s="32">
        <v>3885</v>
      </c>
      <c r="AA277" s="32">
        <v>10440</v>
      </c>
      <c r="AB277" s="32">
        <v>8526</v>
      </c>
      <c r="AC277" s="32">
        <v>13584</v>
      </c>
      <c r="AD277" s="32">
        <v>9741</v>
      </c>
      <c r="AE277" s="32">
        <v>9807</v>
      </c>
      <c r="AF277" s="32">
        <v>7870</v>
      </c>
      <c r="AG277" s="32">
        <v>10473</v>
      </c>
      <c r="AH277" s="32">
        <v>9025</v>
      </c>
      <c r="AI277" s="32">
        <v>11365</v>
      </c>
      <c r="AJ277" s="32">
        <v>11583</v>
      </c>
      <c r="AK277" s="32">
        <v>9895</v>
      </c>
      <c r="AL277" s="32">
        <v>10173</v>
      </c>
      <c r="AM277" s="32">
        <v>8769</v>
      </c>
      <c r="AN277" s="32">
        <v>9846</v>
      </c>
      <c r="AO277" s="32">
        <v>9836</v>
      </c>
      <c r="AP277" s="32">
        <v>13701</v>
      </c>
    </row>
    <row r="278" spans="1:42" x14ac:dyDescent="0.3">
      <c r="A278" s="3">
        <v>1545</v>
      </c>
      <c r="B278" s="4" t="s">
        <v>272</v>
      </c>
      <c r="C278" s="33">
        <f t="shared" si="37"/>
        <v>1.1053656571083205E-2</v>
      </c>
      <c r="D278" s="33">
        <f t="shared" si="38"/>
        <v>3.2738836063125401E-2</v>
      </c>
      <c r="E278" s="33">
        <f t="shared" si="39"/>
        <v>2.3541644128712753E-2</v>
      </c>
      <c r="F278" s="33">
        <f t="shared" si="40"/>
        <v>3.7699319230593505E-2</v>
      </c>
      <c r="G278" s="33">
        <f t="shared" si="41"/>
        <v>5.5287144493699255E-3</v>
      </c>
      <c r="H278" s="33">
        <f t="shared" si="42"/>
        <v>1.0636989999091313E-2</v>
      </c>
      <c r="I278" s="33">
        <f t="shared" si="43"/>
        <v>1.3290036989264582E-2</v>
      </c>
      <c r="J278" s="33">
        <f t="shared" si="44"/>
        <v>-3.2869847683562103E-2</v>
      </c>
      <c r="K278" s="32">
        <v>148910</v>
      </c>
      <c r="L278" s="32">
        <v>160696</v>
      </c>
      <c r="M278" s="32">
        <v>166386</v>
      </c>
      <c r="N278" s="32">
        <v>175096</v>
      </c>
      <c r="O278" s="32">
        <v>180693</v>
      </c>
      <c r="P278" s="32">
        <v>187083</v>
      </c>
      <c r="Q278" s="32">
        <v>199247</v>
      </c>
      <c r="R278" s="32">
        <v>201948</v>
      </c>
      <c r="S278" s="32">
        <v>1565</v>
      </c>
      <c r="T278" s="32">
        <v>4872</v>
      </c>
      <c r="U278" s="32">
        <v>4276</v>
      </c>
      <c r="V278" s="32">
        <v>7568</v>
      </c>
      <c r="W278" s="32">
        <v>-68</v>
      </c>
      <c r="X278" s="32">
        <v>2790</v>
      </c>
      <c r="Y278" s="32">
        <v>3934</v>
      </c>
      <c r="Z278" s="32">
        <v>-6167</v>
      </c>
      <c r="AA278" s="32">
        <v>2049</v>
      </c>
      <c r="AB278" s="32">
        <v>2274</v>
      </c>
      <c r="AC278" s="32">
        <v>2579</v>
      </c>
      <c r="AD278" s="32">
        <v>2122</v>
      </c>
      <c r="AE278" s="32">
        <v>2642</v>
      </c>
      <c r="AF278" s="32">
        <v>1743</v>
      </c>
      <c r="AG278" s="32">
        <v>1572</v>
      </c>
      <c r="AH278" s="32">
        <v>2729</v>
      </c>
      <c r="AI278" s="32">
        <v>1968</v>
      </c>
      <c r="AJ278" s="32">
        <v>1885</v>
      </c>
      <c r="AK278" s="32">
        <v>2938</v>
      </c>
      <c r="AL278" s="32">
        <v>3089</v>
      </c>
      <c r="AM278" s="32">
        <v>1575</v>
      </c>
      <c r="AN278" s="32">
        <v>2543</v>
      </c>
      <c r="AO278" s="32">
        <v>2858</v>
      </c>
      <c r="AP278" s="32">
        <v>3200</v>
      </c>
    </row>
    <row r="279" spans="1:42" x14ac:dyDescent="0.3">
      <c r="A279" s="3">
        <v>1546</v>
      </c>
      <c r="B279" s="4" t="s">
        <v>273</v>
      </c>
      <c r="C279" s="33">
        <f t="shared" si="37"/>
        <v>5.4767262224610425E-2</v>
      </c>
      <c r="D279" s="33">
        <f t="shared" si="38"/>
        <v>-2.079365896340522E-2</v>
      </c>
      <c r="E279" s="33">
        <f t="shared" si="39"/>
        <v>1.2939500459415488E-2</v>
      </c>
      <c r="F279" s="33">
        <f t="shared" si="40"/>
        <v>7.661021843939771E-3</v>
      </c>
      <c r="G279" s="33">
        <f t="shared" si="41"/>
        <v>-1.8208844295800816E-2</v>
      </c>
      <c r="H279" s="33">
        <f t="shared" si="42"/>
        <v>-1.4917315215495403E-2</v>
      </c>
      <c r="I279" s="33">
        <f t="shared" si="43"/>
        <v>2.2184260947851982E-2</v>
      </c>
      <c r="J279" s="33">
        <f t="shared" si="44"/>
        <v>2.5625884793289578E-2</v>
      </c>
      <c r="K279" s="32">
        <v>119104</v>
      </c>
      <c r="L279" s="32">
        <v>116574</v>
      </c>
      <c r="M279" s="32">
        <v>118629</v>
      </c>
      <c r="N279" s="32">
        <v>124657</v>
      </c>
      <c r="O279" s="32">
        <v>121095</v>
      </c>
      <c r="P279" s="32">
        <v>120397</v>
      </c>
      <c r="Q279" s="32">
        <v>129957</v>
      </c>
      <c r="R279" s="32">
        <v>132093</v>
      </c>
      <c r="S279" s="32">
        <v>8134</v>
      </c>
      <c r="T279" s="32">
        <v>-4378</v>
      </c>
      <c r="U279" s="32">
        <v>-898</v>
      </c>
      <c r="V279" s="32">
        <v>740</v>
      </c>
      <c r="W279" s="32">
        <v>-1546</v>
      </c>
      <c r="X279" s="32">
        <v>-2954</v>
      </c>
      <c r="Y279" s="32">
        <v>1903</v>
      </c>
      <c r="Z279" s="32">
        <v>3464</v>
      </c>
      <c r="AA279" s="32">
        <v>1208</v>
      </c>
      <c r="AB279" s="32">
        <v>3238</v>
      </c>
      <c r="AC279" s="32">
        <v>3783</v>
      </c>
      <c r="AD279" s="32">
        <v>1517</v>
      </c>
      <c r="AE279" s="32">
        <v>559</v>
      </c>
      <c r="AF279" s="32">
        <v>2334</v>
      </c>
      <c r="AG279" s="32">
        <v>2318</v>
      </c>
      <c r="AH279" s="32">
        <v>945</v>
      </c>
      <c r="AI279" s="32">
        <v>2819</v>
      </c>
      <c r="AJ279" s="32">
        <v>1284</v>
      </c>
      <c r="AK279" s="32">
        <v>1350</v>
      </c>
      <c r="AL279" s="32">
        <v>1302</v>
      </c>
      <c r="AM279" s="32">
        <v>1218</v>
      </c>
      <c r="AN279" s="32">
        <v>1176</v>
      </c>
      <c r="AO279" s="32">
        <v>1338</v>
      </c>
      <c r="AP279" s="32">
        <v>1024</v>
      </c>
    </row>
    <row r="280" spans="1:42" x14ac:dyDescent="0.3">
      <c r="A280" s="3">
        <v>1547</v>
      </c>
      <c r="B280" s="4" t="s">
        <v>274</v>
      </c>
      <c r="C280" s="33">
        <f t="shared" si="37"/>
        <v>0.23087965105484415</v>
      </c>
      <c r="D280" s="33">
        <f t="shared" si="38"/>
        <v>0.2465565462421668</v>
      </c>
      <c r="E280" s="33">
        <f t="shared" si="39"/>
        <v>0.24054119177851135</v>
      </c>
      <c r="F280" s="33">
        <f t="shared" si="40"/>
        <v>0.26149353798148889</v>
      </c>
      <c r="G280" s="33">
        <f t="shared" si="41"/>
        <v>0.180646172798029</v>
      </c>
      <c r="H280" s="33">
        <f t="shared" si="42"/>
        <v>0.16333803108983719</v>
      </c>
      <c r="I280" s="33">
        <f t="shared" si="43"/>
        <v>0.26092641668704974</v>
      </c>
      <c r="J280" s="33">
        <f t="shared" si="44"/>
        <v>0.21579565987755031</v>
      </c>
      <c r="K280" s="32">
        <v>360859</v>
      </c>
      <c r="L280" s="32">
        <v>380432</v>
      </c>
      <c r="M280" s="32">
        <v>415010</v>
      </c>
      <c r="N280" s="32">
        <v>474310</v>
      </c>
      <c r="O280" s="32">
        <v>446475</v>
      </c>
      <c r="P280" s="32">
        <v>472566</v>
      </c>
      <c r="Q280" s="32">
        <v>543751</v>
      </c>
      <c r="R280" s="32">
        <v>570030</v>
      </c>
      <c r="S280" s="32">
        <v>80832</v>
      </c>
      <c r="T280" s="32">
        <v>92483</v>
      </c>
      <c r="U280" s="32">
        <v>98614</v>
      </c>
      <c r="V280" s="32">
        <v>123941</v>
      </c>
      <c r="W280" s="32">
        <v>81062</v>
      </c>
      <c r="X280" s="32">
        <v>83853</v>
      </c>
      <c r="Y280" s="32">
        <v>145483</v>
      </c>
      <c r="Z280" s="32">
        <v>121825</v>
      </c>
      <c r="AA280" s="32">
        <v>3281</v>
      </c>
      <c r="AB280" s="32">
        <v>1747</v>
      </c>
      <c r="AC280" s="32">
        <v>1810</v>
      </c>
      <c r="AD280" s="32">
        <v>1174</v>
      </c>
      <c r="AE280" s="32">
        <v>491</v>
      </c>
      <c r="AF280" s="32">
        <v>1554</v>
      </c>
      <c r="AG280" s="32">
        <v>1093</v>
      </c>
      <c r="AH280" s="32">
        <v>1494</v>
      </c>
      <c r="AI280" s="32">
        <v>798</v>
      </c>
      <c r="AJ280" s="32">
        <v>432</v>
      </c>
      <c r="AK280" s="32">
        <v>597</v>
      </c>
      <c r="AL280" s="32">
        <v>1086</v>
      </c>
      <c r="AM280" s="32">
        <v>899</v>
      </c>
      <c r="AN280" s="32">
        <v>8219</v>
      </c>
      <c r="AO280" s="32">
        <v>4697</v>
      </c>
      <c r="AP280" s="32">
        <v>309</v>
      </c>
    </row>
    <row r="281" spans="1:42" x14ac:dyDescent="0.3">
      <c r="A281" s="3">
        <v>1548</v>
      </c>
      <c r="B281" s="4" t="s">
        <v>275</v>
      </c>
      <c r="C281" s="33">
        <f t="shared" si="37"/>
        <v>2.5887063720835306E-2</v>
      </c>
      <c r="D281" s="33">
        <f t="shared" si="38"/>
        <v>-7.5307844119399114E-3</v>
      </c>
      <c r="E281" s="33">
        <f t="shared" si="39"/>
        <v>2.1300703855993172E-3</v>
      </c>
      <c r="F281" s="33">
        <f t="shared" si="40"/>
        <v>7.7395147512445859E-3</v>
      </c>
      <c r="G281" s="33">
        <f t="shared" si="41"/>
        <v>2.0410428129863867E-2</v>
      </c>
      <c r="H281" s="33">
        <f t="shared" si="42"/>
        <v>4.8955107338253992E-2</v>
      </c>
      <c r="I281" s="33">
        <f t="shared" si="43"/>
        <v>4.9461776795929821E-2</v>
      </c>
      <c r="J281" s="33">
        <f t="shared" si="44"/>
        <v>4.5218672810677298E-2</v>
      </c>
      <c r="K281" s="32">
        <v>592883</v>
      </c>
      <c r="L281" s="32">
        <v>632869</v>
      </c>
      <c r="M281" s="32">
        <v>653969</v>
      </c>
      <c r="N281" s="32">
        <v>680146</v>
      </c>
      <c r="O281" s="32">
        <v>729872</v>
      </c>
      <c r="P281" s="32">
        <v>758164</v>
      </c>
      <c r="Q281" s="32">
        <v>796231</v>
      </c>
      <c r="R281" s="32">
        <v>867186</v>
      </c>
      <c r="S281" s="32">
        <v>23985</v>
      </c>
      <c r="T281" s="32">
        <v>-1669</v>
      </c>
      <c r="U281" s="32">
        <v>659</v>
      </c>
      <c r="V281" s="32">
        <v>2508</v>
      </c>
      <c r="W281" s="32">
        <v>11684</v>
      </c>
      <c r="X281" s="32">
        <v>35566</v>
      </c>
      <c r="Y281" s="32">
        <v>38934</v>
      </c>
      <c r="Z281" s="32">
        <v>64298</v>
      </c>
      <c r="AA281" s="32">
        <v>3886</v>
      </c>
      <c r="AB281" s="32">
        <v>3866</v>
      </c>
      <c r="AC281" s="32">
        <v>5128</v>
      </c>
      <c r="AD281" s="32">
        <v>6403</v>
      </c>
      <c r="AE281" s="32">
        <v>4821</v>
      </c>
      <c r="AF281" s="32">
        <v>4159</v>
      </c>
      <c r="AG281" s="32">
        <v>7087</v>
      </c>
      <c r="AH281" s="32">
        <v>2908</v>
      </c>
      <c r="AI281" s="32">
        <v>12523</v>
      </c>
      <c r="AJ281" s="32">
        <v>6963</v>
      </c>
      <c r="AK281" s="32">
        <v>4394</v>
      </c>
      <c r="AL281" s="32">
        <v>3647</v>
      </c>
      <c r="AM281" s="32">
        <v>1608</v>
      </c>
      <c r="AN281" s="32">
        <v>2609</v>
      </c>
      <c r="AO281" s="32">
        <v>6638</v>
      </c>
      <c r="AP281" s="32">
        <v>27993</v>
      </c>
    </row>
    <row r="282" spans="1:42" x14ac:dyDescent="0.3">
      <c r="A282" s="3">
        <v>1551</v>
      </c>
      <c r="B282" s="4" t="s">
        <v>276</v>
      </c>
      <c r="C282" s="33">
        <f t="shared" si="37"/>
        <v>5.0502617113072426E-3</v>
      </c>
      <c r="D282" s="33">
        <f t="shared" si="38"/>
        <v>-3.3857534638991986E-2</v>
      </c>
      <c r="E282" s="33">
        <f t="shared" si="39"/>
        <v>1.7086578993375939E-2</v>
      </c>
      <c r="F282" s="33">
        <f t="shared" si="40"/>
        <v>2.8557114228456915E-3</v>
      </c>
      <c r="G282" s="33">
        <f t="shared" si="41"/>
        <v>3.1411996811039388E-3</v>
      </c>
      <c r="H282" s="33">
        <f t="shared" si="42"/>
        <v>1.2480383946855449E-2</v>
      </c>
      <c r="I282" s="33">
        <f t="shared" si="43"/>
        <v>-9.6812747639611375E-3</v>
      </c>
      <c r="J282" s="33">
        <f t="shared" si="44"/>
        <v>-3.6602964247651706E-2</v>
      </c>
      <c r="K282" s="32">
        <v>228305</v>
      </c>
      <c r="L282" s="32">
        <v>237377</v>
      </c>
      <c r="M282" s="32">
        <v>257395</v>
      </c>
      <c r="N282" s="32">
        <v>259480</v>
      </c>
      <c r="O282" s="32">
        <v>272189</v>
      </c>
      <c r="P282" s="32">
        <v>284206</v>
      </c>
      <c r="Q282" s="32">
        <v>292007</v>
      </c>
      <c r="R282" s="32">
        <v>302134</v>
      </c>
      <c r="S282" s="32">
        <v>12227</v>
      </c>
      <c r="T282" s="32">
        <v>-10554</v>
      </c>
      <c r="U282" s="32">
        <v>2691</v>
      </c>
      <c r="V282" s="32">
        <v>175</v>
      </c>
      <c r="W282" s="32">
        <v>1057</v>
      </c>
      <c r="X282" s="32">
        <v>4429</v>
      </c>
      <c r="Y282" s="32">
        <v>-3985</v>
      </c>
      <c r="Z282" s="32">
        <v>-9980</v>
      </c>
      <c r="AA282" s="32">
        <v>2257</v>
      </c>
      <c r="AB282" s="32">
        <v>6616</v>
      </c>
      <c r="AC282" s="32">
        <v>4088</v>
      </c>
      <c r="AD282" s="32">
        <v>2622</v>
      </c>
      <c r="AE282" s="32">
        <v>1914</v>
      </c>
      <c r="AF282" s="32">
        <v>1489</v>
      </c>
      <c r="AG282" s="32">
        <v>2874</v>
      </c>
      <c r="AH282" s="32">
        <v>2488</v>
      </c>
      <c r="AI282" s="32">
        <v>13331</v>
      </c>
      <c r="AJ282" s="32">
        <v>4099</v>
      </c>
      <c r="AK282" s="32">
        <v>2381</v>
      </c>
      <c r="AL282" s="32">
        <v>2056</v>
      </c>
      <c r="AM282" s="32">
        <v>2116</v>
      </c>
      <c r="AN282" s="32">
        <v>2371</v>
      </c>
      <c r="AO282" s="32">
        <v>1716</v>
      </c>
      <c r="AP282" s="32">
        <v>3567</v>
      </c>
    </row>
    <row r="283" spans="1:42" x14ac:dyDescent="0.3">
      <c r="A283" s="3">
        <v>1554</v>
      </c>
      <c r="B283" s="4" t="s">
        <v>277</v>
      </c>
      <c r="C283" s="33">
        <f t="shared" si="37"/>
        <v>5.0079029907880761E-2</v>
      </c>
      <c r="D283" s="33">
        <f t="shared" si="38"/>
        <v>1.7878031321472844E-2</v>
      </c>
      <c r="E283" s="33">
        <f t="shared" si="39"/>
        <v>6.6477550295332413E-3</v>
      </c>
      <c r="F283" s="33">
        <f t="shared" si="40"/>
        <v>2.8759274031668568E-2</v>
      </c>
      <c r="G283" s="33">
        <f t="shared" si="41"/>
        <v>1.1855767415518217E-3</v>
      </c>
      <c r="H283" s="33">
        <f t="shared" si="42"/>
        <v>2.5035084567160845E-2</v>
      </c>
      <c r="I283" s="33">
        <f t="shared" si="43"/>
        <v>2.7263161764030177E-2</v>
      </c>
      <c r="J283" s="33">
        <f t="shared" si="44"/>
        <v>1.1080674000933665E-2</v>
      </c>
      <c r="K283" s="32">
        <v>323928</v>
      </c>
      <c r="L283" s="32">
        <v>343662</v>
      </c>
      <c r="M283" s="32">
        <v>360272</v>
      </c>
      <c r="N283" s="32">
        <v>383598</v>
      </c>
      <c r="O283" s="32">
        <v>397275</v>
      </c>
      <c r="P283" s="32">
        <v>411862</v>
      </c>
      <c r="Q283" s="32">
        <v>435276</v>
      </c>
      <c r="R283" s="32">
        <v>454124</v>
      </c>
      <c r="S283" s="32">
        <v>15731</v>
      </c>
      <c r="T283" s="32">
        <v>12063</v>
      </c>
      <c r="U283" s="32">
        <v>3880</v>
      </c>
      <c r="V283" s="32">
        <v>12601</v>
      </c>
      <c r="W283" s="32">
        <v>2262</v>
      </c>
      <c r="X283" s="32">
        <v>11420</v>
      </c>
      <c r="Y283" s="32">
        <v>6915</v>
      </c>
      <c r="Z283" s="32">
        <v>5195</v>
      </c>
      <c r="AA283" s="32">
        <v>2947</v>
      </c>
      <c r="AB283" s="32">
        <v>2787</v>
      </c>
      <c r="AC283" s="32">
        <v>3228</v>
      </c>
      <c r="AD283" s="32">
        <v>3777</v>
      </c>
      <c r="AE283" s="32">
        <v>3574</v>
      </c>
      <c r="AF283" s="32">
        <v>2904</v>
      </c>
      <c r="AG283" s="32">
        <v>9415</v>
      </c>
      <c r="AH283" s="32">
        <v>1982</v>
      </c>
      <c r="AI283" s="32">
        <v>2456</v>
      </c>
      <c r="AJ283" s="32">
        <v>8706</v>
      </c>
      <c r="AK283" s="32">
        <v>4713</v>
      </c>
      <c r="AL283" s="32">
        <v>5346</v>
      </c>
      <c r="AM283" s="32">
        <v>5365</v>
      </c>
      <c r="AN283" s="32">
        <v>4013</v>
      </c>
      <c r="AO283" s="32">
        <v>4463</v>
      </c>
      <c r="AP283" s="32">
        <v>2145</v>
      </c>
    </row>
    <row r="284" spans="1:42" x14ac:dyDescent="0.3">
      <c r="A284" s="3">
        <v>1557</v>
      </c>
      <c r="B284" s="4" t="s">
        <v>278</v>
      </c>
      <c r="C284" s="33">
        <f t="shared" si="37"/>
        <v>-6.4357073107918147E-2</v>
      </c>
      <c r="D284" s="33">
        <f t="shared" si="38"/>
        <v>-3.2732597891643109E-2</v>
      </c>
      <c r="E284" s="33">
        <f t="shared" si="39"/>
        <v>1.9991424079279622E-2</v>
      </c>
      <c r="F284" s="33">
        <f t="shared" si="40"/>
        <v>5.7599141238894723E-2</v>
      </c>
      <c r="G284" s="33">
        <f t="shared" si="41"/>
        <v>7.2309411862512357E-2</v>
      </c>
      <c r="H284" s="33">
        <f t="shared" si="42"/>
        <v>4.8095814829767193E-2</v>
      </c>
      <c r="I284" s="33">
        <f t="shared" si="43"/>
        <v>5.8622433323681063E-2</v>
      </c>
      <c r="J284" s="33">
        <f t="shared" si="44"/>
        <v>3.9077081591459964E-2</v>
      </c>
      <c r="K284" s="32">
        <v>186382</v>
      </c>
      <c r="L284" s="32">
        <v>195982</v>
      </c>
      <c r="M284" s="32">
        <v>209890</v>
      </c>
      <c r="N284" s="32">
        <v>212399</v>
      </c>
      <c r="O284" s="32">
        <v>216514</v>
      </c>
      <c r="P284" s="32">
        <v>222930</v>
      </c>
      <c r="Q284" s="32">
        <v>231379</v>
      </c>
      <c r="R284" s="32">
        <v>236814</v>
      </c>
      <c r="S284" s="32">
        <v>-14192</v>
      </c>
      <c r="T284" s="32">
        <v>-6166</v>
      </c>
      <c r="U284" s="32">
        <v>3877</v>
      </c>
      <c r="V284" s="32">
        <v>12514</v>
      </c>
      <c r="W284" s="32">
        <v>16272</v>
      </c>
      <c r="X284" s="32">
        <v>13885</v>
      </c>
      <c r="Y284" s="32">
        <v>13577</v>
      </c>
      <c r="Z284" s="32">
        <v>6584</v>
      </c>
      <c r="AA284" s="32">
        <v>4462</v>
      </c>
      <c r="AB284" s="32">
        <v>1728</v>
      </c>
      <c r="AC284" s="32">
        <v>2603</v>
      </c>
      <c r="AD284" s="32">
        <v>1782</v>
      </c>
      <c r="AE284" s="32">
        <v>1646</v>
      </c>
      <c r="AF284" s="32">
        <v>1762</v>
      </c>
      <c r="AG284" s="32">
        <v>2386</v>
      </c>
      <c r="AH284" s="32">
        <v>5144</v>
      </c>
      <c r="AI284" s="32">
        <v>2265</v>
      </c>
      <c r="AJ284" s="32">
        <v>1977</v>
      </c>
      <c r="AK284" s="32">
        <v>2284</v>
      </c>
      <c r="AL284" s="32">
        <v>2062</v>
      </c>
      <c r="AM284" s="32">
        <v>2262</v>
      </c>
      <c r="AN284" s="32">
        <v>4925</v>
      </c>
      <c r="AO284" s="32">
        <v>2399</v>
      </c>
      <c r="AP284" s="32">
        <v>2474</v>
      </c>
    </row>
    <row r="285" spans="1:42" x14ac:dyDescent="0.3">
      <c r="A285" s="3">
        <v>1560</v>
      </c>
      <c r="B285" s="4" t="s">
        <v>279</v>
      </c>
      <c r="C285" s="33">
        <f t="shared" si="37"/>
        <v>2.714510584985062E-3</v>
      </c>
      <c r="D285" s="33">
        <f t="shared" si="38"/>
        <v>6.7247109679261056E-3</v>
      </c>
      <c r="E285" s="33">
        <f t="shared" si="39"/>
        <v>1.0289816643382659E-4</v>
      </c>
      <c r="F285" s="33">
        <f t="shared" si="40"/>
        <v>8.7932435240992302E-3</v>
      </c>
      <c r="G285" s="33">
        <f t="shared" si="41"/>
        <v>-9.0639394771361466E-3</v>
      </c>
      <c r="H285" s="33">
        <f t="shared" si="42"/>
        <v>2.2333689901413746E-3</v>
      </c>
      <c r="I285" s="33">
        <f t="shared" si="43"/>
        <v>1.5127711081468306E-2</v>
      </c>
      <c r="J285" s="33">
        <f t="shared" si="44"/>
        <v>3.3587588718508678E-2</v>
      </c>
      <c r="K285" s="32">
        <v>249032</v>
      </c>
      <c r="L285" s="32">
        <v>245215</v>
      </c>
      <c r="M285" s="32">
        <v>252677</v>
      </c>
      <c r="N285" s="32">
        <v>264635</v>
      </c>
      <c r="O285" s="32">
        <v>262248</v>
      </c>
      <c r="P285" s="32">
        <v>276712</v>
      </c>
      <c r="Q285" s="32">
        <v>303615</v>
      </c>
      <c r="R285" s="32">
        <v>316873</v>
      </c>
      <c r="S285" s="32">
        <v>2312</v>
      </c>
      <c r="T285" s="32">
        <v>2778</v>
      </c>
      <c r="U285" s="32">
        <v>178</v>
      </c>
      <c r="V285" s="32">
        <v>2516</v>
      </c>
      <c r="W285" s="32">
        <v>-3859</v>
      </c>
      <c r="X285" s="32">
        <v>2506</v>
      </c>
      <c r="Y285" s="32">
        <v>1280</v>
      </c>
      <c r="Z285" s="32">
        <v>13739</v>
      </c>
      <c r="AA285" s="32">
        <v>3546</v>
      </c>
      <c r="AB285" s="32">
        <v>3907</v>
      </c>
      <c r="AC285" s="32">
        <v>3157</v>
      </c>
      <c r="AD285" s="32">
        <v>2712</v>
      </c>
      <c r="AE285" s="32">
        <v>3278</v>
      </c>
      <c r="AF285" s="32">
        <v>2009</v>
      </c>
      <c r="AG285" s="32">
        <v>5218</v>
      </c>
      <c r="AH285" s="32">
        <v>1308</v>
      </c>
      <c r="AI285" s="32">
        <v>5182</v>
      </c>
      <c r="AJ285" s="32">
        <v>5036</v>
      </c>
      <c r="AK285" s="32">
        <v>3309</v>
      </c>
      <c r="AL285" s="32">
        <v>2901</v>
      </c>
      <c r="AM285" s="32">
        <v>1796</v>
      </c>
      <c r="AN285" s="32">
        <v>3897</v>
      </c>
      <c r="AO285" s="32">
        <v>1905</v>
      </c>
      <c r="AP285" s="32">
        <v>4404</v>
      </c>
    </row>
    <row r="286" spans="1:42" x14ac:dyDescent="0.3">
      <c r="A286" s="3">
        <v>1563</v>
      </c>
      <c r="B286" s="4" t="s">
        <v>280</v>
      </c>
      <c r="C286" s="33">
        <f t="shared" si="37"/>
        <v>1.0104450124156446E-2</v>
      </c>
      <c r="D286" s="33">
        <f t="shared" si="38"/>
        <v>1.3228209570098492E-2</v>
      </c>
      <c r="E286" s="33">
        <f t="shared" si="39"/>
        <v>3.7558304485985912E-2</v>
      </c>
      <c r="F286" s="33">
        <f t="shared" si="40"/>
        <v>2.5854388194179814E-2</v>
      </c>
      <c r="G286" s="33">
        <f t="shared" si="41"/>
        <v>2.5472096482239061E-2</v>
      </c>
      <c r="H286" s="33">
        <f t="shared" si="42"/>
        <v>4.0359839645019595E-2</v>
      </c>
      <c r="I286" s="33">
        <f t="shared" si="43"/>
        <v>2.821413170701657E-2</v>
      </c>
      <c r="J286" s="33">
        <f t="shared" si="44"/>
        <v>2.9465749678461009E-2</v>
      </c>
      <c r="K286" s="32">
        <v>604882</v>
      </c>
      <c r="L286" s="32">
        <v>653452</v>
      </c>
      <c r="M286" s="32">
        <v>690127</v>
      </c>
      <c r="N286" s="32">
        <v>737399</v>
      </c>
      <c r="O286" s="32">
        <v>743598</v>
      </c>
      <c r="P286" s="32">
        <v>782015</v>
      </c>
      <c r="Q286" s="32">
        <v>827883</v>
      </c>
      <c r="R286" s="32">
        <v>837379</v>
      </c>
      <c r="S286" s="32">
        <v>7915</v>
      </c>
      <c r="T286" s="32">
        <v>13956</v>
      </c>
      <c r="U286" s="32">
        <v>28051</v>
      </c>
      <c r="V286" s="32">
        <v>31265</v>
      </c>
      <c r="W286" s="32">
        <v>23486</v>
      </c>
      <c r="X286" s="32">
        <v>28068</v>
      </c>
      <c r="Y286" s="32">
        <v>24516</v>
      </c>
      <c r="Z286" s="32">
        <v>17772</v>
      </c>
      <c r="AA286" s="32">
        <v>5417</v>
      </c>
      <c r="AB286" s="32">
        <v>8659</v>
      </c>
      <c r="AC286" s="32">
        <v>9168</v>
      </c>
      <c r="AD286" s="32">
        <v>6291</v>
      </c>
      <c r="AE286" s="32">
        <v>10970</v>
      </c>
      <c r="AF286" s="32">
        <v>13368</v>
      </c>
      <c r="AG286" s="32">
        <v>7601</v>
      </c>
      <c r="AH286" s="32">
        <v>15115</v>
      </c>
      <c r="AI286" s="32">
        <v>7220</v>
      </c>
      <c r="AJ286" s="32">
        <v>13971</v>
      </c>
      <c r="AK286" s="32">
        <v>11299</v>
      </c>
      <c r="AL286" s="32">
        <v>18491</v>
      </c>
      <c r="AM286" s="32">
        <v>15515</v>
      </c>
      <c r="AN286" s="32">
        <v>9874</v>
      </c>
      <c r="AO286" s="32">
        <v>8759</v>
      </c>
      <c r="AP286" s="32">
        <v>8213</v>
      </c>
    </row>
    <row r="287" spans="1:42" x14ac:dyDescent="0.3">
      <c r="A287" s="3">
        <v>1566</v>
      </c>
      <c r="B287" s="4" t="s">
        <v>281</v>
      </c>
      <c r="C287" s="33">
        <f t="shared" si="37"/>
        <v>4.3375217332330421E-2</v>
      </c>
      <c r="D287" s="33">
        <f t="shared" si="38"/>
        <v>4.1487391876056642E-2</v>
      </c>
      <c r="E287" s="33">
        <f t="shared" si="39"/>
        <v>2.3645853829862413E-2</v>
      </c>
      <c r="F287" s="33">
        <f t="shared" si="40"/>
        <v>-6.1162830182117951E-3</v>
      </c>
      <c r="G287" s="33">
        <f t="shared" si="41"/>
        <v>-1.0193357723641478E-3</v>
      </c>
      <c r="H287" s="33">
        <f t="shared" si="42"/>
        <v>4.800834927813533E-3</v>
      </c>
      <c r="I287" s="33">
        <f t="shared" si="43"/>
        <v>7.6100816877305063E-4</v>
      </c>
      <c r="J287" s="33">
        <f t="shared" si="44"/>
        <v>1.0003545966596639E-2</v>
      </c>
      <c r="K287" s="32">
        <v>405485</v>
      </c>
      <c r="L287" s="32">
        <v>447172</v>
      </c>
      <c r="M287" s="32">
        <v>472641</v>
      </c>
      <c r="N287" s="32">
        <v>488859</v>
      </c>
      <c r="O287" s="32">
        <v>506212</v>
      </c>
      <c r="P287" s="32">
        <v>517410</v>
      </c>
      <c r="Q287" s="32">
        <v>538759</v>
      </c>
      <c r="R287" s="32">
        <v>561201</v>
      </c>
      <c r="S287" s="32">
        <v>16079</v>
      </c>
      <c r="T287" s="32">
        <v>20149</v>
      </c>
      <c r="U287" s="32">
        <v>16820</v>
      </c>
      <c r="V287" s="32">
        <v>-10475</v>
      </c>
      <c r="W287" s="32">
        <v>-2441</v>
      </c>
      <c r="X287" s="32">
        <v>3942</v>
      </c>
      <c r="Y287" s="32">
        <v>2869</v>
      </c>
      <c r="Z287" s="32">
        <v>9617</v>
      </c>
      <c r="AA287" s="32">
        <v>8407</v>
      </c>
      <c r="AB287" s="32">
        <v>5299</v>
      </c>
      <c r="AC287" s="32">
        <v>7124</v>
      </c>
      <c r="AD287" s="32">
        <v>16913</v>
      </c>
      <c r="AE287" s="32">
        <v>9517</v>
      </c>
      <c r="AF287" s="32">
        <v>6076</v>
      </c>
      <c r="AG287" s="32">
        <v>4951</v>
      </c>
      <c r="AH287" s="32">
        <v>6112</v>
      </c>
      <c r="AI287" s="32">
        <v>6898</v>
      </c>
      <c r="AJ287" s="32">
        <v>6896</v>
      </c>
      <c r="AK287" s="32">
        <v>12768</v>
      </c>
      <c r="AL287" s="32">
        <v>9428</v>
      </c>
      <c r="AM287" s="32">
        <v>7592</v>
      </c>
      <c r="AN287" s="32">
        <v>7534</v>
      </c>
      <c r="AO287" s="32">
        <v>7410</v>
      </c>
      <c r="AP287" s="32">
        <v>10115</v>
      </c>
    </row>
    <row r="288" spans="1:42" x14ac:dyDescent="0.3">
      <c r="A288" s="3">
        <v>1571</v>
      </c>
      <c r="B288" s="4" t="s">
        <v>282</v>
      </c>
      <c r="C288" s="33">
        <f t="shared" si="37"/>
        <v>5.8954993834771886E-3</v>
      </c>
      <c r="D288" s="33">
        <f t="shared" si="38"/>
        <v>4.4180366439353767E-2</v>
      </c>
      <c r="E288" s="33">
        <f t="shared" si="39"/>
        <v>6.1474258657357249E-2</v>
      </c>
      <c r="F288" s="33">
        <f t="shared" si="40"/>
        <v>4.8869620329977818E-2</v>
      </c>
      <c r="G288" s="33">
        <f t="shared" si="41"/>
        <v>3.6475855117615488E-2</v>
      </c>
      <c r="H288" s="33">
        <f t="shared" si="42"/>
        <v>5.1463796256150204E-2</v>
      </c>
      <c r="I288" s="33">
        <f t="shared" si="43"/>
        <v>6.7811298587240373E-2</v>
      </c>
      <c r="J288" s="33">
        <f t="shared" si="44"/>
        <v>4.1445916114790288E-2</v>
      </c>
      <c r="K288" s="32">
        <v>129760</v>
      </c>
      <c r="L288" s="32">
        <v>133883</v>
      </c>
      <c r="M288" s="32">
        <v>149526</v>
      </c>
      <c r="N288" s="32">
        <v>148313</v>
      </c>
      <c r="O288" s="32">
        <v>152786</v>
      </c>
      <c r="P288" s="32">
        <v>159141</v>
      </c>
      <c r="Q288" s="32">
        <v>171933</v>
      </c>
      <c r="R288" s="32">
        <v>181200</v>
      </c>
      <c r="S288" s="32">
        <v>1719</v>
      </c>
      <c r="T288" s="32">
        <v>5690</v>
      </c>
      <c r="U288" s="32">
        <v>9235</v>
      </c>
      <c r="V288" s="32">
        <v>8742</v>
      </c>
      <c r="W288" s="32">
        <v>7195</v>
      </c>
      <c r="X288" s="32">
        <v>10984</v>
      </c>
      <c r="Y288" s="32">
        <v>11711</v>
      </c>
      <c r="Z288" s="32">
        <v>5871</v>
      </c>
      <c r="AA288" s="32">
        <v>1279</v>
      </c>
      <c r="AB288" s="32">
        <v>2074</v>
      </c>
      <c r="AC288" s="32">
        <v>1655</v>
      </c>
      <c r="AD288" s="32">
        <v>1726</v>
      </c>
      <c r="AE288" s="32">
        <v>2568</v>
      </c>
      <c r="AF288" s="32">
        <v>1142</v>
      </c>
      <c r="AG288" s="32">
        <v>2248</v>
      </c>
      <c r="AH288" s="32">
        <v>3859</v>
      </c>
      <c r="AI288" s="32">
        <v>2233</v>
      </c>
      <c r="AJ288" s="32">
        <v>1849</v>
      </c>
      <c r="AK288" s="32">
        <v>1698</v>
      </c>
      <c r="AL288" s="32">
        <v>3220</v>
      </c>
      <c r="AM288" s="32">
        <v>4190</v>
      </c>
      <c r="AN288" s="32">
        <v>3936</v>
      </c>
      <c r="AO288" s="32">
        <v>2300</v>
      </c>
      <c r="AP288" s="32">
        <v>2220</v>
      </c>
    </row>
    <row r="289" spans="1:42" x14ac:dyDescent="0.3">
      <c r="A289" s="3">
        <v>1573</v>
      </c>
      <c r="B289" s="4" t="s">
        <v>283</v>
      </c>
      <c r="C289" s="33">
        <f t="shared" si="37"/>
        <v>2.9345799167241424E-2</v>
      </c>
      <c r="D289" s="33">
        <f t="shared" si="38"/>
        <v>1.0334689959301221E-2</v>
      </c>
      <c r="E289" s="33">
        <f t="shared" si="39"/>
        <v>1.3587237245362285E-2</v>
      </c>
      <c r="F289" s="33">
        <f t="shared" si="40"/>
        <v>1.7133653868927786E-2</v>
      </c>
      <c r="G289" s="33">
        <f t="shared" si="41"/>
        <v>-2.853698488947785E-2</v>
      </c>
      <c r="H289" s="33">
        <f t="shared" si="42"/>
        <v>4.3937360178970914E-3</v>
      </c>
      <c r="I289" s="33">
        <f t="shared" si="43"/>
        <v>2.6666115941430372E-2</v>
      </c>
      <c r="J289" s="33">
        <f t="shared" si="44"/>
        <v>-8.6212333843170025E-3</v>
      </c>
      <c r="K289" s="32">
        <v>195735</v>
      </c>
      <c r="L289" s="32">
        <v>200006</v>
      </c>
      <c r="M289" s="32">
        <v>203279</v>
      </c>
      <c r="N289" s="32">
        <v>211105</v>
      </c>
      <c r="O289" s="32">
        <v>217332</v>
      </c>
      <c r="P289" s="32">
        <v>223500</v>
      </c>
      <c r="Q289" s="32">
        <v>242105</v>
      </c>
      <c r="R289" s="32">
        <v>253676</v>
      </c>
      <c r="S289" s="32">
        <v>7974</v>
      </c>
      <c r="T289" s="32">
        <v>596</v>
      </c>
      <c r="U289" s="32">
        <v>2779</v>
      </c>
      <c r="V289" s="32">
        <v>2867</v>
      </c>
      <c r="W289" s="32">
        <v>-6625</v>
      </c>
      <c r="X289" s="32">
        <v>1875</v>
      </c>
      <c r="Y289" s="32">
        <v>7249</v>
      </c>
      <c r="Z289" s="32">
        <v>-3187</v>
      </c>
      <c r="AA289" s="32">
        <v>3348</v>
      </c>
      <c r="AB289" s="32">
        <v>3957</v>
      </c>
      <c r="AC289" s="32">
        <v>2351</v>
      </c>
      <c r="AD289" s="32">
        <v>3479</v>
      </c>
      <c r="AE289" s="32">
        <v>2453</v>
      </c>
      <c r="AF289" s="32">
        <v>3225</v>
      </c>
      <c r="AG289" s="32">
        <v>2137</v>
      </c>
      <c r="AH289" s="32">
        <v>3248</v>
      </c>
      <c r="AI289" s="32">
        <v>5578</v>
      </c>
      <c r="AJ289" s="32">
        <v>2486</v>
      </c>
      <c r="AK289" s="32">
        <v>2368</v>
      </c>
      <c r="AL289" s="32">
        <v>2729</v>
      </c>
      <c r="AM289" s="32">
        <v>2030</v>
      </c>
      <c r="AN289" s="32">
        <v>4118</v>
      </c>
      <c r="AO289" s="32">
        <v>2930</v>
      </c>
      <c r="AP289" s="32">
        <v>2248</v>
      </c>
    </row>
    <row r="290" spans="1:42" x14ac:dyDescent="0.3">
      <c r="A290" s="3">
        <v>1576</v>
      </c>
      <c r="B290" s="6" t="s">
        <v>284</v>
      </c>
      <c r="C290" s="33">
        <f t="shared" si="37"/>
        <v>5.9436002613493029E-2</v>
      </c>
      <c r="D290" s="33">
        <f t="shared" si="38"/>
        <v>4.674230434879522E-2</v>
      </c>
      <c r="E290" s="33">
        <f t="shared" si="39"/>
        <v>4.4269698773371294E-2</v>
      </c>
      <c r="F290" s="33">
        <f t="shared" si="40"/>
        <v>3.0864974886881141E-2</v>
      </c>
      <c r="G290" s="33">
        <f t="shared" si="41"/>
        <v>1.5178081878826646E-2</v>
      </c>
      <c r="H290" s="33">
        <f t="shared" si="42"/>
        <v>6.7495053157594657E-3</v>
      </c>
      <c r="I290" s="33">
        <f t="shared" si="43"/>
        <v>2.1492488560959484E-2</v>
      </c>
      <c r="J290" s="33">
        <f t="shared" si="44"/>
        <v>-2.4025856157476504E-3</v>
      </c>
      <c r="K290" s="32">
        <v>286207</v>
      </c>
      <c r="L290" s="32">
        <v>314041</v>
      </c>
      <c r="M290" s="32">
        <v>325934</v>
      </c>
      <c r="N290" s="32">
        <v>341455</v>
      </c>
      <c r="O290" s="32">
        <v>350176</v>
      </c>
      <c r="P290" s="32">
        <v>357804</v>
      </c>
      <c r="Q290" s="32">
        <v>379621</v>
      </c>
      <c r="R290" s="32">
        <v>396656</v>
      </c>
      <c r="S290" s="32">
        <v>16773</v>
      </c>
      <c r="T290" s="32">
        <v>14834</v>
      </c>
      <c r="U290" s="32">
        <v>14371</v>
      </c>
      <c r="V290" s="32">
        <v>11558</v>
      </c>
      <c r="W290" s="32">
        <v>7651</v>
      </c>
      <c r="X290" s="32">
        <v>4369</v>
      </c>
      <c r="Y290" s="32">
        <v>10307</v>
      </c>
      <c r="Z290" s="32">
        <v>-1331</v>
      </c>
      <c r="AA290" s="32">
        <v>2491</v>
      </c>
      <c r="AB290" s="32">
        <v>1817</v>
      </c>
      <c r="AC290" s="32">
        <v>1938</v>
      </c>
      <c r="AD290" s="32">
        <v>3271</v>
      </c>
      <c r="AE290" s="32">
        <v>2154</v>
      </c>
      <c r="AF290" s="32">
        <v>3228</v>
      </c>
      <c r="AG290" s="32">
        <v>1714</v>
      </c>
      <c r="AH290" s="32">
        <v>2677</v>
      </c>
      <c r="AI290" s="32">
        <v>2253</v>
      </c>
      <c r="AJ290" s="32">
        <v>1972</v>
      </c>
      <c r="AK290" s="32">
        <v>1880</v>
      </c>
      <c r="AL290" s="32">
        <v>4290</v>
      </c>
      <c r="AM290" s="32">
        <v>4490</v>
      </c>
      <c r="AN290" s="32">
        <v>5182</v>
      </c>
      <c r="AO290" s="32">
        <v>3862</v>
      </c>
      <c r="AP290" s="32">
        <v>2299</v>
      </c>
    </row>
    <row r="291" spans="1:42" x14ac:dyDescent="0.3">
      <c r="A291" s="3">
        <v>1804</v>
      </c>
      <c r="B291" s="4" t="s">
        <v>285</v>
      </c>
      <c r="C291" s="33">
        <f t="shared" si="37"/>
        <v>2.649462931054155E-2</v>
      </c>
      <c r="D291" s="33">
        <f t="shared" si="38"/>
        <v>2.045420878474348E-2</v>
      </c>
      <c r="E291" s="33">
        <f t="shared" si="39"/>
        <v>1.5438390928611087E-2</v>
      </c>
      <c r="F291" s="33">
        <f t="shared" si="40"/>
        <v>2.6940365606481092E-2</v>
      </c>
      <c r="G291" s="33">
        <f t="shared" si="41"/>
        <v>-4.5609210591443456E-3</v>
      </c>
      <c r="H291" s="33">
        <f t="shared" si="42"/>
        <v>1.4530281728989852E-2</v>
      </c>
      <c r="I291" s="33">
        <f t="shared" si="43"/>
        <v>2.5843422603182956E-2</v>
      </c>
      <c r="J291" s="33">
        <f t="shared" si="44"/>
        <v>2.6964705803606753E-2</v>
      </c>
      <c r="K291" s="32">
        <v>2936029</v>
      </c>
      <c r="L291" s="32">
        <v>3098531</v>
      </c>
      <c r="M291" s="32">
        <v>3297753</v>
      </c>
      <c r="N291" s="32">
        <v>3468921</v>
      </c>
      <c r="O291" s="32">
        <v>3474956</v>
      </c>
      <c r="P291" s="32">
        <v>3589194</v>
      </c>
      <c r="Q291" s="32">
        <v>3997729</v>
      </c>
      <c r="R291" s="32">
        <v>4183209</v>
      </c>
      <c r="S291" s="32">
        <v>88270</v>
      </c>
      <c r="T291" s="32">
        <v>70691</v>
      </c>
      <c r="U291" s="32">
        <v>71586</v>
      </c>
      <c r="V291" s="32">
        <v>106533</v>
      </c>
      <c r="W291" s="32">
        <v>-22913</v>
      </c>
      <c r="X291" s="32">
        <v>49526</v>
      </c>
      <c r="Y291" s="32">
        <v>113171</v>
      </c>
      <c r="Z291" s="32">
        <v>108561</v>
      </c>
      <c r="AA291" s="32">
        <v>25061</v>
      </c>
      <c r="AB291" s="32">
        <v>13927</v>
      </c>
      <c r="AC291" s="32">
        <v>12485</v>
      </c>
      <c r="AD291" s="32">
        <v>13558</v>
      </c>
      <c r="AE291" s="32">
        <v>26340</v>
      </c>
      <c r="AF291" s="32">
        <v>16987</v>
      </c>
      <c r="AG291" s="32">
        <v>13080</v>
      </c>
      <c r="AH291" s="32">
        <v>26070</v>
      </c>
      <c r="AI291" s="32">
        <v>35542</v>
      </c>
      <c r="AJ291" s="32">
        <v>21240</v>
      </c>
      <c r="AK291" s="32">
        <v>33159</v>
      </c>
      <c r="AL291" s="32">
        <v>26637</v>
      </c>
      <c r="AM291" s="32">
        <v>19276</v>
      </c>
      <c r="AN291" s="32">
        <v>14361</v>
      </c>
      <c r="AO291" s="32">
        <v>22936</v>
      </c>
      <c r="AP291" s="32">
        <v>21832</v>
      </c>
    </row>
    <row r="292" spans="1:42" x14ac:dyDescent="0.3">
      <c r="A292" s="3">
        <v>1805</v>
      </c>
      <c r="B292" s="4" t="s">
        <v>286</v>
      </c>
      <c r="C292" s="33">
        <f t="shared" si="37"/>
        <v>3.154294725889821E-2</v>
      </c>
      <c r="D292" s="33">
        <f t="shared" si="38"/>
        <v>2.744739386942735E-2</v>
      </c>
      <c r="E292" s="33">
        <f t="shared" si="39"/>
        <v>2.6145284419806663E-2</v>
      </c>
      <c r="F292" s="33">
        <f t="shared" si="40"/>
        <v>3.0178812392403127E-2</v>
      </c>
      <c r="G292" s="33">
        <f t="shared" si="41"/>
        <v>2.6499096282416389E-2</v>
      </c>
      <c r="H292" s="33">
        <f t="shared" si="42"/>
        <v>3.308544351054183E-2</v>
      </c>
      <c r="I292" s="33">
        <f t="shared" si="43"/>
        <v>1.9352580406117457E-2</v>
      </c>
      <c r="J292" s="33">
        <f t="shared" si="44"/>
        <v>1.6889822812612195E-2</v>
      </c>
      <c r="K292" s="32">
        <v>1285961</v>
      </c>
      <c r="L292" s="32">
        <v>1333970</v>
      </c>
      <c r="M292" s="32">
        <v>1387210</v>
      </c>
      <c r="N292" s="32">
        <v>1451018</v>
      </c>
      <c r="O292" s="32">
        <v>1507108</v>
      </c>
      <c r="P292" s="32">
        <v>1573683</v>
      </c>
      <c r="Q292" s="32">
        <v>1611258</v>
      </c>
      <c r="R292" s="32">
        <v>1704636</v>
      </c>
      <c r="S292" s="32">
        <v>44978</v>
      </c>
      <c r="T292" s="32">
        <v>41428</v>
      </c>
      <c r="U292" s="32">
        <v>28460</v>
      </c>
      <c r="V292" s="32">
        <v>27155</v>
      </c>
      <c r="W292" s="32">
        <v>42629</v>
      </c>
      <c r="X292" s="32">
        <v>58639</v>
      </c>
      <c r="Y292" s="32">
        <v>29591</v>
      </c>
      <c r="Z292" s="32">
        <v>72896</v>
      </c>
      <c r="AA292" s="32">
        <v>9059</v>
      </c>
      <c r="AB292" s="32">
        <v>8903</v>
      </c>
      <c r="AC292" s="32">
        <v>18929</v>
      </c>
      <c r="AD292" s="32">
        <v>22247</v>
      </c>
      <c r="AE292" s="32">
        <v>13803</v>
      </c>
      <c r="AF292" s="32">
        <v>13887</v>
      </c>
      <c r="AG292" s="32">
        <v>15280</v>
      </c>
      <c r="AH292" s="32">
        <v>11089</v>
      </c>
      <c r="AI292" s="32">
        <v>13474</v>
      </c>
      <c r="AJ292" s="32">
        <v>13717</v>
      </c>
      <c r="AK292" s="32">
        <v>11120</v>
      </c>
      <c r="AL292" s="32">
        <v>5612</v>
      </c>
      <c r="AM292" s="32">
        <v>16495</v>
      </c>
      <c r="AN292" s="32">
        <v>20460</v>
      </c>
      <c r="AO292" s="32">
        <v>13689</v>
      </c>
      <c r="AP292" s="32">
        <v>55194</v>
      </c>
    </row>
    <row r="293" spans="1:42" x14ac:dyDescent="0.3">
      <c r="A293" s="3">
        <v>1811</v>
      </c>
      <c r="B293" s="4" t="s">
        <v>287</v>
      </c>
      <c r="C293" s="33">
        <f t="shared" si="37"/>
        <v>3.3880889790362828E-2</v>
      </c>
      <c r="D293" s="33">
        <f t="shared" si="38"/>
        <v>5.9840442318130752E-2</v>
      </c>
      <c r="E293" s="33">
        <f t="shared" si="39"/>
        <v>5.6444226981319082E-2</v>
      </c>
      <c r="F293" s="33">
        <f t="shared" si="40"/>
        <v>4.6309447719148737E-2</v>
      </c>
      <c r="G293" s="33">
        <f t="shared" si="41"/>
        <v>1.9757595882450605E-2</v>
      </c>
      <c r="H293" s="33">
        <f t="shared" si="42"/>
        <v>1.7166985855695795E-2</v>
      </c>
      <c r="I293" s="33">
        <f t="shared" si="43"/>
        <v>4.4116368536590664E-2</v>
      </c>
      <c r="J293" s="33">
        <f t="shared" si="44"/>
        <v>4.2289496135053388E-2</v>
      </c>
      <c r="K293" s="32">
        <v>149878</v>
      </c>
      <c r="L293" s="32">
        <v>158438</v>
      </c>
      <c r="M293" s="32">
        <v>159414</v>
      </c>
      <c r="N293" s="32">
        <v>168972</v>
      </c>
      <c r="O293" s="32">
        <v>168644</v>
      </c>
      <c r="P293" s="32">
        <v>173356</v>
      </c>
      <c r="Q293" s="32">
        <v>184036</v>
      </c>
      <c r="R293" s="32">
        <v>193405</v>
      </c>
      <c r="S293" s="32">
        <v>5115</v>
      </c>
      <c r="T293" s="32">
        <v>14715</v>
      </c>
      <c r="U293" s="32">
        <v>6881</v>
      </c>
      <c r="V293" s="32">
        <v>8287</v>
      </c>
      <c r="W293" s="32">
        <v>2806</v>
      </c>
      <c r="X293" s="32">
        <v>3318</v>
      </c>
      <c r="Y293" s="32">
        <v>10118</v>
      </c>
      <c r="Z293" s="32">
        <v>8711</v>
      </c>
      <c r="AA293" s="32">
        <v>4982</v>
      </c>
      <c r="AB293" s="32">
        <v>1660</v>
      </c>
      <c r="AC293" s="32">
        <v>6537</v>
      </c>
      <c r="AD293" s="32">
        <v>3386</v>
      </c>
      <c r="AE293" s="32">
        <v>3489</v>
      </c>
      <c r="AF293" s="32">
        <v>4421</v>
      </c>
      <c r="AG293" s="32">
        <v>2672</v>
      </c>
      <c r="AH293" s="32">
        <v>3749</v>
      </c>
      <c r="AI293" s="32">
        <v>5019</v>
      </c>
      <c r="AJ293" s="32">
        <v>6894</v>
      </c>
      <c r="AK293" s="32">
        <v>4420</v>
      </c>
      <c r="AL293" s="32">
        <v>3848</v>
      </c>
      <c r="AM293" s="32">
        <v>2963</v>
      </c>
      <c r="AN293" s="32">
        <v>4763</v>
      </c>
      <c r="AO293" s="32">
        <v>4671</v>
      </c>
      <c r="AP293" s="32">
        <v>4281</v>
      </c>
    </row>
    <row r="294" spans="1:42" x14ac:dyDescent="0.3">
      <c r="A294" s="3">
        <v>1812</v>
      </c>
      <c r="B294" s="4" t="s">
        <v>288</v>
      </c>
      <c r="C294" s="33">
        <f t="shared" si="37"/>
        <v>2.077412369738801E-2</v>
      </c>
      <c r="D294" s="33">
        <f t="shared" si="38"/>
        <v>6.7293772893772891E-2</v>
      </c>
      <c r="E294" s="33">
        <f t="shared" si="39"/>
        <v>2.9400889645822364E-2</v>
      </c>
      <c r="F294" s="33">
        <f t="shared" si="40"/>
        <v>2.8107790278295474E-2</v>
      </c>
      <c r="G294" s="33">
        <f t="shared" si="41"/>
        <v>3.4371789054228148E-3</v>
      </c>
      <c r="H294" s="33">
        <f t="shared" si="42"/>
        <v>1.33387131227304E-3</v>
      </c>
      <c r="I294" s="33">
        <f t="shared" si="43"/>
        <v>1.199736021664429E-2</v>
      </c>
      <c r="J294" s="33">
        <f t="shared" si="44"/>
        <v>2.3523838909724606E-2</v>
      </c>
      <c r="K294" s="32">
        <v>147780</v>
      </c>
      <c r="L294" s="32">
        <v>170625</v>
      </c>
      <c r="M294" s="32">
        <v>178498</v>
      </c>
      <c r="N294" s="32">
        <v>190481</v>
      </c>
      <c r="O294" s="32">
        <v>191727</v>
      </c>
      <c r="P294" s="32">
        <v>210665</v>
      </c>
      <c r="Q294" s="32">
        <v>219715</v>
      </c>
      <c r="R294" s="32">
        <v>230107</v>
      </c>
      <c r="S294" s="32">
        <v>2989</v>
      </c>
      <c r="T294" s="32">
        <v>12021</v>
      </c>
      <c r="U294" s="32">
        <v>5584</v>
      </c>
      <c r="V294" s="32">
        <v>6222</v>
      </c>
      <c r="W294" s="32">
        <v>-1898</v>
      </c>
      <c r="X294" s="32">
        <v>6514</v>
      </c>
      <c r="Y294" s="32">
        <v>2994</v>
      </c>
      <c r="Z294" s="32">
        <v>5391</v>
      </c>
      <c r="AA294" s="32">
        <v>1171</v>
      </c>
      <c r="AB294" s="32">
        <v>1032</v>
      </c>
      <c r="AC294" s="32">
        <v>1300</v>
      </c>
      <c r="AD294" s="32">
        <v>949</v>
      </c>
      <c r="AE294" s="32">
        <v>3583</v>
      </c>
      <c r="AF294" s="32">
        <v>368</v>
      </c>
      <c r="AG294" s="32">
        <v>1538</v>
      </c>
      <c r="AH294" s="32">
        <v>1818</v>
      </c>
      <c r="AI294" s="32">
        <v>1090</v>
      </c>
      <c r="AJ294" s="32">
        <v>1571</v>
      </c>
      <c r="AK294" s="32">
        <v>1636</v>
      </c>
      <c r="AL294" s="32">
        <v>1817</v>
      </c>
      <c r="AM294" s="32">
        <v>1026</v>
      </c>
      <c r="AN294" s="32">
        <v>6601</v>
      </c>
      <c r="AO294" s="32">
        <v>1896</v>
      </c>
      <c r="AP294" s="32">
        <v>1796</v>
      </c>
    </row>
    <row r="295" spans="1:42" x14ac:dyDescent="0.3">
      <c r="A295" s="3">
        <v>1813</v>
      </c>
      <c r="B295" s="4" t="s">
        <v>289</v>
      </c>
      <c r="C295" s="33">
        <f t="shared" si="37"/>
        <v>2.5683838334233659E-2</v>
      </c>
      <c r="D295" s="33">
        <f t="shared" si="38"/>
        <v>3.0167015930389909E-2</v>
      </c>
      <c r="E295" s="33">
        <f t="shared" si="39"/>
        <v>4.0620110073922196E-3</v>
      </c>
      <c r="F295" s="33">
        <f t="shared" si="40"/>
        <v>-6.5371342642872293E-3</v>
      </c>
      <c r="G295" s="33">
        <f t="shared" si="41"/>
        <v>-3.46569788165801E-2</v>
      </c>
      <c r="H295" s="33">
        <f t="shared" si="42"/>
        <v>-1.3785155470845061E-2</v>
      </c>
      <c r="I295" s="33">
        <f t="shared" si="43"/>
        <v>4.4188794717997783E-2</v>
      </c>
      <c r="J295" s="33">
        <f t="shared" si="44"/>
        <v>3.1191911628983156E-2</v>
      </c>
      <c r="K295" s="32">
        <v>529438</v>
      </c>
      <c r="L295" s="32">
        <v>554977</v>
      </c>
      <c r="M295" s="32">
        <v>593056</v>
      </c>
      <c r="N295" s="32">
        <v>622444</v>
      </c>
      <c r="O295" s="32">
        <v>628416</v>
      </c>
      <c r="P295" s="32">
        <v>676815</v>
      </c>
      <c r="Q295" s="32">
        <v>737902</v>
      </c>
      <c r="R295" s="32">
        <v>769302</v>
      </c>
      <c r="S295" s="32">
        <v>17677</v>
      </c>
      <c r="T295" s="32">
        <v>17128</v>
      </c>
      <c r="U295" s="32">
        <v>3104</v>
      </c>
      <c r="V295" s="32">
        <v>-5574</v>
      </c>
      <c r="W295" s="32">
        <v>-22855</v>
      </c>
      <c r="X295" s="32">
        <v>-4504</v>
      </c>
      <c r="Y295" s="32">
        <v>37004</v>
      </c>
      <c r="Z295" s="32">
        <v>23019</v>
      </c>
      <c r="AA295" s="32">
        <v>1689</v>
      </c>
      <c r="AB295" s="32">
        <v>4304</v>
      </c>
      <c r="AC295" s="32">
        <v>4985</v>
      </c>
      <c r="AD295" s="32">
        <v>5614</v>
      </c>
      <c r="AE295" s="32">
        <v>3228</v>
      </c>
      <c r="AF295" s="32">
        <v>2026</v>
      </c>
      <c r="AG295" s="32">
        <v>2117</v>
      </c>
      <c r="AH295" s="32">
        <v>7852</v>
      </c>
      <c r="AI295" s="32">
        <v>5768</v>
      </c>
      <c r="AJ295" s="32">
        <v>4690</v>
      </c>
      <c r="AK295" s="32">
        <v>5680</v>
      </c>
      <c r="AL295" s="32">
        <v>4109</v>
      </c>
      <c r="AM295" s="32">
        <v>2152</v>
      </c>
      <c r="AN295" s="32">
        <v>6852</v>
      </c>
      <c r="AO295" s="32">
        <v>6514</v>
      </c>
      <c r="AP295" s="32">
        <v>6875</v>
      </c>
    </row>
    <row r="296" spans="1:42" x14ac:dyDescent="0.3">
      <c r="A296" s="3">
        <v>1815</v>
      </c>
      <c r="B296" s="4" t="s">
        <v>290</v>
      </c>
      <c r="C296" s="33">
        <f t="shared" si="37"/>
        <v>-1.8387909319899243E-2</v>
      </c>
      <c r="D296" s="33">
        <f t="shared" si="38"/>
        <v>-1.4186127243556664E-2</v>
      </c>
      <c r="E296" s="33">
        <f t="shared" si="39"/>
        <v>1.940115691691477E-3</v>
      </c>
      <c r="F296" s="33">
        <f t="shared" si="40"/>
        <v>3.1256178596910489E-2</v>
      </c>
      <c r="G296" s="33">
        <f t="shared" si="41"/>
        <v>1.3232915219178446E-2</v>
      </c>
      <c r="H296" s="33">
        <f t="shared" si="42"/>
        <v>3.3470861703833073E-2</v>
      </c>
      <c r="I296" s="33">
        <f t="shared" si="43"/>
        <v>8.0777199258184416E-3</v>
      </c>
      <c r="J296" s="33">
        <f t="shared" si="44"/>
        <v>-8.3549539387102831E-3</v>
      </c>
      <c r="K296" s="32">
        <v>103220</v>
      </c>
      <c r="L296" s="32">
        <v>106583</v>
      </c>
      <c r="M296" s="32">
        <v>111849</v>
      </c>
      <c r="N296" s="32">
        <v>116329</v>
      </c>
      <c r="O296" s="32">
        <v>113127</v>
      </c>
      <c r="P296" s="32">
        <v>118521</v>
      </c>
      <c r="Q296" s="32">
        <v>128873</v>
      </c>
      <c r="R296" s="32">
        <v>132975</v>
      </c>
      <c r="S296" s="32">
        <v>-1039</v>
      </c>
      <c r="T296" s="32">
        <v>-825</v>
      </c>
      <c r="U296" s="32">
        <v>-21</v>
      </c>
      <c r="V296" s="32">
        <v>3315</v>
      </c>
      <c r="W296" s="32">
        <v>2663</v>
      </c>
      <c r="X296" s="32">
        <v>5255</v>
      </c>
      <c r="Y296" s="32">
        <v>1624</v>
      </c>
      <c r="Z296" s="32">
        <v>-1531</v>
      </c>
      <c r="AA296" s="32">
        <v>415</v>
      </c>
      <c r="AB296" s="32">
        <v>1130</v>
      </c>
      <c r="AC296" s="32">
        <v>951</v>
      </c>
      <c r="AD296" s="32">
        <v>783</v>
      </c>
      <c r="AE296" s="32">
        <v>1403</v>
      </c>
      <c r="AF296" s="32">
        <v>391</v>
      </c>
      <c r="AG296" s="32">
        <v>776</v>
      </c>
      <c r="AH296" s="32">
        <v>1779</v>
      </c>
      <c r="AI296" s="32">
        <v>1274</v>
      </c>
      <c r="AJ296" s="32">
        <v>1817</v>
      </c>
      <c r="AK296" s="32">
        <v>713</v>
      </c>
      <c r="AL296" s="32">
        <v>462</v>
      </c>
      <c r="AM296" s="32">
        <v>2569</v>
      </c>
      <c r="AN296" s="32">
        <v>1679</v>
      </c>
      <c r="AO296" s="32">
        <v>1359</v>
      </c>
      <c r="AP296" s="32">
        <v>1359</v>
      </c>
    </row>
    <row r="297" spans="1:42" x14ac:dyDescent="0.3">
      <c r="A297" s="3">
        <v>1816</v>
      </c>
      <c r="B297" s="4" t="s">
        <v>291</v>
      </c>
      <c r="C297" s="33">
        <f t="shared" si="37"/>
        <v>3.605739997567798E-2</v>
      </c>
      <c r="D297" s="33">
        <f t="shared" si="38"/>
        <v>7.7784799218705125E-2</v>
      </c>
      <c r="E297" s="33">
        <f t="shared" si="39"/>
        <v>2.337012132729133E-2</v>
      </c>
      <c r="F297" s="33">
        <f t="shared" si="40"/>
        <v>-2.8040721557420968E-2</v>
      </c>
      <c r="G297" s="33">
        <f t="shared" si="41"/>
        <v>3.1457759040051888E-3</v>
      </c>
      <c r="H297" s="33">
        <f t="shared" si="42"/>
        <v>2.135707016238057E-2</v>
      </c>
      <c r="I297" s="33">
        <f t="shared" si="43"/>
        <v>1.8212459815042981E-2</v>
      </c>
      <c r="J297" s="33">
        <f t="shared" si="44"/>
        <v>4.9130152504869289E-2</v>
      </c>
      <c r="K297" s="32">
        <v>49338</v>
      </c>
      <c r="L297" s="32">
        <v>52221</v>
      </c>
      <c r="M297" s="32">
        <v>54728</v>
      </c>
      <c r="N297" s="32">
        <v>55990</v>
      </c>
      <c r="O297" s="32">
        <v>61670</v>
      </c>
      <c r="P297" s="32">
        <v>65833</v>
      </c>
      <c r="Q297" s="32">
        <v>70611</v>
      </c>
      <c r="R297" s="32">
        <v>75473</v>
      </c>
      <c r="S297" s="32">
        <v>2629</v>
      </c>
      <c r="T297" s="32">
        <v>3228</v>
      </c>
      <c r="U297" s="32">
        <v>2005</v>
      </c>
      <c r="V297" s="32">
        <v>-1839</v>
      </c>
      <c r="W297" s="32">
        <v>955</v>
      </c>
      <c r="X297" s="32">
        <v>1859</v>
      </c>
      <c r="Y297" s="32">
        <v>1642</v>
      </c>
      <c r="Z297" s="32">
        <v>4017</v>
      </c>
      <c r="AA297" s="32">
        <v>489</v>
      </c>
      <c r="AB297" s="32">
        <v>2141</v>
      </c>
      <c r="AC297" s="32">
        <v>847</v>
      </c>
      <c r="AD297" s="32">
        <v>1307</v>
      </c>
      <c r="AE297" s="32">
        <v>685</v>
      </c>
      <c r="AF297" s="32">
        <v>899</v>
      </c>
      <c r="AG297" s="32">
        <v>1475</v>
      </c>
      <c r="AH297" s="32">
        <v>1725</v>
      </c>
      <c r="AI297" s="32">
        <v>1339</v>
      </c>
      <c r="AJ297" s="32">
        <v>1307</v>
      </c>
      <c r="AK297" s="32">
        <v>1573</v>
      </c>
      <c r="AL297" s="32">
        <v>1038</v>
      </c>
      <c r="AM297" s="32">
        <v>1446</v>
      </c>
      <c r="AN297" s="32">
        <v>1352</v>
      </c>
      <c r="AO297" s="32">
        <v>1831</v>
      </c>
      <c r="AP297" s="32">
        <v>2034</v>
      </c>
    </row>
    <row r="298" spans="1:42" x14ac:dyDescent="0.3">
      <c r="A298" s="3">
        <v>1818</v>
      </c>
      <c r="B298" s="4" t="s">
        <v>255</v>
      </c>
      <c r="C298" s="33">
        <f t="shared" si="37"/>
        <v>7.1349057260140542E-2</v>
      </c>
      <c r="D298" s="33">
        <f t="shared" si="38"/>
        <v>9.2372184555661888E-2</v>
      </c>
      <c r="E298" s="33">
        <f t="shared" si="39"/>
        <v>2.5085936281721843E-2</v>
      </c>
      <c r="F298" s="33">
        <f t="shared" si="40"/>
        <v>6.8853473619062359E-3</v>
      </c>
      <c r="G298" s="33">
        <f t="shared" si="41"/>
        <v>2.2541453350653318E-2</v>
      </c>
      <c r="H298" s="33">
        <f t="shared" si="42"/>
        <v>2.6544941245485711E-2</v>
      </c>
      <c r="I298" s="33">
        <f t="shared" si="43"/>
        <v>5.5183373671235797E-2</v>
      </c>
      <c r="J298" s="33">
        <f t="shared" si="44"/>
        <v>5.6572033810305081E-2</v>
      </c>
      <c r="K298" s="32">
        <v>143730</v>
      </c>
      <c r="L298" s="32">
        <v>148378</v>
      </c>
      <c r="M298" s="32">
        <v>147493</v>
      </c>
      <c r="N298" s="32">
        <v>155112</v>
      </c>
      <c r="O298" s="32">
        <v>157044</v>
      </c>
      <c r="P298" s="32">
        <v>163647</v>
      </c>
      <c r="Q298" s="32">
        <v>178079</v>
      </c>
      <c r="R298" s="32">
        <v>192604</v>
      </c>
      <c r="S298" s="32">
        <v>13000</v>
      </c>
      <c r="T298" s="32">
        <v>17613</v>
      </c>
      <c r="U298" s="32">
        <v>9393</v>
      </c>
      <c r="V298" s="32">
        <v>5712</v>
      </c>
      <c r="W298" s="32">
        <v>4097</v>
      </c>
      <c r="X298" s="32">
        <v>4453</v>
      </c>
      <c r="Y298" s="32">
        <v>8313</v>
      </c>
      <c r="Z298" s="32">
        <v>12351</v>
      </c>
      <c r="AA298" s="32">
        <v>995</v>
      </c>
      <c r="AB298" s="32">
        <v>835</v>
      </c>
      <c r="AC298" s="32">
        <v>2060</v>
      </c>
      <c r="AD298" s="32">
        <v>1329</v>
      </c>
      <c r="AE298" s="32">
        <v>2631</v>
      </c>
      <c r="AF298" s="32">
        <v>986</v>
      </c>
      <c r="AG298" s="32">
        <v>2664</v>
      </c>
      <c r="AH298" s="32">
        <v>1523</v>
      </c>
      <c r="AI298" s="32">
        <v>3740</v>
      </c>
      <c r="AJ298" s="32">
        <v>4742</v>
      </c>
      <c r="AK298" s="32">
        <v>7753</v>
      </c>
      <c r="AL298" s="32">
        <v>5973</v>
      </c>
      <c r="AM298" s="32">
        <v>3188</v>
      </c>
      <c r="AN298" s="32">
        <v>1095</v>
      </c>
      <c r="AO298" s="32">
        <v>1150</v>
      </c>
      <c r="AP298" s="32">
        <v>2978</v>
      </c>
    </row>
    <row r="299" spans="1:42" x14ac:dyDescent="0.3">
      <c r="A299" s="3">
        <v>1820</v>
      </c>
      <c r="B299" s="4" t="s">
        <v>292</v>
      </c>
      <c r="C299" s="33">
        <f t="shared" si="37"/>
        <v>1.6297523365441643E-2</v>
      </c>
      <c r="D299" s="33">
        <f t="shared" si="38"/>
        <v>6.5509272307085281E-2</v>
      </c>
      <c r="E299" s="33">
        <f t="shared" si="39"/>
        <v>3.4735298471240669E-2</v>
      </c>
      <c r="F299" s="33">
        <f t="shared" si="40"/>
        <v>4.5030617487375781E-2</v>
      </c>
      <c r="G299" s="33">
        <f t="shared" si="41"/>
        <v>2.4569335100163691E-3</v>
      </c>
      <c r="H299" s="33">
        <f t="shared" si="42"/>
        <v>2.0152045724699692E-4</v>
      </c>
      <c r="I299" s="33">
        <f t="shared" si="43"/>
        <v>-4.2981928462325321E-3</v>
      </c>
      <c r="J299" s="33">
        <f t="shared" si="44"/>
        <v>1.7431120337401951E-2</v>
      </c>
      <c r="K299" s="32">
        <v>488970</v>
      </c>
      <c r="L299" s="32">
        <v>532230</v>
      </c>
      <c r="M299" s="32">
        <v>580994</v>
      </c>
      <c r="N299" s="32">
        <v>648159</v>
      </c>
      <c r="O299" s="32">
        <v>641450</v>
      </c>
      <c r="P299" s="32">
        <v>684794</v>
      </c>
      <c r="Q299" s="32">
        <v>721466</v>
      </c>
      <c r="R299" s="32">
        <v>761110</v>
      </c>
      <c r="S299" s="32">
        <v>8763</v>
      </c>
      <c r="T299" s="32">
        <v>34762</v>
      </c>
      <c r="U299" s="32">
        <v>23387</v>
      </c>
      <c r="V299" s="32">
        <v>31637</v>
      </c>
      <c r="W299" s="32">
        <v>2355</v>
      </c>
      <c r="X299" s="32">
        <v>5887</v>
      </c>
      <c r="Y299" s="32">
        <v>-3881</v>
      </c>
      <c r="Z299" s="32">
        <v>16476</v>
      </c>
      <c r="AA299" s="32">
        <v>3743</v>
      </c>
      <c r="AB299" s="32">
        <v>4238</v>
      </c>
      <c r="AC299" s="32">
        <v>2117</v>
      </c>
      <c r="AD299" s="32">
        <v>4257</v>
      </c>
      <c r="AE299" s="32">
        <v>3980</v>
      </c>
      <c r="AF299" s="32">
        <v>2741</v>
      </c>
      <c r="AG299" s="32">
        <v>3442</v>
      </c>
      <c r="AH299" s="32">
        <v>616</v>
      </c>
      <c r="AI299" s="32">
        <v>4537</v>
      </c>
      <c r="AJ299" s="32">
        <v>4134</v>
      </c>
      <c r="AK299" s="32">
        <v>5323</v>
      </c>
      <c r="AL299" s="32">
        <v>6707</v>
      </c>
      <c r="AM299" s="32">
        <v>4759</v>
      </c>
      <c r="AN299" s="32">
        <v>8490</v>
      </c>
      <c r="AO299" s="32">
        <v>2662</v>
      </c>
      <c r="AP299" s="32">
        <v>3825</v>
      </c>
    </row>
    <row r="300" spans="1:42" x14ac:dyDescent="0.3">
      <c r="A300" s="3">
        <v>1822</v>
      </c>
      <c r="B300" s="4" t="s">
        <v>293</v>
      </c>
      <c r="C300" s="33">
        <f t="shared" si="37"/>
        <v>6.4414750111209326E-2</v>
      </c>
      <c r="D300" s="33">
        <f t="shared" si="38"/>
        <v>6.8388205837288385E-3</v>
      </c>
      <c r="E300" s="33">
        <f t="shared" si="39"/>
        <v>1.5614246386785961E-2</v>
      </c>
      <c r="F300" s="33">
        <f t="shared" si="40"/>
        <v>1.5326061401835579E-2</v>
      </c>
      <c r="G300" s="33">
        <f t="shared" si="41"/>
        <v>8.6460909775244645E-4</v>
      </c>
      <c r="H300" s="33">
        <f t="shared" si="42"/>
        <v>2.7413266595675036E-2</v>
      </c>
      <c r="I300" s="33">
        <f t="shared" si="43"/>
        <v>3.5226282852654639E-2</v>
      </c>
      <c r="J300" s="33">
        <f t="shared" si="44"/>
        <v>-7.9400573586620102E-3</v>
      </c>
      <c r="K300" s="32">
        <v>173097</v>
      </c>
      <c r="L300" s="32">
        <v>187313</v>
      </c>
      <c r="M300" s="32">
        <v>209232</v>
      </c>
      <c r="N300" s="32">
        <v>225433</v>
      </c>
      <c r="O300" s="32">
        <v>232475</v>
      </c>
      <c r="P300" s="32">
        <v>241343</v>
      </c>
      <c r="Q300" s="32">
        <v>274369</v>
      </c>
      <c r="R300" s="32">
        <v>281736</v>
      </c>
      <c r="S300" s="32">
        <v>11781</v>
      </c>
      <c r="T300" s="32">
        <v>8146</v>
      </c>
      <c r="U300" s="32">
        <v>1070</v>
      </c>
      <c r="V300" s="32">
        <v>3769</v>
      </c>
      <c r="W300" s="32">
        <v>171</v>
      </c>
      <c r="X300" s="32">
        <v>5947</v>
      </c>
      <c r="Y300" s="32">
        <v>12216</v>
      </c>
      <c r="Z300" s="32">
        <v>-3206</v>
      </c>
      <c r="AA300" s="32">
        <v>930</v>
      </c>
      <c r="AB300" s="32">
        <v>1989</v>
      </c>
      <c r="AC300" s="32">
        <v>2892</v>
      </c>
      <c r="AD300" s="32">
        <v>622</v>
      </c>
      <c r="AE300" s="32">
        <v>684</v>
      </c>
      <c r="AF300" s="32">
        <v>2055</v>
      </c>
      <c r="AG300" s="32">
        <v>280</v>
      </c>
      <c r="AH300" s="32">
        <v>1312</v>
      </c>
      <c r="AI300" s="32">
        <v>1561</v>
      </c>
      <c r="AJ300" s="32">
        <v>8854</v>
      </c>
      <c r="AK300" s="32">
        <v>695</v>
      </c>
      <c r="AL300" s="32">
        <v>936</v>
      </c>
      <c r="AM300" s="32">
        <v>654</v>
      </c>
      <c r="AN300" s="32">
        <v>1386</v>
      </c>
      <c r="AO300" s="32">
        <v>2831</v>
      </c>
      <c r="AP300" s="32">
        <v>343</v>
      </c>
    </row>
    <row r="301" spans="1:42" x14ac:dyDescent="0.3">
      <c r="A301" s="3">
        <v>1824</v>
      </c>
      <c r="B301" s="4" t="s">
        <v>294</v>
      </c>
      <c r="C301" s="33">
        <f t="shared" si="37"/>
        <v>3.0500671820965219E-2</v>
      </c>
      <c r="D301" s="33">
        <f t="shared" si="38"/>
        <v>6.8893826771522976E-2</v>
      </c>
      <c r="E301" s="33">
        <f t="shared" si="39"/>
        <v>3.2427788475781365E-2</v>
      </c>
      <c r="F301" s="33">
        <f t="shared" si="40"/>
        <v>1.7834245210295748E-2</v>
      </c>
      <c r="G301" s="33">
        <f t="shared" si="41"/>
        <v>-7.5406491057008508E-3</v>
      </c>
      <c r="H301" s="33">
        <f t="shared" si="42"/>
        <v>2.6592706106235275E-2</v>
      </c>
      <c r="I301" s="33">
        <f t="shared" si="43"/>
        <v>4.7742982538606552E-2</v>
      </c>
      <c r="J301" s="33">
        <f t="shared" si="44"/>
        <v>2.7245684139256786E-2</v>
      </c>
      <c r="K301" s="32">
        <v>907980</v>
      </c>
      <c r="L301" s="32">
        <v>964876</v>
      </c>
      <c r="M301" s="32">
        <v>1012650</v>
      </c>
      <c r="N301" s="32">
        <v>1063740</v>
      </c>
      <c r="O301" s="32">
        <v>1062508</v>
      </c>
      <c r="P301" s="32">
        <v>1136101</v>
      </c>
      <c r="Q301" s="32">
        <v>1212618</v>
      </c>
      <c r="R301" s="32">
        <v>1249519</v>
      </c>
      <c r="S301" s="32">
        <v>30511</v>
      </c>
      <c r="T301" s="32">
        <v>65519</v>
      </c>
      <c r="U301" s="32">
        <v>22455</v>
      </c>
      <c r="V301" s="32">
        <v>18879</v>
      </c>
      <c r="W301" s="32">
        <v>-11306</v>
      </c>
      <c r="X301" s="32">
        <v>33004</v>
      </c>
      <c r="Y301" s="32">
        <v>70907</v>
      </c>
      <c r="Z301" s="32">
        <v>47320</v>
      </c>
      <c r="AA301" s="32">
        <v>8214</v>
      </c>
      <c r="AB301" s="32">
        <v>10339</v>
      </c>
      <c r="AC301" s="32">
        <v>18973</v>
      </c>
      <c r="AD301" s="32">
        <v>12934</v>
      </c>
      <c r="AE301" s="32">
        <v>18313</v>
      </c>
      <c r="AF301" s="32">
        <v>10909</v>
      </c>
      <c r="AG301" s="32">
        <v>6980</v>
      </c>
      <c r="AH301" s="32">
        <v>9051</v>
      </c>
      <c r="AI301" s="32">
        <v>11031</v>
      </c>
      <c r="AJ301" s="32">
        <v>9384</v>
      </c>
      <c r="AK301" s="32">
        <v>8590</v>
      </c>
      <c r="AL301" s="32">
        <v>12842</v>
      </c>
      <c r="AM301" s="32">
        <v>15019</v>
      </c>
      <c r="AN301" s="32">
        <v>13701</v>
      </c>
      <c r="AO301" s="32">
        <v>19993</v>
      </c>
      <c r="AP301" s="32">
        <v>22327</v>
      </c>
    </row>
    <row r="302" spans="1:42" x14ac:dyDescent="0.3">
      <c r="A302" s="3">
        <v>1825</v>
      </c>
      <c r="B302" s="4" t="s">
        <v>295</v>
      </c>
      <c r="C302" s="33">
        <f t="shared" si="37"/>
        <v>2.7156419012761231E-2</v>
      </c>
      <c r="D302" s="33">
        <f t="shared" si="38"/>
        <v>1.1745757385292269E-2</v>
      </c>
      <c r="E302" s="33">
        <f t="shared" si="39"/>
        <v>3.2660569825915843E-2</v>
      </c>
      <c r="F302" s="33">
        <f t="shared" si="40"/>
        <v>-1.6249657104081543E-2</v>
      </c>
      <c r="G302" s="33">
        <f t="shared" si="41"/>
        <v>3.2814122533748699E-2</v>
      </c>
      <c r="H302" s="33">
        <f t="shared" si="42"/>
        <v>3.0892910311972738E-2</v>
      </c>
      <c r="I302" s="33">
        <f t="shared" si="43"/>
        <v>4.4212838692558792E-2</v>
      </c>
      <c r="J302" s="33">
        <f t="shared" si="44"/>
        <v>2.8053700776254631E-2</v>
      </c>
      <c r="K302" s="32">
        <v>122402</v>
      </c>
      <c r="L302" s="32">
        <v>127280</v>
      </c>
      <c r="M302" s="32">
        <v>132637</v>
      </c>
      <c r="N302" s="32">
        <v>138526</v>
      </c>
      <c r="O302" s="32">
        <v>139635</v>
      </c>
      <c r="P302" s="32">
        <v>151135</v>
      </c>
      <c r="Q302" s="32">
        <v>162057</v>
      </c>
      <c r="R302" s="32">
        <v>169532</v>
      </c>
      <c r="S302" s="32">
        <v>1704</v>
      </c>
      <c r="T302" s="32">
        <v>-233</v>
      </c>
      <c r="U302" s="32">
        <v>3079</v>
      </c>
      <c r="V302" s="32">
        <v>-3687</v>
      </c>
      <c r="W302" s="32">
        <v>-858</v>
      </c>
      <c r="X302" s="32">
        <v>3579</v>
      </c>
      <c r="Y302" s="32">
        <v>4963</v>
      </c>
      <c r="Z302" s="32">
        <v>6334</v>
      </c>
      <c r="AA302" s="32">
        <v>7667</v>
      </c>
      <c r="AB302" s="32">
        <v>5779</v>
      </c>
      <c r="AC302" s="32">
        <v>5909</v>
      </c>
      <c r="AD302" s="32">
        <v>13541</v>
      </c>
      <c r="AE302" s="32">
        <v>10304</v>
      </c>
      <c r="AF302" s="32">
        <v>9040</v>
      </c>
      <c r="AG302" s="32">
        <v>8181</v>
      </c>
      <c r="AH302" s="32">
        <v>6205</v>
      </c>
      <c r="AI302" s="32">
        <v>6047</v>
      </c>
      <c r="AJ302" s="32">
        <v>4051</v>
      </c>
      <c r="AK302" s="32">
        <v>4656</v>
      </c>
      <c r="AL302" s="32">
        <v>12105</v>
      </c>
      <c r="AM302" s="32">
        <v>4864</v>
      </c>
      <c r="AN302" s="32">
        <v>7950</v>
      </c>
      <c r="AO302" s="32">
        <v>5979</v>
      </c>
      <c r="AP302" s="32">
        <v>7783</v>
      </c>
    </row>
    <row r="303" spans="1:42" x14ac:dyDescent="0.3">
      <c r="A303" s="3">
        <v>1826</v>
      </c>
      <c r="B303" s="4" t="s">
        <v>296</v>
      </c>
      <c r="C303" s="33">
        <f t="shared" si="37"/>
        <v>9.2251824435210725E-2</v>
      </c>
      <c r="D303" s="33">
        <f t="shared" si="38"/>
        <v>6.1146132585401719E-2</v>
      </c>
      <c r="E303" s="33">
        <f t="shared" si="39"/>
        <v>2.923135581316013E-2</v>
      </c>
      <c r="F303" s="33">
        <f t="shared" si="40"/>
        <v>4.995791367950541E-2</v>
      </c>
      <c r="G303" s="33">
        <f t="shared" si="41"/>
        <v>8.9437854994988311E-2</v>
      </c>
      <c r="H303" s="33">
        <f t="shared" si="42"/>
        <v>0.25005439485095809</v>
      </c>
      <c r="I303" s="33">
        <f t="shared" si="43"/>
        <v>6.7050049333513898E-2</v>
      </c>
      <c r="J303" s="33">
        <f t="shared" si="44"/>
        <v>-3.0311188218519736E-2</v>
      </c>
      <c r="K303" s="32">
        <v>143195</v>
      </c>
      <c r="L303" s="32">
        <v>146894</v>
      </c>
      <c r="M303" s="32">
        <v>149497</v>
      </c>
      <c r="N303" s="32">
        <v>172265</v>
      </c>
      <c r="O303" s="32">
        <v>191552</v>
      </c>
      <c r="P303" s="32">
        <v>197629</v>
      </c>
      <c r="Q303" s="32">
        <v>206756</v>
      </c>
      <c r="R303" s="32">
        <v>200586</v>
      </c>
      <c r="S303" s="32">
        <v>14461</v>
      </c>
      <c r="T303" s="32">
        <v>5048</v>
      </c>
      <c r="U303" s="32">
        <v>1108</v>
      </c>
      <c r="V303" s="32">
        <v>7606</v>
      </c>
      <c r="W303" s="32">
        <v>15072</v>
      </c>
      <c r="X303" s="32">
        <v>45342</v>
      </c>
      <c r="Y303" s="32">
        <v>17768</v>
      </c>
      <c r="Z303" s="32">
        <v>2642</v>
      </c>
      <c r="AA303" s="32">
        <v>8987</v>
      </c>
      <c r="AB303" s="32">
        <v>15969</v>
      </c>
      <c r="AC303" s="32">
        <v>14784</v>
      </c>
      <c r="AD303" s="32">
        <v>14606</v>
      </c>
      <c r="AE303" s="32">
        <v>15368</v>
      </c>
      <c r="AF303" s="32">
        <v>16221</v>
      </c>
      <c r="AG303" s="32">
        <v>8304</v>
      </c>
      <c r="AH303" s="32">
        <v>12252</v>
      </c>
      <c r="AI303" s="32">
        <v>10238</v>
      </c>
      <c r="AJ303" s="32">
        <v>12035</v>
      </c>
      <c r="AK303" s="32">
        <v>11522</v>
      </c>
      <c r="AL303" s="32">
        <v>13606</v>
      </c>
      <c r="AM303" s="32">
        <v>13308</v>
      </c>
      <c r="AN303" s="32">
        <v>12145</v>
      </c>
      <c r="AO303" s="32">
        <v>12209</v>
      </c>
      <c r="AP303" s="32">
        <v>20974</v>
      </c>
    </row>
    <row r="304" spans="1:42" x14ac:dyDescent="0.3">
      <c r="A304" s="3">
        <v>1827</v>
      </c>
      <c r="B304" s="4" t="s">
        <v>297</v>
      </c>
      <c r="C304" s="33">
        <f t="shared" si="37"/>
        <v>5.5570826461425693E-2</v>
      </c>
      <c r="D304" s="33">
        <f t="shared" si="38"/>
        <v>7.0187490833867217E-2</v>
      </c>
      <c r="E304" s="33">
        <f t="shared" si="39"/>
        <v>3.826939526592342E-2</v>
      </c>
      <c r="F304" s="33">
        <f t="shared" si="40"/>
        <v>2.8339859633297115E-2</v>
      </c>
      <c r="G304" s="33">
        <f t="shared" si="41"/>
        <v>-2.6549279827625248E-2</v>
      </c>
      <c r="H304" s="33">
        <f t="shared" si="42"/>
        <v>2.6497503625839077E-2</v>
      </c>
      <c r="I304" s="33">
        <f t="shared" si="43"/>
        <v>5.1739459762505442E-2</v>
      </c>
      <c r="J304" s="33">
        <f t="shared" si="44"/>
        <v>3.5333739141317891E-2</v>
      </c>
      <c r="K304" s="32">
        <v>130968</v>
      </c>
      <c r="L304" s="32">
        <v>129553</v>
      </c>
      <c r="M304" s="32">
        <v>139119</v>
      </c>
      <c r="N304" s="32">
        <v>146331</v>
      </c>
      <c r="O304" s="32">
        <v>145729</v>
      </c>
      <c r="P304" s="32">
        <v>155826</v>
      </c>
      <c r="Q304" s="32">
        <v>167667</v>
      </c>
      <c r="R304" s="32">
        <v>175781</v>
      </c>
      <c r="S304" s="32">
        <v>8506</v>
      </c>
      <c r="T304" s="32">
        <v>9340</v>
      </c>
      <c r="U304" s="32">
        <v>4922</v>
      </c>
      <c r="V304" s="32">
        <v>4662</v>
      </c>
      <c r="W304" s="32">
        <v>-3739</v>
      </c>
      <c r="X304" s="32">
        <v>4313</v>
      </c>
      <c r="Y304" s="32">
        <v>9467</v>
      </c>
      <c r="Z304" s="32">
        <v>7434</v>
      </c>
      <c r="AA304" s="32">
        <v>1141</v>
      </c>
      <c r="AB304" s="32">
        <v>602</v>
      </c>
      <c r="AC304" s="32">
        <v>-90</v>
      </c>
      <c r="AD304" s="32">
        <v>1221</v>
      </c>
      <c r="AE304" s="32">
        <v>1151</v>
      </c>
      <c r="AF304" s="32">
        <v>970</v>
      </c>
      <c r="AG304" s="32">
        <v>357</v>
      </c>
      <c r="AH304" s="32">
        <v>297</v>
      </c>
      <c r="AI304" s="32">
        <v>2369</v>
      </c>
      <c r="AJ304" s="32">
        <v>849</v>
      </c>
      <c r="AK304" s="32">
        <v>-492</v>
      </c>
      <c r="AL304" s="32">
        <v>1736</v>
      </c>
      <c r="AM304" s="32">
        <v>1281</v>
      </c>
      <c r="AN304" s="32">
        <v>1154</v>
      </c>
      <c r="AO304" s="32">
        <v>1149</v>
      </c>
      <c r="AP304" s="32">
        <v>1520</v>
      </c>
    </row>
    <row r="305" spans="1:42" x14ac:dyDescent="0.3">
      <c r="A305" s="3">
        <v>1828</v>
      </c>
      <c r="B305" s="4" t="s">
        <v>298</v>
      </c>
      <c r="C305" s="33">
        <f t="shared" si="37"/>
        <v>1.6696089749895164E-2</v>
      </c>
      <c r="D305" s="33">
        <f t="shared" si="38"/>
        <v>2.6823478316660168E-2</v>
      </c>
      <c r="E305" s="33">
        <f t="shared" si="39"/>
        <v>3.2078814560292067E-2</v>
      </c>
      <c r="F305" s="33">
        <f t="shared" si="40"/>
        <v>-4.1540835300478713E-3</v>
      </c>
      <c r="G305" s="33">
        <f t="shared" si="41"/>
        <v>1.7291871177613393E-2</v>
      </c>
      <c r="H305" s="33">
        <f t="shared" si="42"/>
        <v>4.2572685554511207E-3</v>
      </c>
      <c r="I305" s="33">
        <f t="shared" si="43"/>
        <v>2.4114485092931535E-2</v>
      </c>
      <c r="J305" s="33">
        <f t="shared" si="44"/>
        <v>3.2129714811407542E-2</v>
      </c>
      <c r="K305" s="32">
        <v>193159</v>
      </c>
      <c r="L305" s="32">
        <v>202621</v>
      </c>
      <c r="M305" s="32">
        <v>223512</v>
      </c>
      <c r="N305" s="32">
        <v>227487</v>
      </c>
      <c r="O305" s="32">
        <v>243467</v>
      </c>
      <c r="P305" s="32">
        <v>253214</v>
      </c>
      <c r="Q305" s="32">
        <v>268262</v>
      </c>
      <c r="R305" s="32">
        <v>260880</v>
      </c>
      <c r="S305" s="32">
        <v>3402</v>
      </c>
      <c r="T305" s="32">
        <v>5995</v>
      </c>
      <c r="U305" s="32">
        <v>5896</v>
      </c>
      <c r="V305" s="32">
        <v>1374</v>
      </c>
      <c r="W305" s="32">
        <v>4945</v>
      </c>
      <c r="X305" s="32">
        <v>567</v>
      </c>
      <c r="Y305" s="32">
        <v>6438</v>
      </c>
      <c r="Z305" s="32">
        <v>9550</v>
      </c>
      <c r="AA305" s="32">
        <v>2369</v>
      </c>
      <c r="AB305" s="32">
        <v>990</v>
      </c>
      <c r="AC305" s="32">
        <v>2055</v>
      </c>
      <c r="AD305" s="32">
        <v>989</v>
      </c>
      <c r="AE305" s="32">
        <v>1135</v>
      </c>
      <c r="AF305" s="32">
        <v>2425</v>
      </c>
      <c r="AG305" s="32">
        <v>1455</v>
      </c>
      <c r="AH305" s="32">
        <v>1191</v>
      </c>
      <c r="AI305" s="32">
        <v>2546</v>
      </c>
      <c r="AJ305" s="32">
        <v>1550</v>
      </c>
      <c r="AK305" s="32">
        <v>781</v>
      </c>
      <c r="AL305" s="32">
        <v>3308</v>
      </c>
      <c r="AM305" s="32">
        <v>1870</v>
      </c>
      <c r="AN305" s="32">
        <v>1914</v>
      </c>
      <c r="AO305" s="32">
        <v>1424</v>
      </c>
      <c r="AP305" s="32">
        <v>2359</v>
      </c>
    </row>
    <row r="306" spans="1:42" x14ac:dyDescent="0.3">
      <c r="A306" s="3">
        <v>1832</v>
      </c>
      <c r="B306" s="4" t="s">
        <v>299</v>
      </c>
      <c r="C306" s="33">
        <f t="shared" si="37"/>
        <v>6.5205408794854161E-2</v>
      </c>
      <c r="D306" s="33">
        <f t="shared" si="38"/>
        <v>4.0566653219982769E-2</v>
      </c>
      <c r="E306" s="33">
        <f t="shared" si="39"/>
        <v>2.8035990387660437E-3</v>
      </c>
      <c r="F306" s="33">
        <f t="shared" si="40"/>
        <v>2.7928676152783546E-2</v>
      </c>
      <c r="G306" s="33">
        <f t="shared" si="41"/>
        <v>2.3267893510051877E-2</v>
      </c>
      <c r="H306" s="33">
        <f t="shared" si="42"/>
        <v>0.12176570835012999</v>
      </c>
      <c r="I306" s="33">
        <f t="shared" si="43"/>
        <v>1.6418912048805287E-2</v>
      </c>
      <c r="J306" s="33">
        <f t="shared" si="44"/>
        <v>-2.0739783302169145E-2</v>
      </c>
      <c r="K306" s="32">
        <v>395504</v>
      </c>
      <c r="L306" s="32">
        <v>401586</v>
      </c>
      <c r="M306" s="32">
        <v>429448</v>
      </c>
      <c r="N306" s="32">
        <v>471988</v>
      </c>
      <c r="O306" s="32">
        <v>462053</v>
      </c>
      <c r="P306" s="32">
        <v>468843</v>
      </c>
      <c r="Q306" s="32">
        <v>491750</v>
      </c>
      <c r="R306" s="32">
        <v>507527</v>
      </c>
      <c r="S306" s="32">
        <v>15936</v>
      </c>
      <c r="T306" s="32">
        <v>9477</v>
      </c>
      <c r="U306" s="32">
        <v>3473</v>
      </c>
      <c r="V306" s="32">
        <v>24334</v>
      </c>
      <c r="W306" s="32">
        <v>28966</v>
      </c>
      <c r="X306" s="32">
        <v>52922</v>
      </c>
      <c r="Y306" s="32">
        <v>4605</v>
      </c>
      <c r="Z306" s="32">
        <v>-12243</v>
      </c>
      <c r="AA306" s="32">
        <v>13598</v>
      </c>
      <c r="AB306" s="32">
        <v>9405</v>
      </c>
      <c r="AC306" s="32">
        <v>3310</v>
      </c>
      <c r="AD306" s="32">
        <v>4451</v>
      </c>
      <c r="AE306" s="32">
        <v>5413</v>
      </c>
      <c r="AF306" s="32">
        <v>17559</v>
      </c>
      <c r="AG306" s="32">
        <v>16220</v>
      </c>
      <c r="AH306" s="32">
        <v>15989</v>
      </c>
      <c r="AI306" s="32">
        <v>3745</v>
      </c>
      <c r="AJ306" s="32">
        <v>2591</v>
      </c>
      <c r="AK306" s="32">
        <v>5579</v>
      </c>
      <c r="AL306" s="32">
        <v>15603</v>
      </c>
      <c r="AM306" s="32">
        <v>23628</v>
      </c>
      <c r="AN306" s="32">
        <v>13392</v>
      </c>
      <c r="AO306" s="32">
        <v>12751</v>
      </c>
      <c r="AP306" s="32">
        <v>14272</v>
      </c>
    </row>
    <row r="307" spans="1:42" x14ac:dyDescent="0.3">
      <c r="A307" s="3">
        <v>1833</v>
      </c>
      <c r="B307" s="4" t="s">
        <v>300</v>
      </c>
      <c r="C307" s="33">
        <f t="shared" si="37"/>
        <v>1.5536923696782487E-2</v>
      </c>
      <c r="D307" s="33">
        <f t="shared" si="38"/>
        <v>2.2083938750756205E-2</v>
      </c>
      <c r="E307" s="33">
        <f t="shared" si="39"/>
        <v>1.9266287495534985E-2</v>
      </c>
      <c r="F307" s="33">
        <f t="shared" si="40"/>
        <v>3.5775957935199054E-2</v>
      </c>
      <c r="G307" s="33">
        <f t="shared" si="41"/>
        <v>2.1027801578539767E-2</v>
      </c>
      <c r="H307" s="33">
        <f t="shared" si="42"/>
        <v>7.5291725076512536E-2</v>
      </c>
      <c r="I307" s="33">
        <f t="shared" si="43"/>
        <v>5.9162584295093676E-2</v>
      </c>
      <c r="J307" s="33">
        <f t="shared" si="44"/>
        <v>4.5679049824247663E-2</v>
      </c>
      <c r="K307" s="32">
        <v>1563630</v>
      </c>
      <c r="L307" s="32">
        <v>1657947</v>
      </c>
      <c r="M307" s="32">
        <v>1772111</v>
      </c>
      <c r="N307" s="32">
        <v>1906392</v>
      </c>
      <c r="O307" s="32">
        <v>1942048</v>
      </c>
      <c r="P307" s="32">
        <v>2005227</v>
      </c>
      <c r="Q307" s="32">
        <v>2111926</v>
      </c>
      <c r="R307" s="32">
        <v>2174082</v>
      </c>
      <c r="S307" s="32">
        <v>49310</v>
      </c>
      <c r="T307" s="32">
        <v>58989</v>
      </c>
      <c r="U307" s="32">
        <v>49320</v>
      </c>
      <c r="V307" s="32">
        <v>44026</v>
      </c>
      <c r="W307" s="32">
        <v>36883</v>
      </c>
      <c r="X307" s="32">
        <v>143192</v>
      </c>
      <c r="Y307" s="32">
        <v>132449</v>
      </c>
      <c r="Z307" s="32">
        <v>107398</v>
      </c>
      <c r="AA307" s="32">
        <v>16899</v>
      </c>
      <c r="AB307" s="32">
        <v>16129</v>
      </c>
      <c r="AC307" s="32">
        <v>15751</v>
      </c>
      <c r="AD307" s="32">
        <v>47563</v>
      </c>
      <c r="AE307" s="32">
        <v>25650</v>
      </c>
      <c r="AF307" s="32">
        <v>30256</v>
      </c>
      <c r="AG307" s="32">
        <v>23313</v>
      </c>
      <c r="AH307" s="32">
        <v>22757</v>
      </c>
      <c r="AI307" s="32">
        <v>41915</v>
      </c>
      <c r="AJ307" s="32">
        <v>38504</v>
      </c>
      <c r="AK307" s="32">
        <v>30929</v>
      </c>
      <c r="AL307" s="32">
        <v>23386</v>
      </c>
      <c r="AM307" s="32">
        <v>21696</v>
      </c>
      <c r="AN307" s="32">
        <v>22471</v>
      </c>
      <c r="AO307" s="32">
        <v>30815</v>
      </c>
      <c r="AP307" s="32">
        <v>30845</v>
      </c>
    </row>
    <row r="308" spans="1:42" x14ac:dyDescent="0.3">
      <c r="A308" s="3">
        <v>1834</v>
      </c>
      <c r="B308" s="4" t="s">
        <v>301</v>
      </c>
      <c r="C308" s="33">
        <f t="shared" si="37"/>
        <v>1.8199571904583271E-2</v>
      </c>
      <c r="D308" s="33">
        <f t="shared" si="38"/>
        <v>1.9843376692328111E-2</v>
      </c>
      <c r="E308" s="33">
        <f t="shared" si="39"/>
        <v>5.4332376200787964E-2</v>
      </c>
      <c r="F308" s="33">
        <f t="shared" si="40"/>
        <v>0.11974545087495526</v>
      </c>
      <c r="G308" s="33">
        <f t="shared" si="41"/>
        <v>9.1633226138290877E-2</v>
      </c>
      <c r="H308" s="33">
        <f t="shared" si="42"/>
        <v>0.14201215034381467</v>
      </c>
      <c r="I308" s="33">
        <f t="shared" si="43"/>
        <v>0.10191069469912001</v>
      </c>
      <c r="J308" s="33">
        <f t="shared" si="44"/>
        <v>8.4576703289438351E-2</v>
      </c>
      <c r="K308" s="32">
        <v>181268</v>
      </c>
      <c r="L308" s="32">
        <v>195884</v>
      </c>
      <c r="M308" s="32">
        <v>209654</v>
      </c>
      <c r="N308" s="32">
        <v>217954</v>
      </c>
      <c r="O308" s="32">
        <v>215806</v>
      </c>
      <c r="P308" s="32">
        <v>224685</v>
      </c>
      <c r="Q308" s="32">
        <v>238866</v>
      </c>
      <c r="R308" s="32">
        <v>242017</v>
      </c>
      <c r="S308" s="32">
        <v>2821</v>
      </c>
      <c r="T308" s="32">
        <v>3939</v>
      </c>
      <c r="U308" s="32">
        <v>11443</v>
      </c>
      <c r="V308" s="32">
        <v>27039</v>
      </c>
      <c r="W308" s="32">
        <v>20022</v>
      </c>
      <c r="X308" s="32">
        <v>32495</v>
      </c>
      <c r="Y308" s="32">
        <v>24521</v>
      </c>
      <c r="Z308" s="32">
        <v>21063</v>
      </c>
      <c r="AA308" s="32">
        <v>1018</v>
      </c>
      <c r="AB308" s="32">
        <v>562</v>
      </c>
      <c r="AC308" s="32">
        <v>505</v>
      </c>
      <c r="AD308" s="32">
        <v>31</v>
      </c>
      <c r="AE308" s="32">
        <v>0</v>
      </c>
      <c r="AF308" s="32">
        <v>554</v>
      </c>
      <c r="AG308" s="32">
        <v>744</v>
      </c>
      <c r="AH308" s="32">
        <v>335</v>
      </c>
      <c r="AI308" s="32">
        <v>540</v>
      </c>
      <c r="AJ308" s="32">
        <v>614</v>
      </c>
      <c r="AK308" s="32">
        <v>557</v>
      </c>
      <c r="AL308" s="32">
        <v>971</v>
      </c>
      <c r="AM308" s="32">
        <v>247</v>
      </c>
      <c r="AN308" s="32">
        <v>1141</v>
      </c>
      <c r="AO308" s="32">
        <v>922</v>
      </c>
      <c r="AP308" s="32">
        <v>929</v>
      </c>
    </row>
    <row r="309" spans="1:42" x14ac:dyDescent="0.3">
      <c r="A309" s="3">
        <v>1835</v>
      </c>
      <c r="B309" s="4" t="s">
        <v>302</v>
      </c>
      <c r="C309" s="33">
        <f t="shared" si="37"/>
        <v>0.12409150283015709</v>
      </c>
      <c r="D309" s="33">
        <f t="shared" si="38"/>
        <v>5.5528519407293045E-2</v>
      </c>
      <c r="E309" s="33">
        <f t="shared" si="39"/>
        <v>4.7572362278244629E-2</v>
      </c>
      <c r="F309" s="33">
        <f t="shared" si="40"/>
        <v>2.4966735935654592E-2</v>
      </c>
      <c r="G309" s="33">
        <f t="shared" si="41"/>
        <v>3.3369483607241178E-3</v>
      </c>
      <c r="H309" s="33">
        <f t="shared" si="42"/>
        <v>2.8737885832726458E-2</v>
      </c>
      <c r="I309" s="33">
        <f t="shared" si="43"/>
        <v>5.8258850024632276E-2</v>
      </c>
      <c r="J309" s="33">
        <f t="shared" si="44"/>
        <v>6.5246486727637745E-3</v>
      </c>
      <c r="K309" s="32">
        <v>59714</v>
      </c>
      <c r="L309" s="32">
        <v>59591</v>
      </c>
      <c r="M309" s="32">
        <v>64260</v>
      </c>
      <c r="N309" s="32">
        <v>66889</v>
      </c>
      <c r="O309" s="32">
        <v>71922</v>
      </c>
      <c r="P309" s="32">
        <v>71404</v>
      </c>
      <c r="Q309" s="32">
        <v>71045</v>
      </c>
      <c r="R309" s="32">
        <v>71728</v>
      </c>
      <c r="S309" s="32">
        <v>8572</v>
      </c>
      <c r="T309" s="32">
        <v>3357</v>
      </c>
      <c r="U309" s="32">
        <v>3351</v>
      </c>
      <c r="V309" s="32">
        <v>1750</v>
      </c>
      <c r="W309" s="32">
        <v>-44</v>
      </c>
      <c r="X309" s="32">
        <v>2260</v>
      </c>
      <c r="Y309" s="32">
        <v>4908</v>
      </c>
      <c r="Z309" s="32">
        <v>899</v>
      </c>
      <c r="AA309" s="32">
        <v>530</v>
      </c>
      <c r="AB309" s="32">
        <v>791</v>
      </c>
      <c r="AC309" s="32">
        <v>413</v>
      </c>
      <c r="AD309" s="32">
        <v>504</v>
      </c>
      <c r="AE309" s="32">
        <v>1213</v>
      </c>
      <c r="AF309" s="32">
        <v>1145</v>
      </c>
      <c r="AG309" s="32">
        <v>-44</v>
      </c>
      <c r="AH309" s="32">
        <v>673</v>
      </c>
      <c r="AI309" s="32">
        <v>1692</v>
      </c>
      <c r="AJ309" s="32">
        <v>839</v>
      </c>
      <c r="AK309" s="32">
        <v>707</v>
      </c>
      <c r="AL309" s="32">
        <v>584</v>
      </c>
      <c r="AM309" s="32">
        <v>929</v>
      </c>
      <c r="AN309" s="32">
        <v>1353</v>
      </c>
      <c r="AO309" s="32">
        <v>725</v>
      </c>
      <c r="AP309" s="32">
        <v>1104</v>
      </c>
    </row>
    <row r="310" spans="1:42" x14ac:dyDescent="0.3">
      <c r="A310" s="3">
        <v>1836</v>
      </c>
      <c r="B310" s="4" t="s">
        <v>303</v>
      </c>
      <c r="C310" s="33">
        <f t="shared" si="37"/>
        <v>-2.4774442225347953E-2</v>
      </c>
      <c r="D310" s="33">
        <f t="shared" si="38"/>
        <v>-2.8128978770023392E-4</v>
      </c>
      <c r="E310" s="33">
        <f t="shared" si="39"/>
        <v>3.2142580285978058E-2</v>
      </c>
      <c r="F310" s="33">
        <f t="shared" si="40"/>
        <v>1.1251174876983469E-2</v>
      </c>
      <c r="G310" s="33">
        <f t="shared" si="41"/>
        <v>1.512754530455388E-2</v>
      </c>
      <c r="H310" s="33">
        <f t="shared" si="42"/>
        <v>-1.6083765112262522E-2</v>
      </c>
      <c r="I310" s="33">
        <f t="shared" si="43"/>
        <v>6.365422653358313E-2</v>
      </c>
      <c r="J310" s="33">
        <f t="shared" si="44"/>
        <v>-2.1303068197607588E-2</v>
      </c>
      <c r="K310" s="32">
        <v>128681</v>
      </c>
      <c r="L310" s="32">
        <v>135092</v>
      </c>
      <c r="M310" s="32">
        <v>141899</v>
      </c>
      <c r="N310" s="32">
        <v>144696</v>
      </c>
      <c r="O310" s="32">
        <v>147281</v>
      </c>
      <c r="P310" s="32">
        <v>148224</v>
      </c>
      <c r="Q310" s="32">
        <v>153187</v>
      </c>
      <c r="R310" s="32">
        <v>158334</v>
      </c>
      <c r="S310" s="32">
        <v>-4179</v>
      </c>
      <c r="T310" s="32">
        <v>-2713</v>
      </c>
      <c r="U310" s="32">
        <v>7074</v>
      </c>
      <c r="V310" s="32">
        <v>100</v>
      </c>
      <c r="W310" s="32">
        <v>3689</v>
      </c>
      <c r="X310" s="32">
        <v>-3026</v>
      </c>
      <c r="Y310" s="32">
        <v>9903</v>
      </c>
      <c r="Z310" s="32">
        <v>-3419</v>
      </c>
      <c r="AA310" s="32">
        <v>2482</v>
      </c>
      <c r="AB310" s="32">
        <v>3819</v>
      </c>
      <c r="AC310" s="32">
        <v>3970</v>
      </c>
      <c r="AD310" s="32">
        <v>3582</v>
      </c>
      <c r="AE310" s="32">
        <v>991</v>
      </c>
      <c r="AF310" s="32">
        <v>2393</v>
      </c>
      <c r="AG310" s="32">
        <v>1411</v>
      </c>
      <c r="AH310" s="32">
        <v>1682</v>
      </c>
      <c r="AI310" s="32">
        <v>1491</v>
      </c>
      <c r="AJ310" s="32">
        <v>1144</v>
      </c>
      <c r="AK310" s="32">
        <v>6483</v>
      </c>
      <c r="AL310" s="32">
        <v>2054</v>
      </c>
      <c r="AM310" s="32">
        <v>2452</v>
      </c>
      <c r="AN310" s="32">
        <v>1751</v>
      </c>
      <c r="AO310" s="32">
        <v>1563</v>
      </c>
      <c r="AP310" s="32">
        <v>1636</v>
      </c>
    </row>
    <row r="311" spans="1:42" x14ac:dyDescent="0.3">
      <c r="A311" s="3">
        <v>1837</v>
      </c>
      <c r="B311" s="4" t="s">
        <v>304</v>
      </c>
      <c r="C311" s="33">
        <f t="shared" si="37"/>
        <v>4.9058812578760456E-2</v>
      </c>
      <c r="D311" s="33">
        <f t="shared" si="38"/>
        <v>5.389474765459152E-2</v>
      </c>
      <c r="E311" s="33">
        <f t="shared" si="39"/>
        <v>-1.9185601160673069E-2</v>
      </c>
      <c r="F311" s="33">
        <f t="shared" si="40"/>
        <v>-2.8865169823040319E-2</v>
      </c>
      <c r="G311" s="33">
        <f t="shared" si="41"/>
        <v>-2.2145655198192536E-2</v>
      </c>
      <c r="H311" s="33">
        <f t="shared" si="42"/>
        <v>-1.8516457463984767E-2</v>
      </c>
      <c r="I311" s="33">
        <f t="shared" si="43"/>
        <v>3.3127191026458849E-2</v>
      </c>
      <c r="J311" s="33">
        <f t="shared" si="44"/>
        <v>1.0238188022297741E-2</v>
      </c>
      <c r="K311" s="32">
        <v>558656</v>
      </c>
      <c r="L311" s="32">
        <v>584120</v>
      </c>
      <c r="M311" s="32">
        <v>591381</v>
      </c>
      <c r="N311" s="32">
        <v>621441</v>
      </c>
      <c r="O311" s="32">
        <v>663471</v>
      </c>
      <c r="P311" s="32">
        <v>655903</v>
      </c>
      <c r="Q311" s="32">
        <v>708572</v>
      </c>
      <c r="R311" s="32">
        <v>715947</v>
      </c>
      <c r="S311" s="32">
        <v>24320</v>
      </c>
      <c r="T311" s="32">
        <v>30972</v>
      </c>
      <c r="U311" s="32">
        <v>-21850</v>
      </c>
      <c r="V311" s="32">
        <v>-10616</v>
      </c>
      <c r="W311" s="32">
        <v>-17602</v>
      </c>
      <c r="X311" s="32">
        <v>-13563</v>
      </c>
      <c r="Y311" s="32">
        <v>15930</v>
      </c>
      <c r="Z311" s="32">
        <v>5187</v>
      </c>
      <c r="AA311" s="32">
        <v>25925</v>
      </c>
      <c r="AB311" s="32">
        <v>26773</v>
      </c>
      <c r="AC311" s="32">
        <v>32235</v>
      </c>
      <c r="AD311" s="32">
        <v>15724</v>
      </c>
      <c r="AE311" s="32">
        <v>25373</v>
      </c>
      <c r="AF311" s="32">
        <v>23354</v>
      </c>
      <c r="AG311" s="32">
        <v>28235</v>
      </c>
      <c r="AH311" s="32">
        <v>23244</v>
      </c>
      <c r="AI311" s="32">
        <v>22838</v>
      </c>
      <c r="AJ311" s="32">
        <v>26264</v>
      </c>
      <c r="AK311" s="32">
        <v>21731</v>
      </c>
      <c r="AL311" s="32">
        <v>23046</v>
      </c>
      <c r="AM311" s="32">
        <v>22464</v>
      </c>
      <c r="AN311" s="32">
        <v>21936</v>
      </c>
      <c r="AO311" s="32">
        <v>20692</v>
      </c>
      <c r="AP311" s="32">
        <v>21101</v>
      </c>
    </row>
    <row r="312" spans="1:42" x14ac:dyDescent="0.3">
      <c r="A312" s="3">
        <v>1838</v>
      </c>
      <c r="B312" s="4" t="s">
        <v>305</v>
      </c>
      <c r="C312" s="33">
        <f t="shared" si="37"/>
        <v>3.0863342795256512E-2</v>
      </c>
      <c r="D312" s="33">
        <f t="shared" si="38"/>
        <v>1.0723030458932366E-2</v>
      </c>
      <c r="E312" s="33">
        <f t="shared" si="39"/>
        <v>-2.056470609760002E-2</v>
      </c>
      <c r="F312" s="33">
        <f t="shared" si="40"/>
        <v>2.1729180645476643E-3</v>
      </c>
      <c r="G312" s="33">
        <f t="shared" si="41"/>
        <v>6.1668432180108743E-2</v>
      </c>
      <c r="H312" s="33">
        <f t="shared" si="42"/>
        <v>-2.2633533129249952E-2</v>
      </c>
      <c r="I312" s="33">
        <f t="shared" si="43"/>
        <v>4.3677914540343123E-2</v>
      </c>
      <c r="J312" s="33">
        <f t="shared" si="44"/>
        <v>6.4250345648049906E-2</v>
      </c>
      <c r="K312" s="32">
        <v>202214</v>
      </c>
      <c r="L312" s="32">
        <v>209922</v>
      </c>
      <c r="M312" s="32">
        <v>218627</v>
      </c>
      <c r="N312" s="32">
        <v>225043</v>
      </c>
      <c r="O312" s="32">
        <v>227507</v>
      </c>
      <c r="P312" s="32">
        <v>233238</v>
      </c>
      <c r="Q312" s="32">
        <v>242594</v>
      </c>
      <c r="R312" s="32">
        <v>248808</v>
      </c>
      <c r="S312" s="32">
        <v>6590</v>
      </c>
      <c r="T312" s="32">
        <v>2897</v>
      </c>
      <c r="U312" s="32">
        <v>-2884</v>
      </c>
      <c r="V312" s="32">
        <v>3212</v>
      </c>
      <c r="W312" s="32">
        <v>15494</v>
      </c>
      <c r="X312" s="32">
        <v>-6700</v>
      </c>
      <c r="Y312" s="32">
        <v>10171</v>
      </c>
      <c r="Z312" s="32">
        <v>15916</v>
      </c>
      <c r="AA312" s="32">
        <v>2662</v>
      </c>
      <c r="AB312" s="32">
        <v>2923</v>
      </c>
      <c r="AC312" s="32">
        <v>3799</v>
      </c>
      <c r="AD312" s="32">
        <v>2605</v>
      </c>
      <c r="AE312" s="32">
        <v>1018</v>
      </c>
      <c r="AF312" s="32">
        <v>5279</v>
      </c>
      <c r="AG312" s="32">
        <v>4077</v>
      </c>
      <c r="AH312" s="32">
        <v>4220</v>
      </c>
      <c r="AI312" s="32">
        <v>3011</v>
      </c>
      <c r="AJ312" s="32">
        <v>3569</v>
      </c>
      <c r="AK312" s="32">
        <v>5411</v>
      </c>
      <c r="AL312" s="32">
        <v>5328</v>
      </c>
      <c r="AM312" s="32">
        <v>2482</v>
      </c>
      <c r="AN312" s="32">
        <v>3858</v>
      </c>
      <c r="AO312" s="32">
        <v>3652</v>
      </c>
      <c r="AP312" s="32">
        <v>4150</v>
      </c>
    </row>
    <row r="313" spans="1:42" x14ac:dyDescent="0.3">
      <c r="A313" s="3">
        <v>1839</v>
      </c>
      <c r="B313" s="4" t="s">
        <v>306</v>
      </c>
      <c r="C313" s="33">
        <f t="shared" si="37"/>
        <v>2.3380123325688687E-3</v>
      </c>
      <c r="D313" s="33">
        <f t="shared" si="38"/>
        <v>3.1037099494097806E-2</v>
      </c>
      <c r="E313" s="33">
        <f t="shared" si="39"/>
        <v>9.7747462171266203E-2</v>
      </c>
      <c r="F313" s="33">
        <f t="shared" si="40"/>
        <v>1.664904445531586E-2</v>
      </c>
      <c r="G313" s="33">
        <f t="shared" si="41"/>
        <v>0.10817796115371142</v>
      </c>
      <c r="H313" s="33">
        <f t="shared" si="42"/>
        <v>1.740180246685737E-2</v>
      </c>
      <c r="I313" s="33">
        <f t="shared" si="43"/>
        <v>6.839788075516752E-2</v>
      </c>
      <c r="J313" s="33">
        <f t="shared" si="44"/>
        <v>8.9706047978375947E-2</v>
      </c>
      <c r="K313" s="32">
        <v>112061</v>
      </c>
      <c r="L313" s="32">
        <v>118600</v>
      </c>
      <c r="M313" s="32">
        <v>130919</v>
      </c>
      <c r="N313" s="32">
        <v>126734</v>
      </c>
      <c r="O313" s="32">
        <v>128455</v>
      </c>
      <c r="P313" s="32">
        <v>130044</v>
      </c>
      <c r="Q313" s="32">
        <v>134010</v>
      </c>
      <c r="R313" s="32">
        <v>142064</v>
      </c>
      <c r="S313" s="32">
        <v>1423</v>
      </c>
      <c r="T313" s="32">
        <v>2096</v>
      </c>
      <c r="U313" s="32">
        <v>13854</v>
      </c>
      <c r="V313" s="32">
        <v>-560</v>
      </c>
      <c r="W313" s="32">
        <v>15486</v>
      </c>
      <c r="X313" s="32">
        <v>736</v>
      </c>
      <c r="Y313" s="32">
        <v>8422</v>
      </c>
      <c r="Z313" s="32">
        <v>11238</v>
      </c>
      <c r="AA313" s="32">
        <v>4049</v>
      </c>
      <c r="AB313" s="32">
        <v>6342</v>
      </c>
      <c r="AC313" s="32">
        <v>3547</v>
      </c>
      <c r="AD313" s="32">
        <v>10450</v>
      </c>
      <c r="AE313" s="32">
        <v>5443</v>
      </c>
      <c r="AF313" s="32">
        <v>6199</v>
      </c>
      <c r="AG313" s="32">
        <v>6544</v>
      </c>
      <c r="AH313" s="32">
        <v>4029</v>
      </c>
      <c r="AI313" s="32">
        <v>5210</v>
      </c>
      <c r="AJ313" s="32">
        <v>4757</v>
      </c>
      <c r="AK313" s="32">
        <v>4604</v>
      </c>
      <c r="AL313" s="32">
        <v>7780</v>
      </c>
      <c r="AM313" s="32">
        <v>7033</v>
      </c>
      <c r="AN313" s="32">
        <v>4672</v>
      </c>
      <c r="AO313" s="32">
        <v>5800</v>
      </c>
      <c r="AP313" s="32">
        <v>2523</v>
      </c>
    </row>
    <row r="314" spans="1:42" x14ac:dyDescent="0.3">
      <c r="A314" s="3">
        <v>1840</v>
      </c>
      <c r="B314" s="4" t="s">
        <v>307</v>
      </c>
      <c r="C314" s="33">
        <f t="shared" si="37"/>
        <v>1.8597971410660885E-2</v>
      </c>
      <c r="D314" s="33">
        <f t="shared" si="38"/>
        <v>1.253557593485651E-2</v>
      </c>
      <c r="E314" s="33">
        <f t="shared" si="39"/>
        <v>6.6099562465964361E-3</v>
      </c>
      <c r="F314" s="33">
        <f t="shared" si="40"/>
        <v>-1.3766129707633842E-2</v>
      </c>
      <c r="G314" s="33">
        <f t="shared" si="41"/>
        <v>-1.7889043438399536E-2</v>
      </c>
      <c r="H314" s="33">
        <f t="shared" si="42"/>
        <v>-6.0753129690178645E-3</v>
      </c>
      <c r="I314" s="33">
        <f t="shared" si="43"/>
        <v>3.2139861815567716E-2</v>
      </c>
      <c r="J314" s="33">
        <f t="shared" si="44"/>
        <v>1.651064320073739E-2</v>
      </c>
      <c r="K314" s="32">
        <v>389236</v>
      </c>
      <c r="L314" s="32">
        <v>404768</v>
      </c>
      <c r="M314" s="32">
        <v>426024</v>
      </c>
      <c r="N314" s="32">
        <v>441809</v>
      </c>
      <c r="O314" s="32">
        <v>445021</v>
      </c>
      <c r="P314" s="32">
        <v>459071</v>
      </c>
      <c r="Q314" s="32">
        <v>500780</v>
      </c>
      <c r="R314" s="32">
        <v>520755</v>
      </c>
      <c r="S314" s="32">
        <v>7111</v>
      </c>
      <c r="T314" s="32">
        <v>4979</v>
      </c>
      <c r="U314" s="32">
        <v>3220</v>
      </c>
      <c r="V314" s="32">
        <v>-7457</v>
      </c>
      <c r="W314" s="32">
        <v>-7914</v>
      </c>
      <c r="X314" s="32">
        <v>-1856</v>
      </c>
      <c r="Y314" s="32">
        <v>15736</v>
      </c>
      <c r="Z314" s="32">
        <v>7265</v>
      </c>
      <c r="AA314" s="32">
        <v>4352</v>
      </c>
      <c r="AB314" s="32">
        <v>4342</v>
      </c>
      <c r="AC314" s="32">
        <v>5332</v>
      </c>
      <c r="AD314" s="32">
        <v>4115</v>
      </c>
      <c r="AE314" s="32">
        <v>3543</v>
      </c>
      <c r="AF314" s="32">
        <v>1935</v>
      </c>
      <c r="AG314" s="32">
        <v>3285</v>
      </c>
      <c r="AH314" s="32">
        <v>4448</v>
      </c>
      <c r="AI314" s="32">
        <v>4224</v>
      </c>
      <c r="AJ314" s="32">
        <v>4247</v>
      </c>
      <c r="AK314" s="32">
        <v>5736</v>
      </c>
      <c r="AL314" s="32">
        <v>2740</v>
      </c>
      <c r="AM314" s="32">
        <v>3590</v>
      </c>
      <c r="AN314" s="32">
        <v>2868</v>
      </c>
      <c r="AO314" s="32">
        <v>2926</v>
      </c>
      <c r="AP314" s="32">
        <v>3115</v>
      </c>
    </row>
    <row r="315" spans="1:42" x14ac:dyDescent="0.3">
      <c r="A315" s="3">
        <v>1841</v>
      </c>
      <c r="B315" s="4" t="s">
        <v>308</v>
      </c>
      <c r="C315" s="33">
        <f t="shared" si="37"/>
        <v>-1.0239415036664073E-2</v>
      </c>
      <c r="D315" s="33">
        <f t="shared" si="38"/>
        <v>6.8945392527589499E-4</v>
      </c>
      <c r="E315" s="33">
        <f t="shared" si="39"/>
        <v>1.055486476312157E-2</v>
      </c>
      <c r="F315" s="33">
        <f t="shared" si="40"/>
        <v>8.5186872470322372E-3</v>
      </c>
      <c r="G315" s="33">
        <f t="shared" si="41"/>
        <v>-1.0819540203411691E-2</v>
      </c>
      <c r="H315" s="33">
        <f t="shared" si="42"/>
        <v>1.8670398088332318E-2</v>
      </c>
      <c r="I315" s="33">
        <f t="shared" si="43"/>
        <v>1.1210405248605884E-2</v>
      </c>
      <c r="J315" s="33">
        <f t="shared" si="44"/>
        <v>-1.4715729314515558E-2</v>
      </c>
      <c r="K315" s="32">
        <v>625817</v>
      </c>
      <c r="L315" s="32">
        <v>661393</v>
      </c>
      <c r="M315" s="32">
        <v>701288</v>
      </c>
      <c r="N315" s="32">
        <v>722177</v>
      </c>
      <c r="O315" s="32">
        <v>738109</v>
      </c>
      <c r="P315" s="32">
        <v>777541</v>
      </c>
      <c r="Q315" s="32">
        <v>835117</v>
      </c>
      <c r="R315" s="32">
        <v>848276</v>
      </c>
      <c r="S315" s="32">
        <v>3480</v>
      </c>
      <c r="T315" s="32">
        <v>-5322</v>
      </c>
      <c r="U315" s="32">
        <v>4457</v>
      </c>
      <c r="V315" s="32">
        <v>6472</v>
      </c>
      <c r="W315" s="32">
        <v>-18232</v>
      </c>
      <c r="X315" s="32">
        <v>-4851</v>
      </c>
      <c r="Y315" s="32">
        <v>19341</v>
      </c>
      <c r="Z315" s="32">
        <v>-14368</v>
      </c>
      <c r="AA315" s="32">
        <v>4019</v>
      </c>
      <c r="AB315" s="32">
        <v>10047</v>
      </c>
      <c r="AC315" s="32">
        <v>8436</v>
      </c>
      <c r="AD315" s="32">
        <v>7769</v>
      </c>
      <c r="AE315" s="32">
        <v>15584</v>
      </c>
      <c r="AF315" s="32">
        <v>22353</v>
      </c>
      <c r="AG315" s="32">
        <v>846</v>
      </c>
      <c r="AH315" s="32">
        <v>9203</v>
      </c>
      <c r="AI315" s="32">
        <v>13907</v>
      </c>
      <c r="AJ315" s="32">
        <v>4269</v>
      </c>
      <c r="AK315" s="32">
        <v>5491</v>
      </c>
      <c r="AL315" s="32">
        <v>8089</v>
      </c>
      <c r="AM315" s="32">
        <v>5338</v>
      </c>
      <c r="AN315" s="32">
        <v>2985</v>
      </c>
      <c r="AO315" s="32">
        <v>10825</v>
      </c>
      <c r="AP315" s="32">
        <v>7318</v>
      </c>
    </row>
    <row r="316" spans="1:42" x14ac:dyDescent="0.3">
      <c r="A316" s="3">
        <v>1845</v>
      </c>
      <c r="B316" s="4" t="s">
        <v>309</v>
      </c>
      <c r="C316" s="33">
        <f t="shared" si="37"/>
        <v>-9.3090529710248022E-3</v>
      </c>
      <c r="D316" s="33">
        <f t="shared" si="38"/>
        <v>2.805004982836895E-2</v>
      </c>
      <c r="E316" s="33">
        <f t="shared" si="39"/>
        <v>9.3897878817962208E-4</v>
      </c>
      <c r="F316" s="33">
        <f t="shared" si="40"/>
        <v>1.2025876368461794E-2</v>
      </c>
      <c r="G316" s="33">
        <f t="shared" si="41"/>
        <v>-1.8542789968019939E-2</v>
      </c>
      <c r="H316" s="33">
        <f t="shared" si="42"/>
        <v>8.9151480522427676E-5</v>
      </c>
      <c r="I316" s="33">
        <f t="shared" si="43"/>
        <v>7.5042583688362842E-3</v>
      </c>
      <c r="J316" s="33">
        <f t="shared" si="44"/>
        <v>-9.5986647893330189E-3</v>
      </c>
      <c r="K316" s="32">
        <v>210870</v>
      </c>
      <c r="L316" s="32">
        <v>225775</v>
      </c>
      <c r="M316" s="32">
        <v>241752</v>
      </c>
      <c r="N316" s="32">
        <v>253204</v>
      </c>
      <c r="O316" s="32">
        <v>247967</v>
      </c>
      <c r="P316" s="32">
        <v>246771</v>
      </c>
      <c r="Q316" s="32">
        <v>251857</v>
      </c>
      <c r="R316" s="32">
        <v>272017</v>
      </c>
      <c r="S316" s="32">
        <v>-4162</v>
      </c>
      <c r="T316" s="32">
        <v>4836</v>
      </c>
      <c r="U316" s="32">
        <v>1400</v>
      </c>
      <c r="V316" s="32">
        <v>5778</v>
      </c>
      <c r="W316" s="32">
        <v>-5453</v>
      </c>
      <c r="X316" s="32">
        <v>-764</v>
      </c>
      <c r="Y316" s="32">
        <v>2996</v>
      </c>
      <c r="Z316" s="32">
        <v>54</v>
      </c>
      <c r="AA316" s="32">
        <v>12706</v>
      </c>
      <c r="AB316" s="32">
        <v>8415</v>
      </c>
      <c r="AC316" s="32">
        <v>8224</v>
      </c>
      <c r="AD316" s="32">
        <v>6567</v>
      </c>
      <c r="AE316" s="32">
        <v>9413</v>
      </c>
      <c r="AF316" s="32">
        <v>8716</v>
      </c>
      <c r="AG316" s="32">
        <v>6773</v>
      </c>
      <c r="AH316" s="32">
        <v>8015</v>
      </c>
      <c r="AI316" s="32">
        <v>10507</v>
      </c>
      <c r="AJ316" s="32">
        <v>6918</v>
      </c>
      <c r="AK316" s="32">
        <v>9397</v>
      </c>
      <c r="AL316" s="32">
        <v>9300</v>
      </c>
      <c r="AM316" s="32">
        <v>8558</v>
      </c>
      <c r="AN316" s="32">
        <v>7930</v>
      </c>
      <c r="AO316" s="32">
        <v>7879</v>
      </c>
      <c r="AP316" s="32">
        <v>10680</v>
      </c>
    </row>
    <row r="317" spans="1:42" x14ac:dyDescent="0.3">
      <c r="A317" s="3">
        <v>1848</v>
      </c>
      <c r="B317" s="4" t="s">
        <v>310</v>
      </c>
      <c r="C317" s="33">
        <f t="shared" si="37"/>
        <v>3.6963205255990901E-2</v>
      </c>
      <c r="D317" s="33">
        <f t="shared" si="38"/>
        <v>-2.6580685014202885E-3</v>
      </c>
      <c r="E317" s="33">
        <f t="shared" si="39"/>
        <v>-1.3314755295186033E-2</v>
      </c>
      <c r="F317" s="33">
        <f t="shared" si="40"/>
        <v>5.7546331264892569E-3</v>
      </c>
      <c r="G317" s="33">
        <f t="shared" si="41"/>
        <v>-2.1114816423181235E-2</v>
      </c>
      <c r="H317" s="33">
        <f t="shared" si="42"/>
        <v>-4.4483430158508426E-2</v>
      </c>
      <c r="I317" s="33">
        <f t="shared" si="43"/>
        <v>-2.0534213030705399E-2</v>
      </c>
      <c r="J317" s="33">
        <f t="shared" si="44"/>
        <v>-5.845250688685342E-3</v>
      </c>
      <c r="K317" s="32">
        <v>213699</v>
      </c>
      <c r="L317" s="32">
        <v>213689</v>
      </c>
      <c r="M317" s="32">
        <v>224638</v>
      </c>
      <c r="N317" s="32">
        <v>239633</v>
      </c>
      <c r="O317" s="32">
        <v>244094</v>
      </c>
      <c r="P317" s="32">
        <v>243394</v>
      </c>
      <c r="Q317" s="32">
        <v>265849</v>
      </c>
      <c r="R317" s="32">
        <v>276977</v>
      </c>
      <c r="S317" s="32">
        <v>12130</v>
      </c>
      <c r="T317" s="32">
        <v>1675</v>
      </c>
      <c r="U317" s="32">
        <v>-3652</v>
      </c>
      <c r="V317" s="32">
        <v>2795</v>
      </c>
      <c r="W317" s="32">
        <v>-4151</v>
      </c>
      <c r="X317" s="32">
        <v>-11072</v>
      </c>
      <c r="Y317" s="32">
        <v>-2732</v>
      </c>
      <c r="Z317" s="32">
        <v>-1312</v>
      </c>
      <c r="AA317" s="32">
        <v>2063</v>
      </c>
      <c r="AB317" s="32">
        <v>2538</v>
      </c>
      <c r="AC317" s="32">
        <v>3941</v>
      </c>
      <c r="AD317" s="32">
        <v>3025</v>
      </c>
      <c r="AE317" s="32">
        <v>3800</v>
      </c>
      <c r="AF317" s="32">
        <v>5190</v>
      </c>
      <c r="AG317" s="32">
        <v>2405</v>
      </c>
      <c r="AH317" s="32">
        <v>1856</v>
      </c>
      <c r="AI317" s="32">
        <v>6294</v>
      </c>
      <c r="AJ317" s="32">
        <v>4781</v>
      </c>
      <c r="AK317" s="32">
        <v>3280</v>
      </c>
      <c r="AL317" s="32">
        <v>4441</v>
      </c>
      <c r="AM317" s="32">
        <v>4803</v>
      </c>
      <c r="AN317" s="32">
        <v>4945</v>
      </c>
      <c r="AO317" s="32">
        <v>5132</v>
      </c>
      <c r="AP317" s="32">
        <v>2163</v>
      </c>
    </row>
    <row r="318" spans="1:42" x14ac:dyDescent="0.3">
      <c r="A318" s="3">
        <v>1849</v>
      </c>
      <c r="B318" s="4" t="s">
        <v>311</v>
      </c>
      <c r="C318" s="33">
        <f t="shared" si="37"/>
        <v>-3.0380442526512915E-3</v>
      </c>
      <c r="D318" s="33">
        <f t="shared" si="38"/>
        <v>1.6210991843249815E-2</v>
      </c>
      <c r="E318" s="33">
        <f t="shared" si="39"/>
        <v>8.197075975596272E-3</v>
      </c>
      <c r="F318" s="33">
        <f t="shared" si="40"/>
        <v>3.4865221146415746E-3</v>
      </c>
      <c r="G318" s="33">
        <f t="shared" si="41"/>
        <v>2.5048398600686071E-4</v>
      </c>
      <c r="H318" s="33">
        <f t="shared" si="42"/>
        <v>-3.6226979511347304E-2</v>
      </c>
      <c r="I318" s="33">
        <f t="shared" si="43"/>
        <v>-2.9806093268353876E-2</v>
      </c>
      <c r="J318" s="33">
        <f t="shared" si="44"/>
        <v>-1.0872522625730324E-2</v>
      </c>
      <c r="K318" s="32">
        <v>196508</v>
      </c>
      <c r="L318" s="32">
        <v>204861</v>
      </c>
      <c r="M318" s="32">
        <v>208001</v>
      </c>
      <c r="N318" s="32">
        <v>219990</v>
      </c>
      <c r="O318" s="32">
        <v>235544</v>
      </c>
      <c r="P318" s="32">
        <v>239352</v>
      </c>
      <c r="Q318" s="32">
        <v>242333</v>
      </c>
      <c r="R318" s="32">
        <v>279328</v>
      </c>
      <c r="S318" s="32">
        <v>-2037</v>
      </c>
      <c r="T318" s="32">
        <v>-1140</v>
      </c>
      <c r="U318" s="32">
        <v>-1099</v>
      </c>
      <c r="V318" s="32">
        <v>219</v>
      </c>
      <c r="W318" s="32">
        <v>1788</v>
      </c>
      <c r="X318" s="32">
        <v>-6273</v>
      </c>
      <c r="Y318" s="32">
        <v>-10058</v>
      </c>
      <c r="Z318" s="32">
        <v>15765</v>
      </c>
      <c r="AA318" s="32">
        <v>7683</v>
      </c>
      <c r="AB318" s="32">
        <v>8911</v>
      </c>
      <c r="AC318" s="32">
        <v>6742</v>
      </c>
      <c r="AD318" s="32">
        <v>5341</v>
      </c>
      <c r="AE318" s="32">
        <v>3484</v>
      </c>
      <c r="AF318" s="32">
        <v>5110</v>
      </c>
      <c r="AG318" s="32">
        <v>6642</v>
      </c>
      <c r="AH318" s="32">
        <v>5760</v>
      </c>
      <c r="AI318" s="32">
        <v>6243</v>
      </c>
      <c r="AJ318" s="32">
        <v>4450</v>
      </c>
      <c r="AK318" s="32">
        <v>3938</v>
      </c>
      <c r="AL318" s="32">
        <v>4793</v>
      </c>
      <c r="AM318" s="32">
        <v>5213</v>
      </c>
      <c r="AN318" s="32">
        <v>7508</v>
      </c>
      <c r="AO318" s="32">
        <v>3807</v>
      </c>
      <c r="AP318" s="32">
        <v>24562</v>
      </c>
    </row>
    <row r="319" spans="1:42" x14ac:dyDescent="0.3">
      <c r="A319" s="3">
        <v>1850</v>
      </c>
      <c r="B319" s="4" t="s">
        <v>312</v>
      </c>
      <c r="C319" s="33">
        <f t="shared" si="37"/>
        <v>9.3820664463384936E-3</v>
      </c>
      <c r="D319" s="33">
        <f t="shared" si="38"/>
        <v>0.10471292708700247</v>
      </c>
      <c r="E319" s="33">
        <f t="shared" si="39"/>
        <v>-7.9250337170937504E-2</v>
      </c>
      <c r="F319" s="33">
        <f t="shared" si="40"/>
        <v>-5.0799764375368164E-2</v>
      </c>
      <c r="G319" s="33">
        <f t="shared" si="41"/>
        <v>-5.1569722650231124E-2</v>
      </c>
      <c r="H319" s="33">
        <f t="shared" si="42"/>
        <v>-3.1820631669720816E-2</v>
      </c>
      <c r="I319" s="33">
        <f t="shared" si="43"/>
        <v>-3.6037699428465922E-2</v>
      </c>
      <c r="J319" s="33">
        <f t="shared" si="44"/>
        <v>-7.2911697405338094E-2</v>
      </c>
      <c r="K319" s="32">
        <v>183968</v>
      </c>
      <c r="L319" s="32">
        <v>212925</v>
      </c>
      <c r="M319" s="32">
        <v>214283</v>
      </c>
      <c r="N319" s="32">
        <v>220690</v>
      </c>
      <c r="O319" s="32">
        <v>228448</v>
      </c>
      <c r="P319" s="32">
        <v>231925</v>
      </c>
      <c r="Q319" s="32">
        <v>238306</v>
      </c>
      <c r="R319" s="32">
        <v>247354</v>
      </c>
      <c r="S319" s="32">
        <v>-368</v>
      </c>
      <c r="T319" s="32">
        <v>24953</v>
      </c>
      <c r="U319" s="32">
        <v>-15118</v>
      </c>
      <c r="V319" s="32">
        <v>-8959</v>
      </c>
      <c r="W319" s="32">
        <v>-11735</v>
      </c>
      <c r="X319" s="32">
        <v>-6525</v>
      </c>
      <c r="Y319" s="32">
        <v>-9553</v>
      </c>
      <c r="Z319" s="32">
        <v>-17484</v>
      </c>
      <c r="AA319" s="32">
        <v>3485</v>
      </c>
      <c r="AB319" s="32">
        <v>1444</v>
      </c>
      <c r="AC319" s="32">
        <v>1313</v>
      </c>
      <c r="AD319" s="32">
        <v>1537</v>
      </c>
      <c r="AE319" s="32">
        <v>2892</v>
      </c>
      <c r="AF319" s="32">
        <v>1691</v>
      </c>
      <c r="AG319" s="32">
        <v>2412</v>
      </c>
      <c r="AH319" s="32">
        <v>1680</v>
      </c>
      <c r="AI319" s="32">
        <v>1391</v>
      </c>
      <c r="AJ319" s="32">
        <v>4101</v>
      </c>
      <c r="AK319" s="32">
        <v>3177</v>
      </c>
      <c r="AL319" s="32">
        <v>3789</v>
      </c>
      <c r="AM319" s="32">
        <v>2938</v>
      </c>
      <c r="AN319" s="32">
        <v>2546</v>
      </c>
      <c r="AO319" s="32">
        <v>1447</v>
      </c>
      <c r="AP319" s="32">
        <v>2231</v>
      </c>
    </row>
    <row r="320" spans="1:42" x14ac:dyDescent="0.3">
      <c r="A320" s="3">
        <v>1851</v>
      </c>
      <c r="B320" s="4" t="s">
        <v>313</v>
      </c>
      <c r="C320" s="33">
        <f t="shared" si="37"/>
        <v>9.3688501152183537E-3</v>
      </c>
      <c r="D320" s="33">
        <f t="shared" si="38"/>
        <v>1.7662065807548897E-2</v>
      </c>
      <c r="E320" s="33">
        <f t="shared" si="39"/>
        <v>4.8130578984145106E-2</v>
      </c>
      <c r="F320" s="33">
        <f t="shared" si="40"/>
        <v>4.4000503395589696E-2</v>
      </c>
      <c r="G320" s="33">
        <f t="shared" si="41"/>
        <v>1.9306713470820535E-2</v>
      </c>
      <c r="H320" s="33">
        <f t="shared" si="42"/>
        <v>-1.2512065856812428E-2</v>
      </c>
      <c r="I320" s="33">
        <f t="shared" si="43"/>
        <v>2.7538575862219697E-4</v>
      </c>
      <c r="J320" s="33">
        <f t="shared" si="44"/>
        <v>-1.6482735755221901E-2</v>
      </c>
      <c r="K320" s="32">
        <v>178357</v>
      </c>
      <c r="L320" s="32">
        <v>183444</v>
      </c>
      <c r="M320" s="32">
        <v>203218</v>
      </c>
      <c r="N320" s="32">
        <v>214543</v>
      </c>
      <c r="O320" s="32">
        <v>218784</v>
      </c>
      <c r="P320" s="32">
        <v>219628</v>
      </c>
      <c r="Q320" s="32">
        <v>228770</v>
      </c>
      <c r="R320" s="32">
        <v>232243</v>
      </c>
      <c r="S320" s="32">
        <v>2270</v>
      </c>
      <c r="T320" s="32">
        <v>1386</v>
      </c>
      <c r="U320" s="32">
        <v>10887</v>
      </c>
      <c r="V320" s="32">
        <v>9528</v>
      </c>
      <c r="W320" s="32">
        <v>4241</v>
      </c>
      <c r="X320" s="32">
        <v>-1859</v>
      </c>
      <c r="Y320" s="32">
        <v>-1164</v>
      </c>
      <c r="Z320" s="32">
        <v>-5056</v>
      </c>
      <c r="AA320" s="32">
        <v>2055</v>
      </c>
      <c r="AB320" s="32">
        <v>3707</v>
      </c>
      <c r="AC320" s="32">
        <v>512</v>
      </c>
      <c r="AD320" s="32">
        <v>1119</v>
      </c>
      <c r="AE320" s="32">
        <v>1522</v>
      </c>
      <c r="AF320" s="32">
        <v>956</v>
      </c>
      <c r="AG320" s="32">
        <v>1415</v>
      </c>
      <c r="AH320" s="32">
        <v>1446</v>
      </c>
      <c r="AI320" s="32">
        <v>2654</v>
      </c>
      <c r="AJ320" s="32">
        <v>1853</v>
      </c>
      <c r="AK320" s="32">
        <v>1618</v>
      </c>
      <c r="AL320" s="32">
        <v>1207</v>
      </c>
      <c r="AM320" s="32">
        <v>1539</v>
      </c>
      <c r="AN320" s="32">
        <v>1845</v>
      </c>
      <c r="AO320" s="32">
        <v>188</v>
      </c>
      <c r="AP320" s="32">
        <v>218</v>
      </c>
    </row>
    <row r="321" spans="1:42" x14ac:dyDescent="0.3">
      <c r="A321" s="3">
        <v>1852</v>
      </c>
      <c r="B321" s="4" t="s">
        <v>314</v>
      </c>
      <c r="C321" s="33">
        <f t="shared" si="37"/>
        <v>-4.6381877457735352E-3</v>
      </c>
      <c r="D321" s="33">
        <f t="shared" si="38"/>
        <v>-5.7215869367812861E-3</v>
      </c>
      <c r="E321" s="33">
        <f t="shared" si="39"/>
        <v>1.6276924746351257E-4</v>
      </c>
      <c r="F321" s="33">
        <f t="shared" si="40"/>
        <v>-3.04284395748355E-2</v>
      </c>
      <c r="G321" s="33">
        <f t="shared" si="41"/>
        <v>1.5338815911881815E-2</v>
      </c>
      <c r="H321" s="33">
        <f t="shared" si="42"/>
        <v>-5.6602681027244561E-3</v>
      </c>
      <c r="I321" s="33">
        <f t="shared" si="43"/>
        <v>1.3124293102099175E-2</v>
      </c>
      <c r="J321" s="33">
        <f t="shared" si="44"/>
        <v>2.3662587720844942E-2</v>
      </c>
      <c r="K321" s="32">
        <v>119012</v>
      </c>
      <c r="L321" s="32">
        <v>124441</v>
      </c>
      <c r="M321" s="32">
        <v>129017</v>
      </c>
      <c r="N321" s="32">
        <v>134348</v>
      </c>
      <c r="O321" s="32">
        <v>134365</v>
      </c>
      <c r="P321" s="32">
        <v>138156</v>
      </c>
      <c r="Q321" s="32">
        <v>140579</v>
      </c>
      <c r="R321" s="32">
        <v>141785</v>
      </c>
      <c r="S321" s="32">
        <v>-1006</v>
      </c>
      <c r="T321" s="32">
        <v>-519</v>
      </c>
      <c r="U321" s="32">
        <v>893</v>
      </c>
      <c r="V321" s="32">
        <v>-2802</v>
      </c>
      <c r="W321" s="32">
        <v>2600</v>
      </c>
      <c r="X321" s="32">
        <v>-802</v>
      </c>
      <c r="Y321" s="32">
        <v>2164</v>
      </c>
      <c r="Z321" s="32">
        <v>2430</v>
      </c>
      <c r="AA321" s="32">
        <v>774</v>
      </c>
      <c r="AB321" s="32">
        <v>921</v>
      </c>
      <c r="AC321" s="32">
        <v>335</v>
      </c>
      <c r="AD321" s="32">
        <v>880</v>
      </c>
      <c r="AE321" s="32">
        <v>1841</v>
      </c>
      <c r="AF321" s="32">
        <v>2055</v>
      </c>
      <c r="AG321" s="32">
        <v>1844</v>
      </c>
      <c r="AH321" s="32">
        <v>1989</v>
      </c>
      <c r="AI321" s="32">
        <v>320</v>
      </c>
      <c r="AJ321" s="32">
        <v>1114</v>
      </c>
      <c r="AK321" s="32">
        <v>1207</v>
      </c>
      <c r="AL321" s="32">
        <v>2166</v>
      </c>
      <c r="AM321" s="32">
        <v>2380</v>
      </c>
      <c r="AN321" s="32">
        <v>2035</v>
      </c>
      <c r="AO321" s="32">
        <v>2163</v>
      </c>
      <c r="AP321" s="32">
        <v>1064</v>
      </c>
    </row>
    <row r="322" spans="1:42" x14ac:dyDescent="0.3">
      <c r="A322" s="3">
        <v>1853</v>
      </c>
      <c r="B322" s="4" t="s">
        <v>315</v>
      </c>
      <c r="C322" s="33">
        <f t="shared" si="37"/>
        <v>1.9111276148038123E-2</v>
      </c>
      <c r="D322" s="33">
        <f t="shared" si="38"/>
        <v>1.9301793536397778E-2</v>
      </c>
      <c r="E322" s="33">
        <f t="shared" si="39"/>
        <v>-1.1612922448918784E-2</v>
      </c>
      <c r="F322" s="33">
        <f t="shared" si="40"/>
        <v>3.1285157065770237E-2</v>
      </c>
      <c r="G322" s="33">
        <f t="shared" si="41"/>
        <v>1.8374001731308699E-2</v>
      </c>
      <c r="H322" s="33">
        <f t="shared" si="42"/>
        <v>-2.1387173995212297E-2</v>
      </c>
      <c r="I322" s="33">
        <f t="shared" si="43"/>
        <v>5.3258759195596798E-2</v>
      </c>
      <c r="J322" s="33">
        <f t="shared" si="44"/>
        <v>-4.4006516131951676E-3</v>
      </c>
      <c r="K322" s="32">
        <v>121185</v>
      </c>
      <c r="L322" s="32">
        <v>128071</v>
      </c>
      <c r="M322" s="32">
        <v>134247</v>
      </c>
      <c r="N322" s="32">
        <v>148441</v>
      </c>
      <c r="O322" s="32">
        <v>153641</v>
      </c>
      <c r="P322" s="32">
        <v>158740</v>
      </c>
      <c r="Q322" s="32">
        <v>168423</v>
      </c>
      <c r="R322" s="32">
        <v>176792</v>
      </c>
      <c r="S322" s="32">
        <v>2545</v>
      </c>
      <c r="T322" s="32">
        <v>1864</v>
      </c>
      <c r="U322" s="32">
        <v>191</v>
      </c>
      <c r="V322" s="32">
        <v>5608</v>
      </c>
      <c r="W322" s="32">
        <v>1947</v>
      </c>
      <c r="X322" s="32">
        <v>-3203</v>
      </c>
      <c r="Y322" s="32">
        <v>12295</v>
      </c>
      <c r="Z322" s="32">
        <v>-892</v>
      </c>
      <c r="AA322" s="32">
        <v>422</v>
      </c>
      <c r="AB322" s="32">
        <v>1424</v>
      </c>
      <c r="AC322" s="32">
        <v>545</v>
      </c>
      <c r="AD322" s="32">
        <v>1201</v>
      </c>
      <c r="AE322" s="32">
        <v>1899</v>
      </c>
      <c r="AF322" s="32">
        <v>1980</v>
      </c>
      <c r="AG322" s="32">
        <v>284</v>
      </c>
      <c r="AH322" s="32">
        <v>677</v>
      </c>
      <c r="AI322" s="32">
        <v>651</v>
      </c>
      <c r="AJ322" s="32">
        <v>816</v>
      </c>
      <c r="AK322" s="32">
        <v>2295</v>
      </c>
      <c r="AL322" s="32">
        <v>2165</v>
      </c>
      <c r="AM322" s="32">
        <v>1023</v>
      </c>
      <c r="AN322" s="32">
        <v>2172</v>
      </c>
      <c r="AO322" s="32">
        <v>3609</v>
      </c>
      <c r="AP322" s="32">
        <v>563</v>
      </c>
    </row>
    <row r="323" spans="1:42" x14ac:dyDescent="0.3">
      <c r="A323" s="3">
        <v>1854</v>
      </c>
      <c r="B323" s="4" t="s">
        <v>316</v>
      </c>
      <c r="C323" s="33">
        <f t="shared" si="37"/>
        <v>-5.480651711560855E-2</v>
      </c>
      <c r="D323" s="33">
        <f t="shared" si="38"/>
        <v>-1.9846931565920167E-2</v>
      </c>
      <c r="E323" s="33">
        <f t="shared" si="39"/>
        <v>1.3866584311303274E-2</v>
      </c>
      <c r="F323" s="33">
        <f t="shared" si="40"/>
        <v>-2.4003813071243531E-2</v>
      </c>
      <c r="G323" s="33">
        <f t="shared" si="41"/>
        <v>-4.6109148221275417E-2</v>
      </c>
      <c r="H323" s="33">
        <f t="shared" si="42"/>
        <v>7.10446758481693E-2</v>
      </c>
      <c r="I323" s="33">
        <f t="shared" si="43"/>
        <v>3.13445842378407E-2</v>
      </c>
      <c r="J323" s="33">
        <f t="shared" si="44"/>
        <v>5.0072609787123863E-2</v>
      </c>
      <c r="K323" s="32">
        <v>207822</v>
      </c>
      <c r="L323" s="32">
        <v>219379</v>
      </c>
      <c r="M323" s="32">
        <v>226660</v>
      </c>
      <c r="N323" s="32">
        <v>226589</v>
      </c>
      <c r="O323" s="32">
        <v>230952</v>
      </c>
      <c r="P323" s="32">
        <v>238160</v>
      </c>
      <c r="Q323" s="32">
        <v>257046</v>
      </c>
      <c r="R323" s="32">
        <v>266493</v>
      </c>
      <c r="S323" s="32">
        <v>-11289</v>
      </c>
      <c r="T323" s="32">
        <v>-5408</v>
      </c>
      <c r="U323" s="32">
        <v>1327</v>
      </c>
      <c r="V323" s="32">
        <v>-3453</v>
      </c>
      <c r="W323" s="32">
        <v>-9825</v>
      </c>
      <c r="X323" s="32">
        <v>18901</v>
      </c>
      <c r="Y323" s="32">
        <v>10897</v>
      </c>
      <c r="Z323" s="32">
        <v>13590</v>
      </c>
      <c r="AA323" s="32">
        <v>3647</v>
      </c>
      <c r="AB323" s="32">
        <v>3643</v>
      </c>
      <c r="AC323" s="32">
        <v>4225</v>
      </c>
      <c r="AD323" s="32">
        <v>867</v>
      </c>
      <c r="AE323" s="32">
        <v>1977</v>
      </c>
      <c r="AF323" s="32">
        <v>1195</v>
      </c>
      <c r="AG323" s="32">
        <v>1990</v>
      </c>
      <c r="AH323" s="32">
        <v>3612</v>
      </c>
      <c r="AI323" s="32">
        <v>3748</v>
      </c>
      <c r="AJ323" s="32">
        <v>2589</v>
      </c>
      <c r="AK323" s="32">
        <v>2409</v>
      </c>
      <c r="AL323" s="32">
        <v>2853</v>
      </c>
      <c r="AM323" s="32">
        <v>2801</v>
      </c>
      <c r="AN323" s="32">
        <v>3176</v>
      </c>
      <c r="AO323" s="32">
        <v>4830</v>
      </c>
      <c r="AP323" s="32">
        <v>3858</v>
      </c>
    </row>
    <row r="324" spans="1:42" x14ac:dyDescent="0.3">
      <c r="A324" s="3">
        <v>1856</v>
      </c>
      <c r="B324" s="4" t="s">
        <v>317</v>
      </c>
      <c r="C324" s="33">
        <f t="shared" si="37"/>
        <v>2.2042083477061054E-2</v>
      </c>
      <c r="D324" s="33">
        <f t="shared" si="38"/>
        <v>-5.8350554851258184E-3</v>
      </c>
      <c r="E324" s="33">
        <f t="shared" si="39"/>
        <v>1.7448623497479644E-2</v>
      </c>
      <c r="F324" s="33">
        <f t="shared" si="40"/>
        <v>1.7888365837256219E-2</v>
      </c>
      <c r="G324" s="33">
        <f t="shared" si="41"/>
        <v>3.8201516180131248E-2</v>
      </c>
      <c r="H324" s="33">
        <f t="shared" si="42"/>
        <v>5.4123352191967893E-2</v>
      </c>
      <c r="I324" s="33">
        <f t="shared" si="43"/>
        <v>2.4043129809712904E-2</v>
      </c>
      <c r="J324" s="33">
        <f t="shared" si="44"/>
        <v>7.9832229455875495E-2</v>
      </c>
      <c r="K324" s="32">
        <v>57980</v>
      </c>
      <c r="L324" s="32">
        <v>57583</v>
      </c>
      <c r="M324" s="32">
        <v>61896</v>
      </c>
      <c r="N324" s="32">
        <v>66915</v>
      </c>
      <c r="O324" s="32">
        <v>70704</v>
      </c>
      <c r="P324" s="32">
        <v>71762</v>
      </c>
      <c r="Q324" s="32">
        <v>69001</v>
      </c>
      <c r="R324" s="32">
        <v>70811</v>
      </c>
      <c r="S324" s="32">
        <v>699</v>
      </c>
      <c r="T324" s="32">
        <v>-26</v>
      </c>
      <c r="U324" s="32">
        <v>1613</v>
      </c>
      <c r="V324" s="32">
        <v>877</v>
      </c>
      <c r="W324" s="32">
        <v>1916</v>
      </c>
      <c r="X324" s="32">
        <v>3917</v>
      </c>
      <c r="Y324" s="32">
        <v>1892</v>
      </c>
      <c r="Z324" s="32">
        <v>6319</v>
      </c>
      <c r="AA324" s="32">
        <v>1564</v>
      </c>
      <c r="AB324" s="32">
        <v>1151</v>
      </c>
      <c r="AC324" s="32">
        <v>819</v>
      </c>
      <c r="AD324" s="32">
        <v>2169</v>
      </c>
      <c r="AE324" s="32">
        <v>1968</v>
      </c>
      <c r="AF324" s="32">
        <v>863</v>
      </c>
      <c r="AG324" s="32">
        <v>580</v>
      </c>
      <c r="AH324" s="32">
        <v>208</v>
      </c>
      <c r="AI324" s="32">
        <v>985</v>
      </c>
      <c r="AJ324" s="32">
        <v>1461</v>
      </c>
      <c r="AK324" s="32">
        <v>1352</v>
      </c>
      <c r="AL324" s="32">
        <v>1849</v>
      </c>
      <c r="AM324" s="32">
        <v>1183</v>
      </c>
      <c r="AN324" s="32">
        <v>896</v>
      </c>
      <c r="AO324" s="32">
        <v>813</v>
      </c>
      <c r="AP324" s="32">
        <v>874</v>
      </c>
    </row>
    <row r="325" spans="1:42" x14ac:dyDescent="0.3">
      <c r="A325" s="3">
        <v>1857</v>
      </c>
      <c r="B325" s="4" t="s">
        <v>318</v>
      </c>
      <c r="C325" s="33">
        <f t="shared" ref="C325:C388" si="45">(S325+AA325-AI325)/K325</f>
        <v>3.4015416958654517E-2</v>
      </c>
      <c r="D325" s="33">
        <f t="shared" ref="D325:D388" si="46">(T325+AB325-AJ325)/L325</f>
        <v>3.769482719674723E-2</v>
      </c>
      <c r="E325" s="33">
        <f t="shared" ref="E325:E388" si="47">(U325+AC325-AK325)/M325</f>
        <v>-6.9037827827555217E-3</v>
      </c>
      <c r="F325" s="33">
        <f t="shared" ref="F325:F388" si="48">(V325+AD325-AL325)/N325</f>
        <v>2.7013107408647284E-2</v>
      </c>
      <c r="G325" s="33">
        <f t="shared" ref="G325:G388" si="49">(W325+AE325-AM325)/O325</f>
        <v>-6.3072942336126175E-2</v>
      </c>
      <c r="H325" s="33">
        <f t="shared" ref="H325:H388" si="50">(X325+AF325-AN325)/P325</f>
        <v>-3.4681731304284709E-2</v>
      </c>
      <c r="I325" s="33">
        <f t="shared" ref="I325:I388" si="51">(Y325+AG325-AO325)/Q325</f>
        <v>2.4527373673483729E-2</v>
      </c>
      <c r="J325" s="33">
        <f t="shared" ref="J325:J388" si="52">(Z325+AH325-AP325)/R325</f>
        <v>4.723820913371702E-2</v>
      </c>
      <c r="K325" s="32">
        <v>71350</v>
      </c>
      <c r="L325" s="32">
        <v>70832</v>
      </c>
      <c r="M325" s="32">
        <v>73438</v>
      </c>
      <c r="N325" s="32">
        <v>77666</v>
      </c>
      <c r="O325" s="32">
        <v>81160</v>
      </c>
      <c r="P325" s="32">
        <v>82666</v>
      </c>
      <c r="Q325" s="32">
        <v>85374</v>
      </c>
      <c r="R325" s="32">
        <v>93653</v>
      </c>
      <c r="S325" s="32">
        <v>3699</v>
      </c>
      <c r="T325" s="32">
        <v>1680</v>
      </c>
      <c r="U325" s="32">
        <v>969</v>
      </c>
      <c r="V325" s="32">
        <v>493</v>
      </c>
      <c r="W325" s="32">
        <v>-4421</v>
      </c>
      <c r="X325" s="32">
        <v>-2098</v>
      </c>
      <c r="Y325" s="32">
        <v>3283</v>
      </c>
      <c r="Z325" s="32">
        <v>4052</v>
      </c>
      <c r="AA325" s="32">
        <v>806</v>
      </c>
      <c r="AB325" s="32">
        <v>1451</v>
      </c>
      <c r="AC325" s="32">
        <v>1620</v>
      </c>
      <c r="AD325" s="32">
        <v>2673</v>
      </c>
      <c r="AE325" s="32">
        <v>755</v>
      </c>
      <c r="AF325" s="32">
        <v>1696</v>
      </c>
      <c r="AG325" s="32">
        <v>830</v>
      </c>
      <c r="AH325" s="32">
        <v>1950</v>
      </c>
      <c r="AI325" s="32">
        <v>2078</v>
      </c>
      <c r="AJ325" s="32">
        <v>461</v>
      </c>
      <c r="AK325" s="32">
        <v>3096</v>
      </c>
      <c r="AL325" s="32">
        <v>1068</v>
      </c>
      <c r="AM325" s="32">
        <v>1453</v>
      </c>
      <c r="AN325" s="32">
        <v>2465</v>
      </c>
      <c r="AO325" s="32">
        <v>2019</v>
      </c>
      <c r="AP325" s="32">
        <v>1578</v>
      </c>
    </row>
    <row r="326" spans="1:42" x14ac:dyDescent="0.3">
      <c r="A326" s="3">
        <v>1859</v>
      </c>
      <c r="B326" s="4" t="s">
        <v>319</v>
      </c>
      <c r="C326" s="33">
        <f t="shared" si="45"/>
        <v>3.1402618169208092E-2</v>
      </c>
      <c r="D326" s="33">
        <f t="shared" si="46"/>
        <v>-2.6436803183302677E-2</v>
      </c>
      <c r="E326" s="33">
        <f t="shared" si="47"/>
        <v>-2.9551969858301254E-2</v>
      </c>
      <c r="F326" s="33">
        <f t="shared" si="48"/>
        <v>-4.7833340114741427E-2</v>
      </c>
      <c r="G326" s="33">
        <f t="shared" si="49"/>
        <v>-1.065349507275853E-3</v>
      </c>
      <c r="H326" s="33">
        <f t="shared" si="50"/>
        <v>2.9386819124206823E-2</v>
      </c>
      <c r="I326" s="33">
        <f t="shared" si="51"/>
        <v>6.1894285796451266E-2</v>
      </c>
      <c r="J326" s="33">
        <f t="shared" si="52"/>
        <v>7.6376674793048882E-2</v>
      </c>
      <c r="K326" s="32">
        <v>103813</v>
      </c>
      <c r="L326" s="32">
        <v>106556</v>
      </c>
      <c r="M326" s="32">
        <v>122090</v>
      </c>
      <c r="N326" s="32">
        <v>122885</v>
      </c>
      <c r="O326" s="32">
        <v>123903</v>
      </c>
      <c r="P326" s="32">
        <v>127336</v>
      </c>
      <c r="Q326" s="32">
        <v>139092</v>
      </c>
      <c r="R326" s="32">
        <v>147257</v>
      </c>
      <c r="S326" s="32">
        <v>3265</v>
      </c>
      <c r="T326" s="32">
        <v>-2506</v>
      </c>
      <c r="U326" s="32">
        <v>-3939</v>
      </c>
      <c r="V326" s="32">
        <v>-5560</v>
      </c>
      <c r="W326" s="32">
        <v>821</v>
      </c>
      <c r="X326" s="32">
        <v>3504</v>
      </c>
      <c r="Y326" s="32">
        <v>10162</v>
      </c>
      <c r="Z326" s="32">
        <v>14053</v>
      </c>
      <c r="AA326" s="32">
        <v>1122</v>
      </c>
      <c r="AB326" s="32">
        <v>1128</v>
      </c>
      <c r="AC326" s="32">
        <v>1563</v>
      </c>
      <c r="AD326" s="32">
        <v>626</v>
      </c>
      <c r="AE326" s="32">
        <v>885</v>
      </c>
      <c r="AF326" s="32">
        <v>1625</v>
      </c>
      <c r="AG326" s="32">
        <v>894</v>
      </c>
      <c r="AH326" s="32">
        <v>645</v>
      </c>
      <c r="AI326" s="32">
        <v>1127</v>
      </c>
      <c r="AJ326" s="32">
        <v>1439</v>
      </c>
      <c r="AK326" s="32">
        <v>1232</v>
      </c>
      <c r="AL326" s="32">
        <v>944</v>
      </c>
      <c r="AM326" s="32">
        <v>1838</v>
      </c>
      <c r="AN326" s="32">
        <v>1387</v>
      </c>
      <c r="AO326" s="32">
        <v>2447</v>
      </c>
      <c r="AP326" s="32">
        <v>3451</v>
      </c>
    </row>
    <row r="327" spans="1:42" x14ac:dyDescent="0.3">
      <c r="A327" s="3">
        <v>1860</v>
      </c>
      <c r="B327" s="4" t="s">
        <v>320</v>
      </c>
      <c r="C327" s="33">
        <f t="shared" si="45"/>
        <v>6.3092446686743645E-3</v>
      </c>
      <c r="D327" s="33">
        <f t="shared" si="46"/>
        <v>-1.2743266650816832E-3</v>
      </c>
      <c r="E327" s="33">
        <f t="shared" si="47"/>
        <v>5.3569449997832169E-3</v>
      </c>
      <c r="F327" s="33">
        <f t="shared" si="48"/>
        <v>-4.1410201403115657E-4</v>
      </c>
      <c r="G327" s="33">
        <f t="shared" si="49"/>
        <v>-2.2731991105123781E-2</v>
      </c>
      <c r="H327" s="33">
        <f t="shared" si="50"/>
        <v>3.357094056023685E-2</v>
      </c>
      <c r="I327" s="33">
        <f t="shared" si="51"/>
        <v>3.9620355999360056E-2</v>
      </c>
      <c r="J327" s="33">
        <f t="shared" si="52"/>
        <v>5.0164590019855144E-4</v>
      </c>
      <c r="K327" s="32">
        <v>719896</v>
      </c>
      <c r="L327" s="32">
        <v>736075</v>
      </c>
      <c r="M327" s="32">
        <v>830324</v>
      </c>
      <c r="N327" s="32">
        <v>869351</v>
      </c>
      <c r="O327" s="32">
        <v>867016</v>
      </c>
      <c r="P327" s="32">
        <v>878200</v>
      </c>
      <c r="Q327" s="32">
        <v>962586</v>
      </c>
      <c r="R327" s="32">
        <v>996719</v>
      </c>
      <c r="S327" s="32">
        <v>9164</v>
      </c>
      <c r="T327" s="32">
        <v>4207</v>
      </c>
      <c r="U327" s="32">
        <v>16022</v>
      </c>
      <c r="V327" s="32">
        <v>861</v>
      </c>
      <c r="W327" s="32">
        <v>-15749</v>
      </c>
      <c r="X327" s="32">
        <v>30411</v>
      </c>
      <c r="Y327" s="32">
        <v>36837</v>
      </c>
      <c r="Z327" s="32">
        <v>-2214</v>
      </c>
      <c r="AA327" s="32">
        <v>1018</v>
      </c>
      <c r="AB327" s="32">
        <v>3004</v>
      </c>
      <c r="AC327" s="32">
        <v>3759</v>
      </c>
      <c r="AD327" s="32">
        <v>5429</v>
      </c>
      <c r="AE327" s="32">
        <v>5617</v>
      </c>
      <c r="AF327" s="32">
        <v>5333</v>
      </c>
      <c r="AG327" s="32">
        <v>5264</v>
      </c>
      <c r="AH327" s="32">
        <v>6396</v>
      </c>
      <c r="AI327" s="32">
        <v>5640</v>
      </c>
      <c r="AJ327" s="32">
        <v>8149</v>
      </c>
      <c r="AK327" s="32">
        <v>15333</v>
      </c>
      <c r="AL327" s="32">
        <v>6650</v>
      </c>
      <c r="AM327" s="32">
        <v>9577</v>
      </c>
      <c r="AN327" s="32">
        <v>6262</v>
      </c>
      <c r="AO327" s="32">
        <v>3963</v>
      </c>
      <c r="AP327" s="32">
        <v>3682</v>
      </c>
    </row>
    <row r="328" spans="1:42" x14ac:dyDescent="0.3">
      <c r="A328" s="3">
        <v>1865</v>
      </c>
      <c r="B328" s="4" t="s">
        <v>321</v>
      </c>
      <c r="C328" s="33">
        <f t="shared" si="45"/>
        <v>5.3899484305115399E-3</v>
      </c>
      <c r="D328" s="33">
        <f t="shared" si="46"/>
        <v>4.8980963730253305E-2</v>
      </c>
      <c r="E328" s="33">
        <f t="shared" si="47"/>
        <v>3.0315496527762741E-2</v>
      </c>
      <c r="F328" s="33">
        <f t="shared" si="48"/>
        <v>7.1547305818832506E-3</v>
      </c>
      <c r="G328" s="33">
        <f t="shared" si="49"/>
        <v>-1.3316873655401729E-2</v>
      </c>
      <c r="H328" s="33">
        <f t="shared" si="50"/>
        <v>5.1222681752080779E-2</v>
      </c>
      <c r="I328" s="33">
        <f t="shared" si="51"/>
        <v>5.2215819351703406E-2</v>
      </c>
      <c r="J328" s="33">
        <f t="shared" si="52"/>
        <v>3.566286623734842E-2</v>
      </c>
      <c r="K328" s="32">
        <v>613735</v>
      </c>
      <c r="L328" s="32">
        <v>654540</v>
      </c>
      <c r="M328" s="32">
        <v>692781</v>
      </c>
      <c r="N328" s="32">
        <v>708063</v>
      </c>
      <c r="O328" s="32">
        <v>724194</v>
      </c>
      <c r="P328" s="32">
        <v>775672</v>
      </c>
      <c r="Q328" s="32">
        <v>839554</v>
      </c>
      <c r="R328" s="32">
        <v>882795</v>
      </c>
      <c r="S328" s="32">
        <v>4869</v>
      </c>
      <c r="T328" s="32">
        <v>29597</v>
      </c>
      <c r="U328" s="32">
        <v>20532</v>
      </c>
      <c r="V328" s="32">
        <v>-2121</v>
      </c>
      <c r="W328" s="32">
        <v>-5695</v>
      </c>
      <c r="X328" s="32">
        <v>48574</v>
      </c>
      <c r="Y328" s="32">
        <v>49046</v>
      </c>
      <c r="Z328" s="32">
        <v>30125</v>
      </c>
      <c r="AA328" s="32">
        <v>5439</v>
      </c>
      <c r="AB328" s="32">
        <v>8731</v>
      </c>
      <c r="AC328" s="32">
        <v>6824</v>
      </c>
      <c r="AD328" s="32">
        <v>11554</v>
      </c>
      <c r="AE328" s="32">
        <v>3504</v>
      </c>
      <c r="AF328" s="32">
        <v>3595</v>
      </c>
      <c r="AG328" s="32">
        <v>7131</v>
      </c>
      <c r="AH328" s="32">
        <v>11109</v>
      </c>
      <c r="AI328" s="32">
        <v>7000</v>
      </c>
      <c r="AJ328" s="32">
        <v>6268</v>
      </c>
      <c r="AK328" s="32">
        <v>6354</v>
      </c>
      <c r="AL328" s="32">
        <v>4367</v>
      </c>
      <c r="AM328" s="32">
        <v>7453</v>
      </c>
      <c r="AN328" s="32">
        <v>12437</v>
      </c>
      <c r="AO328" s="32">
        <v>12339</v>
      </c>
      <c r="AP328" s="32">
        <v>9751</v>
      </c>
    </row>
    <row r="329" spans="1:42" x14ac:dyDescent="0.3">
      <c r="A329" s="3">
        <v>1866</v>
      </c>
      <c r="B329" s="4" t="s">
        <v>322</v>
      </c>
      <c r="C329" s="33">
        <f t="shared" si="45"/>
        <v>1.6261296181653569E-2</v>
      </c>
      <c r="D329" s="33">
        <f t="shared" si="46"/>
        <v>2.3714253859317844E-2</v>
      </c>
      <c r="E329" s="33">
        <f t="shared" si="47"/>
        <v>6.4313512860252843E-3</v>
      </c>
      <c r="F329" s="33">
        <f t="shared" si="48"/>
        <v>-2.2864039922677916E-2</v>
      </c>
      <c r="G329" s="33">
        <f t="shared" si="49"/>
        <v>-4.1538353863381859E-2</v>
      </c>
      <c r="H329" s="33">
        <f t="shared" si="50"/>
        <v>5.096714052668376E-2</v>
      </c>
      <c r="I329" s="33">
        <f t="shared" si="51"/>
        <v>3.1444122856278886E-2</v>
      </c>
      <c r="J329" s="33">
        <f t="shared" si="52"/>
        <v>1.2163609069780349E-2</v>
      </c>
      <c r="K329" s="32">
        <v>537903</v>
      </c>
      <c r="L329" s="32">
        <v>565061</v>
      </c>
      <c r="M329" s="32">
        <v>612313</v>
      </c>
      <c r="N329" s="32">
        <v>640438</v>
      </c>
      <c r="O329" s="32">
        <v>628672</v>
      </c>
      <c r="P329" s="32">
        <v>643650</v>
      </c>
      <c r="Q329" s="32">
        <v>694470</v>
      </c>
      <c r="R329" s="32">
        <v>738761</v>
      </c>
      <c r="S329" s="32">
        <v>11640</v>
      </c>
      <c r="T329" s="32">
        <v>12999</v>
      </c>
      <c r="U329" s="32">
        <v>7177</v>
      </c>
      <c r="V329" s="32">
        <v>-19031</v>
      </c>
      <c r="W329" s="32">
        <v>-20200</v>
      </c>
      <c r="X329" s="32">
        <v>30242</v>
      </c>
      <c r="Y329" s="32">
        <v>20529</v>
      </c>
      <c r="Z329" s="32">
        <v>2084</v>
      </c>
      <c r="AA329" s="32">
        <v>2619</v>
      </c>
      <c r="AB329" s="32">
        <v>5827</v>
      </c>
      <c r="AC329" s="32">
        <v>5137</v>
      </c>
      <c r="AD329" s="32">
        <v>10953</v>
      </c>
      <c r="AE329" s="32">
        <v>6491</v>
      </c>
      <c r="AF329" s="32">
        <v>10065</v>
      </c>
      <c r="AG329" s="32">
        <v>8332</v>
      </c>
      <c r="AH329" s="32">
        <v>10178</v>
      </c>
      <c r="AI329" s="32">
        <v>5512</v>
      </c>
      <c r="AJ329" s="32">
        <v>5426</v>
      </c>
      <c r="AK329" s="32">
        <v>8376</v>
      </c>
      <c r="AL329" s="32">
        <v>6565</v>
      </c>
      <c r="AM329" s="32">
        <v>12405</v>
      </c>
      <c r="AN329" s="32">
        <v>7502</v>
      </c>
      <c r="AO329" s="32">
        <v>7024</v>
      </c>
      <c r="AP329" s="32">
        <v>3276</v>
      </c>
    </row>
    <row r="330" spans="1:42" x14ac:dyDescent="0.3">
      <c r="A330" s="3">
        <v>1867</v>
      </c>
      <c r="B330" s="4" t="s">
        <v>127</v>
      </c>
      <c r="C330" s="33">
        <f t="shared" si="45"/>
        <v>2.2813605866479549E-2</v>
      </c>
      <c r="D330" s="33">
        <f t="shared" si="46"/>
        <v>1.6329554777891265E-2</v>
      </c>
      <c r="E330" s="33">
        <f t="shared" si="47"/>
        <v>2.4527906339197884E-2</v>
      </c>
      <c r="F330" s="33">
        <f t="shared" si="48"/>
        <v>4.128672345401963E-3</v>
      </c>
      <c r="G330" s="33">
        <f t="shared" si="49"/>
        <v>3.7524619448219006E-2</v>
      </c>
      <c r="H330" s="33">
        <f t="shared" si="50"/>
        <v>7.6612549028594124E-3</v>
      </c>
      <c r="I330" s="33">
        <f t="shared" si="51"/>
        <v>9.8538134906486011E-3</v>
      </c>
      <c r="J330" s="33">
        <f t="shared" si="52"/>
        <v>-4.5867458860258973E-3</v>
      </c>
      <c r="K330" s="32">
        <v>230871</v>
      </c>
      <c r="L330" s="32">
        <v>238892</v>
      </c>
      <c r="M330" s="32">
        <v>248044</v>
      </c>
      <c r="N330" s="32">
        <v>253108</v>
      </c>
      <c r="O330" s="32">
        <v>261988</v>
      </c>
      <c r="P330" s="32">
        <v>261837</v>
      </c>
      <c r="Q330" s="32">
        <v>277659</v>
      </c>
      <c r="R330" s="32">
        <v>290838</v>
      </c>
      <c r="S330" s="32">
        <v>5513</v>
      </c>
      <c r="T330" s="32">
        <v>5080</v>
      </c>
      <c r="U330" s="32">
        <v>6139</v>
      </c>
      <c r="V330" s="32">
        <v>1927</v>
      </c>
      <c r="W330" s="32">
        <v>8453</v>
      </c>
      <c r="X330" s="32">
        <v>2426</v>
      </c>
      <c r="Y330" s="32">
        <v>5143</v>
      </c>
      <c r="Z330" s="32">
        <v>-1335</v>
      </c>
      <c r="AA330" s="32">
        <v>1623</v>
      </c>
      <c r="AB330" s="32">
        <v>1528</v>
      </c>
      <c r="AC330" s="32">
        <v>1920</v>
      </c>
      <c r="AD330" s="32">
        <v>2377</v>
      </c>
      <c r="AE330" s="32">
        <v>14017</v>
      </c>
      <c r="AF330" s="32">
        <v>2106</v>
      </c>
      <c r="AG330" s="32">
        <v>2307</v>
      </c>
      <c r="AH330" s="32">
        <v>2894</v>
      </c>
      <c r="AI330" s="32">
        <v>1869</v>
      </c>
      <c r="AJ330" s="32">
        <v>2707</v>
      </c>
      <c r="AK330" s="32">
        <v>1975</v>
      </c>
      <c r="AL330" s="32">
        <v>3259</v>
      </c>
      <c r="AM330" s="32">
        <v>12639</v>
      </c>
      <c r="AN330" s="32">
        <v>2526</v>
      </c>
      <c r="AO330" s="32">
        <v>4714</v>
      </c>
      <c r="AP330" s="32">
        <v>2893</v>
      </c>
    </row>
    <row r="331" spans="1:42" x14ac:dyDescent="0.3">
      <c r="A331" s="3">
        <v>1868</v>
      </c>
      <c r="B331" s="4" t="s">
        <v>323</v>
      </c>
      <c r="C331" s="33">
        <f t="shared" si="45"/>
        <v>1.9446030460357717E-2</v>
      </c>
      <c r="D331" s="33">
        <f t="shared" si="46"/>
        <v>1.5653230786320822E-2</v>
      </c>
      <c r="E331" s="33">
        <f t="shared" si="47"/>
        <v>2.308163258963673E-2</v>
      </c>
      <c r="F331" s="33">
        <f t="shared" si="48"/>
        <v>1.6013754872752604E-2</v>
      </c>
      <c r="G331" s="33">
        <f t="shared" si="49"/>
        <v>1.2507581451633965E-3</v>
      </c>
      <c r="H331" s="33">
        <f t="shared" si="50"/>
        <v>1.4726087824293561E-2</v>
      </c>
      <c r="I331" s="33">
        <f t="shared" si="51"/>
        <v>5.641756766502277E-3</v>
      </c>
      <c r="J331" s="33">
        <f t="shared" si="52"/>
        <v>-3.8541850906393458E-3</v>
      </c>
      <c r="K331" s="32">
        <v>301244</v>
      </c>
      <c r="L331" s="32">
        <v>306071</v>
      </c>
      <c r="M331" s="32">
        <v>321771</v>
      </c>
      <c r="N331" s="32">
        <v>337335</v>
      </c>
      <c r="O331" s="32">
        <v>344591</v>
      </c>
      <c r="P331" s="32">
        <v>345713</v>
      </c>
      <c r="Q331" s="32">
        <v>360526</v>
      </c>
      <c r="R331" s="32">
        <v>378809</v>
      </c>
      <c r="S331" s="32">
        <v>5444</v>
      </c>
      <c r="T331" s="32">
        <v>3426</v>
      </c>
      <c r="U331" s="32">
        <v>7389</v>
      </c>
      <c r="V331" s="32">
        <v>4944</v>
      </c>
      <c r="W331" s="32">
        <v>1728</v>
      </c>
      <c r="X331" s="32">
        <v>5074</v>
      </c>
      <c r="Y331" s="32">
        <v>-675</v>
      </c>
      <c r="Z331" s="32">
        <v>-602</v>
      </c>
      <c r="AA331" s="32">
        <v>3357</v>
      </c>
      <c r="AB331" s="32">
        <v>3121</v>
      </c>
      <c r="AC331" s="32">
        <v>3176</v>
      </c>
      <c r="AD331" s="32">
        <v>2416</v>
      </c>
      <c r="AE331" s="32">
        <v>1954</v>
      </c>
      <c r="AF331" s="32">
        <v>3030</v>
      </c>
      <c r="AG331" s="32">
        <v>4518</v>
      </c>
      <c r="AH331" s="32">
        <v>2420</v>
      </c>
      <c r="AI331" s="32">
        <v>2943</v>
      </c>
      <c r="AJ331" s="32">
        <v>1756</v>
      </c>
      <c r="AK331" s="32">
        <v>3138</v>
      </c>
      <c r="AL331" s="32">
        <v>1958</v>
      </c>
      <c r="AM331" s="32">
        <v>3251</v>
      </c>
      <c r="AN331" s="32">
        <v>3013</v>
      </c>
      <c r="AO331" s="32">
        <v>1809</v>
      </c>
      <c r="AP331" s="32">
        <v>3278</v>
      </c>
    </row>
    <row r="332" spans="1:42" x14ac:dyDescent="0.3">
      <c r="A332" s="3">
        <v>1870</v>
      </c>
      <c r="B332" s="4" t="s">
        <v>324</v>
      </c>
      <c r="C332" s="33">
        <f t="shared" si="45"/>
        <v>5.7815855038662954E-2</v>
      </c>
      <c r="D332" s="33">
        <f t="shared" si="46"/>
        <v>2.4319736512211931E-2</v>
      </c>
      <c r="E332" s="33">
        <f t="shared" si="47"/>
        <v>3.8140534777044599E-2</v>
      </c>
      <c r="F332" s="33">
        <f t="shared" si="48"/>
        <v>1.8708414423413647E-2</v>
      </c>
      <c r="G332" s="33">
        <f t="shared" si="49"/>
        <v>1.0899446359458833E-2</v>
      </c>
      <c r="H332" s="33">
        <f t="shared" si="50"/>
        <v>-9.3462321503850142E-4</v>
      </c>
      <c r="I332" s="33">
        <f t="shared" si="51"/>
        <v>1.8684459828001262E-2</v>
      </c>
      <c r="J332" s="33">
        <f t="shared" si="52"/>
        <v>2.0749135742585478E-2</v>
      </c>
      <c r="K332" s="32">
        <v>697179</v>
      </c>
      <c r="L332" s="32">
        <v>729901</v>
      </c>
      <c r="M332" s="32">
        <v>810319</v>
      </c>
      <c r="N332" s="32">
        <v>870945</v>
      </c>
      <c r="O332" s="32">
        <v>888302</v>
      </c>
      <c r="P332" s="32">
        <v>918017</v>
      </c>
      <c r="Q332" s="32">
        <v>975356</v>
      </c>
      <c r="R332" s="32">
        <v>1006066</v>
      </c>
      <c r="S332" s="32">
        <v>38600</v>
      </c>
      <c r="T332" s="32">
        <v>21413</v>
      </c>
      <c r="U332" s="32">
        <v>33656</v>
      </c>
      <c r="V332" s="32">
        <v>20773</v>
      </c>
      <c r="W332" s="32">
        <v>11892</v>
      </c>
      <c r="X332" s="32">
        <v>-5150</v>
      </c>
      <c r="Y332" s="32">
        <v>20209</v>
      </c>
      <c r="Z332" s="32">
        <v>20451</v>
      </c>
      <c r="AA332" s="32">
        <v>4941</v>
      </c>
      <c r="AB332" s="32">
        <v>2402</v>
      </c>
      <c r="AC332" s="32">
        <v>4801</v>
      </c>
      <c r="AD332" s="32">
        <v>2441</v>
      </c>
      <c r="AE332" s="32">
        <v>5397</v>
      </c>
      <c r="AF332" s="32">
        <v>7848</v>
      </c>
      <c r="AG332" s="32">
        <v>4264</v>
      </c>
      <c r="AH332" s="32">
        <v>5987</v>
      </c>
      <c r="AI332" s="32">
        <v>3233</v>
      </c>
      <c r="AJ332" s="32">
        <v>6064</v>
      </c>
      <c r="AK332" s="32">
        <v>7551</v>
      </c>
      <c r="AL332" s="32">
        <v>6920</v>
      </c>
      <c r="AM332" s="32">
        <v>7607</v>
      </c>
      <c r="AN332" s="32">
        <v>3556</v>
      </c>
      <c r="AO332" s="32">
        <v>6249</v>
      </c>
      <c r="AP332" s="32">
        <v>5563</v>
      </c>
    </row>
    <row r="333" spans="1:42" x14ac:dyDescent="0.3">
      <c r="A333" s="3">
        <v>1871</v>
      </c>
      <c r="B333" s="4" t="s">
        <v>325</v>
      </c>
      <c r="C333" s="33">
        <f t="shared" si="45"/>
        <v>5.2409217398456456E-2</v>
      </c>
      <c r="D333" s="33">
        <f t="shared" si="46"/>
        <v>4.172886235206312E-2</v>
      </c>
      <c r="E333" s="33">
        <f t="shared" si="47"/>
        <v>1.8097357008304969E-2</v>
      </c>
      <c r="F333" s="33">
        <f t="shared" si="48"/>
        <v>3.1776771253941376E-3</v>
      </c>
      <c r="G333" s="33">
        <f t="shared" si="49"/>
        <v>-3.8691290915490203E-3</v>
      </c>
      <c r="H333" s="33">
        <f t="shared" si="50"/>
        <v>3.2341421474971342E-2</v>
      </c>
      <c r="I333" s="33">
        <f t="shared" si="51"/>
        <v>3.9279630855159772E-2</v>
      </c>
      <c r="J333" s="33">
        <f t="shared" si="52"/>
        <v>1.9850382981064098E-2</v>
      </c>
      <c r="K333" s="32">
        <v>364745</v>
      </c>
      <c r="L333" s="32">
        <v>375160</v>
      </c>
      <c r="M333" s="32">
        <v>398677</v>
      </c>
      <c r="N333" s="32">
        <v>406901</v>
      </c>
      <c r="O333" s="32">
        <v>409136</v>
      </c>
      <c r="P333" s="32">
        <v>418720</v>
      </c>
      <c r="Q333" s="32">
        <v>439719</v>
      </c>
      <c r="R333" s="32">
        <v>436314</v>
      </c>
      <c r="S333" s="32">
        <v>16917</v>
      </c>
      <c r="T333" s="32">
        <v>16859</v>
      </c>
      <c r="U333" s="32">
        <v>1556</v>
      </c>
      <c r="V333" s="32">
        <v>1070</v>
      </c>
      <c r="W333" s="32">
        <v>-1901</v>
      </c>
      <c r="X333" s="32">
        <v>12517</v>
      </c>
      <c r="Y333" s="32">
        <v>16309</v>
      </c>
      <c r="Z333" s="32">
        <v>5481</v>
      </c>
      <c r="AA333" s="32">
        <v>3493</v>
      </c>
      <c r="AB333" s="32">
        <v>249</v>
      </c>
      <c r="AC333" s="32">
        <v>5675</v>
      </c>
      <c r="AD333" s="32">
        <v>1666</v>
      </c>
      <c r="AE333" s="32">
        <v>1946</v>
      </c>
      <c r="AF333" s="32">
        <v>2059</v>
      </c>
      <c r="AG333" s="32">
        <v>1755</v>
      </c>
      <c r="AH333" s="32">
        <v>3551</v>
      </c>
      <c r="AI333" s="32">
        <v>1294</v>
      </c>
      <c r="AJ333" s="32">
        <v>1453</v>
      </c>
      <c r="AK333" s="32">
        <v>16</v>
      </c>
      <c r="AL333" s="32">
        <v>1443</v>
      </c>
      <c r="AM333" s="32">
        <v>1628</v>
      </c>
      <c r="AN333" s="32">
        <v>1034</v>
      </c>
      <c r="AO333" s="32">
        <v>792</v>
      </c>
      <c r="AP333" s="32">
        <v>371</v>
      </c>
    </row>
    <row r="334" spans="1:42" x14ac:dyDescent="0.3">
      <c r="A334" s="3">
        <v>1874</v>
      </c>
      <c r="B334" s="4" t="s">
        <v>326</v>
      </c>
      <c r="C334" s="33">
        <f t="shared" si="45"/>
        <v>-8.5011084468171738E-2</v>
      </c>
      <c r="D334" s="33">
        <f t="shared" si="46"/>
        <v>9.8821555390798774E-2</v>
      </c>
      <c r="E334" s="33">
        <f t="shared" si="47"/>
        <v>1.6557717523424862E-2</v>
      </c>
      <c r="F334" s="33">
        <f t="shared" si="48"/>
        <v>-5.9384342711346128E-2</v>
      </c>
      <c r="G334" s="33">
        <f t="shared" si="49"/>
        <v>-2.7573191386402129E-2</v>
      </c>
      <c r="H334" s="33">
        <f t="shared" si="50"/>
        <v>7.3986868915553545E-3</v>
      </c>
      <c r="I334" s="33">
        <f t="shared" si="51"/>
        <v>8.4804694787903451E-3</v>
      </c>
      <c r="J334" s="33">
        <f t="shared" si="52"/>
        <v>-2.2289524309874607E-2</v>
      </c>
      <c r="K334" s="32">
        <v>88412</v>
      </c>
      <c r="L334" s="32">
        <v>102508</v>
      </c>
      <c r="M334" s="32">
        <v>104483</v>
      </c>
      <c r="N334" s="32">
        <v>102687</v>
      </c>
      <c r="O334" s="32">
        <v>103325</v>
      </c>
      <c r="P334" s="32">
        <v>110425</v>
      </c>
      <c r="Q334" s="32">
        <v>117918</v>
      </c>
      <c r="R334" s="32">
        <v>129433</v>
      </c>
      <c r="S334" s="32">
        <v>-6662</v>
      </c>
      <c r="T334" s="32">
        <v>10355</v>
      </c>
      <c r="U334" s="32">
        <v>2452</v>
      </c>
      <c r="V334" s="32">
        <v>-3196</v>
      </c>
      <c r="W334" s="32">
        <v>-4381</v>
      </c>
      <c r="X334" s="32">
        <v>1413</v>
      </c>
      <c r="Y334" s="32">
        <v>1628</v>
      </c>
      <c r="Z334" s="32">
        <v>-3012</v>
      </c>
      <c r="AA334" s="32">
        <v>983</v>
      </c>
      <c r="AB334" s="32">
        <v>1509</v>
      </c>
      <c r="AC334" s="32">
        <v>868</v>
      </c>
      <c r="AD334" s="32">
        <v>1125</v>
      </c>
      <c r="AE334" s="32">
        <v>3235</v>
      </c>
      <c r="AF334" s="32">
        <v>1799</v>
      </c>
      <c r="AG334" s="32">
        <v>2414</v>
      </c>
      <c r="AH334" s="32">
        <v>2385</v>
      </c>
      <c r="AI334" s="32">
        <v>1837</v>
      </c>
      <c r="AJ334" s="32">
        <v>1734</v>
      </c>
      <c r="AK334" s="32">
        <v>1590</v>
      </c>
      <c r="AL334" s="32">
        <v>4027</v>
      </c>
      <c r="AM334" s="32">
        <v>1703</v>
      </c>
      <c r="AN334" s="32">
        <v>2395</v>
      </c>
      <c r="AO334" s="32">
        <v>3042</v>
      </c>
      <c r="AP334" s="32">
        <v>2258</v>
      </c>
    </row>
    <row r="335" spans="1:42" x14ac:dyDescent="0.3">
      <c r="A335" s="3">
        <v>1902</v>
      </c>
      <c r="B335" s="4" t="s">
        <v>327</v>
      </c>
      <c r="C335" s="33">
        <f t="shared" si="45"/>
        <v>4.2128191777518344E-2</v>
      </c>
      <c r="D335" s="33">
        <f t="shared" si="46"/>
        <v>2.6164126724240257E-2</v>
      </c>
      <c r="E335" s="33">
        <f t="shared" si="47"/>
        <v>1.64610187828752E-2</v>
      </c>
      <c r="F335" s="33">
        <f t="shared" si="48"/>
        <v>7.0806276675882693E-3</v>
      </c>
      <c r="G335" s="33">
        <f t="shared" si="49"/>
        <v>-1.152618698032222E-2</v>
      </c>
      <c r="H335" s="33">
        <f t="shared" si="50"/>
        <v>5.4989774017024139E-3</v>
      </c>
      <c r="I335" s="33">
        <f t="shared" si="51"/>
        <v>3.2005121440896067E-2</v>
      </c>
      <c r="J335" s="33">
        <f t="shared" si="52"/>
        <v>1.7341057869274795E-2</v>
      </c>
      <c r="K335" s="32">
        <v>3989039</v>
      </c>
      <c r="L335" s="32">
        <v>4406071</v>
      </c>
      <c r="M335" s="32">
        <v>4643698</v>
      </c>
      <c r="N335" s="32">
        <v>4907757</v>
      </c>
      <c r="O335" s="32">
        <v>5010677</v>
      </c>
      <c r="P335" s="32">
        <v>5200967</v>
      </c>
      <c r="Q335" s="32">
        <v>5664031</v>
      </c>
      <c r="R335" s="32">
        <v>5977317</v>
      </c>
      <c r="S335" s="32">
        <v>187605</v>
      </c>
      <c r="T335" s="32">
        <v>126166</v>
      </c>
      <c r="U335" s="32">
        <v>74759</v>
      </c>
      <c r="V335" s="32">
        <v>36109</v>
      </c>
      <c r="W335" s="32">
        <v>-71810</v>
      </c>
      <c r="X335" s="32">
        <v>23549</v>
      </c>
      <c r="Y335" s="32">
        <v>187297</v>
      </c>
      <c r="Z335" s="32">
        <v>88044</v>
      </c>
      <c r="AA335" s="32">
        <v>34174</v>
      </c>
      <c r="AB335" s="32">
        <v>34630</v>
      </c>
      <c r="AC335" s="32">
        <v>49515</v>
      </c>
      <c r="AD335" s="32">
        <v>36127</v>
      </c>
      <c r="AE335" s="32">
        <v>32781</v>
      </c>
      <c r="AF335" s="32">
        <v>24430</v>
      </c>
      <c r="AG335" s="32">
        <v>36219</v>
      </c>
      <c r="AH335" s="32">
        <v>48267</v>
      </c>
      <c r="AI335" s="32">
        <v>53728</v>
      </c>
      <c r="AJ335" s="32">
        <v>45515</v>
      </c>
      <c r="AK335" s="32">
        <v>47834</v>
      </c>
      <c r="AL335" s="32">
        <v>37486</v>
      </c>
      <c r="AM335" s="32">
        <v>18725</v>
      </c>
      <c r="AN335" s="32">
        <v>19379</v>
      </c>
      <c r="AO335" s="32">
        <v>42238</v>
      </c>
      <c r="AP335" s="32">
        <v>32658</v>
      </c>
    </row>
    <row r="336" spans="1:42" x14ac:dyDescent="0.3">
      <c r="A336" s="3">
        <v>1903</v>
      </c>
      <c r="B336" s="4" t="s">
        <v>328</v>
      </c>
      <c r="C336" s="33">
        <f t="shared" si="45"/>
        <v>-6.2108593279588701E-3</v>
      </c>
      <c r="D336" s="33">
        <f t="shared" si="46"/>
        <v>-3.6161104343278391E-2</v>
      </c>
      <c r="E336" s="33">
        <f t="shared" si="47"/>
        <v>1.9538883048311233E-2</v>
      </c>
      <c r="F336" s="33">
        <f t="shared" si="48"/>
        <v>5.1842296826851632E-2</v>
      </c>
      <c r="G336" s="33">
        <f t="shared" si="49"/>
        <v>1.416089342815881E-2</v>
      </c>
      <c r="H336" s="33">
        <f t="shared" si="50"/>
        <v>1.6537280965885241E-2</v>
      </c>
      <c r="I336" s="33">
        <f t="shared" si="51"/>
        <v>5.1553782739082135E-2</v>
      </c>
      <c r="J336" s="33">
        <f t="shared" si="52"/>
        <v>3.254446873248721E-2</v>
      </c>
      <c r="K336" s="32">
        <v>1529579</v>
      </c>
      <c r="L336" s="32">
        <v>1596605</v>
      </c>
      <c r="M336" s="32">
        <v>1743549</v>
      </c>
      <c r="N336" s="32">
        <v>1855917</v>
      </c>
      <c r="O336" s="32">
        <v>1891053</v>
      </c>
      <c r="P336" s="32">
        <v>1917909</v>
      </c>
      <c r="Q336" s="32">
        <v>2065765</v>
      </c>
      <c r="R336" s="32">
        <v>2135939</v>
      </c>
      <c r="S336" s="32">
        <v>-12923</v>
      </c>
      <c r="T336" s="32">
        <v>-54789</v>
      </c>
      <c r="U336" s="32">
        <v>49740</v>
      </c>
      <c r="V336" s="32">
        <v>75003</v>
      </c>
      <c r="W336" s="32">
        <v>22418</v>
      </c>
      <c r="X336" s="32">
        <v>40304</v>
      </c>
      <c r="Y336" s="32">
        <v>125985</v>
      </c>
      <c r="Z336" s="32">
        <v>90409</v>
      </c>
      <c r="AA336" s="32">
        <v>13935</v>
      </c>
      <c r="AB336" s="32">
        <v>8715</v>
      </c>
      <c r="AC336" s="32">
        <v>7967</v>
      </c>
      <c r="AD336" s="32">
        <v>28900</v>
      </c>
      <c r="AE336" s="32">
        <v>13854</v>
      </c>
      <c r="AF336" s="32">
        <v>5352</v>
      </c>
      <c r="AG336" s="32">
        <v>6536</v>
      </c>
      <c r="AH336" s="32">
        <v>7969</v>
      </c>
      <c r="AI336" s="32">
        <v>10512</v>
      </c>
      <c r="AJ336" s="32">
        <v>11661</v>
      </c>
      <c r="AK336" s="32">
        <v>23640</v>
      </c>
      <c r="AL336" s="32">
        <v>7688</v>
      </c>
      <c r="AM336" s="32">
        <v>9493</v>
      </c>
      <c r="AN336" s="32">
        <v>13939</v>
      </c>
      <c r="AO336" s="32">
        <v>26023</v>
      </c>
      <c r="AP336" s="32">
        <v>28865</v>
      </c>
    </row>
    <row r="337" spans="1:42" x14ac:dyDescent="0.3">
      <c r="A337" s="3">
        <v>1911</v>
      </c>
      <c r="B337" s="4" t="s">
        <v>329</v>
      </c>
      <c r="C337" s="33">
        <f t="shared" si="45"/>
        <v>2.0873507125035776E-2</v>
      </c>
      <c r="D337" s="33">
        <f t="shared" si="46"/>
        <v>1.2515701079669749E-2</v>
      </c>
      <c r="E337" s="33">
        <f t="shared" si="47"/>
        <v>-7.0886407258768103E-3</v>
      </c>
      <c r="F337" s="33">
        <f t="shared" si="48"/>
        <v>-1.0338546540593688E-2</v>
      </c>
      <c r="G337" s="33">
        <f t="shared" si="49"/>
        <v>5.4808673304663387E-3</v>
      </c>
      <c r="H337" s="33">
        <f t="shared" si="50"/>
        <v>3.1871009577015164E-2</v>
      </c>
      <c r="I337" s="33">
        <f t="shared" si="51"/>
        <v>4.0336510080483536E-2</v>
      </c>
      <c r="J337" s="33">
        <f t="shared" si="52"/>
        <v>5.0503656357159345E-2</v>
      </c>
      <c r="K337" s="32">
        <v>345893</v>
      </c>
      <c r="L337" s="32">
        <v>354275</v>
      </c>
      <c r="M337" s="32">
        <v>366784</v>
      </c>
      <c r="N337" s="32">
        <v>379357</v>
      </c>
      <c r="O337" s="32">
        <v>387165</v>
      </c>
      <c r="P337" s="32">
        <v>400960</v>
      </c>
      <c r="Q337" s="32">
        <v>411637</v>
      </c>
      <c r="R337" s="32">
        <v>420227</v>
      </c>
      <c r="S337" s="32">
        <v>10341</v>
      </c>
      <c r="T337" s="32">
        <v>3009</v>
      </c>
      <c r="U337" s="32">
        <v>-3907</v>
      </c>
      <c r="V337" s="32">
        <v>-1423</v>
      </c>
      <c r="W337" s="32">
        <v>1288</v>
      </c>
      <c r="X337" s="32">
        <v>13736</v>
      </c>
      <c r="Y337" s="32">
        <v>16603</v>
      </c>
      <c r="Z337" s="32">
        <v>19699</v>
      </c>
      <c r="AA337" s="32">
        <v>3155</v>
      </c>
      <c r="AB337" s="32">
        <v>5282</v>
      </c>
      <c r="AC337" s="32">
        <v>3858</v>
      </c>
      <c r="AD337" s="32">
        <v>2737</v>
      </c>
      <c r="AE337" s="32">
        <v>3698</v>
      </c>
      <c r="AF337" s="32">
        <v>2420</v>
      </c>
      <c r="AG337" s="32">
        <v>2261</v>
      </c>
      <c r="AH337" s="32">
        <v>4815</v>
      </c>
      <c r="AI337" s="32">
        <v>6276</v>
      </c>
      <c r="AJ337" s="32">
        <v>3857</v>
      </c>
      <c r="AK337" s="32">
        <v>2551</v>
      </c>
      <c r="AL337" s="32">
        <v>5236</v>
      </c>
      <c r="AM337" s="32">
        <v>2864</v>
      </c>
      <c r="AN337" s="32">
        <v>3377</v>
      </c>
      <c r="AO337" s="32">
        <v>2260</v>
      </c>
      <c r="AP337" s="32">
        <v>3291</v>
      </c>
    </row>
    <row r="338" spans="1:42" x14ac:dyDescent="0.3">
      <c r="A338" s="3">
        <v>1913</v>
      </c>
      <c r="B338" s="4" t="s">
        <v>330</v>
      </c>
      <c r="C338" s="33">
        <f t="shared" si="45"/>
        <v>2.4508669491223697E-2</v>
      </c>
      <c r="D338" s="33">
        <f t="shared" si="46"/>
        <v>2.3482620745097209E-2</v>
      </c>
      <c r="E338" s="33">
        <f t="shared" si="47"/>
        <v>2.3875224955008999E-2</v>
      </c>
      <c r="F338" s="33">
        <f t="shared" si="48"/>
        <v>-6.6512246246197265E-3</v>
      </c>
      <c r="G338" s="33">
        <f t="shared" si="49"/>
        <v>-8.3563827293610237E-3</v>
      </c>
      <c r="H338" s="33">
        <f t="shared" si="50"/>
        <v>1.0599012037791953E-2</v>
      </c>
      <c r="I338" s="33">
        <f t="shared" si="51"/>
        <v>4.9233698303431078E-2</v>
      </c>
      <c r="J338" s="33">
        <f t="shared" si="52"/>
        <v>4.872580880144857E-2</v>
      </c>
      <c r="K338" s="32">
        <v>224696</v>
      </c>
      <c r="L338" s="32">
        <v>236345</v>
      </c>
      <c r="M338" s="32">
        <v>241715</v>
      </c>
      <c r="N338" s="32">
        <v>245218</v>
      </c>
      <c r="O338" s="32">
        <v>255972</v>
      </c>
      <c r="P338" s="32">
        <v>271063</v>
      </c>
      <c r="Q338" s="32">
        <v>295184</v>
      </c>
      <c r="R338" s="32">
        <v>336331</v>
      </c>
      <c r="S338" s="32">
        <v>5809</v>
      </c>
      <c r="T338" s="32">
        <v>6112</v>
      </c>
      <c r="U338" s="32">
        <v>7794</v>
      </c>
      <c r="V338" s="32">
        <v>-2418</v>
      </c>
      <c r="W338" s="32">
        <v>-1382</v>
      </c>
      <c r="X338" s="32">
        <v>2837</v>
      </c>
      <c r="Y338" s="32">
        <v>10870</v>
      </c>
      <c r="Z338" s="32">
        <v>41694</v>
      </c>
      <c r="AA338" s="32">
        <v>1985</v>
      </c>
      <c r="AB338" s="32">
        <v>2227</v>
      </c>
      <c r="AC338" s="32">
        <v>2048</v>
      </c>
      <c r="AD338" s="32">
        <v>3044</v>
      </c>
      <c r="AE338" s="32">
        <v>2898</v>
      </c>
      <c r="AF338" s="32">
        <v>3454</v>
      </c>
      <c r="AG338" s="32">
        <v>6001</v>
      </c>
      <c r="AH338" s="32">
        <v>1066</v>
      </c>
      <c r="AI338" s="32">
        <v>2287</v>
      </c>
      <c r="AJ338" s="32">
        <v>2789</v>
      </c>
      <c r="AK338" s="32">
        <v>4071</v>
      </c>
      <c r="AL338" s="32">
        <v>2257</v>
      </c>
      <c r="AM338" s="32">
        <v>3655</v>
      </c>
      <c r="AN338" s="32">
        <v>3418</v>
      </c>
      <c r="AO338" s="32">
        <v>2338</v>
      </c>
      <c r="AP338" s="32">
        <v>26372</v>
      </c>
    </row>
    <row r="339" spans="1:42" x14ac:dyDescent="0.3">
      <c r="A339" s="3">
        <v>1917</v>
      </c>
      <c r="B339" s="4" t="s">
        <v>331</v>
      </c>
      <c r="C339" s="33">
        <f t="shared" si="45"/>
        <v>4.616172358107842E-3</v>
      </c>
      <c r="D339" s="33">
        <f t="shared" si="46"/>
        <v>-1.6024296047624804E-2</v>
      </c>
      <c r="E339" s="33">
        <f t="shared" si="47"/>
        <v>4.5933517277624493E-2</v>
      </c>
      <c r="F339" s="33">
        <f t="shared" si="48"/>
        <v>3.6698094628526412E-2</v>
      </c>
      <c r="G339" s="33">
        <f t="shared" si="49"/>
        <v>-1.4462770338869413E-2</v>
      </c>
      <c r="H339" s="33">
        <f t="shared" si="50"/>
        <v>-1.5881866364388347E-2</v>
      </c>
      <c r="I339" s="33">
        <f t="shared" si="51"/>
        <v>3.8873472279624489E-2</v>
      </c>
      <c r="J339" s="33">
        <f t="shared" si="52"/>
        <v>3.1909468005530746E-2</v>
      </c>
      <c r="K339" s="32">
        <v>126945</v>
      </c>
      <c r="L339" s="32">
        <v>140599</v>
      </c>
      <c r="M339" s="32">
        <v>152220</v>
      </c>
      <c r="N339" s="32">
        <v>162488</v>
      </c>
      <c r="O339" s="32">
        <v>156609</v>
      </c>
      <c r="P339" s="32">
        <v>163205</v>
      </c>
      <c r="Q339" s="32">
        <v>169370</v>
      </c>
      <c r="R339" s="32">
        <v>176468</v>
      </c>
      <c r="S339" s="32">
        <v>2823</v>
      </c>
      <c r="T339" s="32">
        <v>-1449</v>
      </c>
      <c r="U339" s="32">
        <v>7916</v>
      </c>
      <c r="V339" s="32">
        <v>6561</v>
      </c>
      <c r="W339" s="32">
        <v>-3218</v>
      </c>
      <c r="X339" s="32">
        <v>-1692</v>
      </c>
      <c r="Y339" s="32">
        <v>6261</v>
      </c>
      <c r="Z339" s="32">
        <v>4864</v>
      </c>
      <c r="AA339" s="32">
        <v>74</v>
      </c>
      <c r="AB339" s="32">
        <v>1061</v>
      </c>
      <c r="AC339" s="32">
        <v>1958</v>
      </c>
      <c r="AD339" s="32">
        <v>1694</v>
      </c>
      <c r="AE339" s="32">
        <v>2663</v>
      </c>
      <c r="AF339" s="32">
        <v>1840</v>
      </c>
      <c r="AG339" s="32">
        <v>2291</v>
      </c>
      <c r="AH339" s="32">
        <v>3422</v>
      </c>
      <c r="AI339" s="32">
        <v>2311</v>
      </c>
      <c r="AJ339" s="32">
        <v>1865</v>
      </c>
      <c r="AK339" s="32">
        <v>2882</v>
      </c>
      <c r="AL339" s="32">
        <v>2292</v>
      </c>
      <c r="AM339" s="32">
        <v>1710</v>
      </c>
      <c r="AN339" s="32">
        <v>2740</v>
      </c>
      <c r="AO339" s="32">
        <v>1968</v>
      </c>
      <c r="AP339" s="32">
        <v>2655</v>
      </c>
    </row>
    <row r="340" spans="1:42" x14ac:dyDescent="0.3">
      <c r="A340" s="3">
        <v>1919</v>
      </c>
      <c r="B340" s="4" t="s">
        <v>332</v>
      </c>
      <c r="C340" s="33">
        <f t="shared" si="45"/>
        <v>2.4096817249379663E-3</v>
      </c>
      <c r="D340" s="33">
        <f t="shared" si="46"/>
        <v>3.0639657927698353E-2</v>
      </c>
      <c r="E340" s="33">
        <f t="shared" si="47"/>
        <v>7.7558793874578811E-3</v>
      </c>
      <c r="F340" s="33">
        <f t="shared" si="48"/>
        <v>7.4228640708636084E-5</v>
      </c>
      <c r="G340" s="33">
        <f t="shared" si="49"/>
        <v>2.4266758380189879E-2</v>
      </c>
      <c r="H340" s="33">
        <f t="shared" si="50"/>
        <v>2.3087260834776933E-2</v>
      </c>
      <c r="I340" s="33">
        <f t="shared" si="51"/>
        <v>4.6963025092612007E-2</v>
      </c>
      <c r="J340" s="33">
        <f t="shared" si="52"/>
        <v>9.827221970725818E-3</v>
      </c>
      <c r="K340" s="32">
        <v>111633</v>
      </c>
      <c r="L340" s="32">
        <v>115765</v>
      </c>
      <c r="M340" s="32">
        <v>116041</v>
      </c>
      <c r="N340" s="32">
        <v>121247</v>
      </c>
      <c r="O340" s="32">
        <v>125027</v>
      </c>
      <c r="P340" s="32">
        <v>128729</v>
      </c>
      <c r="Q340" s="32">
        <v>143070</v>
      </c>
      <c r="R340" s="32">
        <v>159048</v>
      </c>
      <c r="S340" s="32">
        <v>-370</v>
      </c>
      <c r="T340" s="32">
        <v>3835</v>
      </c>
      <c r="U340" s="32">
        <v>638</v>
      </c>
      <c r="V340" s="32">
        <v>1454</v>
      </c>
      <c r="W340" s="32">
        <v>2136</v>
      </c>
      <c r="X340" s="32">
        <v>3043</v>
      </c>
      <c r="Y340" s="32">
        <v>5123</v>
      </c>
      <c r="Z340" s="32">
        <v>2396</v>
      </c>
      <c r="AA340" s="32">
        <v>970</v>
      </c>
      <c r="AB340" s="32">
        <v>490</v>
      </c>
      <c r="AC340" s="32">
        <v>441</v>
      </c>
      <c r="AD340" s="32">
        <v>473</v>
      </c>
      <c r="AE340" s="32">
        <v>1778</v>
      </c>
      <c r="AF340" s="32">
        <v>2027</v>
      </c>
      <c r="AG340" s="32">
        <v>3409</v>
      </c>
      <c r="AH340" s="32">
        <v>3414</v>
      </c>
      <c r="AI340" s="32">
        <v>331</v>
      </c>
      <c r="AJ340" s="32">
        <v>778</v>
      </c>
      <c r="AK340" s="32">
        <v>179</v>
      </c>
      <c r="AL340" s="32">
        <v>1918</v>
      </c>
      <c r="AM340" s="32">
        <v>880</v>
      </c>
      <c r="AN340" s="32">
        <v>2098</v>
      </c>
      <c r="AO340" s="32">
        <v>1813</v>
      </c>
      <c r="AP340" s="32">
        <v>4247</v>
      </c>
    </row>
    <row r="341" spans="1:42" x14ac:dyDescent="0.3">
      <c r="A341" s="3">
        <v>1920</v>
      </c>
      <c r="B341" s="4" t="s">
        <v>333</v>
      </c>
      <c r="C341" s="33">
        <f t="shared" si="45"/>
        <v>8.2918152869287484E-2</v>
      </c>
      <c r="D341" s="33">
        <f t="shared" si="46"/>
        <v>5.9892661388550546E-2</v>
      </c>
      <c r="E341" s="33">
        <f t="shared" si="47"/>
        <v>9.3644011804607324E-2</v>
      </c>
      <c r="F341" s="33">
        <f t="shared" si="48"/>
        <v>4.511044372967498E-2</v>
      </c>
      <c r="G341" s="33">
        <f t="shared" si="49"/>
        <v>1.0271995653502666E-2</v>
      </c>
      <c r="H341" s="33">
        <f t="shared" si="50"/>
        <v>7.5069985624574412E-2</v>
      </c>
      <c r="I341" s="33">
        <f t="shared" si="51"/>
        <v>8.9052152317880801E-2</v>
      </c>
      <c r="J341" s="33">
        <f t="shared" si="52"/>
        <v>5.8934645487269247E-2</v>
      </c>
      <c r="K341" s="32">
        <v>104573</v>
      </c>
      <c r="L341" s="32">
        <v>105088</v>
      </c>
      <c r="M341" s="32">
        <v>113515</v>
      </c>
      <c r="N341" s="32">
        <v>112546</v>
      </c>
      <c r="O341" s="32">
        <v>117796</v>
      </c>
      <c r="P341" s="32">
        <v>132170</v>
      </c>
      <c r="Q341" s="32">
        <v>144960</v>
      </c>
      <c r="R341" s="32">
        <v>151405</v>
      </c>
      <c r="S341" s="32">
        <v>11409</v>
      </c>
      <c r="T341" s="32">
        <v>6861</v>
      </c>
      <c r="U341" s="32">
        <v>9106</v>
      </c>
      <c r="V341" s="32">
        <v>4717</v>
      </c>
      <c r="W341" s="32">
        <v>3299</v>
      </c>
      <c r="X341" s="32">
        <v>10093</v>
      </c>
      <c r="Y341" s="32">
        <v>11722</v>
      </c>
      <c r="Z341" s="32">
        <v>5822</v>
      </c>
      <c r="AA341" s="32">
        <v>519</v>
      </c>
      <c r="AB341" s="32">
        <v>895</v>
      </c>
      <c r="AC341" s="32">
        <v>2616</v>
      </c>
      <c r="AD341" s="32">
        <v>1370</v>
      </c>
      <c r="AE341" s="32">
        <v>1128</v>
      </c>
      <c r="AF341" s="32">
        <v>1531</v>
      </c>
      <c r="AG341" s="32">
        <v>2324</v>
      </c>
      <c r="AH341" s="32">
        <v>3535</v>
      </c>
      <c r="AI341" s="32">
        <v>3257</v>
      </c>
      <c r="AJ341" s="32">
        <v>1462</v>
      </c>
      <c r="AK341" s="32">
        <v>1092</v>
      </c>
      <c r="AL341" s="32">
        <v>1010</v>
      </c>
      <c r="AM341" s="32">
        <v>3217</v>
      </c>
      <c r="AN341" s="32">
        <v>1702</v>
      </c>
      <c r="AO341" s="32">
        <v>1137</v>
      </c>
      <c r="AP341" s="32">
        <v>434</v>
      </c>
    </row>
    <row r="342" spans="1:42" x14ac:dyDescent="0.3">
      <c r="A342" s="3">
        <v>1922</v>
      </c>
      <c r="B342" s="4" t="s">
        <v>334</v>
      </c>
      <c r="C342" s="33">
        <f t="shared" si="45"/>
        <v>-3.4640570966080496E-2</v>
      </c>
      <c r="D342" s="33">
        <f t="shared" si="46"/>
        <v>8.4909484867547354E-3</v>
      </c>
      <c r="E342" s="33">
        <f t="shared" si="47"/>
        <v>2.1886879708872292E-2</v>
      </c>
      <c r="F342" s="33">
        <f t="shared" si="48"/>
        <v>-5.6893393774684869E-3</v>
      </c>
      <c r="G342" s="33">
        <f t="shared" si="49"/>
        <v>9.3673329021793804E-4</v>
      </c>
      <c r="H342" s="33">
        <f t="shared" si="50"/>
        <v>2.9434249812611904E-3</v>
      </c>
      <c r="I342" s="33">
        <f t="shared" si="51"/>
        <v>2.9293554586443935E-2</v>
      </c>
      <c r="J342" s="33">
        <f t="shared" si="52"/>
        <v>2.432471517600112E-2</v>
      </c>
      <c r="K342" s="32">
        <v>339775</v>
      </c>
      <c r="L342" s="32">
        <v>357675</v>
      </c>
      <c r="M342" s="32">
        <v>363277</v>
      </c>
      <c r="N342" s="32">
        <v>370166</v>
      </c>
      <c r="O342" s="32">
        <v>389652</v>
      </c>
      <c r="P342" s="32">
        <v>401573</v>
      </c>
      <c r="Q342" s="32">
        <v>432928</v>
      </c>
      <c r="R342" s="32">
        <v>442554</v>
      </c>
      <c r="S342" s="32">
        <v>-13090</v>
      </c>
      <c r="T342" s="32">
        <v>6061</v>
      </c>
      <c r="U342" s="32">
        <v>16060</v>
      </c>
      <c r="V342" s="32">
        <v>3613</v>
      </c>
      <c r="W342" s="32">
        <v>2800</v>
      </c>
      <c r="X342" s="32">
        <v>2351</v>
      </c>
      <c r="Y342" s="32">
        <v>13221</v>
      </c>
      <c r="Z342" s="32">
        <v>1574</v>
      </c>
      <c r="AA342" s="32">
        <v>6781</v>
      </c>
      <c r="AB342" s="32">
        <v>4193</v>
      </c>
      <c r="AC342" s="32">
        <v>2877</v>
      </c>
      <c r="AD342" s="32">
        <v>7540</v>
      </c>
      <c r="AE342" s="32">
        <v>7035</v>
      </c>
      <c r="AF342" s="32">
        <v>6947</v>
      </c>
      <c r="AG342" s="32">
        <v>12357</v>
      </c>
      <c r="AH342" s="32">
        <v>19166</v>
      </c>
      <c r="AI342" s="32">
        <v>5461</v>
      </c>
      <c r="AJ342" s="32">
        <v>7217</v>
      </c>
      <c r="AK342" s="32">
        <v>10986</v>
      </c>
      <c r="AL342" s="32">
        <v>13259</v>
      </c>
      <c r="AM342" s="32">
        <v>9470</v>
      </c>
      <c r="AN342" s="32">
        <v>8116</v>
      </c>
      <c r="AO342" s="32">
        <v>12896</v>
      </c>
      <c r="AP342" s="32">
        <v>9975</v>
      </c>
    </row>
    <row r="343" spans="1:42" x14ac:dyDescent="0.3">
      <c r="A343" s="3">
        <v>1923</v>
      </c>
      <c r="B343" s="4" t="s">
        <v>335</v>
      </c>
      <c r="C343" s="33">
        <f t="shared" si="45"/>
        <v>-2.7240677387058661E-2</v>
      </c>
      <c r="D343" s="33">
        <f t="shared" si="46"/>
        <v>-8.4856510602707748E-3</v>
      </c>
      <c r="E343" s="33">
        <f t="shared" si="47"/>
        <v>2.0417500020243406E-2</v>
      </c>
      <c r="F343" s="33">
        <f t="shared" si="48"/>
        <v>3.921590904787333E-2</v>
      </c>
      <c r="G343" s="33">
        <f t="shared" si="49"/>
        <v>1.076401322857203E-2</v>
      </c>
      <c r="H343" s="33">
        <f t="shared" si="50"/>
        <v>1.967616728441984E-2</v>
      </c>
      <c r="I343" s="33">
        <f t="shared" si="51"/>
        <v>2.682775533292836E-2</v>
      </c>
      <c r="J343" s="33">
        <f t="shared" si="52"/>
        <v>3.9912428930753654E-2</v>
      </c>
      <c r="K343" s="32">
        <v>210751</v>
      </c>
      <c r="L343" s="32">
        <v>229564</v>
      </c>
      <c r="M343" s="32">
        <v>246994</v>
      </c>
      <c r="N343" s="32">
        <v>264051</v>
      </c>
      <c r="O343" s="32">
        <v>284838</v>
      </c>
      <c r="P343" s="32">
        <v>297314</v>
      </c>
      <c r="Q343" s="32">
        <v>311133</v>
      </c>
      <c r="R343" s="32">
        <v>334357</v>
      </c>
      <c r="S343" s="32">
        <v>-5266</v>
      </c>
      <c r="T343" s="32">
        <v>-2632</v>
      </c>
      <c r="U343" s="32">
        <v>5557</v>
      </c>
      <c r="V343" s="32">
        <v>10293</v>
      </c>
      <c r="W343" s="32">
        <v>4228</v>
      </c>
      <c r="X343" s="32">
        <v>6921</v>
      </c>
      <c r="Y343" s="32">
        <v>6371</v>
      </c>
      <c r="Z343" s="32">
        <v>15097</v>
      </c>
      <c r="AA343" s="32">
        <v>2179</v>
      </c>
      <c r="AB343" s="32">
        <v>2163</v>
      </c>
      <c r="AC343" s="32">
        <v>1806</v>
      </c>
      <c r="AD343" s="32">
        <v>2656</v>
      </c>
      <c r="AE343" s="32">
        <v>2112</v>
      </c>
      <c r="AF343" s="32">
        <v>2588</v>
      </c>
      <c r="AG343" s="32">
        <v>4713</v>
      </c>
      <c r="AH343" s="32">
        <v>1491</v>
      </c>
      <c r="AI343" s="32">
        <v>2654</v>
      </c>
      <c r="AJ343" s="32">
        <v>1479</v>
      </c>
      <c r="AK343" s="32">
        <v>2320</v>
      </c>
      <c r="AL343" s="32">
        <v>2594</v>
      </c>
      <c r="AM343" s="32">
        <v>3274</v>
      </c>
      <c r="AN343" s="32">
        <v>3659</v>
      </c>
      <c r="AO343" s="32">
        <v>2737</v>
      </c>
      <c r="AP343" s="32">
        <v>3243</v>
      </c>
    </row>
    <row r="344" spans="1:42" x14ac:dyDescent="0.3">
      <c r="A344" s="3">
        <v>1924</v>
      </c>
      <c r="B344" s="4" t="s">
        <v>336</v>
      </c>
      <c r="C344" s="33">
        <f t="shared" si="45"/>
        <v>-5.6753438508080692E-3</v>
      </c>
      <c r="D344" s="33">
        <f t="shared" si="46"/>
        <v>6.14260531320341E-3</v>
      </c>
      <c r="E344" s="33">
        <f t="shared" si="47"/>
        <v>1.0865153008034419E-2</v>
      </c>
      <c r="F344" s="33">
        <f t="shared" si="48"/>
        <v>1.9744850964427942E-2</v>
      </c>
      <c r="G344" s="33">
        <f t="shared" si="49"/>
        <v>2.1180885525412207E-2</v>
      </c>
      <c r="H344" s="33">
        <f t="shared" si="50"/>
        <v>2.1935318364574113E-2</v>
      </c>
      <c r="I344" s="33">
        <f t="shared" si="51"/>
        <v>8.6348690420989509E-3</v>
      </c>
      <c r="J344" s="33">
        <f t="shared" si="52"/>
        <v>-1.3079963478219083E-3</v>
      </c>
      <c r="K344" s="32">
        <v>498472</v>
      </c>
      <c r="L344" s="32">
        <v>532673</v>
      </c>
      <c r="M344" s="32">
        <v>559219</v>
      </c>
      <c r="N344" s="32">
        <v>587343</v>
      </c>
      <c r="O344" s="32">
        <v>576652</v>
      </c>
      <c r="P344" s="32">
        <v>631493</v>
      </c>
      <c r="Q344" s="32">
        <v>662083</v>
      </c>
      <c r="R344" s="32">
        <v>665904</v>
      </c>
      <c r="S344" s="32">
        <v>2046</v>
      </c>
      <c r="T344" s="32">
        <v>1475</v>
      </c>
      <c r="U344" s="32">
        <v>13178</v>
      </c>
      <c r="V344" s="32">
        <v>1625</v>
      </c>
      <c r="W344" s="32">
        <v>12339</v>
      </c>
      <c r="X344" s="32">
        <v>21018</v>
      </c>
      <c r="Y344" s="32">
        <v>17661</v>
      </c>
      <c r="Z344" s="32">
        <v>-6376</v>
      </c>
      <c r="AA344" s="32">
        <v>3766</v>
      </c>
      <c r="AB344" s="32">
        <v>6228</v>
      </c>
      <c r="AC344" s="32">
        <v>2755</v>
      </c>
      <c r="AD344" s="32">
        <v>16069</v>
      </c>
      <c r="AE344" s="32">
        <v>5748</v>
      </c>
      <c r="AF344" s="32">
        <v>4036</v>
      </c>
      <c r="AG344" s="32">
        <v>5569</v>
      </c>
      <c r="AH344" s="32">
        <v>11324</v>
      </c>
      <c r="AI344" s="32">
        <v>8641</v>
      </c>
      <c r="AJ344" s="32">
        <v>4431</v>
      </c>
      <c r="AK344" s="32">
        <v>9857</v>
      </c>
      <c r="AL344" s="32">
        <v>6097</v>
      </c>
      <c r="AM344" s="32">
        <v>5873</v>
      </c>
      <c r="AN344" s="32">
        <v>11202</v>
      </c>
      <c r="AO344" s="32">
        <v>17513</v>
      </c>
      <c r="AP344" s="32">
        <v>5819</v>
      </c>
    </row>
    <row r="345" spans="1:42" x14ac:dyDescent="0.3">
      <c r="A345" s="3">
        <v>1925</v>
      </c>
      <c r="B345" s="4" t="s">
        <v>337</v>
      </c>
      <c r="C345" s="33">
        <f t="shared" si="45"/>
        <v>2.5462364420734612E-2</v>
      </c>
      <c r="D345" s="33">
        <f t="shared" si="46"/>
        <v>2.2750828306855833E-2</v>
      </c>
      <c r="E345" s="33">
        <f t="shared" si="47"/>
        <v>1.739242614376019E-2</v>
      </c>
      <c r="F345" s="33">
        <f t="shared" si="48"/>
        <v>1.7512714710680357E-2</v>
      </c>
      <c r="G345" s="33">
        <f t="shared" si="49"/>
        <v>-2.5258999534179993E-2</v>
      </c>
      <c r="H345" s="33">
        <f t="shared" si="50"/>
        <v>1.3524865307995156E-2</v>
      </c>
      <c r="I345" s="33">
        <f t="shared" si="51"/>
        <v>3.8855589516978387E-2</v>
      </c>
      <c r="J345" s="33">
        <f t="shared" si="52"/>
        <v>2.5638589022350614E-2</v>
      </c>
      <c r="K345" s="32">
        <v>220443</v>
      </c>
      <c r="L345" s="32">
        <v>235420</v>
      </c>
      <c r="M345" s="32">
        <v>255801</v>
      </c>
      <c r="N345" s="32">
        <v>270946</v>
      </c>
      <c r="O345" s="32">
        <v>276931</v>
      </c>
      <c r="P345" s="32">
        <v>296417</v>
      </c>
      <c r="Q345" s="32">
        <v>310483</v>
      </c>
      <c r="R345" s="32">
        <v>315696</v>
      </c>
      <c r="S345" s="32">
        <v>6126</v>
      </c>
      <c r="T345" s="32">
        <v>7357</v>
      </c>
      <c r="U345" s="32">
        <v>8725</v>
      </c>
      <c r="V345" s="32">
        <v>5285</v>
      </c>
      <c r="W345" s="32">
        <v>-4986</v>
      </c>
      <c r="X345" s="32">
        <v>4429</v>
      </c>
      <c r="Y345" s="32">
        <v>13817</v>
      </c>
      <c r="Z345" s="32">
        <v>7445</v>
      </c>
      <c r="AA345" s="32">
        <v>1470</v>
      </c>
      <c r="AB345" s="32">
        <v>1583</v>
      </c>
      <c r="AC345" s="32">
        <v>1694</v>
      </c>
      <c r="AD345" s="32">
        <v>2507</v>
      </c>
      <c r="AE345" s="32">
        <v>1580</v>
      </c>
      <c r="AF345" s="32">
        <v>2491</v>
      </c>
      <c r="AG345" s="32">
        <v>2808</v>
      </c>
      <c r="AH345" s="32">
        <v>5039</v>
      </c>
      <c r="AI345" s="32">
        <v>1983</v>
      </c>
      <c r="AJ345" s="32">
        <v>3584</v>
      </c>
      <c r="AK345" s="32">
        <v>5970</v>
      </c>
      <c r="AL345" s="32">
        <v>3047</v>
      </c>
      <c r="AM345" s="32">
        <v>3589</v>
      </c>
      <c r="AN345" s="32">
        <v>2911</v>
      </c>
      <c r="AO345" s="32">
        <v>4561</v>
      </c>
      <c r="AP345" s="32">
        <v>4390</v>
      </c>
    </row>
    <row r="346" spans="1:42" x14ac:dyDescent="0.3">
      <c r="A346" s="3">
        <v>1926</v>
      </c>
      <c r="B346" s="4" t="s">
        <v>338</v>
      </c>
      <c r="C346" s="33">
        <f t="shared" si="45"/>
        <v>2.6537831075834701E-2</v>
      </c>
      <c r="D346" s="33">
        <f t="shared" si="46"/>
        <v>5.5114395157098414E-2</v>
      </c>
      <c r="E346" s="33">
        <f t="shared" si="47"/>
        <v>3.0344722739538595E-2</v>
      </c>
      <c r="F346" s="33">
        <f t="shared" si="48"/>
        <v>1.2857606802279237E-2</v>
      </c>
      <c r="G346" s="33">
        <f t="shared" si="49"/>
        <v>8.8398624910279169E-4</v>
      </c>
      <c r="H346" s="33">
        <f t="shared" si="50"/>
        <v>1.9218600544477965E-2</v>
      </c>
      <c r="I346" s="33">
        <f t="shared" si="51"/>
        <v>8.3226587709903897E-3</v>
      </c>
      <c r="J346" s="33">
        <f t="shared" si="52"/>
        <v>6.4187558220971108E-3</v>
      </c>
      <c r="K346" s="32">
        <v>115910</v>
      </c>
      <c r="L346" s="32">
        <v>125049</v>
      </c>
      <c r="M346" s="32">
        <v>131555</v>
      </c>
      <c r="N346" s="32">
        <v>135484</v>
      </c>
      <c r="O346" s="32">
        <v>132355</v>
      </c>
      <c r="P346" s="32">
        <v>135910</v>
      </c>
      <c r="Q346" s="32">
        <v>142863</v>
      </c>
      <c r="R346" s="32">
        <v>147069</v>
      </c>
      <c r="S346" s="32">
        <v>2859</v>
      </c>
      <c r="T346" s="32">
        <v>7911</v>
      </c>
      <c r="U346" s="32">
        <v>4595</v>
      </c>
      <c r="V346" s="32">
        <v>3187</v>
      </c>
      <c r="W346" s="32">
        <v>2179</v>
      </c>
      <c r="X346" s="32">
        <v>4463</v>
      </c>
      <c r="Y346" s="32">
        <v>2354</v>
      </c>
      <c r="Z346" s="32">
        <v>-904</v>
      </c>
      <c r="AA346" s="32">
        <v>1339</v>
      </c>
      <c r="AB346" s="32">
        <v>738</v>
      </c>
      <c r="AC346" s="32">
        <v>1020</v>
      </c>
      <c r="AD346" s="32">
        <v>374</v>
      </c>
      <c r="AE346" s="32">
        <v>326</v>
      </c>
      <c r="AF346" s="32">
        <v>772</v>
      </c>
      <c r="AG346" s="32">
        <v>949</v>
      </c>
      <c r="AH346" s="32">
        <v>3226</v>
      </c>
      <c r="AI346" s="32">
        <v>1122</v>
      </c>
      <c r="AJ346" s="32">
        <v>1757</v>
      </c>
      <c r="AK346" s="32">
        <v>1623</v>
      </c>
      <c r="AL346" s="32">
        <v>1819</v>
      </c>
      <c r="AM346" s="32">
        <v>2388</v>
      </c>
      <c r="AN346" s="32">
        <v>2623</v>
      </c>
      <c r="AO346" s="32">
        <v>2114</v>
      </c>
      <c r="AP346" s="32">
        <v>1378</v>
      </c>
    </row>
    <row r="347" spans="1:42" x14ac:dyDescent="0.3">
      <c r="A347" s="3">
        <v>1927</v>
      </c>
      <c r="B347" s="4" t="s">
        <v>339</v>
      </c>
      <c r="C347" s="33">
        <f t="shared" si="45"/>
        <v>3.0016176793156393E-2</v>
      </c>
      <c r="D347" s="33">
        <f t="shared" si="46"/>
        <v>2.8173200779469564E-2</v>
      </c>
      <c r="E347" s="33">
        <f t="shared" si="47"/>
        <v>-1.4122725871107E-2</v>
      </c>
      <c r="F347" s="33">
        <f t="shared" si="48"/>
        <v>-2.2048745605148681E-4</v>
      </c>
      <c r="G347" s="33">
        <f t="shared" si="49"/>
        <v>3.32073290833928E-2</v>
      </c>
      <c r="H347" s="33">
        <f t="shared" si="50"/>
        <v>1.9526630443668151E-2</v>
      </c>
      <c r="I347" s="33">
        <f t="shared" si="51"/>
        <v>2.0947312619340495E-2</v>
      </c>
      <c r="J347" s="33">
        <f t="shared" si="52"/>
        <v>2.5416873039458478E-2</v>
      </c>
      <c r="K347" s="32">
        <v>145888</v>
      </c>
      <c r="L347" s="32">
        <v>151385</v>
      </c>
      <c r="M347" s="32">
        <v>162150</v>
      </c>
      <c r="N347" s="32">
        <v>167810</v>
      </c>
      <c r="O347" s="32">
        <v>169571</v>
      </c>
      <c r="P347" s="32">
        <v>183493</v>
      </c>
      <c r="Q347" s="32">
        <v>194297</v>
      </c>
      <c r="R347" s="32">
        <v>242280</v>
      </c>
      <c r="S347" s="32">
        <v>5005</v>
      </c>
      <c r="T347" s="32">
        <v>3645</v>
      </c>
      <c r="U347" s="32">
        <v>-729</v>
      </c>
      <c r="V347" s="32">
        <v>1124</v>
      </c>
      <c r="W347" s="32">
        <v>5416</v>
      </c>
      <c r="X347" s="32">
        <v>2945</v>
      </c>
      <c r="Y347" s="32">
        <v>4938</v>
      </c>
      <c r="Z347" s="32">
        <v>4920</v>
      </c>
      <c r="AA347" s="32">
        <v>1157</v>
      </c>
      <c r="AB347" s="32">
        <v>1996</v>
      </c>
      <c r="AC347" s="32">
        <v>1437</v>
      </c>
      <c r="AD347" s="32">
        <v>2204</v>
      </c>
      <c r="AE347" s="32">
        <v>2716</v>
      </c>
      <c r="AF347" s="32">
        <v>3028</v>
      </c>
      <c r="AG347" s="32">
        <v>2267</v>
      </c>
      <c r="AH347" s="32">
        <v>47822</v>
      </c>
      <c r="AI347" s="32">
        <v>1783</v>
      </c>
      <c r="AJ347" s="32">
        <v>1376</v>
      </c>
      <c r="AK347" s="32">
        <v>2998</v>
      </c>
      <c r="AL347" s="32">
        <v>3365</v>
      </c>
      <c r="AM347" s="32">
        <v>2501</v>
      </c>
      <c r="AN347" s="32">
        <v>2390</v>
      </c>
      <c r="AO347" s="32">
        <v>3135</v>
      </c>
      <c r="AP347" s="32">
        <v>46584</v>
      </c>
    </row>
    <row r="348" spans="1:42" x14ac:dyDescent="0.3">
      <c r="A348" s="3">
        <v>1928</v>
      </c>
      <c r="B348" s="4" t="s">
        <v>340</v>
      </c>
      <c r="C348" s="33" t="e">
        <f t="shared" si="45"/>
        <v>#VALUE!</v>
      </c>
      <c r="D348" s="33" t="e">
        <f t="shared" si="46"/>
        <v>#VALUE!</v>
      </c>
      <c r="E348" s="33">
        <f t="shared" si="47"/>
        <v>8.7222844455897954E-4</v>
      </c>
      <c r="F348" s="33">
        <f t="shared" si="48"/>
        <v>9.6309507477020176E-3</v>
      </c>
      <c r="G348" s="33">
        <f t="shared" si="49"/>
        <v>9.3667296786389409E-3</v>
      </c>
      <c r="H348" s="33">
        <f t="shared" si="50"/>
        <v>5.0716976144849005E-3</v>
      </c>
      <c r="I348" s="33">
        <f t="shared" si="51"/>
        <v>3.302499445623594E-2</v>
      </c>
      <c r="J348" s="33">
        <f t="shared" si="52"/>
        <v>5.7907789426220269E-2</v>
      </c>
      <c r="K348" s="32" t="s">
        <v>473</v>
      </c>
      <c r="L348" s="32" t="s">
        <v>473</v>
      </c>
      <c r="M348" s="32">
        <v>100891</v>
      </c>
      <c r="N348" s="32">
        <v>109335</v>
      </c>
      <c r="O348" s="32">
        <v>105800</v>
      </c>
      <c r="P348" s="32">
        <v>121064</v>
      </c>
      <c r="Q348" s="32">
        <v>126268</v>
      </c>
      <c r="R348" s="32">
        <v>177420</v>
      </c>
      <c r="S348" s="32" t="s">
        <v>473</v>
      </c>
      <c r="T348" s="32" t="s">
        <v>473</v>
      </c>
      <c r="U348" s="32">
        <v>1240</v>
      </c>
      <c r="V348" s="32">
        <v>4406</v>
      </c>
      <c r="W348" s="32">
        <v>2261</v>
      </c>
      <c r="X348" s="32">
        <v>-1602</v>
      </c>
      <c r="Y348" s="32">
        <v>3065</v>
      </c>
      <c r="Z348" s="32">
        <v>54765</v>
      </c>
      <c r="AA348" s="32" t="s">
        <v>475</v>
      </c>
      <c r="AB348" s="32" t="s">
        <v>475</v>
      </c>
      <c r="AC348" s="32">
        <v>88</v>
      </c>
      <c r="AD348" s="32">
        <v>424</v>
      </c>
      <c r="AE348" s="32">
        <v>681</v>
      </c>
      <c r="AF348" s="32">
        <v>3228</v>
      </c>
      <c r="AG348" s="32">
        <v>1756</v>
      </c>
      <c r="AH348" s="32">
        <v>4627</v>
      </c>
      <c r="AI348" s="32" t="s">
        <v>475</v>
      </c>
      <c r="AJ348" s="32" t="s">
        <v>475</v>
      </c>
      <c r="AK348" s="32">
        <v>1240</v>
      </c>
      <c r="AL348" s="32">
        <v>3777</v>
      </c>
      <c r="AM348" s="32">
        <v>1951</v>
      </c>
      <c r="AN348" s="32">
        <v>1012</v>
      </c>
      <c r="AO348" s="32">
        <v>651</v>
      </c>
      <c r="AP348" s="32">
        <v>49118</v>
      </c>
    </row>
    <row r="349" spans="1:42" x14ac:dyDescent="0.3">
      <c r="A349" s="3">
        <v>1929</v>
      </c>
      <c r="B349" s="4" t="s">
        <v>341</v>
      </c>
      <c r="C349" s="33">
        <f t="shared" si="45"/>
        <v>8.3064434525482608E-2</v>
      </c>
      <c r="D349" s="33">
        <f t="shared" si="46"/>
        <v>5.9062716079961199E-2</v>
      </c>
      <c r="E349" s="33">
        <f t="shared" si="47"/>
        <v>1.3091518085084656E-2</v>
      </c>
      <c r="F349" s="33">
        <f t="shared" si="48"/>
        <v>7.0884110255754723E-2</v>
      </c>
      <c r="G349" s="33">
        <f t="shared" si="49"/>
        <v>3.0173004956993672E-2</v>
      </c>
      <c r="H349" s="33">
        <f t="shared" si="50"/>
        <v>-1.7963805731351774E-2</v>
      </c>
      <c r="I349" s="33">
        <f t="shared" si="51"/>
        <v>-2.8543175561910362E-2</v>
      </c>
      <c r="J349" s="33">
        <f t="shared" si="52"/>
        <v>3.1334022750775598E-2</v>
      </c>
      <c r="K349" s="32">
        <v>88943</v>
      </c>
      <c r="L349" s="32">
        <v>96897</v>
      </c>
      <c r="M349" s="32">
        <v>97926</v>
      </c>
      <c r="N349" s="32">
        <v>105609</v>
      </c>
      <c r="O349" s="32">
        <v>102078</v>
      </c>
      <c r="P349" s="32">
        <v>112504</v>
      </c>
      <c r="Q349" s="32">
        <v>112251</v>
      </c>
      <c r="R349" s="32">
        <v>125710</v>
      </c>
      <c r="S349" s="32">
        <v>7138</v>
      </c>
      <c r="T349" s="32">
        <v>5568</v>
      </c>
      <c r="U349" s="32">
        <v>2753</v>
      </c>
      <c r="V349" s="32">
        <v>8038</v>
      </c>
      <c r="W349" s="32">
        <v>2998</v>
      </c>
      <c r="X349" s="32">
        <v>-1475</v>
      </c>
      <c r="Y349" s="32">
        <v>-3713</v>
      </c>
      <c r="Z349" s="32">
        <v>4350</v>
      </c>
      <c r="AA349" s="32">
        <v>2065</v>
      </c>
      <c r="AB349" s="32">
        <v>2409</v>
      </c>
      <c r="AC349" s="32">
        <v>1176</v>
      </c>
      <c r="AD349" s="32">
        <v>1652</v>
      </c>
      <c r="AE349" s="32">
        <v>2056</v>
      </c>
      <c r="AF349" s="32">
        <v>1885</v>
      </c>
      <c r="AG349" s="32">
        <v>2245</v>
      </c>
      <c r="AH349" s="32">
        <v>1833</v>
      </c>
      <c r="AI349" s="32">
        <v>1815</v>
      </c>
      <c r="AJ349" s="32">
        <v>2254</v>
      </c>
      <c r="AK349" s="32">
        <v>2647</v>
      </c>
      <c r="AL349" s="32">
        <v>2204</v>
      </c>
      <c r="AM349" s="32">
        <v>1974</v>
      </c>
      <c r="AN349" s="32">
        <v>2431</v>
      </c>
      <c r="AO349" s="32">
        <v>1736</v>
      </c>
      <c r="AP349" s="32">
        <v>2244</v>
      </c>
    </row>
    <row r="350" spans="1:42" x14ac:dyDescent="0.3">
      <c r="A350" s="3">
        <v>1931</v>
      </c>
      <c r="B350" s="4" t="s">
        <v>342</v>
      </c>
      <c r="C350" s="33">
        <f t="shared" si="45"/>
        <v>3.2794501225805732E-2</v>
      </c>
      <c r="D350" s="33">
        <f t="shared" si="46"/>
        <v>-2.2166180722342055E-2</v>
      </c>
      <c r="E350" s="33">
        <f t="shared" si="47"/>
        <v>1.9227335749928329E-2</v>
      </c>
      <c r="F350" s="33">
        <f t="shared" si="48"/>
        <v>7.5561703586965318E-3</v>
      </c>
      <c r="G350" s="33">
        <f t="shared" si="49"/>
        <v>9.7259113065140852E-3</v>
      </c>
      <c r="H350" s="33">
        <f t="shared" si="50"/>
        <v>1.5787391376857106E-2</v>
      </c>
      <c r="I350" s="33">
        <f t="shared" si="51"/>
        <v>7.4139452780229475E-4</v>
      </c>
      <c r="J350" s="33">
        <f t="shared" si="52"/>
        <v>3.7772221122297752E-3</v>
      </c>
      <c r="K350" s="32">
        <v>893290</v>
      </c>
      <c r="L350" s="32">
        <v>898937</v>
      </c>
      <c r="M350" s="32">
        <v>980167</v>
      </c>
      <c r="N350" s="32">
        <v>1038092</v>
      </c>
      <c r="O350" s="32">
        <v>1054914</v>
      </c>
      <c r="P350" s="32">
        <v>1127292</v>
      </c>
      <c r="Q350" s="32">
        <v>1189650</v>
      </c>
      <c r="R350" s="32">
        <v>1227357</v>
      </c>
      <c r="S350" s="32">
        <v>35516</v>
      </c>
      <c r="T350" s="32">
        <v>-19101</v>
      </c>
      <c r="U350" s="32">
        <v>21148</v>
      </c>
      <c r="V350" s="32">
        <v>-169</v>
      </c>
      <c r="W350" s="32">
        <v>14308</v>
      </c>
      <c r="X350" s="32">
        <v>14752</v>
      </c>
      <c r="Y350" s="32">
        <v>5892</v>
      </c>
      <c r="Z350" s="32">
        <v>4414</v>
      </c>
      <c r="AA350" s="32">
        <v>2720</v>
      </c>
      <c r="AB350" s="32">
        <v>7092</v>
      </c>
      <c r="AC350" s="32">
        <v>4544</v>
      </c>
      <c r="AD350" s="32">
        <v>13166</v>
      </c>
      <c r="AE350" s="32">
        <v>9361</v>
      </c>
      <c r="AF350" s="32">
        <v>8812</v>
      </c>
      <c r="AG350" s="32">
        <v>6977</v>
      </c>
      <c r="AH350" s="32">
        <v>10286</v>
      </c>
      <c r="AI350" s="32">
        <v>8941</v>
      </c>
      <c r="AJ350" s="32">
        <v>7917</v>
      </c>
      <c r="AK350" s="32">
        <v>6846</v>
      </c>
      <c r="AL350" s="32">
        <v>5153</v>
      </c>
      <c r="AM350" s="32">
        <v>13409</v>
      </c>
      <c r="AN350" s="32">
        <v>5767</v>
      </c>
      <c r="AO350" s="32">
        <v>11987</v>
      </c>
      <c r="AP350" s="32">
        <v>10064</v>
      </c>
    </row>
    <row r="351" spans="1:42" x14ac:dyDescent="0.3">
      <c r="A351" s="3">
        <v>1933</v>
      </c>
      <c r="B351" s="4" t="s">
        <v>343</v>
      </c>
      <c r="C351" s="33">
        <f t="shared" si="45"/>
        <v>4.8024457968111299E-2</v>
      </c>
      <c r="D351" s="33">
        <f t="shared" si="46"/>
        <v>4.2666699705131698E-2</v>
      </c>
      <c r="E351" s="33">
        <f t="shared" si="47"/>
        <v>1.5246510646775497E-2</v>
      </c>
      <c r="F351" s="33">
        <f t="shared" si="48"/>
        <v>6.6531277580648062E-3</v>
      </c>
      <c r="G351" s="33">
        <f t="shared" si="49"/>
        <v>2.2217471602805117E-2</v>
      </c>
      <c r="H351" s="33">
        <f t="shared" si="50"/>
        <v>1.0975062208104468E-2</v>
      </c>
      <c r="I351" s="33">
        <f t="shared" si="51"/>
        <v>8.0889066705751161E-3</v>
      </c>
      <c r="J351" s="33">
        <f t="shared" si="52"/>
        <v>1.8547314851606198E-2</v>
      </c>
      <c r="K351" s="32">
        <v>381389</v>
      </c>
      <c r="L351" s="32">
        <v>403570</v>
      </c>
      <c r="M351" s="32">
        <v>426655</v>
      </c>
      <c r="N351" s="32">
        <v>444152</v>
      </c>
      <c r="O351" s="32">
        <v>453742</v>
      </c>
      <c r="P351" s="32">
        <v>476626</v>
      </c>
      <c r="Q351" s="32">
        <v>504889</v>
      </c>
      <c r="R351" s="32">
        <v>523472</v>
      </c>
      <c r="S351" s="32">
        <v>18788</v>
      </c>
      <c r="T351" s="32">
        <v>18530</v>
      </c>
      <c r="U351" s="32">
        <v>7606</v>
      </c>
      <c r="V351" s="32">
        <v>3806</v>
      </c>
      <c r="W351" s="32">
        <v>13301</v>
      </c>
      <c r="X351" s="32">
        <v>6596</v>
      </c>
      <c r="Y351" s="32">
        <v>4832</v>
      </c>
      <c r="Z351" s="32">
        <v>12652</v>
      </c>
      <c r="AA351" s="32">
        <v>5040</v>
      </c>
      <c r="AB351" s="32">
        <v>5594</v>
      </c>
      <c r="AC351" s="32">
        <v>4888</v>
      </c>
      <c r="AD351" s="32">
        <v>5217</v>
      </c>
      <c r="AE351" s="32">
        <v>4404</v>
      </c>
      <c r="AF351" s="32">
        <v>4860</v>
      </c>
      <c r="AG351" s="32">
        <v>4578</v>
      </c>
      <c r="AH351" s="32">
        <v>3178</v>
      </c>
      <c r="AI351" s="32">
        <v>5512</v>
      </c>
      <c r="AJ351" s="32">
        <v>6905</v>
      </c>
      <c r="AK351" s="32">
        <v>5989</v>
      </c>
      <c r="AL351" s="32">
        <v>6068</v>
      </c>
      <c r="AM351" s="32">
        <v>7624</v>
      </c>
      <c r="AN351" s="32">
        <v>6225</v>
      </c>
      <c r="AO351" s="32">
        <v>5326</v>
      </c>
      <c r="AP351" s="32">
        <v>6121</v>
      </c>
    </row>
    <row r="352" spans="1:42" x14ac:dyDescent="0.3">
      <c r="A352" s="3">
        <v>1936</v>
      </c>
      <c r="B352" s="4" t="s">
        <v>344</v>
      </c>
      <c r="C352" s="33">
        <f t="shared" si="45"/>
        <v>3.5665439242503948E-2</v>
      </c>
      <c r="D352" s="33">
        <f t="shared" si="46"/>
        <v>-4.2819564486461896E-3</v>
      </c>
      <c r="E352" s="33">
        <f t="shared" si="47"/>
        <v>1.9813840773276789E-2</v>
      </c>
      <c r="F352" s="33">
        <f t="shared" si="48"/>
        <v>1.1355184870378241E-2</v>
      </c>
      <c r="G352" s="33">
        <f t="shared" si="49"/>
        <v>1.0346956085386812E-3</v>
      </c>
      <c r="H352" s="33">
        <f t="shared" si="50"/>
        <v>2.6388252474166322E-2</v>
      </c>
      <c r="I352" s="33">
        <f t="shared" si="51"/>
        <v>3.9689525815262104E-2</v>
      </c>
      <c r="J352" s="33">
        <f t="shared" si="52"/>
        <v>2.3842954915139797E-2</v>
      </c>
      <c r="K352" s="32">
        <v>199605</v>
      </c>
      <c r="L352" s="32">
        <v>202244</v>
      </c>
      <c r="M352" s="32">
        <v>217878</v>
      </c>
      <c r="N352" s="32">
        <v>225888</v>
      </c>
      <c r="O352" s="32">
        <v>225187</v>
      </c>
      <c r="P352" s="32">
        <v>233513</v>
      </c>
      <c r="Q352" s="32">
        <v>243112</v>
      </c>
      <c r="R352" s="32">
        <v>260664</v>
      </c>
      <c r="S352" s="32">
        <v>7221</v>
      </c>
      <c r="T352" s="32">
        <v>-717</v>
      </c>
      <c r="U352" s="32">
        <v>5334</v>
      </c>
      <c r="V352" s="32">
        <v>6426</v>
      </c>
      <c r="W352" s="32">
        <v>1944</v>
      </c>
      <c r="X352" s="32">
        <v>6802</v>
      </c>
      <c r="Y352" s="32">
        <v>9346</v>
      </c>
      <c r="Z352" s="32">
        <v>5141</v>
      </c>
      <c r="AA352" s="32">
        <v>3561</v>
      </c>
      <c r="AB352" s="32">
        <v>3636</v>
      </c>
      <c r="AC352" s="32">
        <v>3157</v>
      </c>
      <c r="AD352" s="32">
        <v>3276</v>
      </c>
      <c r="AE352" s="32">
        <v>2627</v>
      </c>
      <c r="AF352" s="32">
        <v>3311</v>
      </c>
      <c r="AG352" s="32">
        <v>4123</v>
      </c>
      <c r="AH352" s="32">
        <v>4534</v>
      </c>
      <c r="AI352" s="32">
        <v>3663</v>
      </c>
      <c r="AJ352" s="32">
        <v>3785</v>
      </c>
      <c r="AK352" s="32">
        <v>4174</v>
      </c>
      <c r="AL352" s="32">
        <v>7137</v>
      </c>
      <c r="AM352" s="32">
        <v>4338</v>
      </c>
      <c r="AN352" s="32">
        <v>3951</v>
      </c>
      <c r="AO352" s="32">
        <v>3820</v>
      </c>
      <c r="AP352" s="32">
        <v>3460</v>
      </c>
    </row>
    <row r="353" spans="1:42" x14ac:dyDescent="0.3">
      <c r="A353" s="3">
        <v>1938</v>
      </c>
      <c r="B353" s="4" t="s">
        <v>345</v>
      </c>
      <c r="C353" s="33">
        <f t="shared" si="45"/>
        <v>0.11547389825628475</v>
      </c>
      <c r="D353" s="33">
        <f t="shared" si="46"/>
        <v>7.8612851777913217E-2</v>
      </c>
      <c r="E353" s="33">
        <f t="shared" si="47"/>
        <v>2.1061142064847976E-2</v>
      </c>
      <c r="F353" s="33">
        <f t="shared" si="48"/>
        <v>1.4819910396161852E-2</v>
      </c>
      <c r="G353" s="33">
        <f t="shared" si="49"/>
        <v>9.4621547615023165E-3</v>
      </c>
      <c r="H353" s="33">
        <f t="shared" si="50"/>
        <v>2.231166766050487E-2</v>
      </c>
      <c r="I353" s="33">
        <f t="shared" si="51"/>
        <v>2.7632262708226416E-2</v>
      </c>
      <c r="J353" s="33">
        <f t="shared" si="52"/>
        <v>2.0870252519391393E-2</v>
      </c>
      <c r="K353" s="32">
        <v>277855</v>
      </c>
      <c r="L353" s="32">
        <v>274001</v>
      </c>
      <c r="M353" s="32">
        <v>273347</v>
      </c>
      <c r="N353" s="32">
        <v>283470</v>
      </c>
      <c r="O353" s="32">
        <v>295810</v>
      </c>
      <c r="P353" s="32">
        <v>301860</v>
      </c>
      <c r="Q353" s="32">
        <v>309819</v>
      </c>
      <c r="R353" s="32">
        <v>318827</v>
      </c>
      <c r="S353" s="32">
        <v>32616</v>
      </c>
      <c r="T353" s="32">
        <v>22922</v>
      </c>
      <c r="U353" s="32">
        <v>6396</v>
      </c>
      <c r="V353" s="32">
        <v>4602</v>
      </c>
      <c r="W353" s="32">
        <v>3377</v>
      </c>
      <c r="X353" s="32">
        <v>7348</v>
      </c>
      <c r="Y353" s="32">
        <v>9737</v>
      </c>
      <c r="Z353" s="32">
        <v>7411</v>
      </c>
      <c r="AA353" s="32">
        <v>1471</v>
      </c>
      <c r="AB353" s="32">
        <v>1438</v>
      </c>
      <c r="AC353" s="32">
        <v>1186</v>
      </c>
      <c r="AD353" s="32">
        <v>1502</v>
      </c>
      <c r="AE353" s="32">
        <v>1732</v>
      </c>
      <c r="AF353" s="32">
        <v>2029</v>
      </c>
      <c r="AG353" s="32">
        <v>3721</v>
      </c>
      <c r="AH353" s="32">
        <v>3447</v>
      </c>
      <c r="AI353" s="32">
        <v>2002</v>
      </c>
      <c r="AJ353" s="32">
        <v>2820</v>
      </c>
      <c r="AK353" s="32">
        <v>1825</v>
      </c>
      <c r="AL353" s="32">
        <v>1903</v>
      </c>
      <c r="AM353" s="32">
        <v>2310</v>
      </c>
      <c r="AN353" s="32">
        <v>2642</v>
      </c>
      <c r="AO353" s="32">
        <v>4897</v>
      </c>
      <c r="AP353" s="32">
        <v>4204</v>
      </c>
    </row>
    <row r="354" spans="1:42" x14ac:dyDescent="0.3">
      <c r="A354" s="3">
        <v>1939</v>
      </c>
      <c r="B354" s="4" t="s">
        <v>346</v>
      </c>
      <c r="C354" s="33">
        <f t="shared" si="45"/>
        <v>-3.7814545257856498E-2</v>
      </c>
      <c r="D354" s="33">
        <f t="shared" si="46"/>
        <v>-6.8119674844906095E-3</v>
      </c>
      <c r="E354" s="33">
        <f t="shared" si="47"/>
        <v>-2.0152054068244173E-2</v>
      </c>
      <c r="F354" s="33">
        <f t="shared" si="48"/>
        <v>2.6011026580835924E-2</v>
      </c>
      <c r="G354" s="33">
        <f t="shared" si="49"/>
        <v>3.955504854416466E-2</v>
      </c>
      <c r="H354" s="33">
        <f t="shared" si="50"/>
        <v>5.2389812208383138E-2</v>
      </c>
      <c r="I354" s="33">
        <f t="shared" si="51"/>
        <v>4.0067694067085373E-2</v>
      </c>
      <c r="J354" s="33">
        <f t="shared" si="52"/>
        <v>2.8099677817479209E-2</v>
      </c>
      <c r="K354" s="32">
        <v>166391</v>
      </c>
      <c r="L354" s="32">
        <v>189079</v>
      </c>
      <c r="M354" s="32">
        <v>194273</v>
      </c>
      <c r="N354" s="32">
        <v>194802</v>
      </c>
      <c r="O354" s="32">
        <v>204247</v>
      </c>
      <c r="P354" s="32">
        <v>207464</v>
      </c>
      <c r="Q354" s="32">
        <v>216858</v>
      </c>
      <c r="R354" s="32">
        <v>216337</v>
      </c>
      <c r="S354" s="32">
        <v>-9453</v>
      </c>
      <c r="T354" s="32">
        <v>-2428</v>
      </c>
      <c r="U354" s="32">
        <v>-2803</v>
      </c>
      <c r="V354" s="32">
        <v>4235</v>
      </c>
      <c r="W354" s="32">
        <v>10299</v>
      </c>
      <c r="X354" s="32">
        <v>11817</v>
      </c>
      <c r="Y354" s="32">
        <v>10161</v>
      </c>
      <c r="Z354" s="32">
        <v>7418</v>
      </c>
      <c r="AA354" s="32">
        <v>8785</v>
      </c>
      <c r="AB354" s="32">
        <v>4549</v>
      </c>
      <c r="AC354" s="32">
        <v>2196</v>
      </c>
      <c r="AD354" s="32">
        <v>4946</v>
      </c>
      <c r="AE354" s="32">
        <v>3746</v>
      </c>
      <c r="AF354" s="32">
        <v>4850</v>
      </c>
      <c r="AG354" s="32">
        <v>4587</v>
      </c>
      <c r="AH354" s="32">
        <v>4419</v>
      </c>
      <c r="AI354" s="32">
        <v>5624</v>
      </c>
      <c r="AJ354" s="32">
        <v>3409</v>
      </c>
      <c r="AK354" s="32">
        <v>3308</v>
      </c>
      <c r="AL354" s="32">
        <v>4114</v>
      </c>
      <c r="AM354" s="32">
        <v>5966</v>
      </c>
      <c r="AN354" s="32">
        <v>5798</v>
      </c>
      <c r="AO354" s="32">
        <v>6059</v>
      </c>
      <c r="AP354" s="32">
        <v>5758</v>
      </c>
    </row>
    <row r="355" spans="1:42" x14ac:dyDescent="0.3">
      <c r="A355" s="3">
        <v>1940</v>
      </c>
      <c r="B355" s="4" t="s">
        <v>347</v>
      </c>
      <c r="C355" s="33">
        <f t="shared" si="45"/>
        <v>-9.3365037815587807E-3</v>
      </c>
      <c r="D355" s="33">
        <f t="shared" si="46"/>
        <v>1.6288466307185889E-3</v>
      </c>
      <c r="E355" s="33">
        <f t="shared" si="47"/>
        <v>2.2744510510791703E-2</v>
      </c>
      <c r="F355" s="33">
        <f t="shared" si="48"/>
        <v>3.2090423077966834E-2</v>
      </c>
      <c r="G355" s="33">
        <f t="shared" si="49"/>
        <v>1.6338483378048399E-2</v>
      </c>
      <c r="H355" s="33">
        <f t="shared" si="50"/>
        <v>-6.3191349880089955E-3</v>
      </c>
      <c r="I355" s="33">
        <f t="shared" si="51"/>
        <v>-1.7871252219569596E-2</v>
      </c>
      <c r="J355" s="33">
        <f t="shared" si="52"/>
        <v>2.0039563432429928E-2</v>
      </c>
      <c r="K355" s="32">
        <v>200182</v>
      </c>
      <c r="L355" s="32">
        <v>205667</v>
      </c>
      <c r="M355" s="32">
        <v>213590</v>
      </c>
      <c r="N355" s="32">
        <v>221094</v>
      </c>
      <c r="O355" s="32">
        <v>224011</v>
      </c>
      <c r="P355" s="32">
        <v>241014</v>
      </c>
      <c r="Q355" s="32">
        <v>235406</v>
      </c>
      <c r="R355" s="32">
        <v>248209</v>
      </c>
      <c r="S355" s="32">
        <v>-1049</v>
      </c>
      <c r="T355" s="32">
        <v>2004</v>
      </c>
      <c r="U355" s="32">
        <v>4842</v>
      </c>
      <c r="V355" s="32">
        <v>5727</v>
      </c>
      <c r="W355" s="32">
        <v>3864</v>
      </c>
      <c r="X355" s="32">
        <v>9358</v>
      </c>
      <c r="Y355" s="32">
        <v>-13729</v>
      </c>
      <c r="Z355" s="32">
        <v>7728</v>
      </c>
      <c r="AA355" s="32">
        <v>3977</v>
      </c>
      <c r="AB355" s="32">
        <v>3489</v>
      </c>
      <c r="AC355" s="32">
        <v>3857</v>
      </c>
      <c r="AD355" s="32">
        <v>3061</v>
      </c>
      <c r="AE355" s="32">
        <v>3729</v>
      </c>
      <c r="AF355" s="32">
        <v>2942</v>
      </c>
      <c r="AG355" s="32">
        <v>13318</v>
      </c>
      <c r="AH355" s="32">
        <v>2778</v>
      </c>
      <c r="AI355" s="32">
        <v>4797</v>
      </c>
      <c r="AJ355" s="32">
        <v>5158</v>
      </c>
      <c r="AK355" s="32">
        <v>3841</v>
      </c>
      <c r="AL355" s="32">
        <v>1693</v>
      </c>
      <c r="AM355" s="32">
        <v>3933</v>
      </c>
      <c r="AN355" s="32">
        <v>13823</v>
      </c>
      <c r="AO355" s="32">
        <v>3796</v>
      </c>
      <c r="AP355" s="32">
        <v>5532</v>
      </c>
    </row>
    <row r="356" spans="1:42" x14ac:dyDescent="0.3">
      <c r="A356" s="3">
        <v>1941</v>
      </c>
      <c r="B356" s="4" t="s">
        <v>348</v>
      </c>
      <c r="C356" s="33">
        <f t="shared" si="45"/>
        <v>-1.8192820387800058E-2</v>
      </c>
      <c r="D356" s="33">
        <f t="shared" si="46"/>
        <v>4.9286662451268181E-3</v>
      </c>
      <c r="E356" s="33">
        <f t="shared" si="47"/>
        <v>2.1028880508531706E-2</v>
      </c>
      <c r="F356" s="33">
        <f t="shared" si="48"/>
        <v>3.3421154018282787E-2</v>
      </c>
      <c r="G356" s="33">
        <f t="shared" si="49"/>
        <v>-3.8388081052495417E-3</v>
      </c>
      <c r="H356" s="33">
        <f t="shared" si="50"/>
        <v>3.063765834108638E-2</v>
      </c>
      <c r="I356" s="33">
        <f t="shared" si="51"/>
        <v>1.7132121458312177E-2</v>
      </c>
      <c r="J356" s="33">
        <f t="shared" si="52"/>
        <v>1.3794978640878476E-2</v>
      </c>
      <c r="K356" s="32">
        <v>229706</v>
      </c>
      <c r="L356" s="32">
        <v>238807</v>
      </c>
      <c r="M356" s="32">
        <v>252177</v>
      </c>
      <c r="N356" s="32">
        <v>256963</v>
      </c>
      <c r="O356" s="32">
        <v>262842</v>
      </c>
      <c r="P356" s="32">
        <v>279460</v>
      </c>
      <c r="Q356" s="32">
        <v>295410</v>
      </c>
      <c r="R356" s="32">
        <v>305256</v>
      </c>
      <c r="S356" s="32">
        <v>-3786</v>
      </c>
      <c r="T356" s="32">
        <v>721</v>
      </c>
      <c r="U356" s="32">
        <v>4157</v>
      </c>
      <c r="V356" s="32">
        <v>9065</v>
      </c>
      <c r="W356" s="32">
        <v>284</v>
      </c>
      <c r="X356" s="32">
        <v>10135</v>
      </c>
      <c r="Y356" s="32">
        <v>7945</v>
      </c>
      <c r="Z356" s="32">
        <v>4886</v>
      </c>
      <c r="AA356" s="32">
        <v>966</v>
      </c>
      <c r="AB356" s="32">
        <v>3781</v>
      </c>
      <c r="AC356" s="32">
        <v>3044</v>
      </c>
      <c r="AD356" s="32">
        <v>1710</v>
      </c>
      <c r="AE356" s="32">
        <v>2420</v>
      </c>
      <c r="AF356" s="32">
        <v>2791</v>
      </c>
      <c r="AG356" s="32">
        <v>2522</v>
      </c>
      <c r="AH356" s="32">
        <v>4066</v>
      </c>
      <c r="AI356" s="32">
        <v>1359</v>
      </c>
      <c r="AJ356" s="32">
        <v>3325</v>
      </c>
      <c r="AK356" s="32">
        <v>1898</v>
      </c>
      <c r="AL356" s="32">
        <v>2187</v>
      </c>
      <c r="AM356" s="32">
        <v>3713</v>
      </c>
      <c r="AN356" s="32">
        <v>4364</v>
      </c>
      <c r="AO356" s="32">
        <v>5406</v>
      </c>
      <c r="AP356" s="32">
        <v>4741</v>
      </c>
    </row>
    <row r="357" spans="1:42" x14ac:dyDescent="0.3">
      <c r="A357" s="3">
        <v>1942</v>
      </c>
      <c r="B357" s="4" t="s">
        <v>349</v>
      </c>
      <c r="C357" s="33">
        <f t="shared" si="45"/>
        <v>-1.3404653321664146E-2</v>
      </c>
      <c r="D357" s="33">
        <f t="shared" si="46"/>
        <v>1.8299240756308129E-2</v>
      </c>
      <c r="E357" s="33">
        <f t="shared" si="47"/>
        <v>3.0724703033748895E-2</v>
      </c>
      <c r="F357" s="33">
        <f t="shared" si="48"/>
        <v>3.6128282614885779E-2</v>
      </c>
      <c r="G357" s="33">
        <f t="shared" si="49"/>
        <v>-1.0733591793951655E-3</v>
      </c>
      <c r="H357" s="33">
        <f t="shared" si="50"/>
        <v>-4.2778163399721913E-3</v>
      </c>
      <c r="I357" s="33">
        <f t="shared" si="51"/>
        <v>7.2549099025160782E-2</v>
      </c>
      <c r="J357" s="33">
        <f t="shared" si="52"/>
        <v>3.0075893585767913E-2</v>
      </c>
      <c r="K357" s="32">
        <v>357637</v>
      </c>
      <c r="L357" s="32">
        <v>374715</v>
      </c>
      <c r="M357" s="32">
        <v>408043</v>
      </c>
      <c r="N357" s="32">
        <v>435476</v>
      </c>
      <c r="O357" s="32">
        <v>436946</v>
      </c>
      <c r="P357" s="32">
        <v>450931</v>
      </c>
      <c r="Q357" s="32">
        <v>469103</v>
      </c>
      <c r="R357" s="32">
        <v>490160</v>
      </c>
      <c r="S357" s="32">
        <v>-5867</v>
      </c>
      <c r="T357" s="32">
        <v>8257</v>
      </c>
      <c r="U357" s="32">
        <v>12531</v>
      </c>
      <c r="V357" s="32">
        <v>18406</v>
      </c>
      <c r="W357" s="32">
        <v>-1107</v>
      </c>
      <c r="X357" s="32">
        <v>-2122</v>
      </c>
      <c r="Y357" s="32">
        <v>35455</v>
      </c>
      <c r="Z357" s="32">
        <v>14752</v>
      </c>
      <c r="AA357" s="32">
        <v>3584</v>
      </c>
      <c r="AB357" s="32">
        <v>3350</v>
      </c>
      <c r="AC357" s="32">
        <v>3516</v>
      </c>
      <c r="AD357" s="32">
        <v>2831</v>
      </c>
      <c r="AE357" s="32">
        <v>5330</v>
      </c>
      <c r="AF357" s="32">
        <v>5792</v>
      </c>
      <c r="AG357" s="32">
        <v>2935</v>
      </c>
      <c r="AH357" s="32">
        <v>4751</v>
      </c>
      <c r="AI357" s="32">
        <v>2511</v>
      </c>
      <c r="AJ357" s="32">
        <v>4750</v>
      </c>
      <c r="AK357" s="32">
        <v>3510</v>
      </c>
      <c r="AL357" s="32">
        <v>5504</v>
      </c>
      <c r="AM357" s="32">
        <v>4692</v>
      </c>
      <c r="AN357" s="32">
        <v>5599</v>
      </c>
      <c r="AO357" s="32">
        <v>4357</v>
      </c>
      <c r="AP357" s="32">
        <v>4761</v>
      </c>
    </row>
    <row r="358" spans="1:42" x14ac:dyDescent="0.3">
      <c r="A358" s="3">
        <v>1943</v>
      </c>
      <c r="B358" s="4" t="s">
        <v>350</v>
      </c>
      <c r="C358" s="33">
        <f t="shared" si="45"/>
        <v>-1.0162855902330613E-2</v>
      </c>
      <c r="D358" s="33">
        <f t="shared" si="46"/>
        <v>1.1584451779543519E-2</v>
      </c>
      <c r="E358" s="33">
        <f t="shared" si="47"/>
        <v>0.22117795914645266</v>
      </c>
      <c r="F358" s="33">
        <f t="shared" si="48"/>
        <v>4.6883849044946711E-2</v>
      </c>
      <c r="G358" s="33">
        <f t="shared" si="49"/>
        <v>-5.424693464393486E-2</v>
      </c>
      <c r="H358" s="33">
        <f t="shared" si="50"/>
        <v>-2.1633906094031527E-2</v>
      </c>
      <c r="I358" s="33">
        <f t="shared" si="51"/>
        <v>6.3797394939706627E-3</v>
      </c>
      <c r="J358" s="33">
        <f t="shared" si="52"/>
        <v>1.571410095119399E-2</v>
      </c>
      <c r="K358" s="32">
        <v>135887</v>
      </c>
      <c r="L358" s="32">
        <v>142087</v>
      </c>
      <c r="M358" s="32">
        <v>175456</v>
      </c>
      <c r="N358" s="32">
        <v>155384</v>
      </c>
      <c r="O358" s="32">
        <v>157078</v>
      </c>
      <c r="P358" s="32">
        <v>159287</v>
      </c>
      <c r="Q358" s="32">
        <v>165524</v>
      </c>
      <c r="R358" s="32">
        <v>170102</v>
      </c>
      <c r="S358" s="32">
        <v>-1079</v>
      </c>
      <c r="T358" s="32">
        <v>6189</v>
      </c>
      <c r="U358" s="32">
        <v>38356</v>
      </c>
      <c r="V358" s="32">
        <v>6494</v>
      </c>
      <c r="W358" s="32">
        <v>-9555</v>
      </c>
      <c r="X358" s="32">
        <v>-3817</v>
      </c>
      <c r="Y358" s="32">
        <v>1946</v>
      </c>
      <c r="Z358" s="32">
        <v>3437</v>
      </c>
      <c r="AA358" s="32">
        <v>912</v>
      </c>
      <c r="AB358" s="32">
        <v>1639</v>
      </c>
      <c r="AC358" s="32">
        <v>2009</v>
      </c>
      <c r="AD358" s="32">
        <v>3618</v>
      </c>
      <c r="AE358" s="32">
        <v>5225</v>
      </c>
      <c r="AF358" s="32">
        <v>4469</v>
      </c>
      <c r="AG358" s="32">
        <v>2931</v>
      </c>
      <c r="AH358" s="32">
        <v>3018</v>
      </c>
      <c r="AI358" s="32">
        <v>1214</v>
      </c>
      <c r="AJ358" s="32">
        <v>6182</v>
      </c>
      <c r="AK358" s="32">
        <v>1558</v>
      </c>
      <c r="AL358" s="32">
        <v>2827</v>
      </c>
      <c r="AM358" s="32">
        <v>4191</v>
      </c>
      <c r="AN358" s="32">
        <v>4098</v>
      </c>
      <c r="AO358" s="32">
        <v>3821</v>
      </c>
      <c r="AP358" s="32">
        <v>3782</v>
      </c>
    </row>
    <row r="359" spans="1:42" x14ac:dyDescent="0.3">
      <c r="A359" s="3">
        <v>2002</v>
      </c>
      <c r="B359" s="4" t="s">
        <v>351</v>
      </c>
      <c r="C359" s="33">
        <f t="shared" si="45"/>
        <v>9.4126569478385436E-2</v>
      </c>
      <c r="D359" s="33">
        <f t="shared" si="46"/>
        <v>5.2959857196230642E-2</v>
      </c>
      <c r="E359" s="33">
        <f t="shared" si="47"/>
        <v>0.10384146805756492</v>
      </c>
      <c r="F359" s="33">
        <f t="shared" si="48"/>
        <v>0.18368464156050049</v>
      </c>
      <c r="G359" s="33">
        <f t="shared" si="49"/>
        <v>1.6599398840692784E-2</v>
      </c>
      <c r="H359" s="33">
        <f t="shared" si="50"/>
        <v>7.18396761932968E-2</v>
      </c>
      <c r="I359" s="33">
        <f t="shared" si="51"/>
        <v>5.3961458061742115E-2</v>
      </c>
      <c r="J359" s="33">
        <f t="shared" si="52"/>
        <v>5.076347101706892E-2</v>
      </c>
      <c r="K359" s="32">
        <v>201739</v>
      </c>
      <c r="L359" s="32">
        <v>192712</v>
      </c>
      <c r="M359" s="32">
        <v>210128</v>
      </c>
      <c r="N359" s="32">
        <v>228337</v>
      </c>
      <c r="O359" s="32">
        <v>199947</v>
      </c>
      <c r="P359" s="32">
        <v>202590</v>
      </c>
      <c r="Q359" s="32">
        <v>218619</v>
      </c>
      <c r="R359" s="32">
        <v>227841</v>
      </c>
      <c r="S359" s="32">
        <v>17480</v>
      </c>
      <c r="T359" s="32">
        <v>9921</v>
      </c>
      <c r="U359" s="32">
        <v>21824</v>
      </c>
      <c r="V359" s="32">
        <v>42024</v>
      </c>
      <c r="W359" s="32">
        <v>5623</v>
      </c>
      <c r="X359" s="32">
        <v>15660</v>
      </c>
      <c r="Y359" s="32">
        <v>11605</v>
      </c>
      <c r="Z359" s="32">
        <v>9956</v>
      </c>
      <c r="AA359" s="32">
        <v>4478</v>
      </c>
      <c r="AB359" s="32">
        <v>3705</v>
      </c>
      <c r="AC359" s="32">
        <v>2721</v>
      </c>
      <c r="AD359" s="32">
        <v>3222</v>
      </c>
      <c r="AE359" s="32">
        <v>1516</v>
      </c>
      <c r="AF359" s="32">
        <v>934</v>
      </c>
      <c r="AG359" s="32">
        <v>3359</v>
      </c>
      <c r="AH359" s="32">
        <v>4349</v>
      </c>
      <c r="AI359" s="32">
        <v>2969</v>
      </c>
      <c r="AJ359" s="32">
        <v>3420</v>
      </c>
      <c r="AK359" s="32">
        <v>2725</v>
      </c>
      <c r="AL359" s="32">
        <v>3304</v>
      </c>
      <c r="AM359" s="32">
        <v>3820</v>
      </c>
      <c r="AN359" s="32">
        <v>2040</v>
      </c>
      <c r="AO359" s="32">
        <v>3167</v>
      </c>
      <c r="AP359" s="32">
        <v>2739</v>
      </c>
    </row>
    <row r="360" spans="1:42" x14ac:dyDescent="0.3">
      <c r="A360" s="3">
        <v>2003</v>
      </c>
      <c r="B360" s="4" t="s">
        <v>352</v>
      </c>
      <c r="C360" s="33">
        <f t="shared" si="45"/>
        <v>6.9932105317284908E-3</v>
      </c>
      <c r="D360" s="33">
        <f t="shared" si="46"/>
        <v>2.5116652939257567E-2</v>
      </c>
      <c r="E360" s="33">
        <f t="shared" si="47"/>
        <v>8.4054926779613699E-3</v>
      </c>
      <c r="F360" s="33">
        <f t="shared" si="48"/>
        <v>-8.33859635272756E-4</v>
      </c>
      <c r="G360" s="33">
        <f t="shared" si="49"/>
        <v>-1.0772326474479081E-2</v>
      </c>
      <c r="H360" s="33">
        <f t="shared" si="50"/>
        <v>3.0704619240464682E-2</v>
      </c>
      <c r="I360" s="33">
        <f t="shared" si="51"/>
        <v>2.0953773035802592E-2</v>
      </c>
      <c r="J360" s="33">
        <f t="shared" si="52"/>
        <v>4.4552600462970673E-2</v>
      </c>
      <c r="K360" s="32">
        <v>515357</v>
      </c>
      <c r="L360" s="32">
        <v>554851</v>
      </c>
      <c r="M360" s="32">
        <v>587473</v>
      </c>
      <c r="N360" s="32">
        <v>608016</v>
      </c>
      <c r="O360" s="32">
        <v>591887</v>
      </c>
      <c r="P360" s="32">
        <v>620037</v>
      </c>
      <c r="Q360" s="32">
        <v>685509</v>
      </c>
      <c r="R360" s="32">
        <v>720564</v>
      </c>
      <c r="S360" s="32">
        <v>1163</v>
      </c>
      <c r="T360" s="32">
        <v>12152</v>
      </c>
      <c r="U360" s="32">
        <v>5607</v>
      </c>
      <c r="V360" s="32">
        <v>-1952</v>
      </c>
      <c r="W360" s="32">
        <v>-4793</v>
      </c>
      <c r="X360" s="32">
        <v>17867</v>
      </c>
      <c r="Y360" s="32">
        <v>21774</v>
      </c>
      <c r="Z360" s="32">
        <v>36539</v>
      </c>
      <c r="AA360" s="32">
        <v>7571</v>
      </c>
      <c r="AB360" s="32">
        <v>5296</v>
      </c>
      <c r="AC360" s="32">
        <v>6836</v>
      </c>
      <c r="AD360" s="32">
        <v>6808</v>
      </c>
      <c r="AE360" s="32">
        <v>4381</v>
      </c>
      <c r="AF360" s="32">
        <v>6064</v>
      </c>
      <c r="AG360" s="32">
        <v>7591</v>
      </c>
      <c r="AH360" s="32">
        <v>15193</v>
      </c>
      <c r="AI360" s="32">
        <v>5130</v>
      </c>
      <c r="AJ360" s="32">
        <v>3512</v>
      </c>
      <c r="AK360" s="32">
        <v>7505</v>
      </c>
      <c r="AL360" s="32">
        <v>5363</v>
      </c>
      <c r="AM360" s="32">
        <v>5964</v>
      </c>
      <c r="AN360" s="32">
        <v>4893</v>
      </c>
      <c r="AO360" s="32">
        <v>15001</v>
      </c>
      <c r="AP360" s="32">
        <v>19629</v>
      </c>
    </row>
    <row r="361" spans="1:42" x14ac:dyDescent="0.3">
      <c r="A361" s="3">
        <v>2004</v>
      </c>
      <c r="B361" s="4" t="s">
        <v>353</v>
      </c>
      <c r="C361" s="33">
        <f t="shared" si="45"/>
        <v>-4.0551643516093276E-3</v>
      </c>
      <c r="D361" s="33">
        <f t="shared" si="46"/>
        <v>2.466435606480236E-2</v>
      </c>
      <c r="E361" s="33">
        <f t="shared" si="47"/>
        <v>9.4475843495675071E-3</v>
      </c>
      <c r="F361" s="33">
        <f t="shared" si="48"/>
        <v>6.1983391861336556E-2</v>
      </c>
      <c r="G361" s="33">
        <f t="shared" si="49"/>
        <v>5.9309259315313133E-2</v>
      </c>
      <c r="H361" s="33">
        <f t="shared" si="50"/>
        <v>7.8442670110475052E-2</v>
      </c>
      <c r="I361" s="33">
        <f t="shared" si="51"/>
        <v>4.5568226233080412E-2</v>
      </c>
      <c r="J361" s="33">
        <f t="shared" si="52"/>
        <v>5.4337112412777951E-2</v>
      </c>
      <c r="K361" s="32">
        <v>906745</v>
      </c>
      <c r="L361" s="32">
        <v>947805</v>
      </c>
      <c r="M361" s="32">
        <v>1016662</v>
      </c>
      <c r="N361" s="32">
        <v>1095487</v>
      </c>
      <c r="O361" s="32">
        <v>1156295</v>
      </c>
      <c r="P361" s="32">
        <v>1207965</v>
      </c>
      <c r="Q361" s="32">
        <v>1276701</v>
      </c>
      <c r="R361" s="32">
        <v>1381818</v>
      </c>
      <c r="S361" s="32">
        <v>-4731</v>
      </c>
      <c r="T361" s="32">
        <v>29585</v>
      </c>
      <c r="U361" s="32">
        <v>17897</v>
      </c>
      <c r="V361" s="32">
        <v>70994</v>
      </c>
      <c r="W361" s="32">
        <v>64654</v>
      </c>
      <c r="X361" s="32">
        <v>104095</v>
      </c>
      <c r="Y361" s="32">
        <v>53056</v>
      </c>
      <c r="Z361" s="32">
        <v>91626</v>
      </c>
      <c r="AA361" s="32">
        <v>10091</v>
      </c>
      <c r="AB361" s="32">
        <v>10240</v>
      </c>
      <c r="AC361" s="32">
        <v>8913</v>
      </c>
      <c r="AD361" s="32">
        <v>20428</v>
      </c>
      <c r="AE361" s="32">
        <v>20841</v>
      </c>
      <c r="AF361" s="32">
        <v>8683</v>
      </c>
      <c r="AG361" s="32">
        <v>16073</v>
      </c>
      <c r="AH361" s="32">
        <v>15729</v>
      </c>
      <c r="AI361" s="32">
        <v>9037</v>
      </c>
      <c r="AJ361" s="32">
        <v>16448</v>
      </c>
      <c r="AK361" s="32">
        <v>17205</v>
      </c>
      <c r="AL361" s="32">
        <v>23520</v>
      </c>
      <c r="AM361" s="32">
        <v>16916</v>
      </c>
      <c r="AN361" s="32">
        <v>18022</v>
      </c>
      <c r="AO361" s="32">
        <v>10952</v>
      </c>
      <c r="AP361" s="32">
        <v>32271</v>
      </c>
    </row>
    <row r="362" spans="1:42" x14ac:dyDescent="0.3">
      <c r="A362" s="3">
        <v>2011</v>
      </c>
      <c r="B362" s="4" t="s">
        <v>354</v>
      </c>
      <c r="C362" s="33">
        <f t="shared" si="45"/>
        <v>-1.3651150262875469E-2</v>
      </c>
      <c r="D362" s="33">
        <f t="shared" si="46"/>
        <v>-4.0121452166255581E-2</v>
      </c>
      <c r="E362" s="33">
        <f t="shared" si="47"/>
        <v>2.6271189639488317E-3</v>
      </c>
      <c r="F362" s="33">
        <f t="shared" si="48"/>
        <v>1.7327014893465404E-2</v>
      </c>
      <c r="G362" s="33">
        <f t="shared" si="49"/>
        <v>-1.8392515046050824E-3</v>
      </c>
      <c r="H362" s="33">
        <f t="shared" si="50"/>
        <v>4.7999730716798222E-2</v>
      </c>
      <c r="I362" s="33">
        <f t="shared" si="51"/>
        <v>5.124076499021938E-2</v>
      </c>
      <c r="J362" s="33">
        <f t="shared" si="52"/>
        <v>2.4672868689949671E-2</v>
      </c>
      <c r="K362" s="32">
        <v>239467</v>
      </c>
      <c r="L362" s="32">
        <v>250963</v>
      </c>
      <c r="M362" s="32">
        <v>264929</v>
      </c>
      <c r="N362" s="32">
        <v>280660</v>
      </c>
      <c r="O362" s="32">
        <v>287617</v>
      </c>
      <c r="P362" s="32">
        <v>297085</v>
      </c>
      <c r="Q362" s="32">
        <v>309285</v>
      </c>
      <c r="R362" s="32">
        <v>327850</v>
      </c>
      <c r="S362" s="32">
        <v>-4094</v>
      </c>
      <c r="T362" s="32">
        <v>-10656</v>
      </c>
      <c r="U362" s="32">
        <v>1732</v>
      </c>
      <c r="V362" s="32">
        <v>4548</v>
      </c>
      <c r="W362" s="32">
        <v>2563</v>
      </c>
      <c r="X362" s="32">
        <v>13224</v>
      </c>
      <c r="Y362" s="32">
        <v>21892</v>
      </c>
      <c r="Z362" s="32">
        <v>8998</v>
      </c>
      <c r="AA362" s="32">
        <v>2202</v>
      </c>
      <c r="AB362" s="32">
        <v>3122</v>
      </c>
      <c r="AC362" s="32">
        <v>1515</v>
      </c>
      <c r="AD362" s="32">
        <v>1377</v>
      </c>
      <c r="AE362" s="32">
        <v>847</v>
      </c>
      <c r="AF362" s="32">
        <v>3483</v>
      </c>
      <c r="AG362" s="32">
        <v>1536</v>
      </c>
      <c r="AH362" s="32">
        <v>3683</v>
      </c>
      <c r="AI362" s="32">
        <v>1377</v>
      </c>
      <c r="AJ362" s="32">
        <v>2535</v>
      </c>
      <c r="AK362" s="32">
        <v>2551</v>
      </c>
      <c r="AL362" s="32">
        <v>1062</v>
      </c>
      <c r="AM362" s="32">
        <v>3939</v>
      </c>
      <c r="AN362" s="32">
        <v>2447</v>
      </c>
      <c r="AO362" s="32">
        <v>7580</v>
      </c>
      <c r="AP362" s="32">
        <v>4592</v>
      </c>
    </row>
    <row r="363" spans="1:42" x14ac:dyDescent="0.3">
      <c r="A363" s="3">
        <v>2012</v>
      </c>
      <c r="B363" s="4" t="s">
        <v>355</v>
      </c>
      <c r="C363" s="33">
        <f t="shared" si="45"/>
        <v>-1.0300915473987989E-2</v>
      </c>
      <c r="D363" s="33">
        <f t="shared" si="46"/>
        <v>2.0680766096397758E-2</v>
      </c>
      <c r="E363" s="33">
        <f t="shared" si="47"/>
        <v>1.5564535552760456E-2</v>
      </c>
      <c r="F363" s="33">
        <f t="shared" si="48"/>
        <v>4.7717666738023292E-3</v>
      </c>
      <c r="G363" s="33">
        <f t="shared" si="49"/>
        <v>-2.0384694853045264E-3</v>
      </c>
      <c r="H363" s="33">
        <f t="shared" si="50"/>
        <v>1.6438628946933237E-2</v>
      </c>
      <c r="I363" s="33">
        <f t="shared" si="51"/>
        <v>1.8529047616517261E-2</v>
      </c>
      <c r="J363" s="33">
        <f t="shared" si="52"/>
        <v>6.4503903433641629E-3</v>
      </c>
      <c r="K363" s="32">
        <v>1295613</v>
      </c>
      <c r="L363" s="32">
        <v>1428332</v>
      </c>
      <c r="M363" s="32">
        <v>1494680</v>
      </c>
      <c r="N363" s="32">
        <v>1606952</v>
      </c>
      <c r="O363" s="32">
        <v>1660069</v>
      </c>
      <c r="P363" s="32">
        <v>1747591</v>
      </c>
      <c r="Q363" s="32">
        <v>1881910</v>
      </c>
      <c r="R363" s="32">
        <v>2000034</v>
      </c>
      <c r="S363" s="32">
        <v>-21482</v>
      </c>
      <c r="T363" s="32">
        <v>33468</v>
      </c>
      <c r="U363" s="32">
        <v>26255</v>
      </c>
      <c r="V363" s="32">
        <v>13589</v>
      </c>
      <c r="W363" s="32">
        <v>-1284</v>
      </c>
      <c r="X363" s="32">
        <v>30915</v>
      </c>
      <c r="Y363" s="32">
        <v>44442</v>
      </c>
      <c r="Z363" s="32">
        <v>14468</v>
      </c>
      <c r="AA363" s="32">
        <v>19493</v>
      </c>
      <c r="AB363" s="32">
        <v>6102</v>
      </c>
      <c r="AC363" s="32">
        <v>7864</v>
      </c>
      <c r="AD363" s="32">
        <v>9567</v>
      </c>
      <c r="AE363" s="32">
        <v>11062</v>
      </c>
      <c r="AF363" s="32">
        <v>10762</v>
      </c>
      <c r="AG363" s="32">
        <v>8636</v>
      </c>
      <c r="AH363" s="32">
        <v>16592</v>
      </c>
      <c r="AI363" s="32">
        <v>11357</v>
      </c>
      <c r="AJ363" s="32">
        <v>10031</v>
      </c>
      <c r="AK363" s="32">
        <v>10855</v>
      </c>
      <c r="AL363" s="32">
        <v>15488</v>
      </c>
      <c r="AM363" s="32">
        <v>13162</v>
      </c>
      <c r="AN363" s="32">
        <v>12949</v>
      </c>
      <c r="AO363" s="32">
        <v>18208</v>
      </c>
      <c r="AP363" s="32">
        <v>18159</v>
      </c>
    </row>
    <row r="364" spans="1:42" x14ac:dyDescent="0.3">
      <c r="A364" s="3">
        <v>2014</v>
      </c>
      <c r="B364" s="4" t="s">
        <v>356</v>
      </c>
      <c r="C364" s="33">
        <f t="shared" si="45"/>
        <v>5.9602428123540788E-2</v>
      </c>
      <c r="D364" s="33">
        <f t="shared" si="46"/>
        <v>8.0567481799514659E-2</v>
      </c>
      <c r="E364" s="33">
        <f t="shared" si="47"/>
        <v>2.1948955916473317E-2</v>
      </c>
      <c r="F364" s="33">
        <f t="shared" si="48"/>
        <v>3.119361633059798E-2</v>
      </c>
      <c r="G364" s="33">
        <f t="shared" si="49"/>
        <v>1.2132583799300302E-2</v>
      </c>
      <c r="H364" s="33">
        <f t="shared" si="50"/>
        <v>2.147399925177703E-2</v>
      </c>
      <c r="I364" s="33">
        <f t="shared" si="51"/>
        <v>3.2005442909688805E-2</v>
      </c>
      <c r="J364" s="33">
        <f t="shared" si="52"/>
        <v>2.4699469672081687E-2</v>
      </c>
      <c r="K364" s="32">
        <v>119928</v>
      </c>
      <c r="L364" s="32">
        <v>133925</v>
      </c>
      <c r="M364" s="32">
        <v>129300</v>
      </c>
      <c r="N364" s="32">
        <v>132463</v>
      </c>
      <c r="O364" s="32">
        <v>133772</v>
      </c>
      <c r="P364" s="32">
        <v>133650</v>
      </c>
      <c r="Q364" s="32">
        <v>141101</v>
      </c>
      <c r="R364" s="32">
        <v>149153</v>
      </c>
      <c r="S364" s="32">
        <v>10702</v>
      </c>
      <c r="T364" s="32">
        <v>11399</v>
      </c>
      <c r="U364" s="32">
        <v>4574</v>
      </c>
      <c r="V364" s="32">
        <v>3350</v>
      </c>
      <c r="W364" s="32">
        <v>2655</v>
      </c>
      <c r="X364" s="32">
        <v>3815</v>
      </c>
      <c r="Y364" s="32">
        <v>6727</v>
      </c>
      <c r="Z364" s="32">
        <v>6097</v>
      </c>
      <c r="AA364" s="32">
        <v>642</v>
      </c>
      <c r="AB364" s="32">
        <v>1582</v>
      </c>
      <c r="AC364" s="32">
        <v>378</v>
      </c>
      <c r="AD364" s="32">
        <v>2080</v>
      </c>
      <c r="AE364" s="32">
        <v>847</v>
      </c>
      <c r="AF364" s="32">
        <v>1127</v>
      </c>
      <c r="AG364" s="32">
        <v>2277</v>
      </c>
      <c r="AH364" s="32">
        <v>1408</v>
      </c>
      <c r="AI364" s="32">
        <v>4196</v>
      </c>
      <c r="AJ364" s="32">
        <v>2191</v>
      </c>
      <c r="AK364" s="32">
        <v>2114</v>
      </c>
      <c r="AL364" s="32">
        <v>1298</v>
      </c>
      <c r="AM364" s="32">
        <v>1879</v>
      </c>
      <c r="AN364" s="32">
        <v>2072</v>
      </c>
      <c r="AO364" s="32">
        <v>4488</v>
      </c>
      <c r="AP364" s="32">
        <v>3821</v>
      </c>
    </row>
    <row r="365" spans="1:42" x14ac:dyDescent="0.3">
      <c r="A365" s="3">
        <v>2015</v>
      </c>
      <c r="B365" s="4" t="s">
        <v>357</v>
      </c>
      <c r="C365" s="33">
        <f t="shared" si="45"/>
        <v>8.2663777797839372E-2</v>
      </c>
      <c r="D365" s="33">
        <f t="shared" si="46"/>
        <v>6.1470112312214553E-2</v>
      </c>
      <c r="E365" s="33">
        <f t="shared" si="47"/>
        <v>1.8685858989737437E-2</v>
      </c>
      <c r="F365" s="33">
        <f t="shared" si="48"/>
        <v>8.0201754757767141E-2</v>
      </c>
      <c r="G365" s="33">
        <f t="shared" si="49"/>
        <v>6.4824958712821096E-2</v>
      </c>
      <c r="H365" s="33">
        <f t="shared" si="50"/>
        <v>9.5306427967514984E-2</v>
      </c>
      <c r="I365" s="33">
        <f t="shared" si="51"/>
        <v>6.3461338018731661E-2</v>
      </c>
      <c r="J365" s="33">
        <f t="shared" si="52"/>
        <v>3.248200205690778E-2</v>
      </c>
      <c r="K365" s="32">
        <v>99693</v>
      </c>
      <c r="L365" s="32">
        <v>104441</v>
      </c>
      <c r="M365" s="32">
        <v>112545</v>
      </c>
      <c r="N365" s="32">
        <v>117965</v>
      </c>
      <c r="O365" s="32">
        <v>122314</v>
      </c>
      <c r="P365" s="32">
        <v>128921</v>
      </c>
      <c r="Q365" s="32">
        <v>134318</v>
      </c>
      <c r="R365" s="32">
        <v>140016</v>
      </c>
      <c r="S365" s="32">
        <v>10239</v>
      </c>
      <c r="T365" s="32">
        <v>9271</v>
      </c>
      <c r="U365" s="32">
        <v>9649</v>
      </c>
      <c r="V365" s="32">
        <v>9574</v>
      </c>
      <c r="W365" s="32">
        <v>9239</v>
      </c>
      <c r="X365" s="32">
        <v>11078</v>
      </c>
      <c r="Y365" s="32">
        <v>7191</v>
      </c>
      <c r="Z365" s="32">
        <v>5018</v>
      </c>
      <c r="AA365" s="32">
        <v>888</v>
      </c>
      <c r="AB365" s="32">
        <v>759</v>
      </c>
      <c r="AC365" s="32">
        <v>1097</v>
      </c>
      <c r="AD365" s="32">
        <v>3726</v>
      </c>
      <c r="AE365" s="32">
        <v>1475</v>
      </c>
      <c r="AF365" s="32">
        <v>2373</v>
      </c>
      <c r="AG365" s="32">
        <v>2430</v>
      </c>
      <c r="AH365" s="32">
        <v>915</v>
      </c>
      <c r="AI365" s="32">
        <v>2886</v>
      </c>
      <c r="AJ365" s="32">
        <v>3610</v>
      </c>
      <c r="AK365" s="32">
        <v>8643</v>
      </c>
      <c r="AL365" s="32">
        <v>3839</v>
      </c>
      <c r="AM365" s="32">
        <v>2785</v>
      </c>
      <c r="AN365" s="32">
        <v>1164</v>
      </c>
      <c r="AO365" s="32">
        <v>1097</v>
      </c>
      <c r="AP365" s="32">
        <v>1385</v>
      </c>
    </row>
    <row r="366" spans="1:42" x14ac:dyDescent="0.3">
      <c r="A366" s="3">
        <v>2017</v>
      </c>
      <c r="B366" s="4" t="s">
        <v>358</v>
      </c>
      <c r="C366" s="33">
        <f t="shared" si="45"/>
        <v>3.750153811205028E-2</v>
      </c>
      <c r="D366" s="33">
        <f t="shared" si="46"/>
        <v>-4.5090226463361888E-4</v>
      </c>
      <c r="E366" s="33">
        <f t="shared" si="47"/>
        <v>-2.4032655838081469E-2</v>
      </c>
      <c r="F366" s="33">
        <f t="shared" si="48"/>
        <v>4.4789071916432305E-2</v>
      </c>
      <c r="G366" s="33">
        <f t="shared" si="49"/>
        <v>6.4724870050161393E-2</v>
      </c>
      <c r="H366" s="33">
        <f t="shared" si="50"/>
        <v>5.534202782722418E-2</v>
      </c>
      <c r="I366" s="33">
        <f t="shared" si="51"/>
        <v>3.3312925170068029E-2</v>
      </c>
      <c r="J366" s="33">
        <f t="shared" si="52"/>
        <v>1.045517223520577E-2</v>
      </c>
      <c r="K366" s="32">
        <v>105649</v>
      </c>
      <c r="L366" s="32">
        <v>108671</v>
      </c>
      <c r="M366" s="32">
        <v>117590</v>
      </c>
      <c r="N366" s="32">
        <v>124450</v>
      </c>
      <c r="O366" s="32">
        <v>131974</v>
      </c>
      <c r="P366" s="32">
        <v>137635</v>
      </c>
      <c r="Q366" s="32">
        <v>147000</v>
      </c>
      <c r="R366" s="32">
        <v>154469</v>
      </c>
      <c r="S366" s="32">
        <v>5278</v>
      </c>
      <c r="T366" s="32">
        <v>-35</v>
      </c>
      <c r="U366" s="32">
        <v>-1899</v>
      </c>
      <c r="V366" s="32">
        <v>5114</v>
      </c>
      <c r="W366" s="32">
        <v>8312</v>
      </c>
      <c r="X366" s="32">
        <v>7760</v>
      </c>
      <c r="Y366" s="32">
        <v>4700</v>
      </c>
      <c r="Z366" s="32">
        <v>2285</v>
      </c>
      <c r="AA366" s="32">
        <v>200</v>
      </c>
      <c r="AB366" s="32">
        <v>134</v>
      </c>
      <c r="AC366" s="32">
        <v>1977</v>
      </c>
      <c r="AD366" s="32">
        <v>2487</v>
      </c>
      <c r="AE366" s="32">
        <v>1450</v>
      </c>
      <c r="AF366" s="32">
        <v>807</v>
      </c>
      <c r="AG366" s="32">
        <v>1258</v>
      </c>
      <c r="AH366" s="32">
        <v>1660</v>
      </c>
      <c r="AI366" s="32">
        <v>1516</v>
      </c>
      <c r="AJ366" s="32">
        <v>148</v>
      </c>
      <c r="AK366" s="32">
        <v>2904</v>
      </c>
      <c r="AL366" s="32">
        <v>2027</v>
      </c>
      <c r="AM366" s="32">
        <v>1220</v>
      </c>
      <c r="AN366" s="32">
        <v>950</v>
      </c>
      <c r="AO366" s="32">
        <v>1061</v>
      </c>
      <c r="AP366" s="32">
        <v>2330</v>
      </c>
    </row>
    <row r="367" spans="1:42" x14ac:dyDescent="0.3">
      <c r="A367" s="3">
        <v>2018</v>
      </c>
      <c r="B367" s="4" t="s">
        <v>359</v>
      </c>
      <c r="C367" s="33">
        <f t="shared" si="45"/>
        <v>2.4794469764703318E-2</v>
      </c>
      <c r="D367" s="33">
        <f t="shared" si="46"/>
        <v>4.0247306976481871E-2</v>
      </c>
      <c r="E367" s="33">
        <f t="shared" si="47"/>
        <v>5.0773499919566735E-2</v>
      </c>
      <c r="F367" s="33">
        <f t="shared" si="48"/>
        <v>2.3921048180386952E-2</v>
      </c>
      <c r="G367" s="33">
        <f t="shared" si="49"/>
        <v>1.060276364845948E-2</v>
      </c>
      <c r="H367" s="33">
        <f t="shared" si="50"/>
        <v>-1.0444366129497324E-2</v>
      </c>
      <c r="I367" s="33">
        <f t="shared" si="51"/>
        <v>9.9948673652057438E-2</v>
      </c>
      <c r="J367" s="33">
        <f t="shared" si="52"/>
        <v>4.5894857940116393E-3</v>
      </c>
      <c r="K367" s="32">
        <v>137571</v>
      </c>
      <c r="L367" s="32">
        <v>141848</v>
      </c>
      <c r="M367" s="32">
        <v>149192</v>
      </c>
      <c r="N367" s="32">
        <v>153714</v>
      </c>
      <c r="O367" s="32">
        <v>144302</v>
      </c>
      <c r="P367" s="32">
        <v>156065</v>
      </c>
      <c r="Q367" s="32">
        <v>159762</v>
      </c>
      <c r="R367" s="32">
        <v>163417</v>
      </c>
      <c r="S367" s="32">
        <v>5090</v>
      </c>
      <c r="T367" s="32">
        <v>4422</v>
      </c>
      <c r="U367" s="32">
        <v>8561</v>
      </c>
      <c r="V367" s="32">
        <v>6433</v>
      </c>
      <c r="W367" s="32">
        <v>1368</v>
      </c>
      <c r="X367" s="32">
        <v>-1236</v>
      </c>
      <c r="Y367" s="32">
        <v>15690</v>
      </c>
      <c r="Z367" s="32">
        <v>-1024</v>
      </c>
      <c r="AA367" s="32">
        <v>2114</v>
      </c>
      <c r="AB367" s="32">
        <v>2939</v>
      </c>
      <c r="AC367" s="32">
        <v>2351</v>
      </c>
      <c r="AD367" s="32">
        <v>2500</v>
      </c>
      <c r="AE367" s="32">
        <v>9773</v>
      </c>
      <c r="AF367" s="32">
        <v>5538</v>
      </c>
      <c r="AG367" s="32">
        <v>6225</v>
      </c>
      <c r="AH367" s="32">
        <v>5601</v>
      </c>
      <c r="AI367" s="32">
        <v>3793</v>
      </c>
      <c r="AJ367" s="32">
        <v>1652</v>
      </c>
      <c r="AK367" s="32">
        <v>3337</v>
      </c>
      <c r="AL367" s="32">
        <v>5256</v>
      </c>
      <c r="AM367" s="32">
        <v>9611</v>
      </c>
      <c r="AN367" s="32">
        <v>5932</v>
      </c>
      <c r="AO367" s="32">
        <v>5947</v>
      </c>
      <c r="AP367" s="32">
        <v>3827</v>
      </c>
    </row>
    <row r="368" spans="1:42" x14ac:dyDescent="0.3">
      <c r="A368" s="3">
        <v>2019</v>
      </c>
      <c r="B368" s="4" t="s">
        <v>360</v>
      </c>
      <c r="C368" s="33">
        <f t="shared" si="45"/>
        <v>1.52017849091939E-2</v>
      </c>
      <c r="D368" s="33">
        <f t="shared" si="46"/>
        <v>-1.5795056872020024E-2</v>
      </c>
      <c r="E368" s="33">
        <f t="shared" si="47"/>
        <v>4.1566679882311205E-2</v>
      </c>
      <c r="F368" s="33">
        <f t="shared" si="48"/>
        <v>9.8509992232186983E-4</v>
      </c>
      <c r="G368" s="33">
        <f t="shared" si="49"/>
        <v>2.7409975614015796E-2</v>
      </c>
      <c r="H368" s="33">
        <f t="shared" si="50"/>
        <v>2.0965411112799408E-2</v>
      </c>
      <c r="I368" s="33">
        <f t="shared" si="51"/>
        <v>8.861976825413731E-3</v>
      </c>
      <c r="J368" s="33">
        <f t="shared" si="52"/>
        <v>2.7113605648068514E-2</v>
      </c>
      <c r="K368" s="32">
        <v>259509</v>
      </c>
      <c r="L368" s="32">
        <v>264893</v>
      </c>
      <c r="M368" s="32">
        <v>287538</v>
      </c>
      <c r="N368" s="32">
        <v>283220</v>
      </c>
      <c r="O368" s="32">
        <v>309194</v>
      </c>
      <c r="P368" s="32">
        <v>309319</v>
      </c>
      <c r="Q368" s="32">
        <v>319229</v>
      </c>
      <c r="R368" s="32">
        <v>333707</v>
      </c>
      <c r="S368" s="32">
        <v>2522</v>
      </c>
      <c r="T368" s="32">
        <v>-3713</v>
      </c>
      <c r="U368" s="32">
        <v>13281</v>
      </c>
      <c r="V368" s="32">
        <v>1460</v>
      </c>
      <c r="W368" s="32">
        <v>15629</v>
      </c>
      <c r="X368" s="32">
        <v>11720</v>
      </c>
      <c r="Y368" s="32">
        <v>3290</v>
      </c>
      <c r="Z368" s="32">
        <v>9079</v>
      </c>
      <c r="AA368" s="32">
        <v>3510</v>
      </c>
      <c r="AB368" s="32">
        <v>1974</v>
      </c>
      <c r="AC368" s="32">
        <v>1021</v>
      </c>
      <c r="AD368" s="32">
        <v>2497</v>
      </c>
      <c r="AE368" s="32">
        <v>2343</v>
      </c>
      <c r="AF368" s="32">
        <v>7488</v>
      </c>
      <c r="AG368" s="32">
        <v>3072</v>
      </c>
      <c r="AH368" s="32">
        <v>5819</v>
      </c>
      <c r="AI368" s="32">
        <v>2087</v>
      </c>
      <c r="AJ368" s="32">
        <v>2445</v>
      </c>
      <c r="AK368" s="32">
        <v>2350</v>
      </c>
      <c r="AL368" s="32">
        <v>3678</v>
      </c>
      <c r="AM368" s="32">
        <v>9497</v>
      </c>
      <c r="AN368" s="32">
        <v>12723</v>
      </c>
      <c r="AO368" s="32">
        <v>3533</v>
      </c>
      <c r="AP368" s="32">
        <v>5850</v>
      </c>
    </row>
    <row r="369" spans="1:42" x14ac:dyDescent="0.3">
      <c r="A369" s="3">
        <v>2020</v>
      </c>
      <c r="B369" s="4" t="s">
        <v>361</v>
      </c>
      <c r="C369" s="33">
        <f t="shared" si="45"/>
        <v>1.1764705882352941E-2</v>
      </c>
      <c r="D369" s="33">
        <f t="shared" si="46"/>
        <v>-1.1656934329374787E-2</v>
      </c>
      <c r="E369" s="33">
        <f t="shared" si="47"/>
        <v>4.7048273617035655E-3</v>
      </c>
      <c r="F369" s="33">
        <f t="shared" si="48"/>
        <v>-1.7385458802257792E-3</v>
      </c>
      <c r="G369" s="33">
        <f t="shared" si="49"/>
        <v>-1.4752711285924182E-2</v>
      </c>
      <c r="H369" s="33">
        <f t="shared" si="50"/>
        <v>3.9864659221461492E-2</v>
      </c>
      <c r="I369" s="33">
        <f t="shared" si="51"/>
        <v>5.5296203540470261E-2</v>
      </c>
      <c r="J369" s="33">
        <f t="shared" si="52"/>
        <v>-2.8209633724983727E-2</v>
      </c>
      <c r="K369" s="32">
        <v>302260</v>
      </c>
      <c r="L369" s="32">
        <v>320067</v>
      </c>
      <c r="M369" s="32">
        <v>325623</v>
      </c>
      <c r="N369" s="32">
        <v>345116</v>
      </c>
      <c r="O369" s="32">
        <v>349834</v>
      </c>
      <c r="P369" s="32">
        <v>364709</v>
      </c>
      <c r="Q369" s="32">
        <v>396501</v>
      </c>
      <c r="R369" s="32">
        <v>388697</v>
      </c>
      <c r="S369" s="32">
        <v>1621</v>
      </c>
      <c r="T369" s="32">
        <v>-5940</v>
      </c>
      <c r="U369" s="32">
        <v>-980</v>
      </c>
      <c r="V369" s="32">
        <v>3526</v>
      </c>
      <c r="W369" s="32">
        <v>-667</v>
      </c>
      <c r="X369" s="32">
        <v>18711</v>
      </c>
      <c r="Y369" s="32">
        <v>26390</v>
      </c>
      <c r="Z369" s="32">
        <v>-13147</v>
      </c>
      <c r="AA369" s="32">
        <v>5863</v>
      </c>
      <c r="AB369" s="32">
        <v>5232</v>
      </c>
      <c r="AC369" s="32">
        <v>4546</v>
      </c>
      <c r="AD369" s="32">
        <v>931</v>
      </c>
      <c r="AE369" s="32">
        <v>1953</v>
      </c>
      <c r="AF369" s="32">
        <v>1968</v>
      </c>
      <c r="AG369" s="32">
        <v>3483</v>
      </c>
      <c r="AH369" s="32">
        <v>8407</v>
      </c>
      <c r="AI369" s="32">
        <v>3928</v>
      </c>
      <c r="AJ369" s="32">
        <v>3023</v>
      </c>
      <c r="AK369" s="32">
        <v>2034</v>
      </c>
      <c r="AL369" s="32">
        <v>5057</v>
      </c>
      <c r="AM369" s="32">
        <v>6447</v>
      </c>
      <c r="AN369" s="32">
        <v>6140</v>
      </c>
      <c r="AO369" s="32">
        <v>7948</v>
      </c>
      <c r="AP369" s="32">
        <v>6225</v>
      </c>
    </row>
    <row r="370" spans="1:42" x14ac:dyDescent="0.3">
      <c r="A370" s="3">
        <v>2021</v>
      </c>
      <c r="B370" s="4" t="s">
        <v>362</v>
      </c>
      <c r="C370" s="33">
        <f t="shared" si="45"/>
        <v>-8.9072453995350742E-2</v>
      </c>
      <c r="D370" s="33">
        <f t="shared" si="46"/>
        <v>2.0360105199271696E-2</v>
      </c>
      <c r="E370" s="33">
        <f t="shared" si="47"/>
        <v>2.731377861546315E-2</v>
      </c>
      <c r="F370" s="33">
        <f t="shared" si="48"/>
        <v>6.7069373283052319E-2</v>
      </c>
      <c r="G370" s="33">
        <f t="shared" si="49"/>
        <v>7.1526775541207746E-2</v>
      </c>
      <c r="H370" s="33">
        <f t="shared" si="50"/>
        <v>-2.022129102836356E-2</v>
      </c>
      <c r="I370" s="33">
        <f t="shared" si="51"/>
        <v>-7.6438453501992748E-3</v>
      </c>
      <c r="J370" s="33">
        <f t="shared" si="52"/>
        <v>-2.4757569355948836E-2</v>
      </c>
      <c r="K370" s="32">
        <v>225412</v>
      </c>
      <c r="L370" s="32">
        <v>247150</v>
      </c>
      <c r="M370" s="32">
        <v>254670</v>
      </c>
      <c r="N370" s="32">
        <v>261729</v>
      </c>
      <c r="O370" s="32">
        <v>263300</v>
      </c>
      <c r="P370" s="32">
        <v>264177</v>
      </c>
      <c r="Q370" s="32">
        <v>284281</v>
      </c>
      <c r="R370" s="32">
        <v>293486</v>
      </c>
      <c r="S370" s="32">
        <v>-22191</v>
      </c>
      <c r="T370" s="32">
        <v>4853</v>
      </c>
      <c r="U370" s="32">
        <v>10203</v>
      </c>
      <c r="V370" s="32">
        <v>20586</v>
      </c>
      <c r="W370" s="32">
        <v>19030</v>
      </c>
      <c r="X370" s="32">
        <v>-1080</v>
      </c>
      <c r="Y370" s="32">
        <v>1199</v>
      </c>
      <c r="Z370" s="32">
        <v>-9410</v>
      </c>
      <c r="AA370" s="32">
        <v>3195</v>
      </c>
      <c r="AB370" s="32">
        <v>2462</v>
      </c>
      <c r="AC370" s="32">
        <v>1146</v>
      </c>
      <c r="AD370" s="32">
        <v>1667</v>
      </c>
      <c r="AE370" s="32">
        <v>3147</v>
      </c>
      <c r="AF370" s="32">
        <v>3080</v>
      </c>
      <c r="AG370" s="32">
        <v>6895</v>
      </c>
      <c r="AH370" s="32">
        <v>7220</v>
      </c>
      <c r="AI370" s="32">
        <v>1082</v>
      </c>
      <c r="AJ370" s="32">
        <v>2283</v>
      </c>
      <c r="AK370" s="32">
        <v>4393</v>
      </c>
      <c r="AL370" s="32">
        <v>4699</v>
      </c>
      <c r="AM370" s="32">
        <v>3344</v>
      </c>
      <c r="AN370" s="32">
        <v>7342</v>
      </c>
      <c r="AO370" s="32">
        <v>10267</v>
      </c>
      <c r="AP370" s="32">
        <v>5076</v>
      </c>
    </row>
    <row r="371" spans="1:42" x14ac:dyDescent="0.3">
      <c r="A371" s="3">
        <v>2022</v>
      </c>
      <c r="B371" s="4" t="s">
        <v>363</v>
      </c>
      <c r="C371" s="33">
        <f t="shared" si="45"/>
        <v>-2.7475269697861612E-2</v>
      </c>
      <c r="D371" s="33">
        <f t="shared" si="46"/>
        <v>1.1502780617970523E-2</v>
      </c>
      <c r="E371" s="33">
        <f t="shared" si="47"/>
        <v>6.9985217193541047E-2</v>
      </c>
      <c r="F371" s="33">
        <f t="shared" si="48"/>
        <v>4.7882469802488239E-2</v>
      </c>
      <c r="G371" s="33">
        <f t="shared" si="49"/>
        <v>2.3243279660446002E-2</v>
      </c>
      <c r="H371" s="33">
        <f t="shared" si="50"/>
        <v>1.4592141623950355E-3</v>
      </c>
      <c r="I371" s="33">
        <f t="shared" si="51"/>
        <v>3.8401623747304325E-2</v>
      </c>
      <c r="J371" s="33">
        <f t="shared" si="52"/>
        <v>2.972569008632666E-2</v>
      </c>
      <c r="K371" s="32">
        <v>156286</v>
      </c>
      <c r="L371" s="32">
        <v>160396</v>
      </c>
      <c r="M371" s="32">
        <v>175880</v>
      </c>
      <c r="N371" s="32">
        <v>182217</v>
      </c>
      <c r="O371" s="32">
        <v>192959</v>
      </c>
      <c r="P371" s="32">
        <v>187087</v>
      </c>
      <c r="Q371" s="32">
        <v>197075</v>
      </c>
      <c r="R371" s="32">
        <v>208742</v>
      </c>
      <c r="S371" s="32">
        <v>-431</v>
      </c>
      <c r="T371" s="32">
        <v>-1066</v>
      </c>
      <c r="U371" s="32">
        <v>12658</v>
      </c>
      <c r="V371" s="32">
        <v>10983</v>
      </c>
      <c r="W371" s="32">
        <v>9595</v>
      </c>
      <c r="X371" s="32">
        <v>-825</v>
      </c>
      <c r="Y371" s="32">
        <v>8513</v>
      </c>
      <c r="Z371" s="32">
        <v>4916</v>
      </c>
      <c r="AA371" s="32">
        <v>1764</v>
      </c>
      <c r="AB371" s="32">
        <v>7270</v>
      </c>
      <c r="AC371" s="32">
        <v>2596</v>
      </c>
      <c r="AD371" s="32">
        <v>3292</v>
      </c>
      <c r="AE371" s="32">
        <v>3733</v>
      </c>
      <c r="AF371" s="32">
        <v>4608</v>
      </c>
      <c r="AG371" s="32">
        <v>3727</v>
      </c>
      <c r="AH371" s="32">
        <v>4553</v>
      </c>
      <c r="AI371" s="32">
        <v>5627</v>
      </c>
      <c r="AJ371" s="32">
        <v>4359</v>
      </c>
      <c r="AK371" s="32">
        <v>2945</v>
      </c>
      <c r="AL371" s="32">
        <v>5550</v>
      </c>
      <c r="AM371" s="32">
        <v>8843</v>
      </c>
      <c r="AN371" s="32">
        <v>3510</v>
      </c>
      <c r="AO371" s="32">
        <v>4672</v>
      </c>
      <c r="AP371" s="32">
        <v>3264</v>
      </c>
    </row>
    <row r="372" spans="1:42" x14ac:dyDescent="0.3">
      <c r="A372" s="3">
        <v>2023</v>
      </c>
      <c r="B372" s="4" t="s">
        <v>364</v>
      </c>
      <c r="C372" s="33">
        <f t="shared" si="45"/>
        <v>-2.496084913868105E-2</v>
      </c>
      <c r="D372" s="33">
        <f t="shared" si="46"/>
        <v>-2.3716179835778704E-2</v>
      </c>
      <c r="E372" s="33">
        <f t="shared" si="47"/>
        <v>4.0384468101401547E-2</v>
      </c>
      <c r="F372" s="33">
        <f t="shared" si="48"/>
        <v>5.6630486078338836E-2</v>
      </c>
      <c r="G372" s="33">
        <f t="shared" si="49"/>
        <v>-2.0076580063154579E-2</v>
      </c>
      <c r="H372" s="33">
        <f t="shared" si="50"/>
        <v>2.3882605799669023E-2</v>
      </c>
      <c r="I372" s="33">
        <f t="shared" si="51"/>
        <v>5.1087037425483976E-2</v>
      </c>
      <c r="J372" s="33">
        <f t="shared" si="52"/>
        <v>2.5896143763328397E-2</v>
      </c>
      <c r="K372" s="32">
        <v>114940</v>
      </c>
      <c r="L372" s="32">
        <v>118864</v>
      </c>
      <c r="M372" s="32">
        <v>130570</v>
      </c>
      <c r="N372" s="32">
        <v>135616</v>
      </c>
      <c r="O372" s="32">
        <v>145991</v>
      </c>
      <c r="P372" s="32">
        <v>145629</v>
      </c>
      <c r="Q372" s="32">
        <v>147787</v>
      </c>
      <c r="R372" s="32">
        <v>147242</v>
      </c>
      <c r="S372" s="32">
        <v>-1857</v>
      </c>
      <c r="T372" s="32">
        <v>-1917</v>
      </c>
      <c r="U372" s="32">
        <v>5310</v>
      </c>
      <c r="V372" s="32">
        <v>6321</v>
      </c>
      <c r="W372" s="32">
        <v>-3230</v>
      </c>
      <c r="X372" s="32">
        <v>1871</v>
      </c>
      <c r="Y372" s="32">
        <v>7066</v>
      </c>
      <c r="Z372" s="32">
        <v>2847</v>
      </c>
      <c r="AA372" s="32">
        <v>862</v>
      </c>
      <c r="AB372" s="32">
        <v>1250</v>
      </c>
      <c r="AC372" s="32">
        <v>1558</v>
      </c>
      <c r="AD372" s="32">
        <v>2197</v>
      </c>
      <c r="AE372" s="32">
        <v>3791</v>
      </c>
      <c r="AF372" s="32">
        <v>2775</v>
      </c>
      <c r="AG372" s="32">
        <v>2330</v>
      </c>
      <c r="AH372" s="32">
        <v>2577</v>
      </c>
      <c r="AI372" s="32">
        <v>1874</v>
      </c>
      <c r="AJ372" s="32">
        <v>2152</v>
      </c>
      <c r="AK372" s="32">
        <v>1595</v>
      </c>
      <c r="AL372" s="32">
        <v>838</v>
      </c>
      <c r="AM372" s="32">
        <v>3492</v>
      </c>
      <c r="AN372" s="32">
        <v>1168</v>
      </c>
      <c r="AO372" s="32">
        <v>1846</v>
      </c>
      <c r="AP372" s="32">
        <v>1611</v>
      </c>
    </row>
    <row r="373" spans="1:42" x14ac:dyDescent="0.3">
      <c r="A373" s="3">
        <v>2024</v>
      </c>
      <c r="B373" s="4" t="s">
        <v>365</v>
      </c>
      <c r="C373" s="33">
        <f t="shared" si="45"/>
        <v>-8.0853047208667445E-3</v>
      </c>
      <c r="D373" s="33">
        <f t="shared" si="46"/>
        <v>-5.7958008488043819E-4</v>
      </c>
      <c r="E373" s="33">
        <f t="shared" si="47"/>
        <v>-2.6068812508804058E-2</v>
      </c>
      <c r="F373" s="33">
        <f t="shared" si="48"/>
        <v>1.8863662035468205E-2</v>
      </c>
      <c r="G373" s="33">
        <f t="shared" si="49"/>
        <v>9.4042615093675105E-2</v>
      </c>
      <c r="H373" s="33">
        <f t="shared" si="50"/>
        <v>4.9061300694948656E-2</v>
      </c>
      <c r="I373" s="33">
        <f t="shared" si="51"/>
        <v>1.3938002623624024E-2</v>
      </c>
      <c r="J373" s="33">
        <f t="shared" si="52"/>
        <v>2.7144643722033065E-2</v>
      </c>
      <c r="K373" s="32">
        <v>105129</v>
      </c>
      <c r="L373" s="32">
        <v>106974</v>
      </c>
      <c r="M373" s="32">
        <v>113584</v>
      </c>
      <c r="N373" s="32">
        <v>115089</v>
      </c>
      <c r="O373" s="32">
        <v>130611</v>
      </c>
      <c r="P373" s="32">
        <v>125333</v>
      </c>
      <c r="Q373" s="32">
        <v>140264</v>
      </c>
      <c r="R373" s="32">
        <v>138333</v>
      </c>
      <c r="S373" s="32">
        <v>-59</v>
      </c>
      <c r="T373" s="32">
        <v>-186</v>
      </c>
      <c r="U373" s="32">
        <v>2258</v>
      </c>
      <c r="V373" s="32">
        <v>1084</v>
      </c>
      <c r="W373" s="32">
        <v>9354</v>
      </c>
      <c r="X373" s="32">
        <v>6375</v>
      </c>
      <c r="Y373" s="32">
        <v>-1724</v>
      </c>
      <c r="Z373" s="32">
        <v>772</v>
      </c>
      <c r="AA373" s="32">
        <v>1923</v>
      </c>
      <c r="AB373" s="32">
        <v>2784</v>
      </c>
      <c r="AC373" s="32">
        <v>4124</v>
      </c>
      <c r="AD373" s="32">
        <v>2886</v>
      </c>
      <c r="AE373" s="32">
        <v>13844</v>
      </c>
      <c r="AF373" s="32">
        <v>2769</v>
      </c>
      <c r="AG373" s="32">
        <v>4487</v>
      </c>
      <c r="AH373" s="32">
        <v>3597</v>
      </c>
      <c r="AI373" s="32">
        <v>2714</v>
      </c>
      <c r="AJ373" s="32">
        <v>2660</v>
      </c>
      <c r="AK373" s="32">
        <v>9343</v>
      </c>
      <c r="AL373" s="32">
        <v>1799</v>
      </c>
      <c r="AM373" s="32">
        <v>10915</v>
      </c>
      <c r="AN373" s="32">
        <v>2995</v>
      </c>
      <c r="AO373" s="32">
        <v>808</v>
      </c>
      <c r="AP373" s="32">
        <v>614</v>
      </c>
    </row>
    <row r="374" spans="1:42" x14ac:dyDescent="0.3">
      <c r="A374" s="3">
        <v>2025</v>
      </c>
      <c r="B374" s="4" t="s">
        <v>366</v>
      </c>
      <c r="C374" s="33">
        <f t="shared" si="45"/>
        <v>3.2069004075620695E-2</v>
      </c>
      <c r="D374" s="33">
        <f t="shared" si="46"/>
        <v>1.4498002624916627E-2</v>
      </c>
      <c r="E374" s="33">
        <f t="shared" si="47"/>
        <v>2.9715616664788308E-2</v>
      </c>
      <c r="F374" s="33">
        <f t="shared" si="48"/>
        <v>4.1115395442315371E-2</v>
      </c>
      <c r="G374" s="33">
        <f t="shared" si="49"/>
        <v>1.2797452981914859E-2</v>
      </c>
      <c r="H374" s="33">
        <f t="shared" si="50"/>
        <v>-1.9458677712991864E-2</v>
      </c>
      <c r="I374" s="33">
        <f t="shared" si="51"/>
        <v>2.2138815552532807E-2</v>
      </c>
      <c r="J374" s="33">
        <f t="shared" si="52"/>
        <v>2.1963665336778154E-2</v>
      </c>
      <c r="K374" s="32">
        <v>259347</v>
      </c>
      <c r="L374" s="32">
        <v>278866</v>
      </c>
      <c r="M374" s="32">
        <v>292809</v>
      </c>
      <c r="N374" s="32">
        <v>305506</v>
      </c>
      <c r="O374" s="32">
        <v>304670</v>
      </c>
      <c r="P374" s="32">
        <v>305622</v>
      </c>
      <c r="Q374" s="32">
        <v>335971</v>
      </c>
      <c r="R374" s="32">
        <v>341382</v>
      </c>
      <c r="S374" s="32">
        <v>4280</v>
      </c>
      <c r="T374" s="32">
        <v>8114</v>
      </c>
      <c r="U374" s="32">
        <v>10821</v>
      </c>
      <c r="V374" s="32">
        <v>11457</v>
      </c>
      <c r="W374" s="32">
        <v>2786</v>
      </c>
      <c r="X374" s="32">
        <v>-5175</v>
      </c>
      <c r="Y374" s="32">
        <v>11145</v>
      </c>
      <c r="Z374" s="32">
        <v>6661</v>
      </c>
      <c r="AA374" s="32">
        <v>8046</v>
      </c>
      <c r="AB374" s="32">
        <v>3217</v>
      </c>
      <c r="AC374" s="32">
        <v>3820</v>
      </c>
      <c r="AD374" s="32">
        <v>5893</v>
      </c>
      <c r="AE374" s="32">
        <v>5053</v>
      </c>
      <c r="AF374" s="32">
        <v>3150</v>
      </c>
      <c r="AG374" s="32">
        <v>1971</v>
      </c>
      <c r="AH374" s="32">
        <v>6294</v>
      </c>
      <c r="AI374" s="32">
        <v>4009</v>
      </c>
      <c r="AJ374" s="32">
        <v>7288</v>
      </c>
      <c r="AK374" s="32">
        <v>5940</v>
      </c>
      <c r="AL374" s="32">
        <v>4789</v>
      </c>
      <c r="AM374" s="32">
        <v>3940</v>
      </c>
      <c r="AN374" s="32">
        <v>3922</v>
      </c>
      <c r="AO374" s="32">
        <v>5678</v>
      </c>
      <c r="AP374" s="32">
        <v>5457</v>
      </c>
    </row>
    <row r="375" spans="1:42" x14ac:dyDescent="0.3">
      <c r="A375" s="3">
        <v>2027</v>
      </c>
      <c r="B375" s="4" t="s">
        <v>367</v>
      </c>
      <c r="C375" s="33">
        <f t="shared" si="45"/>
        <v>3.4204899080335881E-2</v>
      </c>
      <c r="D375" s="33">
        <f t="shared" si="46"/>
        <v>6.3766827020253061E-2</v>
      </c>
      <c r="E375" s="33">
        <f t="shared" si="47"/>
        <v>8.3059164445298303E-2</v>
      </c>
      <c r="F375" s="33">
        <f t="shared" si="48"/>
        <v>3.1645721316321394E-2</v>
      </c>
      <c r="G375" s="33">
        <f t="shared" si="49"/>
        <v>1.4155836231618769E-2</v>
      </c>
      <c r="H375" s="33">
        <f t="shared" si="50"/>
        <v>2.8226613028693353E-3</v>
      </c>
      <c r="I375" s="33">
        <f t="shared" si="51"/>
        <v>8.4183027443453684E-2</v>
      </c>
      <c r="J375" s="33">
        <f t="shared" si="52"/>
        <v>4.6295088808325294E-4</v>
      </c>
      <c r="K375" s="32">
        <v>115042</v>
      </c>
      <c r="L375" s="32">
        <v>123685</v>
      </c>
      <c r="M375" s="32">
        <v>124923</v>
      </c>
      <c r="N375" s="32">
        <v>125167</v>
      </c>
      <c r="O375" s="32">
        <v>131112</v>
      </c>
      <c r="P375" s="32">
        <v>134979</v>
      </c>
      <c r="Q375" s="32">
        <v>150054</v>
      </c>
      <c r="R375" s="32">
        <v>153364</v>
      </c>
      <c r="S375" s="32">
        <v>4611</v>
      </c>
      <c r="T375" s="32">
        <v>7778</v>
      </c>
      <c r="U375" s="32">
        <v>9815</v>
      </c>
      <c r="V375" s="32">
        <v>3772</v>
      </c>
      <c r="W375" s="32">
        <v>1932</v>
      </c>
      <c r="X375" s="32">
        <v>1321</v>
      </c>
      <c r="Y375" s="32">
        <v>15452</v>
      </c>
      <c r="Z375" s="32">
        <v>-1142</v>
      </c>
      <c r="AA375" s="32">
        <v>1679</v>
      </c>
      <c r="AB375" s="32">
        <v>4053</v>
      </c>
      <c r="AC375" s="32">
        <v>3527</v>
      </c>
      <c r="AD375" s="32">
        <v>1718</v>
      </c>
      <c r="AE375" s="32">
        <v>2398</v>
      </c>
      <c r="AF375" s="32">
        <v>997</v>
      </c>
      <c r="AG375" s="32">
        <v>1401</v>
      </c>
      <c r="AH375" s="32">
        <v>2116</v>
      </c>
      <c r="AI375" s="32">
        <v>2355</v>
      </c>
      <c r="AJ375" s="32">
        <v>3944</v>
      </c>
      <c r="AK375" s="32">
        <v>2966</v>
      </c>
      <c r="AL375" s="32">
        <v>1529</v>
      </c>
      <c r="AM375" s="32">
        <v>2474</v>
      </c>
      <c r="AN375" s="32">
        <v>1937</v>
      </c>
      <c r="AO375" s="32">
        <v>4221</v>
      </c>
      <c r="AP375" s="32">
        <v>903</v>
      </c>
    </row>
    <row r="376" spans="1:42" x14ac:dyDescent="0.3">
      <c r="A376" s="3">
        <v>2028</v>
      </c>
      <c r="B376" s="4" t="s">
        <v>368</v>
      </c>
      <c r="C376" s="33">
        <f t="shared" si="45"/>
        <v>-4.0009221983790588E-2</v>
      </c>
      <c r="D376" s="33">
        <f t="shared" si="46"/>
        <v>6.2907062040144929E-3</v>
      </c>
      <c r="E376" s="33">
        <f t="shared" si="47"/>
        <v>1.605438460721385E-2</v>
      </c>
      <c r="F376" s="33">
        <f t="shared" si="48"/>
        <v>1.1511581469648563E-2</v>
      </c>
      <c r="G376" s="33">
        <f t="shared" si="49"/>
        <v>-2.0961708829609214E-2</v>
      </c>
      <c r="H376" s="33">
        <f t="shared" si="50"/>
        <v>-5.8659091933811261E-3</v>
      </c>
      <c r="I376" s="33">
        <f t="shared" si="51"/>
        <v>4.9066903900200166E-2</v>
      </c>
      <c r="J376" s="33">
        <f t="shared" si="52"/>
        <v>2.6881762370213197E-2</v>
      </c>
      <c r="K376" s="32">
        <v>169161</v>
      </c>
      <c r="L376" s="32">
        <v>179948</v>
      </c>
      <c r="M376" s="32">
        <v>197703</v>
      </c>
      <c r="N376" s="32">
        <v>200320</v>
      </c>
      <c r="O376" s="32">
        <v>203180</v>
      </c>
      <c r="P376" s="32">
        <v>221790</v>
      </c>
      <c r="Q376" s="32">
        <v>247295</v>
      </c>
      <c r="R376" s="32">
        <v>256382</v>
      </c>
      <c r="S376" s="32">
        <v>35</v>
      </c>
      <c r="T376" s="32">
        <v>-540</v>
      </c>
      <c r="U376" s="32">
        <v>7358</v>
      </c>
      <c r="V376" s="32">
        <v>523</v>
      </c>
      <c r="W376" s="32">
        <v>-2070</v>
      </c>
      <c r="X376" s="32">
        <v>409</v>
      </c>
      <c r="Y376" s="32">
        <v>14249</v>
      </c>
      <c r="Z376" s="32">
        <v>7857</v>
      </c>
      <c r="AA376" s="32">
        <v>4822</v>
      </c>
      <c r="AB376" s="32">
        <v>3320</v>
      </c>
      <c r="AC376" s="32">
        <v>3568</v>
      </c>
      <c r="AD376" s="32">
        <v>3302</v>
      </c>
      <c r="AE376" s="32">
        <v>1292</v>
      </c>
      <c r="AF376" s="32">
        <v>2437</v>
      </c>
      <c r="AG376" s="32">
        <v>2185</v>
      </c>
      <c r="AH376" s="32">
        <v>4205</v>
      </c>
      <c r="AI376" s="32">
        <v>11625</v>
      </c>
      <c r="AJ376" s="32">
        <v>1648</v>
      </c>
      <c r="AK376" s="32">
        <v>7752</v>
      </c>
      <c r="AL376" s="32">
        <v>1519</v>
      </c>
      <c r="AM376" s="32">
        <v>3481</v>
      </c>
      <c r="AN376" s="32">
        <v>4147</v>
      </c>
      <c r="AO376" s="32">
        <v>4300</v>
      </c>
      <c r="AP376" s="32">
        <v>5170</v>
      </c>
    </row>
    <row r="377" spans="1:42" x14ac:dyDescent="0.3">
      <c r="A377" s="3">
        <v>2030</v>
      </c>
      <c r="B377" s="6" t="s">
        <v>369</v>
      </c>
      <c r="C377" s="33">
        <f t="shared" si="45"/>
        <v>2.3735235424195027E-2</v>
      </c>
      <c r="D377" s="33">
        <f t="shared" si="46"/>
        <v>3.2558525088640121E-2</v>
      </c>
      <c r="E377" s="33">
        <f t="shared" si="47"/>
        <v>1.3818354615459596E-2</v>
      </c>
      <c r="F377" s="33">
        <f t="shared" si="48"/>
        <v>7.3221659378833138E-3</v>
      </c>
      <c r="G377" s="33">
        <f t="shared" si="49"/>
        <v>-1.6895060699874977E-3</v>
      </c>
      <c r="H377" s="33">
        <f t="shared" si="50"/>
        <v>5.3833153486573032E-3</v>
      </c>
      <c r="I377" s="33">
        <f t="shared" si="51"/>
        <v>1.2724705862769598E-2</v>
      </c>
      <c r="J377" s="33">
        <f t="shared" si="52"/>
        <v>-1.0400649066865218E-2</v>
      </c>
      <c r="K377" s="32">
        <v>741640</v>
      </c>
      <c r="L377" s="32">
        <v>796197</v>
      </c>
      <c r="M377" s="32">
        <v>820720</v>
      </c>
      <c r="N377" s="32">
        <v>854392</v>
      </c>
      <c r="O377" s="32">
        <v>858239</v>
      </c>
      <c r="P377" s="32">
        <v>910034</v>
      </c>
      <c r="Q377" s="32">
        <v>961201</v>
      </c>
      <c r="R377" s="32">
        <v>988496</v>
      </c>
      <c r="S377" s="32">
        <v>23158</v>
      </c>
      <c r="T377" s="32">
        <v>38184</v>
      </c>
      <c r="U377" s="32">
        <v>20113</v>
      </c>
      <c r="V377" s="32">
        <v>18583</v>
      </c>
      <c r="W377" s="32">
        <v>9279</v>
      </c>
      <c r="X377" s="32">
        <v>4230</v>
      </c>
      <c r="Y377" s="32">
        <v>13923</v>
      </c>
      <c r="Z377" s="32">
        <v>-13604</v>
      </c>
      <c r="AA377" s="32">
        <v>7169</v>
      </c>
      <c r="AB377" s="32">
        <v>7510</v>
      </c>
      <c r="AC377" s="32">
        <v>8405</v>
      </c>
      <c r="AD377" s="32">
        <v>12471</v>
      </c>
      <c r="AE377" s="32">
        <v>9448</v>
      </c>
      <c r="AF377" s="32">
        <v>22042</v>
      </c>
      <c r="AG377" s="32">
        <v>16867</v>
      </c>
      <c r="AH377" s="32">
        <v>34633</v>
      </c>
      <c r="AI377" s="32">
        <v>12724</v>
      </c>
      <c r="AJ377" s="32">
        <v>19771</v>
      </c>
      <c r="AK377" s="32">
        <v>17177</v>
      </c>
      <c r="AL377" s="32">
        <v>24798</v>
      </c>
      <c r="AM377" s="32">
        <v>20177</v>
      </c>
      <c r="AN377" s="32">
        <v>21373</v>
      </c>
      <c r="AO377" s="32">
        <v>18559</v>
      </c>
      <c r="AP377" s="32">
        <v>31310</v>
      </c>
    </row>
    <row r="378" spans="1:42" x14ac:dyDescent="0.3">
      <c r="A378" s="3">
        <v>5001</v>
      </c>
      <c r="B378" s="4" t="s">
        <v>370</v>
      </c>
      <c r="C378" s="33">
        <f t="shared" si="45"/>
        <v>4.6075345832962737E-2</v>
      </c>
      <c r="D378" s="33">
        <f t="shared" si="46"/>
        <v>3.0077888641884046E-2</v>
      </c>
      <c r="E378" s="33">
        <f t="shared" si="47"/>
        <v>4.8859820273183523E-2</v>
      </c>
      <c r="F378" s="33">
        <f t="shared" si="48"/>
        <v>4.6792545662975006E-2</v>
      </c>
      <c r="G378" s="33">
        <f t="shared" si="49"/>
        <v>8.4478912581729577E-3</v>
      </c>
      <c r="H378" s="33">
        <f t="shared" si="50"/>
        <v>3.0426837583943746E-2</v>
      </c>
      <c r="I378" s="33">
        <f t="shared" si="51"/>
        <v>5.3468849576339794E-2</v>
      </c>
      <c r="J378" s="33">
        <f t="shared" si="52"/>
        <v>4.9435158527459236E-2</v>
      </c>
      <c r="K378" s="32">
        <v>10107553</v>
      </c>
      <c r="L378" s="32">
        <v>10838294</v>
      </c>
      <c r="M378" s="32">
        <v>11627202</v>
      </c>
      <c r="N378" s="32">
        <v>12178521</v>
      </c>
      <c r="O378" s="32">
        <v>12488442</v>
      </c>
      <c r="P378" s="32">
        <v>13074083</v>
      </c>
      <c r="Q378" s="32">
        <v>13957884</v>
      </c>
      <c r="R378" s="32">
        <v>14842129</v>
      </c>
      <c r="S378" s="32">
        <v>482663</v>
      </c>
      <c r="T378" s="32">
        <v>382642</v>
      </c>
      <c r="U378" s="32">
        <v>650974</v>
      </c>
      <c r="V378" s="32">
        <v>574197</v>
      </c>
      <c r="W378" s="32">
        <v>77534</v>
      </c>
      <c r="X378" s="32">
        <v>411391</v>
      </c>
      <c r="Y378" s="32">
        <v>730727</v>
      </c>
      <c r="Z378" s="32">
        <v>713270</v>
      </c>
      <c r="AA378" s="32">
        <v>129316</v>
      </c>
      <c r="AB378" s="32">
        <v>157191</v>
      </c>
      <c r="AC378" s="32">
        <v>29993</v>
      </c>
      <c r="AD378" s="32">
        <v>168800</v>
      </c>
      <c r="AE378" s="32">
        <v>171450</v>
      </c>
      <c r="AF378" s="32">
        <v>155818</v>
      </c>
      <c r="AG378" s="32">
        <v>172577</v>
      </c>
      <c r="AH378" s="32">
        <v>189356</v>
      </c>
      <c r="AI378" s="32">
        <v>146270</v>
      </c>
      <c r="AJ378" s="32">
        <v>213840</v>
      </c>
      <c r="AK378" s="32">
        <v>112864</v>
      </c>
      <c r="AL378" s="32">
        <v>173133</v>
      </c>
      <c r="AM378" s="32">
        <v>143483</v>
      </c>
      <c r="AN378" s="32">
        <v>169406</v>
      </c>
      <c r="AO378" s="32">
        <v>156992</v>
      </c>
      <c r="AP378" s="32">
        <v>168903</v>
      </c>
    </row>
    <row r="379" spans="1:42" x14ac:dyDescent="0.3">
      <c r="A379" s="3">
        <v>5004</v>
      </c>
      <c r="B379" s="4" t="s">
        <v>371</v>
      </c>
      <c r="C379" s="33">
        <f t="shared" si="45"/>
        <v>2.7177993476138699E-2</v>
      </c>
      <c r="D379" s="33">
        <f t="shared" si="46"/>
        <v>1.797466318178299E-2</v>
      </c>
      <c r="E379" s="33">
        <f t="shared" si="47"/>
        <v>2.6860308744011432E-2</v>
      </c>
      <c r="F379" s="33">
        <f t="shared" si="48"/>
        <v>1.4778397880149495E-2</v>
      </c>
      <c r="G379" s="33">
        <f t="shared" si="49"/>
        <v>1.3146734791429605E-4</v>
      </c>
      <c r="H379" s="33">
        <f t="shared" si="50"/>
        <v>3.0088701830885699E-2</v>
      </c>
      <c r="I379" s="33">
        <f t="shared" si="51"/>
        <v>3.3097805875790254E-2</v>
      </c>
      <c r="J379" s="33">
        <f t="shared" si="52"/>
        <v>1.9338646605301376E-2</v>
      </c>
      <c r="K379" s="32">
        <v>1259990</v>
      </c>
      <c r="L379" s="32">
        <v>1330317</v>
      </c>
      <c r="M379" s="32">
        <v>1427720</v>
      </c>
      <c r="N379" s="32">
        <v>1489539</v>
      </c>
      <c r="O379" s="32">
        <v>1566929</v>
      </c>
      <c r="P379" s="32">
        <v>1621838</v>
      </c>
      <c r="Q379" s="32">
        <v>1812386</v>
      </c>
      <c r="R379" s="32">
        <v>1899771</v>
      </c>
      <c r="S379" s="32">
        <v>33185</v>
      </c>
      <c r="T379" s="32">
        <v>28023</v>
      </c>
      <c r="U379" s="32">
        <v>41082</v>
      </c>
      <c r="V379" s="32">
        <v>29533</v>
      </c>
      <c r="W379" s="32">
        <v>10715</v>
      </c>
      <c r="X379" s="32">
        <v>43745</v>
      </c>
      <c r="Y379" s="32">
        <v>59990</v>
      </c>
      <c r="Z379" s="32">
        <v>65539</v>
      </c>
      <c r="AA379" s="32">
        <v>10949</v>
      </c>
      <c r="AB379" s="32">
        <v>6779</v>
      </c>
      <c r="AC379" s="32">
        <v>11741</v>
      </c>
      <c r="AD379" s="32">
        <v>8530</v>
      </c>
      <c r="AE379" s="32">
        <v>9215</v>
      </c>
      <c r="AF379" s="32">
        <v>19603</v>
      </c>
      <c r="AG379" s="32">
        <v>14818</v>
      </c>
      <c r="AH379" s="32">
        <v>18137</v>
      </c>
      <c r="AI379" s="32">
        <v>9890</v>
      </c>
      <c r="AJ379" s="32">
        <v>10890</v>
      </c>
      <c r="AK379" s="32">
        <v>14474</v>
      </c>
      <c r="AL379" s="32">
        <v>16050</v>
      </c>
      <c r="AM379" s="32">
        <v>19724</v>
      </c>
      <c r="AN379" s="32">
        <v>14549</v>
      </c>
      <c r="AO379" s="32">
        <v>14822</v>
      </c>
      <c r="AP379" s="32">
        <v>46937</v>
      </c>
    </row>
    <row r="380" spans="1:42" x14ac:dyDescent="0.3">
      <c r="A380" s="3">
        <v>5005</v>
      </c>
      <c r="B380" s="4" t="s">
        <v>372</v>
      </c>
      <c r="C380" s="33">
        <f t="shared" si="45"/>
        <v>2.0786445594133368E-2</v>
      </c>
      <c r="D380" s="33">
        <f t="shared" si="46"/>
        <v>1.7853607916599814E-2</v>
      </c>
      <c r="E380" s="33">
        <f t="shared" si="47"/>
        <v>-1.3779080945971928E-2</v>
      </c>
      <c r="F380" s="33">
        <f t="shared" si="48"/>
        <v>-8.3581248982890627E-3</v>
      </c>
      <c r="G380" s="33">
        <f t="shared" si="49"/>
        <v>1.900170687825806E-2</v>
      </c>
      <c r="H380" s="33">
        <f t="shared" si="50"/>
        <v>4.9854463621259199E-2</v>
      </c>
      <c r="I380" s="33">
        <f t="shared" si="51"/>
        <v>3.156984410343882E-2</v>
      </c>
      <c r="J380" s="33">
        <f t="shared" si="52"/>
        <v>2.082236729125515E-2</v>
      </c>
      <c r="K380" s="32">
        <v>890869</v>
      </c>
      <c r="L380" s="32">
        <v>959806</v>
      </c>
      <c r="M380" s="32">
        <v>1040200</v>
      </c>
      <c r="N380" s="32">
        <v>1093786</v>
      </c>
      <c r="O380" s="32">
        <v>1083850</v>
      </c>
      <c r="P380" s="32">
        <v>1120682</v>
      </c>
      <c r="Q380" s="32">
        <v>1170199</v>
      </c>
      <c r="R380" s="32">
        <v>1251971</v>
      </c>
      <c r="S380" s="32">
        <v>14406</v>
      </c>
      <c r="T380" s="32">
        <v>14849</v>
      </c>
      <c r="U380" s="32">
        <v>-19725</v>
      </c>
      <c r="V380" s="32">
        <v>-10495</v>
      </c>
      <c r="W380" s="32">
        <v>21751</v>
      </c>
      <c r="X380" s="32">
        <v>60561</v>
      </c>
      <c r="Y380" s="32">
        <v>40985</v>
      </c>
      <c r="Z380" s="32">
        <v>59090</v>
      </c>
      <c r="AA380" s="32">
        <v>10042</v>
      </c>
      <c r="AB380" s="32">
        <v>5397</v>
      </c>
      <c r="AC380" s="32">
        <v>7262</v>
      </c>
      <c r="AD380" s="32">
        <v>6145</v>
      </c>
      <c r="AE380" s="32">
        <v>5644</v>
      </c>
      <c r="AF380" s="32">
        <v>1900</v>
      </c>
      <c r="AG380" s="32">
        <v>2611</v>
      </c>
      <c r="AH380" s="32">
        <v>37451</v>
      </c>
      <c r="AI380" s="32">
        <v>5930</v>
      </c>
      <c r="AJ380" s="32">
        <v>3110</v>
      </c>
      <c r="AK380" s="32">
        <v>1870</v>
      </c>
      <c r="AL380" s="32">
        <v>4792</v>
      </c>
      <c r="AM380" s="32">
        <v>6800</v>
      </c>
      <c r="AN380" s="32">
        <v>6590</v>
      </c>
      <c r="AO380" s="32">
        <v>6653</v>
      </c>
      <c r="AP380" s="32">
        <v>70472</v>
      </c>
    </row>
    <row r="381" spans="1:42" x14ac:dyDescent="0.3">
      <c r="A381" s="3">
        <v>5011</v>
      </c>
      <c r="B381" s="4" t="s">
        <v>373</v>
      </c>
      <c r="C381" s="33">
        <f t="shared" si="45"/>
        <v>2.9597202720189422E-2</v>
      </c>
      <c r="D381" s="33">
        <f t="shared" si="46"/>
        <v>2.5870774903247233E-2</v>
      </c>
      <c r="E381" s="33">
        <f t="shared" si="47"/>
        <v>1.7448386000243718E-2</v>
      </c>
      <c r="F381" s="33">
        <f t="shared" si="48"/>
        <v>-1.6926254088579184E-2</v>
      </c>
      <c r="G381" s="33">
        <f t="shared" si="49"/>
        <v>1.1705138555826007E-4</v>
      </c>
      <c r="H381" s="33">
        <f t="shared" si="50"/>
        <v>2.5271419977656192E-2</v>
      </c>
      <c r="I381" s="33">
        <f t="shared" si="51"/>
        <v>2.179881720142364E-2</v>
      </c>
      <c r="J381" s="33">
        <f t="shared" si="52"/>
        <v>9.3762697107477991E-2</v>
      </c>
      <c r="K381" s="32">
        <v>290568</v>
      </c>
      <c r="L381" s="32">
        <v>295082</v>
      </c>
      <c r="M381" s="32">
        <v>311834</v>
      </c>
      <c r="N381" s="32">
        <v>323462</v>
      </c>
      <c r="O381" s="32">
        <v>333187</v>
      </c>
      <c r="P381" s="32">
        <v>349090</v>
      </c>
      <c r="Q381" s="32">
        <v>373690</v>
      </c>
      <c r="R381" s="32">
        <v>413480</v>
      </c>
      <c r="S381" s="32">
        <v>11673</v>
      </c>
      <c r="T381" s="32">
        <v>6125</v>
      </c>
      <c r="U381" s="32">
        <v>4324</v>
      </c>
      <c r="V381" s="32">
        <v>-7446</v>
      </c>
      <c r="W381" s="32">
        <v>-1505</v>
      </c>
      <c r="X381" s="32">
        <v>7169</v>
      </c>
      <c r="Y381" s="32">
        <v>12229</v>
      </c>
      <c r="Z381" s="32">
        <v>36831</v>
      </c>
      <c r="AA381" s="32">
        <v>5200</v>
      </c>
      <c r="AB381" s="32">
        <v>6619</v>
      </c>
      <c r="AC381" s="32">
        <v>4425</v>
      </c>
      <c r="AD381" s="32">
        <v>5953</v>
      </c>
      <c r="AE381" s="32">
        <v>4498</v>
      </c>
      <c r="AF381" s="32">
        <v>4791</v>
      </c>
      <c r="AG381" s="32">
        <v>3143</v>
      </c>
      <c r="AH381" s="32">
        <v>4682</v>
      </c>
      <c r="AI381" s="32">
        <v>8273</v>
      </c>
      <c r="AJ381" s="32">
        <v>5110</v>
      </c>
      <c r="AK381" s="32">
        <v>3308</v>
      </c>
      <c r="AL381" s="32">
        <v>3982</v>
      </c>
      <c r="AM381" s="32">
        <v>2954</v>
      </c>
      <c r="AN381" s="32">
        <v>3138</v>
      </c>
      <c r="AO381" s="32">
        <v>7226</v>
      </c>
      <c r="AP381" s="32">
        <v>2744</v>
      </c>
    </row>
    <row r="382" spans="1:42" x14ac:dyDescent="0.3">
      <c r="A382" s="3">
        <v>5012</v>
      </c>
      <c r="B382" s="4" t="s">
        <v>374</v>
      </c>
      <c r="C382" s="33">
        <f t="shared" si="45"/>
        <v>2.7719483317808925E-2</v>
      </c>
      <c r="D382" s="33">
        <f t="shared" si="46"/>
        <v>-2.2077966371460079E-2</v>
      </c>
      <c r="E382" s="33">
        <f t="shared" si="47"/>
        <v>3.2729423620391267E-2</v>
      </c>
      <c r="F382" s="33">
        <f t="shared" si="48"/>
        <v>1.9332775724979091E-2</v>
      </c>
      <c r="G382" s="33">
        <f t="shared" si="49"/>
        <v>2.2880856039987168E-2</v>
      </c>
      <c r="H382" s="33">
        <f t="shared" si="50"/>
        <v>3.2948929159802307E-3</v>
      </c>
      <c r="I382" s="33">
        <f t="shared" si="51"/>
        <v>5.4378622341959022E-3</v>
      </c>
      <c r="J382" s="33">
        <f t="shared" si="52"/>
        <v>-1.5542980529392055E-3</v>
      </c>
      <c r="K382" s="32">
        <v>89107</v>
      </c>
      <c r="L382" s="32">
        <v>87961</v>
      </c>
      <c r="M382" s="32">
        <v>91294</v>
      </c>
      <c r="N382" s="32">
        <v>94451</v>
      </c>
      <c r="O382" s="32">
        <v>96631</v>
      </c>
      <c r="P382" s="32">
        <v>99548</v>
      </c>
      <c r="Q382" s="32">
        <v>100591</v>
      </c>
      <c r="R382" s="32">
        <v>107444</v>
      </c>
      <c r="S382" s="32">
        <v>2652</v>
      </c>
      <c r="T382" s="32">
        <v>-1196</v>
      </c>
      <c r="U382" s="32">
        <v>3199</v>
      </c>
      <c r="V382" s="32">
        <v>2666</v>
      </c>
      <c r="W382" s="32">
        <v>1377</v>
      </c>
      <c r="X382" s="32">
        <v>2239</v>
      </c>
      <c r="Y382" s="32">
        <v>-108</v>
      </c>
      <c r="Z382" s="32">
        <v>-44</v>
      </c>
      <c r="AA382" s="32">
        <v>2009</v>
      </c>
      <c r="AB382" s="32">
        <v>855</v>
      </c>
      <c r="AC382" s="32">
        <v>1502</v>
      </c>
      <c r="AD382" s="32">
        <v>897</v>
      </c>
      <c r="AE382" s="32">
        <v>2218</v>
      </c>
      <c r="AF382" s="32">
        <v>1784</v>
      </c>
      <c r="AG382" s="32">
        <v>2710</v>
      </c>
      <c r="AH382" s="32">
        <v>2047</v>
      </c>
      <c r="AI382" s="32">
        <v>2191</v>
      </c>
      <c r="AJ382" s="32">
        <v>1601</v>
      </c>
      <c r="AK382" s="32">
        <v>1713</v>
      </c>
      <c r="AL382" s="32">
        <v>1737</v>
      </c>
      <c r="AM382" s="32">
        <v>1384</v>
      </c>
      <c r="AN382" s="32">
        <v>3695</v>
      </c>
      <c r="AO382" s="32">
        <v>2055</v>
      </c>
      <c r="AP382" s="32">
        <v>2170</v>
      </c>
    </row>
    <row r="383" spans="1:42" x14ac:dyDescent="0.3">
      <c r="A383" s="3">
        <v>5013</v>
      </c>
      <c r="B383" s="4" t="s">
        <v>375</v>
      </c>
      <c r="C383" s="33">
        <f t="shared" si="45"/>
        <v>2.9184868782966056E-2</v>
      </c>
      <c r="D383" s="33">
        <f t="shared" si="46"/>
        <v>4.6258285795525225E-2</v>
      </c>
      <c r="E383" s="33">
        <f t="shared" si="47"/>
        <v>2.6506736518673253E-2</v>
      </c>
      <c r="F383" s="33">
        <f t="shared" si="48"/>
        <v>2.4988014580358115E-2</v>
      </c>
      <c r="G383" s="33">
        <f t="shared" si="49"/>
        <v>-2.8571714578156163E-2</v>
      </c>
      <c r="H383" s="33">
        <f t="shared" si="50"/>
        <v>-1.3453497321065299E-2</v>
      </c>
      <c r="I383" s="33">
        <f t="shared" si="51"/>
        <v>-3.6793764138344552E-4</v>
      </c>
      <c r="J383" s="33">
        <f t="shared" si="52"/>
        <v>2.4385397392452556E-2</v>
      </c>
      <c r="K383" s="32">
        <v>309030</v>
      </c>
      <c r="L383" s="32">
        <v>337626</v>
      </c>
      <c r="M383" s="32">
        <v>361908</v>
      </c>
      <c r="N383" s="32">
        <v>394229</v>
      </c>
      <c r="O383" s="32">
        <v>399591</v>
      </c>
      <c r="P383" s="32">
        <v>407998</v>
      </c>
      <c r="Q383" s="32">
        <v>440292</v>
      </c>
      <c r="R383" s="32">
        <v>468026</v>
      </c>
      <c r="S383" s="32">
        <v>14241</v>
      </c>
      <c r="T383" s="32">
        <v>16143</v>
      </c>
      <c r="U383" s="32">
        <v>11893</v>
      </c>
      <c r="V383" s="32">
        <v>15393</v>
      </c>
      <c r="W383" s="32">
        <v>-578</v>
      </c>
      <c r="X383" s="32">
        <v>-5946</v>
      </c>
      <c r="Y383" s="32">
        <v>80</v>
      </c>
      <c r="Z383" s="32">
        <v>9738</v>
      </c>
      <c r="AA383" s="32">
        <v>2495</v>
      </c>
      <c r="AB383" s="32">
        <v>3686</v>
      </c>
      <c r="AC383" s="32">
        <v>2456</v>
      </c>
      <c r="AD383" s="32">
        <v>910</v>
      </c>
      <c r="AE383" s="32">
        <v>895</v>
      </c>
      <c r="AF383" s="32">
        <v>2936</v>
      </c>
      <c r="AG383" s="32">
        <v>3897</v>
      </c>
      <c r="AH383" s="32">
        <v>4837</v>
      </c>
      <c r="AI383" s="32">
        <v>7717</v>
      </c>
      <c r="AJ383" s="32">
        <v>4211</v>
      </c>
      <c r="AK383" s="32">
        <v>4756</v>
      </c>
      <c r="AL383" s="32">
        <v>6452</v>
      </c>
      <c r="AM383" s="32">
        <v>11734</v>
      </c>
      <c r="AN383" s="32">
        <v>2479</v>
      </c>
      <c r="AO383" s="32">
        <v>4139</v>
      </c>
      <c r="AP383" s="32">
        <v>3162</v>
      </c>
    </row>
    <row r="384" spans="1:42" x14ac:dyDescent="0.3">
      <c r="A384" s="3">
        <v>5014</v>
      </c>
      <c r="B384" s="4" t="s">
        <v>376</v>
      </c>
      <c r="C384" s="33">
        <f t="shared" si="45"/>
        <v>6.8541808845991356E-2</v>
      </c>
      <c r="D384" s="33">
        <f t="shared" si="46"/>
        <v>4.8778812776265515E-2</v>
      </c>
      <c r="E384" s="33">
        <f t="shared" si="47"/>
        <v>6.0249497802798702E-2</v>
      </c>
      <c r="F384" s="33">
        <f t="shared" si="48"/>
        <v>8.8698501942293909E-2</v>
      </c>
      <c r="G384" s="33">
        <f t="shared" si="49"/>
        <v>-2.4238402544905632E-3</v>
      </c>
      <c r="H384" s="33">
        <f t="shared" si="50"/>
        <v>-3.8128893813106628E-2</v>
      </c>
      <c r="I384" s="33">
        <f t="shared" si="51"/>
        <v>2.6073328161296021E-2</v>
      </c>
      <c r="J384" s="33">
        <f t="shared" si="52"/>
        <v>7.7032354155367938E-2</v>
      </c>
      <c r="K384" s="32">
        <v>307710</v>
      </c>
      <c r="L384" s="32">
        <v>320344</v>
      </c>
      <c r="M384" s="32">
        <v>352949</v>
      </c>
      <c r="N384" s="32">
        <v>403389</v>
      </c>
      <c r="O384" s="32">
        <v>394828</v>
      </c>
      <c r="P384" s="32">
        <v>414279</v>
      </c>
      <c r="Q384" s="32">
        <v>447277</v>
      </c>
      <c r="R384" s="32">
        <v>494156</v>
      </c>
      <c r="S384" s="32">
        <v>20541</v>
      </c>
      <c r="T384" s="32">
        <v>19137</v>
      </c>
      <c r="U384" s="32">
        <v>27186</v>
      </c>
      <c r="V384" s="32">
        <v>44042</v>
      </c>
      <c r="W384" s="32">
        <v>1593</v>
      </c>
      <c r="X384" s="32">
        <v>-13980</v>
      </c>
      <c r="Y384" s="32">
        <v>10289</v>
      </c>
      <c r="Z384" s="32">
        <v>43407</v>
      </c>
      <c r="AA384" s="32">
        <v>3194</v>
      </c>
      <c r="AB384" s="32">
        <v>3332</v>
      </c>
      <c r="AC384" s="32">
        <v>2599</v>
      </c>
      <c r="AD384" s="32">
        <v>1771</v>
      </c>
      <c r="AE384" s="32">
        <v>3133</v>
      </c>
      <c r="AF384" s="32">
        <v>7367</v>
      </c>
      <c r="AG384" s="32">
        <v>9792</v>
      </c>
      <c r="AH384" s="32">
        <v>2828</v>
      </c>
      <c r="AI384" s="32">
        <v>2644</v>
      </c>
      <c r="AJ384" s="32">
        <v>6843</v>
      </c>
      <c r="AK384" s="32">
        <v>8520</v>
      </c>
      <c r="AL384" s="32">
        <v>10033</v>
      </c>
      <c r="AM384" s="32">
        <v>5683</v>
      </c>
      <c r="AN384" s="32">
        <v>9183</v>
      </c>
      <c r="AO384" s="32">
        <v>8419</v>
      </c>
      <c r="AP384" s="32">
        <v>8169</v>
      </c>
    </row>
    <row r="385" spans="1:42" x14ac:dyDescent="0.3">
      <c r="A385" s="3">
        <v>5015</v>
      </c>
      <c r="B385" s="4" t="s">
        <v>377</v>
      </c>
      <c r="C385" s="33">
        <f t="shared" si="45"/>
        <v>1.0581980382811986E-2</v>
      </c>
      <c r="D385" s="33">
        <f t="shared" si="46"/>
        <v>-1.5447936409153913E-2</v>
      </c>
      <c r="E385" s="33">
        <f t="shared" si="47"/>
        <v>-1.4004369570394607E-2</v>
      </c>
      <c r="F385" s="33">
        <f t="shared" si="48"/>
        <v>4.2470010595625524E-2</v>
      </c>
      <c r="G385" s="33">
        <f t="shared" si="49"/>
        <v>1.6998029858997874E-2</v>
      </c>
      <c r="H385" s="33">
        <f t="shared" si="50"/>
        <v>1.1855590882457471E-2</v>
      </c>
      <c r="I385" s="33">
        <f t="shared" si="51"/>
        <v>1.5459005024655272E-2</v>
      </c>
      <c r="J385" s="33">
        <f t="shared" si="52"/>
        <v>1.9808170543664221E-2</v>
      </c>
      <c r="K385" s="32">
        <v>350407</v>
      </c>
      <c r="L385" s="32">
        <v>353510</v>
      </c>
      <c r="M385" s="32">
        <v>386308</v>
      </c>
      <c r="N385" s="32">
        <v>422816</v>
      </c>
      <c r="O385" s="32">
        <v>426873</v>
      </c>
      <c r="P385" s="32">
        <v>416428</v>
      </c>
      <c r="Q385" s="32">
        <v>470082</v>
      </c>
      <c r="R385" s="32">
        <v>497421</v>
      </c>
      <c r="S385" s="32">
        <v>6047</v>
      </c>
      <c r="T385" s="32">
        <v>-2906</v>
      </c>
      <c r="U385" s="32">
        <v>-10126</v>
      </c>
      <c r="V385" s="32">
        <v>19651</v>
      </c>
      <c r="W385" s="32">
        <v>12307</v>
      </c>
      <c r="X385" s="32">
        <v>3830</v>
      </c>
      <c r="Y385" s="32">
        <v>14185</v>
      </c>
      <c r="Z385" s="32">
        <v>16235</v>
      </c>
      <c r="AA385" s="32">
        <v>1502</v>
      </c>
      <c r="AB385" s="32">
        <v>4981</v>
      </c>
      <c r="AC385" s="32">
        <v>12665</v>
      </c>
      <c r="AD385" s="32">
        <v>8505</v>
      </c>
      <c r="AE385" s="32">
        <v>4267</v>
      </c>
      <c r="AF385" s="32">
        <v>5946</v>
      </c>
      <c r="AG385" s="32">
        <v>5414</v>
      </c>
      <c r="AH385" s="32">
        <v>5475</v>
      </c>
      <c r="AI385" s="32">
        <v>3841</v>
      </c>
      <c r="AJ385" s="32">
        <v>7536</v>
      </c>
      <c r="AK385" s="32">
        <v>7949</v>
      </c>
      <c r="AL385" s="32">
        <v>10199</v>
      </c>
      <c r="AM385" s="32">
        <v>9318</v>
      </c>
      <c r="AN385" s="32">
        <v>4839</v>
      </c>
      <c r="AO385" s="32">
        <v>12332</v>
      </c>
      <c r="AP385" s="32">
        <v>11857</v>
      </c>
    </row>
    <row r="386" spans="1:42" x14ac:dyDescent="0.3">
      <c r="A386" s="3">
        <v>5016</v>
      </c>
      <c r="B386" s="4" t="s">
        <v>378</v>
      </c>
      <c r="C386" s="33">
        <f t="shared" si="45"/>
        <v>0.15512739713694068</v>
      </c>
      <c r="D386" s="33">
        <f t="shared" si="46"/>
        <v>4.3973849974046381E-2</v>
      </c>
      <c r="E386" s="33">
        <f t="shared" si="47"/>
        <v>5.3712533372786635E-2</v>
      </c>
      <c r="F386" s="33">
        <f t="shared" si="48"/>
        <v>8.7805282739519722E-2</v>
      </c>
      <c r="G386" s="33">
        <f t="shared" si="49"/>
        <v>5.6349176196446436E-2</v>
      </c>
      <c r="H386" s="33">
        <f t="shared" si="50"/>
        <v>1.5303346618586702E-2</v>
      </c>
      <c r="I386" s="33">
        <f t="shared" si="51"/>
        <v>5.4440801197519421E-2</v>
      </c>
      <c r="J386" s="33">
        <f t="shared" si="52"/>
        <v>-1.1479935941957443E-4</v>
      </c>
      <c r="K386" s="32">
        <v>144391</v>
      </c>
      <c r="L386" s="32">
        <v>142562</v>
      </c>
      <c r="M386" s="32">
        <v>148699</v>
      </c>
      <c r="N386" s="32">
        <v>156699</v>
      </c>
      <c r="O386" s="32">
        <v>157926</v>
      </c>
      <c r="P386" s="32">
        <v>158070</v>
      </c>
      <c r="Q386" s="32">
        <v>168348</v>
      </c>
      <c r="R386" s="32">
        <v>174217</v>
      </c>
      <c r="S386" s="32">
        <v>22084</v>
      </c>
      <c r="T386" s="32">
        <v>6923</v>
      </c>
      <c r="U386" s="32">
        <v>8586</v>
      </c>
      <c r="V386" s="32">
        <v>14420</v>
      </c>
      <c r="W386" s="32">
        <v>8474</v>
      </c>
      <c r="X386" s="32">
        <v>3944</v>
      </c>
      <c r="Y386" s="32">
        <v>9452</v>
      </c>
      <c r="Z386" s="32">
        <v>397</v>
      </c>
      <c r="AA386" s="32">
        <v>1497</v>
      </c>
      <c r="AB386" s="32">
        <v>1529</v>
      </c>
      <c r="AC386" s="32">
        <v>1114</v>
      </c>
      <c r="AD386" s="32">
        <v>1159</v>
      </c>
      <c r="AE386" s="32">
        <v>1613</v>
      </c>
      <c r="AF386" s="32">
        <v>907</v>
      </c>
      <c r="AG386" s="32">
        <v>1795</v>
      </c>
      <c r="AH386" s="32">
        <v>1873</v>
      </c>
      <c r="AI386" s="32">
        <v>1182</v>
      </c>
      <c r="AJ386" s="32">
        <v>2183</v>
      </c>
      <c r="AK386" s="32">
        <v>1713</v>
      </c>
      <c r="AL386" s="32">
        <v>1820</v>
      </c>
      <c r="AM386" s="32">
        <v>1188</v>
      </c>
      <c r="AN386" s="32">
        <v>2432</v>
      </c>
      <c r="AO386" s="32">
        <v>2082</v>
      </c>
      <c r="AP386" s="32">
        <v>2290</v>
      </c>
    </row>
    <row r="387" spans="1:42" x14ac:dyDescent="0.3">
      <c r="A387" s="3">
        <v>5017</v>
      </c>
      <c r="B387" s="4" t="s">
        <v>379</v>
      </c>
      <c r="C387" s="33">
        <f t="shared" si="45"/>
        <v>-1.5397492618585527E-2</v>
      </c>
      <c r="D387" s="33">
        <f t="shared" si="46"/>
        <v>-1.8299505022991536E-2</v>
      </c>
      <c r="E387" s="33">
        <f t="shared" si="47"/>
        <v>1.5229524621451145E-2</v>
      </c>
      <c r="F387" s="33">
        <f t="shared" si="48"/>
        <v>2.8680855093156715E-3</v>
      </c>
      <c r="G387" s="33">
        <f t="shared" si="49"/>
        <v>-1.3267658424133871E-4</v>
      </c>
      <c r="H387" s="33">
        <f t="shared" si="50"/>
        <v>-5.0705329722587247E-2</v>
      </c>
      <c r="I387" s="33">
        <f t="shared" si="51"/>
        <v>5.4249141129886498E-2</v>
      </c>
      <c r="J387" s="33">
        <f t="shared" si="52"/>
        <v>5.5234127285594903E-2</v>
      </c>
      <c r="K387" s="32">
        <v>326157</v>
      </c>
      <c r="L387" s="32">
        <v>341430</v>
      </c>
      <c r="M387" s="32">
        <v>388259</v>
      </c>
      <c r="N387" s="32">
        <v>401313</v>
      </c>
      <c r="O387" s="32">
        <v>422079</v>
      </c>
      <c r="P387" s="32">
        <v>413211</v>
      </c>
      <c r="Q387" s="32">
        <v>457869</v>
      </c>
      <c r="R387" s="32">
        <v>500198</v>
      </c>
      <c r="S387" s="32">
        <v>-3341</v>
      </c>
      <c r="T387" s="32">
        <v>-4732</v>
      </c>
      <c r="U387" s="32">
        <v>9228</v>
      </c>
      <c r="V387" s="32">
        <v>3559</v>
      </c>
      <c r="W387" s="32">
        <v>-1974</v>
      </c>
      <c r="X387" s="32">
        <v>-17667</v>
      </c>
      <c r="Y387" s="32">
        <v>26384</v>
      </c>
      <c r="Z387" s="32">
        <v>53475</v>
      </c>
      <c r="AA387" s="32">
        <v>1216</v>
      </c>
      <c r="AB387" s="32">
        <v>1765</v>
      </c>
      <c r="AC387" s="32">
        <v>1743</v>
      </c>
      <c r="AD387" s="32">
        <v>2049</v>
      </c>
      <c r="AE387" s="32">
        <v>6558</v>
      </c>
      <c r="AF387" s="32">
        <v>3863</v>
      </c>
      <c r="AG387" s="32">
        <v>5225</v>
      </c>
      <c r="AH387" s="32">
        <v>5898</v>
      </c>
      <c r="AI387" s="32">
        <v>2897</v>
      </c>
      <c r="AJ387" s="32">
        <v>3281</v>
      </c>
      <c r="AK387" s="32">
        <v>5058</v>
      </c>
      <c r="AL387" s="32">
        <v>4457</v>
      </c>
      <c r="AM387" s="32">
        <v>4640</v>
      </c>
      <c r="AN387" s="32">
        <v>7148</v>
      </c>
      <c r="AO387" s="32">
        <v>6770</v>
      </c>
      <c r="AP387" s="32">
        <v>31745</v>
      </c>
    </row>
    <row r="388" spans="1:42" x14ac:dyDescent="0.3">
      <c r="A388" s="3">
        <v>5018</v>
      </c>
      <c r="B388" s="4" t="s">
        <v>380</v>
      </c>
      <c r="C388" s="33">
        <f t="shared" si="45"/>
        <v>1.7153130833483875E-2</v>
      </c>
      <c r="D388" s="33">
        <f t="shared" si="46"/>
        <v>4.6976889144610665E-2</v>
      </c>
      <c r="E388" s="33">
        <f t="shared" si="47"/>
        <v>1.5423859963495138E-2</v>
      </c>
      <c r="F388" s="33">
        <f t="shared" si="48"/>
        <v>1.248751766531103E-2</v>
      </c>
      <c r="G388" s="33">
        <f t="shared" si="49"/>
        <v>-3.1988282477951923E-3</v>
      </c>
      <c r="H388" s="33">
        <f t="shared" si="50"/>
        <v>2.5379499467339691E-2</v>
      </c>
      <c r="I388" s="33">
        <f t="shared" si="51"/>
        <v>4.712984992960647E-2</v>
      </c>
      <c r="J388" s="33">
        <f t="shared" si="52"/>
        <v>1.3326585695006748E-2</v>
      </c>
      <c r="K388" s="32">
        <v>232494</v>
      </c>
      <c r="L388" s="32">
        <v>250272</v>
      </c>
      <c r="M388" s="32">
        <v>270101</v>
      </c>
      <c r="N388" s="32">
        <v>289409</v>
      </c>
      <c r="O388" s="32">
        <v>289481</v>
      </c>
      <c r="P388" s="32">
        <v>297563</v>
      </c>
      <c r="Q388" s="32">
        <v>325314</v>
      </c>
      <c r="R388" s="32">
        <v>361608</v>
      </c>
      <c r="S388" s="32">
        <v>3612</v>
      </c>
      <c r="T388" s="32">
        <v>8001</v>
      </c>
      <c r="U388" s="32">
        <v>4397</v>
      </c>
      <c r="V388" s="32">
        <v>6436</v>
      </c>
      <c r="W388" s="32">
        <v>-2044</v>
      </c>
      <c r="X388" s="32">
        <v>7972</v>
      </c>
      <c r="Y388" s="32">
        <v>18689</v>
      </c>
      <c r="Z388" s="32">
        <v>30713</v>
      </c>
      <c r="AA388" s="32">
        <v>4495</v>
      </c>
      <c r="AB388" s="32">
        <v>6805</v>
      </c>
      <c r="AC388" s="32">
        <v>2472</v>
      </c>
      <c r="AD388" s="32">
        <v>2073</v>
      </c>
      <c r="AE388" s="32">
        <v>3813</v>
      </c>
      <c r="AF388" s="32">
        <v>3424</v>
      </c>
      <c r="AG388" s="32">
        <v>2347</v>
      </c>
      <c r="AH388" s="32">
        <v>3168</v>
      </c>
      <c r="AI388" s="32">
        <v>4119</v>
      </c>
      <c r="AJ388" s="32">
        <v>3049</v>
      </c>
      <c r="AK388" s="32">
        <v>2703</v>
      </c>
      <c r="AL388" s="32">
        <v>4895</v>
      </c>
      <c r="AM388" s="32">
        <v>2695</v>
      </c>
      <c r="AN388" s="32">
        <v>3844</v>
      </c>
      <c r="AO388" s="32">
        <v>5704</v>
      </c>
      <c r="AP388" s="32">
        <v>29062</v>
      </c>
    </row>
    <row r="389" spans="1:42" x14ac:dyDescent="0.3">
      <c r="A389" s="3">
        <v>5019</v>
      </c>
      <c r="B389" s="4" t="s">
        <v>381</v>
      </c>
      <c r="C389" s="33">
        <f t="shared" ref="C389:C425" si="53">(S389+AA389-AI389)/K389</f>
        <v>4.9867115700635005E-2</v>
      </c>
      <c r="D389" s="33">
        <f t="shared" ref="D389:D425" si="54">(T389+AB389-AJ389)/L389</f>
        <v>1.3716462930623908E-2</v>
      </c>
      <c r="E389" s="33">
        <f t="shared" ref="E389:E425" si="55">(U389+AC389-AK389)/M389</f>
        <v>-1.2818618032770733E-2</v>
      </c>
      <c r="F389" s="33">
        <f t="shared" ref="F389:F425" si="56">(V389+AD389-AL389)/N389</f>
        <v>-4.8594910118776799E-3</v>
      </c>
      <c r="G389" s="33">
        <f t="shared" ref="G389:G425" si="57">(W389+AE389-AM389)/O389</f>
        <v>-2.5570050158524496E-2</v>
      </c>
      <c r="H389" s="33">
        <f t="shared" ref="H389:H425" si="58">(X389+AF389-AN389)/P389</f>
        <v>1.2636869502782266E-2</v>
      </c>
      <c r="I389" s="33">
        <f t="shared" ref="I389:I425" si="59">(Y389+AG389-AO389)/Q389</f>
        <v>2.8189733326491166E-2</v>
      </c>
      <c r="J389" s="33">
        <f t="shared" ref="J389:J425" si="60">(Z389+AH389-AP389)/R389</f>
        <v>6.6428522943252785E-2</v>
      </c>
      <c r="K389" s="32">
        <v>98582</v>
      </c>
      <c r="L389" s="32">
        <v>94485</v>
      </c>
      <c r="M389" s="32">
        <v>101493</v>
      </c>
      <c r="N389" s="32">
        <v>103303</v>
      </c>
      <c r="O389" s="32">
        <v>101877</v>
      </c>
      <c r="P389" s="32">
        <v>111420</v>
      </c>
      <c r="Q389" s="32">
        <v>116922</v>
      </c>
      <c r="R389" s="32">
        <v>117856</v>
      </c>
      <c r="S389" s="32">
        <v>6091</v>
      </c>
      <c r="T389" s="32">
        <v>-230</v>
      </c>
      <c r="U389" s="32">
        <v>-3376</v>
      </c>
      <c r="V389" s="32">
        <v>-1541</v>
      </c>
      <c r="W389" s="32">
        <v>-2840</v>
      </c>
      <c r="X389" s="32">
        <v>3278</v>
      </c>
      <c r="Y389" s="32">
        <v>5106</v>
      </c>
      <c r="Z389" s="32">
        <v>7791</v>
      </c>
      <c r="AA389" s="32">
        <v>795</v>
      </c>
      <c r="AB389" s="32">
        <v>3851</v>
      </c>
      <c r="AC389" s="32">
        <v>3341</v>
      </c>
      <c r="AD389" s="32">
        <v>1511</v>
      </c>
      <c r="AE389" s="32">
        <v>1645</v>
      </c>
      <c r="AF389" s="32">
        <v>694</v>
      </c>
      <c r="AG389" s="32">
        <v>543</v>
      </c>
      <c r="AH389" s="32">
        <v>1023</v>
      </c>
      <c r="AI389" s="32">
        <v>1970</v>
      </c>
      <c r="AJ389" s="32">
        <v>2325</v>
      </c>
      <c r="AK389" s="32">
        <v>1266</v>
      </c>
      <c r="AL389" s="32">
        <v>472</v>
      </c>
      <c r="AM389" s="32">
        <v>1410</v>
      </c>
      <c r="AN389" s="32">
        <v>2564</v>
      </c>
      <c r="AO389" s="32">
        <v>2353</v>
      </c>
      <c r="AP389" s="32">
        <v>985</v>
      </c>
    </row>
    <row r="390" spans="1:42" x14ac:dyDescent="0.3">
      <c r="A390" s="3">
        <v>5020</v>
      </c>
      <c r="B390" s="4" t="s">
        <v>382</v>
      </c>
      <c r="C390" s="33">
        <f t="shared" si="53"/>
        <v>-3.0133916430055592E-3</v>
      </c>
      <c r="D390" s="33">
        <f t="shared" si="54"/>
        <v>1.1169506707099921E-2</v>
      </c>
      <c r="E390" s="33">
        <f t="shared" si="55"/>
        <v>2.4209064762471488E-2</v>
      </c>
      <c r="F390" s="33">
        <f t="shared" si="56"/>
        <v>3.2079558881449387E-2</v>
      </c>
      <c r="G390" s="33">
        <f t="shared" si="57"/>
        <v>1.3958880223801951E-2</v>
      </c>
      <c r="H390" s="33">
        <f t="shared" si="58"/>
        <v>1.1896469553103348E-2</v>
      </c>
      <c r="I390" s="33">
        <f t="shared" si="59"/>
        <v>1.8087448883296633E-2</v>
      </c>
      <c r="J390" s="33">
        <f t="shared" si="60"/>
        <v>1.5499188177209317E-2</v>
      </c>
      <c r="K390" s="32">
        <v>91923</v>
      </c>
      <c r="L390" s="32">
        <v>92663</v>
      </c>
      <c r="M390" s="32">
        <v>100830</v>
      </c>
      <c r="N390" s="32">
        <v>101560</v>
      </c>
      <c r="O390" s="32">
        <v>104378</v>
      </c>
      <c r="P390" s="32">
        <v>109108</v>
      </c>
      <c r="Q390" s="32">
        <v>114444</v>
      </c>
      <c r="R390" s="32">
        <v>120716</v>
      </c>
      <c r="S390" s="32">
        <v>486</v>
      </c>
      <c r="T390" s="32">
        <v>592</v>
      </c>
      <c r="U390" s="32">
        <v>2449</v>
      </c>
      <c r="V390" s="32">
        <v>3852</v>
      </c>
      <c r="W390" s="32">
        <v>1667</v>
      </c>
      <c r="X390" s="32">
        <v>3721</v>
      </c>
      <c r="Y390" s="32">
        <v>3376</v>
      </c>
      <c r="Z390" s="32">
        <v>2728</v>
      </c>
      <c r="AA390" s="32">
        <v>875</v>
      </c>
      <c r="AB390" s="32">
        <v>1460</v>
      </c>
      <c r="AC390" s="32">
        <v>732</v>
      </c>
      <c r="AD390" s="32">
        <v>1490</v>
      </c>
      <c r="AE390" s="32">
        <v>1375</v>
      </c>
      <c r="AF390" s="32">
        <v>873</v>
      </c>
      <c r="AG390" s="32">
        <v>1473</v>
      </c>
      <c r="AH390" s="32">
        <v>1302</v>
      </c>
      <c r="AI390" s="32">
        <v>1638</v>
      </c>
      <c r="AJ390" s="32">
        <v>1017</v>
      </c>
      <c r="AK390" s="32">
        <v>740</v>
      </c>
      <c r="AL390" s="32">
        <v>2084</v>
      </c>
      <c r="AM390" s="32">
        <v>1585</v>
      </c>
      <c r="AN390" s="32">
        <v>3296</v>
      </c>
      <c r="AO390" s="32">
        <v>2779</v>
      </c>
      <c r="AP390" s="32">
        <v>2159</v>
      </c>
    </row>
    <row r="391" spans="1:42" x14ac:dyDescent="0.3">
      <c r="A391" s="3">
        <v>5021</v>
      </c>
      <c r="B391" s="4" t="s">
        <v>383</v>
      </c>
      <c r="C391" s="33">
        <f t="shared" si="53"/>
        <v>4.3548805519777536E-2</v>
      </c>
      <c r="D391" s="33">
        <f t="shared" si="54"/>
        <v>5.7828503172572709E-2</v>
      </c>
      <c r="E391" s="33">
        <f t="shared" si="55"/>
        <v>3.3517614301279204E-2</v>
      </c>
      <c r="F391" s="33">
        <f t="shared" si="56"/>
        <v>5.8820061171094812E-2</v>
      </c>
      <c r="G391" s="33">
        <f t="shared" si="57"/>
        <v>1.196769538394192E-2</v>
      </c>
      <c r="H391" s="33">
        <f t="shared" si="58"/>
        <v>2.6696435690933738E-2</v>
      </c>
      <c r="I391" s="33">
        <f t="shared" si="59"/>
        <v>3.145635114928079E-2</v>
      </c>
      <c r="J391" s="33">
        <f t="shared" si="60"/>
        <v>3.5408321166061421E-2</v>
      </c>
      <c r="K391" s="32">
        <v>439438</v>
      </c>
      <c r="L391" s="32">
        <v>472172</v>
      </c>
      <c r="M391" s="32">
        <v>495620</v>
      </c>
      <c r="N391" s="32">
        <v>542740</v>
      </c>
      <c r="O391" s="32">
        <v>539118</v>
      </c>
      <c r="P391" s="32">
        <v>564345</v>
      </c>
      <c r="Q391" s="32">
        <v>604552</v>
      </c>
      <c r="R391" s="32">
        <v>641064</v>
      </c>
      <c r="S391" s="32">
        <v>20958</v>
      </c>
      <c r="T391" s="32">
        <v>25791</v>
      </c>
      <c r="U391" s="32">
        <v>20410</v>
      </c>
      <c r="V391" s="32">
        <v>29437</v>
      </c>
      <c r="W391" s="32">
        <v>5315</v>
      </c>
      <c r="X391" s="32">
        <v>17287</v>
      </c>
      <c r="Y391" s="32">
        <v>22340</v>
      </c>
      <c r="Z391" s="32">
        <v>27841</v>
      </c>
      <c r="AA391" s="32">
        <v>4721</v>
      </c>
      <c r="AB391" s="32">
        <v>7533</v>
      </c>
      <c r="AC391" s="32">
        <v>7553</v>
      </c>
      <c r="AD391" s="32">
        <v>8102</v>
      </c>
      <c r="AE391" s="32">
        <v>8379</v>
      </c>
      <c r="AF391" s="32">
        <v>4078</v>
      </c>
      <c r="AG391" s="32">
        <v>5864</v>
      </c>
      <c r="AH391" s="32">
        <v>5421</v>
      </c>
      <c r="AI391" s="32">
        <v>6542</v>
      </c>
      <c r="AJ391" s="32">
        <v>6019</v>
      </c>
      <c r="AK391" s="32">
        <v>11351</v>
      </c>
      <c r="AL391" s="32">
        <v>5615</v>
      </c>
      <c r="AM391" s="32">
        <v>7242</v>
      </c>
      <c r="AN391" s="32">
        <v>6299</v>
      </c>
      <c r="AO391" s="32">
        <v>9187</v>
      </c>
      <c r="AP391" s="32">
        <v>10563</v>
      </c>
    </row>
    <row r="392" spans="1:42" x14ac:dyDescent="0.3">
      <c r="A392" s="3">
        <v>5022</v>
      </c>
      <c r="B392" s="4" t="s">
        <v>384</v>
      </c>
      <c r="C392" s="33">
        <f t="shared" si="53"/>
        <v>4.5445206297632414E-2</v>
      </c>
      <c r="D392" s="33">
        <f t="shared" si="54"/>
        <v>3.0075014425851126E-2</v>
      </c>
      <c r="E392" s="33">
        <f t="shared" si="55"/>
        <v>2.2306126820908313E-2</v>
      </c>
      <c r="F392" s="33">
        <f t="shared" si="56"/>
        <v>5.4859624283444992E-2</v>
      </c>
      <c r="G392" s="33">
        <f t="shared" si="57"/>
        <v>7.1354213628203973E-3</v>
      </c>
      <c r="H392" s="33">
        <f t="shared" si="58"/>
        <v>1.9657364818152393E-2</v>
      </c>
      <c r="I392" s="33">
        <f t="shared" si="59"/>
        <v>-1.9021819581371939E-3</v>
      </c>
      <c r="J392" s="33">
        <f t="shared" si="60"/>
        <v>1.0435729847494553E-2</v>
      </c>
      <c r="K392" s="32">
        <v>209285</v>
      </c>
      <c r="L392" s="32">
        <v>216625</v>
      </c>
      <c r="M392" s="32">
        <v>224064</v>
      </c>
      <c r="N392" s="32">
        <v>231664</v>
      </c>
      <c r="O392" s="32">
        <v>243994</v>
      </c>
      <c r="P392" s="32">
        <v>250237</v>
      </c>
      <c r="Q392" s="32">
        <v>270216</v>
      </c>
      <c r="R392" s="32">
        <v>275400</v>
      </c>
      <c r="S392" s="32">
        <v>9142</v>
      </c>
      <c r="T392" s="32">
        <v>6845</v>
      </c>
      <c r="U392" s="32">
        <v>4470</v>
      </c>
      <c r="V392" s="32">
        <v>8145</v>
      </c>
      <c r="W392" s="32">
        <v>2861</v>
      </c>
      <c r="X392" s="32">
        <v>6886</v>
      </c>
      <c r="Y392" s="32">
        <v>7017</v>
      </c>
      <c r="Z392" s="32">
        <v>4619</v>
      </c>
      <c r="AA392" s="32">
        <v>4077</v>
      </c>
      <c r="AB392" s="32">
        <v>4726</v>
      </c>
      <c r="AC392" s="32">
        <v>5138</v>
      </c>
      <c r="AD392" s="32">
        <v>9492</v>
      </c>
      <c r="AE392" s="32">
        <v>3020</v>
      </c>
      <c r="AF392" s="32">
        <v>3880</v>
      </c>
      <c r="AG392" s="32">
        <v>4126</v>
      </c>
      <c r="AH392" s="32">
        <v>4082</v>
      </c>
      <c r="AI392" s="32">
        <v>3708</v>
      </c>
      <c r="AJ392" s="32">
        <v>5056</v>
      </c>
      <c r="AK392" s="32">
        <v>4610</v>
      </c>
      <c r="AL392" s="32">
        <v>4928</v>
      </c>
      <c r="AM392" s="32">
        <v>4140</v>
      </c>
      <c r="AN392" s="32">
        <v>5847</v>
      </c>
      <c r="AO392" s="32">
        <v>11657</v>
      </c>
      <c r="AP392" s="32">
        <v>5827</v>
      </c>
    </row>
    <row r="393" spans="1:42" x14ac:dyDescent="0.3">
      <c r="A393" s="3">
        <v>5023</v>
      </c>
      <c r="B393" s="4" t="s">
        <v>385</v>
      </c>
      <c r="C393" s="33">
        <f t="shared" si="53"/>
        <v>2.1388746743191221E-2</v>
      </c>
      <c r="D393" s="33">
        <f t="shared" si="54"/>
        <v>3.8441316768048843E-2</v>
      </c>
      <c r="E393" s="33">
        <f t="shared" si="55"/>
        <v>5.8777806126989969E-2</v>
      </c>
      <c r="F393" s="33">
        <f t="shared" si="56"/>
        <v>3.4594790438545173E-2</v>
      </c>
      <c r="G393" s="33">
        <f t="shared" si="57"/>
        <v>3.3539666875990554E-2</v>
      </c>
      <c r="H393" s="33">
        <f t="shared" si="58"/>
        <v>-6.0033004772311674E-3</v>
      </c>
      <c r="I393" s="33">
        <f t="shared" si="59"/>
        <v>1.7088798991218811E-2</v>
      </c>
      <c r="J393" s="33">
        <f t="shared" si="60"/>
        <v>3.1227641590789765E-2</v>
      </c>
      <c r="K393" s="32">
        <v>298989</v>
      </c>
      <c r="L393" s="32">
        <v>313829</v>
      </c>
      <c r="M393" s="32">
        <v>337066</v>
      </c>
      <c r="N393" s="32">
        <v>336727</v>
      </c>
      <c r="O393" s="32">
        <v>334410</v>
      </c>
      <c r="P393" s="32">
        <v>336315</v>
      </c>
      <c r="Q393" s="32">
        <v>350522</v>
      </c>
      <c r="R393" s="32">
        <v>367591</v>
      </c>
      <c r="S393" s="32">
        <v>8990</v>
      </c>
      <c r="T393" s="32">
        <v>16120</v>
      </c>
      <c r="U393" s="32">
        <v>20660</v>
      </c>
      <c r="V393" s="32">
        <v>12462</v>
      </c>
      <c r="W393" s="32">
        <v>14342</v>
      </c>
      <c r="X393" s="32">
        <v>3580</v>
      </c>
      <c r="Y393" s="32">
        <v>10972</v>
      </c>
      <c r="Z393" s="32">
        <v>12268</v>
      </c>
      <c r="AA393" s="32">
        <v>3356</v>
      </c>
      <c r="AB393" s="32">
        <v>3724</v>
      </c>
      <c r="AC393" s="32">
        <v>3181</v>
      </c>
      <c r="AD393" s="32">
        <v>3905</v>
      </c>
      <c r="AE393" s="32">
        <v>3448</v>
      </c>
      <c r="AF393" s="32">
        <v>2918</v>
      </c>
      <c r="AG393" s="32">
        <v>3974</v>
      </c>
      <c r="AH393" s="32">
        <v>6128</v>
      </c>
      <c r="AI393" s="32">
        <v>5951</v>
      </c>
      <c r="AJ393" s="32">
        <v>7780</v>
      </c>
      <c r="AK393" s="32">
        <v>4029</v>
      </c>
      <c r="AL393" s="32">
        <v>4718</v>
      </c>
      <c r="AM393" s="32">
        <v>6574</v>
      </c>
      <c r="AN393" s="32">
        <v>8517</v>
      </c>
      <c r="AO393" s="32">
        <v>8956</v>
      </c>
      <c r="AP393" s="32">
        <v>6917</v>
      </c>
    </row>
    <row r="394" spans="1:42" x14ac:dyDescent="0.3">
      <c r="A394" s="3">
        <v>5024</v>
      </c>
      <c r="B394" s="4" t="s">
        <v>386</v>
      </c>
      <c r="C394" s="33">
        <f t="shared" si="53"/>
        <v>3.3234985699972144E-2</v>
      </c>
      <c r="D394" s="33">
        <f t="shared" si="54"/>
        <v>4.7036567944109729E-2</v>
      </c>
      <c r="E394" s="33">
        <f t="shared" si="55"/>
        <v>5.2209013048565837E-2</v>
      </c>
      <c r="F394" s="33">
        <f t="shared" si="56"/>
        <v>4.7936066534212569E-2</v>
      </c>
      <c r="G394" s="33">
        <f t="shared" si="57"/>
        <v>1.8353466721978382E-2</v>
      </c>
      <c r="H394" s="33">
        <f t="shared" si="58"/>
        <v>3.852887972106489E-2</v>
      </c>
      <c r="I394" s="33">
        <f t="shared" si="59"/>
        <v>4.9521068325149853E-2</v>
      </c>
      <c r="J394" s="33">
        <f t="shared" si="60"/>
        <v>3.9881062060799027E-2</v>
      </c>
      <c r="K394" s="32">
        <v>685663</v>
      </c>
      <c r="L394" s="32">
        <v>740594</v>
      </c>
      <c r="M394" s="32">
        <v>813576</v>
      </c>
      <c r="N394" s="32">
        <v>855139</v>
      </c>
      <c r="O394" s="32">
        <v>884683</v>
      </c>
      <c r="P394" s="32">
        <v>929822</v>
      </c>
      <c r="Q394" s="32">
        <v>985318</v>
      </c>
      <c r="R394" s="32">
        <v>1069129</v>
      </c>
      <c r="S394" s="32">
        <v>19874</v>
      </c>
      <c r="T394" s="32">
        <v>33893</v>
      </c>
      <c r="U394" s="32">
        <v>53232</v>
      </c>
      <c r="V394" s="32">
        <v>39945</v>
      </c>
      <c r="W394" s="32">
        <v>12056</v>
      </c>
      <c r="X394" s="32">
        <v>36204</v>
      </c>
      <c r="Y394" s="32">
        <v>47181</v>
      </c>
      <c r="Z394" s="32">
        <v>88714</v>
      </c>
      <c r="AA394" s="32">
        <v>5920</v>
      </c>
      <c r="AB394" s="32">
        <v>2509</v>
      </c>
      <c r="AC394" s="32">
        <v>1977</v>
      </c>
      <c r="AD394" s="32">
        <v>4718</v>
      </c>
      <c r="AE394" s="32">
        <v>7234</v>
      </c>
      <c r="AF394" s="32">
        <v>2801</v>
      </c>
      <c r="AG394" s="32">
        <v>2985</v>
      </c>
      <c r="AH394" s="32">
        <v>4600</v>
      </c>
      <c r="AI394" s="32">
        <v>3006</v>
      </c>
      <c r="AJ394" s="32">
        <v>1567</v>
      </c>
      <c r="AK394" s="32">
        <v>12733</v>
      </c>
      <c r="AL394" s="32">
        <v>3671</v>
      </c>
      <c r="AM394" s="32">
        <v>3053</v>
      </c>
      <c r="AN394" s="32">
        <v>3180</v>
      </c>
      <c r="AO394" s="32">
        <v>1372</v>
      </c>
      <c r="AP394" s="32">
        <v>50676</v>
      </c>
    </row>
    <row r="395" spans="1:42" x14ac:dyDescent="0.3">
      <c r="A395" s="3">
        <v>5025</v>
      </c>
      <c r="B395" s="4" t="s">
        <v>387</v>
      </c>
      <c r="C395" s="33">
        <f t="shared" si="53"/>
        <v>2.9516930300897505E-2</v>
      </c>
      <c r="D395" s="33">
        <f t="shared" si="54"/>
        <v>-8.7984867491776881E-3</v>
      </c>
      <c r="E395" s="33">
        <f t="shared" si="55"/>
        <v>-1.0604599917366755E-2</v>
      </c>
      <c r="F395" s="33">
        <f t="shared" si="56"/>
        <v>-3.215306053584685E-2</v>
      </c>
      <c r="G395" s="33">
        <f t="shared" si="57"/>
        <v>-3.2334130324526908E-2</v>
      </c>
      <c r="H395" s="33">
        <f t="shared" si="58"/>
        <v>3.332837981161689E-2</v>
      </c>
      <c r="I395" s="33">
        <f t="shared" si="59"/>
        <v>4.0809345794392521E-2</v>
      </c>
      <c r="J395" s="33">
        <f t="shared" si="60"/>
        <v>1.7506731927934897E-2</v>
      </c>
      <c r="K395" s="32">
        <v>389302</v>
      </c>
      <c r="L395" s="32">
        <v>404956</v>
      </c>
      <c r="M395" s="32">
        <v>428399</v>
      </c>
      <c r="N395" s="32">
        <v>444530</v>
      </c>
      <c r="O395" s="32">
        <v>455463</v>
      </c>
      <c r="P395" s="32">
        <v>491233</v>
      </c>
      <c r="Q395" s="32">
        <v>535000</v>
      </c>
      <c r="R395" s="32">
        <v>537736</v>
      </c>
      <c r="S395" s="32">
        <v>10098</v>
      </c>
      <c r="T395" s="32">
        <v>-5369</v>
      </c>
      <c r="U395" s="32">
        <v>-10497</v>
      </c>
      <c r="V395" s="32">
        <v>-16202</v>
      </c>
      <c r="W395" s="32">
        <v>-13271</v>
      </c>
      <c r="X395" s="32">
        <v>20219</v>
      </c>
      <c r="Y395" s="32">
        <v>27081</v>
      </c>
      <c r="Z395" s="32">
        <v>8518</v>
      </c>
      <c r="AA395" s="32">
        <v>17248</v>
      </c>
      <c r="AB395" s="32">
        <v>12004</v>
      </c>
      <c r="AC395" s="32">
        <v>12722</v>
      </c>
      <c r="AD395" s="32">
        <v>10748</v>
      </c>
      <c r="AE395" s="32">
        <v>8995</v>
      </c>
      <c r="AF395" s="32">
        <v>7262</v>
      </c>
      <c r="AG395" s="32">
        <v>6688</v>
      </c>
      <c r="AH395" s="32">
        <v>7039</v>
      </c>
      <c r="AI395" s="32">
        <v>15855</v>
      </c>
      <c r="AJ395" s="32">
        <v>10198</v>
      </c>
      <c r="AK395" s="32">
        <v>6768</v>
      </c>
      <c r="AL395" s="32">
        <v>8839</v>
      </c>
      <c r="AM395" s="32">
        <v>10451</v>
      </c>
      <c r="AN395" s="32">
        <v>11109</v>
      </c>
      <c r="AO395" s="32">
        <v>11936</v>
      </c>
      <c r="AP395" s="32">
        <v>6143</v>
      </c>
    </row>
    <row r="396" spans="1:42" x14ac:dyDescent="0.3">
      <c r="A396" s="3">
        <v>5026</v>
      </c>
      <c r="B396" s="4" t="s">
        <v>388</v>
      </c>
      <c r="C396" s="33">
        <f t="shared" si="53"/>
        <v>9.7213843031865293E-3</v>
      </c>
      <c r="D396" s="33">
        <f t="shared" si="54"/>
        <v>2.7308185180832788E-3</v>
      </c>
      <c r="E396" s="33">
        <f t="shared" si="55"/>
        <v>3.2408943831411269E-2</v>
      </c>
      <c r="F396" s="33">
        <f t="shared" si="56"/>
        <v>9.2459119780170275E-3</v>
      </c>
      <c r="G396" s="33">
        <f t="shared" si="57"/>
        <v>-1.654024092660682E-2</v>
      </c>
      <c r="H396" s="33">
        <f t="shared" si="58"/>
        <v>7.5819423452445314E-2</v>
      </c>
      <c r="I396" s="33">
        <f t="shared" si="59"/>
        <v>3.4837454256781614E-2</v>
      </c>
      <c r="J396" s="33">
        <f t="shared" si="60"/>
        <v>5.1566016549317835E-3</v>
      </c>
      <c r="K396" s="32">
        <v>145864</v>
      </c>
      <c r="L396" s="32">
        <v>178701</v>
      </c>
      <c r="M396" s="32">
        <v>192848</v>
      </c>
      <c r="N396" s="32">
        <v>177592</v>
      </c>
      <c r="O396" s="32">
        <v>181134</v>
      </c>
      <c r="P396" s="32">
        <v>181286</v>
      </c>
      <c r="Q396" s="32">
        <v>206588</v>
      </c>
      <c r="R396" s="32">
        <v>207501</v>
      </c>
      <c r="S396" s="32">
        <v>1185</v>
      </c>
      <c r="T396" s="32">
        <v>7235</v>
      </c>
      <c r="U396" s="32">
        <v>10948</v>
      </c>
      <c r="V396" s="32">
        <v>283</v>
      </c>
      <c r="W396" s="32">
        <v>-1768</v>
      </c>
      <c r="X396" s="32">
        <v>16874</v>
      </c>
      <c r="Y396" s="32">
        <v>8166</v>
      </c>
      <c r="Z396" s="32">
        <v>1299</v>
      </c>
      <c r="AA396" s="32">
        <v>4319</v>
      </c>
      <c r="AB396" s="32">
        <v>2224</v>
      </c>
      <c r="AC396" s="32">
        <v>3614</v>
      </c>
      <c r="AD396" s="32">
        <v>5582</v>
      </c>
      <c r="AE396" s="32">
        <v>1942</v>
      </c>
      <c r="AF396" s="32">
        <v>1313</v>
      </c>
      <c r="AG396" s="32">
        <v>2312</v>
      </c>
      <c r="AH396" s="32">
        <v>1727</v>
      </c>
      <c r="AI396" s="32">
        <v>4086</v>
      </c>
      <c r="AJ396" s="32">
        <v>8971</v>
      </c>
      <c r="AK396" s="32">
        <v>8312</v>
      </c>
      <c r="AL396" s="32">
        <v>4223</v>
      </c>
      <c r="AM396" s="32">
        <v>3170</v>
      </c>
      <c r="AN396" s="32">
        <v>4442</v>
      </c>
      <c r="AO396" s="32">
        <v>3281</v>
      </c>
      <c r="AP396" s="32">
        <v>1956</v>
      </c>
    </row>
    <row r="397" spans="1:42" x14ac:dyDescent="0.3">
      <c r="A397" s="3">
        <v>5027</v>
      </c>
      <c r="B397" s="4" t="s">
        <v>389</v>
      </c>
      <c r="C397" s="33">
        <f t="shared" si="53"/>
        <v>6.5108272000154746E-2</v>
      </c>
      <c r="D397" s="33">
        <f t="shared" si="54"/>
        <v>-2.4294369943062631E-2</v>
      </c>
      <c r="E397" s="33">
        <f t="shared" si="55"/>
        <v>3.0239930054718665E-2</v>
      </c>
      <c r="F397" s="33">
        <f t="shared" si="56"/>
        <v>2.6058934905371773E-2</v>
      </c>
      <c r="G397" s="33">
        <f t="shared" si="57"/>
        <v>-4.340348378419661E-3</v>
      </c>
      <c r="H397" s="33">
        <f t="shared" si="58"/>
        <v>1.4602863268818446E-2</v>
      </c>
      <c r="I397" s="33">
        <f t="shared" si="59"/>
        <v>-1.5970620889913741E-2</v>
      </c>
      <c r="J397" s="33">
        <f t="shared" si="60"/>
        <v>5.0746652353731006E-2</v>
      </c>
      <c r="K397" s="32">
        <v>413588</v>
      </c>
      <c r="L397" s="32">
        <v>427136</v>
      </c>
      <c r="M397" s="32">
        <v>473513</v>
      </c>
      <c r="N397" s="32">
        <v>483788</v>
      </c>
      <c r="O397" s="32">
        <v>504107</v>
      </c>
      <c r="P397" s="32">
        <v>520035</v>
      </c>
      <c r="Q397" s="32">
        <v>526905</v>
      </c>
      <c r="R397" s="32">
        <v>575703</v>
      </c>
      <c r="S397" s="32">
        <v>29848</v>
      </c>
      <c r="T397" s="32">
        <v>-9930</v>
      </c>
      <c r="U397" s="32">
        <v>21055</v>
      </c>
      <c r="V397" s="32">
        <v>16759</v>
      </c>
      <c r="W397" s="32">
        <v>203</v>
      </c>
      <c r="X397" s="32">
        <v>11591</v>
      </c>
      <c r="Y397" s="32">
        <v>-7543</v>
      </c>
      <c r="Z397" s="32">
        <v>30513</v>
      </c>
      <c r="AA397" s="32">
        <v>2036</v>
      </c>
      <c r="AB397" s="32">
        <v>3389</v>
      </c>
      <c r="AC397" s="32">
        <v>1682</v>
      </c>
      <c r="AD397" s="32">
        <v>2036</v>
      </c>
      <c r="AE397" s="32">
        <v>4603</v>
      </c>
      <c r="AF397" s="32">
        <v>4053</v>
      </c>
      <c r="AG397" s="32">
        <v>5689</v>
      </c>
      <c r="AH397" s="32">
        <v>4361</v>
      </c>
      <c r="AI397" s="32">
        <v>4956</v>
      </c>
      <c r="AJ397" s="32">
        <v>3836</v>
      </c>
      <c r="AK397" s="32">
        <v>8418</v>
      </c>
      <c r="AL397" s="32">
        <v>6188</v>
      </c>
      <c r="AM397" s="32">
        <v>6994</v>
      </c>
      <c r="AN397" s="32">
        <v>8050</v>
      </c>
      <c r="AO397" s="32">
        <v>6561</v>
      </c>
      <c r="AP397" s="32">
        <v>5659</v>
      </c>
    </row>
    <row r="398" spans="1:42" x14ac:dyDescent="0.3">
      <c r="A398" s="3">
        <v>5028</v>
      </c>
      <c r="B398" s="4" t="s">
        <v>390</v>
      </c>
      <c r="C398" s="33">
        <f t="shared" si="53"/>
        <v>4.5952551538593914E-2</v>
      </c>
      <c r="D398" s="33">
        <f t="shared" si="54"/>
        <v>3.6654757457287329E-2</v>
      </c>
      <c r="E398" s="33">
        <f t="shared" si="55"/>
        <v>6.2722117677305123E-2</v>
      </c>
      <c r="F398" s="33">
        <f t="shared" si="56"/>
        <v>5.8000369452755066E-2</v>
      </c>
      <c r="G398" s="33">
        <f t="shared" si="57"/>
        <v>2.9577209713337684E-4</v>
      </c>
      <c r="H398" s="33">
        <f t="shared" si="58"/>
        <v>1.6864730104338619E-2</v>
      </c>
      <c r="I398" s="33">
        <f t="shared" si="59"/>
        <v>2.2842873049427941E-2</v>
      </c>
      <c r="J398" s="33">
        <f t="shared" si="60"/>
        <v>1.9099174375190254E-2</v>
      </c>
      <c r="K398" s="32">
        <v>889091</v>
      </c>
      <c r="L398" s="32">
        <v>950245</v>
      </c>
      <c r="M398" s="32">
        <v>1034643</v>
      </c>
      <c r="N398" s="32">
        <v>1077269</v>
      </c>
      <c r="O398" s="32">
        <v>1098819</v>
      </c>
      <c r="P398" s="32">
        <v>1150389</v>
      </c>
      <c r="Q398" s="32">
        <v>1239380</v>
      </c>
      <c r="R398" s="32">
        <v>1287752</v>
      </c>
      <c r="S398" s="32">
        <v>41386</v>
      </c>
      <c r="T398" s="32">
        <v>38419</v>
      </c>
      <c r="U398" s="32">
        <v>69844</v>
      </c>
      <c r="V398" s="32">
        <v>65909</v>
      </c>
      <c r="W398" s="32">
        <v>-141</v>
      </c>
      <c r="X398" s="32">
        <v>20491</v>
      </c>
      <c r="Y398" s="32">
        <v>33413</v>
      </c>
      <c r="Z398" s="32">
        <v>21107</v>
      </c>
      <c r="AA398" s="32">
        <v>10275</v>
      </c>
      <c r="AB398" s="32">
        <v>4712</v>
      </c>
      <c r="AC398" s="32">
        <v>5760</v>
      </c>
      <c r="AD398" s="32">
        <v>4397</v>
      </c>
      <c r="AE398" s="32">
        <v>8654</v>
      </c>
      <c r="AF398" s="32">
        <v>7028</v>
      </c>
      <c r="AG398" s="32">
        <v>4910</v>
      </c>
      <c r="AH398" s="32">
        <v>9757</v>
      </c>
      <c r="AI398" s="32">
        <v>10805</v>
      </c>
      <c r="AJ398" s="32">
        <v>8300</v>
      </c>
      <c r="AK398" s="32">
        <v>10709</v>
      </c>
      <c r="AL398" s="32">
        <v>7824</v>
      </c>
      <c r="AM398" s="32">
        <v>8188</v>
      </c>
      <c r="AN398" s="32">
        <v>8118</v>
      </c>
      <c r="AO398" s="32">
        <v>10012</v>
      </c>
      <c r="AP398" s="32">
        <v>6269</v>
      </c>
    </row>
    <row r="399" spans="1:42" x14ac:dyDescent="0.3">
      <c r="A399" s="3">
        <v>5029</v>
      </c>
      <c r="B399" s="4" t="s">
        <v>391</v>
      </c>
      <c r="C399" s="33">
        <f t="shared" si="53"/>
        <v>0.10268935487258754</v>
      </c>
      <c r="D399" s="33">
        <f t="shared" si="54"/>
        <v>6.8732272522752075E-2</v>
      </c>
      <c r="E399" s="33">
        <f t="shared" si="55"/>
        <v>4.1476427316593817E-2</v>
      </c>
      <c r="F399" s="33">
        <f t="shared" si="56"/>
        <v>6.4848491358475563E-2</v>
      </c>
      <c r="G399" s="33">
        <f t="shared" si="57"/>
        <v>4.8637576125594169E-2</v>
      </c>
      <c r="H399" s="33">
        <f t="shared" si="58"/>
        <v>8.6305739546986809E-2</v>
      </c>
      <c r="I399" s="33">
        <f t="shared" si="59"/>
        <v>6.525044461185471E-2</v>
      </c>
      <c r="J399" s="33">
        <f t="shared" si="60"/>
        <v>3.2210734079263829E-2</v>
      </c>
      <c r="K399" s="32">
        <v>371353</v>
      </c>
      <c r="L399" s="32">
        <v>402271</v>
      </c>
      <c r="M399" s="32">
        <v>431474</v>
      </c>
      <c r="N399" s="32">
        <v>465485</v>
      </c>
      <c r="O399" s="32">
        <v>507221</v>
      </c>
      <c r="P399" s="32">
        <v>541088</v>
      </c>
      <c r="Q399" s="32">
        <v>581406</v>
      </c>
      <c r="R399" s="32">
        <v>612032</v>
      </c>
      <c r="S399" s="32">
        <v>36475</v>
      </c>
      <c r="T399" s="32">
        <v>29422</v>
      </c>
      <c r="U399" s="32">
        <v>17536</v>
      </c>
      <c r="V399" s="32">
        <v>30310</v>
      </c>
      <c r="W399" s="32">
        <v>25720</v>
      </c>
      <c r="X399" s="32">
        <v>46764</v>
      </c>
      <c r="Y399" s="32">
        <v>39744</v>
      </c>
      <c r="Z399" s="32">
        <v>24071</v>
      </c>
      <c r="AA399" s="32">
        <v>2426</v>
      </c>
      <c r="AB399" s="32">
        <v>484</v>
      </c>
      <c r="AC399" s="32">
        <v>1892</v>
      </c>
      <c r="AD399" s="32">
        <v>1393</v>
      </c>
      <c r="AE399" s="32">
        <v>1203</v>
      </c>
      <c r="AF399" s="32">
        <v>1028</v>
      </c>
      <c r="AG399" s="32">
        <v>1852</v>
      </c>
      <c r="AH399" s="32">
        <v>1055</v>
      </c>
      <c r="AI399" s="32">
        <v>767</v>
      </c>
      <c r="AJ399" s="32">
        <v>2257</v>
      </c>
      <c r="AK399" s="32">
        <v>1532</v>
      </c>
      <c r="AL399" s="32">
        <v>1517</v>
      </c>
      <c r="AM399" s="32">
        <v>2253</v>
      </c>
      <c r="AN399" s="32">
        <v>1093</v>
      </c>
      <c r="AO399" s="32">
        <v>3659</v>
      </c>
      <c r="AP399" s="32">
        <v>5412</v>
      </c>
    </row>
    <row r="400" spans="1:42" x14ac:dyDescent="0.3">
      <c r="A400" s="3">
        <v>5030</v>
      </c>
      <c r="B400" s="4" t="s">
        <v>392</v>
      </c>
      <c r="C400" s="33">
        <f t="shared" si="53"/>
        <v>2.6405210448910987E-2</v>
      </c>
      <c r="D400" s="33">
        <f t="shared" si="54"/>
        <v>4.4043000199358986E-2</v>
      </c>
      <c r="E400" s="33">
        <f t="shared" si="55"/>
        <v>3.9356187392003091E-2</v>
      </c>
      <c r="F400" s="33">
        <f t="shared" si="56"/>
        <v>1.9145345018749867E-2</v>
      </c>
      <c r="G400" s="33">
        <f t="shared" si="57"/>
        <v>1.6931348689795688E-2</v>
      </c>
      <c r="H400" s="33">
        <f t="shared" si="58"/>
        <v>-1.1035699255929729E-3</v>
      </c>
      <c r="I400" s="33">
        <f t="shared" si="59"/>
        <v>6.8389425861607777E-3</v>
      </c>
      <c r="J400" s="33">
        <f t="shared" si="60"/>
        <v>5.9788292503307335E-4</v>
      </c>
      <c r="K400" s="32">
        <v>356975</v>
      </c>
      <c r="L400" s="32">
        <v>391254</v>
      </c>
      <c r="M400" s="32">
        <v>413785</v>
      </c>
      <c r="N400" s="32">
        <v>424803</v>
      </c>
      <c r="O400" s="32">
        <v>441725</v>
      </c>
      <c r="P400" s="32">
        <v>446732</v>
      </c>
      <c r="Q400" s="32">
        <v>474781</v>
      </c>
      <c r="R400" s="32">
        <v>526859</v>
      </c>
      <c r="S400" s="32">
        <v>10470</v>
      </c>
      <c r="T400" s="32">
        <v>20174</v>
      </c>
      <c r="U400" s="32">
        <v>17975</v>
      </c>
      <c r="V400" s="32">
        <v>11113</v>
      </c>
      <c r="W400" s="32">
        <v>13015</v>
      </c>
      <c r="X400" s="32">
        <v>3815</v>
      </c>
      <c r="Y400" s="32">
        <v>2660</v>
      </c>
      <c r="Z400" s="32">
        <v>32617</v>
      </c>
      <c r="AA400" s="32">
        <v>981</v>
      </c>
      <c r="AB400" s="32">
        <v>386</v>
      </c>
      <c r="AC400" s="32">
        <v>876</v>
      </c>
      <c r="AD400" s="32">
        <v>1960</v>
      </c>
      <c r="AE400" s="32">
        <v>971</v>
      </c>
      <c r="AF400" s="32">
        <v>1241</v>
      </c>
      <c r="AG400" s="32">
        <v>3488</v>
      </c>
      <c r="AH400" s="32">
        <v>15321</v>
      </c>
      <c r="AI400" s="32">
        <v>2025</v>
      </c>
      <c r="AJ400" s="32">
        <v>3328</v>
      </c>
      <c r="AK400" s="32">
        <v>2566</v>
      </c>
      <c r="AL400" s="32">
        <v>4940</v>
      </c>
      <c r="AM400" s="32">
        <v>6507</v>
      </c>
      <c r="AN400" s="32">
        <v>5549</v>
      </c>
      <c r="AO400" s="32">
        <v>2901</v>
      </c>
      <c r="AP400" s="32">
        <v>47623</v>
      </c>
    </row>
    <row r="401" spans="1:42" x14ac:dyDescent="0.3">
      <c r="A401" s="3">
        <v>5031</v>
      </c>
      <c r="B401" s="4" t="s">
        <v>393</v>
      </c>
      <c r="C401" s="33">
        <f t="shared" si="53"/>
        <v>4.6872703759221701E-2</v>
      </c>
      <c r="D401" s="33">
        <f t="shared" si="54"/>
        <v>4.0242702293210988E-2</v>
      </c>
      <c r="E401" s="33">
        <f t="shared" si="55"/>
        <v>1.4345197316336626E-2</v>
      </c>
      <c r="F401" s="33">
        <f t="shared" si="56"/>
        <v>-6.3916073726899636E-3</v>
      </c>
      <c r="G401" s="33">
        <f t="shared" si="57"/>
        <v>5.6404459434052047E-4</v>
      </c>
      <c r="H401" s="33">
        <f t="shared" si="58"/>
        <v>-1.1254306267068883E-2</v>
      </c>
      <c r="I401" s="33">
        <f t="shared" si="59"/>
        <v>4.7398668627837509E-2</v>
      </c>
      <c r="J401" s="33">
        <f t="shared" si="60"/>
        <v>3.2023248319991537E-2</v>
      </c>
      <c r="K401" s="32">
        <v>680460</v>
      </c>
      <c r="L401" s="32">
        <v>706215</v>
      </c>
      <c r="M401" s="32">
        <v>769247</v>
      </c>
      <c r="N401" s="32">
        <v>823580</v>
      </c>
      <c r="O401" s="32">
        <v>861634</v>
      </c>
      <c r="P401" s="32">
        <v>896368</v>
      </c>
      <c r="Q401" s="32">
        <v>989205</v>
      </c>
      <c r="R401" s="32">
        <v>1020977</v>
      </c>
      <c r="S401" s="32">
        <v>31067</v>
      </c>
      <c r="T401" s="32">
        <v>22756</v>
      </c>
      <c r="U401" s="32">
        <v>9306</v>
      </c>
      <c r="V401" s="32">
        <v>-7341</v>
      </c>
      <c r="W401" s="32">
        <v>1966</v>
      </c>
      <c r="X401" s="32">
        <v>-9098</v>
      </c>
      <c r="Y401" s="32">
        <v>57923</v>
      </c>
      <c r="Z401" s="32">
        <v>42324</v>
      </c>
      <c r="AA401" s="32">
        <v>8815</v>
      </c>
      <c r="AB401" s="32">
        <v>7626</v>
      </c>
      <c r="AC401" s="32">
        <v>4345</v>
      </c>
      <c r="AD401" s="32">
        <v>4527</v>
      </c>
      <c r="AE401" s="32">
        <v>2064</v>
      </c>
      <c r="AF401" s="32">
        <v>3866</v>
      </c>
      <c r="AG401" s="32">
        <v>890</v>
      </c>
      <c r="AH401" s="32">
        <v>1404</v>
      </c>
      <c r="AI401" s="32">
        <v>7987</v>
      </c>
      <c r="AJ401" s="32">
        <v>1962</v>
      </c>
      <c r="AK401" s="32">
        <v>2616</v>
      </c>
      <c r="AL401" s="32">
        <v>2450</v>
      </c>
      <c r="AM401" s="32">
        <v>3544</v>
      </c>
      <c r="AN401" s="32">
        <v>4856</v>
      </c>
      <c r="AO401" s="32">
        <v>11926</v>
      </c>
      <c r="AP401" s="32">
        <v>11033</v>
      </c>
    </row>
    <row r="402" spans="1:42" x14ac:dyDescent="0.3">
      <c r="A402" s="3">
        <v>5032</v>
      </c>
      <c r="B402" s="4" t="s">
        <v>394</v>
      </c>
      <c r="C402" s="33">
        <f t="shared" si="53"/>
        <v>-1.2682195749407038E-2</v>
      </c>
      <c r="D402" s="33">
        <f t="shared" si="54"/>
        <v>-2.2642029513393253E-2</v>
      </c>
      <c r="E402" s="33">
        <f t="shared" si="55"/>
        <v>-1.8301640738284632E-2</v>
      </c>
      <c r="F402" s="33">
        <f t="shared" si="56"/>
        <v>-2.9210309952655885E-2</v>
      </c>
      <c r="G402" s="33">
        <f t="shared" si="57"/>
        <v>1.7266630925389586E-2</v>
      </c>
      <c r="H402" s="33">
        <f t="shared" si="58"/>
        <v>3.8304866719073823E-3</v>
      </c>
      <c r="I402" s="33">
        <f t="shared" si="59"/>
        <v>4.9658766268119776E-2</v>
      </c>
      <c r="J402" s="33">
        <f t="shared" si="60"/>
        <v>4.5854430543415862E-2</v>
      </c>
      <c r="K402" s="32">
        <v>298923</v>
      </c>
      <c r="L402" s="32">
        <v>304743</v>
      </c>
      <c r="M402" s="32">
        <v>315163</v>
      </c>
      <c r="N402" s="32">
        <v>327179</v>
      </c>
      <c r="O402" s="32">
        <v>333881</v>
      </c>
      <c r="P402" s="32">
        <v>349825</v>
      </c>
      <c r="Q402" s="32">
        <v>378040</v>
      </c>
      <c r="R402" s="32">
        <v>386702</v>
      </c>
      <c r="S402" s="32">
        <v>-2246</v>
      </c>
      <c r="T402" s="32">
        <v>-8188</v>
      </c>
      <c r="U402" s="32">
        <v>-7136</v>
      </c>
      <c r="V402" s="32">
        <v>-8078</v>
      </c>
      <c r="W402" s="32">
        <v>9618</v>
      </c>
      <c r="X402" s="32">
        <v>6344</v>
      </c>
      <c r="Y402" s="32">
        <v>21371</v>
      </c>
      <c r="Z402" s="32">
        <v>20131</v>
      </c>
      <c r="AA402" s="32">
        <v>4091</v>
      </c>
      <c r="AB402" s="32">
        <v>6612</v>
      </c>
      <c r="AC402" s="32">
        <v>5187</v>
      </c>
      <c r="AD402" s="32">
        <v>6046</v>
      </c>
      <c r="AE402" s="32">
        <v>5386</v>
      </c>
      <c r="AF402" s="32">
        <v>6155</v>
      </c>
      <c r="AG402" s="32">
        <v>7162</v>
      </c>
      <c r="AH402" s="32">
        <v>4825</v>
      </c>
      <c r="AI402" s="32">
        <v>5636</v>
      </c>
      <c r="AJ402" s="32">
        <v>5324</v>
      </c>
      <c r="AK402" s="32">
        <v>3819</v>
      </c>
      <c r="AL402" s="32">
        <v>7525</v>
      </c>
      <c r="AM402" s="32">
        <v>9239</v>
      </c>
      <c r="AN402" s="32">
        <v>11159</v>
      </c>
      <c r="AO402" s="32">
        <v>9760</v>
      </c>
      <c r="AP402" s="32">
        <v>7224</v>
      </c>
    </row>
    <row r="403" spans="1:42" x14ac:dyDescent="0.3">
      <c r="A403" s="3">
        <v>5033</v>
      </c>
      <c r="B403" s="4" t="s">
        <v>395</v>
      </c>
      <c r="C403" s="33">
        <f t="shared" si="53"/>
        <v>4.5099303243582155E-2</v>
      </c>
      <c r="D403" s="33">
        <f t="shared" si="54"/>
        <v>7.2489068981533386E-2</v>
      </c>
      <c r="E403" s="33">
        <f t="shared" si="55"/>
        <v>5.5845914861379999E-2</v>
      </c>
      <c r="F403" s="33">
        <f t="shared" si="56"/>
        <v>1.1616446071529146E-2</v>
      </c>
      <c r="G403" s="33">
        <f t="shared" si="57"/>
        <v>7.5877587758775872E-2</v>
      </c>
      <c r="H403" s="33">
        <f t="shared" si="58"/>
        <v>4.6658444300436898E-2</v>
      </c>
      <c r="I403" s="33">
        <f t="shared" si="59"/>
        <v>1.0434831326904357E-3</v>
      </c>
      <c r="J403" s="33">
        <f t="shared" si="60"/>
        <v>-7.8360587632779651E-3</v>
      </c>
      <c r="K403" s="32">
        <v>113239</v>
      </c>
      <c r="L403" s="32">
        <v>124874</v>
      </c>
      <c r="M403" s="32">
        <v>130681</v>
      </c>
      <c r="N403" s="32">
        <v>127836</v>
      </c>
      <c r="O403" s="32">
        <v>144430</v>
      </c>
      <c r="P403" s="32">
        <v>143511</v>
      </c>
      <c r="Q403" s="32">
        <v>142791</v>
      </c>
      <c r="R403" s="32">
        <v>139611</v>
      </c>
      <c r="S403" s="32">
        <v>5188</v>
      </c>
      <c r="T403" s="32">
        <v>8896</v>
      </c>
      <c r="U403" s="32">
        <v>6458</v>
      </c>
      <c r="V403" s="32">
        <v>409</v>
      </c>
      <c r="W403" s="32">
        <v>12284</v>
      </c>
      <c r="X403" s="32">
        <v>8039</v>
      </c>
      <c r="Y403" s="32">
        <v>95</v>
      </c>
      <c r="Z403" s="32">
        <v>-147</v>
      </c>
      <c r="AA403" s="32">
        <v>5880</v>
      </c>
      <c r="AB403" s="32">
        <v>6064</v>
      </c>
      <c r="AC403" s="32">
        <v>7130</v>
      </c>
      <c r="AD403" s="32">
        <v>6519</v>
      </c>
      <c r="AE403" s="32">
        <v>6235</v>
      </c>
      <c r="AF403" s="32">
        <v>5395</v>
      </c>
      <c r="AG403" s="32">
        <v>6690</v>
      </c>
      <c r="AH403" s="32">
        <v>6211</v>
      </c>
      <c r="AI403" s="32">
        <v>5961</v>
      </c>
      <c r="AJ403" s="32">
        <v>5908</v>
      </c>
      <c r="AK403" s="32">
        <v>6290</v>
      </c>
      <c r="AL403" s="32">
        <v>5443</v>
      </c>
      <c r="AM403" s="32">
        <v>7560</v>
      </c>
      <c r="AN403" s="32">
        <v>6738</v>
      </c>
      <c r="AO403" s="32">
        <v>6636</v>
      </c>
      <c r="AP403" s="32">
        <v>7158</v>
      </c>
    </row>
    <row r="404" spans="1:42" x14ac:dyDescent="0.3">
      <c r="A404" s="3">
        <v>5034</v>
      </c>
      <c r="B404" s="4" t="s">
        <v>396</v>
      </c>
      <c r="C404" s="33">
        <f t="shared" si="53"/>
        <v>4.3945745367966462E-3</v>
      </c>
      <c r="D404" s="33">
        <f t="shared" si="54"/>
        <v>2.3955363412550022E-2</v>
      </c>
      <c r="E404" s="33">
        <f t="shared" si="55"/>
        <v>-1.5045135406218655E-2</v>
      </c>
      <c r="F404" s="33">
        <f t="shared" si="56"/>
        <v>3.2758906580495912E-4</v>
      </c>
      <c r="G404" s="33">
        <f t="shared" si="57"/>
        <v>-3.2941862065058152E-3</v>
      </c>
      <c r="H404" s="33">
        <f t="shared" si="58"/>
        <v>3.1324462531123663E-2</v>
      </c>
      <c r="I404" s="33">
        <f t="shared" si="59"/>
        <v>2.0975453326336657E-2</v>
      </c>
      <c r="J404" s="33">
        <f t="shared" si="60"/>
        <v>4.7981519485427872E-2</v>
      </c>
      <c r="K404" s="32">
        <v>236883</v>
      </c>
      <c r="L404" s="32">
        <v>236398</v>
      </c>
      <c r="M404" s="32">
        <v>237286</v>
      </c>
      <c r="N404" s="32">
        <v>247261</v>
      </c>
      <c r="O404" s="32">
        <v>247102</v>
      </c>
      <c r="P404" s="32">
        <v>261457</v>
      </c>
      <c r="Q404" s="32">
        <v>274416</v>
      </c>
      <c r="R404" s="32">
        <v>283109</v>
      </c>
      <c r="S404" s="32">
        <v>2454</v>
      </c>
      <c r="T404" s="32">
        <v>5540</v>
      </c>
      <c r="U404" s="32">
        <v>-2536</v>
      </c>
      <c r="V404" s="32">
        <v>973</v>
      </c>
      <c r="W404" s="32">
        <v>-1174</v>
      </c>
      <c r="X404" s="32">
        <v>11948</v>
      </c>
      <c r="Y404" s="32">
        <v>9589</v>
      </c>
      <c r="Z404" s="32">
        <v>15594</v>
      </c>
      <c r="AA404" s="32">
        <v>14009</v>
      </c>
      <c r="AB404" s="32">
        <v>11669</v>
      </c>
      <c r="AC404" s="32">
        <v>9392</v>
      </c>
      <c r="AD404" s="32">
        <v>7502</v>
      </c>
      <c r="AE404" s="32">
        <v>4925</v>
      </c>
      <c r="AF404" s="32">
        <v>2902</v>
      </c>
      <c r="AG404" s="32">
        <v>3509</v>
      </c>
      <c r="AH404" s="32">
        <v>4460</v>
      </c>
      <c r="AI404" s="32">
        <v>15422</v>
      </c>
      <c r="AJ404" s="32">
        <v>11546</v>
      </c>
      <c r="AK404" s="32">
        <v>10426</v>
      </c>
      <c r="AL404" s="32">
        <v>8394</v>
      </c>
      <c r="AM404" s="32">
        <v>4565</v>
      </c>
      <c r="AN404" s="32">
        <v>6660</v>
      </c>
      <c r="AO404" s="32">
        <v>7342</v>
      </c>
      <c r="AP404" s="32">
        <v>6470</v>
      </c>
    </row>
    <row r="405" spans="1:42" x14ac:dyDescent="0.3">
      <c r="A405" s="3">
        <v>5035</v>
      </c>
      <c r="B405" s="4" t="s">
        <v>397</v>
      </c>
      <c r="C405" s="33">
        <f t="shared" si="53"/>
        <v>2.4234593694528659E-2</v>
      </c>
      <c r="D405" s="33">
        <f t="shared" si="54"/>
        <v>1.2771555744280742E-2</v>
      </c>
      <c r="E405" s="33">
        <f t="shared" si="55"/>
        <v>1.1585327837622528E-2</v>
      </c>
      <c r="F405" s="33">
        <f t="shared" si="56"/>
        <v>1.0162387046573372E-2</v>
      </c>
      <c r="G405" s="33">
        <f t="shared" si="57"/>
        <v>4.173284084902756E-3</v>
      </c>
      <c r="H405" s="33">
        <f t="shared" si="58"/>
        <v>6.5021338392207235E-3</v>
      </c>
      <c r="I405" s="33">
        <f t="shared" si="59"/>
        <v>1.3190754086969103E-2</v>
      </c>
      <c r="J405" s="33">
        <f t="shared" si="60"/>
        <v>1.7009780907466607E-2</v>
      </c>
      <c r="K405" s="32">
        <v>1273180</v>
      </c>
      <c r="L405" s="32">
        <v>1318790</v>
      </c>
      <c r="M405" s="32">
        <v>1443550</v>
      </c>
      <c r="N405" s="32">
        <v>1534482</v>
      </c>
      <c r="O405" s="32">
        <v>1594907</v>
      </c>
      <c r="P405" s="32">
        <v>1674681</v>
      </c>
      <c r="Q405" s="32">
        <v>1824763</v>
      </c>
      <c r="R405" s="32">
        <v>1940413</v>
      </c>
      <c r="S405" s="32">
        <v>28969</v>
      </c>
      <c r="T405" s="32">
        <v>14186</v>
      </c>
      <c r="U405" s="32">
        <v>21615</v>
      </c>
      <c r="V405" s="32">
        <v>25824</v>
      </c>
      <c r="W405" s="32">
        <v>11601</v>
      </c>
      <c r="X405" s="32">
        <v>11371</v>
      </c>
      <c r="Y405" s="32">
        <v>34445</v>
      </c>
      <c r="Z405" s="32">
        <v>83507</v>
      </c>
      <c r="AA405" s="32">
        <v>12733</v>
      </c>
      <c r="AB405" s="32">
        <v>11441</v>
      </c>
      <c r="AC405" s="32">
        <v>6195</v>
      </c>
      <c r="AD405" s="32">
        <v>4793</v>
      </c>
      <c r="AE405" s="32">
        <v>11952</v>
      </c>
      <c r="AF405" s="32">
        <v>14518</v>
      </c>
      <c r="AG405" s="32">
        <v>4416</v>
      </c>
      <c r="AH405" s="32">
        <v>14733</v>
      </c>
      <c r="AI405" s="32">
        <v>10847</v>
      </c>
      <c r="AJ405" s="32">
        <v>8784</v>
      </c>
      <c r="AK405" s="32">
        <v>11086</v>
      </c>
      <c r="AL405" s="32">
        <v>15023</v>
      </c>
      <c r="AM405" s="32">
        <v>16897</v>
      </c>
      <c r="AN405" s="32">
        <v>15000</v>
      </c>
      <c r="AO405" s="32">
        <v>14791</v>
      </c>
      <c r="AP405" s="32">
        <v>65234</v>
      </c>
    </row>
    <row r="406" spans="1:42" x14ac:dyDescent="0.3">
      <c r="A406" s="3">
        <v>5036</v>
      </c>
      <c r="B406" s="4" t="s">
        <v>398</v>
      </c>
      <c r="C406" s="33">
        <f t="shared" si="53"/>
        <v>8.0134805162655143E-2</v>
      </c>
      <c r="D406" s="33">
        <f t="shared" si="54"/>
        <v>2.0839292281289584E-3</v>
      </c>
      <c r="E406" s="33">
        <f t="shared" si="55"/>
        <v>-3.2341151572488694E-2</v>
      </c>
      <c r="F406" s="33">
        <f t="shared" si="56"/>
        <v>-2.0956724627582638E-2</v>
      </c>
      <c r="G406" s="33">
        <f t="shared" si="57"/>
        <v>1.0123656420659996E-2</v>
      </c>
      <c r="H406" s="33">
        <f t="shared" si="58"/>
        <v>3.3529052562356144E-2</v>
      </c>
      <c r="I406" s="33">
        <f t="shared" si="59"/>
        <v>1.2446059896124925E-2</v>
      </c>
      <c r="J406" s="33">
        <f t="shared" si="60"/>
        <v>-6.9243471451431683E-3</v>
      </c>
      <c r="K406" s="32">
        <v>177738</v>
      </c>
      <c r="L406" s="32">
        <v>171311</v>
      </c>
      <c r="M406" s="32">
        <v>182863</v>
      </c>
      <c r="N406" s="32">
        <v>189438</v>
      </c>
      <c r="O406" s="32">
        <v>201607</v>
      </c>
      <c r="P406" s="32">
        <v>212890</v>
      </c>
      <c r="Q406" s="32">
        <v>232202</v>
      </c>
      <c r="R406" s="32">
        <v>234968</v>
      </c>
      <c r="S406" s="32">
        <v>14861</v>
      </c>
      <c r="T406" s="32">
        <v>2406</v>
      </c>
      <c r="U406" s="32">
        <v>-6575</v>
      </c>
      <c r="V406" s="32">
        <v>-3739</v>
      </c>
      <c r="W406" s="32">
        <v>2376</v>
      </c>
      <c r="X406" s="32">
        <v>7167</v>
      </c>
      <c r="Y406" s="32">
        <v>2163</v>
      </c>
      <c r="Z406" s="32">
        <v>-2043</v>
      </c>
      <c r="AA406" s="32">
        <v>748</v>
      </c>
      <c r="AB406" s="32">
        <v>456</v>
      </c>
      <c r="AC406" s="32">
        <v>2325</v>
      </c>
      <c r="AD406" s="32">
        <v>956</v>
      </c>
      <c r="AE406" s="32">
        <v>1803</v>
      </c>
      <c r="AF406" s="32">
        <v>1146</v>
      </c>
      <c r="AG406" s="32">
        <v>1630</v>
      </c>
      <c r="AH406" s="32">
        <v>1373</v>
      </c>
      <c r="AI406" s="32">
        <v>1366</v>
      </c>
      <c r="AJ406" s="32">
        <v>2505</v>
      </c>
      <c r="AK406" s="32">
        <v>1664</v>
      </c>
      <c r="AL406" s="32">
        <v>1187</v>
      </c>
      <c r="AM406" s="32">
        <v>2138</v>
      </c>
      <c r="AN406" s="32">
        <v>1175</v>
      </c>
      <c r="AO406" s="32">
        <v>903</v>
      </c>
      <c r="AP406" s="32">
        <v>957</v>
      </c>
    </row>
    <row r="407" spans="1:42" x14ac:dyDescent="0.3">
      <c r="A407" s="3">
        <v>5037</v>
      </c>
      <c r="B407" s="4" t="s">
        <v>399</v>
      </c>
      <c r="C407" s="33">
        <f t="shared" si="53"/>
        <v>3.2558523979139817E-2</v>
      </c>
      <c r="D407" s="33">
        <f t="shared" si="54"/>
        <v>1.5554593760783986E-2</v>
      </c>
      <c r="E407" s="33">
        <f t="shared" si="55"/>
        <v>1.4829348421244753E-4</v>
      </c>
      <c r="F407" s="33">
        <f t="shared" si="56"/>
        <v>-1.4948377923916741E-3</v>
      </c>
      <c r="G407" s="33">
        <f t="shared" si="57"/>
        <v>4.7269825806734765E-3</v>
      </c>
      <c r="H407" s="33">
        <f t="shared" si="58"/>
        <v>1.8340484418578541E-2</v>
      </c>
      <c r="I407" s="33">
        <f t="shared" si="59"/>
        <v>3.8170219663908815E-2</v>
      </c>
      <c r="J407" s="33">
        <f t="shared" si="60"/>
        <v>2.5309043748835565E-3</v>
      </c>
      <c r="K407" s="32">
        <v>1161447</v>
      </c>
      <c r="L407" s="32">
        <v>1208389</v>
      </c>
      <c r="M407" s="32">
        <v>1314960</v>
      </c>
      <c r="N407" s="32">
        <v>1355331</v>
      </c>
      <c r="O407" s="32">
        <v>1389893</v>
      </c>
      <c r="P407" s="32">
        <v>1451761</v>
      </c>
      <c r="Q407" s="32">
        <v>1573085</v>
      </c>
      <c r="R407" s="32">
        <v>1653164</v>
      </c>
      <c r="S407" s="32">
        <v>34924</v>
      </c>
      <c r="T407" s="32">
        <v>21399</v>
      </c>
      <c r="U407" s="32">
        <v>9444</v>
      </c>
      <c r="V407" s="32">
        <v>7572</v>
      </c>
      <c r="W407" s="32">
        <v>4309</v>
      </c>
      <c r="X407" s="32">
        <v>24335</v>
      </c>
      <c r="Y407" s="32">
        <v>62483</v>
      </c>
      <c r="Z407" s="32">
        <v>4610</v>
      </c>
      <c r="AA407" s="32">
        <v>11374</v>
      </c>
      <c r="AB407" s="32">
        <v>7123</v>
      </c>
      <c r="AC407" s="32">
        <v>7507</v>
      </c>
      <c r="AD407" s="32">
        <v>10985</v>
      </c>
      <c r="AE407" s="32">
        <v>16168</v>
      </c>
      <c r="AF407" s="32">
        <v>14218</v>
      </c>
      <c r="AG407" s="32">
        <v>8655</v>
      </c>
      <c r="AH407" s="32">
        <v>17586</v>
      </c>
      <c r="AI407" s="32">
        <v>8483</v>
      </c>
      <c r="AJ407" s="32">
        <v>9726</v>
      </c>
      <c r="AK407" s="32">
        <v>16756</v>
      </c>
      <c r="AL407" s="32">
        <v>20583</v>
      </c>
      <c r="AM407" s="32">
        <v>13907</v>
      </c>
      <c r="AN407" s="32">
        <v>11927</v>
      </c>
      <c r="AO407" s="32">
        <v>11093</v>
      </c>
      <c r="AP407" s="32">
        <v>18012</v>
      </c>
    </row>
    <row r="408" spans="1:42" x14ac:dyDescent="0.3">
      <c r="A408" s="3">
        <v>5038</v>
      </c>
      <c r="B408" s="4" t="s">
        <v>400</v>
      </c>
      <c r="C408" s="33">
        <f t="shared" si="53"/>
        <v>4.0235432923068672E-2</v>
      </c>
      <c r="D408" s="33">
        <f t="shared" si="54"/>
        <v>2.9629367058320494E-2</v>
      </c>
      <c r="E408" s="33">
        <f t="shared" si="55"/>
        <v>2.532562294703028E-2</v>
      </c>
      <c r="F408" s="33">
        <f t="shared" si="56"/>
        <v>-4.8836990580093951E-3</v>
      </c>
      <c r="G408" s="33">
        <f t="shared" si="57"/>
        <v>-6.6837528569338714E-3</v>
      </c>
      <c r="H408" s="33">
        <f t="shared" si="58"/>
        <v>1.1307613368874005E-2</v>
      </c>
      <c r="I408" s="33">
        <f t="shared" si="59"/>
        <v>2.5226712074573755E-2</v>
      </c>
      <c r="J408" s="33">
        <f t="shared" si="60"/>
        <v>2.177789731867702E-2</v>
      </c>
      <c r="K408" s="32">
        <v>895032</v>
      </c>
      <c r="L408" s="32">
        <v>902753</v>
      </c>
      <c r="M408" s="32">
        <v>1007991</v>
      </c>
      <c r="N408" s="32">
        <v>1010095</v>
      </c>
      <c r="O408" s="32">
        <v>1052702</v>
      </c>
      <c r="P408" s="32">
        <v>1084579</v>
      </c>
      <c r="Q408" s="32">
        <v>1145175</v>
      </c>
      <c r="R408" s="32">
        <v>1186019</v>
      </c>
      <c r="S408" s="32">
        <v>42434</v>
      </c>
      <c r="T408" s="32">
        <v>23696</v>
      </c>
      <c r="U408" s="32">
        <v>24918</v>
      </c>
      <c r="V408" s="32">
        <v>-11759</v>
      </c>
      <c r="W408" s="32">
        <v>-3672</v>
      </c>
      <c r="X408" s="32">
        <v>17745</v>
      </c>
      <c r="Y408" s="32">
        <v>28793</v>
      </c>
      <c r="Z408" s="32">
        <v>36550</v>
      </c>
      <c r="AA408" s="32">
        <v>3404</v>
      </c>
      <c r="AB408" s="32">
        <v>6630</v>
      </c>
      <c r="AC408" s="32">
        <v>14153</v>
      </c>
      <c r="AD408" s="32">
        <v>18136</v>
      </c>
      <c r="AE408" s="32">
        <v>9771</v>
      </c>
      <c r="AF408" s="32">
        <v>10251</v>
      </c>
      <c r="AG408" s="32">
        <v>8844</v>
      </c>
      <c r="AH408" s="32">
        <v>13654</v>
      </c>
      <c r="AI408" s="32">
        <v>9826</v>
      </c>
      <c r="AJ408" s="32">
        <v>3578</v>
      </c>
      <c r="AK408" s="32">
        <v>13543</v>
      </c>
      <c r="AL408" s="32">
        <v>11310</v>
      </c>
      <c r="AM408" s="32">
        <v>13135</v>
      </c>
      <c r="AN408" s="32">
        <v>15732</v>
      </c>
      <c r="AO408" s="32">
        <v>8748</v>
      </c>
      <c r="AP408" s="32">
        <v>24375</v>
      </c>
    </row>
    <row r="409" spans="1:42" x14ac:dyDescent="0.3">
      <c r="A409" s="3">
        <v>5039</v>
      </c>
      <c r="B409" s="4" t="s">
        <v>401</v>
      </c>
      <c r="C409" s="33">
        <f t="shared" si="53"/>
        <v>3.6736437419906025E-3</v>
      </c>
      <c r="D409" s="33">
        <f t="shared" si="54"/>
        <v>-3.7274817060326589E-3</v>
      </c>
      <c r="E409" s="33">
        <f t="shared" si="55"/>
        <v>2.7263501238300875E-2</v>
      </c>
      <c r="F409" s="33">
        <f t="shared" si="56"/>
        <v>1.7591045156097943E-2</v>
      </c>
      <c r="G409" s="33">
        <f t="shared" si="57"/>
        <v>-2.5016579780223471E-3</v>
      </c>
      <c r="H409" s="33">
        <f t="shared" si="58"/>
        <v>6.0169539372333302E-3</v>
      </c>
      <c r="I409" s="33">
        <f t="shared" si="59"/>
        <v>5.7349668109894685E-3</v>
      </c>
      <c r="J409" s="33">
        <f t="shared" si="60"/>
        <v>3.7547910047825254E-2</v>
      </c>
      <c r="K409" s="32">
        <v>210690</v>
      </c>
      <c r="L409" s="32">
        <v>218378</v>
      </c>
      <c r="M409" s="32">
        <v>239441</v>
      </c>
      <c r="N409" s="32">
        <v>243533</v>
      </c>
      <c r="O409" s="32">
        <v>238242</v>
      </c>
      <c r="P409" s="32">
        <v>247966</v>
      </c>
      <c r="Q409" s="32">
        <v>254753</v>
      </c>
      <c r="R409" s="32">
        <v>265341</v>
      </c>
      <c r="S409" s="32">
        <v>974</v>
      </c>
      <c r="T409" s="32">
        <v>1348</v>
      </c>
      <c r="U409" s="32">
        <v>3805</v>
      </c>
      <c r="V409" s="32">
        <v>5078</v>
      </c>
      <c r="W409" s="32">
        <v>-1573</v>
      </c>
      <c r="X409" s="32">
        <v>5146</v>
      </c>
      <c r="Y409" s="32">
        <v>1206</v>
      </c>
      <c r="Z409" s="32">
        <v>9358</v>
      </c>
      <c r="AA409" s="32">
        <v>1968</v>
      </c>
      <c r="AB409" s="32">
        <v>839</v>
      </c>
      <c r="AC409" s="32">
        <v>4494</v>
      </c>
      <c r="AD409" s="32">
        <v>765</v>
      </c>
      <c r="AE409" s="32">
        <v>2056</v>
      </c>
      <c r="AF409" s="32">
        <v>1198</v>
      </c>
      <c r="AG409" s="32">
        <v>1156</v>
      </c>
      <c r="AH409" s="32">
        <v>1545</v>
      </c>
      <c r="AI409" s="32">
        <v>2168</v>
      </c>
      <c r="AJ409" s="32">
        <v>3001</v>
      </c>
      <c r="AK409" s="32">
        <v>1771</v>
      </c>
      <c r="AL409" s="32">
        <v>1559</v>
      </c>
      <c r="AM409" s="32">
        <v>1079</v>
      </c>
      <c r="AN409" s="32">
        <v>4852</v>
      </c>
      <c r="AO409" s="32">
        <v>901</v>
      </c>
      <c r="AP409" s="32">
        <v>940</v>
      </c>
    </row>
    <row r="410" spans="1:42" x14ac:dyDescent="0.3">
      <c r="A410" s="3">
        <v>5040</v>
      </c>
      <c r="B410" s="4" t="s">
        <v>402</v>
      </c>
      <c r="C410" s="33">
        <f t="shared" si="53"/>
        <v>1.9958516130957709E-2</v>
      </c>
      <c r="D410" s="33">
        <f t="shared" si="54"/>
        <v>9.7282103460139234E-3</v>
      </c>
      <c r="E410" s="33">
        <f t="shared" si="55"/>
        <v>-1.5849685376971897E-3</v>
      </c>
      <c r="F410" s="33">
        <f t="shared" si="56"/>
        <v>4.6955850937574178E-2</v>
      </c>
      <c r="G410" s="33">
        <f t="shared" si="57"/>
        <v>1.2308908002309819E-2</v>
      </c>
      <c r="H410" s="33">
        <f t="shared" si="58"/>
        <v>4.2879600687541668E-3</v>
      </c>
      <c r="I410" s="33">
        <f t="shared" si="59"/>
        <v>1.602407586167736E-2</v>
      </c>
      <c r="J410" s="33">
        <f t="shared" si="60"/>
        <v>2.0701905837040971E-2</v>
      </c>
      <c r="K410" s="32">
        <v>134028</v>
      </c>
      <c r="L410" s="32">
        <v>136613</v>
      </c>
      <c r="M410" s="32">
        <v>147637</v>
      </c>
      <c r="N410" s="32">
        <v>168520</v>
      </c>
      <c r="O410" s="32">
        <v>164515</v>
      </c>
      <c r="P410" s="32">
        <v>163481</v>
      </c>
      <c r="Q410" s="32">
        <v>176110</v>
      </c>
      <c r="R410" s="32">
        <v>180708</v>
      </c>
      <c r="S410" s="32">
        <v>3727</v>
      </c>
      <c r="T410" s="32">
        <v>1944</v>
      </c>
      <c r="U410" s="32">
        <v>1259</v>
      </c>
      <c r="V410" s="32">
        <v>8448</v>
      </c>
      <c r="W410" s="32">
        <v>1590</v>
      </c>
      <c r="X410" s="32">
        <v>1436</v>
      </c>
      <c r="Y410" s="32">
        <v>2282</v>
      </c>
      <c r="Z410" s="32">
        <v>3626</v>
      </c>
      <c r="AA410" s="32">
        <v>473</v>
      </c>
      <c r="AB410" s="32">
        <v>769</v>
      </c>
      <c r="AC410" s="32">
        <v>372</v>
      </c>
      <c r="AD410" s="32">
        <v>905</v>
      </c>
      <c r="AE410" s="32">
        <v>1416</v>
      </c>
      <c r="AF410" s="32">
        <v>583</v>
      </c>
      <c r="AG410" s="32">
        <v>1082</v>
      </c>
      <c r="AH410" s="32">
        <v>846</v>
      </c>
      <c r="AI410" s="32">
        <v>1525</v>
      </c>
      <c r="AJ410" s="32">
        <v>1384</v>
      </c>
      <c r="AK410" s="32">
        <v>1865</v>
      </c>
      <c r="AL410" s="32">
        <v>1440</v>
      </c>
      <c r="AM410" s="32">
        <v>981</v>
      </c>
      <c r="AN410" s="32">
        <v>1318</v>
      </c>
      <c r="AO410" s="32">
        <v>542</v>
      </c>
      <c r="AP410" s="32">
        <v>731</v>
      </c>
    </row>
    <row r="411" spans="1:42" x14ac:dyDescent="0.3">
      <c r="A411" s="3">
        <v>5041</v>
      </c>
      <c r="B411" s="4" t="s">
        <v>403</v>
      </c>
      <c r="C411" s="33">
        <f t="shared" si="53"/>
        <v>5.3888541725842183E-2</v>
      </c>
      <c r="D411" s="33">
        <f t="shared" si="54"/>
        <v>6.5021231422505311E-3</v>
      </c>
      <c r="E411" s="33">
        <f t="shared" si="55"/>
        <v>5.8967045805986051E-2</v>
      </c>
      <c r="F411" s="33">
        <f t="shared" si="56"/>
        <v>-1.102795375275826E-2</v>
      </c>
      <c r="G411" s="33">
        <f t="shared" si="57"/>
        <v>-1.6035586629482696E-2</v>
      </c>
      <c r="H411" s="33">
        <f t="shared" si="58"/>
        <v>1.8215872253571859E-2</v>
      </c>
      <c r="I411" s="33">
        <f t="shared" si="59"/>
        <v>2.1487445588462481E-2</v>
      </c>
      <c r="J411" s="33">
        <f t="shared" si="60"/>
        <v>1.2993742624614085E-2</v>
      </c>
      <c r="K411" s="32">
        <v>176030</v>
      </c>
      <c r="L411" s="32">
        <v>180864</v>
      </c>
      <c r="M411" s="32">
        <v>203707</v>
      </c>
      <c r="N411" s="32">
        <v>196682</v>
      </c>
      <c r="O411" s="32">
        <v>203672</v>
      </c>
      <c r="P411" s="32">
        <v>208225</v>
      </c>
      <c r="Q411" s="32">
        <v>220082</v>
      </c>
      <c r="R411" s="32">
        <v>229649</v>
      </c>
      <c r="S411" s="32">
        <v>9020</v>
      </c>
      <c r="T411" s="32">
        <v>2087</v>
      </c>
      <c r="U411" s="32">
        <v>15103</v>
      </c>
      <c r="V411" s="32">
        <v>-562</v>
      </c>
      <c r="W411" s="32">
        <v>-3266</v>
      </c>
      <c r="X411" s="32">
        <v>5539</v>
      </c>
      <c r="Y411" s="32">
        <v>3760</v>
      </c>
      <c r="Z411" s="32">
        <v>4927</v>
      </c>
      <c r="AA411" s="32">
        <v>3300</v>
      </c>
      <c r="AB411" s="32">
        <v>3476</v>
      </c>
      <c r="AC411" s="32">
        <v>2890</v>
      </c>
      <c r="AD411" s="32">
        <v>2720</v>
      </c>
      <c r="AE411" s="32">
        <v>2971</v>
      </c>
      <c r="AF411" s="32">
        <v>1990</v>
      </c>
      <c r="AG411" s="32">
        <v>3168</v>
      </c>
      <c r="AH411" s="32">
        <v>2254</v>
      </c>
      <c r="AI411" s="32">
        <v>2834</v>
      </c>
      <c r="AJ411" s="32">
        <v>4387</v>
      </c>
      <c r="AK411" s="32">
        <v>5981</v>
      </c>
      <c r="AL411" s="32">
        <v>4327</v>
      </c>
      <c r="AM411" s="32">
        <v>2971</v>
      </c>
      <c r="AN411" s="32">
        <v>3736</v>
      </c>
      <c r="AO411" s="32">
        <v>2199</v>
      </c>
      <c r="AP411" s="32">
        <v>4197</v>
      </c>
    </row>
    <row r="412" spans="1:42" x14ac:dyDescent="0.3">
      <c r="A412" s="3">
        <v>5042</v>
      </c>
      <c r="B412" s="4" t="s">
        <v>404</v>
      </c>
      <c r="C412" s="33">
        <f t="shared" si="53"/>
        <v>2.946454860283499E-2</v>
      </c>
      <c r="D412" s="33">
        <f t="shared" si="54"/>
        <v>1.9965359998917499E-2</v>
      </c>
      <c r="E412" s="33">
        <f t="shared" si="55"/>
        <v>4.2986308780154817E-2</v>
      </c>
      <c r="F412" s="33">
        <f t="shared" si="56"/>
        <v>2.9060157832418755E-2</v>
      </c>
      <c r="G412" s="33">
        <f t="shared" si="57"/>
        <v>-2.8049074661026932E-5</v>
      </c>
      <c r="H412" s="33">
        <f t="shared" si="58"/>
        <v>6.4643371959191426E-3</v>
      </c>
      <c r="I412" s="33">
        <f t="shared" si="59"/>
        <v>1.0188091800718252E-2</v>
      </c>
      <c r="J412" s="33">
        <f t="shared" si="60"/>
        <v>2.5057363120553756E-3</v>
      </c>
      <c r="K412" s="32">
        <v>142646</v>
      </c>
      <c r="L412" s="32">
        <v>147806</v>
      </c>
      <c r="M412" s="32">
        <v>155282</v>
      </c>
      <c r="N412" s="32">
        <v>166379</v>
      </c>
      <c r="O412" s="32">
        <v>178259</v>
      </c>
      <c r="P412" s="32">
        <v>178982</v>
      </c>
      <c r="Q412" s="32">
        <v>194639</v>
      </c>
      <c r="R412" s="32">
        <v>208322</v>
      </c>
      <c r="S412" s="32">
        <v>4230</v>
      </c>
      <c r="T412" s="32">
        <v>3246</v>
      </c>
      <c r="U412" s="32">
        <v>7332</v>
      </c>
      <c r="V412" s="32">
        <v>5381</v>
      </c>
      <c r="W412" s="32">
        <v>13715</v>
      </c>
      <c r="X412" s="32">
        <v>3369</v>
      </c>
      <c r="Y412" s="32">
        <v>5551</v>
      </c>
      <c r="Z412" s="32">
        <v>-3914</v>
      </c>
      <c r="AA412" s="32">
        <v>3533</v>
      </c>
      <c r="AB412" s="32">
        <v>3483</v>
      </c>
      <c r="AC412" s="32">
        <v>3796</v>
      </c>
      <c r="AD412" s="32">
        <v>4109</v>
      </c>
      <c r="AE412" s="32">
        <v>4195</v>
      </c>
      <c r="AF412" s="32">
        <v>4829</v>
      </c>
      <c r="AG412" s="32">
        <v>4931</v>
      </c>
      <c r="AH412" s="32">
        <v>14398</v>
      </c>
      <c r="AI412" s="32">
        <v>3560</v>
      </c>
      <c r="AJ412" s="32">
        <v>3778</v>
      </c>
      <c r="AK412" s="32">
        <v>4453</v>
      </c>
      <c r="AL412" s="32">
        <v>4655</v>
      </c>
      <c r="AM412" s="32">
        <v>17915</v>
      </c>
      <c r="AN412" s="32">
        <v>7041</v>
      </c>
      <c r="AO412" s="32">
        <v>8499</v>
      </c>
      <c r="AP412" s="32">
        <v>9962</v>
      </c>
    </row>
    <row r="413" spans="1:42" x14ac:dyDescent="0.3">
      <c r="A413" s="3">
        <v>5043</v>
      </c>
      <c r="B413" s="4" t="s">
        <v>405</v>
      </c>
      <c r="C413" s="33">
        <f t="shared" si="53"/>
        <v>1.1916328513459451E-2</v>
      </c>
      <c r="D413" s="33">
        <f t="shared" si="54"/>
        <v>3.0618247940956252E-2</v>
      </c>
      <c r="E413" s="33">
        <f t="shared" si="55"/>
        <v>2.1937842778793418E-2</v>
      </c>
      <c r="F413" s="33">
        <f t="shared" si="56"/>
        <v>1.4348097317529631E-3</v>
      </c>
      <c r="G413" s="33">
        <f t="shared" si="57"/>
        <v>2.5181667745880999E-3</v>
      </c>
      <c r="H413" s="33">
        <f t="shared" si="58"/>
        <v>4.9904857645496001E-3</v>
      </c>
      <c r="I413" s="33">
        <f t="shared" si="59"/>
        <v>1.4334751223072449E-2</v>
      </c>
      <c r="J413" s="33">
        <f t="shared" si="60"/>
        <v>3.6409481681139891E-3</v>
      </c>
      <c r="K413" s="32">
        <v>69988</v>
      </c>
      <c r="L413" s="32">
        <v>74792</v>
      </c>
      <c r="M413" s="32">
        <v>74939</v>
      </c>
      <c r="N413" s="32">
        <v>80150</v>
      </c>
      <c r="O413" s="32">
        <v>83394</v>
      </c>
      <c r="P413" s="32">
        <v>83559</v>
      </c>
      <c r="Q413" s="32">
        <v>87689</v>
      </c>
      <c r="R413" s="32">
        <v>92009</v>
      </c>
      <c r="S413" s="32">
        <v>-1934</v>
      </c>
      <c r="T413" s="32">
        <v>4370</v>
      </c>
      <c r="U413" s="32">
        <v>-1514</v>
      </c>
      <c r="V413" s="32">
        <v>344</v>
      </c>
      <c r="W413" s="32">
        <v>-564</v>
      </c>
      <c r="X413" s="32">
        <v>3907</v>
      </c>
      <c r="Y413" s="32">
        <v>4456</v>
      </c>
      <c r="Z413" s="32">
        <v>3054</v>
      </c>
      <c r="AA413" s="32">
        <v>11451</v>
      </c>
      <c r="AB413" s="32">
        <v>7692</v>
      </c>
      <c r="AC413" s="32">
        <v>12016</v>
      </c>
      <c r="AD413" s="32">
        <v>9187</v>
      </c>
      <c r="AE413" s="32">
        <v>10697</v>
      </c>
      <c r="AF413" s="32">
        <v>5787</v>
      </c>
      <c r="AG413" s="32">
        <v>6116</v>
      </c>
      <c r="AH413" s="32">
        <v>8080</v>
      </c>
      <c r="AI413" s="32">
        <v>8683</v>
      </c>
      <c r="AJ413" s="32">
        <v>9772</v>
      </c>
      <c r="AK413" s="32">
        <v>8858</v>
      </c>
      <c r="AL413" s="32">
        <v>9416</v>
      </c>
      <c r="AM413" s="32">
        <v>9923</v>
      </c>
      <c r="AN413" s="32">
        <v>9277</v>
      </c>
      <c r="AO413" s="32">
        <v>9315</v>
      </c>
      <c r="AP413" s="32">
        <v>10799</v>
      </c>
    </row>
    <row r="414" spans="1:42" x14ac:dyDescent="0.3">
      <c r="A414" s="3">
        <v>5044</v>
      </c>
      <c r="B414" s="4" t="s">
        <v>406</v>
      </c>
      <c r="C414" s="33">
        <f t="shared" si="53"/>
        <v>-1.5380439699629061E-2</v>
      </c>
      <c r="D414" s="33">
        <f t="shared" si="54"/>
        <v>4.0222809058410955E-2</v>
      </c>
      <c r="E414" s="33">
        <f t="shared" si="55"/>
        <v>1.0004419964640283E-2</v>
      </c>
      <c r="F414" s="33">
        <f t="shared" si="56"/>
        <v>-3.5650667581833932E-2</v>
      </c>
      <c r="G414" s="33">
        <f t="shared" si="57"/>
        <v>4.4735560686741123E-2</v>
      </c>
      <c r="H414" s="33">
        <f t="shared" si="58"/>
        <v>7.9358636086868273E-2</v>
      </c>
      <c r="I414" s="33">
        <f t="shared" si="59"/>
        <v>0.10372969035691457</v>
      </c>
      <c r="J414" s="33">
        <f t="shared" si="60"/>
        <v>5.1698522325730807E-2</v>
      </c>
      <c r="K414" s="32">
        <v>110530</v>
      </c>
      <c r="L414" s="32">
        <v>117769</v>
      </c>
      <c r="M414" s="32">
        <v>117648</v>
      </c>
      <c r="N414" s="32">
        <v>122382</v>
      </c>
      <c r="O414" s="32">
        <v>127326</v>
      </c>
      <c r="P414" s="32">
        <v>128102</v>
      </c>
      <c r="Q414" s="32">
        <v>134542</v>
      </c>
      <c r="R414" s="32">
        <v>149424</v>
      </c>
      <c r="S414" s="32">
        <v>-135</v>
      </c>
      <c r="T414" s="32">
        <v>3945</v>
      </c>
      <c r="U414" s="32">
        <v>1169</v>
      </c>
      <c r="V414" s="32">
        <v>-3155</v>
      </c>
      <c r="W414" s="32">
        <v>6393</v>
      </c>
      <c r="X414" s="32">
        <v>10257</v>
      </c>
      <c r="Y414" s="32">
        <v>13304</v>
      </c>
      <c r="Z414" s="32">
        <v>9126</v>
      </c>
      <c r="AA414" s="32">
        <v>2026</v>
      </c>
      <c r="AB414" s="32">
        <v>3793</v>
      </c>
      <c r="AC414" s="32">
        <v>3629</v>
      </c>
      <c r="AD414" s="32">
        <v>2560</v>
      </c>
      <c r="AE414" s="32">
        <v>2962</v>
      </c>
      <c r="AF414" s="32">
        <v>5583</v>
      </c>
      <c r="AG414" s="32">
        <v>2422</v>
      </c>
      <c r="AH414" s="32">
        <v>2352</v>
      </c>
      <c r="AI414" s="32">
        <v>3591</v>
      </c>
      <c r="AJ414" s="32">
        <v>3001</v>
      </c>
      <c r="AK414" s="32">
        <v>3621</v>
      </c>
      <c r="AL414" s="32">
        <v>3768</v>
      </c>
      <c r="AM414" s="32">
        <v>3659</v>
      </c>
      <c r="AN414" s="32">
        <v>5674</v>
      </c>
      <c r="AO414" s="32">
        <v>1770</v>
      </c>
      <c r="AP414" s="32">
        <v>3753</v>
      </c>
    </row>
    <row r="415" spans="1:42" x14ac:dyDescent="0.3">
      <c r="A415" s="3">
        <v>5045</v>
      </c>
      <c r="B415" s="4" t="s">
        <v>407</v>
      </c>
      <c r="C415" s="33">
        <f t="shared" si="53"/>
        <v>2.7817836354798928E-2</v>
      </c>
      <c r="D415" s="33">
        <f t="shared" si="54"/>
        <v>5.7226260066828183E-2</v>
      </c>
      <c r="E415" s="33">
        <f t="shared" si="55"/>
        <v>2.2086103017185141E-2</v>
      </c>
      <c r="F415" s="33">
        <f t="shared" si="56"/>
        <v>2.2535066503499422E-2</v>
      </c>
      <c r="G415" s="33">
        <f t="shared" si="57"/>
        <v>-6.6843730540976729E-3</v>
      </c>
      <c r="H415" s="33">
        <f t="shared" si="58"/>
        <v>2.4749464307436068E-2</v>
      </c>
      <c r="I415" s="33">
        <f t="shared" si="59"/>
        <v>3.018369622630436E-2</v>
      </c>
      <c r="J415" s="33">
        <f t="shared" si="60"/>
        <v>4.0074544450579792E-2</v>
      </c>
      <c r="K415" s="32">
        <v>248941</v>
      </c>
      <c r="L415" s="32">
        <v>269946</v>
      </c>
      <c r="M415" s="32">
        <v>298921</v>
      </c>
      <c r="N415" s="32">
        <v>311337</v>
      </c>
      <c r="O415" s="32">
        <v>314764</v>
      </c>
      <c r="P415" s="32">
        <v>320613</v>
      </c>
      <c r="Q415" s="32">
        <v>340780</v>
      </c>
      <c r="R415" s="32">
        <v>362200</v>
      </c>
      <c r="S415" s="32">
        <v>13761</v>
      </c>
      <c r="T415" s="32">
        <v>10986</v>
      </c>
      <c r="U415" s="32">
        <v>7216</v>
      </c>
      <c r="V415" s="32">
        <v>7120</v>
      </c>
      <c r="W415" s="32">
        <v>-5483</v>
      </c>
      <c r="X415" s="32">
        <v>8930</v>
      </c>
      <c r="Y415" s="32">
        <v>12584</v>
      </c>
      <c r="Z415" s="32">
        <v>9734</v>
      </c>
      <c r="AA415" s="32">
        <v>8001</v>
      </c>
      <c r="AB415" s="32">
        <v>14960</v>
      </c>
      <c r="AC415" s="32">
        <v>12122</v>
      </c>
      <c r="AD415" s="32">
        <v>15036</v>
      </c>
      <c r="AE415" s="32">
        <v>14687</v>
      </c>
      <c r="AF415" s="32">
        <v>11572</v>
      </c>
      <c r="AG415" s="32">
        <v>10692</v>
      </c>
      <c r="AH415" s="32">
        <v>13598</v>
      </c>
      <c r="AI415" s="32">
        <v>14837</v>
      </c>
      <c r="AJ415" s="32">
        <v>10498</v>
      </c>
      <c r="AK415" s="32">
        <v>12736</v>
      </c>
      <c r="AL415" s="32">
        <v>15140</v>
      </c>
      <c r="AM415" s="32">
        <v>11308</v>
      </c>
      <c r="AN415" s="32">
        <v>12567</v>
      </c>
      <c r="AO415" s="32">
        <v>12990</v>
      </c>
      <c r="AP415" s="32">
        <v>8817</v>
      </c>
    </row>
    <row r="416" spans="1:42" x14ac:dyDescent="0.3">
      <c r="A416" s="3">
        <v>5046</v>
      </c>
      <c r="B416" s="4" t="s">
        <v>408</v>
      </c>
      <c r="C416" s="33">
        <f t="shared" si="53"/>
        <v>3.0070423163776252E-2</v>
      </c>
      <c r="D416" s="33">
        <f t="shared" si="54"/>
        <v>-9.8874178627966006E-3</v>
      </c>
      <c r="E416" s="33">
        <f t="shared" si="55"/>
        <v>-8.4185556578499927E-3</v>
      </c>
      <c r="F416" s="33">
        <f t="shared" si="56"/>
        <v>3.5654033041788144E-2</v>
      </c>
      <c r="G416" s="33">
        <f t="shared" si="57"/>
        <v>2.2624400535683559E-2</v>
      </c>
      <c r="H416" s="33">
        <f t="shared" si="58"/>
        <v>3.2146274976075168E-2</v>
      </c>
      <c r="I416" s="33">
        <f t="shared" si="59"/>
        <v>9.3809135784178373E-3</v>
      </c>
      <c r="J416" s="33">
        <f t="shared" si="60"/>
        <v>1.4555872453043501E-2</v>
      </c>
      <c r="K416" s="32">
        <v>112037</v>
      </c>
      <c r="L416" s="32">
        <v>113073</v>
      </c>
      <c r="M416" s="32">
        <v>120567</v>
      </c>
      <c r="N416" s="32">
        <v>128625</v>
      </c>
      <c r="O416" s="32">
        <v>133661</v>
      </c>
      <c r="P416" s="32">
        <v>137932</v>
      </c>
      <c r="Q416" s="32">
        <v>148493</v>
      </c>
      <c r="R416" s="32">
        <v>155676</v>
      </c>
      <c r="S416" s="32">
        <v>3663</v>
      </c>
      <c r="T416" s="32">
        <v>-539</v>
      </c>
      <c r="U416" s="32">
        <v>-1666</v>
      </c>
      <c r="V416" s="32">
        <v>5202</v>
      </c>
      <c r="W416" s="32">
        <v>3737</v>
      </c>
      <c r="X416" s="32">
        <v>4532</v>
      </c>
      <c r="Y416" s="32">
        <v>3509</v>
      </c>
      <c r="Z416" s="32">
        <v>1420</v>
      </c>
      <c r="AA416" s="32">
        <v>1138</v>
      </c>
      <c r="AB416" s="32">
        <v>1264</v>
      </c>
      <c r="AC416" s="32">
        <v>2208</v>
      </c>
      <c r="AD416" s="32">
        <v>1099</v>
      </c>
      <c r="AE416" s="32">
        <v>1143</v>
      </c>
      <c r="AF416" s="32">
        <v>1258</v>
      </c>
      <c r="AG416" s="32">
        <v>1124</v>
      </c>
      <c r="AH416" s="32">
        <v>1993</v>
      </c>
      <c r="AI416" s="32">
        <v>1432</v>
      </c>
      <c r="AJ416" s="32">
        <v>1843</v>
      </c>
      <c r="AK416" s="32">
        <v>1557</v>
      </c>
      <c r="AL416" s="32">
        <v>1715</v>
      </c>
      <c r="AM416" s="32">
        <v>1856</v>
      </c>
      <c r="AN416" s="32">
        <v>1356</v>
      </c>
      <c r="AO416" s="32">
        <v>3240</v>
      </c>
      <c r="AP416" s="32">
        <v>1147</v>
      </c>
    </row>
    <row r="417" spans="1:42" x14ac:dyDescent="0.3">
      <c r="A417" s="3">
        <v>5047</v>
      </c>
      <c r="B417" s="4" t="s">
        <v>409</v>
      </c>
      <c r="C417" s="33">
        <f t="shared" si="53"/>
        <v>1.4448845440755099E-2</v>
      </c>
      <c r="D417" s="33">
        <f t="shared" si="54"/>
        <v>1.2489288525441932E-2</v>
      </c>
      <c r="E417" s="33">
        <f t="shared" si="55"/>
        <v>2.4585495618829306E-2</v>
      </c>
      <c r="F417" s="33">
        <f t="shared" si="56"/>
        <v>3.0786456766603163E-2</v>
      </c>
      <c r="G417" s="33">
        <f t="shared" si="57"/>
        <v>1.9399603037798432E-2</v>
      </c>
      <c r="H417" s="33">
        <f t="shared" si="58"/>
        <v>4.7630439983470718E-2</v>
      </c>
      <c r="I417" s="33">
        <f t="shared" si="59"/>
        <v>6.7324474645691273E-2</v>
      </c>
      <c r="J417" s="33">
        <f t="shared" si="60"/>
        <v>3.5287201358917615E-2</v>
      </c>
      <c r="K417" s="32">
        <v>237320</v>
      </c>
      <c r="L417" s="32">
        <v>257901</v>
      </c>
      <c r="M417" s="32">
        <v>282687</v>
      </c>
      <c r="N417" s="32">
        <v>299190</v>
      </c>
      <c r="O417" s="32">
        <v>298769</v>
      </c>
      <c r="P417" s="32">
        <v>321853</v>
      </c>
      <c r="Q417" s="32">
        <v>343768</v>
      </c>
      <c r="R417" s="32">
        <v>353811</v>
      </c>
      <c r="S417" s="32">
        <v>3751</v>
      </c>
      <c r="T417" s="32">
        <v>3460</v>
      </c>
      <c r="U417" s="32">
        <v>6662</v>
      </c>
      <c r="V417" s="32">
        <v>9463</v>
      </c>
      <c r="W417" s="32">
        <v>6443</v>
      </c>
      <c r="X417" s="32">
        <v>16863</v>
      </c>
      <c r="Y417" s="32">
        <v>24705</v>
      </c>
      <c r="Z417" s="32">
        <v>13317</v>
      </c>
      <c r="AA417" s="32">
        <v>1884</v>
      </c>
      <c r="AB417" s="32">
        <v>1996</v>
      </c>
      <c r="AC417" s="32">
        <v>1552</v>
      </c>
      <c r="AD417" s="32">
        <v>2032</v>
      </c>
      <c r="AE417" s="32">
        <v>778</v>
      </c>
      <c r="AF417" s="32">
        <v>336</v>
      </c>
      <c r="AG417" s="32">
        <v>355</v>
      </c>
      <c r="AH417" s="32">
        <v>690</v>
      </c>
      <c r="AI417" s="32">
        <v>2206</v>
      </c>
      <c r="AJ417" s="32">
        <v>2235</v>
      </c>
      <c r="AK417" s="32">
        <v>1264</v>
      </c>
      <c r="AL417" s="32">
        <v>2284</v>
      </c>
      <c r="AM417" s="32">
        <v>1425</v>
      </c>
      <c r="AN417" s="32">
        <v>1869</v>
      </c>
      <c r="AO417" s="32">
        <v>1916</v>
      </c>
      <c r="AP417" s="32">
        <v>1522</v>
      </c>
    </row>
    <row r="418" spans="1:42" x14ac:dyDescent="0.3">
      <c r="A418" s="3">
        <v>5048</v>
      </c>
      <c r="B418" s="4" t="s">
        <v>410</v>
      </c>
      <c r="C418" s="33">
        <f t="shared" si="53"/>
        <v>4.3538287066712686E-2</v>
      </c>
      <c r="D418" s="33">
        <f t="shared" si="54"/>
        <v>1.4639727895421558E-2</v>
      </c>
      <c r="E418" s="33">
        <f t="shared" si="55"/>
        <v>-1.433373149254146E-2</v>
      </c>
      <c r="F418" s="33">
        <f t="shared" si="56"/>
        <v>-2.5799997367347209E-3</v>
      </c>
      <c r="G418" s="33">
        <f t="shared" si="57"/>
        <v>2.3116548615582742E-2</v>
      </c>
      <c r="H418" s="33">
        <f t="shared" si="58"/>
        <v>-2.1252442050794657E-3</v>
      </c>
      <c r="I418" s="33">
        <f t="shared" si="59"/>
        <v>4.7170513775130304E-2</v>
      </c>
      <c r="J418" s="33">
        <f t="shared" si="60"/>
        <v>2.3503846831502907E-2</v>
      </c>
      <c r="K418" s="32">
        <v>60843</v>
      </c>
      <c r="L418" s="32">
        <v>63799</v>
      </c>
      <c r="M418" s="32">
        <v>71998</v>
      </c>
      <c r="N418" s="32">
        <v>75969</v>
      </c>
      <c r="O418" s="32">
        <v>77650</v>
      </c>
      <c r="P418" s="32">
        <v>75756</v>
      </c>
      <c r="Q418" s="32">
        <v>80580</v>
      </c>
      <c r="R418" s="32">
        <v>85135</v>
      </c>
      <c r="S418" s="32">
        <v>2921</v>
      </c>
      <c r="T418" s="32">
        <v>926</v>
      </c>
      <c r="U418" s="32">
        <v>-858</v>
      </c>
      <c r="V418" s="32">
        <v>-158</v>
      </c>
      <c r="W418" s="32">
        <v>390</v>
      </c>
      <c r="X418" s="32">
        <v>2163</v>
      </c>
      <c r="Y418" s="32">
        <v>3829</v>
      </c>
      <c r="Z418" s="32">
        <v>1860</v>
      </c>
      <c r="AA418" s="32">
        <v>494</v>
      </c>
      <c r="AB418" s="32">
        <v>305</v>
      </c>
      <c r="AC418" s="32">
        <v>519</v>
      </c>
      <c r="AD418" s="32">
        <v>782</v>
      </c>
      <c r="AE418" s="32">
        <v>1553</v>
      </c>
      <c r="AF418" s="32">
        <v>518</v>
      </c>
      <c r="AG418" s="32">
        <v>180</v>
      </c>
      <c r="AH418" s="32">
        <v>240</v>
      </c>
      <c r="AI418" s="32">
        <v>766</v>
      </c>
      <c r="AJ418" s="32">
        <v>297</v>
      </c>
      <c r="AK418" s="32">
        <v>693</v>
      </c>
      <c r="AL418" s="32">
        <v>820</v>
      </c>
      <c r="AM418" s="32">
        <v>148</v>
      </c>
      <c r="AN418" s="32">
        <v>2842</v>
      </c>
      <c r="AO418" s="32">
        <v>208</v>
      </c>
      <c r="AP418" s="32">
        <v>99</v>
      </c>
    </row>
    <row r="419" spans="1:42" x14ac:dyDescent="0.3">
      <c r="A419" s="3">
        <v>5049</v>
      </c>
      <c r="B419" s="4" t="s">
        <v>411</v>
      </c>
      <c r="C419" s="33">
        <f t="shared" si="53"/>
        <v>1.9955390012560095E-2</v>
      </c>
      <c r="D419" s="33">
        <f t="shared" si="54"/>
        <v>-7.6258855267490148E-3</v>
      </c>
      <c r="E419" s="33">
        <f t="shared" si="55"/>
        <v>2.8740474960812563E-2</v>
      </c>
      <c r="F419" s="33">
        <f t="shared" si="56"/>
        <v>-6.208050672088964E-3</v>
      </c>
      <c r="G419" s="33">
        <f t="shared" si="57"/>
        <v>4.6575843771312609E-4</v>
      </c>
      <c r="H419" s="33">
        <f t="shared" si="58"/>
        <v>1.4839661881121695E-2</v>
      </c>
      <c r="I419" s="33">
        <f t="shared" si="59"/>
        <v>3.172878980333757E-2</v>
      </c>
      <c r="J419" s="33">
        <f t="shared" si="60"/>
        <v>2.5525139125679545E-2</v>
      </c>
      <c r="K419" s="32">
        <v>92356</v>
      </c>
      <c r="L419" s="32">
        <v>94153</v>
      </c>
      <c r="M419" s="32">
        <v>110367</v>
      </c>
      <c r="N419" s="32">
        <v>111146</v>
      </c>
      <c r="O419" s="32">
        <v>120234</v>
      </c>
      <c r="P419" s="32">
        <v>111795</v>
      </c>
      <c r="Q419" s="32">
        <v>114155</v>
      </c>
      <c r="R419" s="32">
        <v>124348</v>
      </c>
      <c r="S419" s="32">
        <v>1871</v>
      </c>
      <c r="T419" s="32">
        <v>-182</v>
      </c>
      <c r="U419" s="32">
        <v>3230</v>
      </c>
      <c r="V419" s="32">
        <v>1149</v>
      </c>
      <c r="W419" s="32">
        <v>1325</v>
      </c>
      <c r="X419" s="32">
        <v>2291</v>
      </c>
      <c r="Y419" s="32">
        <v>3530</v>
      </c>
      <c r="Z419" s="32">
        <v>6397</v>
      </c>
      <c r="AA419" s="32">
        <v>1451</v>
      </c>
      <c r="AB419" s="32">
        <v>1078</v>
      </c>
      <c r="AC419" s="32">
        <v>1254</v>
      </c>
      <c r="AD419" s="32">
        <v>1140</v>
      </c>
      <c r="AE419" s="32">
        <v>1373</v>
      </c>
      <c r="AF419" s="32">
        <v>1950</v>
      </c>
      <c r="AG419" s="32">
        <v>1824</v>
      </c>
      <c r="AH419" s="32">
        <v>2170</v>
      </c>
      <c r="AI419" s="32">
        <v>1479</v>
      </c>
      <c r="AJ419" s="32">
        <v>1614</v>
      </c>
      <c r="AK419" s="32">
        <v>1312</v>
      </c>
      <c r="AL419" s="32">
        <v>2979</v>
      </c>
      <c r="AM419" s="32">
        <v>2642</v>
      </c>
      <c r="AN419" s="32">
        <v>2582</v>
      </c>
      <c r="AO419" s="32">
        <v>1732</v>
      </c>
      <c r="AP419" s="32">
        <v>5393</v>
      </c>
    </row>
    <row r="420" spans="1:42" x14ac:dyDescent="0.3">
      <c r="A420" s="3">
        <v>5050</v>
      </c>
      <c r="B420" s="4" t="s">
        <v>412</v>
      </c>
      <c r="C420" s="33">
        <f t="shared" si="53"/>
        <v>2.7643447308517936E-4</v>
      </c>
      <c r="D420" s="33">
        <f t="shared" si="54"/>
        <v>1.6415907104507427E-2</v>
      </c>
      <c r="E420" s="33">
        <f t="shared" si="55"/>
        <v>3.3362708603803588E-2</v>
      </c>
      <c r="F420" s="33">
        <f t="shared" si="56"/>
        <v>1.5333002575188414E-2</v>
      </c>
      <c r="G420" s="33">
        <f t="shared" si="57"/>
        <v>1.3587818138229176E-2</v>
      </c>
      <c r="H420" s="33">
        <f t="shared" si="58"/>
        <v>-9.7067094033900965E-3</v>
      </c>
      <c r="I420" s="33">
        <f t="shared" si="59"/>
        <v>2.8822102336298477E-2</v>
      </c>
      <c r="J420" s="33">
        <f t="shared" si="60"/>
        <v>4.0959445824359245E-2</v>
      </c>
      <c r="K420" s="32">
        <v>293017</v>
      </c>
      <c r="L420" s="32">
        <v>320360</v>
      </c>
      <c r="M420" s="32">
        <v>359713</v>
      </c>
      <c r="N420" s="32">
        <v>380943</v>
      </c>
      <c r="O420" s="32">
        <v>387921</v>
      </c>
      <c r="P420" s="32">
        <v>406832</v>
      </c>
      <c r="Q420" s="32">
        <v>451355</v>
      </c>
      <c r="R420" s="32">
        <v>478693</v>
      </c>
      <c r="S420" s="32">
        <v>-1318</v>
      </c>
      <c r="T420" s="32">
        <v>9355</v>
      </c>
      <c r="U420" s="32">
        <v>12761</v>
      </c>
      <c r="V420" s="32">
        <v>7469</v>
      </c>
      <c r="W420" s="32">
        <v>5245</v>
      </c>
      <c r="X420" s="32">
        <v>-2403</v>
      </c>
      <c r="Y420" s="32">
        <v>14257</v>
      </c>
      <c r="Z420" s="32">
        <v>26673</v>
      </c>
      <c r="AA420" s="32">
        <v>3186</v>
      </c>
      <c r="AB420" s="32">
        <v>1041</v>
      </c>
      <c r="AC420" s="32">
        <v>2416</v>
      </c>
      <c r="AD420" s="32">
        <v>2247</v>
      </c>
      <c r="AE420" s="32">
        <v>2944</v>
      </c>
      <c r="AF420" s="32">
        <v>1332</v>
      </c>
      <c r="AG420" s="32">
        <v>2337</v>
      </c>
      <c r="AH420" s="32">
        <v>2740</v>
      </c>
      <c r="AI420" s="32">
        <v>1787</v>
      </c>
      <c r="AJ420" s="32">
        <v>5137</v>
      </c>
      <c r="AK420" s="32">
        <v>3176</v>
      </c>
      <c r="AL420" s="32">
        <v>3875</v>
      </c>
      <c r="AM420" s="32">
        <v>2918</v>
      </c>
      <c r="AN420" s="32">
        <v>2878</v>
      </c>
      <c r="AO420" s="32">
        <v>3585</v>
      </c>
      <c r="AP420" s="32">
        <v>9806</v>
      </c>
    </row>
    <row r="421" spans="1:42" x14ac:dyDescent="0.3">
      <c r="A421" s="3">
        <v>5051</v>
      </c>
      <c r="B421" s="4" t="s">
        <v>413</v>
      </c>
      <c r="C421" s="33">
        <f t="shared" si="53"/>
        <v>2.6458053259346128E-3</v>
      </c>
      <c r="D421" s="33">
        <f t="shared" si="54"/>
        <v>1.6766916475412511E-2</v>
      </c>
      <c r="E421" s="33">
        <f t="shared" si="55"/>
        <v>2.1809646878873389E-2</v>
      </c>
      <c r="F421" s="33">
        <f t="shared" si="56"/>
        <v>1.1613747016265254E-2</v>
      </c>
      <c r="G421" s="33">
        <f t="shared" si="57"/>
        <v>2.7467835591483549E-2</v>
      </c>
      <c r="H421" s="33">
        <f t="shared" si="58"/>
        <v>3.2772155392267736E-2</v>
      </c>
      <c r="I421" s="33">
        <f t="shared" si="59"/>
        <v>2.6042964761498942E-2</v>
      </c>
      <c r="J421" s="33">
        <f t="shared" si="60"/>
        <v>5.1584002051110397E-2</v>
      </c>
      <c r="K421" s="32">
        <v>349610</v>
      </c>
      <c r="L421" s="32">
        <v>367748</v>
      </c>
      <c r="M421" s="32">
        <v>417109</v>
      </c>
      <c r="N421" s="32">
        <v>432763</v>
      </c>
      <c r="O421" s="32">
        <v>456716</v>
      </c>
      <c r="P421" s="32">
        <v>481903</v>
      </c>
      <c r="Q421" s="32">
        <v>497524</v>
      </c>
      <c r="R421" s="32">
        <v>561647</v>
      </c>
      <c r="S421" s="32">
        <v>841</v>
      </c>
      <c r="T421" s="32">
        <v>5913</v>
      </c>
      <c r="U421" s="32">
        <v>9496</v>
      </c>
      <c r="V421" s="32">
        <v>5579</v>
      </c>
      <c r="W421" s="32">
        <v>17303</v>
      </c>
      <c r="X421" s="32">
        <v>15204</v>
      </c>
      <c r="Y421" s="32">
        <v>12441</v>
      </c>
      <c r="Z421" s="32">
        <v>58241</v>
      </c>
      <c r="AA421" s="32">
        <v>1845</v>
      </c>
      <c r="AB421" s="32">
        <v>1536</v>
      </c>
      <c r="AC421" s="32">
        <v>671</v>
      </c>
      <c r="AD421" s="32">
        <v>1736</v>
      </c>
      <c r="AE421" s="32">
        <v>1865</v>
      </c>
      <c r="AF421" s="32">
        <v>4053</v>
      </c>
      <c r="AG421" s="32">
        <v>4974</v>
      </c>
      <c r="AH421" s="32">
        <v>3819</v>
      </c>
      <c r="AI421" s="32">
        <v>1761</v>
      </c>
      <c r="AJ421" s="32">
        <v>1283</v>
      </c>
      <c r="AK421" s="32">
        <v>1070</v>
      </c>
      <c r="AL421" s="32">
        <v>2289</v>
      </c>
      <c r="AM421" s="32">
        <v>6623</v>
      </c>
      <c r="AN421" s="32">
        <v>3464</v>
      </c>
      <c r="AO421" s="32">
        <v>4458</v>
      </c>
      <c r="AP421" s="32">
        <v>33088</v>
      </c>
    </row>
    <row r="422" spans="1:42" x14ac:dyDescent="0.3">
      <c r="A422" s="3">
        <v>5052</v>
      </c>
      <c r="B422" s="4" t="s">
        <v>414</v>
      </c>
      <c r="C422" s="33">
        <f t="shared" si="53"/>
        <v>4.1312272174969626E-2</v>
      </c>
      <c r="D422" s="33">
        <f t="shared" si="54"/>
        <v>9.0646027263535899E-3</v>
      </c>
      <c r="E422" s="33">
        <f t="shared" si="55"/>
        <v>8.5330675245042509E-3</v>
      </c>
      <c r="F422" s="33">
        <f t="shared" si="56"/>
        <v>-1.0111252338584139E-2</v>
      </c>
      <c r="G422" s="33">
        <f t="shared" si="57"/>
        <v>1.5224892996253018E-2</v>
      </c>
      <c r="H422" s="33">
        <f t="shared" si="58"/>
        <v>-6.476702255532772E-3</v>
      </c>
      <c r="I422" s="33">
        <f t="shared" si="59"/>
        <v>3.3810278116803864E-2</v>
      </c>
      <c r="J422" s="33">
        <f t="shared" si="60"/>
        <v>4.363377101776484E-2</v>
      </c>
      <c r="K422" s="32">
        <v>54318</v>
      </c>
      <c r="L422" s="32">
        <v>57366</v>
      </c>
      <c r="M422" s="32">
        <v>66213</v>
      </c>
      <c r="N422" s="32">
        <v>70021</v>
      </c>
      <c r="O422" s="32">
        <v>67521</v>
      </c>
      <c r="P422" s="32">
        <v>70715</v>
      </c>
      <c r="Q422" s="32">
        <v>77018</v>
      </c>
      <c r="R422" s="32">
        <v>84155</v>
      </c>
      <c r="S422" s="32">
        <v>2414</v>
      </c>
      <c r="T422" s="32">
        <v>769</v>
      </c>
      <c r="U422" s="32">
        <v>834</v>
      </c>
      <c r="V422" s="32">
        <v>-391</v>
      </c>
      <c r="W422" s="32">
        <v>698</v>
      </c>
      <c r="X422" s="32">
        <v>553</v>
      </c>
      <c r="Y422" s="32">
        <v>1893</v>
      </c>
      <c r="Z422" s="32">
        <v>4067</v>
      </c>
      <c r="AA422" s="32">
        <v>730</v>
      </c>
      <c r="AB422" s="32">
        <v>1085</v>
      </c>
      <c r="AC422" s="32">
        <v>731</v>
      </c>
      <c r="AD422" s="32">
        <v>830</v>
      </c>
      <c r="AE422" s="32">
        <v>1441</v>
      </c>
      <c r="AF422" s="32">
        <v>485</v>
      </c>
      <c r="AG422" s="32">
        <v>1328</v>
      </c>
      <c r="AH422" s="32">
        <v>589</v>
      </c>
      <c r="AI422" s="32">
        <v>900</v>
      </c>
      <c r="AJ422" s="32">
        <v>1334</v>
      </c>
      <c r="AK422" s="32">
        <v>1000</v>
      </c>
      <c r="AL422" s="32">
        <v>1147</v>
      </c>
      <c r="AM422" s="32">
        <v>1111</v>
      </c>
      <c r="AN422" s="32">
        <v>1496</v>
      </c>
      <c r="AO422" s="32">
        <v>617</v>
      </c>
      <c r="AP422" s="32">
        <v>984</v>
      </c>
    </row>
    <row r="423" spans="1:42" x14ac:dyDescent="0.3">
      <c r="A423" s="3">
        <v>5053</v>
      </c>
      <c r="B423" s="4" t="s">
        <v>415</v>
      </c>
      <c r="C423" s="33">
        <f t="shared" si="53"/>
        <v>3.9593880695575609E-2</v>
      </c>
      <c r="D423" s="33">
        <f t="shared" si="54"/>
        <v>2.3759267932259354E-2</v>
      </c>
      <c r="E423" s="33">
        <f t="shared" si="55"/>
        <v>4.7006449519328274E-2</v>
      </c>
      <c r="F423" s="33">
        <f t="shared" si="56"/>
        <v>4.0116339340026563E-2</v>
      </c>
      <c r="G423" s="33">
        <f t="shared" si="57"/>
        <v>2.3716636034054658E-2</v>
      </c>
      <c r="H423" s="33">
        <f t="shared" si="58"/>
        <v>3.5800697539604853E-2</v>
      </c>
      <c r="I423" s="33">
        <f t="shared" si="59"/>
        <v>1.1910502112224997E-2</v>
      </c>
      <c r="J423" s="33">
        <f t="shared" si="60"/>
        <v>-1.0705745046532825E-2</v>
      </c>
      <c r="K423" s="32">
        <v>436128</v>
      </c>
      <c r="L423" s="32">
        <v>467607</v>
      </c>
      <c r="M423" s="32">
        <v>493060</v>
      </c>
      <c r="N423" s="32">
        <v>511263</v>
      </c>
      <c r="O423" s="32">
        <v>514702</v>
      </c>
      <c r="P423" s="32">
        <v>526135</v>
      </c>
      <c r="Q423" s="32">
        <v>555812</v>
      </c>
      <c r="R423" s="32">
        <v>594634</v>
      </c>
      <c r="S423" s="32">
        <v>20682</v>
      </c>
      <c r="T423" s="32">
        <v>9083</v>
      </c>
      <c r="U423" s="32">
        <v>20247</v>
      </c>
      <c r="V423" s="32">
        <v>22862</v>
      </c>
      <c r="W423" s="32">
        <v>15640</v>
      </c>
      <c r="X423" s="32">
        <v>15371</v>
      </c>
      <c r="Y423" s="32">
        <v>5626</v>
      </c>
      <c r="Z423" s="32">
        <v>-2569</v>
      </c>
      <c r="AA423" s="32">
        <v>8175</v>
      </c>
      <c r="AB423" s="32">
        <v>9885</v>
      </c>
      <c r="AC423" s="32">
        <v>13586</v>
      </c>
      <c r="AD423" s="32">
        <v>12481</v>
      </c>
      <c r="AE423" s="32">
        <v>12432</v>
      </c>
      <c r="AF423" s="32">
        <v>9353</v>
      </c>
      <c r="AG423" s="32">
        <v>3792</v>
      </c>
      <c r="AH423" s="32">
        <v>1093</v>
      </c>
      <c r="AI423" s="32">
        <v>11589</v>
      </c>
      <c r="AJ423" s="32">
        <v>7858</v>
      </c>
      <c r="AK423" s="32">
        <v>10656</v>
      </c>
      <c r="AL423" s="32">
        <v>14833</v>
      </c>
      <c r="AM423" s="32">
        <v>15865</v>
      </c>
      <c r="AN423" s="32">
        <v>5888</v>
      </c>
      <c r="AO423" s="32">
        <v>2798</v>
      </c>
      <c r="AP423" s="32">
        <v>4890</v>
      </c>
    </row>
    <row r="424" spans="1:42" x14ac:dyDescent="0.3">
      <c r="A424" s="3">
        <v>5054</v>
      </c>
      <c r="B424" s="4" t="s">
        <v>416</v>
      </c>
      <c r="C424" s="33">
        <f t="shared" si="53"/>
        <v>2.1612321947133022E-2</v>
      </c>
      <c r="D424" s="33">
        <f t="shared" si="54"/>
        <v>1.6495425223668502E-4</v>
      </c>
      <c r="E424" s="33">
        <f t="shared" si="55"/>
        <v>6.8239203984071697E-4</v>
      </c>
      <c r="F424" s="33">
        <f t="shared" si="56"/>
        <v>1.1842680630694118E-2</v>
      </c>
      <c r="G424" s="33">
        <f t="shared" si="57"/>
        <v>1.8138859519929083E-2</v>
      </c>
      <c r="H424" s="33">
        <f t="shared" si="58"/>
        <v>1.69968809586948E-2</v>
      </c>
      <c r="I424" s="33">
        <f t="shared" si="59"/>
        <v>6.8722151546727868E-4</v>
      </c>
      <c r="J424" s="33">
        <f t="shared" si="60"/>
        <v>-5.1868448893313737E-3</v>
      </c>
      <c r="K424" s="32">
        <v>711446</v>
      </c>
      <c r="L424" s="32">
        <v>739599</v>
      </c>
      <c r="M424" s="32">
        <v>801592</v>
      </c>
      <c r="N424" s="32">
        <v>830133</v>
      </c>
      <c r="O424" s="32">
        <v>866372</v>
      </c>
      <c r="P424" s="32">
        <v>871101</v>
      </c>
      <c r="Q424" s="32">
        <v>938562</v>
      </c>
      <c r="R424" s="32">
        <v>962242</v>
      </c>
      <c r="S424" s="32">
        <v>19318</v>
      </c>
      <c r="T424" s="32">
        <v>11990</v>
      </c>
      <c r="U424" s="32">
        <v>6598</v>
      </c>
      <c r="V424" s="32">
        <v>13433</v>
      </c>
      <c r="W424" s="32">
        <v>25280</v>
      </c>
      <c r="X424" s="32">
        <v>14670</v>
      </c>
      <c r="Y424" s="32">
        <v>14135</v>
      </c>
      <c r="Z424" s="32">
        <v>-9476</v>
      </c>
      <c r="AA424" s="32">
        <v>10972</v>
      </c>
      <c r="AB424" s="32">
        <v>15560</v>
      </c>
      <c r="AC424" s="32">
        <v>10861</v>
      </c>
      <c r="AD424" s="32">
        <v>13519</v>
      </c>
      <c r="AE424" s="32">
        <v>13572</v>
      </c>
      <c r="AF424" s="32">
        <v>17182</v>
      </c>
      <c r="AG424" s="32">
        <v>19783</v>
      </c>
      <c r="AH424" s="32">
        <v>23008</v>
      </c>
      <c r="AI424" s="32">
        <v>14914</v>
      </c>
      <c r="AJ424" s="32">
        <v>27428</v>
      </c>
      <c r="AK424" s="32">
        <v>16912</v>
      </c>
      <c r="AL424" s="32">
        <v>17121</v>
      </c>
      <c r="AM424" s="32">
        <v>23137</v>
      </c>
      <c r="AN424" s="32">
        <v>17046</v>
      </c>
      <c r="AO424" s="32">
        <v>33273</v>
      </c>
      <c r="AP424" s="32">
        <v>18523</v>
      </c>
    </row>
    <row r="425" spans="1:42" x14ac:dyDescent="0.3">
      <c r="A425" s="3">
        <v>5061</v>
      </c>
      <c r="B425" s="4" t="s">
        <v>417</v>
      </c>
      <c r="C425" s="33">
        <f t="shared" si="53"/>
        <v>3.559545973214822E-2</v>
      </c>
      <c r="D425" s="33">
        <f t="shared" si="54"/>
        <v>3.1966357308584686E-2</v>
      </c>
      <c r="E425" s="33">
        <f t="shared" si="55"/>
        <v>3.2842618775228268E-2</v>
      </c>
      <c r="F425" s="33">
        <f t="shared" si="56"/>
        <v>3.062190446802613E-2</v>
      </c>
      <c r="G425" s="33">
        <f t="shared" si="57"/>
        <v>-2.0533072135242567E-2</v>
      </c>
      <c r="H425" s="33">
        <f t="shared" si="58"/>
        <v>-7.180856443554423E-4</v>
      </c>
      <c r="I425" s="33">
        <f t="shared" si="59"/>
        <v>4.6277912130308366E-2</v>
      </c>
      <c r="J425" s="33">
        <f t="shared" si="60"/>
        <v>2.1914621594302568E-2</v>
      </c>
      <c r="K425" s="32">
        <v>166510</v>
      </c>
      <c r="L425" s="32">
        <v>172400</v>
      </c>
      <c r="M425" s="32">
        <v>185308</v>
      </c>
      <c r="N425" s="32">
        <v>191203</v>
      </c>
      <c r="O425" s="32">
        <v>192957</v>
      </c>
      <c r="P425" s="32">
        <v>197748</v>
      </c>
      <c r="Q425" s="32">
        <v>212542</v>
      </c>
      <c r="R425" s="32">
        <v>216659</v>
      </c>
      <c r="S425" s="32">
        <v>6336</v>
      </c>
      <c r="T425" s="32">
        <v>6072</v>
      </c>
      <c r="U425" s="32">
        <v>5937</v>
      </c>
      <c r="V425" s="32">
        <v>6852</v>
      </c>
      <c r="W425" s="32">
        <v>-3563</v>
      </c>
      <c r="X425" s="32">
        <v>1772</v>
      </c>
      <c r="Y425" s="32">
        <v>10698</v>
      </c>
      <c r="Z425" s="32">
        <v>6849</v>
      </c>
      <c r="AA425" s="32">
        <v>480</v>
      </c>
      <c r="AB425" s="32">
        <v>409</v>
      </c>
      <c r="AC425" s="32">
        <v>1010</v>
      </c>
      <c r="AD425" s="32">
        <v>863</v>
      </c>
      <c r="AE425" s="32">
        <v>1320</v>
      </c>
      <c r="AF425" s="32">
        <v>732</v>
      </c>
      <c r="AG425" s="32">
        <v>1984</v>
      </c>
      <c r="AH425" s="32">
        <v>375</v>
      </c>
      <c r="AI425" s="32">
        <v>889</v>
      </c>
      <c r="AJ425" s="32">
        <v>970</v>
      </c>
      <c r="AK425" s="32">
        <v>861</v>
      </c>
      <c r="AL425" s="32">
        <v>1860</v>
      </c>
      <c r="AM425" s="32">
        <v>1719</v>
      </c>
      <c r="AN425" s="32">
        <v>2646</v>
      </c>
      <c r="AO425" s="32">
        <v>2846</v>
      </c>
      <c r="AP425" s="32">
        <v>2476</v>
      </c>
    </row>
    <row r="426" spans="1:42" x14ac:dyDescent="0.3">
      <c r="A426" s="3"/>
      <c r="B426" s="4"/>
      <c r="C426" s="33"/>
      <c r="D426" s="33"/>
      <c r="E426" s="33"/>
      <c r="F426" s="33"/>
      <c r="G426" s="33"/>
      <c r="H426" s="33"/>
      <c r="I426" s="33"/>
      <c r="J426" s="33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</row>
    <row r="427" spans="1:42" x14ac:dyDescent="0.3">
      <c r="B427" s="8" t="s">
        <v>458</v>
      </c>
      <c r="C427" s="33">
        <f t="shared" ref="C427" si="61">(S427+AA427-AI427)/K427</f>
        <v>2.4678388844862377E-2</v>
      </c>
      <c r="D427" s="33">
        <f t="shared" ref="D427" si="62">(T427+AB427-AJ427)/L427</f>
        <v>2.2515188012597647E-2</v>
      </c>
      <c r="E427" s="33">
        <f t="shared" ref="E427" si="63">(U427+AC427-AK427)/M427</f>
        <v>2.9151523270081681E-2</v>
      </c>
      <c r="F427" s="33">
        <f t="shared" ref="F427" si="64">(V427+AD427-AL427)/N427</f>
        <v>2.6626130918464906E-2</v>
      </c>
      <c r="G427" s="33">
        <f t="shared" ref="G427" si="65">(W427+AE427-AM427)/O427</f>
        <v>1.0369117781853678E-2</v>
      </c>
      <c r="H427" s="33">
        <f t="shared" ref="H427" si="66">(X427+AF427-AN427)/P427</f>
        <v>2.5946299070868088E-2</v>
      </c>
      <c r="I427" s="33">
        <f t="shared" ref="I427" si="67">(Y427+AG427-AO427)/Q427</f>
        <v>3.7317612401727381E-2</v>
      </c>
      <c r="J427" s="33">
        <f t="shared" ref="J427" si="68">(Z427+AH427-AP427)/R427</f>
        <v>3.2971330983798487E-2</v>
      </c>
      <c r="K427" s="32">
        <f t="shared" ref="K427:O427" si="69">SUM(K4:K425)</f>
        <v>307639127</v>
      </c>
      <c r="L427" s="32">
        <f t="shared" si="69"/>
        <v>327633551</v>
      </c>
      <c r="M427" s="32">
        <f t="shared" si="69"/>
        <v>351487636</v>
      </c>
      <c r="N427" s="32">
        <f t="shared" si="69"/>
        <v>370322674</v>
      </c>
      <c r="O427" s="32">
        <f t="shared" si="69"/>
        <v>380971080</v>
      </c>
      <c r="P427" s="32">
        <f>SUM(P4:P425)</f>
        <v>398291023</v>
      </c>
      <c r="Q427" s="32">
        <f t="shared" ref="Q427:AP427" si="70">SUM(Q4:Q425)</f>
        <v>425472665</v>
      </c>
      <c r="R427" s="32">
        <f t="shared" si="70"/>
        <v>448594326</v>
      </c>
      <c r="S427" s="32">
        <f t="shared" si="70"/>
        <v>7864104</v>
      </c>
      <c r="T427" s="32">
        <f t="shared" si="70"/>
        <v>8032242</v>
      </c>
      <c r="U427" s="32">
        <f t="shared" si="70"/>
        <v>11179082</v>
      </c>
      <c r="V427" s="32">
        <f t="shared" si="70"/>
        <v>10261317</v>
      </c>
      <c r="W427" s="32">
        <f t="shared" si="70"/>
        <v>4833558</v>
      </c>
      <c r="X427" s="32">
        <f t="shared" si="70"/>
        <v>11849417</v>
      </c>
      <c r="Y427" s="32">
        <f t="shared" si="70"/>
        <v>17201541</v>
      </c>
      <c r="Z427" s="32">
        <f t="shared" si="70"/>
        <v>16984988</v>
      </c>
      <c r="AA427" s="32">
        <f t="shared" si="70"/>
        <v>3834876</v>
      </c>
      <c r="AB427" s="32">
        <f t="shared" si="70"/>
        <v>3577470</v>
      </c>
      <c r="AC427" s="32">
        <f t="shared" si="70"/>
        <v>3285596</v>
      </c>
      <c r="AD427" s="32">
        <f t="shared" si="70"/>
        <v>3970587</v>
      </c>
      <c r="AE427" s="32">
        <f t="shared" si="70"/>
        <v>4100186</v>
      </c>
      <c r="AF427" s="32">
        <f t="shared" si="70"/>
        <v>3739668</v>
      </c>
      <c r="AG427" s="32">
        <f t="shared" si="70"/>
        <v>3984312</v>
      </c>
      <c r="AH427" s="32">
        <f t="shared" si="70"/>
        <v>4938267</v>
      </c>
      <c r="AI427" s="32">
        <f t="shared" si="70"/>
        <v>4106942</v>
      </c>
      <c r="AJ427" s="32">
        <f t="shared" si="70"/>
        <v>4232981</v>
      </c>
      <c r="AK427" s="32">
        <f t="shared" si="70"/>
        <v>4218278</v>
      </c>
      <c r="AL427" s="32">
        <f t="shared" si="70"/>
        <v>4371644</v>
      </c>
      <c r="AM427" s="32">
        <f t="shared" si="70"/>
        <v>4983410</v>
      </c>
      <c r="AN427" s="32">
        <f t="shared" si="70"/>
        <v>5254907</v>
      </c>
      <c r="AO427" s="32">
        <f t="shared" si="70"/>
        <v>5308229</v>
      </c>
      <c r="AP427" s="32">
        <f t="shared" si="70"/>
        <v>7132503</v>
      </c>
    </row>
    <row r="428" spans="1:42" x14ac:dyDescent="0.3"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</row>
    <row r="429" spans="1:42" x14ac:dyDescent="0.3"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</row>
    <row r="430" spans="1:42" x14ac:dyDescent="0.3"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</row>
    <row r="431" spans="1:42" x14ac:dyDescent="0.3"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</row>
    <row r="432" spans="1:42" x14ac:dyDescent="0.3"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</row>
    <row r="433" spans="11:42" x14ac:dyDescent="0.3"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</row>
    <row r="434" spans="11:42" x14ac:dyDescent="0.3"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</row>
    <row r="435" spans="11:42" x14ac:dyDescent="0.3"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</row>
    <row r="436" spans="11:42" x14ac:dyDescent="0.3"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</row>
    <row r="437" spans="11:42" x14ac:dyDescent="0.3"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</row>
    <row r="438" spans="11:42" x14ac:dyDescent="0.3"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</row>
    <row r="439" spans="11:42" x14ac:dyDescent="0.3"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</row>
    <row r="440" spans="11:42" x14ac:dyDescent="0.3"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</row>
    <row r="441" spans="11:42" x14ac:dyDescent="0.3"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</row>
    <row r="442" spans="11:42" x14ac:dyDescent="0.3"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</row>
    <row r="443" spans="11:42" x14ac:dyDescent="0.3"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</row>
    <row r="444" spans="11:42" x14ac:dyDescent="0.3"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</row>
    <row r="445" spans="11:42" x14ac:dyDescent="0.3"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</row>
    <row r="446" spans="11:42" x14ac:dyDescent="0.3"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</row>
    <row r="447" spans="11:42" x14ac:dyDescent="0.3"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</row>
    <row r="448" spans="11:42" x14ac:dyDescent="0.3"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</row>
    <row r="449" spans="11:42" x14ac:dyDescent="0.3"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</row>
    <row r="450" spans="11:42" x14ac:dyDescent="0.3"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</row>
    <row r="451" spans="11:42" x14ac:dyDescent="0.3"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</row>
    <row r="452" spans="11:42" x14ac:dyDescent="0.3"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</row>
    <row r="453" spans="11:42" x14ac:dyDescent="0.3"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</row>
    <row r="454" spans="11:42" x14ac:dyDescent="0.3"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</row>
    <row r="455" spans="11:42" x14ac:dyDescent="0.3"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</row>
    <row r="456" spans="11:42" x14ac:dyDescent="0.3"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</row>
    <row r="457" spans="11:42" x14ac:dyDescent="0.3"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</row>
    <row r="458" spans="11:42" x14ac:dyDescent="0.3"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</row>
    <row r="459" spans="11:42" x14ac:dyDescent="0.3"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</row>
    <row r="460" spans="11:42" x14ac:dyDescent="0.3"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</row>
    <row r="461" spans="11:42" x14ac:dyDescent="0.3"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</row>
    <row r="462" spans="11:42" x14ac:dyDescent="0.3"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</row>
    <row r="463" spans="11:42" x14ac:dyDescent="0.3"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</row>
    <row r="464" spans="11:42" x14ac:dyDescent="0.3"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1:42" x14ac:dyDescent="0.3"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1:42" x14ac:dyDescent="0.3"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  <row r="467" spans="11:42" x14ac:dyDescent="0.3"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</row>
    <row r="468" spans="11:42" x14ac:dyDescent="0.3"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</row>
    <row r="469" spans="11:42" x14ac:dyDescent="0.3"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</row>
    <row r="470" spans="11:42" x14ac:dyDescent="0.3"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</row>
    <row r="471" spans="11:42" x14ac:dyDescent="0.3"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</row>
    <row r="472" spans="11:42" x14ac:dyDescent="0.3"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</row>
    <row r="473" spans="11:42" x14ac:dyDescent="0.3"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</row>
    <row r="474" spans="11:42" x14ac:dyDescent="0.3"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</row>
    <row r="475" spans="11:42" x14ac:dyDescent="0.3"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</row>
    <row r="476" spans="11:42" x14ac:dyDescent="0.3"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</row>
    <row r="477" spans="11:42" x14ac:dyDescent="0.3"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</row>
    <row r="478" spans="11:42" x14ac:dyDescent="0.3"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</row>
    <row r="479" spans="11:42" x14ac:dyDescent="0.3"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</row>
    <row r="480" spans="11:42" x14ac:dyDescent="0.3"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</row>
    <row r="481" spans="11:42" x14ac:dyDescent="0.3"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</row>
    <row r="482" spans="11:42" x14ac:dyDescent="0.3"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</row>
    <row r="483" spans="11:42" x14ac:dyDescent="0.3"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</row>
    <row r="484" spans="11:42" x14ac:dyDescent="0.3"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</row>
    <row r="485" spans="11:42" x14ac:dyDescent="0.3"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</row>
    <row r="486" spans="11:42" x14ac:dyDescent="0.3"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</row>
    <row r="487" spans="11:42" x14ac:dyDescent="0.3"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</row>
    <row r="488" spans="11:42" x14ac:dyDescent="0.3"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</row>
    <row r="489" spans="11:42" x14ac:dyDescent="0.3"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</row>
    <row r="490" spans="11:42" x14ac:dyDescent="0.3"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</row>
    <row r="491" spans="11:42" x14ac:dyDescent="0.3"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</row>
    <row r="492" spans="11:42" x14ac:dyDescent="0.3"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</row>
    <row r="493" spans="11:42" x14ac:dyDescent="0.3"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</row>
    <row r="494" spans="11:42" x14ac:dyDescent="0.3"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</row>
    <row r="495" spans="11:42" x14ac:dyDescent="0.3"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</row>
    <row r="496" spans="11:42" x14ac:dyDescent="0.3"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</row>
    <row r="497" spans="11:42" x14ac:dyDescent="0.3"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</row>
    <row r="498" spans="11:42" x14ac:dyDescent="0.3"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</row>
    <row r="499" spans="11:42" x14ac:dyDescent="0.3"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</row>
    <row r="500" spans="11:42" x14ac:dyDescent="0.3"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</row>
    <row r="501" spans="11:42" x14ac:dyDescent="0.3"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</row>
    <row r="502" spans="11:42" x14ac:dyDescent="0.3"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</row>
    <row r="503" spans="11:42" x14ac:dyDescent="0.3"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</row>
    <row r="504" spans="11:42" x14ac:dyDescent="0.3"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</row>
    <row r="505" spans="11:42" x14ac:dyDescent="0.3"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</row>
    <row r="506" spans="11:42" x14ac:dyDescent="0.3"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  <c r="AP506" s="32"/>
    </row>
    <row r="507" spans="11:42" x14ac:dyDescent="0.3"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</row>
    <row r="508" spans="11:42" x14ac:dyDescent="0.3"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</row>
    <row r="509" spans="11:42" x14ac:dyDescent="0.3"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</row>
    <row r="510" spans="11:42" x14ac:dyDescent="0.3"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</row>
    <row r="511" spans="11:42" x14ac:dyDescent="0.3"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</row>
    <row r="512" spans="11:42" x14ac:dyDescent="0.3"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</row>
    <row r="513" spans="11:42" x14ac:dyDescent="0.3"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</row>
    <row r="514" spans="11:42" x14ac:dyDescent="0.3"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</row>
    <row r="515" spans="11:42" x14ac:dyDescent="0.3"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</row>
    <row r="516" spans="11:42" x14ac:dyDescent="0.3"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</row>
    <row r="517" spans="11:42" x14ac:dyDescent="0.3"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</row>
    <row r="518" spans="11:42" x14ac:dyDescent="0.3"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</row>
    <row r="519" spans="11:42" x14ac:dyDescent="0.3"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</row>
    <row r="520" spans="11:42" x14ac:dyDescent="0.3"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</row>
    <row r="521" spans="11:42" x14ac:dyDescent="0.3"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</row>
  </sheetData>
  <sheetProtection sheet="1" objects="1" scenarios="1"/>
  <mergeCells count="5">
    <mergeCell ref="C1:J1"/>
    <mergeCell ref="K1:R1"/>
    <mergeCell ref="S1:Z1"/>
    <mergeCell ref="AA1:AH1"/>
    <mergeCell ref="AI1:AP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21"/>
  <sheetViews>
    <sheetView workbookViewId="0">
      <pane xSplit="2" ySplit="3" topLeftCell="C411" activePane="bottomRight" state="frozen"/>
      <selection pane="topRight" activeCell="C1" sqref="C1"/>
      <selection pane="bottomLeft" activeCell="A4" sqref="A4"/>
      <selection pane="bottomRight" activeCell="C427" sqref="C427:J427"/>
    </sheetView>
  </sheetViews>
  <sheetFormatPr baseColWidth="10" defaultRowHeight="14.4" x14ac:dyDescent="0.3"/>
  <sheetData>
    <row r="1" spans="1:34" x14ac:dyDescent="0.3">
      <c r="C1" s="130" t="s">
        <v>467</v>
      </c>
      <c r="D1" s="130"/>
      <c r="E1" s="130"/>
      <c r="F1" s="130"/>
      <c r="G1" s="130"/>
      <c r="H1" s="130"/>
      <c r="I1" s="130"/>
      <c r="J1" s="130"/>
      <c r="K1" s="131" t="s">
        <v>468</v>
      </c>
      <c r="L1" s="131"/>
      <c r="M1" s="131"/>
      <c r="N1" s="131"/>
      <c r="O1" s="131"/>
      <c r="P1" s="131"/>
      <c r="Q1" s="131"/>
      <c r="R1" s="131"/>
      <c r="S1" s="132" t="s">
        <v>474</v>
      </c>
      <c r="T1" s="132"/>
      <c r="U1" s="132"/>
      <c r="V1" s="132"/>
      <c r="W1" s="132"/>
      <c r="X1" s="132"/>
      <c r="Y1" s="132"/>
      <c r="Z1" s="132"/>
      <c r="AA1" s="133" t="s">
        <v>472</v>
      </c>
      <c r="AB1" s="133"/>
      <c r="AC1" s="133"/>
      <c r="AD1" s="133"/>
      <c r="AE1" s="133"/>
      <c r="AF1" s="133"/>
      <c r="AG1" s="133"/>
      <c r="AH1" s="133"/>
    </row>
    <row r="2" spans="1:34" x14ac:dyDescent="0.3">
      <c r="A2" s="1" t="s">
        <v>0</v>
      </c>
      <c r="B2" s="1" t="s">
        <v>1</v>
      </c>
      <c r="C2" s="1" t="s">
        <v>462</v>
      </c>
      <c r="D2" s="1" t="s">
        <v>462</v>
      </c>
      <c r="E2" s="1" t="s">
        <v>462</v>
      </c>
      <c r="F2" s="1" t="s">
        <v>462</v>
      </c>
      <c r="G2" s="1" t="s">
        <v>462</v>
      </c>
      <c r="H2" s="1" t="s">
        <v>462</v>
      </c>
      <c r="I2" s="1" t="s">
        <v>462</v>
      </c>
      <c r="J2" s="1" t="s">
        <v>462</v>
      </c>
      <c r="K2" s="24" t="s">
        <v>462</v>
      </c>
      <c r="L2" s="24" t="s">
        <v>462</v>
      </c>
      <c r="M2" s="24" t="s">
        <v>462</v>
      </c>
      <c r="N2" s="24" t="s">
        <v>462</v>
      </c>
      <c r="O2" s="24" t="s">
        <v>462</v>
      </c>
      <c r="P2" s="24" t="s">
        <v>462</v>
      </c>
      <c r="Q2" s="24" t="s">
        <v>462</v>
      </c>
      <c r="R2" s="24" t="s">
        <v>462</v>
      </c>
      <c r="S2" s="26" t="s">
        <v>462</v>
      </c>
      <c r="T2" s="26" t="s">
        <v>462</v>
      </c>
      <c r="U2" s="26" t="s">
        <v>462</v>
      </c>
      <c r="V2" s="26" t="s">
        <v>462</v>
      </c>
      <c r="W2" s="26" t="s">
        <v>462</v>
      </c>
      <c r="X2" s="26" t="s">
        <v>462</v>
      </c>
      <c r="Y2" s="26" t="s">
        <v>462</v>
      </c>
      <c r="Z2" s="26" t="s">
        <v>462</v>
      </c>
      <c r="AA2" s="28" t="s">
        <v>462</v>
      </c>
      <c r="AB2" s="28" t="s">
        <v>462</v>
      </c>
      <c r="AC2" s="28" t="s">
        <v>462</v>
      </c>
      <c r="AD2" s="28" t="s">
        <v>462</v>
      </c>
      <c r="AE2" s="28" t="s">
        <v>462</v>
      </c>
      <c r="AF2" s="28" t="s">
        <v>462</v>
      </c>
      <c r="AG2" s="28" t="s">
        <v>462</v>
      </c>
      <c r="AH2" s="28" t="s">
        <v>462</v>
      </c>
    </row>
    <row r="3" spans="1:34" x14ac:dyDescent="0.3">
      <c r="A3" s="2"/>
      <c r="B3" s="2"/>
      <c r="C3" s="23" t="s">
        <v>448</v>
      </c>
      <c r="D3" s="23" t="s">
        <v>438</v>
      </c>
      <c r="E3" s="23" t="s">
        <v>439</v>
      </c>
      <c r="F3" s="23" t="s">
        <v>440</v>
      </c>
      <c r="G3" s="23" t="s">
        <v>441</v>
      </c>
      <c r="H3" s="23" t="s">
        <v>442</v>
      </c>
      <c r="I3" s="23" t="s">
        <v>443</v>
      </c>
      <c r="J3" s="23" t="s">
        <v>444</v>
      </c>
      <c r="K3" s="25" t="s">
        <v>448</v>
      </c>
      <c r="L3" s="25" t="s">
        <v>438</v>
      </c>
      <c r="M3" s="25" t="s">
        <v>439</v>
      </c>
      <c r="N3" s="25" t="s">
        <v>440</v>
      </c>
      <c r="O3" s="25" t="s">
        <v>441</v>
      </c>
      <c r="P3" s="25" t="s">
        <v>442</v>
      </c>
      <c r="Q3" s="25" t="s">
        <v>443</v>
      </c>
      <c r="R3" s="25" t="s">
        <v>444</v>
      </c>
      <c r="S3" s="27" t="s">
        <v>448</v>
      </c>
      <c r="T3" s="27" t="s">
        <v>438</v>
      </c>
      <c r="U3" s="27" t="s">
        <v>439</v>
      </c>
      <c r="V3" s="27" t="s">
        <v>440</v>
      </c>
      <c r="W3" s="27" t="s">
        <v>441</v>
      </c>
      <c r="X3" s="27" t="s">
        <v>442</v>
      </c>
      <c r="Y3" s="27" t="s">
        <v>443</v>
      </c>
      <c r="Z3" s="27" t="s">
        <v>444</v>
      </c>
      <c r="AA3" s="29" t="s">
        <v>448</v>
      </c>
      <c r="AB3" s="29" t="s">
        <v>438</v>
      </c>
      <c r="AC3" s="29" t="s">
        <v>439</v>
      </c>
      <c r="AD3" s="29" t="s">
        <v>440</v>
      </c>
      <c r="AE3" s="29" t="s">
        <v>441</v>
      </c>
      <c r="AF3" s="29" t="s">
        <v>442</v>
      </c>
      <c r="AG3" s="29" t="s">
        <v>443</v>
      </c>
      <c r="AH3" s="29" t="s">
        <v>444</v>
      </c>
    </row>
    <row r="4" spans="1:34" x14ac:dyDescent="0.3">
      <c r="A4" s="3">
        <v>101</v>
      </c>
      <c r="B4" s="4" t="s">
        <v>2</v>
      </c>
      <c r="C4" s="33">
        <f>+(S4-AA4)/K4</f>
        <v>0.74275061721094571</v>
      </c>
      <c r="D4" s="33">
        <f t="shared" ref="D4:J4" si="0">+(T4-AB4)/L4</f>
        <v>0.77070153110595152</v>
      </c>
      <c r="E4" s="33">
        <f t="shared" si="0"/>
        <v>0.76138495075171253</v>
      </c>
      <c r="F4" s="33">
        <f t="shared" si="0"/>
        <v>0.78878623958542649</v>
      </c>
      <c r="G4" s="33">
        <f t="shared" si="0"/>
        <v>0.72345763211914593</v>
      </c>
      <c r="H4" s="33">
        <f t="shared" si="0"/>
        <v>0.74244936683521889</v>
      </c>
      <c r="I4" s="33">
        <f t="shared" si="0"/>
        <v>0.79524422769720127</v>
      </c>
      <c r="J4" s="33">
        <f t="shared" si="0"/>
        <v>0.86120359735362284</v>
      </c>
      <c r="K4" s="32">
        <v>1691075</v>
      </c>
      <c r="L4" s="32">
        <v>1730971</v>
      </c>
      <c r="M4" s="32">
        <v>1867070</v>
      </c>
      <c r="N4" s="32">
        <v>1980638</v>
      </c>
      <c r="O4" s="32">
        <v>2087926</v>
      </c>
      <c r="P4" s="32">
        <v>2148098</v>
      </c>
      <c r="Q4" s="32">
        <v>2273616</v>
      </c>
      <c r="R4" s="32">
        <v>2391647</v>
      </c>
      <c r="S4" s="32">
        <v>1404383</v>
      </c>
      <c r="T4" s="32">
        <v>1505383</v>
      </c>
      <c r="U4" s="32">
        <v>1592290</v>
      </c>
      <c r="V4" s="32">
        <v>1611877</v>
      </c>
      <c r="W4" s="32">
        <v>1585448</v>
      </c>
      <c r="X4" s="32">
        <v>1673274</v>
      </c>
      <c r="Y4" s="32">
        <v>1869596</v>
      </c>
      <c r="Z4" s="32">
        <v>2129553</v>
      </c>
      <c r="AA4" s="32">
        <v>148336</v>
      </c>
      <c r="AB4" s="32">
        <v>171321</v>
      </c>
      <c r="AC4" s="32">
        <v>170731</v>
      </c>
      <c r="AD4" s="32">
        <v>49577</v>
      </c>
      <c r="AE4" s="32">
        <v>74922</v>
      </c>
      <c r="AF4" s="32">
        <v>78420</v>
      </c>
      <c r="AG4" s="32">
        <v>61516</v>
      </c>
      <c r="AH4" s="32">
        <v>69858</v>
      </c>
    </row>
    <row r="5" spans="1:34" x14ac:dyDescent="0.3">
      <c r="A5" s="3">
        <v>104</v>
      </c>
      <c r="B5" s="4" t="s">
        <v>3</v>
      </c>
      <c r="C5" s="33">
        <f t="shared" ref="C5:C68" si="1">+(S5-AA5)/K5</f>
        <v>0.7056593538194571</v>
      </c>
      <c r="D5" s="33">
        <f t="shared" ref="D5:D68" si="2">+(T5-AB5)/L5</f>
        <v>0.80230068660161746</v>
      </c>
      <c r="E5" s="33">
        <f t="shared" ref="E5:E68" si="3">+(U5-AC5)/M5</f>
        <v>0.8278318146042194</v>
      </c>
      <c r="F5" s="33">
        <f t="shared" ref="F5:F68" si="4">+(V5-AD5)/N5</f>
        <v>0.78029397186088567</v>
      </c>
      <c r="G5" s="33">
        <f t="shared" ref="G5:G68" si="5">+(W5-AE5)/O5</f>
        <v>0.76016165924480394</v>
      </c>
      <c r="H5" s="33">
        <f t="shared" ref="H5:H68" si="6">+(X5-AF5)/P5</f>
        <v>0.76161167982186706</v>
      </c>
      <c r="I5" s="33">
        <f t="shared" ref="I5:I68" si="7">+(Y5-AG5)/Q5</f>
        <v>0.72864955707185808</v>
      </c>
      <c r="J5" s="33">
        <f t="shared" ref="J5:J68" si="8">+(Z5-AH5)/R5</f>
        <v>0.71033427126602577</v>
      </c>
      <c r="K5" s="32">
        <v>1891329</v>
      </c>
      <c r="L5" s="32">
        <v>2030872</v>
      </c>
      <c r="M5" s="32">
        <v>2129412</v>
      </c>
      <c r="N5" s="32">
        <v>2197013</v>
      </c>
      <c r="O5" s="32">
        <v>2230123</v>
      </c>
      <c r="P5" s="32">
        <v>2324556</v>
      </c>
      <c r="Q5" s="32">
        <v>2464621</v>
      </c>
      <c r="R5" s="32">
        <v>2617814</v>
      </c>
      <c r="S5" s="32">
        <v>1340249</v>
      </c>
      <c r="T5" s="32">
        <v>1638437</v>
      </c>
      <c r="U5" s="32">
        <v>1781500</v>
      </c>
      <c r="V5" s="32">
        <v>1733723</v>
      </c>
      <c r="W5" s="32">
        <v>1718128</v>
      </c>
      <c r="X5" s="32">
        <v>1794066</v>
      </c>
      <c r="Y5" s="32">
        <v>1835554</v>
      </c>
      <c r="Z5" s="32">
        <v>1902668</v>
      </c>
      <c r="AA5" s="32">
        <v>5615</v>
      </c>
      <c r="AB5" s="32">
        <v>9067</v>
      </c>
      <c r="AC5" s="32">
        <v>18705</v>
      </c>
      <c r="AD5" s="32">
        <v>19407</v>
      </c>
      <c r="AE5" s="32">
        <v>22874</v>
      </c>
      <c r="AF5" s="32">
        <v>23657</v>
      </c>
      <c r="AG5" s="32">
        <v>39709</v>
      </c>
      <c r="AH5" s="32">
        <v>43145</v>
      </c>
    </row>
    <row r="6" spans="1:34" x14ac:dyDescent="0.3">
      <c r="A6" s="3">
        <v>105</v>
      </c>
      <c r="B6" s="4" t="s">
        <v>4</v>
      </c>
      <c r="C6" s="33">
        <f t="shared" si="1"/>
        <v>0.64550619347933402</v>
      </c>
      <c r="D6" s="33">
        <f t="shared" si="2"/>
        <v>0.64079143280713191</v>
      </c>
      <c r="E6" s="33">
        <f t="shared" si="3"/>
        <v>0.66844217905313574</v>
      </c>
      <c r="F6" s="33">
        <f t="shared" si="4"/>
        <v>0.72240536099945818</v>
      </c>
      <c r="G6" s="33">
        <f t="shared" si="5"/>
        <v>0.80589467438723639</v>
      </c>
      <c r="H6" s="33">
        <f t="shared" si="6"/>
        <v>0.84946984265269909</v>
      </c>
      <c r="I6" s="33">
        <f t="shared" si="7"/>
        <v>0.82694667508797259</v>
      </c>
      <c r="J6" s="33">
        <f t="shared" si="8"/>
        <v>0.79531468176000608</v>
      </c>
      <c r="K6" s="32">
        <v>2939301</v>
      </c>
      <c r="L6" s="32">
        <v>3106922</v>
      </c>
      <c r="M6" s="32">
        <v>3347766</v>
      </c>
      <c r="N6" s="32">
        <v>3537997</v>
      </c>
      <c r="O6" s="32">
        <v>3606815</v>
      </c>
      <c r="P6" s="32">
        <v>3764920</v>
      </c>
      <c r="Q6" s="32">
        <v>3989880</v>
      </c>
      <c r="R6" s="32">
        <v>4190281</v>
      </c>
      <c r="S6" s="32">
        <v>1973164</v>
      </c>
      <c r="T6" s="32">
        <v>2083771</v>
      </c>
      <c r="U6" s="32">
        <v>2335629</v>
      </c>
      <c r="V6" s="32">
        <v>2659532</v>
      </c>
      <c r="W6" s="32">
        <v>2987824</v>
      </c>
      <c r="X6" s="32">
        <v>3250067</v>
      </c>
      <c r="Y6" s="32">
        <v>3337113</v>
      </c>
      <c r="Z6" s="32">
        <v>3352281</v>
      </c>
      <c r="AA6" s="32">
        <v>75827</v>
      </c>
      <c r="AB6" s="32">
        <v>92882</v>
      </c>
      <c r="AC6" s="32">
        <v>97841</v>
      </c>
      <c r="AD6" s="32">
        <v>103664</v>
      </c>
      <c r="AE6" s="32">
        <v>81111</v>
      </c>
      <c r="AF6" s="32">
        <v>51881</v>
      </c>
      <c r="AG6" s="32">
        <v>37695</v>
      </c>
      <c r="AH6" s="32">
        <v>19689</v>
      </c>
    </row>
    <row r="7" spans="1:34" x14ac:dyDescent="0.3">
      <c r="A7" s="3">
        <v>106</v>
      </c>
      <c r="B7" s="4" t="s">
        <v>5</v>
      </c>
      <c r="C7" s="33">
        <f t="shared" si="1"/>
        <v>0.74818654727943168</v>
      </c>
      <c r="D7" s="33">
        <f t="shared" si="2"/>
        <v>0.74077816676933117</v>
      </c>
      <c r="E7" s="33">
        <f t="shared" si="3"/>
        <v>0.73848986663004579</v>
      </c>
      <c r="F7" s="33">
        <f t="shared" si="4"/>
        <v>0.76913570622375849</v>
      </c>
      <c r="G7" s="33">
        <f t="shared" si="5"/>
        <v>0.81667222850578725</v>
      </c>
      <c r="H7" s="33">
        <f t="shared" si="6"/>
        <v>0.85697865332455436</v>
      </c>
      <c r="I7" s="33">
        <f t="shared" si="7"/>
        <v>0.83653556762073733</v>
      </c>
      <c r="J7" s="33">
        <f t="shared" si="8"/>
        <v>0.8300592951041128</v>
      </c>
      <c r="K7" s="32">
        <v>4303531</v>
      </c>
      <c r="L7" s="32">
        <v>4646202</v>
      </c>
      <c r="M7" s="32">
        <v>4958913</v>
      </c>
      <c r="N7" s="32">
        <v>5207882</v>
      </c>
      <c r="O7" s="32">
        <v>5372923</v>
      </c>
      <c r="P7" s="32">
        <v>5584523</v>
      </c>
      <c r="Q7" s="32">
        <v>5957455</v>
      </c>
      <c r="R7" s="32">
        <v>6235928</v>
      </c>
      <c r="S7" s="32">
        <v>3702107</v>
      </c>
      <c r="T7" s="32">
        <v>3940103</v>
      </c>
      <c r="U7" s="32">
        <v>4160745</v>
      </c>
      <c r="V7" s="32">
        <v>4492686</v>
      </c>
      <c r="W7" s="32">
        <v>4941086</v>
      </c>
      <c r="X7" s="32">
        <v>5288124</v>
      </c>
      <c r="Y7" s="32">
        <v>5491782</v>
      </c>
      <c r="Z7" s="32">
        <v>5718942</v>
      </c>
      <c r="AA7" s="32">
        <v>482263</v>
      </c>
      <c r="AB7" s="32">
        <v>498298</v>
      </c>
      <c r="AC7" s="32">
        <v>498638</v>
      </c>
      <c r="AD7" s="32">
        <v>487118</v>
      </c>
      <c r="AE7" s="32">
        <v>553169</v>
      </c>
      <c r="AF7" s="32">
        <v>502307</v>
      </c>
      <c r="AG7" s="32">
        <v>508159</v>
      </c>
      <c r="AH7" s="32">
        <v>542752</v>
      </c>
    </row>
    <row r="8" spans="1:34" x14ac:dyDescent="0.3">
      <c r="A8" s="3">
        <v>111</v>
      </c>
      <c r="B8" s="4" t="s">
        <v>6</v>
      </c>
      <c r="C8" s="33">
        <f t="shared" si="1"/>
        <v>0.78251707291533734</v>
      </c>
      <c r="D8" s="33">
        <f t="shared" si="2"/>
        <v>0.7691290809645831</v>
      </c>
      <c r="E8" s="33">
        <f t="shared" si="3"/>
        <v>0.73955798952964802</v>
      </c>
      <c r="F8" s="33">
        <f t="shared" si="4"/>
        <v>0.67753833023440124</v>
      </c>
      <c r="G8" s="33">
        <f t="shared" si="5"/>
        <v>0.7945145939164644</v>
      </c>
      <c r="H8" s="33">
        <f t="shared" si="6"/>
        <v>0.84882904680825644</v>
      </c>
      <c r="I8" s="33">
        <f t="shared" si="7"/>
        <v>0.90804589603411678</v>
      </c>
      <c r="J8" s="33">
        <f t="shared" si="8"/>
        <v>0.96304986103160906</v>
      </c>
      <c r="K8" s="32">
        <v>305601</v>
      </c>
      <c r="L8" s="32">
        <v>319226</v>
      </c>
      <c r="M8" s="32">
        <v>344019</v>
      </c>
      <c r="N8" s="32">
        <v>393684</v>
      </c>
      <c r="O8" s="32">
        <v>404929</v>
      </c>
      <c r="P8" s="32">
        <v>401724</v>
      </c>
      <c r="Q8" s="32">
        <v>425832</v>
      </c>
      <c r="R8" s="32">
        <v>459457</v>
      </c>
      <c r="S8" s="32">
        <v>239944</v>
      </c>
      <c r="T8" s="32">
        <v>247982</v>
      </c>
      <c r="U8" s="32">
        <v>255969</v>
      </c>
      <c r="V8" s="32">
        <v>268283</v>
      </c>
      <c r="W8" s="32">
        <v>323269</v>
      </c>
      <c r="X8" s="32">
        <v>342542</v>
      </c>
      <c r="Y8" s="32">
        <v>386675</v>
      </c>
      <c r="Z8" s="32">
        <v>442480</v>
      </c>
      <c r="AA8" s="32">
        <v>806</v>
      </c>
      <c r="AB8" s="32">
        <v>2456</v>
      </c>
      <c r="AC8" s="32">
        <v>1547</v>
      </c>
      <c r="AD8" s="32">
        <v>1547</v>
      </c>
      <c r="AE8" s="32">
        <v>1547</v>
      </c>
      <c r="AF8" s="32">
        <v>1547</v>
      </c>
      <c r="AG8" s="32">
        <v>0</v>
      </c>
      <c r="AH8" s="32">
        <v>0</v>
      </c>
    </row>
    <row r="9" spans="1:34" x14ac:dyDescent="0.3">
      <c r="A9" s="3">
        <v>118</v>
      </c>
      <c r="B9" s="4" t="s">
        <v>7</v>
      </c>
      <c r="C9" s="33">
        <f t="shared" si="1"/>
        <v>0.40265129999816773</v>
      </c>
      <c r="D9" s="33">
        <f t="shared" si="2"/>
        <v>0.40703638107888718</v>
      </c>
      <c r="E9" s="33">
        <f t="shared" si="3"/>
        <v>0.36504882595385907</v>
      </c>
      <c r="F9" s="33">
        <f t="shared" si="4"/>
        <v>0.34658548703833686</v>
      </c>
      <c r="G9" s="33">
        <f t="shared" si="5"/>
        <v>0.13599944154443988</v>
      </c>
      <c r="H9" s="33">
        <f t="shared" si="6"/>
        <v>0.49995190066377082</v>
      </c>
      <c r="I9" s="33">
        <f t="shared" si="7"/>
        <v>0.81370118227153021</v>
      </c>
      <c r="J9" s="33">
        <f t="shared" si="8"/>
        <v>0.94488183421516758</v>
      </c>
      <c r="K9" s="32">
        <v>109154</v>
      </c>
      <c r="L9" s="32">
        <v>108408</v>
      </c>
      <c r="M9" s="32">
        <v>116946</v>
      </c>
      <c r="N9" s="32">
        <v>126797</v>
      </c>
      <c r="O9" s="32">
        <v>128927</v>
      </c>
      <c r="P9" s="32">
        <v>135137</v>
      </c>
      <c r="Q9" s="32">
        <v>142776</v>
      </c>
      <c r="R9" s="32">
        <v>141750</v>
      </c>
      <c r="S9" s="32">
        <v>43951</v>
      </c>
      <c r="T9" s="32">
        <v>44239</v>
      </c>
      <c r="U9" s="32">
        <v>43074</v>
      </c>
      <c r="V9" s="32">
        <v>43994</v>
      </c>
      <c r="W9" s="32">
        <v>21602</v>
      </c>
      <c r="X9" s="32">
        <v>71365</v>
      </c>
      <c r="Y9" s="32">
        <v>116842</v>
      </c>
      <c r="Z9" s="32">
        <v>133937</v>
      </c>
      <c r="AA9" s="32">
        <v>0</v>
      </c>
      <c r="AB9" s="32">
        <v>113</v>
      </c>
      <c r="AC9" s="32">
        <v>383</v>
      </c>
      <c r="AD9" s="32">
        <v>48</v>
      </c>
      <c r="AE9" s="32">
        <v>4068</v>
      </c>
      <c r="AF9" s="32">
        <v>3803</v>
      </c>
      <c r="AG9" s="32">
        <v>665</v>
      </c>
      <c r="AH9" s="32">
        <v>0</v>
      </c>
    </row>
    <row r="10" spans="1:34" x14ac:dyDescent="0.3">
      <c r="A10" s="3">
        <v>119</v>
      </c>
      <c r="B10" s="4" t="s">
        <v>8</v>
      </c>
      <c r="C10" s="33">
        <f t="shared" si="1"/>
        <v>0.62163444141262991</v>
      </c>
      <c r="D10" s="33">
        <f t="shared" si="2"/>
        <v>0.61534100923680812</v>
      </c>
      <c r="E10" s="33">
        <f t="shared" si="3"/>
        <v>0.57282114045369925</v>
      </c>
      <c r="F10" s="33">
        <f t="shared" si="4"/>
        <v>0.47819675753862223</v>
      </c>
      <c r="G10" s="33">
        <f t="shared" si="5"/>
        <v>0.51799794309221803</v>
      </c>
      <c r="H10" s="33">
        <f t="shared" si="6"/>
        <v>0.46479033019472082</v>
      </c>
      <c r="I10" s="33">
        <f t="shared" si="7"/>
        <v>0.52205980270638486</v>
      </c>
      <c r="J10" s="33">
        <f t="shared" si="8"/>
        <v>0.53594170463325608</v>
      </c>
      <c r="K10" s="32">
        <v>204498</v>
      </c>
      <c r="L10" s="32">
        <v>209921</v>
      </c>
      <c r="M10" s="32">
        <v>232048</v>
      </c>
      <c r="N10" s="32">
        <v>248885</v>
      </c>
      <c r="O10" s="32">
        <v>259613</v>
      </c>
      <c r="P10" s="32">
        <v>273263</v>
      </c>
      <c r="Q10" s="32">
        <v>292863</v>
      </c>
      <c r="R10" s="32">
        <v>300264</v>
      </c>
      <c r="S10" s="32">
        <v>127123</v>
      </c>
      <c r="T10" s="32">
        <v>129173</v>
      </c>
      <c r="U10" s="32">
        <v>132922</v>
      </c>
      <c r="V10" s="32">
        <v>119016</v>
      </c>
      <c r="W10" s="32">
        <v>134479</v>
      </c>
      <c r="X10" s="32">
        <v>138303</v>
      </c>
      <c r="Y10" s="32">
        <v>164186</v>
      </c>
      <c r="Z10" s="32">
        <v>168360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11293</v>
      </c>
      <c r="AG10" s="32">
        <v>11294</v>
      </c>
      <c r="AH10" s="32">
        <v>7436</v>
      </c>
    </row>
    <row r="11" spans="1:34" x14ac:dyDescent="0.3">
      <c r="A11" s="3">
        <v>121</v>
      </c>
      <c r="B11" s="4" t="s">
        <v>9</v>
      </c>
      <c r="C11" s="33">
        <f t="shared" si="1"/>
        <v>0.30837068886652641</v>
      </c>
      <c r="D11" s="33">
        <f t="shared" si="2"/>
        <v>0.30832011281508903</v>
      </c>
      <c r="E11" s="33">
        <f t="shared" si="3"/>
        <v>0.28680953718543978</v>
      </c>
      <c r="F11" s="33">
        <f t="shared" si="4"/>
        <v>0.25525568634957091</v>
      </c>
      <c r="G11" s="33">
        <f t="shared" si="5"/>
        <v>0.22142211415567817</v>
      </c>
      <c r="H11" s="33">
        <f t="shared" si="6"/>
        <v>0.22474266964325848</v>
      </c>
      <c r="I11" s="33">
        <f t="shared" si="7"/>
        <v>0.21323578944532018</v>
      </c>
      <c r="J11" s="33">
        <f t="shared" si="8"/>
        <v>0.22813417563840199</v>
      </c>
      <c r="K11" s="32">
        <v>54655</v>
      </c>
      <c r="L11" s="32">
        <v>56730</v>
      </c>
      <c r="M11" s="32">
        <v>60521</v>
      </c>
      <c r="N11" s="32">
        <v>62694</v>
      </c>
      <c r="O11" s="32">
        <v>64158</v>
      </c>
      <c r="P11" s="32">
        <v>66743</v>
      </c>
      <c r="Q11" s="32">
        <v>74223</v>
      </c>
      <c r="R11" s="32">
        <v>78673</v>
      </c>
      <c r="S11" s="32">
        <v>21152</v>
      </c>
      <c r="T11" s="32">
        <v>19886</v>
      </c>
      <c r="U11" s="32">
        <v>19753</v>
      </c>
      <c r="V11" s="32">
        <v>18360</v>
      </c>
      <c r="W11" s="32">
        <v>16563</v>
      </c>
      <c r="X11" s="32">
        <v>17357</v>
      </c>
      <c r="Y11" s="32">
        <v>15827</v>
      </c>
      <c r="Z11" s="32">
        <v>22363</v>
      </c>
      <c r="AA11" s="32">
        <v>4298</v>
      </c>
      <c r="AB11" s="32">
        <v>2395</v>
      </c>
      <c r="AC11" s="32">
        <v>2395</v>
      </c>
      <c r="AD11" s="32">
        <v>2357</v>
      </c>
      <c r="AE11" s="32">
        <v>2357</v>
      </c>
      <c r="AF11" s="32">
        <v>2357</v>
      </c>
      <c r="AG11" s="32">
        <v>0</v>
      </c>
      <c r="AH11" s="32">
        <v>4415</v>
      </c>
    </row>
    <row r="12" spans="1:34" x14ac:dyDescent="0.3">
      <c r="A12" s="3">
        <v>122</v>
      </c>
      <c r="B12" s="4" t="s">
        <v>10</v>
      </c>
      <c r="C12" s="33">
        <f t="shared" si="1"/>
        <v>0.26880757675242245</v>
      </c>
      <c r="D12" s="33">
        <f t="shared" si="2"/>
        <v>0.23538589232334201</v>
      </c>
      <c r="E12" s="33">
        <f t="shared" si="3"/>
        <v>0.21368635555619789</v>
      </c>
      <c r="F12" s="33">
        <f t="shared" si="4"/>
        <v>0.19539054656227847</v>
      </c>
      <c r="G12" s="33">
        <f t="shared" si="5"/>
        <v>0.21240724588543136</v>
      </c>
      <c r="H12" s="33">
        <f t="shared" si="6"/>
        <v>0.26196658387897948</v>
      </c>
      <c r="I12" s="33">
        <f t="shared" si="7"/>
        <v>0.46640826262674007</v>
      </c>
      <c r="J12" s="33">
        <f t="shared" si="8"/>
        <v>0.81832053384943049</v>
      </c>
      <c r="K12" s="32">
        <v>301554</v>
      </c>
      <c r="L12" s="32">
        <v>320478</v>
      </c>
      <c r="M12" s="32">
        <v>345965</v>
      </c>
      <c r="N12" s="32">
        <v>379481</v>
      </c>
      <c r="O12" s="32">
        <v>386371</v>
      </c>
      <c r="P12" s="32">
        <v>407468</v>
      </c>
      <c r="Q12" s="32">
        <v>423110</v>
      </c>
      <c r="R12" s="32">
        <v>437127</v>
      </c>
      <c r="S12" s="32">
        <v>129560</v>
      </c>
      <c r="T12" s="32">
        <v>127103</v>
      </c>
      <c r="U12" s="32">
        <v>124852</v>
      </c>
      <c r="V12" s="32">
        <v>125718</v>
      </c>
      <c r="W12" s="32">
        <v>129009</v>
      </c>
      <c r="X12" s="32">
        <v>154814</v>
      </c>
      <c r="Y12" s="32">
        <v>248697</v>
      </c>
      <c r="Z12" s="32">
        <v>405616</v>
      </c>
      <c r="AA12" s="32">
        <v>48500</v>
      </c>
      <c r="AB12" s="32">
        <v>51667</v>
      </c>
      <c r="AC12" s="32">
        <v>50924</v>
      </c>
      <c r="AD12" s="32">
        <v>51571</v>
      </c>
      <c r="AE12" s="32">
        <v>46941</v>
      </c>
      <c r="AF12" s="32">
        <v>48071</v>
      </c>
      <c r="AG12" s="32">
        <v>51355</v>
      </c>
      <c r="AH12" s="32">
        <v>47906</v>
      </c>
    </row>
    <row r="13" spans="1:34" x14ac:dyDescent="0.3">
      <c r="A13" s="3">
        <v>123</v>
      </c>
      <c r="B13" s="4" t="s">
        <v>11</v>
      </c>
      <c r="C13" s="33">
        <f t="shared" si="1"/>
        <v>0.61788428983967869</v>
      </c>
      <c r="D13" s="33">
        <f t="shared" si="2"/>
        <v>0.65740514616097567</v>
      </c>
      <c r="E13" s="33">
        <f t="shared" si="3"/>
        <v>0.63282714384165917</v>
      </c>
      <c r="F13" s="33">
        <f t="shared" si="4"/>
        <v>0.612584266285219</v>
      </c>
      <c r="G13" s="33">
        <f t="shared" si="5"/>
        <v>0.63966493127316082</v>
      </c>
      <c r="H13" s="33">
        <f t="shared" si="6"/>
        <v>0.63702736457150855</v>
      </c>
      <c r="I13" s="33">
        <f t="shared" si="7"/>
        <v>0.66574656101005614</v>
      </c>
      <c r="J13" s="33">
        <f t="shared" si="8"/>
        <v>0.70469006013324131</v>
      </c>
      <c r="K13" s="32">
        <v>331397</v>
      </c>
      <c r="L13" s="32">
        <v>339865</v>
      </c>
      <c r="M13" s="32">
        <v>372917</v>
      </c>
      <c r="N13" s="32">
        <v>399181</v>
      </c>
      <c r="O13" s="32">
        <v>418541</v>
      </c>
      <c r="P13" s="32">
        <v>457197</v>
      </c>
      <c r="Q13" s="32">
        <v>482191</v>
      </c>
      <c r="R13" s="32">
        <v>480932</v>
      </c>
      <c r="S13" s="32">
        <v>215278</v>
      </c>
      <c r="T13" s="32">
        <v>234831</v>
      </c>
      <c r="U13" s="32">
        <v>254276</v>
      </c>
      <c r="V13" s="32">
        <v>263762</v>
      </c>
      <c r="W13" s="32">
        <v>284856</v>
      </c>
      <c r="X13" s="32">
        <v>301322</v>
      </c>
      <c r="Y13" s="32">
        <v>329042</v>
      </c>
      <c r="Z13" s="32">
        <v>347086</v>
      </c>
      <c r="AA13" s="32">
        <v>10513</v>
      </c>
      <c r="AB13" s="32">
        <v>11402</v>
      </c>
      <c r="AC13" s="32">
        <v>18284</v>
      </c>
      <c r="AD13" s="32">
        <v>19230</v>
      </c>
      <c r="AE13" s="32">
        <v>17130</v>
      </c>
      <c r="AF13" s="32">
        <v>10075</v>
      </c>
      <c r="AG13" s="32">
        <v>8025</v>
      </c>
      <c r="AH13" s="32">
        <v>8178</v>
      </c>
    </row>
    <row r="14" spans="1:34" x14ac:dyDescent="0.3">
      <c r="A14" s="3">
        <v>124</v>
      </c>
      <c r="B14" s="4" t="s">
        <v>12</v>
      </c>
      <c r="C14" s="33">
        <f t="shared" si="1"/>
        <v>0.67016070458554333</v>
      </c>
      <c r="D14" s="33">
        <f t="shared" si="2"/>
        <v>0.68745139475437123</v>
      </c>
      <c r="E14" s="33">
        <f t="shared" si="3"/>
        <v>0.79722211884599947</v>
      </c>
      <c r="F14" s="33">
        <f t="shared" si="4"/>
        <v>0.84411411382082058</v>
      </c>
      <c r="G14" s="33">
        <f t="shared" si="5"/>
        <v>0.82787598984810262</v>
      </c>
      <c r="H14" s="33">
        <f t="shared" si="6"/>
        <v>0.77121229209533793</v>
      </c>
      <c r="I14" s="33">
        <f t="shared" si="7"/>
        <v>0.78954476100551474</v>
      </c>
      <c r="J14" s="33">
        <f t="shared" si="8"/>
        <v>0.87718336427231192</v>
      </c>
      <c r="K14" s="32">
        <v>819205</v>
      </c>
      <c r="L14" s="32">
        <v>896251</v>
      </c>
      <c r="M14" s="32">
        <v>994211</v>
      </c>
      <c r="N14" s="32">
        <v>1023890</v>
      </c>
      <c r="O14" s="32">
        <v>1049656</v>
      </c>
      <c r="P14" s="32">
        <v>1126057</v>
      </c>
      <c r="Q14" s="32">
        <v>1169232</v>
      </c>
      <c r="R14" s="32">
        <v>1200212</v>
      </c>
      <c r="S14" s="32">
        <v>558271</v>
      </c>
      <c r="T14" s="32">
        <v>619434</v>
      </c>
      <c r="U14" s="32">
        <v>795834</v>
      </c>
      <c r="V14" s="32">
        <v>867507</v>
      </c>
      <c r="W14" s="32">
        <v>872212</v>
      </c>
      <c r="X14" s="32">
        <v>871656</v>
      </c>
      <c r="Y14" s="32">
        <v>927388</v>
      </c>
      <c r="Z14" s="32">
        <v>1059533</v>
      </c>
      <c r="AA14" s="32">
        <v>9272</v>
      </c>
      <c r="AB14" s="32">
        <v>3305</v>
      </c>
      <c r="AC14" s="32">
        <v>3227</v>
      </c>
      <c r="AD14" s="32">
        <v>3227</v>
      </c>
      <c r="AE14" s="32">
        <v>3227</v>
      </c>
      <c r="AF14" s="32">
        <v>3227</v>
      </c>
      <c r="AG14" s="32">
        <v>4227</v>
      </c>
      <c r="AH14" s="32">
        <v>6727</v>
      </c>
    </row>
    <row r="15" spans="1:34" x14ac:dyDescent="0.3">
      <c r="A15" s="3">
        <v>125</v>
      </c>
      <c r="B15" s="4" t="s">
        <v>13</v>
      </c>
      <c r="C15" s="33">
        <f t="shared" si="1"/>
        <v>0.84993403223788311</v>
      </c>
      <c r="D15" s="33">
        <f t="shared" si="2"/>
        <v>0.88926527678794276</v>
      </c>
      <c r="E15" s="33">
        <f t="shared" si="3"/>
        <v>0.84190913775090459</v>
      </c>
      <c r="F15" s="33">
        <f t="shared" si="4"/>
        <v>0.7035273469138863</v>
      </c>
      <c r="G15" s="33">
        <f t="shared" si="5"/>
        <v>0.77212202759628334</v>
      </c>
      <c r="H15" s="33">
        <f t="shared" si="6"/>
        <v>0.75498623847180713</v>
      </c>
      <c r="I15" s="33">
        <f t="shared" si="7"/>
        <v>0.7879529867007028</v>
      </c>
      <c r="J15" s="33">
        <f t="shared" si="8"/>
        <v>0.72196878202412629</v>
      </c>
      <c r="K15" s="32">
        <v>631369</v>
      </c>
      <c r="L15" s="32">
        <v>665094</v>
      </c>
      <c r="M15" s="32">
        <v>702558</v>
      </c>
      <c r="N15" s="32">
        <v>754363</v>
      </c>
      <c r="O15" s="32">
        <v>778873</v>
      </c>
      <c r="P15" s="32">
        <v>836753</v>
      </c>
      <c r="Q15" s="32">
        <v>864181</v>
      </c>
      <c r="R15" s="32">
        <v>918253</v>
      </c>
      <c r="S15" s="32">
        <v>544952</v>
      </c>
      <c r="T15" s="32">
        <v>595462</v>
      </c>
      <c r="U15" s="32">
        <v>598924</v>
      </c>
      <c r="V15" s="32">
        <v>537030</v>
      </c>
      <c r="W15" s="32">
        <v>614712</v>
      </c>
      <c r="X15" s="32">
        <v>643031</v>
      </c>
      <c r="Y15" s="32">
        <v>695053</v>
      </c>
      <c r="Z15" s="32">
        <v>673756</v>
      </c>
      <c r="AA15" s="32">
        <v>8330</v>
      </c>
      <c r="AB15" s="32">
        <v>4017</v>
      </c>
      <c r="AC15" s="32">
        <v>7434</v>
      </c>
      <c r="AD15" s="32">
        <v>6315</v>
      </c>
      <c r="AE15" s="32">
        <v>13327</v>
      </c>
      <c r="AF15" s="32">
        <v>11294</v>
      </c>
      <c r="AG15" s="32">
        <v>14119</v>
      </c>
      <c r="AH15" s="32">
        <v>10806</v>
      </c>
    </row>
    <row r="16" spans="1:34" x14ac:dyDescent="0.3">
      <c r="A16" s="3">
        <v>127</v>
      </c>
      <c r="B16" s="4" t="s">
        <v>14</v>
      </c>
      <c r="C16" s="33">
        <f t="shared" si="1"/>
        <v>0.17708085181915426</v>
      </c>
      <c r="D16" s="33">
        <f t="shared" si="2"/>
        <v>0.15274274212686664</v>
      </c>
      <c r="E16" s="33">
        <f t="shared" si="3"/>
        <v>0.12566616173111789</v>
      </c>
      <c r="F16" s="33">
        <f t="shared" si="4"/>
        <v>0.15769227862546384</v>
      </c>
      <c r="G16" s="33">
        <f t="shared" si="5"/>
        <v>0.17374271403883892</v>
      </c>
      <c r="H16" s="33">
        <f t="shared" si="6"/>
        <v>0.24341216570896645</v>
      </c>
      <c r="I16" s="33">
        <f t="shared" si="7"/>
        <v>0.25625341951885938</v>
      </c>
      <c r="J16" s="33">
        <f t="shared" si="8"/>
        <v>0.27825495173250164</v>
      </c>
      <c r="K16" s="32">
        <v>214083</v>
      </c>
      <c r="L16" s="32">
        <v>227546</v>
      </c>
      <c r="M16" s="32">
        <v>254818</v>
      </c>
      <c r="N16" s="32">
        <v>264642</v>
      </c>
      <c r="O16" s="32">
        <v>273128</v>
      </c>
      <c r="P16" s="32">
        <v>285754</v>
      </c>
      <c r="Q16" s="32">
        <v>305233</v>
      </c>
      <c r="R16" s="32">
        <v>310043</v>
      </c>
      <c r="S16" s="32">
        <v>41346</v>
      </c>
      <c r="T16" s="32">
        <v>38200</v>
      </c>
      <c r="U16" s="32">
        <v>35972</v>
      </c>
      <c r="V16" s="32">
        <v>50582</v>
      </c>
      <c r="W16" s="32">
        <v>54264</v>
      </c>
      <c r="X16" s="32">
        <v>75924</v>
      </c>
      <c r="Y16" s="32">
        <v>87845</v>
      </c>
      <c r="Z16" s="32">
        <v>95899</v>
      </c>
      <c r="AA16" s="32">
        <v>3436</v>
      </c>
      <c r="AB16" s="32">
        <v>3444</v>
      </c>
      <c r="AC16" s="32">
        <v>3950</v>
      </c>
      <c r="AD16" s="32">
        <v>8850</v>
      </c>
      <c r="AE16" s="32">
        <v>6810</v>
      </c>
      <c r="AF16" s="32">
        <v>6368</v>
      </c>
      <c r="AG16" s="32">
        <v>9628</v>
      </c>
      <c r="AH16" s="32">
        <v>9628</v>
      </c>
    </row>
    <row r="17" spans="1:34" x14ac:dyDescent="0.3">
      <c r="A17" s="3">
        <v>128</v>
      </c>
      <c r="B17" s="4" t="s">
        <v>15</v>
      </c>
      <c r="C17" s="33">
        <f t="shared" si="1"/>
        <v>0.84863200826154594</v>
      </c>
      <c r="D17" s="33">
        <f t="shared" si="2"/>
        <v>0.87324701036975483</v>
      </c>
      <c r="E17" s="33">
        <f t="shared" si="3"/>
        <v>0.88100664749973956</v>
      </c>
      <c r="F17" s="33">
        <f t="shared" si="4"/>
        <v>0.84978329088515625</v>
      </c>
      <c r="G17" s="33">
        <f t="shared" si="5"/>
        <v>0.89576976676569964</v>
      </c>
      <c r="H17" s="33">
        <f t="shared" si="6"/>
        <v>0.94256010670491774</v>
      </c>
      <c r="I17" s="33">
        <f t="shared" si="7"/>
        <v>0.90993929715359001</v>
      </c>
      <c r="J17" s="33">
        <f t="shared" si="8"/>
        <v>0.86436342740012495</v>
      </c>
      <c r="K17" s="32">
        <v>458994</v>
      </c>
      <c r="L17" s="32">
        <v>490947</v>
      </c>
      <c r="M17" s="32">
        <v>547123</v>
      </c>
      <c r="N17" s="32">
        <v>581886</v>
      </c>
      <c r="O17" s="32">
        <v>598454</v>
      </c>
      <c r="P17" s="32">
        <v>616279</v>
      </c>
      <c r="Q17" s="32">
        <v>661254</v>
      </c>
      <c r="R17" s="32">
        <v>675194</v>
      </c>
      <c r="S17" s="32">
        <v>389812</v>
      </c>
      <c r="T17" s="32">
        <v>430642</v>
      </c>
      <c r="U17" s="32">
        <v>483943</v>
      </c>
      <c r="V17" s="32">
        <v>496401</v>
      </c>
      <c r="W17" s="32">
        <v>538001</v>
      </c>
      <c r="X17" s="32">
        <v>582804</v>
      </c>
      <c r="Y17" s="32">
        <v>603625</v>
      </c>
      <c r="Z17" s="32">
        <v>585237</v>
      </c>
      <c r="AA17" s="32">
        <v>295</v>
      </c>
      <c r="AB17" s="32">
        <v>1924</v>
      </c>
      <c r="AC17" s="32">
        <v>1924</v>
      </c>
      <c r="AD17" s="32">
        <v>1924</v>
      </c>
      <c r="AE17" s="32">
        <v>1924</v>
      </c>
      <c r="AF17" s="32">
        <v>1924</v>
      </c>
      <c r="AG17" s="32">
        <v>1924</v>
      </c>
      <c r="AH17" s="32">
        <v>1624</v>
      </c>
    </row>
    <row r="18" spans="1:34" x14ac:dyDescent="0.3">
      <c r="A18" s="3">
        <v>135</v>
      </c>
      <c r="B18" s="4" t="s">
        <v>16</v>
      </c>
      <c r="C18" s="33">
        <f t="shared" si="1"/>
        <v>0.5115531540721614</v>
      </c>
      <c r="D18" s="33">
        <f t="shared" si="2"/>
        <v>0.55110722035904514</v>
      </c>
      <c r="E18" s="33">
        <f t="shared" si="3"/>
        <v>0.54346835749016842</v>
      </c>
      <c r="F18" s="33">
        <f t="shared" si="4"/>
        <v>0.53076272768195343</v>
      </c>
      <c r="G18" s="33">
        <f t="shared" si="5"/>
        <v>0.55324022468472012</v>
      </c>
      <c r="H18" s="33">
        <f t="shared" si="6"/>
        <v>0.53598923929364573</v>
      </c>
      <c r="I18" s="33">
        <f t="shared" si="7"/>
        <v>0.55492780800189745</v>
      </c>
      <c r="J18" s="33">
        <f t="shared" si="8"/>
        <v>0.81032309827853688</v>
      </c>
      <c r="K18" s="32">
        <v>376434</v>
      </c>
      <c r="L18" s="32">
        <v>405520</v>
      </c>
      <c r="M18" s="32">
        <v>430244</v>
      </c>
      <c r="N18" s="32">
        <v>455405</v>
      </c>
      <c r="O18" s="32">
        <v>457530</v>
      </c>
      <c r="P18" s="32">
        <v>492161</v>
      </c>
      <c r="Q18" s="32">
        <v>539672</v>
      </c>
      <c r="R18" s="32">
        <v>563358</v>
      </c>
      <c r="S18" s="32">
        <v>220199</v>
      </c>
      <c r="T18" s="32">
        <v>246590</v>
      </c>
      <c r="U18" s="32">
        <v>252822</v>
      </c>
      <c r="V18" s="32">
        <v>256349</v>
      </c>
      <c r="W18" s="32">
        <v>274290</v>
      </c>
      <c r="X18" s="32">
        <v>281750</v>
      </c>
      <c r="Y18" s="32">
        <v>319650</v>
      </c>
      <c r="Z18" s="32">
        <v>475428</v>
      </c>
      <c r="AA18" s="32">
        <v>27633</v>
      </c>
      <c r="AB18" s="32">
        <v>23105</v>
      </c>
      <c r="AC18" s="32">
        <v>18998</v>
      </c>
      <c r="AD18" s="32">
        <v>14637</v>
      </c>
      <c r="AE18" s="32">
        <v>21166</v>
      </c>
      <c r="AF18" s="32">
        <v>17957</v>
      </c>
      <c r="AG18" s="32">
        <v>20171</v>
      </c>
      <c r="AH18" s="32">
        <v>18926</v>
      </c>
    </row>
    <row r="19" spans="1:34" x14ac:dyDescent="0.3">
      <c r="A19" s="3">
        <v>136</v>
      </c>
      <c r="B19" s="4" t="s">
        <v>17</v>
      </c>
      <c r="C19" s="33">
        <f t="shared" si="1"/>
        <v>0.65843341882898743</v>
      </c>
      <c r="D19" s="33">
        <f t="shared" si="2"/>
        <v>0.64873356370485347</v>
      </c>
      <c r="E19" s="33">
        <f t="shared" si="3"/>
        <v>0.65637767890018139</v>
      </c>
      <c r="F19" s="33">
        <f t="shared" si="4"/>
        <v>0.68079866612153117</v>
      </c>
      <c r="G19" s="33">
        <f t="shared" si="5"/>
        <v>0.68995294100502857</v>
      </c>
      <c r="H19" s="33">
        <f t="shared" si="6"/>
        <v>0.82914115885892903</v>
      </c>
      <c r="I19" s="33">
        <f t="shared" si="7"/>
        <v>0.92409515857891134</v>
      </c>
      <c r="J19" s="33">
        <f t="shared" si="8"/>
        <v>0.91178075638515577</v>
      </c>
      <c r="K19" s="32">
        <v>815636</v>
      </c>
      <c r="L19" s="32">
        <v>851089</v>
      </c>
      <c r="M19" s="32">
        <v>901676</v>
      </c>
      <c r="N19" s="32">
        <v>939216</v>
      </c>
      <c r="O19" s="32">
        <v>960709</v>
      </c>
      <c r="P19" s="32">
        <v>1000674</v>
      </c>
      <c r="Q19" s="32">
        <v>1068364</v>
      </c>
      <c r="R19" s="32">
        <v>1128790</v>
      </c>
      <c r="S19" s="32">
        <v>552578</v>
      </c>
      <c r="T19" s="32">
        <v>566935</v>
      </c>
      <c r="U19" s="32">
        <v>606645</v>
      </c>
      <c r="V19" s="32">
        <v>654222</v>
      </c>
      <c r="W19" s="32">
        <v>676549</v>
      </c>
      <c r="X19" s="32">
        <v>841415</v>
      </c>
      <c r="Y19" s="32">
        <v>996597</v>
      </c>
      <c r="Z19" s="32">
        <v>1035836</v>
      </c>
      <c r="AA19" s="32">
        <v>15536</v>
      </c>
      <c r="AB19" s="32">
        <v>14805</v>
      </c>
      <c r="AC19" s="32">
        <v>14805</v>
      </c>
      <c r="AD19" s="32">
        <v>14805</v>
      </c>
      <c r="AE19" s="32">
        <v>13705</v>
      </c>
      <c r="AF19" s="32">
        <v>11715</v>
      </c>
      <c r="AG19" s="32">
        <v>9327</v>
      </c>
      <c r="AH19" s="32">
        <v>6627</v>
      </c>
    </row>
    <row r="20" spans="1:34" x14ac:dyDescent="0.3">
      <c r="A20" s="3">
        <v>137</v>
      </c>
      <c r="B20" s="4" t="s">
        <v>18</v>
      </c>
      <c r="C20" s="33">
        <f t="shared" si="1"/>
        <v>0.60505470080080714</v>
      </c>
      <c r="D20" s="33">
        <f t="shared" si="2"/>
        <v>0.57404959729809679</v>
      </c>
      <c r="E20" s="33">
        <f t="shared" si="3"/>
        <v>0.5457582266517742</v>
      </c>
      <c r="F20" s="33">
        <f t="shared" si="4"/>
        <v>0.53420841625750315</v>
      </c>
      <c r="G20" s="33">
        <f t="shared" si="5"/>
        <v>0.46940448728309259</v>
      </c>
      <c r="H20" s="33">
        <f t="shared" si="6"/>
        <v>0.53493334518801716</v>
      </c>
      <c r="I20" s="33">
        <f t="shared" si="7"/>
        <v>0.52912652512199687</v>
      </c>
      <c r="J20" s="33">
        <f t="shared" si="8"/>
        <v>0.52734592299809691</v>
      </c>
      <c r="K20" s="32">
        <v>253744</v>
      </c>
      <c r="L20" s="32">
        <v>267071</v>
      </c>
      <c r="M20" s="32">
        <v>290975</v>
      </c>
      <c r="N20" s="32">
        <v>313037</v>
      </c>
      <c r="O20" s="32">
        <v>340295</v>
      </c>
      <c r="P20" s="32">
        <v>359914</v>
      </c>
      <c r="Q20" s="32">
        <v>389559</v>
      </c>
      <c r="R20" s="32">
        <v>409860</v>
      </c>
      <c r="S20" s="32">
        <v>156997</v>
      </c>
      <c r="T20" s="32">
        <v>155456</v>
      </c>
      <c r="U20" s="32">
        <v>161642</v>
      </c>
      <c r="V20" s="32">
        <v>169067</v>
      </c>
      <c r="W20" s="32">
        <v>161505</v>
      </c>
      <c r="X20" s="32">
        <v>193070</v>
      </c>
      <c r="Y20" s="32">
        <v>206366</v>
      </c>
      <c r="Z20" s="32">
        <v>218119</v>
      </c>
      <c r="AA20" s="32">
        <v>3468</v>
      </c>
      <c r="AB20" s="32">
        <v>2144</v>
      </c>
      <c r="AC20" s="32">
        <v>2840</v>
      </c>
      <c r="AD20" s="32">
        <v>1840</v>
      </c>
      <c r="AE20" s="32">
        <v>1769</v>
      </c>
      <c r="AF20" s="32">
        <v>540</v>
      </c>
      <c r="AG20" s="32">
        <v>240</v>
      </c>
      <c r="AH20" s="32">
        <v>1981</v>
      </c>
    </row>
    <row r="21" spans="1:34" x14ac:dyDescent="0.3">
      <c r="A21" s="3">
        <v>138</v>
      </c>
      <c r="B21" s="4" t="s">
        <v>19</v>
      </c>
      <c r="C21" s="33">
        <f t="shared" si="1"/>
        <v>0.56900595211589555</v>
      </c>
      <c r="D21" s="33">
        <f t="shared" si="2"/>
        <v>0.55410069900048819</v>
      </c>
      <c r="E21" s="33">
        <f t="shared" si="3"/>
        <v>0.49841024738896167</v>
      </c>
      <c r="F21" s="33">
        <f t="shared" si="4"/>
        <v>0.46890326359936935</v>
      </c>
      <c r="G21" s="33">
        <f t="shared" si="5"/>
        <v>0.44083019205268414</v>
      </c>
      <c r="H21" s="33">
        <f t="shared" si="6"/>
        <v>0.48753384032980984</v>
      </c>
      <c r="I21" s="33">
        <f t="shared" si="7"/>
        <v>0.47150238967165292</v>
      </c>
      <c r="J21" s="33">
        <f t="shared" si="8"/>
        <v>0.40658293089179648</v>
      </c>
      <c r="K21" s="32">
        <v>269484</v>
      </c>
      <c r="L21" s="32">
        <v>288841</v>
      </c>
      <c r="M21" s="32">
        <v>306966</v>
      </c>
      <c r="N21" s="32">
        <v>320934</v>
      </c>
      <c r="O21" s="32">
        <v>335585</v>
      </c>
      <c r="P21" s="32">
        <v>356084</v>
      </c>
      <c r="Q21" s="32">
        <v>386664</v>
      </c>
      <c r="R21" s="32">
        <v>477295</v>
      </c>
      <c r="S21" s="32">
        <v>161175</v>
      </c>
      <c r="T21" s="32">
        <v>168619</v>
      </c>
      <c r="U21" s="32">
        <v>164422</v>
      </c>
      <c r="V21" s="32">
        <v>160002</v>
      </c>
      <c r="W21" s="32">
        <v>156637</v>
      </c>
      <c r="X21" s="32">
        <v>181651</v>
      </c>
      <c r="Y21" s="32">
        <v>189446</v>
      </c>
      <c r="Z21" s="32">
        <v>200717</v>
      </c>
      <c r="AA21" s="32">
        <v>7837</v>
      </c>
      <c r="AB21" s="32">
        <v>8572</v>
      </c>
      <c r="AC21" s="32">
        <v>11427</v>
      </c>
      <c r="AD21" s="32">
        <v>9515</v>
      </c>
      <c r="AE21" s="32">
        <v>8701</v>
      </c>
      <c r="AF21" s="32">
        <v>8048</v>
      </c>
      <c r="AG21" s="32">
        <v>7133</v>
      </c>
      <c r="AH21" s="32">
        <v>6657</v>
      </c>
    </row>
    <row r="22" spans="1:34" x14ac:dyDescent="0.3">
      <c r="A22" s="3">
        <v>211</v>
      </c>
      <c r="B22" s="4" t="s">
        <v>20</v>
      </c>
      <c r="C22" s="33">
        <f t="shared" si="1"/>
        <v>1.1067607136814981</v>
      </c>
      <c r="D22" s="33">
        <f t="shared" si="2"/>
        <v>1.0648048881866825</v>
      </c>
      <c r="E22" s="33">
        <f t="shared" si="3"/>
        <v>1.036924902203294</v>
      </c>
      <c r="F22" s="33">
        <f t="shared" si="4"/>
        <v>1.0825407570372878</v>
      </c>
      <c r="G22" s="33">
        <f t="shared" si="5"/>
        <v>1.1743949395484514</v>
      </c>
      <c r="H22" s="33">
        <f t="shared" si="6"/>
        <v>1.1949097146565912</v>
      </c>
      <c r="I22" s="33">
        <f t="shared" si="7"/>
        <v>1.1924287712225539</v>
      </c>
      <c r="J22" s="33">
        <f t="shared" si="8"/>
        <v>1.2587102183050758</v>
      </c>
      <c r="K22" s="32">
        <v>768410</v>
      </c>
      <c r="L22" s="32">
        <v>834829</v>
      </c>
      <c r="M22" s="32">
        <v>893435</v>
      </c>
      <c r="N22" s="32">
        <v>974985</v>
      </c>
      <c r="O22" s="32">
        <v>1009238</v>
      </c>
      <c r="P22" s="32">
        <v>1078525</v>
      </c>
      <c r="Q22" s="32">
        <v>1156906</v>
      </c>
      <c r="R22" s="32">
        <v>1219028</v>
      </c>
      <c r="S22" s="32">
        <v>931080</v>
      </c>
      <c r="T22" s="32">
        <v>889088</v>
      </c>
      <c r="U22" s="32">
        <v>929619</v>
      </c>
      <c r="V22" s="32">
        <v>1060850</v>
      </c>
      <c r="W22" s="32">
        <v>1197673</v>
      </c>
      <c r="X22" s="32">
        <v>1301649</v>
      </c>
      <c r="Y22" s="32">
        <v>1393647</v>
      </c>
      <c r="Z22" s="32">
        <v>1548522</v>
      </c>
      <c r="AA22" s="32">
        <v>80634</v>
      </c>
      <c r="AB22" s="32">
        <v>158</v>
      </c>
      <c r="AC22" s="32">
        <v>3194</v>
      </c>
      <c r="AD22" s="32">
        <v>5389</v>
      </c>
      <c r="AE22" s="32">
        <v>12429</v>
      </c>
      <c r="AF22" s="32">
        <v>12909</v>
      </c>
      <c r="AG22" s="32">
        <v>14119</v>
      </c>
      <c r="AH22" s="32">
        <v>14119</v>
      </c>
    </row>
    <row r="23" spans="1:34" x14ac:dyDescent="0.3">
      <c r="A23" s="3">
        <v>213</v>
      </c>
      <c r="B23" s="4" t="s">
        <v>21</v>
      </c>
      <c r="C23" s="33">
        <f t="shared" si="1"/>
        <v>0.70048255092824385</v>
      </c>
      <c r="D23" s="33">
        <f t="shared" si="2"/>
        <v>0.77414872565663551</v>
      </c>
      <c r="E23" s="33">
        <f t="shared" si="3"/>
        <v>0.8423817660101014</v>
      </c>
      <c r="F23" s="33">
        <f t="shared" si="4"/>
        <v>0.9651483515200876</v>
      </c>
      <c r="G23" s="33">
        <f t="shared" si="5"/>
        <v>0.95196179474881881</v>
      </c>
      <c r="H23" s="33">
        <f t="shared" si="6"/>
        <v>1.0825335846255442</v>
      </c>
      <c r="I23" s="33">
        <f t="shared" si="7"/>
        <v>1.1019874686860465</v>
      </c>
      <c r="J23" s="33">
        <f t="shared" si="8"/>
        <v>1.0874282950323664</v>
      </c>
      <c r="K23" s="32">
        <v>1589884</v>
      </c>
      <c r="L23" s="32">
        <v>1664622</v>
      </c>
      <c r="M23" s="32">
        <v>1809061</v>
      </c>
      <c r="N23" s="32">
        <v>1927685</v>
      </c>
      <c r="O23" s="32">
        <v>1959940</v>
      </c>
      <c r="P23" s="32">
        <v>2074610</v>
      </c>
      <c r="Q23" s="32">
        <v>2267759</v>
      </c>
      <c r="R23" s="32">
        <v>2429225</v>
      </c>
      <c r="S23" s="32">
        <v>1280836</v>
      </c>
      <c r="T23" s="32">
        <v>1442483</v>
      </c>
      <c r="U23" s="32">
        <v>1659973</v>
      </c>
      <c r="V23" s="32">
        <v>1996779</v>
      </c>
      <c r="W23" s="32">
        <v>1875796</v>
      </c>
      <c r="X23" s="32">
        <v>2252223</v>
      </c>
      <c r="Y23" s="32">
        <v>2503632</v>
      </c>
      <c r="Z23" s="32">
        <v>2648748</v>
      </c>
      <c r="AA23" s="32">
        <v>167150</v>
      </c>
      <c r="AB23" s="32">
        <v>153818</v>
      </c>
      <c r="AC23" s="32">
        <v>136053</v>
      </c>
      <c r="AD23" s="32">
        <v>136277</v>
      </c>
      <c r="AE23" s="32">
        <v>10008</v>
      </c>
      <c r="AF23" s="32">
        <v>6388</v>
      </c>
      <c r="AG23" s="32">
        <v>4590</v>
      </c>
      <c r="AH23" s="32">
        <v>7140</v>
      </c>
    </row>
    <row r="24" spans="1:34" x14ac:dyDescent="0.3">
      <c r="A24" s="3">
        <v>214</v>
      </c>
      <c r="B24" s="4" t="s">
        <v>22</v>
      </c>
      <c r="C24" s="33">
        <f t="shared" si="1"/>
        <v>0.84155844999231533</v>
      </c>
      <c r="D24" s="33">
        <f t="shared" si="2"/>
        <v>0.82815830929541501</v>
      </c>
      <c r="E24" s="33">
        <f t="shared" si="3"/>
        <v>0.75972780271487461</v>
      </c>
      <c r="F24" s="33">
        <f t="shared" si="4"/>
        <v>0.73417570128703513</v>
      </c>
      <c r="G24" s="33">
        <f t="shared" si="5"/>
        <v>0.73587778345391175</v>
      </c>
      <c r="H24" s="33">
        <f t="shared" si="6"/>
        <v>0.72424381408437566</v>
      </c>
      <c r="I24" s="33">
        <f t="shared" si="7"/>
        <v>0.77800524291999384</v>
      </c>
      <c r="J24" s="33">
        <f t="shared" si="8"/>
        <v>0.93842414675038721</v>
      </c>
      <c r="K24" s="32">
        <v>923918</v>
      </c>
      <c r="L24" s="32">
        <v>988369</v>
      </c>
      <c r="M24" s="32">
        <v>1070694</v>
      </c>
      <c r="N24" s="32">
        <v>1145501</v>
      </c>
      <c r="O24" s="32">
        <v>1196041</v>
      </c>
      <c r="P24" s="32">
        <v>1286390</v>
      </c>
      <c r="Q24" s="32">
        <v>1356496</v>
      </c>
      <c r="R24" s="32">
        <v>1439233</v>
      </c>
      <c r="S24" s="32">
        <v>952823</v>
      </c>
      <c r="T24" s="32">
        <v>990730</v>
      </c>
      <c r="U24" s="32">
        <v>978852</v>
      </c>
      <c r="V24" s="32">
        <v>974639</v>
      </c>
      <c r="W24" s="32">
        <v>1013655</v>
      </c>
      <c r="X24" s="32">
        <v>1065407</v>
      </c>
      <c r="Y24" s="32">
        <v>1188308</v>
      </c>
      <c r="Z24" s="32">
        <v>1482353</v>
      </c>
      <c r="AA24" s="32">
        <v>175292</v>
      </c>
      <c r="AB24" s="32">
        <v>172204</v>
      </c>
      <c r="AC24" s="32">
        <v>165416</v>
      </c>
      <c r="AD24" s="32">
        <v>133640</v>
      </c>
      <c r="AE24" s="32">
        <v>133515</v>
      </c>
      <c r="AF24" s="32">
        <v>133747</v>
      </c>
      <c r="AG24" s="32">
        <v>132947</v>
      </c>
      <c r="AH24" s="32">
        <v>131742</v>
      </c>
    </row>
    <row r="25" spans="1:34" x14ac:dyDescent="0.3">
      <c r="A25" s="3">
        <v>215</v>
      </c>
      <c r="B25" s="4" t="s">
        <v>23</v>
      </c>
      <c r="C25" s="33">
        <f t="shared" si="1"/>
        <v>0.8112269811605356</v>
      </c>
      <c r="D25" s="33">
        <f t="shared" si="2"/>
        <v>0.78801751879590742</v>
      </c>
      <c r="E25" s="33">
        <f t="shared" si="3"/>
        <v>0.75396943329976174</v>
      </c>
      <c r="F25" s="33">
        <f t="shared" si="4"/>
        <v>0.73862315619481833</v>
      </c>
      <c r="G25" s="33">
        <f t="shared" si="5"/>
        <v>0.80090427079133897</v>
      </c>
      <c r="H25" s="33">
        <f t="shared" si="6"/>
        <v>0.93821697358508149</v>
      </c>
      <c r="I25" s="33">
        <f t="shared" si="7"/>
        <v>1.1075399257709055</v>
      </c>
      <c r="J25" s="33">
        <f t="shared" si="8"/>
        <v>1.2450775319750247</v>
      </c>
      <c r="K25" s="32">
        <v>782294</v>
      </c>
      <c r="L25" s="32">
        <v>831564</v>
      </c>
      <c r="M25" s="32">
        <v>908505</v>
      </c>
      <c r="N25" s="32">
        <v>980852</v>
      </c>
      <c r="O25" s="32">
        <v>979795</v>
      </c>
      <c r="P25" s="32">
        <v>1030024</v>
      </c>
      <c r="Q25" s="32">
        <v>1094719</v>
      </c>
      <c r="R25" s="32">
        <v>1147849</v>
      </c>
      <c r="S25" s="32">
        <v>640396</v>
      </c>
      <c r="T25" s="32">
        <v>660431</v>
      </c>
      <c r="U25" s="32">
        <v>691439</v>
      </c>
      <c r="V25" s="32">
        <v>731793</v>
      </c>
      <c r="W25" s="32">
        <v>791847</v>
      </c>
      <c r="X25" s="32">
        <v>973729</v>
      </c>
      <c r="Y25" s="32">
        <v>1219788</v>
      </c>
      <c r="Z25" s="32">
        <v>1436504</v>
      </c>
      <c r="AA25" s="32">
        <v>5778</v>
      </c>
      <c r="AB25" s="32">
        <v>5144</v>
      </c>
      <c r="AC25" s="32">
        <v>6454</v>
      </c>
      <c r="AD25" s="32">
        <v>7313</v>
      </c>
      <c r="AE25" s="32">
        <v>7125</v>
      </c>
      <c r="AF25" s="32">
        <v>7343</v>
      </c>
      <c r="AG25" s="32">
        <v>7343</v>
      </c>
      <c r="AH25" s="32">
        <v>7343</v>
      </c>
    </row>
    <row r="26" spans="1:34" x14ac:dyDescent="0.3">
      <c r="A26" s="3">
        <v>216</v>
      </c>
      <c r="B26" s="4" t="s">
        <v>24</v>
      </c>
      <c r="C26" s="33">
        <f t="shared" si="1"/>
        <v>0.61673847766554979</v>
      </c>
      <c r="D26" s="33">
        <f t="shared" si="2"/>
        <v>0.75557206233834262</v>
      </c>
      <c r="E26" s="33">
        <f t="shared" si="3"/>
        <v>0.75175414151686915</v>
      </c>
      <c r="F26" s="33">
        <f t="shared" si="4"/>
        <v>0.78454300323041448</v>
      </c>
      <c r="G26" s="33">
        <f t="shared" si="5"/>
        <v>0.77497072826992686</v>
      </c>
      <c r="H26" s="33">
        <f t="shared" si="6"/>
        <v>0.79255367697172396</v>
      </c>
      <c r="I26" s="33">
        <f t="shared" si="7"/>
        <v>0.73092293550984766</v>
      </c>
      <c r="J26" s="33">
        <f t="shared" si="8"/>
        <v>0.71758441387181782</v>
      </c>
      <c r="K26" s="32">
        <v>908171</v>
      </c>
      <c r="L26" s="32">
        <v>977376</v>
      </c>
      <c r="M26" s="32">
        <v>1044243</v>
      </c>
      <c r="N26" s="32">
        <v>1089953</v>
      </c>
      <c r="O26" s="32">
        <v>1119681</v>
      </c>
      <c r="P26" s="32">
        <v>1172337</v>
      </c>
      <c r="Q26" s="32">
        <v>1264162</v>
      </c>
      <c r="R26" s="32">
        <v>1319481</v>
      </c>
      <c r="S26" s="32">
        <v>570300</v>
      </c>
      <c r="T26" s="32">
        <v>747635</v>
      </c>
      <c r="U26" s="32">
        <v>790455</v>
      </c>
      <c r="V26" s="32">
        <v>871346</v>
      </c>
      <c r="W26" s="32">
        <v>895547</v>
      </c>
      <c r="X26" s="32">
        <v>951356</v>
      </c>
      <c r="Y26" s="32">
        <v>958526</v>
      </c>
      <c r="Z26" s="32">
        <v>977488</v>
      </c>
      <c r="AA26" s="32">
        <v>10196</v>
      </c>
      <c r="AB26" s="32">
        <v>9157</v>
      </c>
      <c r="AC26" s="32">
        <v>5441</v>
      </c>
      <c r="AD26" s="32">
        <v>16231</v>
      </c>
      <c r="AE26" s="32">
        <v>27827</v>
      </c>
      <c r="AF26" s="32">
        <v>22216</v>
      </c>
      <c r="AG26" s="32">
        <v>34521</v>
      </c>
      <c r="AH26" s="32">
        <v>30649</v>
      </c>
    </row>
    <row r="27" spans="1:34" x14ac:dyDescent="0.3">
      <c r="A27" s="3">
        <v>217</v>
      </c>
      <c r="B27" s="4" t="s">
        <v>25</v>
      </c>
      <c r="C27" s="33">
        <f t="shared" si="1"/>
        <v>0.74017662096857018</v>
      </c>
      <c r="D27" s="33">
        <f t="shared" si="2"/>
        <v>0.80279274625272912</v>
      </c>
      <c r="E27" s="33">
        <f t="shared" si="3"/>
        <v>0.79932138309857281</v>
      </c>
      <c r="F27" s="33">
        <f t="shared" si="4"/>
        <v>0.83461414224216968</v>
      </c>
      <c r="G27" s="33">
        <f t="shared" si="5"/>
        <v>0.85314917962547576</v>
      </c>
      <c r="H27" s="33">
        <f t="shared" si="6"/>
        <v>0.81281737819575506</v>
      </c>
      <c r="I27" s="33">
        <f t="shared" si="7"/>
        <v>0.73717597119213985</v>
      </c>
      <c r="J27" s="33">
        <f t="shared" si="8"/>
        <v>0.68127978907758113</v>
      </c>
      <c r="K27" s="32">
        <v>1441052</v>
      </c>
      <c r="L27" s="32">
        <v>1531181</v>
      </c>
      <c r="M27" s="32">
        <v>1650121</v>
      </c>
      <c r="N27" s="32">
        <v>1761517</v>
      </c>
      <c r="O27" s="32">
        <v>1785465</v>
      </c>
      <c r="P27" s="32">
        <v>1877295</v>
      </c>
      <c r="Q27" s="32">
        <v>2012784</v>
      </c>
      <c r="R27" s="32">
        <v>2127038</v>
      </c>
      <c r="S27" s="32">
        <v>1118472</v>
      </c>
      <c r="T27" s="32">
        <v>1275799</v>
      </c>
      <c r="U27" s="32">
        <v>1348595</v>
      </c>
      <c r="V27" s="32">
        <v>1486591</v>
      </c>
      <c r="W27" s="32">
        <v>1533517</v>
      </c>
      <c r="X27" s="32">
        <v>1536147</v>
      </c>
      <c r="Y27" s="32">
        <v>1494025</v>
      </c>
      <c r="Z27" s="32">
        <v>1451305</v>
      </c>
      <c r="AA27" s="32">
        <v>51839</v>
      </c>
      <c r="AB27" s="32">
        <v>46578</v>
      </c>
      <c r="AC27" s="32">
        <v>29618</v>
      </c>
      <c r="AD27" s="32">
        <v>16404</v>
      </c>
      <c r="AE27" s="32">
        <v>10249</v>
      </c>
      <c r="AF27" s="32">
        <v>10249</v>
      </c>
      <c r="AG27" s="32">
        <v>10249</v>
      </c>
      <c r="AH27" s="32">
        <v>2197</v>
      </c>
    </row>
    <row r="28" spans="1:34" x14ac:dyDescent="0.3">
      <c r="A28" s="3">
        <v>219</v>
      </c>
      <c r="B28" s="4" t="s">
        <v>26</v>
      </c>
      <c r="C28" s="33">
        <f t="shared" si="1"/>
        <v>0.48046224899429685</v>
      </c>
      <c r="D28" s="33">
        <f t="shared" si="2"/>
        <v>0.49395693752644454</v>
      </c>
      <c r="E28" s="33">
        <f t="shared" si="3"/>
        <v>0.5235084079988096</v>
      </c>
      <c r="F28" s="33">
        <f t="shared" si="4"/>
        <v>0.4973229476618452</v>
      </c>
      <c r="G28" s="33">
        <f t="shared" si="5"/>
        <v>0.50211111181828016</v>
      </c>
      <c r="H28" s="33">
        <f t="shared" si="6"/>
        <v>0.48920752298325682</v>
      </c>
      <c r="I28" s="33">
        <f t="shared" si="7"/>
        <v>0.47783901463443684</v>
      </c>
      <c r="J28" s="33">
        <f t="shared" si="8"/>
        <v>0.51342527939071303</v>
      </c>
      <c r="K28" s="32">
        <v>6903379</v>
      </c>
      <c r="L28" s="32">
        <v>7407006</v>
      </c>
      <c r="M28" s="32">
        <v>7923229</v>
      </c>
      <c r="N28" s="32">
        <v>8377311</v>
      </c>
      <c r="O28" s="32">
        <v>8641655</v>
      </c>
      <c r="P28" s="32">
        <v>9105324</v>
      </c>
      <c r="Q28" s="32">
        <v>9907795</v>
      </c>
      <c r="R28" s="32">
        <v>10285596</v>
      </c>
      <c r="S28" s="32">
        <v>4873790</v>
      </c>
      <c r="T28" s="32">
        <v>5246071</v>
      </c>
      <c r="U28" s="32">
        <v>5904800</v>
      </c>
      <c r="V28" s="32">
        <v>6017076</v>
      </c>
      <c r="W28" s="32">
        <v>6019869</v>
      </c>
      <c r="X28" s="32">
        <v>6137076</v>
      </c>
      <c r="Y28" s="32">
        <v>6400163</v>
      </c>
      <c r="Z28" s="32">
        <v>6885507</v>
      </c>
      <c r="AA28" s="32">
        <v>1556977</v>
      </c>
      <c r="AB28" s="32">
        <v>1587329</v>
      </c>
      <c r="AC28" s="32">
        <v>1756923</v>
      </c>
      <c r="AD28" s="32">
        <v>1850847</v>
      </c>
      <c r="AE28" s="32">
        <v>1680798</v>
      </c>
      <c r="AF28" s="32">
        <v>1682683</v>
      </c>
      <c r="AG28" s="32">
        <v>1665832</v>
      </c>
      <c r="AH28" s="32">
        <v>1604622</v>
      </c>
    </row>
    <row r="29" spans="1:34" x14ac:dyDescent="0.3">
      <c r="A29" s="3">
        <v>220</v>
      </c>
      <c r="B29" s="4" t="s">
        <v>27</v>
      </c>
      <c r="C29" s="33">
        <f t="shared" si="1"/>
        <v>0.60476374168416258</v>
      </c>
      <c r="D29" s="33">
        <f t="shared" si="2"/>
        <v>0.6490924138887324</v>
      </c>
      <c r="E29" s="33">
        <f t="shared" si="3"/>
        <v>0.65239418025650564</v>
      </c>
      <c r="F29" s="33">
        <f t="shared" si="4"/>
        <v>0.62746734951074434</v>
      </c>
      <c r="G29" s="33">
        <f t="shared" si="5"/>
        <v>0.69267755454867264</v>
      </c>
      <c r="H29" s="33">
        <f t="shared" si="6"/>
        <v>0.74437576067110389</v>
      </c>
      <c r="I29" s="33">
        <f t="shared" si="7"/>
        <v>0.76133246730502901</v>
      </c>
      <c r="J29" s="33">
        <f t="shared" si="8"/>
        <v>0.76159932594344604</v>
      </c>
      <c r="K29" s="32">
        <v>3162640</v>
      </c>
      <c r="L29" s="32">
        <v>3461655</v>
      </c>
      <c r="M29" s="32">
        <v>3723738</v>
      </c>
      <c r="N29" s="32">
        <v>3986464</v>
      </c>
      <c r="O29" s="32">
        <v>4065131</v>
      </c>
      <c r="P29" s="32">
        <v>4284046</v>
      </c>
      <c r="Q29" s="32">
        <v>4648039</v>
      </c>
      <c r="R29" s="32">
        <v>4953887</v>
      </c>
      <c r="S29" s="32">
        <v>2742970</v>
      </c>
      <c r="T29" s="32">
        <v>3074858</v>
      </c>
      <c r="U29" s="32">
        <v>3247269</v>
      </c>
      <c r="V29" s="32">
        <v>3310207</v>
      </c>
      <c r="W29" s="32">
        <v>3623066</v>
      </c>
      <c r="X29" s="32">
        <v>3983181</v>
      </c>
      <c r="Y29" s="32">
        <v>4333136</v>
      </c>
      <c r="Z29" s="32">
        <v>4567310</v>
      </c>
      <c r="AA29" s="32">
        <v>830320</v>
      </c>
      <c r="AB29" s="32">
        <v>827924</v>
      </c>
      <c r="AC29" s="32">
        <v>817924</v>
      </c>
      <c r="AD29" s="32">
        <v>808831</v>
      </c>
      <c r="AE29" s="32">
        <v>807241</v>
      </c>
      <c r="AF29" s="32">
        <v>794241</v>
      </c>
      <c r="AG29" s="32">
        <v>794433</v>
      </c>
      <c r="AH29" s="32">
        <v>794433</v>
      </c>
    </row>
    <row r="30" spans="1:34" x14ac:dyDescent="0.3">
      <c r="A30" s="3">
        <v>221</v>
      </c>
      <c r="B30" s="4" t="s">
        <v>28</v>
      </c>
      <c r="C30" s="33">
        <f t="shared" si="1"/>
        <v>0.63129187908360385</v>
      </c>
      <c r="D30" s="33">
        <f t="shared" si="2"/>
        <v>0.61044137345225258</v>
      </c>
      <c r="E30" s="33">
        <f t="shared" si="3"/>
        <v>0.54764459437648749</v>
      </c>
      <c r="F30" s="33">
        <f t="shared" si="4"/>
        <v>0.53905927443959367</v>
      </c>
      <c r="G30" s="33">
        <f t="shared" si="5"/>
        <v>0.56444004760061361</v>
      </c>
      <c r="H30" s="33">
        <f t="shared" si="6"/>
        <v>0.59272613216879388</v>
      </c>
      <c r="I30" s="33">
        <f t="shared" si="7"/>
        <v>0.66344516811440912</v>
      </c>
      <c r="J30" s="33">
        <f t="shared" si="8"/>
        <v>0.86337557808233079</v>
      </c>
      <c r="K30" s="32">
        <v>755001</v>
      </c>
      <c r="L30" s="32">
        <v>795834</v>
      </c>
      <c r="M30" s="32">
        <v>879806</v>
      </c>
      <c r="N30" s="32">
        <v>932493</v>
      </c>
      <c r="O30" s="32">
        <v>976458</v>
      </c>
      <c r="P30" s="32">
        <v>1036175</v>
      </c>
      <c r="Q30" s="32">
        <v>1104248</v>
      </c>
      <c r="R30" s="32">
        <v>1182790</v>
      </c>
      <c r="S30" s="32">
        <v>509052</v>
      </c>
      <c r="T30" s="32">
        <v>511247</v>
      </c>
      <c r="U30" s="32">
        <v>511332</v>
      </c>
      <c r="V30" s="32">
        <v>532622</v>
      </c>
      <c r="W30" s="32">
        <v>564680</v>
      </c>
      <c r="X30" s="32">
        <v>623104</v>
      </c>
      <c r="Y30" s="32">
        <v>736650</v>
      </c>
      <c r="Z30" s="32">
        <v>1025249</v>
      </c>
      <c r="AA30" s="32">
        <v>32426</v>
      </c>
      <c r="AB30" s="32">
        <v>25437</v>
      </c>
      <c r="AC30" s="32">
        <v>29511</v>
      </c>
      <c r="AD30" s="32">
        <v>29953</v>
      </c>
      <c r="AE30" s="32">
        <v>13528</v>
      </c>
      <c r="AF30" s="32">
        <v>8936</v>
      </c>
      <c r="AG30" s="32">
        <v>4042</v>
      </c>
      <c r="AH30" s="32">
        <v>4057</v>
      </c>
    </row>
    <row r="31" spans="1:34" x14ac:dyDescent="0.3">
      <c r="A31" s="3">
        <v>226</v>
      </c>
      <c r="B31" s="4" t="s">
        <v>29</v>
      </c>
      <c r="C31" s="33">
        <f t="shared" si="1"/>
        <v>1.0693551445267839</v>
      </c>
      <c r="D31" s="33">
        <f t="shared" si="2"/>
        <v>1.078441683769559</v>
      </c>
      <c r="E31" s="33">
        <f t="shared" si="3"/>
        <v>1.00944139740734</v>
      </c>
      <c r="F31" s="33">
        <f t="shared" si="4"/>
        <v>1.0112838642460218</v>
      </c>
      <c r="G31" s="33">
        <f t="shared" si="5"/>
        <v>1.0083114145788499</v>
      </c>
      <c r="H31" s="33">
        <f t="shared" si="6"/>
        <v>1.2882602290833658</v>
      </c>
      <c r="I31" s="33">
        <f t="shared" si="7"/>
        <v>1.588799416011285</v>
      </c>
      <c r="J31" s="33">
        <f t="shared" si="8"/>
        <v>1.6297164364354819</v>
      </c>
      <c r="K31" s="32">
        <v>880771</v>
      </c>
      <c r="L31" s="32">
        <v>899458</v>
      </c>
      <c r="M31" s="32">
        <v>993497</v>
      </c>
      <c r="N31" s="32">
        <v>1047159</v>
      </c>
      <c r="O31" s="32">
        <v>1129170</v>
      </c>
      <c r="P31" s="32">
        <v>1164205</v>
      </c>
      <c r="Q31" s="32">
        <v>1276737</v>
      </c>
      <c r="R31" s="32">
        <v>1342274</v>
      </c>
      <c r="S31" s="32">
        <v>943099</v>
      </c>
      <c r="T31" s="32">
        <v>978381</v>
      </c>
      <c r="U31" s="32">
        <v>1002877</v>
      </c>
      <c r="V31" s="32">
        <v>1058975</v>
      </c>
      <c r="W31" s="32">
        <v>1138576</v>
      </c>
      <c r="X31" s="32">
        <v>1499820</v>
      </c>
      <c r="Y31" s="32">
        <v>2028480</v>
      </c>
      <c r="Z31" s="32">
        <v>2187547</v>
      </c>
      <c r="AA31" s="32">
        <v>1242</v>
      </c>
      <c r="AB31" s="32">
        <v>8368</v>
      </c>
      <c r="AC31" s="32">
        <v>0</v>
      </c>
      <c r="AD31" s="32">
        <v>0</v>
      </c>
      <c r="AE31" s="32">
        <v>21</v>
      </c>
      <c r="AF31" s="32">
        <v>21</v>
      </c>
      <c r="AG31" s="32">
        <v>1</v>
      </c>
      <c r="AH31" s="32">
        <v>21</v>
      </c>
    </row>
    <row r="32" spans="1:34" x14ac:dyDescent="0.3">
      <c r="A32" s="3">
        <v>227</v>
      </c>
      <c r="B32" s="4" t="s">
        <v>30</v>
      </c>
      <c r="C32" s="33">
        <f t="shared" si="1"/>
        <v>1.0482033622480857</v>
      </c>
      <c r="D32" s="33">
        <f t="shared" si="2"/>
        <v>1.1298889258810114</v>
      </c>
      <c r="E32" s="33">
        <f t="shared" si="3"/>
        <v>1.1940297780210463</v>
      </c>
      <c r="F32" s="33">
        <f t="shared" si="4"/>
        <v>1.1294712174688515</v>
      </c>
      <c r="G32" s="33">
        <f t="shared" si="5"/>
        <v>1.1388959298699302</v>
      </c>
      <c r="H32" s="33">
        <f t="shared" si="6"/>
        <v>1.2476282790773872</v>
      </c>
      <c r="I32" s="33">
        <f t="shared" si="7"/>
        <v>1.2538777226663262</v>
      </c>
      <c r="J32" s="33">
        <f t="shared" si="8"/>
        <v>1.3303737867386924</v>
      </c>
      <c r="K32" s="32">
        <v>550584</v>
      </c>
      <c r="L32" s="32">
        <v>579703</v>
      </c>
      <c r="M32" s="32">
        <v>615689</v>
      </c>
      <c r="N32" s="32">
        <v>662711</v>
      </c>
      <c r="O32" s="32">
        <v>702238</v>
      </c>
      <c r="P32" s="32">
        <v>732485</v>
      </c>
      <c r="Q32" s="32">
        <v>798987</v>
      </c>
      <c r="R32" s="32">
        <v>850806</v>
      </c>
      <c r="S32" s="32">
        <v>580435</v>
      </c>
      <c r="T32" s="32">
        <v>659067</v>
      </c>
      <c r="U32" s="32">
        <v>737319</v>
      </c>
      <c r="V32" s="32">
        <v>749986</v>
      </c>
      <c r="W32" s="32">
        <v>800924</v>
      </c>
      <c r="X32" s="32">
        <v>914893</v>
      </c>
      <c r="Y32" s="32">
        <v>1002626</v>
      </c>
      <c r="Z32" s="32">
        <v>1132743</v>
      </c>
      <c r="AA32" s="32">
        <v>3311</v>
      </c>
      <c r="AB32" s="32">
        <v>4067</v>
      </c>
      <c r="AC32" s="32">
        <v>2168</v>
      </c>
      <c r="AD32" s="32">
        <v>1473</v>
      </c>
      <c r="AE32" s="32">
        <v>1148</v>
      </c>
      <c r="AF32" s="32">
        <v>1024</v>
      </c>
      <c r="AG32" s="32">
        <v>794</v>
      </c>
      <c r="AH32" s="32">
        <v>853</v>
      </c>
    </row>
    <row r="33" spans="1:34" x14ac:dyDescent="0.3">
      <c r="A33" s="3">
        <v>228</v>
      </c>
      <c r="B33" s="4" t="s">
        <v>31</v>
      </c>
      <c r="C33" s="33">
        <f t="shared" si="1"/>
        <v>1.0215440313800095</v>
      </c>
      <c r="D33" s="33">
        <f t="shared" si="2"/>
        <v>0.99156363311301943</v>
      </c>
      <c r="E33" s="33">
        <f t="shared" si="3"/>
        <v>0.96109436341384591</v>
      </c>
      <c r="F33" s="33">
        <f t="shared" si="4"/>
        <v>1.0194632813174589</v>
      </c>
      <c r="G33" s="33">
        <f t="shared" si="5"/>
        <v>1.0391387621337469</v>
      </c>
      <c r="H33" s="33">
        <f t="shared" si="6"/>
        <v>1.0915200108282812</v>
      </c>
      <c r="I33" s="33">
        <f t="shared" si="7"/>
        <v>1.0962728199677212</v>
      </c>
      <c r="J33" s="33">
        <f t="shared" si="8"/>
        <v>1.0751709008675434</v>
      </c>
      <c r="K33" s="32">
        <v>824219</v>
      </c>
      <c r="L33" s="32">
        <v>894935</v>
      </c>
      <c r="M33" s="32">
        <v>943745</v>
      </c>
      <c r="N33" s="32">
        <v>995978</v>
      </c>
      <c r="O33" s="32">
        <v>1026476</v>
      </c>
      <c r="P33" s="32">
        <v>1093433</v>
      </c>
      <c r="Q33" s="32">
        <v>1177861</v>
      </c>
      <c r="R33" s="32">
        <v>1255845</v>
      </c>
      <c r="S33" s="32">
        <v>850141</v>
      </c>
      <c r="T33" s="32">
        <v>894780</v>
      </c>
      <c r="U33" s="32">
        <v>914533</v>
      </c>
      <c r="V33" s="32">
        <v>1015363</v>
      </c>
      <c r="W33" s="32">
        <v>1066668</v>
      </c>
      <c r="X33" s="32">
        <v>1207144</v>
      </c>
      <c r="Y33" s="32">
        <v>1321319</v>
      </c>
      <c r="Z33" s="32">
        <v>1377824</v>
      </c>
      <c r="AA33" s="32">
        <v>8165</v>
      </c>
      <c r="AB33" s="32">
        <v>7395</v>
      </c>
      <c r="AC33" s="32">
        <v>7505</v>
      </c>
      <c r="AD33" s="32">
        <v>0</v>
      </c>
      <c r="AE33" s="32">
        <v>17</v>
      </c>
      <c r="AF33" s="32">
        <v>13640</v>
      </c>
      <c r="AG33" s="32">
        <v>30062</v>
      </c>
      <c r="AH33" s="32">
        <v>27576</v>
      </c>
    </row>
    <row r="34" spans="1:34" x14ac:dyDescent="0.3">
      <c r="A34" s="3">
        <v>229</v>
      </c>
      <c r="B34" s="4" t="s">
        <v>32</v>
      </c>
      <c r="C34" s="33">
        <f t="shared" si="1"/>
        <v>0.6476374778261571</v>
      </c>
      <c r="D34" s="33">
        <f t="shared" si="2"/>
        <v>0.6733131014037026</v>
      </c>
      <c r="E34" s="33">
        <f t="shared" si="3"/>
        <v>0.68343635819711535</v>
      </c>
      <c r="F34" s="33">
        <f t="shared" si="4"/>
        <v>0.70937122339126379</v>
      </c>
      <c r="G34" s="33">
        <f t="shared" si="5"/>
        <v>0.86959159008505693</v>
      </c>
      <c r="H34" s="33">
        <f t="shared" si="6"/>
        <v>0.99532413870783198</v>
      </c>
      <c r="I34" s="33">
        <f t="shared" si="7"/>
        <v>1.0417027853932412</v>
      </c>
      <c r="J34" s="33">
        <f t="shared" si="8"/>
        <v>1.2182291104510705</v>
      </c>
      <c r="K34" s="32">
        <v>527085</v>
      </c>
      <c r="L34" s="32">
        <v>555887</v>
      </c>
      <c r="M34" s="32">
        <v>595002</v>
      </c>
      <c r="N34" s="32">
        <v>630526</v>
      </c>
      <c r="O34" s="32">
        <v>657795</v>
      </c>
      <c r="P34" s="32">
        <v>674742</v>
      </c>
      <c r="Q34" s="32">
        <v>723309</v>
      </c>
      <c r="R34" s="32">
        <v>750459</v>
      </c>
      <c r="S34" s="32">
        <v>354482</v>
      </c>
      <c r="T34" s="32">
        <v>384729</v>
      </c>
      <c r="U34" s="32">
        <v>421801</v>
      </c>
      <c r="V34" s="32">
        <v>467760</v>
      </c>
      <c r="W34" s="32">
        <v>606658</v>
      </c>
      <c r="X34" s="32">
        <v>697947</v>
      </c>
      <c r="Y34" s="32">
        <v>779381</v>
      </c>
      <c r="Z34" s="32">
        <v>921958</v>
      </c>
      <c r="AA34" s="32">
        <v>13122</v>
      </c>
      <c r="AB34" s="32">
        <v>10443</v>
      </c>
      <c r="AC34" s="32">
        <v>15155</v>
      </c>
      <c r="AD34" s="32">
        <v>20483</v>
      </c>
      <c r="AE34" s="32">
        <v>34645</v>
      </c>
      <c r="AF34" s="32">
        <v>26360</v>
      </c>
      <c r="AG34" s="32">
        <v>25908</v>
      </c>
      <c r="AH34" s="32">
        <v>7727</v>
      </c>
    </row>
    <row r="35" spans="1:34" x14ac:dyDescent="0.3">
      <c r="A35" s="3">
        <v>230</v>
      </c>
      <c r="B35" s="4" t="s">
        <v>33</v>
      </c>
      <c r="C35" s="33">
        <f t="shared" si="1"/>
        <v>1.3436083633214457</v>
      </c>
      <c r="D35" s="33">
        <f t="shared" si="2"/>
        <v>1.351483823634031</v>
      </c>
      <c r="E35" s="33">
        <f t="shared" si="3"/>
        <v>1.3277420015414754</v>
      </c>
      <c r="F35" s="33">
        <f t="shared" si="4"/>
        <v>1.3093074368735527</v>
      </c>
      <c r="G35" s="33">
        <f t="shared" si="5"/>
        <v>1.2208398067964701</v>
      </c>
      <c r="H35" s="33">
        <f t="shared" si="6"/>
        <v>1.2525515553706541</v>
      </c>
      <c r="I35" s="33">
        <f t="shared" si="7"/>
        <v>1.277761667878849</v>
      </c>
      <c r="J35" s="33">
        <f t="shared" si="8"/>
        <v>1.1972844164099057</v>
      </c>
      <c r="K35" s="32">
        <v>1859070</v>
      </c>
      <c r="L35" s="32">
        <v>2066317</v>
      </c>
      <c r="M35" s="32">
        <v>2129129</v>
      </c>
      <c r="N35" s="32">
        <v>2221256</v>
      </c>
      <c r="O35" s="32">
        <v>2364139</v>
      </c>
      <c r="P35" s="32">
        <v>2365224</v>
      </c>
      <c r="Q35" s="32">
        <v>2538122</v>
      </c>
      <c r="R35" s="32">
        <v>2742173</v>
      </c>
      <c r="S35" s="32">
        <v>2504459</v>
      </c>
      <c r="T35" s="32">
        <v>2799644</v>
      </c>
      <c r="U35" s="32">
        <v>2835514</v>
      </c>
      <c r="V35" s="32">
        <v>2915907</v>
      </c>
      <c r="W35" s="32">
        <v>2912734</v>
      </c>
      <c r="X35" s="32">
        <v>2983629</v>
      </c>
      <c r="Y35" s="32">
        <v>3281453</v>
      </c>
      <c r="Z35" s="32">
        <v>3406859</v>
      </c>
      <c r="AA35" s="32">
        <v>6597</v>
      </c>
      <c r="AB35" s="32">
        <v>7050</v>
      </c>
      <c r="AC35" s="32">
        <v>8580</v>
      </c>
      <c r="AD35" s="32">
        <v>7600</v>
      </c>
      <c r="AE35" s="32">
        <v>26499</v>
      </c>
      <c r="AF35" s="32">
        <v>21064</v>
      </c>
      <c r="AG35" s="32">
        <v>38338</v>
      </c>
      <c r="AH35" s="32">
        <v>123698</v>
      </c>
    </row>
    <row r="36" spans="1:34" x14ac:dyDescent="0.3">
      <c r="A36" s="3">
        <v>231</v>
      </c>
      <c r="B36" s="4" t="s">
        <v>34</v>
      </c>
      <c r="C36" s="33">
        <f t="shared" si="1"/>
        <v>0.56472313843505928</v>
      </c>
      <c r="D36" s="33">
        <f t="shared" si="2"/>
        <v>0.55885258269210891</v>
      </c>
      <c r="E36" s="33">
        <f t="shared" si="3"/>
        <v>0.56905652989640265</v>
      </c>
      <c r="F36" s="33">
        <f t="shared" si="4"/>
        <v>0.62975393564470705</v>
      </c>
      <c r="G36" s="33">
        <f t="shared" si="5"/>
        <v>0.73474376526207807</v>
      </c>
      <c r="H36" s="33">
        <f t="shared" si="6"/>
        <v>0.72799484043946383</v>
      </c>
      <c r="I36" s="33">
        <f t="shared" si="7"/>
        <v>0.71201021919638274</v>
      </c>
      <c r="J36" s="33">
        <f t="shared" si="8"/>
        <v>0.65054841959867815</v>
      </c>
      <c r="K36" s="32">
        <v>2688907</v>
      </c>
      <c r="L36" s="32">
        <v>2930721</v>
      </c>
      <c r="M36" s="32">
        <v>3064750</v>
      </c>
      <c r="N36" s="32">
        <v>3249150</v>
      </c>
      <c r="O36" s="32">
        <v>3508287</v>
      </c>
      <c r="P36" s="32">
        <v>3550690</v>
      </c>
      <c r="Q36" s="32">
        <v>3792079</v>
      </c>
      <c r="R36" s="32">
        <v>4078173</v>
      </c>
      <c r="S36" s="32">
        <v>1584224</v>
      </c>
      <c r="T36" s="32">
        <v>1726606</v>
      </c>
      <c r="U36" s="32">
        <v>1837421</v>
      </c>
      <c r="V36" s="32">
        <v>2136790</v>
      </c>
      <c r="W36" s="32">
        <v>2669788</v>
      </c>
      <c r="X36" s="32">
        <v>2714452</v>
      </c>
      <c r="Y36" s="32">
        <v>2808674</v>
      </c>
      <c r="Z36" s="32">
        <v>2780432</v>
      </c>
      <c r="AA36" s="32">
        <v>65736</v>
      </c>
      <c r="AB36" s="32">
        <v>88765</v>
      </c>
      <c r="AC36" s="32">
        <v>93405</v>
      </c>
      <c r="AD36" s="32">
        <v>90625</v>
      </c>
      <c r="AE36" s="32">
        <v>92096</v>
      </c>
      <c r="AF36" s="32">
        <v>129568</v>
      </c>
      <c r="AG36" s="32">
        <v>108675</v>
      </c>
      <c r="AH36" s="32">
        <v>127383</v>
      </c>
    </row>
    <row r="37" spans="1:34" x14ac:dyDescent="0.3">
      <c r="A37" s="3">
        <v>233</v>
      </c>
      <c r="B37" s="4" t="s">
        <v>35</v>
      </c>
      <c r="C37" s="33">
        <f t="shared" si="1"/>
        <v>0.45377205088366324</v>
      </c>
      <c r="D37" s="33">
        <f t="shared" si="2"/>
        <v>0.45751599636275664</v>
      </c>
      <c r="E37" s="33">
        <f t="shared" si="3"/>
        <v>0.45063523942411771</v>
      </c>
      <c r="F37" s="33">
        <f t="shared" si="4"/>
        <v>0.44859692138461432</v>
      </c>
      <c r="G37" s="33">
        <f t="shared" si="5"/>
        <v>0.46375325100828374</v>
      </c>
      <c r="H37" s="33">
        <f t="shared" si="6"/>
        <v>0.52367412543933356</v>
      </c>
      <c r="I37" s="33">
        <f t="shared" si="7"/>
        <v>0.60597056059022936</v>
      </c>
      <c r="J37" s="33">
        <f t="shared" si="8"/>
        <v>0.63427162608169585</v>
      </c>
      <c r="K37" s="32">
        <v>1105738</v>
      </c>
      <c r="L37" s="32">
        <v>1198710</v>
      </c>
      <c r="M37" s="32">
        <v>1252756</v>
      </c>
      <c r="N37" s="32">
        <v>1298181</v>
      </c>
      <c r="O37" s="32">
        <v>1379572</v>
      </c>
      <c r="P37" s="32">
        <v>1473254</v>
      </c>
      <c r="Q37" s="32">
        <v>1582029</v>
      </c>
      <c r="R37" s="32">
        <v>1690979</v>
      </c>
      <c r="S37" s="32">
        <v>590421</v>
      </c>
      <c r="T37" s="32">
        <v>619509</v>
      </c>
      <c r="U37" s="32">
        <v>635935</v>
      </c>
      <c r="V37" s="32">
        <v>658149</v>
      </c>
      <c r="W37" s="32">
        <v>710728</v>
      </c>
      <c r="X37" s="32">
        <v>784572</v>
      </c>
      <c r="Y37" s="32">
        <v>968402</v>
      </c>
      <c r="Z37" s="32">
        <v>1088216</v>
      </c>
      <c r="AA37" s="32">
        <v>88668</v>
      </c>
      <c r="AB37" s="32">
        <v>71080</v>
      </c>
      <c r="AC37" s="32">
        <v>71399</v>
      </c>
      <c r="AD37" s="32">
        <v>75789</v>
      </c>
      <c r="AE37" s="32">
        <v>70947</v>
      </c>
      <c r="AF37" s="32">
        <v>13067</v>
      </c>
      <c r="AG37" s="32">
        <v>9739</v>
      </c>
      <c r="AH37" s="32">
        <v>15676</v>
      </c>
    </row>
    <row r="38" spans="1:34" x14ac:dyDescent="0.3">
      <c r="A38" s="3">
        <v>234</v>
      </c>
      <c r="B38" s="4" t="s">
        <v>36</v>
      </c>
      <c r="C38" s="33">
        <f t="shared" si="1"/>
        <v>1.0031003778585514</v>
      </c>
      <c r="D38" s="33">
        <f t="shared" si="2"/>
        <v>0.95704425333820531</v>
      </c>
      <c r="E38" s="33">
        <f t="shared" si="3"/>
        <v>0.88948700253048074</v>
      </c>
      <c r="F38" s="33">
        <f t="shared" si="4"/>
        <v>0.87247173675204082</v>
      </c>
      <c r="G38" s="33">
        <f t="shared" si="5"/>
        <v>0.92076180057433399</v>
      </c>
      <c r="H38" s="33">
        <f t="shared" si="6"/>
        <v>1.0585993473296909</v>
      </c>
      <c r="I38" s="33">
        <f t="shared" si="7"/>
        <v>1.0775657598125161</v>
      </c>
      <c r="J38" s="33">
        <f t="shared" si="8"/>
        <v>1.0002287421610263</v>
      </c>
      <c r="K38" s="32">
        <v>319961</v>
      </c>
      <c r="L38" s="32">
        <v>347567</v>
      </c>
      <c r="M38" s="32">
        <v>369495</v>
      </c>
      <c r="N38" s="32">
        <v>392117</v>
      </c>
      <c r="O38" s="32">
        <v>402205</v>
      </c>
      <c r="P38" s="32">
        <v>432684</v>
      </c>
      <c r="Q38" s="32">
        <v>459133</v>
      </c>
      <c r="R38" s="32">
        <v>494006</v>
      </c>
      <c r="S38" s="32">
        <v>326783</v>
      </c>
      <c r="T38" s="32">
        <v>338103</v>
      </c>
      <c r="U38" s="32">
        <v>334121</v>
      </c>
      <c r="V38" s="32">
        <v>349609</v>
      </c>
      <c r="W38" s="32">
        <v>377278</v>
      </c>
      <c r="X38" s="32">
        <v>463140</v>
      </c>
      <c r="Y38" s="32">
        <v>509736</v>
      </c>
      <c r="Z38" s="32">
        <v>530219</v>
      </c>
      <c r="AA38" s="32">
        <v>5830</v>
      </c>
      <c r="AB38" s="32">
        <v>5466</v>
      </c>
      <c r="AC38" s="32">
        <v>5460</v>
      </c>
      <c r="AD38" s="32">
        <v>7498</v>
      </c>
      <c r="AE38" s="32">
        <v>6943</v>
      </c>
      <c r="AF38" s="32">
        <v>5101</v>
      </c>
      <c r="AG38" s="32">
        <v>14990</v>
      </c>
      <c r="AH38" s="32">
        <v>36100</v>
      </c>
    </row>
    <row r="39" spans="1:34" x14ac:dyDescent="0.3">
      <c r="A39" s="3">
        <v>235</v>
      </c>
      <c r="B39" s="4" t="s">
        <v>37</v>
      </c>
      <c r="C39" s="33">
        <f t="shared" si="1"/>
        <v>1.2124665912992718</v>
      </c>
      <c r="D39" s="33">
        <f t="shared" si="2"/>
        <v>1.1684918738257919</v>
      </c>
      <c r="E39" s="33">
        <f t="shared" si="3"/>
        <v>1.1648421543503054</v>
      </c>
      <c r="F39" s="33">
        <f t="shared" si="4"/>
        <v>1.1836014569737441</v>
      </c>
      <c r="G39" s="33">
        <f t="shared" si="5"/>
        <v>1.261022540438163</v>
      </c>
      <c r="H39" s="33">
        <f t="shared" si="6"/>
        <v>1.2484306287177476</v>
      </c>
      <c r="I39" s="33">
        <f t="shared" si="7"/>
        <v>1.309770765158655</v>
      </c>
      <c r="J39" s="33">
        <f t="shared" si="8"/>
        <v>1.3319559081193151</v>
      </c>
      <c r="K39" s="32">
        <v>1569202</v>
      </c>
      <c r="L39" s="32">
        <v>1721905</v>
      </c>
      <c r="M39" s="32">
        <v>1891373</v>
      </c>
      <c r="N39" s="32">
        <v>2029412</v>
      </c>
      <c r="O39" s="32">
        <v>2081326</v>
      </c>
      <c r="P39" s="32">
        <v>2218245</v>
      </c>
      <c r="Q39" s="32">
        <v>2382055</v>
      </c>
      <c r="R39" s="32">
        <v>2522097</v>
      </c>
      <c r="S39" s="32">
        <v>1918454</v>
      </c>
      <c r="T39" s="32">
        <v>2030129</v>
      </c>
      <c r="U39" s="32">
        <v>2205589</v>
      </c>
      <c r="V39" s="32">
        <v>2410254</v>
      </c>
      <c r="W39" s="32">
        <v>2627838</v>
      </c>
      <c r="X39" s="32">
        <v>2772564</v>
      </c>
      <c r="Y39" s="32">
        <v>3123185</v>
      </c>
      <c r="Z39" s="32">
        <v>3362561</v>
      </c>
      <c r="AA39" s="32">
        <v>15849</v>
      </c>
      <c r="AB39" s="32">
        <v>18097</v>
      </c>
      <c r="AC39" s="32">
        <v>2438</v>
      </c>
      <c r="AD39" s="32">
        <v>8239</v>
      </c>
      <c r="AE39" s="32">
        <v>3239</v>
      </c>
      <c r="AF39" s="32">
        <v>3239</v>
      </c>
      <c r="AG39" s="32">
        <v>3239</v>
      </c>
      <c r="AH39" s="32">
        <v>3239</v>
      </c>
    </row>
    <row r="40" spans="1:34" x14ac:dyDescent="0.3">
      <c r="A40" s="3">
        <v>236</v>
      </c>
      <c r="B40" s="4" t="s">
        <v>38</v>
      </c>
      <c r="C40" s="33">
        <f t="shared" si="1"/>
        <v>0.52856889609734548</v>
      </c>
      <c r="D40" s="33">
        <f t="shared" si="2"/>
        <v>0.49065066878995467</v>
      </c>
      <c r="E40" s="33">
        <f t="shared" si="3"/>
        <v>0.46961824685121462</v>
      </c>
      <c r="F40" s="33">
        <f t="shared" si="4"/>
        <v>0.46059040862437972</v>
      </c>
      <c r="G40" s="33">
        <f t="shared" si="5"/>
        <v>0.48873725678188557</v>
      </c>
      <c r="H40" s="33">
        <f t="shared" si="6"/>
        <v>0.48040127114198061</v>
      </c>
      <c r="I40" s="33">
        <f t="shared" si="7"/>
        <v>0.54468048507783606</v>
      </c>
      <c r="J40" s="33">
        <f t="shared" si="8"/>
        <v>0.61610997425572644</v>
      </c>
      <c r="K40" s="32">
        <v>1021023</v>
      </c>
      <c r="L40" s="32">
        <v>1092645</v>
      </c>
      <c r="M40" s="32">
        <v>1179820</v>
      </c>
      <c r="N40" s="32">
        <v>1275083</v>
      </c>
      <c r="O40" s="32">
        <v>1293335</v>
      </c>
      <c r="P40" s="32">
        <v>1362869</v>
      </c>
      <c r="Q40" s="32">
        <v>1430121</v>
      </c>
      <c r="R40" s="32">
        <v>1514900</v>
      </c>
      <c r="S40" s="32">
        <v>584787</v>
      </c>
      <c r="T40" s="32">
        <v>590093</v>
      </c>
      <c r="U40" s="32">
        <v>618653</v>
      </c>
      <c r="V40" s="32">
        <v>657796</v>
      </c>
      <c r="W40" s="32">
        <v>699578</v>
      </c>
      <c r="X40" s="32">
        <v>719153</v>
      </c>
      <c r="Y40" s="32">
        <v>809730</v>
      </c>
      <c r="Z40" s="32">
        <v>938816</v>
      </c>
      <c r="AA40" s="32">
        <v>45106</v>
      </c>
      <c r="AB40" s="32">
        <v>53986</v>
      </c>
      <c r="AC40" s="32">
        <v>64588</v>
      </c>
      <c r="AD40" s="32">
        <v>70505</v>
      </c>
      <c r="AE40" s="32">
        <v>67477</v>
      </c>
      <c r="AF40" s="32">
        <v>64429</v>
      </c>
      <c r="AG40" s="32">
        <v>30771</v>
      </c>
      <c r="AH40" s="32">
        <v>5471</v>
      </c>
    </row>
    <row r="41" spans="1:34" x14ac:dyDescent="0.3">
      <c r="A41" s="3">
        <v>237</v>
      </c>
      <c r="B41" s="4" t="s">
        <v>39</v>
      </c>
      <c r="C41" s="33">
        <f t="shared" si="1"/>
        <v>0.53561350007926956</v>
      </c>
      <c r="D41" s="33">
        <f t="shared" si="2"/>
        <v>0.56256809580774414</v>
      </c>
      <c r="E41" s="33">
        <f t="shared" si="3"/>
        <v>0.56263139523848593</v>
      </c>
      <c r="F41" s="33">
        <f t="shared" si="4"/>
        <v>0.68716362845572099</v>
      </c>
      <c r="G41" s="33">
        <f t="shared" si="5"/>
        <v>0.79469942122447268</v>
      </c>
      <c r="H41" s="33">
        <f t="shared" si="6"/>
        <v>0.85939635811235493</v>
      </c>
      <c r="I41" s="33">
        <f t="shared" si="7"/>
        <v>0.83529869774232857</v>
      </c>
      <c r="J41" s="33">
        <f t="shared" si="8"/>
        <v>0.84094144060490672</v>
      </c>
      <c r="K41" s="32">
        <v>1072290</v>
      </c>
      <c r="L41" s="32">
        <v>1124335</v>
      </c>
      <c r="M41" s="32">
        <v>1243386</v>
      </c>
      <c r="N41" s="32">
        <v>1315138</v>
      </c>
      <c r="O41" s="32">
        <v>1381019</v>
      </c>
      <c r="P41" s="32">
        <v>1465339</v>
      </c>
      <c r="Q41" s="32">
        <v>1584863</v>
      </c>
      <c r="R41" s="32">
        <v>1685417</v>
      </c>
      <c r="S41" s="32">
        <v>592650</v>
      </c>
      <c r="T41" s="32">
        <v>661045</v>
      </c>
      <c r="U41" s="32">
        <v>734106</v>
      </c>
      <c r="V41" s="32">
        <v>952169</v>
      </c>
      <c r="W41" s="32">
        <v>1126449</v>
      </c>
      <c r="X41" s="32">
        <v>1279261</v>
      </c>
      <c r="Y41" s="32">
        <v>1351488</v>
      </c>
      <c r="Z41" s="32">
        <v>1444988</v>
      </c>
      <c r="AA41" s="32">
        <v>18317</v>
      </c>
      <c r="AB41" s="32">
        <v>28530</v>
      </c>
      <c r="AC41" s="32">
        <v>34538</v>
      </c>
      <c r="AD41" s="32">
        <v>48454</v>
      </c>
      <c r="AE41" s="32">
        <v>28954</v>
      </c>
      <c r="AF41" s="32">
        <v>19954</v>
      </c>
      <c r="AG41" s="32">
        <v>27654</v>
      </c>
      <c r="AH41" s="32">
        <v>27651</v>
      </c>
    </row>
    <row r="42" spans="1:34" x14ac:dyDescent="0.3">
      <c r="A42" s="3">
        <v>238</v>
      </c>
      <c r="B42" s="4" t="s">
        <v>40</v>
      </c>
      <c r="C42" s="33">
        <f t="shared" si="1"/>
        <v>1.0070425200317894</v>
      </c>
      <c r="D42" s="33">
        <f t="shared" si="2"/>
        <v>0.94944023113037201</v>
      </c>
      <c r="E42" s="33">
        <f t="shared" si="3"/>
        <v>0.93782905441852382</v>
      </c>
      <c r="F42" s="33">
        <f t="shared" si="4"/>
        <v>0.94311226965793593</v>
      </c>
      <c r="G42" s="33">
        <f t="shared" si="5"/>
        <v>0.93240395720584357</v>
      </c>
      <c r="H42" s="33">
        <f t="shared" si="6"/>
        <v>0.95626655022458507</v>
      </c>
      <c r="I42" s="33">
        <f t="shared" si="7"/>
        <v>0.90264496220971169</v>
      </c>
      <c r="J42" s="33">
        <f t="shared" si="8"/>
        <v>0.9160238249168734</v>
      </c>
      <c r="K42" s="32">
        <v>581326</v>
      </c>
      <c r="L42" s="32">
        <v>617487</v>
      </c>
      <c r="M42" s="32">
        <v>672951</v>
      </c>
      <c r="N42" s="32">
        <v>721210</v>
      </c>
      <c r="O42" s="32">
        <v>749822</v>
      </c>
      <c r="P42" s="32">
        <v>783222</v>
      </c>
      <c r="Q42" s="32">
        <v>838046</v>
      </c>
      <c r="R42" s="32">
        <v>886299</v>
      </c>
      <c r="S42" s="32">
        <v>647926</v>
      </c>
      <c r="T42" s="32">
        <v>648777</v>
      </c>
      <c r="U42" s="32">
        <v>693611</v>
      </c>
      <c r="V42" s="32">
        <v>742680</v>
      </c>
      <c r="W42" s="32">
        <v>761635</v>
      </c>
      <c r="X42" s="32">
        <v>811467</v>
      </c>
      <c r="Y42" s="32">
        <v>818956</v>
      </c>
      <c r="Z42" s="32">
        <v>874369</v>
      </c>
      <c r="AA42" s="32">
        <v>62506</v>
      </c>
      <c r="AB42" s="32">
        <v>62510</v>
      </c>
      <c r="AC42" s="32">
        <v>62498</v>
      </c>
      <c r="AD42" s="32">
        <v>62498</v>
      </c>
      <c r="AE42" s="32">
        <v>62498</v>
      </c>
      <c r="AF42" s="32">
        <v>62498</v>
      </c>
      <c r="AG42" s="32">
        <v>62498</v>
      </c>
      <c r="AH42" s="32">
        <v>62498</v>
      </c>
    </row>
    <row r="43" spans="1:34" x14ac:dyDescent="0.3">
      <c r="A43" s="3">
        <v>239</v>
      </c>
      <c r="B43" s="4" t="s">
        <v>41</v>
      </c>
      <c r="C43" s="33">
        <f t="shared" si="1"/>
        <v>0.38623376623376621</v>
      </c>
      <c r="D43" s="33">
        <f t="shared" si="2"/>
        <v>0.39316320223624207</v>
      </c>
      <c r="E43" s="33">
        <f t="shared" si="3"/>
        <v>0.51147322219789615</v>
      </c>
      <c r="F43" s="33">
        <f t="shared" si="4"/>
        <v>0.86442251781601165</v>
      </c>
      <c r="G43" s="33">
        <f t="shared" si="5"/>
        <v>0.98849137621824368</v>
      </c>
      <c r="H43" s="33">
        <f t="shared" si="6"/>
        <v>0.95169556312704695</v>
      </c>
      <c r="I43" s="33">
        <f t="shared" si="7"/>
        <v>0.86584151309060242</v>
      </c>
      <c r="J43" s="33">
        <f t="shared" si="8"/>
        <v>0.82466290481712912</v>
      </c>
      <c r="K43" s="32">
        <v>173250</v>
      </c>
      <c r="L43" s="32">
        <v>179587</v>
      </c>
      <c r="M43" s="32">
        <v>191838</v>
      </c>
      <c r="N43" s="32">
        <v>221851</v>
      </c>
      <c r="O43" s="32">
        <v>195158</v>
      </c>
      <c r="P43" s="32">
        <v>211906</v>
      </c>
      <c r="Q43" s="32">
        <v>222908</v>
      </c>
      <c r="R43" s="32">
        <v>231092</v>
      </c>
      <c r="S43" s="32">
        <v>67588</v>
      </c>
      <c r="T43" s="32">
        <v>71279</v>
      </c>
      <c r="U43" s="32">
        <v>99292</v>
      </c>
      <c r="V43" s="32">
        <v>191773</v>
      </c>
      <c r="W43" s="32">
        <v>193351</v>
      </c>
      <c r="X43" s="32">
        <v>202109</v>
      </c>
      <c r="Y43" s="32">
        <v>195309</v>
      </c>
      <c r="Z43" s="32">
        <v>192879</v>
      </c>
      <c r="AA43" s="32">
        <v>673</v>
      </c>
      <c r="AB43" s="32">
        <v>672</v>
      </c>
      <c r="AC43" s="32">
        <v>1172</v>
      </c>
      <c r="AD43" s="32">
        <v>0</v>
      </c>
      <c r="AE43" s="32">
        <v>439</v>
      </c>
      <c r="AF43" s="32">
        <v>439</v>
      </c>
      <c r="AG43" s="32">
        <v>2306</v>
      </c>
      <c r="AH43" s="32">
        <v>2306</v>
      </c>
    </row>
    <row r="44" spans="1:34" x14ac:dyDescent="0.3">
      <c r="A44" s="3">
        <v>301</v>
      </c>
      <c r="B44" s="5" t="s">
        <v>42</v>
      </c>
      <c r="C44" s="33">
        <f t="shared" si="1"/>
        <v>0.37189813407790151</v>
      </c>
      <c r="D44" s="33">
        <f t="shared" si="2"/>
        <v>0.37693340031784667</v>
      </c>
      <c r="E44" s="33">
        <f t="shared" si="3"/>
        <v>0.27616497612479374</v>
      </c>
      <c r="F44" s="33">
        <f t="shared" si="4"/>
        <v>0.35858479957494943</v>
      </c>
      <c r="G44" s="33">
        <f t="shared" si="5"/>
        <v>0.37029105304742438</v>
      </c>
      <c r="H44" s="33">
        <f t="shared" si="6"/>
        <v>0.51177273576754634</v>
      </c>
      <c r="I44" s="33">
        <f t="shared" si="7"/>
        <v>0.51567326801720159</v>
      </c>
      <c r="J44" s="33">
        <f t="shared" si="8"/>
        <v>0.41944733359365627</v>
      </c>
      <c r="K44" s="32">
        <v>39296871</v>
      </c>
      <c r="L44" s="32">
        <v>42250562</v>
      </c>
      <c r="M44" s="32">
        <v>45467670</v>
      </c>
      <c r="N44" s="32">
        <v>47657391</v>
      </c>
      <c r="O44" s="32">
        <v>49319944</v>
      </c>
      <c r="P44" s="32">
        <v>51689260</v>
      </c>
      <c r="Q44" s="32">
        <v>55192797</v>
      </c>
      <c r="R44" s="32">
        <v>59820571</v>
      </c>
      <c r="S44" s="32">
        <v>16897389</v>
      </c>
      <c r="T44" s="32">
        <v>17866910</v>
      </c>
      <c r="U44" s="32">
        <v>13729800</v>
      </c>
      <c r="V44" s="32">
        <v>18288013</v>
      </c>
      <c r="W44" s="32">
        <v>19295994</v>
      </c>
      <c r="X44" s="32">
        <v>26586744</v>
      </c>
      <c r="Y44" s="32">
        <v>28610210</v>
      </c>
      <c r="Z44" s="32">
        <v>25241639</v>
      </c>
      <c r="AA44" s="32">
        <v>2282956</v>
      </c>
      <c r="AB44" s="32">
        <v>1941262</v>
      </c>
      <c r="AC44" s="32">
        <v>1173222</v>
      </c>
      <c r="AD44" s="32">
        <v>1198797</v>
      </c>
      <c r="AE44" s="32">
        <v>1033260</v>
      </c>
      <c r="AF44" s="32">
        <v>133590</v>
      </c>
      <c r="AG44" s="32">
        <v>148760</v>
      </c>
      <c r="AH44" s="32">
        <v>150060</v>
      </c>
    </row>
    <row r="45" spans="1:34" x14ac:dyDescent="0.3">
      <c r="A45" s="3">
        <v>402</v>
      </c>
      <c r="B45" s="4" t="s">
        <v>43</v>
      </c>
      <c r="C45" s="33">
        <f t="shared" si="1"/>
        <v>0.71755612503985733</v>
      </c>
      <c r="D45" s="33">
        <f t="shared" si="2"/>
        <v>0.76300045210924217</v>
      </c>
      <c r="E45" s="33">
        <f t="shared" si="3"/>
        <v>0.75500116090286307</v>
      </c>
      <c r="F45" s="33">
        <f t="shared" si="4"/>
        <v>0.77540642493501677</v>
      </c>
      <c r="G45" s="33">
        <f t="shared" si="5"/>
        <v>0.80461230218542568</v>
      </c>
      <c r="H45" s="33">
        <f t="shared" si="6"/>
        <v>0.77806315524448899</v>
      </c>
      <c r="I45" s="33">
        <f t="shared" si="7"/>
        <v>0.76913231635616064</v>
      </c>
      <c r="J45" s="33">
        <f t="shared" si="8"/>
        <v>0.8096771547777355</v>
      </c>
      <c r="K45" s="32">
        <v>1016124</v>
      </c>
      <c r="L45" s="32">
        <v>1081597</v>
      </c>
      <c r="M45" s="32">
        <v>1158581</v>
      </c>
      <c r="N45" s="32">
        <v>1207234</v>
      </c>
      <c r="O45" s="32">
        <v>1253257</v>
      </c>
      <c r="P45" s="32">
        <v>1302758</v>
      </c>
      <c r="Q45" s="32">
        <v>1375121</v>
      </c>
      <c r="R45" s="32">
        <v>1487462</v>
      </c>
      <c r="S45" s="32">
        <v>798657</v>
      </c>
      <c r="T45" s="32">
        <v>900508</v>
      </c>
      <c r="U45" s="32">
        <v>966475</v>
      </c>
      <c r="V45" s="32">
        <v>1027550</v>
      </c>
      <c r="W45" s="32">
        <v>1072114</v>
      </c>
      <c r="X45" s="32">
        <v>1070658</v>
      </c>
      <c r="Y45" s="32">
        <v>1136507</v>
      </c>
      <c r="Z45" s="32">
        <v>1264550</v>
      </c>
      <c r="AA45" s="32">
        <v>69531</v>
      </c>
      <c r="AB45" s="32">
        <v>75249</v>
      </c>
      <c r="AC45" s="32">
        <v>91745</v>
      </c>
      <c r="AD45" s="32">
        <v>91453</v>
      </c>
      <c r="AE45" s="32">
        <v>63728</v>
      </c>
      <c r="AF45" s="32">
        <v>57030</v>
      </c>
      <c r="AG45" s="32">
        <v>78857</v>
      </c>
      <c r="AH45" s="32">
        <v>60186</v>
      </c>
    </row>
    <row r="46" spans="1:34" x14ac:dyDescent="0.3">
      <c r="A46" s="3">
        <v>403</v>
      </c>
      <c r="B46" s="4" t="s">
        <v>44</v>
      </c>
      <c r="C46" s="33">
        <f t="shared" si="1"/>
        <v>0.43279513436551736</v>
      </c>
      <c r="D46" s="33">
        <f t="shared" si="2"/>
        <v>0.45302838426052294</v>
      </c>
      <c r="E46" s="33">
        <f t="shared" si="3"/>
        <v>0.38945110067865907</v>
      </c>
      <c r="F46" s="33">
        <f t="shared" si="4"/>
        <v>0.62415762849470202</v>
      </c>
      <c r="G46" s="33">
        <f t="shared" si="5"/>
        <v>0.74147863107908962</v>
      </c>
      <c r="H46" s="33">
        <f t="shared" si="6"/>
        <v>0.7400510161808157</v>
      </c>
      <c r="I46" s="33">
        <f t="shared" si="7"/>
        <v>0.78500592521107315</v>
      </c>
      <c r="J46" s="33">
        <f t="shared" si="8"/>
        <v>0.72605851151480605</v>
      </c>
      <c r="K46" s="32">
        <v>1899855</v>
      </c>
      <c r="L46" s="32">
        <v>2073614</v>
      </c>
      <c r="M46" s="32">
        <v>2263876</v>
      </c>
      <c r="N46" s="32">
        <v>2401850</v>
      </c>
      <c r="O46" s="32">
        <v>2442800</v>
      </c>
      <c r="P46" s="32">
        <v>2594863</v>
      </c>
      <c r="Q46" s="32">
        <v>2750113</v>
      </c>
      <c r="R46" s="32">
        <v>2918981</v>
      </c>
      <c r="S46" s="32">
        <v>901149</v>
      </c>
      <c r="T46" s="32">
        <v>1168975</v>
      </c>
      <c r="U46" s="32">
        <v>952957</v>
      </c>
      <c r="V46" s="32">
        <v>1561234</v>
      </c>
      <c r="W46" s="32">
        <v>1871647</v>
      </c>
      <c r="X46" s="32">
        <v>2081969</v>
      </c>
      <c r="Y46" s="32">
        <v>2299618</v>
      </c>
      <c r="Z46" s="32">
        <v>2254383</v>
      </c>
      <c r="AA46" s="32">
        <v>78901</v>
      </c>
      <c r="AB46" s="32">
        <v>229569</v>
      </c>
      <c r="AC46" s="32">
        <v>71288</v>
      </c>
      <c r="AD46" s="32">
        <v>62101</v>
      </c>
      <c r="AE46" s="32">
        <v>60363</v>
      </c>
      <c r="AF46" s="32">
        <v>161638</v>
      </c>
      <c r="AG46" s="32">
        <v>140763</v>
      </c>
      <c r="AH46" s="32">
        <v>135032</v>
      </c>
    </row>
    <row r="47" spans="1:34" x14ac:dyDescent="0.3">
      <c r="A47" s="3">
        <v>412</v>
      </c>
      <c r="B47" s="4" t="s">
        <v>45</v>
      </c>
      <c r="C47" s="33">
        <f t="shared" si="1"/>
        <v>0.34468878089040139</v>
      </c>
      <c r="D47" s="33">
        <f t="shared" si="2"/>
        <v>0.23343242093146424</v>
      </c>
      <c r="E47" s="33">
        <f t="shared" si="3"/>
        <v>0.28951785298338678</v>
      </c>
      <c r="F47" s="33">
        <f t="shared" si="4"/>
        <v>0.34419224188915176</v>
      </c>
      <c r="G47" s="33">
        <f t="shared" si="5"/>
        <v>0.42185703661466961</v>
      </c>
      <c r="H47" s="33">
        <f t="shared" si="6"/>
        <v>0.49436321491832597</v>
      </c>
      <c r="I47" s="33">
        <f t="shared" si="7"/>
        <v>0.62627700136847353</v>
      </c>
      <c r="J47" s="33">
        <f t="shared" si="8"/>
        <v>0.74477239486414748</v>
      </c>
      <c r="K47" s="32">
        <v>1836857</v>
      </c>
      <c r="L47" s="32">
        <v>1959882</v>
      </c>
      <c r="M47" s="32">
        <v>2129392</v>
      </c>
      <c r="N47" s="32">
        <v>2272512</v>
      </c>
      <c r="O47" s="32">
        <v>2374622</v>
      </c>
      <c r="P47" s="32">
        <v>2473307</v>
      </c>
      <c r="Q47" s="32">
        <v>2597785</v>
      </c>
      <c r="R47" s="32">
        <v>2792292</v>
      </c>
      <c r="S47" s="32">
        <v>919868</v>
      </c>
      <c r="T47" s="32">
        <v>739763</v>
      </c>
      <c r="U47" s="32">
        <v>883467</v>
      </c>
      <c r="V47" s="32">
        <v>1055892</v>
      </c>
      <c r="W47" s="32">
        <v>1287843</v>
      </c>
      <c r="X47" s="32">
        <v>1549578</v>
      </c>
      <c r="Y47" s="32">
        <v>1943033</v>
      </c>
      <c r="Z47" s="32">
        <v>2359030</v>
      </c>
      <c r="AA47" s="32">
        <v>286724</v>
      </c>
      <c r="AB47" s="32">
        <v>282263</v>
      </c>
      <c r="AC47" s="32">
        <v>266970</v>
      </c>
      <c r="AD47" s="32">
        <v>273711</v>
      </c>
      <c r="AE47" s="32">
        <v>286092</v>
      </c>
      <c r="AF47" s="32">
        <v>326866</v>
      </c>
      <c r="AG47" s="32">
        <v>316100</v>
      </c>
      <c r="AH47" s="32">
        <v>279408</v>
      </c>
    </row>
    <row r="48" spans="1:34" x14ac:dyDescent="0.3">
      <c r="A48" s="3">
        <v>415</v>
      </c>
      <c r="B48" s="4" t="s">
        <v>46</v>
      </c>
      <c r="C48" s="33">
        <f t="shared" si="1"/>
        <v>0.66064197171834671</v>
      </c>
      <c r="D48" s="33">
        <f t="shared" si="2"/>
        <v>0.5933337546095897</v>
      </c>
      <c r="E48" s="33">
        <f t="shared" si="3"/>
        <v>0.56192157856733593</v>
      </c>
      <c r="F48" s="33">
        <f t="shared" si="4"/>
        <v>0.5634962161854018</v>
      </c>
      <c r="G48" s="33">
        <f t="shared" si="5"/>
        <v>0.58861720320422428</v>
      </c>
      <c r="H48" s="33">
        <f t="shared" si="6"/>
        <v>0.58821367653036416</v>
      </c>
      <c r="I48" s="33">
        <f t="shared" si="7"/>
        <v>0.61505089183210593</v>
      </c>
      <c r="J48" s="33">
        <f t="shared" si="8"/>
        <v>0.62206193568931323</v>
      </c>
      <c r="K48" s="32">
        <v>412635</v>
      </c>
      <c r="L48" s="32">
        <v>443098</v>
      </c>
      <c r="M48" s="32">
        <v>469489</v>
      </c>
      <c r="N48" s="32">
        <v>491171</v>
      </c>
      <c r="O48" s="32">
        <v>499965</v>
      </c>
      <c r="P48" s="32">
        <v>538777</v>
      </c>
      <c r="Q48" s="32">
        <v>571408</v>
      </c>
      <c r="R48" s="32">
        <v>602948</v>
      </c>
      <c r="S48" s="32">
        <v>284308</v>
      </c>
      <c r="T48" s="32">
        <v>271563</v>
      </c>
      <c r="U48" s="32">
        <v>274719</v>
      </c>
      <c r="V48" s="32">
        <v>297486</v>
      </c>
      <c r="W48" s="32">
        <v>315361</v>
      </c>
      <c r="X48" s="32">
        <v>338551</v>
      </c>
      <c r="Y48" s="32">
        <v>375965</v>
      </c>
      <c r="Z48" s="32">
        <v>401293</v>
      </c>
      <c r="AA48" s="32">
        <v>11704</v>
      </c>
      <c r="AB48" s="32">
        <v>8658</v>
      </c>
      <c r="AC48" s="32">
        <v>10903</v>
      </c>
      <c r="AD48" s="32">
        <v>20713</v>
      </c>
      <c r="AE48" s="32">
        <v>21073</v>
      </c>
      <c r="AF48" s="32">
        <v>21635</v>
      </c>
      <c r="AG48" s="32">
        <v>24520</v>
      </c>
      <c r="AH48" s="32">
        <v>26222</v>
      </c>
    </row>
    <row r="49" spans="1:34" x14ac:dyDescent="0.3">
      <c r="A49" s="3">
        <v>417</v>
      </c>
      <c r="B49" s="4" t="s">
        <v>47</v>
      </c>
      <c r="C49" s="33">
        <f t="shared" si="1"/>
        <v>0.72720772437724879</v>
      </c>
      <c r="D49" s="33">
        <f t="shared" si="2"/>
        <v>0.69404240219712376</v>
      </c>
      <c r="E49" s="33">
        <f t="shared" si="3"/>
        <v>0.61308150493294478</v>
      </c>
      <c r="F49" s="33">
        <f t="shared" si="4"/>
        <v>0.6217496418275561</v>
      </c>
      <c r="G49" s="33">
        <f t="shared" si="5"/>
        <v>0.64156912369503327</v>
      </c>
      <c r="H49" s="33">
        <f t="shared" si="6"/>
        <v>0.61263386399136011</v>
      </c>
      <c r="I49" s="33">
        <f t="shared" si="7"/>
        <v>0.65854288973926267</v>
      </c>
      <c r="J49" s="33">
        <f t="shared" si="8"/>
        <v>0.68850362191091274</v>
      </c>
      <c r="K49" s="32">
        <v>1180367</v>
      </c>
      <c r="L49" s="32">
        <v>1256916</v>
      </c>
      <c r="M49" s="32">
        <v>1344937</v>
      </c>
      <c r="N49" s="32">
        <v>1431573</v>
      </c>
      <c r="O49" s="32">
        <v>1476187</v>
      </c>
      <c r="P49" s="32">
        <v>1663909</v>
      </c>
      <c r="Q49" s="32">
        <v>1682920</v>
      </c>
      <c r="R49" s="32">
        <v>1744245</v>
      </c>
      <c r="S49" s="32">
        <v>877372</v>
      </c>
      <c r="T49" s="32">
        <v>906153</v>
      </c>
      <c r="U49" s="32">
        <v>848903</v>
      </c>
      <c r="V49" s="32">
        <v>916608</v>
      </c>
      <c r="W49" s="32">
        <v>981173</v>
      </c>
      <c r="X49" s="32">
        <v>1049492</v>
      </c>
      <c r="Y49" s="32">
        <v>1156991</v>
      </c>
      <c r="Z49" s="32">
        <v>1207647</v>
      </c>
      <c r="AA49" s="32">
        <v>19000</v>
      </c>
      <c r="AB49" s="32">
        <v>33800</v>
      </c>
      <c r="AC49" s="32">
        <v>24347</v>
      </c>
      <c r="AD49" s="32">
        <v>26528</v>
      </c>
      <c r="AE49" s="32">
        <v>34097</v>
      </c>
      <c r="AF49" s="32">
        <v>30125</v>
      </c>
      <c r="AG49" s="32">
        <v>48716</v>
      </c>
      <c r="AH49" s="32">
        <v>6728</v>
      </c>
    </row>
    <row r="50" spans="1:34" x14ac:dyDescent="0.3">
      <c r="A50" s="3">
        <v>418</v>
      </c>
      <c r="B50" s="4" t="s">
        <v>48</v>
      </c>
      <c r="C50" s="33">
        <f t="shared" si="1"/>
        <v>0.89237071997669593</v>
      </c>
      <c r="D50" s="33">
        <f t="shared" si="2"/>
        <v>0.82593439120601064</v>
      </c>
      <c r="E50" s="33">
        <f t="shared" si="3"/>
        <v>0.77057114928082671</v>
      </c>
      <c r="F50" s="33">
        <f t="shared" si="4"/>
        <v>0.81641516019839111</v>
      </c>
      <c r="G50" s="33">
        <f t="shared" si="5"/>
        <v>0.81904164040155658</v>
      </c>
      <c r="H50" s="33">
        <f t="shared" si="6"/>
        <v>0.86904868555957038</v>
      </c>
      <c r="I50" s="33">
        <f t="shared" si="7"/>
        <v>1.0217683693459256</v>
      </c>
      <c r="J50" s="33">
        <f t="shared" si="8"/>
        <v>1.2026772958003336</v>
      </c>
      <c r="K50" s="32">
        <v>322691</v>
      </c>
      <c r="L50" s="32">
        <v>335138</v>
      </c>
      <c r="M50" s="32">
        <v>358050</v>
      </c>
      <c r="N50" s="32">
        <v>369573</v>
      </c>
      <c r="O50" s="32">
        <v>383906</v>
      </c>
      <c r="P50" s="32">
        <v>401844</v>
      </c>
      <c r="Q50" s="32">
        <v>410412</v>
      </c>
      <c r="R50" s="32">
        <v>443059</v>
      </c>
      <c r="S50" s="32">
        <v>289123</v>
      </c>
      <c r="T50" s="32">
        <v>280217</v>
      </c>
      <c r="U50" s="32">
        <v>275903</v>
      </c>
      <c r="V50" s="32">
        <v>301725</v>
      </c>
      <c r="W50" s="32">
        <v>314435</v>
      </c>
      <c r="X50" s="32">
        <v>349222</v>
      </c>
      <c r="Y50" s="32">
        <v>419346</v>
      </c>
      <c r="Z50" s="32">
        <v>532857</v>
      </c>
      <c r="AA50" s="32">
        <v>1163</v>
      </c>
      <c r="AB50" s="32">
        <v>3415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</row>
    <row r="51" spans="1:34" x14ac:dyDescent="0.3">
      <c r="A51" s="3">
        <v>419</v>
      </c>
      <c r="B51" s="4" t="s">
        <v>49</v>
      </c>
      <c r="C51" s="33">
        <f t="shared" si="1"/>
        <v>1.1241243343586129</v>
      </c>
      <c r="D51" s="33">
        <f t="shared" si="2"/>
        <v>1.0359023825600464</v>
      </c>
      <c r="E51" s="33">
        <f t="shared" si="3"/>
        <v>0.93452360494196562</v>
      </c>
      <c r="F51" s="33">
        <f t="shared" si="4"/>
        <v>0.83500087697826053</v>
      </c>
      <c r="G51" s="33">
        <f t="shared" si="5"/>
        <v>0.78367946328190519</v>
      </c>
      <c r="H51" s="33">
        <f t="shared" si="6"/>
        <v>0.74144165779160665</v>
      </c>
      <c r="I51" s="33">
        <f t="shared" si="7"/>
        <v>0.68715674654156345</v>
      </c>
      <c r="J51" s="33">
        <f t="shared" si="8"/>
        <v>0.69142137336575349</v>
      </c>
      <c r="K51" s="32">
        <v>442806</v>
      </c>
      <c r="L51" s="32">
        <v>466515</v>
      </c>
      <c r="M51" s="32">
        <v>494621</v>
      </c>
      <c r="N51" s="32">
        <v>518827</v>
      </c>
      <c r="O51" s="32">
        <v>546134</v>
      </c>
      <c r="P51" s="32">
        <v>574644</v>
      </c>
      <c r="Q51" s="32">
        <v>603235</v>
      </c>
      <c r="R51" s="32">
        <v>626359</v>
      </c>
      <c r="S51" s="32">
        <v>501571</v>
      </c>
      <c r="T51" s="32">
        <v>486427</v>
      </c>
      <c r="U51" s="32">
        <v>464651</v>
      </c>
      <c r="V51" s="32">
        <v>434653</v>
      </c>
      <c r="W51" s="32">
        <v>431000</v>
      </c>
      <c r="X51" s="32">
        <v>431116</v>
      </c>
      <c r="Y51" s="32">
        <v>437492</v>
      </c>
      <c r="Z51" s="32">
        <v>444804</v>
      </c>
      <c r="AA51" s="32">
        <v>3802</v>
      </c>
      <c r="AB51" s="32">
        <v>3163</v>
      </c>
      <c r="AC51" s="32">
        <v>2416</v>
      </c>
      <c r="AD51" s="32">
        <v>1432</v>
      </c>
      <c r="AE51" s="32">
        <v>3006</v>
      </c>
      <c r="AF51" s="32">
        <v>5051</v>
      </c>
      <c r="AG51" s="32">
        <v>22975</v>
      </c>
      <c r="AH51" s="32">
        <v>11726</v>
      </c>
    </row>
    <row r="52" spans="1:34" x14ac:dyDescent="0.3">
      <c r="A52" s="3">
        <v>420</v>
      </c>
      <c r="B52" s="4" t="s">
        <v>50</v>
      </c>
      <c r="C52" s="33">
        <f t="shared" si="1"/>
        <v>0.93903108095803967</v>
      </c>
      <c r="D52" s="33">
        <f t="shared" si="2"/>
        <v>0.90130948233140229</v>
      </c>
      <c r="E52" s="33">
        <f t="shared" si="3"/>
        <v>0.85252817019222016</v>
      </c>
      <c r="F52" s="33">
        <f t="shared" si="4"/>
        <v>0.78729476261485576</v>
      </c>
      <c r="G52" s="33">
        <f t="shared" si="5"/>
        <v>0.75981659696679604</v>
      </c>
      <c r="H52" s="33">
        <f t="shared" si="6"/>
        <v>0.90825100849918072</v>
      </c>
      <c r="I52" s="33">
        <f t="shared" si="7"/>
        <v>0.77331808871151286</v>
      </c>
      <c r="J52" s="33">
        <f t="shared" si="8"/>
        <v>0.75707360532452894</v>
      </c>
      <c r="K52" s="32">
        <v>428333</v>
      </c>
      <c r="L52" s="32">
        <v>462091</v>
      </c>
      <c r="M52" s="32">
        <v>472219</v>
      </c>
      <c r="N52" s="32">
        <v>505634</v>
      </c>
      <c r="O52" s="32">
        <v>496175</v>
      </c>
      <c r="P52" s="32">
        <v>521815</v>
      </c>
      <c r="Q52" s="32">
        <v>558011</v>
      </c>
      <c r="R52" s="32">
        <v>572445</v>
      </c>
      <c r="S52" s="32">
        <v>406280</v>
      </c>
      <c r="T52" s="32">
        <v>420274</v>
      </c>
      <c r="U52" s="32">
        <v>405051</v>
      </c>
      <c r="V52" s="32">
        <v>403546</v>
      </c>
      <c r="W52" s="32">
        <v>385028</v>
      </c>
      <c r="X52" s="32">
        <v>475330</v>
      </c>
      <c r="Y52" s="32">
        <v>463486</v>
      </c>
      <c r="Z52" s="32">
        <v>466538</v>
      </c>
      <c r="AA52" s="32">
        <v>4062</v>
      </c>
      <c r="AB52" s="32">
        <v>3787</v>
      </c>
      <c r="AC52" s="32">
        <v>2471</v>
      </c>
      <c r="AD52" s="32">
        <v>5463</v>
      </c>
      <c r="AE52" s="32">
        <v>8026</v>
      </c>
      <c r="AF52" s="32">
        <v>1391</v>
      </c>
      <c r="AG52" s="32">
        <v>31966</v>
      </c>
      <c r="AH52" s="32">
        <v>33155</v>
      </c>
    </row>
    <row r="53" spans="1:34" x14ac:dyDescent="0.3">
      <c r="A53" s="3">
        <v>423</v>
      </c>
      <c r="B53" s="4" t="s">
        <v>51</v>
      </c>
      <c r="C53" s="33">
        <f t="shared" si="1"/>
        <v>0.9546426911424587</v>
      </c>
      <c r="D53" s="33">
        <f t="shared" si="2"/>
        <v>0.90572980045796536</v>
      </c>
      <c r="E53" s="33">
        <f t="shared" si="3"/>
        <v>0.84753281447928119</v>
      </c>
      <c r="F53" s="33">
        <f t="shared" si="4"/>
        <v>0.80473187193651285</v>
      </c>
      <c r="G53" s="33">
        <f t="shared" si="5"/>
        <v>0.83986589483608975</v>
      </c>
      <c r="H53" s="33">
        <f t="shared" si="6"/>
        <v>0.84611131853298482</v>
      </c>
      <c r="I53" s="33">
        <f t="shared" si="7"/>
        <v>0.87912085365712367</v>
      </c>
      <c r="J53" s="33">
        <f t="shared" si="8"/>
        <v>0.82013802241484013</v>
      </c>
      <c r="K53" s="32">
        <v>357142</v>
      </c>
      <c r="L53" s="32">
        <v>382125</v>
      </c>
      <c r="M53" s="32">
        <v>405766</v>
      </c>
      <c r="N53" s="32">
        <v>411296</v>
      </c>
      <c r="O53" s="32">
        <v>417881</v>
      </c>
      <c r="P53" s="32">
        <v>417828</v>
      </c>
      <c r="Q53" s="32">
        <v>431555</v>
      </c>
      <c r="R53" s="32">
        <v>452825</v>
      </c>
      <c r="S53" s="32">
        <v>346114</v>
      </c>
      <c r="T53" s="32">
        <v>348796</v>
      </c>
      <c r="U53" s="32">
        <v>345682</v>
      </c>
      <c r="V53" s="32">
        <v>332765</v>
      </c>
      <c r="W53" s="32">
        <v>351566</v>
      </c>
      <c r="X53" s="32">
        <v>353537</v>
      </c>
      <c r="Y53" s="32">
        <v>379397</v>
      </c>
      <c r="Z53" s="32">
        <v>371387</v>
      </c>
      <c r="AA53" s="32">
        <v>5171</v>
      </c>
      <c r="AB53" s="32">
        <v>2694</v>
      </c>
      <c r="AC53" s="32">
        <v>1782</v>
      </c>
      <c r="AD53" s="32">
        <v>1782</v>
      </c>
      <c r="AE53" s="32">
        <v>602</v>
      </c>
      <c r="AF53" s="32">
        <v>8</v>
      </c>
      <c r="AG53" s="32">
        <v>8</v>
      </c>
      <c r="AH53" s="32">
        <v>8</v>
      </c>
    </row>
    <row r="54" spans="1:34" x14ac:dyDescent="0.3">
      <c r="A54" s="3">
        <v>425</v>
      </c>
      <c r="B54" s="4" t="s">
        <v>52</v>
      </c>
      <c r="C54" s="33">
        <f t="shared" si="1"/>
        <v>0.50744290643149714</v>
      </c>
      <c r="D54" s="33">
        <f t="shared" si="2"/>
        <v>0.52780724431102999</v>
      </c>
      <c r="E54" s="33">
        <f t="shared" si="3"/>
        <v>0.57261742740208488</v>
      </c>
      <c r="F54" s="33">
        <f t="shared" si="4"/>
        <v>0.57447825816097686</v>
      </c>
      <c r="G54" s="33">
        <f t="shared" si="5"/>
        <v>0.63582316979885078</v>
      </c>
      <c r="H54" s="33">
        <f t="shared" si="6"/>
        <v>0.60786010805385537</v>
      </c>
      <c r="I54" s="33">
        <f t="shared" si="7"/>
        <v>0.57015315801925748</v>
      </c>
      <c r="J54" s="33">
        <f t="shared" si="8"/>
        <v>0.58218862745325139</v>
      </c>
      <c r="K54" s="32">
        <v>532722</v>
      </c>
      <c r="L54" s="32">
        <v>575983</v>
      </c>
      <c r="M54" s="32">
        <v>614997</v>
      </c>
      <c r="N54" s="32">
        <v>642080</v>
      </c>
      <c r="O54" s="32">
        <v>653644</v>
      </c>
      <c r="P54" s="32">
        <v>629686</v>
      </c>
      <c r="Q54" s="32">
        <v>672051</v>
      </c>
      <c r="R54" s="32">
        <v>690716</v>
      </c>
      <c r="S54" s="32">
        <v>278380</v>
      </c>
      <c r="T54" s="32">
        <v>309714</v>
      </c>
      <c r="U54" s="32">
        <v>354744</v>
      </c>
      <c r="V54" s="32">
        <v>371447</v>
      </c>
      <c r="W54" s="32">
        <v>418188</v>
      </c>
      <c r="X54" s="32">
        <v>386814</v>
      </c>
      <c r="Y54" s="32">
        <v>386411</v>
      </c>
      <c r="Z54" s="32">
        <v>406418</v>
      </c>
      <c r="AA54" s="32">
        <v>8054</v>
      </c>
      <c r="AB54" s="32">
        <v>5706</v>
      </c>
      <c r="AC54" s="32">
        <v>2586</v>
      </c>
      <c r="AD54" s="32">
        <v>2586</v>
      </c>
      <c r="AE54" s="32">
        <v>2586</v>
      </c>
      <c r="AF54" s="32">
        <v>4053</v>
      </c>
      <c r="AG54" s="32">
        <v>3239</v>
      </c>
      <c r="AH54" s="32">
        <v>4291</v>
      </c>
    </row>
    <row r="55" spans="1:34" x14ac:dyDescent="0.3">
      <c r="A55" s="3">
        <v>426</v>
      </c>
      <c r="B55" s="4" t="s">
        <v>18</v>
      </c>
      <c r="C55" s="33">
        <f t="shared" si="1"/>
        <v>0.76946133954911311</v>
      </c>
      <c r="D55" s="33">
        <f t="shared" si="2"/>
        <v>0.73342480014616307</v>
      </c>
      <c r="E55" s="33">
        <f t="shared" si="3"/>
        <v>0.64723541134029206</v>
      </c>
      <c r="F55" s="33">
        <f t="shared" si="4"/>
        <v>0.57477889911374302</v>
      </c>
      <c r="G55" s="33">
        <f t="shared" si="5"/>
        <v>0.59236256152822053</v>
      </c>
      <c r="H55" s="33">
        <f t="shared" si="6"/>
        <v>0.66592923565566031</v>
      </c>
      <c r="I55" s="33">
        <f t="shared" si="7"/>
        <v>0.5561933899160032</v>
      </c>
      <c r="J55" s="33">
        <f t="shared" si="8"/>
        <v>0.55466902341050572</v>
      </c>
      <c r="K55" s="32">
        <v>274570</v>
      </c>
      <c r="L55" s="32">
        <v>290087</v>
      </c>
      <c r="M55" s="32">
        <v>312126</v>
      </c>
      <c r="N55" s="32">
        <v>323721</v>
      </c>
      <c r="O55" s="32">
        <v>327492</v>
      </c>
      <c r="P55" s="32">
        <v>344439</v>
      </c>
      <c r="Q55" s="32">
        <v>364776</v>
      </c>
      <c r="R55" s="32">
        <v>363213</v>
      </c>
      <c r="S55" s="32">
        <v>228999</v>
      </c>
      <c r="T55" s="32">
        <v>228885</v>
      </c>
      <c r="U55" s="32">
        <v>219199</v>
      </c>
      <c r="V55" s="32">
        <v>203270</v>
      </c>
      <c r="W55" s="32">
        <v>215958</v>
      </c>
      <c r="X55" s="32">
        <v>255034</v>
      </c>
      <c r="Y55" s="32">
        <v>233455</v>
      </c>
      <c r="Z55" s="32">
        <v>231312</v>
      </c>
      <c r="AA55" s="32">
        <v>17728</v>
      </c>
      <c r="AB55" s="32">
        <v>16128</v>
      </c>
      <c r="AC55" s="32">
        <v>17180</v>
      </c>
      <c r="AD55" s="32">
        <v>17202</v>
      </c>
      <c r="AE55" s="32">
        <v>21964</v>
      </c>
      <c r="AF55" s="32">
        <v>25662</v>
      </c>
      <c r="AG55" s="32">
        <v>30569</v>
      </c>
      <c r="AH55" s="32">
        <v>29849</v>
      </c>
    </row>
    <row r="56" spans="1:34" x14ac:dyDescent="0.3">
      <c r="A56" s="3">
        <v>427</v>
      </c>
      <c r="B56" s="4" t="s">
        <v>53</v>
      </c>
      <c r="C56" s="33">
        <f t="shared" si="1"/>
        <v>0.63618761580579575</v>
      </c>
      <c r="D56" s="33">
        <f t="shared" si="2"/>
        <v>0.69075341388207157</v>
      </c>
      <c r="E56" s="33">
        <f t="shared" si="3"/>
        <v>0.76801839842282593</v>
      </c>
      <c r="F56" s="33">
        <f t="shared" si="4"/>
        <v>0.79824954083916611</v>
      </c>
      <c r="G56" s="33">
        <f t="shared" si="5"/>
        <v>0.79291129110452863</v>
      </c>
      <c r="H56" s="33">
        <f t="shared" si="6"/>
        <v>0.83092477372806783</v>
      </c>
      <c r="I56" s="33">
        <f t="shared" si="7"/>
        <v>0.83666060607527881</v>
      </c>
      <c r="J56" s="33">
        <f t="shared" si="8"/>
        <v>1.0112513371745377</v>
      </c>
      <c r="K56" s="32">
        <v>1175999</v>
      </c>
      <c r="L56" s="32">
        <v>1271280</v>
      </c>
      <c r="M56" s="32">
        <v>1373596</v>
      </c>
      <c r="N56" s="32">
        <v>1434138</v>
      </c>
      <c r="O56" s="32">
        <v>1464498</v>
      </c>
      <c r="P56" s="32">
        <v>1537641</v>
      </c>
      <c r="Q56" s="32">
        <v>1652204</v>
      </c>
      <c r="R56" s="32">
        <v>1704153</v>
      </c>
      <c r="S56" s="32">
        <v>781132</v>
      </c>
      <c r="T56" s="32">
        <v>909619</v>
      </c>
      <c r="U56" s="32">
        <v>1111930</v>
      </c>
      <c r="V56" s="32">
        <v>1190068</v>
      </c>
      <c r="W56" s="32">
        <v>1191827</v>
      </c>
      <c r="X56" s="32">
        <v>1303896</v>
      </c>
      <c r="Y56" s="32">
        <v>1433647</v>
      </c>
      <c r="Z56" s="32">
        <v>1746660</v>
      </c>
      <c r="AA56" s="32">
        <v>32976</v>
      </c>
      <c r="AB56" s="32">
        <v>31478</v>
      </c>
      <c r="AC56" s="32">
        <v>56983</v>
      </c>
      <c r="AD56" s="32">
        <v>45268</v>
      </c>
      <c r="AE56" s="32">
        <v>30610</v>
      </c>
      <c r="AF56" s="32">
        <v>26232</v>
      </c>
      <c r="AG56" s="32">
        <v>51313</v>
      </c>
      <c r="AH56" s="32">
        <v>23333</v>
      </c>
    </row>
    <row r="57" spans="1:34" x14ac:dyDescent="0.3">
      <c r="A57" s="3">
        <v>428</v>
      </c>
      <c r="B57" s="4" t="s">
        <v>54</v>
      </c>
      <c r="C57" s="33">
        <f t="shared" si="1"/>
        <v>0.83412726640195756</v>
      </c>
      <c r="D57" s="33">
        <f t="shared" si="2"/>
        <v>0.799081117722377</v>
      </c>
      <c r="E57" s="33">
        <f t="shared" si="3"/>
        <v>0.83671050321852103</v>
      </c>
      <c r="F57" s="33">
        <f t="shared" si="4"/>
        <v>0.8220425222915605</v>
      </c>
      <c r="G57" s="33">
        <f t="shared" si="5"/>
        <v>0.76618768071497412</v>
      </c>
      <c r="H57" s="33">
        <f t="shared" si="6"/>
        <v>0.77192608938894758</v>
      </c>
      <c r="I57" s="33">
        <f t="shared" si="7"/>
        <v>0.76759843899425617</v>
      </c>
      <c r="J57" s="33">
        <f t="shared" si="8"/>
        <v>0.80606777070361535</v>
      </c>
      <c r="K57" s="32">
        <v>514527</v>
      </c>
      <c r="L57" s="32">
        <v>531080</v>
      </c>
      <c r="M57" s="32">
        <v>552583</v>
      </c>
      <c r="N57" s="32">
        <v>586657</v>
      </c>
      <c r="O57" s="32">
        <v>616302</v>
      </c>
      <c r="P57" s="32">
        <v>643480</v>
      </c>
      <c r="Q57" s="32">
        <v>673412</v>
      </c>
      <c r="R57" s="32">
        <v>684337</v>
      </c>
      <c r="S57" s="32">
        <v>453089</v>
      </c>
      <c r="T57" s="32">
        <v>449310</v>
      </c>
      <c r="U57" s="32">
        <v>487370</v>
      </c>
      <c r="V57" s="32">
        <v>506972</v>
      </c>
      <c r="W57" s="32">
        <v>496918</v>
      </c>
      <c r="X57" s="32">
        <v>520960</v>
      </c>
      <c r="Y57" s="32">
        <v>541409</v>
      </c>
      <c r="Z57" s="32">
        <v>572328</v>
      </c>
      <c r="AA57" s="32">
        <v>23908</v>
      </c>
      <c r="AB57" s="32">
        <v>24934</v>
      </c>
      <c r="AC57" s="32">
        <v>25018</v>
      </c>
      <c r="AD57" s="32">
        <v>24715</v>
      </c>
      <c r="AE57" s="32">
        <v>24715</v>
      </c>
      <c r="AF57" s="32">
        <v>24241</v>
      </c>
      <c r="AG57" s="32">
        <v>24499</v>
      </c>
      <c r="AH57" s="32">
        <v>20706</v>
      </c>
    </row>
    <row r="58" spans="1:34" x14ac:dyDescent="0.3">
      <c r="A58" s="3">
        <v>429</v>
      </c>
      <c r="B58" s="4" t="s">
        <v>55</v>
      </c>
      <c r="C58" s="33">
        <f t="shared" si="1"/>
        <v>0.81419356393006215</v>
      </c>
      <c r="D58" s="33">
        <f t="shared" si="2"/>
        <v>0.74878407862352947</v>
      </c>
      <c r="E58" s="33">
        <f t="shared" si="3"/>
        <v>0.82298648158698917</v>
      </c>
      <c r="F58" s="33">
        <f t="shared" si="4"/>
        <v>0.81189691517472762</v>
      </c>
      <c r="G58" s="33">
        <f t="shared" si="5"/>
        <v>0.80447496290261578</v>
      </c>
      <c r="H58" s="33">
        <f t="shared" si="6"/>
        <v>0.8599431486119159</v>
      </c>
      <c r="I58" s="33">
        <f t="shared" si="7"/>
        <v>0.94683981774742887</v>
      </c>
      <c r="J58" s="33">
        <f t="shared" si="8"/>
        <v>0.92962408721100931</v>
      </c>
      <c r="K58" s="32">
        <v>332066</v>
      </c>
      <c r="L58" s="32">
        <v>357959</v>
      </c>
      <c r="M58" s="32">
        <v>386140</v>
      </c>
      <c r="N58" s="32">
        <v>404172</v>
      </c>
      <c r="O58" s="32">
        <v>412428</v>
      </c>
      <c r="P58" s="32">
        <v>402101</v>
      </c>
      <c r="Q58" s="32">
        <v>418979</v>
      </c>
      <c r="R58" s="32">
        <v>422332</v>
      </c>
      <c r="S58" s="32">
        <v>270911</v>
      </c>
      <c r="T58" s="32">
        <v>268579</v>
      </c>
      <c r="U58" s="32">
        <v>318333</v>
      </c>
      <c r="V58" s="32">
        <v>328691</v>
      </c>
      <c r="W58" s="32">
        <v>332333</v>
      </c>
      <c r="X58" s="32">
        <v>347956</v>
      </c>
      <c r="Y58" s="32">
        <v>398878</v>
      </c>
      <c r="Z58" s="32">
        <v>394332</v>
      </c>
      <c r="AA58" s="32">
        <v>545</v>
      </c>
      <c r="AB58" s="32">
        <v>545</v>
      </c>
      <c r="AC58" s="32">
        <v>545</v>
      </c>
      <c r="AD58" s="32">
        <v>545</v>
      </c>
      <c r="AE58" s="32">
        <v>545</v>
      </c>
      <c r="AF58" s="32">
        <v>2172</v>
      </c>
      <c r="AG58" s="32">
        <v>2172</v>
      </c>
      <c r="AH58" s="32">
        <v>1722</v>
      </c>
    </row>
    <row r="59" spans="1:34" x14ac:dyDescent="0.3">
      <c r="A59" s="3">
        <v>430</v>
      </c>
      <c r="B59" s="4" t="s">
        <v>56</v>
      </c>
      <c r="C59" s="33">
        <f t="shared" si="1"/>
        <v>0.66673890190147733</v>
      </c>
      <c r="D59" s="33">
        <f t="shared" si="2"/>
        <v>0.63560792542673827</v>
      </c>
      <c r="E59" s="33">
        <f t="shared" si="3"/>
        <v>0.60671544917846221</v>
      </c>
      <c r="F59" s="33">
        <f t="shared" si="4"/>
        <v>0.56157114302202071</v>
      </c>
      <c r="G59" s="33">
        <f t="shared" si="5"/>
        <v>0.56713644918570583</v>
      </c>
      <c r="H59" s="33">
        <f t="shared" si="6"/>
        <v>0.52456540839059906</v>
      </c>
      <c r="I59" s="33">
        <f t="shared" si="7"/>
        <v>0.50665996949064251</v>
      </c>
      <c r="J59" s="33">
        <f t="shared" si="8"/>
        <v>0.53696539417984401</v>
      </c>
      <c r="K59" s="32">
        <v>216884</v>
      </c>
      <c r="L59" s="32">
        <v>223029</v>
      </c>
      <c r="M59" s="32">
        <v>224944</v>
      </c>
      <c r="N59" s="32">
        <v>239138</v>
      </c>
      <c r="O59" s="32">
        <v>248129</v>
      </c>
      <c r="P59" s="32">
        <v>254952</v>
      </c>
      <c r="Q59" s="32">
        <v>268770</v>
      </c>
      <c r="R59" s="32">
        <v>263395</v>
      </c>
      <c r="S59" s="32">
        <v>148079</v>
      </c>
      <c r="T59" s="32">
        <v>149227</v>
      </c>
      <c r="U59" s="32">
        <v>143861</v>
      </c>
      <c r="V59" s="32">
        <v>141554</v>
      </c>
      <c r="W59" s="32">
        <v>146404</v>
      </c>
      <c r="X59" s="32">
        <v>139277</v>
      </c>
      <c r="Y59" s="32">
        <v>141368</v>
      </c>
      <c r="Z59" s="32">
        <v>146118</v>
      </c>
      <c r="AA59" s="32">
        <v>3474</v>
      </c>
      <c r="AB59" s="32">
        <v>7468</v>
      </c>
      <c r="AC59" s="32">
        <v>7384</v>
      </c>
      <c r="AD59" s="32">
        <v>7261</v>
      </c>
      <c r="AE59" s="32">
        <v>5681</v>
      </c>
      <c r="AF59" s="32">
        <v>5538</v>
      </c>
      <c r="AG59" s="32">
        <v>5193</v>
      </c>
      <c r="AH59" s="32">
        <v>4684</v>
      </c>
    </row>
    <row r="60" spans="1:34" x14ac:dyDescent="0.3">
      <c r="A60" s="3">
        <v>432</v>
      </c>
      <c r="B60" s="4" t="s">
        <v>57</v>
      </c>
      <c r="C60" s="33">
        <f t="shared" si="1"/>
        <v>0.51422804310754844</v>
      </c>
      <c r="D60" s="33">
        <f t="shared" si="2"/>
        <v>0.49469907687346315</v>
      </c>
      <c r="E60" s="33">
        <f t="shared" si="3"/>
        <v>0.47834652168649505</v>
      </c>
      <c r="F60" s="33">
        <f t="shared" si="4"/>
        <v>0.47999893455504355</v>
      </c>
      <c r="G60" s="33">
        <f t="shared" si="5"/>
        <v>0.54526820509893259</v>
      </c>
      <c r="H60" s="33">
        <f t="shared" si="6"/>
        <v>0.53935144344915542</v>
      </c>
      <c r="I60" s="33">
        <f t="shared" si="7"/>
        <v>0.5641648168701443</v>
      </c>
      <c r="J60" s="33">
        <f t="shared" si="8"/>
        <v>0.59630543179722839</v>
      </c>
      <c r="K60" s="32">
        <v>172406</v>
      </c>
      <c r="L60" s="32">
        <v>173649</v>
      </c>
      <c r="M60" s="32">
        <v>181726</v>
      </c>
      <c r="N60" s="32">
        <v>187715</v>
      </c>
      <c r="O60" s="32">
        <v>192707</v>
      </c>
      <c r="P60" s="32">
        <v>198379</v>
      </c>
      <c r="Q60" s="32">
        <v>201824</v>
      </c>
      <c r="R60" s="32">
        <v>207169</v>
      </c>
      <c r="S60" s="32">
        <v>88972</v>
      </c>
      <c r="T60" s="32">
        <v>86493</v>
      </c>
      <c r="U60" s="32">
        <v>87206</v>
      </c>
      <c r="V60" s="32">
        <v>90183</v>
      </c>
      <c r="W60" s="32">
        <v>105407</v>
      </c>
      <c r="X60" s="32">
        <v>108346</v>
      </c>
      <c r="Y60" s="32">
        <v>125757</v>
      </c>
      <c r="Z60" s="32">
        <v>126446</v>
      </c>
      <c r="AA60" s="32">
        <v>316</v>
      </c>
      <c r="AB60" s="32">
        <v>589</v>
      </c>
      <c r="AC60" s="32">
        <v>278</v>
      </c>
      <c r="AD60" s="32">
        <v>80</v>
      </c>
      <c r="AE60" s="32">
        <v>330</v>
      </c>
      <c r="AF60" s="32">
        <v>1350</v>
      </c>
      <c r="AG60" s="32">
        <v>11895</v>
      </c>
      <c r="AH60" s="32">
        <v>2910</v>
      </c>
    </row>
    <row r="61" spans="1:34" x14ac:dyDescent="0.3">
      <c r="A61" s="3">
        <v>434</v>
      </c>
      <c r="B61" s="4" t="s">
        <v>58</v>
      </c>
      <c r="C61" s="33">
        <f t="shared" si="1"/>
        <v>0.28300069597249855</v>
      </c>
      <c r="D61" s="33">
        <f t="shared" si="2"/>
        <v>0.29587386122898723</v>
      </c>
      <c r="E61" s="33">
        <f t="shared" si="3"/>
        <v>0.21118086583840784</v>
      </c>
      <c r="F61" s="33">
        <f t="shared" si="4"/>
        <v>0.21206569272910761</v>
      </c>
      <c r="G61" s="33">
        <f t="shared" si="5"/>
        <v>0.2093420483272222</v>
      </c>
      <c r="H61" s="33">
        <f t="shared" si="6"/>
        <v>0.27625779162956365</v>
      </c>
      <c r="I61" s="33">
        <f t="shared" si="7"/>
        <v>0.27670095041082443</v>
      </c>
      <c r="J61" s="33">
        <f t="shared" si="8"/>
        <v>0.33418819264203026</v>
      </c>
      <c r="K61" s="32">
        <v>142247</v>
      </c>
      <c r="L61" s="32">
        <v>152467</v>
      </c>
      <c r="M61" s="32">
        <v>159129</v>
      </c>
      <c r="N61" s="32">
        <v>166472</v>
      </c>
      <c r="O61" s="32">
        <v>175636</v>
      </c>
      <c r="P61" s="32">
        <v>179680</v>
      </c>
      <c r="Q61" s="32">
        <v>189497</v>
      </c>
      <c r="R61" s="32">
        <v>194184</v>
      </c>
      <c r="S61" s="32">
        <v>40256</v>
      </c>
      <c r="T61" s="32">
        <v>45111</v>
      </c>
      <c r="U61" s="32">
        <v>33605</v>
      </c>
      <c r="V61" s="32">
        <v>35303</v>
      </c>
      <c r="W61" s="32">
        <v>36768</v>
      </c>
      <c r="X61" s="32">
        <v>49638</v>
      </c>
      <c r="Y61" s="32">
        <v>52434</v>
      </c>
      <c r="Z61" s="32">
        <v>64894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</row>
    <row r="62" spans="1:34" x14ac:dyDescent="0.3">
      <c r="A62" s="3">
        <v>436</v>
      </c>
      <c r="B62" s="4" t="s">
        <v>59</v>
      </c>
      <c r="C62" s="33">
        <f t="shared" si="1"/>
        <v>0.6022162654174078</v>
      </c>
      <c r="D62" s="33">
        <f t="shared" si="2"/>
        <v>0.53679855223734896</v>
      </c>
      <c r="E62" s="33">
        <f t="shared" si="3"/>
        <v>0.48457601424180469</v>
      </c>
      <c r="F62" s="33">
        <f t="shared" si="4"/>
        <v>0.48859145952836203</v>
      </c>
      <c r="G62" s="33">
        <f t="shared" si="5"/>
        <v>0.51762348841307027</v>
      </c>
      <c r="H62" s="33">
        <f t="shared" si="6"/>
        <v>0.52271490750816108</v>
      </c>
      <c r="I62" s="33">
        <f t="shared" si="7"/>
        <v>0.53617786995242167</v>
      </c>
      <c r="J62" s="33">
        <f t="shared" si="8"/>
        <v>0.51288058935981717</v>
      </c>
      <c r="K62" s="32">
        <v>119751</v>
      </c>
      <c r="L62" s="32">
        <v>133171</v>
      </c>
      <c r="M62" s="32">
        <v>143802</v>
      </c>
      <c r="N62" s="32">
        <v>149055</v>
      </c>
      <c r="O62" s="32">
        <v>153233</v>
      </c>
      <c r="P62" s="32">
        <v>154392</v>
      </c>
      <c r="Q62" s="32">
        <v>163940</v>
      </c>
      <c r="R62" s="32">
        <v>171576</v>
      </c>
      <c r="S62" s="32">
        <v>73054</v>
      </c>
      <c r="T62" s="32">
        <v>71718</v>
      </c>
      <c r="U62" s="32">
        <v>69915</v>
      </c>
      <c r="V62" s="32">
        <v>73059</v>
      </c>
      <c r="W62" s="32">
        <v>79549</v>
      </c>
      <c r="X62" s="32">
        <v>81685</v>
      </c>
      <c r="Y62" s="32">
        <v>88165</v>
      </c>
      <c r="Z62" s="32">
        <v>88262</v>
      </c>
      <c r="AA62" s="32">
        <v>938</v>
      </c>
      <c r="AB62" s="32">
        <v>232</v>
      </c>
      <c r="AC62" s="32">
        <v>232</v>
      </c>
      <c r="AD62" s="32">
        <v>232</v>
      </c>
      <c r="AE62" s="32">
        <v>232</v>
      </c>
      <c r="AF62" s="32">
        <v>982</v>
      </c>
      <c r="AG62" s="32">
        <v>264</v>
      </c>
      <c r="AH62" s="32">
        <v>264</v>
      </c>
    </row>
    <row r="63" spans="1:34" x14ac:dyDescent="0.3">
      <c r="A63" s="3">
        <v>437</v>
      </c>
      <c r="B63" s="4" t="s">
        <v>60</v>
      </c>
      <c r="C63" s="33">
        <f t="shared" si="1"/>
        <v>0.59595136364135626</v>
      </c>
      <c r="D63" s="33">
        <f t="shared" si="2"/>
        <v>0.60701853674370021</v>
      </c>
      <c r="E63" s="33">
        <f t="shared" si="3"/>
        <v>0.61346521780596086</v>
      </c>
      <c r="F63" s="33">
        <f t="shared" si="4"/>
        <v>0.67603101874819616</v>
      </c>
      <c r="G63" s="33">
        <f t="shared" si="5"/>
        <v>0.67019570925298055</v>
      </c>
      <c r="H63" s="33">
        <f t="shared" si="6"/>
        <v>0.65679767213226714</v>
      </c>
      <c r="I63" s="33">
        <f t="shared" si="7"/>
        <v>0.67486589237466865</v>
      </c>
      <c r="J63" s="33">
        <f t="shared" si="8"/>
        <v>0.69275804438000887</v>
      </c>
      <c r="K63" s="32">
        <v>455215</v>
      </c>
      <c r="L63" s="32">
        <v>480613</v>
      </c>
      <c r="M63" s="32">
        <v>513783</v>
      </c>
      <c r="N63" s="32">
        <v>530131</v>
      </c>
      <c r="O63" s="32">
        <v>543868</v>
      </c>
      <c r="P63" s="32">
        <v>556389</v>
      </c>
      <c r="Q63" s="32">
        <v>583673</v>
      </c>
      <c r="R63" s="32">
        <v>595944</v>
      </c>
      <c r="S63" s="32">
        <v>276306</v>
      </c>
      <c r="T63" s="32">
        <v>302406</v>
      </c>
      <c r="U63" s="32">
        <v>324517</v>
      </c>
      <c r="V63" s="32">
        <v>367245</v>
      </c>
      <c r="W63" s="32">
        <v>378946</v>
      </c>
      <c r="X63" s="32">
        <v>381499</v>
      </c>
      <c r="Y63" s="32">
        <v>409651</v>
      </c>
      <c r="Z63" s="32">
        <v>433119</v>
      </c>
      <c r="AA63" s="32">
        <v>5020</v>
      </c>
      <c r="AB63" s="32">
        <v>10665</v>
      </c>
      <c r="AC63" s="32">
        <v>9329</v>
      </c>
      <c r="AD63" s="32">
        <v>8860</v>
      </c>
      <c r="AE63" s="32">
        <v>14448</v>
      </c>
      <c r="AF63" s="32">
        <v>16064</v>
      </c>
      <c r="AG63" s="32">
        <v>15750</v>
      </c>
      <c r="AH63" s="32">
        <v>20274</v>
      </c>
    </row>
    <row r="64" spans="1:34" x14ac:dyDescent="0.3">
      <c r="A64" s="3">
        <v>438</v>
      </c>
      <c r="B64" s="4" t="s">
        <v>61</v>
      </c>
      <c r="C64" s="33">
        <f t="shared" si="1"/>
        <v>0.41745458746065212</v>
      </c>
      <c r="D64" s="33">
        <f t="shared" si="2"/>
        <v>0.44278310053012465</v>
      </c>
      <c r="E64" s="33">
        <f t="shared" si="3"/>
        <v>0.40951207313489013</v>
      </c>
      <c r="F64" s="33">
        <f t="shared" si="4"/>
        <v>0.41571264072477421</v>
      </c>
      <c r="G64" s="33">
        <f t="shared" si="5"/>
        <v>0.48188332660476385</v>
      </c>
      <c r="H64" s="33">
        <f t="shared" si="6"/>
        <v>0.47801778686961499</v>
      </c>
      <c r="I64" s="33">
        <f t="shared" si="7"/>
        <v>0.43335670174554164</v>
      </c>
      <c r="J64" s="33">
        <f t="shared" si="8"/>
        <v>0.69120354598798861</v>
      </c>
      <c r="K64" s="32">
        <v>173135</v>
      </c>
      <c r="L64" s="32">
        <v>185994</v>
      </c>
      <c r="M64" s="32">
        <v>193943</v>
      </c>
      <c r="N64" s="32">
        <v>210162</v>
      </c>
      <c r="O64" s="32">
        <v>217976</v>
      </c>
      <c r="P64" s="32">
        <v>230732</v>
      </c>
      <c r="Q64" s="32">
        <v>253904</v>
      </c>
      <c r="R64" s="32">
        <v>261253</v>
      </c>
      <c r="S64" s="32">
        <v>74340</v>
      </c>
      <c r="T64" s="32">
        <v>84419</v>
      </c>
      <c r="U64" s="32">
        <v>81486</v>
      </c>
      <c r="V64" s="32">
        <v>89557</v>
      </c>
      <c r="W64" s="32">
        <v>107229</v>
      </c>
      <c r="X64" s="32">
        <v>112484</v>
      </c>
      <c r="Y64" s="32">
        <v>112221</v>
      </c>
      <c r="Z64" s="32">
        <v>181168</v>
      </c>
      <c r="AA64" s="32">
        <v>2064</v>
      </c>
      <c r="AB64" s="32">
        <v>2064</v>
      </c>
      <c r="AC64" s="32">
        <v>2064</v>
      </c>
      <c r="AD64" s="32">
        <v>2190</v>
      </c>
      <c r="AE64" s="32">
        <v>2190</v>
      </c>
      <c r="AF64" s="32">
        <v>2190</v>
      </c>
      <c r="AG64" s="32">
        <v>2190</v>
      </c>
      <c r="AH64" s="32">
        <v>589</v>
      </c>
    </row>
    <row r="65" spans="1:34" x14ac:dyDescent="0.3">
      <c r="A65" s="3">
        <v>439</v>
      </c>
      <c r="B65" s="4" t="s">
        <v>62</v>
      </c>
      <c r="C65" s="33">
        <f t="shared" si="1"/>
        <v>0.71230282436560888</v>
      </c>
      <c r="D65" s="33">
        <f t="shared" si="2"/>
        <v>0.69712874577090378</v>
      </c>
      <c r="E65" s="33">
        <f t="shared" si="3"/>
        <v>0.62962779261820578</v>
      </c>
      <c r="F65" s="33">
        <f t="shared" si="4"/>
        <v>0.61139286482996125</v>
      </c>
      <c r="G65" s="33">
        <f t="shared" si="5"/>
        <v>0.64573485637003691</v>
      </c>
      <c r="H65" s="33">
        <f t="shared" si="6"/>
        <v>0.64787153871422776</v>
      </c>
      <c r="I65" s="33">
        <f t="shared" si="7"/>
        <v>0.6486056780820274</v>
      </c>
      <c r="J65" s="33">
        <f t="shared" si="8"/>
        <v>0.62521017854632366</v>
      </c>
      <c r="K65" s="32">
        <v>128312</v>
      </c>
      <c r="L65" s="32">
        <v>132416</v>
      </c>
      <c r="M65" s="32">
        <v>141131</v>
      </c>
      <c r="N65" s="32">
        <v>148672</v>
      </c>
      <c r="O65" s="32">
        <v>150839</v>
      </c>
      <c r="P65" s="32">
        <v>155253</v>
      </c>
      <c r="Q65" s="32">
        <v>166676</v>
      </c>
      <c r="R65" s="32">
        <v>177825</v>
      </c>
      <c r="S65" s="32">
        <v>91927</v>
      </c>
      <c r="T65" s="32">
        <v>92821</v>
      </c>
      <c r="U65" s="32">
        <v>89370</v>
      </c>
      <c r="V65" s="32">
        <v>91475</v>
      </c>
      <c r="W65" s="32">
        <v>97980</v>
      </c>
      <c r="X65" s="32">
        <v>102351</v>
      </c>
      <c r="Y65" s="32">
        <v>110488</v>
      </c>
      <c r="Z65" s="32">
        <v>113573</v>
      </c>
      <c r="AA65" s="32">
        <v>530</v>
      </c>
      <c r="AB65" s="32">
        <v>510</v>
      </c>
      <c r="AC65" s="32">
        <v>510</v>
      </c>
      <c r="AD65" s="32">
        <v>578</v>
      </c>
      <c r="AE65" s="32">
        <v>578</v>
      </c>
      <c r="AF65" s="32">
        <v>1767</v>
      </c>
      <c r="AG65" s="32">
        <v>2381</v>
      </c>
      <c r="AH65" s="32">
        <v>2395</v>
      </c>
    </row>
    <row r="66" spans="1:34" x14ac:dyDescent="0.3">
      <c r="A66" s="3">
        <v>441</v>
      </c>
      <c r="B66" s="4" t="s">
        <v>63</v>
      </c>
      <c r="C66" s="33">
        <f t="shared" si="1"/>
        <v>0.72384144745859869</v>
      </c>
      <c r="D66" s="33">
        <f t="shared" si="2"/>
        <v>0.86777556559008995</v>
      </c>
      <c r="E66" s="33">
        <f t="shared" si="3"/>
        <v>0.86557871534088715</v>
      </c>
      <c r="F66" s="33">
        <f t="shared" si="4"/>
        <v>0.84388300136193395</v>
      </c>
      <c r="G66" s="33">
        <f t="shared" si="5"/>
        <v>0.80001815083342576</v>
      </c>
      <c r="H66" s="33">
        <f t="shared" si="6"/>
        <v>0.79739650344357826</v>
      </c>
      <c r="I66" s="33">
        <f t="shared" si="7"/>
        <v>0.83012662629306599</v>
      </c>
      <c r="J66" s="33">
        <f t="shared" si="8"/>
        <v>0.8312192739553721</v>
      </c>
      <c r="K66" s="32">
        <v>160502</v>
      </c>
      <c r="L66" s="32">
        <v>174287</v>
      </c>
      <c r="M66" s="32">
        <v>181013</v>
      </c>
      <c r="N66" s="32">
        <v>187968</v>
      </c>
      <c r="O66" s="32">
        <v>198338</v>
      </c>
      <c r="P66" s="32">
        <v>198195</v>
      </c>
      <c r="Q66" s="32">
        <v>207066</v>
      </c>
      <c r="R66" s="32">
        <v>217039</v>
      </c>
      <c r="S66" s="32">
        <v>116644</v>
      </c>
      <c r="T66" s="32">
        <v>151708</v>
      </c>
      <c r="U66" s="32">
        <v>157113</v>
      </c>
      <c r="V66" s="32">
        <v>159055</v>
      </c>
      <c r="W66" s="32">
        <v>159106</v>
      </c>
      <c r="X66" s="32">
        <v>158316</v>
      </c>
      <c r="Y66" s="32">
        <v>174167</v>
      </c>
      <c r="Z66" s="32">
        <v>182583</v>
      </c>
      <c r="AA66" s="32">
        <v>466</v>
      </c>
      <c r="AB66" s="32">
        <v>466</v>
      </c>
      <c r="AC66" s="32">
        <v>432</v>
      </c>
      <c r="AD66" s="32">
        <v>432</v>
      </c>
      <c r="AE66" s="32">
        <v>432</v>
      </c>
      <c r="AF66" s="32">
        <v>276</v>
      </c>
      <c r="AG66" s="32">
        <v>2276</v>
      </c>
      <c r="AH66" s="32">
        <v>2176</v>
      </c>
    </row>
    <row r="67" spans="1:34" x14ac:dyDescent="0.3">
      <c r="A67" s="3">
        <v>501</v>
      </c>
      <c r="B67" s="4" t="s">
        <v>64</v>
      </c>
      <c r="C67" s="33">
        <f t="shared" si="1"/>
        <v>0.69831243865373949</v>
      </c>
      <c r="D67" s="33">
        <f t="shared" si="2"/>
        <v>0.5742601093991474</v>
      </c>
      <c r="E67" s="33">
        <f t="shared" si="3"/>
        <v>0.47788937847816837</v>
      </c>
      <c r="F67" s="33">
        <f t="shared" si="4"/>
        <v>0.59136593893372114</v>
      </c>
      <c r="G67" s="33">
        <f t="shared" si="5"/>
        <v>0.61269154075322552</v>
      </c>
      <c r="H67" s="33">
        <f t="shared" si="6"/>
        <v>0.67233344588301047</v>
      </c>
      <c r="I67" s="33">
        <f t="shared" si="7"/>
        <v>0.69144238106909617</v>
      </c>
      <c r="J67" s="33">
        <f t="shared" si="8"/>
        <v>0.78195826515564715</v>
      </c>
      <c r="K67" s="32">
        <v>1657599</v>
      </c>
      <c r="L67" s="32">
        <v>1756138</v>
      </c>
      <c r="M67" s="32">
        <v>1870956</v>
      </c>
      <c r="N67" s="32">
        <v>1946639</v>
      </c>
      <c r="O67" s="32">
        <v>2022024</v>
      </c>
      <c r="P67" s="32">
        <v>2061312</v>
      </c>
      <c r="Q67" s="32">
        <v>2301084</v>
      </c>
      <c r="R67" s="32">
        <v>2475150</v>
      </c>
      <c r="S67" s="32">
        <v>1168170</v>
      </c>
      <c r="T67" s="32">
        <v>1018733</v>
      </c>
      <c r="U67" s="32">
        <v>915431</v>
      </c>
      <c r="V67" s="32">
        <v>1162129</v>
      </c>
      <c r="W67" s="32">
        <v>1250415</v>
      </c>
      <c r="X67" s="32">
        <v>1393023</v>
      </c>
      <c r="Y67" s="32">
        <v>1596143</v>
      </c>
      <c r="Z67" s="32">
        <v>1941592</v>
      </c>
      <c r="AA67" s="32">
        <v>10648</v>
      </c>
      <c r="AB67" s="32">
        <v>10253</v>
      </c>
      <c r="AC67" s="32">
        <v>21321</v>
      </c>
      <c r="AD67" s="32">
        <v>10953</v>
      </c>
      <c r="AE67" s="32">
        <v>11538</v>
      </c>
      <c r="AF67" s="32">
        <v>7134</v>
      </c>
      <c r="AG67" s="32">
        <v>5076</v>
      </c>
      <c r="AH67" s="32">
        <v>6128</v>
      </c>
    </row>
    <row r="68" spans="1:34" x14ac:dyDescent="0.3">
      <c r="A68" s="3">
        <v>502</v>
      </c>
      <c r="B68" s="4" t="s">
        <v>65</v>
      </c>
      <c r="C68" s="33">
        <f t="shared" si="1"/>
        <v>0.38405856678665518</v>
      </c>
      <c r="D68" s="33">
        <f t="shared" si="2"/>
        <v>0.32669903565671082</v>
      </c>
      <c r="E68" s="33">
        <f t="shared" si="3"/>
        <v>0.34292754436854744</v>
      </c>
      <c r="F68" s="33">
        <f t="shared" si="4"/>
        <v>0.347476788091929</v>
      </c>
      <c r="G68" s="33">
        <f t="shared" si="5"/>
        <v>0.34335061520438814</v>
      </c>
      <c r="H68" s="33">
        <f t="shared" si="6"/>
        <v>0.37023056719356129</v>
      </c>
      <c r="I68" s="33">
        <f t="shared" si="7"/>
        <v>0.40467358892120564</v>
      </c>
      <c r="J68" s="33">
        <f t="shared" si="8"/>
        <v>0.41924911902424894</v>
      </c>
      <c r="K68" s="32">
        <v>1678494</v>
      </c>
      <c r="L68" s="32">
        <v>1784012</v>
      </c>
      <c r="M68" s="32">
        <v>1923660</v>
      </c>
      <c r="N68" s="32">
        <v>2022561</v>
      </c>
      <c r="O68" s="32">
        <v>2095645</v>
      </c>
      <c r="P68" s="32">
        <v>2190381</v>
      </c>
      <c r="Q68" s="32">
        <v>2342782</v>
      </c>
      <c r="R68" s="32">
        <v>2485880</v>
      </c>
      <c r="S68" s="32">
        <v>1004099</v>
      </c>
      <c r="T68" s="32">
        <v>1024626</v>
      </c>
      <c r="U68" s="32">
        <v>1109055</v>
      </c>
      <c r="V68" s="32">
        <v>1158328</v>
      </c>
      <c r="W68" s="32">
        <v>1186067</v>
      </c>
      <c r="X68" s="32">
        <v>1282805</v>
      </c>
      <c r="Y68" s="32">
        <v>1365814</v>
      </c>
      <c r="Z68" s="32">
        <v>1459955</v>
      </c>
      <c r="AA68" s="32">
        <v>359459</v>
      </c>
      <c r="AB68" s="32">
        <v>441791</v>
      </c>
      <c r="AC68" s="32">
        <v>449379</v>
      </c>
      <c r="AD68" s="32">
        <v>455535</v>
      </c>
      <c r="AE68" s="32">
        <v>466526</v>
      </c>
      <c r="AF68" s="32">
        <v>471859</v>
      </c>
      <c r="AG68" s="32">
        <v>417752</v>
      </c>
      <c r="AH68" s="32">
        <v>417752</v>
      </c>
    </row>
    <row r="69" spans="1:34" x14ac:dyDescent="0.3">
      <c r="A69" s="3">
        <v>511</v>
      </c>
      <c r="B69" s="4" t="s">
        <v>66</v>
      </c>
      <c r="C69" s="33">
        <f t="shared" ref="C69:C132" si="9">+(S69-AA69)/K69</f>
        <v>0.64305728761733816</v>
      </c>
      <c r="D69" s="33">
        <f t="shared" ref="D69:D132" si="10">+(T69-AB69)/L69</f>
        <v>0.58615983544185724</v>
      </c>
      <c r="E69" s="33">
        <f t="shared" ref="E69:E132" si="11">+(U69-AC69)/M69</f>
        <v>0.58002661733335847</v>
      </c>
      <c r="F69" s="33">
        <f t="shared" ref="F69:F132" si="12">+(V69-AD69)/N69</f>
        <v>0.59842684406510183</v>
      </c>
      <c r="G69" s="33">
        <f t="shared" ref="G69:G132" si="13">+(W69-AE69)/O69</f>
        <v>0.59467814517706907</v>
      </c>
      <c r="H69" s="33">
        <f t="shared" ref="H69:H132" si="14">+(X69-AF69)/P69</f>
        <v>0.64690243474786024</v>
      </c>
      <c r="I69" s="33">
        <f t="shared" ref="I69:I132" si="15">+(Y69-AG69)/Q69</f>
        <v>0.71950582448380396</v>
      </c>
      <c r="J69" s="33">
        <f t="shared" ref="J69:J132" si="16">+(Z69-AH69)/R69</f>
        <v>0.70026889865171948</v>
      </c>
      <c r="K69" s="32">
        <v>191647</v>
      </c>
      <c r="L69" s="32">
        <v>203697</v>
      </c>
      <c r="M69" s="32">
        <v>211892</v>
      </c>
      <c r="N69" s="32">
        <v>215109</v>
      </c>
      <c r="O69" s="32">
        <v>229995</v>
      </c>
      <c r="P69" s="32">
        <v>245241</v>
      </c>
      <c r="Q69" s="32">
        <v>262255</v>
      </c>
      <c r="R69" s="32">
        <v>264040</v>
      </c>
      <c r="S69" s="32">
        <v>124540</v>
      </c>
      <c r="T69" s="32">
        <v>120310</v>
      </c>
      <c r="U69" s="32">
        <v>123814</v>
      </c>
      <c r="V69" s="32">
        <v>129638</v>
      </c>
      <c r="W69" s="32">
        <v>137684</v>
      </c>
      <c r="X69" s="32">
        <v>159558</v>
      </c>
      <c r="Y69" s="32">
        <v>189605</v>
      </c>
      <c r="Z69" s="32">
        <v>185810</v>
      </c>
      <c r="AA69" s="32">
        <v>1300</v>
      </c>
      <c r="AB69" s="32">
        <v>911</v>
      </c>
      <c r="AC69" s="32">
        <v>911</v>
      </c>
      <c r="AD69" s="32">
        <v>911</v>
      </c>
      <c r="AE69" s="32">
        <v>911</v>
      </c>
      <c r="AF69" s="32">
        <v>911</v>
      </c>
      <c r="AG69" s="32">
        <v>911</v>
      </c>
      <c r="AH69" s="32">
        <v>911</v>
      </c>
    </row>
    <row r="70" spans="1:34" x14ac:dyDescent="0.3">
      <c r="A70" s="3">
        <v>512</v>
      </c>
      <c r="B70" s="4" t="s">
        <v>67</v>
      </c>
      <c r="C70" s="33">
        <f t="shared" si="9"/>
        <v>0.21386135271679813</v>
      </c>
      <c r="D70" s="33">
        <f t="shared" si="10"/>
        <v>0.46058726955212331</v>
      </c>
      <c r="E70" s="33">
        <f t="shared" si="11"/>
        <v>0.46409155502960975</v>
      </c>
      <c r="F70" s="33">
        <f t="shared" si="12"/>
        <v>0.45645171508072258</v>
      </c>
      <c r="G70" s="33">
        <f t="shared" si="13"/>
        <v>0.5075657389659084</v>
      </c>
      <c r="H70" s="33">
        <f t="shared" si="14"/>
        <v>0.53805842869718312</v>
      </c>
      <c r="I70" s="33">
        <f t="shared" si="15"/>
        <v>0.52944853482879173</v>
      </c>
      <c r="J70" s="33">
        <f t="shared" si="16"/>
        <v>0.64705452073302439</v>
      </c>
      <c r="K70" s="32">
        <v>177746</v>
      </c>
      <c r="L70" s="32">
        <v>191258</v>
      </c>
      <c r="M70" s="32">
        <v>197739</v>
      </c>
      <c r="N70" s="32">
        <v>205209</v>
      </c>
      <c r="O70" s="32">
        <v>201897</v>
      </c>
      <c r="P70" s="32">
        <v>218112</v>
      </c>
      <c r="Q70" s="32">
        <v>223967</v>
      </c>
      <c r="R70" s="32">
        <v>232407</v>
      </c>
      <c r="S70" s="32">
        <v>40540</v>
      </c>
      <c r="T70" s="32">
        <v>90618</v>
      </c>
      <c r="U70" s="32">
        <v>94496</v>
      </c>
      <c r="V70" s="32">
        <v>96395</v>
      </c>
      <c r="W70" s="32">
        <v>105203</v>
      </c>
      <c r="X70" s="32">
        <v>120084</v>
      </c>
      <c r="Y70" s="32">
        <v>121306</v>
      </c>
      <c r="Z70" s="32">
        <v>153107</v>
      </c>
      <c r="AA70" s="32">
        <v>2527</v>
      </c>
      <c r="AB70" s="32">
        <v>2527</v>
      </c>
      <c r="AC70" s="32">
        <v>2727</v>
      </c>
      <c r="AD70" s="32">
        <v>2727</v>
      </c>
      <c r="AE70" s="32">
        <v>2727</v>
      </c>
      <c r="AF70" s="32">
        <v>2727</v>
      </c>
      <c r="AG70" s="32">
        <v>2727</v>
      </c>
      <c r="AH70" s="32">
        <v>2727</v>
      </c>
    </row>
    <row r="71" spans="1:34" x14ac:dyDescent="0.3">
      <c r="A71" s="3">
        <v>513</v>
      </c>
      <c r="B71" s="4" t="s">
        <v>68</v>
      </c>
      <c r="C71" s="33">
        <f t="shared" si="9"/>
        <v>9.3525363502695635E-2</v>
      </c>
      <c r="D71" s="33">
        <f t="shared" si="10"/>
        <v>8.0425730220531857E-2</v>
      </c>
      <c r="E71" s="33">
        <f t="shared" si="11"/>
        <v>0.10722339849327885</v>
      </c>
      <c r="F71" s="33">
        <f t="shared" si="12"/>
        <v>7.0103864508281086E-2</v>
      </c>
      <c r="G71" s="33">
        <f t="shared" si="13"/>
        <v>3.6395651995868576E-2</v>
      </c>
      <c r="H71" s="33">
        <f t="shared" si="14"/>
        <v>0.10513132469763115</v>
      </c>
      <c r="I71" s="33">
        <f t="shared" si="15"/>
        <v>0.2011684509727163</v>
      </c>
      <c r="J71" s="33">
        <f t="shared" si="16"/>
        <v>0.40778912352707536</v>
      </c>
      <c r="K71" s="32">
        <v>195872</v>
      </c>
      <c r="L71" s="32">
        <v>199563</v>
      </c>
      <c r="M71" s="32">
        <v>203090</v>
      </c>
      <c r="N71" s="32">
        <v>213740</v>
      </c>
      <c r="O71" s="32">
        <v>219779</v>
      </c>
      <c r="P71" s="32">
        <v>223568</v>
      </c>
      <c r="Q71" s="32">
        <v>235012</v>
      </c>
      <c r="R71" s="32">
        <v>241696</v>
      </c>
      <c r="S71" s="32">
        <v>31156</v>
      </c>
      <c r="T71" s="32">
        <v>31500</v>
      </c>
      <c r="U71" s="32">
        <v>38178</v>
      </c>
      <c r="V71" s="32">
        <v>32563</v>
      </c>
      <c r="W71" s="32">
        <v>25345</v>
      </c>
      <c r="X71" s="32">
        <v>39445</v>
      </c>
      <c r="Y71" s="32">
        <v>59910</v>
      </c>
      <c r="Z71" s="32">
        <v>113156</v>
      </c>
      <c r="AA71" s="32">
        <v>12837</v>
      </c>
      <c r="AB71" s="32">
        <v>15450</v>
      </c>
      <c r="AC71" s="32">
        <v>16402</v>
      </c>
      <c r="AD71" s="32">
        <v>17579</v>
      </c>
      <c r="AE71" s="32">
        <v>17346</v>
      </c>
      <c r="AF71" s="32">
        <v>15941</v>
      </c>
      <c r="AG71" s="32">
        <v>12633</v>
      </c>
      <c r="AH71" s="32">
        <v>14595</v>
      </c>
    </row>
    <row r="72" spans="1:34" x14ac:dyDescent="0.3">
      <c r="A72" s="3">
        <v>514</v>
      </c>
      <c r="B72" s="4" t="s">
        <v>69</v>
      </c>
      <c r="C72" s="33">
        <f t="shared" si="9"/>
        <v>0.29555829441044384</v>
      </c>
      <c r="D72" s="33">
        <f t="shared" si="10"/>
        <v>0.24578600694984701</v>
      </c>
      <c r="E72" s="33">
        <f t="shared" si="11"/>
        <v>0.42604227448106785</v>
      </c>
      <c r="F72" s="33">
        <f t="shared" si="12"/>
        <v>0.52025678396040531</v>
      </c>
      <c r="G72" s="33">
        <f t="shared" si="13"/>
        <v>0.585204599332942</v>
      </c>
      <c r="H72" s="33">
        <f t="shared" si="14"/>
        <v>0.5778777696528149</v>
      </c>
      <c r="I72" s="33">
        <f t="shared" si="15"/>
        <v>0.66712119127145963</v>
      </c>
      <c r="J72" s="33">
        <f t="shared" si="16"/>
        <v>0.73732665718818902</v>
      </c>
      <c r="K72" s="32">
        <v>189049</v>
      </c>
      <c r="L72" s="32">
        <v>212091</v>
      </c>
      <c r="M72" s="32">
        <v>221079</v>
      </c>
      <c r="N72" s="32">
        <v>233971</v>
      </c>
      <c r="O72" s="32">
        <v>219771</v>
      </c>
      <c r="P72" s="32">
        <v>222907</v>
      </c>
      <c r="Q72" s="32">
        <v>239811</v>
      </c>
      <c r="R72" s="32">
        <v>242655</v>
      </c>
      <c r="S72" s="32">
        <v>63436</v>
      </c>
      <c r="T72" s="32">
        <v>58672</v>
      </c>
      <c r="U72" s="32">
        <v>98732</v>
      </c>
      <c r="V72" s="32">
        <v>126689</v>
      </c>
      <c r="W72" s="32">
        <v>132542</v>
      </c>
      <c r="X72" s="32">
        <v>132744</v>
      </c>
      <c r="Y72" s="32">
        <v>164158</v>
      </c>
      <c r="Z72" s="32">
        <v>183241</v>
      </c>
      <c r="AA72" s="32">
        <v>7561</v>
      </c>
      <c r="AB72" s="32">
        <v>6543</v>
      </c>
      <c r="AC72" s="32">
        <v>4543</v>
      </c>
      <c r="AD72" s="32">
        <v>4964</v>
      </c>
      <c r="AE72" s="32">
        <v>3931</v>
      </c>
      <c r="AF72" s="32">
        <v>3931</v>
      </c>
      <c r="AG72" s="32">
        <v>4175</v>
      </c>
      <c r="AH72" s="32">
        <v>4325</v>
      </c>
    </row>
    <row r="73" spans="1:34" x14ac:dyDescent="0.3">
      <c r="A73" s="3">
        <v>515</v>
      </c>
      <c r="B73" s="4" t="s">
        <v>70</v>
      </c>
      <c r="C73" s="33">
        <f t="shared" si="9"/>
        <v>0.70034585832924889</v>
      </c>
      <c r="D73" s="33">
        <f t="shared" si="10"/>
        <v>0.69267795402359522</v>
      </c>
      <c r="E73" s="33">
        <f t="shared" si="11"/>
        <v>0.70558875702849366</v>
      </c>
      <c r="F73" s="33">
        <f t="shared" si="12"/>
        <v>0.74247657095919051</v>
      </c>
      <c r="G73" s="33">
        <f t="shared" si="13"/>
        <v>0.79671788552299772</v>
      </c>
      <c r="H73" s="33">
        <f t="shared" si="14"/>
        <v>0.73888775182012223</v>
      </c>
      <c r="I73" s="33">
        <f t="shared" si="15"/>
        <v>0.74345730527158815</v>
      </c>
      <c r="J73" s="33">
        <f t="shared" si="16"/>
        <v>0.76346360598576202</v>
      </c>
      <c r="K73" s="32">
        <v>289714</v>
      </c>
      <c r="L73" s="32">
        <v>303112</v>
      </c>
      <c r="M73" s="32">
        <v>305542</v>
      </c>
      <c r="N73" s="32">
        <v>321396</v>
      </c>
      <c r="O73" s="32">
        <v>314858</v>
      </c>
      <c r="P73" s="32">
        <v>342010</v>
      </c>
      <c r="Q73" s="32">
        <v>344621</v>
      </c>
      <c r="R73" s="32">
        <v>344150</v>
      </c>
      <c r="S73" s="32">
        <v>233165</v>
      </c>
      <c r="T73" s="32">
        <v>240203</v>
      </c>
      <c r="U73" s="32">
        <v>244898</v>
      </c>
      <c r="V73" s="32">
        <v>271103</v>
      </c>
      <c r="W73" s="32">
        <v>273732</v>
      </c>
      <c r="X73" s="32">
        <v>275486</v>
      </c>
      <c r="Y73" s="32">
        <v>277540</v>
      </c>
      <c r="Z73" s="32">
        <v>274920</v>
      </c>
      <c r="AA73" s="32">
        <v>30265</v>
      </c>
      <c r="AB73" s="32">
        <v>30244</v>
      </c>
      <c r="AC73" s="32">
        <v>29311</v>
      </c>
      <c r="AD73" s="32">
        <v>32474</v>
      </c>
      <c r="AE73" s="32">
        <v>22879</v>
      </c>
      <c r="AF73" s="32">
        <v>22779</v>
      </c>
      <c r="AG73" s="32">
        <v>21329</v>
      </c>
      <c r="AH73" s="32">
        <v>12174</v>
      </c>
    </row>
    <row r="74" spans="1:34" x14ac:dyDescent="0.3">
      <c r="A74" s="3">
        <v>516</v>
      </c>
      <c r="B74" s="4" t="s">
        <v>71</v>
      </c>
      <c r="C74" s="33">
        <f t="shared" si="9"/>
        <v>0.34779136864571303</v>
      </c>
      <c r="D74" s="33">
        <f t="shared" si="10"/>
        <v>0.41336808653366192</v>
      </c>
      <c r="E74" s="33">
        <f t="shared" si="11"/>
        <v>0.4483319647451689</v>
      </c>
      <c r="F74" s="33">
        <f t="shared" si="12"/>
        <v>0.47617781118402669</v>
      </c>
      <c r="G74" s="33">
        <f t="shared" si="13"/>
        <v>0.50597839207547235</v>
      </c>
      <c r="H74" s="33">
        <f t="shared" si="14"/>
        <v>0.56210084631249557</v>
      </c>
      <c r="I74" s="33">
        <f t="shared" si="15"/>
        <v>0.76350679937853072</v>
      </c>
      <c r="J74" s="33">
        <f t="shared" si="16"/>
        <v>0.65324244214124516</v>
      </c>
      <c r="K74" s="32">
        <v>409507</v>
      </c>
      <c r="L74" s="32">
        <v>442741</v>
      </c>
      <c r="M74" s="32">
        <v>456675</v>
      </c>
      <c r="N74" s="32">
        <v>518865</v>
      </c>
      <c r="O74" s="32">
        <v>534341</v>
      </c>
      <c r="P74" s="32">
        <v>562440</v>
      </c>
      <c r="Q74" s="32">
        <v>546447</v>
      </c>
      <c r="R74" s="32">
        <v>557003</v>
      </c>
      <c r="S74" s="32">
        <v>150582</v>
      </c>
      <c r="T74" s="32">
        <v>191387</v>
      </c>
      <c r="U74" s="32">
        <v>210004</v>
      </c>
      <c r="V74" s="32">
        <v>250429</v>
      </c>
      <c r="W74" s="32">
        <v>273367</v>
      </c>
      <c r="X74" s="32">
        <v>320314</v>
      </c>
      <c r="Y74" s="32">
        <v>421144</v>
      </c>
      <c r="Z74" s="32">
        <v>439218</v>
      </c>
      <c r="AA74" s="32">
        <v>8159</v>
      </c>
      <c r="AB74" s="32">
        <v>8372</v>
      </c>
      <c r="AC74" s="32">
        <v>5262</v>
      </c>
      <c r="AD74" s="32">
        <v>3357</v>
      </c>
      <c r="AE74" s="32">
        <v>3002</v>
      </c>
      <c r="AF74" s="32">
        <v>4166</v>
      </c>
      <c r="AG74" s="32">
        <v>3928</v>
      </c>
      <c r="AH74" s="32">
        <v>75360</v>
      </c>
    </row>
    <row r="75" spans="1:34" x14ac:dyDescent="0.3">
      <c r="A75" s="3">
        <v>517</v>
      </c>
      <c r="B75" s="4" t="s">
        <v>72</v>
      </c>
      <c r="C75" s="33">
        <f t="shared" si="9"/>
        <v>0.64310690142386173</v>
      </c>
      <c r="D75" s="33">
        <f t="shared" si="10"/>
        <v>0.59529182794288094</v>
      </c>
      <c r="E75" s="33">
        <f t="shared" si="11"/>
        <v>0.5917014950920958</v>
      </c>
      <c r="F75" s="33">
        <f t="shared" si="12"/>
        <v>0.55192367069837656</v>
      </c>
      <c r="G75" s="33">
        <f t="shared" si="13"/>
        <v>0.5523483203025269</v>
      </c>
      <c r="H75" s="33">
        <f t="shared" si="14"/>
        <v>0.55338069657392319</v>
      </c>
      <c r="I75" s="33">
        <f t="shared" si="15"/>
        <v>0.54803919776525545</v>
      </c>
      <c r="J75" s="33">
        <f t="shared" si="16"/>
        <v>0.60212202026563799</v>
      </c>
      <c r="K75" s="32">
        <v>420406</v>
      </c>
      <c r="L75" s="32">
        <v>457290</v>
      </c>
      <c r="M75" s="32">
        <v>490739</v>
      </c>
      <c r="N75" s="32">
        <v>524674</v>
      </c>
      <c r="O75" s="32">
        <v>540514</v>
      </c>
      <c r="P75" s="32">
        <v>556409</v>
      </c>
      <c r="Q75" s="32">
        <v>601769</v>
      </c>
      <c r="R75" s="32">
        <v>609702</v>
      </c>
      <c r="S75" s="32">
        <v>272011</v>
      </c>
      <c r="T75" s="32">
        <v>276557</v>
      </c>
      <c r="U75" s="32">
        <v>292020</v>
      </c>
      <c r="V75" s="32">
        <v>293108</v>
      </c>
      <c r="W75" s="32">
        <v>306283</v>
      </c>
      <c r="X75" s="32">
        <v>312187</v>
      </c>
      <c r="Y75" s="32">
        <v>334066</v>
      </c>
      <c r="Z75" s="32">
        <v>371745</v>
      </c>
      <c r="AA75" s="32">
        <v>1645</v>
      </c>
      <c r="AB75" s="32">
        <v>4336</v>
      </c>
      <c r="AC75" s="32">
        <v>1649</v>
      </c>
      <c r="AD75" s="32">
        <v>3528</v>
      </c>
      <c r="AE75" s="32">
        <v>7731</v>
      </c>
      <c r="AF75" s="32">
        <v>4281</v>
      </c>
      <c r="AG75" s="32">
        <v>4273</v>
      </c>
      <c r="AH75" s="32">
        <v>4630</v>
      </c>
    </row>
    <row r="76" spans="1:34" x14ac:dyDescent="0.3">
      <c r="A76" s="3">
        <v>519</v>
      </c>
      <c r="B76" s="4" t="s">
        <v>73</v>
      </c>
      <c r="C76" s="33">
        <f t="shared" si="9"/>
        <v>0.18055589478054856</v>
      </c>
      <c r="D76" s="33">
        <f t="shared" si="10"/>
        <v>0.15494908478524325</v>
      </c>
      <c r="E76" s="33">
        <f t="shared" si="11"/>
        <v>0.15428888795900744</v>
      </c>
      <c r="F76" s="33">
        <f t="shared" si="12"/>
        <v>0.29620078657503957</v>
      </c>
      <c r="G76" s="33">
        <f t="shared" si="13"/>
        <v>0.44078584461323034</v>
      </c>
      <c r="H76" s="33">
        <f t="shared" si="14"/>
        <v>0.46917550603515501</v>
      </c>
      <c r="I76" s="33">
        <f t="shared" si="15"/>
        <v>0.47438786628600621</v>
      </c>
      <c r="J76" s="33">
        <f t="shared" si="16"/>
        <v>0.46870731106497193</v>
      </c>
      <c r="K76" s="32">
        <v>245658</v>
      </c>
      <c r="L76" s="32">
        <v>254148</v>
      </c>
      <c r="M76" s="32">
        <v>262877</v>
      </c>
      <c r="N76" s="32">
        <v>285796</v>
      </c>
      <c r="O76" s="32">
        <v>282804</v>
      </c>
      <c r="P76" s="32">
        <v>289802</v>
      </c>
      <c r="Q76" s="32">
        <v>309287</v>
      </c>
      <c r="R76" s="32">
        <v>312581</v>
      </c>
      <c r="S76" s="32">
        <v>60978</v>
      </c>
      <c r="T76" s="32">
        <v>55935</v>
      </c>
      <c r="U76" s="32">
        <v>57460</v>
      </c>
      <c r="V76" s="32">
        <v>102688</v>
      </c>
      <c r="W76" s="32">
        <v>142138</v>
      </c>
      <c r="X76" s="32">
        <v>150348</v>
      </c>
      <c r="Y76" s="32">
        <v>159837</v>
      </c>
      <c r="Z76" s="32">
        <v>159018</v>
      </c>
      <c r="AA76" s="32">
        <v>16623</v>
      </c>
      <c r="AB76" s="32">
        <v>16555</v>
      </c>
      <c r="AC76" s="32">
        <v>16901</v>
      </c>
      <c r="AD76" s="32">
        <v>18035</v>
      </c>
      <c r="AE76" s="32">
        <v>17482</v>
      </c>
      <c r="AF76" s="32">
        <v>14380</v>
      </c>
      <c r="AG76" s="32">
        <v>13115</v>
      </c>
      <c r="AH76" s="32">
        <v>12509</v>
      </c>
    </row>
    <row r="77" spans="1:34" x14ac:dyDescent="0.3">
      <c r="A77" s="3">
        <v>520</v>
      </c>
      <c r="B77" s="4" t="s">
        <v>74</v>
      </c>
      <c r="C77" s="33">
        <f t="shared" si="9"/>
        <v>0.52851087677709851</v>
      </c>
      <c r="D77" s="33">
        <f t="shared" si="10"/>
        <v>0.57182019613594193</v>
      </c>
      <c r="E77" s="33">
        <f t="shared" si="11"/>
        <v>0.63185319623086111</v>
      </c>
      <c r="F77" s="33">
        <f t="shared" si="12"/>
        <v>0.75721649756504217</v>
      </c>
      <c r="G77" s="33">
        <f t="shared" si="13"/>
        <v>0.76928567240803569</v>
      </c>
      <c r="H77" s="33">
        <f t="shared" si="14"/>
        <v>0.802636444448798</v>
      </c>
      <c r="I77" s="33">
        <f t="shared" si="15"/>
        <v>0.8379078422766012</v>
      </c>
      <c r="J77" s="33">
        <f t="shared" si="16"/>
        <v>0.99627627442248079</v>
      </c>
      <c r="K77" s="32">
        <v>310478</v>
      </c>
      <c r="L77" s="32">
        <v>344353</v>
      </c>
      <c r="M77" s="32">
        <v>367511</v>
      </c>
      <c r="N77" s="32">
        <v>379062</v>
      </c>
      <c r="O77" s="32">
        <v>392299</v>
      </c>
      <c r="P77" s="32">
        <v>408353</v>
      </c>
      <c r="Q77" s="32">
        <v>437424</v>
      </c>
      <c r="R77" s="32">
        <v>453578</v>
      </c>
      <c r="S77" s="32">
        <v>165580</v>
      </c>
      <c r="T77" s="32">
        <v>198407</v>
      </c>
      <c r="U77" s="32">
        <v>234242</v>
      </c>
      <c r="V77" s="32">
        <v>290677</v>
      </c>
      <c r="W77" s="32">
        <v>306806</v>
      </c>
      <c r="X77" s="32">
        <v>335904</v>
      </c>
      <c r="Y77" s="32">
        <v>376178</v>
      </c>
      <c r="Z77" s="32">
        <v>459474</v>
      </c>
      <c r="AA77" s="32">
        <v>1489</v>
      </c>
      <c r="AB77" s="32">
        <v>1499</v>
      </c>
      <c r="AC77" s="32">
        <v>2029</v>
      </c>
      <c r="AD77" s="32">
        <v>3645</v>
      </c>
      <c r="AE77" s="32">
        <v>5016</v>
      </c>
      <c r="AF77" s="32">
        <v>8145</v>
      </c>
      <c r="AG77" s="32">
        <v>9657</v>
      </c>
      <c r="AH77" s="32">
        <v>7585</v>
      </c>
    </row>
    <row r="78" spans="1:34" x14ac:dyDescent="0.3">
      <c r="A78" s="3">
        <v>521</v>
      </c>
      <c r="B78" s="4" t="s">
        <v>75</v>
      </c>
      <c r="C78" s="33">
        <f t="shared" si="9"/>
        <v>0.62511212319373155</v>
      </c>
      <c r="D78" s="33">
        <f t="shared" si="10"/>
        <v>0.60907254140268829</v>
      </c>
      <c r="E78" s="33">
        <f t="shared" si="11"/>
        <v>0.69457162529589445</v>
      </c>
      <c r="F78" s="33">
        <f t="shared" si="12"/>
        <v>0.94583831994073064</v>
      </c>
      <c r="G78" s="33">
        <f t="shared" si="13"/>
        <v>1.1005887068065743</v>
      </c>
      <c r="H78" s="33">
        <f t="shared" si="14"/>
        <v>1.2433689254891014</v>
      </c>
      <c r="I78" s="33">
        <f t="shared" si="15"/>
        <v>1.2126920587635539</v>
      </c>
      <c r="J78" s="33">
        <f t="shared" si="16"/>
        <v>1.1233348591631001</v>
      </c>
      <c r="K78" s="32">
        <v>345602</v>
      </c>
      <c r="L78" s="32">
        <v>364771</v>
      </c>
      <c r="M78" s="32">
        <v>397946</v>
      </c>
      <c r="N78" s="32">
        <v>421128</v>
      </c>
      <c r="O78" s="32">
        <v>412939</v>
      </c>
      <c r="P78" s="32">
        <v>429870</v>
      </c>
      <c r="Q78" s="32">
        <v>451164</v>
      </c>
      <c r="R78" s="32">
        <v>474059</v>
      </c>
      <c r="S78" s="32">
        <v>216040</v>
      </c>
      <c r="T78" s="32">
        <v>223234</v>
      </c>
      <c r="U78" s="32">
        <v>280049</v>
      </c>
      <c r="V78" s="32">
        <v>403961</v>
      </c>
      <c r="W78" s="32">
        <v>460014</v>
      </c>
      <c r="X78" s="32">
        <v>538399</v>
      </c>
      <c r="Y78" s="32">
        <v>549467</v>
      </c>
      <c r="Z78" s="32">
        <v>538684</v>
      </c>
      <c r="AA78" s="32">
        <v>0</v>
      </c>
      <c r="AB78" s="32">
        <v>1062</v>
      </c>
      <c r="AC78" s="32">
        <v>3647</v>
      </c>
      <c r="AD78" s="32">
        <v>5642</v>
      </c>
      <c r="AE78" s="32">
        <v>5538</v>
      </c>
      <c r="AF78" s="32">
        <v>3912</v>
      </c>
      <c r="AG78" s="32">
        <v>2344</v>
      </c>
      <c r="AH78" s="32">
        <v>6157</v>
      </c>
    </row>
    <row r="79" spans="1:34" x14ac:dyDescent="0.3">
      <c r="A79" s="3">
        <v>522</v>
      </c>
      <c r="B79" s="4" t="s">
        <v>76</v>
      </c>
      <c r="C79" s="33">
        <f t="shared" si="9"/>
        <v>0.86349059033328635</v>
      </c>
      <c r="D79" s="33">
        <f t="shared" si="10"/>
        <v>0.71750954062259109</v>
      </c>
      <c r="E79" s="33">
        <f t="shared" si="11"/>
        <v>0.71181648782368434</v>
      </c>
      <c r="F79" s="33">
        <f t="shared" si="12"/>
        <v>0.69360045475807419</v>
      </c>
      <c r="G79" s="33">
        <f t="shared" si="13"/>
        <v>0.73261178466073684</v>
      </c>
      <c r="H79" s="33">
        <f t="shared" si="14"/>
        <v>0.78016470972279039</v>
      </c>
      <c r="I79" s="33">
        <f t="shared" si="15"/>
        <v>0.80682688553149307</v>
      </c>
      <c r="J79" s="33">
        <f t="shared" si="16"/>
        <v>0.95276041216167717</v>
      </c>
      <c r="K79" s="32">
        <v>411598</v>
      </c>
      <c r="L79" s="32">
        <v>420308</v>
      </c>
      <c r="M79" s="32">
        <v>451327</v>
      </c>
      <c r="N79" s="32">
        <v>476737</v>
      </c>
      <c r="O79" s="32">
        <v>490519</v>
      </c>
      <c r="P79" s="32">
        <v>496267</v>
      </c>
      <c r="Q79" s="32">
        <v>532688</v>
      </c>
      <c r="R79" s="32">
        <v>543379</v>
      </c>
      <c r="S79" s="32">
        <v>363932</v>
      </c>
      <c r="T79" s="32">
        <v>325671</v>
      </c>
      <c r="U79" s="32">
        <v>348443</v>
      </c>
      <c r="V79" s="32">
        <v>355473</v>
      </c>
      <c r="W79" s="32">
        <v>372885</v>
      </c>
      <c r="X79" s="32">
        <v>399488</v>
      </c>
      <c r="Y79" s="32">
        <v>443564</v>
      </c>
      <c r="Z79" s="32">
        <v>532204</v>
      </c>
      <c r="AA79" s="32">
        <v>8521</v>
      </c>
      <c r="AB79" s="32">
        <v>24096</v>
      </c>
      <c r="AC79" s="32">
        <v>27181</v>
      </c>
      <c r="AD79" s="32">
        <v>24808</v>
      </c>
      <c r="AE79" s="32">
        <v>13525</v>
      </c>
      <c r="AF79" s="32">
        <v>12318</v>
      </c>
      <c r="AG79" s="32">
        <v>13777</v>
      </c>
      <c r="AH79" s="32">
        <v>14494</v>
      </c>
    </row>
    <row r="80" spans="1:34" x14ac:dyDescent="0.3">
      <c r="A80" s="3">
        <v>528</v>
      </c>
      <c r="B80" s="4" t="s">
        <v>77</v>
      </c>
      <c r="C80" s="33">
        <f t="shared" si="9"/>
        <v>0.49465042831691003</v>
      </c>
      <c r="D80" s="33">
        <f t="shared" si="10"/>
        <v>0.49505270752422659</v>
      </c>
      <c r="E80" s="33">
        <f t="shared" si="11"/>
        <v>0.52846766987984062</v>
      </c>
      <c r="F80" s="33">
        <f t="shared" si="12"/>
        <v>0.56250624004089478</v>
      </c>
      <c r="G80" s="33">
        <f t="shared" si="13"/>
        <v>0.59710098609085882</v>
      </c>
      <c r="H80" s="33">
        <f t="shared" si="14"/>
        <v>0.70269837771801502</v>
      </c>
      <c r="I80" s="33">
        <f t="shared" si="15"/>
        <v>0.62286044255633732</v>
      </c>
      <c r="J80" s="33">
        <f t="shared" si="16"/>
        <v>0.71086198177670867</v>
      </c>
      <c r="K80" s="32">
        <v>854274</v>
      </c>
      <c r="L80" s="32">
        <v>912014</v>
      </c>
      <c r="M80" s="32">
        <v>963637</v>
      </c>
      <c r="N80" s="32">
        <v>1001596</v>
      </c>
      <c r="O80" s="32">
        <v>1051323</v>
      </c>
      <c r="P80" s="32">
        <v>1093583</v>
      </c>
      <c r="Q80" s="32">
        <v>1174133</v>
      </c>
      <c r="R80" s="32">
        <v>1204283</v>
      </c>
      <c r="S80" s="32">
        <v>446056</v>
      </c>
      <c r="T80" s="32">
        <v>474784</v>
      </c>
      <c r="U80" s="32">
        <v>532540</v>
      </c>
      <c r="V80" s="32">
        <v>586693</v>
      </c>
      <c r="W80" s="32">
        <v>649791</v>
      </c>
      <c r="X80" s="32">
        <v>790244</v>
      </c>
      <c r="Y80" s="32">
        <v>731321</v>
      </c>
      <c r="Z80" s="32">
        <v>856079</v>
      </c>
      <c r="AA80" s="32">
        <v>23489</v>
      </c>
      <c r="AB80" s="32">
        <v>23289</v>
      </c>
      <c r="AC80" s="32">
        <v>23289</v>
      </c>
      <c r="AD80" s="32">
        <v>23289</v>
      </c>
      <c r="AE80" s="32">
        <v>22045</v>
      </c>
      <c r="AF80" s="32">
        <v>21785</v>
      </c>
      <c r="AG80" s="32">
        <v>0</v>
      </c>
      <c r="AH80" s="32">
        <v>0</v>
      </c>
    </row>
    <row r="81" spans="1:34" x14ac:dyDescent="0.3">
      <c r="A81" s="3">
        <v>529</v>
      </c>
      <c r="B81" s="4" t="s">
        <v>78</v>
      </c>
      <c r="C81" s="33">
        <f t="shared" si="9"/>
        <v>0.77597809200154355</v>
      </c>
      <c r="D81" s="33">
        <f t="shared" si="10"/>
        <v>0.81298098818753872</v>
      </c>
      <c r="E81" s="33">
        <f t="shared" si="11"/>
        <v>0.80376955071491041</v>
      </c>
      <c r="F81" s="33">
        <f t="shared" si="12"/>
        <v>0.8156785933366334</v>
      </c>
      <c r="G81" s="33">
        <f t="shared" si="13"/>
        <v>0.86527460834118497</v>
      </c>
      <c r="H81" s="33">
        <f t="shared" si="14"/>
        <v>0.9762408090207878</v>
      </c>
      <c r="I81" s="33">
        <f t="shared" si="15"/>
        <v>1.0480575638211747</v>
      </c>
      <c r="J81" s="33">
        <f t="shared" si="16"/>
        <v>1.0700746702889314</v>
      </c>
      <c r="K81" s="32">
        <v>697097</v>
      </c>
      <c r="L81" s="32">
        <v>731177</v>
      </c>
      <c r="M81" s="32">
        <v>786672</v>
      </c>
      <c r="N81" s="32">
        <v>844438</v>
      </c>
      <c r="O81" s="32">
        <v>877741</v>
      </c>
      <c r="P81" s="32">
        <v>931892</v>
      </c>
      <c r="Q81" s="32">
        <v>991873</v>
      </c>
      <c r="R81" s="32">
        <v>1027718</v>
      </c>
      <c r="S81" s="32">
        <v>560721</v>
      </c>
      <c r="T81" s="32">
        <v>611379</v>
      </c>
      <c r="U81" s="32">
        <v>648944</v>
      </c>
      <c r="V81" s="32">
        <v>700764</v>
      </c>
      <c r="W81" s="32">
        <v>773716</v>
      </c>
      <c r="X81" s="32">
        <v>923980</v>
      </c>
      <c r="Y81" s="32">
        <v>1053691</v>
      </c>
      <c r="Z81" s="32">
        <v>1115886</v>
      </c>
      <c r="AA81" s="32">
        <v>19789</v>
      </c>
      <c r="AB81" s="32">
        <v>16946</v>
      </c>
      <c r="AC81" s="32">
        <v>16641</v>
      </c>
      <c r="AD81" s="32">
        <v>11974</v>
      </c>
      <c r="AE81" s="32">
        <v>14229</v>
      </c>
      <c r="AF81" s="32">
        <v>14229</v>
      </c>
      <c r="AG81" s="32">
        <v>14151</v>
      </c>
      <c r="AH81" s="32">
        <v>16151</v>
      </c>
    </row>
    <row r="82" spans="1:34" x14ac:dyDescent="0.3">
      <c r="A82" s="3">
        <v>532</v>
      </c>
      <c r="B82" s="4" t="s">
        <v>79</v>
      </c>
      <c r="C82" s="33">
        <f t="shared" si="9"/>
        <v>0.6824403842038943</v>
      </c>
      <c r="D82" s="33">
        <f t="shared" si="10"/>
        <v>0.65958431492814029</v>
      </c>
      <c r="E82" s="33">
        <f t="shared" si="11"/>
        <v>0.68589926445119098</v>
      </c>
      <c r="F82" s="33">
        <f t="shared" si="12"/>
        <v>0.72350624127636953</v>
      </c>
      <c r="G82" s="33">
        <f t="shared" si="13"/>
        <v>0.69283910495344936</v>
      </c>
      <c r="H82" s="33">
        <f t="shared" si="14"/>
        <v>0.68426188185230863</v>
      </c>
      <c r="I82" s="33">
        <f t="shared" si="15"/>
        <v>0.71436433092650165</v>
      </c>
      <c r="J82" s="33">
        <f t="shared" si="16"/>
        <v>0.73665764445779081</v>
      </c>
      <c r="K82" s="32">
        <v>336488</v>
      </c>
      <c r="L82" s="32">
        <v>358685</v>
      </c>
      <c r="M82" s="32">
        <v>392632</v>
      </c>
      <c r="N82" s="32">
        <v>402642</v>
      </c>
      <c r="O82" s="32">
        <v>420939</v>
      </c>
      <c r="P82" s="32">
        <v>442734</v>
      </c>
      <c r="Q82" s="32">
        <v>467004</v>
      </c>
      <c r="R82" s="32">
        <v>496183</v>
      </c>
      <c r="S82" s="32">
        <v>232664</v>
      </c>
      <c r="T82" s="32">
        <v>239260</v>
      </c>
      <c r="U82" s="32">
        <v>271862</v>
      </c>
      <c r="V82" s="32">
        <v>291314</v>
      </c>
      <c r="W82" s="32">
        <v>291643</v>
      </c>
      <c r="X82" s="32">
        <v>302946</v>
      </c>
      <c r="Y82" s="32">
        <v>333611</v>
      </c>
      <c r="Z82" s="32">
        <v>365517</v>
      </c>
      <c r="AA82" s="32">
        <v>3031</v>
      </c>
      <c r="AB82" s="32">
        <v>2677</v>
      </c>
      <c r="AC82" s="32">
        <v>2556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</row>
    <row r="83" spans="1:34" x14ac:dyDescent="0.3">
      <c r="A83" s="3">
        <v>533</v>
      </c>
      <c r="B83" s="4" t="s">
        <v>80</v>
      </c>
      <c r="C83" s="33">
        <f t="shared" si="9"/>
        <v>0.55379537397301271</v>
      </c>
      <c r="D83" s="33">
        <f t="shared" si="10"/>
        <v>0.55845895489408504</v>
      </c>
      <c r="E83" s="33">
        <f t="shared" si="11"/>
        <v>0.57192053213204763</v>
      </c>
      <c r="F83" s="33">
        <f t="shared" si="12"/>
        <v>0.61138310486964786</v>
      </c>
      <c r="G83" s="33">
        <f t="shared" si="13"/>
        <v>0.61030511155912681</v>
      </c>
      <c r="H83" s="33">
        <f t="shared" si="14"/>
        <v>0.69754463593091598</v>
      </c>
      <c r="I83" s="33">
        <f t="shared" si="15"/>
        <v>0.7529130807677521</v>
      </c>
      <c r="J83" s="33">
        <f t="shared" si="16"/>
        <v>0.74470272861431697</v>
      </c>
      <c r="K83" s="32">
        <v>474446</v>
      </c>
      <c r="L83" s="32">
        <v>509135</v>
      </c>
      <c r="M83" s="32">
        <v>568280</v>
      </c>
      <c r="N83" s="32">
        <v>602138</v>
      </c>
      <c r="O83" s="32">
        <v>622002</v>
      </c>
      <c r="P83" s="32">
        <v>644548</v>
      </c>
      <c r="Q83" s="32">
        <v>676260</v>
      </c>
      <c r="R83" s="32">
        <v>690497</v>
      </c>
      <c r="S83" s="32">
        <v>265493</v>
      </c>
      <c r="T83" s="32">
        <v>285116</v>
      </c>
      <c r="U83" s="32">
        <v>325813</v>
      </c>
      <c r="V83" s="32">
        <v>368939</v>
      </c>
      <c r="W83" s="32">
        <v>381542</v>
      </c>
      <c r="X83" s="32">
        <v>450488</v>
      </c>
      <c r="Y83" s="32">
        <v>510052</v>
      </c>
      <c r="Z83" s="32">
        <v>514885</v>
      </c>
      <c r="AA83" s="32">
        <v>2747</v>
      </c>
      <c r="AB83" s="32">
        <v>785</v>
      </c>
      <c r="AC83" s="32">
        <v>802</v>
      </c>
      <c r="AD83" s="32">
        <v>802</v>
      </c>
      <c r="AE83" s="32">
        <v>1931</v>
      </c>
      <c r="AF83" s="32">
        <v>887</v>
      </c>
      <c r="AG83" s="32">
        <v>887</v>
      </c>
      <c r="AH83" s="32">
        <v>670</v>
      </c>
    </row>
    <row r="84" spans="1:34" x14ac:dyDescent="0.3">
      <c r="A84" s="3">
        <v>534</v>
      </c>
      <c r="B84" s="4" t="s">
        <v>81</v>
      </c>
      <c r="C84" s="33">
        <f t="shared" si="9"/>
        <v>0.38523733735071497</v>
      </c>
      <c r="D84" s="33">
        <f t="shared" si="10"/>
        <v>0.42477197053087362</v>
      </c>
      <c r="E84" s="33">
        <f t="shared" si="11"/>
        <v>0.44575014553200742</v>
      </c>
      <c r="F84" s="33">
        <f t="shared" si="12"/>
        <v>0.41603712869779536</v>
      </c>
      <c r="G84" s="33">
        <f t="shared" si="13"/>
        <v>0.44955405716724828</v>
      </c>
      <c r="H84" s="33">
        <f t="shared" si="14"/>
        <v>0.55085887945413636</v>
      </c>
      <c r="I84" s="33">
        <f t="shared" si="15"/>
        <v>0.60967930503758949</v>
      </c>
      <c r="J84" s="33">
        <f t="shared" si="16"/>
        <v>0.64509474034079184</v>
      </c>
      <c r="K84" s="32">
        <v>823090</v>
      </c>
      <c r="L84" s="32">
        <v>875764</v>
      </c>
      <c r="M84" s="32">
        <v>937938</v>
      </c>
      <c r="N84" s="32">
        <v>985114</v>
      </c>
      <c r="O84" s="32">
        <v>1002707</v>
      </c>
      <c r="P84" s="32">
        <v>1030587</v>
      </c>
      <c r="Q84" s="32">
        <v>1081152</v>
      </c>
      <c r="R84" s="32">
        <v>1119217</v>
      </c>
      <c r="S84" s="32">
        <v>362575</v>
      </c>
      <c r="T84" s="32">
        <v>414746</v>
      </c>
      <c r="U84" s="32">
        <v>459137</v>
      </c>
      <c r="V84" s="32">
        <v>449095</v>
      </c>
      <c r="W84" s="32">
        <v>487850</v>
      </c>
      <c r="X84" s="32">
        <v>602539</v>
      </c>
      <c r="Y84" s="32">
        <v>691235</v>
      </c>
      <c r="Z84" s="32">
        <v>754080</v>
      </c>
      <c r="AA84" s="32">
        <v>45490</v>
      </c>
      <c r="AB84" s="32">
        <v>42746</v>
      </c>
      <c r="AC84" s="32">
        <v>41051</v>
      </c>
      <c r="AD84" s="32">
        <v>39251</v>
      </c>
      <c r="AE84" s="32">
        <v>37079</v>
      </c>
      <c r="AF84" s="32">
        <v>34831</v>
      </c>
      <c r="AG84" s="32">
        <v>32079</v>
      </c>
      <c r="AH84" s="32">
        <v>32079</v>
      </c>
    </row>
    <row r="85" spans="1:34" x14ac:dyDescent="0.3">
      <c r="A85" s="3">
        <v>536</v>
      </c>
      <c r="B85" s="4" t="s">
        <v>82</v>
      </c>
      <c r="C85" s="33">
        <f t="shared" si="9"/>
        <v>9.479314490251553E-2</v>
      </c>
      <c r="D85" s="33">
        <f t="shared" si="10"/>
        <v>9.2837593216522171E-2</v>
      </c>
      <c r="E85" s="33">
        <f t="shared" si="11"/>
        <v>9.0572409798755166E-2</v>
      </c>
      <c r="F85" s="33">
        <f t="shared" si="12"/>
        <v>8.4318196415954783E-2</v>
      </c>
      <c r="G85" s="33">
        <f t="shared" si="13"/>
        <v>0.1329576412041818</v>
      </c>
      <c r="H85" s="33">
        <f t="shared" si="14"/>
        <v>0.17653519002301424</v>
      </c>
      <c r="I85" s="33">
        <f t="shared" si="15"/>
        <v>0.21414875270411327</v>
      </c>
      <c r="J85" s="33">
        <f t="shared" si="16"/>
        <v>0.26294630019910387</v>
      </c>
      <c r="K85" s="32">
        <v>442532</v>
      </c>
      <c r="L85" s="32">
        <v>461828</v>
      </c>
      <c r="M85" s="32">
        <v>490348</v>
      </c>
      <c r="N85" s="32">
        <v>498208</v>
      </c>
      <c r="O85" s="32">
        <v>508395</v>
      </c>
      <c r="P85" s="32">
        <v>514464</v>
      </c>
      <c r="Q85" s="32">
        <v>528824</v>
      </c>
      <c r="R85" s="32">
        <v>549462</v>
      </c>
      <c r="S85" s="32">
        <v>204368</v>
      </c>
      <c r="T85" s="32">
        <v>204601</v>
      </c>
      <c r="U85" s="32">
        <v>203738</v>
      </c>
      <c r="V85" s="32">
        <v>200011</v>
      </c>
      <c r="W85" s="32">
        <v>224928</v>
      </c>
      <c r="X85" s="32">
        <v>249654</v>
      </c>
      <c r="Y85" s="32">
        <v>271380</v>
      </c>
      <c r="Z85" s="32">
        <v>302787</v>
      </c>
      <c r="AA85" s="32">
        <v>162419</v>
      </c>
      <c r="AB85" s="32">
        <v>161726</v>
      </c>
      <c r="AC85" s="32">
        <v>159326</v>
      </c>
      <c r="AD85" s="32">
        <v>158003</v>
      </c>
      <c r="AE85" s="32">
        <v>157333</v>
      </c>
      <c r="AF85" s="32">
        <v>158833</v>
      </c>
      <c r="AG85" s="32">
        <v>158133</v>
      </c>
      <c r="AH85" s="32">
        <v>158308</v>
      </c>
    </row>
    <row r="86" spans="1:34" x14ac:dyDescent="0.3">
      <c r="A86" s="3">
        <v>538</v>
      </c>
      <c r="B86" s="4" t="s">
        <v>83</v>
      </c>
      <c r="C86" s="33">
        <f t="shared" si="9"/>
        <v>0.44511702532229502</v>
      </c>
      <c r="D86" s="33">
        <f t="shared" si="10"/>
        <v>0.44316082824856079</v>
      </c>
      <c r="E86" s="33">
        <f t="shared" si="11"/>
        <v>0.47289972631583116</v>
      </c>
      <c r="F86" s="33">
        <f t="shared" si="12"/>
        <v>0.47513534642453176</v>
      </c>
      <c r="G86" s="33">
        <f t="shared" si="13"/>
        <v>0.44158165374540631</v>
      </c>
      <c r="H86" s="33">
        <f t="shared" si="14"/>
        <v>0.42931401118374418</v>
      </c>
      <c r="I86" s="33">
        <f t="shared" si="15"/>
        <v>0.43245276260410137</v>
      </c>
      <c r="J86" s="33">
        <f t="shared" si="16"/>
        <v>0.42138753690257719</v>
      </c>
      <c r="K86" s="32">
        <v>444391</v>
      </c>
      <c r="L86" s="32">
        <v>463967</v>
      </c>
      <c r="M86" s="32">
        <v>505327</v>
      </c>
      <c r="N86" s="32">
        <v>529567</v>
      </c>
      <c r="O86" s="32">
        <v>568443</v>
      </c>
      <c r="P86" s="32">
        <v>584062</v>
      </c>
      <c r="Q86" s="32">
        <v>614185</v>
      </c>
      <c r="R86" s="32">
        <v>651716</v>
      </c>
      <c r="S86" s="32">
        <v>206897</v>
      </c>
      <c r="T86" s="32">
        <v>214121</v>
      </c>
      <c r="U86" s="32">
        <v>246825</v>
      </c>
      <c r="V86" s="32">
        <v>256085</v>
      </c>
      <c r="W86" s="32">
        <v>255431</v>
      </c>
      <c r="X86" s="32">
        <v>252913</v>
      </c>
      <c r="Y86" s="32">
        <v>267773</v>
      </c>
      <c r="Z86" s="32">
        <v>276792</v>
      </c>
      <c r="AA86" s="32">
        <v>9091</v>
      </c>
      <c r="AB86" s="32">
        <v>8509</v>
      </c>
      <c r="AC86" s="32">
        <v>7856</v>
      </c>
      <c r="AD86" s="32">
        <v>4469</v>
      </c>
      <c r="AE86" s="32">
        <v>4417</v>
      </c>
      <c r="AF86" s="32">
        <v>2167</v>
      </c>
      <c r="AG86" s="32">
        <v>2167</v>
      </c>
      <c r="AH86" s="32">
        <v>2167</v>
      </c>
    </row>
    <row r="87" spans="1:34" x14ac:dyDescent="0.3">
      <c r="A87" s="3">
        <v>540</v>
      </c>
      <c r="B87" s="4" t="s">
        <v>84</v>
      </c>
      <c r="C87" s="33">
        <f t="shared" si="9"/>
        <v>0.53399094128441127</v>
      </c>
      <c r="D87" s="33">
        <f t="shared" si="10"/>
        <v>0.48488802945282133</v>
      </c>
      <c r="E87" s="33">
        <f t="shared" si="11"/>
        <v>0.47963334859201723</v>
      </c>
      <c r="F87" s="33">
        <f t="shared" si="12"/>
        <v>0.52682631100333432</v>
      </c>
      <c r="G87" s="33">
        <f t="shared" si="13"/>
        <v>0.58039756511750751</v>
      </c>
      <c r="H87" s="33">
        <f t="shared" si="14"/>
        <v>0.62487771392187619</v>
      </c>
      <c r="I87" s="33">
        <f t="shared" si="15"/>
        <v>0.63980184906582316</v>
      </c>
      <c r="J87" s="33">
        <f t="shared" si="16"/>
        <v>0.63797366307911552</v>
      </c>
      <c r="K87" s="32">
        <v>240873</v>
      </c>
      <c r="L87" s="32">
        <v>252879</v>
      </c>
      <c r="M87" s="32">
        <v>270884</v>
      </c>
      <c r="N87" s="32">
        <v>287013</v>
      </c>
      <c r="O87" s="32">
        <v>282067</v>
      </c>
      <c r="P87" s="32">
        <v>301547</v>
      </c>
      <c r="Q87" s="32">
        <v>311076</v>
      </c>
      <c r="R87" s="32">
        <v>315071</v>
      </c>
      <c r="S87" s="32">
        <v>138745</v>
      </c>
      <c r="T87" s="32">
        <v>133567</v>
      </c>
      <c r="U87" s="32">
        <v>140247</v>
      </c>
      <c r="V87" s="32">
        <v>157992</v>
      </c>
      <c r="W87" s="32">
        <v>172207</v>
      </c>
      <c r="X87" s="32">
        <v>196205</v>
      </c>
      <c r="Y87" s="32">
        <v>206352</v>
      </c>
      <c r="Z87" s="32">
        <v>208332</v>
      </c>
      <c r="AA87" s="32">
        <v>10121</v>
      </c>
      <c r="AB87" s="32">
        <v>10949</v>
      </c>
      <c r="AC87" s="32">
        <v>10322</v>
      </c>
      <c r="AD87" s="32">
        <v>6786</v>
      </c>
      <c r="AE87" s="32">
        <v>8496</v>
      </c>
      <c r="AF87" s="32">
        <v>7775</v>
      </c>
      <c r="AG87" s="32">
        <v>7325</v>
      </c>
      <c r="AH87" s="32">
        <v>7325</v>
      </c>
    </row>
    <row r="88" spans="1:34" x14ac:dyDescent="0.3">
      <c r="A88" s="3">
        <v>541</v>
      </c>
      <c r="B88" s="4" t="s">
        <v>85</v>
      </c>
      <c r="C88" s="33">
        <f t="shared" si="9"/>
        <v>-3.5449856130254753E-2</v>
      </c>
      <c r="D88" s="33">
        <f t="shared" si="10"/>
        <v>0.1000263962858873</v>
      </c>
      <c r="E88" s="33">
        <f t="shared" si="11"/>
        <v>0.21393135130075389</v>
      </c>
      <c r="F88" s="33">
        <f t="shared" si="12"/>
        <v>0.20891607221724059</v>
      </c>
      <c r="G88" s="33">
        <f t="shared" si="13"/>
        <v>0.23396172223817854</v>
      </c>
      <c r="H88" s="33">
        <f t="shared" si="14"/>
        <v>0.26695384615384615</v>
      </c>
      <c r="I88" s="33">
        <f t="shared" si="15"/>
        <v>0.29412980068060279</v>
      </c>
      <c r="J88" s="33">
        <f t="shared" si="16"/>
        <v>0.43063782720904509</v>
      </c>
      <c r="K88" s="32">
        <v>113992</v>
      </c>
      <c r="L88" s="32">
        <v>128806</v>
      </c>
      <c r="M88" s="32">
        <v>138881</v>
      </c>
      <c r="N88" s="32">
        <v>149438</v>
      </c>
      <c r="O88" s="32">
        <v>153196</v>
      </c>
      <c r="P88" s="32">
        <v>154375</v>
      </c>
      <c r="Q88" s="32">
        <v>164560</v>
      </c>
      <c r="R88" s="32">
        <v>162740</v>
      </c>
      <c r="S88" s="32">
        <v>-3921</v>
      </c>
      <c r="T88" s="32">
        <v>13004</v>
      </c>
      <c r="U88" s="32">
        <v>29831</v>
      </c>
      <c r="V88" s="32">
        <v>31340</v>
      </c>
      <c r="W88" s="32">
        <v>35962</v>
      </c>
      <c r="X88" s="32">
        <v>41331</v>
      </c>
      <c r="Y88" s="32">
        <v>48522</v>
      </c>
      <c r="Z88" s="32">
        <v>70202</v>
      </c>
      <c r="AA88" s="32">
        <v>120</v>
      </c>
      <c r="AB88" s="32">
        <v>120</v>
      </c>
      <c r="AC88" s="32">
        <v>120</v>
      </c>
      <c r="AD88" s="32">
        <v>120</v>
      </c>
      <c r="AE88" s="32">
        <v>120</v>
      </c>
      <c r="AF88" s="32">
        <v>120</v>
      </c>
      <c r="AG88" s="32">
        <v>120</v>
      </c>
      <c r="AH88" s="32">
        <v>120</v>
      </c>
    </row>
    <row r="89" spans="1:34" x14ac:dyDescent="0.3">
      <c r="A89" s="3">
        <v>542</v>
      </c>
      <c r="B89" s="4" t="s">
        <v>86</v>
      </c>
      <c r="C89" s="33">
        <f t="shared" si="9"/>
        <v>0.51080753486405928</v>
      </c>
      <c r="D89" s="33">
        <f t="shared" si="10"/>
        <v>0.47359496944567864</v>
      </c>
      <c r="E89" s="33">
        <f t="shared" si="11"/>
        <v>0.5126602730770945</v>
      </c>
      <c r="F89" s="33">
        <f t="shared" si="12"/>
        <v>0.51531129005610188</v>
      </c>
      <c r="G89" s="33">
        <f t="shared" si="13"/>
        <v>0.58510267068538124</v>
      </c>
      <c r="H89" s="33">
        <f t="shared" si="14"/>
        <v>0.65102536188056936</v>
      </c>
      <c r="I89" s="33">
        <f t="shared" si="15"/>
        <v>0.59808053615578916</v>
      </c>
      <c r="J89" s="33">
        <f t="shared" si="16"/>
        <v>0.60702082805827651</v>
      </c>
      <c r="K89" s="32">
        <v>463658</v>
      </c>
      <c r="L89" s="32">
        <v>501893</v>
      </c>
      <c r="M89" s="32">
        <v>538456</v>
      </c>
      <c r="N89" s="32">
        <v>556844</v>
      </c>
      <c r="O89" s="32">
        <v>553079</v>
      </c>
      <c r="P89" s="32">
        <v>620025</v>
      </c>
      <c r="Q89" s="32">
        <v>673834</v>
      </c>
      <c r="R89" s="32">
        <v>702994</v>
      </c>
      <c r="S89" s="32">
        <v>249169</v>
      </c>
      <c r="T89" s="32">
        <v>247644</v>
      </c>
      <c r="U89" s="32">
        <v>285995</v>
      </c>
      <c r="V89" s="32">
        <v>296898</v>
      </c>
      <c r="W89" s="32">
        <v>333558</v>
      </c>
      <c r="X89" s="32">
        <v>413602</v>
      </c>
      <c r="Y89" s="32">
        <v>413757</v>
      </c>
      <c r="Z89" s="32">
        <v>435182</v>
      </c>
      <c r="AA89" s="32">
        <v>12329</v>
      </c>
      <c r="AB89" s="32">
        <v>9950</v>
      </c>
      <c r="AC89" s="32">
        <v>9950</v>
      </c>
      <c r="AD89" s="32">
        <v>9950</v>
      </c>
      <c r="AE89" s="32">
        <v>9950</v>
      </c>
      <c r="AF89" s="32">
        <v>9950</v>
      </c>
      <c r="AG89" s="32">
        <v>10750</v>
      </c>
      <c r="AH89" s="32">
        <v>8450</v>
      </c>
    </row>
    <row r="90" spans="1:34" x14ac:dyDescent="0.3">
      <c r="A90" s="3">
        <v>543</v>
      </c>
      <c r="B90" s="4" t="s">
        <v>87</v>
      </c>
      <c r="C90" s="33">
        <f t="shared" si="9"/>
        <v>0.2612889016369932</v>
      </c>
      <c r="D90" s="33">
        <f t="shared" si="10"/>
        <v>0.30399034874368935</v>
      </c>
      <c r="E90" s="33">
        <f t="shared" si="11"/>
        <v>0.34831255015886575</v>
      </c>
      <c r="F90" s="33">
        <f t="shared" si="12"/>
        <v>0.36253517182821243</v>
      </c>
      <c r="G90" s="33">
        <f t="shared" si="13"/>
        <v>0.41720499727769028</v>
      </c>
      <c r="H90" s="33">
        <f t="shared" si="14"/>
        <v>0.50887191148068156</v>
      </c>
      <c r="I90" s="33">
        <f t="shared" si="15"/>
        <v>0.50195160369030511</v>
      </c>
      <c r="J90" s="33">
        <f t="shared" si="16"/>
        <v>0.46727855634956511</v>
      </c>
      <c r="K90" s="32">
        <v>195236</v>
      </c>
      <c r="L90" s="32">
        <v>206398</v>
      </c>
      <c r="M90" s="32">
        <v>213073</v>
      </c>
      <c r="N90" s="32">
        <v>221413</v>
      </c>
      <c r="O90" s="32">
        <v>203871</v>
      </c>
      <c r="P90" s="32">
        <v>210214</v>
      </c>
      <c r="Q90" s="32">
        <v>231092</v>
      </c>
      <c r="R90" s="32">
        <v>241111</v>
      </c>
      <c r="S90" s="32">
        <v>51268</v>
      </c>
      <c r="T90" s="32">
        <v>62998</v>
      </c>
      <c r="U90" s="32">
        <v>74471</v>
      </c>
      <c r="V90" s="32">
        <v>80525</v>
      </c>
      <c r="W90" s="32">
        <v>85056</v>
      </c>
      <c r="X90" s="32">
        <v>106972</v>
      </c>
      <c r="Y90" s="32">
        <v>115997</v>
      </c>
      <c r="Z90" s="32">
        <v>112666</v>
      </c>
      <c r="AA90" s="32">
        <v>255</v>
      </c>
      <c r="AB90" s="32">
        <v>255</v>
      </c>
      <c r="AC90" s="32">
        <v>255</v>
      </c>
      <c r="AD90" s="32">
        <v>255</v>
      </c>
      <c r="AE90" s="32">
        <v>0</v>
      </c>
      <c r="AF90" s="32">
        <v>0</v>
      </c>
      <c r="AG90" s="32">
        <v>0</v>
      </c>
      <c r="AH90" s="32">
        <v>0</v>
      </c>
    </row>
    <row r="91" spans="1:34" x14ac:dyDescent="0.3">
      <c r="A91" s="3">
        <v>544</v>
      </c>
      <c r="B91" s="4" t="s">
        <v>88</v>
      </c>
      <c r="C91" s="33">
        <f t="shared" si="9"/>
        <v>0.46214220141754814</v>
      </c>
      <c r="D91" s="33">
        <f t="shared" si="10"/>
        <v>0.51437950086913331</v>
      </c>
      <c r="E91" s="33">
        <f t="shared" si="11"/>
        <v>0.49717179107063786</v>
      </c>
      <c r="F91" s="33">
        <f t="shared" si="12"/>
        <v>0.45863798371624226</v>
      </c>
      <c r="G91" s="33">
        <f t="shared" si="13"/>
        <v>0.53638395351435919</v>
      </c>
      <c r="H91" s="33">
        <f t="shared" si="14"/>
        <v>0.6017517860388385</v>
      </c>
      <c r="I91" s="33">
        <f t="shared" si="15"/>
        <v>0.60282923158580748</v>
      </c>
      <c r="J91" s="33">
        <f t="shared" si="16"/>
        <v>0.70160009652100475</v>
      </c>
      <c r="K91" s="32">
        <v>241826</v>
      </c>
      <c r="L91" s="32">
        <v>257728</v>
      </c>
      <c r="M91" s="32">
        <v>259705</v>
      </c>
      <c r="N91" s="32">
        <v>267383</v>
      </c>
      <c r="O91" s="32">
        <v>268470</v>
      </c>
      <c r="P91" s="32">
        <v>286108</v>
      </c>
      <c r="Q91" s="32">
        <v>297678</v>
      </c>
      <c r="R91" s="32">
        <v>306669</v>
      </c>
      <c r="S91" s="32">
        <v>124277</v>
      </c>
      <c r="T91" s="32">
        <v>143132</v>
      </c>
      <c r="U91" s="32">
        <v>137735</v>
      </c>
      <c r="V91" s="32">
        <v>130503</v>
      </c>
      <c r="W91" s="32">
        <v>152777</v>
      </c>
      <c r="X91" s="32">
        <v>181228</v>
      </c>
      <c r="Y91" s="32">
        <v>188430</v>
      </c>
      <c r="Z91" s="32">
        <v>225504</v>
      </c>
      <c r="AA91" s="32">
        <v>12519</v>
      </c>
      <c r="AB91" s="32">
        <v>10562</v>
      </c>
      <c r="AC91" s="32">
        <v>8617</v>
      </c>
      <c r="AD91" s="32">
        <v>7871</v>
      </c>
      <c r="AE91" s="32">
        <v>8774</v>
      </c>
      <c r="AF91" s="32">
        <v>9062</v>
      </c>
      <c r="AG91" s="32">
        <v>8981</v>
      </c>
      <c r="AH91" s="32">
        <v>10345</v>
      </c>
    </row>
    <row r="92" spans="1:34" x14ac:dyDescent="0.3">
      <c r="A92" s="3">
        <v>545</v>
      </c>
      <c r="B92" s="4" t="s">
        <v>89</v>
      </c>
      <c r="C92" s="33">
        <f t="shared" si="9"/>
        <v>1.4926298232960692E-2</v>
      </c>
      <c r="D92" s="33">
        <f t="shared" si="10"/>
        <v>7.5846501128668175E-3</v>
      </c>
      <c r="E92" s="33">
        <f t="shared" si="11"/>
        <v>4.8339402495040399E-3</v>
      </c>
      <c r="F92" s="33">
        <f t="shared" si="12"/>
        <v>7.5219773219518411E-3</v>
      </c>
      <c r="G92" s="33">
        <f t="shared" si="13"/>
        <v>2.2204811869012436E-2</v>
      </c>
      <c r="H92" s="33">
        <f t="shared" si="14"/>
        <v>0.37104983417998699</v>
      </c>
      <c r="I92" s="33">
        <f t="shared" si="15"/>
        <v>0.67876617375231052</v>
      </c>
      <c r="J92" s="33">
        <f t="shared" si="16"/>
        <v>0.68876889946320785</v>
      </c>
      <c r="K92" s="32">
        <v>177472</v>
      </c>
      <c r="L92" s="32">
        <v>177200</v>
      </c>
      <c r="M92" s="32">
        <v>187011</v>
      </c>
      <c r="N92" s="32">
        <v>196225</v>
      </c>
      <c r="O92" s="32">
        <v>201668</v>
      </c>
      <c r="P92" s="32">
        <v>204137</v>
      </c>
      <c r="Q92" s="32">
        <v>216400</v>
      </c>
      <c r="R92" s="32">
        <v>221501</v>
      </c>
      <c r="S92" s="32">
        <v>2649</v>
      </c>
      <c r="T92" s="32">
        <v>1344</v>
      </c>
      <c r="U92" s="32">
        <v>904</v>
      </c>
      <c r="V92" s="32">
        <v>1476</v>
      </c>
      <c r="W92" s="32">
        <v>5067</v>
      </c>
      <c r="X92" s="32">
        <v>75745</v>
      </c>
      <c r="Y92" s="32">
        <v>146885</v>
      </c>
      <c r="Z92" s="32">
        <v>152563</v>
      </c>
      <c r="AA92" s="32">
        <v>0</v>
      </c>
      <c r="AB92" s="32">
        <v>0</v>
      </c>
      <c r="AC92" s="32">
        <v>0</v>
      </c>
      <c r="AD92" s="32">
        <v>0</v>
      </c>
      <c r="AE92" s="32">
        <v>589</v>
      </c>
      <c r="AF92" s="32">
        <v>0</v>
      </c>
      <c r="AG92" s="32">
        <v>0</v>
      </c>
      <c r="AH92" s="32">
        <v>0</v>
      </c>
    </row>
    <row r="93" spans="1:34" x14ac:dyDescent="0.3">
      <c r="A93" s="3">
        <v>602</v>
      </c>
      <c r="B93" s="4" t="s">
        <v>90</v>
      </c>
      <c r="C93" s="33">
        <f t="shared" si="9"/>
        <v>0.91809880512861541</v>
      </c>
      <c r="D93" s="33">
        <f t="shared" si="10"/>
        <v>0.92980455232003945</v>
      </c>
      <c r="E93" s="33">
        <f t="shared" si="11"/>
        <v>1.015843881764769</v>
      </c>
      <c r="F93" s="33">
        <f t="shared" si="12"/>
        <v>1.0409292075970609</v>
      </c>
      <c r="G93" s="33">
        <f t="shared" si="13"/>
        <v>1.0289087915040918</v>
      </c>
      <c r="H93" s="33">
        <f t="shared" si="14"/>
        <v>1.0929383362611489</v>
      </c>
      <c r="I93" s="33">
        <f t="shared" si="15"/>
        <v>1.048462161566946</v>
      </c>
      <c r="J93" s="33">
        <f t="shared" si="16"/>
        <v>1.0138734536038323</v>
      </c>
      <c r="K93" s="32">
        <v>3762497</v>
      </c>
      <c r="L93" s="32">
        <v>4020104</v>
      </c>
      <c r="M93" s="32">
        <v>4367869</v>
      </c>
      <c r="N93" s="32">
        <v>4635003</v>
      </c>
      <c r="O93" s="32">
        <v>4711162</v>
      </c>
      <c r="P93" s="32">
        <v>4921758</v>
      </c>
      <c r="Q93" s="32">
        <v>5276302</v>
      </c>
      <c r="R93" s="32">
        <v>5545555</v>
      </c>
      <c r="S93" s="32">
        <v>3459030</v>
      </c>
      <c r="T93" s="32">
        <v>3742694</v>
      </c>
      <c r="U93" s="32">
        <v>4440939</v>
      </c>
      <c r="V93" s="32">
        <v>4826776</v>
      </c>
      <c r="W93" s="32">
        <v>4849422</v>
      </c>
      <c r="X93" s="32">
        <v>5381244</v>
      </c>
      <c r="Y93" s="32">
        <v>5534133</v>
      </c>
      <c r="Z93" s="32">
        <v>5625961</v>
      </c>
      <c r="AA93" s="32">
        <v>4686</v>
      </c>
      <c r="AB93" s="32">
        <v>4783</v>
      </c>
      <c r="AC93" s="32">
        <v>3866</v>
      </c>
      <c r="AD93" s="32">
        <v>2066</v>
      </c>
      <c r="AE93" s="32">
        <v>2066</v>
      </c>
      <c r="AF93" s="32">
        <v>2066</v>
      </c>
      <c r="AG93" s="32">
        <v>2130</v>
      </c>
      <c r="AH93" s="32">
        <v>3470</v>
      </c>
    </row>
    <row r="94" spans="1:34" x14ac:dyDescent="0.3">
      <c r="A94" s="3">
        <v>604</v>
      </c>
      <c r="B94" s="4" t="s">
        <v>91</v>
      </c>
      <c r="C94" s="33">
        <f t="shared" si="9"/>
        <v>0.54536150798952499</v>
      </c>
      <c r="D94" s="33">
        <f t="shared" si="10"/>
        <v>0.5369931627871245</v>
      </c>
      <c r="E94" s="33">
        <f t="shared" si="11"/>
        <v>0.50858109196690815</v>
      </c>
      <c r="F94" s="33">
        <f t="shared" si="12"/>
        <v>0.51504706185078342</v>
      </c>
      <c r="G94" s="33">
        <f t="shared" si="13"/>
        <v>0.59476792502213527</v>
      </c>
      <c r="H94" s="33">
        <f t="shared" si="14"/>
        <v>0.71576986290182631</v>
      </c>
      <c r="I94" s="33">
        <f t="shared" si="15"/>
        <v>0.7268746144734517</v>
      </c>
      <c r="J94" s="33">
        <f t="shared" si="16"/>
        <v>0.73139916346221268</v>
      </c>
      <c r="K94" s="32">
        <v>1519427</v>
      </c>
      <c r="L94" s="32">
        <v>1627125</v>
      </c>
      <c r="M94" s="32">
        <v>1775182</v>
      </c>
      <c r="N94" s="32">
        <v>1845975</v>
      </c>
      <c r="O94" s="32">
        <v>1875967</v>
      </c>
      <c r="P94" s="32">
        <v>1959180</v>
      </c>
      <c r="Q94" s="32">
        <v>2054009</v>
      </c>
      <c r="R94" s="32">
        <v>2110604</v>
      </c>
      <c r="S94" s="32">
        <v>838820</v>
      </c>
      <c r="T94" s="32">
        <v>881353</v>
      </c>
      <c r="U94" s="32">
        <v>918542</v>
      </c>
      <c r="V94" s="32">
        <v>985810</v>
      </c>
      <c r="W94" s="32">
        <v>1163254</v>
      </c>
      <c r="X94" s="32">
        <v>1420751</v>
      </c>
      <c r="Y94" s="32">
        <v>1537958</v>
      </c>
      <c r="Z94" s="32">
        <v>1588645</v>
      </c>
      <c r="AA94" s="32">
        <v>10183</v>
      </c>
      <c r="AB94" s="32">
        <v>7598</v>
      </c>
      <c r="AC94" s="32">
        <v>15718</v>
      </c>
      <c r="AD94" s="32">
        <v>35046</v>
      </c>
      <c r="AE94" s="32">
        <v>47489</v>
      </c>
      <c r="AF94" s="32">
        <v>18429</v>
      </c>
      <c r="AG94" s="32">
        <v>44951</v>
      </c>
      <c r="AH94" s="32">
        <v>44951</v>
      </c>
    </row>
    <row r="95" spans="1:34" x14ac:dyDescent="0.3">
      <c r="A95" s="3">
        <v>605</v>
      </c>
      <c r="B95" s="4" t="s">
        <v>92</v>
      </c>
      <c r="C95" s="33">
        <f t="shared" si="9"/>
        <v>0.4804438673825443</v>
      </c>
      <c r="D95" s="33">
        <f t="shared" si="10"/>
        <v>0.42434240588089284</v>
      </c>
      <c r="E95" s="33">
        <f t="shared" si="11"/>
        <v>0.40758324329960488</v>
      </c>
      <c r="F95" s="33">
        <f t="shared" si="12"/>
        <v>0.41053464886702784</v>
      </c>
      <c r="G95" s="33">
        <f t="shared" si="13"/>
        <v>0.41329157886182433</v>
      </c>
      <c r="H95" s="33">
        <f t="shared" si="14"/>
        <v>0.41158179812096696</v>
      </c>
      <c r="I95" s="33">
        <f t="shared" si="15"/>
        <v>0.4914644150552413</v>
      </c>
      <c r="J95" s="33">
        <f t="shared" si="16"/>
        <v>0.62293962846107043</v>
      </c>
      <c r="K95" s="32">
        <v>1606606</v>
      </c>
      <c r="L95" s="32">
        <v>1696069</v>
      </c>
      <c r="M95" s="32">
        <v>1803028</v>
      </c>
      <c r="N95" s="32">
        <v>1894795</v>
      </c>
      <c r="O95" s="32">
        <v>1956517</v>
      </c>
      <c r="P95" s="32">
        <v>2033812</v>
      </c>
      <c r="Q95" s="32">
        <v>2178351</v>
      </c>
      <c r="R95" s="32">
        <v>2261728</v>
      </c>
      <c r="S95" s="32">
        <v>790618</v>
      </c>
      <c r="T95" s="32">
        <v>746623</v>
      </c>
      <c r="U95" s="32">
        <v>764345</v>
      </c>
      <c r="V95" s="32">
        <v>804856</v>
      </c>
      <c r="W95" s="32">
        <v>830839</v>
      </c>
      <c r="X95" s="32">
        <v>985197</v>
      </c>
      <c r="Y95" s="32">
        <v>1209327</v>
      </c>
      <c r="Z95" s="32">
        <v>1552198</v>
      </c>
      <c r="AA95" s="32">
        <v>18734</v>
      </c>
      <c r="AB95" s="32">
        <v>26909</v>
      </c>
      <c r="AC95" s="32">
        <v>29461</v>
      </c>
      <c r="AD95" s="32">
        <v>26977</v>
      </c>
      <c r="AE95" s="32">
        <v>22227</v>
      </c>
      <c r="AF95" s="32">
        <v>148117</v>
      </c>
      <c r="AG95" s="32">
        <v>138745</v>
      </c>
      <c r="AH95" s="32">
        <v>143278</v>
      </c>
    </row>
    <row r="96" spans="1:34" x14ac:dyDescent="0.3">
      <c r="A96" s="3">
        <v>612</v>
      </c>
      <c r="B96" s="4" t="s">
        <v>93</v>
      </c>
      <c r="C96" s="33">
        <f t="shared" si="9"/>
        <v>0.83441212571962209</v>
      </c>
      <c r="D96" s="33">
        <f t="shared" si="10"/>
        <v>0.83199813448273263</v>
      </c>
      <c r="E96" s="33">
        <f t="shared" si="11"/>
        <v>0.75459788625836222</v>
      </c>
      <c r="F96" s="33">
        <f t="shared" si="12"/>
        <v>0.73754279610739104</v>
      </c>
      <c r="G96" s="33">
        <f t="shared" si="13"/>
        <v>0.82866009398667551</v>
      </c>
      <c r="H96" s="33">
        <f t="shared" si="14"/>
        <v>0.77681971060537724</v>
      </c>
      <c r="I96" s="33">
        <f t="shared" si="15"/>
        <v>0.6912093070963059</v>
      </c>
      <c r="J96" s="33">
        <f t="shared" si="16"/>
        <v>0.64865436946153798</v>
      </c>
      <c r="K96" s="32">
        <v>357653</v>
      </c>
      <c r="L96" s="32">
        <v>398817</v>
      </c>
      <c r="M96" s="32">
        <v>431557</v>
      </c>
      <c r="N96" s="32">
        <v>455941</v>
      </c>
      <c r="O96" s="32">
        <v>427933</v>
      </c>
      <c r="P96" s="32">
        <v>445689</v>
      </c>
      <c r="Q96" s="32">
        <v>506968</v>
      </c>
      <c r="R96" s="32">
        <v>524401</v>
      </c>
      <c r="S96" s="32">
        <v>299623</v>
      </c>
      <c r="T96" s="32">
        <v>334081</v>
      </c>
      <c r="U96" s="32">
        <v>326544</v>
      </c>
      <c r="V96" s="32">
        <v>337210</v>
      </c>
      <c r="W96" s="32">
        <v>355738</v>
      </c>
      <c r="X96" s="32">
        <v>351953</v>
      </c>
      <c r="Y96" s="32">
        <v>360124</v>
      </c>
      <c r="Z96" s="32">
        <v>350038</v>
      </c>
      <c r="AA96" s="32">
        <v>1193</v>
      </c>
      <c r="AB96" s="32">
        <v>2266</v>
      </c>
      <c r="AC96" s="32">
        <v>892</v>
      </c>
      <c r="AD96" s="32">
        <v>934</v>
      </c>
      <c r="AE96" s="32">
        <v>1127</v>
      </c>
      <c r="AF96" s="32">
        <v>5733</v>
      </c>
      <c r="AG96" s="32">
        <v>9703</v>
      </c>
      <c r="AH96" s="32">
        <v>9883</v>
      </c>
    </row>
    <row r="97" spans="1:34" x14ac:dyDescent="0.3">
      <c r="A97" s="3">
        <v>615</v>
      </c>
      <c r="B97" s="4" t="s">
        <v>94</v>
      </c>
      <c r="C97" s="33">
        <f t="shared" si="9"/>
        <v>0.36235885314768651</v>
      </c>
      <c r="D97" s="33">
        <f t="shared" si="10"/>
        <v>0.36492118312141852</v>
      </c>
      <c r="E97" s="33">
        <f t="shared" si="11"/>
        <v>0.37001841890641179</v>
      </c>
      <c r="F97" s="33">
        <f t="shared" si="12"/>
        <v>0.34828768352658218</v>
      </c>
      <c r="G97" s="33">
        <f t="shared" si="13"/>
        <v>0.44814613917516755</v>
      </c>
      <c r="H97" s="33">
        <f t="shared" si="14"/>
        <v>0.52519800528014082</v>
      </c>
      <c r="I97" s="33">
        <f t="shared" si="15"/>
        <v>0.49877547175735504</v>
      </c>
      <c r="J97" s="33">
        <f t="shared" si="16"/>
        <v>0.64293542720735053</v>
      </c>
      <c r="K97" s="32">
        <v>100693</v>
      </c>
      <c r="L97" s="32">
        <v>103658</v>
      </c>
      <c r="M97" s="32">
        <v>109127</v>
      </c>
      <c r="N97" s="32">
        <v>111428</v>
      </c>
      <c r="O97" s="32">
        <v>114302</v>
      </c>
      <c r="P97" s="32">
        <v>119315</v>
      </c>
      <c r="Q97" s="32">
        <v>127396</v>
      </c>
      <c r="R97" s="32">
        <v>133214</v>
      </c>
      <c r="S97" s="32">
        <v>41473</v>
      </c>
      <c r="T97" s="32">
        <v>43303</v>
      </c>
      <c r="U97" s="32">
        <v>42707</v>
      </c>
      <c r="V97" s="32">
        <v>40825</v>
      </c>
      <c r="W97" s="32">
        <v>54323</v>
      </c>
      <c r="X97" s="32">
        <v>63980</v>
      </c>
      <c r="Y97" s="32">
        <v>64366</v>
      </c>
      <c r="Z97" s="32">
        <v>86646</v>
      </c>
      <c r="AA97" s="32">
        <v>4986</v>
      </c>
      <c r="AB97" s="32">
        <v>5476</v>
      </c>
      <c r="AC97" s="32">
        <v>2328</v>
      </c>
      <c r="AD97" s="32">
        <v>2016</v>
      </c>
      <c r="AE97" s="32">
        <v>3099</v>
      </c>
      <c r="AF97" s="32">
        <v>1316</v>
      </c>
      <c r="AG97" s="32">
        <v>824</v>
      </c>
      <c r="AH97" s="32">
        <v>998</v>
      </c>
    </row>
    <row r="98" spans="1:34" x14ac:dyDescent="0.3">
      <c r="A98" s="3">
        <v>616</v>
      </c>
      <c r="B98" s="4" t="s">
        <v>38</v>
      </c>
      <c r="C98" s="33">
        <f t="shared" si="9"/>
        <v>0.56044136619339135</v>
      </c>
      <c r="D98" s="33">
        <f t="shared" si="10"/>
        <v>0.3138558327521952</v>
      </c>
      <c r="E98" s="33">
        <f t="shared" si="11"/>
        <v>0.3653221369016118</v>
      </c>
      <c r="F98" s="33">
        <f t="shared" si="12"/>
        <v>0.35086915365807159</v>
      </c>
      <c r="G98" s="33">
        <f t="shared" si="13"/>
        <v>0.3613002308565168</v>
      </c>
      <c r="H98" s="33">
        <f t="shared" si="14"/>
        <v>0.39990117030321076</v>
      </c>
      <c r="I98" s="33">
        <f t="shared" si="15"/>
        <v>0.42125797924530478</v>
      </c>
      <c r="J98" s="33">
        <f t="shared" si="16"/>
        <v>0.53100563061449635</v>
      </c>
      <c r="K98" s="32">
        <v>286021</v>
      </c>
      <c r="L98" s="32">
        <v>266718</v>
      </c>
      <c r="M98" s="32">
        <v>285329</v>
      </c>
      <c r="N98" s="32">
        <v>298969</v>
      </c>
      <c r="O98" s="32">
        <v>306684</v>
      </c>
      <c r="P98" s="32">
        <v>325813</v>
      </c>
      <c r="Q98" s="32">
        <v>346524</v>
      </c>
      <c r="R98" s="32">
        <v>348985</v>
      </c>
      <c r="S98" s="32">
        <v>160406</v>
      </c>
      <c r="T98" s="32">
        <v>83784</v>
      </c>
      <c r="U98" s="32">
        <v>104237</v>
      </c>
      <c r="V98" s="32">
        <v>105080</v>
      </c>
      <c r="W98" s="32">
        <v>113319</v>
      </c>
      <c r="X98" s="32">
        <v>132104</v>
      </c>
      <c r="Y98" s="32">
        <v>149287</v>
      </c>
      <c r="Z98" s="32">
        <v>188530</v>
      </c>
      <c r="AA98" s="32">
        <v>108</v>
      </c>
      <c r="AB98" s="32">
        <v>73</v>
      </c>
      <c r="AC98" s="32">
        <v>0</v>
      </c>
      <c r="AD98" s="32">
        <v>181</v>
      </c>
      <c r="AE98" s="32">
        <v>2514</v>
      </c>
      <c r="AF98" s="32">
        <v>1811</v>
      </c>
      <c r="AG98" s="32">
        <v>3311</v>
      </c>
      <c r="AH98" s="32">
        <v>3217</v>
      </c>
    </row>
    <row r="99" spans="1:34" x14ac:dyDescent="0.3">
      <c r="A99" s="3">
        <v>617</v>
      </c>
      <c r="B99" s="4" t="s">
        <v>95</v>
      </c>
      <c r="C99" s="33">
        <f t="shared" si="9"/>
        <v>0.41286423882804818</v>
      </c>
      <c r="D99" s="33">
        <f t="shared" si="10"/>
        <v>0.40133274912435857</v>
      </c>
      <c r="E99" s="33">
        <f t="shared" si="11"/>
        <v>0.36879360930989424</v>
      </c>
      <c r="F99" s="33">
        <f t="shared" si="12"/>
        <v>0.35707389372152337</v>
      </c>
      <c r="G99" s="33">
        <f t="shared" si="13"/>
        <v>0.47175317544367051</v>
      </c>
      <c r="H99" s="33">
        <f t="shared" si="14"/>
        <v>0.70091420164976614</v>
      </c>
      <c r="I99" s="33">
        <f t="shared" si="15"/>
        <v>0.87210894337516676</v>
      </c>
      <c r="J99" s="33">
        <f t="shared" si="16"/>
        <v>0.81922971365840269</v>
      </c>
      <c r="K99" s="32">
        <v>356943</v>
      </c>
      <c r="L99" s="32">
        <v>372013</v>
      </c>
      <c r="M99" s="32">
        <v>405590</v>
      </c>
      <c r="N99" s="32">
        <v>427763</v>
      </c>
      <c r="O99" s="32">
        <v>459857</v>
      </c>
      <c r="P99" s="32">
        <v>494858</v>
      </c>
      <c r="Q99" s="32">
        <v>517847</v>
      </c>
      <c r="R99" s="32">
        <v>546550</v>
      </c>
      <c r="S99" s="32">
        <v>161067</v>
      </c>
      <c r="T99" s="32">
        <v>162261</v>
      </c>
      <c r="U99" s="32">
        <v>159897</v>
      </c>
      <c r="V99" s="32">
        <v>162853</v>
      </c>
      <c r="W99" s="32">
        <v>227891</v>
      </c>
      <c r="X99" s="32">
        <v>360048</v>
      </c>
      <c r="Y99" s="32">
        <v>465292</v>
      </c>
      <c r="Z99" s="32">
        <v>461123</v>
      </c>
      <c r="AA99" s="32">
        <v>13698</v>
      </c>
      <c r="AB99" s="32">
        <v>12960</v>
      </c>
      <c r="AC99" s="32">
        <v>10318</v>
      </c>
      <c r="AD99" s="32">
        <v>10110</v>
      </c>
      <c r="AE99" s="32">
        <v>10952</v>
      </c>
      <c r="AF99" s="32">
        <v>13195</v>
      </c>
      <c r="AG99" s="32">
        <v>13673</v>
      </c>
      <c r="AH99" s="32">
        <v>13373</v>
      </c>
    </row>
    <row r="100" spans="1:34" x14ac:dyDescent="0.3">
      <c r="A100" s="3">
        <v>618</v>
      </c>
      <c r="B100" s="4" t="s">
        <v>96</v>
      </c>
      <c r="C100" s="33">
        <f t="shared" si="9"/>
        <v>0.5892236904502518</v>
      </c>
      <c r="D100" s="33">
        <f t="shared" si="10"/>
        <v>0.61928720929554637</v>
      </c>
      <c r="E100" s="33">
        <f t="shared" si="11"/>
        <v>0.69560366110027061</v>
      </c>
      <c r="F100" s="33">
        <f t="shared" si="12"/>
        <v>0.70215874125195343</v>
      </c>
      <c r="G100" s="33">
        <f t="shared" si="13"/>
        <v>0.70531709848400603</v>
      </c>
      <c r="H100" s="33">
        <f t="shared" si="14"/>
        <v>0.68553550193295854</v>
      </c>
      <c r="I100" s="33">
        <f t="shared" si="15"/>
        <v>0.5893093818523758</v>
      </c>
      <c r="J100" s="33">
        <f t="shared" si="16"/>
        <v>0.59307839403737239</v>
      </c>
      <c r="K100" s="32">
        <v>156046</v>
      </c>
      <c r="L100" s="32">
        <v>171523</v>
      </c>
      <c r="M100" s="32">
        <v>185518</v>
      </c>
      <c r="N100" s="32">
        <v>206046</v>
      </c>
      <c r="O100" s="32">
        <v>215832</v>
      </c>
      <c r="P100" s="32">
        <v>227889</v>
      </c>
      <c r="Q100" s="32">
        <v>246721</v>
      </c>
      <c r="R100" s="32">
        <v>245261</v>
      </c>
      <c r="S100" s="32">
        <v>93306</v>
      </c>
      <c r="T100" s="32">
        <v>106257</v>
      </c>
      <c r="U100" s="32">
        <v>132253</v>
      </c>
      <c r="V100" s="32">
        <v>143893</v>
      </c>
      <c r="W100" s="32">
        <v>153228</v>
      </c>
      <c r="X100" s="32">
        <v>158213</v>
      </c>
      <c r="Y100" s="32">
        <v>160134</v>
      </c>
      <c r="Z100" s="32">
        <v>168958</v>
      </c>
      <c r="AA100" s="32">
        <v>1360</v>
      </c>
      <c r="AB100" s="32">
        <v>35</v>
      </c>
      <c r="AC100" s="32">
        <v>3206</v>
      </c>
      <c r="AD100" s="32">
        <v>-784</v>
      </c>
      <c r="AE100" s="32">
        <v>998</v>
      </c>
      <c r="AF100" s="32">
        <v>1987</v>
      </c>
      <c r="AG100" s="32">
        <v>14739</v>
      </c>
      <c r="AH100" s="32">
        <v>23499</v>
      </c>
    </row>
    <row r="101" spans="1:34" x14ac:dyDescent="0.3">
      <c r="A101" s="3">
        <v>619</v>
      </c>
      <c r="B101" s="4" t="s">
        <v>97</v>
      </c>
      <c r="C101" s="33">
        <f t="shared" si="9"/>
        <v>0.13738289703003123</v>
      </c>
      <c r="D101" s="33">
        <f t="shared" si="10"/>
        <v>0.22984339469185189</v>
      </c>
      <c r="E101" s="33">
        <f t="shared" si="11"/>
        <v>0.30408864321183954</v>
      </c>
      <c r="F101" s="33">
        <f t="shared" si="12"/>
        <v>0.32595276836495546</v>
      </c>
      <c r="G101" s="33">
        <f t="shared" si="13"/>
        <v>0.34800735655092069</v>
      </c>
      <c r="H101" s="33">
        <f t="shared" si="14"/>
        <v>0.46286708609604649</v>
      </c>
      <c r="I101" s="33">
        <f t="shared" si="15"/>
        <v>0.68332423807023845</v>
      </c>
      <c r="J101" s="33">
        <f t="shared" si="16"/>
        <v>0.55947265952804537</v>
      </c>
      <c r="K101" s="32">
        <v>446402</v>
      </c>
      <c r="L101" s="32">
        <v>481976</v>
      </c>
      <c r="M101" s="32">
        <v>521371</v>
      </c>
      <c r="N101" s="32">
        <v>535912</v>
      </c>
      <c r="O101" s="32">
        <v>545908</v>
      </c>
      <c r="P101" s="32">
        <v>536761</v>
      </c>
      <c r="Q101" s="32">
        <v>579056</v>
      </c>
      <c r="R101" s="32">
        <v>595820</v>
      </c>
      <c r="S101" s="32">
        <v>80820</v>
      </c>
      <c r="T101" s="32">
        <v>118632</v>
      </c>
      <c r="U101" s="32">
        <v>162477</v>
      </c>
      <c r="V101" s="32">
        <v>181695</v>
      </c>
      <c r="W101" s="32">
        <v>191391</v>
      </c>
      <c r="X101" s="32">
        <v>249860</v>
      </c>
      <c r="Y101" s="32">
        <v>397094</v>
      </c>
      <c r="Z101" s="32">
        <v>333356</v>
      </c>
      <c r="AA101" s="32">
        <v>19492</v>
      </c>
      <c r="AB101" s="32">
        <v>7853</v>
      </c>
      <c r="AC101" s="32">
        <v>3934</v>
      </c>
      <c r="AD101" s="32">
        <v>7013</v>
      </c>
      <c r="AE101" s="32">
        <v>1411</v>
      </c>
      <c r="AF101" s="32">
        <v>1411</v>
      </c>
      <c r="AG101" s="32">
        <v>1411</v>
      </c>
      <c r="AH101" s="32">
        <v>11</v>
      </c>
    </row>
    <row r="102" spans="1:34" x14ac:dyDescent="0.3">
      <c r="A102" s="3">
        <v>620</v>
      </c>
      <c r="B102" s="4" t="s">
        <v>98</v>
      </c>
      <c r="C102" s="33">
        <f t="shared" si="9"/>
        <v>0.28845836804109398</v>
      </c>
      <c r="D102" s="33">
        <f t="shared" si="10"/>
        <v>0.38608093940029359</v>
      </c>
      <c r="E102" s="33">
        <f t="shared" si="11"/>
        <v>0.44442874032366192</v>
      </c>
      <c r="F102" s="33">
        <f t="shared" si="12"/>
        <v>0.49078779355255109</v>
      </c>
      <c r="G102" s="33">
        <f t="shared" si="13"/>
        <v>0.60646402027674695</v>
      </c>
      <c r="H102" s="33">
        <f t="shared" si="14"/>
        <v>0.63257380942749653</v>
      </c>
      <c r="I102" s="33">
        <f t="shared" si="15"/>
        <v>0.61968400433012016</v>
      </c>
      <c r="J102" s="33">
        <f t="shared" si="16"/>
        <v>0.62007314099959365</v>
      </c>
      <c r="K102" s="32">
        <v>460992</v>
      </c>
      <c r="L102" s="32">
        <v>476900</v>
      </c>
      <c r="M102" s="32">
        <v>523571</v>
      </c>
      <c r="N102" s="32">
        <v>501997</v>
      </c>
      <c r="O102" s="32">
        <v>495543</v>
      </c>
      <c r="P102" s="32">
        <v>519141</v>
      </c>
      <c r="Q102" s="32">
        <v>543172</v>
      </c>
      <c r="R102" s="32">
        <v>556186</v>
      </c>
      <c r="S102" s="32">
        <v>144103</v>
      </c>
      <c r="T102" s="32">
        <v>198495</v>
      </c>
      <c r="U102" s="32">
        <v>244058</v>
      </c>
      <c r="V102" s="32">
        <v>251913</v>
      </c>
      <c r="W102" s="32">
        <v>307083</v>
      </c>
      <c r="X102" s="32">
        <v>333937</v>
      </c>
      <c r="Y102" s="32">
        <v>342295</v>
      </c>
      <c r="Z102" s="32">
        <v>347813</v>
      </c>
      <c r="AA102" s="32">
        <v>11126</v>
      </c>
      <c r="AB102" s="32">
        <v>14373</v>
      </c>
      <c r="AC102" s="32">
        <v>11368</v>
      </c>
      <c r="AD102" s="32">
        <v>5539</v>
      </c>
      <c r="AE102" s="32">
        <v>6554</v>
      </c>
      <c r="AF102" s="32">
        <v>5542</v>
      </c>
      <c r="AG102" s="32">
        <v>5700</v>
      </c>
      <c r="AH102" s="32">
        <v>2937</v>
      </c>
    </row>
    <row r="103" spans="1:34" x14ac:dyDescent="0.3">
      <c r="A103" s="3">
        <v>621</v>
      </c>
      <c r="B103" s="4" t="s">
        <v>99</v>
      </c>
      <c r="C103" s="33">
        <f t="shared" si="9"/>
        <v>0.32769684150486011</v>
      </c>
      <c r="D103" s="33">
        <f t="shared" si="10"/>
        <v>0.36842971623119047</v>
      </c>
      <c r="E103" s="33">
        <f t="shared" si="11"/>
        <v>0.42417256961406935</v>
      </c>
      <c r="F103" s="33">
        <f t="shared" si="12"/>
        <v>0.42284389557242158</v>
      </c>
      <c r="G103" s="33">
        <f t="shared" si="13"/>
        <v>0.43250856049840725</v>
      </c>
      <c r="H103" s="33">
        <f t="shared" si="14"/>
        <v>0.45030335225207596</v>
      </c>
      <c r="I103" s="33">
        <f t="shared" si="15"/>
        <v>0.41750894730346783</v>
      </c>
      <c r="J103" s="33">
        <f t="shared" si="16"/>
        <v>0.38356578113225603</v>
      </c>
      <c r="K103" s="32">
        <v>252462</v>
      </c>
      <c r="L103" s="32">
        <v>249076</v>
      </c>
      <c r="M103" s="32">
        <v>262016</v>
      </c>
      <c r="N103" s="32">
        <v>275636</v>
      </c>
      <c r="O103" s="32">
        <v>276561</v>
      </c>
      <c r="P103" s="32">
        <v>286136</v>
      </c>
      <c r="Q103" s="32">
        <v>324120</v>
      </c>
      <c r="R103" s="32">
        <v>334412</v>
      </c>
      <c r="S103" s="32">
        <v>83695</v>
      </c>
      <c r="T103" s="32">
        <v>91796</v>
      </c>
      <c r="U103" s="32">
        <v>111145</v>
      </c>
      <c r="V103" s="32">
        <v>116611</v>
      </c>
      <c r="W103" s="32">
        <v>120609</v>
      </c>
      <c r="X103" s="32">
        <v>129988</v>
      </c>
      <c r="Y103" s="32">
        <v>136505</v>
      </c>
      <c r="Z103" s="32">
        <v>129451</v>
      </c>
      <c r="AA103" s="32">
        <v>964</v>
      </c>
      <c r="AB103" s="32">
        <v>29</v>
      </c>
      <c r="AC103" s="32">
        <v>5</v>
      </c>
      <c r="AD103" s="32">
        <v>60</v>
      </c>
      <c r="AE103" s="32">
        <v>994</v>
      </c>
      <c r="AF103" s="32">
        <v>1140</v>
      </c>
      <c r="AG103" s="32">
        <v>1182</v>
      </c>
      <c r="AH103" s="32">
        <v>1182</v>
      </c>
    </row>
    <row r="104" spans="1:34" x14ac:dyDescent="0.3">
      <c r="A104" s="3">
        <v>622</v>
      </c>
      <c r="B104" s="4" t="s">
        <v>100</v>
      </c>
      <c r="C104" s="33">
        <f t="shared" si="9"/>
        <v>0.12345271844387684</v>
      </c>
      <c r="D104" s="33">
        <f t="shared" si="10"/>
        <v>0.11867018068339759</v>
      </c>
      <c r="E104" s="33">
        <f t="shared" si="11"/>
        <v>8.4885018151784675E-2</v>
      </c>
      <c r="F104" s="33">
        <f t="shared" si="12"/>
        <v>0.14573346674733559</v>
      </c>
      <c r="G104" s="33">
        <f t="shared" si="13"/>
        <v>0.1955868664968593</v>
      </c>
      <c r="H104" s="33">
        <f t="shared" si="14"/>
        <v>0.21812982800563357</v>
      </c>
      <c r="I104" s="33">
        <f t="shared" si="15"/>
        <v>0.28745986050762712</v>
      </c>
      <c r="J104" s="33">
        <f t="shared" si="16"/>
        <v>0.32638753398108766</v>
      </c>
      <c r="K104" s="32">
        <v>142508</v>
      </c>
      <c r="L104" s="32">
        <v>152532</v>
      </c>
      <c r="M104" s="32">
        <v>162243</v>
      </c>
      <c r="N104" s="32">
        <v>171896</v>
      </c>
      <c r="O104" s="32">
        <v>179419</v>
      </c>
      <c r="P104" s="32">
        <v>187448</v>
      </c>
      <c r="Q104" s="32">
        <v>204599</v>
      </c>
      <c r="R104" s="32">
        <v>230643</v>
      </c>
      <c r="S104" s="32">
        <v>17719</v>
      </c>
      <c r="T104" s="32">
        <v>22717</v>
      </c>
      <c r="U104" s="32">
        <v>19675</v>
      </c>
      <c r="V104" s="32">
        <v>27816</v>
      </c>
      <c r="W104" s="32">
        <v>37207</v>
      </c>
      <c r="X104" s="32">
        <v>42173</v>
      </c>
      <c r="Y104" s="32">
        <v>61577</v>
      </c>
      <c r="Z104" s="32">
        <v>78309</v>
      </c>
      <c r="AA104" s="32">
        <v>126</v>
      </c>
      <c r="AB104" s="32">
        <v>4616</v>
      </c>
      <c r="AC104" s="32">
        <v>5903</v>
      </c>
      <c r="AD104" s="32">
        <v>2765</v>
      </c>
      <c r="AE104" s="32">
        <v>2115</v>
      </c>
      <c r="AF104" s="32">
        <v>1285</v>
      </c>
      <c r="AG104" s="32">
        <v>2763</v>
      </c>
      <c r="AH104" s="32">
        <v>3030</v>
      </c>
    </row>
    <row r="105" spans="1:34" x14ac:dyDescent="0.3">
      <c r="A105" s="3">
        <v>623</v>
      </c>
      <c r="B105" s="4" t="s">
        <v>101</v>
      </c>
      <c r="C105" s="33">
        <f t="shared" si="9"/>
        <v>0.34711893769754604</v>
      </c>
      <c r="D105" s="33">
        <f t="shared" si="10"/>
        <v>0.32548857523565117</v>
      </c>
      <c r="E105" s="33">
        <f t="shared" si="11"/>
        <v>0.30087523855615317</v>
      </c>
      <c r="F105" s="33">
        <f t="shared" si="12"/>
        <v>0.31337479543161478</v>
      </c>
      <c r="G105" s="33">
        <f t="shared" si="13"/>
        <v>0.35364674662434631</v>
      </c>
      <c r="H105" s="33">
        <f t="shared" si="14"/>
        <v>0.36675261794387842</v>
      </c>
      <c r="I105" s="33">
        <f t="shared" si="15"/>
        <v>0.44225437453827104</v>
      </c>
      <c r="J105" s="33">
        <f t="shared" si="16"/>
        <v>0.52963325572528974</v>
      </c>
      <c r="K105" s="32">
        <v>759633</v>
      </c>
      <c r="L105" s="32">
        <v>810520</v>
      </c>
      <c r="M105" s="32">
        <v>876104</v>
      </c>
      <c r="N105" s="32">
        <v>917786</v>
      </c>
      <c r="O105" s="32">
        <v>960925</v>
      </c>
      <c r="P105" s="32">
        <v>989708</v>
      </c>
      <c r="Q105" s="32">
        <v>1046339</v>
      </c>
      <c r="R105" s="32">
        <v>1080644</v>
      </c>
      <c r="S105" s="32">
        <v>286192</v>
      </c>
      <c r="T105" s="32">
        <v>283194</v>
      </c>
      <c r="U105" s="32">
        <v>281756</v>
      </c>
      <c r="V105" s="32">
        <v>308164</v>
      </c>
      <c r="W105" s="32">
        <v>357041</v>
      </c>
      <c r="X105" s="32">
        <v>369895</v>
      </c>
      <c r="Y105" s="32">
        <v>467087</v>
      </c>
      <c r="Z105" s="32">
        <v>578088</v>
      </c>
      <c r="AA105" s="32">
        <v>22509</v>
      </c>
      <c r="AB105" s="32">
        <v>19379</v>
      </c>
      <c r="AC105" s="32">
        <v>18158</v>
      </c>
      <c r="AD105" s="32">
        <v>20553</v>
      </c>
      <c r="AE105" s="32">
        <v>17213</v>
      </c>
      <c r="AF105" s="32">
        <v>6917</v>
      </c>
      <c r="AG105" s="32">
        <v>4339</v>
      </c>
      <c r="AH105" s="32">
        <v>5743</v>
      </c>
    </row>
    <row r="106" spans="1:34" x14ac:dyDescent="0.3">
      <c r="A106" s="3">
        <v>624</v>
      </c>
      <c r="B106" s="4" t="s">
        <v>102</v>
      </c>
      <c r="C106" s="33">
        <f t="shared" si="9"/>
        <v>0.48449123920484166</v>
      </c>
      <c r="D106" s="33">
        <f t="shared" si="10"/>
        <v>0.62187712449164856</v>
      </c>
      <c r="E106" s="33">
        <f t="shared" si="11"/>
        <v>0.71511691491219154</v>
      </c>
      <c r="F106" s="33">
        <f t="shared" si="12"/>
        <v>0.71779657807362895</v>
      </c>
      <c r="G106" s="33">
        <f t="shared" si="13"/>
        <v>0.76026153159705023</v>
      </c>
      <c r="H106" s="33">
        <f t="shared" si="14"/>
        <v>0.83455784766361996</v>
      </c>
      <c r="I106" s="33">
        <f t="shared" si="15"/>
        <v>0.84921944307293362</v>
      </c>
      <c r="J106" s="33">
        <f t="shared" si="16"/>
        <v>0.79416329248922513</v>
      </c>
      <c r="K106" s="32">
        <v>882340</v>
      </c>
      <c r="L106" s="32">
        <v>982588</v>
      </c>
      <c r="M106" s="32">
        <v>1042382</v>
      </c>
      <c r="N106" s="32">
        <v>1108966</v>
      </c>
      <c r="O106" s="32">
        <v>1138524</v>
      </c>
      <c r="P106" s="32">
        <v>1186729</v>
      </c>
      <c r="Q106" s="32">
        <v>1245585</v>
      </c>
      <c r="R106" s="32">
        <v>1318346</v>
      </c>
      <c r="S106" s="32">
        <v>440258</v>
      </c>
      <c r="T106" s="32">
        <v>637499</v>
      </c>
      <c r="U106" s="32">
        <v>772107</v>
      </c>
      <c r="V106" s="32">
        <v>826357</v>
      </c>
      <c r="W106" s="32">
        <v>878114</v>
      </c>
      <c r="X106" s="32">
        <v>1001613</v>
      </c>
      <c r="Y106" s="32">
        <v>1062052</v>
      </c>
      <c r="Z106" s="32">
        <v>1054055</v>
      </c>
      <c r="AA106" s="32">
        <v>12772</v>
      </c>
      <c r="AB106" s="32">
        <v>26450</v>
      </c>
      <c r="AC106" s="32">
        <v>26682</v>
      </c>
      <c r="AD106" s="32">
        <v>30345</v>
      </c>
      <c r="AE106" s="32">
        <v>12538</v>
      </c>
      <c r="AF106" s="32">
        <v>11219</v>
      </c>
      <c r="AG106" s="32">
        <v>4277</v>
      </c>
      <c r="AH106" s="32">
        <v>7073</v>
      </c>
    </row>
    <row r="107" spans="1:34" x14ac:dyDescent="0.3">
      <c r="A107" s="3">
        <v>625</v>
      </c>
      <c r="B107" s="4" t="s">
        <v>103</v>
      </c>
      <c r="C107" s="33">
        <f t="shared" si="9"/>
        <v>0.7457573026478721</v>
      </c>
      <c r="D107" s="33">
        <f t="shared" si="10"/>
        <v>0.73886479488184909</v>
      </c>
      <c r="E107" s="33">
        <f t="shared" si="11"/>
        <v>0.70525580018735312</v>
      </c>
      <c r="F107" s="33">
        <f t="shared" si="12"/>
        <v>0.72843185617583384</v>
      </c>
      <c r="G107" s="33">
        <f t="shared" si="13"/>
        <v>0.79018153332107655</v>
      </c>
      <c r="H107" s="33">
        <f t="shared" si="14"/>
        <v>0.83675249227722626</v>
      </c>
      <c r="I107" s="33">
        <f t="shared" si="15"/>
        <v>0.83718472920448173</v>
      </c>
      <c r="J107" s="33">
        <f t="shared" si="16"/>
        <v>0.83372578327890223</v>
      </c>
      <c r="K107" s="32">
        <v>1175019</v>
      </c>
      <c r="L107" s="32">
        <v>1267489</v>
      </c>
      <c r="M107" s="32">
        <v>1392024</v>
      </c>
      <c r="N107" s="32">
        <v>1459560</v>
      </c>
      <c r="O107" s="32">
        <v>1501212</v>
      </c>
      <c r="P107" s="32">
        <v>1567442</v>
      </c>
      <c r="Q107" s="32">
        <v>1683632</v>
      </c>
      <c r="R107" s="32">
        <v>1758186</v>
      </c>
      <c r="S107" s="32">
        <v>941742</v>
      </c>
      <c r="T107" s="32">
        <v>957978</v>
      </c>
      <c r="U107" s="32">
        <v>1009231</v>
      </c>
      <c r="V107" s="32">
        <v>1139139</v>
      </c>
      <c r="W107" s="32">
        <v>1240830</v>
      </c>
      <c r="X107" s="32">
        <v>1312361</v>
      </c>
      <c r="Y107" s="32">
        <v>1410311</v>
      </c>
      <c r="Z107" s="32">
        <v>1466645</v>
      </c>
      <c r="AA107" s="32">
        <v>65463</v>
      </c>
      <c r="AB107" s="32">
        <v>21475</v>
      </c>
      <c r="AC107" s="32">
        <v>27498</v>
      </c>
      <c r="AD107" s="32">
        <v>75949</v>
      </c>
      <c r="AE107" s="32">
        <v>54600</v>
      </c>
      <c r="AF107" s="32">
        <v>800</v>
      </c>
      <c r="AG107" s="32">
        <v>800</v>
      </c>
      <c r="AH107" s="32">
        <v>800</v>
      </c>
    </row>
    <row r="108" spans="1:34" x14ac:dyDescent="0.3">
      <c r="A108" s="3">
        <v>626</v>
      </c>
      <c r="B108" s="4" t="s">
        <v>104</v>
      </c>
      <c r="C108" s="33">
        <f t="shared" si="9"/>
        <v>0.85900416363963039</v>
      </c>
      <c r="D108" s="33">
        <f t="shared" si="10"/>
        <v>0.80463397617167765</v>
      </c>
      <c r="E108" s="33">
        <f t="shared" si="11"/>
        <v>0.76454614353963379</v>
      </c>
      <c r="F108" s="33">
        <f t="shared" si="12"/>
        <v>0.74167717624177598</v>
      </c>
      <c r="G108" s="33">
        <f t="shared" si="13"/>
        <v>0.87048111700657205</v>
      </c>
      <c r="H108" s="33">
        <f t="shared" si="14"/>
        <v>0.97024094057341614</v>
      </c>
      <c r="I108" s="33">
        <f t="shared" si="15"/>
        <v>0.84333581717045514</v>
      </c>
      <c r="J108" s="33">
        <f t="shared" si="16"/>
        <v>0.82482060393185919</v>
      </c>
      <c r="K108" s="32">
        <v>1280130</v>
      </c>
      <c r="L108" s="32">
        <v>1350158</v>
      </c>
      <c r="M108" s="32">
        <v>1477780</v>
      </c>
      <c r="N108" s="32">
        <v>1579512</v>
      </c>
      <c r="O108" s="32">
        <v>1645899</v>
      </c>
      <c r="P108" s="32">
        <v>1769814</v>
      </c>
      <c r="Q108" s="32">
        <v>1951282</v>
      </c>
      <c r="R108" s="32">
        <v>2053278</v>
      </c>
      <c r="S108" s="32">
        <v>1100036</v>
      </c>
      <c r="T108" s="32">
        <v>1087562</v>
      </c>
      <c r="U108" s="32">
        <v>1132628</v>
      </c>
      <c r="V108" s="32">
        <v>1176205</v>
      </c>
      <c r="W108" s="32">
        <v>1437441</v>
      </c>
      <c r="X108" s="32">
        <v>1721863</v>
      </c>
      <c r="Y108" s="32">
        <v>1655223</v>
      </c>
      <c r="Z108" s="32">
        <v>1703622</v>
      </c>
      <c r="AA108" s="32">
        <v>399</v>
      </c>
      <c r="AB108" s="32">
        <v>1179</v>
      </c>
      <c r="AC108" s="32">
        <v>2797</v>
      </c>
      <c r="AD108" s="32">
        <v>4717</v>
      </c>
      <c r="AE108" s="32">
        <v>4717</v>
      </c>
      <c r="AF108" s="32">
        <v>4717</v>
      </c>
      <c r="AG108" s="32">
        <v>9637</v>
      </c>
      <c r="AH108" s="32">
        <v>10036</v>
      </c>
    </row>
    <row r="109" spans="1:34" x14ac:dyDescent="0.3">
      <c r="A109" s="3">
        <v>627</v>
      </c>
      <c r="B109" s="4" t="s">
        <v>105</v>
      </c>
      <c r="C109" s="33">
        <f t="shared" si="9"/>
        <v>0.1763995086565277</v>
      </c>
      <c r="D109" s="33">
        <f t="shared" si="10"/>
        <v>0.21274778993406671</v>
      </c>
      <c r="E109" s="33">
        <f t="shared" si="11"/>
        <v>0.21977606261550167</v>
      </c>
      <c r="F109" s="33">
        <f t="shared" si="12"/>
        <v>0.33989085464264573</v>
      </c>
      <c r="G109" s="33">
        <f t="shared" si="13"/>
        <v>0.34128644076639547</v>
      </c>
      <c r="H109" s="33">
        <f t="shared" si="14"/>
        <v>0.33007207960579549</v>
      </c>
      <c r="I109" s="33">
        <f t="shared" si="15"/>
        <v>0.29978603247664015</v>
      </c>
      <c r="J109" s="33">
        <f t="shared" si="16"/>
        <v>0.29331313308606505</v>
      </c>
      <c r="K109" s="32">
        <v>999708</v>
      </c>
      <c r="L109" s="32">
        <v>1064561</v>
      </c>
      <c r="M109" s="32">
        <v>1149875</v>
      </c>
      <c r="N109" s="32">
        <v>1234867</v>
      </c>
      <c r="O109" s="32">
        <v>1303348</v>
      </c>
      <c r="P109" s="32">
        <v>1401506</v>
      </c>
      <c r="Q109" s="32">
        <v>1619872</v>
      </c>
      <c r="R109" s="32">
        <v>1731992</v>
      </c>
      <c r="S109" s="32">
        <v>176581</v>
      </c>
      <c r="T109" s="32">
        <v>226629</v>
      </c>
      <c r="U109" s="32">
        <v>252816</v>
      </c>
      <c r="V109" s="32">
        <v>423119</v>
      </c>
      <c r="W109" s="32">
        <v>455552</v>
      </c>
      <c r="X109" s="32">
        <v>473997</v>
      </c>
      <c r="Y109" s="32">
        <v>497478</v>
      </c>
      <c r="Z109" s="32">
        <v>508453</v>
      </c>
      <c r="AA109" s="32">
        <v>233</v>
      </c>
      <c r="AB109" s="32">
        <v>146</v>
      </c>
      <c r="AC109" s="32">
        <v>101</v>
      </c>
      <c r="AD109" s="32">
        <v>3399</v>
      </c>
      <c r="AE109" s="32">
        <v>10737</v>
      </c>
      <c r="AF109" s="32">
        <v>11399</v>
      </c>
      <c r="AG109" s="32">
        <v>11863</v>
      </c>
      <c r="AH109" s="32">
        <v>437</v>
      </c>
    </row>
    <row r="110" spans="1:34" x14ac:dyDescent="0.3">
      <c r="A110" s="3">
        <v>628</v>
      </c>
      <c r="B110" s="4" t="s">
        <v>106</v>
      </c>
      <c r="C110" s="33">
        <f t="shared" si="9"/>
        <v>0.27791896190909299</v>
      </c>
      <c r="D110" s="33">
        <f t="shared" si="10"/>
        <v>0.42682035076985064</v>
      </c>
      <c r="E110" s="33">
        <f t="shared" si="11"/>
        <v>0.45941043083900229</v>
      </c>
      <c r="F110" s="33">
        <f t="shared" si="12"/>
        <v>0.46423270900629254</v>
      </c>
      <c r="G110" s="33">
        <f t="shared" si="13"/>
        <v>0.48950368928537502</v>
      </c>
      <c r="H110" s="33">
        <f t="shared" si="14"/>
        <v>0.45835085733996167</v>
      </c>
      <c r="I110" s="33">
        <f t="shared" si="15"/>
        <v>0.63661694874503039</v>
      </c>
      <c r="J110" s="33">
        <f t="shared" si="16"/>
        <v>0.68039908781489589</v>
      </c>
      <c r="K110" s="32">
        <v>485969</v>
      </c>
      <c r="L110" s="32">
        <v>536078</v>
      </c>
      <c r="M110" s="32">
        <v>595350</v>
      </c>
      <c r="N110" s="32">
        <v>595628</v>
      </c>
      <c r="O110" s="32">
        <v>621123</v>
      </c>
      <c r="P110" s="32">
        <v>660998</v>
      </c>
      <c r="Q110" s="32">
        <v>698742</v>
      </c>
      <c r="R110" s="32">
        <v>731869</v>
      </c>
      <c r="S110" s="32">
        <v>143191</v>
      </c>
      <c r="T110" s="32">
        <v>236888</v>
      </c>
      <c r="U110" s="32">
        <v>285499</v>
      </c>
      <c r="V110" s="32">
        <v>286119</v>
      </c>
      <c r="W110" s="32">
        <v>309049</v>
      </c>
      <c r="X110" s="32">
        <v>317476</v>
      </c>
      <c r="Y110" s="32">
        <v>453443</v>
      </c>
      <c r="Z110" s="32">
        <v>506575</v>
      </c>
      <c r="AA110" s="32">
        <v>8131</v>
      </c>
      <c r="AB110" s="32">
        <v>8079</v>
      </c>
      <c r="AC110" s="32">
        <v>11989</v>
      </c>
      <c r="AD110" s="32">
        <v>9609</v>
      </c>
      <c r="AE110" s="32">
        <v>5007</v>
      </c>
      <c r="AF110" s="32">
        <v>14507</v>
      </c>
      <c r="AG110" s="32">
        <v>8612</v>
      </c>
      <c r="AH110" s="32">
        <v>8612</v>
      </c>
    </row>
    <row r="111" spans="1:34" x14ac:dyDescent="0.3">
      <c r="A111" s="3">
        <v>631</v>
      </c>
      <c r="B111" s="4" t="s">
        <v>107</v>
      </c>
      <c r="C111" s="33">
        <f t="shared" si="9"/>
        <v>0.33426831497646359</v>
      </c>
      <c r="D111" s="33">
        <f t="shared" si="10"/>
        <v>0.33436417805998797</v>
      </c>
      <c r="E111" s="33">
        <f t="shared" si="11"/>
        <v>0.30707096173612863</v>
      </c>
      <c r="F111" s="33">
        <f t="shared" si="12"/>
        <v>0.31727707928798837</v>
      </c>
      <c r="G111" s="33">
        <f t="shared" si="13"/>
        <v>0.2851872244308698</v>
      </c>
      <c r="H111" s="33">
        <f t="shared" si="14"/>
        <v>0.28905593870365848</v>
      </c>
      <c r="I111" s="33">
        <f t="shared" si="15"/>
        <v>0.32793925070096858</v>
      </c>
      <c r="J111" s="33">
        <f t="shared" si="16"/>
        <v>0.43897798011706773</v>
      </c>
      <c r="K111" s="32">
        <v>175048</v>
      </c>
      <c r="L111" s="32">
        <v>194339</v>
      </c>
      <c r="M111" s="32">
        <v>206252</v>
      </c>
      <c r="N111" s="32">
        <v>215783</v>
      </c>
      <c r="O111" s="32">
        <v>230659</v>
      </c>
      <c r="P111" s="32">
        <v>241711</v>
      </c>
      <c r="Q111" s="32">
        <v>254291</v>
      </c>
      <c r="R111" s="32">
        <v>269075</v>
      </c>
      <c r="S111" s="32">
        <v>58591</v>
      </c>
      <c r="T111" s="32">
        <v>65058</v>
      </c>
      <c r="U111" s="32">
        <v>63393</v>
      </c>
      <c r="V111" s="32">
        <v>68522</v>
      </c>
      <c r="W111" s="32">
        <v>77043</v>
      </c>
      <c r="X111" s="32">
        <v>75613</v>
      </c>
      <c r="Y111" s="32">
        <v>88555</v>
      </c>
      <c r="Z111" s="32">
        <v>123257</v>
      </c>
      <c r="AA111" s="32">
        <v>78</v>
      </c>
      <c r="AB111" s="32">
        <v>78</v>
      </c>
      <c r="AC111" s="32">
        <v>59</v>
      </c>
      <c r="AD111" s="32">
        <v>59</v>
      </c>
      <c r="AE111" s="32">
        <v>11262</v>
      </c>
      <c r="AF111" s="32">
        <v>5745</v>
      </c>
      <c r="AG111" s="32">
        <v>5163</v>
      </c>
      <c r="AH111" s="32">
        <v>5139</v>
      </c>
    </row>
    <row r="112" spans="1:34" x14ac:dyDescent="0.3">
      <c r="A112" s="3">
        <v>632</v>
      </c>
      <c r="B112" s="4" t="s">
        <v>108</v>
      </c>
      <c r="C112" s="33">
        <f t="shared" si="9"/>
        <v>0.26012618662473336</v>
      </c>
      <c r="D112" s="33">
        <f t="shared" si="10"/>
        <v>0.27972066025757303</v>
      </c>
      <c r="E112" s="33">
        <f t="shared" si="11"/>
        <v>0.29079321546191284</v>
      </c>
      <c r="F112" s="33">
        <f t="shared" si="12"/>
        <v>0.29404002980502547</v>
      </c>
      <c r="G112" s="33">
        <f t="shared" si="13"/>
        <v>0.26850108893008451</v>
      </c>
      <c r="H112" s="33">
        <f t="shared" si="14"/>
        <v>0.26540734587880349</v>
      </c>
      <c r="I112" s="33">
        <f t="shared" si="15"/>
        <v>0.38394758543193991</v>
      </c>
      <c r="J112" s="33">
        <f t="shared" si="16"/>
        <v>0.40918447233926514</v>
      </c>
      <c r="K112" s="32">
        <v>155167</v>
      </c>
      <c r="L112" s="32">
        <v>165390</v>
      </c>
      <c r="M112" s="32">
        <v>177934</v>
      </c>
      <c r="N112" s="32">
        <v>193256</v>
      </c>
      <c r="O112" s="32">
        <v>209839</v>
      </c>
      <c r="P112" s="32">
        <v>209478</v>
      </c>
      <c r="Q112" s="32">
        <v>220702</v>
      </c>
      <c r="R112" s="32">
        <v>227362</v>
      </c>
      <c r="S112" s="32">
        <v>40973</v>
      </c>
      <c r="T112" s="32">
        <v>46873</v>
      </c>
      <c r="U112" s="32">
        <v>52352</v>
      </c>
      <c r="V112" s="32">
        <v>57435</v>
      </c>
      <c r="W112" s="32">
        <v>56952</v>
      </c>
      <c r="X112" s="32">
        <v>55998</v>
      </c>
      <c r="Y112" s="32">
        <v>85007</v>
      </c>
      <c r="Z112" s="32">
        <v>93278</v>
      </c>
      <c r="AA112" s="32">
        <v>610</v>
      </c>
      <c r="AB112" s="32">
        <v>610</v>
      </c>
      <c r="AC112" s="32">
        <v>610</v>
      </c>
      <c r="AD112" s="32">
        <v>610</v>
      </c>
      <c r="AE112" s="32">
        <v>610</v>
      </c>
      <c r="AF112" s="32">
        <v>401</v>
      </c>
      <c r="AG112" s="32">
        <v>269</v>
      </c>
      <c r="AH112" s="32">
        <v>245</v>
      </c>
    </row>
    <row r="113" spans="1:34" x14ac:dyDescent="0.3">
      <c r="A113" s="3">
        <v>633</v>
      </c>
      <c r="B113" s="4" t="s">
        <v>109</v>
      </c>
      <c r="C113" s="33">
        <f t="shared" si="9"/>
        <v>0.38682543064334129</v>
      </c>
      <c r="D113" s="33">
        <f t="shared" si="10"/>
        <v>0.35031876052288075</v>
      </c>
      <c r="E113" s="33">
        <f t="shared" si="11"/>
        <v>0.28685121691691862</v>
      </c>
      <c r="F113" s="33">
        <f t="shared" si="12"/>
        <v>0.2772409889226452</v>
      </c>
      <c r="G113" s="33">
        <f t="shared" si="13"/>
        <v>0.26826255055031328</v>
      </c>
      <c r="H113" s="33">
        <f t="shared" si="14"/>
        <v>0.29507382800728954</v>
      </c>
      <c r="I113" s="33">
        <f t="shared" si="15"/>
        <v>0.3134905135087967</v>
      </c>
      <c r="J113" s="33">
        <f t="shared" si="16"/>
        <v>0.31327294477642753</v>
      </c>
      <c r="K113" s="32">
        <v>253458</v>
      </c>
      <c r="L113" s="32">
        <v>264305</v>
      </c>
      <c r="M113" s="32">
        <v>296035</v>
      </c>
      <c r="N113" s="32">
        <v>332119</v>
      </c>
      <c r="O113" s="32">
        <v>337535</v>
      </c>
      <c r="P113" s="32">
        <v>348445</v>
      </c>
      <c r="Q113" s="32">
        <v>360987</v>
      </c>
      <c r="R113" s="32">
        <v>353599</v>
      </c>
      <c r="S113" s="32">
        <v>98057</v>
      </c>
      <c r="T113" s="32">
        <v>92631</v>
      </c>
      <c r="U113" s="32">
        <v>84958</v>
      </c>
      <c r="V113" s="32">
        <v>93105</v>
      </c>
      <c r="W113" s="32">
        <v>92997</v>
      </c>
      <c r="X113" s="32">
        <v>106461</v>
      </c>
      <c r="Y113" s="32">
        <v>117318</v>
      </c>
      <c r="Z113" s="32">
        <v>115627</v>
      </c>
      <c r="AA113" s="32">
        <v>13</v>
      </c>
      <c r="AB113" s="32">
        <v>40</v>
      </c>
      <c r="AC113" s="32">
        <v>40</v>
      </c>
      <c r="AD113" s="32">
        <v>1028</v>
      </c>
      <c r="AE113" s="32">
        <v>2449</v>
      </c>
      <c r="AF113" s="32">
        <v>3644</v>
      </c>
      <c r="AG113" s="32">
        <v>4152</v>
      </c>
      <c r="AH113" s="32">
        <v>4854</v>
      </c>
    </row>
    <row r="114" spans="1:34" x14ac:dyDescent="0.3">
      <c r="A114" s="3">
        <v>701</v>
      </c>
      <c r="B114" s="6" t="s">
        <v>110</v>
      </c>
      <c r="C114" s="33">
        <f t="shared" si="9"/>
        <v>0.56313446925861865</v>
      </c>
      <c r="D114" s="33">
        <f t="shared" si="10"/>
        <v>0.5954050408330066</v>
      </c>
      <c r="E114" s="33">
        <f t="shared" si="11"/>
        <v>0.6088477720915294</v>
      </c>
      <c r="F114" s="33">
        <f t="shared" si="12"/>
        <v>0.66805081763450591</v>
      </c>
      <c r="G114" s="33">
        <f t="shared" si="13"/>
        <v>0.67584048048103162</v>
      </c>
      <c r="H114" s="33">
        <f t="shared" si="14"/>
        <v>0.76225190951933375</v>
      </c>
      <c r="I114" s="33">
        <f t="shared" si="15"/>
        <v>0.88819251275512823</v>
      </c>
      <c r="J114" s="33">
        <f t="shared" si="16"/>
        <v>0.94111736748903174</v>
      </c>
      <c r="K114" s="32">
        <v>1425798</v>
      </c>
      <c r="L114" s="32">
        <v>1504910</v>
      </c>
      <c r="M114" s="32">
        <v>1612858</v>
      </c>
      <c r="N114" s="32">
        <v>1687918</v>
      </c>
      <c r="O114" s="32">
        <v>1743586</v>
      </c>
      <c r="P114" s="32">
        <v>1836326</v>
      </c>
      <c r="Q114" s="32">
        <v>1951372</v>
      </c>
      <c r="R114" s="32">
        <v>2036322</v>
      </c>
      <c r="S114" s="32">
        <v>913290</v>
      </c>
      <c r="T114" s="32">
        <v>1004139</v>
      </c>
      <c r="U114" s="32">
        <v>1100899</v>
      </c>
      <c r="V114" s="32">
        <v>1221508</v>
      </c>
      <c r="W114" s="32">
        <v>1243891</v>
      </c>
      <c r="X114" s="32">
        <v>1427990</v>
      </c>
      <c r="Y114" s="32">
        <v>1755656</v>
      </c>
      <c r="Z114" s="32">
        <v>1925528</v>
      </c>
      <c r="AA114" s="32">
        <v>110374</v>
      </c>
      <c r="AB114" s="32">
        <v>108108</v>
      </c>
      <c r="AC114" s="32">
        <v>118914</v>
      </c>
      <c r="AD114" s="32">
        <v>93893</v>
      </c>
      <c r="AE114" s="32">
        <v>65505</v>
      </c>
      <c r="AF114" s="32">
        <v>28247</v>
      </c>
      <c r="AG114" s="32">
        <v>22462</v>
      </c>
      <c r="AH114" s="32">
        <v>9110</v>
      </c>
    </row>
    <row r="115" spans="1:34" x14ac:dyDescent="0.3">
      <c r="A115" s="3">
        <v>704</v>
      </c>
      <c r="B115" s="4" t="s">
        <v>111</v>
      </c>
      <c r="C115" s="33">
        <f t="shared" si="9"/>
        <v>0.56146572660132132</v>
      </c>
      <c r="D115" s="33">
        <f t="shared" si="10"/>
        <v>0.56598327483007416</v>
      </c>
      <c r="E115" s="33">
        <f t="shared" si="11"/>
        <v>0.5770973223915663</v>
      </c>
      <c r="F115" s="33">
        <f t="shared" si="12"/>
        <v>0.6108537688709218</v>
      </c>
      <c r="G115" s="33">
        <f t="shared" si="13"/>
        <v>0.64292453782101688</v>
      </c>
      <c r="H115" s="33">
        <f t="shared" si="14"/>
        <v>0.70222461711565831</v>
      </c>
      <c r="I115" s="33">
        <f t="shared" si="15"/>
        <v>0.68916540057615749</v>
      </c>
      <c r="J115" s="33">
        <f t="shared" si="16"/>
        <v>0.74189354781054517</v>
      </c>
      <c r="K115" s="32">
        <v>2125526</v>
      </c>
      <c r="L115" s="32">
        <v>2440035</v>
      </c>
      <c r="M115" s="32">
        <v>2641499</v>
      </c>
      <c r="N115" s="32">
        <v>2747746</v>
      </c>
      <c r="O115" s="32">
        <v>2824501</v>
      </c>
      <c r="P115" s="32">
        <v>2948867</v>
      </c>
      <c r="Q115" s="32">
        <v>3136295</v>
      </c>
      <c r="R115" s="32">
        <v>3496875</v>
      </c>
      <c r="S115" s="32">
        <v>2065250</v>
      </c>
      <c r="T115" s="32">
        <v>2257605</v>
      </c>
      <c r="U115" s="32">
        <v>1694141</v>
      </c>
      <c r="V115" s="32">
        <v>1814418</v>
      </c>
      <c r="W115" s="32">
        <v>1956893</v>
      </c>
      <c r="X115" s="32">
        <v>2227681</v>
      </c>
      <c r="Y115" s="32">
        <v>2297241</v>
      </c>
      <c r="Z115" s="32">
        <v>2723595</v>
      </c>
      <c r="AA115" s="32">
        <v>871840</v>
      </c>
      <c r="AB115" s="32">
        <v>876586</v>
      </c>
      <c r="AC115" s="32">
        <v>169739</v>
      </c>
      <c r="AD115" s="32">
        <v>135947</v>
      </c>
      <c r="AE115" s="32">
        <v>140952</v>
      </c>
      <c r="AF115" s="32">
        <v>156914</v>
      </c>
      <c r="AG115" s="32">
        <v>135815</v>
      </c>
      <c r="AH115" s="32">
        <v>129286</v>
      </c>
    </row>
    <row r="116" spans="1:34" x14ac:dyDescent="0.3">
      <c r="A116" s="7">
        <v>710</v>
      </c>
      <c r="B116" s="8" t="s">
        <v>112</v>
      </c>
      <c r="C116" s="33">
        <f t="shared" si="9"/>
        <v>6.4882736345477809E-2</v>
      </c>
      <c r="D116" s="33">
        <f t="shared" si="10"/>
        <v>5.7797728405346506E-2</v>
      </c>
      <c r="E116" s="33">
        <f t="shared" si="11"/>
        <v>4.9329658621445178E-2</v>
      </c>
      <c r="F116" s="33">
        <f t="shared" si="12"/>
        <v>4.2318033380579823E-2</v>
      </c>
      <c r="G116" s="33">
        <f t="shared" si="13"/>
        <v>5.828544857960876E-2</v>
      </c>
      <c r="H116" s="33">
        <f t="shared" si="14"/>
        <v>6.8450645396151047E-2</v>
      </c>
      <c r="I116" s="33">
        <f t="shared" si="15"/>
        <v>6.8232840163232195E-2</v>
      </c>
      <c r="J116" s="33">
        <f t="shared" si="16"/>
        <v>6.1439556061372733E-2</v>
      </c>
      <c r="K116" s="32">
        <v>3341274</v>
      </c>
      <c r="L116" s="32">
        <v>3495518</v>
      </c>
      <c r="M116" s="32">
        <v>3792769</v>
      </c>
      <c r="N116" s="32">
        <v>4003825</v>
      </c>
      <c r="O116" s="32">
        <v>4142063</v>
      </c>
      <c r="P116" s="32">
        <v>4333385</v>
      </c>
      <c r="Q116" s="32">
        <v>4575568</v>
      </c>
      <c r="R116" s="32">
        <v>4758856</v>
      </c>
      <c r="S116" s="32">
        <v>1290808</v>
      </c>
      <c r="T116" s="32">
        <v>1272959</v>
      </c>
      <c r="U116" s="32">
        <v>1290283</v>
      </c>
      <c r="V116" s="32">
        <v>1317283</v>
      </c>
      <c r="W116" s="32">
        <v>1223518</v>
      </c>
      <c r="X116" s="32">
        <v>1286059</v>
      </c>
      <c r="Y116" s="32">
        <v>1314364</v>
      </c>
      <c r="Z116" s="32">
        <v>1337124</v>
      </c>
      <c r="AA116" s="32">
        <v>1074017</v>
      </c>
      <c r="AB116" s="32">
        <v>1070926</v>
      </c>
      <c r="AC116" s="32">
        <v>1103187</v>
      </c>
      <c r="AD116" s="32">
        <v>1147849</v>
      </c>
      <c r="AE116" s="32">
        <v>982096</v>
      </c>
      <c r="AF116" s="32">
        <v>989436</v>
      </c>
      <c r="AG116" s="32">
        <v>1002160</v>
      </c>
      <c r="AH116" s="32">
        <v>1044742</v>
      </c>
    </row>
    <row r="117" spans="1:34" x14ac:dyDescent="0.3">
      <c r="A117" s="3">
        <v>711</v>
      </c>
      <c r="B117" s="4" t="s">
        <v>113</v>
      </c>
      <c r="C117" s="33">
        <f t="shared" si="9"/>
        <v>0.76842851582049709</v>
      </c>
      <c r="D117" s="33">
        <f t="shared" si="10"/>
        <v>0.72574089842913336</v>
      </c>
      <c r="E117" s="33">
        <f t="shared" si="11"/>
        <v>0.69530464820223692</v>
      </c>
      <c r="F117" s="33">
        <f t="shared" si="12"/>
        <v>0.66667555228134123</v>
      </c>
      <c r="G117" s="33">
        <f t="shared" si="13"/>
        <v>0.63703432974643359</v>
      </c>
      <c r="H117" s="33">
        <f t="shared" si="14"/>
        <v>0.61553476323321621</v>
      </c>
      <c r="I117" s="33">
        <f t="shared" si="15"/>
        <v>0.66230354517235746</v>
      </c>
      <c r="J117" s="33">
        <f t="shared" si="16"/>
        <v>0.64342046525469965</v>
      </c>
      <c r="K117" s="32">
        <v>359660</v>
      </c>
      <c r="L117" s="32">
        <v>382846</v>
      </c>
      <c r="M117" s="32">
        <v>402973</v>
      </c>
      <c r="N117" s="32">
        <v>412652</v>
      </c>
      <c r="O117" s="32">
        <v>426831</v>
      </c>
      <c r="P117" s="32">
        <v>441616</v>
      </c>
      <c r="Q117" s="32">
        <v>459075</v>
      </c>
      <c r="R117" s="32">
        <v>483864</v>
      </c>
      <c r="S117" s="32">
        <v>279434</v>
      </c>
      <c r="T117" s="32">
        <v>277847</v>
      </c>
      <c r="U117" s="32">
        <v>280189</v>
      </c>
      <c r="V117" s="32">
        <v>275105</v>
      </c>
      <c r="W117" s="32">
        <v>271906</v>
      </c>
      <c r="X117" s="32">
        <v>271830</v>
      </c>
      <c r="Y117" s="32">
        <v>304047</v>
      </c>
      <c r="Z117" s="32">
        <v>311328</v>
      </c>
      <c r="AA117" s="32">
        <v>3061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</row>
    <row r="118" spans="1:34" x14ac:dyDescent="0.3">
      <c r="A118" s="3">
        <v>712</v>
      </c>
      <c r="B118" s="4" t="s">
        <v>114</v>
      </c>
      <c r="C118" s="33">
        <f t="shared" si="9"/>
        <v>0.67463010818760416</v>
      </c>
      <c r="D118" s="33">
        <f t="shared" si="10"/>
        <v>0.51430525454856824</v>
      </c>
      <c r="E118" s="33">
        <f t="shared" si="11"/>
        <v>0.52520962404689742</v>
      </c>
      <c r="F118" s="33">
        <f t="shared" si="12"/>
        <v>0.56241468539518014</v>
      </c>
      <c r="G118" s="33">
        <f t="shared" si="13"/>
        <v>0.63234547053853174</v>
      </c>
      <c r="H118" s="33">
        <f t="shared" si="14"/>
        <v>0.71208699883373372</v>
      </c>
      <c r="I118" s="33">
        <f t="shared" si="15"/>
        <v>0.73567649843842253</v>
      </c>
      <c r="J118" s="33">
        <f t="shared" si="16"/>
        <v>0.78134385920944549</v>
      </c>
      <c r="K118" s="32">
        <v>2564804</v>
      </c>
      <c r="L118" s="32">
        <v>2709424</v>
      </c>
      <c r="M118" s="32">
        <v>2904724</v>
      </c>
      <c r="N118" s="32">
        <v>3075382</v>
      </c>
      <c r="O118" s="32">
        <v>3116121</v>
      </c>
      <c r="P118" s="32">
        <v>3236825</v>
      </c>
      <c r="Q118" s="32">
        <v>3483977</v>
      </c>
      <c r="R118" s="32">
        <v>3591150</v>
      </c>
      <c r="S118" s="32">
        <v>2464157</v>
      </c>
      <c r="T118" s="32">
        <v>2124237</v>
      </c>
      <c r="U118" s="32">
        <v>2266330</v>
      </c>
      <c r="V118" s="32">
        <v>2452725</v>
      </c>
      <c r="W118" s="32">
        <v>2685316</v>
      </c>
      <c r="X118" s="32">
        <v>3005079</v>
      </c>
      <c r="Y118" s="32">
        <v>3260621</v>
      </c>
      <c r="Z118" s="32">
        <v>3510195</v>
      </c>
      <c r="AA118" s="32">
        <v>733863</v>
      </c>
      <c r="AB118" s="32">
        <v>730766</v>
      </c>
      <c r="AC118" s="32">
        <v>740741</v>
      </c>
      <c r="AD118" s="32">
        <v>723085</v>
      </c>
      <c r="AE118" s="32">
        <v>714851</v>
      </c>
      <c r="AF118" s="32">
        <v>700178</v>
      </c>
      <c r="AG118" s="32">
        <v>697541</v>
      </c>
      <c r="AH118" s="32">
        <v>704272</v>
      </c>
    </row>
    <row r="119" spans="1:34" x14ac:dyDescent="0.3">
      <c r="A119" s="3">
        <v>713</v>
      </c>
      <c r="B119" s="4" t="s">
        <v>115</v>
      </c>
      <c r="C119" s="33">
        <f t="shared" si="9"/>
        <v>0.58859981858662491</v>
      </c>
      <c r="D119" s="33">
        <f t="shared" si="10"/>
        <v>0.58430800534897431</v>
      </c>
      <c r="E119" s="33">
        <f t="shared" si="11"/>
        <v>0.54284275376314772</v>
      </c>
      <c r="F119" s="33">
        <f t="shared" si="12"/>
        <v>0.5590087533749506</v>
      </c>
      <c r="G119" s="33">
        <f t="shared" si="13"/>
        <v>0.63651368786537688</v>
      </c>
      <c r="H119" s="33">
        <f t="shared" si="14"/>
        <v>0.73237572400821938</v>
      </c>
      <c r="I119" s="33">
        <f t="shared" si="15"/>
        <v>0.78189000143585952</v>
      </c>
      <c r="J119" s="33">
        <f t="shared" si="16"/>
        <v>0.81684382780133857</v>
      </c>
      <c r="K119" s="32">
        <v>485080</v>
      </c>
      <c r="L119" s="32">
        <v>518978</v>
      </c>
      <c r="M119" s="32">
        <v>553991</v>
      </c>
      <c r="N119" s="32">
        <v>581490</v>
      </c>
      <c r="O119" s="32">
        <v>608276</v>
      </c>
      <c r="P119" s="32">
        <v>655034</v>
      </c>
      <c r="Q119" s="32">
        <v>682518</v>
      </c>
      <c r="R119" s="32">
        <v>713757</v>
      </c>
      <c r="S119" s="32">
        <v>306628</v>
      </c>
      <c r="T119" s="32">
        <v>318453</v>
      </c>
      <c r="U119" s="32">
        <v>315498</v>
      </c>
      <c r="V119" s="32">
        <v>340396</v>
      </c>
      <c r="W119" s="32">
        <v>401603</v>
      </c>
      <c r="X119" s="32">
        <v>496936</v>
      </c>
      <c r="Y119" s="32">
        <v>546379</v>
      </c>
      <c r="Z119" s="32">
        <v>596379</v>
      </c>
      <c r="AA119" s="32">
        <v>21110</v>
      </c>
      <c r="AB119" s="32">
        <v>15210</v>
      </c>
      <c r="AC119" s="32">
        <v>14768</v>
      </c>
      <c r="AD119" s="32">
        <v>15338</v>
      </c>
      <c r="AE119" s="32">
        <v>14427</v>
      </c>
      <c r="AF119" s="32">
        <v>17205</v>
      </c>
      <c r="AG119" s="32">
        <v>12725</v>
      </c>
      <c r="AH119" s="32">
        <v>13351</v>
      </c>
    </row>
    <row r="120" spans="1:34" x14ac:dyDescent="0.3">
      <c r="A120" s="3">
        <v>715</v>
      </c>
      <c r="B120" s="4" t="s">
        <v>116</v>
      </c>
      <c r="C120" s="33">
        <f t="shared" si="9"/>
        <v>0.43816782253510572</v>
      </c>
      <c r="D120" s="33">
        <f t="shared" si="10"/>
        <v>0.52534375096127228</v>
      </c>
      <c r="E120" s="33">
        <f t="shared" si="11"/>
        <v>0.52635901218560976</v>
      </c>
      <c r="F120" s="33">
        <f t="shared" si="12"/>
        <v>0.5600828582754982</v>
      </c>
      <c r="G120" s="33">
        <f t="shared" si="13"/>
        <v>0.63350736799436824</v>
      </c>
      <c r="H120" s="33">
        <f t="shared" si="14"/>
        <v>0.67981131025328401</v>
      </c>
      <c r="I120" s="33">
        <f t="shared" si="15"/>
        <v>0.66829542237342254</v>
      </c>
      <c r="J120" s="33">
        <f t="shared" si="16"/>
        <v>0.73463540897508528</v>
      </c>
      <c r="K120" s="32">
        <v>773877</v>
      </c>
      <c r="L120" s="32">
        <v>812725</v>
      </c>
      <c r="M120" s="32">
        <v>873079</v>
      </c>
      <c r="N120" s="32">
        <v>895505</v>
      </c>
      <c r="O120" s="32">
        <v>927593</v>
      </c>
      <c r="P120" s="32">
        <v>952251</v>
      </c>
      <c r="Q120" s="32">
        <v>1077305</v>
      </c>
      <c r="R120" s="32">
        <v>1117293</v>
      </c>
      <c r="S120" s="32">
        <v>544766</v>
      </c>
      <c r="T120" s="32">
        <v>631890</v>
      </c>
      <c r="U120" s="32">
        <v>668320</v>
      </c>
      <c r="V120" s="32">
        <v>697459</v>
      </c>
      <c r="W120" s="32">
        <v>758581</v>
      </c>
      <c r="X120" s="32">
        <v>820365</v>
      </c>
      <c r="Y120" s="32">
        <v>889253</v>
      </c>
      <c r="Z120" s="32">
        <v>986826</v>
      </c>
      <c r="AA120" s="32">
        <v>205678</v>
      </c>
      <c r="AB120" s="32">
        <v>204930</v>
      </c>
      <c r="AC120" s="32">
        <v>208767</v>
      </c>
      <c r="AD120" s="32">
        <v>195902</v>
      </c>
      <c r="AE120" s="32">
        <v>170944</v>
      </c>
      <c r="AF120" s="32">
        <v>173014</v>
      </c>
      <c r="AG120" s="32">
        <v>169295</v>
      </c>
      <c r="AH120" s="32">
        <v>166023</v>
      </c>
    </row>
    <row r="121" spans="1:34" x14ac:dyDescent="0.3">
      <c r="A121" s="3">
        <v>716</v>
      </c>
      <c r="B121" s="6" t="s">
        <v>117</v>
      </c>
      <c r="C121" s="33">
        <f t="shared" si="9"/>
        <v>0.56291110076519957</v>
      </c>
      <c r="D121" s="33">
        <f t="shared" si="10"/>
        <v>0.55932614251352974</v>
      </c>
      <c r="E121" s="33">
        <f t="shared" si="11"/>
        <v>0.56287035421392428</v>
      </c>
      <c r="F121" s="33">
        <f t="shared" si="12"/>
        <v>0.77497929762487294</v>
      </c>
      <c r="G121" s="33">
        <f t="shared" si="13"/>
        <v>0.86256004421746435</v>
      </c>
      <c r="H121" s="33">
        <f t="shared" si="14"/>
        <v>0.86476140267847246</v>
      </c>
      <c r="I121" s="33">
        <f t="shared" si="15"/>
        <v>0.87807263031478278</v>
      </c>
      <c r="J121" s="33">
        <f t="shared" si="16"/>
        <v>0.94183499924617331</v>
      </c>
      <c r="K121" s="32">
        <v>502614</v>
      </c>
      <c r="L121" s="32">
        <v>532160</v>
      </c>
      <c r="M121" s="32">
        <v>573100</v>
      </c>
      <c r="N121" s="32">
        <v>637608</v>
      </c>
      <c r="O121" s="32">
        <v>625997</v>
      </c>
      <c r="P121" s="32">
        <v>667694</v>
      </c>
      <c r="Q121" s="32">
        <v>726088</v>
      </c>
      <c r="R121" s="32">
        <v>756142</v>
      </c>
      <c r="S121" s="32">
        <v>417495</v>
      </c>
      <c r="T121" s="32">
        <v>423256</v>
      </c>
      <c r="U121" s="32">
        <v>449536</v>
      </c>
      <c r="V121" s="32">
        <v>616587</v>
      </c>
      <c r="W121" s="32">
        <v>658973</v>
      </c>
      <c r="X121" s="32">
        <v>706403</v>
      </c>
      <c r="Y121" s="32">
        <v>766565</v>
      </c>
      <c r="Z121" s="32">
        <v>831992</v>
      </c>
      <c r="AA121" s="32">
        <v>134568</v>
      </c>
      <c r="AB121" s="32">
        <v>125605</v>
      </c>
      <c r="AC121" s="32">
        <v>126955</v>
      </c>
      <c r="AD121" s="32">
        <v>122454</v>
      </c>
      <c r="AE121" s="32">
        <v>119013</v>
      </c>
      <c r="AF121" s="32">
        <v>129007</v>
      </c>
      <c r="AG121" s="32">
        <v>129007</v>
      </c>
      <c r="AH121" s="32">
        <v>119831</v>
      </c>
    </row>
    <row r="122" spans="1:34" x14ac:dyDescent="0.3">
      <c r="A122" s="3">
        <v>729</v>
      </c>
      <c r="B122" s="4" t="s">
        <v>118</v>
      </c>
      <c r="C122" s="33">
        <f t="shared" si="9"/>
        <v>0.60691906332404677</v>
      </c>
      <c r="D122" s="33">
        <f t="shared" si="10"/>
        <v>0.66473909664974962</v>
      </c>
      <c r="E122" s="33">
        <f t="shared" si="11"/>
        <v>0.7550976578669204</v>
      </c>
      <c r="F122" s="33">
        <f t="shared" si="12"/>
        <v>0.84328383723400258</v>
      </c>
      <c r="G122" s="33">
        <f t="shared" si="13"/>
        <v>1.0014832914520539</v>
      </c>
      <c r="H122" s="33">
        <f t="shared" si="14"/>
        <v>1.0030709425171991</v>
      </c>
      <c r="I122" s="33">
        <f t="shared" si="15"/>
        <v>0.97381469493414596</v>
      </c>
      <c r="J122" s="33">
        <f t="shared" si="16"/>
        <v>0.99311373040381579</v>
      </c>
      <c r="K122" s="32">
        <v>1476327</v>
      </c>
      <c r="L122" s="32">
        <v>1526274</v>
      </c>
      <c r="M122" s="32">
        <v>1666942</v>
      </c>
      <c r="N122" s="32">
        <v>1784181</v>
      </c>
      <c r="O122" s="32">
        <v>1800725</v>
      </c>
      <c r="P122" s="32">
        <v>1869133</v>
      </c>
      <c r="Q122" s="32">
        <v>2092204</v>
      </c>
      <c r="R122" s="32">
        <v>2164452</v>
      </c>
      <c r="S122" s="32">
        <v>961011</v>
      </c>
      <c r="T122" s="32">
        <v>1073424</v>
      </c>
      <c r="U122" s="32">
        <v>1320425</v>
      </c>
      <c r="V122" s="32">
        <v>1561235</v>
      </c>
      <c r="W122" s="32">
        <v>1854991</v>
      </c>
      <c r="X122" s="32">
        <v>1940281</v>
      </c>
      <c r="Y122" s="32">
        <v>2099817</v>
      </c>
      <c r="Z122" s="32">
        <v>2263172</v>
      </c>
      <c r="AA122" s="32">
        <v>65000</v>
      </c>
      <c r="AB122" s="32">
        <v>58850</v>
      </c>
      <c r="AC122" s="32">
        <v>61721</v>
      </c>
      <c r="AD122" s="32">
        <v>56664</v>
      </c>
      <c r="AE122" s="32">
        <v>51595</v>
      </c>
      <c r="AF122" s="32">
        <v>65408</v>
      </c>
      <c r="AG122" s="32">
        <v>62398</v>
      </c>
      <c r="AH122" s="32">
        <v>113625</v>
      </c>
    </row>
    <row r="123" spans="1:34" x14ac:dyDescent="0.3">
      <c r="A123" s="3">
        <v>805</v>
      </c>
      <c r="B123" s="4" t="s">
        <v>119</v>
      </c>
      <c r="C123" s="33">
        <f t="shared" si="9"/>
        <v>0.5547606163957477</v>
      </c>
      <c r="D123" s="33">
        <f t="shared" si="10"/>
        <v>0.61663752881203193</v>
      </c>
      <c r="E123" s="33">
        <f t="shared" si="11"/>
        <v>0.72128024550191772</v>
      </c>
      <c r="F123" s="33">
        <f t="shared" si="12"/>
        <v>0.74782622472510685</v>
      </c>
      <c r="G123" s="33">
        <f t="shared" si="13"/>
        <v>0.72650248832248099</v>
      </c>
      <c r="H123" s="33">
        <f t="shared" si="14"/>
        <v>0.72749130267311402</v>
      </c>
      <c r="I123" s="33">
        <f t="shared" si="15"/>
        <v>0.75724883959256606</v>
      </c>
      <c r="J123" s="33">
        <f t="shared" si="16"/>
        <v>0.75896337455545082</v>
      </c>
      <c r="K123" s="32">
        <v>2025452</v>
      </c>
      <c r="L123" s="32">
        <v>2148408</v>
      </c>
      <c r="M123" s="32">
        <v>2314931</v>
      </c>
      <c r="N123" s="32">
        <v>2398477</v>
      </c>
      <c r="O123" s="32">
        <v>2440801</v>
      </c>
      <c r="P123" s="32">
        <v>2606548</v>
      </c>
      <c r="Q123" s="32">
        <v>2781997</v>
      </c>
      <c r="R123" s="32">
        <v>2904347</v>
      </c>
      <c r="S123" s="32">
        <v>1734387</v>
      </c>
      <c r="T123" s="32">
        <v>1866876</v>
      </c>
      <c r="U123" s="32">
        <v>2137208</v>
      </c>
      <c r="V123" s="32">
        <v>2195060</v>
      </c>
      <c r="W123" s="32">
        <v>2283002</v>
      </c>
      <c r="X123" s="32">
        <v>2395260</v>
      </c>
      <c r="Y123" s="32">
        <v>2603609</v>
      </c>
      <c r="Z123" s="32">
        <v>2676412</v>
      </c>
      <c r="AA123" s="32">
        <v>610746</v>
      </c>
      <c r="AB123" s="32">
        <v>542087</v>
      </c>
      <c r="AC123" s="32">
        <v>467494</v>
      </c>
      <c r="AD123" s="32">
        <v>401416</v>
      </c>
      <c r="AE123" s="32">
        <v>509754</v>
      </c>
      <c r="AF123" s="32">
        <v>499019</v>
      </c>
      <c r="AG123" s="32">
        <v>496945</v>
      </c>
      <c r="AH123" s="32">
        <v>472119</v>
      </c>
    </row>
    <row r="124" spans="1:34" x14ac:dyDescent="0.3">
      <c r="A124" s="3">
        <v>806</v>
      </c>
      <c r="B124" s="4" t="s">
        <v>120</v>
      </c>
      <c r="C124" s="33">
        <f t="shared" si="9"/>
        <v>0.68287781803860548</v>
      </c>
      <c r="D124" s="33">
        <f t="shared" si="10"/>
        <v>0.73471120627324793</v>
      </c>
      <c r="E124" s="33">
        <f t="shared" si="11"/>
        <v>0.7543281521578028</v>
      </c>
      <c r="F124" s="33">
        <f t="shared" si="12"/>
        <v>0.75664089559174352</v>
      </c>
      <c r="G124" s="33">
        <f t="shared" si="13"/>
        <v>0.78896600322971022</v>
      </c>
      <c r="H124" s="33">
        <f t="shared" si="14"/>
        <v>0.76236204530100637</v>
      </c>
      <c r="I124" s="33">
        <f t="shared" si="15"/>
        <v>0.76090763167628772</v>
      </c>
      <c r="J124" s="33">
        <f t="shared" si="16"/>
        <v>0.75254091873666151</v>
      </c>
      <c r="K124" s="32">
        <v>3102823</v>
      </c>
      <c r="L124" s="32">
        <v>3291692</v>
      </c>
      <c r="M124" s="32">
        <v>3582649</v>
      </c>
      <c r="N124" s="32">
        <v>3714371</v>
      </c>
      <c r="O124" s="32">
        <v>3820157</v>
      </c>
      <c r="P124" s="32">
        <v>3925564</v>
      </c>
      <c r="Q124" s="32">
        <v>4084961</v>
      </c>
      <c r="R124" s="32">
        <v>4298642</v>
      </c>
      <c r="S124" s="32">
        <v>2535728</v>
      </c>
      <c r="T124" s="32">
        <v>2496171</v>
      </c>
      <c r="U124" s="32">
        <v>2765713</v>
      </c>
      <c r="V124" s="32">
        <v>2925856</v>
      </c>
      <c r="W124" s="32">
        <v>3129375</v>
      </c>
      <c r="X124" s="32">
        <v>3224459</v>
      </c>
      <c r="Y124" s="32">
        <v>3325971</v>
      </c>
      <c r="Z124" s="32">
        <v>3446329</v>
      </c>
      <c r="AA124" s="32">
        <v>416879</v>
      </c>
      <c r="AB124" s="32">
        <v>77728</v>
      </c>
      <c r="AC124" s="32">
        <v>63220</v>
      </c>
      <c r="AD124" s="32">
        <v>115411</v>
      </c>
      <c r="AE124" s="32">
        <v>115401</v>
      </c>
      <c r="AF124" s="32">
        <v>231758</v>
      </c>
      <c r="AG124" s="32">
        <v>217693</v>
      </c>
      <c r="AH124" s="32">
        <v>211425</v>
      </c>
    </row>
    <row r="125" spans="1:34" x14ac:dyDescent="0.3">
      <c r="A125" s="3">
        <v>807</v>
      </c>
      <c r="B125" s="4" t="s">
        <v>121</v>
      </c>
      <c r="C125" s="33">
        <f t="shared" si="9"/>
        <v>0.72094625631603126</v>
      </c>
      <c r="D125" s="33">
        <f t="shared" si="10"/>
        <v>0.71857375255452061</v>
      </c>
      <c r="E125" s="33">
        <f t="shared" si="11"/>
        <v>0.77996040280343093</v>
      </c>
      <c r="F125" s="33">
        <f t="shared" si="12"/>
        <v>0.88653448198756757</v>
      </c>
      <c r="G125" s="33">
        <f t="shared" si="13"/>
        <v>0.92238689701028043</v>
      </c>
      <c r="H125" s="33">
        <f t="shared" si="14"/>
        <v>0.89955070334604592</v>
      </c>
      <c r="I125" s="33">
        <f t="shared" si="15"/>
        <v>0.91287377834837602</v>
      </c>
      <c r="J125" s="33">
        <f t="shared" si="16"/>
        <v>0.92381777841732393</v>
      </c>
      <c r="K125" s="32">
        <v>801136</v>
      </c>
      <c r="L125" s="32">
        <v>863665</v>
      </c>
      <c r="M125" s="32">
        <v>948552</v>
      </c>
      <c r="N125" s="32">
        <v>983876</v>
      </c>
      <c r="O125" s="32">
        <v>1016684</v>
      </c>
      <c r="P125" s="32">
        <v>1074791</v>
      </c>
      <c r="Q125" s="32">
        <v>1163691</v>
      </c>
      <c r="R125" s="32">
        <v>1195292</v>
      </c>
      <c r="S125" s="32">
        <v>592473</v>
      </c>
      <c r="T125" s="32">
        <v>635711</v>
      </c>
      <c r="U125" s="32">
        <v>752082</v>
      </c>
      <c r="V125" s="32">
        <v>884191</v>
      </c>
      <c r="W125" s="32">
        <v>949727</v>
      </c>
      <c r="X125" s="32">
        <v>978780</v>
      </c>
      <c r="Y125" s="32">
        <v>1074254</v>
      </c>
      <c r="Z125" s="32">
        <v>1116183</v>
      </c>
      <c r="AA125" s="32">
        <v>14897</v>
      </c>
      <c r="AB125" s="32">
        <v>15104</v>
      </c>
      <c r="AC125" s="32">
        <v>12249</v>
      </c>
      <c r="AD125" s="32">
        <v>11951</v>
      </c>
      <c r="AE125" s="32">
        <v>11951</v>
      </c>
      <c r="AF125" s="32">
        <v>11951</v>
      </c>
      <c r="AG125" s="32">
        <v>11951</v>
      </c>
      <c r="AH125" s="32">
        <v>11951</v>
      </c>
    </row>
    <row r="126" spans="1:34" x14ac:dyDescent="0.3">
      <c r="A126" s="3">
        <v>811</v>
      </c>
      <c r="B126" s="4" t="s">
        <v>122</v>
      </c>
      <c r="C126" s="33">
        <f t="shared" si="9"/>
        <v>0.18859896302975654</v>
      </c>
      <c r="D126" s="33">
        <f t="shared" si="10"/>
        <v>0.21368239270523254</v>
      </c>
      <c r="E126" s="33">
        <f t="shared" si="11"/>
        <v>0.18584121342895221</v>
      </c>
      <c r="F126" s="33">
        <f t="shared" si="12"/>
        <v>0.19745718264518114</v>
      </c>
      <c r="G126" s="33">
        <f t="shared" si="13"/>
        <v>0.24041364472360066</v>
      </c>
      <c r="H126" s="33">
        <f t="shared" si="14"/>
        <v>0.35765732553468949</v>
      </c>
      <c r="I126" s="33">
        <f t="shared" si="15"/>
        <v>0.44887743679641795</v>
      </c>
      <c r="J126" s="33">
        <f t="shared" si="16"/>
        <v>0.47397132956852922</v>
      </c>
      <c r="K126" s="32">
        <v>141952</v>
      </c>
      <c r="L126" s="32">
        <v>148819</v>
      </c>
      <c r="M126" s="32">
        <v>157570</v>
      </c>
      <c r="N126" s="32">
        <v>165879</v>
      </c>
      <c r="O126" s="32">
        <v>172902</v>
      </c>
      <c r="P126" s="32">
        <v>181741</v>
      </c>
      <c r="Q126" s="32">
        <v>189388</v>
      </c>
      <c r="R126" s="32">
        <v>197974</v>
      </c>
      <c r="S126" s="32">
        <v>52459</v>
      </c>
      <c r="T126" s="32">
        <v>57137</v>
      </c>
      <c r="U126" s="32">
        <v>54263</v>
      </c>
      <c r="V126" s="32">
        <v>58907</v>
      </c>
      <c r="W126" s="32">
        <v>72258</v>
      </c>
      <c r="X126" s="32">
        <v>95507</v>
      </c>
      <c r="Y126" s="32">
        <v>115093</v>
      </c>
      <c r="Z126" s="32">
        <v>120525</v>
      </c>
      <c r="AA126" s="32">
        <v>25687</v>
      </c>
      <c r="AB126" s="32">
        <v>25337</v>
      </c>
      <c r="AC126" s="32">
        <v>24980</v>
      </c>
      <c r="AD126" s="32">
        <v>26153</v>
      </c>
      <c r="AE126" s="32">
        <v>30690</v>
      </c>
      <c r="AF126" s="32">
        <v>30506</v>
      </c>
      <c r="AG126" s="32">
        <v>30081</v>
      </c>
      <c r="AH126" s="32">
        <v>26691</v>
      </c>
    </row>
    <row r="127" spans="1:34" x14ac:dyDescent="0.3">
      <c r="A127" s="3">
        <v>814</v>
      </c>
      <c r="B127" s="4" t="s">
        <v>123</v>
      </c>
      <c r="C127" s="33">
        <f t="shared" si="9"/>
        <v>0.41322819945728778</v>
      </c>
      <c r="D127" s="33">
        <f t="shared" si="10"/>
        <v>0.40642351320567144</v>
      </c>
      <c r="E127" s="33">
        <f t="shared" si="11"/>
        <v>0.40578990744663584</v>
      </c>
      <c r="F127" s="33">
        <f t="shared" si="12"/>
        <v>0.42253247993513759</v>
      </c>
      <c r="G127" s="33">
        <f t="shared" si="13"/>
        <v>0.50845310130674426</v>
      </c>
      <c r="H127" s="33">
        <f t="shared" si="14"/>
        <v>0.47648816119726772</v>
      </c>
      <c r="I127" s="33">
        <f t="shared" si="15"/>
        <v>0.43217697136128436</v>
      </c>
      <c r="J127" s="33">
        <f t="shared" si="16"/>
        <v>0.48145312213118868</v>
      </c>
      <c r="K127" s="32">
        <v>852754</v>
      </c>
      <c r="L127" s="32">
        <v>897266</v>
      </c>
      <c r="M127" s="32">
        <v>948858</v>
      </c>
      <c r="N127" s="32">
        <v>1026172</v>
      </c>
      <c r="O127" s="32">
        <v>1034709</v>
      </c>
      <c r="P127" s="32">
        <v>1109994</v>
      </c>
      <c r="Q127" s="32">
        <v>1160911</v>
      </c>
      <c r="R127" s="32">
        <v>1214571</v>
      </c>
      <c r="S127" s="32">
        <v>547937</v>
      </c>
      <c r="T127" s="32">
        <v>590433</v>
      </c>
      <c r="U127" s="32">
        <v>614473</v>
      </c>
      <c r="V127" s="32">
        <v>664699</v>
      </c>
      <c r="W127" s="32">
        <v>769682</v>
      </c>
      <c r="X127" s="32">
        <v>768702</v>
      </c>
      <c r="Y127" s="32">
        <v>740672</v>
      </c>
      <c r="Z127" s="32">
        <v>787299</v>
      </c>
      <c r="AA127" s="32">
        <v>195555</v>
      </c>
      <c r="AB127" s="32">
        <v>225763</v>
      </c>
      <c r="AC127" s="32">
        <v>229436</v>
      </c>
      <c r="AD127" s="32">
        <v>231108</v>
      </c>
      <c r="AE127" s="32">
        <v>243581</v>
      </c>
      <c r="AF127" s="32">
        <v>239803</v>
      </c>
      <c r="AG127" s="32">
        <v>238953</v>
      </c>
      <c r="AH127" s="32">
        <v>202540</v>
      </c>
    </row>
    <row r="128" spans="1:34" x14ac:dyDescent="0.3">
      <c r="A128" s="3">
        <v>815</v>
      </c>
      <c r="B128" s="4" t="s">
        <v>124</v>
      </c>
      <c r="C128" s="33">
        <f t="shared" si="9"/>
        <v>0.95662734935811511</v>
      </c>
      <c r="D128" s="33">
        <f t="shared" si="10"/>
        <v>0.96970305511280253</v>
      </c>
      <c r="E128" s="33">
        <f t="shared" si="11"/>
        <v>0.94410741357139383</v>
      </c>
      <c r="F128" s="33">
        <f t="shared" si="12"/>
        <v>0.96691465003699817</v>
      </c>
      <c r="G128" s="33">
        <f t="shared" si="13"/>
        <v>1.0175785385651985</v>
      </c>
      <c r="H128" s="33">
        <f t="shared" si="14"/>
        <v>0.98026078887596257</v>
      </c>
      <c r="I128" s="33">
        <f t="shared" si="15"/>
        <v>1.0498836720151785</v>
      </c>
      <c r="J128" s="33">
        <f t="shared" si="16"/>
        <v>1.0532465054729154</v>
      </c>
      <c r="K128" s="32">
        <v>671460</v>
      </c>
      <c r="L128" s="32">
        <v>712085</v>
      </c>
      <c r="M128" s="32">
        <v>782322</v>
      </c>
      <c r="N128" s="32">
        <v>802742</v>
      </c>
      <c r="O128" s="32">
        <v>817019</v>
      </c>
      <c r="P128" s="32">
        <v>866448</v>
      </c>
      <c r="Q128" s="32">
        <v>931848</v>
      </c>
      <c r="R128" s="32">
        <v>985398</v>
      </c>
      <c r="S128" s="32">
        <v>643162</v>
      </c>
      <c r="T128" s="32">
        <v>691225</v>
      </c>
      <c r="U128" s="32">
        <v>744806</v>
      </c>
      <c r="V128" s="32">
        <v>779023</v>
      </c>
      <c r="W128" s="32">
        <v>834141</v>
      </c>
      <c r="X128" s="32">
        <v>853918</v>
      </c>
      <c r="Y128" s="32">
        <v>981860</v>
      </c>
      <c r="Z128" s="32">
        <v>1040015</v>
      </c>
      <c r="AA128" s="32">
        <v>825</v>
      </c>
      <c r="AB128" s="32">
        <v>714</v>
      </c>
      <c r="AC128" s="32">
        <v>6210</v>
      </c>
      <c r="AD128" s="32">
        <v>2840</v>
      </c>
      <c r="AE128" s="32">
        <v>2760</v>
      </c>
      <c r="AF128" s="32">
        <v>4573</v>
      </c>
      <c r="AG128" s="32">
        <v>3528</v>
      </c>
      <c r="AH128" s="32">
        <v>2148</v>
      </c>
    </row>
    <row r="129" spans="1:34" x14ac:dyDescent="0.3">
      <c r="A129" s="3">
        <v>817</v>
      </c>
      <c r="B129" s="4" t="s">
        <v>125</v>
      </c>
      <c r="C129" s="33">
        <f t="shared" si="9"/>
        <v>0.52418883022213825</v>
      </c>
      <c r="D129" s="33">
        <f t="shared" si="10"/>
        <v>0.55059821386060492</v>
      </c>
      <c r="E129" s="33">
        <f t="shared" si="11"/>
        <v>0.71993769755270864</v>
      </c>
      <c r="F129" s="33">
        <f t="shared" si="12"/>
        <v>1.0748118624148366</v>
      </c>
      <c r="G129" s="33">
        <f t="shared" si="13"/>
        <v>1.2294398889618903</v>
      </c>
      <c r="H129" s="33">
        <f t="shared" si="14"/>
        <v>1.2871437708762703</v>
      </c>
      <c r="I129" s="33">
        <f t="shared" si="15"/>
        <v>1.2081580754538821</v>
      </c>
      <c r="J129" s="33">
        <f t="shared" si="16"/>
        <v>1.163459785712839</v>
      </c>
      <c r="K129" s="32">
        <v>275189</v>
      </c>
      <c r="L129" s="32">
        <v>294042</v>
      </c>
      <c r="M129" s="32">
        <v>328077</v>
      </c>
      <c r="N129" s="32">
        <v>356521</v>
      </c>
      <c r="O129" s="32">
        <v>351591</v>
      </c>
      <c r="P129" s="32">
        <v>351775</v>
      </c>
      <c r="Q129" s="32">
        <v>372784</v>
      </c>
      <c r="R129" s="32">
        <v>394984</v>
      </c>
      <c r="S129" s="32">
        <v>146232</v>
      </c>
      <c r="T129" s="32">
        <v>162146</v>
      </c>
      <c r="U129" s="32">
        <v>238018</v>
      </c>
      <c r="V129" s="32">
        <v>383361</v>
      </c>
      <c r="W129" s="32">
        <v>432678</v>
      </c>
      <c r="X129" s="32">
        <v>453203</v>
      </c>
      <c r="Y129" s="32">
        <v>450800</v>
      </c>
      <c r="Z129" s="32">
        <v>459966</v>
      </c>
      <c r="AA129" s="32">
        <v>1981</v>
      </c>
      <c r="AB129" s="32">
        <v>247</v>
      </c>
      <c r="AC129" s="32">
        <v>1823</v>
      </c>
      <c r="AD129" s="32">
        <v>168</v>
      </c>
      <c r="AE129" s="32">
        <v>418</v>
      </c>
      <c r="AF129" s="32">
        <v>418</v>
      </c>
      <c r="AG129" s="32">
        <v>418</v>
      </c>
      <c r="AH129" s="32">
        <v>418</v>
      </c>
    </row>
    <row r="130" spans="1:34" x14ac:dyDescent="0.3">
      <c r="A130" s="3">
        <v>819</v>
      </c>
      <c r="B130" s="4" t="s">
        <v>126</v>
      </c>
      <c r="C130" s="33">
        <f t="shared" si="9"/>
        <v>0.74102176107485029</v>
      </c>
      <c r="D130" s="33">
        <f t="shared" si="10"/>
        <v>0.74796150710010922</v>
      </c>
      <c r="E130" s="33">
        <f t="shared" si="11"/>
        <v>0.71988857659643368</v>
      </c>
      <c r="F130" s="33">
        <f t="shared" si="12"/>
        <v>0.67518498115444314</v>
      </c>
      <c r="G130" s="33">
        <f t="shared" si="13"/>
        <v>0.72825293653676848</v>
      </c>
      <c r="H130" s="33">
        <f t="shared" si="14"/>
        <v>0.84977792216528758</v>
      </c>
      <c r="I130" s="33">
        <f t="shared" si="15"/>
        <v>0.89371706677316143</v>
      </c>
      <c r="J130" s="33">
        <f t="shared" si="16"/>
        <v>0.86189070319391103</v>
      </c>
      <c r="K130" s="32">
        <v>508201</v>
      </c>
      <c r="L130" s="32">
        <v>519992</v>
      </c>
      <c r="M130" s="32">
        <v>558949</v>
      </c>
      <c r="N130" s="32">
        <v>597223</v>
      </c>
      <c r="O130" s="32">
        <v>611094</v>
      </c>
      <c r="P130" s="32">
        <v>609471</v>
      </c>
      <c r="Q130" s="32">
        <v>643537</v>
      </c>
      <c r="R130" s="32">
        <v>659818</v>
      </c>
      <c r="S130" s="32">
        <v>377674</v>
      </c>
      <c r="T130" s="32">
        <v>389053</v>
      </c>
      <c r="U130" s="32">
        <v>402976</v>
      </c>
      <c r="V130" s="32">
        <v>404424</v>
      </c>
      <c r="W130" s="32">
        <v>445593</v>
      </c>
      <c r="X130" s="32">
        <v>517915</v>
      </c>
      <c r="Y130" s="32">
        <v>575140</v>
      </c>
      <c r="Z130" s="32">
        <v>568701</v>
      </c>
      <c r="AA130" s="32">
        <v>1086</v>
      </c>
      <c r="AB130" s="32">
        <v>119</v>
      </c>
      <c r="AC130" s="32">
        <v>595</v>
      </c>
      <c r="AD130" s="32">
        <v>1188</v>
      </c>
      <c r="AE130" s="32">
        <v>562</v>
      </c>
      <c r="AF130" s="32">
        <v>0</v>
      </c>
      <c r="AG130" s="32">
        <v>0</v>
      </c>
      <c r="AH130" s="32">
        <v>10</v>
      </c>
    </row>
    <row r="131" spans="1:34" x14ac:dyDescent="0.3">
      <c r="A131" s="3">
        <v>821</v>
      </c>
      <c r="B131" s="4" t="s">
        <v>127</v>
      </c>
      <c r="C131" s="33">
        <f t="shared" si="9"/>
        <v>0.74881463053855979</v>
      </c>
      <c r="D131" s="33">
        <f t="shared" si="10"/>
        <v>0.77815578036312172</v>
      </c>
      <c r="E131" s="33">
        <f t="shared" si="11"/>
        <v>0.79096713501329596</v>
      </c>
      <c r="F131" s="33">
        <f t="shared" si="12"/>
        <v>0.9563459949758063</v>
      </c>
      <c r="G131" s="33">
        <f t="shared" si="13"/>
        <v>0.99338709848348361</v>
      </c>
      <c r="H131" s="33">
        <f t="shared" si="14"/>
        <v>0.95686957209835999</v>
      </c>
      <c r="I131" s="33">
        <f t="shared" si="15"/>
        <v>0.88975566132560757</v>
      </c>
      <c r="J131" s="33">
        <f t="shared" si="16"/>
        <v>0.80660351384228257</v>
      </c>
      <c r="K131" s="32">
        <v>371825</v>
      </c>
      <c r="L131" s="32">
        <v>390062</v>
      </c>
      <c r="M131" s="32">
        <v>429454</v>
      </c>
      <c r="N131" s="32">
        <v>474504</v>
      </c>
      <c r="O131" s="32">
        <v>471805</v>
      </c>
      <c r="P131" s="32">
        <v>505490</v>
      </c>
      <c r="Q131" s="32">
        <v>541216</v>
      </c>
      <c r="R131" s="32">
        <v>599287</v>
      </c>
      <c r="S131" s="32">
        <v>278428</v>
      </c>
      <c r="T131" s="32">
        <v>303683</v>
      </c>
      <c r="U131" s="32">
        <v>339838</v>
      </c>
      <c r="V131" s="32">
        <v>453944</v>
      </c>
      <c r="W131" s="32">
        <v>469730</v>
      </c>
      <c r="X131" s="32">
        <v>484733</v>
      </c>
      <c r="Y131" s="32">
        <v>482831</v>
      </c>
      <c r="Z131" s="32">
        <v>484574</v>
      </c>
      <c r="AA131" s="32">
        <v>0</v>
      </c>
      <c r="AB131" s="32">
        <v>154</v>
      </c>
      <c r="AC131" s="32">
        <v>154</v>
      </c>
      <c r="AD131" s="32">
        <v>154</v>
      </c>
      <c r="AE131" s="32">
        <v>1045</v>
      </c>
      <c r="AF131" s="32">
        <v>1045</v>
      </c>
      <c r="AG131" s="32">
        <v>1281</v>
      </c>
      <c r="AH131" s="32">
        <v>1187</v>
      </c>
    </row>
    <row r="132" spans="1:34" x14ac:dyDescent="0.3">
      <c r="A132" s="3">
        <v>822</v>
      </c>
      <c r="B132" s="4" t="s">
        <v>128</v>
      </c>
      <c r="C132" s="33">
        <f t="shared" si="9"/>
        <v>0.8170090324189363</v>
      </c>
      <c r="D132" s="33">
        <f t="shared" si="10"/>
        <v>0.76047881988326138</v>
      </c>
      <c r="E132" s="33">
        <f t="shared" si="11"/>
        <v>0.65607466300374828</v>
      </c>
      <c r="F132" s="33">
        <f t="shared" si="12"/>
        <v>0.73177016970699993</v>
      </c>
      <c r="G132" s="33">
        <f t="shared" si="13"/>
        <v>0.79056705741877253</v>
      </c>
      <c r="H132" s="33">
        <f t="shared" si="14"/>
        <v>0.80788248743320046</v>
      </c>
      <c r="I132" s="33">
        <f t="shared" si="15"/>
        <v>0.76504339131660914</v>
      </c>
      <c r="J132" s="33">
        <f t="shared" si="16"/>
        <v>0.74870535267389537</v>
      </c>
      <c r="K132" s="32">
        <v>304791</v>
      </c>
      <c r="L132" s="32">
        <v>323629</v>
      </c>
      <c r="M132" s="32">
        <v>343624</v>
      </c>
      <c r="N132" s="32">
        <v>349249</v>
      </c>
      <c r="O132" s="32">
        <v>353421</v>
      </c>
      <c r="P132" s="32">
        <v>365646</v>
      </c>
      <c r="Q132" s="32">
        <v>390055</v>
      </c>
      <c r="R132" s="32">
        <v>409571</v>
      </c>
      <c r="S132" s="32">
        <v>249017</v>
      </c>
      <c r="T132" s="32">
        <v>246113</v>
      </c>
      <c r="U132" s="32">
        <v>225443</v>
      </c>
      <c r="V132" s="32">
        <v>255570</v>
      </c>
      <c r="W132" s="32">
        <v>279403</v>
      </c>
      <c r="X132" s="32">
        <v>295399</v>
      </c>
      <c r="Y132" s="32">
        <v>298894</v>
      </c>
      <c r="Z132" s="32">
        <v>307133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485</v>
      </c>
      <c r="AH132" s="32">
        <v>485</v>
      </c>
    </row>
    <row r="133" spans="1:34" x14ac:dyDescent="0.3">
      <c r="A133" s="3">
        <v>826</v>
      </c>
      <c r="B133" s="4" t="s">
        <v>129</v>
      </c>
      <c r="C133" s="33">
        <f t="shared" ref="C133:C196" si="17">+(S133-AA133)/K133</f>
        <v>0.36248764195519417</v>
      </c>
      <c r="D133" s="33">
        <f t="shared" ref="D133:D196" si="18">+(T133-AB133)/L133</f>
        <v>0.35710500809921625</v>
      </c>
      <c r="E133" s="33">
        <f t="shared" ref="E133:E196" si="19">+(U133-AC133)/M133</f>
        <v>0.36674448902510054</v>
      </c>
      <c r="F133" s="33">
        <f t="shared" ref="F133:F196" si="20">+(V133-AD133)/N133</f>
        <v>0.36781166720653979</v>
      </c>
      <c r="G133" s="33">
        <f t="shared" ref="G133:G196" si="21">+(W133-AE133)/O133</f>
        <v>0.3542597247590285</v>
      </c>
      <c r="H133" s="33">
        <f t="shared" ref="H133:H196" si="22">+(X133-AF133)/P133</f>
        <v>0.34577457707883114</v>
      </c>
      <c r="I133" s="33">
        <f t="shared" ref="I133:I196" si="23">+(Y133-AG133)/Q133</f>
        <v>0.35239197707082009</v>
      </c>
      <c r="J133" s="33">
        <f t="shared" ref="J133:J196" si="24">+(Z133-AH133)/R133</f>
        <v>0.35523415862240854</v>
      </c>
      <c r="K133" s="32">
        <v>577559</v>
      </c>
      <c r="L133" s="32">
        <v>596354</v>
      </c>
      <c r="M133" s="32">
        <v>616361</v>
      </c>
      <c r="N133" s="32">
        <v>639039</v>
      </c>
      <c r="O133" s="32">
        <v>663564</v>
      </c>
      <c r="P133" s="32">
        <v>686239</v>
      </c>
      <c r="Q133" s="32">
        <v>700592</v>
      </c>
      <c r="R133" s="32">
        <v>714174</v>
      </c>
      <c r="S133" s="32">
        <v>213546</v>
      </c>
      <c r="T133" s="32">
        <v>217039</v>
      </c>
      <c r="U133" s="32">
        <v>229495</v>
      </c>
      <c r="V133" s="32">
        <v>241201</v>
      </c>
      <c r="W133" s="32">
        <v>238793</v>
      </c>
      <c r="X133" s="32">
        <v>238903</v>
      </c>
      <c r="Y133" s="32">
        <v>248502</v>
      </c>
      <c r="Z133" s="32">
        <v>267439</v>
      </c>
      <c r="AA133" s="32">
        <v>4188</v>
      </c>
      <c r="AB133" s="32">
        <v>4078</v>
      </c>
      <c r="AC133" s="32">
        <v>3448</v>
      </c>
      <c r="AD133" s="32">
        <v>6155</v>
      </c>
      <c r="AE133" s="32">
        <v>3719</v>
      </c>
      <c r="AF133" s="32">
        <v>1619</v>
      </c>
      <c r="AG133" s="32">
        <v>1619</v>
      </c>
      <c r="AH133" s="32">
        <v>13740</v>
      </c>
    </row>
    <row r="134" spans="1:34" x14ac:dyDescent="0.3">
      <c r="A134" s="3">
        <v>827</v>
      </c>
      <c r="B134" s="4" t="s">
        <v>130</v>
      </c>
      <c r="C134" s="33">
        <f t="shared" si="17"/>
        <v>0.27651363843871263</v>
      </c>
      <c r="D134" s="33">
        <f t="shared" si="18"/>
        <v>0.29675435838311848</v>
      </c>
      <c r="E134" s="33">
        <f t="shared" si="19"/>
        <v>0.29153369378873795</v>
      </c>
      <c r="F134" s="33">
        <f t="shared" si="20"/>
        <v>0.28726602717726224</v>
      </c>
      <c r="G134" s="33">
        <f t="shared" si="21"/>
        <v>0.28177596050875897</v>
      </c>
      <c r="H134" s="33">
        <f t="shared" si="22"/>
        <v>0.31251406200782972</v>
      </c>
      <c r="I134" s="33">
        <f t="shared" si="23"/>
        <v>0.34494595065818151</v>
      </c>
      <c r="J134" s="33">
        <f t="shared" si="24"/>
        <v>0.42028772368441786</v>
      </c>
      <c r="K134" s="32">
        <v>140192</v>
      </c>
      <c r="L134" s="32">
        <v>143115</v>
      </c>
      <c r="M134" s="32">
        <v>151660</v>
      </c>
      <c r="N134" s="32">
        <v>160649</v>
      </c>
      <c r="O134" s="32">
        <v>174621</v>
      </c>
      <c r="P134" s="32">
        <v>177784</v>
      </c>
      <c r="Q134" s="32">
        <v>183536</v>
      </c>
      <c r="R134" s="32">
        <v>190391</v>
      </c>
      <c r="S134" s="32">
        <v>40405</v>
      </c>
      <c r="T134" s="32">
        <v>44034</v>
      </c>
      <c r="U134" s="32">
        <v>45778</v>
      </c>
      <c r="V134" s="32">
        <v>47713</v>
      </c>
      <c r="W134" s="32">
        <v>50768</v>
      </c>
      <c r="X134" s="32">
        <v>57124</v>
      </c>
      <c r="Y134" s="32">
        <v>64874</v>
      </c>
      <c r="Z134" s="32">
        <v>81583</v>
      </c>
      <c r="AA134" s="32">
        <v>1640</v>
      </c>
      <c r="AB134" s="32">
        <v>1564</v>
      </c>
      <c r="AC134" s="32">
        <v>1564</v>
      </c>
      <c r="AD134" s="32">
        <v>1564</v>
      </c>
      <c r="AE134" s="32">
        <v>1564</v>
      </c>
      <c r="AF134" s="32">
        <v>1564</v>
      </c>
      <c r="AG134" s="32">
        <v>1564</v>
      </c>
      <c r="AH134" s="32">
        <v>1564</v>
      </c>
    </row>
    <row r="135" spans="1:34" x14ac:dyDescent="0.3">
      <c r="A135" s="3">
        <v>828</v>
      </c>
      <c r="B135" s="4" t="s">
        <v>131</v>
      </c>
      <c r="C135" s="33">
        <f t="shared" si="17"/>
        <v>0.74449037097857729</v>
      </c>
      <c r="D135" s="33">
        <f t="shared" si="18"/>
        <v>0.71317805373833854</v>
      </c>
      <c r="E135" s="33">
        <f t="shared" si="19"/>
        <v>0.687745189613301</v>
      </c>
      <c r="F135" s="33">
        <f t="shared" si="20"/>
        <v>0.67085972604654953</v>
      </c>
      <c r="G135" s="33">
        <f t="shared" si="21"/>
        <v>0.63422026133946574</v>
      </c>
      <c r="H135" s="33">
        <f t="shared" si="22"/>
        <v>0.69072123619665438</v>
      </c>
      <c r="I135" s="33">
        <f t="shared" si="23"/>
        <v>0.71566999830594613</v>
      </c>
      <c r="J135" s="33">
        <f t="shared" si="24"/>
        <v>0.72586928948418428</v>
      </c>
      <c r="K135" s="32">
        <v>214352</v>
      </c>
      <c r="L135" s="32">
        <v>225314</v>
      </c>
      <c r="M135" s="32">
        <v>246238</v>
      </c>
      <c r="N135" s="32">
        <v>257489</v>
      </c>
      <c r="O135" s="32">
        <v>272213</v>
      </c>
      <c r="P135" s="32">
        <v>274390</v>
      </c>
      <c r="Q135" s="32">
        <v>295150</v>
      </c>
      <c r="R135" s="32">
        <v>308269</v>
      </c>
      <c r="S135" s="32">
        <v>163704</v>
      </c>
      <c r="T135" s="32">
        <v>164708</v>
      </c>
      <c r="U135" s="32">
        <v>173068</v>
      </c>
      <c r="V135" s="32">
        <v>177308</v>
      </c>
      <c r="W135" s="32">
        <v>176807</v>
      </c>
      <c r="X135" s="32">
        <v>193004</v>
      </c>
      <c r="Y135" s="32">
        <v>212932</v>
      </c>
      <c r="Z135" s="32">
        <v>226396</v>
      </c>
      <c r="AA135" s="32">
        <v>4121</v>
      </c>
      <c r="AB135" s="32">
        <v>4019</v>
      </c>
      <c r="AC135" s="32">
        <v>3719</v>
      </c>
      <c r="AD135" s="32">
        <v>4569</v>
      </c>
      <c r="AE135" s="32">
        <v>4164</v>
      </c>
      <c r="AF135" s="32">
        <v>3477</v>
      </c>
      <c r="AG135" s="32">
        <v>1702</v>
      </c>
      <c r="AH135" s="32">
        <v>2633</v>
      </c>
    </row>
    <row r="136" spans="1:34" x14ac:dyDescent="0.3">
      <c r="A136" s="3">
        <v>829</v>
      </c>
      <c r="B136" s="4" t="s">
        <v>132</v>
      </c>
      <c r="C136" s="33">
        <f t="shared" si="17"/>
        <v>0.42256685721451787</v>
      </c>
      <c r="D136" s="33">
        <f t="shared" si="18"/>
        <v>0.4063548194180816</v>
      </c>
      <c r="E136" s="33">
        <f t="shared" si="19"/>
        <v>0.38802307943966929</v>
      </c>
      <c r="F136" s="33">
        <f t="shared" si="20"/>
        <v>0.37275297483331815</v>
      </c>
      <c r="G136" s="33">
        <f t="shared" si="21"/>
        <v>0.31463594121233784</v>
      </c>
      <c r="H136" s="33">
        <f t="shared" si="22"/>
        <v>0.3085091343843025</v>
      </c>
      <c r="I136" s="33">
        <f t="shared" si="23"/>
        <v>0.29188399184958069</v>
      </c>
      <c r="J136" s="33">
        <f t="shared" si="24"/>
        <v>0.34688480202130717</v>
      </c>
      <c r="K136" s="32">
        <v>191378</v>
      </c>
      <c r="L136" s="32">
        <v>192295</v>
      </c>
      <c r="M136" s="32">
        <v>201738</v>
      </c>
      <c r="N136" s="32">
        <v>208331</v>
      </c>
      <c r="O136" s="32">
        <v>237805</v>
      </c>
      <c r="P136" s="32">
        <v>247581</v>
      </c>
      <c r="Q136" s="32">
        <v>258637</v>
      </c>
      <c r="R136" s="32">
        <v>254093</v>
      </c>
      <c r="S136" s="32">
        <v>80870</v>
      </c>
      <c r="T136" s="32">
        <v>78140</v>
      </c>
      <c r="U136" s="32">
        <v>78279</v>
      </c>
      <c r="V136" s="32">
        <v>77656</v>
      </c>
      <c r="W136" s="32">
        <v>74822</v>
      </c>
      <c r="X136" s="32">
        <v>76381</v>
      </c>
      <c r="Y136" s="32">
        <v>75492</v>
      </c>
      <c r="Z136" s="32">
        <v>88141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</row>
    <row r="137" spans="1:34" x14ac:dyDescent="0.3">
      <c r="A137" s="3">
        <v>830</v>
      </c>
      <c r="B137" s="4" t="s">
        <v>133</v>
      </c>
      <c r="C137" s="33">
        <f t="shared" si="17"/>
        <v>0.49837626509442884</v>
      </c>
      <c r="D137" s="33">
        <f t="shared" si="18"/>
        <v>0.48143036569692721</v>
      </c>
      <c r="E137" s="33">
        <f t="shared" si="19"/>
        <v>0.50278269063991643</v>
      </c>
      <c r="F137" s="33">
        <f t="shared" si="20"/>
        <v>0.51279019066368936</v>
      </c>
      <c r="G137" s="33">
        <f t="shared" si="21"/>
        <v>0.65765937578093148</v>
      </c>
      <c r="H137" s="33">
        <f t="shared" si="22"/>
        <v>0.69738670948261405</v>
      </c>
      <c r="I137" s="33">
        <f t="shared" si="23"/>
        <v>0.69724018831397394</v>
      </c>
      <c r="J137" s="33">
        <f t="shared" si="24"/>
        <v>0.74683188713402837</v>
      </c>
      <c r="K137" s="32">
        <v>126868</v>
      </c>
      <c r="L137" s="32">
        <v>136944</v>
      </c>
      <c r="M137" s="32">
        <v>146441</v>
      </c>
      <c r="N137" s="32">
        <v>151366</v>
      </c>
      <c r="O137" s="32">
        <v>152062</v>
      </c>
      <c r="P137" s="32">
        <v>166916</v>
      </c>
      <c r="Q137" s="32">
        <v>181824</v>
      </c>
      <c r="R137" s="32">
        <v>192228</v>
      </c>
      <c r="S137" s="32">
        <v>63290</v>
      </c>
      <c r="T137" s="32">
        <v>65929</v>
      </c>
      <c r="U137" s="32">
        <v>74150</v>
      </c>
      <c r="V137" s="32">
        <v>79120</v>
      </c>
      <c r="W137" s="32">
        <v>102249</v>
      </c>
      <c r="X137" s="32">
        <v>118585</v>
      </c>
      <c r="Y137" s="32">
        <v>126775</v>
      </c>
      <c r="Z137" s="32">
        <v>143824</v>
      </c>
      <c r="AA137" s="32">
        <v>62</v>
      </c>
      <c r="AB137" s="32">
        <v>0</v>
      </c>
      <c r="AC137" s="32">
        <v>522</v>
      </c>
      <c r="AD137" s="32">
        <v>1501</v>
      </c>
      <c r="AE137" s="32">
        <v>2244</v>
      </c>
      <c r="AF137" s="32">
        <v>2180</v>
      </c>
      <c r="AG137" s="32">
        <v>0</v>
      </c>
      <c r="AH137" s="32">
        <v>262</v>
      </c>
    </row>
    <row r="138" spans="1:34" x14ac:dyDescent="0.3">
      <c r="A138" s="3">
        <v>831</v>
      </c>
      <c r="B138" s="4" t="s">
        <v>134</v>
      </c>
      <c r="C138" s="33">
        <f t="shared" si="17"/>
        <v>0.34836404635873108</v>
      </c>
      <c r="D138" s="33">
        <f t="shared" si="18"/>
        <v>0.10431883576803895</v>
      </c>
      <c r="E138" s="33">
        <f t="shared" si="19"/>
        <v>6.2886545352529355E-2</v>
      </c>
      <c r="F138" s="33">
        <f t="shared" si="20"/>
        <v>8.7039733457109608E-2</v>
      </c>
      <c r="G138" s="33">
        <f t="shared" si="21"/>
        <v>0.13803250312530052</v>
      </c>
      <c r="H138" s="33">
        <f t="shared" si="22"/>
        <v>0.15796560755052627</v>
      </c>
      <c r="I138" s="33">
        <f t="shared" si="23"/>
        <v>0.18072267784603924</v>
      </c>
      <c r="J138" s="33">
        <f t="shared" si="24"/>
        <v>0.20478424710248619</v>
      </c>
      <c r="K138" s="32">
        <v>136587</v>
      </c>
      <c r="L138" s="32">
        <v>144576</v>
      </c>
      <c r="M138" s="32">
        <v>156838</v>
      </c>
      <c r="N138" s="32">
        <v>157273</v>
      </c>
      <c r="O138" s="32">
        <v>155985</v>
      </c>
      <c r="P138" s="32">
        <v>161896</v>
      </c>
      <c r="Q138" s="32">
        <v>169121</v>
      </c>
      <c r="R138" s="32">
        <v>175409</v>
      </c>
      <c r="S138" s="32">
        <v>50883</v>
      </c>
      <c r="T138" s="32">
        <v>21226</v>
      </c>
      <c r="U138" s="32">
        <v>17383</v>
      </c>
      <c r="V138" s="32">
        <v>14152</v>
      </c>
      <c r="W138" s="32">
        <v>21994</v>
      </c>
      <c r="X138" s="32">
        <v>25915</v>
      </c>
      <c r="Y138" s="32">
        <v>30905</v>
      </c>
      <c r="Z138" s="32">
        <v>36262</v>
      </c>
      <c r="AA138" s="32">
        <v>3301</v>
      </c>
      <c r="AB138" s="32">
        <v>6144</v>
      </c>
      <c r="AC138" s="32">
        <v>7520</v>
      </c>
      <c r="AD138" s="32">
        <v>463</v>
      </c>
      <c r="AE138" s="32">
        <v>463</v>
      </c>
      <c r="AF138" s="32">
        <v>341</v>
      </c>
      <c r="AG138" s="32">
        <v>341</v>
      </c>
      <c r="AH138" s="32">
        <v>341</v>
      </c>
    </row>
    <row r="139" spans="1:34" x14ac:dyDescent="0.3">
      <c r="A139" s="3">
        <v>833</v>
      </c>
      <c r="B139" s="4" t="s">
        <v>135</v>
      </c>
      <c r="C139" s="33">
        <f t="shared" si="17"/>
        <v>0.22136502342373318</v>
      </c>
      <c r="D139" s="33">
        <f t="shared" si="18"/>
        <v>0.25624752082506941</v>
      </c>
      <c r="E139" s="33">
        <f t="shared" si="19"/>
        <v>0.30098544566367691</v>
      </c>
      <c r="F139" s="33">
        <f t="shared" si="20"/>
        <v>0.39047093190271709</v>
      </c>
      <c r="G139" s="33">
        <f t="shared" si="21"/>
        <v>0.38998341574275974</v>
      </c>
      <c r="H139" s="33">
        <f t="shared" si="22"/>
        <v>0.39987415089762252</v>
      </c>
      <c r="I139" s="33">
        <f t="shared" si="23"/>
        <v>0.40229579176765895</v>
      </c>
      <c r="J139" s="33">
        <f t="shared" si="24"/>
        <v>0.4017746595130004</v>
      </c>
      <c r="K139" s="32">
        <v>232670</v>
      </c>
      <c r="L139" s="32">
        <v>244537</v>
      </c>
      <c r="M139" s="32">
        <v>248517</v>
      </c>
      <c r="N139" s="32">
        <v>268043</v>
      </c>
      <c r="O139" s="32">
        <v>260488</v>
      </c>
      <c r="P139" s="32">
        <v>263808</v>
      </c>
      <c r="Q139" s="32">
        <v>278074</v>
      </c>
      <c r="R139" s="32">
        <v>285914</v>
      </c>
      <c r="S139" s="32">
        <v>59975</v>
      </c>
      <c r="T139" s="32">
        <v>67873</v>
      </c>
      <c r="U139" s="32">
        <v>84032</v>
      </c>
      <c r="V139" s="32">
        <v>113564</v>
      </c>
      <c r="W139" s="32">
        <v>114184</v>
      </c>
      <c r="X139" s="32">
        <v>117690</v>
      </c>
      <c r="Y139" s="32">
        <v>123377</v>
      </c>
      <c r="Z139" s="32">
        <v>120696</v>
      </c>
      <c r="AA139" s="32">
        <v>8470</v>
      </c>
      <c r="AB139" s="32">
        <v>5211</v>
      </c>
      <c r="AC139" s="32">
        <v>9232</v>
      </c>
      <c r="AD139" s="32">
        <v>8901</v>
      </c>
      <c r="AE139" s="32">
        <v>12598</v>
      </c>
      <c r="AF139" s="32">
        <v>12200</v>
      </c>
      <c r="AG139" s="32">
        <v>11509</v>
      </c>
      <c r="AH139" s="32">
        <v>5823</v>
      </c>
    </row>
    <row r="140" spans="1:34" x14ac:dyDescent="0.3">
      <c r="A140" s="3">
        <v>834</v>
      </c>
      <c r="B140" s="4" t="s">
        <v>136</v>
      </c>
      <c r="C140" s="33">
        <f t="shared" si="17"/>
        <v>0.35590999479766816</v>
      </c>
      <c r="D140" s="33">
        <f t="shared" si="18"/>
        <v>0.54988929629933347</v>
      </c>
      <c r="E140" s="33">
        <f t="shared" si="19"/>
        <v>0.61217847437274853</v>
      </c>
      <c r="F140" s="33">
        <f t="shared" si="20"/>
        <v>0.59213671055432238</v>
      </c>
      <c r="G140" s="33">
        <f t="shared" si="21"/>
        <v>0.69861414994630699</v>
      </c>
      <c r="H140" s="33">
        <f t="shared" si="22"/>
        <v>0.69726140285922444</v>
      </c>
      <c r="I140" s="33">
        <f t="shared" si="23"/>
        <v>0.71896605863914909</v>
      </c>
      <c r="J140" s="33">
        <f t="shared" si="24"/>
        <v>0.79720610867763708</v>
      </c>
      <c r="K140" s="32">
        <v>411354</v>
      </c>
      <c r="L140" s="32">
        <v>426815</v>
      </c>
      <c r="M140" s="32">
        <v>443044</v>
      </c>
      <c r="N140" s="32">
        <v>493305</v>
      </c>
      <c r="O140" s="32">
        <v>472129</v>
      </c>
      <c r="P140" s="32">
        <v>502374</v>
      </c>
      <c r="Q140" s="32">
        <v>531829</v>
      </c>
      <c r="R140" s="32">
        <v>540608</v>
      </c>
      <c r="S140" s="32">
        <v>184338</v>
      </c>
      <c r="T140" s="32">
        <v>271159</v>
      </c>
      <c r="U140" s="32">
        <v>307049</v>
      </c>
      <c r="V140" s="32">
        <v>327931</v>
      </c>
      <c r="W140" s="32">
        <v>346676</v>
      </c>
      <c r="X140" s="32">
        <v>362019</v>
      </c>
      <c r="Y140" s="32">
        <v>388459</v>
      </c>
      <c r="Z140" s="32">
        <v>436531</v>
      </c>
      <c r="AA140" s="32">
        <v>37933</v>
      </c>
      <c r="AB140" s="32">
        <v>36458</v>
      </c>
      <c r="AC140" s="32">
        <v>35827</v>
      </c>
      <c r="AD140" s="32">
        <v>35827</v>
      </c>
      <c r="AE140" s="32">
        <v>16840</v>
      </c>
      <c r="AF140" s="32">
        <v>11733</v>
      </c>
      <c r="AG140" s="32">
        <v>6092</v>
      </c>
      <c r="AH140" s="32">
        <v>5555</v>
      </c>
    </row>
    <row r="141" spans="1:34" x14ac:dyDescent="0.3">
      <c r="A141" s="3">
        <v>901</v>
      </c>
      <c r="B141" s="4" t="s">
        <v>137</v>
      </c>
      <c r="C141" s="33">
        <f t="shared" si="17"/>
        <v>0.72590781009091387</v>
      </c>
      <c r="D141" s="33">
        <f t="shared" si="18"/>
        <v>0.70938507951281349</v>
      </c>
      <c r="E141" s="33">
        <f t="shared" si="19"/>
        <v>0.70307680153739027</v>
      </c>
      <c r="F141" s="33">
        <f t="shared" si="20"/>
        <v>0.8247414907367514</v>
      </c>
      <c r="G141" s="33">
        <f t="shared" si="21"/>
        <v>0.89094284820119352</v>
      </c>
      <c r="H141" s="33">
        <f t="shared" si="22"/>
        <v>0.92486010918141248</v>
      </c>
      <c r="I141" s="33">
        <f t="shared" si="23"/>
        <v>0.87683568964033387</v>
      </c>
      <c r="J141" s="33">
        <f t="shared" si="24"/>
        <v>0.88521095507097025</v>
      </c>
      <c r="K141" s="32">
        <v>470225</v>
      </c>
      <c r="L141" s="32">
        <v>498536</v>
      </c>
      <c r="M141" s="32">
        <v>544299</v>
      </c>
      <c r="N141" s="32">
        <v>557040</v>
      </c>
      <c r="O141" s="32">
        <v>568766</v>
      </c>
      <c r="P141" s="32">
        <v>585814</v>
      </c>
      <c r="Q141" s="32">
        <v>639065</v>
      </c>
      <c r="R141" s="32">
        <v>664715</v>
      </c>
      <c r="S141" s="32">
        <v>388977</v>
      </c>
      <c r="T141" s="32">
        <v>400717</v>
      </c>
      <c r="U141" s="32">
        <v>432400</v>
      </c>
      <c r="V141" s="32">
        <v>504857</v>
      </c>
      <c r="W141" s="32">
        <v>537408</v>
      </c>
      <c r="X141" s="32">
        <v>570635</v>
      </c>
      <c r="Y141" s="32">
        <v>590598</v>
      </c>
      <c r="Z141" s="32">
        <v>612981</v>
      </c>
      <c r="AA141" s="32">
        <v>47637</v>
      </c>
      <c r="AB141" s="32">
        <v>47063</v>
      </c>
      <c r="AC141" s="32">
        <v>49716</v>
      </c>
      <c r="AD141" s="32">
        <v>45443</v>
      </c>
      <c r="AE141" s="32">
        <v>30670</v>
      </c>
      <c r="AF141" s="32">
        <v>28839</v>
      </c>
      <c r="AG141" s="32">
        <v>30243</v>
      </c>
      <c r="AH141" s="32">
        <v>24568</v>
      </c>
    </row>
    <row r="142" spans="1:34" x14ac:dyDescent="0.3">
      <c r="A142" s="3">
        <v>904</v>
      </c>
      <c r="B142" s="4" t="s">
        <v>138</v>
      </c>
      <c r="C142" s="33">
        <f t="shared" si="17"/>
        <v>0.62610525611148993</v>
      </c>
      <c r="D142" s="33">
        <f t="shared" si="18"/>
        <v>0.6358520545526769</v>
      </c>
      <c r="E142" s="33">
        <f t="shared" si="19"/>
        <v>0.64957205443711974</v>
      </c>
      <c r="F142" s="33">
        <f t="shared" si="20"/>
        <v>0.68529400279803898</v>
      </c>
      <c r="G142" s="33">
        <f t="shared" si="21"/>
        <v>0.67920728798034358</v>
      </c>
      <c r="H142" s="33">
        <f t="shared" si="22"/>
        <v>0.64569733297372978</v>
      </c>
      <c r="I142" s="33">
        <f t="shared" si="23"/>
        <v>0.66598037360930495</v>
      </c>
      <c r="J142" s="33">
        <f t="shared" si="24"/>
        <v>0.63403509812561432</v>
      </c>
      <c r="K142" s="32">
        <v>1195085</v>
      </c>
      <c r="L142" s="32">
        <v>1223478</v>
      </c>
      <c r="M142" s="32">
        <v>1407422</v>
      </c>
      <c r="N142" s="32">
        <v>1485326</v>
      </c>
      <c r="O142" s="32">
        <v>1567732</v>
      </c>
      <c r="P142" s="32">
        <v>1649965</v>
      </c>
      <c r="Q142" s="32">
        <v>1760181</v>
      </c>
      <c r="R142" s="32">
        <v>1888192</v>
      </c>
      <c r="S142" s="32">
        <v>763050</v>
      </c>
      <c r="T142" s="32">
        <v>795072</v>
      </c>
      <c r="U142" s="32">
        <v>940155</v>
      </c>
      <c r="V142" s="32">
        <v>1046651</v>
      </c>
      <c r="W142" s="32">
        <v>1109876</v>
      </c>
      <c r="X142" s="32">
        <v>1143133</v>
      </c>
      <c r="Y142" s="32">
        <v>1234423</v>
      </c>
      <c r="Z142" s="32">
        <v>1299435</v>
      </c>
      <c r="AA142" s="32">
        <v>14801</v>
      </c>
      <c r="AB142" s="32">
        <v>17121</v>
      </c>
      <c r="AC142" s="32">
        <v>25933</v>
      </c>
      <c r="AD142" s="32">
        <v>28766</v>
      </c>
      <c r="AE142" s="32">
        <v>45061</v>
      </c>
      <c r="AF142" s="32">
        <v>77755</v>
      </c>
      <c r="AG142" s="32">
        <v>62177</v>
      </c>
      <c r="AH142" s="32">
        <v>102255</v>
      </c>
    </row>
    <row r="143" spans="1:34" x14ac:dyDescent="0.3">
      <c r="A143" s="3">
        <v>906</v>
      </c>
      <c r="B143" s="4" t="s">
        <v>139</v>
      </c>
      <c r="C143" s="33">
        <f t="shared" si="17"/>
        <v>0.98656191514979352</v>
      </c>
      <c r="D143" s="33">
        <f t="shared" si="18"/>
        <v>0.98011184756852454</v>
      </c>
      <c r="E143" s="33">
        <f t="shared" si="19"/>
        <v>1.7385483306342235</v>
      </c>
      <c r="F143" s="33">
        <f t="shared" si="20"/>
        <v>0.98920770619789322</v>
      </c>
      <c r="G143" s="33">
        <f t="shared" si="21"/>
        <v>1.0868502918605236</v>
      </c>
      <c r="H143" s="33">
        <f t="shared" si="22"/>
        <v>1.0728666181134765</v>
      </c>
      <c r="I143" s="33">
        <f t="shared" si="23"/>
        <v>1.022358125642939</v>
      </c>
      <c r="J143" s="33">
        <f t="shared" si="24"/>
        <v>1.0237767880586259</v>
      </c>
      <c r="K143" s="32">
        <v>2435987</v>
      </c>
      <c r="L143" s="32">
        <v>2630008</v>
      </c>
      <c r="M143" s="32">
        <v>2796601</v>
      </c>
      <c r="N143" s="32">
        <v>3019284</v>
      </c>
      <c r="O143" s="32">
        <v>3081095</v>
      </c>
      <c r="P143" s="32">
        <v>3230821</v>
      </c>
      <c r="Q143" s="32">
        <v>3483029</v>
      </c>
      <c r="R143" s="32">
        <v>3640988</v>
      </c>
      <c r="S143" s="32">
        <v>2477427</v>
      </c>
      <c r="T143" s="32">
        <v>2664481</v>
      </c>
      <c r="U143" s="32">
        <v>4913726</v>
      </c>
      <c r="V143" s="32">
        <v>3055628</v>
      </c>
      <c r="W143" s="32">
        <v>3365141</v>
      </c>
      <c r="X143" s="32">
        <v>3512666</v>
      </c>
      <c r="Y143" s="32">
        <v>3591309</v>
      </c>
      <c r="Z143" s="32">
        <v>3740846</v>
      </c>
      <c r="AA143" s="32">
        <v>74175</v>
      </c>
      <c r="AB143" s="32">
        <v>86779</v>
      </c>
      <c r="AC143" s="32">
        <v>51700</v>
      </c>
      <c r="AD143" s="32">
        <v>68929</v>
      </c>
      <c r="AE143" s="32">
        <v>16452</v>
      </c>
      <c r="AF143" s="32">
        <v>46426</v>
      </c>
      <c r="AG143" s="32">
        <v>30406</v>
      </c>
      <c r="AH143" s="32">
        <v>13287</v>
      </c>
    </row>
    <row r="144" spans="1:34" x14ac:dyDescent="0.3">
      <c r="A144" s="3">
        <v>911</v>
      </c>
      <c r="B144" s="4" t="s">
        <v>140</v>
      </c>
      <c r="C144" s="33">
        <f t="shared" si="17"/>
        <v>1.2662396642445501</v>
      </c>
      <c r="D144" s="33">
        <f t="shared" si="18"/>
        <v>1.2727185475485883</v>
      </c>
      <c r="E144" s="33">
        <f t="shared" si="19"/>
        <v>1.2506103863033806</v>
      </c>
      <c r="F144" s="33">
        <f t="shared" si="20"/>
        <v>1.2008390267289943</v>
      </c>
      <c r="G144" s="33">
        <f t="shared" si="21"/>
        <v>1.1477939648604345</v>
      </c>
      <c r="H144" s="33">
        <f t="shared" si="22"/>
        <v>1.1915643869319836</v>
      </c>
      <c r="I144" s="33">
        <f t="shared" si="23"/>
        <v>0.99599366938597633</v>
      </c>
      <c r="J144" s="33">
        <f t="shared" si="24"/>
        <v>0.91433079800719819</v>
      </c>
      <c r="K144" s="32">
        <v>191568</v>
      </c>
      <c r="L144" s="32">
        <v>187545</v>
      </c>
      <c r="M144" s="32">
        <v>200283</v>
      </c>
      <c r="N144" s="32">
        <v>208575</v>
      </c>
      <c r="O144" s="32">
        <v>216565</v>
      </c>
      <c r="P144" s="32">
        <v>212978</v>
      </c>
      <c r="Q144" s="32">
        <v>261586</v>
      </c>
      <c r="R144" s="32">
        <v>282015</v>
      </c>
      <c r="S144" s="32">
        <v>248379</v>
      </c>
      <c r="T144" s="32">
        <v>249628</v>
      </c>
      <c r="U144" s="32">
        <v>258165</v>
      </c>
      <c r="V144" s="32">
        <v>261047</v>
      </c>
      <c r="W144" s="32">
        <v>256587</v>
      </c>
      <c r="X144" s="32">
        <v>264841</v>
      </c>
      <c r="Y144" s="32">
        <v>274608</v>
      </c>
      <c r="Z144" s="32">
        <v>273866</v>
      </c>
      <c r="AA144" s="32">
        <v>5808</v>
      </c>
      <c r="AB144" s="32">
        <v>10936</v>
      </c>
      <c r="AC144" s="32">
        <v>7689</v>
      </c>
      <c r="AD144" s="32">
        <v>10582</v>
      </c>
      <c r="AE144" s="32">
        <v>8015</v>
      </c>
      <c r="AF144" s="32">
        <v>11064</v>
      </c>
      <c r="AG144" s="32">
        <v>14070</v>
      </c>
      <c r="AH144" s="32">
        <v>16011</v>
      </c>
    </row>
    <row r="145" spans="1:34" x14ac:dyDescent="0.3">
      <c r="A145" s="3">
        <v>912</v>
      </c>
      <c r="B145" s="6" t="s">
        <v>141</v>
      </c>
      <c r="C145" s="33">
        <f t="shared" si="17"/>
        <v>0.42762059785082696</v>
      </c>
      <c r="D145" s="33">
        <f t="shared" si="18"/>
        <v>0.47207309092526351</v>
      </c>
      <c r="E145" s="33">
        <f t="shared" si="19"/>
        <v>0.45623552645499538</v>
      </c>
      <c r="F145" s="33">
        <f t="shared" si="20"/>
        <v>0.40960185415114642</v>
      </c>
      <c r="G145" s="33">
        <f t="shared" si="21"/>
        <v>0.42156889369259765</v>
      </c>
      <c r="H145" s="33">
        <f t="shared" si="22"/>
        <v>0.5135249408066217</v>
      </c>
      <c r="I145" s="33">
        <f t="shared" si="23"/>
        <v>0.50197723507721903</v>
      </c>
      <c r="J145" s="33">
        <f t="shared" si="24"/>
        <v>0.58524119840977085</v>
      </c>
      <c r="K145" s="32">
        <v>144986</v>
      </c>
      <c r="L145" s="32">
        <v>157393</v>
      </c>
      <c r="M145" s="32">
        <v>170138</v>
      </c>
      <c r="N145" s="32">
        <v>181215</v>
      </c>
      <c r="O145" s="32">
        <v>184117</v>
      </c>
      <c r="P145" s="32">
        <v>201036</v>
      </c>
      <c r="Q145" s="32">
        <v>224556</v>
      </c>
      <c r="R145" s="32">
        <v>243990</v>
      </c>
      <c r="S145" s="32">
        <v>99273</v>
      </c>
      <c r="T145" s="32">
        <v>111388</v>
      </c>
      <c r="U145" s="32">
        <v>114446</v>
      </c>
      <c r="V145" s="32">
        <v>111711</v>
      </c>
      <c r="W145" s="32">
        <v>116106</v>
      </c>
      <c r="X145" s="32">
        <v>142036</v>
      </c>
      <c r="Y145" s="32">
        <v>151841</v>
      </c>
      <c r="Z145" s="32">
        <v>163967</v>
      </c>
      <c r="AA145" s="32">
        <v>37274</v>
      </c>
      <c r="AB145" s="32">
        <v>37087</v>
      </c>
      <c r="AC145" s="32">
        <v>36823</v>
      </c>
      <c r="AD145" s="32">
        <v>37485</v>
      </c>
      <c r="AE145" s="32">
        <v>38488</v>
      </c>
      <c r="AF145" s="32">
        <v>38799</v>
      </c>
      <c r="AG145" s="32">
        <v>39119</v>
      </c>
      <c r="AH145" s="32">
        <v>21174</v>
      </c>
    </row>
    <row r="146" spans="1:34" x14ac:dyDescent="0.3">
      <c r="A146" s="3">
        <v>914</v>
      </c>
      <c r="B146" s="4" t="s">
        <v>142</v>
      </c>
      <c r="C146" s="33">
        <f t="shared" si="17"/>
        <v>0.55105131065253765</v>
      </c>
      <c r="D146" s="33">
        <f t="shared" si="18"/>
        <v>0.52767878550099179</v>
      </c>
      <c r="E146" s="33">
        <f t="shared" si="19"/>
        <v>0.49332729810267434</v>
      </c>
      <c r="F146" s="33">
        <f t="shared" si="20"/>
        <v>0.50480271872644122</v>
      </c>
      <c r="G146" s="33">
        <f t="shared" si="21"/>
        <v>0.52625717349385392</v>
      </c>
      <c r="H146" s="33">
        <f t="shared" si="22"/>
        <v>0.52279130262422358</v>
      </c>
      <c r="I146" s="33">
        <f t="shared" si="23"/>
        <v>0.57645530833685354</v>
      </c>
      <c r="J146" s="33">
        <f t="shared" si="24"/>
        <v>0.57512857404656348</v>
      </c>
      <c r="K146" s="32">
        <v>358600</v>
      </c>
      <c r="L146" s="32">
        <v>367032</v>
      </c>
      <c r="M146" s="32">
        <v>397665</v>
      </c>
      <c r="N146" s="32">
        <v>420491</v>
      </c>
      <c r="O146" s="32">
        <v>434586</v>
      </c>
      <c r="P146" s="32">
        <v>449009</v>
      </c>
      <c r="Q146" s="32">
        <v>475827</v>
      </c>
      <c r="R146" s="32">
        <v>512934</v>
      </c>
      <c r="S146" s="32">
        <v>203732</v>
      </c>
      <c r="T146" s="32">
        <v>199539</v>
      </c>
      <c r="U146" s="32">
        <v>200936</v>
      </c>
      <c r="V146" s="32">
        <v>215568</v>
      </c>
      <c r="W146" s="32">
        <v>229789</v>
      </c>
      <c r="X146" s="32">
        <v>235620</v>
      </c>
      <c r="Y146" s="32">
        <v>274647</v>
      </c>
      <c r="Z146" s="32">
        <v>295540</v>
      </c>
      <c r="AA146" s="32">
        <v>6125</v>
      </c>
      <c r="AB146" s="32">
        <v>5864</v>
      </c>
      <c r="AC146" s="32">
        <v>4757</v>
      </c>
      <c r="AD146" s="32">
        <v>3303</v>
      </c>
      <c r="AE146" s="32">
        <v>1085</v>
      </c>
      <c r="AF146" s="32">
        <v>882</v>
      </c>
      <c r="AG146" s="32">
        <v>354</v>
      </c>
      <c r="AH146" s="32">
        <v>537</v>
      </c>
    </row>
    <row r="147" spans="1:34" x14ac:dyDescent="0.3">
      <c r="A147" s="3">
        <v>919</v>
      </c>
      <c r="B147" s="4" t="s">
        <v>143</v>
      </c>
      <c r="C147" s="33">
        <f t="shared" si="17"/>
        <v>1.0271535372806531</v>
      </c>
      <c r="D147" s="33">
        <f t="shared" si="18"/>
        <v>0.94977614783768338</v>
      </c>
      <c r="E147" s="33">
        <f t="shared" si="19"/>
        <v>0.94778742060073007</v>
      </c>
      <c r="F147" s="33">
        <f t="shared" si="20"/>
        <v>0.90350533144615319</v>
      </c>
      <c r="G147" s="33">
        <f t="shared" si="21"/>
        <v>0.92626172280584806</v>
      </c>
      <c r="H147" s="33">
        <f t="shared" si="22"/>
        <v>0.96734595820763125</v>
      </c>
      <c r="I147" s="33">
        <f t="shared" si="23"/>
        <v>0.99643840122813754</v>
      </c>
      <c r="J147" s="33">
        <f t="shared" si="24"/>
        <v>1.0169877448077997</v>
      </c>
      <c r="K147" s="32">
        <v>315539</v>
      </c>
      <c r="L147" s="32">
        <v>335936</v>
      </c>
      <c r="M147" s="32">
        <v>367919</v>
      </c>
      <c r="N147" s="32">
        <v>410489</v>
      </c>
      <c r="O147" s="32">
        <v>417029</v>
      </c>
      <c r="P147" s="32">
        <v>432902</v>
      </c>
      <c r="Q147" s="32">
        <v>455975</v>
      </c>
      <c r="R147" s="32">
        <v>481347</v>
      </c>
      <c r="S147" s="32">
        <v>328148</v>
      </c>
      <c r="T147" s="32">
        <v>323110</v>
      </c>
      <c r="U147" s="32">
        <v>350019</v>
      </c>
      <c r="V147" s="32">
        <v>372189</v>
      </c>
      <c r="W147" s="32">
        <v>387588</v>
      </c>
      <c r="X147" s="32">
        <v>420076</v>
      </c>
      <c r="Y147" s="32">
        <v>455661</v>
      </c>
      <c r="Z147" s="32">
        <v>491534</v>
      </c>
      <c r="AA147" s="32">
        <v>4041</v>
      </c>
      <c r="AB147" s="32">
        <v>4046</v>
      </c>
      <c r="AC147" s="32">
        <v>1310</v>
      </c>
      <c r="AD147" s="32">
        <v>1310</v>
      </c>
      <c r="AE147" s="32">
        <v>1310</v>
      </c>
      <c r="AF147" s="32">
        <v>1310</v>
      </c>
      <c r="AG147" s="32">
        <v>1310</v>
      </c>
      <c r="AH147" s="32">
        <v>2010</v>
      </c>
    </row>
    <row r="148" spans="1:34" x14ac:dyDescent="0.3">
      <c r="A148" s="3">
        <v>926</v>
      </c>
      <c r="B148" s="4" t="s">
        <v>144</v>
      </c>
      <c r="C148" s="33">
        <f t="shared" si="17"/>
        <v>1.1846902570881985</v>
      </c>
      <c r="D148" s="33">
        <f t="shared" si="18"/>
        <v>1.2575838411525253</v>
      </c>
      <c r="E148" s="33">
        <f t="shared" si="19"/>
        <v>1.1676709897084099</v>
      </c>
      <c r="F148" s="33">
        <f t="shared" si="20"/>
        <v>1.2617768281756152</v>
      </c>
      <c r="G148" s="33">
        <f t="shared" si="21"/>
        <v>1.3528052783395776</v>
      </c>
      <c r="H148" s="33">
        <f t="shared" si="22"/>
        <v>1.3262016745982204</v>
      </c>
      <c r="I148" s="33">
        <f t="shared" si="23"/>
        <v>1.3130709237809697</v>
      </c>
      <c r="J148" s="33">
        <f t="shared" si="24"/>
        <v>1.2121484531213276</v>
      </c>
      <c r="K148" s="32">
        <v>600611</v>
      </c>
      <c r="L148" s="32">
        <v>612915</v>
      </c>
      <c r="M148" s="32">
        <v>673754</v>
      </c>
      <c r="N148" s="32">
        <v>725450</v>
      </c>
      <c r="O148" s="32">
        <v>754025</v>
      </c>
      <c r="P148" s="32">
        <v>791354</v>
      </c>
      <c r="Q148" s="32">
        <v>841509</v>
      </c>
      <c r="R148" s="32">
        <v>897711</v>
      </c>
      <c r="S148" s="32">
        <v>738559</v>
      </c>
      <c r="T148" s="32">
        <v>807133</v>
      </c>
      <c r="U148" s="32">
        <v>861640</v>
      </c>
      <c r="V148" s="32">
        <v>952315</v>
      </c>
      <c r="W148" s="32">
        <v>1054620</v>
      </c>
      <c r="X148" s="32">
        <v>1087898</v>
      </c>
      <c r="Y148" s="32">
        <v>1142245</v>
      </c>
      <c r="Z148" s="32">
        <v>1127016</v>
      </c>
      <c r="AA148" s="32">
        <v>27021</v>
      </c>
      <c r="AB148" s="32">
        <v>36341</v>
      </c>
      <c r="AC148" s="32">
        <v>74917</v>
      </c>
      <c r="AD148" s="32">
        <v>36959</v>
      </c>
      <c r="AE148" s="32">
        <v>34571</v>
      </c>
      <c r="AF148" s="32">
        <v>38403</v>
      </c>
      <c r="AG148" s="32">
        <v>37284</v>
      </c>
      <c r="AH148" s="32">
        <v>38857</v>
      </c>
    </row>
    <row r="149" spans="1:34" x14ac:dyDescent="0.3">
      <c r="A149" s="3">
        <v>928</v>
      </c>
      <c r="B149" s="4" t="s">
        <v>145</v>
      </c>
      <c r="C149" s="33">
        <f t="shared" si="17"/>
        <v>0.83900954121059856</v>
      </c>
      <c r="D149" s="33">
        <f t="shared" si="18"/>
        <v>0.90453059829941407</v>
      </c>
      <c r="E149" s="33">
        <f t="shared" si="19"/>
        <v>0.94873319378595311</v>
      </c>
      <c r="F149" s="33">
        <f t="shared" si="20"/>
        <v>0.85781545571646911</v>
      </c>
      <c r="G149" s="33">
        <f t="shared" si="21"/>
        <v>0.86801814496460972</v>
      </c>
      <c r="H149" s="33">
        <f t="shared" si="22"/>
        <v>0.86259027020320811</v>
      </c>
      <c r="I149" s="33">
        <f t="shared" si="23"/>
        <v>0.83190759934146519</v>
      </c>
      <c r="J149" s="33">
        <f t="shared" si="24"/>
        <v>0.8010911555404947</v>
      </c>
      <c r="K149" s="32">
        <v>293359</v>
      </c>
      <c r="L149" s="32">
        <v>310246</v>
      </c>
      <c r="M149" s="32">
        <v>326293</v>
      </c>
      <c r="N149" s="32">
        <v>357887</v>
      </c>
      <c r="O149" s="32">
        <v>369028</v>
      </c>
      <c r="P149" s="32">
        <v>386894</v>
      </c>
      <c r="Q149" s="32">
        <v>427616</v>
      </c>
      <c r="R149" s="32">
        <v>442650</v>
      </c>
      <c r="S149" s="32">
        <v>317202</v>
      </c>
      <c r="T149" s="32">
        <v>352926</v>
      </c>
      <c r="U149" s="32">
        <v>382412</v>
      </c>
      <c r="V149" s="32">
        <v>381178</v>
      </c>
      <c r="W149" s="32">
        <v>387552</v>
      </c>
      <c r="X149" s="32">
        <v>400262</v>
      </c>
      <c r="Y149" s="32">
        <v>421932</v>
      </c>
      <c r="Z149" s="32">
        <v>420798</v>
      </c>
      <c r="AA149" s="32">
        <v>71071</v>
      </c>
      <c r="AB149" s="32">
        <v>72299</v>
      </c>
      <c r="AC149" s="32">
        <v>72847</v>
      </c>
      <c r="AD149" s="32">
        <v>74177</v>
      </c>
      <c r="AE149" s="32">
        <v>67229</v>
      </c>
      <c r="AF149" s="32">
        <v>66531</v>
      </c>
      <c r="AG149" s="32">
        <v>66195</v>
      </c>
      <c r="AH149" s="32">
        <v>66195</v>
      </c>
    </row>
    <row r="150" spans="1:34" x14ac:dyDescent="0.3">
      <c r="A150" s="3">
        <v>929</v>
      </c>
      <c r="B150" s="4" t="s">
        <v>146</v>
      </c>
      <c r="C150" s="33">
        <f t="shared" si="17"/>
        <v>0.53774543831812771</v>
      </c>
      <c r="D150" s="33">
        <f t="shared" si="18"/>
        <v>0.67676155865132248</v>
      </c>
      <c r="E150" s="33">
        <f t="shared" si="19"/>
        <v>0.80152021990056765</v>
      </c>
      <c r="F150" s="33">
        <f t="shared" si="20"/>
        <v>0.84328133282060347</v>
      </c>
      <c r="G150" s="33">
        <f t="shared" si="21"/>
        <v>0.83193765201244863</v>
      </c>
      <c r="H150" s="33">
        <f t="shared" si="22"/>
        <v>0.82194890613095328</v>
      </c>
      <c r="I150" s="33">
        <f t="shared" si="23"/>
        <v>0.76870998241308197</v>
      </c>
      <c r="J150" s="33">
        <f t="shared" si="24"/>
        <v>0.80696884703511551</v>
      </c>
      <c r="K150" s="32">
        <v>161344</v>
      </c>
      <c r="L150" s="32">
        <v>168402</v>
      </c>
      <c r="M150" s="32">
        <v>184447</v>
      </c>
      <c r="N150" s="32">
        <v>192434</v>
      </c>
      <c r="O150" s="32">
        <v>191185</v>
      </c>
      <c r="P150" s="32">
        <v>192939</v>
      </c>
      <c r="Q150" s="32">
        <v>204129</v>
      </c>
      <c r="R150" s="32">
        <v>206433</v>
      </c>
      <c r="S150" s="32">
        <v>91089</v>
      </c>
      <c r="T150" s="32">
        <v>116967</v>
      </c>
      <c r="U150" s="32">
        <v>151784</v>
      </c>
      <c r="V150" s="32">
        <v>166275</v>
      </c>
      <c r="W150" s="32">
        <v>167011</v>
      </c>
      <c r="X150" s="32">
        <v>166363</v>
      </c>
      <c r="Y150" s="32">
        <v>166460</v>
      </c>
      <c r="Z150" s="32">
        <v>174244</v>
      </c>
      <c r="AA150" s="32">
        <v>4327</v>
      </c>
      <c r="AB150" s="32">
        <v>2999</v>
      </c>
      <c r="AC150" s="32">
        <v>3946</v>
      </c>
      <c r="AD150" s="32">
        <v>3999</v>
      </c>
      <c r="AE150" s="32">
        <v>7957</v>
      </c>
      <c r="AF150" s="32">
        <v>7777</v>
      </c>
      <c r="AG150" s="32">
        <v>9544</v>
      </c>
      <c r="AH150" s="32">
        <v>7659</v>
      </c>
    </row>
    <row r="151" spans="1:34" x14ac:dyDescent="0.3">
      <c r="A151" s="3">
        <v>935</v>
      </c>
      <c r="B151" s="4" t="s">
        <v>147</v>
      </c>
      <c r="C151" s="33">
        <f t="shared" si="17"/>
        <v>-4.4990433274323623E-2</v>
      </c>
      <c r="D151" s="33">
        <f t="shared" si="18"/>
        <v>-3.8717493267412639E-2</v>
      </c>
      <c r="E151" s="33">
        <f t="shared" si="19"/>
        <v>-1.1763877699473598E-2</v>
      </c>
      <c r="F151" s="33">
        <f t="shared" si="20"/>
        <v>0.12271637096028069</v>
      </c>
      <c r="G151" s="33">
        <f t="shared" si="21"/>
        <v>0.11222861949443824</v>
      </c>
      <c r="H151" s="33">
        <f t="shared" si="22"/>
        <v>0.26312201772324473</v>
      </c>
      <c r="I151" s="33">
        <f t="shared" si="23"/>
        <v>0.42415090801949967</v>
      </c>
      <c r="J151" s="33">
        <f t="shared" si="24"/>
        <v>0.3875598396071801</v>
      </c>
      <c r="K151" s="32">
        <v>111846</v>
      </c>
      <c r="L151" s="32">
        <v>122167</v>
      </c>
      <c r="M151" s="32">
        <v>127849</v>
      </c>
      <c r="N151" s="32">
        <v>140511</v>
      </c>
      <c r="O151" s="32">
        <v>137906</v>
      </c>
      <c r="P151" s="32">
        <v>143766</v>
      </c>
      <c r="Q151" s="32">
        <v>149336</v>
      </c>
      <c r="R151" s="32">
        <v>154371</v>
      </c>
      <c r="S151" s="32">
        <v>9026</v>
      </c>
      <c r="T151" s="32">
        <v>7500</v>
      </c>
      <c r="U151" s="32">
        <v>7534</v>
      </c>
      <c r="V151" s="32">
        <v>26280</v>
      </c>
      <c r="W151" s="32">
        <v>24198</v>
      </c>
      <c r="X151" s="32">
        <v>40562</v>
      </c>
      <c r="Y151" s="32">
        <v>66075</v>
      </c>
      <c r="Z151" s="32">
        <v>62562</v>
      </c>
      <c r="AA151" s="32">
        <v>14058</v>
      </c>
      <c r="AB151" s="32">
        <v>12230</v>
      </c>
      <c r="AC151" s="32">
        <v>9038</v>
      </c>
      <c r="AD151" s="32">
        <v>9037</v>
      </c>
      <c r="AE151" s="32">
        <v>8721</v>
      </c>
      <c r="AF151" s="32">
        <v>2734</v>
      </c>
      <c r="AG151" s="32">
        <v>2734</v>
      </c>
      <c r="AH151" s="32">
        <v>2734</v>
      </c>
    </row>
    <row r="152" spans="1:34" x14ac:dyDescent="0.3">
      <c r="A152" s="3">
        <v>937</v>
      </c>
      <c r="B152" s="6" t="s">
        <v>148</v>
      </c>
      <c r="C152" s="33">
        <f t="shared" si="17"/>
        <v>0.41794845863175412</v>
      </c>
      <c r="D152" s="33">
        <f t="shared" si="18"/>
        <v>0.4942610570848886</v>
      </c>
      <c r="E152" s="33">
        <f t="shared" si="19"/>
        <v>0.51390928013677362</v>
      </c>
      <c r="F152" s="33">
        <f t="shared" si="20"/>
        <v>0.53534060076979895</v>
      </c>
      <c r="G152" s="33">
        <f t="shared" si="21"/>
        <v>0.57851927403408898</v>
      </c>
      <c r="H152" s="33">
        <f t="shared" si="22"/>
        <v>0.6060798606401131</v>
      </c>
      <c r="I152" s="33">
        <f t="shared" si="23"/>
        <v>0.64132417968261501</v>
      </c>
      <c r="J152" s="33">
        <f t="shared" si="24"/>
        <v>0.6633350534883794</v>
      </c>
      <c r="K152" s="32">
        <v>217534</v>
      </c>
      <c r="L152" s="32">
        <v>242989</v>
      </c>
      <c r="M152" s="32">
        <v>260869</v>
      </c>
      <c r="N152" s="32">
        <v>269421</v>
      </c>
      <c r="O152" s="32">
        <v>271583</v>
      </c>
      <c r="P152" s="32">
        <v>280138</v>
      </c>
      <c r="Q152" s="32">
        <v>311861</v>
      </c>
      <c r="R152" s="32">
        <v>315863</v>
      </c>
      <c r="S152" s="32">
        <v>98001</v>
      </c>
      <c r="T152" s="32">
        <v>121571</v>
      </c>
      <c r="U152" s="32">
        <v>135583</v>
      </c>
      <c r="V152" s="32">
        <v>144233</v>
      </c>
      <c r="W152" s="32">
        <v>157116</v>
      </c>
      <c r="X152" s="32">
        <v>169786</v>
      </c>
      <c r="Y152" s="32">
        <v>200004</v>
      </c>
      <c r="Z152" s="32">
        <v>209523</v>
      </c>
      <c r="AA152" s="32">
        <v>7083</v>
      </c>
      <c r="AB152" s="32">
        <v>1471</v>
      </c>
      <c r="AC152" s="32">
        <v>1520</v>
      </c>
      <c r="AD152" s="32">
        <v>1</v>
      </c>
      <c r="AE152" s="32">
        <v>0</v>
      </c>
      <c r="AF152" s="32">
        <v>0</v>
      </c>
      <c r="AG152" s="32">
        <v>0</v>
      </c>
      <c r="AH152" s="32">
        <v>0</v>
      </c>
    </row>
    <row r="153" spans="1:34" x14ac:dyDescent="0.3">
      <c r="A153" s="3">
        <v>938</v>
      </c>
      <c r="B153" s="4" t="s">
        <v>149</v>
      </c>
      <c r="C153" s="33">
        <f t="shared" si="17"/>
        <v>0.60985422482165808</v>
      </c>
      <c r="D153" s="33">
        <f t="shared" si="18"/>
        <v>0.49750970509860976</v>
      </c>
      <c r="E153" s="33">
        <f t="shared" si="19"/>
        <v>0.48556001641073732</v>
      </c>
      <c r="F153" s="33">
        <f t="shared" si="20"/>
        <v>0.47288013259195893</v>
      </c>
      <c r="G153" s="33">
        <f t="shared" si="21"/>
        <v>0.49937634652454926</v>
      </c>
      <c r="H153" s="33">
        <f t="shared" si="22"/>
        <v>0.64303878363445122</v>
      </c>
      <c r="I153" s="33">
        <f t="shared" si="23"/>
        <v>0.6663559039864394</v>
      </c>
      <c r="J153" s="33">
        <f t="shared" si="24"/>
        <v>0.71688265957379915</v>
      </c>
      <c r="K153" s="32">
        <v>112845</v>
      </c>
      <c r="L153" s="32">
        <v>134723</v>
      </c>
      <c r="M153" s="32">
        <v>136496</v>
      </c>
      <c r="N153" s="32">
        <v>149632</v>
      </c>
      <c r="O153" s="32">
        <v>141104</v>
      </c>
      <c r="P153" s="32">
        <v>150218</v>
      </c>
      <c r="Q153" s="32">
        <v>165185</v>
      </c>
      <c r="R153" s="32">
        <v>159033</v>
      </c>
      <c r="S153" s="32">
        <v>72737</v>
      </c>
      <c r="T153" s="32">
        <v>70556</v>
      </c>
      <c r="U153" s="32">
        <v>68796</v>
      </c>
      <c r="V153" s="32">
        <v>73276</v>
      </c>
      <c r="W153" s="32">
        <v>72981</v>
      </c>
      <c r="X153" s="32">
        <v>98608</v>
      </c>
      <c r="Y153" s="32">
        <v>111853</v>
      </c>
      <c r="Z153" s="32">
        <v>115160</v>
      </c>
      <c r="AA153" s="32">
        <v>3918</v>
      </c>
      <c r="AB153" s="32">
        <v>3530</v>
      </c>
      <c r="AC153" s="32">
        <v>2519</v>
      </c>
      <c r="AD153" s="32">
        <v>2518</v>
      </c>
      <c r="AE153" s="32">
        <v>2517</v>
      </c>
      <c r="AF153" s="32">
        <v>2012</v>
      </c>
      <c r="AG153" s="32">
        <v>1781</v>
      </c>
      <c r="AH153" s="32">
        <v>1152</v>
      </c>
    </row>
    <row r="154" spans="1:34" x14ac:dyDescent="0.3">
      <c r="A154" s="3">
        <v>940</v>
      </c>
      <c r="B154" s="4" t="s">
        <v>150</v>
      </c>
      <c r="C154" s="33">
        <f t="shared" si="17"/>
        <v>0.55080486561293607</v>
      </c>
      <c r="D154" s="33">
        <f t="shared" si="18"/>
        <v>0.45049293794895162</v>
      </c>
      <c r="E154" s="33">
        <f t="shared" si="19"/>
        <v>0.48246314755367237</v>
      </c>
      <c r="F154" s="33">
        <f t="shared" si="20"/>
        <v>0.54239123014054014</v>
      </c>
      <c r="G154" s="33">
        <f t="shared" si="21"/>
        <v>0.5872561356227769</v>
      </c>
      <c r="H154" s="33">
        <f t="shared" si="22"/>
        <v>0.56082523701324138</v>
      </c>
      <c r="I154" s="33">
        <f t="shared" si="23"/>
        <v>0.62235158507000543</v>
      </c>
      <c r="J154" s="33">
        <f t="shared" si="24"/>
        <v>0.58952079684664505</v>
      </c>
      <c r="K154" s="32">
        <v>178477</v>
      </c>
      <c r="L154" s="32">
        <v>206314</v>
      </c>
      <c r="M154" s="32">
        <v>201547</v>
      </c>
      <c r="N154" s="32">
        <v>205066</v>
      </c>
      <c r="O154" s="32">
        <v>201854</v>
      </c>
      <c r="P154" s="32">
        <v>204208</v>
      </c>
      <c r="Q154" s="32">
        <v>207341</v>
      </c>
      <c r="R154" s="32">
        <v>220971</v>
      </c>
      <c r="S154" s="32">
        <v>103737</v>
      </c>
      <c r="T154" s="32">
        <v>97423</v>
      </c>
      <c r="U154" s="32">
        <v>101707</v>
      </c>
      <c r="V154" s="32">
        <v>114992</v>
      </c>
      <c r="W154" s="32">
        <v>122402</v>
      </c>
      <c r="X154" s="32">
        <v>118368</v>
      </c>
      <c r="Y154" s="32">
        <v>132882</v>
      </c>
      <c r="Z154" s="32">
        <v>134110</v>
      </c>
      <c r="AA154" s="32">
        <v>5431</v>
      </c>
      <c r="AB154" s="32">
        <v>4480</v>
      </c>
      <c r="AC154" s="32">
        <v>4468</v>
      </c>
      <c r="AD154" s="32">
        <v>3766</v>
      </c>
      <c r="AE154" s="32">
        <v>3862</v>
      </c>
      <c r="AF154" s="32">
        <v>3843</v>
      </c>
      <c r="AG154" s="32">
        <v>3843</v>
      </c>
      <c r="AH154" s="32">
        <v>3843</v>
      </c>
    </row>
    <row r="155" spans="1:34" x14ac:dyDescent="0.3">
      <c r="A155" s="3">
        <v>941</v>
      </c>
      <c r="B155" s="4" t="s">
        <v>151</v>
      </c>
      <c r="C155" s="33">
        <f t="shared" si="17"/>
        <v>8.8382325499170092E-2</v>
      </c>
      <c r="D155" s="33">
        <f t="shared" si="18"/>
        <v>0.10165603240045801</v>
      </c>
      <c r="E155" s="33">
        <f t="shared" si="19"/>
        <v>0.1370799332421983</v>
      </c>
      <c r="F155" s="33">
        <f t="shared" si="20"/>
        <v>8.3768968732201229E-2</v>
      </c>
      <c r="G155" s="33">
        <f t="shared" si="21"/>
        <v>1.4032669579753071E-2</v>
      </c>
      <c r="H155" s="33">
        <f t="shared" si="22"/>
        <v>4.3370803037251493E-2</v>
      </c>
      <c r="I155" s="33">
        <f t="shared" si="23"/>
        <v>4.254916920417795E-2</v>
      </c>
      <c r="J155" s="33">
        <f t="shared" si="24"/>
        <v>6.0497163115666094E-2</v>
      </c>
      <c r="K155" s="32">
        <v>203638</v>
      </c>
      <c r="L155" s="32">
        <v>247157</v>
      </c>
      <c r="M155" s="32">
        <v>238474</v>
      </c>
      <c r="N155" s="32">
        <v>275651</v>
      </c>
      <c r="O155" s="32">
        <v>272792</v>
      </c>
      <c r="P155" s="32">
        <v>285653</v>
      </c>
      <c r="Q155" s="32">
        <v>296222</v>
      </c>
      <c r="R155" s="32">
        <v>289402</v>
      </c>
      <c r="S155" s="32">
        <v>40539</v>
      </c>
      <c r="T155" s="32">
        <v>32858</v>
      </c>
      <c r="U155" s="32">
        <v>37043</v>
      </c>
      <c r="V155" s="32">
        <v>29393</v>
      </c>
      <c r="W155" s="32">
        <v>16929</v>
      </c>
      <c r="X155" s="32">
        <v>13940</v>
      </c>
      <c r="Y155" s="32">
        <v>14155</v>
      </c>
      <c r="Z155" s="32">
        <v>19759</v>
      </c>
      <c r="AA155" s="32">
        <v>22541</v>
      </c>
      <c r="AB155" s="32">
        <v>7733</v>
      </c>
      <c r="AC155" s="32">
        <v>4353</v>
      </c>
      <c r="AD155" s="32">
        <v>6302</v>
      </c>
      <c r="AE155" s="32">
        <v>13101</v>
      </c>
      <c r="AF155" s="32">
        <v>1551</v>
      </c>
      <c r="AG155" s="32">
        <v>1551</v>
      </c>
      <c r="AH155" s="32">
        <v>2251</v>
      </c>
    </row>
    <row r="156" spans="1:34" x14ac:dyDescent="0.3">
      <c r="A156" s="3">
        <v>1001</v>
      </c>
      <c r="B156" s="4" t="s">
        <v>152</v>
      </c>
      <c r="C156" s="33">
        <f t="shared" si="17"/>
        <v>0.92128600643759717</v>
      </c>
      <c r="D156" s="33">
        <f t="shared" si="18"/>
        <v>1.0040069583474251</v>
      </c>
      <c r="E156" s="33">
        <f t="shared" si="19"/>
        <v>1.0275067869068386</v>
      </c>
      <c r="F156" s="33">
        <f t="shared" si="20"/>
        <v>1.0759123455981641</v>
      </c>
      <c r="G156" s="33">
        <f t="shared" si="21"/>
        <v>1.0956735806785882</v>
      </c>
      <c r="H156" s="33">
        <f t="shared" si="22"/>
        <v>1.0711558530356535</v>
      </c>
      <c r="I156" s="33">
        <f t="shared" si="23"/>
        <v>1.0011348434270932</v>
      </c>
      <c r="J156" s="33">
        <f t="shared" si="24"/>
        <v>0.93491278231700903</v>
      </c>
      <c r="K156" s="32">
        <v>5181747</v>
      </c>
      <c r="L156" s="32">
        <v>5517402</v>
      </c>
      <c r="M156" s="32">
        <v>5791298</v>
      </c>
      <c r="N156" s="32">
        <v>5940101</v>
      </c>
      <c r="O156" s="32">
        <v>6218676</v>
      </c>
      <c r="P156" s="32">
        <v>6430757</v>
      </c>
      <c r="Q156" s="32">
        <v>7016827</v>
      </c>
      <c r="R156" s="32">
        <v>7370925</v>
      </c>
      <c r="S156" s="32">
        <v>5228247</v>
      </c>
      <c r="T156" s="32">
        <v>6051292</v>
      </c>
      <c r="U156" s="32">
        <v>6472096</v>
      </c>
      <c r="V156" s="32">
        <v>6920537</v>
      </c>
      <c r="W156" s="32">
        <v>7447022</v>
      </c>
      <c r="X156" s="32">
        <v>7539565</v>
      </c>
      <c r="Y156" s="32">
        <v>7727564</v>
      </c>
      <c r="Z156" s="32">
        <v>7672499</v>
      </c>
      <c r="AA156" s="32">
        <v>454376</v>
      </c>
      <c r="AB156" s="32">
        <v>511782</v>
      </c>
      <c r="AC156" s="32">
        <v>521498</v>
      </c>
      <c r="AD156" s="32">
        <v>529509</v>
      </c>
      <c r="AE156" s="32">
        <v>633383</v>
      </c>
      <c r="AF156" s="32">
        <v>651222</v>
      </c>
      <c r="AG156" s="32">
        <v>702774</v>
      </c>
      <c r="AH156" s="32">
        <v>781327</v>
      </c>
    </row>
    <row r="157" spans="1:34" x14ac:dyDescent="0.3">
      <c r="A157" s="3">
        <v>1002</v>
      </c>
      <c r="B157" s="4" t="s">
        <v>153</v>
      </c>
      <c r="C157" s="33">
        <f t="shared" si="17"/>
        <v>0.70531084964434232</v>
      </c>
      <c r="D157" s="33">
        <f t="shared" si="18"/>
        <v>0.86620282566539519</v>
      </c>
      <c r="E157" s="33">
        <f t="shared" si="19"/>
        <v>0.94341165891540502</v>
      </c>
      <c r="F157" s="33">
        <f t="shared" si="20"/>
        <v>0.89765645885267531</v>
      </c>
      <c r="G157" s="33">
        <f t="shared" si="21"/>
        <v>0.81968583666373951</v>
      </c>
      <c r="H157" s="33">
        <f t="shared" si="22"/>
        <v>0.8401334578661539</v>
      </c>
      <c r="I157" s="33">
        <f t="shared" si="23"/>
        <v>0.75262674000611873</v>
      </c>
      <c r="J157" s="33">
        <f t="shared" si="24"/>
        <v>0.73060317723239077</v>
      </c>
      <c r="K157" s="32">
        <v>851521</v>
      </c>
      <c r="L157" s="32">
        <v>938540</v>
      </c>
      <c r="M157" s="32">
        <v>1008653</v>
      </c>
      <c r="N157" s="32">
        <v>1036167</v>
      </c>
      <c r="O157" s="32">
        <v>1115980</v>
      </c>
      <c r="P157" s="32">
        <v>1148827</v>
      </c>
      <c r="Q157" s="32">
        <v>1255168</v>
      </c>
      <c r="R157" s="32">
        <v>1304028</v>
      </c>
      <c r="S157" s="32">
        <v>767018</v>
      </c>
      <c r="T157" s="32">
        <v>953069</v>
      </c>
      <c r="U157" s="32">
        <v>979682</v>
      </c>
      <c r="V157" s="32">
        <v>956658</v>
      </c>
      <c r="W157" s="32">
        <v>939077</v>
      </c>
      <c r="X157" s="32">
        <v>986958</v>
      </c>
      <c r="Y157" s="32">
        <v>963733</v>
      </c>
      <c r="Z157" s="32">
        <v>968841</v>
      </c>
      <c r="AA157" s="32">
        <v>166431</v>
      </c>
      <c r="AB157" s="32">
        <v>140103</v>
      </c>
      <c r="AC157" s="32">
        <v>28107</v>
      </c>
      <c r="AD157" s="32">
        <v>26536</v>
      </c>
      <c r="AE157" s="32">
        <v>24324</v>
      </c>
      <c r="AF157" s="32">
        <v>21790</v>
      </c>
      <c r="AG157" s="32">
        <v>19060</v>
      </c>
      <c r="AH157" s="32">
        <v>16114</v>
      </c>
    </row>
    <row r="158" spans="1:34" x14ac:dyDescent="0.3">
      <c r="A158" s="3">
        <v>1003</v>
      </c>
      <c r="B158" s="4" t="s">
        <v>154</v>
      </c>
      <c r="C158" s="33">
        <f t="shared" si="17"/>
        <v>0.45592120116477786</v>
      </c>
      <c r="D158" s="33">
        <f t="shared" si="18"/>
        <v>0.48188972725585999</v>
      </c>
      <c r="E158" s="33">
        <f t="shared" si="19"/>
        <v>0.57128834106019977</v>
      </c>
      <c r="F158" s="33">
        <f t="shared" si="20"/>
        <v>0.61405242611891198</v>
      </c>
      <c r="G158" s="33">
        <f t="shared" si="21"/>
        <v>0.7479126419791402</v>
      </c>
      <c r="H158" s="33">
        <f t="shared" si="22"/>
        <v>0.78441882412115194</v>
      </c>
      <c r="I158" s="33">
        <f t="shared" si="23"/>
        <v>0.78172732482319007</v>
      </c>
      <c r="J158" s="33">
        <f t="shared" si="24"/>
        <v>0.85030199948487217</v>
      </c>
      <c r="K158" s="32">
        <v>606811</v>
      </c>
      <c r="L158" s="32">
        <v>646760</v>
      </c>
      <c r="M158" s="32">
        <v>687644</v>
      </c>
      <c r="N158" s="32">
        <v>769006</v>
      </c>
      <c r="O158" s="32">
        <v>760411</v>
      </c>
      <c r="P158" s="32">
        <v>787309</v>
      </c>
      <c r="Q158" s="32">
        <v>848086</v>
      </c>
      <c r="R158" s="32">
        <v>861922</v>
      </c>
      <c r="S158" s="32">
        <v>405709</v>
      </c>
      <c r="T158" s="32">
        <v>447092</v>
      </c>
      <c r="U158" s="32">
        <v>516964</v>
      </c>
      <c r="V158" s="32">
        <v>602802</v>
      </c>
      <c r="W158" s="32">
        <v>686383</v>
      </c>
      <c r="X158" s="32">
        <v>733730</v>
      </c>
      <c r="Y158" s="32">
        <v>779122</v>
      </c>
      <c r="Z158" s="32">
        <v>798283</v>
      </c>
      <c r="AA158" s="32">
        <v>129051</v>
      </c>
      <c r="AB158" s="32">
        <v>135425</v>
      </c>
      <c r="AC158" s="32">
        <v>124121</v>
      </c>
      <c r="AD158" s="32">
        <v>130592</v>
      </c>
      <c r="AE158" s="32">
        <v>117662</v>
      </c>
      <c r="AF158" s="32">
        <v>116150</v>
      </c>
      <c r="AG158" s="32">
        <v>116150</v>
      </c>
      <c r="AH158" s="32">
        <v>65389</v>
      </c>
    </row>
    <row r="159" spans="1:34" x14ac:dyDescent="0.3">
      <c r="A159" s="3">
        <v>1004</v>
      </c>
      <c r="B159" s="4" t="s">
        <v>155</v>
      </c>
      <c r="C159" s="33">
        <f t="shared" si="17"/>
        <v>0.64821304844557104</v>
      </c>
      <c r="D159" s="33">
        <f t="shared" si="18"/>
        <v>0.63302377841898494</v>
      </c>
      <c r="E159" s="33">
        <f t="shared" si="19"/>
        <v>0.65767277570622629</v>
      </c>
      <c r="F159" s="33">
        <f t="shared" si="20"/>
        <v>0.66634188881519052</v>
      </c>
      <c r="G159" s="33">
        <f t="shared" si="21"/>
        <v>0.69886301025381659</v>
      </c>
      <c r="H159" s="33">
        <f t="shared" si="22"/>
        <v>0.79705484487960088</v>
      </c>
      <c r="I159" s="33">
        <f t="shared" si="23"/>
        <v>0.79743318774625083</v>
      </c>
      <c r="J159" s="33">
        <f t="shared" si="24"/>
        <v>0.76665086949756689</v>
      </c>
      <c r="K159" s="32">
        <v>596071</v>
      </c>
      <c r="L159" s="32">
        <v>634567</v>
      </c>
      <c r="M159" s="32">
        <v>681722</v>
      </c>
      <c r="N159" s="32">
        <v>704071</v>
      </c>
      <c r="O159" s="32">
        <v>707834</v>
      </c>
      <c r="P159" s="32">
        <v>764374</v>
      </c>
      <c r="Q159" s="32">
        <v>818525</v>
      </c>
      <c r="R159" s="32">
        <v>841923</v>
      </c>
      <c r="S159" s="32">
        <v>397230</v>
      </c>
      <c r="T159" s="32">
        <v>409790</v>
      </c>
      <c r="U159" s="32">
        <v>461860</v>
      </c>
      <c r="V159" s="32">
        <v>484909</v>
      </c>
      <c r="W159" s="32">
        <v>510927</v>
      </c>
      <c r="X159" s="32">
        <v>627268</v>
      </c>
      <c r="Y159" s="32">
        <v>675472</v>
      </c>
      <c r="Z159" s="32">
        <v>673024</v>
      </c>
      <c r="AA159" s="32">
        <v>10849</v>
      </c>
      <c r="AB159" s="32">
        <v>8094</v>
      </c>
      <c r="AC159" s="32">
        <v>13510</v>
      </c>
      <c r="AD159" s="32">
        <v>15757</v>
      </c>
      <c r="AE159" s="32">
        <v>16248</v>
      </c>
      <c r="AF159" s="32">
        <v>18020</v>
      </c>
      <c r="AG159" s="32">
        <v>22753</v>
      </c>
      <c r="AH159" s="32">
        <v>27563</v>
      </c>
    </row>
    <row r="160" spans="1:34" x14ac:dyDescent="0.3">
      <c r="A160" s="3">
        <v>1014</v>
      </c>
      <c r="B160" s="4" t="s">
        <v>156</v>
      </c>
      <c r="C160" s="33">
        <f t="shared" si="17"/>
        <v>0.50972009023319143</v>
      </c>
      <c r="D160" s="33">
        <f t="shared" si="18"/>
        <v>0.51047005637578524</v>
      </c>
      <c r="E160" s="33">
        <f t="shared" si="19"/>
        <v>0.49624802296976223</v>
      </c>
      <c r="F160" s="33">
        <f t="shared" si="20"/>
        <v>0.50525472925633075</v>
      </c>
      <c r="G160" s="33">
        <f t="shared" si="21"/>
        <v>0.5267508661371072</v>
      </c>
      <c r="H160" s="33">
        <f t="shared" si="22"/>
        <v>0.56641229578675834</v>
      </c>
      <c r="I160" s="33">
        <f t="shared" si="23"/>
        <v>0.56733681658139434</v>
      </c>
      <c r="J160" s="33">
        <f t="shared" si="24"/>
        <v>0.55302561532302152</v>
      </c>
      <c r="K160" s="32">
        <v>749170</v>
      </c>
      <c r="L160" s="32">
        <v>800521</v>
      </c>
      <c r="M160" s="32">
        <v>856082</v>
      </c>
      <c r="N160" s="32">
        <v>899190</v>
      </c>
      <c r="O160" s="32">
        <v>953371</v>
      </c>
      <c r="P160" s="32">
        <v>1023440</v>
      </c>
      <c r="Q160" s="32">
        <v>1105673</v>
      </c>
      <c r="R160" s="32">
        <v>1165201</v>
      </c>
      <c r="S160" s="32">
        <v>478528</v>
      </c>
      <c r="T160" s="32">
        <v>501377</v>
      </c>
      <c r="U160" s="32">
        <v>517446</v>
      </c>
      <c r="V160" s="32">
        <v>544253</v>
      </c>
      <c r="W160" s="32">
        <v>593371</v>
      </c>
      <c r="X160" s="32">
        <v>670871</v>
      </c>
      <c r="Y160" s="32">
        <v>722059</v>
      </c>
      <c r="Z160" s="32">
        <v>736009</v>
      </c>
      <c r="AA160" s="32">
        <v>96661</v>
      </c>
      <c r="AB160" s="32">
        <v>92735</v>
      </c>
      <c r="AC160" s="32">
        <v>92617</v>
      </c>
      <c r="AD160" s="32">
        <v>89933</v>
      </c>
      <c r="AE160" s="32">
        <v>91182</v>
      </c>
      <c r="AF160" s="32">
        <v>91182</v>
      </c>
      <c r="AG160" s="32">
        <v>94770</v>
      </c>
      <c r="AH160" s="32">
        <v>91623</v>
      </c>
    </row>
    <row r="161" spans="1:34" x14ac:dyDescent="0.3">
      <c r="A161" s="3">
        <v>1017</v>
      </c>
      <c r="B161" s="4" t="s">
        <v>157</v>
      </c>
      <c r="C161" s="33">
        <f t="shared" si="17"/>
        <v>0.57585660962349305</v>
      </c>
      <c r="D161" s="33">
        <f t="shared" si="18"/>
        <v>0.57892034814436499</v>
      </c>
      <c r="E161" s="33">
        <f t="shared" si="19"/>
        <v>0.62900262181260935</v>
      </c>
      <c r="F161" s="33">
        <f t="shared" si="20"/>
        <v>0.63374867533047019</v>
      </c>
      <c r="G161" s="33">
        <f t="shared" si="21"/>
        <v>0.64630353109914696</v>
      </c>
      <c r="H161" s="33">
        <f t="shared" si="22"/>
        <v>0.66375104650665384</v>
      </c>
      <c r="I161" s="33">
        <f t="shared" si="23"/>
        <v>0.66906486167823698</v>
      </c>
      <c r="J161" s="33">
        <f t="shared" si="24"/>
        <v>0.62929469859312404</v>
      </c>
      <c r="K161" s="32">
        <v>363818</v>
      </c>
      <c r="L161" s="32">
        <v>375936</v>
      </c>
      <c r="M161" s="32">
        <v>413073</v>
      </c>
      <c r="N161" s="32">
        <v>448225</v>
      </c>
      <c r="O161" s="32">
        <v>467135</v>
      </c>
      <c r="P161" s="32">
        <v>490919</v>
      </c>
      <c r="Q161" s="32">
        <v>507187</v>
      </c>
      <c r="R161" s="32">
        <v>536650</v>
      </c>
      <c r="S161" s="32">
        <v>341186</v>
      </c>
      <c r="T161" s="32">
        <v>350451</v>
      </c>
      <c r="U161" s="32">
        <v>389335</v>
      </c>
      <c r="V161" s="32">
        <v>413573</v>
      </c>
      <c r="W161" s="32">
        <v>431422</v>
      </c>
      <c r="X161" s="32">
        <v>455359</v>
      </c>
      <c r="Y161" s="32">
        <v>465917</v>
      </c>
      <c r="Z161" s="32">
        <v>464287</v>
      </c>
      <c r="AA161" s="32">
        <v>131679</v>
      </c>
      <c r="AB161" s="32">
        <v>132814</v>
      </c>
      <c r="AC161" s="32">
        <v>129511</v>
      </c>
      <c r="AD161" s="32">
        <v>129511</v>
      </c>
      <c r="AE161" s="32">
        <v>129511</v>
      </c>
      <c r="AF161" s="32">
        <v>129511</v>
      </c>
      <c r="AG161" s="32">
        <v>126576</v>
      </c>
      <c r="AH161" s="32">
        <v>126576</v>
      </c>
    </row>
    <row r="162" spans="1:34" x14ac:dyDescent="0.3">
      <c r="A162" s="3">
        <v>1018</v>
      </c>
      <c r="B162" s="4" t="s">
        <v>158</v>
      </c>
      <c r="C162" s="33">
        <f t="shared" si="17"/>
        <v>0.50084314000438646</v>
      </c>
      <c r="D162" s="33">
        <f t="shared" si="18"/>
        <v>0.53561880617653834</v>
      </c>
      <c r="E162" s="33">
        <f t="shared" si="19"/>
        <v>0.54955331527674089</v>
      </c>
      <c r="F162" s="33">
        <f t="shared" si="20"/>
        <v>0.5156961287468691</v>
      </c>
      <c r="G162" s="33">
        <f t="shared" si="21"/>
        <v>0.53105023159987608</v>
      </c>
      <c r="H162" s="33">
        <f t="shared" si="22"/>
        <v>0.56522363592924196</v>
      </c>
      <c r="I162" s="33">
        <f t="shared" si="23"/>
        <v>0.58327088748218325</v>
      </c>
      <c r="J162" s="33">
        <f t="shared" si="24"/>
        <v>0.51685876995992508</v>
      </c>
      <c r="K162" s="32">
        <v>556254</v>
      </c>
      <c r="L162" s="32">
        <v>607460</v>
      </c>
      <c r="M162" s="32">
        <v>648332</v>
      </c>
      <c r="N162" s="32">
        <v>675931</v>
      </c>
      <c r="O162" s="32">
        <v>694085</v>
      </c>
      <c r="P162" s="32">
        <v>724101</v>
      </c>
      <c r="Q162" s="32">
        <v>763328</v>
      </c>
      <c r="R162" s="32">
        <v>805990</v>
      </c>
      <c r="S162" s="32">
        <v>416763</v>
      </c>
      <c r="T162" s="32">
        <v>455233</v>
      </c>
      <c r="U162" s="32">
        <v>479866</v>
      </c>
      <c r="V162" s="32">
        <v>477297</v>
      </c>
      <c r="W162" s="32">
        <v>500641</v>
      </c>
      <c r="X162" s="32">
        <v>523244</v>
      </c>
      <c r="Y162" s="32">
        <v>559192</v>
      </c>
      <c r="Z162" s="32">
        <v>529830</v>
      </c>
      <c r="AA162" s="32">
        <v>138167</v>
      </c>
      <c r="AB162" s="32">
        <v>129866</v>
      </c>
      <c r="AC162" s="32">
        <v>123573</v>
      </c>
      <c r="AD162" s="32">
        <v>128722</v>
      </c>
      <c r="AE162" s="32">
        <v>132047</v>
      </c>
      <c r="AF162" s="32">
        <v>113965</v>
      </c>
      <c r="AG162" s="32">
        <v>113965</v>
      </c>
      <c r="AH162" s="32">
        <v>113247</v>
      </c>
    </row>
    <row r="163" spans="1:34" x14ac:dyDescent="0.3">
      <c r="A163" s="3">
        <v>1021</v>
      </c>
      <c r="B163" s="4" t="s">
        <v>159</v>
      </c>
      <c r="C163" s="33">
        <f t="shared" si="17"/>
        <v>0.46379238939777823</v>
      </c>
      <c r="D163" s="33">
        <f t="shared" si="18"/>
        <v>0.41121505810562209</v>
      </c>
      <c r="E163" s="33">
        <f t="shared" si="19"/>
        <v>0.34020011157862906</v>
      </c>
      <c r="F163" s="33">
        <f t="shared" si="20"/>
        <v>0.41190925224619396</v>
      </c>
      <c r="G163" s="33">
        <f t="shared" si="21"/>
        <v>0.40432940248989918</v>
      </c>
      <c r="H163" s="33">
        <f t="shared" si="22"/>
        <v>0.42075529457601646</v>
      </c>
      <c r="I163" s="33">
        <f t="shared" si="23"/>
        <v>0.37067392890649431</v>
      </c>
      <c r="J163" s="33">
        <f t="shared" si="24"/>
        <v>0.28511968194849602</v>
      </c>
      <c r="K163" s="32">
        <v>164192</v>
      </c>
      <c r="L163" s="32">
        <v>178296</v>
      </c>
      <c r="M163" s="32">
        <v>191793</v>
      </c>
      <c r="N163" s="32">
        <v>197779</v>
      </c>
      <c r="O163" s="32">
        <v>213101</v>
      </c>
      <c r="P163" s="32">
        <v>215598</v>
      </c>
      <c r="Q163" s="32">
        <v>230232</v>
      </c>
      <c r="R163" s="32">
        <v>278697</v>
      </c>
      <c r="S163" s="32">
        <v>139470</v>
      </c>
      <c r="T163" s="32">
        <v>133198</v>
      </c>
      <c r="U163" s="32">
        <v>126870</v>
      </c>
      <c r="V163" s="32">
        <v>137356</v>
      </c>
      <c r="W163" s="32">
        <v>135371</v>
      </c>
      <c r="X163" s="32">
        <v>139893</v>
      </c>
      <c r="Y163" s="32">
        <v>134619</v>
      </c>
      <c r="Z163" s="32">
        <v>128749</v>
      </c>
      <c r="AA163" s="32">
        <v>63319</v>
      </c>
      <c r="AB163" s="32">
        <v>59880</v>
      </c>
      <c r="AC163" s="32">
        <v>61622</v>
      </c>
      <c r="AD163" s="32">
        <v>55889</v>
      </c>
      <c r="AE163" s="32">
        <v>49208</v>
      </c>
      <c r="AF163" s="32">
        <v>49179</v>
      </c>
      <c r="AG163" s="32">
        <v>49278</v>
      </c>
      <c r="AH163" s="32">
        <v>49287</v>
      </c>
    </row>
    <row r="164" spans="1:34" x14ac:dyDescent="0.3">
      <c r="A164" s="3">
        <v>1026</v>
      </c>
      <c r="B164" s="4" t="s">
        <v>160</v>
      </c>
      <c r="C164" s="33">
        <f t="shared" si="17"/>
        <v>-0.31070243467349978</v>
      </c>
      <c r="D164" s="33">
        <f t="shared" si="18"/>
        <v>-0.16128479082633104</v>
      </c>
      <c r="E164" s="33">
        <f t="shared" si="19"/>
        <v>1.6123012117253421E-2</v>
      </c>
      <c r="F164" s="33">
        <f t="shared" si="20"/>
        <v>2.0555262552909518E-2</v>
      </c>
      <c r="G164" s="33">
        <f t="shared" si="21"/>
        <v>-1.7503285815387726E-3</v>
      </c>
      <c r="H164" s="33">
        <f t="shared" si="22"/>
        <v>-3.126055222213564E-2</v>
      </c>
      <c r="I164" s="33">
        <f t="shared" si="23"/>
        <v>3.2240717803087522E-2</v>
      </c>
      <c r="J164" s="33">
        <f t="shared" si="24"/>
        <v>3.7019931076135999E-2</v>
      </c>
      <c r="K164" s="32">
        <v>132297</v>
      </c>
      <c r="L164" s="32">
        <v>134123</v>
      </c>
      <c r="M164" s="32">
        <v>150034</v>
      </c>
      <c r="N164" s="32">
        <v>147894</v>
      </c>
      <c r="O164" s="32">
        <v>158256</v>
      </c>
      <c r="P164" s="32">
        <v>153996</v>
      </c>
      <c r="Q164" s="32">
        <v>165505</v>
      </c>
      <c r="R164" s="32">
        <v>168882</v>
      </c>
      <c r="S164" s="32">
        <v>34473</v>
      </c>
      <c r="T164" s="32">
        <v>57747</v>
      </c>
      <c r="U164" s="32">
        <v>79419</v>
      </c>
      <c r="V164" s="32">
        <v>77481</v>
      </c>
      <c r="W164" s="32">
        <v>76627</v>
      </c>
      <c r="X164" s="32">
        <v>71988</v>
      </c>
      <c r="Y164" s="32">
        <v>82818</v>
      </c>
      <c r="Z164" s="32">
        <v>83387</v>
      </c>
      <c r="AA164" s="32">
        <v>75578</v>
      </c>
      <c r="AB164" s="32">
        <v>79379</v>
      </c>
      <c r="AC164" s="32">
        <v>77000</v>
      </c>
      <c r="AD164" s="32">
        <v>74441</v>
      </c>
      <c r="AE164" s="32">
        <v>76904</v>
      </c>
      <c r="AF164" s="32">
        <v>76802</v>
      </c>
      <c r="AG164" s="32">
        <v>77482</v>
      </c>
      <c r="AH164" s="32">
        <v>77135</v>
      </c>
    </row>
    <row r="165" spans="1:34" x14ac:dyDescent="0.3">
      <c r="A165" s="3">
        <v>1027</v>
      </c>
      <c r="B165" s="4" t="s">
        <v>161</v>
      </c>
      <c r="C165" s="33">
        <f t="shared" si="17"/>
        <v>-0.28108516532939948</v>
      </c>
      <c r="D165" s="33">
        <f t="shared" si="18"/>
        <v>-0.34885557004201073</v>
      </c>
      <c r="E165" s="33">
        <f t="shared" si="19"/>
        <v>-0.3518801402092227</v>
      </c>
      <c r="F165" s="33">
        <f t="shared" si="20"/>
        <v>-0.3656118339734985</v>
      </c>
      <c r="G165" s="33">
        <f t="shared" si="21"/>
        <v>-0.43690762441028763</v>
      </c>
      <c r="H165" s="33">
        <f t="shared" si="22"/>
        <v>-0.36546323520798435</v>
      </c>
      <c r="I165" s="33">
        <f t="shared" si="23"/>
        <v>-0.24476184383097149</v>
      </c>
      <c r="J165" s="33">
        <f t="shared" si="24"/>
        <v>-0.19112210528237475</v>
      </c>
      <c r="K165" s="32">
        <v>138965</v>
      </c>
      <c r="L165" s="32">
        <v>138060</v>
      </c>
      <c r="M165" s="32">
        <v>146638</v>
      </c>
      <c r="N165" s="32">
        <v>150482</v>
      </c>
      <c r="O165" s="32">
        <v>164275</v>
      </c>
      <c r="P165" s="32">
        <v>170734</v>
      </c>
      <c r="Q165" s="32">
        <v>187566</v>
      </c>
      <c r="R165" s="32">
        <v>219106</v>
      </c>
      <c r="S165" s="32">
        <v>105163</v>
      </c>
      <c r="T165" s="32">
        <v>105209</v>
      </c>
      <c r="U165" s="32">
        <v>101837</v>
      </c>
      <c r="V165" s="32">
        <v>99037</v>
      </c>
      <c r="W165" s="32">
        <v>100692</v>
      </c>
      <c r="X165" s="32">
        <v>103666</v>
      </c>
      <c r="Y165" s="32">
        <v>119403</v>
      </c>
      <c r="Z165" s="32">
        <v>118075</v>
      </c>
      <c r="AA165" s="32">
        <v>144224</v>
      </c>
      <c r="AB165" s="32">
        <v>153372</v>
      </c>
      <c r="AC165" s="32">
        <v>153436</v>
      </c>
      <c r="AD165" s="32">
        <v>154055</v>
      </c>
      <c r="AE165" s="32">
        <v>172465</v>
      </c>
      <c r="AF165" s="32">
        <v>166063</v>
      </c>
      <c r="AG165" s="32">
        <v>165312</v>
      </c>
      <c r="AH165" s="32">
        <v>159951</v>
      </c>
    </row>
    <row r="166" spans="1:34" x14ac:dyDescent="0.3">
      <c r="A166" s="3">
        <v>1029</v>
      </c>
      <c r="B166" s="4" t="s">
        <v>162</v>
      </c>
      <c r="C166" s="33">
        <f t="shared" si="17"/>
        <v>0.79167654234925056</v>
      </c>
      <c r="D166" s="33">
        <f t="shared" si="18"/>
        <v>0.78458768547953328</v>
      </c>
      <c r="E166" s="33">
        <f t="shared" si="19"/>
        <v>0.74997174478147843</v>
      </c>
      <c r="F166" s="33">
        <f t="shared" si="20"/>
        <v>0.6199620839769695</v>
      </c>
      <c r="G166" s="33">
        <f t="shared" si="21"/>
        <v>0.67721502958812985</v>
      </c>
      <c r="H166" s="33">
        <f t="shared" si="22"/>
        <v>0.72845550556605188</v>
      </c>
      <c r="I166" s="33">
        <f t="shared" si="23"/>
        <v>0.80485062959415121</v>
      </c>
      <c r="J166" s="33">
        <f t="shared" si="24"/>
        <v>0.76014459968753278</v>
      </c>
      <c r="K166" s="32">
        <v>286900</v>
      </c>
      <c r="L166" s="32">
        <v>310479</v>
      </c>
      <c r="M166" s="32">
        <v>345069</v>
      </c>
      <c r="N166" s="32">
        <v>370292</v>
      </c>
      <c r="O166" s="32">
        <v>355379</v>
      </c>
      <c r="P166" s="32">
        <v>367855</v>
      </c>
      <c r="Q166" s="32">
        <v>402958</v>
      </c>
      <c r="R166" s="32">
        <v>448687</v>
      </c>
      <c r="S166" s="32">
        <v>336233</v>
      </c>
      <c r="T166" s="32">
        <v>263310</v>
      </c>
      <c r="U166" s="32">
        <v>278618</v>
      </c>
      <c r="V166" s="32">
        <v>247369</v>
      </c>
      <c r="W166" s="32">
        <v>258275</v>
      </c>
      <c r="X166" s="32">
        <v>284542</v>
      </c>
      <c r="Y166" s="32">
        <v>339923</v>
      </c>
      <c r="Z166" s="32">
        <v>347633</v>
      </c>
      <c r="AA166" s="32">
        <v>109101</v>
      </c>
      <c r="AB166" s="32">
        <v>19712</v>
      </c>
      <c r="AC166" s="32">
        <v>19826</v>
      </c>
      <c r="AD166" s="32">
        <v>17802</v>
      </c>
      <c r="AE166" s="32">
        <v>17607</v>
      </c>
      <c r="AF166" s="32">
        <v>16576</v>
      </c>
      <c r="AG166" s="32">
        <v>15602</v>
      </c>
      <c r="AH166" s="32">
        <v>6566</v>
      </c>
    </row>
    <row r="167" spans="1:34" x14ac:dyDescent="0.3">
      <c r="A167" s="3">
        <v>1032</v>
      </c>
      <c r="B167" s="4" t="s">
        <v>163</v>
      </c>
      <c r="C167" s="33">
        <f t="shared" si="17"/>
        <v>0.51012386033213963</v>
      </c>
      <c r="D167" s="33">
        <f t="shared" si="18"/>
        <v>0.4834621520094684</v>
      </c>
      <c r="E167" s="33">
        <f t="shared" si="19"/>
        <v>0.61190910376281127</v>
      </c>
      <c r="F167" s="33">
        <f t="shared" si="20"/>
        <v>0.67914112524545378</v>
      </c>
      <c r="G167" s="33">
        <f t="shared" si="21"/>
        <v>0.64533956338770815</v>
      </c>
      <c r="H167" s="33">
        <f t="shared" si="22"/>
        <v>0.62912038787940161</v>
      </c>
      <c r="I167" s="33">
        <f t="shared" si="23"/>
        <v>0.61928632298074371</v>
      </c>
      <c r="J167" s="33">
        <f t="shared" si="24"/>
        <v>0.63822763113239811</v>
      </c>
      <c r="K167" s="32">
        <v>451557</v>
      </c>
      <c r="L167" s="32">
        <v>485825</v>
      </c>
      <c r="M167" s="32">
        <v>551662</v>
      </c>
      <c r="N167" s="32">
        <v>585650</v>
      </c>
      <c r="O167" s="32">
        <v>603098</v>
      </c>
      <c r="P167" s="32">
        <v>631949</v>
      </c>
      <c r="Q167" s="32">
        <v>698215</v>
      </c>
      <c r="R167" s="32">
        <v>757269</v>
      </c>
      <c r="S167" s="32">
        <v>248612</v>
      </c>
      <c r="T167" s="32">
        <v>257083</v>
      </c>
      <c r="U167" s="32">
        <v>352753</v>
      </c>
      <c r="V167" s="32">
        <v>412228</v>
      </c>
      <c r="W167" s="32">
        <v>411371</v>
      </c>
      <c r="X167" s="32">
        <v>419741</v>
      </c>
      <c r="Y167" s="32">
        <v>457510</v>
      </c>
      <c r="Z167" s="32">
        <v>508971</v>
      </c>
      <c r="AA167" s="32">
        <v>18262</v>
      </c>
      <c r="AB167" s="32">
        <v>22205</v>
      </c>
      <c r="AC167" s="32">
        <v>15186</v>
      </c>
      <c r="AD167" s="32">
        <v>14489</v>
      </c>
      <c r="AE167" s="32">
        <v>22168</v>
      </c>
      <c r="AF167" s="32">
        <v>22169</v>
      </c>
      <c r="AG167" s="32">
        <v>25115</v>
      </c>
      <c r="AH167" s="32">
        <v>25661</v>
      </c>
    </row>
    <row r="168" spans="1:34" x14ac:dyDescent="0.3">
      <c r="A168" s="3">
        <v>1034</v>
      </c>
      <c r="B168" s="4" t="s">
        <v>164</v>
      </c>
      <c r="C168" s="33">
        <f t="shared" si="17"/>
        <v>0.26855557292480853</v>
      </c>
      <c r="D168" s="33">
        <f t="shared" si="18"/>
        <v>0.37508217295165242</v>
      </c>
      <c r="E168" s="33">
        <f t="shared" si="19"/>
        <v>0.45412946504118973</v>
      </c>
      <c r="F168" s="33">
        <f t="shared" si="20"/>
        <v>0.52622774525032856</v>
      </c>
      <c r="G168" s="33">
        <f t="shared" si="21"/>
        <v>0.51388826333974613</v>
      </c>
      <c r="H168" s="33">
        <f t="shared" si="22"/>
        <v>0.53902275727863747</v>
      </c>
      <c r="I168" s="33">
        <f t="shared" si="23"/>
        <v>0.64254113915087663</v>
      </c>
      <c r="J168" s="33">
        <f t="shared" si="24"/>
        <v>0.65663304625665897</v>
      </c>
      <c r="K168" s="32">
        <v>127940</v>
      </c>
      <c r="L168" s="32">
        <v>133864</v>
      </c>
      <c r="M168" s="32">
        <v>147731</v>
      </c>
      <c r="N168" s="32">
        <v>150642</v>
      </c>
      <c r="O168" s="32">
        <v>155419</v>
      </c>
      <c r="P168" s="32">
        <v>159817</v>
      </c>
      <c r="Q168" s="32">
        <v>176535</v>
      </c>
      <c r="R168" s="32">
        <v>177769</v>
      </c>
      <c r="S168" s="32">
        <v>50277</v>
      </c>
      <c r="T168" s="32">
        <v>63693</v>
      </c>
      <c r="U168" s="32">
        <v>80223</v>
      </c>
      <c r="V168" s="32">
        <v>90931</v>
      </c>
      <c r="W168" s="32">
        <v>93398</v>
      </c>
      <c r="X168" s="32">
        <v>98782</v>
      </c>
      <c r="Y168" s="32">
        <v>121536</v>
      </c>
      <c r="Z168" s="32">
        <v>124706</v>
      </c>
      <c r="AA168" s="32">
        <v>15918</v>
      </c>
      <c r="AB168" s="32">
        <v>13483</v>
      </c>
      <c r="AC168" s="32">
        <v>13134</v>
      </c>
      <c r="AD168" s="32">
        <v>11659</v>
      </c>
      <c r="AE168" s="32">
        <v>13530</v>
      </c>
      <c r="AF168" s="32">
        <v>12637</v>
      </c>
      <c r="AG168" s="32">
        <v>8105</v>
      </c>
      <c r="AH168" s="32">
        <v>7977</v>
      </c>
    </row>
    <row r="169" spans="1:34" x14ac:dyDescent="0.3">
      <c r="A169" s="3">
        <v>1037</v>
      </c>
      <c r="B169" s="4" t="s">
        <v>165</v>
      </c>
      <c r="C169" s="33">
        <f t="shared" si="17"/>
        <v>0.58788634616705171</v>
      </c>
      <c r="D169" s="33">
        <f t="shared" si="18"/>
        <v>0.56841663791482711</v>
      </c>
      <c r="E169" s="33">
        <f t="shared" si="19"/>
        <v>0.57422603469036415</v>
      </c>
      <c r="F169" s="33">
        <f t="shared" si="20"/>
        <v>0.59780230960980818</v>
      </c>
      <c r="G169" s="33">
        <f t="shared" si="21"/>
        <v>0.61483790591132736</v>
      </c>
      <c r="H169" s="33">
        <f t="shared" si="22"/>
        <v>0.6572452168610412</v>
      </c>
      <c r="I169" s="33">
        <f t="shared" si="23"/>
        <v>0.71184280879702111</v>
      </c>
      <c r="J169" s="33">
        <f t="shared" si="24"/>
        <v>0.68112602825863544</v>
      </c>
      <c r="K169" s="32">
        <v>451441</v>
      </c>
      <c r="L169" s="32">
        <v>484027</v>
      </c>
      <c r="M169" s="32">
        <v>502445</v>
      </c>
      <c r="N169" s="32">
        <v>530739</v>
      </c>
      <c r="O169" s="32">
        <v>554647</v>
      </c>
      <c r="P169" s="32">
        <v>590355</v>
      </c>
      <c r="Q169" s="32">
        <v>624666</v>
      </c>
      <c r="R169" s="32">
        <v>639309</v>
      </c>
      <c r="S169" s="32">
        <v>268287</v>
      </c>
      <c r="T169" s="32">
        <v>278020</v>
      </c>
      <c r="U169" s="32">
        <v>290695</v>
      </c>
      <c r="V169" s="32">
        <v>319774</v>
      </c>
      <c r="W169" s="32">
        <v>343770</v>
      </c>
      <c r="X169" s="32">
        <v>390556</v>
      </c>
      <c r="Y169" s="32">
        <v>446871</v>
      </c>
      <c r="Z169" s="32">
        <v>435474</v>
      </c>
      <c r="AA169" s="32">
        <v>2891</v>
      </c>
      <c r="AB169" s="32">
        <v>2891</v>
      </c>
      <c r="AC169" s="32">
        <v>2178</v>
      </c>
      <c r="AD169" s="32">
        <v>2497</v>
      </c>
      <c r="AE169" s="32">
        <v>2752</v>
      </c>
      <c r="AF169" s="32">
        <v>2548</v>
      </c>
      <c r="AG169" s="32">
        <v>2207</v>
      </c>
      <c r="AH169" s="32">
        <v>24</v>
      </c>
    </row>
    <row r="170" spans="1:34" x14ac:dyDescent="0.3">
      <c r="A170" s="3">
        <v>1046</v>
      </c>
      <c r="B170" s="4" t="s">
        <v>166</v>
      </c>
      <c r="C170" s="33">
        <f t="shared" si="17"/>
        <v>0.29285181221662115</v>
      </c>
      <c r="D170" s="33">
        <f t="shared" si="18"/>
        <v>0.49084367560069625</v>
      </c>
      <c r="E170" s="33">
        <f t="shared" si="19"/>
        <v>0.63808225029985377</v>
      </c>
      <c r="F170" s="33">
        <f t="shared" si="20"/>
        <v>0.62516186968432974</v>
      </c>
      <c r="G170" s="33">
        <f t="shared" si="21"/>
        <v>0.59888511260045107</v>
      </c>
      <c r="H170" s="33">
        <f t="shared" si="22"/>
        <v>0.6182222682119205</v>
      </c>
      <c r="I170" s="33">
        <f t="shared" si="23"/>
        <v>0.65706256301278065</v>
      </c>
      <c r="J170" s="33">
        <f t="shared" si="24"/>
        <v>0.57052789532838877</v>
      </c>
      <c r="K170" s="32">
        <v>284072</v>
      </c>
      <c r="L170" s="32">
        <v>299902</v>
      </c>
      <c r="M170" s="32">
        <v>304315</v>
      </c>
      <c r="N170" s="32">
        <v>307346</v>
      </c>
      <c r="O170" s="32">
        <v>314830</v>
      </c>
      <c r="P170" s="32">
        <v>328576</v>
      </c>
      <c r="Q170" s="32">
        <v>331282</v>
      </c>
      <c r="R170" s="32">
        <v>337207</v>
      </c>
      <c r="S170" s="32">
        <v>133089</v>
      </c>
      <c r="T170" s="32">
        <v>199087</v>
      </c>
      <c r="U170" s="32">
        <v>226298</v>
      </c>
      <c r="V170" s="32">
        <v>221050</v>
      </c>
      <c r="W170" s="32">
        <v>213461</v>
      </c>
      <c r="X170" s="32">
        <v>230384</v>
      </c>
      <c r="Y170" s="32">
        <v>244248</v>
      </c>
      <c r="Z170" s="32">
        <v>209681</v>
      </c>
      <c r="AA170" s="32">
        <v>49898</v>
      </c>
      <c r="AB170" s="32">
        <v>51882</v>
      </c>
      <c r="AC170" s="32">
        <v>32120</v>
      </c>
      <c r="AD170" s="32">
        <v>28909</v>
      </c>
      <c r="AE170" s="32">
        <v>24914</v>
      </c>
      <c r="AF170" s="32">
        <v>27251</v>
      </c>
      <c r="AG170" s="32">
        <v>26575</v>
      </c>
      <c r="AH170" s="32">
        <v>17295</v>
      </c>
    </row>
    <row r="171" spans="1:34" x14ac:dyDescent="0.3">
      <c r="A171" s="3">
        <v>1101</v>
      </c>
      <c r="B171" s="4" t="s">
        <v>167</v>
      </c>
      <c r="C171" s="33">
        <f t="shared" si="17"/>
        <v>0.49975828132553707</v>
      </c>
      <c r="D171" s="33">
        <f t="shared" si="18"/>
        <v>0.50872932466575593</v>
      </c>
      <c r="E171" s="33">
        <f t="shared" si="19"/>
        <v>0.51155547628241194</v>
      </c>
      <c r="F171" s="33">
        <f t="shared" si="20"/>
        <v>0.49651658074659061</v>
      </c>
      <c r="G171" s="33">
        <f t="shared" si="21"/>
        <v>0.5187333618168074</v>
      </c>
      <c r="H171" s="33">
        <f t="shared" si="22"/>
        <v>0.54088772898503568</v>
      </c>
      <c r="I171" s="33">
        <f t="shared" si="23"/>
        <v>0.57319183965122256</v>
      </c>
      <c r="J171" s="33">
        <f t="shared" si="24"/>
        <v>0.61791119182981769</v>
      </c>
      <c r="K171" s="32">
        <v>914286</v>
      </c>
      <c r="L171" s="32">
        <v>958207</v>
      </c>
      <c r="M171" s="32">
        <v>1020382</v>
      </c>
      <c r="N171" s="32">
        <v>1094040</v>
      </c>
      <c r="O171" s="32">
        <v>1156226</v>
      </c>
      <c r="P171" s="32">
        <v>1192436</v>
      </c>
      <c r="Q171" s="32">
        <v>1242741</v>
      </c>
      <c r="R171" s="32">
        <v>1275761</v>
      </c>
      <c r="S171" s="32">
        <v>506669</v>
      </c>
      <c r="T171" s="32">
        <v>533511</v>
      </c>
      <c r="U171" s="32">
        <v>571383</v>
      </c>
      <c r="V171" s="32">
        <v>595752</v>
      </c>
      <c r="W171" s="32">
        <v>646437</v>
      </c>
      <c r="X171" s="32">
        <v>697068</v>
      </c>
      <c r="Y171" s="32">
        <v>756156</v>
      </c>
      <c r="Z171" s="32">
        <v>837034</v>
      </c>
      <c r="AA171" s="32">
        <v>49747</v>
      </c>
      <c r="AB171" s="32">
        <v>46043</v>
      </c>
      <c r="AC171" s="32">
        <v>49401</v>
      </c>
      <c r="AD171" s="32">
        <v>52543</v>
      </c>
      <c r="AE171" s="32">
        <v>46664</v>
      </c>
      <c r="AF171" s="32">
        <v>52094</v>
      </c>
      <c r="AG171" s="32">
        <v>43827</v>
      </c>
      <c r="AH171" s="32">
        <v>48727</v>
      </c>
    </row>
    <row r="172" spans="1:34" x14ac:dyDescent="0.3">
      <c r="A172" s="3">
        <v>1102</v>
      </c>
      <c r="B172" s="4" t="s">
        <v>168</v>
      </c>
      <c r="C172" s="33">
        <f t="shared" si="17"/>
        <v>0.54421095122951335</v>
      </c>
      <c r="D172" s="33">
        <f t="shared" si="18"/>
        <v>0.59141876490576395</v>
      </c>
      <c r="E172" s="33">
        <f t="shared" si="19"/>
        <v>0.60084147357216089</v>
      </c>
      <c r="F172" s="33">
        <f t="shared" si="20"/>
        <v>0.64521490553874039</v>
      </c>
      <c r="G172" s="33">
        <f t="shared" si="21"/>
        <v>0.70720107723705528</v>
      </c>
      <c r="H172" s="33">
        <f t="shared" si="22"/>
        <v>0.76211819389110225</v>
      </c>
      <c r="I172" s="33">
        <f t="shared" si="23"/>
        <v>0.82609249999952217</v>
      </c>
      <c r="J172" s="33">
        <f t="shared" si="24"/>
        <v>0.83806660214135598</v>
      </c>
      <c r="K172" s="32">
        <v>3762993</v>
      </c>
      <c r="L172" s="32">
        <v>3790480</v>
      </c>
      <c r="M172" s="32">
        <v>4137266</v>
      </c>
      <c r="N172" s="32">
        <v>4515449</v>
      </c>
      <c r="O172" s="32">
        <v>4752900</v>
      </c>
      <c r="P172" s="32">
        <v>4957752</v>
      </c>
      <c r="Q172" s="32">
        <v>5231373</v>
      </c>
      <c r="R172" s="32">
        <v>5623633</v>
      </c>
      <c r="S172" s="32">
        <v>2087604</v>
      </c>
      <c r="T172" s="32">
        <v>2265122</v>
      </c>
      <c r="U172" s="32">
        <v>2491851</v>
      </c>
      <c r="V172" s="32">
        <v>2919445</v>
      </c>
      <c r="W172" s="32">
        <v>3367266</v>
      </c>
      <c r="X172" s="32">
        <v>3786948</v>
      </c>
      <c r="Y172" s="32">
        <v>4330411</v>
      </c>
      <c r="Z172" s="32">
        <v>4722203</v>
      </c>
      <c r="AA172" s="32">
        <v>39742</v>
      </c>
      <c r="AB172" s="32">
        <v>23361</v>
      </c>
      <c r="AC172" s="32">
        <v>6010</v>
      </c>
      <c r="AD172" s="32">
        <v>6010</v>
      </c>
      <c r="AE172" s="32">
        <v>6010</v>
      </c>
      <c r="AF172" s="32">
        <v>8555</v>
      </c>
      <c r="AG172" s="32">
        <v>8813</v>
      </c>
      <c r="AH172" s="32">
        <v>9224</v>
      </c>
    </row>
    <row r="173" spans="1:34" x14ac:dyDescent="0.3">
      <c r="A173" s="3">
        <v>1103</v>
      </c>
      <c r="B173" s="4" t="s">
        <v>169</v>
      </c>
      <c r="C173" s="33">
        <f t="shared" si="17"/>
        <v>0.5991266173522366</v>
      </c>
      <c r="D173" s="33">
        <f t="shared" si="18"/>
        <v>0.6404607041159559</v>
      </c>
      <c r="E173" s="33">
        <f t="shared" si="19"/>
        <v>0.58707902711870674</v>
      </c>
      <c r="F173" s="33">
        <f t="shared" si="20"/>
        <v>0.62620689578917454</v>
      </c>
      <c r="G173" s="33">
        <f t="shared" si="21"/>
        <v>0.7172596752604381</v>
      </c>
      <c r="H173" s="33">
        <f t="shared" si="22"/>
        <v>0.73795018170847915</v>
      </c>
      <c r="I173" s="33">
        <f t="shared" si="23"/>
        <v>0.742681563406417</v>
      </c>
      <c r="J173" s="33">
        <f t="shared" si="24"/>
        <v>0.74339386837185362</v>
      </c>
      <c r="K173" s="32">
        <v>7435687</v>
      </c>
      <c r="L173" s="32">
        <v>8001665</v>
      </c>
      <c r="M173" s="32">
        <v>8544434</v>
      </c>
      <c r="N173" s="32">
        <v>9044070</v>
      </c>
      <c r="O173" s="32">
        <v>9236263</v>
      </c>
      <c r="P173" s="32">
        <v>9655851</v>
      </c>
      <c r="Q173" s="32">
        <v>10249491</v>
      </c>
      <c r="R173" s="32">
        <v>10629216</v>
      </c>
      <c r="S173" s="32">
        <v>4459430</v>
      </c>
      <c r="T173" s="32">
        <v>5127891</v>
      </c>
      <c r="U173" s="32">
        <v>5018831</v>
      </c>
      <c r="V173" s="32">
        <v>5665854</v>
      </c>
      <c r="W173" s="32">
        <v>6648869</v>
      </c>
      <c r="X173" s="32">
        <v>7147100</v>
      </c>
      <c r="Y173" s="32">
        <v>7718341</v>
      </c>
      <c r="Z173" s="32">
        <v>8023273</v>
      </c>
      <c r="AA173" s="32">
        <v>4512</v>
      </c>
      <c r="AB173" s="32">
        <v>3139</v>
      </c>
      <c r="AC173" s="32">
        <v>2573</v>
      </c>
      <c r="AD173" s="32">
        <v>2395</v>
      </c>
      <c r="AE173" s="32">
        <v>24070</v>
      </c>
      <c r="AF173" s="32">
        <v>21563</v>
      </c>
      <c r="AG173" s="32">
        <v>106233</v>
      </c>
      <c r="AH173" s="32">
        <v>121579</v>
      </c>
    </row>
    <row r="174" spans="1:34" x14ac:dyDescent="0.3">
      <c r="A174" s="3">
        <v>1106</v>
      </c>
      <c r="B174" s="4" t="s">
        <v>170</v>
      </c>
      <c r="C174" s="33">
        <f t="shared" si="17"/>
        <v>0.64318155304665681</v>
      </c>
      <c r="D174" s="33">
        <f t="shared" si="18"/>
        <v>0.66115598946164555</v>
      </c>
      <c r="E174" s="33">
        <f t="shared" si="19"/>
        <v>0.6936088536481041</v>
      </c>
      <c r="F174" s="33">
        <f t="shared" si="20"/>
        <v>0.71814769556713109</v>
      </c>
      <c r="G174" s="33">
        <f t="shared" si="21"/>
        <v>0.7361878895298668</v>
      </c>
      <c r="H174" s="33">
        <f t="shared" si="22"/>
        <v>0.70056150645114401</v>
      </c>
      <c r="I174" s="33">
        <f t="shared" si="23"/>
        <v>0.6409755690849871</v>
      </c>
      <c r="J174" s="33">
        <f t="shared" si="24"/>
        <v>0.65641976743946073</v>
      </c>
      <c r="K174" s="32">
        <v>2005838</v>
      </c>
      <c r="L174" s="32">
        <v>2099379</v>
      </c>
      <c r="M174" s="32">
        <v>2225704</v>
      </c>
      <c r="N174" s="32">
        <v>2397770</v>
      </c>
      <c r="O174" s="32">
        <v>2467237</v>
      </c>
      <c r="P174" s="32">
        <v>2572722</v>
      </c>
      <c r="Q174" s="32">
        <v>2758595</v>
      </c>
      <c r="R174" s="32">
        <v>2907286</v>
      </c>
      <c r="S174" s="32">
        <v>1302206</v>
      </c>
      <c r="T174" s="32">
        <v>1391062</v>
      </c>
      <c r="U174" s="32">
        <v>1543781</v>
      </c>
      <c r="V174" s="32">
        <v>1722255</v>
      </c>
      <c r="W174" s="32">
        <v>1816363</v>
      </c>
      <c r="X174" s="32">
        <v>1802958</v>
      </c>
      <c r="Y174" s="32">
        <v>1796426</v>
      </c>
      <c r="Z174" s="32">
        <v>1922275</v>
      </c>
      <c r="AA174" s="32">
        <v>12088</v>
      </c>
      <c r="AB174" s="32">
        <v>3045</v>
      </c>
      <c r="AC174" s="32">
        <v>13</v>
      </c>
      <c r="AD174" s="32">
        <v>302</v>
      </c>
      <c r="AE174" s="32">
        <v>13</v>
      </c>
      <c r="AF174" s="32">
        <v>608</v>
      </c>
      <c r="AG174" s="32">
        <v>28234</v>
      </c>
      <c r="AH174" s="32">
        <v>13875</v>
      </c>
    </row>
    <row r="175" spans="1:34" x14ac:dyDescent="0.3">
      <c r="A175" s="3">
        <v>1111</v>
      </c>
      <c r="B175" s="4" t="s">
        <v>171</v>
      </c>
      <c r="C175" s="33">
        <f t="shared" si="17"/>
        <v>0.36237433549134163</v>
      </c>
      <c r="D175" s="33">
        <f t="shared" si="18"/>
        <v>0.61777163941205515</v>
      </c>
      <c r="E175" s="33">
        <f t="shared" si="19"/>
        <v>0.62031999471628951</v>
      </c>
      <c r="F175" s="33">
        <f t="shared" si="20"/>
        <v>0.6208456188705852</v>
      </c>
      <c r="G175" s="33">
        <f t="shared" si="21"/>
        <v>0.59133352728548028</v>
      </c>
      <c r="H175" s="33">
        <f t="shared" si="22"/>
        <v>0.55290036050507385</v>
      </c>
      <c r="I175" s="33">
        <f t="shared" si="23"/>
        <v>0.55066738535298376</v>
      </c>
      <c r="J175" s="33">
        <f t="shared" si="24"/>
        <v>0.53536730691960832</v>
      </c>
      <c r="K175" s="32">
        <v>227988</v>
      </c>
      <c r="L175" s="32">
        <v>249071</v>
      </c>
      <c r="M175" s="32">
        <v>242254</v>
      </c>
      <c r="N175" s="32">
        <v>249616</v>
      </c>
      <c r="O175" s="32">
        <v>250921</v>
      </c>
      <c r="P175" s="32">
        <v>272673</v>
      </c>
      <c r="Q175" s="32">
        <v>281996</v>
      </c>
      <c r="R175" s="32">
        <v>291187</v>
      </c>
      <c r="S175" s="32">
        <v>170142</v>
      </c>
      <c r="T175" s="32">
        <v>241748</v>
      </c>
      <c r="U175" s="32">
        <v>240254</v>
      </c>
      <c r="V175" s="32">
        <v>249380</v>
      </c>
      <c r="W175" s="32">
        <v>244318</v>
      </c>
      <c r="X175" s="32">
        <v>238988</v>
      </c>
      <c r="Y175" s="32">
        <v>237638</v>
      </c>
      <c r="Z175" s="32">
        <v>244316</v>
      </c>
      <c r="AA175" s="32">
        <v>87525</v>
      </c>
      <c r="AB175" s="32">
        <v>87879</v>
      </c>
      <c r="AC175" s="32">
        <v>89979</v>
      </c>
      <c r="AD175" s="32">
        <v>94407</v>
      </c>
      <c r="AE175" s="32">
        <v>95940</v>
      </c>
      <c r="AF175" s="32">
        <v>88227</v>
      </c>
      <c r="AG175" s="32">
        <v>82352</v>
      </c>
      <c r="AH175" s="32">
        <v>88424</v>
      </c>
    </row>
    <row r="176" spans="1:34" x14ac:dyDescent="0.3">
      <c r="A176" s="3">
        <v>1112</v>
      </c>
      <c r="B176" s="4" t="s">
        <v>172</v>
      </c>
      <c r="C176" s="33">
        <f t="shared" si="17"/>
        <v>0.4111276701440636</v>
      </c>
      <c r="D176" s="33">
        <f t="shared" si="18"/>
        <v>0.43521687082068705</v>
      </c>
      <c r="E176" s="33">
        <f t="shared" si="19"/>
        <v>0.4792695119665063</v>
      </c>
      <c r="F176" s="33">
        <f t="shared" si="20"/>
        <v>0.59408779881628526</v>
      </c>
      <c r="G176" s="33">
        <f t="shared" si="21"/>
        <v>0.59111554820318402</v>
      </c>
      <c r="H176" s="33">
        <f t="shared" si="22"/>
        <v>0.599323542705676</v>
      </c>
      <c r="I176" s="33">
        <f t="shared" si="23"/>
        <v>0.60083090552351504</v>
      </c>
      <c r="J176" s="33">
        <f t="shared" si="24"/>
        <v>0.65645726017854855</v>
      </c>
      <c r="K176" s="32">
        <v>231495</v>
      </c>
      <c r="L176" s="32">
        <v>248097</v>
      </c>
      <c r="M176" s="32">
        <v>256048</v>
      </c>
      <c r="N176" s="32">
        <v>251074</v>
      </c>
      <c r="O176" s="32">
        <v>242401</v>
      </c>
      <c r="P176" s="32">
        <v>261066</v>
      </c>
      <c r="Q176" s="32">
        <v>269104</v>
      </c>
      <c r="R176" s="32">
        <v>272755</v>
      </c>
      <c r="S176" s="32">
        <v>96946</v>
      </c>
      <c r="T176" s="32">
        <v>109578</v>
      </c>
      <c r="U176" s="32">
        <v>124118</v>
      </c>
      <c r="V176" s="32">
        <v>149592</v>
      </c>
      <c r="W176" s="32">
        <v>144216</v>
      </c>
      <c r="X176" s="32">
        <v>157279</v>
      </c>
      <c r="Y176" s="32">
        <v>162725</v>
      </c>
      <c r="Z176" s="32">
        <v>180341</v>
      </c>
      <c r="AA176" s="32">
        <v>1772</v>
      </c>
      <c r="AB176" s="32">
        <v>1602</v>
      </c>
      <c r="AC176" s="32">
        <v>1402</v>
      </c>
      <c r="AD176" s="32">
        <v>432</v>
      </c>
      <c r="AE176" s="32">
        <v>929</v>
      </c>
      <c r="AF176" s="32">
        <v>816</v>
      </c>
      <c r="AG176" s="32">
        <v>1039</v>
      </c>
      <c r="AH176" s="32">
        <v>1289</v>
      </c>
    </row>
    <row r="177" spans="1:34" x14ac:dyDescent="0.3">
      <c r="A177" s="3">
        <v>1114</v>
      </c>
      <c r="B177" s="4" t="s">
        <v>173</v>
      </c>
      <c r="C177" s="33">
        <f t="shared" si="17"/>
        <v>0.33101873591284747</v>
      </c>
      <c r="D177" s="33">
        <f t="shared" si="18"/>
        <v>0.36415123713609304</v>
      </c>
      <c r="E177" s="33">
        <f t="shared" si="19"/>
        <v>0.36872211134167659</v>
      </c>
      <c r="F177" s="33">
        <f t="shared" si="20"/>
        <v>0.41636342830987527</v>
      </c>
      <c r="G177" s="33">
        <f t="shared" si="21"/>
        <v>0.42823270104194494</v>
      </c>
      <c r="H177" s="33">
        <f t="shared" si="22"/>
        <v>0.38741808527544846</v>
      </c>
      <c r="I177" s="33">
        <f t="shared" si="23"/>
        <v>0.39636373054310947</v>
      </c>
      <c r="J177" s="33">
        <f t="shared" si="24"/>
        <v>0.36835793684508639</v>
      </c>
      <c r="K177" s="32">
        <v>170368</v>
      </c>
      <c r="L177" s="32">
        <v>186277</v>
      </c>
      <c r="M177" s="32">
        <v>201919</v>
      </c>
      <c r="N177" s="32">
        <v>218475</v>
      </c>
      <c r="O177" s="32">
        <v>209608</v>
      </c>
      <c r="P177" s="32">
        <v>213942</v>
      </c>
      <c r="Q177" s="32">
        <v>231666</v>
      </c>
      <c r="R177" s="32">
        <v>225984</v>
      </c>
      <c r="S177" s="32">
        <v>83023</v>
      </c>
      <c r="T177" s="32">
        <v>89155</v>
      </c>
      <c r="U177" s="32">
        <v>95703</v>
      </c>
      <c r="V177" s="32">
        <v>108404</v>
      </c>
      <c r="W177" s="32">
        <v>106379</v>
      </c>
      <c r="X177" s="32">
        <v>89026</v>
      </c>
      <c r="Y177" s="32">
        <v>102663</v>
      </c>
      <c r="Z177" s="32">
        <v>89914</v>
      </c>
      <c r="AA177" s="32">
        <v>26628</v>
      </c>
      <c r="AB177" s="32">
        <v>21322</v>
      </c>
      <c r="AC177" s="32">
        <v>21251</v>
      </c>
      <c r="AD177" s="32">
        <v>17439</v>
      </c>
      <c r="AE177" s="32">
        <v>16618</v>
      </c>
      <c r="AF177" s="32">
        <v>6141</v>
      </c>
      <c r="AG177" s="32">
        <v>10839</v>
      </c>
      <c r="AH177" s="32">
        <v>6671</v>
      </c>
    </row>
    <row r="178" spans="1:34" x14ac:dyDescent="0.3">
      <c r="A178" s="3">
        <v>1119</v>
      </c>
      <c r="B178" s="4" t="s">
        <v>174</v>
      </c>
      <c r="C178" s="33">
        <f t="shared" si="17"/>
        <v>0.19472983079852241</v>
      </c>
      <c r="D178" s="33">
        <f t="shared" si="18"/>
        <v>0.21751714358794313</v>
      </c>
      <c r="E178" s="33">
        <f t="shared" si="19"/>
        <v>0.21874009526303875</v>
      </c>
      <c r="F178" s="33">
        <f t="shared" si="20"/>
        <v>0.24628891714473558</v>
      </c>
      <c r="G178" s="33">
        <f t="shared" si="21"/>
        <v>0.28908747157374082</v>
      </c>
      <c r="H178" s="33">
        <f t="shared" si="22"/>
        <v>0.53265373207351008</v>
      </c>
      <c r="I178" s="33">
        <f t="shared" si="23"/>
        <v>0.66027162009985885</v>
      </c>
      <c r="J178" s="33">
        <f t="shared" si="24"/>
        <v>0.77341068870156271</v>
      </c>
      <c r="K178" s="32">
        <v>965358</v>
      </c>
      <c r="L178" s="32">
        <v>1028227</v>
      </c>
      <c r="M178" s="32">
        <v>1126355</v>
      </c>
      <c r="N178" s="32">
        <v>1198572</v>
      </c>
      <c r="O178" s="32">
        <v>1236093</v>
      </c>
      <c r="P178" s="32">
        <v>1308120</v>
      </c>
      <c r="Q178" s="32">
        <v>1402179</v>
      </c>
      <c r="R178" s="32">
        <v>1440624</v>
      </c>
      <c r="S178" s="32">
        <v>269152</v>
      </c>
      <c r="T178" s="32">
        <v>330933</v>
      </c>
      <c r="U178" s="32">
        <v>351137</v>
      </c>
      <c r="V178" s="32">
        <v>422983</v>
      </c>
      <c r="W178" s="32">
        <v>486534</v>
      </c>
      <c r="X178" s="32">
        <v>815952</v>
      </c>
      <c r="Y178" s="32">
        <v>1044045</v>
      </c>
      <c r="Z178" s="32">
        <v>1211757</v>
      </c>
      <c r="AA178" s="32">
        <v>81168</v>
      </c>
      <c r="AB178" s="32">
        <v>107276</v>
      </c>
      <c r="AC178" s="32">
        <v>104758</v>
      </c>
      <c r="AD178" s="32">
        <v>127788</v>
      </c>
      <c r="AE178" s="32">
        <v>129195</v>
      </c>
      <c r="AF178" s="32">
        <v>119177</v>
      </c>
      <c r="AG178" s="32">
        <v>118226</v>
      </c>
      <c r="AH178" s="32">
        <v>97563</v>
      </c>
    </row>
    <row r="179" spans="1:34" x14ac:dyDescent="0.3">
      <c r="A179" s="3">
        <v>1120</v>
      </c>
      <c r="B179" s="4" t="s">
        <v>175</v>
      </c>
      <c r="C179" s="33">
        <f t="shared" si="17"/>
        <v>0.44454209372855469</v>
      </c>
      <c r="D179" s="33">
        <f t="shared" si="18"/>
        <v>0.53181641497386478</v>
      </c>
      <c r="E179" s="33">
        <f t="shared" si="19"/>
        <v>0.52285429877599177</v>
      </c>
      <c r="F179" s="33">
        <f t="shared" si="20"/>
        <v>0.54959041259513686</v>
      </c>
      <c r="G179" s="33">
        <f t="shared" si="21"/>
        <v>0.61265006691835955</v>
      </c>
      <c r="H179" s="33">
        <f t="shared" si="22"/>
        <v>0.61875054687518471</v>
      </c>
      <c r="I179" s="33">
        <f t="shared" si="23"/>
        <v>0.602114121662781</v>
      </c>
      <c r="J179" s="33">
        <f t="shared" si="24"/>
        <v>0.60340773377407386</v>
      </c>
      <c r="K179" s="32">
        <v>903460</v>
      </c>
      <c r="L179" s="32">
        <v>1000757</v>
      </c>
      <c r="M179" s="32">
        <v>1084960</v>
      </c>
      <c r="N179" s="32">
        <v>1157018</v>
      </c>
      <c r="O179" s="32">
        <v>1201464</v>
      </c>
      <c r="P179" s="32">
        <v>1268571</v>
      </c>
      <c r="Q179" s="32">
        <v>1349402</v>
      </c>
      <c r="R179" s="32">
        <v>1374051</v>
      </c>
      <c r="S179" s="32">
        <v>407404</v>
      </c>
      <c r="T179" s="32">
        <v>537972</v>
      </c>
      <c r="U179" s="32">
        <v>573029</v>
      </c>
      <c r="V179" s="32">
        <v>647826</v>
      </c>
      <c r="W179" s="32">
        <v>748017</v>
      </c>
      <c r="X179" s="32">
        <v>790683</v>
      </c>
      <c r="Y179" s="32">
        <v>820063</v>
      </c>
      <c r="Z179" s="32">
        <v>836285</v>
      </c>
      <c r="AA179" s="32">
        <v>5778</v>
      </c>
      <c r="AB179" s="32">
        <v>5753</v>
      </c>
      <c r="AC179" s="32">
        <v>5753</v>
      </c>
      <c r="AD179" s="32">
        <v>11940</v>
      </c>
      <c r="AE179" s="32">
        <v>11940</v>
      </c>
      <c r="AF179" s="32">
        <v>5754</v>
      </c>
      <c r="AG179" s="32">
        <v>7569</v>
      </c>
      <c r="AH179" s="32">
        <v>7172</v>
      </c>
    </row>
    <row r="180" spans="1:34" x14ac:dyDescent="0.3">
      <c r="A180" s="3">
        <v>1121</v>
      </c>
      <c r="B180" s="4" t="s">
        <v>176</v>
      </c>
      <c r="C180" s="33">
        <f t="shared" si="17"/>
        <v>0.62017056195824172</v>
      </c>
      <c r="D180" s="33">
        <f t="shared" si="18"/>
        <v>0.59599104085678245</v>
      </c>
      <c r="E180" s="33">
        <f t="shared" si="19"/>
        <v>0.57155640156645005</v>
      </c>
      <c r="F180" s="33">
        <f t="shared" si="20"/>
        <v>0.55862443353884994</v>
      </c>
      <c r="G180" s="33">
        <f t="shared" si="21"/>
        <v>0.68062738867618333</v>
      </c>
      <c r="H180" s="33">
        <f t="shared" si="22"/>
        <v>0.72065520271919181</v>
      </c>
      <c r="I180" s="33">
        <f t="shared" si="23"/>
        <v>0.73968480210954712</v>
      </c>
      <c r="J180" s="33">
        <f t="shared" si="24"/>
        <v>0.85220261135614561</v>
      </c>
      <c r="K180" s="32">
        <v>928343</v>
      </c>
      <c r="L180" s="32">
        <v>971075</v>
      </c>
      <c r="M180" s="32">
        <v>1035973</v>
      </c>
      <c r="N180" s="32">
        <v>1149461</v>
      </c>
      <c r="O180" s="32">
        <v>1173244</v>
      </c>
      <c r="P180" s="32">
        <v>1253902</v>
      </c>
      <c r="Q180" s="32">
        <v>1328816</v>
      </c>
      <c r="R180" s="32">
        <v>1370782</v>
      </c>
      <c r="S180" s="32">
        <v>592639</v>
      </c>
      <c r="T180" s="32">
        <v>604768</v>
      </c>
      <c r="U180" s="32">
        <v>604633</v>
      </c>
      <c r="V180" s="32">
        <v>653790</v>
      </c>
      <c r="W180" s="32">
        <v>810008</v>
      </c>
      <c r="X180" s="32">
        <v>912813</v>
      </c>
      <c r="Y180" s="32">
        <v>991692</v>
      </c>
      <c r="Z180" s="32">
        <v>1171539</v>
      </c>
      <c r="AA180" s="32">
        <v>16908</v>
      </c>
      <c r="AB180" s="32">
        <v>26016</v>
      </c>
      <c r="AC180" s="32">
        <v>12516</v>
      </c>
      <c r="AD180" s="32">
        <v>11673</v>
      </c>
      <c r="AE180" s="32">
        <v>11466</v>
      </c>
      <c r="AF180" s="32">
        <v>9182</v>
      </c>
      <c r="AG180" s="32">
        <v>8787</v>
      </c>
      <c r="AH180" s="32">
        <v>3355</v>
      </c>
    </row>
    <row r="181" spans="1:34" x14ac:dyDescent="0.3">
      <c r="A181" s="3">
        <v>1122</v>
      </c>
      <c r="B181" s="4" t="s">
        <v>177</v>
      </c>
      <c r="C181" s="33">
        <f t="shared" si="17"/>
        <v>0.67691217700586959</v>
      </c>
      <c r="D181" s="33">
        <f t="shared" si="18"/>
        <v>0.80094202085903332</v>
      </c>
      <c r="E181" s="33">
        <f t="shared" si="19"/>
        <v>0.74665555743627754</v>
      </c>
      <c r="F181" s="33">
        <f t="shared" si="20"/>
        <v>0.79052364710129697</v>
      </c>
      <c r="G181" s="33">
        <f t="shared" si="21"/>
        <v>0.84985783081474586</v>
      </c>
      <c r="H181" s="33">
        <f t="shared" si="22"/>
        <v>0.89852872882020662</v>
      </c>
      <c r="I181" s="33">
        <f t="shared" si="23"/>
        <v>0.86934585445567536</v>
      </c>
      <c r="J181" s="33">
        <f t="shared" si="24"/>
        <v>0.90476159215019492</v>
      </c>
      <c r="K181" s="32">
        <v>560343</v>
      </c>
      <c r="L181" s="32">
        <v>624190</v>
      </c>
      <c r="M181" s="32">
        <v>685316</v>
      </c>
      <c r="N181" s="32">
        <v>742332</v>
      </c>
      <c r="O181" s="32">
        <v>764582</v>
      </c>
      <c r="P181" s="32">
        <v>803183</v>
      </c>
      <c r="Q181" s="32">
        <v>874469</v>
      </c>
      <c r="R181" s="32">
        <v>913959</v>
      </c>
      <c r="S181" s="32">
        <v>402310</v>
      </c>
      <c r="T181" s="32">
        <v>523059</v>
      </c>
      <c r="U181" s="32">
        <v>549307</v>
      </c>
      <c r="V181" s="32">
        <v>633219</v>
      </c>
      <c r="W181" s="32">
        <v>720876</v>
      </c>
      <c r="X181" s="32">
        <v>808363</v>
      </c>
      <c r="Y181" s="32">
        <v>844814</v>
      </c>
      <c r="Z181" s="32">
        <v>903897</v>
      </c>
      <c r="AA181" s="32">
        <v>23007</v>
      </c>
      <c r="AB181" s="32">
        <v>23119</v>
      </c>
      <c r="AC181" s="32">
        <v>37612</v>
      </c>
      <c r="AD181" s="32">
        <v>46388</v>
      </c>
      <c r="AE181" s="32">
        <v>71090</v>
      </c>
      <c r="AF181" s="32">
        <v>86680</v>
      </c>
      <c r="AG181" s="32">
        <v>84598</v>
      </c>
      <c r="AH181" s="32">
        <v>76982</v>
      </c>
    </row>
    <row r="182" spans="1:34" x14ac:dyDescent="0.3">
      <c r="A182" s="3">
        <v>1124</v>
      </c>
      <c r="B182" s="4" t="s">
        <v>178</v>
      </c>
      <c r="C182" s="33">
        <f t="shared" si="17"/>
        <v>0.51811690775507135</v>
      </c>
      <c r="D182" s="33">
        <f t="shared" si="18"/>
        <v>0.59482245131729672</v>
      </c>
      <c r="E182" s="33">
        <f t="shared" si="19"/>
        <v>0.618427643101501</v>
      </c>
      <c r="F182" s="33">
        <f t="shared" si="20"/>
        <v>0.67207455323699183</v>
      </c>
      <c r="G182" s="33">
        <f t="shared" si="21"/>
        <v>0.82283558816488411</v>
      </c>
      <c r="H182" s="33">
        <f t="shared" si="22"/>
        <v>0.91305839677528777</v>
      </c>
      <c r="I182" s="33">
        <f t="shared" si="23"/>
        <v>0.83188578371044242</v>
      </c>
      <c r="J182" s="33">
        <f t="shared" si="24"/>
        <v>0.78899918748740916</v>
      </c>
      <c r="K182" s="32">
        <v>1275604</v>
      </c>
      <c r="L182" s="32">
        <v>1396800</v>
      </c>
      <c r="M182" s="32">
        <v>1527325</v>
      </c>
      <c r="N182" s="32">
        <v>1608515</v>
      </c>
      <c r="O182" s="32">
        <v>1700127</v>
      </c>
      <c r="P182" s="32">
        <v>1789431</v>
      </c>
      <c r="Q182" s="32">
        <v>1902986</v>
      </c>
      <c r="R182" s="32">
        <v>1940893</v>
      </c>
      <c r="S182" s="32">
        <v>663087</v>
      </c>
      <c r="T182" s="32">
        <v>833411</v>
      </c>
      <c r="U182" s="32">
        <v>946571</v>
      </c>
      <c r="V182" s="32">
        <v>1085073</v>
      </c>
      <c r="W182" s="32">
        <v>1400956</v>
      </c>
      <c r="X182" s="32">
        <v>1636247</v>
      </c>
      <c r="Y182" s="32">
        <v>1589961</v>
      </c>
      <c r="Z182" s="32">
        <v>1576505</v>
      </c>
      <c r="AA182" s="32">
        <v>2175</v>
      </c>
      <c r="AB182" s="32">
        <v>2563</v>
      </c>
      <c r="AC182" s="32">
        <v>2031</v>
      </c>
      <c r="AD182" s="32">
        <v>4031</v>
      </c>
      <c r="AE182" s="32">
        <v>2031</v>
      </c>
      <c r="AF182" s="32">
        <v>2392</v>
      </c>
      <c r="AG182" s="32">
        <v>6894</v>
      </c>
      <c r="AH182" s="32">
        <v>45142</v>
      </c>
    </row>
    <row r="183" spans="1:34" x14ac:dyDescent="0.3">
      <c r="A183" s="3">
        <v>1127</v>
      </c>
      <c r="B183" s="4" t="s">
        <v>179</v>
      </c>
      <c r="C183" s="33">
        <f t="shared" si="17"/>
        <v>0.71652580724789294</v>
      </c>
      <c r="D183" s="33">
        <f t="shared" si="18"/>
        <v>0.67365589264841874</v>
      </c>
      <c r="E183" s="33">
        <f t="shared" si="19"/>
        <v>0.55729503719258999</v>
      </c>
      <c r="F183" s="33">
        <f t="shared" si="20"/>
        <v>0.62412324873012759</v>
      </c>
      <c r="G183" s="33">
        <f t="shared" si="21"/>
        <v>0.7639177988367053</v>
      </c>
      <c r="H183" s="33">
        <f t="shared" si="22"/>
        <v>0.80267843146037221</v>
      </c>
      <c r="I183" s="33">
        <f t="shared" si="23"/>
        <v>1.0055595042892631</v>
      </c>
      <c r="J183" s="33">
        <f t="shared" si="24"/>
        <v>1.168295256010226</v>
      </c>
      <c r="K183" s="32">
        <v>595511</v>
      </c>
      <c r="L183" s="32">
        <v>655342</v>
      </c>
      <c r="M183" s="32">
        <v>693821</v>
      </c>
      <c r="N183" s="32">
        <v>727829</v>
      </c>
      <c r="O183" s="32">
        <v>747532</v>
      </c>
      <c r="P183" s="32">
        <v>803754</v>
      </c>
      <c r="Q183" s="32">
        <v>852594</v>
      </c>
      <c r="R183" s="32">
        <v>895765</v>
      </c>
      <c r="S183" s="32">
        <v>446055</v>
      </c>
      <c r="T183" s="32">
        <v>522534</v>
      </c>
      <c r="U183" s="32">
        <v>467488</v>
      </c>
      <c r="V183" s="32">
        <v>534321</v>
      </c>
      <c r="W183" s="32">
        <v>650758</v>
      </c>
      <c r="X183" s="32">
        <v>686476</v>
      </c>
      <c r="Y183" s="32">
        <v>897267</v>
      </c>
      <c r="Z183" s="32">
        <v>1076938</v>
      </c>
      <c r="AA183" s="32">
        <v>19356</v>
      </c>
      <c r="AB183" s="32">
        <v>81059</v>
      </c>
      <c r="AC183" s="32">
        <v>80825</v>
      </c>
      <c r="AD183" s="32">
        <v>80066</v>
      </c>
      <c r="AE183" s="32">
        <v>79705</v>
      </c>
      <c r="AF183" s="32">
        <v>41320</v>
      </c>
      <c r="AG183" s="32">
        <v>39933</v>
      </c>
      <c r="AH183" s="32">
        <v>30420</v>
      </c>
    </row>
    <row r="184" spans="1:34" x14ac:dyDescent="0.3">
      <c r="A184" s="3">
        <v>1129</v>
      </c>
      <c r="B184" s="4" t="s">
        <v>180</v>
      </c>
      <c r="C184" s="33">
        <f t="shared" si="17"/>
        <v>0.30087240788514935</v>
      </c>
      <c r="D184" s="33">
        <f t="shared" si="18"/>
        <v>0.29864152292430063</v>
      </c>
      <c r="E184" s="33">
        <f t="shared" si="19"/>
        <v>0.24086374725248183</v>
      </c>
      <c r="F184" s="33">
        <f t="shared" si="20"/>
        <v>0.23231647861819194</v>
      </c>
      <c r="G184" s="33">
        <f t="shared" si="21"/>
        <v>0.26137781753525713</v>
      </c>
      <c r="H184" s="33">
        <f t="shared" si="22"/>
        <v>0.36459963058118056</v>
      </c>
      <c r="I184" s="33">
        <f t="shared" si="23"/>
        <v>0.40689058359024283</v>
      </c>
      <c r="J184" s="33">
        <f t="shared" si="24"/>
        <v>0.40476823579782317</v>
      </c>
      <c r="K184" s="32">
        <v>152337</v>
      </c>
      <c r="L184" s="32">
        <v>156646</v>
      </c>
      <c r="M184" s="32">
        <v>165604</v>
      </c>
      <c r="N184" s="32">
        <v>179475</v>
      </c>
      <c r="O184" s="32">
        <v>181098</v>
      </c>
      <c r="P184" s="32">
        <v>191111</v>
      </c>
      <c r="Q184" s="32">
        <v>203379</v>
      </c>
      <c r="R184" s="32">
        <v>221885</v>
      </c>
      <c r="S184" s="32">
        <v>85503</v>
      </c>
      <c r="T184" s="32">
        <v>86835</v>
      </c>
      <c r="U184" s="32">
        <v>74656</v>
      </c>
      <c r="V184" s="32">
        <v>73226</v>
      </c>
      <c r="W184" s="32">
        <v>71904</v>
      </c>
      <c r="X184" s="32">
        <v>95666</v>
      </c>
      <c r="Y184" s="32">
        <v>107860</v>
      </c>
      <c r="Z184" s="32">
        <v>114319</v>
      </c>
      <c r="AA184" s="32">
        <v>39669</v>
      </c>
      <c r="AB184" s="32">
        <v>40054</v>
      </c>
      <c r="AC184" s="32">
        <v>34768</v>
      </c>
      <c r="AD184" s="32">
        <v>31531</v>
      </c>
      <c r="AE184" s="32">
        <v>24569</v>
      </c>
      <c r="AF184" s="32">
        <v>25987</v>
      </c>
      <c r="AG184" s="32">
        <v>25107</v>
      </c>
      <c r="AH184" s="32">
        <v>24507</v>
      </c>
    </row>
    <row r="185" spans="1:34" x14ac:dyDescent="0.3">
      <c r="A185" s="3">
        <v>1130</v>
      </c>
      <c r="B185" s="4" t="s">
        <v>181</v>
      </c>
      <c r="C185" s="33">
        <f t="shared" si="17"/>
        <v>0.70822919910969984</v>
      </c>
      <c r="D185" s="33">
        <f t="shared" si="18"/>
        <v>0.48393436752141611</v>
      </c>
      <c r="E185" s="33">
        <f t="shared" si="19"/>
        <v>0.50135240979583306</v>
      </c>
      <c r="F185" s="33">
        <f t="shared" si="20"/>
        <v>0.49364753397830663</v>
      </c>
      <c r="G185" s="33">
        <f t="shared" si="21"/>
        <v>0.51614070374994225</v>
      </c>
      <c r="H185" s="33">
        <f t="shared" si="22"/>
        <v>0.57436157369022323</v>
      </c>
      <c r="I185" s="33">
        <f t="shared" si="23"/>
        <v>0.5798604187437687</v>
      </c>
      <c r="J185" s="33">
        <f t="shared" si="24"/>
        <v>0.62224813191736206</v>
      </c>
      <c r="K185" s="32">
        <v>658205</v>
      </c>
      <c r="L185" s="32">
        <v>703676</v>
      </c>
      <c r="M185" s="32">
        <v>766040</v>
      </c>
      <c r="N185" s="32">
        <v>819052</v>
      </c>
      <c r="O185" s="32">
        <v>865080</v>
      </c>
      <c r="P185" s="32">
        <v>893721</v>
      </c>
      <c r="Q185" s="32">
        <v>962880</v>
      </c>
      <c r="R185" s="32">
        <v>1044654</v>
      </c>
      <c r="S185" s="32">
        <v>472815</v>
      </c>
      <c r="T185" s="32">
        <v>347089</v>
      </c>
      <c r="U185" s="32">
        <v>408015</v>
      </c>
      <c r="V185" s="32">
        <v>408843</v>
      </c>
      <c r="W185" s="32">
        <v>451023</v>
      </c>
      <c r="X185" s="32">
        <v>517839</v>
      </c>
      <c r="Y185" s="32">
        <v>562856</v>
      </c>
      <c r="Z185" s="32">
        <v>654554</v>
      </c>
      <c r="AA185" s="32">
        <v>6655</v>
      </c>
      <c r="AB185" s="32">
        <v>6556</v>
      </c>
      <c r="AC185" s="32">
        <v>23959</v>
      </c>
      <c r="AD185" s="32">
        <v>4520</v>
      </c>
      <c r="AE185" s="32">
        <v>4520</v>
      </c>
      <c r="AF185" s="32">
        <v>4520</v>
      </c>
      <c r="AG185" s="32">
        <v>4520</v>
      </c>
      <c r="AH185" s="32">
        <v>4520</v>
      </c>
    </row>
    <row r="186" spans="1:34" x14ac:dyDescent="0.3">
      <c r="A186" s="3">
        <v>1133</v>
      </c>
      <c r="B186" s="4" t="s">
        <v>182</v>
      </c>
      <c r="C186" s="33">
        <f t="shared" si="17"/>
        <v>0.54221372891375774</v>
      </c>
      <c r="D186" s="33">
        <f t="shared" si="18"/>
        <v>0.57908770627268868</v>
      </c>
      <c r="E186" s="33">
        <f t="shared" si="19"/>
        <v>0.58367167364132699</v>
      </c>
      <c r="F186" s="33">
        <f t="shared" si="20"/>
        <v>0.62818100576813718</v>
      </c>
      <c r="G186" s="33">
        <f t="shared" si="21"/>
        <v>0.6705696788529707</v>
      </c>
      <c r="H186" s="33">
        <f t="shared" si="22"/>
        <v>0.66703949911597515</v>
      </c>
      <c r="I186" s="33">
        <f t="shared" si="23"/>
        <v>0.63466425584530972</v>
      </c>
      <c r="J186" s="33">
        <f t="shared" si="24"/>
        <v>0.70199007227025156</v>
      </c>
      <c r="K186" s="32">
        <v>290948</v>
      </c>
      <c r="L186" s="32">
        <v>280151</v>
      </c>
      <c r="M186" s="32">
        <v>288664</v>
      </c>
      <c r="N186" s="32">
        <v>307725</v>
      </c>
      <c r="O186" s="32">
        <v>302416</v>
      </c>
      <c r="P186" s="32">
        <v>315602</v>
      </c>
      <c r="Q186" s="32">
        <v>321882</v>
      </c>
      <c r="R186" s="32">
        <v>331395</v>
      </c>
      <c r="S186" s="32">
        <v>162224</v>
      </c>
      <c r="T186" s="32">
        <v>165370</v>
      </c>
      <c r="U186" s="32">
        <v>174047</v>
      </c>
      <c r="V186" s="32">
        <v>196789</v>
      </c>
      <c r="W186" s="32">
        <v>208401</v>
      </c>
      <c r="X186" s="32">
        <v>216034</v>
      </c>
      <c r="Y186" s="32">
        <v>209802</v>
      </c>
      <c r="Z186" s="32">
        <v>238305</v>
      </c>
      <c r="AA186" s="32">
        <v>4468</v>
      </c>
      <c r="AB186" s="32">
        <v>3138</v>
      </c>
      <c r="AC186" s="32">
        <v>5562</v>
      </c>
      <c r="AD186" s="32">
        <v>3482</v>
      </c>
      <c r="AE186" s="32">
        <v>5610</v>
      </c>
      <c r="AF186" s="32">
        <v>5515</v>
      </c>
      <c r="AG186" s="32">
        <v>5515</v>
      </c>
      <c r="AH186" s="32">
        <v>5669</v>
      </c>
    </row>
    <row r="187" spans="1:34" x14ac:dyDescent="0.3">
      <c r="A187" s="3">
        <v>1134</v>
      </c>
      <c r="B187" s="4" t="s">
        <v>183</v>
      </c>
      <c r="C187" s="33">
        <f t="shared" si="17"/>
        <v>0.33949629489558342</v>
      </c>
      <c r="D187" s="33">
        <f t="shared" si="18"/>
        <v>0.28858308767684049</v>
      </c>
      <c r="E187" s="33">
        <f t="shared" si="19"/>
        <v>0.23953288084155269</v>
      </c>
      <c r="F187" s="33">
        <f t="shared" si="20"/>
        <v>0.20919427029844112</v>
      </c>
      <c r="G187" s="33">
        <f t="shared" si="21"/>
        <v>0.27519028864946621</v>
      </c>
      <c r="H187" s="33">
        <f t="shared" si="22"/>
        <v>0.29684964402866271</v>
      </c>
      <c r="I187" s="33">
        <f t="shared" si="23"/>
        <v>0.25819861515245596</v>
      </c>
      <c r="J187" s="33">
        <f t="shared" si="24"/>
        <v>0.30323853106712551</v>
      </c>
      <c r="K187" s="32">
        <v>423065</v>
      </c>
      <c r="L187" s="32">
        <v>466098</v>
      </c>
      <c r="M187" s="32">
        <v>487670</v>
      </c>
      <c r="N187" s="32">
        <v>521912</v>
      </c>
      <c r="O187" s="32">
        <v>509095</v>
      </c>
      <c r="P187" s="32">
        <v>518862</v>
      </c>
      <c r="Q187" s="32">
        <v>553996</v>
      </c>
      <c r="R187" s="32">
        <v>554171</v>
      </c>
      <c r="S187" s="32">
        <v>149601</v>
      </c>
      <c r="T187" s="32">
        <v>137128</v>
      </c>
      <c r="U187" s="32">
        <v>126702</v>
      </c>
      <c r="V187" s="32">
        <v>115019</v>
      </c>
      <c r="W187" s="32">
        <v>146468</v>
      </c>
      <c r="X187" s="32">
        <v>155822</v>
      </c>
      <c r="Y187" s="32">
        <v>144839</v>
      </c>
      <c r="Z187" s="32">
        <v>169844</v>
      </c>
      <c r="AA187" s="32">
        <v>5972</v>
      </c>
      <c r="AB187" s="32">
        <v>2620</v>
      </c>
      <c r="AC187" s="32">
        <v>9889</v>
      </c>
      <c r="AD187" s="32">
        <v>5838</v>
      </c>
      <c r="AE187" s="32">
        <v>6370</v>
      </c>
      <c r="AF187" s="32">
        <v>1798</v>
      </c>
      <c r="AG187" s="32">
        <v>1798</v>
      </c>
      <c r="AH187" s="32">
        <v>1798</v>
      </c>
    </row>
    <row r="188" spans="1:34" x14ac:dyDescent="0.3">
      <c r="A188" s="3">
        <v>1135</v>
      </c>
      <c r="B188" s="4" t="s">
        <v>184</v>
      </c>
      <c r="C188" s="33">
        <f t="shared" si="17"/>
        <v>0.57272128582463511</v>
      </c>
      <c r="D188" s="33">
        <f t="shared" si="18"/>
        <v>0.57964612183802</v>
      </c>
      <c r="E188" s="33">
        <f t="shared" si="19"/>
        <v>0.64152906786451924</v>
      </c>
      <c r="F188" s="33">
        <f t="shared" si="20"/>
        <v>0.67340434344711519</v>
      </c>
      <c r="G188" s="33">
        <f t="shared" si="21"/>
        <v>0.64251895024298389</v>
      </c>
      <c r="H188" s="33">
        <f t="shared" si="22"/>
        <v>0.71237067120470232</v>
      </c>
      <c r="I188" s="33">
        <f t="shared" si="23"/>
        <v>0.72599700902271513</v>
      </c>
      <c r="J188" s="33">
        <f t="shared" si="24"/>
        <v>0.71576202734753802</v>
      </c>
      <c r="K188" s="32">
        <v>403912</v>
      </c>
      <c r="L188" s="32">
        <v>424892</v>
      </c>
      <c r="M188" s="32">
        <v>443015</v>
      </c>
      <c r="N188" s="32">
        <v>458714</v>
      </c>
      <c r="O188" s="32">
        <v>480073</v>
      </c>
      <c r="P188" s="32">
        <v>478915</v>
      </c>
      <c r="Q188" s="32">
        <v>502177</v>
      </c>
      <c r="R188" s="32">
        <v>513538</v>
      </c>
      <c r="S188" s="32">
        <v>242670</v>
      </c>
      <c r="T188" s="32">
        <v>256378</v>
      </c>
      <c r="U188" s="32">
        <v>288917</v>
      </c>
      <c r="V188" s="32">
        <v>313610</v>
      </c>
      <c r="W188" s="32">
        <v>313795</v>
      </c>
      <c r="X188" s="32">
        <v>343715</v>
      </c>
      <c r="Y188" s="32">
        <v>367129</v>
      </c>
      <c r="Z188" s="32">
        <v>369616</v>
      </c>
      <c r="AA188" s="32">
        <v>11341</v>
      </c>
      <c r="AB188" s="32">
        <v>10091</v>
      </c>
      <c r="AC188" s="32">
        <v>4710</v>
      </c>
      <c r="AD188" s="32">
        <v>4710</v>
      </c>
      <c r="AE188" s="32">
        <v>5339</v>
      </c>
      <c r="AF188" s="32">
        <v>2550</v>
      </c>
      <c r="AG188" s="32">
        <v>2550</v>
      </c>
      <c r="AH188" s="32">
        <v>2045</v>
      </c>
    </row>
    <row r="189" spans="1:34" x14ac:dyDescent="0.3">
      <c r="A189" s="3">
        <v>1141</v>
      </c>
      <c r="B189" s="4" t="s">
        <v>185</v>
      </c>
      <c r="C189" s="33">
        <f t="shared" si="17"/>
        <v>0.30042459819901973</v>
      </c>
      <c r="D189" s="33">
        <f t="shared" si="18"/>
        <v>0.33626846511291519</v>
      </c>
      <c r="E189" s="33">
        <f t="shared" si="19"/>
        <v>0.38203181474409065</v>
      </c>
      <c r="F189" s="33">
        <f t="shared" si="20"/>
        <v>0.54812141366972156</v>
      </c>
      <c r="G189" s="33">
        <f t="shared" si="21"/>
        <v>0.76734817392620047</v>
      </c>
      <c r="H189" s="33">
        <f t="shared" si="22"/>
        <v>0.83690507469756459</v>
      </c>
      <c r="I189" s="33">
        <f t="shared" si="23"/>
        <v>0.78068559167617457</v>
      </c>
      <c r="J189" s="33">
        <f t="shared" si="24"/>
        <v>0.45726530100092339</v>
      </c>
      <c r="K189" s="32">
        <v>210552</v>
      </c>
      <c r="L189" s="32">
        <v>221228</v>
      </c>
      <c r="M189" s="32">
        <v>239323</v>
      </c>
      <c r="N189" s="32">
        <v>257401</v>
      </c>
      <c r="O189" s="32">
        <v>264365</v>
      </c>
      <c r="P189" s="32">
        <v>270223</v>
      </c>
      <c r="Q189" s="32">
        <v>293615</v>
      </c>
      <c r="R189" s="32">
        <v>310813</v>
      </c>
      <c r="S189" s="32">
        <v>71508</v>
      </c>
      <c r="T189" s="32">
        <v>82433</v>
      </c>
      <c r="U189" s="32">
        <v>101503</v>
      </c>
      <c r="V189" s="32">
        <v>146940</v>
      </c>
      <c r="W189" s="32">
        <v>210085</v>
      </c>
      <c r="X189" s="32">
        <v>242512</v>
      </c>
      <c r="Y189" s="32">
        <v>239348</v>
      </c>
      <c r="Z189" s="32">
        <v>156466</v>
      </c>
      <c r="AA189" s="32">
        <v>8253</v>
      </c>
      <c r="AB189" s="32">
        <v>8041</v>
      </c>
      <c r="AC189" s="32">
        <v>10074</v>
      </c>
      <c r="AD189" s="32">
        <v>5853</v>
      </c>
      <c r="AE189" s="32">
        <v>7225</v>
      </c>
      <c r="AF189" s="32">
        <v>16361</v>
      </c>
      <c r="AG189" s="32">
        <v>10127</v>
      </c>
      <c r="AH189" s="32">
        <v>14342</v>
      </c>
    </row>
    <row r="190" spans="1:34" x14ac:dyDescent="0.3">
      <c r="A190" s="3">
        <v>1142</v>
      </c>
      <c r="B190" s="4" t="s">
        <v>186</v>
      </c>
      <c r="C190" s="33">
        <f t="shared" si="17"/>
        <v>0.95479383286322583</v>
      </c>
      <c r="D190" s="33">
        <f t="shared" si="18"/>
        <v>1.0513201820940818</v>
      </c>
      <c r="E190" s="33">
        <f t="shared" si="19"/>
        <v>1.0186637839436021</v>
      </c>
      <c r="F190" s="33">
        <f t="shared" si="20"/>
        <v>0.99396288479241979</v>
      </c>
      <c r="G190" s="33">
        <f t="shared" si="21"/>
        <v>0.98033996733409956</v>
      </c>
      <c r="H190" s="33">
        <f t="shared" si="22"/>
        <v>1.014694391329509</v>
      </c>
      <c r="I190" s="33">
        <f t="shared" si="23"/>
        <v>1.044555776541376</v>
      </c>
      <c r="J190" s="33">
        <f t="shared" si="24"/>
        <v>1.0894156174017686</v>
      </c>
      <c r="K190" s="32">
        <v>276887</v>
      </c>
      <c r="L190" s="32">
        <v>296550</v>
      </c>
      <c r="M190" s="32">
        <v>324693</v>
      </c>
      <c r="N190" s="32">
        <v>356296</v>
      </c>
      <c r="O190" s="32">
        <v>363682</v>
      </c>
      <c r="P190" s="32">
        <v>374973</v>
      </c>
      <c r="Q190" s="32">
        <v>397210</v>
      </c>
      <c r="R190" s="32">
        <v>405522</v>
      </c>
      <c r="S190" s="32">
        <v>266220</v>
      </c>
      <c r="T190" s="32">
        <v>314313</v>
      </c>
      <c r="U190" s="32">
        <v>335422</v>
      </c>
      <c r="V190" s="32">
        <v>359767</v>
      </c>
      <c r="W190" s="32">
        <v>362725</v>
      </c>
      <c r="X190" s="32">
        <v>387307</v>
      </c>
      <c r="Y190" s="32">
        <v>422041</v>
      </c>
      <c r="Z190" s="32">
        <v>449296</v>
      </c>
      <c r="AA190" s="32">
        <v>1850</v>
      </c>
      <c r="AB190" s="32">
        <v>2544</v>
      </c>
      <c r="AC190" s="32">
        <v>4669</v>
      </c>
      <c r="AD190" s="32">
        <v>5622</v>
      </c>
      <c r="AE190" s="32">
        <v>6193</v>
      </c>
      <c r="AF190" s="32">
        <v>6824</v>
      </c>
      <c r="AG190" s="32">
        <v>7133</v>
      </c>
      <c r="AH190" s="32">
        <v>7514</v>
      </c>
    </row>
    <row r="191" spans="1:34" x14ac:dyDescent="0.3">
      <c r="A191" s="3">
        <v>1144</v>
      </c>
      <c r="B191" s="4" t="s">
        <v>187</v>
      </c>
      <c r="C191" s="33">
        <f t="shared" si="17"/>
        <v>0.32786349906114787</v>
      </c>
      <c r="D191" s="33">
        <f t="shared" si="18"/>
        <v>0.35607118630541479</v>
      </c>
      <c r="E191" s="33">
        <f t="shared" si="19"/>
        <v>0.35193972613352442</v>
      </c>
      <c r="F191" s="33">
        <f t="shared" si="20"/>
        <v>0.30444691694781423</v>
      </c>
      <c r="G191" s="33">
        <f t="shared" si="21"/>
        <v>0.48016610015068156</v>
      </c>
      <c r="H191" s="33">
        <f t="shared" si="22"/>
        <v>0.46756318421408299</v>
      </c>
      <c r="I191" s="33">
        <f t="shared" si="23"/>
        <v>0.46139027131160698</v>
      </c>
      <c r="J191" s="33">
        <f t="shared" si="24"/>
        <v>0.53863780636970293</v>
      </c>
      <c r="K191" s="32">
        <v>48996</v>
      </c>
      <c r="L191" s="32">
        <v>50122</v>
      </c>
      <c r="M191" s="32">
        <v>51631</v>
      </c>
      <c r="N191" s="32">
        <v>55724</v>
      </c>
      <c r="O191" s="32">
        <v>57074</v>
      </c>
      <c r="P191" s="32">
        <v>59192</v>
      </c>
      <c r="Q191" s="32">
        <v>62290</v>
      </c>
      <c r="R191" s="32">
        <v>64587</v>
      </c>
      <c r="S191" s="32">
        <v>16064</v>
      </c>
      <c r="T191" s="32">
        <v>17847</v>
      </c>
      <c r="U191" s="32">
        <v>18171</v>
      </c>
      <c r="V191" s="32">
        <v>16965</v>
      </c>
      <c r="W191" s="32">
        <v>27405</v>
      </c>
      <c r="X191" s="32">
        <v>27676</v>
      </c>
      <c r="Y191" s="32">
        <v>28740</v>
      </c>
      <c r="Z191" s="32">
        <v>34789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</row>
    <row r="192" spans="1:34" x14ac:dyDescent="0.3">
      <c r="A192" s="3">
        <v>1145</v>
      </c>
      <c r="B192" s="4" t="s">
        <v>188</v>
      </c>
      <c r="C192" s="33">
        <f t="shared" si="17"/>
        <v>0.42384342513671969</v>
      </c>
      <c r="D192" s="33">
        <f t="shared" si="18"/>
        <v>0.39119092185306503</v>
      </c>
      <c r="E192" s="33">
        <f t="shared" si="19"/>
        <v>0.38745375154161527</v>
      </c>
      <c r="F192" s="33">
        <f t="shared" si="20"/>
        <v>0.34673875206683491</v>
      </c>
      <c r="G192" s="33">
        <f t="shared" si="21"/>
        <v>0.37226662168146257</v>
      </c>
      <c r="H192" s="33">
        <f t="shared" si="22"/>
        <v>0.67739097250196112</v>
      </c>
      <c r="I192" s="33">
        <f t="shared" si="23"/>
        <v>0.75050609692350101</v>
      </c>
      <c r="J192" s="33">
        <f t="shared" si="24"/>
        <v>0.94826950380764474</v>
      </c>
      <c r="K192" s="32">
        <v>81188</v>
      </c>
      <c r="L192" s="32">
        <v>85480</v>
      </c>
      <c r="M192" s="32">
        <v>90003</v>
      </c>
      <c r="N192" s="32">
        <v>91928</v>
      </c>
      <c r="O192" s="32">
        <v>94846</v>
      </c>
      <c r="P192" s="32">
        <v>94334</v>
      </c>
      <c r="Q192" s="32">
        <v>105217</v>
      </c>
      <c r="R192" s="32">
        <v>108466</v>
      </c>
      <c r="S192" s="32">
        <v>35574</v>
      </c>
      <c r="T192" s="32">
        <v>34117</v>
      </c>
      <c r="U192" s="32">
        <v>40325</v>
      </c>
      <c r="V192" s="32">
        <v>35237</v>
      </c>
      <c r="W192" s="32">
        <v>37022</v>
      </c>
      <c r="X192" s="32">
        <v>72478</v>
      </c>
      <c r="Y192" s="32">
        <v>74232</v>
      </c>
      <c r="Z192" s="32">
        <v>99485</v>
      </c>
      <c r="AA192" s="32">
        <v>1163</v>
      </c>
      <c r="AB192" s="32">
        <v>678</v>
      </c>
      <c r="AC192" s="32">
        <v>5453</v>
      </c>
      <c r="AD192" s="32">
        <v>3362</v>
      </c>
      <c r="AE192" s="32">
        <v>1714</v>
      </c>
      <c r="AF192" s="32">
        <v>8577</v>
      </c>
      <c r="AG192" s="32">
        <v>-4734</v>
      </c>
      <c r="AH192" s="32">
        <v>-3370</v>
      </c>
    </row>
    <row r="193" spans="1:34" x14ac:dyDescent="0.3">
      <c r="A193" s="3">
        <v>1146</v>
      </c>
      <c r="B193" s="4" t="s">
        <v>189</v>
      </c>
      <c r="C193" s="33">
        <f t="shared" si="17"/>
        <v>0.73451381053300546</v>
      </c>
      <c r="D193" s="33">
        <f t="shared" si="18"/>
        <v>0.73395148363551155</v>
      </c>
      <c r="E193" s="33">
        <f t="shared" si="19"/>
        <v>0.74576733802158113</v>
      </c>
      <c r="F193" s="33">
        <f t="shared" si="20"/>
        <v>0.78162787299703784</v>
      </c>
      <c r="G193" s="33">
        <f t="shared" si="21"/>
        <v>0.80334529429183577</v>
      </c>
      <c r="H193" s="33">
        <f t="shared" si="22"/>
        <v>0.87677960958405576</v>
      </c>
      <c r="I193" s="33">
        <f t="shared" si="23"/>
        <v>0.882754104504195</v>
      </c>
      <c r="J193" s="33">
        <f t="shared" si="24"/>
        <v>0.87343272827417606</v>
      </c>
      <c r="K193" s="32">
        <v>742694</v>
      </c>
      <c r="L193" s="32">
        <v>802286</v>
      </c>
      <c r="M193" s="32">
        <v>857321</v>
      </c>
      <c r="N193" s="32">
        <v>903412</v>
      </c>
      <c r="O193" s="32">
        <v>918544</v>
      </c>
      <c r="P193" s="32">
        <v>942482</v>
      </c>
      <c r="Q193" s="32">
        <v>1024667</v>
      </c>
      <c r="R193" s="32">
        <v>1060282</v>
      </c>
      <c r="S193" s="32">
        <v>546361</v>
      </c>
      <c r="T193" s="32">
        <v>616802</v>
      </c>
      <c r="U193" s="32">
        <v>639362</v>
      </c>
      <c r="V193" s="32">
        <v>706132</v>
      </c>
      <c r="W193" s="32">
        <v>737908</v>
      </c>
      <c r="X193" s="32">
        <v>826349</v>
      </c>
      <c r="Y193" s="32">
        <v>904529</v>
      </c>
      <c r="Z193" s="32">
        <v>935789</v>
      </c>
      <c r="AA193" s="32">
        <v>842</v>
      </c>
      <c r="AB193" s="32">
        <v>27963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9704</v>
      </c>
    </row>
    <row r="194" spans="1:34" x14ac:dyDescent="0.3">
      <c r="A194" s="3">
        <v>1149</v>
      </c>
      <c r="B194" s="4" t="s">
        <v>190</v>
      </c>
      <c r="C194" s="33">
        <f t="shared" si="17"/>
        <v>0.34370327935955286</v>
      </c>
      <c r="D194" s="33">
        <f t="shared" si="18"/>
        <v>0.41375432387875583</v>
      </c>
      <c r="E194" s="33">
        <f t="shared" si="19"/>
        <v>0.38434862143799764</v>
      </c>
      <c r="F194" s="33">
        <f t="shared" si="20"/>
        <v>0.38278529624872643</v>
      </c>
      <c r="G194" s="33">
        <f t="shared" si="21"/>
        <v>0.42757256053736059</v>
      </c>
      <c r="H194" s="33">
        <f t="shared" si="22"/>
        <v>0.42755392019974703</v>
      </c>
      <c r="I194" s="33">
        <f t="shared" si="23"/>
        <v>0.43326106205048476</v>
      </c>
      <c r="J194" s="33">
        <f t="shared" si="24"/>
        <v>0.46535447465924162</v>
      </c>
      <c r="K194" s="32">
        <v>2066806</v>
      </c>
      <c r="L194" s="32">
        <v>2192765</v>
      </c>
      <c r="M194" s="32">
        <v>2370296</v>
      </c>
      <c r="N194" s="32">
        <v>2500804</v>
      </c>
      <c r="O194" s="32">
        <v>2592077</v>
      </c>
      <c r="P194" s="32">
        <v>2739465</v>
      </c>
      <c r="Q194" s="32">
        <v>2904796</v>
      </c>
      <c r="R194" s="32">
        <v>3013939</v>
      </c>
      <c r="S194" s="32">
        <v>809148</v>
      </c>
      <c r="T194" s="32">
        <v>990646</v>
      </c>
      <c r="U194" s="32">
        <v>1066364</v>
      </c>
      <c r="V194" s="32">
        <v>1155243</v>
      </c>
      <c r="W194" s="32">
        <v>1284519</v>
      </c>
      <c r="X194" s="32">
        <v>1361880</v>
      </c>
      <c r="Y194" s="32">
        <v>1478990</v>
      </c>
      <c r="Z194" s="32">
        <v>1635937</v>
      </c>
      <c r="AA194" s="32">
        <v>98780</v>
      </c>
      <c r="AB194" s="32">
        <v>83380</v>
      </c>
      <c r="AC194" s="32">
        <v>155344</v>
      </c>
      <c r="AD194" s="32">
        <v>197972</v>
      </c>
      <c r="AE194" s="32">
        <v>176218</v>
      </c>
      <c r="AF194" s="32">
        <v>190611</v>
      </c>
      <c r="AG194" s="32">
        <v>220455</v>
      </c>
      <c r="AH194" s="32">
        <v>233387</v>
      </c>
    </row>
    <row r="195" spans="1:34" x14ac:dyDescent="0.3">
      <c r="A195" s="3">
        <v>1151</v>
      </c>
      <c r="B195" s="4" t="s">
        <v>191</v>
      </c>
      <c r="C195" s="33">
        <f t="shared" si="17"/>
        <v>0.15769812748250425</v>
      </c>
      <c r="D195" s="33">
        <f t="shared" si="18"/>
        <v>0.24892540399368845</v>
      </c>
      <c r="E195" s="33">
        <f t="shared" si="19"/>
        <v>0.24399265693070663</v>
      </c>
      <c r="F195" s="33">
        <f t="shared" si="20"/>
        <v>0.26011390678895158</v>
      </c>
      <c r="G195" s="33">
        <f t="shared" si="21"/>
        <v>0.47272675753024851</v>
      </c>
      <c r="H195" s="33">
        <f t="shared" si="22"/>
        <v>0.4409972439252573</v>
      </c>
      <c r="I195" s="33">
        <f t="shared" si="23"/>
        <v>0.41197966317127421</v>
      </c>
      <c r="J195" s="33">
        <f t="shared" si="24"/>
        <v>0.54514847648113163</v>
      </c>
      <c r="K195" s="32">
        <v>42296</v>
      </c>
      <c r="L195" s="32">
        <v>36758</v>
      </c>
      <c r="M195" s="32">
        <v>36497</v>
      </c>
      <c r="N195" s="32">
        <v>37399</v>
      </c>
      <c r="O195" s="32">
        <v>35291</v>
      </c>
      <c r="P195" s="32">
        <v>39549</v>
      </c>
      <c r="Q195" s="32">
        <v>44058</v>
      </c>
      <c r="R195" s="32">
        <v>41286</v>
      </c>
      <c r="S195" s="32">
        <v>17015</v>
      </c>
      <c r="T195" s="32">
        <v>16503</v>
      </c>
      <c r="U195" s="32">
        <v>16003</v>
      </c>
      <c r="V195" s="32">
        <v>15494</v>
      </c>
      <c r="W195" s="32">
        <v>21598</v>
      </c>
      <c r="X195" s="32">
        <v>20904</v>
      </c>
      <c r="Y195" s="32">
        <v>20179</v>
      </c>
      <c r="Z195" s="32">
        <v>23384</v>
      </c>
      <c r="AA195" s="32">
        <v>10345</v>
      </c>
      <c r="AB195" s="32">
        <v>7353</v>
      </c>
      <c r="AC195" s="32">
        <v>7098</v>
      </c>
      <c r="AD195" s="32">
        <v>5766</v>
      </c>
      <c r="AE195" s="32">
        <v>4915</v>
      </c>
      <c r="AF195" s="32">
        <v>3463</v>
      </c>
      <c r="AG195" s="32">
        <v>2028</v>
      </c>
      <c r="AH195" s="32">
        <v>877</v>
      </c>
    </row>
    <row r="196" spans="1:34" x14ac:dyDescent="0.3">
      <c r="A196" s="3">
        <v>1160</v>
      </c>
      <c r="B196" s="6" t="s">
        <v>192</v>
      </c>
      <c r="C196" s="33">
        <f t="shared" si="17"/>
        <v>0.53405897212511799</v>
      </c>
      <c r="D196" s="33">
        <f t="shared" si="18"/>
        <v>0.55402797751340049</v>
      </c>
      <c r="E196" s="33">
        <f t="shared" si="19"/>
        <v>0.56405868494677369</v>
      </c>
      <c r="F196" s="33">
        <f t="shared" si="20"/>
        <v>0.5333309969357638</v>
      </c>
      <c r="G196" s="33">
        <f t="shared" si="21"/>
        <v>0.53710765802018201</v>
      </c>
      <c r="H196" s="33">
        <f t="shared" si="22"/>
        <v>0.50864603652731155</v>
      </c>
      <c r="I196" s="33">
        <f t="shared" si="23"/>
        <v>0.55124917566010878</v>
      </c>
      <c r="J196" s="33">
        <f t="shared" si="24"/>
        <v>0.52402534863508354</v>
      </c>
      <c r="K196" s="32">
        <v>548666</v>
      </c>
      <c r="L196" s="32">
        <v>573675</v>
      </c>
      <c r="M196" s="32">
        <v>606561</v>
      </c>
      <c r="N196" s="32">
        <v>656281</v>
      </c>
      <c r="O196" s="32">
        <v>646120</v>
      </c>
      <c r="P196" s="32">
        <v>666953</v>
      </c>
      <c r="Q196" s="32">
        <v>706626</v>
      </c>
      <c r="R196" s="32">
        <v>766274</v>
      </c>
      <c r="S196" s="32">
        <v>299200</v>
      </c>
      <c r="T196" s="32">
        <v>325904</v>
      </c>
      <c r="U196" s="32">
        <v>357574</v>
      </c>
      <c r="V196" s="32">
        <v>360278</v>
      </c>
      <c r="W196" s="32">
        <v>362557</v>
      </c>
      <c r="X196" s="32">
        <v>386775</v>
      </c>
      <c r="Y196" s="32">
        <v>425761</v>
      </c>
      <c r="Z196" s="32">
        <v>432610</v>
      </c>
      <c r="AA196" s="32">
        <v>6180</v>
      </c>
      <c r="AB196" s="32">
        <v>8072</v>
      </c>
      <c r="AC196" s="32">
        <v>15438</v>
      </c>
      <c r="AD196" s="32">
        <v>10263</v>
      </c>
      <c r="AE196" s="32">
        <v>15521</v>
      </c>
      <c r="AF196" s="32">
        <v>47532</v>
      </c>
      <c r="AG196" s="32">
        <v>36234</v>
      </c>
      <c r="AH196" s="32">
        <v>31063</v>
      </c>
    </row>
    <row r="197" spans="1:34" x14ac:dyDescent="0.3">
      <c r="A197" s="3">
        <v>1201</v>
      </c>
      <c r="B197" s="4" t="s">
        <v>193</v>
      </c>
      <c r="C197" s="33">
        <f t="shared" ref="C197:C260" si="25">+(S197-AA197)/K197</f>
        <v>0.47171927027591015</v>
      </c>
      <c r="D197" s="33">
        <f t="shared" ref="D197:D260" si="26">+(T197-AB197)/L197</f>
        <v>0.55526491884557716</v>
      </c>
      <c r="E197" s="33">
        <f t="shared" ref="E197:E260" si="27">+(U197-AC197)/M197</f>
        <v>0.661955501824946</v>
      </c>
      <c r="F197" s="33">
        <f t="shared" ref="F197:F260" si="28">+(V197-AD197)/N197</f>
        <v>0.71944094579350282</v>
      </c>
      <c r="G197" s="33">
        <f t="shared" ref="G197:G260" si="29">+(W197-AE197)/O197</f>
        <v>0.82386146526586512</v>
      </c>
      <c r="H197" s="33">
        <f t="shared" ref="H197:H260" si="30">+(X197-AF197)/P197</f>
        <v>0.71065066801477328</v>
      </c>
      <c r="I197" s="33">
        <f t="shared" ref="I197:I260" si="31">+(Y197-AG197)/Q197</f>
        <v>0.68572414879494481</v>
      </c>
      <c r="J197" s="33">
        <f t="shared" ref="J197:J260" si="32">+(Z197-AH197)/R197</f>
        <v>0.70595408765641199</v>
      </c>
      <c r="K197" s="32">
        <v>14587212</v>
      </c>
      <c r="L197" s="32">
        <v>15513449</v>
      </c>
      <c r="M197" s="32">
        <v>16684055</v>
      </c>
      <c r="N197" s="32">
        <v>17559943</v>
      </c>
      <c r="O197" s="32">
        <v>18078412</v>
      </c>
      <c r="P197" s="32">
        <v>19444555</v>
      </c>
      <c r="Q197" s="32">
        <v>20726645</v>
      </c>
      <c r="R197" s="32">
        <v>21527849</v>
      </c>
      <c r="S197" s="32">
        <v>7001872</v>
      </c>
      <c r="T197" s="32">
        <v>8857534</v>
      </c>
      <c r="U197" s="32">
        <v>11286536</v>
      </c>
      <c r="V197" s="32">
        <v>12855720</v>
      </c>
      <c r="W197" s="32">
        <v>14976148</v>
      </c>
      <c r="X197" s="32">
        <v>13896955</v>
      </c>
      <c r="Y197" s="32">
        <v>14263695</v>
      </c>
      <c r="Z197" s="32">
        <v>15208620</v>
      </c>
      <c r="AA197" s="32">
        <v>120803</v>
      </c>
      <c r="AB197" s="32">
        <v>243460</v>
      </c>
      <c r="AC197" s="32">
        <v>242434</v>
      </c>
      <c r="AD197" s="32">
        <v>222378</v>
      </c>
      <c r="AE197" s="32">
        <v>82041</v>
      </c>
      <c r="AF197" s="32">
        <v>78669</v>
      </c>
      <c r="AG197" s="32">
        <v>50934</v>
      </c>
      <c r="AH197" s="32">
        <v>10947</v>
      </c>
    </row>
    <row r="198" spans="1:34" x14ac:dyDescent="0.3">
      <c r="A198" s="3">
        <v>1211</v>
      </c>
      <c r="B198" s="4" t="s">
        <v>194</v>
      </c>
      <c r="C198" s="33">
        <f t="shared" si="25"/>
        <v>0.68437623587502827</v>
      </c>
      <c r="D198" s="33">
        <f t="shared" si="26"/>
        <v>0.52019944665254991</v>
      </c>
      <c r="E198" s="33">
        <f t="shared" si="27"/>
        <v>0.5294646109879072</v>
      </c>
      <c r="F198" s="33">
        <f t="shared" si="28"/>
        <v>0.56893762715228502</v>
      </c>
      <c r="G198" s="33">
        <f t="shared" si="29"/>
        <v>0.53514961601532696</v>
      </c>
      <c r="H198" s="33">
        <f t="shared" si="30"/>
        <v>0.56272648309281803</v>
      </c>
      <c r="I198" s="33">
        <f t="shared" si="31"/>
        <v>0.54851689288559791</v>
      </c>
      <c r="J198" s="33">
        <f t="shared" si="32"/>
        <v>0.75809462136218198</v>
      </c>
      <c r="K198" s="32">
        <v>260443</v>
      </c>
      <c r="L198" s="32">
        <v>264933</v>
      </c>
      <c r="M198" s="32">
        <v>282729</v>
      </c>
      <c r="N198" s="32">
        <v>302295</v>
      </c>
      <c r="O198" s="32">
        <v>307955</v>
      </c>
      <c r="P198" s="32">
        <v>328115</v>
      </c>
      <c r="Q198" s="32">
        <v>350177</v>
      </c>
      <c r="R198" s="32">
        <v>367528</v>
      </c>
      <c r="S198" s="32">
        <v>184079</v>
      </c>
      <c r="T198" s="32">
        <v>157423</v>
      </c>
      <c r="U198" s="32">
        <v>167532</v>
      </c>
      <c r="V198" s="32">
        <v>193381</v>
      </c>
      <c r="W198" s="32">
        <v>181392</v>
      </c>
      <c r="X198" s="32">
        <v>196160</v>
      </c>
      <c r="Y198" s="32">
        <v>203328</v>
      </c>
      <c r="Z198" s="32">
        <v>300734</v>
      </c>
      <c r="AA198" s="32">
        <v>5838</v>
      </c>
      <c r="AB198" s="32">
        <v>19605</v>
      </c>
      <c r="AC198" s="32">
        <v>17837</v>
      </c>
      <c r="AD198" s="32">
        <v>21394</v>
      </c>
      <c r="AE198" s="32">
        <v>16590</v>
      </c>
      <c r="AF198" s="32">
        <v>11521</v>
      </c>
      <c r="AG198" s="32">
        <v>11250</v>
      </c>
      <c r="AH198" s="32">
        <v>22113</v>
      </c>
    </row>
    <row r="199" spans="1:34" x14ac:dyDescent="0.3">
      <c r="A199" s="3">
        <v>1216</v>
      </c>
      <c r="B199" s="4" t="s">
        <v>195</v>
      </c>
      <c r="C199" s="33">
        <f t="shared" si="25"/>
        <v>0.47081462869049623</v>
      </c>
      <c r="D199" s="33">
        <f t="shared" si="26"/>
        <v>0.45568215364352704</v>
      </c>
      <c r="E199" s="33">
        <f t="shared" si="27"/>
        <v>0.48179987669902657</v>
      </c>
      <c r="F199" s="33">
        <f t="shared" si="28"/>
        <v>0.52021658597825737</v>
      </c>
      <c r="G199" s="33">
        <f t="shared" si="29"/>
        <v>0.54947973027194097</v>
      </c>
      <c r="H199" s="33">
        <f t="shared" si="30"/>
        <v>0.54268147569657044</v>
      </c>
      <c r="I199" s="33">
        <f t="shared" si="31"/>
        <v>0.5557296671030203</v>
      </c>
      <c r="J199" s="33">
        <f t="shared" si="32"/>
        <v>0.55525776060009313</v>
      </c>
      <c r="K199" s="32">
        <v>326345</v>
      </c>
      <c r="L199" s="32">
        <v>352296</v>
      </c>
      <c r="M199" s="32">
        <v>377937</v>
      </c>
      <c r="N199" s="32">
        <v>404643</v>
      </c>
      <c r="O199" s="32">
        <v>411229</v>
      </c>
      <c r="P199" s="32">
        <v>432799</v>
      </c>
      <c r="Q199" s="32">
        <v>465219</v>
      </c>
      <c r="R199" s="32">
        <v>489524</v>
      </c>
      <c r="S199" s="32">
        <v>157985</v>
      </c>
      <c r="T199" s="32">
        <v>171249</v>
      </c>
      <c r="U199" s="32">
        <v>196901</v>
      </c>
      <c r="V199" s="32">
        <v>218026</v>
      </c>
      <c r="W199" s="32">
        <v>238898</v>
      </c>
      <c r="X199" s="32">
        <v>247096</v>
      </c>
      <c r="Y199" s="32">
        <v>267251</v>
      </c>
      <c r="Z199" s="32">
        <v>279252</v>
      </c>
      <c r="AA199" s="32">
        <v>4337</v>
      </c>
      <c r="AB199" s="32">
        <v>10714</v>
      </c>
      <c r="AC199" s="32">
        <v>14811</v>
      </c>
      <c r="AD199" s="32">
        <v>7524</v>
      </c>
      <c r="AE199" s="32">
        <v>12936</v>
      </c>
      <c r="AF199" s="32">
        <v>12224</v>
      </c>
      <c r="AG199" s="32">
        <v>8715</v>
      </c>
      <c r="AH199" s="32">
        <v>7440</v>
      </c>
    </row>
    <row r="200" spans="1:34" x14ac:dyDescent="0.3">
      <c r="A200" s="3">
        <v>1219</v>
      </c>
      <c r="B200" s="4" t="s">
        <v>196</v>
      </c>
      <c r="C200" s="33">
        <f t="shared" si="25"/>
        <v>0.64864256820905397</v>
      </c>
      <c r="D200" s="33">
        <f t="shared" si="26"/>
        <v>0.64925647384275265</v>
      </c>
      <c r="E200" s="33">
        <f t="shared" si="27"/>
        <v>0.64812225102813048</v>
      </c>
      <c r="F200" s="33">
        <f t="shared" si="28"/>
        <v>0.66136298308352548</v>
      </c>
      <c r="G200" s="33">
        <f t="shared" si="29"/>
        <v>0.67453570398470841</v>
      </c>
      <c r="H200" s="33">
        <f t="shared" si="30"/>
        <v>0.67731448449653586</v>
      </c>
      <c r="I200" s="33">
        <f t="shared" si="31"/>
        <v>0.76040781372657151</v>
      </c>
      <c r="J200" s="33">
        <f t="shared" si="32"/>
        <v>0.80952958673329578</v>
      </c>
      <c r="K200" s="32">
        <v>666737</v>
      </c>
      <c r="L200" s="32">
        <v>691166</v>
      </c>
      <c r="M200" s="32">
        <v>748689</v>
      </c>
      <c r="N200" s="32">
        <v>796679</v>
      </c>
      <c r="O200" s="32">
        <v>818228</v>
      </c>
      <c r="P200" s="32">
        <v>856357</v>
      </c>
      <c r="Q200" s="32">
        <v>924834</v>
      </c>
      <c r="R200" s="32">
        <v>956138</v>
      </c>
      <c r="S200" s="32">
        <v>443330</v>
      </c>
      <c r="T200" s="32">
        <v>454788</v>
      </c>
      <c r="U200" s="32">
        <v>491286</v>
      </c>
      <c r="V200" s="32">
        <v>530441</v>
      </c>
      <c r="W200" s="32">
        <v>553871</v>
      </c>
      <c r="X200" s="32">
        <v>583611</v>
      </c>
      <c r="Y200" s="32">
        <v>710008</v>
      </c>
      <c r="Z200" s="32">
        <v>784145</v>
      </c>
      <c r="AA200" s="32">
        <v>10856</v>
      </c>
      <c r="AB200" s="32">
        <v>6044</v>
      </c>
      <c r="AC200" s="32">
        <v>6044</v>
      </c>
      <c r="AD200" s="32">
        <v>3547</v>
      </c>
      <c r="AE200" s="32">
        <v>1947</v>
      </c>
      <c r="AF200" s="32">
        <v>3588</v>
      </c>
      <c r="AG200" s="32">
        <v>6757</v>
      </c>
      <c r="AH200" s="32">
        <v>10123</v>
      </c>
    </row>
    <row r="201" spans="1:34" x14ac:dyDescent="0.3">
      <c r="A201" s="3">
        <v>1221</v>
      </c>
      <c r="B201" s="4" t="s">
        <v>197</v>
      </c>
      <c r="C201" s="33">
        <f t="shared" si="25"/>
        <v>0.73143979725270947</v>
      </c>
      <c r="D201" s="33">
        <f t="shared" si="26"/>
        <v>0.77335396989731375</v>
      </c>
      <c r="E201" s="33">
        <f t="shared" si="27"/>
        <v>0.81666125003895518</v>
      </c>
      <c r="F201" s="33">
        <f t="shared" si="28"/>
        <v>0.83694876363822179</v>
      </c>
      <c r="G201" s="33">
        <f t="shared" si="29"/>
        <v>0.8804483564934279</v>
      </c>
      <c r="H201" s="33">
        <f t="shared" si="30"/>
        <v>0.93095592624868762</v>
      </c>
      <c r="I201" s="33">
        <f t="shared" si="31"/>
        <v>0.98607470081312454</v>
      </c>
      <c r="J201" s="33">
        <f t="shared" si="32"/>
        <v>1.0160045845864354</v>
      </c>
      <c r="K201" s="32">
        <v>988028</v>
      </c>
      <c r="L201" s="32">
        <v>1053793</v>
      </c>
      <c r="M201" s="32">
        <v>1123085</v>
      </c>
      <c r="N201" s="32">
        <v>1213318</v>
      </c>
      <c r="O201" s="32">
        <v>1255608</v>
      </c>
      <c r="P201" s="32">
        <v>1311597</v>
      </c>
      <c r="Q201" s="32">
        <v>1410239</v>
      </c>
      <c r="R201" s="32">
        <v>1471016</v>
      </c>
      <c r="S201" s="32">
        <v>857038</v>
      </c>
      <c r="T201" s="32">
        <v>948287</v>
      </c>
      <c r="U201" s="32">
        <v>1006444</v>
      </c>
      <c r="V201" s="32">
        <v>1098111</v>
      </c>
      <c r="W201" s="32">
        <v>1198526</v>
      </c>
      <c r="X201" s="32">
        <v>1283513</v>
      </c>
      <c r="Y201" s="32">
        <v>1455255</v>
      </c>
      <c r="Z201" s="32">
        <v>1609068</v>
      </c>
      <c r="AA201" s="32">
        <v>134355</v>
      </c>
      <c r="AB201" s="32">
        <v>133332</v>
      </c>
      <c r="AC201" s="32">
        <v>89264</v>
      </c>
      <c r="AD201" s="32">
        <v>82626</v>
      </c>
      <c r="AE201" s="32">
        <v>93028</v>
      </c>
      <c r="AF201" s="32">
        <v>62474</v>
      </c>
      <c r="AG201" s="32">
        <v>64654</v>
      </c>
      <c r="AH201" s="32">
        <v>114509</v>
      </c>
    </row>
    <row r="202" spans="1:34" x14ac:dyDescent="0.3">
      <c r="A202" s="3">
        <v>1222</v>
      </c>
      <c r="B202" s="4" t="s">
        <v>198</v>
      </c>
      <c r="C202" s="33">
        <f t="shared" si="25"/>
        <v>0.58844583954914631</v>
      </c>
      <c r="D202" s="33">
        <f t="shared" si="26"/>
        <v>0.56813374572243114</v>
      </c>
      <c r="E202" s="33">
        <f t="shared" si="27"/>
        <v>0.60345370924353625</v>
      </c>
      <c r="F202" s="33">
        <f t="shared" si="28"/>
        <v>0.68414769652733887</v>
      </c>
      <c r="G202" s="33">
        <f t="shared" si="29"/>
        <v>0.74909745794361493</v>
      </c>
      <c r="H202" s="33">
        <f t="shared" si="30"/>
        <v>0.72964164337748605</v>
      </c>
      <c r="I202" s="33">
        <f t="shared" si="31"/>
        <v>0.7346266753543379</v>
      </c>
      <c r="J202" s="33">
        <f t="shared" si="32"/>
        <v>0.68433046551183185</v>
      </c>
      <c r="K202" s="32">
        <v>193056</v>
      </c>
      <c r="L202" s="32">
        <v>206601</v>
      </c>
      <c r="M202" s="32">
        <v>218953</v>
      </c>
      <c r="N202" s="32">
        <v>242091</v>
      </c>
      <c r="O202" s="32">
        <v>240986</v>
      </c>
      <c r="P202" s="32">
        <v>258346</v>
      </c>
      <c r="Q202" s="32">
        <v>285462</v>
      </c>
      <c r="R202" s="32">
        <v>302785</v>
      </c>
      <c r="S202" s="32">
        <v>113603</v>
      </c>
      <c r="T202" s="32">
        <v>117397</v>
      </c>
      <c r="U202" s="32">
        <v>132909</v>
      </c>
      <c r="V202" s="32">
        <v>165034</v>
      </c>
      <c r="W202" s="32">
        <v>180522</v>
      </c>
      <c r="X202" s="32">
        <v>188500</v>
      </c>
      <c r="Y202" s="32">
        <v>216171</v>
      </c>
      <c r="Z202" s="32">
        <v>216003</v>
      </c>
      <c r="AA202" s="32">
        <v>0</v>
      </c>
      <c r="AB202" s="32">
        <v>20</v>
      </c>
      <c r="AC202" s="32">
        <v>781</v>
      </c>
      <c r="AD202" s="32">
        <v>-592</v>
      </c>
      <c r="AE202" s="32">
        <v>0</v>
      </c>
      <c r="AF202" s="32">
        <v>0</v>
      </c>
      <c r="AG202" s="32">
        <v>6463</v>
      </c>
      <c r="AH202" s="32">
        <v>8798</v>
      </c>
    </row>
    <row r="203" spans="1:34" x14ac:dyDescent="0.3">
      <c r="A203" s="3">
        <v>1223</v>
      </c>
      <c r="B203" s="4" t="s">
        <v>199</v>
      </c>
      <c r="C203" s="33">
        <f t="shared" si="25"/>
        <v>0.59151666018920745</v>
      </c>
      <c r="D203" s="33">
        <f t="shared" si="26"/>
        <v>0.54016195589266303</v>
      </c>
      <c r="E203" s="33">
        <f t="shared" si="27"/>
        <v>0.52349038630436839</v>
      </c>
      <c r="F203" s="33">
        <f t="shared" si="28"/>
        <v>0.49878248925201135</v>
      </c>
      <c r="G203" s="33">
        <f t="shared" si="29"/>
        <v>0.53065569476948038</v>
      </c>
      <c r="H203" s="33">
        <f t="shared" si="30"/>
        <v>0.59469204822948363</v>
      </c>
      <c r="I203" s="33">
        <f t="shared" si="31"/>
        <v>0.82812086800964457</v>
      </c>
      <c r="J203" s="33">
        <f t="shared" si="32"/>
        <v>0.95376666058060977</v>
      </c>
      <c r="K203" s="32">
        <v>203269</v>
      </c>
      <c r="L203" s="32">
        <v>212527</v>
      </c>
      <c r="M203" s="32">
        <v>222027</v>
      </c>
      <c r="N203" s="32">
        <v>224228</v>
      </c>
      <c r="O203" s="32">
        <v>236726</v>
      </c>
      <c r="P203" s="32">
        <v>236287</v>
      </c>
      <c r="Q203" s="32">
        <v>257140</v>
      </c>
      <c r="R203" s="32">
        <v>273850</v>
      </c>
      <c r="S203" s="32">
        <v>121549</v>
      </c>
      <c r="T203" s="32">
        <v>115727</v>
      </c>
      <c r="U203" s="32">
        <v>117307</v>
      </c>
      <c r="V203" s="32">
        <v>112919</v>
      </c>
      <c r="W203" s="32">
        <v>126723</v>
      </c>
      <c r="X203" s="32">
        <v>141646</v>
      </c>
      <c r="Y203" s="32">
        <v>214146</v>
      </c>
      <c r="Z203" s="32">
        <v>262392</v>
      </c>
      <c r="AA203" s="32">
        <v>1312</v>
      </c>
      <c r="AB203" s="32">
        <v>928</v>
      </c>
      <c r="AC203" s="32">
        <v>1078</v>
      </c>
      <c r="AD203" s="32">
        <v>1078</v>
      </c>
      <c r="AE203" s="32">
        <v>1103</v>
      </c>
      <c r="AF203" s="32">
        <v>1128</v>
      </c>
      <c r="AG203" s="32">
        <v>1203</v>
      </c>
      <c r="AH203" s="32">
        <v>1203</v>
      </c>
    </row>
    <row r="204" spans="1:34" x14ac:dyDescent="0.3">
      <c r="A204" s="3">
        <v>1224</v>
      </c>
      <c r="B204" s="4" t="s">
        <v>200</v>
      </c>
      <c r="C204" s="33">
        <f t="shared" si="25"/>
        <v>0.81979737738924285</v>
      </c>
      <c r="D204" s="33">
        <f t="shared" si="26"/>
        <v>0.98687658091533581</v>
      </c>
      <c r="E204" s="33">
        <f t="shared" si="27"/>
        <v>0.90129915801185878</v>
      </c>
      <c r="F204" s="33">
        <f t="shared" si="28"/>
        <v>0.90450038023102119</v>
      </c>
      <c r="G204" s="33">
        <f t="shared" si="29"/>
        <v>0.88146388522940633</v>
      </c>
      <c r="H204" s="33">
        <f t="shared" si="30"/>
        <v>0.93276069400636874</v>
      </c>
      <c r="I204" s="33">
        <f t="shared" si="31"/>
        <v>0.94139391517980742</v>
      </c>
      <c r="J204" s="33">
        <f t="shared" si="32"/>
        <v>0.99077924830054731</v>
      </c>
      <c r="K204" s="32">
        <v>971856</v>
      </c>
      <c r="L204" s="32">
        <v>926283</v>
      </c>
      <c r="M204" s="32">
        <v>1040751</v>
      </c>
      <c r="N204" s="32">
        <v>1054622</v>
      </c>
      <c r="O204" s="32">
        <v>1060411</v>
      </c>
      <c r="P204" s="32">
        <v>1058607</v>
      </c>
      <c r="Q204" s="32">
        <v>1141332</v>
      </c>
      <c r="R204" s="32">
        <v>1208036</v>
      </c>
      <c r="S204" s="32">
        <v>796916</v>
      </c>
      <c r="T204" s="32">
        <v>914318</v>
      </c>
      <c r="U204" s="32">
        <v>938219</v>
      </c>
      <c r="V204" s="32">
        <v>954097</v>
      </c>
      <c r="W204" s="32">
        <v>934905</v>
      </c>
      <c r="X204" s="32">
        <v>987618</v>
      </c>
      <c r="Y204" s="32">
        <v>1074634</v>
      </c>
      <c r="Z204" s="32">
        <v>1221188</v>
      </c>
      <c r="AA204" s="32">
        <v>191</v>
      </c>
      <c r="AB204" s="32">
        <v>191</v>
      </c>
      <c r="AC204" s="32">
        <v>191</v>
      </c>
      <c r="AD204" s="32">
        <v>191</v>
      </c>
      <c r="AE204" s="32">
        <v>191</v>
      </c>
      <c r="AF204" s="32">
        <v>191</v>
      </c>
      <c r="AG204" s="32">
        <v>191</v>
      </c>
      <c r="AH204" s="32">
        <v>24291</v>
      </c>
    </row>
    <row r="205" spans="1:34" x14ac:dyDescent="0.3">
      <c r="A205" s="3">
        <v>1227</v>
      </c>
      <c r="B205" s="4" t="s">
        <v>201</v>
      </c>
      <c r="C205" s="33">
        <f t="shared" si="25"/>
        <v>0.46335811437111024</v>
      </c>
      <c r="D205" s="33">
        <f t="shared" si="26"/>
        <v>0.43155495317890585</v>
      </c>
      <c r="E205" s="33">
        <f t="shared" si="27"/>
        <v>0.44170572848089046</v>
      </c>
      <c r="F205" s="33">
        <f t="shared" si="28"/>
        <v>0.40731508715954601</v>
      </c>
      <c r="G205" s="33">
        <f t="shared" si="29"/>
        <v>0.3861706559005415</v>
      </c>
      <c r="H205" s="33">
        <f t="shared" si="30"/>
        <v>0.37995686211854929</v>
      </c>
      <c r="I205" s="33">
        <f t="shared" si="31"/>
        <v>0.33646520512649652</v>
      </c>
      <c r="J205" s="33">
        <f t="shared" si="32"/>
        <v>0.44357138192978257</v>
      </c>
      <c r="K205" s="32">
        <v>105726</v>
      </c>
      <c r="L205" s="32">
        <v>113624</v>
      </c>
      <c r="M205" s="32">
        <v>113922</v>
      </c>
      <c r="N205" s="32">
        <v>120354</v>
      </c>
      <c r="O205" s="32">
        <v>124836</v>
      </c>
      <c r="P205" s="32">
        <v>125180</v>
      </c>
      <c r="Q205" s="32">
        <v>135063</v>
      </c>
      <c r="R205" s="32">
        <v>137829</v>
      </c>
      <c r="S205" s="32">
        <v>51055</v>
      </c>
      <c r="T205" s="32">
        <v>51101</v>
      </c>
      <c r="U205" s="32">
        <v>51957</v>
      </c>
      <c r="V205" s="32">
        <v>50249</v>
      </c>
      <c r="W205" s="32">
        <v>50301</v>
      </c>
      <c r="X205" s="32">
        <v>49824</v>
      </c>
      <c r="Y205" s="32">
        <v>45444</v>
      </c>
      <c r="Z205" s="32">
        <v>61137</v>
      </c>
      <c r="AA205" s="32">
        <v>2066</v>
      </c>
      <c r="AB205" s="32">
        <v>2066</v>
      </c>
      <c r="AC205" s="32">
        <v>1637</v>
      </c>
      <c r="AD205" s="32">
        <v>1227</v>
      </c>
      <c r="AE205" s="32">
        <v>2093</v>
      </c>
      <c r="AF205" s="32">
        <v>2261</v>
      </c>
      <c r="AG205" s="32">
        <v>0</v>
      </c>
      <c r="AH205" s="32">
        <v>0</v>
      </c>
    </row>
    <row r="206" spans="1:34" x14ac:dyDescent="0.3">
      <c r="A206" s="3">
        <v>1228</v>
      </c>
      <c r="B206" s="4" t="s">
        <v>202</v>
      </c>
      <c r="C206" s="33">
        <f t="shared" si="25"/>
        <v>0.63631080005274754</v>
      </c>
      <c r="D206" s="33">
        <f t="shared" si="26"/>
        <v>0.59369001218300588</v>
      </c>
      <c r="E206" s="33">
        <f t="shared" si="27"/>
        <v>0.66260842056914815</v>
      </c>
      <c r="F206" s="33">
        <f t="shared" si="28"/>
        <v>0.62604351169381944</v>
      </c>
      <c r="G206" s="33">
        <f t="shared" si="29"/>
        <v>0.59229284418934747</v>
      </c>
      <c r="H206" s="33">
        <f t="shared" si="30"/>
        <v>0.59411274533694858</v>
      </c>
      <c r="I206" s="33">
        <f t="shared" si="31"/>
        <v>0.60300936823958695</v>
      </c>
      <c r="J206" s="33">
        <f t="shared" si="32"/>
        <v>0.62211090382773904</v>
      </c>
      <c r="K206" s="32">
        <v>614247</v>
      </c>
      <c r="L206" s="32">
        <v>667323</v>
      </c>
      <c r="M206" s="32">
        <v>657509</v>
      </c>
      <c r="N206" s="32">
        <v>724357</v>
      </c>
      <c r="O206" s="32">
        <v>822171</v>
      </c>
      <c r="P206" s="32">
        <v>841241</v>
      </c>
      <c r="Q206" s="32">
        <v>860247</v>
      </c>
      <c r="R206" s="32">
        <v>907507</v>
      </c>
      <c r="S206" s="32">
        <v>394386</v>
      </c>
      <c r="T206" s="32">
        <v>399717</v>
      </c>
      <c r="U206" s="32">
        <v>439205</v>
      </c>
      <c r="V206" s="32">
        <v>458029</v>
      </c>
      <c r="W206" s="32">
        <v>491516</v>
      </c>
      <c r="X206" s="32">
        <v>506710</v>
      </c>
      <c r="Y206" s="32">
        <v>525786</v>
      </c>
      <c r="Z206" s="32">
        <v>576837</v>
      </c>
      <c r="AA206" s="32">
        <v>3534</v>
      </c>
      <c r="AB206" s="32">
        <v>3534</v>
      </c>
      <c r="AC206" s="32">
        <v>3534</v>
      </c>
      <c r="AD206" s="32">
        <v>4550</v>
      </c>
      <c r="AE206" s="32">
        <v>4550</v>
      </c>
      <c r="AF206" s="32">
        <v>6918</v>
      </c>
      <c r="AG206" s="32">
        <v>7049</v>
      </c>
      <c r="AH206" s="32">
        <v>12267</v>
      </c>
    </row>
    <row r="207" spans="1:34" x14ac:dyDescent="0.3">
      <c r="A207" s="3">
        <v>1231</v>
      </c>
      <c r="B207" s="4" t="s">
        <v>203</v>
      </c>
      <c r="C207" s="33">
        <f t="shared" si="25"/>
        <v>0.46677338195592871</v>
      </c>
      <c r="D207" s="33">
        <f t="shared" si="26"/>
        <v>0.45007513641504782</v>
      </c>
      <c r="E207" s="33">
        <f t="shared" si="27"/>
        <v>0.42365739771089234</v>
      </c>
      <c r="F207" s="33">
        <f t="shared" si="28"/>
        <v>0.42835257555336609</v>
      </c>
      <c r="G207" s="33">
        <f t="shared" si="29"/>
        <v>0.42173927853663523</v>
      </c>
      <c r="H207" s="33">
        <f t="shared" si="30"/>
        <v>0.45224320335297497</v>
      </c>
      <c r="I207" s="33">
        <f t="shared" si="31"/>
        <v>0.4926846753767043</v>
      </c>
      <c r="J207" s="33">
        <f t="shared" si="32"/>
        <v>0.46018094942835031</v>
      </c>
      <c r="K207" s="32">
        <v>282996</v>
      </c>
      <c r="L207" s="32">
        <v>312099</v>
      </c>
      <c r="M207" s="32">
        <v>324668</v>
      </c>
      <c r="N207" s="32">
        <v>342043</v>
      </c>
      <c r="O207" s="32">
        <v>352284</v>
      </c>
      <c r="P207" s="32">
        <v>355028</v>
      </c>
      <c r="Q207" s="32">
        <v>379409</v>
      </c>
      <c r="R207" s="32">
        <v>422549</v>
      </c>
      <c r="S207" s="32">
        <v>133130</v>
      </c>
      <c r="T207" s="32">
        <v>142388</v>
      </c>
      <c r="U207" s="32">
        <v>140286</v>
      </c>
      <c r="V207" s="32">
        <v>147112</v>
      </c>
      <c r="W207" s="32">
        <v>149054</v>
      </c>
      <c r="X207" s="32">
        <v>163475</v>
      </c>
      <c r="Y207" s="32">
        <v>189245</v>
      </c>
      <c r="Z207" s="32">
        <v>197679</v>
      </c>
      <c r="AA207" s="32">
        <v>1035</v>
      </c>
      <c r="AB207" s="32">
        <v>1920</v>
      </c>
      <c r="AC207" s="32">
        <v>2738</v>
      </c>
      <c r="AD207" s="32">
        <v>597</v>
      </c>
      <c r="AE207" s="32">
        <v>482</v>
      </c>
      <c r="AF207" s="32">
        <v>2916</v>
      </c>
      <c r="AG207" s="32">
        <v>2316</v>
      </c>
      <c r="AH207" s="32">
        <v>3230</v>
      </c>
    </row>
    <row r="208" spans="1:34" x14ac:dyDescent="0.3">
      <c r="A208" s="3">
        <v>1232</v>
      </c>
      <c r="B208" s="4" t="s">
        <v>204</v>
      </c>
      <c r="C208" s="33">
        <f t="shared" si="25"/>
        <v>-0.21920847979804833</v>
      </c>
      <c r="D208" s="33">
        <f t="shared" si="26"/>
        <v>-0.20706562656189698</v>
      </c>
      <c r="E208" s="33">
        <f t="shared" si="27"/>
        <v>-0.21749293680297399</v>
      </c>
      <c r="F208" s="33">
        <f t="shared" si="28"/>
        <v>-0.22325193277961061</v>
      </c>
      <c r="G208" s="33">
        <f t="shared" si="29"/>
        <v>-0.20918683036441202</v>
      </c>
      <c r="H208" s="33">
        <f t="shared" si="30"/>
        <v>-5.5130974738647587E-2</v>
      </c>
      <c r="I208" s="33">
        <f t="shared" si="31"/>
        <v>4.5533611870843614E-2</v>
      </c>
      <c r="J208" s="33">
        <f t="shared" si="32"/>
        <v>0.36448646237260218</v>
      </c>
      <c r="K208" s="32">
        <v>147362</v>
      </c>
      <c r="L208" s="32">
        <v>158061</v>
      </c>
      <c r="M208" s="32">
        <v>168125</v>
      </c>
      <c r="N208" s="32">
        <v>180957</v>
      </c>
      <c r="O208" s="32">
        <v>184242</v>
      </c>
      <c r="P208" s="32">
        <v>184234</v>
      </c>
      <c r="Q208" s="32">
        <v>178791</v>
      </c>
      <c r="R208" s="32">
        <v>174846</v>
      </c>
      <c r="S208" s="32">
        <v>-18986</v>
      </c>
      <c r="T208" s="32">
        <v>-21102</v>
      </c>
      <c r="U208" s="32">
        <v>-18573</v>
      </c>
      <c r="V208" s="32">
        <v>-24105</v>
      </c>
      <c r="W208" s="32">
        <v>-22819</v>
      </c>
      <c r="X208" s="32">
        <v>22310</v>
      </c>
      <c r="Y208" s="32">
        <v>40502</v>
      </c>
      <c r="Z208" s="32">
        <v>94675</v>
      </c>
      <c r="AA208" s="32">
        <v>13317</v>
      </c>
      <c r="AB208" s="32">
        <v>11627</v>
      </c>
      <c r="AC208" s="32">
        <v>17993</v>
      </c>
      <c r="AD208" s="32">
        <v>16294</v>
      </c>
      <c r="AE208" s="32">
        <v>15722</v>
      </c>
      <c r="AF208" s="32">
        <v>32467</v>
      </c>
      <c r="AG208" s="32">
        <v>32361</v>
      </c>
      <c r="AH208" s="32">
        <v>30946</v>
      </c>
    </row>
    <row r="209" spans="1:34" x14ac:dyDescent="0.3">
      <c r="A209" s="3">
        <v>1233</v>
      </c>
      <c r="B209" s="4" t="s">
        <v>205</v>
      </c>
      <c r="C209" s="33">
        <f t="shared" si="25"/>
        <v>6.5285016286644945E-2</v>
      </c>
      <c r="D209" s="33">
        <f t="shared" si="26"/>
        <v>-0.16439328885659554</v>
      </c>
      <c r="E209" s="33">
        <f t="shared" si="27"/>
        <v>-0.16793124994928141</v>
      </c>
      <c r="F209" s="33">
        <f t="shared" si="28"/>
        <v>-0.11526502162218331</v>
      </c>
      <c r="G209" s="33">
        <f t="shared" si="29"/>
        <v>-0.12633886770045905</v>
      </c>
      <c r="H209" s="33">
        <f t="shared" si="30"/>
        <v>-2.9521539871677362E-2</v>
      </c>
      <c r="I209" s="33">
        <f t="shared" si="31"/>
        <v>0.10834544967918809</v>
      </c>
      <c r="J209" s="33">
        <f t="shared" si="32"/>
        <v>0.2320954449846557</v>
      </c>
      <c r="K209" s="32">
        <v>122800</v>
      </c>
      <c r="L209" s="32">
        <v>121112</v>
      </c>
      <c r="M209" s="32">
        <v>123229</v>
      </c>
      <c r="N209" s="32">
        <v>125103</v>
      </c>
      <c r="O209" s="32">
        <v>131361</v>
      </c>
      <c r="P209" s="32">
        <v>136375</v>
      </c>
      <c r="Q209" s="32">
        <v>138243</v>
      </c>
      <c r="R209" s="32">
        <v>145005</v>
      </c>
      <c r="S209" s="32">
        <v>11871</v>
      </c>
      <c r="T209" s="32">
        <v>11423</v>
      </c>
      <c r="U209" s="32">
        <v>10068</v>
      </c>
      <c r="V209" s="32">
        <v>15012</v>
      </c>
      <c r="W209" s="32">
        <v>12628</v>
      </c>
      <c r="X209" s="32">
        <v>25228</v>
      </c>
      <c r="Y209" s="32">
        <v>30901</v>
      </c>
      <c r="Z209" s="32">
        <v>47803</v>
      </c>
      <c r="AA209" s="32">
        <v>3854</v>
      </c>
      <c r="AB209" s="32">
        <v>31333</v>
      </c>
      <c r="AC209" s="32">
        <v>30762</v>
      </c>
      <c r="AD209" s="32">
        <v>29432</v>
      </c>
      <c r="AE209" s="32">
        <v>29224</v>
      </c>
      <c r="AF209" s="32">
        <v>29254</v>
      </c>
      <c r="AG209" s="32">
        <v>15923</v>
      </c>
      <c r="AH209" s="32">
        <v>14148</v>
      </c>
    </row>
    <row r="210" spans="1:34" x14ac:dyDescent="0.3">
      <c r="A210" s="3">
        <v>1234</v>
      </c>
      <c r="B210" s="4" t="s">
        <v>206</v>
      </c>
      <c r="C210" s="33">
        <f t="shared" si="25"/>
        <v>0.24677720982421145</v>
      </c>
      <c r="D210" s="33">
        <f t="shared" si="26"/>
        <v>8.7959334482835841E-2</v>
      </c>
      <c r="E210" s="33">
        <f t="shared" si="27"/>
        <v>0.16818654045942513</v>
      </c>
      <c r="F210" s="33">
        <f t="shared" si="28"/>
        <v>0.21285980080989383</v>
      </c>
      <c r="G210" s="33">
        <f t="shared" si="29"/>
        <v>0.31402941549385066</v>
      </c>
      <c r="H210" s="33">
        <f t="shared" si="30"/>
        <v>0.46065542434797385</v>
      </c>
      <c r="I210" s="33">
        <f t="shared" si="31"/>
        <v>0.60256794306314498</v>
      </c>
      <c r="J210" s="33">
        <f t="shared" si="32"/>
        <v>0.65134683951278827</v>
      </c>
      <c r="K210" s="32">
        <v>80210</v>
      </c>
      <c r="L210" s="32">
        <v>89314</v>
      </c>
      <c r="M210" s="32">
        <v>86630</v>
      </c>
      <c r="N210" s="32">
        <v>91370</v>
      </c>
      <c r="O210" s="32">
        <v>94644</v>
      </c>
      <c r="P210" s="32">
        <v>94168</v>
      </c>
      <c r="Q210" s="32">
        <v>96809</v>
      </c>
      <c r="R210" s="32">
        <v>97042</v>
      </c>
      <c r="S210" s="32">
        <v>50451</v>
      </c>
      <c r="T210" s="32">
        <v>48911</v>
      </c>
      <c r="U210" s="32">
        <v>50449</v>
      </c>
      <c r="V210" s="32">
        <v>44932</v>
      </c>
      <c r="W210" s="32">
        <v>49904</v>
      </c>
      <c r="X210" s="32">
        <v>52330</v>
      </c>
      <c r="Y210" s="32">
        <v>67285</v>
      </c>
      <c r="Z210" s="32">
        <v>70943</v>
      </c>
      <c r="AA210" s="32">
        <v>30657</v>
      </c>
      <c r="AB210" s="32">
        <v>41055</v>
      </c>
      <c r="AC210" s="32">
        <v>35879</v>
      </c>
      <c r="AD210" s="32">
        <v>25483</v>
      </c>
      <c r="AE210" s="32">
        <v>20183</v>
      </c>
      <c r="AF210" s="32">
        <v>8951</v>
      </c>
      <c r="AG210" s="32">
        <v>8951</v>
      </c>
      <c r="AH210" s="32">
        <v>7735</v>
      </c>
    </row>
    <row r="211" spans="1:34" x14ac:dyDescent="0.3">
      <c r="A211" s="3">
        <v>1235</v>
      </c>
      <c r="B211" s="4" t="s">
        <v>207</v>
      </c>
      <c r="C211" s="33">
        <f t="shared" si="25"/>
        <v>0.4555834667894999</v>
      </c>
      <c r="D211" s="33">
        <f t="shared" si="26"/>
        <v>0.46359177260862572</v>
      </c>
      <c r="E211" s="33">
        <f t="shared" si="27"/>
        <v>0.47258441877948443</v>
      </c>
      <c r="F211" s="33">
        <f t="shared" si="28"/>
        <v>0.44707962585900907</v>
      </c>
      <c r="G211" s="33">
        <f t="shared" si="29"/>
        <v>0.45591567289415935</v>
      </c>
      <c r="H211" s="33">
        <f t="shared" si="30"/>
        <v>0.48903687235741261</v>
      </c>
      <c r="I211" s="33">
        <f t="shared" si="31"/>
        <v>0.57455128962233792</v>
      </c>
      <c r="J211" s="33">
        <f t="shared" si="32"/>
        <v>0.58998408139174552</v>
      </c>
      <c r="K211" s="32">
        <v>933515</v>
      </c>
      <c r="L211" s="32">
        <v>970028</v>
      </c>
      <c r="M211" s="32">
        <v>1020241</v>
      </c>
      <c r="N211" s="32">
        <v>1071147</v>
      </c>
      <c r="O211" s="32">
        <v>1123245</v>
      </c>
      <c r="P211" s="32">
        <v>1168599</v>
      </c>
      <c r="Q211" s="32">
        <v>1227685</v>
      </c>
      <c r="R211" s="32">
        <v>1319839</v>
      </c>
      <c r="S211" s="32">
        <v>451765</v>
      </c>
      <c r="T211" s="32">
        <v>470351</v>
      </c>
      <c r="U211" s="32">
        <v>523538</v>
      </c>
      <c r="V211" s="32">
        <v>503639</v>
      </c>
      <c r="W211" s="32">
        <v>541778</v>
      </c>
      <c r="X211" s="32">
        <v>597057</v>
      </c>
      <c r="Y211" s="32">
        <v>718353</v>
      </c>
      <c r="Z211" s="32">
        <v>791951</v>
      </c>
      <c r="AA211" s="32">
        <v>26471</v>
      </c>
      <c r="AB211" s="32">
        <v>20654</v>
      </c>
      <c r="AC211" s="32">
        <v>41388</v>
      </c>
      <c r="AD211" s="32">
        <v>24751</v>
      </c>
      <c r="AE211" s="32">
        <v>29673</v>
      </c>
      <c r="AF211" s="32">
        <v>25569</v>
      </c>
      <c r="AG211" s="32">
        <v>12985</v>
      </c>
      <c r="AH211" s="32">
        <v>13267</v>
      </c>
    </row>
    <row r="212" spans="1:34" x14ac:dyDescent="0.3">
      <c r="A212" s="3">
        <v>1238</v>
      </c>
      <c r="B212" s="4" t="s">
        <v>208</v>
      </c>
      <c r="C212" s="33">
        <f t="shared" si="25"/>
        <v>0.76003067129532531</v>
      </c>
      <c r="D212" s="33">
        <f t="shared" si="26"/>
        <v>0.70206195732068055</v>
      </c>
      <c r="E212" s="33">
        <f t="shared" si="27"/>
        <v>0.83276808761653576</v>
      </c>
      <c r="F212" s="33">
        <f t="shared" si="28"/>
        <v>0.89868634129399172</v>
      </c>
      <c r="G212" s="33">
        <f t="shared" si="29"/>
        <v>0.94103156252095066</v>
      </c>
      <c r="H212" s="33">
        <f t="shared" si="30"/>
        <v>1.0107446637217083</v>
      </c>
      <c r="I212" s="33">
        <f t="shared" si="31"/>
        <v>1.0482260207066789</v>
      </c>
      <c r="J212" s="33">
        <f t="shared" si="32"/>
        <v>1.0966774197905782</v>
      </c>
      <c r="K212" s="32">
        <v>595997</v>
      </c>
      <c r="L212" s="32">
        <v>669364</v>
      </c>
      <c r="M212" s="32">
        <v>676402</v>
      </c>
      <c r="N212" s="32">
        <v>699649</v>
      </c>
      <c r="O212" s="32">
        <v>701053</v>
      </c>
      <c r="P212" s="32">
        <v>714215</v>
      </c>
      <c r="Q212" s="32">
        <v>796458</v>
      </c>
      <c r="R212" s="32">
        <v>814337</v>
      </c>
      <c r="S212" s="32">
        <v>522333</v>
      </c>
      <c r="T212" s="32">
        <v>544453</v>
      </c>
      <c r="U212" s="32">
        <v>646352</v>
      </c>
      <c r="V212" s="32">
        <v>716987</v>
      </c>
      <c r="W212" s="32">
        <v>736821</v>
      </c>
      <c r="X212" s="32">
        <v>782906</v>
      </c>
      <c r="Y212" s="32">
        <v>909155</v>
      </c>
      <c r="Z212" s="32">
        <v>962244</v>
      </c>
      <c r="AA212" s="32">
        <v>69357</v>
      </c>
      <c r="AB212" s="32">
        <v>74518</v>
      </c>
      <c r="AC212" s="32">
        <v>83066</v>
      </c>
      <c r="AD212" s="32">
        <v>88222</v>
      </c>
      <c r="AE212" s="32">
        <v>77108</v>
      </c>
      <c r="AF212" s="32">
        <v>61017</v>
      </c>
      <c r="AG212" s="32">
        <v>74287</v>
      </c>
      <c r="AH212" s="32">
        <v>69179</v>
      </c>
    </row>
    <row r="213" spans="1:34" x14ac:dyDescent="0.3">
      <c r="A213" s="3">
        <v>1241</v>
      </c>
      <c r="B213" s="4" t="s">
        <v>209</v>
      </c>
      <c r="C213" s="33">
        <f t="shared" si="25"/>
        <v>0.63478247038567215</v>
      </c>
      <c r="D213" s="33">
        <f t="shared" si="26"/>
        <v>0.59838860769336155</v>
      </c>
      <c r="E213" s="33">
        <f t="shared" si="27"/>
        <v>0.58724542290001902</v>
      </c>
      <c r="F213" s="33">
        <f t="shared" si="28"/>
        <v>0.60001702127659573</v>
      </c>
      <c r="G213" s="33">
        <f t="shared" si="29"/>
        <v>0.63657648370676556</v>
      </c>
      <c r="H213" s="33">
        <f t="shared" si="30"/>
        <v>0.62728216178050467</v>
      </c>
      <c r="I213" s="33">
        <f t="shared" si="31"/>
        <v>0.75591294457017555</v>
      </c>
      <c r="J213" s="33">
        <f t="shared" si="32"/>
        <v>0.71991798917479388</v>
      </c>
      <c r="K213" s="32">
        <v>251483</v>
      </c>
      <c r="L213" s="32">
        <v>270077</v>
      </c>
      <c r="M213" s="32">
        <v>278943</v>
      </c>
      <c r="N213" s="32">
        <v>293750</v>
      </c>
      <c r="O213" s="32">
        <v>296841</v>
      </c>
      <c r="P213" s="32">
        <v>328581</v>
      </c>
      <c r="Q213" s="32">
        <v>341116</v>
      </c>
      <c r="R213" s="32">
        <v>358977</v>
      </c>
      <c r="S213" s="32">
        <v>162308</v>
      </c>
      <c r="T213" s="32">
        <v>165697</v>
      </c>
      <c r="U213" s="32">
        <v>169598</v>
      </c>
      <c r="V213" s="32">
        <v>180926</v>
      </c>
      <c r="W213" s="32">
        <v>193315</v>
      </c>
      <c r="X213" s="32">
        <v>209788</v>
      </c>
      <c r="Y213" s="32">
        <v>260632</v>
      </c>
      <c r="Z213" s="32">
        <v>258434</v>
      </c>
      <c r="AA213" s="32">
        <v>2671</v>
      </c>
      <c r="AB213" s="32">
        <v>4086</v>
      </c>
      <c r="AC213" s="32">
        <v>5790</v>
      </c>
      <c r="AD213" s="32">
        <v>4671</v>
      </c>
      <c r="AE213" s="32">
        <v>4353</v>
      </c>
      <c r="AF213" s="32">
        <v>3675</v>
      </c>
      <c r="AG213" s="32">
        <v>2778</v>
      </c>
      <c r="AH213" s="32">
        <v>0</v>
      </c>
    </row>
    <row r="214" spans="1:34" x14ac:dyDescent="0.3">
      <c r="A214" s="3">
        <v>1242</v>
      </c>
      <c r="B214" s="4" t="s">
        <v>210</v>
      </c>
      <c r="C214" s="33">
        <f t="shared" si="25"/>
        <v>0.49399765045644778</v>
      </c>
      <c r="D214" s="33">
        <f t="shared" si="26"/>
        <v>0.45148385140914454</v>
      </c>
      <c r="E214" s="33">
        <f t="shared" si="27"/>
        <v>0.55044905316328352</v>
      </c>
      <c r="F214" s="33">
        <f t="shared" si="28"/>
        <v>0.67973869572773649</v>
      </c>
      <c r="G214" s="33">
        <f t="shared" si="29"/>
        <v>0.71593659244917718</v>
      </c>
      <c r="H214" s="33">
        <f t="shared" si="30"/>
        <v>1.0658441551962403</v>
      </c>
      <c r="I214" s="33">
        <f t="shared" si="31"/>
        <v>0.89049391371449271</v>
      </c>
      <c r="J214" s="33">
        <f t="shared" si="32"/>
        <v>0.9173046456672006</v>
      </c>
      <c r="K214" s="32">
        <v>163436</v>
      </c>
      <c r="L214" s="32">
        <v>184722</v>
      </c>
      <c r="M214" s="32">
        <v>190846</v>
      </c>
      <c r="N214" s="32">
        <v>195634</v>
      </c>
      <c r="O214" s="32">
        <v>198336</v>
      </c>
      <c r="P214" s="32">
        <v>200443</v>
      </c>
      <c r="Q214" s="32">
        <v>212527</v>
      </c>
      <c r="R214" s="32">
        <v>225974</v>
      </c>
      <c r="S214" s="32">
        <v>81364</v>
      </c>
      <c r="T214" s="32">
        <v>84049</v>
      </c>
      <c r="U214" s="32">
        <v>105793</v>
      </c>
      <c r="V214" s="32">
        <v>133847</v>
      </c>
      <c r="W214" s="32">
        <v>142557</v>
      </c>
      <c r="X214" s="32">
        <v>215810</v>
      </c>
      <c r="Y214" s="32">
        <v>200155</v>
      </c>
      <c r="Z214" s="32">
        <v>210918</v>
      </c>
      <c r="AA214" s="32">
        <v>627</v>
      </c>
      <c r="AB214" s="32">
        <v>650</v>
      </c>
      <c r="AC214" s="32">
        <v>742</v>
      </c>
      <c r="AD214" s="32">
        <v>867</v>
      </c>
      <c r="AE214" s="32">
        <v>561</v>
      </c>
      <c r="AF214" s="32">
        <v>2169</v>
      </c>
      <c r="AG214" s="32">
        <v>10901</v>
      </c>
      <c r="AH214" s="32">
        <v>3631</v>
      </c>
    </row>
    <row r="215" spans="1:34" x14ac:dyDescent="0.3">
      <c r="A215" s="3">
        <v>1243</v>
      </c>
      <c r="B215" s="4" t="s">
        <v>63</v>
      </c>
      <c r="C215" s="33">
        <f t="shared" si="25"/>
        <v>0.65207122397360084</v>
      </c>
      <c r="D215" s="33">
        <f t="shared" si="26"/>
        <v>0.75654284970044283</v>
      </c>
      <c r="E215" s="33">
        <f t="shared" si="27"/>
        <v>0.81082842164499602</v>
      </c>
      <c r="F215" s="33">
        <f t="shared" si="28"/>
        <v>0.93781480046493604</v>
      </c>
      <c r="G215" s="33">
        <f t="shared" si="29"/>
        <v>1.039525778156922</v>
      </c>
      <c r="H215" s="33">
        <f t="shared" si="30"/>
        <v>1.0411454342991318</v>
      </c>
      <c r="I215" s="33">
        <f t="shared" si="31"/>
        <v>1.161613315706205</v>
      </c>
      <c r="J215" s="33">
        <f t="shared" si="32"/>
        <v>1.1721840598546682</v>
      </c>
      <c r="K215" s="32">
        <v>955184</v>
      </c>
      <c r="L215" s="32">
        <v>959750</v>
      </c>
      <c r="M215" s="32">
        <v>1080416</v>
      </c>
      <c r="N215" s="32">
        <v>1156288</v>
      </c>
      <c r="O215" s="32">
        <v>1188642</v>
      </c>
      <c r="P215" s="32">
        <v>1289572</v>
      </c>
      <c r="Q215" s="32">
        <v>1384230</v>
      </c>
      <c r="R215" s="32">
        <v>1570337</v>
      </c>
      <c r="S215" s="32">
        <v>675301</v>
      </c>
      <c r="T215" s="32">
        <v>776601</v>
      </c>
      <c r="U215" s="32">
        <v>926541</v>
      </c>
      <c r="V215" s="32">
        <v>1134893</v>
      </c>
      <c r="W215" s="32">
        <v>1281886</v>
      </c>
      <c r="X215" s="32">
        <v>1388754</v>
      </c>
      <c r="Y215" s="32">
        <v>1654062</v>
      </c>
      <c r="Z215" s="32">
        <v>1886846</v>
      </c>
      <c r="AA215" s="32">
        <v>52453</v>
      </c>
      <c r="AB215" s="32">
        <v>50509</v>
      </c>
      <c r="AC215" s="32">
        <v>50509</v>
      </c>
      <c r="AD215" s="32">
        <v>50509</v>
      </c>
      <c r="AE215" s="32">
        <v>46262</v>
      </c>
      <c r="AF215" s="32">
        <v>46122</v>
      </c>
      <c r="AG215" s="32">
        <v>46122</v>
      </c>
      <c r="AH215" s="32">
        <v>46122</v>
      </c>
    </row>
    <row r="216" spans="1:34" x14ac:dyDescent="0.3">
      <c r="A216" s="3">
        <v>1244</v>
      </c>
      <c r="B216" s="4" t="s">
        <v>211</v>
      </c>
      <c r="C216" s="33">
        <f t="shared" si="25"/>
        <v>0.52765351161238261</v>
      </c>
      <c r="D216" s="33">
        <f t="shared" si="26"/>
        <v>0.54783473098172808</v>
      </c>
      <c r="E216" s="33">
        <f t="shared" si="27"/>
        <v>0.54282946071731342</v>
      </c>
      <c r="F216" s="33">
        <f t="shared" si="28"/>
        <v>0.61064767349876203</v>
      </c>
      <c r="G216" s="33">
        <f t="shared" si="29"/>
        <v>0.67326738131531005</v>
      </c>
      <c r="H216" s="33">
        <f t="shared" si="30"/>
        <v>0.78839720357701959</v>
      </c>
      <c r="I216" s="33">
        <f t="shared" si="31"/>
        <v>0.99839351564496692</v>
      </c>
      <c r="J216" s="33">
        <f t="shared" si="32"/>
        <v>1.0610998337904287</v>
      </c>
      <c r="K216" s="32">
        <v>301101</v>
      </c>
      <c r="L216" s="32">
        <v>329959</v>
      </c>
      <c r="M216" s="32">
        <v>346794</v>
      </c>
      <c r="N216" s="32">
        <v>350161</v>
      </c>
      <c r="O216" s="32">
        <v>362789</v>
      </c>
      <c r="P216" s="32">
        <v>373048</v>
      </c>
      <c r="Q216" s="32">
        <v>410835</v>
      </c>
      <c r="R216" s="32">
        <v>434993</v>
      </c>
      <c r="S216" s="32">
        <v>171644</v>
      </c>
      <c r="T216" s="32">
        <v>196616</v>
      </c>
      <c r="U216" s="32">
        <v>203602</v>
      </c>
      <c r="V216" s="32">
        <v>221400</v>
      </c>
      <c r="W216" s="32">
        <v>249653</v>
      </c>
      <c r="X216" s="32">
        <v>300981</v>
      </c>
      <c r="Y216" s="32">
        <v>413902</v>
      </c>
      <c r="Z216" s="32">
        <v>462500</v>
      </c>
      <c r="AA216" s="32">
        <v>12767</v>
      </c>
      <c r="AB216" s="32">
        <v>15853</v>
      </c>
      <c r="AC216" s="32">
        <v>15352</v>
      </c>
      <c r="AD216" s="32">
        <v>7575</v>
      </c>
      <c r="AE216" s="32">
        <v>5399</v>
      </c>
      <c r="AF216" s="32">
        <v>6871</v>
      </c>
      <c r="AG216" s="32">
        <v>3727</v>
      </c>
      <c r="AH216" s="32">
        <v>929</v>
      </c>
    </row>
    <row r="217" spans="1:34" x14ac:dyDescent="0.3">
      <c r="A217" s="3">
        <v>1245</v>
      </c>
      <c r="B217" s="4" t="s">
        <v>212</v>
      </c>
      <c r="C217" s="33">
        <f t="shared" si="25"/>
        <v>0.43943063252638676</v>
      </c>
      <c r="D217" s="33">
        <f t="shared" si="26"/>
        <v>0.4611608284326259</v>
      </c>
      <c r="E217" s="33">
        <f t="shared" si="27"/>
        <v>0.61063216322927616</v>
      </c>
      <c r="F217" s="33">
        <f t="shared" si="28"/>
        <v>0.63133485967365088</v>
      </c>
      <c r="G217" s="33">
        <f t="shared" si="29"/>
        <v>0.65680189293919966</v>
      </c>
      <c r="H217" s="33">
        <f t="shared" si="30"/>
        <v>0.69941820922807674</v>
      </c>
      <c r="I217" s="33">
        <f t="shared" si="31"/>
        <v>0.76264084751305661</v>
      </c>
      <c r="J217" s="33">
        <f t="shared" si="32"/>
        <v>0.79325289218770589</v>
      </c>
      <c r="K217" s="32">
        <v>330753</v>
      </c>
      <c r="L217" s="32">
        <v>371545</v>
      </c>
      <c r="M217" s="32">
        <v>416886</v>
      </c>
      <c r="N217" s="32">
        <v>426292</v>
      </c>
      <c r="O217" s="32">
        <v>437415</v>
      </c>
      <c r="P217" s="32">
        <v>461678</v>
      </c>
      <c r="Q217" s="32">
        <v>504535</v>
      </c>
      <c r="R217" s="32">
        <v>538779</v>
      </c>
      <c r="S217" s="32">
        <v>162078</v>
      </c>
      <c r="T217" s="32">
        <v>195792</v>
      </c>
      <c r="U217" s="32">
        <v>280176</v>
      </c>
      <c r="V217" s="32">
        <v>288761</v>
      </c>
      <c r="W217" s="32">
        <v>300223</v>
      </c>
      <c r="X217" s="32">
        <v>332371</v>
      </c>
      <c r="Y217" s="32">
        <v>394071</v>
      </c>
      <c r="Z217" s="32">
        <v>437704</v>
      </c>
      <c r="AA217" s="32">
        <v>16735</v>
      </c>
      <c r="AB217" s="32">
        <v>24450</v>
      </c>
      <c r="AC217" s="32">
        <v>25612</v>
      </c>
      <c r="AD217" s="32">
        <v>19628</v>
      </c>
      <c r="AE217" s="32">
        <v>12928</v>
      </c>
      <c r="AF217" s="32">
        <v>9465</v>
      </c>
      <c r="AG217" s="32">
        <v>9292</v>
      </c>
      <c r="AH217" s="32">
        <v>10316</v>
      </c>
    </row>
    <row r="218" spans="1:34" x14ac:dyDescent="0.3">
      <c r="A218" s="3">
        <v>1246</v>
      </c>
      <c r="B218" s="4" t="s">
        <v>213</v>
      </c>
      <c r="C218" s="33">
        <f t="shared" si="25"/>
        <v>0.79320547986019174</v>
      </c>
      <c r="D218" s="33">
        <f t="shared" si="26"/>
        <v>0.78442771772457831</v>
      </c>
      <c r="E218" s="33">
        <f t="shared" si="27"/>
        <v>0.7970657370470805</v>
      </c>
      <c r="F218" s="33">
        <f t="shared" si="28"/>
        <v>0.80211788191014854</v>
      </c>
      <c r="G218" s="33">
        <f t="shared" si="29"/>
        <v>0.79329539989700948</v>
      </c>
      <c r="H218" s="33">
        <f t="shared" si="30"/>
        <v>0.78308207592671464</v>
      </c>
      <c r="I218" s="33">
        <f t="shared" si="31"/>
        <v>0.68170522302461656</v>
      </c>
      <c r="J218" s="33">
        <f t="shared" si="32"/>
        <v>0.78754624203636547</v>
      </c>
      <c r="K218" s="32">
        <v>1074042</v>
      </c>
      <c r="L218" s="32">
        <v>1164338</v>
      </c>
      <c r="M218" s="32">
        <v>1268189</v>
      </c>
      <c r="N218" s="32">
        <v>1346534</v>
      </c>
      <c r="O218" s="32">
        <v>1409838</v>
      </c>
      <c r="P218" s="32">
        <v>1488646</v>
      </c>
      <c r="Q218" s="32">
        <v>1617243</v>
      </c>
      <c r="R218" s="32">
        <v>1789227</v>
      </c>
      <c r="S218" s="32">
        <v>975658</v>
      </c>
      <c r="T218" s="32">
        <v>1037061</v>
      </c>
      <c r="U218" s="32">
        <v>1130975</v>
      </c>
      <c r="V218" s="32">
        <v>1184245</v>
      </c>
      <c r="W218" s="32">
        <v>1222943</v>
      </c>
      <c r="X218" s="32">
        <v>1270190</v>
      </c>
      <c r="Y218" s="32">
        <v>1197345</v>
      </c>
      <c r="Z218" s="32">
        <v>1504275</v>
      </c>
      <c r="AA218" s="32">
        <v>123722</v>
      </c>
      <c r="AB218" s="32">
        <v>123722</v>
      </c>
      <c r="AC218" s="32">
        <v>120145</v>
      </c>
      <c r="AD218" s="32">
        <v>104166</v>
      </c>
      <c r="AE218" s="32">
        <v>104525</v>
      </c>
      <c r="AF218" s="32">
        <v>104458</v>
      </c>
      <c r="AG218" s="32">
        <v>94862</v>
      </c>
      <c r="AH218" s="32">
        <v>95176</v>
      </c>
    </row>
    <row r="219" spans="1:34" x14ac:dyDescent="0.3">
      <c r="A219" s="3">
        <v>1247</v>
      </c>
      <c r="B219" s="4" t="s">
        <v>214</v>
      </c>
      <c r="C219" s="33">
        <f t="shared" si="25"/>
        <v>0.85784386992891359</v>
      </c>
      <c r="D219" s="33">
        <f t="shared" si="26"/>
        <v>0.86852866606690116</v>
      </c>
      <c r="E219" s="33">
        <f t="shared" si="27"/>
        <v>1.0369226514524363</v>
      </c>
      <c r="F219" s="33">
        <f t="shared" si="28"/>
        <v>1.1295145679984977</v>
      </c>
      <c r="G219" s="33">
        <f t="shared" si="29"/>
        <v>1.2045079991762624</v>
      </c>
      <c r="H219" s="33">
        <f t="shared" si="30"/>
        <v>1.178214042089156</v>
      </c>
      <c r="I219" s="33">
        <f t="shared" si="31"/>
        <v>1.1239790280888851</v>
      </c>
      <c r="J219" s="33">
        <f t="shared" si="32"/>
        <v>1.132717808303437</v>
      </c>
      <c r="K219" s="32">
        <v>1384935</v>
      </c>
      <c r="L219" s="32">
        <v>1516148</v>
      </c>
      <c r="M219" s="32">
        <v>1641621</v>
      </c>
      <c r="N219" s="32">
        <v>1746568</v>
      </c>
      <c r="O219" s="32">
        <v>1782121</v>
      </c>
      <c r="P219" s="32">
        <v>1880817</v>
      </c>
      <c r="Q219" s="32">
        <v>1994668</v>
      </c>
      <c r="R219" s="32">
        <v>2146027</v>
      </c>
      <c r="S219" s="32">
        <v>1197368</v>
      </c>
      <c r="T219" s="32">
        <v>1369977</v>
      </c>
      <c r="U219" s="32">
        <v>1748500</v>
      </c>
      <c r="V219" s="32">
        <v>1985256</v>
      </c>
      <c r="W219" s="32">
        <v>2161702</v>
      </c>
      <c r="X219" s="32">
        <v>2325135</v>
      </c>
      <c r="Y219" s="32">
        <v>2358601</v>
      </c>
      <c r="Z219" s="32">
        <v>2546647</v>
      </c>
      <c r="AA219" s="32">
        <v>9310</v>
      </c>
      <c r="AB219" s="32">
        <v>53159</v>
      </c>
      <c r="AC219" s="32">
        <v>46266</v>
      </c>
      <c r="AD219" s="32">
        <v>12482</v>
      </c>
      <c r="AE219" s="32">
        <v>15123</v>
      </c>
      <c r="AF219" s="32">
        <v>109130</v>
      </c>
      <c r="AG219" s="32">
        <v>116636</v>
      </c>
      <c r="AH219" s="32">
        <v>115804</v>
      </c>
    </row>
    <row r="220" spans="1:34" x14ac:dyDescent="0.3">
      <c r="A220" s="3">
        <v>1251</v>
      </c>
      <c r="B220" s="4" t="s">
        <v>215</v>
      </c>
      <c r="C220" s="33">
        <f t="shared" si="25"/>
        <v>0.27586941838649154</v>
      </c>
      <c r="D220" s="33">
        <f t="shared" si="26"/>
        <v>0.29512346170016929</v>
      </c>
      <c r="E220" s="33">
        <f t="shared" si="27"/>
        <v>0.22998804282841459</v>
      </c>
      <c r="F220" s="33">
        <f t="shared" si="28"/>
        <v>0.32224326504436529</v>
      </c>
      <c r="G220" s="33">
        <f t="shared" si="29"/>
        <v>0.39439567041432966</v>
      </c>
      <c r="H220" s="33">
        <f t="shared" si="30"/>
        <v>0.40959775980212254</v>
      </c>
      <c r="I220" s="33">
        <f t="shared" si="31"/>
        <v>0.41743206466159261</v>
      </c>
      <c r="J220" s="33">
        <f t="shared" si="32"/>
        <v>0.36781825742728941</v>
      </c>
      <c r="K220" s="32">
        <v>333125</v>
      </c>
      <c r="L220" s="32">
        <v>352012</v>
      </c>
      <c r="M220" s="32">
        <v>367980</v>
      </c>
      <c r="N220" s="32">
        <v>399186</v>
      </c>
      <c r="O220" s="32">
        <v>396158</v>
      </c>
      <c r="P220" s="32">
        <v>397822</v>
      </c>
      <c r="Q220" s="32">
        <v>415579</v>
      </c>
      <c r="R220" s="32">
        <v>435253</v>
      </c>
      <c r="S220" s="32">
        <v>153344</v>
      </c>
      <c r="T220" s="32">
        <v>170297</v>
      </c>
      <c r="U220" s="32">
        <v>154984</v>
      </c>
      <c r="V220" s="32">
        <v>170779</v>
      </c>
      <c r="W220" s="32">
        <v>196030</v>
      </c>
      <c r="X220" s="32">
        <v>202509</v>
      </c>
      <c r="Y220" s="32">
        <v>215408</v>
      </c>
      <c r="Z220" s="32">
        <v>201709</v>
      </c>
      <c r="AA220" s="32">
        <v>61445</v>
      </c>
      <c r="AB220" s="32">
        <v>66410</v>
      </c>
      <c r="AC220" s="32">
        <v>70353</v>
      </c>
      <c r="AD220" s="32">
        <v>42144</v>
      </c>
      <c r="AE220" s="32">
        <v>39787</v>
      </c>
      <c r="AF220" s="32">
        <v>39562</v>
      </c>
      <c r="AG220" s="32">
        <v>41932</v>
      </c>
      <c r="AH220" s="32">
        <v>41615</v>
      </c>
    </row>
    <row r="221" spans="1:34" x14ac:dyDescent="0.3">
      <c r="A221" s="3">
        <v>1252</v>
      </c>
      <c r="B221" s="4" t="s">
        <v>216</v>
      </c>
      <c r="C221" s="33">
        <f t="shared" si="25"/>
        <v>0.24906374475630896</v>
      </c>
      <c r="D221" s="33">
        <f t="shared" si="26"/>
        <v>0.20754196251599469</v>
      </c>
      <c r="E221" s="33">
        <f t="shared" si="27"/>
        <v>0.16996477595871415</v>
      </c>
      <c r="F221" s="33">
        <f t="shared" si="28"/>
        <v>0.13043229250188998</v>
      </c>
      <c r="G221" s="33">
        <f t="shared" si="29"/>
        <v>0.10550083035693973</v>
      </c>
      <c r="H221" s="33">
        <f t="shared" si="30"/>
        <v>9.6519397401660864E-2</v>
      </c>
      <c r="I221" s="33">
        <f t="shared" si="31"/>
        <v>7.3512530052632724E-2</v>
      </c>
      <c r="J221" s="33">
        <f t="shared" si="32"/>
        <v>6.4261770150597891E-2</v>
      </c>
      <c r="K221" s="32">
        <v>75567</v>
      </c>
      <c r="L221" s="32">
        <v>79714</v>
      </c>
      <c r="M221" s="32">
        <v>85453</v>
      </c>
      <c r="N221" s="32">
        <v>87302</v>
      </c>
      <c r="O221" s="32">
        <v>87914</v>
      </c>
      <c r="P221" s="32">
        <v>88749</v>
      </c>
      <c r="Q221" s="32">
        <v>92338</v>
      </c>
      <c r="R221" s="32">
        <v>99935</v>
      </c>
      <c r="S221" s="32">
        <v>18821</v>
      </c>
      <c r="T221" s="32">
        <v>16544</v>
      </c>
      <c r="U221" s="32">
        <v>14524</v>
      </c>
      <c r="V221" s="32">
        <v>11526</v>
      </c>
      <c r="W221" s="32">
        <v>10275</v>
      </c>
      <c r="X221" s="32">
        <v>9566</v>
      </c>
      <c r="Y221" s="32">
        <v>6788</v>
      </c>
      <c r="Z221" s="32">
        <v>7001</v>
      </c>
      <c r="AA221" s="32">
        <v>0</v>
      </c>
      <c r="AB221" s="32">
        <v>0</v>
      </c>
      <c r="AC221" s="32">
        <v>0</v>
      </c>
      <c r="AD221" s="32">
        <v>139</v>
      </c>
      <c r="AE221" s="32">
        <v>1000</v>
      </c>
      <c r="AF221" s="32">
        <v>1000</v>
      </c>
      <c r="AG221" s="32">
        <v>0</v>
      </c>
      <c r="AH221" s="32">
        <v>579</v>
      </c>
    </row>
    <row r="222" spans="1:34" x14ac:dyDescent="0.3">
      <c r="A222" s="3">
        <v>1253</v>
      </c>
      <c r="B222" s="4" t="s">
        <v>217</v>
      </c>
      <c r="C222" s="33">
        <f t="shared" si="25"/>
        <v>0.39291611508974139</v>
      </c>
      <c r="D222" s="33">
        <f t="shared" si="26"/>
        <v>0.39118681773500957</v>
      </c>
      <c r="E222" s="33">
        <f t="shared" si="27"/>
        <v>0.36914036996735583</v>
      </c>
      <c r="F222" s="33">
        <f t="shared" si="28"/>
        <v>0.36266420584084247</v>
      </c>
      <c r="G222" s="33">
        <f t="shared" si="29"/>
        <v>0.41866633056348301</v>
      </c>
      <c r="H222" s="33">
        <f t="shared" si="30"/>
        <v>0.54458198254686263</v>
      </c>
      <c r="I222" s="33">
        <f t="shared" si="31"/>
        <v>0.5854726801061042</v>
      </c>
      <c r="J222" s="33">
        <f t="shared" si="32"/>
        <v>0.59960313325671777</v>
      </c>
      <c r="K222" s="32">
        <v>427562</v>
      </c>
      <c r="L222" s="32">
        <v>463896</v>
      </c>
      <c r="M222" s="32">
        <v>505450</v>
      </c>
      <c r="N222" s="32">
        <v>534238</v>
      </c>
      <c r="O222" s="32">
        <v>555385</v>
      </c>
      <c r="P222" s="32">
        <v>580526</v>
      </c>
      <c r="Q222" s="32">
        <v>615998</v>
      </c>
      <c r="R222" s="32">
        <v>643037</v>
      </c>
      <c r="S222" s="32">
        <v>212867</v>
      </c>
      <c r="T222" s="32">
        <v>221470</v>
      </c>
      <c r="U222" s="32">
        <v>226582</v>
      </c>
      <c r="V222" s="32">
        <v>233749</v>
      </c>
      <c r="W222" s="32">
        <v>263689</v>
      </c>
      <c r="X222" s="32">
        <v>346178</v>
      </c>
      <c r="Y222" s="32">
        <v>389270</v>
      </c>
      <c r="Z222" s="32">
        <v>412659</v>
      </c>
      <c r="AA222" s="32">
        <v>44871</v>
      </c>
      <c r="AB222" s="32">
        <v>40000</v>
      </c>
      <c r="AC222" s="32">
        <v>40000</v>
      </c>
      <c r="AD222" s="32">
        <v>40000</v>
      </c>
      <c r="AE222" s="32">
        <v>31168</v>
      </c>
      <c r="AF222" s="32">
        <v>30034</v>
      </c>
      <c r="AG222" s="32">
        <v>28620</v>
      </c>
      <c r="AH222" s="32">
        <v>27092</v>
      </c>
    </row>
    <row r="223" spans="1:34" x14ac:dyDescent="0.3">
      <c r="A223" s="3">
        <v>1256</v>
      </c>
      <c r="B223" s="4" t="s">
        <v>218</v>
      </c>
      <c r="C223" s="33">
        <f t="shared" si="25"/>
        <v>0.79163942046340863</v>
      </c>
      <c r="D223" s="33">
        <f t="shared" si="26"/>
        <v>0.7627724354626686</v>
      </c>
      <c r="E223" s="33">
        <f t="shared" si="27"/>
        <v>0.75081164233816433</v>
      </c>
      <c r="F223" s="33">
        <f t="shared" si="28"/>
        <v>0.75055710069488746</v>
      </c>
      <c r="G223" s="33">
        <f t="shared" si="29"/>
        <v>0.73002702370716133</v>
      </c>
      <c r="H223" s="33">
        <f t="shared" si="30"/>
        <v>0.80345837572958556</v>
      </c>
      <c r="I223" s="33">
        <f t="shared" si="31"/>
        <v>1.0154506392271323</v>
      </c>
      <c r="J223" s="33">
        <f t="shared" si="32"/>
        <v>0.86213846115409276</v>
      </c>
      <c r="K223" s="32">
        <v>380787</v>
      </c>
      <c r="L223" s="32">
        <v>405463</v>
      </c>
      <c r="M223" s="32">
        <v>441389</v>
      </c>
      <c r="N223" s="32">
        <v>470292</v>
      </c>
      <c r="O223" s="32">
        <v>488460</v>
      </c>
      <c r="P223" s="32">
        <v>517931</v>
      </c>
      <c r="Q223" s="32">
        <v>565996</v>
      </c>
      <c r="R223" s="32">
        <v>600385</v>
      </c>
      <c r="S223" s="32">
        <v>305145</v>
      </c>
      <c r="T223" s="32">
        <v>318779</v>
      </c>
      <c r="U223" s="32">
        <v>343337</v>
      </c>
      <c r="V223" s="32">
        <v>360301</v>
      </c>
      <c r="W223" s="32">
        <v>364737</v>
      </c>
      <c r="X223" s="32">
        <v>423547</v>
      </c>
      <c r="Y223" s="32">
        <v>580689</v>
      </c>
      <c r="Z223" s="32">
        <v>524787</v>
      </c>
      <c r="AA223" s="32">
        <v>3699</v>
      </c>
      <c r="AB223" s="32">
        <v>9503</v>
      </c>
      <c r="AC223" s="32">
        <v>11937</v>
      </c>
      <c r="AD223" s="32">
        <v>7320</v>
      </c>
      <c r="AE223" s="32">
        <v>8148</v>
      </c>
      <c r="AF223" s="32">
        <v>7411</v>
      </c>
      <c r="AG223" s="32">
        <v>5948</v>
      </c>
      <c r="AH223" s="32">
        <v>7172</v>
      </c>
    </row>
    <row r="224" spans="1:34" x14ac:dyDescent="0.3">
      <c r="A224" s="3">
        <v>1259</v>
      </c>
      <c r="B224" s="4" t="s">
        <v>219</v>
      </c>
      <c r="C224" s="33">
        <f t="shared" si="25"/>
        <v>0.58218296677585402</v>
      </c>
      <c r="D224" s="33">
        <f t="shared" si="26"/>
        <v>0.65772030729355058</v>
      </c>
      <c r="E224" s="33">
        <f t="shared" si="27"/>
        <v>0.60115936074384868</v>
      </c>
      <c r="F224" s="33">
        <f t="shared" si="28"/>
        <v>0.51806069531637333</v>
      </c>
      <c r="G224" s="33">
        <f t="shared" si="29"/>
        <v>0.51912738356702715</v>
      </c>
      <c r="H224" s="33">
        <f t="shared" si="30"/>
        <v>0.5116331206290361</v>
      </c>
      <c r="I224" s="33">
        <f t="shared" si="31"/>
        <v>0.51018411378867079</v>
      </c>
      <c r="J224" s="33">
        <f t="shared" si="32"/>
        <v>0.63232693905888226</v>
      </c>
      <c r="K224" s="32">
        <v>393208</v>
      </c>
      <c r="L224" s="32">
        <v>417451</v>
      </c>
      <c r="M224" s="32">
        <v>447833</v>
      </c>
      <c r="N224" s="32">
        <v>478027</v>
      </c>
      <c r="O224" s="32">
        <v>501297</v>
      </c>
      <c r="P224" s="32">
        <v>548649</v>
      </c>
      <c r="Q224" s="32">
        <v>576437</v>
      </c>
      <c r="R224" s="32">
        <v>584794</v>
      </c>
      <c r="S224" s="32">
        <v>230539</v>
      </c>
      <c r="T224" s="32">
        <v>276186</v>
      </c>
      <c r="U224" s="32">
        <v>270839</v>
      </c>
      <c r="V224" s="32">
        <v>249267</v>
      </c>
      <c r="W224" s="32">
        <v>269441</v>
      </c>
      <c r="X224" s="32">
        <v>288423</v>
      </c>
      <c r="Y224" s="32">
        <v>302468</v>
      </c>
      <c r="Z224" s="32">
        <v>378301</v>
      </c>
      <c r="AA224" s="32">
        <v>1620</v>
      </c>
      <c r="AB224" s="32">
        <v>1620</v>
      </c>
      <c r="AC224" s="32">
        <v>1620</v>
      </c>
      <c r="AD224" s="32">
        <v>1620</v>
      </c>
      <c r="AE224" s="32">
        <v>9204</v>
      </c>
      <c r="AF224" s="32">
        <v>7716</v>
      </c>
      <c r="AG224" s="32">
        <v>8379</v>
      </c>
      <c r="AH224" s="32">
        <v>8520</v>
      </c>
    </row>
    <row r="225" spans="1:34" x14ac:dyDescent="0.3">
      <c r="A225" s="3">
        <v>1260</v>
      </c>
      <c r="B225" s="4" t="s">
        <v>220</v>
      </c>
      <c r="C225" s="33">
        <f t="shared" si="25"/>
        <v>0.55720018464171761</v>
      </c>
      <c r="D225" s="33">
        <f t="shared" si="26"/>
        <v>0.5412148447925913</v>
      </c>
      <c r="E225" s="33">
        <f t="shared" si="27"/>
        <v>0.53136034585309944</v>
      </c>
      <c r="F225" s="33">
        <f t="shared" si="28"/>
        <v>0.55144426801808033</v>
      </c>
      <c r="G225" s="33">
        <f t="shared" si="29"/>
        <v>0.55623573129335102</v>
      </c>
      <c r="H225" s="33">
        <f t="shared" si="30"/>
        <v>0.53735839139191499</v>
      </c>
      <c r="I225" s="33">
        <f t="shared" si="31"/>
        <v>0.5601192513066191</v>
      </c>
      <c r="J225" s="33">
        <f t="shared" si="32"/>
        <v>0.55387603098083116</v>
      </c>
      <c r="K225" s="32">
        <v>296791</v>
      </c>
      <c r="L225" s="32">
        <v>322214</v>
      </c>
      <c r="M225" s="32">
        <v>344655</v>
      </c>
      <c r="N225" s="32">
        <v>361498</v>
      </c>
      <c r="O225" s="32">
        <v>367062</v>
      </c>
      <c r="P225" s="32">
        <v>395721</v>
      </c>
      <c r="Q225" s="32">
        <v>406201</v>
      </c>
      <c r="R225" s="32">
        <v>437690</v>
      </c>
      <c r="S225" s="32">
        <v>169438</v>
      </c>
      <c r="T225" s="32">
        <v>179467</v>
      </c>
      <c r="U225" s="32">
        <v>188231</v>
      </c>
      <c r="V225" s="32">
        <v>204441</v>
      </c>
      <c r="W225" s="32">
        <v>209268</v>
      </c>
      <c r="X225" s="32">
        <v>217739</v>
      </c>
      <c r="Y225" s="32">
        <v>232616</v>
      </c>
      <c r="Z225" s="32">
        <v>247521</v>
      </c>
      <c r="AA225" s="32">
        <v>4066</v>
      </c>
      <c r="AB225" s="32">
        <v>5080</v>
      </c>
      <c r="AC225" s="32">
        <v>5095</v>
      </c>
      <c r="AD225" s="32">
        <v>5095</v>
      </c>
      <c r="AE225" s="32">
        <v>5095</v>
      </c>
      <c r="AF225" s="32">
        <v>5095</v>
      </c>
      <c r="AG225" s="32">
        <v>5095</v>
      </c>
      <c r="AH225" s="32">
        <v>5095</v>
      </c>
    </row>
    <row r="226" spans="1:34" x14ac:dyDescent="0.3">
      <c r="A226" s="3">
        <v>1263</v>
      </c>
      <c r="B226" s="4" t="s">
        <v>221</v>
      </c>
      <c r="C226" s="33">
        <f t="shared" si="25"/>
        <v>0.54082771116931927</v>
      </c>
      <c r="D226" s="33">
        <f t="shared" si="26"/>
        <v>0.51897583121525437</v>
      </c>
      <c r="E226" s="33">
        <f t="shared" si="27"/>
        <v>0.57536989022844987</v>
      </c>
      <c r="F226" s="33">
        <f t="shared" si="28"/>
        <v>0.65454896999578294</v>
      </c>
      <c r="G226" s="33">
        <f t="shared" si="29"/>
        <v>0.68924562533015032</v>
      </c>
      <c r="H226" s="33">
        <f t="shared" si="30"/>
        <v>0.69858118114156587</v>
      </c>
      <c r="I226" s="33">
        <f t="shared" si="31"/>
        <v>0.71571130469246469</v>
      </c>
      <c r="J226" s="33">
        <f t="shared" si="32"/>
        <v>0.73855206500194348</v>
      </c>
      <c r="K226" s="32">
        <v>953666</v>
      </c>
      <c r="L226" s="32">
        <v>1035923</v>
      </c>
      <c r="M226" s="32">
        <v>1110397</v>
      </c>
      <c r="N226" s="32">
        <v>1199898</v>
      </c>
      <c r="O226" s="32">
        <v>1228607</v>
      </c>
      <c r="P226" s="32">
        <v>1253296</v>
      </c>
      <c r="Q226" s="32">
        <v>1342301</v>
      </c>
      <c r="R226" s="32">
        <v>1448449</v>
      </c>
      <c r="S226" s="32">
        <v>527637</v>
      </c>
      <c r="T226" s="32">
        <v>576751</v>
      </c>
      <c r="U226" s="32">
        <v>649033</v>
      </c>
      <c r="V226" s="32">
        <v>803927</v>
      </c>
      <c r="W226" s="32">
        <v>855652</v>
      </c>
      <c r="X226" s="32">
        <v>884864</v>
      </c>
      <c r="Y226" s="32">
        <v>970035</v>
      </c>
      <c r="Z226" s="32">
        <v>1079090</v>
      </c>
      <c r="AA226" s="32">
        <v>11868</v>
      </c>
      <c r="AB226" s="32">
        <v>39132</v>
      </c>
      <c r="AC226" s="32">
        <v>10144</v>
      </c>
      <c r="AD226" s="32">
        <v>18535</v>
      </c>
      <c r="AE226" s="32">
        <v>8840</v>
      </c>
      <c r="AF226" s="32">
        <v>9335</v>
      </c>
      <c r="AG226" s="32">
        <v>9335</v>
      </c>
      <c r="AH226" s="32">
        <v>9335</v>
      </c>
    </row>
    <row r="227" spans="1:34" x14ac:dyDescent="0.3">
      <c r="A227" s="3">
        <v>1264</v>
      </c>
      <c r="B227" s="4" t="s">
        <v>222</v>
      </c>
      <c r="C227" s="33">
        <f t="shared" si="25"/>
        <v>0.63185225944012657</v>
      </c>
      <c r="D227" s="33">
        <f t="shared" si="26"/>
        <v>0.65600398280322347</v>
      </c>
      <c r="E227" s="33">
        <f t="shared" si="27"/>
        <v>0.45613390144301041</v>
      </c>
      <c r="F227" s="33">
        <f t="shared" si="28"/>
        <v>0.53011183363843717</v>
      </c>
      <c r="G227" s="33">
        <f t="shared" si="29"/>
        <v>0.6033540331140772</v>
      </c>
      <c r="H227" s="33">
        <f t="shared" si="30"/>
        <v>0.7188652937329566</v>
      </c>
      <c r="I227" s="33">
        <f t="shared" si="31"/>
        <v>0.89243560269103539</v>
      </c>
      <c r="J227" s="33">
        <f t="shared" si="32"/>
        <v>0.91479733041462596</v>
      </c>
      <c r="K227" s="32">
        <v>203546</v>
      </c>
      <c r="L227" s="32">
        <v>214924</v>
      </c>
      <c r="M227" s="32">
        <v>225778</v>
      </c>
      <c r="N227" s="32">
        <v>235439</v>
      </c>
      <c r="O227" s="32">
        <v>239294</v>
      </c>
      <c r="P227" s="32">
        <v>243129</v>
      </c>
      <c r="Q227" s="32">
        <v>259677</v>
      </c>
      <c r="R227" s="32">
        <v>271353</v>
      </c>
      <c r="S227" s="32">
        <v>134308</v>
      </c>
      <c r="T227" s="32">
        <v>146681</v>
      </c>
      <c r="U227" s="32">
        <v>106898</v>
      </c>
      <c r="V227" s="32">
        <v>127274</v>
      </c>
      <c r="W227" s="32">
        <v>145565</v>
      </c>
      <c r="X227" s="32">
        <v>175455</v>
      </c>
      <c r="Y227" s="32">
        <v>232423</v>
      </c>
      <c r="Z227" s="32">
        <v>248963</v>
      </c>
      <c r="AA227" s="32">
        <v>5697</v>
      </c>
      <c r="AB227" s="32">
        <v>5690</v>
      </c>
      <c r="AC227" s="32">
        <v>3913</v>
      </c>
      <c r="AD227" s="32">
        <v>2465</v>
      </c>
      <c r="AE227" s="32">
        <v>1186</v>
      </c>
      <c r="AF227" s="32">
        <v>678</v>
      </c>
      <c r="AG227" s="32">
        <v>678</v>
      </c>
      <c r="AH227" s="32">
        <v>730</v>
      </c>
    </row>
    <row r="228" spans="1:34" x14ac:dyDescent="0.3">
      <c r="A228" s="3">
        <v>1265</v>
      </c>
      <c r="B228" s="4" t="s">
        <v>223</v>
      </c>
      <c r="C228" s="33">
        <f t="shared" si="25"/>
        <v>8.5368834427805573E-2</v>
      </c>
      <c r="D228" s="33">
        <f t="shared" si="26"/>
        <v>9.2106295813778272E-2</v>
      </c>
      <c r="E228" s="33">
        <f t="shared" si="27"/>
        <v>-0.13741150313030251</v>
      </c>
      <c r="F228" s="33">
        <f t="shared" si="28"/>
        <v>-0.15854499567137681</v>
      </c>
      <c r="G228" s="33">
        <f t="shared" si="29"/>
        <v>-6.8319378968814598E-2</v>
      </c>
      <c r="H228" s="33">
        <f t="shared" si="30"/>
        <v>-4.8070732649469934E-3</v>
      </c>
      <c r="I228" s="33">
        <f t="shared" si="31"/>
        <v>5.7909135070181271E-3</v>
      </c>
      <c r="J228" s="33">
        <f t="shared" si="32"/>
        <v>5.8496270413599984E-2</v>
      </c>
      <c r="K228" s="32">
        <v>61369</v>
      </c>
      <c r="L228" s="32">
        <v>63709</v>
      </c>
      <c r="M228" s="32">
        <v>68364</v>
      </c>
      <c r="N228" s="32">
        <v>68151</v>
      </c>
      <c r="O228" s="32">
        <v>67243</v>
      </c>
      <c r="P228" s="32">
        <v>69897</v>
      </c>
      <c r="Q228" s="32">
        <v>78226</v>
      </c>
      <c r="R228" s="32">
        <v>80706</v>
      </c>
      <c r="S228" s="32">
        <v>18401</v>
      </c>
      <c r="T228" s="32">
        <v>19314</v>
      </c>
      <c r="U228" s="32">
        <v>4052</v>
      </c>
      <c r="V228" s="32">
        <v>4370</v>
      </c>
      <c r="W228" s="32">
        <v>9632</v>
      </c>
      <c r="X228" s="32">
        <v>8303</v>
      </c>
      <c r="Y228" s="32">
        <v>8888</v>
      </c>
      <c r="Z228" s="32">
        <v>13156</v>
      </c>
      <c r="AA228" s="32">
        <v>13162</v>
      </c>
      <c r="AB228" s="32">
        <v>13446</v>
      </c>
      <c r="AC228" s="32">
        <v>13446</v>
      </c>
      <c r="AD228" s="32">
        <v>15175</v>
      </c>
      <c r="AE228" s="32">
        <v>14226</v>
      </c>
      <c r="AF228" s="32">
        <v>8639</v>
      </c>
      <c r="AG228" s="32">
        <v>8435</v>
      </c>
      <c r="AH228" s="32">
        <v>8435</v>
      </c>
    </row>
    <row r="229" spans="1:34" x14ac:dyDescent="0.3">
      <c r="A229" s="3">
        <v>1266</v>
      </c>
      <c r="B229" s="4" t="s">
        <v>224</v>
      </c>
      <c r="C229" s="33">
        <f t="shared" si="25"/>
        <v>0.361151704502507</v>
      </c>
      <c r="D229" s="33">
        <f t="shared" si="26"/>
        <v>0.36134152891328997</v>
      </c>
      <c r="E229" s="33">
        <f t="shared" si="27"/>
        <v>0.29036834429494784</v>
      </c>
      <c r="F229" s="33">
        <f t="shared" si="28"/>
        <v>0.32410660632210353</v>
      </c>
      <c r="G229" s="33">
        <f t="shared" si="29"/>
        <v>0.31880867766403226</v>
      </c>
      <c r="H229" s="33">
        <f t="shared" si="30"/>
        <v>0.28985082373748056</v>
      </c>
      <c r="I229" s="33">
        <f t="shared" si="31"/>
        <v>0.27414017526491402</v>
      </c>
      <c r="J229" s="33">
        <f t="shared" si="32"/>
        <v>0.26147691055807959</v>
      </c>
      <c r="K229" s="32">
        <v>158756</v>
      </c>
      <c r="L229" s="32">
        <v>167570</v>
      </c>
      <c r="M229" s="32">
        <v>176221</v>
      </c>
      <c r="N229" s="32">
        <v>184717</v>
      </c>
      <c r="O229" s="32">
        <v>188530</v>
      </c>
      <c r="P229" s="32">
        <v>208076</v>
      </c>
      <c r="Q229" s="32">
        <v>218184</v>
      </c>
      <c r="R229" s="32">
        <v>235952</v>
      </c>
      <c r="S229" s="32">
        <v>59824</v>
      </c>
      <c r="T229" s="32">
        <v>64623</v>
      </c>
      <c r="U229" s="32">
        <v>68121</v>
      </c>
      <c r="V229" s="32">
        <v>62433</v>
      </c>
      <c r="W229" s="32">
        <v>62328</v>
      </c>
      <c r="X229" s="32">
        <v>62215</v>
      </c>
      <c r="Y229" s="32">
        <v>61242</v>
      </c>
      <c r="Z229" s="32">
        <v>62550</v>
      </c>
      <c r="AA229" s="32">
        <v>2489</v>
      </c>
      <c r="AB229" s="32">
        <v>4073</v>
      </c>
      <c r="AC229" s="32">
        <v>16952</v>
      </c>
      <c r="AD229" s="32">
        <v>2565</v>
      </c>
      <c r="AE229" s="32">
        <v>2223</v>
      </c>
      <c r="AF229" s="32">
        <v>1904</v>
      </c>
      <c r="AG229" s="32">
        <v>1429</v>
      </c>
      <c r="AH229" s="32">
        <v>854</v>
      </c>
    </row>
    <row r="230" spans="1:34" x14ac:dyDescent="0.3">
      <c r="A230" s="3">
        <v>1401</v>
      </c>
      <c r="B230" s="4" t="s">
        <v>225</v>
      </c>
      <c r="C230" s="33">
        <f t="shared" si="25"/>
        <v>0.97375985164580436</v>
      </c>
      <c r="D230" s="33">
        <f t="shared" si="26"/>
        <v>0.96715856368014108</v>
      </c>
      <c r="E230" s="33">
        <f t="shared" si="27"/>
        <v>0.97301923617763175</v>
      </c>
      <c r="F230" s="33">
        <f t="shared" si="28"/>
        <v>0.96215891108594198</v>
      </c>
      <c r="G230" s="33">
        <f t="shared" si="29"/>
        <v>0.9990102970386554</v>
      </c>
      <c r="H230" s="33">
        <f t="shared" si="30"/>
        <v>1.0884600687810471</v>
      </c>
      <c r="I230" s="33">
        <f t="shared" si="31"/>
        <v>1.1550658776019731</v>
      </c>
      <c r="J230" s="33">
        <f t="shared" si="32"/>
        <v>1.175200379865456</v>
      </c>
      <c r="K230" s="32">
        <v>841230</v>
      </c>
      <c r="L230" s="32">
        <v>892531</v>
      </c>
      <c r="M230" s="32">
        <v>945822</v>
      </c>
      <c r="N230" s="32">
        <v>995928</v>
      </c>
      <c r="O230" s="32">
        <v>1017477</v>
      </c>
      <c r="P230" s="32">
        <v>1062502</v>
      </c>
      <c r="Q230" s="32">
        <v>1118286</v>
      </c>
      <c r="R230" s="32">
        <v>1194107</v>
      </c>
      <c r="S230" s="32">
        <v>819420</v>
      </c>
      <c r="T230" s="32">
        <v>863877</v>
      </c>
      <c r="U230" s="32">
        <v>922657</v>
      </c>
      <c r="V230" s="32">
        <v>961678</v>
      </c>
      <c r="W230" s="32">
        <v>1025276</v>
      </c>
      <c r="X230" s="32">
        <v>1164841</v>
      </c>
      <c r="Y230" s="32">
        <v>1299814</v>
      </c>
      <c r="Z230" s="32">
        <v>1403749</v>
      </c>
      <c r="AA230" s="32">
        <v>264</v>
      </c>
      <c r="AB230" s="32">
        <v>658</v>
      </c>
      <c r="AC230" s="32">
        <v>2354</v>
      </c>
      <c r="AD230" s="32">
        <v>3437</v>
      </c>
      <c r="AE230" s="32">
        <v>8806</v>
      </c>
      <c r="AF230" s="32">
        <v>8350</v>
      </c>
      <c r="AG230" s="32">
        <v>8120</v>
      </c>
      <c r="AH230" s="32">
        <v>434</v>
      </c>
    </row>
    <row r="231" spans="1:34" x14ac:dyDescent="0.3">
      <c r="A231" s="3">
        <v>1411</v>
      </c>
      <c r="B231" s="4" t="s">
        <v>226</v>
      </c>
      <c r="C231" s="33">
        <f t="shared" si="25"/>
        <v>0.32303453704614782</v>
      </c>
      <c r="D231" s="33">
        <f t="shared" si="26"/>
        <v>0.29015644606537694</v>
      </c>
      <c r="E231" s="33">
        <f t="shared" si="27"/>
        <v>0.3132359802183447</v>
      </c>
      <c r="F231" s="33">
        <f t="shared" si="28"/>
        <v>0.3027897602715508</v>
      </c>
      <c r="G231" s="33">
        <f t="shared" si="29"/>
        <v>0.33033789745863534</v>
      </c>
      <c r="H231" s="33">
        <f t="shared" si="30"/>
        <v>0.32788773337526617</v>
      </c>
      <c r="I231" s="33">
        <f t="shared" si="31"/>
        <v>0.37606889613655908</v>
      </c>
      <c r="J231" s="33">
        <f t="shared" si="32"/>
        <v>0.52105533191254239</v>
      </c>
      <c r="K231" s="32">
        <v>193097</v>
      </c>
      <c r="L231" s="32">
        <v>221546</v>
      </c>
      <c r="M231" s="32">
        <v>214340</v>
      </c>
      <c r="N231" s="32">
        <v>226256</v>
      </c>
      <c r="O231" s="32">
        <v>227791</v>
      </c>
      <c r="P231" s="32">
        <v>235297</v>
      </c>
      <c r="Q231" s="32">
        <v>246516</v>
      </c>
      <c r="R231" s="32">
        <v>253380</v>
      </c>
      <c r="S231" s="32">
        <v>67452</v>
      </c>
      <c r="T231" s="32">
        <v>69531</v>
      </c>
      <c r="U231" s="32">
        <v>67139</v>
      </c>
      <c r="V231" s="32">
        <v>68508</v>
      </c>
      <c r="W231" s="32">
        <v>77154</v>
      </c>
      <c r="X231" s="32">
        <v>84930</v>
      </c>
      <c r="Y231" s="32">
        <v>101048</v>
      </c>
      <c r="Z231" s="32">
        <v>140615</v>
      </c>
      <c r="AA231" s="32">
        <v>5075</v>
      </c>
      <c r="AB231" s="32">
        <v>5248</v>
      </c>
      <c r="AC231" s="32">
        <v>0</v>
      </c>
      <c r="AD231" s="32">
        <v>0</v>
      </c>
      <c r="AE231" s="32">
        <v>1906</v>
      </c>
      <c r="AF231" s="32">
        <v>7779</v>
      </c>
      <c r="AG231" s="32">
        <v>8341</v>
      </c>
      <c r="AH231" s="32">
        <v>8590</v>
      </c>
    </row>
    <row r="232" spans="1:34" x14ac:dyDescent="0.3">
      <c r="A232" s="3">
        <v>1412</v>
      </c>
      <c r="B232" s="4" t="s">
        <v>227</v>
      </c>
      <c r="C232" s="33">
        <f t="shared" si="25"/>
        <v>0.59544974362938341</v>
      </c>
      <c r="D232" s="33">
        <f t="shared" si="26"/>
        <v>0.58991490621660936</v>
      </c>
      <c r="E232" s="33">
        <f t="shared" si="27"/>
        <v>0.53672008344395983</v>
      </c>
      <c r="F232" s="33">
        <f t="shared" si="28"/>
        <v>0.50715235070171882</v>
      </c>
      <c r="G232" s="33">
        <f t="shared" si="29"/>
        <v>0.57273440746041271</v>
      </c>
      <c r="H232" s="33">
        <f t="shared" si="30"/>
        <v>0.57830234967017391</v>
      </c>
      <c r="I232" s="33">
        <f t="shared" si="31"/>
        <v>0.66073469042278554</v>
      </c>
      <c r="J232" s="33">
        <f t="shared" si="32"/>
        <v>0.68446147545778979</v>
      </c>
      <c r="K232" s="32">
        <v>77622</v>
      </c>
      <c r="L232" s="32">
        <v>77679</v>
      </c>
      <c r="M232" s="32">
        <v>84368</v>
      </c>
      <c r="N232" s="32">
        <v>88782</v>
      </c>
      <c r="O232" s="32">
        <v>86644</v>
      </c>
      <c r="P232" s="32">
        <v>91715</v>
      </c>
      <c r="Q232" s="32">
        <v>94516</v>
      </c>
      <c r="R232" s="32">
        <v>102558</v>
      </c>
      <c r="S232" s="32">
        <v>47579</v>
      </c>
      <c r="T232" s="32">
        <v>46967</v>
      </c>
      <c r="U232" s="32">
        <v>46785</v>
      </c>
      <c r="V232" s="32">
        <v>49344</v>
      </c>
      <c r="W232" s="32">
        <v>51309</v>
      </c>
      <c r="X232" s="32">
        <v>54189</v>
      </c>
      <c r="Y232" s="32">
        <v>74450</v>
      </c>
      <c r="Z232" s="32">
        <v>82435</v>
      </c>
      <c r="AA232" s="32">
        <v>1359</v>
      </c>
      <c r="AB232" s="32">
        <v>1143</v>
      </c>
      <c r="AC232" s="32">
        <v>1503</v>
      </c>
      <c r="AD232" s="32">
        <v>4318</v>
      </c>
      <c r="AE232" s="32">
        <v>1685</v>
      </c>
      <c r="AF232" s="32">
        <v>1150</v>
      </c>
      <c r="AG232" s="32">
        <v>12000</v>
      </c>
      <c r="AH232" s="32">
        <v>12238</v>
      </c>
    </row>
    <row r="233" spans="1:34" x14ac:dyDescent="0.3">
      <c r="A233" s="3">
        <v>1413</v>
      </c>
      <c r="B233" s="4" t="s">
        <v>228</v>
      </c>
      <c r="C233" s="33">
        <f t="shared" si="25"/>
        <v>0.50142706798568726</v>
      </c>
      <c r="D233" s="33">
        <f t="shared" si="26"/>
        <v>0.51619498210131365</v>
      </c>
      <c r="E233" s="33">
        <f t="shared" si="27"/>
        <v>0.53745891843441884</v>
      </c>
      <c r="F233" s="33">
        <f t="shared" si="28"/>
        <v>0.56794833539366552</v>
      </c>
      <c r="G233" s="33">
        <f t="shared" si="29"/>
        <v>0.76210184122821401</v>
      </c>
      <c r="H233" s="33">
        <f t="shared" si="30"/>
        <v>0.7175336876577012</v>
      </c>
      <c r="I233" s="33">
        <f t="shared" si="31"/>
        <v>0.76182433525525295</v>
      </c>
      <c r="J233" s="33">
        <f t="shared" si="32"/>
        <v>0.78020340498453977</v>
      </c>
      <c r="K233" s="32">
        <v>118775</v>
      </c>
      <c r="L233" s="32">
        <v>127663</v>
      </c>
      <c r="M233" s="32">
        <v>133880</v>
      </c>
      <c r="N233" s="32">
        <v>140754</v>
      </c>
      <c r="O233" s="32">
        <v>146424</v>
      </c>
      <c r="P233" s="32">
        <v>149016</v>
      </c>
      <c r="Q233" s="32">
        <v>154533</v>
      </c>
      <c r="R233" s="32">
        <v>161058</v>
      </c>
      <c r="S233" s="32">
        <v>73987</v>
      </c>
      <c r="T233" s="32">
        <v>74551</v>
      </c>
      <c r="U233" s="32">
        <v>80607</v>
      </c>
      <c r="V233" s="32">
        <v>91081</v>
      </c>
      <c r="W233" s="32">
        <v>122365</v>
      </c>
      <c r="X233" s="32">
        <v>115271</v>
      </c>
      <c r="Y233" s="32">
        <v>126009</v>
      </c>
      <c r="Z233" s="32">
        <v>132670</v>
      </c>
      <c r="AA233" s="32">
        <v>14430</v>
      </c>
      <c r="AB233" s="32">
        <v>8652</v>
      </c>
      <c r="AC233" s="32">
        <v>8652</v>
      </c>
      <c r="AD233" s="32">
        <v>11140</v>
      </c>
      <c r="AE233" s="32">
        <v>10775</v>
      </c>
      <c r="AF233" s="32">
        <v>8347</v>
      </c>
      <c r="AG233" s="32">
        <v>8282</v>
      </c>
      <c r="AH233" s="32">
        <v>7012</v>
      </c>
    </row>
    <row r="234" spans="1:34" x14ac:dyDescent="0.3">
      <c r="A234" s="3">
        <v>1416</v>
      </c>
      <c r="B234" s="4" t="s">
        <v>229</v>
      </c>
      <c r="C234" s="33">
        <f t="shared" si="25"/>
        <v>0.9570308182292564</v>
      </c>
      <c r="D234" s="33">
        <f t="shared" si="26"/>
        <v>0.82860943084663774</v>
      </c>
      <c r="E234" s="33">
        <f t="shared" si="27"/>
        <v>0.84769425029788903</v>
      </c>
      <c r="F234" s="33">
        <f t="shared" si="28"/>
        <v>0.85061701246960209</v>
      </c>
      <c r="G234" s="33">
        <f t="shared" si="29"/>
        <v>0.90708973192787201</v>
      </c>
      <c r="H234" s="33">
        <f t="shared" si="30"/>
        <v>0.95638231120057604</v>
      </c>
      <c r="I234" s="33">
        <f t="shared" si="31"/>
        <v>0.95361402015839314</v>
      </c>
      <c r="J234" s="33">
        <f t="shared" si="32"/>
        <v>0.96194201458302042</v>
      </c>
      <c r="K234" s="32">
        <v>389023</v>
      </c>
      <c r="L234" s="32">
        <v>463882</v>
      </c>
      <c r="M234" s="32">
        <v>449832</v>
      </c>
      <c r="N234" s="32">
        <v>463848</v>
      </c>
      <c r="O234" s="32">
        <v>467225</v>
      </c>
      <c r="P234" s="32">
        <v>474922</v>
      </c>
      <c r="Q234" s="32">
        <v>498254</v>
      </c>
      <c r="R234" s="32">
        <v>519234</v>
      </c>
      <c r="S234" s="32">
        <v>372598</v>
      </c>
      <c r="T234" s="32">
        <v>385868</v>
      </c>
      <c r="U234" s="32">
        <v>382811</v>
      </c>
      <c r="V234" s="32">
        <v>394557</v>
      </c>
      <c r="W234" s="32">
        <v>423815</v>
      </c>
      <c r="X234" s="32">
        <v>454207</v>
      </c>
      <c r="Y234" s="32">
        <v>475142</v>
      </c>
      <c r="Z234" s="32">
        <v>499473</v>
      </c>
      <c r="AA234" s="32">
        <v>291</v>
      </c>
      <c r="AB234" s="32">
        <v>1491</v>
      </c>
      <c r="AC234" s="32">
        <v>1491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</row>
    <row r="235" spans="1:34" x14ac:dyDescent="0.3">
      <c r="A235" s="3">
        <v>1417</v>
      </c>
      <c r="B235" s="4" t="s">
        <v>230</v>
      </c>
      <c r="C235" s="33">
        <f t="shared" si="25"/>
        <v>0.46559769450518151</v>
      </c>
      <c r="D235" s="33">
        <f t="shared" si="26"/>
        <v>0.43757590627491871</v>
      </c>
      <c r="E235" s="33">
        <f t="shared" si="27"/>
        <v>0.5309274921042435</v>
      </c>
      <c r="F235" s="33">
        <f t="shared" si="28"/>
        <v>0.48724024653034159</v>
      </c>
      <c r="G235" s="33">
        <f t="shared" si="29"/>
        <v>0.5055490947191642</v>
      </c>
      <c r="H235" s="33">
        <f t="shared" si="30"/>
        <v>0.57462149534350637</v>
      </c>
      <c r="I235" s="33">
        <f t="shared" si="31"/>
        <v>0.72486821664254508</v>
      </c>
      <c r="J235" s="33">
        <f t="shared" si="32"/>
        <v>0.74658827218563817</v>
      </c>
      <c r="K235" s="32">
        <v>238734</v>
      </c>
      <c r="L235" s="32">
        <v>244545</v>
      </c>
      <c r="M235" s="32">
        <v>255517</v>
      </c>
      <c r="N235" s="32">
        <v>265444</v>
      </c>
      <c r="O235" s="32">
        <v>269143</v>
      </c>
      <c r="P235" s="32">
        <v>284871</v>
      </c>
      <c r="Q235" s="32">
        <v>301252</v>
      </c>
      <c r="R235" s="32">
        <v>318900</v>
      </c>
      <c r="S235" s="32">
        <v>112118</v>
      </c>
      <c r="T235" s="32">
        <v>107971</v>
      </c>
      <c r="U235" s="32">
        <v>136625</v>
      </c>
      <c r="V235" s="32">
        <v>130299</v>
      </c>
      <c r="W235" s="32">
        <v>137029</v>
      </c>
      <c r="X235" s="32">
        <v>164657</v>
      </c>
      <c r="Y235" s="32">
        <v>218614</v>
      </c>
      <c r="Z235" s="32">
        <v>238333</v>
      </c>
      <c r="AA235" s="32">
        <v>964</v>
      </c>
      <c r="AB235" s="32">
        <v>964</v>
      </c>
      <c r="AC235" s="32">
        <v>964</v>
      </c>
      <c r="AD235" s="32">
        <v>964</v>
      </c>
      <c r="AE235" s="32">
        <v>964</v>
      </c>
      <c r="AF235" s="32">
        <v>964</v>
      </c>
      <c r="AG235" s="32">
        <v>246</v>
      </c>
      <c r="AH235" s="32">
        <v>246</v>
      </c>
    </row>
    <row r="236" spans="1:34" x14ac:dyDescent="0.3">
      <c r="A236" s="3">
        <v>1418</v>
      </c>
      <c r="B236" s="4" t="s">
        <v>231</v>
      </c>
      <c r="C236" s="33">
        <f t="shared" si="25"/>
        <v>0.30797106518727874</v>
      </c>
      <c r="D236" s="33">
        <f t="shared" si="26"/>
        <v>0.28655962128966223</v>
      </c>
      <c r="E236" s="33">
        <f t="shared" si="27"/>
        <v>0.30940924249642687</v>
      </c>
      <c r="F236" s="33">
        <f t="shared" si="28"/>
        <v>0.3290492746673061</v>
      </c>
      <c r="G236" s="33">
        <f t="shared" si="29"/>
        <v>0.34432795935747218</v>
      </c>
      <c r="H236" s="33">
        <f t="shared" si="30"/>
        <v>0.42711674470992494</v>
      </c>
      <c r="I236" s="33">
        <f t="shared" si="31"/>
        <v>0.47448236881255434</v>
      </c>
      <c r="J236" s="33">
        <f t="shared" si="32"/>
        <v>0.37012885871006579</v>
      </c>
      <c r="K236" s="32">
        <v>142942</v>
      </c>
      <c r="L236" s="32">
        <v>156320</v>
      </c>
      <c r="M236" s="32">
        <v>167920</v>
      </c>
      <c r="N236" s="32">
        <v>166820</v>
      </c>
      <c r="O236" s="32">
        <v>170265</v>
      </c>
      <c r="P236" s="32">
        <v>174903</v>
      </c>
      <c r="Q236" s="32">
        <v>187537</v>
      </c>
      <c r="R236" s="32">
        <v>237547</v>
      </c>
      <c r="S236" s="32">
        <v>51335</v>
      </c>
      <c r="T236" s="32">
        <v>51457</v>
      </c>
      <c r="U236" s="32">
        <v>57124</v>
      </c>
      <c r="V236" s="32">
        <v>61015</v>
      </c>
      <c r="W236" s="32">
        <v>63205</v>
      </c>
      <c r="X236" s="32">
        <v>80421</v>
      </c>
      <c r="Y236" s="32">
        <v>92344</v>
      </c>
      <c r="Z236" s="32">
        <v>91398</v>
      </c>
      <c r="AA236" s="32">
        <v>7313</v>
      </c>
      <c r="AB236" s="32">
        <v>6662</v>
      </c>
      <c r="AC236" s="32">
        <v>5168</v>
      </c>
      <c r="AD236" s="32">
        <v>6123</v>
      </c>
      <c r="AE236" s="32">
        <v>4578</v>
      </c>
      <c r="AF236" s="32">
        <v>5717</v>
      </c>
      <c r="AG236" s="32">
        <v>3361</v>
      </c>
      <c r="AH236" s="32">
        <v>3475</v>
      </c>
    </row>
    <row r="237" spans="1:34" x14ac:dyDescent="0.3">
      <c r="A237" s="3">
        <v>1419</v>
      </c>
      <c r="B237" s="4" t="s">
        <v>232</v>
      </c>
      <c r="C237" s="33">
        <f t="shared" si="25"/>
        <v>0.39261536470131381</v>
      </c>
      <c r="D237" s="33">
        <f t="shared" si="26"/>
        <v>0.40829557337051237</v>
      </c>
      <c r="E237" s="33">
        <f t="shared" si="27"/>
        <v>0.42670508143248437</v>
      </c>
      <c r="F237" s="33">
        <f t="shared" si="28"/>
        <v>0.51645040552419597</v>
      </c>
      <c r="G237" s="33">
        <f t="shared" si="29"/>
        <v>0.55629922332742876</v>
      </c>
      <c r="H237" s="33">
        <f t="shared" si="30"/>
        <v>0.62494847144681998</v>
      </c>
      <c r="I237" s="33">
        <f t="shared" si="31"/>
        <v>0.5594098391764315</v>
      </c>
      <c r="J237" s="33">
        <f t="shared" si="32"/>
        <v>0.51235319161746173</v>
      </c>
      <c r="K237" s="32">
        <v>154510</v>
      </c>
      <c r="L237" s="32">
        <v>157795</v>
      </c>
      <c r="M237" s="32">
        <v>175974</v>
      </c>
      <c r="N237" s="32">
        <v>180877</v>
      </c>
      <c r="O237" s="32">
        <v>183475</v>
      </c>
      <c r="P237" s="32">
        <v>196493</v>
      </c>
      <c r="Q237" s="32">
        <v>210790</v>
      </c>
      <c r="R237" s="32">
        <v>232531</v>
      </c>
      <c r="S237" s="32">
        <v>116335</v>
      </c>
      <c r="T237" s="32">
        <v>120099</v>
      </c>
      <c r="U237" s="32">
        <v>125961</v>
      </c>
      <c r="V237" s="32">
        <v>144286</v>
      </c>
      <c r="W237" s="32">
        <v>152939</v>
      </c>
      <c r="X237" s="32">
        <v>173670</v>
      </c>
      <c r="Y237" s="32">
        <v>168790</v>
      </c>
      <c r="Z237" s="32">
        <v>170010</v>
      </c>
      <c r="AA237" s="32">
        <v>55672</v>
      </c>
      <c r="AB237" s="32">
        <v>55672</v>
      </c>
      <c r="AC237" s="32">
        <v>50872</v>
      </c>
      <c r="AD237" s="32">
        <v>50872</v>
      </c>
      <c r="AE237" s="32">
        <v>50872</v>
      </c>
      <c r="AF237" s="32">
        <v>50872</v>
      </c>
      <c r="AG237" s="32">
        <v>50872</v>
      </c>
      <c r="AH237" s="32">
        <v>50872</v>
      </c>
    </row>
    <row r="238" spans="1:34" x14ac:dyDescent="0.3">
      <c r="A238" s="3">
        <v>1420</v>
      </c>
      <c r="B238" s="4" t="s">
        <v>233</v>
      </c>
      <c r="C238" s="33">
        <f t="shared" si="25"/>
        <v>0.55582780367425277</v>
      </c>
      <c r="D238" s="33">
        <f t="shared" si="26"/>
        <v>0.52185574880914187</v>
      </c>
      <c r="E238" s="33">
        <f t="shared" si="27"/>
        <v>0.49301481795403684</v>
      </c>
      <c r="F238" s="33">
        <f t="shared" si="28"/>
        <v>0.48631824001066576</v>
      </c>
      <c r="G238" s="33">
        <f t="shared" si="29"/>
        <v>0.47846304699945114</v>
      </c>
      <c r="H238" s="33">
        <f t="shared" si="30"/>
        <v>0.57179336509644441</v>
      </c>
      <c r="I238" s="33">
        <f t="shared" si="31"/>
        <v>0.654315384487267</v>
      </c>
      <c r="J238" s="33">
        <f t="shared" si="32"/>
        <v>0.6023821677283594</v>
      </c>
      <c r="K238" s="32">
        <v>455875</v>
      </c>
      <c r="L238" s="32">
        <v>492502</v>
      </c>
      <c r="M238" s="32">
        <v>537996</v>
      </c>
      <c r="N238" s="32">
        <v>585049</v>
      </c>
      <c r="O238" s="32">
        <v>597624</v>
      </c>
      <c r="P238" s="32">
        <v>644983</v>
      </c>
      <c r="Q238" s="32">
        <v>720492</v>
      </c>
      <c r="R238" s="32">
        <v>767956</v>
      </c>
      <c r="S238" s="32">
        <v>273372</v>
      </c>
      <c r="T238" s="32">
        <v>277547</v>
      </c>
      <c r="U238" s="32">
        <v>291030</v>
      </c>
      <c r="V238" s="32">
        <v>311363</v>
      </c>
      <c r="W238" s="32">
        <v>318539</v>
      </c>
      <c r="X238" s="32">
        <v>380273</v>
      </c>
      <c r="Y238" s="32">
        <v>482795</v>
      </c>
      <c r="Z238" s="32">
        <v>478337</v>
      </c>
      <c r="AA238" s="32">
        <v>19984</v>
      </c>
      <c r="AB238" s="32">
        <v>20532</v>
      </c>
      <c r="AC238" s="32">
        <v>25790</v>
      </c>
      <c r="AD238" s="32">
        <v>26843</v>
      </c>
      <c r="AE238" s="32">
        <v>32598</v>
      </c>
      <c r="AF238" s="32">
        <v>11476</v>
      </c>
      <c r="AG238" s="32">
        <v>11366</v>
      </c>
      <c r="AH238" s="32">
        <v>15734</v>
      </c>
    </row>
    <row r="239" spans="1:34" x14ac:dyDescent="0.3">
      <c r="A239" s="3">
        <v>1421</v>
      </c>
      <c r="B239" s="4" t="s">
        <v>234</v>
      </c>
      <c r="C239" s="33">
        <f t="shared" si="25"/>
        <v>0.366865315852205</v>
      </c>
      <c r="D239" s="33">
        <f t="shared" si="26"/>
        <v>0.39027806870548803</v>
      </c>
      <c r="E239" s="33">
        <f t="shared" si="27"/>
        <v>0.33696630983003484</v>
      </c>
      <c r="F239" s="33">
        <f t="shared" si="28"/>
        <v>0.32198623690422923</v>
      </c>
      <c r="G239" s="33">
        <f t="shared" si="29"/>
        <v>0.33313058023591768</v>
      </c>
      <c r="H239" s="33">
        <f t="shared" si="30"/>
        <v>0.31037012396866032</v>
      </c>
      <c r="I239" s="33">
        <f t="shared" si="31"/>
        <v>0.3681599735247989</v>
      </c>
      <c r="J239" s="33">
        <f t="shared" si="32"/>
        <v>0.45714348235191143</v>
      </c>
      <c r="K239" s="32">
        <v>209750</v>
      </c>
      <c r="L239" s="32">
        <v>229152</v>
      </c>
      <c r="M239" s="32">
        <v>247639</v>
      </c>
      <c r="N239" s="32">
        <v>259244</v>
      </c>
      <c r="O239" s="32">
        <v>276198</v>
      </c>
      <c r="P239" s="32">
        <v>336698</v>
      </c>
      <c r="Q239" s="32">
        <v>277996</v>
      </c>
      <c r="R239" s="32">
        <v>274194</v>
      </c>
      <c r="S239" s="32">
        <v>79918</v>
      </c>
      <c r="T239" s="32">
        <v>92001</v>
      </c>
      <c r="U239" s="32">
        <v>85474</v>
      </c>
      <c r="V239" s="32">
        <v>83601</v>
      </c>
      <c r="W239" s="32">
        <v>92138</v>
      </c>
      <c r="X239" s="32">
        <v>104629</v>
      </c>
      <c r="Y239" s="32">
        <v>102475</v>
      </c>
      <c r="Z239" s="32">
        <v>125474</v>
      </c>
      <c r="AA239" s="32">
        <v>2968</v>
      </c>
      <c r="AB239" s="32">
        <v>2568</v>
      </c>
      <c r="AC239" s="32">
        <v>2028</v>
      </c>
      <c r="AD239" s="32">
        <v>128</v>
      </c>
      <c r="AE239" s="32">
        <v>128</v>
      </c>
      <c r="AF239" s="32">
        <v>128</v>
      </c>
      <c r="AG239" s="32">
        <v>128</v>
      </c>
      <c r="AH239" s="32">
        <v>128</v>
      </c>
    </row>
    <row r="240" spans="1:34" x14ac:dyDescent="0.3">
      <c r="A240" s="3">
        <v>1422</v>
      </c>
      <c r="B240" s="4" t="s">
        <v>235</v>
      </c>
      <c r="C240" s="33">
        <f t="shared" si="25"/>
        <v>0.89295803562263742</v>
      </c>
      <c r="D240" s="33">
        <f t="shared" si="26"/>
        <v>1.0202529822421038</v>
      </c>
      <c r="E240" s="33">
        <f t="shared" si="27"/>
        <v>0.9710407351292758</v>
      </c>
      <c r="F240" s="33">
        <f t="shared" si="28"/>
        <v>0.91520870398788134</v>
      </c>
      <c r="G240" s="33">
        <f t="shared" si="29"/>
        <v>0.80612803797536325</v>
      </c>
      <c r="H240" s="33">
        <f t="shared" si="30"/>
        <v>0.85150632480677835</v>
      </c>
      <c r="I240" s="33">
        <f t="shared" si="31"/>
        <v>0.81248642307859409</v>
      </c>
      <c r="J240" s="33">
        <f t="shared" si="32"/>
        <v>0.94541243814247167</v>
      </c>
      <c r="K240" s="32">
        <v>224071</v>
      </c>
      <c r="L240" s="32">
        <v>236064</v>
      </c>
      <c r="M240" s="32">
        <v>243549</v>
      </c>
      <c r="N240" s="32">
        <v>253493</v>
      </c>
      <c r="O240" s="32">
        <v>279339</v>
      </c>
      <c r="P240" s="32">
        <v>267439</v>
      </c>
      <c r="Q240" s="32">
        <v>276204</v>
      </c>
      <c r="R240" s="32">
        <v>274623</v>
      </c>
      <c r="S240" s="32">
        <v>200086</v>
      </c>
      <c r="T240" s="32">
        <v>240845</v>
      </c>
      <c r="U240" s="32">
        <v>236496</v>
      </c>
      <c r="V240" s="32">
        <v>231999</v>
      </c>
      <c r="W240" s="32">
        <v>225183</v>
      </c>
      <c r="X240" s="32">
        <v>227726</v>
      </c>
      <c r="Y240" s="32">
        <v>224412</v>
      </c>
      <c r="Z240" s="32">
        <v>259632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</row>
    <row r="241" spans="1:34" x14ac:dyDescent="0.3">
      <c r="A241" s="3">
        <v>1424</v>
      </c>
      <c r="B241" s="4" t="s">
        <v>236</v>
      </c>
      <c r="C241" s="33">
        <f t="shared" si="25"/>
        <v>0.82458218867042254</v>
      </c>
      <c r="D241" s="33">
        <f t="shared" si="26"/>
        <v>0.82871532756251776</v>
      </c>
      <c r="E241" s="33">
        <f t="shared" si="27"/>
        <v>0.82768814882801756</v>
      </c>
      <c r="F241" s="33">
        <f t="shared" si="28"/>
        <v>0.79445053518077591</v>
      </c>
      <c r="G241" s="33">
        <f t="shared" si="29"/>
        <v>0.7702046794727051</v>
      </c>
      <c r="H241" s="33">
        <f t="shared" si="30"/>
        <v>0.75207454276354591</v>
      </c>
      <c r="I241" s="33">
        <f t="shared" si="31"/>
        <v>0.70398350125292908</v>
      </c>
      <c r="J241" s="33">
        <f t="shared" si="32"/>
        <v>0.68972772813235361</v>
      </c>
      <c r="K241" s="32">
        <v>444818</v>
      </c>
      <c r="L241" s="32">
        <v>467987</v>
      </c>
      <c r="M241" s="32">
        <v>497917</v>
      </c>
      <c r="N241" s="32">
        <v>504409</v>
      </c>
      <c r="O241" s="32">
        <v>500441</v>
      </c>
      <c r="P241" s="32">
        <v>525658</v>
      </c>
      <c r="Q241" s="32">
        <v>541132</v>
      </c>
      <c r="R241" s="32">
        <v>554152</v>
      </c>
      <c r="S241" s="32">
        <v>382650</v>
      </c>
      <c r="T241" s="32">
        <v>400909</v>
      </c>
      <c r="U241" s="32">
        <v>427047</v>
      </c>
      <c r="V241" s="32">
        <v>416264</v>
      </c>
      <c r="W241" s="32">
        <v>396603</v>
      </c>
      <c r="X241" s="32">
        <v>397190</v>
      </c>
      <c r="Y241" s="32">
        <v>381255</v>
      </c>
      <c r="Z241" s="32">
        <v>382214</v>
      </c>
      <c r="AA241" s="32">
        <v>15861</v>
      </c>
      <c r="AB241" s="32">
        <v>13081</v>
      </c>
      <c r="AC241" s="32">
        <v>14927</v>
      </c>
      <c r="AD241" s="32">
        <v>15536</v>
      </c>
      <c r="AE241" s="32">
        <v>11161</v>
      </c>
      <c r="AF241" s="32">
        <v>1856</v>
      </c>
      <c r="AG241" s="32">
        <v>307</v>
      </c>
      <c r="AH241" s="32">
        <v>0</v>
      </c>
    </row>
    <row r="242" spans="1:34" x14ac:dyDescent="0.3">
      <c r="A242" s="3">
        <v>1426</v>
      </c>
      <c r="B242" s="4" t="s">
        <v>237</v>
      </c>
      <c r="C242" s="33">
        <f t="shared" si="25"/>
        <v>0.46172197166778373</v>
      </c>
      <c r="D242" s="33">
        <f t="shared" si="26"/>
        <v>0.52526897456267563</v>
      </c>
      <c r="E242" s="33">
        <f t="shared" si="27"/>
        <v>0.54908375713676494</v>
      </c>
      <c r="F242" s="33">
        <f t="shared" si="28"/>
        <v>0.53590330861264457</v>
      </c>
      <c r="G242" s="33">
        <f t="shared" si="29"/>
        <v>0.56118067978533093</v>
      </c>
      <c r="H242" s="33">
        <f t="shared" si="30"/>
        <v>0.58471880333141968</v>
      </c>
      <c r="I242" s="33">
        <f t="shared" si="31"/>
        <v>0.65505290278704176</v>
      </c>
      <c r="J242" s="33">
        <f t="shared" si="32"/>
        <v>0.64975767424998065</v>
      </c>
      <c r="K242" s="32">
        <v>440135</v>
      </c>
      <c r="L242" s="32">
        <v>454411</v>
      </c>
      <c r="M242" s="32">
        <v>471327</v>
      </c>
      <c r="N242" s="32">
        <v>491626</v>
      </c>
      <c r="O242" s="32">
        <v>480740</v>
      </c>
      <c r="P242" s="32">
        <v>508612</v>
      </c>
      <c r="Q242" s="32">
        <v>535227</v>
      </c>
      <c r="R242" s="32">
        <v>554419</v>
      </c>
      <c r="S242" s="32">
        <v>215029</v>
      </c>
      <c r="T242" s="32">
        <v>249047</v>
      </c>
      <c r="U242" s="32">
        <v>265657</v>
      </c>
      <c r="V242" s="32">
        <v>266816</v>
      </c>
      <c r="W242" s="32">
        <v>269934</v>
      </c>
      <c r="X242" s="32">
        <v>297547</v>
      </c>
      <c r="Y242" s="32">
        <v>350754</v>
      </c>
      <c r="Z242" s="32">
        <v>360390</v>
      </c>
      <c r="AA242" s="32">
        <v>11809</v>
      </c>
      <c r="AB242" s="32">
        <v>10359</v>
      </c>
      <c r="AC242" s="32">
        <v>6859</v>
      </c>
      <c r="AD242" s="32">
        <v>3352</v>
      </c>
      <c r="AE242" s="32">
        <v>152</v>
      </c>
      <c r="AF242" s="32">
        <v>152</v>
      </c>
      <c r="AG242" s="32">
        <v>152</v>
      </c>
      <c r="AH242" s="32">
        <v>152</v>
      </c>
    </row>
    <row r="243" spans="1:34" x14ac:dyDescent="0.3">
      <c r="A243" s="3">
        <v>1428</v>
      </c>
      <c r="B243" s="4" t="s">
        <v>238</v>
      </c>
      <c r="C243" s="33">
        <f t="shared" si="25"/>
        <v>0.76115961516609221</v>
      </c>
      <c r="D243" s="33">
        <f t="shared" si="26"/>
        <v>0.81449038675673668</v>
      </c>
      <c r="E243" s="33">
        <f t="shared" si="27"/>
        <v>0.77214828855629714</v>
      </c>
      <c r="F243" s="33">
        <f t="shared" si="28"/>
        <v>0.74095025441385209</v>
      </c>
      <c r="G243" s="33">
        <f t="shared" si="29"/>
        <v>0.78388584492885016</v>
      </c>
      <c r="H243" s="33">
        <f t="shared" si="30"/>
        <v>0.77243655633979758</v>
      </c>
      <c r="I243" s="33">
        <f t="shared" si="31"/>
        <v>0.73534528644968156</v>
      </c>
      <c r="J243" s="33">
        <f t="shared" si="32"/>
        <v>0.72121028764226736</v>
      </c>
      <c r="K243" s="32">
        <v>211208</v>
      </c>
      <c r="L243" s="32">
        <v>215536</v>
      </c>
      <c r="M243" s="32">
        <v>227907</v>
      </c>
      <c r="N243" s="32">
        <v>240946</v>
      </c>
      <c r="O243" s="32">
        <v>253690</v>
      </c>
      <c r="P243" s="32">
        <v>262674</v>
      </c>
      <c r="Q243" s="32">
        <v>279927</v>
      </c>
      <c r="R243" s="32">
        <v>304093</v>
      </c>
      <c r="S243" s="32">
        <v>161913</v>
      </c>
      <c r="T243" s="32">
        <v>175552</v>
      </c>
      <c r="U243" s="32">
        <v>175978</v>
      </c>
      <c r="V243" s="32">
        <v>181343</v>
      </c>
      <c r="W243" s="32">
        <v>200786</v>
      </c>
      <c r="X243" s="32">
        <v>203040</v>
      </c>
      <c r="Y243" s="32">
        <v>208836</v>
      </c>
      <c r="Z243" s="32">
        <v>222045</v>
      </c>
      <c r="AA243" s="32">
        <v>1150</v>
      </c>
      <c r="AB243" s="32">
        <v>0</v>
      </c>
      <c r="AC243" s="32">
        <v>0</v>
      </c>
      <c r="AD243" s="32">
        <v>2814</v>
      </c>
      <c r="AE243" s="32">
        <v>1922</v>
      </c>
      <c r="AF243" s="32">
        <v>141</v>
      </c>
      <c r="AG243" s="32">
        <v>2993</v>
      </c>
      <c r="AH243" s="32">
        <v>2730</v>
      </c>
    </row>
    <row r="244" spans="1:34" x14ac:dyDescent="0.3">
      <c r="A244" s="3">
        <v>1429</v>
      </c>
      <c r="B244" s="4" t="s">
        <v>239</v>
      </c>
      <c r="C244" s="33">
        <f t="shared" si="25"/>
        <v>0.45484931828636865</v>
      </c>
      <c r="D244" s="33">
        <f t="shared" si="26"/>
        <v>0.45028665618821578</v>
      </c>
      <c r="E244" s="33">
        <f t="shared" si="27"/>
        <v>0.49203656462585033</v>
      </c>
      <c r="F244" s="33">
        <f t="shared" si="28"/>
        <v>0.48673046846511026</v>
      </c>
      <c r="G244" s="33">
        <f t="shared" si="29"/>
        <v>0.50227322262286678</v>
      </c>
      <c r="H244" s="33">
        <f t="shared" si="30"/>
        <v>0.53364721875369925</v>
      </c>
      <c r="I244" s="33">
        <f t="shared" si="31"/>
        <v>0.58208976676164847</v>
      </c>
      <c r="J244" s="33">
        <f t="shared" si="32"/>
        <v>0.7172111296485657</v>
      </c>
      <c r="K244" s="32">
        <v>204338</v>
      </c>
      <c r="L244" s="32">
        <v>222043</v>
      </c>
      <c r="M244" s="32">
        <v>235200</v>
      </c>
      <c r="N244" s="32">
        <v>246806</v>
      </c>
      <c r="O244" s="32">
        <v>261523</v>
      </c>
      <c r="P244" s="32">
        <v>261879</v>
      </c>
      <c r="Q244" s="32">
        <v>278299</v>
      </c>
      <c r="R244" s="32">
        <v>297296</v>
      </c>
      <c r="S244" s="32">
        <v>116028</v>
      </c>
      <c r="T244" s="32">
        <v>122485</v>
      </c>
      <c r="U244" s="32">
        <v>140280</v>
      </c>
      <c r="V244" s="32">
        <v>146522</v>
      </c>
      <c r="W244" s="32">
        <v>153798</v>
      </c>
      <c r="X244" s="32">
        <v>160923</v>
      </c>
      <c r="Y244" s="32">
        <v>180914</v>
      </c>
      <c r="Z244" s="32">
        <v>227479</v>
      </c>
      <c r="AA244" s="32">
        <v>23085</v>
      </c>
      <c r="AB244" s="32">
        <v>22502</v>
      </c>
      <c r="AC244" s="32">
        <v>24553</v>
      </c>
      <c r="AD244" s="32">
        <v>26394</v>
      </c>
      <c r="AE244" s="32">
        <v>22442</v>
      </c>
      <c r="AF244" s="32">
        <v>21172</v>
      </c>
      <c r="AG244" s="32">
        <v>18919</v>
      </c>
      <c r="AH244" s="32">
        <v>14255</v>
      </c>
    </row>
    <row r="245" spans="1:34" x14ac:dyDescent="0.3">
      <c r="A245" s="3">
        <v>1430</v>
      </c>
      <c r="B245" s="4" t="s">
        <v>240</v>
      </c>
      <c r="C245" s="33">
        <f t="shared" si="25"/>
        <v>0.51326163727341589</v>
      </c>
      <c r="D245" s="33">
        <f t="shared" si="26"/>
        <v>0.49863588455700286</v>
      </c>
      <c r="E245" s="33">
        <f t="shared" si="27"/>
        <v>0.42557387902221039</v>
      </c>
      <c r="F245" s="33">
        <f t="shared" si="28"/>
        <v>0.46209083278933133</v>
      </c>
      <c r="G245" s="33">
        <f t="shared" si="29"/>
        <v>0.66525296095039577</v>
      </c>
      <c r="H245" s="33">
        <f t="shared" si="30"/>
        <v>0.67308220091116533</v>
      </c>
      <c r="I245" s="33">
        <f t="shared" si="31"/>
        <v>0.61899566145276608</v>
      </c>
      <c r="J245" s="33">
        <f t="shared" si="32"/>
        <v>0.609052221998862</v>
      </c>
      <c r="K245" s="32">
        <v>187458</v>
      </c>
      <c r="L245" s="32">
        <v>198297</v>
      </c>
      <c r="M245" s="32">
        <v>217511</v>
      </c>
      <c r="N245" s="32">
        <v>235906</v>
      </c>
      <c r="O245" s="32">
        <v>248991</v>
      </c>
      <c r="P245" s="32">
        <v>255058</v>
      </c>
      <c r="Q245" s="32">
        <v>270367</v>
      </c>
      <c r="R245" s="32">
        <v>293497</v>
      </c>
      <c r="S245" s="32">
        <v>107874</v>
      </c>
      <c r="T245" s="32">
        <v>110089</v>
      </c>
      <c r="U245" s="32">
        <v>103493</v>
      </c>
      <c r="V245" s="32">
        <v>114891</v>
      </c>
      <c r="W245" s="32">
        <v>166534</v>
      </c>
      <c r="X245" s="32">
        <v>172227</v>
      </c>
      <c r="Y245" s="32">
        <v>170208</v>
      </c>
      <c r="Z245" s="32">
        <v>182277</v>
      </c>
      <c r="AA245" s="32">
        <v>11659</v>
      </c>
      <c r="AB245" s="32">
        <v>11211</v>
      </c>
      <c r="AC245" s="32">
        <v>10926</v>
      </c>
      <c r="AD245" s="32">
        <v>5881</v>
      </c>
      <c r="AE245" s="32">
        <v>892</v>
      </c>
      <c r="AF245" s="32">
        <v>552</v>
      </c>
      <c r="AG245" s="32">
        <v>2852</v>
      </c>
      <c r="AH245" s="32">
        <v>3522</v>
      </c>
    </row>
    <row r="246" spans="1:34" x14ac:dyDescent="0.3">
      <c r="A246" s="3">
        <v>1431</v>
      </c>
      <c r="B246" s="4" t="s">
        <v>241</v>
      </c>
      <c r="C246" s="33">
        <f t="shared" si="25"/>
        <v>0.69852047066481626</v>
      </c>
      <c r="D246" s="33">
        <f t="shared" si="26"/>
        <v>0.69243367179823123</v>
      </c>
      <c r="E246" s="33">
        <f t="shared" si="27"/>
        <v>0.71323086937927438</v>
      </c>
      <c r="F246" s="33">
        <f t="shared" si="28"/>
        <v>0.6927857355738628</v>
      </c>
      <c r="G246" s="33">
        <f t="shared" si="29"/>
        <v>0.82820907563522783</v>
      </c>
      <c r="H246" s="33">
        <f t="shared" si="30"/>
        <v>0.99297148701284577</v>
      </c>
      <c r="I246" s="33">
        <f t="shared" si="31"/>
        <v>1.0613535321408569</v>
      </c>
      <c r="J246" s="33">
        <f t="shared" si="32"/>
        <v>0.98594762501651423</v>
      </c>
      <c r="K246" s="32">
        <v>221219</v>
      </c>
      <c r="L246" s="32">
        <v>241187</v>
      </c>
      <c r="M246" s="32">
        <v>264223</v>
      </c>
      <c r="N246" s="32">
        <v>271781</v>
      </c>
      <c r="O246" s="32">
        <v>270218</v>
      </c>
      <c r="P246" s="32">
        <v>275734</v>
      </c>
      <c r="Q246" s="32">
        <v>289258</v>
      </c>
      <c r="R246" s="32">
        <v>310339</v>
      </c>
      <c r="S246" s="32">
        <v>156621</v>
      </c>
      <c r="T246" s="32">
        <v>167589</v>
      </c>
      <c r="U246" s="32">
        <v>188502</v>
      </c>
      <c r="V246" s="32">
        <v>188504</v>
      </c>
      <c r="W246" s="32">
        <v>224888</v>
      </c>
      <c r="X246" s="32">
        <v>274053</v>
      </c>
      <c r="Y246" s="32">
        <v>309858</v>
      </c>
      <c r="Z246" s="32">
        <v>308424</v>
      </c>
      <c r="AA246" s="32">
        <v>2095</v>
      </c>
      <c r="AB246" s="32">
        <v>583</v>
      </c>
      <c r="AC246" s="32">
        <v>50</v>
      </c>
      <c r="AD246" s="32">
        <v>218</v>
      </c>
      <c r="AE246" s="32">
        <v>1091</v>
      </c>
      <c r="AF246" s="32">
        <v>257</v>
      </c>
      <c r="AG246" s="32">
        <v>2853</v>
      </c>
      <c r="AH246" s="32">
        <v>2446</v>
      </c>
    </row>
    <row r="247" spans="1:34" x14ac:dyDescent="0.3">
      <c r="A247" s="3">
        <v>1432</v>
      </c>
      <c r="B247" s="4" t="s">
        <v>242</v>
      </c>
      <c r="C247" s="33">
        <f t="shared" si="25"/>
        <v>0.99832692073557883</v>
      </c>
      <c r="D247" s="33">
        <f t="shared" si="26"/>
        <v>1.0280397596488733</v>
      </c>
      <c r="E247" s="33">
        <f t="shared" si="27"/>
        <v>1.0572952466846752</v>
      </c>
      <c r="F247" s="33">
        <f t="shared" si="28"/>
        <v>1.0837005276770133</v>
      </c>
      <c r="G247" s="33">
        <f t="shared" si="29"/>
        <v>1.0830093798827185</v>
      </c>
      <c r="H247" s="33">
        <f t="shared" si="30"/>
        <v>1.0666000934485931</v>
      </c>
      <c r="I247" s="33">
        <f t="shared" si="31"/>
        <v>0.98121461680432998</v>
      </c>
      <c r="J247" s="33">
        <f t="shared" si="32"/>
        <v>0.90813137850103776</v>
      </c>
      <c r="K247" s="32">
        <v>763861</v>
      </c>
      <c r="L247" s="32">
        <v>829786</v>
      </c>
      <c r="M247" s="32">
        <v>913636</v>
      </c>
      <c r="N247" s="32">
        <v>960436</v>
      </c>
      <c r="O247" s="32">
        <v>987539</v>
      </c>
      <c r="P247" s="32">
        <v>1029443</v>
      </c>
      <c r="Q247" s="32">
        <v>1109107</v>
      </c>
      <c r="R247" s="32">
        <v>1208356</v>
      </c>
      <c r="S247" s="32">
        <v>825402</v>
      </c>
      <c r="T247" s="32">
        <v>910031</v>
      </c>
      <c r="U247" s="32">
        <v>1026899</v>
      </c>
      <c r="V247" s="32">
        <v>1102808</v>
      </c>
      <c r="W247" s="32">
        <v>1132443</v>
      </c>
      <c r="X247" s="32">
        <v>1159714</v>
      </c>
      <c r="Y247" s="32">
        <v>1167747</v>
      </c>
      <c r="Z247" s="32">
        <v>1181560</v>
      </c>
      <c r="AA247" s="32">
        <v>62819</v>
      </c>
      <c r="AB247" s="32">
        <v>56978</v>
      </c>
      <c r="AC247" s="32">
        <v>60916</v>
      </c>
      <c r="AD247" s="32">
        <v>61983</v>
      </c>
      <c r="AE247" s="32">
        <v>62929</v>
      </c>
      <c r="AF247" s="32">
        <v>61710</v>
      </c>
      <c r="AG247" s="32">
        <v>79475</v>
      </c>
      <c r="AH247" s="32">
        <v>84214</v>
      </c>
    </row>
    <row r="248" spans="1:34" x14ac:dyDescent="0.3">
      <c r="A248" s="3">
        <v>1433</v>
      </c>
      <c r="B248" s="4" t="s">
        <v>243</v>
      </c>
      <c r="C248" s="33">
        <f t="shared" si="25"/>
        <v>0.7121938498074597</v>
      </c>
      <c r="D248" s="33">
        <f t="shared" si="26"/>
        <v>0.71194720292580338</v>
      </c>
      <c r="E248" s="33">
        <f t="shared" si="27"/>
        <v>0.68561970643467596</v>
      </c>
      <c r="F248" s="33">
        <f t="shared" si="28"/>
        <v>0.72480681854360052</v>
      </c>
      <c r="G248" s="33">
        <f t="shared" si="29"/>
        <v>0.84118325407828753</v>
      </c>
      <c r="H248" s="33">
        <f t="shared" si="30"/>
        <v>1.0514333712910084</v>
      </c>
      <c r="I248" s="33">
        <f t="shared" si="31"/>
        <v>1.1618580302317398</v>
      </c>
      <c r="J248" s="33">
        <f t="shared" si="32"/>
        <v>1.2129437642110261</v>
      </c>
      <c r="K248" s="32">
        <v>180222</v>
      </c>
      <c r="L248" s="32">
        <v>193041</v>
      </c>
      <c r="M248" s="32">
        <v>208744</v>
      </c>
      <c r="N248" s="32">
        <v>219871</v>
      </c>
      <c r="O248" s="32">
        <v>231531</v>
      </c>
      <c r="P248" s="32">
        <v>230959</v>
      </c>
      <c r="Q248" s="32">
        <v>252913</v>
      </c>
      <c r="R248" s="32">
        <v>269597</v>
      </c>
      <c r="S248" s="32">
        <v>131768</v>
      </c>
      <c r="T248" s="32">
        <v>138770</v>
      </c>
      <c r="U248" s="32">
        <v>144381</v>
      </c>
      <c r="V248" s="32">
        <v>161922</v>
      </c>
      <c r="W248" s="32">
        <v>195418</v>
      </c>
      <c r="X248" s="32">
        <v>243284</v>
      </c>
      <c r="Y248" s="32">
        <v>296553</v>
      </c>
      <c r="Z248" s="32">
        <v>329734</v>
      </c>
      <c r="AA248" s="32">
        <v>3415</v>
      </c>
      <c r="AB248" s="32">
        <v>1335</v>
      </c>
      <c r="AC248" s="32">
        <v>1262</v>
      </c>
      <c r="AD248" s="32">
        <v>2558</v>
      </c>
      <c r="AE248" s="32">
        <v>658</v>
      </c>
      <c r="AF248" s="32">
        <v>446</v>
      </c>
      <c r="AG248" s="32">
        <v>2704</v>
      </c>
      <c r="AH248" s="32">
        <v>2728</v>
      </c>
    </row>
    <row r="249" spans="1:34" x14ac:dyDescent="0.3">
      <c r="A249" s="3">
        <v>1438</v>
      </c>
      <c r="B249" s="4" t="s">
        <v>244</v>
      </c>
      <c r="C249" s="33">
        <f t="shared" si="25"/>
        <v>0.7536920016382892</v>
      </c>
      <c r="D249" s="33">
        <f t="shared" si="26"/>
        <v>0.75501402435765064</v>
      </c>
      <c r="E249" s="33">
        <f t="shared" si="27"/>
        <v>0.85031948838186844</v>
      </c>
      <c r="F249" s="33">
        <f t="shared" si="28"/>
        <v>0.80769919032012139</v>
      </c>
      <c r="G249" s="33">
        <f t="shared" si="29"/>
        <v>0.4547753341203562</v>
      </c>
      <c r="H249" s="33">
        <f t="shared" si="30"/>
        <v>0.71673193135122071</v>
      </c>
      <c r="I249" s="33">
        <f t="shared" si="31"/>
        <v>0.57810997843390299</v>
      </c>
      <c r="J249" s="33">
        <f t="shared" si="32"/>
        <v>0.65095601326436758</v>
      </c>
      <c r="K249" s="32">
        <v>341820</v>
      </c>
      <c r="L249" s="32">
        <v>355453</v>
      </c>
      <c r="M249" s="32">
        <v>366367</v>
      </c>
      <c r="N249" s="32">
        <v>407939</v>
      </c>
      <c r="O249" s="32">
        <v>411678</v>
      </c>
      <c r="P249" s="32">
        <v>413700</v>
      </c>
      <c r="Q249" s="32">
        <v>461836</v>
      </c>
      <c r="R249" s="32">
        <v>474052</v>
      </c>
      <c r="S249" s="32">
        <v>260284</v>
      </c>
      <c r="T249" s="32">
        <v>269641</v>
      </c>
      <c r="U249" s="32">
        <v>312054</v>
      </c>
      <c r="V249" s="32">
        <v>329785</v>
      </c>
      <c r="W249" s="32">
        <v>360275</v>
      </c>
      <c r="X249" s="32">
        <v>346643</v>
      </c>
      <c r="Y249" s="32">
        <v>338092</v>
      </c>
      <c r="Z249" s="32">
        <v>331729</v>
      </c>
      <c r="AA249" s="32">
        <v>2657</v>
      </c>
      <c r="AB249" s="32">
        <v>1269</v>
      </c>
      <c r="AC249" s="32">
        <v>525</v>
      </c>
      <c r="AD249" s="32">
        <v>293</v>
      </c>
      <c r="AE249" s="32">
        <v>173054</v>
      </c>
      <c r="AF249" s="32">
        <v>50131</v>
      </c>
      <c r="AG249" s="32">
        <v>71100</v>
      </c>
      <c r="AH249" s="32">
        <v>23142</v>
      </c>
    </row>
    <row r="250" spans="1:34" x14ac:dyDescent="0.3">
      <c r="A250" s="3">
        <v>1439</v>
      </c>
      <c r="B250" s="4" t="s">
        <v>245</v>
      </c>
      <c r="C250" s="33">
        <f t="shared" si="25"/>
        <v>0.66457110708515921</v>
      </c>
      <c r="D250" s="33">
        <f t="shared" si="26"/>
        <v>0.73378894028440667</v>
      </c>
      <c r="E250" s="33">
        <f t="shared" si="27"/>
        <v>0.71236866026947931</v>
      </c>
      <c r="F250" s="33">
        <f t="shared" si="28"/>
        <v>0.70426998587778733</v>
      </c>
      <c r="G250" s="33">
        <f t="shared" si="29"/>
        <v>0.61635177678015474</v>
      </c>
      <c r="H250" s="33">
        <f t="shared" si="30"/>
        <v>0.73035581181443887</v>
      </c>
      <c r="I250" s="33">
        <f t="shared" si="31"/>
        <v>1.0633930936686768</v>
      </c>
      <c r="J250" s="33">
        <f t="shared" si="32"/>
        <v>1.2375489378994282</v>
      </c>
      <c r="K250" s="32">
        <v>387486</v>
      </c>
      <c r="L250" s="32">
        <v>407515</v>
      </c>
      <c r="M250" s="32">
        <v>421331</v>
      </c>
      <c r="N250" s="32">
        <v>441149</v>
      </c>
      <c r="O250" s="32">
        <v>459314</v>
      </c>
      <c r="P250" s="32">
        <v>481631</v>
      </c>
      <c r="Q250" s="32">
        <v>513384</v>
      </c>
      <c r="R250" s="32">
        <v>531541</v>
      </c>
      <c r="S250" s="32">
        <v>275747</v>
      </c>
      <c r="T250" s="32">
        <v>314417</v>
      </c>
      <c r="U250" s="32">
        <v>315922</v>
      </c>
      <c r="V250" s="32">
        <v>329037</v>
      </c>
      <c r="W250" s="32">
        <v>300948</v>
      </c>
      <c r="X250" s="32">
        <v>362836</v>
      </c>
      <c r="Y250" s="32">
        <v>556003</v>
      </c>
      <c r="Z250" s="32">
        <v>666472</v>
      </c>
      <c r="AA250" s="32">
        <v>18235</v>
      </c>
      <c r="AB250" s="32">
        <v>15387</v>
      </c>
      <c r="AC250" s="32">
        <v>15779</v>
      </c>
      <c r="AD250" s="32">
        <v>18349</v>
      </c>
      <c r="AE250" s="32">
        <v>17849</v>
      </c>
      <c r="AF250" s="32">
        <v>11074</v>
      </c>
      <c r="AG250" s="32">
        <v>10074</v>
      </c>
      <c r="AH250" s="32">
        <v>8664</v>
      </c>
    </row>
    <row r="251" spans="1:34" x14ac:dyDescent="0.3">
      <c r="A251" s="3">
        <v>1441</v>
      </c>
      <c r="B251" s="4" t="s">
        <v>246</v>
      </c>
      <c r="C251" s="33">
        <f t="shared" si="25"/>
        <v>0.83934489756376129</v>
      </c>
      <c r="D251" s="33">
        <f t="shared" si="26"/>
        <v>0.88256126037962546</v>
      </c>
      <c r="E251" s="33">
        <f t="shared" si="27"/>
        <v>0.8887748679637687</v>
      </c>
      <c r="F251" s="33">
        <f t="shared" si="28"/>
        <v>0.86902204433826868</v>
      </c>
      <c r="G251" s="33">
        <f t="shared" si="29"/>
        <v>0.84050659291516694</v>
      </c>
      <c r="H251" s="33">
        <f t="shared" si="30"/>
        <v>0.79710017648190434</v>
      </c>
      <c r="I251" s="33">
        <f t="shared" si="31"/>
        <v>0.81114705249655417</v>
      </c>
      <c r="J251" s="33">
        <f t="shared" si="32"/>
        <v>0.7990344018462916</v>
      </c>
      <c r="K251" s="32">
        <v>196122</v>
      </c>
      <c r="L251" s="32">
        <v>206414</v>
      </c>
      <c r="M251" s="32">
        <v>219258</v>
      </c>
      <c r="N251" s="32">
        <v>224366</v>
      </c>
      <c r="O251" s="32">
        <v>230323</v>
      </c>
      <c r="P251" s="32">
        <v>239118</v>
      </c>
      <c r="Q251" s="32">
        <v>251026</v>
      </c>
      <c r="R251" s="32">
        <v>259114</v>
      </c>
      <c r="S251" s="32">
        <v>166580</v>
      </c>
      <c r="T251" s="32">
        <v>182173</v>
      </c>
      <c r="U251" s="32">
        <v>194871</v>
      </c>
      <c r="V251" s="32">
        <v>194979</v>
      </c>
      <c r="W251" s="32">
        <v>193599</v>
      </c>
      <c r="X251" s="32">
        <v>190612</v>
      </c>
      <c r="Y251" s="32">
        <v>203685</v>
      </c>
      <c r="Z251" s="32">
        <v>207548</v>
      </c>
      <c r="AA251" s="32">
        <v>1966</v>
      </c>
      <c r="AB251" s="32">
        <v>0</v>
      </c>
      <c r="AC251" s="32">
        <v>0</v>
      </c>
      <c r="AD251" s="32">
        <v>0</v>
      </c>
      <c r="AE251" s="32">
        <v>11</v>
      </c>
      <c r="AF251" s="32">
        <v>11</v>
      </c>
      <c r="AG251" s="32">
        <v>66</v>
      </c>
      <c r="AH251" s="32">
        <v>507</v>
      </c>
    </row>
    <row r="252" spans="1:34" x14ac:dyDescent="0.3">
      <c r="A252" s="3">
        <v>1443</v>
      </c>
      <c r="B252" s="4" t="s">
        <v>247</v>
      </c>
      <c r="C252" s="33">
        <f t="shared" si="25"/>
        <v>0.63842549671631521</v>
      </c>
      <c r="D252" s="33">
        <f t="shared" si="26"/>
        <v>0.69846469209083017</v>
      </c>
      <c r="E252" s="33">
        <f t="shared" si="27"/>
        <v>0.71442509924956132</v>
      </c>
      <c r="F252" s="33">
        <f t="shared" si="28"/>
        <v>0.76810800652419542</v>
      </c>
      <c r="G252" s="33">
        <f t="shared" si="29"/>
        <v>0.85868701564250483</v>
      </c>
      <c r="H252" s="33">
        <f t="shared" si="30"/>
        <v>0.92243921333433287</v>
      </c>
      <c r="I252" s="33">
        <f t="shared" si="31"/>
        <v>1.2982275899332587</v>
      </c>
      <c r="J252" s="33">
        <f t="shared" si="32"/>
        <v>1.1832887519610513</v>
      </c>
      <c r="K252" s="32">
        <v>360266</v>
      </c>
      <c r="L252" s="32">
        <v>383441</v>
      </c>
      <c r="M252" s="32">
        <v>401765</v>
      </c>
      <c r="N252" s="32">
        <v>431011</v>
      </c>
      <c r="O252" s="32">
        <v>454339</v>
      </c>
      <c r="P252" s="32">
        <v>480204</v>
      </c>
      <c r="Q252" s="32">
        <v>525612</v>
      </c>
      <c r="R252" s="32">
        <v>598531</v>
      </c>
      <c r="S252" s="32">
        <v>311527</v>
      </c>
      <c r="T252" s="32">
        <v>348529</v>
      </c>
      <c r="U252" s="32">
        <v>368171</v>
      </c>
      <c r="V252" s="32">
        <v>414142</v>
      </c>
      <c r="W252" s="32">
        <v>476211</v>
      </c>
      <c r="X252" s="32">
        <v>528048</v>
      </c>
      <c r="Y252" s="32">
        <v>768044</v>
      </c>
      <c r="Z252" s="32">
        <v>785621</v>
      </c>
      <c r="AA252" s="32">
        <v>81524</v>
      </c>
      <c r="AB252" s="32">
        <v>80709</v>
      </c>
      <c r="AC252" s="32">
        <v>81140</v>
      </c>
      <c r="AD252" s="32">
        <v>83079</v>
      </c>
      <c r="AE252" s="32">
        <v>86076</v>
      </c>
      <c r="AF252" s="32">
        <v>85089</v>
      </c>
      <c r="AG252" s="32">
        <v>85680</v>
      </c>
      <c r="AH252" s="32">
        <v>77386</v>
      </c>
    </row>
    <row r="253" spans="1:34" x14ac:dyDescent="0.3">
      <c r="A253" s="3">
        <v>1444</v>
      </c>
      <c r="B253" s="4" t="s">
        <v>248</v>
      </c>
      <c r="C253" s="33">
        <f t="shared" si="25"/>
        <v>0.28922386002356654</v>
      </c>
      <c r="D253" s="33">
        <f t="shared" si="26"/>
        <v>0.53291459733177526</v>
      </c>
      <c r="E253" s="33">
        <f t="shared" si="27"/>
        <v>0.581382607389341</v>
      </c>
      <c r="F253" s="33">
        <f t="shared" si="28"/>
        <v>0.69461354157423016</v>
      </c>
      <c r="G253" s="33">
        <f t="shared" si="29"/>
        <v>0.78480845442536329</v>
      </c>
      <c r="H253" s="33">
        <f t="shared" si="30"/>
        <v>0.79625003482508516</v>
      </c>
      <c r="I253" s="33">
        <f t="shared" si="31"/>
        <v>0.75631506053701469</v>
      </c>
      <c r="J253" s="33">
        <f t="shared" si="32"/>
        <v>0.74979594927761839</v>
      </c>
      <c r="K253" s="32">
        <v>89958</v>
      </c>
      <c r="L253" s="32">
        <v>102690</v>
      </c>
      <c r="M253" s="32">
        <v>113163</v>
      </c>
      <c r="N253" s="32">
        <v>112690</v>
      </c>
      <c r="O253" s="32">
        <v>105980</v>
      </c>
      <c r="P253" s="32">
        <v>107681</v>
      </c>
      <c r="Q253" s="32">
        <v>111915</v>
      </c>
      <c r="R253" s="32">
        <v>118843</v>
      </c>
      <c r="S253" s="32">
        <v>42154</v>
      </c>
      <c r="T253" s="32">
        <v>63741</v>
      </c>
      <c r="U253" s="32">
        <v>72949</v>
      </c>
      <c r="V253" s="32">
        <v>80727</v>
      </c>
      <c r="W253" s="32">
        <v>87574</v>
      </c>
      <c r="X253" s="32">
        <v>91337</v>
      </c>
      <c r="Y253" s="32">
        <v>89834</v>
      </c>
      <c r="Z253" s="32">
        <v>91707</v>
      </c>
      <c r="AA253" s="32">
        <v>16136</v>
      </c>
      <c r="AB253" s="32">
        <v>9016</v>
      </c>
      <c r="AC253" s="32">
        <v>7158</v>
      </c>
      <c r="AD253" s="32">
        <v>2451</v>
      </c>
      <c r="AE253" s="32">
        <v>4400</v>
      </c>
      <c r="AF253" s="32">
        <v>5596</v>
      </c>
      <c r="AG253" s="32">
        <v>5191</v>
      </c>
      <c r="AH253" s="32">
        <v>2599</v>
      </c>
    </row>
    <row r="254" spans="1:34" x14ac:dyDescent="0.3">
      <c r="A254" s="3">
        <v>1445</v>
      </c>
      <c r="B254" s="4" t="s">
        <v>249</v>
      </c>
      <c r="C254" s="33">
        <f t="shared" si="25"/>
        <v>0.48801355043705102</v>
      </c>
      <c r="D254" s="33">
        <f t="shared" si="26"/>
        <v>0.56015333743574025</v>
      </c>
      <c r="E254" s="33">
        <f t="shared" si="27"/>
        <v>0.75792357929499121</v>
      </c>
      <c r="F254" s="33">
        <f t="shared" si="28"/>
        <v>0.65942156296798271</v>
      </c>
      <c r="G254" s="33">
        <f t="shared" si="29"/>
        <v>0.82504220675589135</v>
      </c>
      <c r="H254" s="33">
        <f t="shared" si="30"/>
        <v>0.91403188725945295</v>
      </c>
      <c r="I254" s="33">
        <f t="shared" si="31"/>
        <v>0.98826607129164168</v>
      </c>
      <c r="J254" s="33">
        <f t="shared" si="32"/>
        <v>1.0164676737796641</v>
      </c>
      <c r="K254" s="32">
        <v>404415</v>
      </c>
      <c r="L254" s="32">
        <v>417641</v>
      </c>
      <c r="M254" s="32">
        <v>472987</v>
      </c>
      <c r="N254" s="32">
        <v>478116</v>
      </c>
      <c r="O254" s="32">
        <v>498143</v>
      </c>
      <c r="P254" s="32">
        <v>522403</v>
      </c>
      <c r="Q254" s="32">
        <v>560767</v>
      </c>
      <c r="R254" s="32">
        <v>588547</v>
      </c>
      <c r="S254" s="32">
        <v>204879</v>
      </c>
      <c r="T254" s="32">
        <v>252905</v>
      </c>
      <c r="U254" s="32">
        <v>368311</v>
      </c>
      <c r="V254" s="32">
        <v>319566</v>
      </c>
      <c r="W254" s="32">
        <v>414072</v>
      </c>
      <c r="X254" s="32">
        <v>483371</v>
      </c>
      <c r="Y254" s="32">
        <v>558068</v>
      </c>
      <c r="Z254" s="32">
        <v>598906</v>
      </c>
      <c r="AA254" s="32">
        <v>7519</v>
      </c>
      <c r="AB254" s="32">
        <v>18962</v>
      </c>
      <c r="AC254" s="32">
        <v>9823</v>
      </c>
      <c r="AD254" s="32">
        <v>4286</v>
      </c>
      <c r="AE254" s="32">
        <v>3083</v>
      </c>
      <c r="AF254" s="32">
        <v>5878</v>
      </c>
      <c r="AG254" s="32">
        <v>3881</v>
      </c>
      <c r="AH254" s="32">
        <v>667</v>
      </c>
    </row>
    <row r="255" spans="1:34" x14ac:dyDescent="0.3">
      <c r="A255" s="3">
        <v>1449</v>
      </c>
      <c r="B255" s="4" t="s">
        <v>250</v>
      </c>
      <c r="C255" s="33">
        <f t="shared" si="25"/>
        <v>0.52998936617563208</v>
      </c>
      <c r="D255" s="33">
        <f t="shared" si="26"/>
        <v>0.46605529028423881</v>
      </c>
      <c r="E255" s="33">
        <f t="shared" si="27"/>
        <v>0.44194458103425155</v>
      </c>
      <c r="F255" s="33">
        <f t="shared" si="28"/>
        <v>0.48490037301189187</v>
      </c>
      <c r="G255" s="33">
        <f t="shared" si="29"/>
        <v>0.5365255592522471</v>
      </c>
      <c r="H255" s="33">
        <f t="shared" si="30"/>
        <v>0.62865486818795713</v>
      </c>
      <c r="I255" s="33">
        <f t="shared" si="31"/>
        <v>0.60863207257149221</v>
      </c>
      <c r="J255" s="33">
        <f t="shared" si="32"/>
        <v>0.68969800665133529</v>
      </c>
      <c r="K255" s="32">
        <v>454211</v>
      </c>
      <c r="L255" s="32">
        <v>487970</v>
      </c>
      <c r="M255" s="32">
        <v>514517</v>
      </c>
      <c r="N255" s="32">
        <v>530278</v>
      </c>
      <c r="O255" s="32">
        <v>544030</v>
      </c>
      <c r="P255" s="32">
        <v>570130</v>
      </c>
      <c r="Q255" s="32">
        <v>601779</v>
      </c>
      <c r="R255" s="32">
        <v>633557</v>
      </c>
      <c r="S255" s="32">
        <v>261825</v>
      </c>
      <c r="T255" s="32">
        <v>253435</v>
      </c>
      <c r="U255" s="32">
        <v>248918</v>
      </c>
      <c r="V255" s="32">
        <v>278043</v>
      </c>
      <c r="W255" s="32">
        <v>312468</v>
      </c>
      <c r="X255" s="32">
        <v>385436</v>
      </c>
      <c r="Y255" s="32">
        <v>390994</v>
      </c>
      <c r="Z255" s="32">
        <v>461333</v>
      </c>
      <c r="AA255" s="32">
        <v>21098</v>
      </c>
      <c r="AB255" s="32">
        <v>26014</v>
      </c>
      <c r="AC255" s="32">
        <v>21530</v>
      </c>
      <c r="AD255" s="32">
        <v>20911</v>
      </c>
      <c r="AE255" s="32">
        <v>20582</v>
      </c>
      <c r="AF255" s="32">
        <v>27021</v>
      </c>
      <c r="AG255" s="32">
        <v>24732</v>
      </c>
      <c r="AH255" s="32">
        <v>24370</v>
      </c>
    </row>
    <row r="256" spans="1:34" x14ac:dyDescent="0.3">
      <c r="A256" s="3">
        <v>1502</v>
      </c>
      <c r="B256" s="4" t="s">
        <v>251</v>
      </c>
      <c r="C256" s="33">
        <f t="shared" si="25"/>
        <v>1.102419464293793</v>
      </c>
      <c r="D256" s="33">
        <f t="shared" si="26"/>
        <v>1.106795042117134</v>
      </c>
      <c r="E256" s="33">
        <f t="shared" si="27"/>
        <v>1.1126585781992551</v>
      </c>
      <c r="F256" s="33">
        <f t="shared" si="28"/>
        <v>1.1698190514246074</v>
      </c>
      <c r="G256" s="33">
        <f t="shared" si="29"/>
        <v>1.1714804415850213</v>
      </c>
      <c r="H256" s="33">
        <f t="shared" si="30"/>
        <v>1.2529599653704191</v>
      </c>
      <c r="I256" s="33">
        <f t="shared" si="31"/>
        <v>1.2877727636761247</v>
      </c>
      <c r="J256" s="33">
        <f t="shared" si="32"/>
        <v>1.2485667874051458</v>
      </c>
      <c r="K256" s="32">
        <v>1679876</v>
      </c>
      <c r="L256" s="32">
        <v>1753087</v>
      </c>
      <c r="M256" s="32">
        <v>1867927</v>
      </c>
      <c r="N256" s="32">
        <v>1972052</v>
      </c>
      <c r="O256" s="32">
        <v>2028692</v>
      </c>
      <c r="P256" s="32">
        <v>2060666</v>
      </c>
      <c r="Q256" s="32">
        <v>2187608</v>
      </c>
      <c r="R256" s="32">
        <v>2319614</v>
      </c>
      <c r="S256" s="32">
        <v>1956285</v>
      </c>
      <c r="T256" s="32">
        <v>2044825</v>
      </c>
      <c r="U256" s="32">
        <v>2189806</v>
      </c>
      <c r="V256" s="32">
        <v>2425605</v>
      </c>
      <c r="W256" s="32">
        <v>2487613</v>
      </c>
      <c r="X256" s="32">
        <v>2684730</v>
      </c>
      <c r="Y256" s="32">
        <v>2921968</v>
      </c>
      <c r="Z256" s="32">
        <v>2995772</v>
      </c>
      <c r="AA256" s="32">
        <v>104357</v>
      </c>
      <c r="AB256" s="32">
        <v>104517</v>
      </c>
      <c r="AC256" s="32">
        <v>111441</v>
      </c>
      <c r="AD256" s="32">
        <v>118661</v>
      </c>
      <c r="AE256" s="32">
        <v>111040</v>
      </c>
      <c r="AF256" s="32">
        <v>102798</v>
      </c>
      <c r="AG256" s="32">
        <v>104826</v>
      </c>
      <c r="AH256" s="32">
        <v>99579</v>
      </c>
    </row>
    <row r="257" spans="1:34" x14ac:dyDescent="0.3">
      <c r="A257" s="3">
        <v>1504</v>
      </c>
      <c r="B257" s="4" t="s">
        <v>252</v>
      </c>
      <c r="C257" s="33">
        <f t="shared" si="25"/>
        <v>0.75461431389321298</v>
      </c>
      <c r="D257" s="33">
        <f t="shared" si="26"/>
        <v>0.78857341672496928</v>
      </c>
      <c r="E257" s="33">
        <f t="shared" si="27"/>
        <v>0.83647221057162724</v>
      </c>
      <c r="F257" s="33">
        <f t="shared" si="28"/>
        <v>0.91478153134010243</v>
      </c>
      <c r="G257" s="33">
        <f t="shared" si="29"/>
        <v>0.99741758001917458</v>
      </c>
      <c r="H257" s="33">
        <f t="shared" si="30"/>
        <v>0.97819580941178363</v>
      </c>
      <c r="I257" s="33">
        <f t="shared" si="31"/>
        <v>0.98796317122189414</v>
      </c>
      <c r="J257" s="33">
        <f t="shared" si="32"/>
        <v>0.93033601080913964</v>
      </c>
      <c r="K257" s="32">
        <v>2452694</v>
      </c>
      <c r="L257" s="32">
        <v>2647108</v>
      </c>
      <c r="M257" s="32">
        <v>2899232</v>
      </c>
      <c r="N257" s="32">
        <v>3059020</v>
      </c>
      <c r="O257" s="32">
        <v>3138529</v>
      </c>
      <c r="P257" s="32">
        <v>3359767</v>
      </c>
      <c r="Q257" s="32">
        <v>3583502</v>
      </c>
      <c r="R257" s="32">
        <v>3842674</v>
      </c>
      <c r="S257" s="32">
        <v>1999597</v>
      </c>
      <c r="T257" s="32">
        <v>2247147</v>
      </c>
      <c r="U257" s="32">
        <v>2579440</v>
      </c>
      <c r="V257" s="32">
        <v>2942329</v>
      </c>
      <c r="W257" s="32">
        <v>3218194</v>
      </c>
      <c r="X257" s="32">
        <v>3374980</v>
      </c>
      <c r="Y257" s="32">
        <v>3672439</v>
      </c>
      <c r="Z257" s="32">
        <v>3707771</v>
      </c>
      <c r="AA257" s="32">
        <v>148759</v>
      </c>
      <c r="AB257" s="32">
        <v>159708</v>
      </c>
      <c r="AC257" s="32">
        <v>154313</v>
      </c>
      <c r="AD257" s="32">
        <v>143994</v>
      </c>
      <c r="AE257" s="32">
        <v>87770</v>
      </c>
      <c r="AF257" s="32">
        <v>88470</v>
      </c>
      <c r="AG257" s="32">
        <v>132071</v>
      </c>
      <c r="AH257" s="32">
        <v>132793</v>
      </c>
    </row>
    <row r="258" spans="1:34" x14ac:dyDescent="0.3">
      <c r="A258" s="3">
        <v>1505</v>
      </c>
      <c r="B258" s="6" t="s">
        <v>253</v>
      </c>
      <c r="C258" s="33">
        <f t="shared" si="25"/>
        <v>0.73478300446445199</v>
      </c>
      <c r="D258" s="33">
        <f t="shared" si="26"/>
        <v>0.71801173635084281</v>
      </c>
      <c r="E258" s="33">
        <f t="shared" si="27"/>
        <v>0.7114895411585197</v>
      </c>
      <c r="F258" s="33">
        <f t="shared" si="28"/>
        <v>0.73426154192245163</v>
      </c>
      <c r="G258" s="33">
        <f t="shared" si="29"/>
        <v>0.83011781642064619</v>
      </c>
      <c r="H258" s="33">
        <f t="shared" si="30"/>
        <v>0.9296471867820969</v>
      </c>
      <c r="I258" s="33">
        <f t="shared" si="31"/>
        <v>0.93140733240586981</v>
      </c>
      <c r="J258" s="33">
        <f t="shared" si="32"/>
        <v>1.0078592066155356</v>
      </c>
      <c r="K258" s="32">
        <v>1450122</v>
      </c>
      <c r="L258" s="32">
        <v>1535571</v>
      </c>
      <c r="M258" s="32">
        <v>1626662</v>
      </c>
      <c r="N258" s="32">
        <v>1724756</v>
      </c>
      <c r="O258" s="32">
        <v>1792195</v>
      </c>
      <c r="P258" s="32">
        <v>1844347</v>
      </c>
      <c r="Q258" s="32">
        <v>1959466</v>
      </c>
      <c r="R258" s="32">
        <v>2025777</v>
      </c>
      <c r="S258" s="32">
        <v>1093118</v>
      </c>
      <c r="T258" s="32">
        <v>1114225</v>
      </c>
      <c r="U258" s="32">
        <v>1169687</v>
      </c>
      <c r="V258" s="32">
        <v>1276690</v>
      </c>
      <c r="W258" s="32">
        <v>1488926</v>
      </c>
      <c r="X258" s="32">
        <v>1715785</v>
      </c>
      <c r="Y258" s="32">
        <v>1825854</v>
      </c>
      <c r="Z258" s="32">
        <v>2042491</v>
      </c>
      <c r="AA258" s="32">
        <v>27593</v>
      </c>
      <c r="AB258" s="32">
        <v>11667</v>
      </c>
      <c r="AC258" s="32">
        <v>12334</v>
      </c>
      <c r="AD258" s="32">
        <v>10268</v>
      </c>
      <c r="AE258" s="32">
        <v>1193</v>
      </c>
      <c r="AF258" s="32">
        <v>1193</v>
      </c>
      <c r="AG258" s="32">
        <v>793</v>
      </c>
      <c r="AH258" s="32">
        <v>793</v>
      </c>
    </row>
    <row r="259" spans="1:34" x14ac:dyDescent="0.3">
      <c r="A259" s="3">
        <v>1511</v>
      </c>
      <c r="B259" s="4" t="s">
        <v>254</v>
      </c>
      <c r="C259" s="33">
        <f t="shared" si="25"/>
        <v>0.4703547897250922</v>
      </c>
      <c r="D259" s="33">
        <f t="shared" si="26"/>
        <v>0.5185739426081335</v>
      </c>
      <c r="E259" s="33">
        <f t="shared" si="27"/>
        <v>0.60850875621854172</v>
      </c>
      <c r="F259" s="33">
        <f t="shared" si="28"/>
        <v>0.69145533470413523</v>
      </c>
      <c r="G259" s="33">
        <f t="shared" si="29"/>
        <v>0.73803343294868717</v>
      </c>
      <c r="H259" s="33">
        <f t="shared" si="30"/>
        <v>0.75139434484695511</v>
      </c>
      <c r="I259" s="33">
        <f t="shared" si="31"/>
        <v>0.66560923790525306</v>
      </c>
      <c r="J259" s="33">
        <f t="shared" si="32"/>
        <v>0.65002118943353582</v>
      </c>
      <c r="K259" s="32">
        <v>235097</v>
      </c>
      <c r="L259" s="32">
        <v>250593</v>
      </c>
      <c r="M259" s="32">
        <v>273577</v>
      </c>
      <c r="N259" s="32">
        <v>288882</v>
      </c>
      <c r="O259" s="32">
        <v>275058</v>
      </c>
      <c r="P259" s="32">
        <v>277729</v>
      </c>
      <c r="Q259" s="32">
        <v>308295</v>
      </c>
      <c r="R259" s="32">
        <v>325634</v>
      </c>
      <c r="S259" s="32">
        <v>110819</v>
      </c>
      <c r="T259" s="32">
        <v>130191</v>
      </c>
      <c r="U259" s="32">
        <v>166714</v>
      </c>
      <c r="V259" s="32">
        <v>200269</v>
      </c>
      <c r="W259" s="32">
        <v>204512</v>
      </c>
      <c r="X259" s="32">
        <v>209204</v>
      </c>
      <c r="Y259" s="32">
        <v>205224</v>
      </c>
      <c r="Z259" s="32">
        <v>212079</v>
      </c>
      <c r="AA259" s="32">
        <v>240</v>
      </c>
      <c r="AB259" s="32">
        <v>240</v>
      </c>
      <c r="AC259" s="32">
        <v>240</v>
      </c>
      <c r="AD259" s="32">
        <v>520</v>
      </c>
      <c r="AE259" s="32">
        <v>1510</v>
      </c>
      <c r="AF259" s="32">
        <v>520</v>
      </c>
      <c r="AG259" s="32">
        <v>20</v>
      </c>
      <c r="AH259" s="32">
        <v>410</v>
      </c>
    </row>
    <row r="260" spans="1:34" x14ac:dyDescent="0.3">
      <c r="A260" s="3">
        <v>1514</v>
      </c>
      <c r="B260" s="4" t="s">
        <v>115</v>
      </c>
      <c r="C260" s="33">
        <f t="shared" si="25"/>
        <v>0.57036275721041196</v>
      </c>
      <c r="D260" s="33">
        <f t="shared" si="26"/>
        <v>0.56975416118863542</v>
      </c>
      <c r="E260" s="33">
        <f t="shared" si="27"/>
        <v>0.58242541877411469</v>
      </c>
      <c r="F260" s="33">
        <f t="shared" si="28"/>
        <v>0.62682131240309724</v>
      </c>
      <c r="G260" s="33">
        <f t="shared" si="29"/>
        <v>0.63601371900753489</v>
      </c>
      <c r="H260" s="33">
        <f t="shared" si="30"/>
        <v>0.68931050275007444</v>
      </c>
      <c r="I260" s="33">
        <f t="shared" si="31"/>
        <v>0.72462610448183062</v>
      </c>
      <c r="J260" s="33">
        <f t="shared" si="32"/>
        <v>0.72475790373113069</v>
      </c>
      <c r="K260" s="32">
        <v>187784</v>
      </c>
      <c r="L260" s="32">
        <v>196999</v>
      </c>
      <c r="M260" s="32">
        <v>211749</v>
      </c>
      <c r="N260" s="32">
        <v>217357</v>
      </c>
      <c r="O260" s="32">
        <v>226547</v>
      </c>
      <c r="P260" s="32">
        <v>224903</v>
      </c>
      <c r="Q260" s="32">
        <v>244119</v>
      </c>
      <c r="R260" s="32">
        <v>252792</v>
      </c>
      <c r="S260" s="32">
        <v>144468</v>
      </c>
      <c r="T260" s="32">
        <v>149503</v>
      </c>
      <c r="U260" s="32">
        <v>161154</v>
      </c>
      <c r="V260" s="32">
        <v>172532</v>
      </c>
      <c r="W260" s="32">
        <v>178777</v>
      </c>
      <c r="X260" s="32">
        <v>189390</v>
      </c>
      <c r="Y260" s="32">
        <v>211157</v>
      </c>
      <c r="Z260" s="32">
        <v>217475</v>
      </c>
      <c r="AA260" s="32">
        <v>37363</v>
      </c>
      <c r="AB260" s="32">
        <v>37262</v>
      </c>
      <c r="AC260" s="32">
        <v>37826</v>
      </c>
      <c r="AD260" s="32">
        <v>36288</v>
      </c>
      <c r="AE260" s="32">
        <v>34690</v>
      </c>
      <c r="AF260" s="32">
        <v>34362</v>
      </c>
      <c r="AG260" s="32">
        <v>34262</v>
      </c>
      <c r="AH260" s="32">
        <v>34262</v>
      </c>
    </row>
    <row r="261" spans="1:34" x14ac:dyDescent="0.3">
      <c r="A261" s="3">
        <v>1515</v>
      </c>
      <c r="B261" s="4" t="s">
        <v>255</v>
      </c>
      <c r="C261" s="33">
        <f t="shared" ref="C261:C324" si="33">+(S261-AA261)/K261</f>
        <v>0.84261936718207242</v>
      </c>
      <c r="D261" s="33">
        <f t="shared" ref="D261:D324" si="34">+(T261-AB261)/L261</f>
        <v>0.82685661508249764</v>
      </c>
      <c r="E261" s="33">
        <f t="shared" ref="E261:E324" si="35">+(U261-AC261)/M261</f>
        <v>0.79134219460498079</v>
      </c>
      <c r="F261" s="33">
        <f t="shared" ref="F261:F324" si="36">+(V261-AD261)/N261</f>
        <v>0.80343115902139206</v>
      </c>
      <c r="G261" s="33">
        <f t="shared" ref="G261:G324" si="37">+(W261-AE261)/O261</f>
        <v>0.93047404684503954</v>
      </c>
      <c r="H261" s="33">
        <f t="shared" ref="H261:H324" si="38">+(X261-AF261)/P261</f>
        <v>0.97766060004527855</v>
      </c>
      <c r="I261" s="33">
        <f t="shared" ref="I261:I324" si="39">+(Y261-AG261)/Q261</f>
        <v>1.0432632880098887</v>
      </c>
      <c r="J261" s="33">
        <f t="shared" ref="J261:J324" si="40">+(Z261-AH261)/R261</f>
        <v>1.0906433926373504</v>
      </c>
      <c r="K261" s="32">
        <v>549858</v>
      </c>
      <c r="L261" s="32">
        <v>566259</v>
      </c>
      <c r="M261" s="32">
        <v>600591</v>
      </c>
      <c r="N261" s="32">
        <v>626727</v>
      </c>
      <c r="O261" s="32">
        <v>653986</v>
      </c>
      <c r="P261" s="32">
        <v>666983</v>
      </c>
      <c r="Q261" s="32">
        <v>709493</v>
      </c>
      <c r="R261" s="32">
        <v>670275</v>
      </c>
      <c r="S261" s="32">
        <v>473687</v>
      </c>
      <c r="T261" s="32">
        <v>478848</v>
      </c>
      <c r="U261" s="32">
        <v>490341</v>
      </c>
      <c r="V261" s="32">
        <v>511438</v>
      </c>
      <c r="W261" s="32">
        <v>617211</v>
      </c>
      <c r="X261" s="32">
        <v>661431</v>
      </c>
      <c r="Y261" s="32">
        <v>749106</v>
      </c>
      <c r="Z261" s="32">
        <v>738056</v>
      </c>
      <c r="AA261" s="32">
        <v>10366</v>
      </c>
      <c r="AB261" s="32">
        <v>10633</v>
      </c>
      <c r="AC261" s="32">
        <v>15068</v>
      </c>
      <c r="AD261" s="32">
        <v>7906</v>
      </c>
      <c r="AE261" s="32">
        <v>8694</v>
      </c>
      <c r="AF261" s="32">
        <v>9348</v>
      </c>
      <c r="AG261" s="32">
        <v>8918</v>
      </c>
      <c r="AH261" s="32">
        <v>7025</v>
      </c>
    </row>
    <row r="262" spans="1:34" x14ac:dyDescent="0.3">
      <c r="A262" s="3">
        <v>1516</v>
      </c>
      <c r="B262" s="4" t="s">
        <v>256</v>
      </c>
      <c r="C262" s="33">
        <f t="shared" si="33"/>
        <v>1.1617677894685727</v>
      </c>
      <c r="D262" s="33">
        <f t="shared" si="34"/>
        <v>1.1709255518669288</v>
      </c>
      <c r="E262" s="33">
        <f t="shared" si="35"/>
        <v>1.4800826286377655</v>
      </c>
      <c r="F262" s="33">
        <f t="shared" si="36"/>
        <v>1.5637607941302243</v>
      </c>
      <c r="G262" s="33">
        <f t="shared" si="37"/>
        <v>1.842713378603744</v>
      </c>
      <c r="H262" s="33">
        <f t="shared" si="38"/>
        <v>1.8046986609650939</v>
      </c>
      <c r="I262" s="33">
        <f t="shared" si="39"/>
        <v>1.8573108240377942</v>
      </c>
      <c r="J262" s="33">
        <f t="shared" si="40"/>
        <v>1.9309324270959687</v>
      </c>
      <c r="K262" s="32">
        <v>453063</v>
      </c>
      <c r="L262" s="32">
        <v>484673</v>
      </c>
      <c r="M262" s="32">
        <v>527178</v>
      </c>
      <c r="N262" s="32">
        <v>591641</v>
      </c>
      <c r="O262" s="32">
        <v>576241</v>
      </c>
      <c r="P262" s="32">
        <v>622986</v>
      </c>
      <c r="Q262" s="32">
        <v>659994</v>
      </c>
      <c r="R262" s="32">
        <v>706511</v>
      </c>
      <c r="S262" s="32">
        <v>539706</v>
      </c>
      <c r="T262" s="32">
        <v>577541</v>
      </c>
      <c r="U262" s="32">
        <v>780767</v>
      </c>
      <c r="V262" s="32">
        <v>948943</v>
      </c>
      <c r="W262" s="32">
        <v>1082004</v>
      </c>
      <c r="X262" s="32">
        <v>1197307</v>
      </c>
      <c r="Y262" s="32">
        <v>1280416</v>
      </c>
      <c r="Z262" s="32">
        <v>1411695</v>
      </c>
      <c r="AA262" s="32">
        <v>13352</v>
      </c>
      <c r="AB262" s="32">
        <v>10025</v>
      </c>
      <c r="AC262" s="32">
        <v>500</v>
      </c>
      <c r="AD262" s="32">
        <v>23758</v>
      </c>
      <c r="AE262" s="32">
        <v>20157</v>
      </c>
      <c r="AF262" s="32">
        <v>73005</v>
      </c>
      <c r="AG262" s="32">
        <v>54602</v>
      </c>
      <c r="AH262" s="32">
        <v>47470</v>
      </c>
    </row>
    <row r="263" spans="1:34" x14ac:dyDescent="0.3">
      <c r="A263" s="3">
        <v>1517</v>
      </c>
      <c r="B263" s="4" t="s">
        <v>257</v>
      </c>
      <c r="C263" s="33">
        <f t="shared" si="33"/>
        <v>1.0524996173497279</v>
      </c>
      <c r="D263" s="33">
        <f t="shared" si="34"/>
        <v>1.0216896593400902</v>
      </c>
      <c r="E263" s="33">
        <f t="shared" si="35"/>
        <v>0.94964407206753176</v>
      </c>
      <c r="F263" s="33">
        <f t="shared" si="36"/>
        <v>0.89986906545840395</v>
      </c>
      <c r="G263" s="33">
        <f t="shared" si="37"/>
        <v>0.8727986348122867</v>
      </c>
      <c r="H263" s="33">
        <f t="shared" si="38"/>
        <v>0.85333924583019349</v>
      </c>
      <c r="I263" s="33">
        <f t="shared" si="39"/>
        <v>0.80309179273187203</v>
      </c>
      <c r="J263" s="33">
        <f t="shared" si="40"/>
        <v>0.79646746310346128</v>
      </c>
      <c r="K263" s="32">
        <v>274402</v>
      </c>
      <c r="L263" s="32">
        <v>289585</v>
      </c>
      <c r="M263" s="32">
        <v>317480</v>
      </c>
      <c r="N263" s="32">
        <v>338337</v>
      </c>
      <c r="O263" s="32">
        <v>351600</v>
      </c>
      <c r="P263" s="32">
        <v>367583</v>
      </c>
      <c r="Q263" s="32">
        <v>401644</v>
      </c>
      <c r="R263" s="32">
        <v>423888</v>
      </c>
      <c r="S263" s="32">
        <v>288808</v>
      </c>
      <c r="T263" s="32">
        <v>296215</v>
      </c>
      <c r="U263" s="32">
        <v>304288</v>
      </c>
      <c r="V263" s="32">
        <v>307254</v>
      </c>
      <c r="W263" s="32">
        <v>309721</v>
      </c>
      <c r="X263" s="32">
        <v>318357</v>
      </c>
      <c r="Y263" s="32">
        <v>323902</v>
      </c>
      <c r="Z263" s="32">
        <v>338877</v>
      </c>
      <c r="AA263" s="32">
        <v>0</v>
      </c>
      <c r="AB263" s="32">
        <v>349</v>
      </c>
      <c r="AC263" s="32">
        <v>2795</v>
      </c>
      <c r="AD263" s="32">
        <v>2795</v>
      </c>
      <c r="AE263" s="32">
        <v>2845</v>
      </c>
      <c r="AF263" s="32">
        <v>4684</v>
      </c>
      <c r="AG263" s="32">
        <v>1345</v>
      </c>
      <c r="AH263" s="32">
        <v>1264</v>
      </c>
    </row>
    <row r="264" spans="1:34" x14ac:dyDescent="0.3">
      <c r="A264" s="3">
        <v>1519</v>
      </c>
      <c r="B264" s="4" t="s">
        <v>258</v>
      </c>
      <c r="C264" s="33">
        <f t="shared" si="33"/>
        <v>0.89433953381413767</v>
      </c>
      <c r="D264" s="33">
        <f t="shared" si="34"/>
        <v>0.87230815691922725</v>
      </c>
      <c r="E264" s="33">
        <f t="shared" si="35"/>
        <v>0.90054675218964741</v>
      </c>
      <c r="F264" s="33">
        <f t="shared" si="36"/>
        <v>0.88358054978154277</v>
      </c>
      <c r="G264" s="33">
        <f t="shared" si="37"/>
        <v>0.81464118187307633</v>
      </c>
      <c r="H264" s="33">
        <f t="shared" si="38"/>
        <v>0.84582054382538063</v>
      </c>
      <c r="I264" s="33">
        <f t="shared" si="39"/>
        <v>0.92281530964035408</v>
      </c>
      <c r="J264" s="33">
        <f t="shared" si="40"/>
        <v>1.0354212629245925</v>
      </c>
      <c r="K264" s="32">
        <v>552269</v>
      </c>
      <c r="L264" s="32">
        <v>602654</v>
      </c>
      <c r="M264" s="32">
        <v>625329</v>
      </c>
      <c r="N264" s="32">
        <v>651386</v>
      </c>
      <c r="O264" s="32">
        <v>750199</v>
      </c>
      <c r="P264" s="32">
        <v>774072</v>
      </c>
      <c r="Q264" s="32">
        <v>837407</v>
      </c>
      <c r="R264" s="32">
        <v>885231</v>
      </c>
      <c r="S264" s="32">
        <v>553220</v>
      </c>
      <c r="T264" s="32">
        <v>596031</v>
      </c>
      <c r="U264" s="32">
        <v>628439</v>
      </c>
      <c r="V264" s="32">
        <v>638917</v>
      </c>
      <c r="W264" s="32">
        <v>674247</v>
      </c>
      <c r="X264" s="32">
        <v>719940</v>
      </c>
      <c r="Y264" s="32">
        <v>835261</v>
      </c>
      <c r="Z264" s="32">
        <v>977042</v>
      </c>
      <c r="AA264" s="32">
        <v>59304</v>
      </c>
      <c r="AB264" s="32">
        <v>70331</v>
      </c>
      <c r="AC264" s="32">
        <v>65301</v>
      </c>
      <c r="AD264" s="32">
        <v>63365</v>
      </c>
      <c r="AE264" s="32">
        <v>63104</v>
      </c>
      <c r="AF264" s="32">
        <v>65214</v>
      </c>
      <c r="AG264" s="32">
        <v>62489</v>
      </c>
      <c r="AH264" s="32">
        <v>60455</v>
      </c>
    </row>
    <row r="265" spans="1:34" x14ac:dyDescent="0.3">
      <c r="A265" s="3">
        <v>1520</v>
      </c>
      <c r="B265" s="4" t="s">
        <v>259</v>
      </c>
      <c r="C265" s="33">
        <f t="shared" si="33"/>
        <v>0.89125777071226708</v>
      </c>
      <c r="D265" s="33">
        <f t="shared" si="34"/>
        <v>0.89659676693637402</v>
      </c>
      <c r="E265" s="33">
        <f t="shared" si="35"/>
        <v>0.85296383244076002</v>
      </c>
      <c r="F265" s="33">
        <f t="shared" si="36"/>
        <v>0.80338613896472244</v>
      </c>
      <c r="G265" s="33">
        <f t="shared" si="37"/>
        <v>0.76782982038038183</v>
      </c>
      <c r="H265" s="33">
        <f t="shared" si="38"/>
        <v>0.76193181818181821</v>
      </c>
      <c r="I265" s="33">
        <f t="shared" si="39"/>
        <v>0.80930744438330315</v>
      </c>
      <c r="J265" s="33">
        <f t="shared" si="40"/>
        <v>0.93501222803170858</v>
      </c>
      <c r="K265" s="32">
        <v>596953</v>
      </c>
      <c r="L265" s="32">
        <v>642301</v>
      </c>
      <c r="M265" s="32">
        <v>708812</v>
      </c>
      <c r="N265" s="32">
        <v>733697</v>
      </c>
      <c r="O265" s="32">
        <v>754873</v>
      </c>
      <c r="P265" s="32">
        <v>790240</v>
      </c>
      <c r="Q265" s="32">
        <v>826865</v>
      </c>
      <c r="R265" s="32">
        <v>853776</v>
      </c>
      <c r="S265" s="32">
        <v>535768</v>
      </c>
      <c r="T265" s="32">
        <v>575986</v>
      </c>
      <c r="U265" s="32">
        <v>605687</v>
      </c>
      <c r="V265" s="32">
        <v>609567</v>
      </c>
      <c r="W265" s="32">
        <v>594339</v>
      </c>
      <c r="X265" s="32">
        <v>616834</v>
      </c>
      <c r="Y265" s="32">
        <v>683913</v>
      </c>
      <c r="Z265" s="32">
        <v>813016</v>
      </c>
      <c r="AA265" s="32">
        <v>3729</v>
      </c>
      <c r="AB265" s="32">
        <v>101</v>
      </c>
      <c r="AC265" s="32">
        <v>1096</v>
      </c>
      <c r="AD265" s="32">
        <v>20125</v>
      </c>
      <c r="AE265" s="32">
        <v>14725</v>
      </c>
      <c r="AF265" s="32">
        <v>14725</v>
      </c>
      <c r="AG265" s="32">
        <v>14725</v>
      </c>
      <c r="AH265" s="32">
        <v>14725</v>
      </c>
    </row>
    <row r="266" spans="1:34" x14ac:dyDescent="0.3">
      <c r="A266" s="3">
        <v>1523</v>
      </c>
      <c r="B266" s="4" t="s">
        <v>260</v>
      </c>
      <c r="C266" s="33">
        <f t="shared" si="33"/>
        <v>0.63696412766488264</v>
      </c>
      <c r="D266" s="33">
        <f t="shared" si="34"/>
        <v>0.6547917742109749</v>
      </c>
      <c r="E266" s="33">
        <f t="shared" si="35"/>
        <v>0.63452727333533998</v>
      </c>
      <c r="F266" s="33">
        <f t="shared" si="36"/>
        <v>0.65253463035430426</v>
      </c>
      <c r="G266" s="33">
        <f t="shared" si="37"/>
        <v>0.73250759761983808</v>
      </c>
      <c r="H266" s="33">
        <f t="shared" si="38"/>
        <v>0.73889452382593623</v>
      </c>
      <c r="I266" s="33">
        <f t="shared" si="39"/>
        <v>0.92545526005502421</v>
      </c>
      <c r="J266" s="33">
        <f t="shared" si="40"/>
        <v>1.2981274698183665</v>
      </c>
      <c r="K266" s="32">
        <v>168347</v>
      </c>
      <c r="L266" s="32">
        <v>166598</v>
      </c>
      <c r="M266" s="32">
        <v>179406</v>
      </c>
      <c r="N266" s="32">
        <v>189357</v>
      </c>
      <c r="O266" s="32">
        <v>195785</v>
      </c>
      <c r="P266" s="32">
        <v>203098</v>
      </c>
      <c r="Q266" s="32">
        <v>213724</v>
      </c>
      <c r="R266" s="32">
        <v>220664</v>
      </c>
      <c r="S266" s="32">
        <v>107231</v>
      </c>
      <c r="T266" s="32">
        <v>109087</v>
      </c>
      <c r="U266" s="32">
        <v>117313</v>
      </c>
      <c r="V266" s="32">
        <v>127037</v>
      </c>
      <c r="W266" s="32">
        <v>143414</v>
      </c>
      <c r="X266" s="32">
        <v>158282</v>
      </c>
      <c r="Y266" s="32">
        <v>206186</v>
      </c>
      <c r="Z266" s="32">
        <v>295032</v>
      </c>
      <c r="AA266" s="32">
        <v>0</v>
      </c>
      <c r="AB266" s="32">
        <v>0</v>
      </c>
      <c r="AC266" s="32">
        <v>3475</v>
      </c>
      <c r="AD266" s="32">
        <v>3475</v>
      </c>
      <c r="AE266" s="32">
        <v>0</v>
      </c>
      <c r="AF266" s="32">
        <v>8214</v>
      </c>
      <c r="AG266" s="32">
        <v>8394</v>
      </c>
      <c r="AH266" s="32">
        <v>8582</v>
      </c>
    </row>
    <row r="267" spans="1:34" x14ac:dyDescent="0.3">
      <c r="A267" s="3">
        <v>1524</v>
      </c>
      <c r="B267" s="4" t="s">
        <v>261</v>
      </c>
      <c r="C267" s="33">
        <f t="shared" si="33"/>
        <v>0.92722807017543862</v>
      </c>
      <c r="D267" s="33">
        <f t="shared" si="34"/>
        <v>0.86144526871964566</v>
      </c>
      <c r="E267" s="33">
        <f t="shared" si="35"/>
        <v>0.9749013875818433</v>
      </c>
      <c r="F267" s="33">
        <f t="shared" si="36"/>
        <v>1.0158184735551452</v>
      </c>
      <c r="G267" s="33">
        <f t="shared" si="37"/>
        <v>1.0670595779766086</v>
      </c>
      <c r="H267" s="33">
        <f t="shared" si="38"/>
        <v>1.1970567011880926</v>
      </c>
      <c r="I267" s="33">
        <f t="shared" si="39"/>
        <v>1.2297803963577933</v>
      </c>
      <c r="J267" s="33">
        <f t="shared" si="40"/>
        <v>1.0690981868694254</v>
      </c>
      <c r="K267" s="32">
        <v>185250</v>
      </c>
      <c r="L267" s="32">
        <v>187370</v>
      </c>
      <c r="M267" s="32">
        <v>199772</v>
      </c>
      <c r="N267" s="32">
        <v>198186</v>
      </c>
      <c r="O267" s="32">
        <v>196482</v>
      </c>
      <c r="P267" s="32">
        <v>196786</v>
      </c>
      <c r="Q267" s="32">
        <v>196035</v>
      </c>
      <c r="R267" s="32">
        <v>218848</v>
      </c>
      <c r="S267" s="32">
        <v>176885</v>
      </c>
      <c r="T267" s="32">
        <v>203481</v>
      </c>
      <c r="U267" s="32">
        <v>224599</v>
      </c>
      <c r="V267" s="32">
        <v>231330</v>
      </c>
      <c r="W267" s="32">
        <v>237047</v>
      </c>
      <c r="X267" s="32">
        <v>262989</v>
      </c>
      <c r="Y267" s="32">
        <v>268264</v>
      </c>
      <c r="Z267" s="32">
        <v>256915</v>
      </c>
      <c r="AA267" s="32">
        <v>5116</v>
      </c>
      <c r="AB267" s="32">
        <v>42072</v>
      </c>
      <c r="AC267" s="32">
        <v>29841</v>
      </c>
      <c r="AD267" s="32">
        <v>30009</v>
      </c>
      <c r="AE267" s="32">
        <v>27389</v>
      </c>
      <c r="AF267" s="32">
        <v>27425</v>
      </c>
      <c r="AG267" s="32">
        <v>27184</v>
      </c>
      <c r="AH267" s="32">
        <v>22945</v>
      </c>
    </row>
    <row r="268" spans="1:34" x14ac:dyDescent="0.3">
      <c r="A268" s="3">
        <v>1525</v>
      </c>
      <c r="B268" s="4" t="s">
        <v>262</v>
      </c>
      <c r="C268" s="33">
        <f t="shared" si="33"/>
        <v>1.9984028371648472</v>
      </c>
      <c r="D268" s="33">
        <f t="shared" si="34"/>
        <v>2.2225858006112782</v>
      </c>
      <c r="E268" s="33" t="e">
        <f t="shared" si="35"/>
        <v>#VALUE!</v>
      </c>
      <c r="F268" s="33">
        <f t="shared" si="36"/>
        <v>1.6446784010528048</v>
      </c>
      <c r="G268" s="33">
        <f t="shared" si="37"/>
        <v>1.7823669962429909</v>
      </c>
      <c r="H268" s="33">
        <f t="shared" si="38"/>
        <v>1.7499378634306488</v>
      </c>
      <c r="I268" s="33">
        <f t="shared" si="39"/>
        <v>1.5960886293474459</v>
      </c>
      <c r="J268" s="33">
        <f t="shared" si="40"/>
        <v>1.7424962545219795</v>
      </c>
      <c r="K268" s="32">
        <v>318064</v>
      </c>
      <c r="L268" s="32">
        <v>342888</v>
      </c>
      <c r="M268" s="32">
        <v>347386</v>
      </c>
      <c r="N268" s="32">
        <v>370819</v>
      </c>
      <c r="O268" s="32">
        <v>372903</v>
      </c>
      <c r="P268" s="32">
        <v>366129</v>
      </c>
      <c r="Q268" s="32">
        <v>394542</v>
      </c>
      <c r="R268" s="32">
        <v>410495</v>
      </c>
      <c r="S268" s="32">
        <v>645743</v>
      </c>
      <c r="T268" s="32">
        <v>769721</v>
      </c>
      <c r="U268" s="32" t="s">
        <v>473</v>
      </c>
      <c r="V268" s="32">
        <v>616825</v>
      </c>
      <c r="W268" s="32">
        <v>665723</v>
      </c>
      <c r="X268" s="32">
        <v>640990</v>
      </c>
      <c r="Y268" s="32">
        <v>629724</v>
      </c>
      <c r="Z268" s="32">
        <v>715286</v>
      </c>
      <c r="AA268" s="32">
        <v>10123</v>
      </c>
      <c r="AB268" s="32">
        <v>7623</v>
      </c>
      <c r="AC268" s="32" t="s">
        <v>473</v>
      </c>
      <c r="AD268" s="32">
        <v>6947</v>
      </c>
      <c r="AE268" s="32">
        <v>1073</v>
      </c>
      <c r="AF268" s="32">
        <v>287</v>
      </c>
      <c r="AG268" s="32">
        <v>0</v>
      </c>
      <c r="AH268" s="32">
        <v>0</v>
      </c>
    </row>
    <row r="269" spans="1:34" x14ac:dyDescent="0.3">
      <c r="A269" s="3">
        <v>1526</v>
      </c>
      <c r="B269" s="4" t="s">
        <v>263</v>
      </c>
      <c r="C269" s="33">
        <f t="shared" si="33"/>
        <v>0.19467171316546925</v>
      </c>
      <c r="D269" s="33">
        <f t="shared" si="34"/>
        <v>0.285855693804349</v>
      </c>
      <c r="E269" s="33">
        <f t="shared" si="35"/>
        <v>0.47467700258397932</v>
      </c>
      <c r="F269" s="33">
        <f t="shared" si="36"/>
        <v>0.61609413550958436</v>
      </c>
      <c r="G269" s="33">
        <f t="shared" si="37"/>
        <v>0.77318998973992947</v>
      </c>
      <c r="H269" s="33">
        <f t="shared" si="38"/>
        <v>0.8028771384136858</v>
      </c>
      <c r="I269" s="33">
        <f t="shared" si="39"/>
        <v>0.80663039869230968</v>
      </c>
      <c r="J269" s="33">
        <f t="shared" si="40"/>
        <v>0.91817485730196302</v>
      </c>
      <c r="K269" s="32">
        <v>88246</v>
      </c>
      <c r="L269" s="32">
        <v>93953</v>
      </c>
      <c r="M269" s="32">
        <v>104490</v>
      </c>
      <c r="N269" s="32">
        <v>105380</v>
      </c>
      <c r="O269" s="32">
        <v>112085</v>
      </c>
      <c r="P269" s="32">
        <v>113168</v>
      </c>
      <c r="Q269" s="32">
        <v>117459</v>
      </c>
      <c r="R269" s="32">
        <v>114928</v>
      </c>
      <c r="S269" s="32">
        <v>49400</v>
      </c>
      <c r="T269" s="32">
        <v>58428</v>
      </c>
      <c r="U269" s="32">
        <v>81170</v>
      </c>
      <c r="V269" s="32">
        <v>96495</v>
      </c>
      <c r="W269" s="32">
        <v>118234</v>
      </c>
      <c r="X269" s="32">
        <v>128052</v>
      </c>
      <c r="Y269" s="32">
        <v>128044</v>
      </c>
      <c r="Z269" s="32">
        <v>130682</v>
      </c>
      <c r="AA269" s="32">
        <v>32221</v>
      </c>
      <c r="AB269" s="32">
        <v>31571</v>
      </c>
      <c r="AC269" s="32">
        <v>31571</v>
      </c>
      <c r="AD269" s="32">
        <v>31571</v>
      </c>
      <c r="AE269" s="32">
        <v>31571</v>
      </c>
      <c r="AF269" s="32">
        <v>37192</v>
      </c>
      <c r="AG269" s="32">
        <v>33298</v>
      </c>
      <c r="AH269" s="32">
        <v>25158</v>
      </c>
    </row>
    <row r="270" spans="1:34" x14ac:dyDescent="0.3">
      <c r="A270" s="3">
        <v>1528</v>
      </c>
      <c r="B270" s="4" t="s">
        <v>264</v>
      </c>
      <c r="C270" s="33">
        <f t="shared" si="33"/>
        <v>0.87356313050215884</v>
      </c>
      <c r="D270" s="33">
        <f t="shared" si="34"/>
        <v>0.95570595677705872</v>
      </c>
      <c r="E270" s="33">
        <f t="shared" si="35"/>
        <v>0.90483505839193712</v>
      </c>
      <c r="F270" s="33">
        <f t="shared" si="36"/>
        <v>0.89723790662396763</v>
      </c>
      <c r="G270" s="33">
        <f t="shared" si="37"/>
        <v>0.94365473147909196</v>
      </c>
      <c r="H270" s="33">
        <f t="shared" si="38"/>
        <v>0.91064547934599172</v>
      </c>
      <c r="I270" s="33">
        <f t="shared" si="39"/>
        <v>0.84129905215787759</v>
      </c>
      <c r="J270" s="33">
        <f t="shared" si="40"/>
        <v>0.91679583681813959</v>
      </c>
      <c r="K270" s="32">
        <v>392346</v>
      </c>
      <c r="L270" s="32">
        <v>427597</v>
      </c>
      <c r="M270" s="32">
        <v>456313</v>
      </c>
      <c r="N270" s="32">
        <v>474640</v>
      </c>
      <c r="O270" s="32">
        <v>480484</v>
      </c>
      <c r="P270" s="32">
        <v>495957</v>
      </c>
      <c r="Q270" s="32">
        <v>527092</v>
      </c>
      <c r="R270" s="32">
        <v>538050</v>
      </c>
      <c r="S270" s="32">
        <v>353389</v>
      </c>
      <c r="T270" s="32">
        <v>417600</v>
      </c>
      <c r="U270" s="32">
        <v>419378</v>
      </c>
      <c r="V270" s="32">
        <v>431941</v>
      </c>
      <c r="W270" s="32">
        <v>456430</v>
      </c>
      <c r="X270" s="32">
        <v>452086</v>
      </c>
      <c r="Y270" s="32">
        <v>444383</v>
      </c>
      <c r="Z270" s="32">
        <v>493563</v>
      </c>
      <c r="AA270" s="32">
        <v>10650</v>
      </c>
      <c r="AB270" s="32">
        <v>8943</v>
      </c>
      <c r="AC270" s="32">
        <v>6490</v>
      </c>
      <c r="AD270" s="32">
        <v>6076</v>
      </c>
      <c r="AE270" s="32">
        <v>3019</v>
      </c>
      <c r="AF270" s="32">
        <v>445</v>
      </c>
      <c r="AG270" s="32">
        <v>941</v>
      </c>
      <c r="AH270" s="32">
        <v>281</v>
      </c>
    </row>
    <row r="271" spans="1:34" x14ac:dyDescent="0.3">
      <c r="A271" s="3">
        <v>1529</v>
      </c>
      <c r="B271" s="4" t="s">
        <v>265</v>
      </c>
      <c r="C271" s="33">
        <f t="shared" si="33"/>
        <v>0.70296902517352122</v>
      </c>
      <c r="D271" s="33">
        <f t="shared" si="34"/>
        <v>0.9255039539242127</v>
      </c>
      <c r="E271" s="33">
        <f t="shared" si="35"/>
        <v>0.84106510244199861</v>
      </c>
      <c r="F271" s="33">
        <f t="shared" si="36"/>
        <v>0.79097333029405059</v>
      </c>
      <c r="G271" s="33">
        <f t="shared" si="37"/>
        <v>0.8779954686496384</v>
      </c>
      <c r="H271" s="33">
        <f t="shared" si="38"/>
        <v>0.86817177510342236</v>
      </c>
      <c r="I271" s="33">
        <f t="shared" si="39"/>
        <v>0.79514940573015247</v>
      </c>
      <c r="J271" s="33">
        <f t="shared" si="40"/>
        <v>0.77653508364989776</v>
      </c>
      <c r="K271" s="32">
        <v>241325</v>
      </c>
      <c r="L271" s="32">
        <v>262524</v>
      </c>
      <c r="M271" s="32">
        <v>285381</v>
      </c>
      <c r="N271" s="32">
        <v>311477</v>
      </c>
      <c r="O271" s="32">
        <v>312931</v>
      </c>
      <c r="P271" s="32">
        <v>340352</v>
      </c>
      <c r="Q271" s="32">
        <v>360863</v>
      </c>
      <c r="R271" s="32">
        <v>377227</v>
      </c>
      <c r="S271" s="32">
        <v>205605</v>
      </c>
      <c r="T271" s="32">
        <v>269822</v>
      </c>
      <c r="U271" s="32">
        <v>260970</v>
      </c>
      <c r="V271" s="32">
        <v>267316</v>
      </c>
      <c r="W271" s="32">
        <v>295698</v>
      </c>
      <c r="X271" s="32">
        <v>314694</v>
      </c>
      <c r="Y271" s="32">
        <v>320171</v>
      </c>
      <c r="Z271" s="32">
        <v>326661</v>
      </c>
      <c r="AA271" s="32">
        <v>35961</v>
      </c>
      <c r="AB271" s="32">
        <v>26855</v>
      </c>
      <c r="AC271" s="32">
        <v>20946</v>
      </c>
      <c r="AD271" s="32">
        <v>20946</v>
      </c>
      <c r="AE271" s="32">
        <v>20946</v>
      </c>
      <c r="AF271" s="32">
        <v>19210</v>
      </c>
      <c r="AG271" s="32">
        <v>33231</v>
      </c>
      <c r="AH271" s="32">
        <v>33731</v>
      </c>
    </row>
    <row r="272" spans="1:34" x14ac:dyDescent="0.3">
      <c r="A272" s="3">
        <v>1531</v>
      </c>
      <c r="B272" s="4" t="s">
        <v>266</v>
      </c>
      <c r="C272" s="33">
        <f t="shared" si="33"/>
        <v>0.57908937292688978</v>
      </c>
      <c r="D272" s="33">
        <f t="shared" si="34"/>
        <v>0.67806039322285727</v>
      </c>
      <c r="E272" s="33">
        <f t="shared" si="35"/>
        <v>0.83116068732171122</v>
      </c>
      <c r="F272" s="33">
        <f t="shared" si="36"/>
        <v>0.87261021299005703</v>
      </c>
      <c r="G272" s="33">
        <f t="shared" si="37"/>
        <v>0.90871725254493485</v>
      </c>
      <c r="H272" s="33">
        <f t="shared" si="38"/>
        <v>0.94344248986908508</v>
      </c>
      <c r="I272" s="33">
        <f t="shared" si="39"/>
        <v>1.0000430998654668</v>
      </c>
      <c r="J272" s="33">
        <f t="shared" si="40"/>
        <v>1.0729925935281859</v>
      </c>
      <c r="K272" s="32">
        <v>431417</v>
      </c>
      <c r="L272" s="32">
        <v>473828</v>
      </c>
      <c r="M272" s="32">
        <v>519873</v>
      </c>
      <c r="N272" s="32">
        <v>539274</v>
      </c>
      <c r="O272" s="32">
        <v>558364</v>
      </c>
      <c r="P272" s="32">
        <v>603598</v>
      </c>
      <c r="Q272" s="32">
        <v>649654</v>
      </c>
      <c r="R272" s="32">
        <v>680891</v>
      </c>
      <c r="S272" s="32">
        <v>310516</v>
      </c>
      <c r="T272" s="32">
        <v>382458</v>
      </c>
      <c r="U272" s="32">
        <v>489724</v>
      </c>
      <c r="V272" s="32">
        <v>527402</v>
      </c>
      <c r="W272" s="32">
        <v>563271</v>
      </c>
      <c r="X272" s="32">
        <v>631691</v>
      </c>
      <c r="Y272" s="32">
        <v>717214</v>
      </c>
      <c r="Z272" s="32">
        <v>798351</v>
      </c>
      <c r="AA272" s="32">
        <v>60687</v>
      </c>
      <c r="AB272" s="32">
        <v>61174</v>
      </c>
      <c r="AC272" s="32">
        <v>57626</v>
      </c>
      <c r="AD272" s="32">
        <v>56826</v>
      </c>
      <c r="AE272" s="32">
        <v>55876</v>
      </c>
      <c r="AF272" s="32">
        <v>62231</v>
      </c>
      <c r="AG272" s="32">
        <v>67532</v>
      </c>
      <c r="AH272" s="32">
        <v>67760</v>
      </c>
    </row>
    <row r="273" spans="1:34" x14ac:dyDescent="0.3">
      <c r="A273" s="3">
        <v>1532</v>
      </c>
      <c r="B273" s="4" t="s">
        <v>267</v>
      </c>
      <c r="C273" s="33">
        <f t="shared" si="33"/>
        <v>0.82134656892389535</v>
      </c>
      <c r="D273" s="33">
        <f t="shared" si="34"/>
        <v>0.93067862843304527</v>
      </c>
      <c r="E273" s="33">
        <f t="shared" si="35"/>
        <v>0.76373526365890143</v>
      </c>
      <c r="F273" s="33">
        <f t="shared" si="36"/>
        <v>1.1012930580276314</v>
      </c>
      <c r="G273" s="33">
        <f t="shared" si="37"/>
        <v>1.4158713965412888</v>
      </c>
      <c r="H273" s="33">
        <f t="shared" si="38"/>
        <v>1.3893353960821027</v>
      </c>
      <c r="I273" s="33">
        <f t="shared" si="39"/>
        <v>1.3633664418033353</v>
      </c>
      <c r="J273" s="33">
        <f t="shared" si="40"/>
        <v>1.3010597255929532</v>
      </c>
      <c r="K273" s="32">
        <v>406782</v>
      </c>
      <c r="L273" s="32">
        <v>436056</v>
      </c>
      <c r="M273" s="32">
        <v>477985</v>
      </c>
      <c r="N273" s="32">
        <v>521941</v>
      </c>
      <c r="O273" s="32">
        <v>525398</v>
      </c>
      <c r="P273" s="32">
        <v>553307</v>
      </c>
      <c r="Q273" s="32">
        <v>593101</v>
      </c>
      <c r="R273" s="32">
        <v>620538</v>
      </c>
      <c r="S273" s="32">
        <v>457799</v>
      </c>
      <c r="T273" s="32">
        <v>529518</v>
      </c>
      <c r="U273" s="32">
        <v>488744</v>
      </c>
      <c r="V273" s="32">
        <v>696418</v>
      </c>
      <c r="W273" s="32">
        <v>865504</v>
      </c>
      <c r="X273" s="32">
        <v>904688</v>
      </c>
      <c r="Y273" s="32">
        <v>921815</v>
      </c>
      <c r="Z273" s="32">
        <v>914608</v>
      </c>
      <c r="AA273" s="32">
        <v>123690</v>
      </c>
      <c r="AB273" s="32">
        <v>123690</v>
      </c>
      <c r="AC273" s="32">
        <v>123690</v>
      </c>
      <c r="AD273" s="32">
        <v>121608</v>
      </c>
      <c r="AE273" s="32">
        <v>121608</v>
      </c>
      <c r="AF273" s="32">
        <v>135959</v>
      </c>
      <c r="AG273" s="32">
        <v>113201</v>
      </c>
      <c r="AH273" s="32">
        <v>107251</v>
      </c>
    </row>
    <row r="274" spans="1:34" x14ac:dyDescent="0.3">
      <c r="A274" s="3">
        <v>1534</v>
      </c>
      <c r="B274" s="4" t="s">
        <v>268</v>
      </c>
      <c r="C274" s="33">
        <f t="shared" si="33"/>
        <v>0.67569573784651926</v>
      </c>
      <c r="D274" s="33">
        <f t="shared" si="34"/>
        <v>0.71909755084786975</v>
      </c>
      <c r="E274" s="33">
        <f t="shared" si="35"/>
        <v>0.68058836311130111</v>
      </c>
      <c r="F274" s="33">
        <f t="shared" si="36"/>
        <v>0.70559060111478256</v>
      </c>
      <c r="G274" s="33">
        <f t="shared" si="37"/>
        <v>0.70887262501351989</v>
      </c>
      <c r="H274" s="33">
        <f t="shared" si="38"/>
        <v>0.55017976159289506</v>
      </c>
      <c r="I274" s="33">
        <f t="shared" si="39"/>
        <v>0.86162051425880004</v>
      </c>
      <c r="J274" s="33">
        <f t="shared" si="40"/>
        <v>0.89018058111486664</v>
      </c>
      <c r="K274" s="32">
        <v>518658</v>
      </c>
      <c r="L274" s="32">
        <v>534634</v>
      </c>
      <c r="M274" s="32">
        <v>570668</v>
      </c>
      <c r="N274" s="32">
        <v>599220</v>
      </c>
      <c r="O274" s="32">
        <v>610214</v>
      </c>
      <c r="P274" s="32">
        <v>622213</v>
      </c>
      <c r="Q274" s="32">
        <v>656051</v>
      </c>
      <c r="R274" s="32">
        <v>681965</v>
      </c>
      <c r="S274" s="32">
        <v>605015</v>
      </c>
      <c r="T274" s="32">
        <v>638290</v>
      </c>
      <c r="U274" s="32">
        <v>639126</v>
      </c>
      <c r="V274" s="32">
        <v>674490</v>
      </c>
      <c r="W274" s="32">
        <v>686375</v>
      </c>
      <c r="X274" s="32">
        <v>601427</v>
      </c>
      <c r="Y274" s="32">
        <v>827013</v>
      </c>
      <c r="Z274" s="32">
        <v>868758</v>
      </c>
      <c r="AA274" s="32">
        <v>254560</v>
      </c>
      <c r="AB274" s="32">
        <v>253836</v>
      </c>
      <c r="AC274" s="32">
        <v>250736</v>
      </c>
      <c r="AD274" s="32">
        <v>251686</v>
      </c>
      <c r="AE274" s="32">
        <v>253811</v>
      </c>
      <c r="AF274" s="32">
        <v>259098</v>
      </c>
      <c r="AG274" s="32">
        <v>261746</v>
      </c>
      <c r="AH274" s="32">
        <v>261686</v>
      </c>
    </row>
    <row r="275" spans="1:34" x14ac:dyDescent="0.3">
      <c r="A275" s="3">
        <v>1535</v>
      </c>
      <c r="B275" s="4" t="s">
        <v>269</v>
      </c>
      <c r="C275" s="33">
        <f t="shared" si="33"/>
        <v>0.46824961093750644</v>
      </c>
      <c r="D275" s="33">
        <f t="shared" si="34"/>
        <v>0.44095446069779731</v>
      </c>
      <c r="E275" s="33">
        <f t="shared" si="35"/>
        <v>0.40885952049137081</v>
      </c>
      <c r="F275" s="33">
        <f t="shared" si="36"/>
        <v>0.44186954422325492</v>
      </c>
      <c r="G275" s="33">
        <f t="shared" si="37"/>
        <v>0.44104626350029585</v>
      </c>
      <c r="H275" s="33">
        <f t="shared" si="38"/>
        <v>0.49762858207168137</v>
      </c>
      <c r="I275" s="33">
        <f t="shared" si="39"/>
        <v>0.55049180221294747</v>
      </c>
      <c r="J275" s="33">
        <f t="shared" si="40"/>
        <v>0.58383599877794345</v>
      </c>
      <c r="K275" s="32">
        <v>484498</v>
      </c>
      <c r="L275" s="32">
        <v>501435</v>
      </c>
      <c r="M275" s="32">
        <v>549646</v>
      </c>
      <c r="N275" s="32">
        <v>584014</v>
      </c>
      <c r="O275" s="32">
        <v>596561</v>
      </c>
      <c r="P275" s="32">
        <v>601328</v>
      </c>
      <c r="Q275" s="32">
        <v>615288</v>
      </c>
      <c r="R275" s="32">
        <v>651361</v>
      </c>
      <c r="S275" s="32">
        <v>377203</v>
      </c>
      <c r="T275" s="32">
        <v>369270</v>
      </c>
      <c r="U275" s="32">
        <v>373257</v>
      </c>
      <c r="V275" s="32">
        <v>374066</v>
      </c>
      <c r="W275" s="32">
        <v>379299</v>
      </c>
      <c r="X275" s="32">
        <v>303103</v>
      </c>
      <c r="Y275" s="32">
        <v>340383</v>
      </c>
      <c r="Z275" s="32">
        <v>380912</v>
      </c>
      <c r="AA275" s="32">
        <v>150337</v>
      </c>
      <c r="AB275" s="32">
        <v>148160</v>
      </c>
      <c r="AC275" s="32">
        <v>148529</v>
      </c>
      <c r="AD275" s="32">
        <v>116008</v>
      </c>
      <c r="AE275" s="32">
        <v>116188</v>
      </c>
      <c r="AF275" s="32">
        <v>3865</v>
      </c>
      <c r="AG275" s="32">
        <v>1672</v>
      </c>
      <c r="AH275" s="32">
        <v>624</v>
      </c>
    </row>
    <row r="276" spans="1:34" x14ac:dyDescent="0.3">
      <c r="A276" s="3">
        <v>1539</v>
      </c>
      <c r="B276" s="4" t="s">
        <v>270</v>
      </c>
      <c r="C276" s="33">
        <f t="shared" si="33"/>
        <v>0.46851254624587335</v>
      </c>
      <c r="D276" s="33">
        <f t="shared" si="34"/>
        <v>0.51416786226685796</v>
      </c>
      <c r="E276" s="33">
        <f t="shared" si="35"/>
        <v>0.49398105619662586</v>
      </c>
      <c r="F276" s="33">
        <f t="shared" si="36"/>
        <v>0.4667417673575569</v>
      </c>
      <c r="G276" s="33">
        <f t="shared" si="37"/>
        <v>0.5364327262654941</v>
      </c>
      <c r="H276" s="33">
        <f t="shared" si="38"/>
        <v>0.61865032333187786</v>
      </c>
      <c r="I276" s="33">
        <f t="shared" si="39"/>
        <v>0.81087516913266011</v>
      </c>
      <c r="J276" s="33">
        <f t="shared" si="40"/>
        <v>1.1137885439753055</v>
      </c>
      <c r="K276" s="32">
        <v>471934</v>
      </c>
      <c r="L276" s="32">
        <v>479536</v>
      </c>
      <c r="M276" s="32">
        <v>521437</v>
      </c>
      <c r="N276" s="32">
        <v>553923</v>
      </c>
      <c r="O276" s="32">
        <v>577640</v>
      </c>
      <c r="P276" s="32">
        <v>577116</v>
      </c>
      <c r="Q276" s="32">
        <v>615641</v>
      </c>
      <c r="R276" s="32">
        <v>637551</v>
      </c>
      <c r="S276" s="32">
        <v>242194</v>
      </c>
      <c r="T276" s="32">
        <v>271026</v>
      </c>
      <c r="U276" s="32">
        <v>279885</v>
      </c>
      <c r="V276" s="32">
        <v>275989</v>
      </c>
      <c r="W276" s="32">
        <v>319218</v>
      </c>
      <c r="X276" s="32">
        <v>392805</v>
      </c>
      <c r="Y276" s="32">
        <v>532169</v>
      </c>
      <c r="Z276" s="32">
        <v>731848</v>
      </c>
      <c r="AA276" s="32">
        <v>21087</v>
      </c>
      <c r="AB276" s="32">
        <v>24464</v>
      </c>
      <c r="AC276" s="32">
        <v>22305</v>
      </c>
      <c r="AD276" s="32">
        <v>17450</v>
      </c>
      <c r="AE276" s="32">
        <v>9353</v>
      </c>
      <c r="AF276" s="32">
        <v>35772</v>
      </c>
      <c r="AG276" s="32">
        <v>32961</v>
      </c>
      <c r="AH276" s="32">
        <v>21751</v>
      </c>
    </row>
    <row r="277" spans="1:34" x14ac:dyDescent="0.3">
      <c r="A277" s="3">
        <v>1543</v>
      </c>
      <c r="B277" s="4" t="s">
        <v>271</v>
      </c>
      <c r="C277" s="33">
        <f t="shared" si="33"/>
        <v>0.76789445766090147</v>
      </c>
      <c r="D277" s="33">
        <f t="shared" si="34"/>
        <v>0.83401301000616679</v>
      </c>
      <c r="E277" s="33">
        <f t="shared" si="35"/>
        <v>0.80337248645228732</v>
      </c>
      <c r="F277" s="33">
        <f t="shared" si="36"/>
        <v>0.79458456776308051</v>
      </c>
      <c r="G277" s="33">
        <f t="shared" si="37"/>
        <v>0.8501152642845381</v>
      </c>
      <c r="H277" s="33">
        <f t="shared" si="38"/>
        <v>0.83914320213199201</v>
      </c>
      <c r="I277" s="33">
        <f t="shared" si="39"/>
        <v>0.94226112615735602</v>
      </c>
      <c r="J277" s="33">
        <f t="shared" si="40"/>
        <v>1.000172261293881</v>
      </c>
      <c r="K277" s="32">
        <v>248848</v>
      </c>
      <c r="L277" s="32">
        <v>251345</v>
      </c>
      <c r="M277" s="32">
        <v>254471</v>
      </c>
      <c r="N277" s="32">
        <v>263617</v>
      </c>
      <c r="O277" s="32">
        <v>267212</v>
      </c>
      <c r="P277" s="32">
        <v>279926</v>
      </c>
      <c r="Q277" s="32">
        <v>292801</v>
      </c>
      <c r="R277" s="32">
        <v>301867</v>
      </c>
      <c r="S277" s="32">
        <v>193818</v>
      </c>
      <c r="T277" s="32">
        <v>212425</v>
      </c>
      <c r="U277" s="32">
        <v>206829</v>
      </c>
      <c r="V277" s="32">
        <v>211886</v>
      </c>
      <c r="W277" s="32">
        <v>229689</v>
      </c>
      <c r="X277" s="32">
        <v>237322</v>
      </c>
      <c r="Y277" s="32">
        <v>278829</v>
      </c>
      <c r="Z277" s="32">
        <v>304425</v>
      </c>
      <c r="AA277" s="32">
        <v>2729</v>
      </c>
      <c r="AB277" s="32">
        <v>2800</v>
      </c>
      <c r="AC277" s="32">
        <v>2394</v>
      </c>
      <c r="AD277" s="32">
        <v>2420</v>
      </c>
      <c r="AE277" s="32">
        <v>2528</v>
      </c>
      <c r="AF277" s="32">
        <v>2424</v>
      </c>
      <c r="AG277" s="32">
        <v>2934</v>
      </c>
      <c r="AH277" s="32">
        <v>2506</v>
      </c>
    </row>
    <row r="278" spans="1:34" x14ac:dyDescent="0.3">
      <c r="A278" s="3">
        <v>1545</v>
      </c>
      <c r="B278" s="4" t="s">
        <v>272</v>
      </c>
      <c r="C278" s="33">
        <f t="shared" si="33"/>
        <v>0.56723524276408566</v>
      </c>
      <c r="D278" s="33">
        <f t="shared" si="34"/>
        <v>0.64872803305620552</v>
      </c>
      <c r="E278" s="33">
        <f t="shared" si="35"/>
        <v>0.67287512170495112</v>
      </c>
      <c r="F278" s="33">
        <f t="shared" si="36"/>
        <v>0.64840430392470416</v>
      </c>
      <c r="G278" s="33">
        <f t="shared" si="37"/>
        <v>0.66184633605064946</v>
      </c>
      <c r="H278" s="33">
        <f t="shared" si="38"/>
        <v>0.71588546260216057</v>
      </c>
      <c r="I278" s="33">
        <f t="shared" si="39"/>
        <v>0.71733576917092856</v>
      </c>
      <c r="J278" s="33">
        <f t="shared" si="40"/>
        <v>0.76602392695149246</v>
      </c>
      <c r="K278" s="32">
        <v>148910</v>
      </c>
      <c r="L278" s="32">
        <v>160696</v>
      </c>
      <c r="M278" s="32">
        <v>166386</v>
      </c>
      <c r="N278" s="32">
        <v>175096</v>
      </c>
      <c r="O278" s="32">
        <v>180693</v>
      </c>
      <c r="P278" s="32">
        <v>187083</v>
      </c>
      <c r="Q278" s="32">
        <v>199247</v>
      </c>
      <c r="R278" s="32">
        <v>201948</v>
      </c>
      <c r="S278" s="32">
        <v>99670</v>
      </c>
      <c r="T278" s="32">
        <v>119574</v>
      </c>
      <c r="U278" s="32">
        <v>127495</v>
      </c>
      <c r="V278" s="32">
        <v>130041</v>
      </c>
      <c r="W278" s="32">
        <v>134784</v>
      </c>
      <c r="X278" s="32">
        <v>149352</v>
      </c>
      <c r="Y278" s="32">
        <v>156673</v>
      </c>
      <c r="Z278" s="32">
        <v>167360</v>
      </c>
      <c r="AA278" s="32">
        <v>15203</v>
      </c>
      <c r="AB278" s="32">
        <v>15326</v>
      </c>
      <c r="AC278" s="32">
        <v>15538</v>
      </c>
      <c r="AD278" s="32">
        <v>16508</v>
      </c>
      <c r="AE278" s="32">
        <v>15193</v>
      </c>
      <c r="AF278" s="32">
        <v>15422</v>
      </c>
      <c r="AG278" s="32">
        <v>13746</v>
      </c>
      <c r="AH278" s="32">
        <v>12663</v>
      </c>
    </row>
    <row r="279" spans="1:34" x14ac:dyDescent="0.3">
      <c r="A279" s="3">
        <v>1546</v>
      </c>
      <c r="B279" s="4" t="s">
        <v>273</v>
      </c>
      <c r="C279" s="33">
        <f t="shared" si="33"/>
        <v>0.24372817033852767</v>
      </c>
      <c r="D279" s="33">
        <f t="shared" si="34"/>
        <v>0.21723540412098752</v>
      </c>
      <c r="E279" s="33">
        <f t="shared" si="35"/>
        <v>0.23570964941118952</v>
      </c>
      <c r="F279" s="33">
        <f t="shared" si="36"/>
        <v>0.35646614309665725</v>
      </c>
      <c r="G279" s="33">
        <f t="shared" si="37"/>
        <v>0.39320368305875553</v>
      </c>
      <c r="H279" s="33">
        <f t="shared" si="38"/>
        <v>0.40035881292723241</v>
      </c>
      <c r="I279" s="33">
        <f t="shared" si="39"/>
        <v>0.56439437660149128</v>
      </c>
      <c r="J279" s="33">
        <f t="shared" si="40"/>
        <v>1.0184945455096031</v>
      </c>
      <c r="K279" s="32">
        <v>119104</v>
      </c>
      <c r="L279" s="32">
        <v>116574</v>
      </c>
      <c r="M279" s="32">
        <v>118629</v>
      </c>
      <c r="N279" s="32">
        <v>124657</v>
      </c>
      <c r="O279" s="32">
        <v>121095</v>
      </c>
      <c r="P279" s="32">
        <v>120397</v>
      </c>
      <c r="Q279" s="32">
        <v>129957</v>
      </c>
      <c r="R279" s="32">
        <v>132093</v>
      </c>
      <c r="S279" s="32">
        <v>79698</v>
      </c>
      <c r="T279" s="32">
        <v>80167</v>
      </c>
      <c r="U279" s="32">
        <v>82194</v>
      </c>
      <c r="V279" s="32">
        <v>99079</v>
      </c>
      <c r="W279" s="32">
        <v>102258</v>
      </c>
      <c r="X279" s="32">
        <v>102845</v>
      </c>
      <c r="Y279" s="32">
        <v>128894</v>
      </c>
      <c r="Z279" s="32">
        <v>188973</v>
      </c>
      <c r="AA279" s="32">
        <v>50669</v>
      </c>
      <c r="AB279" s="32">
        <v>54843</v>
      </c>
      <c r="AC279" s="32">
        <v>54232</v>
      </c>
      <c r="AD279" s="32">
        <v>54643</v>
      </c>
      <c r="AE279" s="32">
        <v>54643</v>
      </c>
      <c r="AF279" s="32">
        <v>54643</v>
      </c>
      <c r="AG279" s="32">
        <v>55547</v>
      </c>
      <c r="AH279" s="32">
        <v>54437</v>
      </c>
    </row>
    <row r="280" spans="1:34" x14ac:dyDescent="0.3">
      <c r="A280" s="3">
        <v>1547</v>
      </c>
      <c r="B280" s="4" t="s">
        <v>274</v>
      </c>
      <c r="C280" s="33">
        <f t="shared" si="33"/>
        <v>0.19758964027501047</v>
      </c>
      <c r="D280" s="33">
        <f t="shared" si="34"/>
        <v>0.31557019388484669</v>
      </c>
      <c r="E280" s="33">
        <f t="shared" si="35"/>
        <v>0.57007301028890867</v>
      </c>
      <c r="F280" s="33">
        <f t="shared" si="36"/>
        <v>0.69444877822521134</v>
      </c>
      <c r="G280" s="33">
        <f t="shared" si="37"/>
        <v>0.68354331149560443</v>
      </c>
      <c r="H280" s="33">
        <f t="shared" si="38"/>
        <v>0.65846040553065599</v>
      </c>
      <c r="I280" s="33">
        <f t="shared" si="39"/>
        <v>0.6334406741320936</v>
      </c>
      <c r="J280" s="33">
        <f t="shared" si="40"/>
        <v>0.75360770485763906</v>
      </c>
      <c r="K280" s="32">
        <v>360859</v>
      </c>
      <c r="L280" s="32">
        <v>380432</v>
      </c>
      <c r="M280" s="32">
        <v>415010</v>
      </c>
      <c r="N280" s="32">
        <v>474310</v>
      </c>
      <c r="O280" s="32">
        <v>446475</v>
      </c>
      <c r="P280" s="32">
        <v>472566</v>
      </c>
      <c r="Q280" s="32">
        <v>543751</v>
      </c>
      <c r="R280" s="32">
        <v>570030</v>
      </c>
      <c r="S280" s="32">
        <v>110680</v>
      </c>
      <c r="T280" s="32">
        <v>165264</v>
      </c>
      <c r="U280" s="32">
        <v>276009</v>
      </c>
      <c r="V280" s="32">
        <v>360332</v>
      </c>
      <c r="W280" s="32">
        <v>336318</v>
      </c>
      <c r="X280" s="32">
        <v>317120</v>
      </c>
      <c r="Y280" s="32">
        <v>351262</v>
      </c>
      <c r="Z280" s="32">
        <v>435674</v>
      </c>
      <c r="AA280" s="32">
        <v>39378</v>
      </c>
      <c r="AB280" s="32">
        <v>45211</v>
      </c>
      <c r="AC280" s="32">
        <v>39423</v>
      </c>
      <c r="AD280" s="32">
        <v>30948</v>
      </c>
      <c r="AE280" s="32">
        <v>31133</v>
      </c>
      <c r="AF280" s="32">
        <v>5954</v>
      </c>
      <c r="AG280" s="32">
        <v>6828</v>
      </c>
      <c r="AH280" s="32">
        <v>6095</v>
      </c>
    </row>
    <row r="281" spans="1:34" x14ac:dyDescent="0.3">
      <c r="A281" s="3">
        <v>1548</v>
      </c>
      <c r="B281" s="4" t="s">
        <v>275</v>
      </c>
      <c r="C281" s="33">
        <f t="shared" si="33"/>
        <v>0.67691770551694008</v>
      </c>
      <c r="D281" s="33">
        <f t="shared" si="34"/>
        <v>0.69270259721996175</v>
      </c>
      <c r="E281" s="33">
        <f t="shared" si="35"/>
        <v>0.71900502929037924</v>
      </c>
      <c r="F281" s="33">
        <f t="shared" si="36"/>
        <v>0.70384887950528274</v>
      </c>
      <c r="G281" s="33">
        <f t="shared" si="37"/>
        <v>0.63387689896310584</v>
      </c>
      <c r="H281" s="33">
        <f t="shared" si="38"/>
        <v>0.63559203549627785</v>
      </c>
      <c r="I281" s="33">
        <f t="shared" si="39"/>
        <v>0.63795682408748211</v>
      </c>
      <c r="J281" s="33">
        <f t="shared" si="40"/>
        <v>0.63972665610376556</v>
      </c>
      <c r="K281" s="32">
        <v>592883</v>
      </c>
      <c r="L281" s="32">
        <v>632869</v>
      </c>
      <c r="M281" s="32">
        <v>653969</v>
      </c>
      <c r="N281" s="32">
        <v>680146</v>
      </c>
      <c r="O281" s="32">
        <v>729872</v>
      </c>
      <c r="P281" s="32">
        <v>758164</v>
      </c>
      <c r="Q281" s="32">
        <v>796231</v>
      </c>
      <c r="R281" s="32">
        <v>867186</v>
      </c>
      <c r="S281" s="32">
        <v>514199</v>
      </c>
      <c r="T281" s="32">
        <v>540594</v>
      </c>
      <c r="U281" s="32">
        <v>571078</v>
      </c>
      <c r="V281" s="32">
        <v>577902</v>
      </c>
      <c r="W281" s="32">
        <v>567547</v>
      </c>
      <c r="X281" s="32">
        <v>588174</v>
      </c>
      <c r="Y281" s="32">
        <v>610550</v>
      </c>
      <c r="Z281" s="32">
        <v>643976</v>
      </c>
      <c r="AA281" s="32">
        <v>112866</v>
      </c>
      <c r="AB281" s="32">
        <v>102204</v>
      </c>
      <c r="AC281" s="32">
        <v>100871</v>
      </c>
      <c r="AD281" s="32">
        <v>99182</v>
      </c>
      <c r="AE281" s="32">
        <v>104898</v>
      </c>
      <c r="AF281" s="32">
        <v>106291</v>
      </c>
      <c r="AG281" s="32">
        <v>102589</v>
      </c>
      <c r="AH281" s="32">
        <v>89214</v>
      </c>
    </row>
    <row r="282" spans="1:34" x14ac:dyDescent="0.3">
      <c r="A282" s="3">
        <v>1551</v>
      </c>
      <c r="B282" s="4" t="s">
        <v>276</v>
      </c>
      <c r="C282" s="33">
        <f t="shared" si="33"/>
        <v>1.0671689187709423</v>
      </c>
      <c r="D282" s="33">
        <f t="shared" si="34"/>
        <v>0.99270780235658884</v>
      </c>
      <c r="E282" s="33">
        <f t="shared" si="35"/>
        <v>0.96930010295460289</v>
      </c>
      <c r="F282" s="33">
        <f t="shared" si="36"/>
        <v>0.96020502543548636</v>
      </c>
      <c r="G282" s="33">
        <f t="shared" si="37"/>
        <v>0.90022741550907637</v>
      </c>
      <c r="H282" s="33">
        <f t="shared" si="38"/>
        <v>0.90077267897229474</v>
      </c>
      <c r="I282" s="33">
        <f t="shared" si="39"/>
        <v>0.94311437739506243</v>
      </c>
      <c r="J282" s="33">
        <f t="shared" si="40"/>
        <v>0.99163285164860626</v>
      </c>
      <c r="K282" s="32">
        <v>228305</v>
      </c>
      <c r="L282" s="32">
        <v>237377</v>
      </c>
      <c r="M282" s="32">
        <v>257395</v>
      </c>
      <c r="N282" s="32">
        <v>259480</v>
      </c>
      <c r="O282" s="32">
        <v>272189</v>
      </c>
      <c r="P282" s="32">
        <v>284206</v>
      </c>
      <c r="Q282" s="32">
        <v>292007</v>
      </c>
      <c r="R282" s="32">
        <v>302134</v>
      </c>
      <c r="S282" s="32">
        <v>265435</v>
      </c>
      <c r="T282" s="32">
        <v>256761</v>
      </c>
      <c r="U282" s="32">
        <v>270863</v>
      </c>
      <c r="V282" s="32">
        <v>269294</v>
      </c>
      <c r="W282" s="32">
        <v>265538</v>
      </c>
      <c r="X282" s="32">
        <v>265861</v>
      </c>
      <c r="Y282" s="32">
        <v>283627</v>
      </c>
      <c r="Z282" s="32">
        <v>305597</v>
      </c>
      <c r="AA282" s="32">
        <v>21795</v>
      </c>
      <c r="AB282" s="32">
        <v>21115</v>
      </c>
      <c r="AC282" s="32">
        <v>21370</v>
      </c>
      <c r="AD282" s="32">
        <v>20140</v>
      </c>
      <c r="AE282" s="32">
        <v>20506</v>
      </c>
      <c r="AF282" s="32">
        <v>9856</v>
      </c>
      <c r="AG282" s="32">
        <v>8231</v>
      </c>
      <c r="AH282" s="32">
        <v>5991</v>
      </c>
    </row>
    <row r="283" spans="1:34" x14ac:dyDescent="0.3">
      <c r="A283" s="3">
        <v>1554</v>
      </c>
      <c r="B283" s="4" t="s">
        <v>277</v>
      </c>
      <c r="C283" s="33">
        <f t="shared" si="33"/>
        <v>1.01827257909165</v>
      </c>
      <c r="D283" s="33">
        <f t="shared" si="34"/>
        <v>1.0631579866263945</v>
      </c>
      <c r="E283" s="33">
        <f t="shared" si="35"/>
        <v>1.242330794510814</v>
      </c>
      <c r="F283" s="33">
        <f t="shared" si="36"/>
        <v>1.1311659601979156</v>
      </c>
      <c r="G283" s="33">
        <f t="shared" si="37"/>
        <v>1.1614398086967466</v>
      </c>
      <c r="H283" s="33">
        <f t="shared" si="38"/>
        <v>1.1907483574595374</v>
      </c>
      <c r="I283" s="33">
        <f t="shared" si="39"/>
        <v>1.1252814306325183</v>
      </c>
      <c r="J283" s="33">
        <f t="shared" si="40"/>
        <v>1.0700117148620201</v>
      </c>
      <c r="K283" s="32">
        <v>323928</v>
      </c>
      <c r="L283" s="32">
        <v>343662</v>
      </c>
      <c r="M283" s="32">
        <v>360272</v>
      </c>
      <c r="N283" s="32">
        <v>383598</v>
      </c>
      <c r="O283" s="32">
        <v>397275</v>
      </c>
      <c r="P283" s="32">
        <v>411862</v>
      </c>
      <c r="Q283" s="32">
        <v>435276</v>
      </c>
      <c r="R283" s="32">
        <v>454124</v>
      </c>
      <c r="S283" s="32">
        <v>332756</v>
      </c>
      <c r="T283" s="32">
        <v>367632</v>
      </c>
      <c r="U283" s="32">
        <v>448199</v>
      </c>
      <c r="V283" s="32">
        <v>434550</v>
      </c>
      <c r="W283" s="32">
        <v>463232</v>
      </c>
      <c r="X283" s="32">
        <v>490893</v>
      </c>
      <c r="Y283" s="32">
        <v>491662</v>
      </c>
      <c r="Z283" s="32">
        <v>489082</v>
      </c>
      <c r="AA283" s="32">
        <v>2909</v>
      </c>
      <c r="AB283" s="32">
        <v>2265</v>
      </c>
      <c r="AC283" s="32">
        <v>622</v>
      </c>
      <c r="AD283" s="32">
        <v>637</v>
      </c>
      <c r="AE283" s="32">
        <v>1821</v>
      </c>
      <c r="AF283" s="32">
        <v>469</v>
      </c>
      <c r="AG283" s="32">
        <v>1854</v>
      </c>
      <c r="AH283" s="32">
        <v>3164</v>
      </c>
    </row>
    <row r="284" spans="1:34" x14ac:dyDescent="0.3">
      <c r="A284" s="3">
        <v>1557</v>
      </c>
      <c r="B284" s="4" t="s">
        <v>278</v>
      </c>
      <c r="C284" s="33">
        <f t="shared" si="33"/>
        <v>0.79319354873324677</v>
      </c>
      <c r="D284" s="33">
        <f t="shared" si="34"/>
        <v>0.75557449153493683</v>
      </c>
      <c r="E284" s="33">
        <f t="shared" si="35"/>
        <v>0.6807232359807518</v>
      </c>
      <c r="F284" s="33">
        <f t="shared" si="36"/>
        <v>0.64333636222392765</v>
      </c>
      <c r="G284" s="33">
        <f t="shared" si="37"/>
        <v>0.62913714586585623</v>
      </c>
      <c r="H284" s="33">
        <f t="shared" si="38"/>
        <v>0.61819853765756072</v>
      </c>
      <c r="I284" s="33">
        <f t="shared" si="39"/>
        <v>0.6053660876743352</v>
      </c>
      <c r="J284" s="33">
        <f t="shared" si="40"/>
        <v>0.6099597152195394</v>
      </c>
      <c r="K284" s="32">
        <v>186382</v>
      </c>
      <c r="L284" s="32">
        <v>195982</v>
      </c>
      <c r="M284" s="32">
        <v>209890</v>
      </c>
      <c r="N284" s="32">
        <v>212399</v>
      </c>
      <c r="O284" s="32">
        <v>216514</v>
      </c>
      <c r="P284" s="32">
        <v>222930</v>
      </c>
      <c r="Q284" s="32">
        <v>231379</v>
      </c>
      <c r="R284" s="32">
        <v>236814</v>
      </c>
      <c r="S284" s="32">
        <v>158915</v>
      </c>
      <c r="T284" s="32">
        <v>159801</v>
      </c>
      <c r="U284" s="32">
        <v>154424</v>
      </c>
      <c r="V284" s="32">
        <v>150495</v>
      </c>
      <c r="W284" s="32">
        <v>148462</v>
      </c>
      <c r="X284" s="32">
        <v>148463</v>
      </c>
      <c r="Y284" s="32">
        <v>150772</v>
      </c>
      <c r="Z284" s="32">
        <v>154459</v>
      </c>
      <c r="AA284" s="32">
        <v>11078</v>
      </c>
      <c r="AB284" s="32">
        <v>11722</v>
      </c>
      <c r="AC284" s="32">
        <v>11547</v>
      </c>
      <c r="AD284" s="32">
        <v>13851</v>
      </c>
      <c r="AE284" s="32">
        <v>12245</v>
      </c>
      <c r="AF284" s="32">
        <v>10648</v>
      </c>
      <c r="AG284" s="32">
        <v>10703</v>
      </c>
      <c r="AH284" s="32">
        <v>10012</v>
      </c>
    </row>
    <row r="285" spans="1:34" x14ac:dyDescent="0.3">
      <c r="A285" s="3">
        <v>1560</v>
      </c>
      <c r="B285" s="4" t="s">
        <v>279</v>
      </c>
      <c r="C285" s="33">
        <f t="shared" si="33"/>
        <v>0.95712599184040603</v>
      </c>
      <c r="D285" s="33">
        <f t="shared" si="34"/>
        <v>1.0164386354831474</v>
      </c>
      <c r="E285" s="33">
        <f t="shared" si="35"/>
        <v>1.0190994827388327</v>
      </c>
      <c r="F285" s="33">
        <f t="shared" si="36"/>
        <v>1.0233340261114365</v>
      </c>
      <c r="G285" s="33">
        <f t="shared" si="37"/>
        <v>1.0695257923797321</v>
      </c>
      <c r="H285" s="33">
        <f t="shared" si="38"/>
        <v>1.0910007516840614</v>
      </c>
      <c r="I285" s="33">
        <f t="shared" si="39"/>
        <v>0.99099188116529158</v>
      </c>
      <c r="J285" s="33">
        <f t="shared" si="40"/>
        <v>0.9459657339060128</v>
      </c>
      <c r="K285" s="32">
        <v>249032</v>
      </c>
      <c r="L285" s="32">
        <v>245215</v>
      </c>
      <c r="M285" s="32">
        <v>252677</v>
      </c>
      <c r="N285" s="32">
        <v>264635</v>
      </c>
      <c r="O285" s="32">
        <v>262248</v>
      </c>
      <c r="P285" s="32">
        <v>276712</v>
      </c>
      <c r="Q285" s="32">
        <v>303615</v>
      </c>
      <c r="R285" s="32">
        <v>316873</v>
      </c>
      <c r="S285" s="32">
        <v>238509</v>
      </c>
      <c r="T285" s="32">
        <v>254475</v>
      </c>
      <c r="U285" s="32">
        <v>262182</v>
      </c>
      <c r="V285" s="32">
        <v>275489</v>
      </c>
      <c r="W285" s="32">
        <v>285085</v>
      </c>
      <c r="X285" s="32">
        <v>305946</v>
      </c>
      <c r="Y285" s="32">
        <v>304933</v>
      </c>
      <c r="Z285" s="32">
        <v>303804</v>
      </c>
      <c r="AA285" s="32">
        <v>154</v>
      </c>
      <c r="AB285" s="32">
        <v>5229</v>
      </c>
      <c r="AC285" s="32">
        <v>4679</v>
      </c>
      <c r="AD285" s="32">
        <v>4679</v>
      </c>
      <c r="AE285" s="32">
        <v>4604</v>
      </c>
      <c r="AF285" s="32">
        <v>4053</v>
      </c>
      <c r="AG285" s="32">
        <v>4053</v>
      </c>
      <c r="AH285" s="32">
        <v>4053</v>
      </c>
    </row>
    <row r="286" spans="1:34" x14ac:dyDescent="0.3">
      <c r="A286" s="3">
        <v>1563</v>
      </c>
      <c r="B286" s="4" t="s">
        <v>280</v>
      </c>
      <c r="C286" s="33">
        <f t="shared" si="33"/>
        <v>0.60887247430077274</v>
      </c>
      <c r="D286" s="33">
        <f t="shared" si="34"/>
        <v>0.58133573697838559</v>
      </c>
      <c r="E286" s="33">
        <f t="shared" si="35"/>
        <v>0.55029581511808701</v>
      </c>
      <c r="F286" s="33">
        <f t="shared" si="36"/>
        <v>0.52452200233523505</v>
      </c>
      <c r="G286" s="33">
        <f t="shared" si="37"/>
        <v>0.58342007374952598</v>
      </c>
      <c r="H286" s="33">
        <f t="shared" si="38"/>
        <v>0.60341937175118121</v>
      </c>
      <c r="I286" s="33">
        <f t="shared" si="39"/>
        <v>0.5600356572124322</v>
      </c>
      <c r="J286" s="33">
        <f t="shared" si="40"/>
        <v>0.58218918793043528</v>
      </c>
      <c r="K286" s="32">
        <v>604882</v>
      </c>
      <c r="L286" s="32">
        <v>653452</v>
      </c>
      <c r="M286" s="32">
        <v>690127</v>
      </c>
      <c r="N286" s="32">
        <v>737399</v>
      </c>
      <c r="O286" s="32">
        <v>743598</v>
      </c>
      <c r="P286" s="32">
        <v>782015</v>
      </c>
      <c r="Q286" s="32">
        <v>827883</v>
      </c>
      <c r="R286" s="32">
        <v>837379</v>
      </c>
      <c r="S286" s="32">
        <v>378642</v>
      </c>
      <c r="T286" s="32">
        <v>390221</v>
      </c>
      <c r="U286" s="32">
        <v>392209</v>
      </c>
      <c r="V286" s="32">
        <v>398820</v>
      </c>
      <c r="W286" s="32">
        <v>451954</v>
      </c>
      <c r="X286" s="32">
        <v>489460</v>
      </c>
      <c r="Y286" s="32">
        <v>481221</v>
      </c>
      <c r="Z286" s="32">
        <v>502762</v>
      </c>
      <c r="AA286" s="32">
        <v>10346</v>
      </c>
      <c r="AB286" s="32">
        <v>10346</v>
      </c>
      <c r="AC286" s="32">
        <v>12435</v>
      </c>
      <c r="AD286" s="32">
        <v>12038</v>
      </c>
      <c r="AE286" s="32">
        <v>18124</v>
      </c>
      <c r="AF286" s="32">
        <v>17577</v>
      </c>
      <c r="AG286" s="32">
        <v>17577</v>
      </c>
      <c r="AH286" s="32">
        <v>15249</v>
      </c>
    </row>
    <row r="287" spans="1:34" x14ac:dyDescent="0.3">
      <c r="A287" s="3">
        <v>1566</v>
      </c>
      <c r="B287" s="4" t="s">
        <v>281</v>
      </c>
      <c r="C287" s="33">
        <f t="shared" si="33"/>
        <v>0.65661861721148751</v>
      </c>
      <c r="D287" s="33">
        <f t="shared" si="34"/>
        <v>0.65029563568380844</v>
      </c>
      <c r="E287" s="33">
        <f t="shared" si="35"/>
        <v>0.64262939524924834</v>
      </c>
      <c r="F287" s="33">
        <f t="shared" si="36"/>
        <v>0.63058059685921708</v>
      </c>
      <c r="G287" s="33">
        <f t="shared" si="37"/>
        <v>0.62968479609333639</v>
      </c>
      <c r="H287" s="33">
        <f t="shared" si="38"/>
        <v>0.68405133259890605</v>
      </c>
      <c r="I287" s="33">
        <f t="shared" si="39"/>
        <v>0.64306118320065186</v>
      </c>
      <c r="J287" s="33">
        <f t="shared" si="40"/>
        <v>0.61351280557233501</v>
      </c>
      <c r="K287" s="32">
        <v>405485</v>
      </c>
      <c r="L287" s="32">
        <v>447172</v>
      </c>
      <c r="M287" s="32">
        <v>472641</v>
      </c>
      <c r="N287" s="32">
        <v>488859</v>
      </c>
      <c r="O287" s="32">
        <v>506212</v>
      </c>
      <c r="P287" s="32">
        <v>517410</v>
      </c>
      <c r="Q287" s="32">
        <v>538759</v>
      </c>
      <c r="R287" s="32">
        <v>561201</v>
      </c>
      <c r="S287" s="32">
        <v>277096</v>
      </c>
      <c r="T287" s="32">
        <v>300775</v>
      </c>
      <c r="U287" s="32">
        <v>312891</v>
      </c>
      <c r="V287" s="32">
        <v>315659</v>
      </c>
      <c r="W287" s="32">
        <v>324914</v>
      </c>
      <c r="X287" s="32">
        <v>354395</v>
      </c>
      <c r="Y287" s="32">
        <v>346455</v>
      </c>
      <c r="Z287" s="32">
        <v>344304</v>
      </c>
      <c r="AA287" s="32">
        <v>10847</v>
      </c>
      <c r="AB287" s="32">
        <v>9981</v>
      </c>
      <c r="AC287" s="32">
        <v>9158</v>
      </c>
      <c r="AD287" s="32">
        <v>7394</v>
      </c>
      <c r="AE287" s="32">
        <v>6160</v>
      </c>
      <c r="AF287" s="32">
        <v>460</v>
      </c>
      <c r="AG287" s="32">
        <v>0</v>
      </c>
      <c r="AH287" s="32">
        <v>0</v>
      </c>
    </row>
    <row r="288" spans="1:34" x14ac:dyDescent="0.3">
      <c r="A288" s="3">
        <v>1571</v>
      </c>
      <c r="B288" s="4" t="s">
        <v>282</v>
      </c>
      <c r="C288" s="33">
        <f t="shared" si="33"/>
        <v>0.48885635018495682</v>
      </c>
      <c r="D288" s="33">
        <f t="shared" si="34"/>
        <v>0.62160244392491948</v>
      </c>
      <c r="E288" s="33">
        <f t="shared" si="35"/>
        <v>0.80864197530864201</v>
      </c>
      <c r="F288" s="33">
        <f t="shared" si="36"/>
        <v>0.92069474692036435</v>
      </c>
      <c r="G288" s="33">
        <f t="shared" si="37"/>
        <v>0.87775712434385345</v>
      </c>
      <c r="H288" s="33">
        <f t="shared" si="38"/>
        <v>0.81908496239184114</v>
      </c>
      <c r="I288" s="33">
        <f t="shared" si="39"/>
        <v>0.76877039311824957</v>
      </c>
      <c r="J288" s="33">
        <f t="shared" si="40"/>
        <v>0.72121412803532003</v>
      </c>
      <c r="K288" s="32">
        <v>129760</v>
      </c>
      <c r="L288" s="32">
        <v>133883</v>
      </c>
      <c r="M288" s="32">
        <v>149526</v>
      </c>
      <c r="N288" s="32">
        <v>148313</v>
      </c>
      <c r="O288" s="32">
        <v>152786</v>
      </c>
      <c r="P288" s="32">
        <v>159141</v>
      </c>
      <c r="Q288" s="32">
        <v>171933</v>
      </c>
      <c r="R288" s="32">
        <v>181200</v>
      </c>
      <c r="S288" s="32">
        <v>65010</v>
      </c>
      <c r="T288" s="32">
        <v>84731</v>
      </c>
      <c r="U288" s="32">
        <v>122497</v>
      </c>
      <c r="V288" s="32">
        <v>138635</v>
      </c>
      <c r="W288" s="32">
        <v>136118</v>
      </c>
      <c r="X288" s="32">
        <v>132359</v>
      </c>
      <c r="Y288" s="32">
        <v>134186</v>
      </c>
      <c r="Z288" s="32">
        <v>132693</v>
      </c>
      <c r="AA288" s="32">
        <v>1576</v>
      </c>
      <c r="AB288" s="32">
        <v>1509</v>
      </c>
      <c r="AC288" s="32">
        <v>1584</v>
      </c>
      <c r="AD288" s="32">
        <v>2084</v>
      </c>
      <c r="AE288" s="32">
        <v>2009</v>
      </c>
      <c r="AF288" s="32">
        <v>2009</v>
      </c>
      <c r="AG288" s="32">
        <v>2009</v>
      </c>
      <c r="AH288" s="32">
        <v>2009</v>
      </c>
    </row>
    <row r="289" spans="1:34" x14ac:dyDescent="0.3">
      <c r="A289" s="3">
        <v>1573</v>
      </c>
      <c r="B289" s="4" t="s">
        <v>283</v>
      </c>
      <c r="C289" s="33">
        <f t="shared" si="33"/>
        <v>0.72707998058599632</v>
      </c>
      <c r="D289" s="33">
        <f t="shared" si="34"/>
        <v>0.67838464846054614</v>
      </c>
      <c r="E289" s="33">
        <f t="shared" si="35"/>
        <v>0.71332995538152</v>
      </c>
      <c r="F289" s="33">
        <f t="shared" si="36"/>
        <v>0.67280263376045091</v>
      </c>
      <c r="G289" s="33">
        <f t="shared" si="37"/>
        <v>0.60525371321296451</v>
      </c>
      <c r="H289" s="33">
        <f t="shared" si="38"/>
        <v>0.55244742729306484</v>
      </c>
      <c r="I289" s="33">
        <f t="shared" si="39"/>
        <v>0.72261208979574976</v>
      </c>
      <c r="J289" s="33">
        <f t="shared" si="40"/>
        <v>0.88024093725855024</v>
      </c>
      <c r="K289" s="32">
        <v>195735</v>
      </c>
      <c r="L289" s="32">
        <v>200006</v>
      </c>
      <c r="M289" s="32">
        <v>203279</v>
      </c>
      <c r="N289" s="32">
        <v>211105</v>
      </c>
      <c r="O289" s="32">
        <v>217332</v>
      </c>
      <c r="P289" s="32">
        <v>223500</v>
      </c>
      <c r="Q289" s="32">
        <v>242105</v>
      </c>
      <c r="R289" s="32">
        <v>253676</v>
      </c>
      <c r="S289" s="32">
        <v>145543</v>
      </c>
      <c r="T289" s="32">
        <v>138494</v>
      </c>
      <c r="U289" s="32">
        <v>147893</v>
      </c>
      <c r="V289" s="32">
        <v>144920</v>
      </c>
      <c r="W289" s="32">
        <v>136854</v>
      </c>
      <c r="X289" s="32">
        <v>137603</v>
      </c>
      <c r="Y289" s="32">
        <v>199146</v>
      </c>
      <c r="Z289" s="32">
        <v>261640</v>
      </c>
      <c r="AA289" s="32">
        <v>3228</v>
      </c>
      <c r="AB289" s="32">
        <v>2813</v>
      </c>
      <c r="AC289" s="32">
        <v>2888</v>
      </c>
      <c r="AD289" s="32">
        <v>2888</v>
      </c>
      <c r="AE289" s="32">
        <v>5313</v>
      </c>
      <c r="AF289" s="32">
        <v>14131</v>
      </c>
      <c r="AG289" s="32">
        <v>24198</v>
      </c>
      <c r="AH289" s="32">
        <v>38344</v>
      </c>
    </row>
    <row r="290" spans="1:34" x14ac:dyDescent="0.3">
      <c r="A290" s="3">
        <v>1576</v>
      </c>
      <c r="B290" s="6" t="s">
        <v>284</v>
      </c>
      <c r="C290" s="33">
        <f t="shared" si="33"/>
        <v>0.61540074142141876</v>
      </c>
      <c r="D290" s="33">
        <f t="shared" si="34"/>
        <v>0.64857136488547673</v>
      </c>
      <c r="E290" s="33">
        <f t="shared" si="35"/>
        <v>0.58460608589469032</v>
      </c>
      <c r="F290" s="33">
        <f t="shared" si="36"/>
        <v>0.55649207069745643</v>
      </c>
      <c r="G290" s="33">
        <f t="shared" si="37"/>
        <v>0.56212304669651836</v>
      </c>
      <c r="H290" s="33">
        <f t="shared" si="38"/>
        <v>0.51141407027311037</v>
      </c>
      <c r="I290" s="33">
        <f t="shared" si="39"/>
        <v>0.6266829284997405</v>
      </c>
      <c r="J290" s="33">
        <f t="shared" si="40"/>
        <v>0.618140151667944</v>
      </c>
      <c r="K290" s="32">
        <v>286207</v>
      </c>
      <c r="L290" s="32">
        <v>314041</v>
      </c>
      <c r="M290" s="32">
        <v>325934</v>
      </c>
      <c r="N290" s="32">
        <v>341455</v>
      </c>
      <c r="O290" s="32">
        <v>350176</v>
      </c>
      <c r="P290" s="32">
        <v>357804</v>
      </c>
      <c r="Q290" s="32">
        <v>379621</v>
      </c>
      <c r="R290" s="32">
        <v>396656</v>
      </c>
      <c r="S290" s="32">
        <v>180298</v>
      </c>
      <c r="T290" s="32">
        <v>207777</v>
      </c>
      <c r="U290" s="32">
        <v>194717</v>
      </c>
      <c r="V290" s="32">
        <v>194191</v>
      </c>
      <c r="W290" s="32">
        <v>200941</v>
      </c>
      <c r="X290" s="32">
        <v>187085</v>
      </c>
      <c r="Y290" s="32">
        <v>242001</v>
      </c>
      <c r="Z290" s="32">
        <v>249288</v>
      </c>
      <c r="AA290" s="32">
        <v>4166</v>
      </c>
      <c r="AB290" s="32">
        <v>4099</v>
      </c>
      <c r="AC290" s="32">
        <v>4174</v>
      </c>
      <c r="AD290" s="32">
        <v>4174</v>
      </c>
      <c r="AE290" s="32">
        <v>4099</v>
      </c>
      <c r="AF290" s="32">
        <v>4099</v>
      </c>
      <c r="AG290" s="32">
        <v>4099</v>
      </c>
      <c r="AH290" s="32">
        <v>4099</v>
      </c>
    </row>
    <row r="291" spans="1:34" x14ac:dyDescent="0.3">
      <c r="A291" s="3">
        <v>1804</v>
      </c>
      <c r="B291" s="4" t="s">
        <v>285</v>
      </c>
      <c r="C291" s="33">
        <f t="shared" si="33"/>
        <v>0.60772253952532485</v>
      </c>
      <c r="D291" s="33">
        <f t="shared" si="34"/>
        <v>0.59390014171231464</v>
      </c>
      <c r="E291" s="33">
        <f t="shared" si="35"/>
        <v>0.65090987711935977</v>
      </c>
      <c r="F291" s="33">
        <f t="shared" si="36"/>
        <v>0.7075058786291184</v>
      </c>
      <c r="G291" s="33">
        <f t="shared" si="37"/>
        <v>0.85715502584780934</v>
      </c>
      <c r="H291" s="33">
        <f t="shared" si="38"/>
        <v>0.83514237458326301</v>
      </c>
      <c r="I291" s="33">
        <f t="shared" si="39"/>
        <v>0.82056237428800205</v>
      </c>
      <c r="J291" s="33">
        <f t="shared" si="40"/>
        <v>0.87527493845036186</v>
      </c>
      <c r="K291" s="32">
        <v>2936029</v>
      </c>
      <c r="L291" s="32">
        <v>3098531</v>
      </c>
      <c r="M291" s="32">
        <v>3297753</v>
      </c>
      <c r="N291" s="32">
        <v>3468921</v>
      </c>
      <c r="O291" s="32">
        <v>3474956</v>
      </c>
      <c r="P291" s="32">
        <v>3589194</v>
      </c>
      <c r="Q291" s="32">
        <v>3997729</v>
      </c>
      <c r="R291" s="32">
        <v>4183209</v>
      </c>
      <c r="S291" s="32">
        <v>2293868</v>
      </c>
      <c r="T291" s="32">
        <v>2341762</v>
      </c>
      <c r="U291" s="32">
        <v>2528588</v>
      </c>
      <c r="V291" s="32">
        <v>2797188</v>
      </c>
      <c r="W291" s="32">
        <v>3240484</v>
      </c>
      <c r="X291" s="32">
        <v>3292052</v>
      </c>
      <c r="Y291" s="32">
        <v>3630508</v>
      </c>
      <c r="Z291" s="32">
        <v>4027512</v>
      </c>
      <c r="AA291" s="32">
        <v>509577</v>
      </c>
      <c r="AB291" s="32">
        <v>501544</v>
      </c>
      <c r="AC291" s="32">
        <v>382048</v>
      </c>
      <c r="AD291" s="32">
        <v>342906</v>
      </c>
      <c r="AE291" s="32">
        <v>261908</v>
      </c>
      <c r="AF291" s="32">
        <v>294564</v>
      </c>
      <c r="AG291" s="32">
        <v>350122</v>
      </c>
      <c r="AH291" s="32">
        <v>366054</v>
      </c>
    </row>
    <row r="292" spans="1:34" x14ac:dyDescent="0.3">
      <c r="A292" s="3">
        <v>1805</v>
      </c>
      <c r="B292" s="4" t="s">
        <v>286</v>
      </c>
      <c r="C292" s="33">
        <f t="shared" si="33"/>
        <v>0.72644582533995972</v>
      </c>
      <c r="D292" s="33">
        <f t="shared" si="34"/>
        <v>0.68834906332226364</v>
      </c>
      <c r="E292" s="33">
        <f t="shared" si="35"/>
        <v>0.66157611320564302</v>
      </c>
      <c r="F292" s="33">
        <f t="shared" si="36"/>
        <v>0.6503737376104225</v>
      </c>
      <c r="G292" s="33">
        <f t="shared" si="37"/>
        <v>0.61547613044320648</v>
      </c>
      <c r="H292" s="33">
        <f t="shared" si="38"/>
        <v>0.66457158144302253</v>
      </c>
      <c r="I292" s="33">
        <f t="shared" si="39"/>
        <v>0.77979504213477913</v>
      </c>
      <c r="J292" s="33">
        <f t="shared" si="40"/>
        <v>0.84837349439997745</v>
      </c>
      <c r="K292" s="32">
        <v>1285961</v>
      </c>
      <c r="L292" s="32">
        <v>1333970</v>
      </c>
      <c r="M292" s="32">
        <v>1387210</v>
      </c>
      <c r="N292" s="32">
        <v>1451018</v>
      </c>
      <c r="O292" s="32">
        <v>1507108</v>
      </c>
      <c r="P292" s="32">
        <v>1573683</v>
      </c>
      <c r="Q292" s="32">
        <v>1611258</v>
      </c>
      <c r="R292" s="32">
        <v>1704636</v>
      </c>
      <c r="S292" s="32">
        <v>945801</v>
      </c>
      <c r="T292" s="32">
        <v>925817</v>
      </c>
      <c r="U292" s="32">
        <v>925336</v>
      </c>
      <c r="V292" s="32">
        <v>952934</v>
      </c>
      <c r="W292" s="32">
        <v>936949</v>
      </c>
      <c r="X292" s="32">
        <v>1058087</v>
      </c>
      <c r="Y292" s="32">
        <v>1268713</v>
      </c>
      <c r="Z292" s="32">
        <v>1458930</v>
      </c>
      <c r="AA292" s="32">
        <v>11620</v>
      </c>
      <c r="AB292" s="32">
        <v>7580</v>
      </c>
      <c r="AC292" s="32">
        <v>7591</v>
      </c>
      <c r="AD292" s="32">
        <v>9230</v>
      </c>
      <c r="AE292" s="32">
        <v>9360</v>
      </c>
      <c r="AF292" s="32">
        <v>12262</v>
      </c>
      <c r="AG292" s="32">
        <v>12262</v>
      </c>
      <c r="AH292" s="32">
        <v>12762</v>
      </c>
    </row>
    <row r="293" spans="1:34" x14ac:dyDescent="0.3">
      <c r="A293" s="3">
        <v>1811</v>
      </c>
      <c r="B293" s="4" t="s">
        <v>287</v>
      </c>
      <c r="C293" s="33">
        <f t="shared" si="33"/>
        <v>0.39120484660857496</v>
      </c>
      <c r="D293" s="33">
        <f t="shared" si="34"/>
        <v>0.32696070387154597</v>
      </c>
      <c r="E293" s="33">
        <f t="shared" si="35"/>
        <v>0.31945751314188214</v>
      </c>
      <c r="F293" s="33">
        <f t="shared" si="36"/>
        <v>0.3245093861704898</v>
      </c>
      <c r="G293" s="33">
        <f t="shared" si="37"/>
        <v>0.33641279855790895</v>
      </c>
      <c r="H293" s="33">
        <f t="shared" si="38"/>
        <v>0.43643715821777151</v>
      </c>
      <c r="I293" s="33">
        <f t="shared" si="39"/>
        <v>0.31872568410528374</v>
      </c>
      <c r="J293" s="33">
        <f t="shared" si="40"/>
        <v>0.33847108399472609</v>
      </c>
      <c r="K293" s="32">
        <v>149878</v>
      </c>
      <c r="L293" s="32">
        <v>158438</v>
      </c>
      <c r="M293" s="32">
        <v>159414</v>
      </c>
      <c r="N293" s="32">
        <v>168972</v>
      </c>
      <c r="O293" s="32">
        <v>168644</v>
      </c>
      <c r="P293" s="32">
        <v>173356</v>
      </c>
      <c r="Q293" s="32">
        <v>184036</v>
      </c>
      <c r="R293" s="32">
        <v>193405</v>
      </c>
      <c r="S293" s="32">
        <v>61205</v>
      </c>
      <c r="T293" s="32">
        <v>55095</v>
      </c>
      <c r="U293" s="32">
        <v>54218</v>
      </c>
      <c r="V293" s="32">
        <v>58200</v>
      </c>
      <c r="W293" s="32">
        <v>59428</v>
      </c>
      <c r="X293" s="32">
        <v>78433</v>
      </c>
      <c r="Y293" s="32">
        <v>61089</v>
      </c>
      <c r="Z293" s="32">
        <v>67894</v>
      </c>
      <c r="AA293" s="32">
        <v>2572</v>
      </c>
      <c r="AB293" s="32">
        <v>3292</v>
      </c>
      <c r="AC293" s="32">
        <v>3292</v>
      </c>
      <c r="AD293" s="32">
        <v>3367</v>
      </c>
      <c r="AE293" s="32">
        <v>2694</v>
      </c>
      <c r="AF293" s="32">
        <v>2774</v>
      </c>
      <c r="AG293" s="32">
        <v>2432</v>
      </c>
      <c r="AH293" s="32">
        <v>2432</v>
      </c>
    </row>
    <row r="294" spans="1:34" x14ac:dyDescent="0.3">
      <c r="A294" s="3">
        <v>1812</v>
      </c>
      <c r="B294" s="4" t="s">
        <v>288</v>
      </c>
      <c r="C294" s="33">
        <f t="shared" si="33"/>
        <v>0.57018541074570306</v>
      </c>
      <c r="D294" s="33">
        <f t="shared" si="34"/>
        <v>0.63127326007326012</v>
      </c>
      <c r="E294" s="33">
        <f t="shared" si="35"/>
        <v>0.6380351600578158</v>
      </c>
      <c r="F294" s="33">
        <f t="shared" si="36"/>
        <v>0.59667893385692006</v>
      </c>
      <c r="G294" s="33">
        <f t="shared" si="37"/>
        <v>0.66281744355255123</v>
      </c>
      <c r="H294" s="33">
        <f t="shared" si="38"/>
        <v>0.75766263973607384</v>
      </c>
      <c r="I294" s="33">
        <f t="shared" si="39"/>
        <v>0.73238968663951032</v>
      </c>
      <c r="J294" s="33">
        <f t="shared" si="40"/>
        <v>0.66428661448804249</v>
      </c>
      <c r="K294" s="32">
        <v>147780</v>
      </c>
      <c r="L294" s="32">
        <v>170625</v>
      </c>
      <c r="M294" s="32">
        <v>178498</v>
      </c>
      <c r="N294" s="32">
        <v>190481</v>
      </c>
      <c r="O294" s="32">
        <v>191727</v>
      </c>
      <c r="P294" s="32">
        <v>210665</v>
      </c>
      <c r="Q294" s="32">
        <v>219715</v>
      </c>
      <c r="R294" s="32">
        <v>230107</v>
      </c>
      <c r="S294" s="32">
        <v>85993</v>
      </c>
      <c r="T294" s="32">
        <v>112517</v>
      </c>
      <c r="U294" s="32">
        <v>115160</v>
      </c>
      <c r="V294" s="32">
        <v>115815</v>
      </c>
      <c r="W294" s="32">
        <v>128791</v>
      </c>
      <c r="X294" s="32">
        <v>160858</v>
      </c>
      <c r="Y294" s="32">
        <v>161021</v>
      </c>
      <c r="Z294" s="32">
        <v>152857</v>
      </c>
      <c r="AA294" s="32">
        <v>1731</v>
      </c>
      <c r="AB294" s="32">
        <v>4806</v>
      </c>
      <c r="AC294" s="32">
        <v>1272</v>
      </c>
      <c r="AD294" s="32">
        <v>2159</v>
      </c>
      <c r="AE294" s="32">
        <v>1711</v>
      </c>
      <c r="AF294" s="32">
        <v>1245</v>
      </c>
      <c r="AG294" s="32">
        <v>104</v>
      </c>
      <c r="AH294" s="32">
        <v>0</v>
      </c>
    </row>
    <row r="295" spans="1:34" x14ac:dyDescent="0.3">
      <c r="A295" s="3">
        <v>1813</v>
      </c>
      <c r="B295" s="4" t="s">
        <v>289</v>
      </c>
      <c r="C295" s="33">
        <f t="shared" si="33"/>
        <v>0.84706991186881186</v>
      </c>
      <c r="D295" s="33">
        <f t="shared" si="34"/>
        <v>0.80933984651616198</v>
      </c>
      <c r="E295" s="33">
        <f t="shared" si="35"/>
        <v>0.77591660821237796</v>
      </c>
      <c r="F295" s="33">
        <f t="shared" si="36"/>
        <v>0.78887257327566818</v>
      </c>
      <c r="G295" s="33">
        <f t="shared" si="37"/>
        <v>0.82254430186373362</v>
      </c>
      <c r="H295" s="33">
        <f t="shared" si="38"/>
        <v>0.89313771119138907</v>
      </c>
      <c r="I295" s="33">
        <f t="shared" si="39"/>
        <v>0.92154784781718979</v>
      </c>
      <c r="J295" s="33">
        <f t="shared" si="40"/>
        <v>0.88097262193520876</v>
      </c>
      <c r="K295" s="32">
        <v>529438</v>
      </c>
      <c r="L295" s="32">
        <v>554977</v>
      </c>
      <c r="M295" s="32">
        <v>593056</v>
      </c>
      <c r="N295" s="32">
        <v>622444</v>
      </c>
      <c r="O295" s="32">
        <v>628416</v>
      </c>
      <c r="P295" s="32">
        <v>676815</v>
      </c>
      <c r="Q295" s="32">
        <v>737902</v>
      </c>
      <c r="R295" s="32">
        <v>769302</v>
      </c>
      <c r="S295" s="32">
        <v>453943</v>
      </c>
      <c r="T295" s="32">
        <v>454641</v>
      </c>
      <c r="U295" s="32">
        <v>463343</v>
      </c>
      <c r="V295" s="32">
        <v>495391</v>
      </c>
      <c r="W295" s="32">
        <v>516900</v>
      </c>
      <c r="X295" s="32">
        <v>604489</v>
      </c>
      <c r="Y295" s="32">
        <v>680012</v>
      </c>
      <c r="Z295" s="32">
        <v>683437</v>
      </c>
      <c r="AA295" s="32">
        <v>5472</v>
      </c>
      <c r="AB295" s="32">
        <v>5476</v>
      </c>
      <c r="AC295" s="32">
        <v>3181</v>
      </c>
      <c r="AD295" s="32">
        <v>4362</v>
      </c>
      <c r="AE295" s="32">
        <v>0</v>
      </c>
      <c r="AF295" s="32">
        <v>0</v>
      </c>
      <c r="AG295" s="32">
        <v>0</v>
      </c>
      <c r="AH295" s="32">
        <v>5703</v>
      </c>
    </row>
    <row r="296" spans="1:34" x14ac:dyDescent="0.3">
      <c r="A296" s="3">
        <v>1815</v>
      </c>
      <c r="B296" s="4" t="s">
        <v>290</v>
      </c>
      <c r="C296" s="33">
        <f t="shared" si="33"/>
        <v>1.4714783956597559</v>
      </c>
      <c r="D296" s="33">
        <f t="shared" si="34"/>
        <v>1.4119324845425631</v>
      </c>
      <c r="E296" s="33">
        <f t="shared" si="35"/>
        <v>1.3308925426244311</v>
      </c>
      <c r="F296" s="33">
        <f t="shared" si="36"/>
        <v>1.3278976007702292</v>
      </c>
      <c r="G296" s="33">
        <f t="shared" si="37"/>
        <v>1.3609748335941021</v>
      </c>
      <c r="H296" s="33">
        <f t="shared" si="38"/>
        <v>1.3435424945790198</v>
      </c>
      <c r="I296" s="33">
        <f t="shared" si="39"/>
        <v>1.244775864610896</v>
      </c>
      <c r="J296" s="33">
        <f t="shared" si="40"/>
        <v>1.206144012032337</v>
      </c>
      <c r="K296" s="32">
        <v>103220</v>
      </c>
      <c r="L296" s="32">
        <v>106583</v>
      </c>
      <c r="M296" s="32">
        <v>111849</v>
      </c>
      <c r="N296" s="32">
        <v>116329</v>
      </c>
      <c r="O296" s="32">
        <v>113127</v>
      </c>
      <c r="P296" s="32">
        <v>118521</v>
      </c>
      <c r="Q296" s="32">
        <v>128873</v>
      </c>
      <c r="R296" s="32">
        <v>132975</v>
      </c>
      <c r="S296" s="32">
        <v>152258</v>
      </c>
      <c r="T296" s="32">
        <v>150860</v>
      </c>
      <c r="U296" s="32">
        <v>150811</v>
      </c>
      <c r="V296" s="32">
        <v>154775</v>
      </c>
      <c r="W296" s="32">
        <v>153963</v>
      </c>
      <c r="X296" s="32">
        <v>159238</v>
      </c>
      <c r="Y296" s="32">
        <v>160418</v>
      </c>
      <c r="Z296" s="32">
        <v>161287</v>
      </c>
      <c r="AA296" s="32">
        <v>372</v>
      </c>
      <c r="AB296" s="32">
        <v>372</v>
      </c>
      <c r="AC296" s="32">
        <v>1952</v>
      </c>
      <c r="AD296" s="32">
        <v>302</v>
      </c>
      <c r="AE296" s="32">
        <v>0</v>
      </c>
      <c r="AF296" s="32">
        <v>0</v>
      </c>
      <c r="AG296" s="32">
        <v>0</v>
      </c>
      <c r="AH296" s="32">
        <v>900</v>
      </c>
    </row>
    <row r="297" spans="1:34" x14ac:dyDescent="0.3">
      <c r="A297" s="3">
        <v>1816</v>
      </c>
      <c r="B297" s="4" t="s">
        <v>291</v>
      </c>
      <c r="C297" s="33">
        <f t="shared" si="33"/>
        <v>0.36491142729741782</v>
      </c>
      <c r="D297" s="33">
        <f t="shared" si="34"/>
        <v>0.42008004442657171</v>
      </c>
      <c r="E297" s="33">
        <f t="shared" si="35"/>
        <v>0.37719266189153633</v>
      </c>
      <c r="F297" s="33">
        <f t="shared" si="36"/>
        <v>0.37178067512055724</v>
      </c>
      <c r="G297" s="33">
        <f t="shared" si="37"/>
        <v>0.47656883411707474</v>
      </c>
      <c r="H297" s="33">
        <f t="shared" si="38"/>
        <v>0.438002217732748</v>
      </c>
      <c r="I297" s="33">
        <f t="shared" si="39"/>
        <v>0.48928637181175738</v>
      </c>
      <c r="J297" s="33">
        <f t="shared" si="40"/>
        <v>0.49252050402130565</v>
      </c>
      <c r="K297" s="32">
        <v>49338</v>
      </c>
      <c r="L297" s="32">
        <v>52221</v>
      </c>
      <c r="M297" s="32">
        <v>54728</v>
      </c>
      <c r="N297" s="32">
        <v>55990</v>
      </c>
      <c r="O297" s="32">
        <v>61670</v>
      </c>
      <c r="P297" s="32">
        <v>65833</v>
      </c>
      <c r="Q297" s="32">
        <v>70611</v>
      </c>
      <c r="R297" s="32">
        <v>75473</v>
      </c>
      <c r="S297" s="32">
        <v>18490</v>
      </c>
      <c r="T297" s="32">
        <v>22327</v>
      </c>
      <c r="U297" s="32">
        <v>20933</v>
      </c>
      <c r="V297" s="32">
        <v>21962</v>
      </c>
      <c r="W297" s="32">
        <v>29424</v>
      </c>
      <c r="X297" s="32">
        <v>28869</v>
      </c>
      <c r="Y297" s="32">
        <v>34860</v>
      </c>
      <c r="Z297" s="32">
        <v>37760</v>
      </c>
      <c r="AA297" s="32">
        <v>486</v>
      </c>
      <c r="AB297" s="32">
        <v>390</v>
      </c>
      <c r="AC297" s="32">
        <v>290</v>
      </c>
      <c r="AD297" s="32">
        <v>1146</v>
      </c>
      <c r="AE297" s="32">
        <v>34</v>
      </c>
      <c r="AF297" s="32">
        <v>34</v>
      </c>
      <c r="AG297" s="32">
        <v>311</v>
      </c>
      <c r="AH297" s="32">
        <v>588</v>
      </c>
    </row>
    <row r="298" spans="1:34" x14ac:dyDescent="0.3">
      <c r="A298" s="3">
        <v>1818</v>
      </c>
      <c r="B298" s="4" t="s">
        <v>255</v>
      </c>
      <c r="C298" s="33">
        <f t="shared" si="33"/>
        <v>0.8616155291170946</v>
      </c>
      <c r="D298" s="33">
        <f t="shared" si="34"/>
        <v>1.0124479370257047</v>
      </c>
      <c r="E298" s="33">
        <f t="shared" si="35"/>
        <v>1.2314957320008406</v>
      </c>
      <c r="F298" s="33">
        <f t="shared" si="36"/>
        <v>0.97864123987828155</v>
      </c>
      <c r="G298" s="33">
        <f t="shared" si="37"/>
        <v>1.0973230432235552</v>
      </c>
      <c r="H298" s="33">
        <f t="shared" si="38"/>
        <v>1.1661747541965328</v>
      </c>
      <c r="I298" s="33">
        <f t="shared" si="39"/>
        <v>1.2083345032260964</v>
      </c>
      <c r="J298" s="33">
        <f t="shared" si="40"/>
        <v>1.2804822329754315</v>
      </c>
      <c r="K298" s="32">
        <v>143730</v>
      </c>
      <c r="L298" s="32">
        <v>148378</v>
      </c>
      <c r="M298" s="32">
        <v>147493</v>
      </c>
      <c r="N298" s="32">
        <v>155112</v>
      </c>
      <c r="O298" s="32">
        <v>157044</v>
      </c>
      <c r="P298" s="32">
        <v>163647</v>
      </c>
      <c r="Q298" s="32">
        <v>178079</v>
      </c>
      <c r="R298" s="32">
        <v>192604</v>
      </c>
      <c r="S298" s="32">
        <v>123879</v>
      </c>
      <c r="T298" s="32">
        <v>152032</v>
      </c>
      <c r="U298" s="32">
        <v>182906</v>
      </c>
      <c r="V298" s="32">
        <v>153068</v>
      </c>
      <c r="W298" s="32">
        <v>174191</v>
      </c>
      <c r="X298" s="32">
        <v>190841</v>
      </c>
      <c r="Y298" s="32">
        <v>215179</v>
      </c>
      <c r="Z298" s="32">
        <v>246877</v>
      </c>
      <c r="AA298" s="32">
        <v>39</v>
      </c>
      <c r="AB298" s="32">
        <v>1807</v>
      </c>
      <c r="AC298" s="32">
        <v>1269</v>
      </c>
      <c r="AD298" s="32">
        <v>1269</v>
      </c>
      <c r="AE298" s="32">
        <v>1863</v>
      </c>
      <c r="AF298" s="32">
        <v>0</v>
      </c>
      <c r="AG298" s="32">
        <v>0</v>
      </c>
      <c r="AH298" s="32">
        <v>251</v>
      </c>
    </row>
    <row r="299" spans="1:34" x14ac:dyDescent="0.3">
      <c r="A299" s="3">
        <v>1820</v>
      </c>
      <c r="B299" s="4" t="s">
        <v>292</v>
      </c>
      <c r="C299" s="33">
        <f t="shared" si="33"/>
        <v>0.8677689837822361</v>
      </c>
      <c r="D299" s="33">
        <f t="shared" si="34"/>
        <v>1.2110102775116021</v>
      </c>
      <c r="E299" s="33">
        <f t="shared" si="35"/>
        <v>1.1091267723935188</v>
      </c>
      <c r="F299" s="33">
        <f t="shared" si="36"/>
        <v>1.1093018842598807</v>
      </c>
      <c r="G299" s="33">
        <f t="shared" si="37"/>
        <v>1.2123470262686102</v>
      </c>
      <c r="H299" s="33">
        <f t="shared" si="38"/>
        <v>1.3676025198818915</v>
      </c>
      <c r="I299" s="33">
        <f t="shared" si="39"/>
        <v>1.308921002514325</v>
      </c>
      <c r="J299" s="33">
        <f t="shared" si="40"/>
        <v>1.2755804023071566</v>
      </c>
      <c r="K299" s="32">
        <v>488970</v>
      </c>
      <c r="L299" s="32">
        <v>532230</v>
      </c>
      <c r="M299" s="32">
        <v>580994</v>
      </c>
      <c r="N299" s="32">
        <v>648159</v>
      </c>
      <c r="O299" s="32">
        <v>641450</v>
      </c>
      <c r="P299" s="32">
        <v>684794</v>
      </c>
      <c r="Q299" s="32">
        <v>721466</v>
      </c>
      <c r="R299" s="32">
        <v>761110</v>
      </c>
      <c r="S299" s="32">
        <v>424339</v>
      </c>
      <c r="T299" s="32">
        <v>645465</v>
      </c>
      <c r="U299" s="32">
        <v>644902</v>
      </c>
      <c r="V299" s="32">
        <v>720715</v>
      </c>
      <c r="W299" s="32">
        <v>779371</v>
      </c>
      <c r="X299" s="32">
        <v>937272</v>
      </c>
      <c r="Y299" s="32">
        <v>945088</v>
      </c>
      <c r="Z299" s="32">
        <v>972553</v>
      </c>
      <c r="AA299" s="32">
        <v>26</v>
      </c>
      <c r="AB299" s="32">
        <v>929</v>
      </c>
      <c r="AC299" s="32">
        <v>506</v>
      </c>
      <c r="AD299" s="32">
        <v>1711</v>
      </c>
      <c r="AE299" s="32">
        <v>1711</v>
      </c>
      <c r="AF299" s="32">
        <v>746</v>
      </c>
      <c r="AG299" s="32">
        <v>746</v>
      </c>
      <c r="AH299" s="32">
        <v>1696</v>
      </c>
    </row>
    <row r="300" spans="1:34" x14ac:dyDescent="0.3">
      <c r="A300" s="3">
        <v>1822</v>
      </c>
      <c r="B300" s="4" t="s">
        <v>293</v>
      </c>
      <c r="C300" s="33">
        <f t="shared" si="33"/>
        <v>0.743375101821522</v>
      </c>
      <c r="D300" s="33">
        <f t="shared" si="34"/>
        <v>0.68379130119105458</v>
      </c>
      <c r="E300" s="33">
        <f t="shared" si="35"/>
        <v>0.62299743825036324</v>
      </c>
      <c r="F300" s="33">
        <f t="shared" si="36"/>
        <v>0.59456246423549353</v>
      </c>
      <c r="G300" s="33">
        <f t="shared" si="37"/>
        <v>0.53033229379503177</v>
      </c>
      <c r="H300" s="33">
        <f t="shared" si="38"/>
        <v>0.52157303091450757</v>
      </c>
      <c r="I300" s="33">
        <f t="shared" si="39"/>
        <v>0.44092444846174311</v>
      </c>
      <c r="J300" s="33">
        <f t="shared" si="40"/>
        <v>0.5535181872391175</v>
      </c>
      <c r="K300" s="32">
        <v>173097</v>
      </c>
      <c r="L300" s="32">
        <v>187313</v>
      </c>
      <c r="M300" s="32">
        <v>209232</v>
      </c>
      <c r="N300" s="32">
        <v>225433</v>
      </c>
      <c r="O300" s="32">
        <v>232475</v>
      </c>
      <c r="P300" s="32">
        <v>241343</v>
      </c>
      <c r="Q300" s="32">
        <v>274369</v>
      </c>
      <c r="R300" s="32">
        <v>281736</v>
      </c>
      <c r="S300" s="32">
        <v>128722</v>
      </c>
      <c r="T300" s="32">
        <v>128129</v>
      </c>
      <c r="U300" s="32">
        <v>130397</v>
      </c>
      <c r="V300" s="32">
        <v>134080</v>
      </c>
      <c r="W300" s="32">
        <v>124010</v>
      </c>
      <c r="X300" s="32">
        <v>126526</v>
      </c>
      <c r="Y300" s="32">
        <v>121831</v>
      </c>
      <c r="Z300" s="32">
        <v>156600</v>
      </c>
      <c r="AA300" s="32">
        <v>46</v>
      </c>
      <c r="AB300" s="32">
        <v>46</v>
      </c>
      <c r="AC300" s="32">
        <v>46</v>
      </c>
      <c r="AD300" s="32">
        <v>46</v>
      </c>
      <c r="AE300" s="32">
        <v>721</v>
      </c>
      <c r="AF300" s="32">
        <v>648</v>
      </c>
      <c r="AG300" s="32">
        <v>855</v>
      </c>
      <c r="AH300" s="32">
        <v>654</v>
      </c>
    </row>
    <row r="301" spans="1:34" x14ac:dyDescent="0.3">
      <c r="A301" s="3">
        <v>1824</v>
      </c>
      <c r="B301" s="4" t="s">
        <v>294</v>
      </c>
      <c r="C301" s="33">
        <f t="shared" si="33"/>
        <v>0.6466893543910659</v>
      </c>
      <c r="D301" s="33">
        <f t="shared" si="34"/>
        <v>0.71080947189068855</v>
      </c>
      <c r="E301" s="33">
        <f t="shared" si="35"/>
        <v>0.75516911074902482</v>
      </c>
      <c r="F301" s="33">
        <f t="shared" si="36"/>
        <v>0.89535788820576456</v>
      </c>
      <c r="G301" s="33">
        <f t="shared" si="37"/>
        <v>1.0234210001242343</v>
      </c>
      <c r="H301" s="33">
        <f t="shared" si="38"/>
        <v>1.0043798922807039</v>
      </c>
      <c r="I301" s="33">
        <f t="shared" si="39"/>
        <v>0.92042918709766797</v>
      </c>
      <c r="J301" s="33">
        <f t="shared" si="40"/>
        <v>0.90941954464077779</v>
      </c>
      <c r="K301" s="32">
        <v>907980</v>
      </c>
      <c r="L301" s="32">
        <v>964876</v>
      </c>
      <c r="M301" s="32">
        <v>1012650</v>
      </c>
      <c r="N301" s="32">
        <v>1063740</v>
      </c>
      <c r="O301" s="32">
        <v>1062508</v>
      </c>
      <c r="P301" s="32">
        <v>1136101</v>
      </c>
      <c r="Q301" s="32">
        <v>1212618</v>
      </c>
      <c r="R301" s="32">
        <v>1249519</v>
      </c>
      <c r="S301" s="32">
        <v>610422</v>
      </c>
      <c r="T301" s="32">
        <v>705809</v>
      </c>
      <c r="U301" s="32">
        <v>786036</v>
      </c>
      <c r="V301" s="32">
        <v>954612</v>
      </c>
      <c r="W301" s="32">
        <v>1088672</v>
      </c>
      <c r="X301" s="32">
        <v>1142356</v>
      </c>
      <c r="Y301" s="32">
        <v>1120817</v>
      </c>
      <c r="Z301" s="32">
        <v>1141025</v>
      </c>
      <c r="AA301" s="32">
        <v>23241</v>
      </c>
      <c r="AB301" s="32">
        <v>19966</v>
      </c>
      <c r="AC301" s="32">
        <v>21314</v>
      </c>
      <c r="AD301" s="32">
        <v>2184</v>
      </c>
      <c r="AE301" s="32">
        <v>1279</v>
      </c>
      <c r="AF301" s="32">
        <v>1279</v>
      </c>
      <c r="AG301" s="32">
        <v>4688</v>
      </c>
      <c r="AH301" s="32">
        <v>4688</v>
      </c>
    </row>
    <row r="302" spans="1:34" x14ac:dyDescent="0.3">
      <c r="A302" s="3">
        <v>1825</v>
      </c>
      <c r="B302" s="4" t="s">
        <v>295</v>
      </c>
      <c r="C302" s="33">
        <f t="shared" si="33"/>
        <v>0.42512377248737765</v>
      </c>
      <c r="D302" s="33">
        <f t="shared" si="34"/>
        <v>0.38596794468887491</v>
      </c>
      <c r="E302" s="33">
        <f t="shared" si="35"/>
        <v>0.41543460723629155</v>
      </c>
      <c r="F302" s="33">
        <f t="shared" si="36"/>
        <v>0.36779377156634857</v>
      </c>
      <c r="G302" s="33">
        <f t="shared" si="37"/>
        <v>0.32413076950621261</v>
      </c>
      <c r="H302" s="33">
        <f t="shared" si="38"/>
        <v>0.39409137526052868</v>
      </c>
      <c r="I302" s="33">
        <f t="shared" si="39"/>
        <v>0.40668406795139983</v>
      </c>
      <c r="J302" s="33">
        <f t="shared" si="40"/>
        <v>0.40593516268315127</v>
      </c>
      <c r="K302" s="32">
        <v>122402</v>
      </c>
      <c r="L302" s="32">
        <v>127280</v>
      </c>
      <c r="M302" s="32">
        <v>132637</v>
      </c>
      <c r="N302" s="32">
        <v>138526</v>
      </c>
      <c r="O302" s="32">
        <v>139635</v>
      </c>
      <c r="P302" s="32">
        <v>151135</v>
      </c>
      <c r="Q302" s="32">
        <v>162057</v>
      </c>
      <c r="R302" s="32">
        <v>169532</v>
      </c>
      <c r="S302" s="32">
        <v>56186</v>
      </c>
      <c r="T302" s="32">
        <v>52966</v>
      </c>
      <c r="U302" s="32">
        <v>56183</v>
      </c>
      <c r="V302" s="32">
        <v>51865</v>
      </c>
      <c r="W302" s="32">
        <v>47593</v>
      </c>
      <c r="X302" s="32">
        <v>61306</v>
      </c>
      <c r="Y302" s="32">
        <v>67651</v>
      </c>
      <c r="Z302" s="32">
        <v>69935</v>
      </c>
      <c r="AA302" s="32">
        <v>4150</v>
      </c>
      <c r="AB302" s="32">
        <v>3840</v>
      </c>
      <c r="AC302" s="32">
        <v>1081</v>
      </c>
      <c r="AD302" s="32">
        <v>916</v>
      </c>
      <c r="AE302" s="32">
        <v>2333</v>
      </c>
      <c r="AF302" s="32">
        <v>1745</v>
      </c>
      <c r="AG302" s="32">
        <v>1745</v>
      </c>
      <c r="AH302" s="32">
        <v>1116</v>
      </c>
    </row>
    <row r="303" spans="1:34" x14ac:dyDescent="0.3">
      <c r="A303" s="3">
        <v>1826</v>
      </c>
      <c r="B303" s="4" t="s">
        <v>296</v>
      </c>
      <c r="C303" s="33">
        <f t="shared" si="33"/>
        <v>0.44081148084779498</v>
      </c>
      <c r="D303" s="33">
        <f t="shared" si="34"/>
        <v>0.36418097403569921</v>
      </c>
      <c r="E303" s="33">
        <f t="shared" si="35"/>
        <v>0.33430771186043867</v>
      </c>
      <c r="F303" s="33">
        <f t="shared" si="36"/>
        <v>0.29941079151307576</v>
      </c>
      <c r="G303" s="33">
        <f t="shared" si="37"/>
        <v>0.25546587871700632</v>
      </c>
      <c r="H303" s="33">
        <f t="shared" si="38"/>
        <v>0.2991210804082397</v>
      </c>
      <c r="I303" s="33">
        <f t="shared" si="39"/>
        <v>0.25909284373851305</v>
      </c>
      <c r="J303" s="33">
        <f t="shared" si="40"/>
        <v>0.25657324040561158</v>
      </c>
      <c r="K303" s="32">
        <v>143195</v>
      </c>
      <c r="L303" s="32">
        <v>146894</v>
      </c>
      <c r="M303" s="32">
        <v>149497</v>
      </c>
      <c r="N303" s="32">
        <v>172265</v>
      </c>
      <c r="O303" s="32">
        <v>191552</v>
      </c>
      <c r="P303" s="32">
        <v>197629</v>
      </c>
      <c r="Q303" s="32">
        <v>206756</v>
      </c>
      <c r="R303" s="32">
        <v>200586</v>
      </c>
      <c r="S303" s="32">
        <v>67350</v>
      </c>
      <c r="T303" s="32">
        <v>60168</v>
      </c>
      <c r="U303" s="32">
        <v>54034</v>
      </c>
      <c r="V303" s="32">
        <v>56100</v>
      </c>
      <c r="W303" s="32">
        <v>54011</v>
      </c>
      <c r="X303" s="32">
        <v>61658</v>
      </c>
      <c r="Y303" s="32">
        <v>54987</v>
      </c>
      <c r="Z303" s="32">
        <v>51467</v>
      </c>
      <c r="AA303" s="32">
        <v>4228</v>
      </c>
      <c r="AB303" s="32">
        <v>6672</v>
      </c>
      <c r="AC303" s="32">
        <v>4056</v>
      </c>
      <c r="AD303" s="32">
        <v>4522</v>
      </c>
      <c r="AE303" s="32">
        <v>5076</v>
      </c>
      <c r="AF303" s="32">
        <v>2543</v>
      </c>
      <c r="AG303" s="32">
        <v>1418</v>
      </c>
      <c r="AH303" s="32">
        <v>2</v>
      </c>
    </row>
    <row r="304" spans="1:34" x14ac:dyDescent="0.3">
      <c r="A304" s="3">
        <v>1827</v>
      </c>
      <c r="B304" s="4" t="s">
        <v>297</v>
      </c>
      <c r="C304" s="33">
        <f t="shared" si="33"/>
        <v>0.72986531061022542</v>
      </c>
      <c r="D304" s="33">
        <f t="shared" si="34"/>
        <v>0.73227173434810466</v>
      </c>
      <c r="E304" s="33">
        <f t="shared" si="35"/>
        <v>0.78194207836456564</v>
      </c>
      <c r="F304" s="33">
        <f t="shared" si="36"/>
        <v>0.76146544477930167</v>
      </c>
      <c r="G304" s="33">
        <f t="shared" si="37"/>
        <v>0.76278571869703349</v>
      </c>
      <c r="H304" s="33">
        <f t="shared" si="38"/>
        <v>0.77990194190956574</v>
      </c>
      <c r="I304" s="33">
        <f t="shared" si="39"/>
        <v>0.81234828558988947</v>
      </c>
      <c r="J304" s="33">
        <f t="shared" si="40"/>
        <v>0.79283312758489255</v>
      </c>
      <c r="K304" s="32">
        <v>130968</v>
      </c>
      <c r="L304" s="32">
        <v>129553</v>
      </c>
      <c r="M304" s="32">
        <v>139119</v>
      </c>
      <c r="N304" s="32">
        <v>146331</v>
      </c>
      <c r="O304" s="32">
        <v>145729</v>
      </c>
      <c r="P304" s="32">
        <v>155826</v>
      </c>
      <c r="Q304" s="32">
        <v>167667</v>
      </c>
      <c r="R304" s="32">
        <v>175781</v>
      </c>
      <c r="S304" s="32">
        <v>100604</v>
      </c>
      <c r="T304" s="32">
        <v>95425</v>
      </c>
      <c r="U304" s="32">
        <v>104752</v>
      </c>
      <c r="V304" s="32">
        <v>109053</v>
      </c>
      <c r="W304" s="32">
        <v>115322</v>
      </c>
      <c r="X304" s="32">
        <v>122014</v>
      </c>
      <c r="Y304" s="32">
        <v>136768</v>
      </c>
      <c r="Z304" s="32">
        <v>140430</v>
      </c>
      <c r="AA304" s="32">
        <v>5015</v>
      </c>
      <c r="AB304" s="32">
        <v>557</v>
      </c>
      <c r="AC304" s="32">
        <v>-4031</v>
      </c>
      <c r="AD304" s="32">
        <v>-2373</v>
      </c>
      <c r="AE304" s="32">
        <v>4162</v>
      </c>
      <c r="AF304" s="32">
        <v>485</v>
      </c>
      <c r="AG304" s="32">
        <v>564</v>
      </c>
      <c r="AH304" s="32">
        <v>1065</v>
      </c>
    </row>
    <row r="305" spans="1:34" x14ac:dyDescent="0.3">
      <c r="A305" s="3">
        <v>1828</v>
      </c>
      <c r="B305" s="4" t="s">
        <v>298</v>
      </c>
      <c r="C305" s="33">
        <f t="shared" si="33"/>
        <v>0.63282062963672414</v>
      </c>
      <c r="D305" s="33">
        <f t="shared" si="34"/>
        <v>0.64945884187719927</v>
      </c>
      <c r="E305" s="33">
        <f t="shared" si="35"/>
        <v>0.72405061025806217</v>
      </c>
      <c r="F305" s="33">
        <f t="shared" si="36"/>
        <v>0.66253456241455555</v>
      </c>
      <c r="G305" s="33">
        <f t="shared" si="37"/>
        <v>0.58743895476594366</v>
      </c>
      <c r="H305" s="33">
        <f t="shared" si="38"/>
        <v>0.57746807048583415</v>
      </c>
      <c r="I305" s="33">
        <f t="shared" si="39"/>
        <v>0.52424868225838916</v>
      </c>
      <c r="J305" s="33">
        <f t="shared" si="40"/>
        <v>0.5062174179699479</v>
      </c>
      <c r="K305" s="32">
        <v>193159</v>
      </c>
      <c r="L305" s="32">
        <v>202621</v>
      </c>
      <c r="M305" s="32">
        <v>223512</v>
      </c>
      <c r="N305" s="32">
        <v>227487</v>
      </c>
      <c r="O305" s="32">
        <v>243467</v>
      </c>
      <c r="P305" s="32">
        <v>253214</v>
      </c>
      <c r="Q305" s="32">
        <v>268262</v>
      </c>
      <c r="R305" s="32">
        <v>260880</v>
      </c>
      <c r="S305" s="32">
        <v>127476</v>
      </c>
      <c r="T305" s="32">
        <v>139893</v>
      </c>
      <c r="U305" s="32">
        <v>170744</v>
      </c>
      <c r="V305" s="32">
        <v>160859</v>
      </c>
      <c r="W305" s="32">
        <v>149875</v>
      </c>
      <c r="X305" s="32">
        <v>153685</v>
      </c>
      <c r="Y305" s="32">
        <v>146025</v>
      </c>
      <c r="Z305" s="32">
        <v>138693</v>
      </c>
      <c r="AA305" s="32">
        <v>5241</v>
      </c>
      <c r="AB305" s="32">
        <v>8299</v>
      </c>
      <c r="AC305" s="32">
        <v>8910</v>
      </c>
      <c r="AD305" s="32">
        <v>10141</v>
      </c>
      <c r="AE305" s="32">
        <v>6853</v>
      </c>
      <c r="AF305" s="32">
        <v>7462</v>
      </c>
      <c r="AG305" s="32">
        <v>5389</v>
      </c>
      <c r="AH305" s="32">
        <v>6631</v>
      </c>
    </row>
    <row r="306" spans="1:34" x14ac:dyDescent="0.3">
      <c r="A306" s="3">
        <v>1832</v>
      </c>
      <c r="B306" s="4" t="s">
        <v>299</v>
      </c>
      <c r="C306" s="33">
        <f t="shared" si="33"/>
        <v>0.76432349609612038</v>
      </c>
      <c r="D306" s="33">
        <f t="shared" si="34"/>
        <v>0.84729547344777956</v>
      </c>
      <c r="E306" s="33">
        <f t="shared" si="35"/>
        <v>0.79776596933738197</v>
      </c>
      <c r="F306" s="33">
        <f t="shared" si="36"/>
        <v>0.8088722594642237</v>
      </c>
      <c r="G306" s="33">
        <f t="shared" si="37"/>
        <v>0.87171385100843413</v>
      </c>
      <c r="H306" s="33">
        <f t="shared" si="38"/>
        <v>0.92634634621824363</v>
      </c>
      <c r="I306" s="33">
        <f t="shared" si="39"/>
        <v>0.93344585663446877</v>
      </c>
      <c r="J306" s="33">
        <f t="shared" si="40"/>
        <v>0.94311041580053867</v>
      </c>
      <c r="K306" s="32">
        <v>395504</v>
      </c>
      <c r="L306" s="32">
        <v>401586</v>
      </c>
      <c r="M306" s="32">
        <v>429448</v>
      </c>
      <c r="N306" s="32">
        <v>471988</v>
      </c>
      <c r="O306" s="32">
        <v>462053</v>
      </c>
      <c r="P306" s="32">
        <v>468843</v>
      </c>
      <c r="Q306" s="32">
        <v>491750</v>
      </c>
      <c r="R306" s="32">
        <v>507527</v>
      </c>
      <c r="S306" s="32">
        <v>303686</v>
      </c>
      <c r="T306" s="32">
        <v>341583</v>
      </c>
      <c r="U306" s="32">
        <v>351189</v>
      </c>
      <c r="V306" s="32">
        <v>384626</v>
      </c>
      <c r="W306" s="32">
        <v>406902</v>
      </c>
      <c r="X306" s="32">
        <v>436906</v>
      </c>
      <c r="Y306" s="32">
        <v>463168</v>
      </c>
      <c r="Z306" s="32">
        <v>481271</v>
      </c>
      <c r="AA306" s="32">
        <v>1393</v>
      </c>
      <c r="AB306" s="32">
        <v>1321</v>
      </c>
      <c r="AC306" s="32">
        <v>8590</v>
      </c>
      <c r="AD306" s="32">
        <v>2848</v>
      </c>
      <c r="AE306" s="32">
        <v>4124</v>
      </c>
      <c r="AF306" s="32">
        <v>2595</v>
      </c>
      <c r="AG306" s="32">
        <v>4146</v>
      </c>
      <c r="AH306" s="32">
        <v>2617</v>
      </c>
    </row>
    <row r="307" spans="1:34" x14ac:dyDescent="0.3">
      <c r="A307" s="3">
        <v>1833</v>
      </c>
      <c r="B307" s="4" t="s">
        <v>300</v>
      </c>
      <c r="C307" s="33">
        <f t="shared" si="33"/>
        <v>0.48296080274745307</v>
      </c>
      <c r="D307" s="33">
        <f t="shared" si="34"/>
        <v>0.48516568985618963</v>
      </c>
      <c r="E307" s="33">
        <f t="shared" si="35"/>
        <v>0.44123985461407328</v>
      </c>
      <c r="F307" s="33">
        <f t="shared" si="36"/>
        <v>0.43102100722201941</v>
      </c>
      <c r="G307" s="33">
        <f t="shared" si="37"/>
        <v>0.46339534347245792</v>
      </c>
      <c r="H307" s="33">
        <f t="shared" si="38"/>
        <v>0.57576922712490908</v>
      </c>
      <c r="I307" s="33">
        <f t="shared" si="39"/>
        <v>0.60897304166907362</v>
      </c>
      <c r="J307" s="33">
        <f t="shared" si="40"/>
        <v>0.62973843672869745</v>
      </c>
      <c r="K307" s="32">
        <v>1563630</v>
      </c>
      <c r="L307" s="32">
        <v>1657947</v>
      </c>
      <c r="M307" s="32">
        <v>1772111</v>
      </c>
      <c r="N307" s="32">
        <v>1906392</v>
      </c>
      <c r="O307" s="32">
        <v>1942048</v>
      </c>
      <c r="P307" s="32">
        <v>2005227</v>
      </c>
      <c r="Q307" s="32">
        <v>2111926</v>
      </c>
      <c r="R307" s="32">
        <v>2174082</v>
      </c>
      <c r="S307" s="32">
        <v>945968</v>
      </c>
      <c r="T307" s="32">
        <v>1040599</v>
      </c>
      <c r="U307" s="32">
        <v>1031491</v>
      </c>
      <c r="V307" s="32">
        <v>1061408</v>
      </c>
      <c r="W307" s="32">
        <v>1141586</v>
      </c>
      <c r="X307" s="32">
        <v>1373444</v>
      </c>
      <c r="Y307" s="32">
        <v>1537112</v>
      </c>
      <c r="Z307" s="32">
        <v>1581834</v>
      </c>
      <c r="AA307" s="32">
        <v>190796</v>
      </c>
      <c r="AB307" s="32">
        <v>236220</v>
      </c>
      <c r="AC307" s="32">
        <v>249565</v>
      </c>
      <c r="AD307" s="32">
        <v>239713</v>
      </c>
      <c r="AE307" s="32">
        <v>241650</v>
      </c>
      <c r="AF307" s="32">
        <v>218896</v>
      </c>
      <c r="AG307" s="32">
        <v>251006</v>
      </c>
      <c r="AH307" s="32">
        <v>212731</v>
      </c>
    </row>
    <row r="308" spans="1:34" x14ac:dyDescent="0.3">
      <c r="A308" s="3">
        <v>1834</v>
      </c>
      <c r="B308" s="4" t="s">
        <v>301</v>
      </c>
      <c r="C308" s="33">
        <f t="shared" si="33"/>
        <v>0.26352141580422356</v>
      </c>
      <c r="D308" s="33">
        <f t="shared" si="34"/>
        <v>0.24684507157297175</v>
      </c>
      <c r="E308" s="33">
        <f t="shared" si="35"/>
        <v>0.21591288503915976</v>
      </c>
      <c r="F308" s="33">
        <f t="shared" si="36"/>
        <v>0.22282683502023362</v>
      </c>
      <c r="G308" s="33">
        <f t="shared" si="37"/>
        <v>0.35463796187316388</v>
      </c>
      <c r="H308" s="33">
        <f t="shared" si="38"/>
        <v>0.37757304670983821</v>
      </c>
      <c r="I308" s="33">
        <f t="shared" si="39"/>
        <v>0.35830130700895063</v>
      </c>
      <c r="J308" s="33">
        <f t="shared" si="40"/>
        <v>0.3415503869562882</v>
      </c>
      <c r="K308" s="32">
        <v>181268</v>
      </c>
      <c r="L308" s="32">
        <v>195884</v>
      </c>
      <c r="M308" s="32">
        <v>209654</v>
      </c>
      <c r="N308" s="32">
        <v>217954</v>
      </c>
      <c r="O308" s="32">
        <v>215806</v>
      </c>
      <c r="P308" s="32">
        <v>224685</v>
      </c>
      <c r="Q308" s="32">
        <v>238866</v>
      </c>
      <c r="R308" s="32">
        <v>242017</v>
      </c>
      <c r="S308" s="32">
        <v>50246</v>
      </c>
      <c r="T308" s="32">
        <v>50831</v>
      </c>
      <c r="U308" s="32">
        <v>47746</v>
      </c>
      <c r="V308" s="32">
        <v>51929</v>
      </c>
      <c r="W308" s="32">
        <v>79896</v>
      </c>
      <c r="X308" s="32">
        <v>88198</v>
      </c>
      <c r="Y308" s="32">
        <v>90660</v>
      </c>
      <c r="Z308" s="32">
        <v>87582</v>
      </c>
      <c r="AA308" s="32">
        <v>2478</v>
      </c>
      <c r="AB308" s="32">
        <v>2478</v>
      </c>
      <c r="AC308" s="32">
        <v>2479</v>
      </c>
      <c r="AD308" s="32">
        <v>3363</v>
      </c>
      <c r="AE308" s="32">
        <v>3363</v>
      </c>
      <c r="AF308" s="32">
        <v>3363</v>
      </c>
      <c r="AG308" s="32">
        <v>5074</v>
      </c>
      <c r="AH308" s="32">
        <v>4921</v>
      </c>
    </row>
    <row r="309" spans="1:34" x14ac:dyDescent="0.3">
      <c r="A309" s="3">
        <v>1835</v>
      </c>
      <c r="B309" s="4" t="s">
        <v>302</v>
      </c>
      <c r="C309" s="33">
        <f t="shared" si="33"/>
        <v>0.76940081053019393</v>
      </c>
      <c r="D309" s="33">
        <f t="shared" si="34"/>
        <v>0.75991340974308197</v>
      </c>
      <c r="E309" s="33">
        <f t="shared" si="35"/>
        <v>6.1935885465297227E-2</v>
      </c>
      <c r="F309" s="33">
        <f t="shared" si="36"/>
        <v>0.66598394354826651</v>
      </c>
      <c r="G309" s="33">
        <f t="shared" si="37"/>
        <v>0.82722949862350881</v>
      </c>
      <c r="H309" s="33">
        <f t="shared" si="38"/>
        <v>0.90408100386532964</v>
      </c>
      <c r="I309" s="33">
        <f t="shared" si="39"/>
        <v>0.80537687381237244</v>
      </c>
      <c r="J309" s="33">
        <f t="shared" si="40"/>
        <v>0.69757974570600045</v>
      </c>
      <c r="K309" s="32">
        <v>59714</v>
      </c>
      <c r="L309" s="32">
        <v>59591</v>
      </c>
      <c r="M309" s="32">
        <v>64260</v>
      </c>
      <c r="N309" s="32">
        <v>66889</v>
      </c>
      <c r="O309" s="32">
        <v>71922</v>
      </c>
      <c r="P309" s="32">
        <v>71404</v>
      </c>
      <c r="Q309" s="32">
        <v>71045</v>
      </c>
      <c r="R309" s="32">
        <v>71728</v>
      </c>
      <c r="S309" s="32">
        <v>45944</v>
      </c>
      <c r="T309" s="32">
        <v>45284</v>
      </c>
      <c r="U309" s="32">
        <v>4644</v>
      </c>
      <c r="V309" s="32">
        <v>45211</v>
      </c>
      <c r="W309" s="32">
        <v>59853</v>
      </c>
      <c r="X309" s="32">
        <v>65514</v>
      </c>
      <c r="Y309" s="32">
        <v>62392</v>
      </c>
      <c r="Z309" s="32">
        <v>59092</v>
      </c>
      <c r="AA309" s="32">
        <v>0</v>
      </c>
      <c r="AB309" s="32">
        <v>0</v>
      </c>
      <c r="AC309" s="32">
        <v>664</v>
      </c>
      <c r="AD309" s="32">
        <v>664</v>
      </c>
      <c r="AE309" s="32">
        <v>357</v>
      </c>
      <c r="AF309" s="32">
        <v>959</v>
      </c>
      <c r="AG309" s="32">
        <v>5174</v>
      </c>
      <c r="AH309" s="32">
        <v>9056</v>
      </c>
    </row>
    <row r="310" spans="1:34" x14ac:dyDescent="0.3">
      <c r="A310" s="3">
        <v>1836</v>
      </c>
      <c r="B310" s="4" t="s">
        <v>303</v>
      </c>
      <c r="C310" s="33">
        <f t="shared" si="33"/>
        <v>0.27889121160078023</v>
      </c>
      <c r="D310" s="33">
        <f t="shared" si="34"/>
        <v>0.32861309329938115</v>
      </c>
      <c r="E310" s="33">
        <f t="shared" si="35"/>
        <v>-3.9380122481483308E-2</v>
      </c>
      <c r="F310" s="33">
        <f t="shared" si="36"/>
        <v>0.45979156300105045</v>
      </c>
      <c r="G310" s="33">
        <f t="shared" si="37"/>
        <v>0.5767478493492032</v>
      </c>
      <c r="H310" s="33">
        <f t="shared" si="38"/>
        <v>0.79353545984455953</v>
      </c>
      <c r="I310" s="33">
        <f t="shared" si="39"/>
        <v>0.7912094368321072</v>
      </c>
      <c r="J310" s="33">
        <f t="shared" si="40"/>
        <v>0.74598001692624449</v>
      </c>
      <c r="K310" s="32">
        <v>128681</v>
      </c>
      <c r="L310" s="32">
        <v>135092</v>
      </c>
      <c r="M310" s="32">
        <v>141899</v>
      </c>
      <c r="N310" s="32">
        <v>144696</v>
      </c>
      <c r="O310" s="32">
        <v>147281</v>
      </c>
      <c r="P310" s="32">
        <v>148224</v>
      </c>
      <c r="Q310" s="32">
        <v>153187</v>
      </c>
      <c r="R310" s="32">
        <v>158334</v>
      </c>
      <c r="S310" s="32">
        <v>35888</v>
      </c>
      <c r="T310" s="32">
        <v>44403</v>
      </c>
      <c r="U310" s="32">
        <v>-5578</v>
      </c>
      <c r="V310" s="32">
        <v>66540</v>
      </c>
      <c r="W310" s="32">
        <v>85806</v>
      </c>
      <c r="X310" s="32">
        <v>118997</v>
      </c>
      <c r="Y310" s="32">
        <v>147795</v>
      </c>
      <c r="Z310" s="32">
        <v>144881</v>
      </c>
      <c r="AA310" s="32">
        <v>0</v>
      </c>
      <c r="AB310" s="32">
        <v>10</v>
      </c>
      <c r="AC310" s="32">
        <v>10</v>
      </c>
      <c r="AD310" s="32">
        <v>10</v>
      </c>
      <c r="AE310" s="32">
        <v>862</v>
      </c>
      <c r="AF310" s="32">
        <v>1376</v>
      </c>
      <c r="AG310" s="32">
        <v>26592</v>
      </c>
      <c r="AH310" s="32">
        <v>26767</v>
      </c>
    </row>
    <row r="311" spans="1:34" x14ac:dyDescent="0.3">
      <c r="A311" s="3">
        <v>1837</v>
      </c>
      <c r="B311" s="4" t="s">
        <v>304</v>
      </c>
      <c r="C311" s="33">
        <f t="shared" si="33"/>
        <v>0.46235071314010767</v>
      </c>
      <c r="D311" s="33">
        <f t="shared" si="34"/>
        <v>0.490457440252003</v>
      </c>
      <c r="E311" s="33">
        <f t="shared" si="35"/>
        <v>-2.5790480248773635E-2</v>
      </c>
      <c r="F311" s="33">
        <f t="shared" si="36"/>
        <v>0.51364329035258371</v>
      </c>
      <c r="G311" s="33">
        <f t="shared" si="37"/>
        <v>0.4722587724256222</v>
      </c>
      <c r="H311" s="33">
        <f t="shared" si="38"/>
        <v>0.46839242997821323</v>
      </c>
      <c r="I311" s="33">
        <f t="shared" si="39"/>
        <v>0.4831379168242606</v>
      </c>
      <c r="J311" s="33">
        <f t="shared" si="40"/>
        <v>0.53503122437834083</v>
      </c>
      <c r="K311" s="32">
        <v>558656</v>
      </c>
      <c r="L311" s="32">
        <v>584120</v>
      </c>
      <c r="M311" s="32">
        <v>591381</v>
      </c>
      <c r="N311" s="32">
        <v>621441</v>
      </c>
      <c r="O311" s="32">
        <v>663471</v>
      </c>
      <c r="P311" s="32">
        <v>655903</v>
      </c>
      <c r="Q311" s="32">
        <v>708572</v>
      </c>
      <c r="R311" s="32">
        <v>715947</v>
      </c>
      <c r="S311" s="32">
        <v>272868</v>
      </c>
      <c r="T311" s="32">
        <v>300199</v>
      </c>
      <c r="U311" s="32">
        <v>-3953</v>
      </c>
      <c r="V311" s="32">
        <v>336846</v>
      </c>
      <c r="W311" s="32">
        <v>354207</v>
      </c>
      <c r="X311" s="32">
        <v>327263</v>
      </c>
      <c r="Y311" s="32">
        <v>355098</v>
      </c>
      <c r="Z311" s="32">
        <v>383946</v>
      </c>
      <c r="AA311" s="32">
        <v>14573</v>
      </c>
      <c r="AB311" s="32">
        <v>13713</v>
      </c>
      <c r="AC311" s="32">
        <v>11299</v>
      </c>
      <c r="AD311" s="32">
        <v>17647</v>
      </c>
      <c r="AE311" s="32">
        <v>40877</v>
      </c>
      <c r="AF311" s="32">
        <v>20043</v>
      </c>
      <c r="AG311" s="32">
        <v>12760</v>
      </c>
      <c r="AH311" s="32">
        <v>892</v>
      </c>
    </row>
    <row r="312" spans="1:34" x14ac:dyDescent="0.3">
      <c r="A312" s="3">
        <v>1838</v>
      </c>
      <c r="B312" s="4" t="s">
        <v>305</v>
      </c>
      <c r="C312" s="33">
        <f t="shared" si="33"/>
        <v>0.96782616436052893</v>
      </c>
      <c r="D312" s="33">
        <f t="shared" si="34"/>
        <v>0.9003820466649517</v>
      </c>
      <c r="E312" s="33">
        <f t="shared" si="35"/>
        <v>0.85149592685258457</v>
      </c>
      <c r="F312" s="33">
        <f t="shared" si="36"/>
        <v>-0.67053851930519948</v>
      </c>
      <c r="G312" s="33">
        <f t="shared" si="37"/>
        <v>-0.5007538229592936</v>
      </c>
      <c r="H312" s="33">
        <f t="shared" si="38"/>
        <v>-0.313996861574872</v>
      </c>
      <c r="I312" s="33">
        <f t="shared" si="39"/>
        <v>-0.24359217457975052</v>
      </c>
      <c r="J312" s="33">
        <f t="shared" si="40"/>
        <v>-0.1538575930034404</v>
      </c>
      <c r="K312" s="32">
        <v>202214</v>
      </c>
      <c r="L312" s="32">
        <v>209922</v>
      </c>
      <c r="M312" s="32">
        <v>218627</v>
      </c>
      <c r="N312" s="32">
        <v>225043</v>
      </c>
      <c r="O312" s="32">
        <v>227507</v>
      </c>
      <c r="P312" s="32">
        <v>233238</v>
      </c>
      <c r="Q312" s="32">
        <v>242594</v>
      </c>
      <c r="R312" s="32">
        <v>248808</v>
      </c>
      <c r="S312" s="32">
        <v>195836</v>
      </c>
      <c r="T312" s="32">
        <v>189138</v>
      </c>
      <c r="U312" s="32">
        <v>186288</v>
      </c>
      <c r="V312" s="32">
        <v>181573</v>
      </c>
      <c r="W312" s="32">
        <v>183878</v>
      </c>
      <c r="X312" s="32">
        <v>189644</v>
      </c>
      <c r="Y312" s="32">
        <v>193532</v>
      </c>
      <c r="Z312" s="32">
        <v>208493</v>
      </c>
      <c r="AA312" s="32">
        <v>128</v>
      </c>
      <c r="AB312" s="32">
        <v>128</v>
      </c>
      <c r="AC312" s="32">
        <v>128</v>
      </c>
      <c r="AD312" s="32">
        <v>332473</v>
      </c>
      <c r="AE312" s="32">
        <v>297803</v>
      </c>
      <c r="AF312" s="32">
        <v>262880</v>
      </c>
      <c r="AG312" s="32">
        <v>252626</v>
      </c>
      <c r="AH312" s="32">
        <v>246774</v>
      </c>
    </row>
    <row r="313" spans="1:34" x14ac:dyDescent="0.3">
      <c r="A313" s="3">
        <v>1839</v>
      </c>
      <c r="B313" s="4" t="s">
        <v>306</v>
      </c>
      <c r="C313" s="33">
        <f t="shared" si="33"/>
        <v>0.47939961271093423</v>
      </c>
      <c r="D313" s="33">
        <f t="shared" si="34"/>
        <v>0.47092748735244522</v>
      </c>
      <c r="E313" s="33">
        <f t="shared" si="35"/>
        <v>0.59781238781231139</v>
      </c>
      <c r="F313" s="33">
        <f t="shared" si="36"/>
        <v>-1.0395395079457761</v>
      </c>
      <c r="G313" s="33">
        <f t="shared" si="37"/>
        <v>-0.99472967186952632</v>
      </c>
      <c r="H313" s="33">
        <f t="shared" si="38"/>
        <v>-0.99567069607209868</v>
      </c>
      <c r="I313" s="33">
        <f t="shared" si="39"/>
        <v>-0.95699574658607567</v>
      </c>
      <c r="J313" s="33">
        <f t="shared" si="40"/>
        <v>-0.85650833427187745</v>
      </c>
      <c r="K313" s="32">
        <v>112061</v>
      </c>
      <c r="L313" s="32">
        <v>118600</v>
      </c>
      <c r="M313" s="32">
        <v>130919</v>
      </c>
      <c r="N313" s="32">
        <v>126734</v>
      </c>
      <c r="O313" s="32">
        <v>128455</v>
      </c>
      <c r="P313" s="32">
        <v>130044</v>
      </c>
      <c r="Q313" s="32">
        <v>134010</v>
      </c>
      <c r="R313" s="32">
        <v>142064</v>
      </c>
      <c r="S313" s="32">
        <v>57036</v>
      </c>
      <c r="T313" s="32">
        <v>58652</v>
      </c>
      <c r="U313" s="32">
        <v>84168</v>
      </c>
      <c r="V313" s="32">
        <v>71989</v>
      </c>
      <c r="W313" s="32">
        <v>76321</v>
      </c>
      <c r="X313" s="32">
        <v>74618</v>
      </c>
      <c r="Y313" s="32">
        <v>78343</v>
      </c>
      <c r="Z313" s="32">
        <v>73199</v>
      </c>
      <c r="AA313" s="32">
        <v>3314</v>
      </c>
      <c r="AB313" s="32">
        <v>2800</v>
      </c>
      <c r="AC313" s="32">
        <v>5903</v>
      </c>
      <c r="AD313" s="32">
        <v>203734</v>
      </c>
      <c r="AE313" s="32">
        <v>204099</v>
      </c>
      <c r="AF313" s="32">
        <v>204099</v>
      </c>
      <c r="AG313" s="32">
        <v>206590</v>
      </c>
      <c r="AH313" s="32">
        <v>194878</v>
      </c>
    </row>
    <row r="314" spans="1:34" x14ac:dyDescent="0.3">
      <c r="A314" s="3">
        <v>1840</v>
      </c>
      <c r="B314" s="4" t="s">
        <v>307</v>
      </c>
      <c r="C314" s="33">
        <f t="shared" si="33"/>
        <v>0.31584694118735163</v>
      </c>
      <c r="D314" s="33">
        <f t="shared" si="34"/>
        <v>0.32283678551664163</v>
      </c>
      <c r="E314" s="33">
        <f t="shared" si="35"/>
        <v>0.36036232700505139</v>
      </c>
      <c r="F314" s="33">
        <f t="shared" si="36"/>
        <v>0.48177153475823264</v>
      </c>
      <c r="G314" s="33">
        <f t="shared" si="37"/>
        <v>0.5601960356926976</v>
      </c>
      <c r="H314" s="33">
        <f t="shared" si="38"/>
        <v>0.58020872588336014</v>
      </c>
      <c r="I314" s="33">
        <f t="shared" si="39"/>
        <v>0.56781820360238033</v>
      </c>
      <c r="J314" s="33">
        <f t="shared" si="40"/>
        <v>0.53688202705686938</v>
      </c>
      <c r="K314" s="32">
        <v>389236</v>
      </c>
      <c r="L314" s="32">
        <v>404768</v>
      </c>
      <c r="M314" s="32">
        <v>426024</v>
      </c>
      <c r="N314" s="32">
        <v>441809</v>
      </c>
      <c r="O314" s="32">
        <v>445021</v>
      </c>
      <c r="P314" s="32">
        <v>459071</v>
      </c>
      <c r="Q314" s="32">
        <v>500780</v>
      </c>
      <c r="R314" s="32">
        <v>520755</v>
      </c>
      <c r="S314" s="32">
        <v>124967</v>
      </c>
      <c r="T314" s="32">
        <v>132679</v>
      </c>
      <c r="U314" s="32">
        <v>154878</v>
      </c>
      <c r="V314" s="32">
        <v>212851</v>
      </c>
      <c r="W314" s="32">
        <v>249300</v>
      </c>
      <c r="X314" s="32">
        <v>266358</v>
      </c>
      <c r="Y314" s="32">
        <v>284353</v>
      </c>
      <c r="Z314" s="32">
        <v>279585</v>
      </c>
      <c r="AA314" s="32">
        <v>2028</v>
      </c>
      <c r="AB314" s="32">
        <v>2005</v>
      </c>
      <c r="AC314" s="32">
        <v>1355</v>
      </c>
      <c r="AD314" s="32">
        <v>0</v>
      </c>
      <c r="AE314" s="32">
        <v>1</v>
      </c>
      <c r="AF314" s="32">
        <v>1</v>
      </c>
      <c r="AG314" s="32">
        <v>1</v>
      </c>
      <c r="AH314" s="32">
        <v>1</v>
      </c>
    </row>
    <row r="315" spans="1:34" x14ac:dyDescent="0.3">
      <c r="A315" s="3">
        <v>1841</v>
      </c>
      <c r="B315" s="4" t="s">
        <v>308</v>
      </c>
      <c r="C315" s="33">
        <f t="shared" si="33"/>
        <v>0.45937230851830485</v>
      </c>
      <c r="D315" s="33">
        <f t="shared" si="34"/>
        <v>0.50136908010819592</v>
      </c>
      <c r="E315" s="33">
        <f t="shared" si="35"/>
        <v>0.52463182030777655</v>
      </c>
      <c r="F315" s="33">
        <f t="shared" si="36"/>
        <v>0.60715309404758111</v>
      </c>
      <c r="G315" s="33">
        <f t="shared" si="37"/>
        <v>0.68992926518982967</v>
      </c>
      <c r="H315" s="33">
        <f t="shared" si="38"/>
        <v>0.87095600103402904</v>
      </c>
      <c r="I315" s="33">
        <f t="shared" si="39"/>
        <v>1.0641263439733595</v>
      </c>
      <c r="J315" s="33">
        <f t="shared" si="40"/>
        <v>1.2884662539079261</v>
      </c>
      <c r="K315" s="32">
        <v>625817</v>
      </c>
      <c r="L315" s="32">
        <v>661393</v>
      </c>
      <c r="M315" s="32">
        <v>701288</v>
      </c>
      <c r="N315" s="32">
        <v>722177</v>
      </c>
      <c r="O315" s="32">
        <v>738109</v>
      </c>
      <c r="P315" s="32">
        <v>777541</v>
      </c>
      <c r="Q315" s="32">
        <v>835117</v>
      </c>
      <c r="R315" s="32">
        <v>848276</v>
      </c>
      <c r="S315" s="32">
        <v>344769</v>
      </c>
      <c r="T315" s="32">
        <v>388188</v>
      </c>
      <c r="U315" s="32">
        <v>421516</v>
      </c>
      <c r="V315" s="32">
        <v>467875</v>
      </c>
      <c r="W315" s="32">
        <v>513570</v>
      </c>
      <c r="X315" s="32">
        <v>680887</v>
      </c>
      <c r="Y315" s="32">
        <v>892871</v>
      </c>
      <c r="Z315" s="32">
        <v>1099909</v>
      </c>
      <c r="AA315" s="32">
        <v>57286</v>
      </c>
      <c r="AB315" s="32">
        <v>56586</v>
      </c>
      <c r="AC315" s="32">
        <v>53598</v>
      </c>
      <c r="AD315" s="32">
        <v>29403</v>
      </c>
      <c r="AE315" s="32">
        <v>4327</v>
      </c>
      <c r="AF315" s="32">
        <v>3683</v>
      </c>
      <c r="AG315" s="32">
        <v>4201</v>
      </c>
      <c r="AH315" s="32">
        <v>6934</v>
      </c>
    </row>
    <row r="316" spans="1:34" x14ac:dyDescent="0.3">
      <c r="A316" s="3">
        <v>1845</v>
      </c>
      <c r="B316" s="4" t="s">
        <v>309</v>
      </c>
      <c r="C316" s="33">
        <f t="shared" si="33"/>
        <v>0.4355052876179637</v>
      </c>
      <c r="D316" s="33">
        <f t="shared" si="34"/>
        <v>0.43105746871885725</v>
      </c>
      <c r="E316" s="33">
        <f t="shared" si="35"/>
        <v>0.39277441344849268</v>
      </c>
      <c r="F316" s="33">
        <f t="shared" si="36"/>
        <v>0.44004044169918327</v>
      </c>
      <c r="G316" s="33">
        <f t="shared" si="37"/>
        <v>0.49857440707836126</v>
      </c>
      <c r="H316" s="33">
        <f t="shared" si="38"/>
        <v>0.48059942213631263</v>
      </c>
      <c r="I316" s="33">
        <f t="shared" si="39"/>
        <v>0.48398495971920574</v>
      </c>
      <c r="J316" s="33">
        <f t="shared" si="40"/>
        <v>0.44346860674149041</v>
      </c>
      <c r="K316" s="32">
        <v>210870</v>
      </c>
      <c r="L316" s="32">
        <v>225775</v>
      </c>
      <c r="M316" s="32">
        <v>241752</v>
      </c>
      <c r="N316" s="32">
        <v>253204</v>
      </c>
      <c r="O316" s="32">
        <v>247967</v>
      </c>
      <c r="P316" s="32">
        <v>246771</v>
      </c>
      <c r="Q316" s="32">
        <v>251857</v>
      </c>
      <c r="R316" s="32">
        <v>272017</v>
      </c>
      <c r="S316" s="32">
        <v>125340</v>
      </c>
      <c r="T316" s="32">
        <v>130827</v>
      </c>
      <c r="U316" s="32">
        <v>128459</v>
      </c>
      <c r="V316" s="32">
        <v>144925</v>
      </c>
      <c r="W316" s="32">
        <v>157136</v>
      </c>
      <c r="X316" s="32">
        <v>152103</v>
      </c>
      <c r="Y316" s="32">
        <v>153102</v>
      </c>
      <c r="Z316" s="32">
        <v>151838</v>
      </c>
      <c r="AA316" s="32">
        <v>33505</v>
      </c>
      <c r="AB316" s="32">
        <v>33505</v>
      </c>
      <c r="AC316" s="32">
        <v>33505</v>
      </c>
      <c r="AD316" s="32">
        <v>33505</v>
      </c>
      <c r="AE316" s="32">
        <v>33506</v>
      </c>
      <c r="AF316" s="32">
        <v>33505</v>
      </c>
      <c r="AG316" s="32">
        <v>31207</v>
      </c>
      <c r="AH316" s="32">
        <v>31207</v>
      </c>
    </row>
    <row r="317" spans="1:34" x14ac:dyDescent="0.3">
      <c r="A317" s="3">
        <v>1848</v>
      </c>
      <c r="B317" s="4" t="s">
        <v>310</v>
      </c>
      <c r="C317" s="33">
        <f t="shared" si="33"/>
        <v>0.77894608772151486</v>
      </c>
      <c r="D317" s="33">
        <f t="shared" si="34"/>
        <v>0.72102447950058257</v>
      </c>
      <c r="E317" s="33">
        <f t="shared" si="35"/>
        <v>0.7300456734835602</v>
      </c>
      <c r="F317" s="33">
        <f t="shared" si="36"/>
        <v>0.91914302287247585</v>
      </c>
      <c r="G317" s="33">
        <f t="shared" si="37"/>
        <v>0.93122731406753134</v>
      </c>
      <c r="H317" s="33">
        <f t="shared" si="38"/>
        <v>0.74691652218214089</v>
      </c>
      <c r="I317" s="33">
        <f t="shared" si="39"/>
        <v>1.0062441461130192</v>
      </c>
      <c r="J317" s="33">
        <f t="shared" si="40"/>
        <v>0.92422114471598726</v>
      </c>
      <c r="K317" s="32">
        <v>213699</v>
      </c>
      <c r="L317" s="32">
        <v>213689</v>
      </c>
      <c r="M317" s="32">
        <v>224638</v>
      </c>
      <c r="N317" s="32">
        <v>239633</v>
      </c>
      <c r="O317" s="32">
        <v>244094</v>
      </c>
      <c r="P317" s="32">
        <v>243394</v>
      </c>
      <c r="Q317" s="32">
        <v>265849</v>
      </c>
      <c r="R317" s="32">
        <v>276977</v>
      </c>
      <c r="S317" s="32">
        <v>168402</v>
      </c>
      <c r="T317" s="32">
        <v>171500</v>
      </c>
      <c r="U317" s="32">
        <v>180544</v>
      </c>
      <c r="V317" s="32">
        <v>220462</v>
      </c>
      <c r="W317" s="32">
        <v>227513</v>
      </c>
      <c r="X317" s="32">
        <v>232088</v>
      </c>
      <c r="Y317" s="32">
        <v>267661</v>
      </c>
      <c r="Z317" s="32">
        <v>261569</v>
      </c>
      <c r="AA317" s="32">
        <v>1942</v>
      </c>
      <c r="AB317" s="32">
        <v>17425</v>
      </c>
      <c r="AC317" s="32">
        <v>16548</v>
      </c>
      <c r="AD317" s="32">
        <v>205</v>
      </c>
      <c r="AE317" s="32">
        <v>206</v>
      </c>
      <c r="AF317" s="32">
        <v>50293</v>
      </c>
      <c r="AG317" s="32">
        <v>152</v>
      </c>
      <c r="AH317" s="32">
        <v>5581</v>
      </c>
    </row>
    <row r="318" spans="1:34" x14ac:dyDescent="0.3">
      <c r="A318" s="3">
        <v>1849</v>
      </c>
      <c r="B318" s="4" t="s">
        <v>311</v>
      </c>
      <c r="C318" s="33">
        <f t="shared" si="33"/>
        <v>0.64616707716734179</v>
      </c>
      <c r="D318" s="33">
        <f t="shared" si="34"/>
        <v>0.55729006497088274</v>
      </c>
      <c r="E318" s="33" t="e">
        <f t="shared" si="35"/>
        <v>#VALUE!</v>
      </c>
      <c r="F318" s="33">
        <f t="shared" si="36"/>
        <v>0.48128551297786265</v>
      </c>
      <c r="G318" s="33">
        <f t="shared" si="37"/>
        <v>0.43945929422952823</v>
      </c>
      <c r="H318" s="33">
        <f t="shared" si="38"/>
        <v>0.40930094588722887</v>
      </c>
      <c r="I318" s="33">
        <f t="shared" si="39"/>
        <v>0.44662097196832456</v>
      </c>
      <c r="J318" s="33">
        <f t="shared" si="40"/>
        <v>0.40564855653568566</v>
      </c>
      <c r="K318" s="32">
        <v>196508</v>
      </c>
      <c r="L318" s="32">
        <v>204861</v>
      </c>
      <c r="M318" s="32">
        <v>208001</v>
      </c>
      <c r="N318" s="32">
        <v>219990</v>
      </c>
      <c r="O318" s="32">
        <v>235544</v>
      </c>
      <c r="P318" s="32">
        <v>239352</v>
      </c>
      <c r="Q318" s="32">
        <v>242333</v>
      </c>
      <c r="R318" s="32">
        <v>279328</v>
      </c>
      <c r="S318" s="32">
        <v>129278</v>
      </c>
      <c r="T318" s="32">
        <v>128109</v>
      </c>
      <c r="U318" s="32" t="s">
        <v>473</v>
      </c>
      <c r="V318" s="32">
        <v>119683</v>
      </c>
      <c r="W318" s="32">
        <v>117317</v>
      </c>
      <c r="X318" s="32">
        <v>111772</v>
      </c>
      <c r="Y318" s="32">
        <v>122110</v>
      </c>
      <c r="Z318" s="32">
        <v>124102</v>
      </c>
      <c r="AA318" s="32">
        <v>2301</v>
      </c>
      <c r="AB318" s="32">
        <v>13942</v>
      </c>
      <c r="AC318" s="32" t="s">
        <v>473</v>
      </c>
      <c r="AD318" s="32">
        <v>13805</v>
      </c>
      <c r="AE318" s="32">
        <v>13805</v>
      </c>
      <c r="AF318" s="32">
        <v>13805</v>
      </c>
      <c r="AG318" s="32">
        <v>13879</v>
      </c>
      <c r="AH318" s="32">
        <v>10793</v>
      </c>
    </row>
    <row r="319" spans="1:34" x14ac:dyDescent="0.3">
      <c r="A319" s="3">
        <v>1850</v>
      </c>
      <c r="B319" s="4" t="s">
        <v>312</v>
      </c>
      <c r="C319" s="33">
        <f t="shared" si="33"/>
        <v>0.48730757523047485</v>
      </c>
      <c r="D319" s="33">
        <f t="shared" si="34"/>
        <v>0.59701772924738761</v>
      </c>
      <c r="E319" s="33">
        <f t="shared" si="35"/>
        <v>0.65002823369096008</v>
      </c>
      <c r="F319" s="33">
        <f t="shared" si="36"/>
        <v>0.63490869545516337</v>
      </c>
      <c r="G319" s="33">
        <f t="shared" si="37"/>
        <v>0.58802878554419391</v>
      </c>
      <c r="H319" s="33">
        <f t="shared" si="38"/>
        <v>0.57512989112859758</v>
      </c>
      <c r="I319" s="33">
        <f t="shared" si="39"/>
        <v>0.56784134683977738</v>
      </c>
      <c r="J319" s="33">
        <f t="shared" si="40"/>
        <v>0.52765267592195797</v>
      </c>
      <c r="K319" s="32">
        <v>183968</v>
      </c>
      <c r="L319" s="32">
        <v>212925</v>
      </c>
      <c r="M319" s="32">
        <v>214283</v>
      </c>
      <c r="N319" s="32">
        <v>220690</v>
      </c>
      <c r="O319" s="32">
        <v>228448</v>
      </c>
      <c r="P319" s="32">
        <v>231925</v>
      </c>
      <c r="Q319" s="32">
        <v>238306</v>
      </c>
      <c r="R319" s="32">
        <v>247354</v>
      </c>
      <c r="S319" s="32">
        <v>90081</v>
      </c>
      <c r="T319" s="32">
        <v>127732</v>
      </c>
      <c r="U319" s="32">
        <v>139470</v>
      </c>
      <c r="V319" s="32">
        <v>140606</v>
      </c>
      <c r="W319" s="32">
        <v>134334</v>
      </c>
      <c r="X319" s="32">
        <v>133387</v>
      </c>
      <c r="Y319" s="32">
        <v>135329</v>
      </c>
      <c r="Z319" s="32">
        <v>130526</v>
      </c>
      <c r="AA319" s="32">
        <v>432</v>
      </c>
      <c r="AB319" s="32">
        <v>612</v>
      </c>
      <c r="AC319" s="32">
        <v>180</v>
      </c>
      <c r="AD319" s="32">
        <v>488</v>
      </c>
      <c r="AE319" s="32">
        <v>0</v>
      </c>
      <c r="AF319" s="32">
        <v>0</v>
      </c>
      <c r="AG319" s="32">
        <v>9</v>
      </c>
      <c r="AH319" s="32">
        <v>9</v>
      </c>
    </row>
    <row r="320" spans="1:34" x14ac:dyDescent="0.3">
      <c r="A320" s="3">
        <v>1851</v>
      </c>
      <c r="B320" s="4" t="s">
        <v>313</v>
      </c>
      <c r="C320" s="33">
        <f t="shared" si="33"/>
        <v>0.51051542692465113</v>
      </c>
      <c r="D320" s="33">
        <f t="shared" si="34"/>
        <v>0.49754693530450711</v>
      </c>
      <c r="E320" s="33">
        <f t="shared" si="35"/>
        <v>0.47365390861045775</v>
      </c>
      <c r="F320" s="33">
        <f t="shared" si="36"/>
        <v>0.44022876532909488</v>
      </c>
      <c r="G320" s="33">
        <f t="shared" si="37"/>
        <v>0.43989962702939883</v>
      </c>
      <c r="H320" s="33">
        <f t="shared" si="38"/>
        <v>0.45575245414974414</v>
      </c>
      <c r="I320" s="33">
        <f t="shared" si="39"/>
        <v>0.54186300651309172</v>
      </c>
      <c r="J320" s="33">
        <f t="shared" si="40"/>
        <v>0.60890102177460681</v>
      </c>
      <c r="K320" s="32">
        <v>178357</v>
      </c>
      <c r="L320" s="32">
        <v>183444</v>
      </c>
      <c r="M320" s="32">
        <v>203218</v>
      </c>
      <c r="N320" s="32">
        <v>214543</v>
      </c>
      <c r="O320" s="32">
        <v>218784</v>
      </c>
      <c r="P320" s="32">
        <v>219628</v>
      </c>
      <c r="Q320" s="32">
        <v>228770</v>
      </c>
      <c r="R320" s="32">
        <v>232243</v>
      </c>
      <c r="S320" s="32">
        <v>91361</v>
      </c>
      <c r="T320" s="32">
        <v>94033</v>
      </c>
      <c r="U320" s="32">
        <v>97501</v>
      </c>
      <c r="V320" s="32">
        <v>95311</v>
      </c>
      <c r="W320" s="32">
        <v>98786</v>
      </c>
      <c r="X320" s="32">
        <v>103626</v>
      </c>
      <c r="Y320" s="32">
        <v>124160</v>
      </c>
      <c r="Z320" s="32">
        <v>141611</v>
      </c>
      <c r="AA320" s="32">
        <v>307</v>
      </c>
      <c r="AB320" s="32">
        <v>2761</v>
      </c>
      <c r="AC320" s="32">
        <v>1246</v>
      </c>
      <c r="AD320" s="32">
        <v>863</v>
      </c>
      <c r="AE320" s="32">
        <v>2543</v>
      </c>
      <c r="AF320" s="32">
        <v>3530</v>
      </c>
      <c r="AG320" s="32">
        <v>198</v>
      </c>
      <c r="AH320" s="32">
        <v>198</v>
      </c>
    </row>
    <row r="321" spans="1:34" x14ac:dyDescent="0.3">
      <c r="A321" s="3">
        <v>1852</v>
      </c>
      <c r="B321" s="4" t="s">
        <v>314</v>
      </c>
      <c r="C321" s="33">
        <f t="shared" si="33"/>
        <v>0.67178939938829696</v>
      </c>
      <c r="D321" s="33">
        <f t="shared" si="34"/>
        <v>0.61302946777991174</v>
      </c>
      <c r="E321" s="33">
        <f t="shared" si="35"/>
        <v>0.56316609439066168</v>
      </c>
      <c r="F321" s="33">
        <f t="shared" si="36"/>
        <v>0.53759639146098193</v>
      </c>
      <c r="G321" s="33">
        <f t="shared" si="37"/>
        <v>0.56008633200610281</v>
      </c>
      <c r="H321" s="33">
        <f t="shared" si="38"/>
        <v>0.57854888676568517</v>
      </c>
      <c r="I321" s="33">
        <f t="shared" si="39"/>
        <v>0.70126405793183899</v>
      </c>
      <c r="J321" s="33">
        <f t="shared" si="40"/>
        <v>0.88998836266177661</v>
      </c>
      <c r="K321" s="32">
        <v>119012</v>
      </c>
      <c r="L321" s="32">
        <v>124441</v>
      </c>
      <c r="M321" s="32">
        <v>129017</v>
      </c>
      <c r="N321" s="32">
        <v>134348</v>
      </c>
      <c r="O321" s="32">
        <v>134365</v>
      </c>
      <c r="P321" s="32">
        <v>138156</v>
      </c>
      <c r="Q321" s="32">
        <v>140579</v>
      </c>
      <c r="R321" s="32">
        <v>141785</v>
      </c>
      <c r="S321" s="32">
        <v>83475</v>
      </c>
      <c r="T321" s="32">
        <v>79460</v>
      </c>
      <c r="U321" s="32">
        <v>75832</v>
      </c>
      <c r="V321" s="32">
        <v>75019</v>
      </c>
      <c r="W321" s="32">
        <v>78050</v>
      </c>
      <c r="X321" s="32">
        <v>81316</v>
      </c>
      <c r="Y321" s="32">
        <v>98946</v>
      </c>
      <c r="Z321" s="32">
        <v>126550</v>
      </c>
      <c r="AA321" s="32">
        <v>3524</v>
      </c>
      <c r="AB321" s="32">
        <v>3174</v>
      </c>
      <c r="AC321" s="32">
        <v>3174</v>
      </c>
      <c r="AD321" s="32">
        <v>2794</v>
      </c>
      <c r="AE321" s="32">
        <v>2794</v>
      </c>
      <c r="AF321" s="32">
        <v>1386</v>
      </c>
      <c r="AG321" s="32">
        <v>363</v>
      </c>
      <c r="AH321" s="32">
        <v>363</v>
      </c>
    </row>
    <row r="322" spans="1:34" x14ac:dyDescent="0.3">
      <c r="A322" s="3">
        <v>1853</v>
      </c>
      <c r="B322" s="4" t="s">
        <v>315</v>
      </c>
      <c r="C322" s="33">
        <f t="shared" si="33"/>
        <v>0.43318892602219744</v>
      </c>
      <c r="D322" s="33">
        <f t="shared" si="34"/>
        <v>0.39463266469380265</v>
      </c>
      <c r="E322" s="33" t="e">
        <f t="shared" si="35"/>
        <v>#VALUE!</v>
      </c>
      <c r="F322" s="33">
        <f t="shared" si="36"/>
        <v>0.39879817570617282</v>
      </c>
      <c r="G322" s="33">
        <f t="shared" si="37"/>
        <v>0.43796903170377699</v>
      </c>
      <c r="H322" s="33">
        <f t="shared" si="38"/>
        <v>0.39788333123346353</v>
      </c>
      <c r="I322" s="33">
        <f t="shared" si="39"/>
        <v>0.39269577195513677</v>
      </c>
      <c r="J322" s="33">
        <f t="shared" si="40"/>
        <v>0.16499615367211187</v>
      </c>
      <c r="K322" s="32">
        <v>121185</v>
      </c>
      <c r="L322" s="32">
        <v>128071</v>
      </c>
      <c r="M322" s="32">
        <v>134247</v>
      </c>
      <c r="N322" s="32">
        <v>148441</v>
      </c>
      <c r="O322" s="32">
        <v>153641</v>
      </c>
      <c r="P322" s="32">
        <v>158740</v>
      </c>
      <c r="Q322" s="32">
        <v>168423</v>
      </c>
      <c r="R322" s="32">
        <v>176792</v>
      </c>
      <c r="S322" s="32">
        <v>53599</v>
      </c>
      <c r="T322" s="32">
        <v>50901</v>
      </c>
      <c r="U322" s="32" t="s">
        <v>473</v>
      </c>
      <c r="V322" s="32">
        <v>59728</v>
      </c>
      <c r="W322" s="32">
        <v>67820</v>
      </c>
      <c r="X322" s="32">
        <v>63319</v>
      </c>
      <c r="Y322" s="32">
        <v>66139</v>
      </c>
      <c r="Z322" s="32">
        <v>62601</v>
      </c>
      <c r="AA322" s="32">
        <v>1103</v>
      </c>
      <c r="AB322" s="32">
        <v>360</v>
      </c>
      <c r="AC322" s="32" t="s">
        <v>473</v>
      </c>
      <c r="AD322" s="32">
        <v>530</v>
      </c>
      <c r="AE322" s="32">
        <v>530</v>
      </c>
      <c r="AF322" s="32">
        <v>159</v>
      </c>
      <c r="AG322" s="32">
        <v>0</v>
      </c>
      <c r="AH322" s="32">
        <v>33431</v>
      </c>
    </row>
    <row r="323" spans="1:34" x14ac:dyDescent="0.3">
      <c r="A323" s="3">
        <v>1854</v>
      </c>
      <c r="B323" s="4" t="s">
        <v>316</v>
      </c>
      <c r="C323" s="33">
        <f t="shared" si="33"/>
        <v>0.5328117331177642</v>
      </c>
      <c r="D323" s="33">
        <f t="shared" si="34"/>
        <v>0.64504350917818021</v>
      </c>
      <c r="E323" s="33">
        <f t="shared" si="35"/>
        <v>0.74639548222006524</v>
      </c>
      <c r="F323" s="33">
        <f t="shared" si="36"/>
        <v>0.8017158820595881</v>
      </c>
      <c r="G323" s="33">
        <f t="shared" si="37"/>
        <v>0.78144376320620734</v>
      </c>
      <c r="H323" s="33">
        <f t="shared" si="38"/>
        <v>0.71287789721195838</v>
      </c>
      <c r="I323" s="33">
        <f t="shared" si="39"/>
        <v>0.64663523260428091</v>
      </c>
      <c r="J323" s="33">
        <f t="shared" si="40"/>
        <v>0.60067994281275683</v>
      </c>
      <c r="K323" s="32">
        <v>207822</v>
      </c>
      <c r="L323" s="32">
        <v>219379</v>
      </c>
      <c r="M323" s="32">
        <v>226660</v>
      </c>
      <c r="N323" s="32">
        <v>226589</v>
      </c>
      <c r="O323" s="32">
        <v>230952</v>
      </c>
      <c r="P323" s="32">
        <v>238160</v>
      </c>
      <c r="Q323" s="32">
        <v>257046</v>
      </c>
      <c r="R323" s="32">
        <v>266493</v>
      </c>
      <c r="S323" s="32">
        <v>111187</v>
      </c>
      <c r="T323" s="32">
        <v>141966</v>
      </c>
      <c r="U323" s="32">
        <v>169635</v>
      </c>
      <c r="V323" s="32">
        <v>182117</v>
      </c>
      <c r="W323" s="32">
        <v>180933</v>
      </c>
      <c r="X323" s="32">
        <v>170236</v>
      </c>
      <c r="Y323" s="32">
        <v>166215</v>
      </c>
      <c r="Z323" s="32">
        <v>160077</v>
      </c>
      <c r="AA323" s="32">
        <v>457</v>
      </c>
      <c r="AB323" s="32">
        <v>457</v>
      </c>
      <c r="AC323" s="32">
        <v>457</v>
      </c>
      <c r="AD323" s="32">
        <v>457</v>
      </c>
      <c r="AE323" s="32">
        <v>457</v>
      </c>
      <c r="AF323" s="32">
        <v>457</v>
      </c>
      <c r="AG323" s="32">
        <v>0</v>
      </c>
      <c r="AH323" s="32">
        <v>0</v>
      </c>
    </row>
    <row r="324" spans="1:34" x14ac:dyDescent="0.3">
      <c r="A324" s="3">
        <v>1856</v>
      </c>
      <c r="B324" s="4" t="s">
        <v>317</v>
      </c>
      <c r="C324" s="33">
        <f t="shared" si="33"/>
        <v>1.0807002414625733</v>
      </c>
      <c r="D324" s="33">
        <f t="shared" si="34"/>
        <v>0.99890592709653891</v>
      </c>
      <c r="E324" s="33">
        <f t="shared" si="35"/>
        <v>1.0033766317694197</v>
      </c>
      <c r="F324" s="33">
        <f t="shared" si="36"/>
        <v>0.90156168273182391</v>
      </c>
      <c r="G324" s="33">
        <f t="shared" si="37"/>
        <v>0.8294155917628423</v>
      </c>
      <c r="H324" s="33">
        <f t="shared" si="38"/>
        <v>0.78813299517850677</v>
      </c>
      <c r="I324" s="33">
        <f t="shared" si="39"/>
        <v>0.78648135534267616</v>
      </c>
      <c r="J324" s="33">
        <f t="shared" si="40"/>
        <v>0.74292129753851799</v>
      </c>
      <c r="K324" s="32">
        <v>57980</v>
      </c>
      <c r="L324" s="32">
        <v>57583</v>
      </c>
      <c r="M324" s="32">
        <v>61896</v>
      </c>
      <c r="N324" s="32">
        <v>66915</v>
      </c>
      <c r="O324" s="32">
        <v>70704</v>
      </c>
      <c r="P324" s="32">
        <v>71762</v>
      </c>
      <c r="Q324" s="32">
        <v>69001</v>
      </c>
      <c r="R324" s="32">
        <v>70811</v>
      </c>
      <c r="S324" s="32">
        <v>62962</v>
      </c>
      <c r="T324" s="32">
        <v>57823</v>
      </c>
      <c r="U324" s="32">
        <v>62408</v>
      </c>
      <c r="V324" s="32">
        <v>60587</v>
      </c>
      <c r="W324" s="32">
        <v>58693</v>
      </c>
      <c r="X324" s="32">
        <v>56914</v>
      </c>
      <c r="Y324" s="32">
        <v>54808</v>
      </c>
      <c r="Z324" s="32">
        <v>53231</v>
      </c>
      <c r="AA324" s="32">
        <v>303</v>
      </c>
      <c r="AB324" s="32">
        <v>303</v>
      </c>
      <c r="AC324" s="32">
        <v>303</v>
      </c>
      <c r="AD324" s="32">
        <v>259</v>
      </c>
      <c r="AE324" s="32">
        <v>50</v>
      </c>
      <c r="AF324" s="32">
        <v>356</v>
      </c>
      <c r="AG324" s="32">
        <v>540</v>
      </c>
      <c r="AH324" s="32">
        <v>624</v>
      </c>
    </row>
    <row r="325" spans="1:34" x14ac:dyDescent="0.3">
      <c r="A325" s="3">
        <v>1857</v>
      </c>
      <c r="B325" s="4" t="s">
        <v>318</v>
      </c>
      <c r="C325" s="33">
        <f t="shared" ref="C325:C388" si="41">+(S325-AA325)/K325</f>
        <v>0.56713384723195515</v>
      </c>
      <c r="D325" s="33">
        <f t="shared" ref="D325:D388" si="42">+(T325-AB325)/L325</f>
        <v>0.58880167156087648</v>
      </c>
      <c r="E325" s="33">
        <f t="shared" ref="E325:E388" si="43">+(U325-AC325)/M325</f>
        <v>0.52331218170429483</v>
      </c>
      <c r="F325" s="33">
        <f t="shared" ref="F325:F388" si="44">+(V325-AD325)/N325</f>
        <v>0.53633507583756079</v>
      </c>
      <c r="G325" s="33">
        <f t="shared" ref="G325:G388" si="45">+(W325-AE325)/O325</f>
        <v>0.518457368161656</v>
      </c>
      <c r="H325" s="33">
        <f t="shared" ref="H325:H388" si="46">+(X325-AF325)/P325</f>
        <v>0.51098395954806086</v>
      </c>
      <c r="I325" s="33">
        <f t="shared" ref="I325:I388" si="47">+(Y325-AG325)/Q325</f>
        <v>0.52607351184201279</v>
      </c>
      <c r="J325" s="33">
        <f t="shared" ref="J325:J388" si="48">+(Z325-AH325)/R325</f>
        <v>0.48154357041418855</v>
      </c>
      <c r="K325" s="32">
        <v>71350</v>
      </c>
      <c r="L325" s="32">
        <v>70832</v>
      </c>
      <c r="M325" s="32">
        <v>73438</v>
      </c>
      <c r="N325" s="32">
        <v>77666</v>
      </c>
      <c r="O325" s="32">
        <v>81160</v>
      </c>
      <c r="P325" s="32">
        <v>82666</v>
      </c>
      <c r="Q325" s="32">
        <v>85374</v>
      </c>
      <c r="R325" s="32">
        <v>93653</v>
      </c>
      <c r="S325" s="32">
        <v>40472</v>
      </c>
      <c r="T325" s="32">
        <v>41713</v>
      </c>
      <c r="U325" s="32">
        <v>38438</v>
      </c>
      <c r="V325" s="32">
        <v>41662</v>
      </c>
      <c r="W325" s="32">
        <v>42085</v>
      </c>
      <c r="X325" s="32">
        <v>42241</v>
      </c>
      <c r="Y325" s="32">
        <v>45613</v>
      </c>
      <c r="Z325" s="32">
        <v>45798</v>
      </c>
      <c r="AA325" s="32">
        <v>7</v>
      </c>
      <c r="AB325" s="32">
        <v>7</v>
      </c>
      <c r="AC325" s="32">
        <v>7</v>
      </c>
      <c r="AD325" s="32">
        <v>7</v>
      </c>
      <c r="AE325" s="32">
        <v>7</v>
      </c>
      <c r="AF325" s="32">
        <v>0</v>
      </c>
      <c r="AG325" s="32">
        <v>700</v>
      </c>
      <c r="AH325" s="32">
        <v>700</v>
      </c>
    </row>
    <row r="326" spans="1:34" x14ac:dyDescent="0.3">
      <c r="A326" s="3">
        <v>1859</v>
      </c>
      <c r="B326" s="4" t="s">
        <v>319</v>
      </c>
      <c r="C326" s="33">
        <f t="shared" si="41"/>
        <v>0.75088861703254894</v>
      </c>
      <c r="D326" s="33">
        <f t="shared" si="42"/>
        <v>0.64153121363414545</v>
      </c>
      <c r="E326" s="33">
        <f t="shared" si="43"/>
        <v>0.59385699074453269</v>
      </c>
      <c r="F326" s="33">
        <f t="shared" si="44"/>
        <v>0.56501607193717707</v>
      </c>
      <c r="G326" s="33">
        <f t="shared" si="45"/>
        <v>0.52892181787365922</v>
      </c>
      <c r="H326" s="33">
        <f t="shared" si="46"/>
        <v>0.5324181692529999</v>
      </c>
      <c r="I326" s="33">
        <f t="shared" si="47"/>
        <v>0.50910188939694589</v>
      </c>
      <c r="J326" s="33">
        <f t="shared" si="48"/>
        <v>0.49819023883414709</v>
      </c>
      <c r="K326" s="32">
        <v>103813</v>
      </c>
      <c r="L326" s="32">
        <v>106556</v>
      </c>
      <c r="M326" s="32">
        <v>122090</v>
      </c>
      <c r="N326" s="32">
        <v>122885</v>
      </c>
      <c r="O326" s="32">
        <v>123903</v>
      </c>
      <c r="P326" s="32">
        <v>127336</v>
      </c>
      <c r="Q326" s="32">
        <v>139092</v>
      </c>
      <c r="R326" s="32">
        <v>147257</v>
      </c>
      <c r="S326" s="32">
        <v>77976</v>
      </c>
      <c r="T326" s="32">
        <v>74574</v>
      </c>
      <c r="U326" s="32">
        <v>77360</v>
      </c>
      <c r="V326" s="32">
        <v>74288</v>
      </c>
      <c r="W326" s="32">
        <v>70061</v>
      </c>
      <c r="X326" s="32">
        <v>67796</v>
      </c>
      <c r="Y326" s="32">
        <v>70812</v>
      </c>
      <c r="Z326" s="32">
        <v>74049</v>
      </c>
      <c r="AA326" s="32">
        <v>24</v>
      </c>
      <c r="AB326" s="32">
        <v>6215</v>
      </c>
      <c r="AC326" s="32">
        <v>4856</v>
      </c>
      <c r="AD326" s="32">
        <v>4856</v>
      </c>
      <c r="AE326" s="32">
        <v>4526</v>
      </c>
      <c r="AF326" s="32">
        <v>0</v>
      </c>
      <c r="AG326" s="32">
        <v>0</v>
      </c>
      <c r="AH326" s="32">
        <v>687</v>
      </c>
    </row>
    <row r="327" spans="1:34" x14ac:dyDescent="0.3">
      <c r="A327" s="3">
        <v>1860</v>
      </c>
      <c r="B327" s="4" t="s">
        <v>320</v>
      </c>
      <c r="C327" s="33">
        <f t="shared" si="41"/>
        <v>0.5952637603209352</v>
      </c>
      <c r="D327" s="33">
        <f t="shared" si="42"/>
        <v>0.60147811024691777</v>
      </c>
      <c r="E327" s="33">
        <f t="shared" si="43"/>
        <v>0.5781983900260621</v>
      </c>
      <c r="F327" s="33">
        <f t="shared" si="44"/>
        <v>0.58850682865723969</v>
      </c>
      <c r="G327" s="33">
        <f t="shared" si="45"/>
        <v>0.60326568367827127</v>
      </c>
      <c r="H327" s="33">
        <f t="shared" si="46"/>
        <v>0.64540423593714413</v>
      </c>
      <c r="I327" s="33">
        <f t="shared" si="47"/>
        <v>0.52070048806028757</v>
      </c>
      <c r="J327" s="33">
        <f t="shared" si="48"/>
        <v>0.46664205257449692</v>
      </c>
      <c r="K327" s="32">
        <v>719896</v>
      </c>
      <c r="L327" s="32">
        <v>736075</v>
      </c>
      <c r="M327" s="32">
        <v>830324</v>
      </c>
      <c r="N327" s="32">
        <v>869351</v>
      </c>
      <c r="O327" s="32">
        <v>867016</v>
      </c>
      <c r="P327" s="32">
        <v>878200</v>
      </c>
      <c r="Q327" s="32">
        <v>962586</v>
      </c>
      <c r="R327" s="32">
        <v>996719</v>
      </c>
      <c r="S327" s="32">
        <v>437458</v>
      </c>
      <c r="T327" s="32">
        <v>451964</v>
      </c>
      <c r="U327" s="32">
        <v>488823</v>
      </c>
      <c r="V327" s="32">
        <v>520116</v>
      </c>
      <c r="W327" s="32">
        <v>531695</v>
      </c>
      <c r="X327" s="32">
        <v>568197</v>
      </c>
      <c r="Y327" s="32">
        <v>502622</v>
      </c>
      <c r="Z327" s="32">
        <v>466514</v>
      </c>
      <c r="AA327" s="32">
        <v>8930</v>
      </c>
      <c r="AB327" s="32">
        <v>9231</v>
      </c>
      <c r="AC327" s="32">
        <v>8731</v>
      </c>
      <c r="AD327" s="32">
        <v>8497</v>
      </c>
      <c r="AE327" s="32">
        <v>8654</v>
      </c>
      <c r="AF327" s="32">
        <v>1403</v>
      </c>
      <c r="AG327" s="32">
        <v>1403</v>
      </c>
      <c r="AH327" s="32">
        <v>1403</v>
      </c>
    </row>
    <row r="328" spans="1:34" x14ac:dyDescent="0.3">
      <c r="A328" s="3">
        <v>1865</v>
      </c>
      <c r="B328" s="4" t="s">
        <v>321</v>
      </c>
      <c r="C328" s="33">
        <f t="shared" si="41"/>
        <v>0.6230702176020595</v>
      </c>
      <c r="D328" s="33">
        <f t="shared" si="42"/>
        <v>0.44946832890274085</v>
      </c>
      <c r="E328" s="33">
        <f t="shared" si="43"/>
        <v>0.52577943101788305</v>
      </c>
      <c r="F328" s="33">
        <f t="shared" si="44"/>
        <v>0.78706414542208814</v>
      </c>
      <c r="G328" s="33">
        <f t="shared" si="45"/>
        <v>0.80440738255218902</v>
      </c>
      <c r="H328" s="33">
        <f t="shared" si="46"/>
        <v>0.83213781082725691</v>
      </c>
      <c r="I328" s="33">
        <f t="shared" si="47"/>
        <v>0.90150008218649424</v>
      </c>
      <c r="J328" s="33">
        <f t="shared" si="48"/>
        <v>0.83666536398597635</v>
      </c>
      <c r="K328" s="32">
        <v>613735</v>
      </c>
      <c r="L328" s="32">
        <v>654540</v>
      </c>
      <c r="M328" s="32">
        <v>692781</v>
      </c>
      <c r="N328" s="32">
        <v>708063</v>
      </c>
      <c r="O328" s="32">
        <v>724194</v>
      </c>
      <c r="P328" s="32">
        <v>775672</v>
      </c>
      <c r="Q328" s="32">
        <v>839554</v>
      </c>
      <c r="R328" s="32">
        <v>882795</v>
      </c>
      <c r="S328" s="32">
        <v>383147</v>
      </c>
      <c r="T328" s="32">
        <v>295653</v>
      </c>
      <c r="U328" s="32">
        <v>366764</v>
      </c>
      <c r="V328" s="32">
        <v>563808</v>
      </c>
      <c r="W328" s="32">
        <v>589697</v>
      </c>
      <c r="X328" s="32">
        <v>647513</v>
      </c>
      <c r="Y328" s="32">
        <v>758905</v>
      </c>
      <c r="Z328" s="32">
        <v>740651</v>
      </c>
      <c r="AA328" s="32">
        <v>747</v>
      </c>
      <c r="AB328" s="32">
        <v>1458</v>
      </c>
      <c r="AC328" s="32">
        <v>2514</v>
      </c>
      <c r="AD328" s="32">
        <v>6517</v>
      </c>
      <c r="AE328" s="32">
        <v>7150</v>
      </c>
      <c r="AF328" s="32">
        <v>2047</v>
      </c>
      <c r="AG328" s="32">
        <v>2047</v>
      </c>
      <c r="AH328" s="32">
        <v>2047</v>
      </c>
    </row>
    <row r="329" spans="1:34" x14ac:dyDescent="0.3">
      <c r="A329" s="3">
        <v>1866</v>
      </c>
      <c r="B329" s="4" t="s">
        <v>322</v>
      </c>
      <c r="C329" s="33">
        <f t="shared" si="41"/>
        <v>0.36401358609265982</v>
      </c>
      <c r="D329" s="33">
        <f t="shared" si="42"/>
        <v>0.57972325111802092</v>
      </c>
      <c r="E329" s="33">
        <f t="shared" si="43"/>
        <v>0.64314819381590793</v>
      </c>
      <c r="F329" s="33">
        <f t="shared" si="44"/>
        <v>0.6423026116501519</v>
      </c>
      <c r="G329" s="33">
        <f t="shared" si="45"/>
        <v>0.76829570905018829</v>
      </c>
      <c r="H329" s="33">
        <f t="shared" si="46"/>
        <v>0.88411559077138191</v>
      </c>
      <c r="I329" s="33">
        <f t="shared" si="47"/>
        <v>0.93568764669460169</v>
      </c>
      <c r="J329" s="33">
        <f t="shared" si="48"/>
        <v>0.93720431912350544</v>
      </c>
      <c r="K329" s="32">
        <v>537903</v>
      </c>
      <c r="L329" s="32">
        <v>565061</v>
      </c>
      <c r="M329" s="32">
        <v>612313</v>
      </c>
      <c r="N329" s="32">
        <v>640438</v>
      </c>
      <c r="O329" s="32">
        <v>628672</v>
      </c>
      <c r="P329" s="32">
        <v>643650</v>
      </c>
      <c r="Q329" s="32">
        <v>694470</v>
      </c>
      <c r="R329" s="32">
        <v>738761</v>
      </c>
      <c r="S329" s="32">
        <v>196803</v>
      </c>
      <c r="T329" s="32">
        <v>328578</v>
      </c>
      <c r="U329" s="32">
        <v>397238</v>
      </c>
      <c r="V329" s="32">
        <v>414152</v>
      </c>
      <c r="W329" s="32">
        <v>489430</v>
      </c>
      <c r="X329" s="32">
        <v>579022</v>
      </c>
      <c r="Y329" s="32">
        <v>652568</v>
      </c>
      <c r="Z329" s="32">
        <v>695131</v>
      </c>
      <c r="AA329" s="32">
        <v>999</v>
      </c>
      <c r="AB329" s="32">
        <v>999</v>
      </c>
      <c r="AC329" s="32">
        <v>3430</v>
      </c>
      <c r="AD329" s="32">
        <v>2797</v>
      </c>
      <c r="AE329" s="32">
        <v>6424</v>
      </c>
      <c r="AF329" s="32">
        <v>9961</v>
      </c>
      <c r="AG329" s="32">
        <v>2761</v>
      </c>
      <c r="AH329" s="32">
        <v>2761</v>
      </c>
    </row>
    <row r="330" spans="1:34" x14ac:dyDescent="0.3">
      <c r="A330" s="3">
        <v>1867</v>
      </c>
      <c r="B330" s="4" t="s">
        <v>127</v>
      </c>
      <c r="C330" s="33">
        <f t="shared" si="41"/>
        <v>0.8974015792368899</v>
      </c>
      <c r="D330" s="33">
        <f t="shared" si="42"/>
        <v>0.86621150980359329</v>
      </c>
      <c r="E330" s="33">
        <f t="shared" si="43"/>
        <v>0.82645820902743061</v>
      </c>
      <c r="F330" s="33">
        <f t="shared" si="44"/>
        <v>0.860348151777107</v>
      </c>
      <c r="G330" s="33">
        <f t="shared" si="45"/>
        <v>0.84065682397667074</v>
      </c>
      <c r="H330" s="33">
        <f t="shared" si="46"/>
        <v>0.85136936338256242</v>
      </c>
      <c r="I330" s="33">
        <f t="shared" si="47"/>
        <v>0.80381331057160044</v>
      </c>
      <c r="J330" s="33">
        <f t="shared" si="48"/>
        <v>0.81965905418136553</v>
      </c>
      <c r="K330" s="32">
        <v>230871</v>
      </c>
      <c r="L330" s="32">
        <v>238892</v>
      </c>
      <c r="M330" s="32">
        <v>248044</v>
      </c>
      <c r="N330" s="32">
        <v>253108</v>
      </c>
      <c r="O330" s="32">
        <v>261988</v>
      </c>
      <c r="P330" s="32">
        <v>261837</v>
      </c>
      <c r="Q330" s="32">
        <v>277659</v>
      </c>
      <c r="R330" s="32">
        <v>290838</v>
      </c>
      <c r="S330" s="32">
        <v>208676</v>
      </c>
      <c r="T330" s="32">
        <v>207844</v>
      </c>
      <c r="U330" s="32">
        <v>205285</v>
      </c>
      <c r="V330" s="32">
        <v>218048</v>
      </c>
      <c r="W330" s="32">
        <v>220242</v>
      </c>
      <c r="X330" s="32">
        <v>222920</v>
      </c>
      <c r="Y330" s="32">
        <v>224862</v>
      </c>
      <c r="Z330" s="32">
        <v>238388</v>
      </c>
      <c r="AA330" s="32">
        <v>1492</v>
      </c>
      <c r="AB330" s="32">
        <v>913</v>
      </c>
      <c r="AC330" s="32">
        <v>287</v>
      </c>
      <c r="AD330" s="32">
        <v>287</v>
      </c>
      <c r="AE330" s="32">
        <v>0</v>
      </c>
      <c r="AF330" s="32">
        <v>0</v>
      </c>
      <c r="AG330" s="32">
        <v>1676</v>
      </c>
      <c r="AH330" s="32">
        <v>0</v>
      </c>
    </row>
    <row r="331" spans="1:34" x14ac:dyDescent="0.3">
      <c r="A331" s="3">
        <v>1868</v>
      </c>
      <c r="B331" s="4" t="s">
        <v>323</v>
      </c>
      <c r="C331" s="33">
        <f t="shared" si="41"/>
        <v>0.78549282309357193</v>
      </c>
      <c r="D331" s="33">
        <f t="shared" si="42"/>
        <v>0.84406232540815695</v>
      </c>
      <c r="E331" s="33">
        <f t="shared" si="43"/>
        <v>0.80432978733322769</v>
      </c>
      <c r="F331" s="33">
        <f t="shared" si="44"/>
        <v>0.793599833992915</v>
      </c>
      <c r="G331" s="33">
        <f t="shared" si="45"/>
        <v>0.79016863470026788</v>
      </c>
      <c r="H331" s="33">
        <f t="shared" si="46"/>
        <v>0.82651794986014415</v>
      </c>
      <c r="I331" s="33">
        <f t="shared" si="47"/>
        <v>0.80139573844882195</v>
      </c>
      <c r="J331" s="33">
        <f t="shared" si="48"/>
        <v>0.83083295275455438</v>
      </c>
      <c r="K331" s="32">
        <v>301244</v>
      </c>
      <c r="L331" s="32">
        <v>306071</v>
      </c>
      <c r="M331" s="32">
        <v>321771</v>
      </c>
      <c r="N331" s="32">
        <v>337335</v>
      </c>
      <c r="O331" s="32">
        <v>344591</v>
      </c>
      <c r="P331" s="32">
        <v>345713</v>
      </c>
      <c r="Q331" s="32">
        <v>360526</v>
      </c>
      <c r="R331" s="32">
        <v>378809</v>
      </c>
      <c r="S331" s="32">
        <v>249793</v>
      </c>
      <c r="T331" s="32">
        <v>269036</v>
      </c>
      <c r="U331" s="32">
        <v>267755</v>
      </c>
      <c r="V331" s="32">
        <v>277170</v>
      </c>
      <c r="W331" s="32">
        <v>278121</v>
      </c>
      <c r="X331" s="32">
        <v>293280</v>
      </c>
      <c r="Y331" s="32">
        <v>296129</v>
      </c>
      <c r="Z331" s="32">
        <v>322905</v>
      </c>
      <c r="AA331" s="32">
        <v>13168</v>
      </c>
      <c r="AB331" s="32">
        <v>10693</v>
      </c>
      <c r="AC331" s="32">
        <v>8945</v>
      </c>
      <c r="AD331" s="32">
        <v>9461</v>
      </c>
      <c r="AE331" s="32">
        <v>5836</v>
      </c>
      <c r="AF331" s="32">
        <v>7542</v>
      </c>
      <c r="AG331" s="32">
        <v>7205</v>
      </c>
      <c r="AH331" s="32">
        <v>8178</v>
      </c>
    </row>
    <row r="332" spans="1:34" x14ac:dyDescent="0.3">
      <c r="A332" s="3">
        <v>1870</v>
      </c>
      <c r="B332" s="4" t="s">
        <v>324</v>
      </c>
      <c r="C332" s="33">
        <f t="shared" si="41"/>
        <v>0.79799162051639538</v>
      </c>
      <c r="D332" s="33">
        <f t="shared" si="42"/>
        <v>0.84697102757771259</v>
      </c>
      <c r="E332" s="33">
        <f t="shared" si="43"/>
        <v>0.79799560420032112</v>
      </c>
      <c r="F332" s="33">
        <f t="shared" si="44"/>
        <v>0.77980239854411015</v>
      </c>
      <c r="G332" s="33">
        <f t="shared" si="45"/>
        <v>0.77270905615432595</v>
      </c>
      <c r="H332" s="33">
        <f t="shared" si="46"/>
        <v>0.77488325379595369</v>
      </c>
      <c r="I332" s="33">
        <f t="shared" si="47"/>
        <v>0.79697874417135894</v>
      </c>
      <c r="J332" s="33">
        <f t="shared" si="48"/>
        <v>0.80650474223361091</v>
      </c>
      <c r="K332" s="32">
        <v>697179</v>
      </c>
      <c r="L332" s="32">
        <v>729901</v>
      </c>
      <c r="M332" s="32">
        <v>810319</v>
      </c>
      <c r="N332" s="32">
        <v>870945</v>
      </c>
      <c r="O332" s="32">
        <v>888302</v>
      </c>
      <c r="P332" s="32">
        <v>918017</v>
      </c>
      <c r="Q332" s="32">
        <v>975356</v>
      </c>
      <c r="R332" s="32">
        <v>1006066</v>
      </c>
      <c r="S332" s="32">
        <v>557616</v>
      </c>
      <c r="T332" s="32">
        <v>619479</v>
      </c>
      <c r="U332" s="32">
        <v>647905</v>
      </c>
      <c r="V332" s="32">
        <v>681963</v>
      </c>
      <c r="W332" s="32">
        <v>689197</v>
      </c>
      <c r="X332" s="32">
        <v>716077</v>
      </c>
      <c r="Y332" s="32">
        <v>782834</v>
      </c>
      <c r="Z332" s="32">
        <v>816893</v>
      </c>
      <c r="AA332" s="32">
        <v>1273</v>
      </c>
      <c r="AB332" s="32">
        <v>1274</v>
      </c>
      <c r="AC332" s="32">
        <v>1274</v>
      </c>
      <c r="AD332" s="32">
        <v>2798</v>
      </c>
      <c r="AE332" s="32">
        <v>2798</v>
      </c>
      <c r="AF332" s="32">
        <v>4721</v>
      </c>
      <c r="AG332" s="32">
        <v>5496</v>
      </c>
      <c r="AH332" s="32">
        <v>5496</v>
      </c>
    </row>
    <row r="333" spans="1:34" x14ac:dyDescent="0.3">
      <c r="A333" s="3">
        <v>1871</v>
      </c>
      <c r="B333" s="4" t="s">
        <v>325</v>
      </c>
      <c r="C333" s="33">
        <f t="shared" si="41"/>
        <v>0.44021713800052092</v>
      </c>
      <c r="D333" s="33">
        <f t="shared" si="42"/>
        <v>0.49539929630024521</v>
      </c>
      <c r="E333" s="33">
        <f t="shared" si="43"/>
        <v>0.49537595597438527</v>
      </c>
      <c r="F333" s="33">
        <f t="shared" si="44"/>
        <v>0.49600762839118112</v>
      </c>
      <c r="G333" s="33">
        <f t="shared" si="45"/>
        <v>0.50435796409995703</v>
      </c>
      <c r="H333" s="33">
        <f t="shared" si="46"/>
        <v>0.52206964081008789</v>
      </c>
      <c r="I333" s="33">
        <f t="shared" si="47"/>
        <v>0.54745871795396606</v>
      </c>
      <c r="J333" s="33">
        <f t="shared" si="48"/>
        <v>0.68425033347543285</v>
      </c>
      <c r="K333" s="32">
        <v>364745</v>
      </c>
      <c r="L333" s="32">
        <v>375160</v>
      </c>
      <c r="M333" s="32">
        <v>398677</v>
      </c>
      <c r="N333" s="32">
        <v>406901</v>
      </c>
      <c r="O333" s="32">
        <v>409136</v>
      </c>
      <c r="P333" s="32">
        <v>418720</v>
      </c>
      <c r="Q333" s="32">
        <v>439719</v>
      </c>
      <c r="R333" s="32">
        <v>436314</v>
      </c>
      <c r="S333" s="32">
        <v>181292</v>
      </c>
      <c r="T333" s="32">
        <v>195625</v>
      </c>
      <c r="U333" s="32">
        <v>209290</v>
      </c>
      <c r="V333" s="32">
        <v>214314</v>
      </c>
      <c r="W333" s="32">
        <v>216519</v>
      </c>
      <c r="X333" s="32">
        <v>225345</v>
      </c>
      <c r="Y333" s="32">
        <v>248884</v>
      </c>
      <c r="Z333" s="32">
        <v>302713</v>
      </c>
      <c r="AA333" s="32">
        <v>20725</v>
      </c>
      <c r="AB333" s="32">
        <v>9771</v>
      </c>
      <c r="AC333" s="32">
        <v>11795</v>
      </c>
      <c r="AD333" s="32">
        <v>12488</v>
      </c>
      <c r="AE333" s="32">
        <v>10168</v>
      </c>
      <c r="AF333" s="32">
        <v>6744</v>
      </c>
      <c r="AG333" s="32">
        <v>8156</v>
      </c>
      <c r="AH333" s="32">
        <v>4165</v>
      </c>
    </row>
    <row r="334" spans="1:34" x14ac:dyDescent="0.3">
      <c r="A334" s="3">
        <v>1874</v>
      </c>
      <c r="B334" s="4" t="s">
        <v>326</v>
      </c>
      <c r="C334" s="33">
        <f t="shared" si="41"/>
        <v>0.50472786499570199</v>
      </c>
      <c r="D334" s="33">
        <f t="shared" si="42"/>
        <v>1.0396066648456705</v>
      </c>
      <c r="E334" s="33">
        <f t="shared" si="43"/>
        <v>1.3619344773790951</v>
      </c>
      <c r="F334" s="33">
        <f t="shared" si="44"/>
        <v>1.3527320887746257</v>
      </c>
      <c r="G334" s="33">
        <f t="shared" si="45"/>
        <v>1.3519670941204935</v>
      </c>
      <c r="H334" s="33">
        <f t="shared" si="46"/>
        <v>1.1941408195607879</v>
      </c>
      <c r="I334" s="33">
        <f t="shared" si="47"/>
        <v>1.1252650146712122</v>
      </c>
      <c r="J334" s="33">
        <f t="shared" si="48"/>
        <v>0.9610223049763198</v>
      </c>
      <c r="K334" s="32">
        <v>88412</v>
      </c>
      <c r="L334" s="32">
        <v>102508</v>
      </c>
      <c r="M334" s="32">
        <v>104483</v>
      </c>
      <c r="N334" s="32">
        <v>102687</v>
      </c>
      <c r="O334" s="32">
        <v>103325</v>
      </c>
      <c r="P334" s="32">
        <v>110425</v>
      </c>
      <c r="Q334" s="32">
        <v>117918</v>
      </c>
      <c r="R334" s="32">
        <v>129433</v>
      </c>
      <c r="S334" s="32">
        <v>49469</v>
      </c>
      <c r="T334" s="32">
        <v>109513</v>
      </c>
      <c r="U334" s="32">
        <v>145244</v>
      </c>
      <c r="V334" s="32">
        <v>141853</v>
      </c>
      <c r="W334" s="32">
        <v>142397</v>
      </c>
      <c r="X334" s="32">
        <v>134368</v>
      </c>
      <c r="Y334" s="32">
        <v>134841</v>
      </c>
      <c r="Z334" s="32">
        <v>126175</v>
      </c>
      <c r="AA334" s="32">
        <v>4845</v>
      </c>
      <c r="AB334" s="32">
        <v>2945</v>
      </c>
      <c r="AC334" s="32">
        <v>2945</v>
      </c>
      <c r="AD334" s="32">
        <v>2945</v>
      </c>
      <c r="AE334" s="32">
        <v>2705</v>
      </c>
      <c r="AF334" s="32">
        <v>2505</v>
      </c>
      <c r="AG334" s="32">
        <v>2152</v>
      </c>
      <c r="AH334" s="32">
        <v>1787</v>
      </c>
    </row>
    <row r="335" spans="1:34" x14ac:dyDescent="0.3">
      <c r="A335" s="3">
        <v>1902</v>
      </c>
      <c r="B335" s="4" t="s">
        <v>327</v>
      </c>
      <c r="C335" s="33">
        <f t="shared" si="41"/>
        <v>1.0844616961629103</v>
      </c>
      <c r="D335" s="33">
        <f t="shared" si="42"/>
        <v>1.010296701982333</v>
      </c>
      <c r="E335" s="33">
        <f t="shared" si="43"/>
        <v>1.0019865632950291</v>
      </c>
      <c r="F335" s="33">
        <f t="shared" si="44"/>
        <v>0.96723554161300163</v>
      </c>
      <c r="G335" s="33">
        <f t="shared" si="45"/>
        <v>0.99353281003744609</v>
      </c>
      <c r="H335" s="33">
        <f t="shared" si="46"/>
        <v>1.0511470270816947</v>
      </c>
      <c r="I335" s="33">
        <f t="shared" si="47"/>
        <v>1.0741380123096078</v>
      </c>
      <c r="J335" s="33">
        <f t="shared" si="48"/>
        <v>1.201874185357745</v>
      </c>
      <c r="K335" s="32">
        <v>3989039</v>
      </c>
      <c r="L335" s="32">
        <v>4406071</v>
      </c>
      <c r="M335" s="32">
        <v>4643698</v>
      </c>
      <c r="N335" s="32">
        <v>4907757</v>
      </c>
      <c r="O335" s="32">
        <v>5010677</v>
      </c>
      <c r="P335" s="32">
        <v>5200967</v>
      </c>
      <c r="Q335" s="32">
        <v>5664031</v>
      </c>
      <c r="R335" s="32">
        <v>5977317</v>
      </c>
      <c r="S335" s="32">
        <v>4351122</v>
      </c>
      <c r="T335" s="32">
        <v>4470762</v>
      </c>
      <c r="U335" s="32">
        <v>4678271</v>
      </c>
      <c r="V335" s="32">
        <v>4791749</v>
      </c>
      <c r="W335" s="32">
        <v>4991256</v>
      </c>
      <c r="X335" s="32">
        <v>5479965</v>
      </c>
      <c r="Y335" s="32">
        <v>6083951</v>
      </c>
      <c r="Z335" s="32">
        <v>7183983</v>
      </c>
      <c r="AA335" s="32">
        <v>25162</v>
      </c>
      <c r="AB335" s="32">
        <v>19323</v>
      </c>
      <c r="AC335" s="32">
        <v>25348</v>
      </c>
      <c r="AD335" s="32">
        <v>44792</v>
      </c>
      <c r="AE335" s="32">
        <v>12984</v>
      </c>
      <c r="AF335" s="32">
        <v>12984</v>
      </c>
      <c r="AG335" s="32">
        <v>0</v>
      </c>
      <c r="AH335" s="32">
        <v>0</v>
      </c>
    </row>
    <row r="336" spans="1:34" x14ac:dyDescent="0.3">
      <c r="A336" s="3">
        <v>1903</v>
      </c>
      <c r="B336" s="4" t="s">
        <v>328</v>
      </c>
      <c r="C336" s="33">
        <f t="shared" si="41"/>
        <v>0.93881192145028147</v>
      </c>
      <c r="D336" s="33">
        <f t="shared" si="42"/>
        <v>0.98381628518011655</v>
      </c>
      <c r="E336" s="33">
        <f t="shared" si="43"/>
        <v>0.9648555905225491</v>
      </c>
      <c r="F336" s="33">
        <f t="shared" si="44"/>
        <v>1.0702084198808459</v>
      </c>
      <c r="G336" s="33">
        <f t="shared" si="45"/>
        <v>1.090294137710577</v>
      </c>
      <c r="H336" s="33">
        <f t="shared" si="46"/>
        <v>1.0807238508187824</v>
      </c>
      <c r="I336" s="33">
        <f t="shared" si="47"/>
        <v>1.0461407759353072</v>
      </c>
      <c r="J336" s="33">
        <f t="shared" si="48"/>
        <v>1.1245719095910511</v>
      </c>
      <c r="K336" s="32">
        <v>1529579</v>
      </c>
      <c r="L336" s="32">
        <v>1596605</v>
      </c>
      <c r="M336" s="32">
        <v>1743549</v>
      </c>
      <c r="N336" s="32">
        <v>1855917</v>
      </c>
      <c r="O336" s="32">
        <v>1891053</v>
      </c>
      <c r="P336" s="32">
        <v>1917909</v>
      </c>
      <c r="Q336" s="32">
        <v>2065765</v>
      </c>
      <c r="R336" s="32">
        <v>2135939</v>
      </c>
      <c r="S336" s="32">
        <v>1448693</v>
      </c>
      <c r="T336" s="32">
        <v>1600617</v>
      </c>
      <c r="U336" s="32">
        <v>1713530</v>
      </c>
      <c r="V336" s="32">
        <v>2044208</v>
      </c>
      <c r="W336" s="32">
        <v>2142099</v>
      </c>
      <c r="X336" s="32">
        <v>2175735</v>
      </c>
      <c r="Y336" s="32">
        <v>2275211</v>
      </c>
      <c r="Z336" s="32">
        <v>2540737</v>
      </c>
      <c r="AA336" s="32">
        <v>12706</v>
      </c>
      <c r="AB336" s="32">
        <v>29851</v>
      </c>
      <c r="AC336" s="32">
        <v>31257</v>
      </c>
      <c r="AD336" s="32">
        <v>57990</v>
      </c>
      <c r="AE336" s="32">
        <v>80295</v>
      </c>
      <c r="AF336" s="32">
        <v>103005</v>
      </c>
      <c r="AG336" s="32">
        <v>114130</v>
      </c>
      <c r="AH336" s="32">
        <v>138720</v>
      </c>
    </row>
    <row r="337" spans="1:34" x14ac:dyDescent="0.3">
      <c r="A337" s="3">
        <v>1911</v>
      </c>
      <c r="B337" s="4" t="s">
        <v>329</v>
      </c>
      <c r="C337" s="33">
        <f t="shared" si="41"/>
        <v>0.3472576779524304</v>
      </c>
      <c r="D337" s="33">
        <f t="shared" si="42"/>
        <v>0.39059487686119537</v>
      </c>
      <c r="E337" s="33">
        <f t="shared" si="43"/>
        <v>0.42256477927063341</v>
      </c>
      <c r="F337" s="33">
        <f t="shared" si="44"/>
        <v>0.40519879691161625</v>
      </c>
      <c r="G337" s="33">
        <f t="shared" si="45"/>
        <v>0.38471969315408161</v>
      </c>
      <c r="H337" s="33">
        <f t="shared" si="46"/>
        <v>0.36013816839584994</v>
      </c>
      <c r="I337" s="33">
        <f t="shared" si="47"/>
        <v>0.34956041366543822</v>
      </c>
      <c r="J337" s="33">
        <f t="shared" si="48"/>
        <v>0.35601472537461898</v>
      </c>
      <c r="K337" s="32">
        <v>345893</v>
      </c>
      <c r="L337" s="32">
        <v>354275</v>
      </c>
      <c r="M337" s="32">
        <v>366784</v>
      </c>
      <c r="N337" s="32">
        <v>379357</v>
      </c>
      <c r="O337" s="32">
        <v>387165</v>
      </c>
      <c r="P337" s="32">
        <v>400960</v>
      </c>
      <c r="Q337" s="32">
        <v>411637</v>
      </c>
      <c r="R337" s="32">
        <v>420227</v>
      </c>
      <c r="S337" s="32">
        <v>127789</v>
      </c>
      <c r="T337" s="32">
        <v>144068</v>
      </c>
      <c r="U337" s="32">
        <v>156951</v>
      </c>
      <c r="V337" s="32">
        <v>154862</v>
      </c>
      <c r="W337" s="32">
        <v>148950</v>
      </c>
      <c r="X337" s="32">
        <v>144401</v>
      </c>
      <c r="Y337" s="32">
        <v>143892</v>
      </c>
      <c r="Z337" s="32">
        <v>149622</v>
      </c>
      <c r="AA337" s="32">
        <v>7675</v>
      </c>
      <c r="AB337" s="32">
        <v>5690</v>
      </c>
      <c r="AC337" s="32">
        <v>1961</v>
      </c>
      <c r="AD337" s="32">
        <v>1147</v>
      </c>
      <c r="AE337" s="32">
        <v>0</v>
      </c>
      <c r="AF337" s="32">
        <v>0</v>
      </c>
      <c r="AG337" s="32">
        <v>0</v>
      </c>
      <c r="AH337" s="32">
        <v>15</v>
      </c>
    </row>
    <row r="338" spans="1:34" x14ac:dyDescent="0.3">
      <c r="A338" s="3">
        <v>1913</v>
      </c>
      <c r="B338" s="4" t="s">
        <v>330</v>
      </c>
      <c r="C338" s="33">
        <f t="shared" si="41"/>
        <v>0.83712660661516003</v>
      </c>
      <c r="D338" s="33">
        <f t="shared" si="42"/>
        <v>0.88214263047663377</v>
      </c>
      <c r="E338" s="33">
        <f t="shared" si="43"/>
        <v>0.89006060856794156</v>
      </c>
      <c r="F338" s="33">
        <f t="shared" si="44"/>
        <v>0.85861152117707507</v>
      </c>
      <c r="G338" s="33">
        <f t="shared" si="45"/>
        <v>0.89848108386854808</v>
      </c>
      <c r="H338" s="33">
        <f t="shared" si="46"/>
        <v>0.84485894423067698</v>
      </c>
      <c r="I338" s="33">
        <f t="shared" si="47"/>
        <v>0.84267778741395194</v>
      </c>
      <c r="J338" s="33">
        <f t="shared" si="48"/>
        <v>0.76705983094035335</v>
      </c>
      <c r="K338" s="32">
        <v>224696</v>
      </c>
      <c r="L338" s="32">
        <v>236345</v>
      </c>
      <c r="M338" s="32">
        <v>241715</v>
      </c>
      <c r="N338" s="32">
        <v>245218</v>
      </c>
      <c r="O338" s="32">
        <v>255972</v>
      </c>
      <c r="P338" s="32">
        <v>271063</v>
      </c>
      <c r="Q338" s="32">
        <v>295184</v>
      </c>
      <c r="R338" s="32">
        <v>336331</v>
      </c>
      <c r="S338" s="32">
        <v>193432</v>
      </c>
      <c r="T338" s="32">
        <v>210737</v>
      </c>
      <c r="U338" s="32">
        <v>218246</v>
      </c>
      <c r="V338" s="32">
        <v>215664</v>
      </c>
      <c r="W338" s="32">
        <v>233829</v>
      </c>
      <c r="X338" s="32">
        <v>235923</v>
      </c>
      <c r="Y338" s="32">
        <v>254585</v>
      </c>
      <c r="Z338" s="32">
        <v>262876</v>
      </c>
      <c r="AA338" s="32">
        <v>5333</v>
      </c>
      <c r="AB338" s="32">
        <v>2247</v>
      </c>
      <c r="AC338" s="32">
        <v>3105</v>
      </c>
      <c r="AD338" s="32">
        <v>5117</v>
      </c>
      <c r="AE338" s="32">
        <v>3843</v>
      </c>
      <c r="AF338" s="32">
        <v>6913</v>
      </c>
      <c r="AG338" s="32">
        <v>5840</v>
      </c>
      <c r="AH338" s="32">
        <v>4890</v>
      </c>
    </row>
    <row r="339" spans="1:34" x14ac:dyDescent="0.3">
      <c r="A339" s="3">
        <v>1917</v>
      </c>
      <c r="B339" s="4" t="s">
        <v>331</v>
      </c>
      <c r="C339" s="33">
        <f t="shared" si="41"/>
        <v>0.45570916538658474</v>
      </c>
      <c r="D339" s="33">
        <f t="shared" si="42"/>
        <v>0.42682380386773733</v>
      </c>
      <c r="E339" s="33">
        <f t="shared" si="43"/>
        <v>0.40026277755879647</v>
      </c>
      <c r="F339" s="33">
        <f t="shared" si="44"/>
        <v>0.37695091329821279</v>
      </c>
      <c r="G339" s="33">
        <f t="shared" si="45"/>
        <v>0.42196808612531844</v>
      </c>
      <c r="H339" s="33">
        <f t="shared" si="46"/>
        <v>0.58870745381575318</v>
      </c>
      <c r="I339" s="33">
        <f t="shared" si="47"/>
        <v>0.94811950168270653</v>
      </c>
      <c r="J339" s="33">
        <f t="shared" si="48"/>
        <v>0.94300383072285066</v>
      </c>
      <c r="K339" s="32">
        <v>126945</v>
      </c>
      <c r="L339" s="32">
        <v>140599</v>
      </c>
      <c r="M339" s="32">
        <v>152220</v>
      </c>
      <c r="N339" s="32">
        <v>162488</v>
      </c>
      <c r="O339" s="32">
        <v>156609</v>
      </c>
      <c r="P339" s="32">
        <v>163205</v>
      </c>
      <c r="Q339" s="32">
        <v>169370</v>
      </c>
      <c r="R339" s="32">
        <v>176468</v>
      </c>
      <c r="S339" s="32">
        <v>58015</v>
      </c>
      <c r="T339" s="32">
        <v>60176</v>
      </c>
      <c r="U339" s="32">
        <v>61092</v>
      </c>
      <c r="V339" s="32">
        <v>61862</v>
      </c>
      <c r="W339" s="32">
        <v>66696</v>
      </c>
      <c r="X339" s="32">
        <v>96245</v>
      </c>
      <c r="Y339" s="32">
        <v>160748</v>
      </c>
      <c r="Z339" s="32">
        <v>166575</v>
      </c>
      <c r="AA339" s="32">
        <v>165</v>
      </c>
      <c r="AB339" s="32">
        <v>165</v>
      </c>
      <c r="AC339" s="32">
        <v>164</v>
      </c>
      <c r="AD339" s="32">
        <v>612</v>
      </c>
      <c r="AE339" s="32">
        <v>612</v>
      </c>
      <c r="AF339" s="32">
        <v>165</v>
      </c>
      <c r="AG339" s="32">
        <v>165</v>
      </c>
      <c r="AH339" s="32">
        <v>165</v>
      </c>
    </row>
    <row r="340" spans="1:34" x14ac:dyDescent="0.3">
      <c r="A340" s="3">
        <v>1919</v>
      </c>
      <c r="B340" s="4" t="s">
        <v>332</v>
      </c>
      <c r="C340" s="33">
        <f t="shared" si="41"/>
        <v>0.78602205441043416</v>
      </c>
      <c r="D340" s="33">
        <f t="shared" si="42"/>
        <v>0.93701896082581093</v>
      </c>
      <c r="E340" s="33">
        <f t="shared" si="43"/>
        <v>0.93997811118483987</v>
      </c>
      <c r="F340" s="33">
        <f t="shared" si="44"/>
        <v>0.90992766831344285</v>
      </c>
      <c r="G340" s="33">
        <f t="shared" si="45"/>
        <v>0.79414046565941754</v>
      </c>
      <c r="H340" s="33">
        <f t="shared" si="46"/>
        <v>0.73806213052226</v>
      </c>
      <c r="I340" s="33">
        <f t="shared" si="47"/>
        <v>0.68081358775424616</v>
      </c>
      <c r="J340" s="33">
        <f t="shared" si="48"/>
        <v>0.63491524571198632</v>
      </c>
      <c r="K340" s="32">
        <v>111633</v>
      </c>
      <c r="L340" s="32">
        <v>115765</v>
      </c>
      <c r="M340" s="32">
        <v>116041</v>
      </c>
      <c r="N340" s="32">
        <v>121247</v>
      </c>
      <c r="O340" s="32">
        <v>125027</v>
      </c>
      <c r="P340" s="32">
        <v>128729</v>
      </c>
      <c r="Q340" s="32">
        <v>143070</v>
      </c>
      <c r="R340" s="32">
        <v>159048</v>
      </c>
      <c r="S340" s="32">
        <v>89968</v>
      </c>
      <c r="T340" s="32">
        <v>110566</v>
      </c>
      <c r="U340" s="32">
        <v>111174</v>
      </c>
      <c r="V340" s="32">
        <v>112136</v>
      </c>
      <c r="W340" s="32">
        <v>99954</v>
      </c>
      <c r="X340" s="32">
        <v>95676</v>
      </c>
      <c r="Y340" s="32">
        <v>98073</v>
      </c>
      <c r="Z340" s="32">
        <v>101652</v>
      </c>
      <c r="AA340" s="32">
        <v>2222</v>
      </c>
      <c r="AB340" s="32">
        <v>2092</v>
      </c>
      <c r="AC340" s="32">
        <v>2098</v>
      </c>
      <c r="AD340" s="32">
        <v>1810</v>
      </c>
      <c r="AE340" s="32">
        <v>665</v>
      </c>
      <c r="AF340" s="32">
        <v>666</v>
      </c>
      <c r="AG340" s="32">
        <v>669</v>
      </c>
      <c r="AH340" s="32">
        <v>670</v>
      </c>
    </row>
    <row r="341" spans="1:34" x14ac:dyDescent="0.3">
      <c r="A341" s="3">
        <v>1920</v>
      </c>
      <c r="B341" s="4" t="s">
        <v>333</v>
      </c>
      <c r="C341" s="33">
        <f t="shared" si="41"/>
        <v>0.51535291136335382</v>
      </c>
      <c r="D341" s="33">
        <f t="shared" si="42"/>
        <v>0.51945036540803902</v>
      </c>
      <c r="E341" s="33">
        <f t="shared" si="43"/>
        <v>0.45847685327930232</v>
      </c>
      <c r="F341" s="33">
        <f t="shared" si="44"/>
        <v>0.43465782879889114</v>
      </c>
      <c r="G341" s="33">
        <f t="shared" si="45"/>
        <v>0.52924547522836085</v>
      </c>
      <c r="H341" s="33">
        <f t="shared" si="46"/>
        <v>0.61497314065219033</v>
      </c>
      <c r="I341" s="33">
        <f t="shared" si="47"/>
        <v>0.551966059602649</v>
      </c>
      <c r="J341" s="33">
        <f t="shared" si="48"/>
        <v>0.54942042865162977</v>
      </c>
      <c r="K341" s="32">
        <v>104573</v>
      </c>
      <c r="L341" s="32">
        <v>105088</v>
      </c>
      <c r="M341" s="32">
        <v>113515</v>
      </c>
      <c r="N341" s="32">
        <v>112546</v>
      </c>
      <c r="O341" s="32">
        <v>117796</v>
      </c>
      <c r="P341" s="32">
        <v>132170</v>
      </c>
      <c r="Q341" s="32">
        <v>144960</v>
      </c>
      <c r="R341" s="32">
        <v>151405</v>
      </c>
      <c r="S341" s="32">
        <v>53892</v>
      </c>
      <c r="T341" s="32">
        <v>54588</v>
      </c>
      <c r="U341" s="32">
        <v>52044</v>
      </c>
      <c r="V341" s="32">
        <v>48919</v>
      </c>
      <c r="W341" s="32">
        <v>62343</v>
      </c>
      <c r="X341" s="32">
        <v>81281</v>
      </c>
      <c r="Y341" s="32">
        <v>80013</v>
      </c>
      <c r="Z341" s="32">
        <v>84935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2">
        <v>0</v>
      </c>
      <c r="AH341" s="32">
        <v>1750</v>
      </c>
    </row>
    <row r="342" spans="1:34" x14ac:dyDescent="0.3">
      <c r="A342" s="3">
        <v>1922</v>
      </c>
      <c r="B342" s="4" t="s">
        <v>334</v>
      </c>
      <c r="C342" s="33">
        <f t="shared" si="41"/>
        <v>0.73463909940401739</v>
      </c>
      <c r="D342" s="33">
        <f t="shared" si="42"/>
        <v>0.77887467673166977</v>
      </c>
      <c r="E342" s="33">
        <f t="shared" si="43"/>
        <v>0.76773646556209174</v>
      </c>
      <c r="F342" s="33">
        <f t="shared" si="44"/>
        <v>0.78955117433799971</v>
      </c>
      <c r="G342" s="33">
        <f t="shared" si="45"/>
        <v>0.66977713446870546</v>
      </c>
      <c r="H342" s="33">
        <f t="shared" si="46"/>
        <v>0.80282289894987957</v>
      </c>
      <c r="I342" s="33">
        <f t="shared" si="47"/>
        <v>0.77521435434991504</v>
      </c>
      <c r="J342" s="33">
        <f t="shared" si="48"/>
        <v>0.75672573290491107</v>
      </c>
      <c r="K342" s="32">
        <v>339775</v>
      </c>
      <c r="L342" s="32">
        <v>357675</v>
      </c>
      <c r="M342" s="32">
        <v>363277</v>
      </c>
      <c r="N342" s="32">
        <v>370166</v>
      </c>
      <c r="O342" s="32">
        <v>389652</v>
      </c>
      <c r="P342" s="32">
        <v>401573</v>
      </c>
      <c r="Q342" s="32">
        <v>432928</v>
      </c>
      <c r="R342" s="32">
        <v>442554</v>
      </c>
      <c r="S342" s="32">
        <v>255701</v>
      </c>
      <c r="T342" s="32">
        <v>284165</v>
      </c>
      <c r="U342" s="32">
        <v>285270</v>
      </c>
      <c r="V342" s="32">
        <v>302517</v>
      </c>
      <c r="W342" s="32">
        <v>270542</v>
      </c>
      <c r="X342" s="32">
        <v>331573</v>
      </c>
      <c r="Y342" s="32">
        <v>343650</v>
      </c>
      <c r="Z342" s="32">
        <v>342176</v>
      </c>
      <c r="AA342" s="32">
        <v>6089</v>
      </c>
      <c r="AB342" s="32">
        <v>5581</v>
      </c>
      <c r="AC342" s="32">
        <v>6369</v>
      </c>
      <c r="AD342" s="32">
        <v>10252</v>
      </c>
      <c r="AE342" s="32">
        <v>9562</v>
      </c>
      <c r="AF342" s="32">
        <v>9181</v>
      </c>
      <c r="AG342" s="32">
        <v>8038</v>
      </c>
      <c r="AH342" s="32">
        <v>7284</v>
      </c>
    </row>
    <row r="343" spans="1:34" x14ac:dyDescent="0.3">
      <c r="A343" s="3">
        <v>1923</v>
      </c>
      <c r="B343" s="4" t="s">
        <v>335</v>
      </c>
      <c r="C343" s="33">
        <f t="shared" si="41"/>
        <v>0.69230513734217158</v>
      </c>
      <c r="D343" s="33">
        <f t="shared" si="42"/>
        <v>0.63433726542489244</v>
      </c>
      <c r="E343" s="33">
        <f t="shared" si="43"/>
        <v>0.67506903001692353</v>
      </c>
      <c r="F343" s="33">
        <f t="shared" si="44"/>
        <v>0.80857485864473155</v>
      </c>
      <c r="G343" s="33">
        <f t="shared" si="45"/>
        <v>0.95498844957484608</v>
      </c>
      <c r="H343" s="33">
        <f t="shared" si="46"/>
        <v>0.96966170446060396</v>
      </c>
      <c r="I343" s="33">
        <f t="shared" si="47"/>
        <v>0.91758508419229079</v>
      </c>
      <c r="J343" s="33">
        <f t="shared" si="48"/>
        <v>0.86627766130214112</v>
      </c>
      <c r="K343" s="32">
        <v>210751</v>
      </c>
      <c r="L343" s="32">
        <v>229564</v>
      </c>
      <c r="M343" s="32">
        <v>246994</v>
      </c>
      <c r="N343" s="32">
        <v>264051</v>
      </c>
      <c r="O343" s="32">
        <v>284838</v>
      </c>
      <c r="P343" s="32">
        <v>297314</v>
      </c>
      <c r="Q343" s="32">
        <v>311133</v>
      </c>
      <c r="R343" s="32">
        <v>334357</v>
      </c>
      <c r="S343" s="32">
        <v>149086</v>
      </c>
      <c r="T343" s="32">
        <v>148803</v>
      </c>
      <c r="U343" s="32">
        <v>173614</v>
      </c>
      <c r="V343" s="32">
        <v>220109</v>
      </c>
      <c r="W343" s="32">
        <v>276101</v>
      </c>
      <c r="X343" s="32">
        <v>291361</v>
      </c>
      <c r="Y343" s="32">
        <v>288336</v>
      </c>
      <c r="Z343" s="32">
        <v>293191</v>
      </c>
      <c r="AA343" s="32">
        <v>3182</v>
      </c>
      <c r="AB343" s="32">
        <v>3182</v>
      </c>
      <c r="AC343" s="32">
        <v>6876</v>
      </c>
      <c r="AD343" s="32">
        <v>6604</v>
      </c>
      <c r="AE343" s="32">
        <v>4084</v>
      </c>
      <c r="AF343" s="32">
        <v>3067</v>
      </c>
      <c r="AG343" s="32">
        <v>2845</v>
      </c>
      <c r="AH343" s="32">
        <v>3545</v>
      </c>
    </row>
    <row r="344" spans="1:34" x14ac:dyDescent="0.3">
      <c r="A344" s="3">
        <v>1924</v>
      </c>
      <c r="B344" s="4" t="s">
        <v>336</v>
      </c>
      <c r="C344" s="33">
        <f t="shared" si="41"/>
        <v>0.7116287374215603</v>
      </c>
      <c r="D344" s="33">
        <f t="shared" si="42"/>
        <v>0.72082121676901212</v>
      </c>
      <c r="E344" s="33">
        <f t="shared" si="43"/>
        <v>0.71188031880175751</v>
      </c>
      <c r="F344" s="33">
        <f t="shared" si="44"/>
        <v>0.7178871630376118</v>
      </c>
      <c r="G344" s="33">
        <f t="shared" si="45"/>
        <v>0.73799102404916661</v>
      </c>
      <c r="H344" s="33">
        <f t="shared" si="46"/>
        <v>0.75859273182758957</v>
      </c>
      <c r="I344" s="33">
        <f t="shared" si="47"/>
        <v>0.73567966554042319</v>
      </c>
      <c r="J344" s="33">
        <f t="shared" si="48"/>
        <v>0.74907043657944694</v>
      </c>
      <c r="K344" s="32">
        <v>498472</v>
      </c>
      <c r="L344" s="32">
        <v>532673</v>
      </c>
      <c r="M344" s="32">
        <v>559219</v>
      </c>
      <c r="N344" s="32">
        <v>587343</v>
      </c>
      <c r="O344" s="32">
        <v>576652</v>
      </c>
      <c r="P344" s="32">
        <v>631493</v>
      </c>
      <c r="Q344" s="32">
        <v>662083</v>
      </c>
      <c r="R344" s="32">
        <v>665904</v>
      </c>
      <c r="S344" s="32">
        <v>363397</v>
      </c>
      <c r="T344" s="32">
        <v>394792</v>
      </c>
      <c r="U344" s="32">
        <v>403927</v>
      </c>
      <c r="V344" s="32">
        <v>426476</v>
      </c>
      <c r="W344" s="32">
        <v>427492</v>
      </c>
      <c r="X344" s="32">
        <v>479391</v>
      </c>
      <c r="Y344" s="32">
        <v>487081</v>
      </c>
      <c r="Z344" s="32">
        <v>499270</v>
      </c>
      <c r="AA344" s="32">
        <v>8670</v>
      </c>
      <c r="AB344" s="32">
        <v>10830</v>
      </c>
      <c r="AC344" s="32">
        <v>5830</v>
      </c>
      <c r="AD344" s="32">
        <v>4830</v>
      </c>
      <c r="AE344" s="32">
        <v>1928</v>
      </c>
      <c r="AF344" s="32">
        <v>345</v>
      </c>
      <c r="AG344" s="32">
        <v>0</v>
      </c>
      <c r="AH344" s="32">
        <v>461</v>
      </c>
    </row>
    <row r="345" spans="1:34" x14ac:dyDescent="0.3">
      <c r="A345" s="3">
        <v>1925</v>
      </c>
      <c r="B345" s="4" t="s">
        <v>337</v>
      </c>
      <c r="C345" s="33">
        <f t="shared" si="41"/>
        <v>1.0319583747272538</v>
      </c>
      <c r="D345" s="33">
        <f t="shared" si="42"/>
        <v>1.0026718205759919</v>
      </c>
      <c r="E345" s="33">
        <f t="shared" si="43"/>
        <v>0.91746318427214901</v>
      </c>
      <c r="F345" s="33">
        <f t="shared" si="44"/>
        <v>0.85192252330722729</v>
      </c>
      <c r="G345" s="33">
        <f t="shared" si="45"/>
        <v>0.79093709263318301</v>
      </c>
      <c r="H345" s="33">
        <f t="shared" si="46"/>
        <v>0.78922261543703631</v>
      </c>
      <c r="I345" s="33">
        <f t="shared" si="47"/>
        <v>0.74432094510810576</v>
      </c>
      <c r="J345" s="33">
        <f t="shared" si="48"/>
        <v>0.7314251685165476</v>
      </c>
      <c r="K345" s="32">
        <v>220443</v>
      </c>
      <c r="L345" s="32">
        <v>235420</v>
      </c>
      <c r="M345" s="32">
        <v>255801</v>
      </c>
      <c r="N345" s="32">
        <v>270946</v>
      </c>
      <c r="O345" s="32">
        <v>276931</v>
      </c>
      <c r="P345" s="32">
        <v>296417</v>
      </c>
      <c r="Q345" s="32">
        <v>310483</v>
      </c>
      <c r="R345" s="32">
        <v>315696</v>
      </c>
      <c r="S345" s="32">
        <v>227525</v>
      </c>
      <c r="T345" s="32">
        <v>236086</v>
      </c>
      <c r="U345" s="32">
        <v>234688</v>
      </c>
      <c r="V345" s="32">
        <v>230825</v>
      </c>
      <c r="W345" s="32">
        <v>219035</v>
      </c>
      <c r="X345" s="32">
        <v>233939</v>
      </c>
      <c r="Y345" s="32">
        <v>231099</v>
      </c>
      <c r="Z345" s="32">
        <v>231458</v>
      </c>
      <c r="AA345" s="32">
        <v>37</v>
      </c>
      <c r="AB345" s="32">
        <v>37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550</v>
      </c>
    </row>
    <row r="346" spans="1:34" x14ac:dyDescent="0.3">
      <c r="A346" s="3">
        <v>1926</v>
      </c>
      <c r="B346" s="4" t="s">
        <v>338</v>
      </c>
      <c r="C346" s="33">
        <f t="shared" si="41"/>
        <v>0.67205590544387883</v>
      </c>
      <c r="D346" s="33">
        <f t="shared" si="42"/>
        <v>0.70673895832833533</v>
      </c>
      <c r="E346" s="33">
        <f t="shared" si="43"/>
        <v>0.74165938200752535</v>
      </c>
      <c r="F346" s="33">
        <f t="shared" si="44"/>
        <v>0.7536904726757403</v>
      </c>
      <c r="G346" s="33">
        <f t="shared" si="45"/>
        <v>0.73845340183597141</v>
      </c>
      <c r="H346" s="33">
        <f t="shared" si="46"/>
        <v>0.80767419615922298</v>
      </c>
      <c r="I346" s="33">
        <f t="shared" si="47"/>
        <v>0.80700391283957362</v>
      </c>
      <c r="J346" s="33">
        <f t="shared" si="48"/>
        <v>0.83433626393053606</v>
      </c>
      <c r="K346" s="32">
        <v>115910</v>
      </c>
      <c r="L346" s="32">
        <v>125049</v>
      </c>
      <c r="M346" s="32">
        <v>131555</v>
      </c>
      <c r="N346" s="32">
        <v>135484</v>
      </c>
      <c r="O346" s="32">
        <v>132355</v>
      </c>
      <c r="P346" s="32">
        <v>135910</v>
      </c>
      <c r="Q346" s="32">
        <v>142863</v>
      </c>
      <c r="R346" s="32">
        <v>147069</v>
      </c>
      <c r="S346" s="32">
        <v>78663</v>
      </c>
      <c r="T346" s="32">
        <v>89752</v>
      </c>
      <c r="U346" s="32">
        <v>98655</v>
      </c>
      <c r="V346" s="32">
        <v>102954</v>
      </c>
      <c r="W346" s="32">
        <v>99542</v>
      </c>
      <c r="X346" s="32">
        <v>111575</v>
      </c>
      <c r="Y346" s="32">
        <v>117063</v>
      </c>
      <c r="Z346" s="32">
        <v>123249</v>
      </c>
      <c r="AA346" s="32">
        <v>765</v>
      </c>
      <c r="AB346" s="32">
        <v>1375</v>
      </c>
      <c r="AC346" s="32">
        <v>1086</v>
      </c>
      <c r="AD346" s="32">
        <v>841</v>
      </c>
      <c r="AE346" s="32">
        <v>1804</v>
      </c>
      <c r="AF346" s="32">
        <v>1804</v>
      </c>
      <c r="AG346" s="32">
        <v>1772</v>
      </c>
      <c r="AH346" s="32">
        <v>544</v>
      </c>
    </row>
    <row r="347" spans="1:34" x14ac:dyDescent="0.3">
      <c r="A347" s="3">
        <v>1927</v>
      </c>
      <c r="B347" s="4" t="s">
        <v>339</v>
      </c>
      <c r="C347" s="33">
        <f t="shared" si="41"/>
        <v>0.58132265847773634</v>
      </c>
      <c r="D347" s="33">
        <f t="shared" si="42"/>
        <v>0.61663308782243953</v>
      </c>
      <c r="E347" s="33">
        <f t="shared" si="43"/>
        <v>0.64103607770582793</v>
      </c>
      <c r="F347" s="33">
        <f t="shared" si="44"/>
        <v>0.63350813419939211</v>
      </c>
      <c r="G347" s="33">
        <f t="shared" si="45"/>
        <v>0.59290798544562451</v>
      </c>
      <c r="H347" s="33">
        <f t="shared" si="46"/>
        <v>0.57683399366733334</v>
      </c>
      <c r="I347" s="33">
        <f t="shared" si="47"/>
        <v>0.53736290318430036</v>
      </c>
      <c r="J347" s="33">
        <f t="shared" si="48"/>
        <v>0.43355621594848937</v>
      </c>
      <c r="K347" s="32">
        <v>145888</v>
      </c>
      <c r="L347" s="32">
        <v>151385</v>
      </c>
      <c r="M347" s="32">
        <v>162150</v>
      </c>
      <c r="N347" s="32">
        <v>167810</v>
      </c>
      <c r="O347" s="32">
        <v>169571</v>
      </c>
      <c r="P347" s="32">
        <v>183493</v>
      </c>
      <c r="Q347" s="32">
        <v>194297</v>
      </c>
      <c r="R347" s="32">
        <v>242280</v>
      </c>
      <c r="S347" s="32">
        <v>86095</v>
      </c>
      <c r="T347" s="32">
        <v>93349</v>
      </c>
      <c r="U347" s="32">
        <v>103944</v>
      </c>
      <c r="V347" s="32">
        <v>106309</v>
      </c>
      <c r="W347" s="32">
        <v>100542</v>
      </c>
      <c r="X347" s="32">
        <v>107591</v>
      </c>
      <c r="Y347" s="32">
        <v>106151</v>
      </c>
      <c r="Z347" s="32">
        <v>110491</v>
      </c>
      <c r="AA347" s="32">
        <v>1287</v>
      </c>
      <c r="AB347" s="32">
        <v>0</v>
      </c>
      <c r="AC347" s="32">
        <v>0</v>
      </c>
      <c r="AD347" s="32">
        <v>0</v>
      </c>
      <c r="AE347" s="32">
        <v>2</v>
      </c>
      <c r="AF347" s="32">
        <v>1746</v>
      </c>
      <c r="AG347" s="32">
        <v>1743</v>
      </c>
      <c r="AH347" s="32">
        <v>5449</v>
      </c>
    </row>
    <row r="348" spans="1:34" x14ac:dyDescent="0.3">
      <c r="A348" s="3">
        <v>1928</v>
      </c>
      <c r="B348" s="4" t="s">
        <v>340</v>
      </c>
      <c r="C348" s="33" t="e">
        <f t="shared" si="41"/>
        <v>#VALUE!</v>
      </c>
      <c r="D348" s="33" t="e">
        <f t="shared" si="42"/>
        <v>#VALUE!</v>
      </c>
      <c r="E348" s="33">
        <f t="shared" si="43"/>
        <v>0.79489746359933</v>
      </c>
      <c r="F348" s="33">
        <f t="shared" si="44"/>
        <v>0.68904742305757538</v>
      </c>
      <c r="G348" s="33">
        <f t="shared" si="45"/>
        <v>0.67551039697542536</v>
      </c>
      <c r="H348" s="33">
        <f t="shared" si="46"/>
        <v>0.64906991343421661</v>
      </c>
      <c r="I348" s="33">
        <f t="shared" si="47"/>
        <v>0.6530791649507397</v>
      </c>
      <c r="J348" s="33">
        <f t="shared" si="48"/>
        <v>0.44336038778040809</v>
      </c>
      <c r="K348" s="32" t="s">
        <v>473</v>
      </c>
      <c r="L348" s="32" t="s">
        <v>473</v>
      </c>
      <c r="M348" s="32">
        <v>100891</v>
      </c>
      <c r="N348" s="32">
        <v>109335</v>
      </c>
      <c r="O348" s="32">
        <v>105800</v>
      </c>
      <c r="P348" s="32">
        <v>121064</v>
      </c>
      <c r="Q348" s="32">
        <v>126268</v>
      </c>
      <c r="R348" s="32">
        <v>177420</v>
      </c>
      <c r="S348" s="32" t="s">
        <v>473</v>
      </c>
      <c r="T348" s="32" t="s">
        <v>473</v>
      </c>
      <c r="U348" s="32">
        <v>80198</v>
      </c>
      <c r="V348" s="32">
        <v>75337</v>
      </c>
      <c r="W348" s="32">
        <v>71469</v>
      </c>
      <c r="X348" s="32">
        <v>78579</v>
      </c>
      <c r="Y348" s="32">
        <v>82463</v>
      </c>
      <c r="Z348" s="32">
        <v>78661</v>
      </c>
      <c r="AA348" s="32" t="s">
        <v>473</v>
      </c>
      <c r="AB348" s="32" t="s">
        <v>473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  <c r="AH348" s="32">
        <v>0</v>
      </c>
    </row>
    <row r="349" spans="1:34" x14ac:dyDescent="0.3">
      <c r="A349" s="3">
        <v>1929</v>
      </c>
      <c r="B349" s="4" t="s">
        <v>341</v>
      </c>
      <c r="C349" s="33">
        <f t="shared" si="41"/>
        <v>0.81032796285261344</v>
      </c>
      <c r="D349" s="33">
        <f t="shared" si="42"/>
        <v>0.73061085482522681</v>
      </c>
      <c r="E349" s="33">
        <f t="shared" si="43"/>
        <v>0.6616731000959909</v>
      </c>
      <c r="F349" s="33">
        <f t="shared" si="44"/>
        <v>0.60336713727049773</v>
      </c>
      <c r="G349" s="33">
        <f t="shared" si="45"/>
        <v>0.75261074864319444</v>
      </c>
      <c r="H349" s="33">
        <f t="shared" si="46"/>
        <v>0.76891488302638134</v>
      </c>
      <c r="I349" s="33">
        <f t="shared" si="47"/>
        <v>0.79802407105504625</v>
      </c>
      <c r="J349" s="33">
        <f t="shared" si="48"/>
        <v>0.7567417071036513</v>
      </c>
      <c r="K349" s="32">
        <v>88943</v>
      </c>
      <c r="L349" s="32">
        <v>96897</v>
      </c>
      <c r="M349" s="32">
        <v>97926</v>
      </c>
      <c r="N349" s="32">
        <v>105609</v>
      </c>
      <c r="O349" s="32">
        <v>102078</v>
      </c>
      <c r="P349" s="32">
        <v>112504</v>
      </c>
      <c r="Q349" s="32">
        <v>112251</v>
      </c>
      <c r="R349" s="32">
        <v>125710</v>
      </c>
      <c r="S349" s="32">
        <v>72215</v>
      </c>
      <c r="T349" s="32">
        <v>70826</v>
      </c>
      <c r="U349" s="32">
        <v>64827</v>
      </c>
      <c r="V349" s="32">
        <v>63951</v>
      </c>
      <c r="W349" s="32">
        <v>77055</v>
      </c>
      <c r="X349" s="32">
        <v>87370</v>
      </c>
      <c r="Y349" s="32">
        <v>90443</v>
      </c>
      <c r="Z349" s="32">
        <v>95877</v>
      </c>
      <c r="AA349" s="32">
        <v>142</v>
      </c>
      <c r="AB349" s="32">
        <v>32</v>
      </c>
      <c r="AC349" s="32">
        <v>32</v>
      </c>
      <c r="AD349" s="32">
        <v>230</v>
      </c>
      <c r="AE349" s="32">
        <v>230</v>
      </c>
      <c r="AF349" s="32">
        <v>864</v>
      </c>
      <c r="AG349" s="32">
        <v>864</v>
      </c>
      <c r="AH349" s="32">
        <v>747</v>
      </c>
    </row>
    <row r="350" spans="1:34" x14ac:dyDescent="0.3">
      <c r="A350" s="3">
        <v>1931</v>
      </c>
      <c r="B350" s="4" t="s">
        <v>342</v>
      </c>
      <c r="C350" s="33">
        <f t="shared" si="41"/>
        <v>0.92068309283659278</v>
      </c>
      <c r="D350" s="33">
        <f t="shared" si="42"/>
        <v>0.92629183135191895</v>
      </c>
      <c r="E350" s="33">
        <f t="shared" si="43"/>
        <v>0.88564193652714285</v>
      </c>
      <c r="F350" s="33">
        <f t="shared" si="44"/>
        <v>0.88006169010068469</v>
      </c>
      <c r="G350" s="33">
        <f t="shared" si="45"/>
        <v>0.93331683909778429</v>
      </c>
      <c r="H350" s="33">
        <f t="shared" si="46"/>
        <v>0.96725338244217118</v>
      </c>
      <c r="I350" s="33">
        <f t="shared" si="47"/>
        <v>0.93147060059681419</v>
      </c>
      <c r="J350" s="33">
        <f t="shared" si="48"/>
        <v>0.88393189593573829</v>
      </c>
      <c r="K350" s="32">
        <v>893290</v>
      </c>
      <c r="L350" s="32">
        <v>898937</v>
      </c>
      <c r="M350" s="32">
        <v>980167</v>
      </c>
      <c r="N350" s="32">
        <v>1038092</v>
      </c>
      <c r="O350" s="32">
        <v>1054914</v>
      </c>
      <c r="P350" s="32">
        <v>1127292</v>
      </c>
      <c r="Q350" s="32">
        <v>1189650</v>
      </c>
      <c r="R350" s="32">
        <v>1227357</v>
      </c>
      <c r="S350" s="32">
        <v>822476</v>
      </c>
      <c r="T350" s="32">
        <v>832717</v>
      </c>
      <c r="U350" s="32">
        <v>868116</v>
      </c>
      <c r="V350" s="32">
        <v>932720</v>
      </c>
      <c r="W350" s="32">
        <v>989195</v>
      </c>
      <c r="X350" s="32">
        <v>1105669</v>
      </c>
      <c r="Y350" s="32">
        <v>1121295</v>
      </c>
      <c r="Z350" s="32">
        <v>1105576</v>
      </c>
      <c r="AA350" s="32">
        <v>39</v>
      </c>
      <c r="AB350" s="32">
        <v>39</v>
      </c>
      <c r="AC350" s="32">
        <v>39</v>
      </c>
      <c r="AD350" s="32">
        <v>19135</v>
      </c>
      <c r="AE350" s="32">
        <v>4626</v>
      </c>
      <c r="AF350" s="32">
        <v>15292</v>
      </c>
      <c r="AG350" s="32">
        <v>13171</v>
      </c>
      <c r="AH350" s="32">
        <v>20676</v>
      </c>
    </row>
    <row r="351" spans="1:34" x14ac:dyDescent="0.3">
      <c r="A351" s="3">
        <v>1933</v>
      </c>
      <c r="B351" s="4" t="s">
        <v>343</v>
      </c>
      <c r="C351" s="33">
        <f t="shared" si="41"/>
        <v>0.87771540343324006</v>
      </c>
      <c r="D351" s="33">
        <f t="shared" si="42"/>
        <v>0.84103625145575733</v>
      </c>
      <c r="E351" s="33">
        <f t="shared" si="43"/>
        <v>0.80108987355122996</v>
      </c>
      <c r="F351" s="33">
        <f t="shared" si="44"/>
        <v>0.84782461859903813</v>
      </c>
      <c r="G351" s="33">
        <f t="shared" si="45"/>
        <v>0.83964235182107894</v>
      </c>
      <c r="H351" s="33">
        <f t="shared" si="46"/>
        <v>0.83612727799154896</v>
      </c>
      <c r="I351" s="33">
        <f t="shared" si="47"/>
        <v>0.84619193525705649</v>
      </c>
      <c r="J351" s="33">
        <f t="shared" si="48"/>
        <v>0.87955229697099369</v>
      </c>
      <c r="K351" s="32">
        <v>381389</v>
      </c>
      <c r="L351" s="32">
        <v>403570</v>
      </c>
      <c r="M351" s="32">
        <v>426655</v>
      </c>
      <c r="N351" s="32">
        <v>444152</v>
      </c>
      <c r="O351" s="32">
        <v>453742</v>
      </c>
      <c r="P351" s="32">
        <v>476626</v>
      </c>
      <c r="Q351" s="32">
        <v>504889</v>
      </c>
      <c r="R351" s="32">
        <v>523472</v>
      </c>
      <c r="S351" s="32">
        <v>335285</v>
      </c>
      <c r="T351" s="32">
        <v>341101</v>
      </c>
      <c r="U351" s="32">
        <v>343544</v>
      </c>
      <c r="V351" s="32">
        <v>377706</v>
      </c>
      <c r="W351" s="32">
        <v>382312</v>
      </c>
      <c r="X351" s="32">
        <v>405955</v>
      </c>
      <c r="Y351" s="32">
        <v>436611</v>
      </c>
      <c r="Z351" s="32">
        <v>470299</v>
      </c>
      <c r="AA351" s="32">
        <v>534</v>
      </c>
      <c r="AB351" s="32">
        <v>1684</v>
      </c>
      <c r="AC351" s="32">
        <v>1755</v>
      </c>
      <c r="AD351" s="32">
        <v>1143</v>
      </c>
      <c r="AE351" s="32">
        <v>1331</v>
      </c>
      <c r="AF351" s="32">
        <v>7435</v>
      </c>
      <c r="AG351" s="32">
        <v>9378</v>
      </c>
      <c r="AH351" s="32">
        <v>9878</v>
      </c>
    </row>
    <row r="352" spans="1:34" x14ac:dyDescent="0.3">
      <c r="A352" s="3">
        <v>1936</v>
      </c>
      <c r="B352" s="4" t="s">
        <v>344</v>
      </c>
      <c r="C352" s="33">
        <f t="shared" si="41"/>
        <v>0.82995916935948499</v>
      </c>
      <c r="D352" s="33">
        <f t="shared" si="42"/>
        <v>0.75147346769249024</v>
      </c>
      <c r="E352" s="33">
        <f t="shared" si="43"/>
        <v>0.74258530003029222</v>
      </c>
      <c r="F352" s="33">
        <f t="shared" si="44"/>
        <v>0.70611984700382491</v>
      </c>
      <c r="G352" s="33">
        <f t="shared" si="45"/>
        <v>0.85477847300243792</v>
      </c>
      <c r="H352" s="33">
        <f t="shared" si="46"/>
        <v>0.83210356596849</v>
      </c>
      <c r="I352" s="33">
        <f t="shared" si="47"/>
        <v>0.90393727993681927</v>
      </c>
      <c r="J352" s="33">
        <f t="shared" si="48"/>
        <v>0.85728754258355588</v>
      </c>
      <c r="K352" s="32">
        <v>199605</v>
      </c>
      <c r="L352" s="32">
        <v>202244</v>
      </c>
      <c r="M352" s="32">
        <v>217878</v>
      </c>
      <c r="N352" s="32">
        <v>225888</v>
      </c>
      <c r="O352" s="32">
        <v>225187</v>
      </c>
      <c r="P352" s="32">
        <v>233513</v>
      </c>
      <c r="Q352" s="32">
        <v>243112</v>
      </c>
      <c r="R352" s="32">
        <v>260664</v>
      </c>
      <c r="S352" s="32">
        <v>165664</v>
      </c>
      <c r="T352" s="32">
        <v>152086</v>
      </c>
      <c r="U352" s="32">
        <v>163406</v>
      </c>
      <c r="V352" s="32">
        <v>160441</v>
      </c>
      <c r="W352" s="32">
        <v>192827</v>
      </c>
      <c r="X352" s="32">
        <v>194307</v>
      </c>
      <c r="Y352" s="32">
        <v>219758</v>
      </c>
      <c r="Z352" s="32">
        <v>223464</v>
      </c>
      <c r="AA352" s="32">
        <v>0</v>
      </c>
      <c r="AB352" s="32">
        <v>105</v>
      </c>
      <c r="AC352" s="32">
        <v>1613</v>
      </c>
      <c r="AD352" s="32">
        <v>937</v>
      </c>
      <c r="AE352" s="32">
        <v>342</v>
      </c>
      <c r="AF352" s="32">
        <v>0</v>
      </c>
      <c r="AG352" s="32">
        <v>0</v>
      </c>
      <c r="AH352" s="32">
        <v>0</v>
      </c>
    </row>
    <row r="353" spans="1:34" x14ac:dyDescent="0.3">
      <c r="A353" s="3">
        <v>1938</v>
      </c>
      <c r="B353" s="4" t="s">
        <v>345</v>
      </c>
      <c r="C353" s="33">
        <f t="shared" si="41"/>
        <v>1.1978513973115474</v>
      </c>
      <c r="D353" s="33">
        <f t="shared" si="42"/>
        <v>1.3476483662468386</v>
      </c>
      <c r="E353" s="33">
        <f t="shared" si="43"/>
        <v>1.3489776730675662</v>
      </c>
      <c r="F353" s="33">
        <f t="shared" si="44"/>
        <v>1.2564186686421843</v>
      </c>
      <c r="G353" s="33">
        <f t="shared" si="45"/>
        <v>1.2457929076096144</v>
      </c>
      <c r="H353" s="33">
        <f t="shared" si="46"/>
        <v>1.2588650367720136</v>
      </c>
      <c r="I353" s="33">
        <f t="shared" si="47"/>
        <v>1.3049490186205495</v>
      </c>
      <c r="J353" s="33">
        <f t="shared" si="48"/>
        <v>1.3973032396879812</v>
      </c>
      <c r="K353" s="32">
        <v>277855</v>
      </c>
      <c r="L353" s="32">
        <v>274001</v>
      </c>
      <c r="M353" s="32">
        <v>273347</v>
      </c>
      <c r="N353" s="32">
        <v>283470</v>
      </c>
      <c r="O353" s="32">
        <v>295810</v>
      </c>
      <c r="P353" s="32">
        <v>301860</v>
      </c>
      <c r="Q353" s="32">
        <v>309819</v>
      </c>
      <c r="R353" s="32">
        <v>318827</v>
      </c>
      <c r="S353" s="32">
        <v>332829</v>
      </c>
      <c r="T353" s="32">
        <v>369257</v>
      </c>
      <c r="U353" s="32">
        <v>368739</v>
      </c>
      <c r="V353" s="32">
        <v>356157</v>
      </c>
      <c r="W353" s="32">
        <v>370048</v>
      </c>
      <c r="X353" s="32">
        <v>382774</v>
      </c>
      <c r="Y353" s="32">
        <v>404380</v>
      </c>
      <c r="Z353" s="32">
        <v>446598</v>
      </c>
      <c r="AA353" s="32">
        <v>0</v>
      </c>
      <c r="AB353" s="32">
        <v>0</v>
      </c>
      <c r="AC353" s="32">
        <v>0</v>
      </c>
      <c r="AD353" s="32">
        <v>0</v>
      </c>
      <c r="AE353" s="32">
        <v>1530</v>
      </c>
      <c r="AF353" s="32">
        <v>2773</v>
      </c>
      <c r="AG353" s="32">
        <v>82</v>
      </c>
      <c r="AH353" s="32">
        <v>1100</v>
      </c>
    </row>
    <row r="354" spans="1:34" x14ac:dyDescent="0.3">
      <c r="A354" s="3">
        <v>1939</v>
      </c>
      <c r="B354" s="4" t="s">
        <v>346</v>
      </c>
      <c r="C354" s="33">
        <f t="shared" si="41"/>
        <v>0.70007993220787179</v>
      </c>
      <c r="D354" s="33">
        <f t="shared" si="42"/>
        <v>0.79335092739013846</v>
      </c>
      <c r="E354" s="33">
        <f t="shared" si="43"/>
        <v>0.80663293406700876</v>
      </c>
      <c r="F354" s="33">
        <f t="shared" si="44"/>
        <v>0.80637775792856337</v>
      </c>
      <c r="G354" s="33">
        <f t="shared" si="45"/>
        <v>0.75079682932919456</v>
      </c>
      <c r="H354" s="33">
        <f t="shared" si="46"/>
        <v>0.76619558092006324</v>
      </c>
      <c r="I354" s="33">
        <f t="shared" si="47"/>
        <v>0.76052993202925412</v>
      </c>
      <c r="J354" s="33">
        <f t="shared" si="48"/>
        <v>0.79734858114885576</v>
      </c>
      <c r="K354" s="32">
        <v>166391</v>
      </c>
      <c r="L354" s="32">
        <v>189079</v>
      </c>
      <c r="M354" s="32">
        <v>194273</v>
      </c>
      <c r="N354" s="32">
        <v>194802</v>
      </c>
      <c r="O354" s="32">
        <v>204247</v>
      </c>
      <c r="P354" s="32">
        <v>207464</v>
      </c>
      <c r="Q354" s="32">
        <v>216858</v>
      </c>
      <c r="R354" s="32">
        <v>216337</v>
      </c>
      <c r="S354" s="32">
        <v>119348</v>
      </c>
      <c r="T354" s="32">
        <v>150116</v>
      </c>
      <c r="U354" s="32">
        <v>159568</v>
      </c>
      <c r="V354" s="32">
        <v>159945</v>
      </c>
      <c r="W354" s="32">
        <v>155609</v>
      </c>
      <c r="X354" s="32">
        <v>163384</v>
      </c>
      <c r="Y354" s="32">
        <v>167403</v>
      </c>
      <c r="Z354" s="32">
        <v>172642</v>
      </c>
      <c r="AA354" s="32">
        <v>2861</v>
      </c>
      <c r="AB354" s="32">
        <v>110</v>
      </c>
      <c r="AC354" s="32">
        <v>2861</v>
      </c>
      <c r="AD354" s="32">
        <v>2861</v>
      </c>
      <c r="AE354" s="32">
        <v>2261</v>
      </c>
      <c r="AF354" s="32">
        <v>4426</v>
      </c>
      <c r="AG354" s="32">
        <v>2476</v>
      </c>
      <c r="AH354" s="32">
        <v>146</v>
      </c>
    </row>
    <row r="355" spans="1:34" x14ac:dyDescent="0.3">
      <c r="A355" s="3">
        <v>1940</v>
      </c>
      <c r="B355" s="4" t="s">
        <v>347</v>
      </c>
      <c r="C355" s="33">
        <f t="shared" si="41"/>
        <v>0.51523613511704347</v>
      </c>
      <c r="D355" s="33">
        <f t="shared" si="42"/>
        <v>0.56386294349603971</v>
      </c>
      <c r="E355" s="33">
        <f t="shared" si="43"/>
        <v>0.64219298656304136</v>
      </c>
      <c r="F355" s="33">
        <f t="shared" si="44"/>
        <v>0.63171773091988026</v>
      </c>
      <c r="G355" s="33">
        <f t="shared" si="45"/>
        <v>0.60978255532094405</v>
      </c>
      <c r="H355" s="33">
        <f t="shared" si="46"/>
        <v>0.67723036836034423</v>
      </c>
      <c r="I355" s="33">
        <f t="shared" si="47"/>
        <v>0.70865228583808404</v>
      </c>
      <c r="J355" s="33">
        <f t="shared" si="48"/>
        <v>0.8553678553154801</v>
      </c>
      <c r="K355" s="32">
        <v>200182</v>
      </c>
      <c r="L355" s="32">
        <v>205667</v>
      </c>
      <c r="M355" s="32">
        <v>213590</v>
      </c>
      <c r="N355" s="32">
        <v>221094</v>
      </c>
      <c r="O355" s="32">
        <v>224011</v>
      </c>
      <c r="P355" s="32">
        <v>241014</v>
      </c>
      <c r="Q355" s="32">
        <v>235406</v>
      </c>
      <c r="R355" s="32">
        <v>248209</v>
      </c>
      <c r="S355" s="32">
        <v>103141</v>
      </c>
      <c r="T355" s="32">
        <v>115968</v>
      </c>
      <c r="U355" s="32">
        <v>137166</v>
      </c>
      <c r="V355" s="32">
        <v>139669</v>
      </c>
      <c r="W355" s="32">
        <v>136598</v>
      </c>
      <c r="X355" s="32">
        <v>163222</v>
      </c>
      <c r="Y355" s="32">
        <v>166821</v>
      </c>
      <c r="Z355" s="32">
        <v>212310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</row>
    <row r="356" spans="1:34" x14ac:dyDescent="0.3">
      <c r="A356" s="3">
        <v>1941</v>
      </c>
      <c r="B356" s="4" t="s">
        <v>348</v>
      </c>
      <c r="C356" s="33">
        <f t="shared" si="41"/>
        <v>0.88812220838811351</v>
      </c>
      <c r="D356" s="33">
        <f t="shared" si="42"/>
        <v>0.85100101755811175</v>
      </c>
      <c r="E356" s="33">
        <f t="shared" si="43"/>
        <v>0.79793161152682446</v>
      </c>
      <c r="F356" s="33">
        <f t="shared" si="44"/>
        <v>0.80322069714316846</v>
      </c>
      <c r="G356" s="33">
        <f t="shared" si="45"/>
        <v>0.78605017462962545</v>
      </c>
      <c r="H356" s="33">
        <f t="shared" si="46"/>
        <v>0.81963429471122884</v>
      </c>
      <c r="I356" s="33">
        <f t="shared" si="47"/>
        <v>0.83578754950746426</v>
      </c>
      <c r="J356" s="33">
        <f t="shared" si="48"/>
        <v>0.85493815027386844</v>
      </c>
      <c r="K356" s="32">
        <v>229706</v>
      </c>
      <c r="L356" s="32">
        <v>238807</v>
      </c>
      <c r="M356" s="32">
        <v>252177</v>
      </c>
      <c r="N356" s="32">
        <v>256963</v>
      </c>
      <c r="O356" s="32">
        <v>262842</v>
      </c>
      <c r="P356" s="32">
        <v>279460</v>
      </c>
      <c r="Q356" s="32">
        <v>295410</v>
      </c>
      <c r="R356" s="32">
        <v>305256</v>
      </c>
      <c r="S356" s="32">
        <v>207144</v>
      </c>
      <c r="T356" s="32">
        <v>204115</v>
      </c>
      <c r="U356" s="32">
        <v>201262</v>
      </c>
      <c r="V356" s="32">
        <v>206440</v>
      </c>
      <c r="W356" s="32">
        <v>209167</v>
      </c>
      <c r="X356" s="32">
        <v>231615</v>
      </c>
      <c r="Y356" s="32">
        <v>246960</v>
      </c>
      <c r="Z356" s="32">
        <v>261035</v>
      </c>
      <c r="AA356" s="32">
        <v>3137</v>
      </c>
      <c r="AB356" s="32">
        <v>890</v>
      </c>
      <c r="AC356" s="32">
        <v>42</v>
      </c>
      <c r="AD356" s="32">
        <v>42</v>
      </c>
      <c r="AE356" s="32">
        <v>2560</v>
      </c>
      <c r="AF356" s="32">
        <v>2560</v>
      </c>
      <c r="AG356" s="32">
        <v>60</v>
      </c>
      <c r="AH356" s="32">
        <v>60</v>
      </c>
    </row>
    <row r="357" spans="1:34" x14ac:dyDescent="0.3">
      <c r="A357" s="3">
        <v>1942</v>
      </c>
      <c r="B357" s="4" t="s">
        <v>349</v>
      </c>
      <c r="C357" s="33">
        <f t="shared" si="41"/>
        <v>0.85180504254313727</v>
      </c>
      <c r="D357" s="33">
        <f t="shared" si="42"/>
        <v>0.87795524598695007</v>
      </c>
      <c r="E357" s="33">
        <f t="shared" si="43"/>
        <v>0.86529605948392696</v>
      </c>
      <c r="F357" s="33">
        <f t="shared" si="44"/>
        <v>0.88429213090962533</v>
      </c>
      <c r="G357" s="33">
        <f t="shared" si="45"/>
        <v>0.92650579247778897</v>
      </c>
      <c r="H357" s="33">
        <f t="shared" si="46"/>
        <v>0.9108865879702216</v>
      </c>
      <c r="I357" s="33">
        <f t="shared" si="47"/>
        <v>0.89806503049436903</v>
      </c>
      <c r="J357" s="33">
        <f t="shared" si="48"/>
        <v>0.8350905826668843</v>
      </c>
      <c r="K357" s="32">
        <v>357637</v>
      </c>
      <c r="L357" s="32">
        <v>374715</v>
      </c>
      <c r="M357" s="32">
        <v>408043</v>
      </c>
      <c r="N357" s="32">
        <v>435476</v>
      </c>
      <c r="O357" s="32">
        <v>436946</v>
      </c>
      <c r="P357" s="32">
        <v>450931</v>
      </c>
      <c r="Q357" s="32">
        <v>469103</v>
      </c>
      <c r="R357" s="32">
        <v>490160</v>
      </c>
      <c r="S357" s="32">
        <v>304906</v>
      </c>
      <c r="T357" s="32">
        <v>329252</v>
      </c>
      <c r="U357" s="32">
        <v>353347</v>
      </c>
      <c r="V357" s="32">
        <v>385357</v>
      </c>
      <c r="W357" s="32">
        <v>405102</v>
      </c>
      <c r="X357" s="32">
        <v>411016</v>
      </c>
      <c r="Y357" s="32">
        <v>424989</v>
      </c>
      <c r="Z357" s="32">
        <v>412800</v>
      </c>
      <c r="AA357" s="32">
        <v>269</v>
      </c>
      <c r="AB357" s="32">
        <v>269</v>
      </c>
      <c r="AC357" s="32">
        <v>269</v>
      </c>
      <c r="AD357" s="32">
        <v>269</v>
      </c>
      <c r="AE357" s="32">
        <v>269</v>
      </c>
      <c r="AF357" s="32">
        <v>269</v>
      </c>
      <c r="AG357" s="32">
        <v>3704</v>
      </c>
      <c r="AH357" s="32">
        <v>3472</v>
      </c>
    </row>
    <row r="358" spans="1:34" x14ac:dyDescent="0.3">
      <c r="A358" s="3">
        <v>1943</v>
      </c>
      <c r="B358" s="4" t="s">
        <v>350</v>
      </c>
      <c r="C358" s="33">
        <f t="shared" si="41"/>
        <v>0.44525230522419362</v>
      </c>
      <c r="D358" s="33">
        <f t="shared" si="42"/>
        <v>0.47083828921716975</v>
      </c>
      <c r="E358" s="33">
        <f t="shared" si="43"/>
        <v>0.56636991610432241</v>
      </c>
      <c r="F358" s="33">
        <f t="shared" si="44"/>
        <v>0.65790557586366682</v>
      </c>
      <c r="G358" s="33">
        <f t="shared" si="45"/>
        <v>0.5881281910897771</v>
      </c>
      <c r="H358" s="33">
        <f t="shared" si="46"/>
        <v>0.61098520281002211</v>
      </c>
      <c r="I358" s="33">
        <f t="shared" si="47"/>
        <v>0.637744375438003</v>
      </c>
      <c r="J358" s="33">
        <f t="shared" si="48"/>
        <v>0.77629304770079133</v>
      </c>
      <c r="K358" s="32">
        <v>135887</v>
      </c>
      <c r="L358" s="32">
        <v>142087</v>
      </c>
      <c r="M358" s="32">
        <v>175456</v>
      </c>
      <c r="N358" s="32">
        <v>155384</v>
      </c>
      <c r="O358" s="32">
        <v>157078</v>
      </c>
      <c r="P358" s="32">
        <v>159287</v>
      </c>
      <c r="Q358" s="32">
        <v>165524</v>
      </c>
      <c r="R358" s="32">
        <v>170102</v>
      </c>
      <c r="S358" s="32">
        <v>61102</v>
      </c>
      <c r="T358" s="32">
        <v>67316</v>
      </c>
      <c r="U358" s="32">
        <v>99971</v>
      </c>
      <c r="V358" s="32">
        <v>102485</v>
      </c>
      <c r="W358" s="32">
        <v>92382</v>
      </c>
      <c r="X358" s="32">
        <v>97322</v>
      </c>
      <c r="Y358" s="32">
        <v>105562</v>
      </c>
      <c r="Z358" s="32">
        <v>132049</v>
      </c>
      <c r="AA358" s="32">
        <v>598</v>
      </c>
      <c r="AB358" s="32">
        <v>416</v>
      </c>
      <c r="AC358" s="32">
        <v>598</v>
      </c>
      <c r="AD358" s="32">
        <v>257</v>
      </c>
      <c r="AE358" s="32">
        <v>0</v>
      </c>
      <c r="AF358" s="32">
        <v>0</v>
      </c>
      <c r="AG358" s="32">
        <v>0</v>
      </c>
      <c r="AH358" s="32">
        <v>0</v>
      </c>
    </row>
    <row r="359" spans="1:34" x14ac:dyDescent="0.3">
      <c r="A359" s="3">
        <v>2002</v>
      </c>
      <c r="B359" s="4" t="s">
        <v>351</v>
      </c>
      <c r="C359" s="33">
        <f t="shared" si="41"/>
        <v>0.94341698927822581</v>
      </c>
      <c r="D359" s="33">
        <f t="shared" si="42"/>
        <v>1.0429397235252604</v>
      </c>
      <c r="E359" s="33">
        <f t="shared" si="43"/>
        <v>0.94853137135460286</v>
      </c>
      <c r="F359" s="33">
        <f t="shared" si="44"/>
        <v>1.3641547362013164</v>
      </c>
      <c r="G359" s="33">
        <f t="shared" si="45"/>
        <v>1.6212196232001481</v>
      </c>
      <c r="H359" s="33">
        <f t="shared" si="46"/>
        <v>1.6450120933905918</v>
      </c>
      <c r="I359" s="33">
        <f t="shared" si="47"/>
        <v>1.5498332715820675</v>
      </c>
      <c r="J359" s="33">
        <f t="shared" si="48"/>
        <v>1.3701177575589996</v>
      </c>
      <c r="K359" s="32">
        <v>201739</v>
      </c>
      <c r="L359" s="32">
        <v>192712</v>
      </c>
      <c r="M359" s="32">
        <v>210128</v>
      </c>
      <c r="N359" s="32">
        <v>228337</v>
      </c>
      <c r="O359" s="32">
        <v>199947</v>
      </c>
      <c r="P359" s="32">
        <v>202590</v>
      </c>
      <c r="Q359" s="32">
        <v>218619</v>
      </c>
      <c r="R359" s="32">
        <v>227841</v>
      </c>
      <c r="S359" s="32">
        <v>196275</v>
      </c>
      <c r="T359" s="32">
        <v>206565</v>
      </c>
      <c r="U359" s="32">
        <v>204028</v>
      </c>
      <c r="V359" s="32">
        <v>316464</v>
      </c>
      <c r="W359" s="32">
        <v>328934</v>
      </c>
      <c r="X359" s="32">
        <v>341707</v>
      </c>
      <c r="Y359" s="32">
        <v>350382</v>
      </c>
      <c r="Z359" s="32">
        <v>314860</v>
      </c>
      <c r="AA359" s="32">
        <v>5951</v>
      </c>
      <c r="AB359" s="32">
        <v>5578</v>
      </c>
      <c r="AC359" s="32">
        <v>4715</v>
      </c>
      <c r="AD359" s="32">
        <v>4977</v>
      </c>
      <c r="AE359" s="32">
        <v>4776</v>
      </c>
      <c r="AF359" s="32">
        <v>8444</v>
      </c>
      <c r="AG359" s="32">
        <v>11559</v>
      </c>
      <c r="AH359" s="32">
        <v>2691</v>
      </c>
    </row>
    <row r="360" spans="1:34" x14ac:dyDescent="0.3">
      <c r="A360" s="3">
        <v>2003</v>
      </c>
      <c r="B360" s="4" t="s">
        <v>352</v>
      </c>
      <c r="C360" s="33">
        <f t="shared" si="41"/>
        <v>0.9374045564530995</v>
      </c>
      <c r="D360" s="33">
        <f t="shared" si="42"/>
        <v>0.90921887137267487</v>
      </c>
      <c r="E360" s="33">
        <f t="shared" si="43"/>
        <v>0.95784487116854733</v>
      </c>
      <c r="F360" s="33">
        <f t="shared" si="44"/>
        <v>0.98179982105734065</v>
      </c>
      <c r="G360" s="33">
        <f t="shared" si="45"/>
        <v>1.1547153426245211</v>
      </c>
      <c r="H360" s="33">
        <f t="shared" si="46"/>
        <v>1.2373277723748743</v>
      </c>
      <c r="I360" s="33">
        <f t="shared" si="47"/>
        <v>1.366765425399229</v>
      </c>
      <c r="J360" s="33">
        <f t="shared" si="48"/>
        <v>1.387075957166886</v>
      </c>
      <c r="K360" s="32">
        <v>515357</v>
      </c>
      <c r="L360" s="32">
        <v>554851</v>
      </c>
      <c r="M360" s="32">
        <v>587473</v>
      </c>
      <c r="N360" s="32">
        <v>608016</v>
      </c>
      <c r="O360" s="32">
        <v>591887</v>
      </c>
      <c r="P360" s="32">
        <v>620037</v>
      </c>
      <c r="Q360" s="32">
        <v>685509</v>
      </c>
      <c r="R360" s="32">
        <v>720564</v>
      </c>
      <c r="S360" s="32">
        <v>493409</v>
      </c>
      <c r="T360" s="32">
        <v>515919</v>
      </c>
      <c r="U360" s="32">
        <v>573955</v>
      </c>
      <c r="V360" s="32">
        <v>609806</v>
      </c>
      <c r="W360" s="32">
        <v>690388</v>
      </c>
      <c r="X360" s="32">
        <v>781233</v>
      </c>
      <c r="Y360" s="32">
        <v>946989</v>
      </c>
      <c r="Z360" s="32">
        <v>1007672</v>
      </c>
      <c r="AA360" s="32">
        <v>10311</v>
      </c>
      <c r="AB360" s="32">
        <v>11438</v>
      </c>
      <c r="AC360" s="32">
        <v>11247</v>
      </c>
      <c r="AD360" s="32">
        <v>12856</v>
      </c>
      <c r="AE360" s="32">
        <v>6927</v>
      </c>
      <c r="AF360" s="32">
        <v>14044</v>
      </c>
      <c r="AG360" s="32">
        <v>10059</v>
      </c>
      <c r="AH360" s="32">
        <v>8195</v>
      </c>
    </row>
    <row r="361" spans="1:34" x14ac:dyDescent="0.3">
      <c r="A361" s="3">
        <v>2004</v>
      </c>
      <c r="B361" s="4" t="s">
        <v>353</v>
      </c>
      <c r="C361" s="33">
        <f t="shared" si="41"/>
        <v>1.5923969804079428</v>
      </c>
      <c r="D361" s="33">
        <f t="shared" si="42"/>
        <v>1.6450366900364526</v>
      </c>
      <c r="E361" s="33">
        <f t="shared" si="43"/>
        <v>1.6014024326669041</v>
      </c>
      <c r="F361" s="33">
        <f t="shared" si="44"/>
        <v>1.4590935355691121</v>
      </c>
      <c r="G361" s="33">
        <f t="shared" si="45"/>
        <v>1.5842540182219935</v>
      </c>
      <c r="H361" s="33">
        <f t="shared" si="46"/>
        <v>1.6013891130951641</v>
      </c>
      <c r="I361" s="33">
        <f t="shared" si="47"/>
        <v>1.6519764612074401</v>
      </c>
      <c r="J361" s="33">
        <f t="shared" si="48"/>
        <v>1.6106050145532913</v>
      </c>
      <c r="K361" s="32">
        <v>906745</v>
      </c>
      <c r="L361" s="32">
        <v>947805</v>
      </c>
      <c r="M361" s="32">
        <v>1016662</v>
      </c>
      <c r="N361" s="32">
        <v>1095487</v>
      </c>
      <c r="O361" s="32">
        <v>1156295</v>
      </c>
      <c r="P361" s="32">
        <v>1207965</v>
      </c>
      <c r="Q361" s="32">
        <v>1276701</v>
      </c>
      <c r="R361" s="32">
        <v>1381818</v>
      </c>
      <c r="S361" s="32">
        <v>1448374</v>
      </c>
      <c r="T361" s="32">
        <v>1565365</v>
      </c>
      <c r="U361" s="32">
        <v>1637893</v>
      </c>
      <c r="V361" s="32">
        <v>1608234</v>
      </c>
      <c r="W361" s="32">
        <v>1841689</v>
      </c>
      <c r="X361" s="32">
        <v>1944246</v>
      </c>
      <c r="Y361" s="32">
        <v>2123910</v>
      </c>
      <c r="Z361" s="32">
        <v>2228107</v>
      </c>
      <c r="AA361" s="32">
        <v>4476</v>
      </c>
      <c r="AB361" s="32">
        <v>6191</v>
      </c>
      <c r="AC361" s="32">
        <v>9808</v>
      </c>
      <c r="AD361" s="32">
        <v>9816</v>
      </c>
      <c r="AE361" s="32">
        <v>9824</v>
      </c>
      <c r="AF361" s="32">
        <v>9824</v>
      </c>
      <c r="AG361" s="32">
        <v>14830</v>
      </c>
      <c r="AH361" s="32">
        <v>2544</v>
      </c>
    </row>
    <row r="362" spans="1:34" x14ac:dyDescent="0.3">
      <c r="A362" s="3">
        <v>2011</v>
      </c>
      <c r="B362" s="4" t="s">
        <v>354</v>
      </c>
      <c r="C362" s="33">
        <f t="shared" si="41"/>
        <v>0.51170307390997505</v>
      </c>
      <c r="D362" s="33">
        <f t="shared" si="42"/>
        <v>0.53866506218048082</v>
      </c>
      <c r="E362" s="33">
        <f t="shared" si="43"/>
        <v>0.56826545980243759</v>
      </c>
      <c r="F362" s="33">
        <f t="shared" si="44"/>
        <v>0.59248556972849709</v>
      </c>
      <c r="G362" s="33">
        <f t="shared" si="45"/>
        <v>0.57064777116790733</v>
      </c>
      <c r="H362" s="33">
        <f t="shared" si="46"/>
        <v>0.56023696921756405</v>
      </c>
      <c r="I362" s="33">
        <f t="shared" si="47"/>
        <v>0.58054221834230568</v>
      </c>
      <c r="J362" s="33">
        <f t="shared" si="48"/>
        <v>0.54468506939148997</v>
      </c>
      <c r="K362" s="32">
        <v>239467</v>
      </c>
      <c r="L362" s="32">
        <v>250963</v>
      </c>
      <c r="M362" s="32">
        <v>264929</v>
      </c>
      <c r="N362" s="32">
        <v>280660</v>
      </c>
      <c r="O362" s="32">
        <v>287617</v>
      </c>
      <c r="P362" s="32">
        <v>297085</v>
      </c>
      <c r="Q362" s="32">
        <v>309285</v>
      </c>
      <c r="R362" s="32">
        <v>327850</v>
      </c>
      <c r="S362" s="32">
        <v>128809</v>
      </c>
      <c r="T362" s="32">
        <v>138656</v>
      </c>
      <c r="U362" s="32">
        <v>154021</v>
      </c>
      <c r="V362" s="32">
        <v>169476</v>
      </c>
      <c r="W362" s="32">
        <v>164735</v>
      </c>
      <c r="X362" s="32">
        <v>166733</v>
      </c>
      <c r="Y362" s="32">
        <v>179848</v>
      </c>
      <c r="Z362" s="32">
        <v>178870</v>
      </c>
      <c r="AA362" s="32">
        <v>6273</v>
      </c>
      <c r="AB362" s="32">
        <v>3471</v>
      </c>
      <c r="AC362" s="32">
        <v>3471</v>
      </c>
      <c r="AD362" s="32">
        <v>3189</v>
      </c>
      <c r="AE362" s="32">
        <v>607</v>
      </c>
      <c r="AF362" s="32">
        <v>295</v>
      </c>
      <c r="AG362" s="32">
        <v>295</v>
      </c>
      <c r="AH362" s="32">
        <v>295</v>
      </c>
    </row>
    <row r="363" spans="1:34" x14ac:dyDescent="0.3">
      <c r="A363" s="3">
        <v>2012</v>
      </c>
      <c r="B363" s="4" t="s">
        <v>355</v>
      </c>
      <c r="C363" s="33">
        <f t="shared" si="41"/>
        <v>0.76539059117190089</v>
      </c>
      <c r="D363" s="33">
        <f t="shared" si="42"/>
        <v>0.71787231540006102</v>
      </c>
      <c r="E363" s="33">
        <f t="shared" si="43"/>
        <v>0.69502234592019696</v>
      </c>
      <c r="F363" s="33">
        <f t="shared" si="44"/>
        <v>0.69077172186848146</v>
      </c>
      <c r="G363" s="33">
        <f t="shared" si="45"/>
        <v>0.68997674193060654</v>
      </c>
      <c r="H363" s="33">
        <f t="shared" si="46"/>
        <v>0.69666701190381497</v>
      </c>
      <c r="I363" s="33">
        <f t="shared" si="47"/>
        <v>0.75670781280720123</v>
      </c>
      <c r="J363" s="33">
        <f t="shared" si="48"/>
        <v>0.72951959816683121</v>
      </c>
      <c r="K363" s="32">
        <v>1295613</v>
      </c>
      <c r="L363" s="32">
        <v>1428332</v>
      </c>
      <c r="M363" s="32">
        <v>1494680</v>
      </c>
      <c r="N363" s="32">
        <v>1606952</v>
      </c>
      <c r="O363" s="32">
        <v>1660069</v>
      </c>
      <c r="P363" s="32">
        <v>1747591</v>
      </c>
      <c r="Q363" s="32">
        <v>1881910</v>
      </c>
      <c r="R363" s="32">
        <v>2000034</v>
      </c>
      <c r="S363" s="32">
        <v>1008969</v>
      </c>
      <c r="T363" s="32">
        <v>1053370</v>
      </c>
      <c r="U363" s="32">
        <v>1039428</v>
      </c>
      <c r="V363" s="32">
        <v>1154991</v>
      </c>
      <c r="W363" s="32">
        <v>1161294</v>
      </c>
      <c r="X363" s="32">
        <v>1233972</v>
      </c>
      <c r="Y363" s="32">
        <v>1461837</v>
      </c>
      <c r="Z363" s="32">
        <v>1506806</v>
      </c>
      <c r="AA363" s="32">
        <v>17319</v>
      </c>
      <c r="AB363" s="32">
        <v>28010</v>
      </c>
      <c r="AC363" s="32">
        <v>592</v>
      </c>
      <c r="AD363" s="32">
        <v>44954</v>
      </c>
      <c r="AE363" s="32">
        <v>15885</v>
      </c>
      <c r="AF363" s="32">
        <v>16483</v>
      </c>
      <c r="AG363" s="32">
        <v>37781</v>
      </c>
      <c r="AH363" s="32">
        <v>47742</v>
      </c>
    </row>
    <row r="364" spans="1:34" x14ac:dyDescent="0.3">
      <c r="A364" s="3">
        <v>2014</v>
      </c>
      <c r="B364" s="4" t="s">
        <v>356</v>
      </c>
      <c r="C364" s="33">
        <f t="shared" si="41"/>
        <v>0.35803982389433658</v>
      </c>
      <c r="D364" s="33">
        <f t="shared" si="42"/>
        <v>0.3768527160724286</v>
      </c>
      <c r="E364" s="33">
        <f t="shared" si="43"/>
        <v>0.36309358081979892</v>
      </c>
      <c r="F364" s="33">
        <f t="shared" si="44"/>
        <v>0.36144432785004116</v>
      </c>
      <c r="G364" s="33">
        <f t="shared" si="45"/>
        <v>0.29290882994946627</v>
      </c>
      <c r="H364" s="33">
        <f t="shared" si="46"/>
        <v>0.27744855967078191</v>
      </c>
      <c r="I364" s="33">
        <f t="shared" si="47"/>
        <v>0.29923955181040529</v>
      </c>
      <c r="J364" s="33">
        <f t="shared" si="48"/>
        <v>0.21404195691672309</v>
      </c>
      <c r="K364" s="32">
        <v>119928</v>
      </c>
      <c r="L364" s="32">
        <v>133925</v>
      </c>
      <c r="M364" s="32">
        <v>129300</v>
      </c>
      <c r="N364" s="32">
        <v>132463</v>
      </c>
      <c r="O364" s="32">
        <v>133772</v>
      </c>
      <c r="P364" s="32">
        <v>133650</v>
      </c>
      <c r="Q364" s="32">
        <v>141101</v>
      </c>
      <c r="R364" s="32">
        <v>149153</v>
      </c>
      <c r="S364" s="32">
        <v>43461</v>
      </c>
      <c r="T364" s="32">
        <v>51175</v>
      </c>
      <c r="U364" s="32">
        <v>47017</v>
      </c>
      <c r="V364" s="32">
        <v>48279</v>
      </c>
      <c r="W364" s="32">
        <v>40358</v>
      </c>
      <c r="X364" s="32">
        <v>38270</v>
      </c>
      <c r="Y364" s="32">
        <v>43324</v>
      </c>
      <c r="Z364" s="32">
        <v>34007</v>
      </c>
      <c r="AA364" s="32">
        <v>522</v>
      </c>
      <c r="AB364" s="32">
        <v>705</v>
      </c>
      <c r="AC364" s="32">
        <v>69</v>
      </c>
      <c r="AD364" s="32">
        <v>401</v>
      </c>
      <c r="AE364" s="32">
        <v>1175</v>
      </c>
      <c r="AF364" s="32">
        <v>1189</v>
      </c>
      <c r="AG364" s="32">
        <v>1101</v>
      </c>
      <c r="AH364" s="32">
        <v>2082</v>
      </c>
    </row>
    <row r="365" spans="1:34" x14ac:dyDescent="0.3">
      <c r="A365" s="3">
        <v>2015</v>
      </c>
      <c r="B365" s="4" t="s">
        <v>357</v>
      </c>
      <c r="C365" s="33">
        <f t="shared" si="41"/>
        <v>0.28492471888698306</v>
      </c>
      <c r="D365" s="33">
        <f t="shared" si="42"/>
        <v>0.29005850192931892</v>
      </c>
      <c r="E365" s="33">
        <f t="shared" si="43"/>
        <v>0.27813763383535473</v>
      </c>
      <c r="F365" s="33">
        <f t="shared" si="44"/>
        <v>0.31227058873394653</v>
      </c>
      <c r="G365" s="33">
        <f t="shared" si="45"/>
        <v>0.30045620288764979</v>
      </c>
      <c r="H365" s="33">
        <f t="shared" si="46"/>
        <v>0.32229039489299649</v>
      </c>
      <c r="I365" s="33">
        <f t="shared" si="47"/>
        <v>0.41883440789767568</v>
      </c>
      <c r="J365" s="33">
        <f t="shared" si="48"/>
        <v>0.22557422008913267</v>
      </c>
      <c r="K365" s="32">
        <v>99693</v>
      </c>
      <c r="L365" s="32">
        <v>104441</v>
      </c>
      <c r="M365" s="32">
        <v>112545</v>
      </c>
      <c r="N365" s="32">
        <v>117965</v>
      </c>
      <c r="O365" s="32">
        <v>122314</v>
      </c>
      <c r="P365" s="32">
        <v>128921</v>
      </c>
      <c r="Q365" s="32">
        <v>134318</v>
      </c>
      <c r="R365" s="32">
        <v>140016</v>
      </c>
      <c r="S365" s="32">
        <v>29671</v>
      </c>
      <c r="T365" s="32">
        <v>31665</v>
      </c>
      <c r="U365" s="32">
        <v>32422</v>
      </c>
      <c r="V365" s="32">
        <v>38110</v>
      </c>
      <c r="W365" s="32">
        <v>37607</v>
      </c>
      <c r="X365" s="32">
        <v>41876</v>
      </c>
      <c r="Y365" s="32">
        <v>56257</v>
      </c>
      <c r="Z365" s="32">
        <v>52990</v>
      </c>
      <c r="AA365" s="32">
        <v>1266</v>
      </c>
      <c r="AB365" s="32">
        <v>1371</v>
      </c>
      <c r="AC365" s="32">
        <v>1119</v>
      </c>
      <c r="AD365" s="32">
        <v>1273</v>
      </c>
      <c r="AE365" s="32">
        <v>857</v>
      </c>
      <c r="AF365" s="32">
        <v>326</v>
      </c>
      <c r="AG365" s="32">
        <v>0</v>
      </c>
      <c r="AH365" s="32">
        <v>21406</v>
      </c>
    </row>
    <row r="366" spans="1:34" x14ac:dyDescent="0.3">
      <c r="A366" s="3">
        <v>2017</v>
      </c>
      <c r="B366" s="4" t="s">
        <v>358</v>
      </c>
      <c r="C366" s="33">
        <f t="shared" si="41"/>
        <v>0.35161714734640176</v>
      </c>
      <c r="D366" s="33">
        <f t="shared" si="42"/>
        <v>0.35127126832365579</v>
      </c>
      <c r="E366" s="33">
        <f t="shared" si="43"/>
        <v>0.38136746321966153</v>
      </c>
      <c r="F366" s="33">
        <f t="shared" si="44"/>
        <v>0.3829248694254721</v>
      </c>
      <c r="G366" s="33">
        <f t="shared" si="45"/>
        <v>0.38692469728885992</v>
      </c>
      <c r="H366" s="33">
        <f t="shared" si="46"/>
        <v>0.58791005194899548</v>
      </c>
      <c r="I366" s="33">
        <f t="shared" si="47"/>
        <v>0.58656462585034008</v>
      </c>
      <c r="J366" s="33">
        <f t="shared" si="48"/>
        <v>0.66385488350413346</v>
      </c>
      <c r="K366" s="32">
        <v>105649</v>
      </c>
      <c r="L366" s="32">
        <v>108671</v>
      </c>
      <c r="M366" s="32">
        <v>117590</v>
      </c>
      <c r="N366" s="32">
        <v>124450</v>
      </c>
      <c r="O366" s="32">
        <v>131974</v>
      </c>
      <c r="P366" s="32">
        <v>137635</v>
      </c>
      <c r="Q366" s="32">
        <v>147000</v>
      </c>
      <c r="R366" s="32">
        <v>154469</v>
      </c>
      <c r="S366" s="32">
        <v>56299</v>
      </c>
      <c r="T366" s="32">
        <v>53846</v>
      </c>
      <c r="U366" s="32">
        <v>56600</v>
      </c>
      <c r="V366" s="32">
        <v>60456</v>
      </c>
      <c r="W366" s="32">
        <v>64239</v>
      </c>
      <c r="X366" s="32">
        <v>93758</v>
      </c>
      <c r="Y366" s="32">
        <v>98941</v>
      </c>
      <c r="Z366" s="32">
        <v>110326</v>
      </c>
      <c r="AA366" s="32">
        <v>19151</v>
      </c>
      <c r="AB366" s="32">
        <v>15673</v>
      </c>
      <c r="AC366" s="32">
        <v>11755</v>
      </c>
      <c r="AD366" s="32">
        <v>12801</v>
      </c>
      <c r="AE366" s="32">
        <v>13175</v>
      </c>
      <c r="AF366" s="32">
        <v>12841</v>
      </c>
      <c r="AG366" s="32">
        <v>12716</v>
      </c>
      <c r="AH366" s="32">
        <v>7781</v>
      </c>
    </row>
    <row r="367" spans="1:34" x14ac:dyDescent="0.3">
      <c r="A367" s="3">
        <v>2018</v>
      </c>
      <c r="B367" s="4" t="s">
        <v>359</v>
      </c>
      <c r="C367" s="33">
        <f t="shared" si="41"/>
        <v>0.382522479301597</v>
      </c>
      <c r="D367" s="33">
        <f t="shared" si="42"/>
        <v>0.67900146635835545</v>
      </c>
      <c r="E367" s="33">
        <f t="shared" si="43"/>
        <v>0.83891227411657465</v>
      </c>
      <c r="F367" s="33">
        <f t="shared" si="44"/>
        <v>0.81191043106028082</v>
      </c>
      <c r="G367" s="33">
        <f t="shared" si="45"/>
        <v>0.84724397444248867</v>
      </c>
      <c r="H367" s="33">
        <f t="shared" si="46"/>
        <v>0.76436741101464134</v>
      </c>
      <c r="I367" s="33">
        <f t="shared" si="47"/>
        <v>0.74942727306868973</v>
      </c>
      <c r="J367" s="33">
        <f t="shared" si="48"/>
        <v>0.70069209445773695</v>
      </c>
      <c r="K367" s="32">
        <v>137571</v>
      </c>
      <c r="L367" s="32">
        <v>141848</v>
      </c>
      <c r="M367" s="32">
        <v>149192</v>
      </c>
      <c r="N367" s="32">
        <v>153714</v>
      </c>
      <c r="O367" s="32">
        <v>144302</v>
      </c>
      <c r="P367" s="32">
        <v>156065</v>
      </c>
      <c r="Q367" s="32">
        <v>159762</v>
      </c>
      <c r="R367" s="32">
        <v>163417</v>
      </c>
      <c r="S367" s="32">
        <v>56423</v>
      </c>
      <c r="T367" s="32">
        <v>100319</v>
      </c>
      <c r="U367" s="32">
        <v>128958</v>
      </c>
      <c r="V367" s="32">
        <v>129968</v>
      </c>
      <c r="W367" s="32">
        <v>125809</v>
      </c>
      <c r="X367" s="32">
        <v>121742</v>
      </c>
      <c r="Y367" s="32">
        <v>122036</v>
      </c>
      <c r="Z367" s="32">
        <v>127505</v>
      </c>
      <c r="AA367" s="32">
        <v>3799</v>
      </c>
      <c r="AB367" s="32">
        <v>4004</v>
      </c>
      <c r="AC367" s="32">
        <v>3799</v>
      </c>
      <c r="AD367" s="32">
        <v>5166</v>
      </c>
      <c r="AE367" s="32">
        <v>3550</v>
      </c>
      <c r="AF367" s="32">
        <v>2451</v>
      </c>
      <c r="AG367" s="32">
        <v>2306</v>
      </c>
      <c r="AH367" s="32">
        <v>13000</v>
      </c>
    </row>
    <row r="368" spans="1:34" x14ac:dyDescent="0.3">
      <c r="A368" s="3">
        <v>2019</v>
      </c>
      <c r="B368" s="4" t="s">
        <v>360</v>
      </c>
      <c r="C368" s="33">
        <f t="shared" si="41"/>
        <v>1.0217564708738425</v>
      </c>
      <c r="D368" s="33">
        <f t="shared" si="42"/>
        <v>1.0064592118327023</v>
      </c>
      <c r="E368" s="33">
        <f t="shared" si="43"/>
        <v>0.93930193574414511</v>
      </c>
      <c r="F368" s="33">
        <f t="shared" si="44"/>
        <v>0.97258315090742176</v>
      </c>
      <c r="G368" s="33">
        <f t="shared" si="45"/>
        <v>0.8930574331972807</v>
      </c>
      <c r="H368" s="33">
        <f t="shared" si="46"/>
        <v>0.90501391767075412</v>
      </c>
      <c r="I368" s="33">
        <f t="shared" si="47"/>
        <v>0.89350591581591898</v>
      </c>
      <c r="J368" s="33">
        <f t="shared" si="48"/>
        <v>0.92089767370777353</v>
      </c>
      <c r="K368" s="32">
        <v>259509</v>
      </c>
      <c r="L368" s="32">
        <v>264893</v>
      </c>
      <c r="M368" s="32">
        <v>287538</v>
      </c>
      <c r="N368" s="32">
        <v>283220</v>
      </c>
      <c r="O368" s="32">
        <v>309194</v>
      </c>
      <c r="P368" s="32">
        <v>309319</v>
      </c>
      <c r="Q368" s="32">
        <v>319229</v>
      </c>
      <c r="R368" s="32">
        <v>333707</v>
      </c>
      <c r="S368" s="32">
        <v>265575</v>
      </c>
      <c r="T368" s="32">
        <v>267370</v>
      </c>
      <c r="U368" s="32">
        <v>270851</v>
      </c>
      <c r="V368" s="32">
        <v>276221</v>
      </c>
      <c r="W368" s="32">
        <v>276450</v>
      </c>
      <c r="X368" s="32">
        <v>280260</v>
      </c>
      <c r="Y368" s="32">
        <v>285870</v>
      </c>
      <c r="Z368" s="32">
        <v>307656</v>
      </c>
      <c r="AA368" s="32">
        <v>420</v>
      </c>
      <c r="AB368" s="32">
        <v>766</v>
      </c>
      <c r="AC368" s="32">
        <v>766</v>
      </c>
      <c r="AD368" s="32">
        <v>766</v>
      </c>
      <c r="AE368" s="32">
        <v>322</v>
      </c>
      <c r="AF368" s="32">
        <v>322</v>
      </c>
      <c r="AG368" s="32">
        <v>637</v>
      </c>
      <c r="AH368" s="32">
        <v>346</v>
      </c>
    </row>
    <row r="369" spans="1:34" x14ac:dyDescent="0.3">
      <c r="A369" s="3">
        <v>2020</v>
      </c>
      <c r="B369" s="4" t="s">
        <v>361</v>
      </c>
      <c r="C369" s="33">
        <f t="shared" si="41"/>
        <v>0.42348309402501155</v>
      </c>
      <c r="D369" s="33">
        <f t="shared" si="42"/>
        <v>0.43927990077077611</v>
      </c>
      <c r="E369" s="33">
        <f t="shared" si="43"/>
        <v>0.50873863332749836</v>
      </c>
      <c r="F369" s="33">
        <f t="shared" si="44"/>
        <v>0.63425051287103462</v>
      </c>
      <c r="G369" s="33">
        <f t="shared" si="45"/>
        <v>0.67080100847830681</v>
      </c>
      <c r="H369" s="33">
        <f t="shared" si="46"/>
        <v>0.67002459495104316</v>
      </c>
      <c r="I369" s="33">
        <f t="shared" si="47"/>
        <v>0.65943843773407884</v>
      </c>
      <c r="J369" s="33">
        <f t="shared" si="48"/>
        <v>0.66050677005482417</v>
      </c>
      <c r="K369" s="32">
        <v>302260</v>
      </c>
      <c r="L369" s="32">
        <v>320067</v>
      </c>
      <c r="M369" s="32">
        <v>325623</v>
      </c>
      <c r="N369" s="32">
        <v>345116</v>
      </c>
      <c r="O369" s="32">
        <v>349834</v>
      </c>
      <c r="P369" s="32">
        <v>364709</v>
      </c>
      <c r="Q369" s="32">
        <v>396501</v>
      </c>
      <c r="R369" s="32">
        <v>388697</v>
      </c>
      <c r="S369" s="32">
        <v>130964</v>
      </c>
      <c r="T369" s="32">
        <v>141926</v>
      </c>
      <c r="U369" s="32">
        <v>166510</v>
      </c>
      <c r="V369" s="32">
        <v>218923</v>
      </c>
      <c r="W369" s="32">
        <v>235160</v>
      </c>
      <c r="X369" s="32">
        <v>244364</v>
      </c>
      <c r="Y369" s="32">
        <v>261468</v>
      </c>
      <c r="Z369" s="32">
        <v>256737</v>
      </c>
      <c r="AA369" s="32">
        <v>2962</v>
      </c>
      <c r="AB369" s="32">
        <v>1327</v>
      </c>
      <c r="AC369" s="32">
        <v>853</v>
      </c>
      <c r="AD369" s="32">
        <v>33</v>
      </c>
      <c r="AE369" s="32">
        <v>491</v>
      </c>
      <c r="AF369" s="32">
        <v>0</v>
      </c>
      <c r="AG369" s="32">
        <v>0</v>
      </c>
      <c r="AH369" s="32">
        <v>0</v>
      </c>
    </row>
    <row r="370" spans="1:34" x14ac:dyDescent="0.3">
      <c r="A370" s="3">
        <v>2021</v>
      </c>
      <c r="B370" s="4" t="s">
        <v>362</v>
      </c>
      <c r="C370" s="33">
        <f t="shared" si="41"/>
        <v>0.53106311997586642</v>
      </c>
      <c r="D370" s="33">
        <f t="shared" si="42"/>
        <v>0.55408861015577582</v>
      </c>
      <c r="E370" s="33">
        <f t="shared" si="43"/>
        <v>0.53175481996308949</v>
      </c>
      <c r="F370" s="33">
        <f t="shared" si="44"/>
        <v>0.51933488455616306</v>
      </c>
      <c r="G370" s="33">
        <f t="shared" si="45"/>
        <v>0.47574249905051275</v>
      </c>
      <c r="H370" s="33">
        <f t="shared" si="46"/>
        <v>0.48126445527051936</v>
      </c>
      <c r="I370" s="33">
        <f t="shared" si="47"/>
        <v>0.46458961379761576</v>
      </c>
      <c r="J370" s="33">
        <f t="shared" si="48"/>
        <v>0.46566105367888078</v>
      </c>
      <c r="K370" s="32">
        <v>225412</v>
      </c>
      <c r="L370" s="32">
        <v>247150</v>
      </c>
      <c r="M370" s="32">
        <v>254670</v>
      </c>
      <c r="N370" s="32">
        <v>261729</v>
      </c>
      <c r="O370" s="32">
        <v>263300</v>
      </c>
      <c r="P370" s="32">
        <v>264177</v>
      </c>
      <c r="Q370" s="32">
        <v>284281</v>
      </c>
      <c r="R370" s="32">
        <v>293486</v>
      </c>
      <c r="S370" s="32">
        <v>121157</v>
      </c>
      <c r="T370" s="32">
        <v>138355</v>
      </c>
      <c r="U370" s="32">
        <v>138505</v>
      </c>
      <c r="V370" s="32">
        <v>137607</v>
      </c>
      <c r="W370" s="32">
        <v>129831</v>
      </c>
      <c r="X370" s="32">
        <v>129443</v>
      </c>
      <c r="Y370" s="32">
        <v>133675</v>
      </c>
      <c r="Z370" s="32">
        <v>138605</v>
      </c>
      <c r="AA370" s="32">
        <v>1449</v>
      </c>
      <c r="AB370" s="32">
        <v>1412</v>
      </c>
      <c r="AC370" s="32">
        <v>3083</v>
      </c>
      <c r="AD370" s="32">
        <v>1682</v>
      </c>
      <c r="AE370" s="32">
        <v>4568</v>
      </c>
      <c r="AF370" s="32">
        <v>2304</v>
      </c>
      <c r="AG370" s="32">
        <v>1601</v>
      </c>
      <c r="AH370" s="32">
        <v>1940</v>
      </c>
    </row>
    <row r="371" spans="1:34" x14ac:dyDescent="0.3">
      <c r="A371" s="3">
        <v>2022</v>
      </c>
      <c r="B371" s="4" t="s">
        <v>363</v>
      </c>
      <c r="C371" s="33">
        <f t="shared" si="41"/>
        <v>0.74070614130504331</v>
      </c>
      <c r="D371" s="33">
        <f t="shared" si="42"/>
        <v>0.68034739020923218</v>
      </c>
      <c r="E371" s="33">
        <f t="shared" si="43"/>
        <v>0.64688423925403682</v>
      </c>
      <c r="F371" s="33">
        <f t="shared" si="44"/>
        <v>0.56061728598319582</v>
      </c>
      <c r="G371" s="33">
        <f t="shared" si="45"/>
        <v>0.73917775278686149</v>
      </c>
      <c r="H371" s="33">
        <f t="shared" si="46"/>
        <v>0.97598978015575644</v>
      </c>
      <c r="I371" s="33">
        <f t="shared" si="47"/>
        <v>1.04059875681847</v>
      </c>
      <c r="J371" s="33">
        <f t="shared" si="48"/>
        <v>1.0093752095888704</v>
      </c>
      <c r="K371" s="32">
        <v>156286</v>
      </c>
      <c r="L371" s="32">
        <v>160396</v>
      </c>
      <c r="M371" s="32">
        <v>175880</v>
      </c>
      <c r="N371" s="32">
        <v>182217</v>
      </c>
      <c r="O371" s="32">
        <v>192959</v>
      </c>
      <c r="P371" s="32">
        <v>187087</v>
      </c>
      <c r="Q371" s="32">
        <v>197075</v>
      </c>
      <c r="R371" s="32">
        <v>208742</v>
      </c>
      <c r="S371" s="32">
        <v>115762</v>
      </c>
      <c r="T371" s="32">
        <v>109125</v>
      </c>
      <c r="U371" s="32">
        <v>113774</v>
      </c>
      <c r="V371" s="32">
        <v>102154</v>
      </c>
      <c r="W371" s="32">
        <v>142631</v>
      </c>
      <c r="X371" s="32">
        <v>182595</v>
      </c>
      <c r="Y371" s="32">
        <v>205076</v>
      </c>
      <c r="Z371" s="32">
        <v>210699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</row>
    <row r="372" spans="1:34" x14ac:dyDescent="0.3">
      <c r="A372" s="3">
        <v>2023</v>
      </c>
      <c r="B372" s="4" t="s">
        <v>364</v>
      </c>
      <c r="C372" s="33">
        <f t="shared" si="41"/>
        <v>0.81776579084739864</v>
      </c>
      <c r="D372" s="33">
        <f t="shared" si="42"/>
        <v>0.82601123973616908</v>
      </c>
      <c r="E372" s="33">
        <f t="shared" si="43"/>
        <v>0.75539557325572493</v>
      </c>
      <c r="F372" s="33">
        <f t="shared" si="44"/>
        <v>0.73798814299197735</v>
      </c>
      <c r="G372" s="33">
        <f t="shared" si="45"/>
        <v>0.74378557582316718</v>
      </c>
      <c r="H372" s="33">
        <f t="shared" si="46"/>
        <v>0.79955228697580838</v>
      </c>
      <c r="I372" s="33">
        <f t="shared" si="47"/>
        <v>0.84812601920331288</v>
      </c>
      <c r="J372" s="33">
        <f t="shared" si="48"/>
        <v>0.91348935765610351</v>
      </c>
      <c r="K372" s="32">
        <v>114940</v>
      </c>
      <c r="L372" s="32">
        <v>118864</v>
      </c>
      <c r="M372" s="32">
        <v>130570</v>
      </c>
      <c r="N372" s="32">
        <v>135616</v>
      </c>
      <c r="O372" s="32">
        <v>145991</v>
      </c>
      <c r="P372" s="32">
        <v>145629</v>
      </c>
      <c r="Q372" s="32">
        <v>147787</v>
      </c>
      <c r="R372" s="32">
        <v>147242</v>
      </c>
      <c r="S372" s="32">
        <v>93994</v>
      </c>
      <c r="T372" s="32">
        <v>98183</v>
      </c>
      <c r="U372" s="32">
        <v>98632</v>
      </c>
      <c r="V372" s="32">
        <v>100083</v>
      </c>
      <c r="W372" s="32">
        <v>108586</v>
      </c>
      <c r="X372" s="32">
        <v>116438</v>
      </c>
      <c r="Y372" s="32">
        <v>125342</v>
      </c>
      <c r="Z372" s="32">
        <v>134504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</row>
    <row r="373" spans="1:34" x14ac:dyDescent="0.3">
      <c r="A373" s="3">
        <v>2024</v>
      </c>
      <c r="B373" s="4" t="s">
        <v>365</v>
      </c>
      <c r="C373" s="33">
        <f t="shared" si="41"/>
        <v>8.2784008218474439E-2</v>
      </c>
      <c r="D373" s="33">
        <f t="shared" si="42"/>
        <v>7.7570250715127034E-2</v>
      </c>
      <c r="E373" s="33">
        <f t="shared" si="43"/>
        <v>6.5070784617551766E-2</v>
      </c>
      <c r="F373" s="33">
        <f t="shared" si="44"/>
        <v>8.7610457993379035E-2</v>
      </c>
      <c r="G373" s="33">
        <f t="shared" si="45"/>
        <v>0.3411504390901226</v>
      </c>
      <c r="H373" s="33">
        <f t="shared" si="46"/>
        <v>0.87672839555424353</v>
      </c>
      <c r="I373" s="33">
        <f t="shared" si="47"/>
        <v>1.1370201904979182</v>
      </c>
      <c r="J373" s="33">
        <f t="shared" si="48"/>
        <v>0.94532757910260024</v>
      </c>
      <c r="K373" s="32">
        <v>105129</v>
      </c>
      <c r="L373" s="32">
        <v>106974</v>
      </c>
      <c r="M373" s="32">
        <v>113584</v>
      </c>
      <c r="N373" s="32">
        <v>115089</v>
      </c>
      <c r="O373" s="32">
        <v>130611</v>
      </c>
      <c r="P373" s="32">
        <v>125333</v>
      </c>
      <c r="Q373" s="32">
        <v>140264</v>
      </c>
      <c r="R373" s="32">
        <v>138333</v>
      </c>
      <c r="S373" s="32">
        <v>15450</v>
      </c>
      <c r="T373" s="32">
        <v>15008</v>
      </c>
      <c r="U373" s="32">
        <v>14185</v>
      </c>
      <c r="V373" s="32">
        <v>16058</v>
      </c>
      <c r="W373" s="32">
        <v>49512</v>
      </c>
      <c r="X373" s="32">
        <v>113908</v>
      </c>
      <c r="Y373" s="32">
        <v>175675</v>
      </c>
      <c r="Z373" s="32">
        <v>133526</v>
      </c>
      <c r="AA373" s="32">
        <v>6747</v>
      </c>
      <c r="AB373" s="32">
        <v>6710</v>
      </c>
      <c r="AC373" s="32">
        <v>6794</v>
      </c>
      <c r="AD373" s="32">
        <v>5975</v>
      </c>
      <c r="AE373" s="32">
        <v>4954</v>
      </c>
      <c r="AF373" s="32">
        <v>4025</v>
      </c>
      <c r="AG373" s="32">
        <v>16192</v>
      </c>
      <c r="AH373" s="32">
        <v>2756</v>
      </c>
    </row>
    <row r="374" spans="1:34" x14ac:dyDescent="0.3">
      <c r="A374" s="3">
        <v>2025</v>
      </c>
      <c r="B374" s="4" t="s">
        <v>366</v>
      </c>
      <c r="C374" s="33">
        <f t="shared" si="41"/>
        <v>0.76886179520102416</v>
      </c>
      <c r="D374" s="33">
        <f t="shared" si="42"/>
        <v>0.79998637338363232</v>
      </c>
      <c r="E374" s="33">
        <f t="shared" si="43"/>
        <v>0.82499513334631103</v>
      </c>
      <c r="F374" s="33">
        <f t="shared" si="44"/>
        <v>0.95987640177279665</v>
      </c>
      <c r="G374" s="33">
        <f t="shared" si="45"/>
        <v>1.0134145140643975</v>
      </c>
      <c r="H374" s="33">
        <f t="shared" si="46"/>
        <v>1.0180353508582498</v>
      </c>
      <c r="I374" s="33">
        <f t="shared" si="47"/>
        <v>1.0776614648288096</v>
      </c>
      <c r="J374" s="33">
        <f t="shared" si="48"/>
        <v>1.117340691659197</v>
      </c>
      <c r="K374" s="32">
        <v>259347</v>
      </c>
      <c r="L374" s="32">
        <v>278866</v>
      </c>
      <c r="M374" s="32">
        <v>292809</v>
      </c>
      <c r="N374" s="32">
        <v>305506</v>
      </c>
      <c r="O374" s="32">
        <v>304670</v>
      </c>
      <c r="P374" s="32">
        <v>305622</v>
      </c>
      <c r="Q374" s="32">
        <v>335971</v>
      </c>
      <c r="R374" s="32">
        <v>341382</v>
      </c>
      <c r="S374" s="32">
        <v>199958</v>
      </c>
      <c r="T374" s="32">
        <v>225890</v>
      </c>
      <c r="U374" s="32">
        <v>248219</v>
      </c>
      <c r="V374" s="32">
        <v>303927</v>
      </c>
      <c r="W374" s="32">
        <v>319071</v>
      </c>
      <c r="X374" s="32">
        <v>318865</v>
      </c>
      <c r="Y374" s="32">
        <v>371770</v>
      </c>
      <c r="Z374" s="32">
        <v>398181</v>
      </c>
      <c r="AA374" s="32">
        <v>556</v>
      </c>
      <c r="AB374" s="32">
        <v>2801</v>
      </c>
      <c r="AC374" s="32">
        <v>6653</v>
      </c>
      <c r="AD374" s="32">
        <v>10679</v>
      </c>
      <c r="AE374" s="32">
        <v>10314</v>
      </c>
      <c r="AF374" s="32">
        <v>7731</v>
      </c>
      <c r="AG374" s="32">
        <v>9707</v>
      </c>
      <c r="AH374" s="32">
        <v>16741</v>
      </c>
    </row>
    <row r="375" spans="1:34" x14ac:dyDescent="0.3">
      <c r="A375" s="3">
        <v>2027</v>
      </c>
      <c r="B375" s="4" t="s">
        <v>367</v>
      </c>
      <c r="C375" s="33">
        <f t="shared" si="41"/>
        <v>0.48696997618261156</v>
      </c>
      <c r="D375" s="33">
        <f t="shared" si="42"/>
        <v>0.64179164813841616</v>
      </c>
      <c r="E375" s="33">
        <f t="shared" si="43"/>
        <v>0.74946967331876435</v>
      </c>
      <c r="F375" s="33">
        <f t="shared" si="44"/>
        <v>0.82067957209168552</v>
      </c>
      <c r="G375" s="33">
        <f t="shared" si="45"/>
        <v>0.89724052718286651</v>
      </c>
      <c r="H375" s="33">
        <f t="shared" si="46"/>
        <v>0.9856125767712014</v>
      </c>
      <c r="I375" s="33">
        <f t="shared" si="47"/>
        <v>0.91179175496821141</v>
      </c>
      <c r="J375" s="33">
        <f t="shared" si="48"/>
        <v>0.86613546855846224</v>
      </c>
      <c r="K375" s="32">
        <v>115042</v>
      </c>
      <c r="L375" s="32">
        <v>123685</v>
      </c>
      <c r="M375" s="32">
        <v>124923</v>
      </c>
      <c r="N375" s="32">
        <v>125167</v>
      </c>
      <c r="O375" s="32">
        <v>131112</v>
      </c>
      <c r="P375" s="32">
        <v>134979</v>
      </c>
      <c r="Q375" s="32">
        <v>150054</v>
      </c>
      <c r="R375" s="32">
        <v>153364</v>
      </c>
      <c r="S375" s="32">
        <v>62874</v>
      </c>
      <c r="T375" s="32">
        <v>85720</v>
      </c>
      <c r="U375" s="32">
        <v>99774</v>
      </c>
      <c r="V375" s="32">
        <v>107309</v>
      </c>
      <c r="W375" s="32">
        <v>120264</v>
      </c>
      <c r="X375" s="32">
        <v>134304</v>
      </c>
      <c r="Y375" s="32">
        <v>137098</v>
      </c>
      <c r="Z375" s="32">
        <v>134046</v>
      </c>
      <c r="AA375" s="32">
        <v>6852</v>
      </c>
      <c r="AB375" s="32">
        <v>6340</v>
      </c>
      <c r="AC375" s="32">
        <v>6148</v>
      </c>
      <c r="AD375" s="32">
        <v>4587</v>
      </c>
      <c r="AE375" s="32">
        <v>2625</v>
      </c>
      <c r="AF375" s="32">
        <v>1267</v>
      </c>
      <c r="AG375" s="32">
        <v>280</v>
      </c>
      <c r="AH375" s="32">
        <v>1212</v>
      </c>
    </row>
    <row r="376" spans="1:34" x14ac:dyDescent="0.3">
      <c r="A376" s="3">
        <v>2028</v>
      </c>
      <c r="B376" s="4" t="s">
        <v>368</v>
      </c>
      <c r="C376" s="33">
        <f t="shared" si="41"/>
        <v>0.74459242969715245</v>
      </c>
      <c r="D376" s="33">
        <f t="shared" si="42"/>
        <v>0.89793718185253513</v>
      </c>
      <c r="E376" s="33">
        <f t="shared" si="43"/>
        <v>0.94347581979029149</v>
      </c>
      <c r="F376" s="33">
        <f t="shared" si="44"/>
        <v>1.1125399361022363</v>
      </c>
      <c r="G376" s="33">
        <f t="shared" si="45"/>
        <v>0.91712274830199825</v>
      </c>
      <c r="H376" s="33">
        <f t="shared" si="46"/>
        <v>1.1296767212227783</v>
      </c>
      <c r="I376" s="33">
        <f t="shared" si="47"/>
        <v>1.0489658100649022</v>
      </c>
      <c r="J376" s="33">
        <f t="shared" si="48"/>
        <v>1.027529233721556</v>
      </c>
      <c r="K376" s="32">
        <v>169161</v>
      </c>
      <c r="L376" s="32">
        <v>179948</v>
      </c>
      <c r="M376" s="32">
        <v>197703</v>
      </c>
      <c r="N376" s="32">
        <v>200320</v>
      </c>
      <c r="O376" s="32">
        <v>203180</v>
      </c>
      <c r="P376" s="32">
        <v>221790</v>
      </c>
      <c r="Q376" s="32">
        <v>247295</v>
      </c>
      <c r="R376" s="32">
        <v>256382</v>
      </c>
      <c r="S376" s="32">
        <v>131242</v>
      </c>
      <c r="T376" s="32">
        <v>166711</v>
      </c>
      <c r="U376" s="32">
        <v>190115</v>
      </c>
      <c r="V376" s="32">
        <v>225122</v>
      </c>
      <c r="W376" s="32">
        <v>188885</v>
      </c>
      <c r="X376" s="32">
        <v>254481</v>
      </c>
      <c r="Y376" s="32">
        <v>261034</v>
      </c>
      <c r="Z376" s="32">
        <v>265070</v>
      </c>
      <c r="AA376" s="32">
        <v>5286</v>
      </c>
      <c r="AB376" s="32">
        <v>5129</v>
      </c>
      <c r="AC376" s="32">
        <v>3587</v>
      </c>
      <c r="AD376" s="32">
        <v>2258</v>
      </c>
      <c r="AE376" s="32">
        <v>2544</v>
      </c>
      <c r="AF376" s="32">
        <v>3930</v>
      </c>
      <c r="AG376" s="32">
        <v>1630</v>
      </c>
      <c r="AH376" s="32">
        <v>1630</v>
      </c>
    </row>
    <row r="377" spans="1:34" x14ac:dyDescent="0.3">
      <c r="A377" s="3">
        <v>2030</v>
      </c>
      <c r="B377" s="6" t="s">
        <v>369</v>
      </c>
      <c r="C377" s="33">
        <f t="shared" si="41"/>
        <v>0.76230111644463616</v>
      </c>
      <c r="D377" s="33">
        <f t="shared" si="42"/>
        <v>0.98127096685870452</v>
      </c>
      <c r="E377" s="33">
        <f t="shared" si="43"/>
        <v>1.1947948143093869</v>
      </c>
      <c r="F377" s="33">
        <f t="shared" si="44"/>
        <v>1.1987038736317757</v>
      </c>
      <c r="G377" s="33">
        <f t="shared" si="45"/>
        <v>1.1767223349206923</v>
      </c>
      <c r="H377" s="33">
        <f t="shared" si="46"/>
        <v>1.1776735814266279</v>
      </c>
      <c r="I377" s="33">
        <f t="shared" si="47"/>
        <v>1.1036203666038633</v>
      </c>
      <c r="J377" s="33">
        <f t="shared" si="48"/>
        <v>1.1156211051941536</v>
      </c>
      <c r="K377" s="32">
        <v>741640</v>
      </c>
      <c r="L377" s="32">
        <v>796197</v>
      </c>
      <c r="M377" s="32">
        <v>820720</v>
      </c>
      <c r="N377" s="32">
        <v>854392</v>
      </c>
      <c r="O377" s="32">
        <v>858239</v>
      </c>
      <c r="P377" s="32">
        <v>910034</v>
      </c>
      <c r="Q377" s="32">
        <v>961201</v>
      </c>
      <c r="R377" s="32">
        <v>988496</v>
      </c>
      <c r="S377" s="32">
        <v>606026</v>
      </c>
      <c r="T377" s="32">
        <v>845622</v>
      </c>
      <c r="U377" s="32">
        <v>1041719</v>
      </c>
      <c r="V377" s="32">
        <v>1053503</v>
      </c>
      <c r="W377" s="32">
        <v>1042380</v>
      </c>
      <c r="X377" s="32">
        <v>1095113</v>
      </c>
      <c r="Y377" s="32">
        <v>1088688</v>
      </c>
      <c r="Z377" s="32">
        <v>1123911</v>
      </c>
      <c r="AA377" s="32">
        <v>40673</v>
      </c>
      <c r="AB377" s="32">
        <v>64337</v>
      </c>
      <c r="AC377" s="32">
        <v>61127</v>
      </c>
      <c r="AD377" s="32">
        <v>29340</v>
      </c>
      <c r="AE377" s="32">
        <v>32471</v>
      </c>
      <c r="AF377" s="32">
        <v>23390</v>
      </c>
      <c r="AG377" s="32">
        <v>27887</v>
      </c>
      <c r="AH377" s="32">
        <v>21124</v>
      </c>
    </row>
    <row r="378" spans="1:34" x14ac:dyDescent="0.3">
      <c r="A378" s="3">
        <v>5001</v>
      </c>
      <c r="B378" s="4" t="s">
        <v>370</v>
      </c>
      <c r="C378" s="33">
        <f t="shared" si="41"/>
        <v>0.62113985452265252</v>
      </c>
      <c r="D378" s="33">
        <f t="shared" si="42"/>
        <v>0.65825193522153946</v>
      </c>
      <c r="E378" s="33">
        <f t="shared" si="43"/>
        <v>0.63063925439671553</v>
      </c>
      <c r="F378" s="33">
        <f t="shared" si="44"/>
        <v>0.66908190247403609</v>
      </c>
      <c r="G378" s="33">
        <f t="shared" si="45"/>
        <v>0.55939595988034374</v>
      </c>
      <c r="H378" s="33">
        <f t="shared" si="46"/>
        <v>0.57948859587322488</v>
      </c>
      <c r="I378" s="33">
        <f t="shared" si="47"/>
        <v>0.55579864397784073</v>
      </c>
      <c r="J378" s="33">
        <f t="shared" si="48"/>
        <v>0.5275258690986987</v>
      </c>
      <c r="K378" s="32">
        <v>10107553</v>
      </c>
      <c r="L378" s="32">
        <v>10838294</v>
      </c>
      <c r="M378" s="32">
        <v>11627202</v>
      </c>
      <c r="N378" s="32">
        <v>12178521</v>
      </c>
      <c r="O378" s="32">
        <v>12488442</v>
      </c>
      <c r="P378" s="32">
        <v>13074083</v>
      </c>
      <c r="Q378" s="32">
        <v>13957884</v>
      </c>
      <c r="R378" s="32">
        <v>14842129</v>
      </c>
      <c r="S378" s="32">
        <v>9644469</v>
      </c>
      <c r="T378" s="32">
        <v>10376916</v>
      </c>
      <c r="U378" s="32">
        <v>10771601</v>
      </c>
      <c r="V378" s="32">
        <v>11651219</v>
      </c>
      <c r="W378" s="32">
        <v>12921256</v>
      </c>
      <c r="X378" s="32">
        <v>13640302</v>
      </c>
      <c r="Y378" s="32">
        <v>13652493</v>
      </c>
      <c r="Z378" s="32">
        <v>13852835</v>
      </c>
      <c r="AA378" s="32">
        <v>3366265</v>
      </c>
      <c r="AB378" s="32">
        <v>3242588</v>
      </c>
      <c r="AC378" s="32">
        <v>3439031</v>
      </c>
      <c r="AD378" s="32">
        <v>3502791</v>
      </c>
      <c r="AE378" s="32">
        <v>5935272</v>
      </c>
      <c r="AF378" s="32">
        <v>6064020</v>
      </c>
      <c r="AG378" s="32">
        <v>5894720</v>
      </c>
      <c r="AH378" s="32">
        <v>6023228</v>
      </c>
    </row>
    <row r="379" spans="1:34" x14ac:dyDescent="0.3">
      <c r="A379" s="3">
        <v>5004</v>
      </c>
      <c r="B379" s="4" t="s">
        <v>371</v>
      </c>
      <c r="C379" s="33">
        <f t="shared" si="41"/>
        <v>0.59643409868332287</v>
      </c>
      <c r="D379" s="33">
        <f t="shared" si="42"/>
        <v>0.6063006035403592</v>
      </c>
      <c r="E379" s="33">
        <f t="shared" si="43"/>
        <v>0.47726164794217352</v>
      </c>
      <c r="F379" s="33">
        <f t="shared" si="44"/>
        <v>0.5058974622349599</v>
      </c>
      <c r="G379" s="33">
        <f t="shared" si="45"/>
        <v>0.49466631863983629</v>
      </c>
      <c r="H379" s="33">
        <f t="shared" si="46"/>
        <v>0.51910240110294614</v>
      </c>
      <c r="I379" s="33">
        <f t="shared" si="47"/>
        <v>0.60242299377726383</v>
      </c>
      <c r="J379" s="33">
        <f t="shared" si="48"/>
        <v>0.64348650442605981</v>
      </c>
      <c r="K379" s="32">
        <v>1259990</v>
      </c>
      <c r="L379" s="32">
        <v>1330317</v>
      </c>
      <c r="M379" s="32">
        <v>1427720</v>
      </c>
      <c r="N379" s="32">
        <v>1489539</v>
      </c>
      <c r="O379" s="32">
        <v>1566929</v>
      </c>
      <c r="P379" s="32">
        <v>1621838</v>
      </c>
      <c r="Q379" s="32">
        <v>1812386</v>
      </c>
      <c r="R379" s="32">
        <v>1899771</v>
      </c>
      <c r="S379" s="32">
        <v>755663</v>
      </c>
      <c r="T379" s="32">
        <v>807888</v>
      </c>
      <c r="U379" s="32">
        <v>682114</v>
      </c>
      <c r="V379" s="32">
        <v>754852</v>
      </c>
      <c r="W379" s="32">
        <v>776282</v>
      </c>
      <c r="X379" s="32">
        <v>925502</v>
      </c>
      <c r="Y379" s="32">
        <v>1145014</v>
      </c>
      <c r="Z379" s="32">
        <v>1276984</v>
      </c>
      <c r="AA379" s="32">
        <v>4162</v>
      </c>
      <c r="AB379" s="32">
        <v>1316</v>
      </c>
      <c r="AC379" s="32">
        <v>718</v>
      </c>
      <c r="AD379" s="32">
        <v>1298</v>
      </c>
      <c r="AE379" s="32">
        <v>1175</v>
      </c>
      <c r="AF379" s="32">
        <v>83602</v>
      </c>
      <c r="AG379" s="32">
        <v>53191</v>
      </c>
      <c r="AH379" s="32">
        <v>54507</v>
      </c>
    </row>
    <row r="380" spans="1:34" x14ac:dyDescent="0.3">
      <c r="A380" s="3">
        <v>5005</v>
      </c>
      <c r="B380" s="4" t="s">
        <v>372</v>
      </c>
      <c r="C380" s="33">
        <f t="shared" si="41"/>
        <v>0.79336692600146597</v>
      </c>
      <c r="D380" s="33">
        <f t="shared" si="42"/>
        <v>0.77606412129117763</v>
      </c>
      <c r="E380" s="33">
        <f t="shared" si="43"/>
        <v>0.74485483560853682</v>
      </c>
      <c r="F380" s="33">
        <f t="shared" si="44"/>
        <v>0.72032463388633605</v>
      </c>
      <c r="G380" s="33">
        <f t="shared" si="45"/>
        <v>0.72501360889421973</v>
      </c>
      <c r="H380" s="33">
        <f t="shared" si="46"/>
        <v>0.70936269164669374</v>
      </c>
      <c r="I380" s="33">
        <f t="shared" si="47"/>
        <v>0.73394867026890298</v>
      </c>
      <c r="J380" s="33">
        <f t="shared" si="48"/>
        <v>0.7361440480650111</v>
      </c>
      <c r="K380" s="32">
        <v>890869</v>
      </c>
      <c r="L380" s="32">
        <v>959806</v>
      </c>
      <c r="M380" s="32">
        <v>1040200</v>
      </c>
      <c r="N380" s="32">
        <v>1093786</v>
      </c>
      <c r="O380" s="32">
        <v>1083850</v>
      </c>
      <c r="P380" s="32">
        <v>1120682</v>
      </c>
      <c r="Q380" s="32">
        <v>1170199</v>
      </c>
      <c r="R380" s="32">
        <v>1251971</v>
      </c>
      <c r="S380" s="32">
        <v>715576</v>
      </c>
      <c r="T380" s="32">
        <v>753211</v>
      </c>
      <c r="U380" s="32">
        <v>775980</v>
      </c>
      <c r="V380" s="32">
        <v>793221</v>
      </c>
      <c r="W380" s="32">
        <v>791514</v>
      </c>
      <c r="X380" s="32">
        <v>799225</v>
      </c>
      <c r="Y380" s="32">
        <v>862166</v>
      </c>
      <c r="Z380" s="32">
        <v>928727</v>
      </c>
      <c r="AA380" s="32">
        <v>8790</v>
      </c>
      <c r="AB380" s="32">
        <v>8340</v>
      </c>
      <c r="AC380" s="32">
        <v>1182</v>
      </c>
      <c r="AD380" s="32">
        <v>5340</v>
      </c>
      <c r="AE380" s="32">
        <v>5708</v>
      </c>
      <c r="AF380" s="32">
        <v>4255</v>
      </c>
      <c r="AG380" s="32">
        <v>3300</v>
      </c>
      <c r="AH380" s="32">
        <v>7096</v>
      </c>
    </row>
    <row r="381" spans="1:34" x14ac:dyDescent="0.3">
      <c r="A381" s="3">
        <v>5011</v>
      </c>
      <c r="B381" s="4" t="s">
        <v>373</v>
      </c>
      <c r="C381" s="33">
        <f t="shared" si="41"/>
        <v>0.47155571157181797</v>
      </c>
      <c r="D381" s="33">
        <f t="shared" si="42"/>
        <v>0.47184850312794407</v>
      </c>
      <c r="E381" s="33">
        <f t="shared" si="43"/>
        <v>0.4477125650185676</v>
      </c>
      <c r="F381" s="33">
        <f t="shared" si="44"/>
        <v>0.31100098311393609</v>
      </c>
      <c r="G381" s="33">
        <f t="shared" si="45"/>
        <v>0.31371872251918592</v>
      </c>
      <c r="H381" s="33">
        <f t="shared" si="46"/>
        <v>0.26989028617262023</v>
      </c>
      <c r="I381" s="33">
        <f t="shared" si="47"/>
        <v>0.29374080119885465</v>
      </c>
      <c r="J381" s="33">
        <f t="shared" si="48"/>
        <v>0.35852761923188547</v>
      </c>
      <c r="K381" s="32">
        <v>290568</v>
      </c>
      <c r="L381" s="32">
        <v>295082</v>
      </c>
      <c r="M381" s="32">
        <v>311834</v>
      </c>
      <c r="N381" s="32">
        <v>323462</v>
      </c>
      <c r="O381" s="32">
        <v>333187</v>
      </c>
      <c r="P381" s="32">
        <v>349090</v>
      </c>
      <c r="Q381" s="32">
        <v>373690</v>
      </c>
      <c r="R381" s="32">
        <v>413480</v>
      </c>
      <c r="S381" s="32">
        <v>167696</v>
      </c>
      <c r="T381" s="32">
        <v>170239</v>
      </c>
      <c r="U381" s="32">
        <v>168525</v>
      </c>
      <c r="V381" s="32">
        <v>131153</v>
      </c>
      <c r="W381" s="32">
        <v>130287</v>
      </c>
      <c r="X381" s="32">
        <v>130235</v>
      </c>
      <c r="Y381" s="32">
        <v>140386</v>
      </c>
      <c r="Z381" s="32">
        <v>166035</v>
      </c>
      <c r="AA381" s="32">
        <v>30677</v>
      </c>
      <c r="AB381" s="32">
        <v>31005</v>
      </c>
      <c r="AC381" s="32">
        <v>28913</v>
      </c>
      <c r="AD381" s="32">
        <v>30556</v>
      </c>
      <c r="AE381" s="32">
        <v>25760</v>
      </c>
      <c r="AF381" s="32">
        <v>36019</v>
      </c>
      <c r="AG381" s="32">
        <v>30618</v>
      </c>
      <c r="AH381" s="32">
        <v>17791</v>
      </c>
    </row>
    <row r="382" spans="1:34" x14ac:dyDescent="0.3">
      <c r="A382" s="3">
        <v>5012</v>
      </c>
      <c r="B382" s="4" t="s">
        <v>374</v>
      </c>
      <c r="C382" s="33">
        <f t="shared" si="41"/>
        <v>0.54697161839137221</v>
      </c>
      <c r="D382" s="33">
        <f t="shared" si="42"/>
        <v>0.51887768442832616</v>
      </c>
      <c r="E382" s="33">
        <f t="shared" si="43"/>
        <v>-3.9476854995947157E-2</v>
      </c>
      <c r="F382" s="33">
        <f t="shared" si="44"/>
        <v>0.38377571439158931</v>
      </c>
      <c r="G382" s="33">
        <f t="shared" si="45"/>
        <v>0.36581428320104314</v>
      </c>
      <c r="H382" s="33">
        <f t="shared" si="46"/>
        <v>0.36452766504600798</v>
      </c>
      <c r="I382" s="33">
        <f t="shared" si="47"/>
        <v>0.43214601703929773</v>
      </c>
      <c r="J382" s="33">
        <f t="shared" si="48"/>
        <v>0.51357916682178628</v>
      </c>
      <c r="K382" s="32">
        <v>89107</v>
      </c>
      <c r="L382" s="32">
        <v>87961</v>
      </c>
      <c r="M382" s="32">
        <v>91294</v>
      </c>
      <c r="N382" s="32">
        <v>94451</v>
      </c>
      <c r="O382" s="32">
        <v>96631</v>
      </c>
      <c r="P382" s="32">
        <v>99548</v>
      </c>
      <c r="Q382" s="32">
        <v>100591</v>
      </c>
      <c r="R382" s="32">
        <v>107444</v>
      </c>
      <c r="S382" s="32">
        <v>51100</v>
      </c>
      <c r="T382" s="32">
        <v>48002</v>
      </c>
      <c r="U382" s="32">
        <v>-1001</v>
      </c>
      <c r="V382" s="32">
        <v>38867</v>
      </c>
      <c r="W382" s="32">
        <v>38652</v>
      </c>
      <c r="X382" s="32">
        <v>42238</v>
      </c>
      <c r="Y382" s="32">
        <v>46773</v>
      </c>
      <c r="Z382" s="32">
        <v>58484</v>
      </c>
      <c r="AA382" s="32">
        <v>2361</v>
      </c>
      <c r="AB382" s="32">
        <v>2361</v>
      </c>
      <c r="AC382" s="32">
        <v>2603</v>
      </c>
      <c r="AD382" s="32">
        <v>2619</v>
      </c>
      <c r="AE382" s="32">
        <v>3303</v>
      </c>
      <c r="AF382" s="32">
        <v>5950</v>
      </c>
      <c r="AG382" s="32">
        <v>3303</v>
      </c>
      <c r="AH382" s="32">
        <v>3303</v>
      </c>
    </row>
    <row r="383" spans="1:34" x14ac:dyDescent="0.3">
      <c r="A383" s="3">
        <v>5013</v>
      </c>
      <c r="B383" s="4" t="s">
        <v>375</v>
      </c>
      <c r="C383" s="33">
        <f t="shared" si="41"/>
        <v>1.0505226029835291</v>
      </c>
      <c r="D383" s="33">
        <f t="shared" si="42"/>
        <v>1.0802011693412237</v>
      </c>
      <c r="E383" s="33">
        <f t="shared" si="43"/>
        <v>1.1525056091603392</v>
      </c>
      <c r="F383" s="33">
        <f t="shared" si="44"/>
        <v>1.1546791331941588</v>
      </c>
      <c r="G383" s="33">
        <f t="shared" si="45"/>
        <v>1.3549654521748489</v>
      </c>
      <c r="H383" s="33">
        <f t="shared" si="46"/>
        <v>1.3675263114034872</v>
      </c>
      <c r="I383" s="33">
        <f t="shared" si="47"/>
        <v>1.3843585620451881</v>
      </c>
      <c r="J383" s="33">
        <f t="shared" si="48"/>
        <v>1.3352676988030578</v>
      </c>
      <c r="K383" s="32">
        <v>309030</v>
      </c>
      <c r="L383" s="32">
        <v>337626</v>
      </c>
      <c r="M383" s="32">
        <v>361908</v>
      </c>
      <c r="N383" s="32">
        <v>394229</v>
      </c>
      <c r="O383" s="32">
        <v>399591</v>
      </c>
      <c r="P383" s="32">
        <v>407998</v>
      </c>
      <c r="Q383" s="32">
        <v>440292</v>
      </c>
      <c r="R383" s="32">
        <v>468026</v>
      </c>
      <c r="S383" s="32">
        <v>435521</v>
      </c>
      <c r="T383" s="32">
        <v>406045</v>
      </c>
      <c r="U383" s="32">
        <v>454992</v>
      </c>
      <c r="V383" s="32">
        <v>485463</v>
      </c>
      <c r="W383" s="32">
        <v>567559</v>
      </c>
      <c r="X383" s="32">
        <v>585139</v>
      </c>
      <c r="Y383" s="32">
        <v>646127</v>
      </c>
      <c r="Z383" s="32">
        <v>664246</v>
      </c>
      <c r="AA383" s="32">
        <v>110878</v>
      </c>
      <c r="AB383" s="32">
        <v>41341</v>
      </c>
      <c r="AC383" s="32">
        <v>37891</v>
      </c>
      <c r="AD383" s="32">
        <v>30255</v>
      </c>
      <c r="AE383" s="32">
        <v>26127</v>
      </c>
      <c r="AF383" s="32">
        <v>27191</v>
      </c>
      <c r="AG383" s="32">
        <v>36605</v>
      </c>
      <c r="AH383" s="32">
        <v>39306</v>
      </c>
    </row>
    <row r="384" spans="1:34" x14ac:dyDescent="0.3">
      <c r="A384" s="3">
        <v>5014</v>
      </c>
      <c r="B384" s="4" t="s">
        <v>376</v>
      </c>
      <c r="C384" s="33">
        <f t="shared" si="41"/>
        <v>0.52589776087874951</v>
      </c>
      <c r="D384" s="33">
        <f t="shared" si="42"/>
        <v>0.66278438178957622</v>
      </c>
      <c r="E384" s="33">
        <f t="shared" si="43"/>
        <v>0.48184298581381446</v>
      </c>
      <c r="F384" s="33">
        <f t="shared" si="44"/>
        <v>0.91533234669264651</v>
      </c>
      <c r="G384" s="33">
        <f t="shared" si="45"/>
        <v>1.1789209478557752</v>
      </c>
      <c r="H384" s="33">
        <f t="shared" si="46"/>
        <v>1.2236584523956078</v>
      </c>
      <c r="I384" s="33">
        <f t="shared" si="47"/>
        <v>1.1709745862183838</v>
      </c>
      <c r="J384" s="33">
        <f t="shared" si="48"/>
        <v>1.0826742971855041</v>
      </c>
      <c r="K384" s="32">
        <v>307710</v>
      </c>
      <c r="L384" s="32">
        <v>320344</v>
      </c>
      <c r="M384" s="32">
        <v>352949</v>
      </c>
      <c r="N384" s="32">
        <v>403389</v>
      </c>
      <c r="O384" s="32">
        <v>394828</v>
      </c>
      <c r="P384" s="32">
        <v>414279</v>
      </c>
      <c r="Q384" s="32">
        <v>447277</v>
      </c>
      <c r="R384" s="32">
        <v>494156</v>
      </c>
      <c r="S384" s="32">
        <v>261194</v>
      </c>
      <c r="T384" s="32">
        <v>311532</v>
      </c>
      <c r="U384" s="32">
        <v>268605</v>
      </c>
      <c r="V384" s="32">
        <v>478657</v>
      </c>
      <c r="W384" s="32">
        <v>581453</v>
      </c>
      <c r="X384" s="32">
        <v>645778</v>
      </c>
      <c r="Y384" s="32">
        <v>677332</v>
      </c>
      <c r="Z384" s="32">
        <v>688259</v>
      </c>
      <c r="AA384" s="32">
        <v>99370</v>
      </c>
      <c r="AB384" s="32">
        <v>99213</v>
      </c>
      <c r="AC384" s="32">
        <v>98539</v>
      </c>
      <c r="AD384" s="32">
        <v>109422</v>
      </c>
      <c r="AE384" s="32">
        <v>115982</v>
      </c>
      <c r="AF384" s="32">
        <v>138842</v>
      </c>
      <c r="AG384" s="32">
        <v>153582</v>
      </c>
      <c r="AH384" s="32">
        <v>153249</v>
      </c>
    </row>
    <row r="385" spans="1:34" x14ac:dyDescent="0.3">
      <c r="A385" s="3">
        <v>5015</v>
      </c>
      <c r="B385" s="4" t="s">
        <v>377</v>
      </c>
      <c r="C385" s="33">
        <f t="shared" si="41"/>
        <v>1.1852360255360195</v>
      </c>
      <c r="D385" s="33">
        <f t="shared" si="42"/>
        <v>1.1631976464597891</v>
      </c>
      <c r="E385" s="33">
        <f t="shared" si="43"/>
        <v>1.1166530333309173</v>
      </c>
      <c r="F385" s="33">
        <f t="shared" si="44"/>
        <v>1.0793536668432604</v>
      </c>
      <c r="G385" s="33">
        <f t="shared" si="45"/>
        <v>1.1109205782516112</v>
      </c>
      <c r="H385" s="33">
        <f t="shared" si="46"/>
        <v>1.212992402047893</v>
      </c>
      <c r="I385" s="33">
        <f t="shared" si="47"/>
        <v>1.1189686054773422</v>
      </c>
      <c r="J385" s="33">
        <f t="shared" si="48"/>
        <v>1.2570538839333281</v>
      </c>
      <c r="K385" s="32">
        <v>350407</v>
      </c>
      <c r="L385" s="32">
        <v>353510</v>
      </c>
      <c r="M385" s="32">
        <v>386308</v>
      </c>
      <c r="N385" s="32">
        <v>422816</v>
      </c>
      <c r="O385" s="32">
        <v>426873</v>
      </c>
      <c r="P385" s="32">
        <v>416428</v>
      </c>
      <c r="Q385" s="32">
        <v>470082</v>
      </c>
      <c r="R385" s="32">
        <v>497421</v>
      </c>
      <c r="S385" s="32">
        <v>419645</v>
      </c>
      <c r="T385" s="32">
        <v>418139</v>
      </c>
      <c r="U385" s="32">
        <v>439672</v>
      </c>
      <c r="V385" s="32">
        <v>466614</v>
      </c>
      <c r="W385" s="32">
        <v>486197</v>
      </c>
      <c r="X385" s="32">
        <v>518756</v>
      </c>
      <c r="Y385" s="32">
        <v>540031</v>
      </c>
      <c r="Z385" s="32">
        <v>639096</v>
      </c>
      <c r="AA385" s="32">
        <v>4330</v>
      </c>
      <c r="AB385" s="32">
        <v>6937</v>
      </c>
      <c r="AC385" s="32">
        <v>8300</v>
      </c>
      <c r="AD385" s="32">
        <v>10246</v>
      </c>
      <c r="AE385" s="32">
        <v>11975</v>
      </c>
      <c r="AF385" s="32">
        <v>13632</v>
      </c>
      <c r="AG385" s="32">
        <v>14024</v>
      </c>
      <c r="AH385" s="32">
        <v>13811</v>
      </c>
    </row>
    <row r="386" spans="1:34" x14ac:dyDescent="0.3">
      <c r="A386" s="3">
        <v>5016</v>
      </c>
      <c r="B386" s="4" t="s">
        <v>378</v>
      </c>
      <c r="C386" s="33">
        <f t="shared" si="41"/>
        <v>-8.8994466414111691E-3</v>
      </c>
      <c r="D386" s="33">
        <f t="shared" si="42"/>
        <v>6.642723867510276E-3</v>
      </c>
      <c r="E386" s="33">
        <f t="shared" si="43"/>
        <v>-1.2421065373674335E-2</v>
      </c>
      <c r="F386" s="33">
        <f t="shared" si="44"/>
        <v>-7.9426160983796956E-2</v>
      </c>
      <c r="G386" s="33">
        <f t="shared" si="45"/>
        <v>3.3401719792814359E-2</v>
      </c>
      <c r="H386" s="33">
        <f t="shared" si="46"/>
        <v>5.2394508761940913E-2</v>
      </c>
      <c r="I386" s="33">
        <f t="shared" si="47"/>
        <v>6.5483403426236125E-2</v>
      </c>
      <c r="J386" s="33">
        <f t="shared" si="48"/>
        <v>0.15429033905990805</v>
      </c>
      <c r="K386" s="32">
        <v>144391</v>
      </c>
      <c r="L386" s="32">
        <v>142562</v>
      </c>
      <c r="M386" s="32">
        <v>148699</v>
      </c>
      <c r="N386" s="32">
        <v>156699</v>
      </c>
      <c r="O386" s="32">
        <v>157926</v>
      </c>
      <c r="P386" s="32">
        <v>158070</v>
      </c>
      <c r="Q386" s="32">
        <v>168348</v>
      </c>
      <c r="R386" s="32">
        <v>174217</v>
      </c>
      <c r="S386" s="32">
        <v>46043</v>
      </c>
      <c r="T386" s="32">
        <v>46512</v>
      </c>
      <c r="U386" s="32">
        <v>44141</v>
      </c>
      <c r="V386" s="32">
        <v>33953</v>
      </c>
      <c r="W386" s="32">
        <v>45089</v>
      </c>
      <c r="X386" s="32">
        <v>42531</v>
      </c>
      <c r="Y386" s="32">
        <v>41328</v>
      </c>
      <c r="Z386" s="32">
        <v>43817</v>
      </c>
      <c r="AA386" s="32">
        <v>47328</v>
      </c>
      <c r="AB386" s="32">
        <v>45565</v>
      </c>
      <c r="AC386" s="32">
        <v>45988</v>
      </c>
      <c r="AD386" s="32">
        <v>46399</v>
      </c>
      <c r="AE386" s="32">
        <v>39814</v>
      </c>
      <c r="AF386" s="32">
        <v>34249</v>
      </c>
      <c r="AG386" s="32">
        <v>30304</v>
      </c>
      <c r="AH386" s="32">
        <v>16937</v>
      </c>
    </row>
    <row r="387" spans="1:34" x14ac:dyDescent="0.3">
      <c r="A387" s="3">
        <v>5017</v>
      </c>
      <c r="B387" s="4" t="s">
        <v>379</v>
      </c>
      <c r="C387" s="33">
        <f t="shared" si="41"/>
        <v>1.7606152865031257</v>
      </c>
      <c r="D387" s="33">
        <f t="shared" si="42"/>
        <v>1.2032949652930323</v>
      </c>
      <c r="E387" s="33">
        <f t="shared" si="43"/>
        <v>1.1807582052186814</v>
      </c>
      <c r="F387" s="33">
        <f t="shared" si="44"/>
        <v>1.0564447202059239</v>
      </c>
      <c r="G387" s="33">
        <f t="shared" si="45"/>
        <v>1.0386373167108527</v>
      </c>
      <c r="H387" s="33">
        <f t="shared" si="46"/>
        <v>1.1122598381940461</v>
      </c>
      <c r="I387" s="33">
        <f t="shared" si="47"/>
        <v>0.98270247603572203</v>
      </c>
      <c r="J387" s="33">
        <f t="shared" si="48"/>
        <v>0.8920507479038301</v>
      </c>
      <c r="K387" s="32">
        <v>326157</v>
      </c>
      <c r="L387" s="32">
        <v>341430</v>
      </c>
      <c r="M387" s="32">
        <v>388259</v>
      </c>
      <c r="N387" s="32">
        <v>401313</v>
      </c>
      <c r="O387" s="32">
        <v>422079</v>
      </c>
      <c r="P387" s="32">
        <v>413211</v>
      </c>
      <c r="Q387" s="32">
        <v>457869</v>
      </c>
      <c r="R387" s="32">
        <v>500198</v>
      </c>
      <c r="S387" s="32">
        <v>574543</v>
      </c>
      <c r="T387" s="32">
        <v>411772</v>
      </c>
      <c r="U387" s="32">
        <v>461572</v>
      </c>
      <c r="V387" s="32">
        <v>435664</v>
      </c>
      <c r="W387" s="32">
        <v>455038</v>
      </c>
      <c r="X387" s="32">
        <v>479069</v>
      </c>
      <c r="Y387" s="32">
        <v>471082</v>
      </c>
      <c r="Z387" s="32">
        <v>463926</v>
      </c>
      <c r="AA387" s="32">
        <v>306</v>
      </c>
      <c r="AB387" s="32">
        <v>931</v>
      </c>
      <c r="AC387" s="32">
        <v>3132</v>
      </c>
      <c r="AD387" s="32">
        <v>11699</v>
      </c>
      <c r="AE387" s="32">
        <v>16651</v>
      </c>
      <c r="AF387" s="32">
        <v>19471</v>
      </c>
      <c r="AG387" s="32">
        <v>21133</v>
      </c>
      <c r="AH387" s="32">
        <v>17724</v>
      </c>
    </row>
    <row r="388" spans="1:34" x14ac:dyDescent="0.3">
      <c r="A388" s="3">
        <v>5018</v>
      </c>
      <c r="B388" s="4" t="s">
        <v>380</v>
      </c>
      <c r="C388" s="33">
        <f t="shared" si="41"/>
        <v>1.0234285615972885</v>
      </c>
      <c r="D388" s="33">
        <f t="shared" si="42"/>
        <v>1.0455504411200613</v>
      </c>
      <c r="E388" s="33">
        <f t="shared" si="43"/>
        <v>0.98873014168773898</v>
      </c>
      <c r="F388" s="33">
        <f t="shared" si="44"/>
        <v>0.85677708709818978</v>
      </c>
      <c r="G388" s="33">
        <f t="shared" si="45"/>
        <v>0.80814284875345876</v>
      </c>
      <c r="H388" s="33">
        <f t="shared" si="46"/>
        <v>0.83702610875680106</v>
      </c>
      <c r="I388" s="33">
        <f t="shared" si="47"/>
        <v>0.91351740164886852</v>
      </c>
      <c r="J388" s="33">
        <f t="shared" si="48"/>
        <v>0.80605517577044761</v>
      </c>
      <c r="K388" s="32">
        <v>232494</v>
      </c>
      <c r="L388" s="32">
        <v>250272</v>
      </c>
      <c r="M388" s="32">
        <v>270101</v>
      </c>
      <c r="N388" s="32">
        <v>289409</v>
      </c>
      <c r="O388" s="32">
        <v>289481</v>
      </c>
      <c r="P388" s="32">
        <v>297563</v>
      </c>
      <c r="Q388" s="32">
        <v>325314</v>
      </c>
      <c r="R388" s="32">
        <v>361608</v>
      </c>
      <c r="S388" s="32">
        <v>238038</v>
      </c>
      <c r="T388" s="32">
        <v>261769</v>
      </c>
      <c r="U388" s="32">
        <v>267154</v>
      </c>
      <c r="V388" s="32">
        <v>248208</v>
      </c>
      <c r="W388" s="32">
        <v>244877</v>
      </c>
      <c r="X388" s="32">
        <v>259958</v>
      </c>
      <c r="Y388" s="32">
        <v>303026</v>
      </c>
      <c r="Z388" s="32">
        <v>292411</v>
      </c>
      <c r="AA388" s="32">
        <v>97</v>
      </c>
      <c r="AB388" s="32">
        <v>97</v>
      </c>
      <c r="AC388" s="32">
        <v>97</v>
      </c>
      <c r="AD388" s="32">
        <v>249</v>
      </c>
      <c r="AE388" s="32">
        <v>10935</v>
      </c>
      <c r="AF388" s="32">
        <v>10890</v>
      </c>
      <c r="AG388" s="32">
        <v>5846</v>
      </c>
      <c r="AH388" s="32">
        <v>935</v>
      </c>
    </row>
    <row r="389" spans="1:34" x14ac:dyDescent="0.3">
      <c r="A389" s="3">
        <v>5019</v>
      </c>
      <c r="B389" s="4" t="s">
        <v>381</v>
      </c>
      <c r="C389" s="33">
        <f t="shared" ref="C389:C425" si="49">+(S389-AA389)/K389</f>
        <v>1.0094540585502425</v>
      </c>
      <c r="D389" s="33">
        <f t="shared" ref="D389:D425" si="50">+(T389-AB389)/L389</f>
        <v>1.1167698576493623</v>
      </c>
      <c r="E389" s="33">
        <f t="shared" ref="E389:E425" si="51">+(U389-AC389)/M389</f>
        <v>1.1758741982205669</v>
      </c>
      <c r="F389" s="33">
        <f t="shared" ref="F389:F425" si="52">+(V389-AD389)/N389</f>
        <v>1.1490372980455552</v>
      </c>
      <c r="G389" s="33">
        <f t="shared" ref="G389:G425" si="53">+(W389-AE389)/O389</f>
        <v>1.1215092709836372</v>
      </c>
      <c r="H389" s="33">
        <f t="shared" ref="H389:H425" si="54">+(X389-AF389)/P389</f>
        <v>0.96380362591994251</v>
      </c>
      <c r="I389" s="33">
        <f t="shared" ref="I389:I425" si="55">+(Y389-AG389)/Q389</f>
        <v>0.86231846872273821</v>
      </c>
      <c r="J389" s="33">
        <f t="shared" ref="J389:J425" si="56">+(Z389-AH389)/R389</f>
        <v>0.83687720608199834</v>
      </c>
      <c r="K389" s="32">
        <v>98582</v>
      </c>
      <c r="L389" s="32">
        <v>94485</v>
      </c>
      <c r="M389" s="32">
        <v>101493</v>
      </c>
      <c r="N389" s="32">
        <v>103303</v>
      </c>
      <c r="O389" s="32">
        <v>101877</v>
      </c>
      <c r="P389" s="32">
        <v>111420</v>
      </c>
      <c r="Q389" s="32">
        <v>116922</v>
      </c>
      <c r="R389" s="32">
        <v>117856</v>
      </c>
      <c r="S389" s="32">
        <v>101224</v>
      </c>
      <c r="T389" s="32">
        <v>106879</v>
      </c>
      <c r="U389" s="32">
        <v>120487</v>
      </c>
      <c r="V389" s="32">
        <v>120888</v>
      </c>
      <c r="W389" s="32">
        <v>115843</v>
      </c>
      <c r="X389" s="32">
        <v>110628</v>
      </c>
      <c r="Y389" s="32">
        <v>104065</v>
      </c>
      <c r="Z389" s="32">
        <v>101591</v>
      </c>
      <c r="AA389" s="32">
        <v>1710</v>
      </c>
      <c r="AB389" s="32">
        <v>1361</v>
      </c>
      <c r="AC389" s="32">
        <v>1144</v>
      </c>
      <c r="AD389" s="32">
        <v>2189</v>
      </c>
      <c r="AE389" s="32">
        <v>1587</v>
      </c>
      <c r="AF389" s="32">
        <v>3241</v>
      </c>
      <c r="AG389" s="32">
        <v>3241</v>
      </c>
      <c r="AH389" s="32">
        <v>2960</v>
      </c>
    </row>
    <row r="390" spans="1:34" x14ac:dyDescent="0.3">
      <c r="A390" s="3">
        <v>5020</v>
      </c>
      <c r="B390" s="4" t="s">
        <v>382</v>
      </c>
      <c r="C390" s="33">
        <f t="shared" si="49"/>
        <v>0.45938448484057309</v>
      </c>
      <c r="D390" s="33">
        <f t="shared" si="50"/>
        <v>0.46605441222494415</v>
      </c>
      <c r="E390" s="33">
        <f t="shared" si="51"/>
        <v>0.44575027273628881</v>
      </c>
      <c r="F390" s="33">
        <f t="shared" si="52"/>
        <v>0.35033477747144542</v>
      </c>
      <c r="G390" s="33">
        <f t="shared" si="53"/>
        <v>0.32050815305907376</v>
      </c>
      <c r="H390" s="33">
        <f t="shared" si="54"/>
        <v>0.42572496975473845</v>
      </c>
      <c r="I390" s="33">
        <f t="shared" si="55"/>
        <v>0.5931547306979833</v>
      </c>
      <c r="J390" s="33">
        <f t="shared" si="56"/>
        <v>0.59915835514761917</v>
      </c>
      <c r="K390" s="32">
        <v>91923</v>
      </c>
      <c r="L390" s="32">
        <v>92663</v>
      </c>
      <c r="M390" s="32">
        <v>100830</v>
      </c>
      <c r="N390" s="32">
        <v>101560</v>
      </c>
      <c r="O390" s="32">
        <v>104378</v>
      </c>
      <c r="P390" s="32">
        <v>109108</v>
      </c>
      <c r="Q390" s="32">
        <v>114444</v>
      </c>
      <c r="R390" s="32">
        <v>120716</v>
      </c>
      <c r="S390" s="32">
        <v>45978</v>
      </c>
      <c r="T390" s="32">
        <v>45036</v>
      </c>
      <c r="U390" s="32">
        <v>46795</v>
      </c>
      <c r="V390" s="32">
        <v>39939</v>
      </c>
      <c r="W390" s="32">
        <v>42717</v>
      </c>
      <c r="X390" s="32">
        <v>50543</v>
      </c>
      <c r="Y390" s="32">
        <v>69765</v>
      </c>
      <c r="Z390" s="32">
        <v>74170</v>
      </c>
      <c r="AA390" s="32">
        <v>3750</v>
      </c>
      <c r="AB390" s="32">
        <v>1850</v>
      </c>
      <c r="AC390" s="32">
        <v>1850</v>
      </c>
      <c r="AD390" s="32">
        <v>4359</v>
      </c>
      <c r="AE390" s="32">
        <v>9263</v>
      </c>
      <c r="AF390" s="32">
        <v>4093</v>
      </c>
      <c r="AG390" s="32">
        <v>1882</v>
      </c>
      <c r="AH390" s="32">
        <v>1842</v>
      </c>
    </row>
    <row r="391" spans="1:34" x14ac:dyDescent="0.3">
      <c r="A391" s="3">
        <v>5021</v>
      </c>
      <c r="B391" s="4" t="s">
        <v>383</v>
      </c>
      <c r="C391" s="33">
        <f t="shared" si="49"/>
        <v>0.61358143810958543</v>
      </c>
      <c r="D391" s="33">
        <f t="shared" si="50"/>
        <v>0.6563328617537677</v>
      </c>
      <c r="E391" s="33">
        <f t="shared" si="51"/>
        <v>0.5943706872200476</v>
      </c>
      <c r="F391" s="33">
        <f t="shared" si="52"/>
        <v>0.51300991266536466</v>
      </c>
      <c r="G391" s="33">
        <f t="shared" si="53"/>
        <v>0.49406066946382793</v>
      </c>
      <c r="H391" s="33">
        <f t="shared" si="54"/>
        <v>0.52452134775713433</v>
      </c>
      <c r="I391" s="33">
        <f t="shared" si="55"/>
        <v>0.46956093106961849</v>
      </c>
      <c r="J391" s="33">
        <f t="shared" si="56"/>
        <v>0.44801923052924514</v>
      </c>
      <c r="K391" s="32">
        <v>439438</v>
      </c>
      <c r="L391" s="32">
        <v>472172</v>
      </c>
      <c r="M391" s="32">
        <v>495620</v>
      </c>
      <c r="N391" s="32">
        <v>542740</v>
      </c>
      <c r="O391" s="32">
        <v>539118</v>
      </c>
      <c r="P391" s="32">
        <v>564345</v>
      </c>
      <c r="Q391" s="32">
        <v>604552</v>
      </c>
      <c r="R391" s="32">
        <v>641064</v>
      </c>
      <c r="S391" s="32">
        <v>282430</v>
      </c>
      <c r="T391" s="32">
        <v>324629</v>
      </c>
      <c r="U391" s="32">
        <v>307114</v>
      </c>
      <c r="V391" s="32">
        <v>281975</v>
      </c>
      <c r="W391" s="32">
        <v>271347</v>
      </c>
      <c r="X391" s="32">
        <v>299078</v>
      </c>
      <c r="Y391" s="32">
        <v>293048</v>
      </c>
      <c r="Z391" s="32">
        <v>297488</v>
      </c>
      <c r="AA391" s="32">
        <v>12799</v>
      </c>
      <c r="AB391" s="32">
        <v>14727</v>
      </c>
      <c r="AC391" s="32">
        <v>12532</v>
      </c>
      <c r="AD391" s="32">
        <v>3544</v>
      </c>
      <c r="AE391" s="32">
        <v>4990</v>
      </c>
      <c r="AF391" s="32">
        <v>3067</v>
      </c>
      <c r="AG391" s="32">
        <v>9174</v>
      </c>
      <c r="AH391" s="32">
        <v>10279</v>
      </c>
    </row>
    <row r="392" spans="1:34" x14ac:dyDescent="0.3">
      <c r="A392" s="3">
        <v>5022</v>
      </c>
      <c r="B392" s="4" t="s">
        <v>384</v>
      </c>
      <c r="C392" s="33">
        <f t="shared" si="49"/>
        <v>0.59985187662756523</v>
      </c>
      <c r="D392" s="33">
        <f t="shared" si="50"/>
        <v>0.58579572994806695</v>
      </c>
      <c r="E392" s="33">
        <f t="shared" si="51"/>
        <v>0.58886746643816057</v>
      </c>
      <c r="F392" s="33">
        <f t="shared" si="52"/>
        <v>0.61249482008425993</v>
      </c>
      <c r="G392" s="33">
        <f t="shared" si="53"/>
        <v>0.56839102600883629</v>
      </c>
      <c r="H392" s="33">
        <f t="shared" si="54"/>
        <v>0.61409383904058956</v>
      </c>
      <c r="I392" s="33">
        <f t="shared" si="55"/>
        <v>0.68542203274417501</v>
      </c>
      <c r="J392" s="33">
        <f t="shared" si="56"/>
        <v>0.81668119099491654</v>
      </c>
      <c r="K392" s="32">
        <v>209285</v>
      </c>
      <c r="L392" s="32">
        <v>216625</v>
      </c>
      <c r="M392" s="32">
        <v>224064</v>
      </c>
      <c r="N392" s="32">
        <v>231664</v>
      </c>
      <c r="O392" s="32">
        <v>243994</v>
      </c>
      <c r="P392" s="32">
        <v>250237</v>
      </c>
      <c r="Q392" s="32">
        <v>270216</v>
      </c>
      <c r="R392" s="32">
        <v>275400</v>
      </c>
      <c r="S392" s="32">
        <v>132827</v>
      </c>
      <c r="T392" s="32">
        <v>136376</v>
      </c>
      <c r="U392" s="32">
        <v>137131</v>
      </c>
      <c r="V392" s="32">
        <v>142278</v>
      </c>
      <c r="W392" s="32">
        <v>138720</v>
      </c>
      <c r="X392" s="32">
        <v>154699</v>
      </c>
      <c r="Y392" s="32">
        <v>186822</v>
      </c>
      <c r="Z392" s="32">
        <v>227136</v>
      </c>
      <c r="AA392" s="32">
        <v>7287</v>
      </c>
      <c r="AB392" s="32">
        <v>9478</v>
      </c>
      <c r="AC392" s="32">
        <v>5187</v>
      </c>
      <c r="AD392" s="32">
        <v>385</v>
      </c>
      <c r="AE392" s="32">
        <v>36</v>
      </c>
      <c r="AF392" s="32">
        <v>1030</v>
      </c>
      <c r="AG392" s="32">
        <v>1610</v>
      </c>
      <c r="AH392" s="32">
        <v>2222</v>
      </c>
    </row>
    <row r="393" spans="1:34" x14ac:dyDescent="0.3">
      <c r="A393" s="3">
        <v>5023</v>
      </c>
      <c r="B393" s="4" t="s">
        <v>385</v>
      </c>
      <c r="C393" s="33">
        <f t="shared" si="49"/>
        <v>0.28234818003337914</v>
      </c>
      <c r="D393" s="33">
        <f t="shared" si="50"/>
        <v>0.42664635836713627</v>
      </c>
      <c r="E393" s="33">
        <f t="shared" si="51"/>
        <v>0.64554122931414026</v>
      </c>
      <c r="F393" s="33">
        <f t="shared" si="52"/>
        <v>0.5485304118766835</v>
      </c>
      <c r="G393" s="33">
        <f t="shared" si="53"/>
        <v>0.55713644926886152</v>
      </c>
      <c r="H393" s="33">
        <f t="shared" si="54"/>
        <v>0.5892689888943401</v>
      </c>
      <c r="I393" s="33">
        <f t="shared" si="55"/>
        <v>0.58555240469927705</v>
      </c>
      <c r="J393" s="33">
        <f t="shared" si="56"/>
        <v>0.5426248194324671</v>
      </c>
      <c r="K393" s="32">
        <v>298989</v>
      </c>
      <c r="L393" s="32">
        <v>313829</v>
      </c>
      <c r="M393" s="32">
        <v>337066</v>
      </c>
      <c r="N393" s="32">
        <v>336727</v>
      </c>
      <c r="O393" s="32">
        <v>334410</v>
      </c>
      <c r="P393" s="32">
        <v>336315</v>
      </c>
      <c r="Q393" s="32">
        <v>350522</v>
      </c>
      <c r="R393" s="32">
        <v>367591</v>
      </c>
      <c r="S393" s="32">
        <v>95664</v>
      </c>
      <c r="T393" s="32">
        <v>144528</v>
      </c>
      <c r="U393" s="32">
        <v>228201</v>
      </c>
      <c r="V393" s="32">
        <v>195611</v>
      </c>
      <c r="W393" s="32">
        <v>196923</v>
      </c>
      <c r="X393" s="32">
        <v>211879</v>
      </c>
      <c r="Y393" s="32">
        <v>221997</v>
      </c>
      <c r="Z393" s="32">
        <v>218049</v>
      </c>
      <c r="AA393" s="32">
        <v>11245</v>
      </c>
      <c r="AB393" s="32">
        <v>10634</v>
      </c>
      <c r="AC393" s="32">
        <v>10611</v>
      </c>
      <c r="AD393" s="32">
        <v>10906</v>
      </c>
      <c r="AE393" s="32">
        <v>10611</v>
      </c>
      <c r="AF393" s="32">
        <v>13699</v>
      </c>
      <c r="AG393" s="32">
        <v>16748</v>
      </c>
      <c r="AH393" s="32">
        <v>18585</v>
      </c>
    </row>
    <row r="394" spans="1:34" x14ac:dyDescent="0.3">
      <c r="A394" s="3">
        <v>5024</v>
      </c>
      <c r="B394" s="4" t="s">
        <v>386</v>
      </c>
      <c r="C394" s="33">
        <f t="shared" si="49"/>
        <v>0.40167691708609038</v>
      </c>
      <c r="D394" s="33">
        <f t="shared" si="50"/>
        <v>0.48900882264776652</v>
      </c>
      <c r="E394" s="33">
        <f t="shared" si="51"/>
        <v>0.52726358692980124</v>
      </c>
      <c r="F394" s="33">
        <f t="shared" si="52"/>
        <v>0.56503211758556215</v>
      </c>
      <c r="G394" s="33">
        <f t="shared" si="53"/>
        <v>0.54926114777835677</v>
      </c>
      <c r="H394" s="33">
        <f t="shared" si="54"/>
        <v>0.58798565746992437</v>
      </c>
      <c r="I394" s="33">
        <f t="shared" si="55"/>
        <v>0.68943224420948368</v>
      </c>
      <c r="J394" s="33">
        <f t="shared" si="56"/>
        <v>0.71598750010522583</v>
      </c>
      <c r="K394" s="32">
        <v>685663</v>
      </c>
      <c r="L394" s="32">
        <v>740594</v>
      </c>
      <c r="M394" s="32">
        <v>813576</v>
      </c>
      <c r="N394" s="32">
        <v>855139</v>
      </c>
      <c r="O394" s="32">
        <v>884683</v>
      </c>
      <c r="P394" s="32">
        <v>929822</v>
      </c>
      <c r="Q394" s="32">
        <v>985318</v>
      </c>
      <c r="R394" s="32">
        <v>1069129</v>
      </c>
      <c r="S394" s="32">
        <v>302144</v>
      </c>
      <c r="T394" s="32">
        <v>367244</v>
      </c>
      <c r="U394" s="32">
        <v>430568</v>
      </c>
      <c r="V394" s="32">
        <v>484780</v>
      </c>
      <c r="W394" s="32">
        <v>517021</v>
      </c>
      <c r="X394" s="32">
        <v>567583</v>
      </c>
      <c r="Y394" s="32">
        <v>724770</v>
      </c>
      <c r="Z394" s="32">
        <v>813851</v>
      </c>
      <c r="AA394" s="32">
        <v>26729</v>
      </c>
      <c r="AB394" s="32">
        <v>5087</v>
      </c>
      <c r="AC394" s="32">
        <v>1599</v>
      </c>
      <c r="AD394" s="32">
        <v>1599</v>
      </c>
      <c r="AE394" s="32">
        <v>31099</v>
      </c>
      <c r="AF394" s="32">
        <v>20861</v>
      </c>
      <c r="AG394" s="32">
        <v>45460</v>
      </c>
      <c r="AH394" s="32">
        <v>48368</v>
      </c>
    </row>
    <row r="395" spans="1:34" x14ac:dyDescent="0.3">
      <c r="A395" s="3">
        <v>5025</v>
      </c>
      <c r="B395" s="4" t="s">
        <v>387</v>
      </c>
      <c r="C395" s="33">
        <f t="shared" si="49"/>
        <v>0.7042116403203682</v>
      </c>
      <c r="D395" s="33">
        <f t="shared" si="50"/>
        <v>0.78504084394353957</v>
      </c>
      <c r="E395" s="33">
        <f t="shared" si="51"/>
        <v>0.76705361123625404</v>
      </c>
      <c r="F395" s="33">
        <f t="shared" si="52"/>
        <v>0.77157672148111489</v>
      </c>
      <c r="G395" s="33">
        <f t="shared" si="53"/>
        <v>0.81223282681578968</v>
      </c>
      <c r="H395" s="33">
        <f t="shared" si="54"/>
        <v>0.79045178153747819</v>
      </c>
      <c r="I395" s="33">
        <f t="shared" si="55"/>
        <v>0.71653831775700938</v>
      </c>
      <c r="J395" s="33">
        <f t="shared" si="56"/>
        <v>0.71742453545977947</v>
      </c>
      <c r="K395" s="32">
        <v>389302</v>
      </c>
      <c r="L395" s="32">
        <v>404956</v>
      </c>
      <c r="M395" s="32">
        <v>428399</v>
      </c>
      <c r="N395" s="32">
        <v>444530</v>
      </c>
      <c r="O395" s="32">
        <v>455463</v>
      </c>
      <c r="P395" s="32">
        <v>491233</v>
      </c>
      <c r="Q395" s="32">
        <v>535000</v>
      </c>
      <c r="R395" s="32">
        <v>537736</v>
      </c>
      <c r="S395" s="32">
        <v>275177</v>
      </c>
      <c r="T395" s="32">
        <v>319013</v>
      </c>
      <c r="U395" s="32">
        <v>329711</v>
      </c>
      <c r="V395" s="32">
        <v>346328</v>
      </c>
      <c r="W395" s="32">
        <v>377530</v>
      </c>
      <c r="X395" s="32">
        <v>399008</v>
      </c>
      <c r="Y395" s="32">
        <v>393298</v>
      </c>
      <c r="Z395" s="32">
        <v>395999</v>
      </c>
      <c r="AA395" s="32">
        <v>1026</v>
      </c>
      <c r="AB395" s="32">
        <v>1106</v>
      </c>
      <c r="AC395" s="32">
        <v>1106</v>
      </c>
      <c r="AD395" s="32">
        <v>3339</v>
      </c>
      <c r="AE395" s="32">
        <v>7588</v>
      </c>
      <c r="AF395" s="32">
        <v>10712</v>
      </c>
      <c r="AG395" s="32">
        <v>9950</v>
      </c>
      <c r="AH395" s="32">
        <v>10214</v>
      </c>
    </row>
    <row r="396" spans="1:34" x14ac:dyDescent="0.3">
      <c r="A396" s="3">
        <v>5026</v>
      </c>
      <c r="B396" s="4" t="s">
        <v>388</v>
      </c>
      <c r="C396" s="33">
        <f t="shared" si="49"/>
        <v>0.59635002468052434</v>
      </c>
      <c r="D396" s="33">
        <f t="shared" si="50"/>
        <v>0.68503254038869399</v>
      </c>
      <c r="E396" s="33">
        <f t="shared" si="51"/>
        <v>0.87660229818302493</v>
      </c>
      <c r="F396" s="33">
        <f t="shared" si="52"/>
        <v>0.95204738952205059</v>
      </c>
      <c r="G396" s="33">
        <f t="shared" si="53"/>
        <v>1.017147526140868</v>
      </c>
      <c r="H396" s="33">
        <f t="shared" si="54"/>
        <v>0.94141301589753212</v>
      </c>
      <c r="I396" s="33">
        <f t="shared" si="55"/>
        <v>0.9099996127558232</v>
      </c>
      <c r="J396" s="33">
        <f t="shared" si="56"/>
        <v>0.92902202880949969</v>
      </c>
      <c r="K396" s="32">
        <v>145864</v>
      </c>
      <c r="L396" s="32">
        <v>178701</v>
      </c>
      <c r="M396" s="32">
        <v>192848</v>
      </c>
      <c r="N396" s="32">
        <v>177592</v>
      </c>
      <c r="O396" s="32">
        <v>181134</v>
      </c>
      <c r="P396" s="32">
        <v>181286</v>
      </c>
      <c r="Q396" s="32">
        <v>206588</v>
      </c>
      <c r="R396" s="32">
        <v>207501</v>
      </c>
      <c r="S396" s="32">
        <v>96854</v>
      </c>
      <c r="T396" s="32">
        <v>129251</v>
      </c>
      <c r="U396" s="32">
        <v>175508</v>
      </c>
      <c r="V396" s="32">
        <v>173031</v>
      </c>
      <c r="W396" s="32">
        <v>189751</v>
      </c>
      <c r="X396" s="32">
        <v>174278</v>
      </c>
      <c r="Y396" s="32">
        <v>191241</v>
      </c>
      <c r="Z396" s="32">
        <v>196278</v>
      </c>
      <c r="AA396" s="32">
        <v>9868</v>
      </c>
      <c r="AB396" s="32">
        <v>6835</v>
      </c>
      <c r="AC396" s="32">
        <v>6457</v>
      </c>
      <c r="AD396" s="32">
        <v>3955</v>
      </c>
      <c r="AE396" s="32">
        <v>5511</v>
      </c>
      <c r="AF396" s="32">
        <v>3613</v>
      </c>
      <c r="AG396" s="32">
        <v>3246</v>
      </c>
      <c r="AH396" s="32">
        <v>3505</v>
      </c>
    </row>
    <row r="397" spans="1:34" x14ac:dyDescent="0.3">
      <c r="A397" s="3">
        <v>5027</v>
      </c>
      <c r="B397" s="4" t="s">
        <v>389</v>
      </c>
      <c r="C397" s="33">
        <f t="shared" si="49"/>
        <v>0.52734363666257245</v>
      </c>
      <c r="D397" s="33">
        <f t="shared" si="50"/>
        <v>0.61255665642792922</v>
      </c>
      <c r="E397" s="33">
        <f t="shared" si="51"/>
        <v>0.59479465188917724</v>
      </c>
      <c r="F397" s="33">
        <f t="shared" si="52"/>
        <v>0.60488271722324649</v>
      </c>
      <c r="G397" s="33">
        <f t="shared" si="53"/>
        <v>0.64469249583917698</v>
      </c>
      <c r="H397" s="33">
        <f t="shared" si="54"/>
        <v>0.64678723547453532</v>
      </c>
      <c r="I397" s="33">
        <f t="shared" si="55"/>
        <v>0.75298773023600085</v>
      </c>
      <c r="J397" s="33">
        <f t="shared" si="56"/>
        <v>0.78302353817853998</v>
      </c>
      <c r="K397" s="32">
        <v>413588</v>
      </c>
      <c r="L397" s="32">
        <v>427136</v>
      </c>
      <c r="M397" s="32">
        <v>473513</v>
      </c>
      <c r="N397" s="32">
        <v>483788</v>
      </c>
      <c r="O397" s="32">
        <v>504107</v>
      </c>
      <c r="P397" s="32">
        <v>520035</v>
      </c>
      <c r="Q397" s="32">
        <v>526905</v>
      </c>
      <c r="R397" s="32">
        <v>575703</v>
      </c>
      <c r="S397" s="32">
        <v>384272</v>
      </c>
      <c r="T397" s="32">
        <v>410555</v>
      </c>
      <c r="U397" s="32">
        <v>430553</v>
      </c>
      <c r="V397" s="32">
        <v>292785</v>
      </c>
      <c r="W397" s="32">
        <v>324994</v>
      </c>
      <c r="X397" s="32">
        <v>336352</v>
      </c>
      <c r="Y397" s="32">
        <v>396753</v>
      </c>
      <c r="Z397" s="32">
        <v>450789</v>
      </c>
      <c r="AA397" s="32">
        <v>166169</v>
      </c>
      <c r="AB397" s="32">
        <v>148910</v>
      </c>
      <c r="AC397" s="32">
        <v>148910</v>
      </c>
      <c r="AD397" s="32">
        <v>150</v>
      </c>
      <c r="AE397" s="32">
        <v>0</v>
      </c>
      <c r="AF397" s="32">
        <v>0</v>
      </c>
      <c r="AG397" s="32">
        <v>0</v>
      </c>
      <c r="AH397" s="32">
        <v>0</v>
      </c>
    </row>
    <row r="398" spans="1:34" x14ac:dyDescent="0.3">
      <c r="A398" s="3">
        <v>5028</v>
      </c>
      <c r="B398" s="4" t="s">
        <v>390</v>
      </c>
      <c r="C398" s="33">
        <f t="shared" si="49"/>
        <v>0.89945461150770845</v>
      </c>
      <c r="D398" s="33">
        <f t="shared" si="50"/>
        <v>0.93420328441612421</v>
      </c>
      <c r="E398" s="33">
        <f t="shared" si="51"/>
        <v>0.9828704200386027</v>
      </c>
      <c r="F398" s="33">
        <f t="shared" si="52"/>
        <v>0.91860621627467232</v>
      </c>
      <c r="G398" s="33">
        <f t="shared" si="53"/>
        <v>0.91279000454123926</v>
      </c>
      <c r="H398" s="33">
        <f t="shared" si="54"/>
        <v>0.92420216118200016</v>
      </c>
      <c r="I398" s="33">
        <f t="shared" si="55"/>
        <v>0.91587083864512897</v>
      </c>
      <c r="J398" s="33">
        <f t="shared" si="56"/>
        <v>0.92174735508079197</v>
      </c>
      <c r="K398" s="32">
        <v>889091</v>
      </c>
      <c r="L398" s="32">
        <v>950245</v>
      </c>
      <c r="M398" s="32">
        <v>1034643</v>
      </c>
      <c r="N398" s="32">
        <v>1077269</v>
      </c>
      <c r="O398" s="32">
        <v>1098819</v>
      </c>
      <c r="P398" s="32">
        <v>1150389</v>
      </c>
      <c r="Q398" s="32">
        <v>1239380</v>
      </c>
      <c r="R398" s="32">
        <v>1287752</v>
      </c>
      <c r="S398" s="32">
        <v>877999</v>
      </c>
      <c r="T398" s="32">
        <v>965385</v>
      </c>
      <c r="U398" s="32">
        <v>1099772</v>
      </c>
      <c r="V398" s="32">
        <v>1077540</v>
      </c>
      <c r="W398" s="32">
        <v>1097668</v>
      </c>
      <c r="X398" s="32">
        <v>1154426</v>
      </c>
      <c r="Y398" s="32">
        <v>1225754</v>
      </c>
      <c r="Z398" s="32">
        <v>1276937</v>
      </c>
      <c r="AA398" s="32">
        <v>78302</v>
      </c>
      <c r="AB398" s="32">
        <v>77663</v>
      </c>
      <c r="AC398" s="32">
        <v>82852</v>
      </c>
      <c r="AD398" s="32">
        <v>87954</v>
      </c>
      <c r="AE398" s="32">
        <v>94677</v>
      </c>
      <c r="AF398" s="32">
        <v>91234</v>
      </c>
      <c r="AG398" s="32">
        <v>90642</v>
      </c>
      <c r="AH398" s="32">
        <v>89955</v>
      </c>
    </row>
    <row r="399" spans="1:34" x14ac:dyDescent="0.3">
      <c r="A399" s="3">
        <v>5029</v>
      </c>
      <c r="B399" s="4" t="s">
        <v>391</v>
      </c>
      <c r="C399" s="33">
        <f t="shared" si="49"/>
        <v>0.58288744132940895</v>
      </c>
      <c r="D399" s="33">
        <f t="shared" si="50"/>
        <v>0.5736779434759155</v>
      </c>
      <c r="E399" s="33">
        <f t="shared" si="51"/>
        <v>7.5422852825430958E-2</v>
      </c>
      <c r="F399" s="33">
        <f t="shared" si="52"/>
        <v>0.49209748971502842</v>
      </c>
      <c r="G399" s="33">
        <f t="shared" si="53"/>
        <v>0.63250930067958544</v>
      </c>
      <c r="H399" s="33">
        <f t="shared" si="54"/>
        <v>0.92099621503341411</v>
      </c>
      <c r="I399" s="33">
        <f t="shared" si="55"/>
        <v>0.94488532970075989</v>
      </c>
      <c r="J399" s="33">
        <f t="shared" si="56"/>
        <v>0.92422781815329913</v>
      </c>
      <c r="K399" s="32">
        <v>371353</v>
      </c>
      <c r="L399" s="32">
        <v>402271</v>
      </c>
      <c r="M399" s="32">
        <v>431474</v>
      </c>
      <c r="N399" s="32">
        <v>465485</v>
      </c>
      <c r="O399" s="32">
        <v>507221</v>
      </c>
      <c r="P399" s="32">
        <v>541088</v>
      </c>
      <c r="Q399" s="32">
        <v>581406</v>
      </c>
      <c r="R399" s="32">
        <v>612032</v>
      </c>
      <c r="S399" s="32">
        <v>242014</v>
      </c>
      <c r="T399" s="32">
        <v>257331</v>
      </c>
      <c r="U399" s="32">
        <v>59100</v>
      </c>
      <c r="V399" s="32">
        <v>251494</v>
      </c>
      <c r="W399" s="32">
        <v>337302</v>
      </c>
      <c r="X399" s="32">
        <v>514820</v>
      </c>
      <c r="Y399" s="32">
        <v>565842</v>
      </c>
      <c r="Z399" s="32">
        <v>582137</v>
      </c>
      <c r="AA399" s="32">
        <v>25557</v>
      </c>
      <c r="AB399" s="32">
        <v>26557</v>
      </c>
      <c r="AC399" s="32">
        <v>26557</v>
      </c>
      <c r="AD399" s="32">
        <v>22430</v>
      </c>
      <c r="AE399" s="32">
        <v>16480</v>
      </c>
      <c r="AF399" s="32">
        <v>16480</v>
      </c>
      <c r="AG399" s="32">
        <v>16480</v>
      </c>
      <c r="AH399" s="32">
        <v>16480</v>
      </c>
    </row>
    <row r="400" spans="1:34" x14ac:dyDescent="0.3">
      <c r="A400" s="3">
        <v>5030</v>
      </c>
      <c r="B400" s="4" t="s">
        <v>392</v>
      </c>
      <c r="C400" s="33">
        <f t="shared" si="49"/>
        <v>0.5843826598501296</v>
      </c>
      <c r="D400" s="33">
        <f t="shared" si="50"/>
        <v>0.5560939952051609</v>
      </c>
      <c r="E400" s="33">
        <f t="shared" si="51"/>
        <v>0.53927281075921074</v>
      </c>
      <c r="F400" s="33">
        <f t="shared" si="52"/>
        <v>0.53571890970638159</v>
      </c>
      <c r="G400" s="33">
        <f t="shared" si="53"/>
        <v>0.62967004357914991</v>
      </c>
      <c r="H400" s="33">
        <f t="shared" si="54"/>
        <v>0.72249357556655891</v>
      </c>
      <c r="I400" s="33">
        <f t="shared" si="55"/>
        <v>0.78879104260701249</v>
      </c>
      <c r="J400" s="33">
        <f t="shared" si="56"/>
        <v>0.87095788436754429</v>
      </c>
      <c r="K400" s="32">
        <v>356975</v>
      </c>
      <c r="L400" s="32">
        <v>391254</v>
      </c>
      <c r="M400" s="32">
        <v>413785</v>
      </c>
      <c r="N400" s="32">
        <v>424803</v>
      </c>
      <c r="O400" s="32">
        <v>441725</v>
      </c>
      <c r="P400" s="32">
        <v>446732</v>
      </c>
      <c r="Q400" s="32">
        <v>474781</v>
      </c>
      <c r="R400" s="32">
        <v>526859</v>
      </c>
      <c r="S400" s="32">
        <v>216953</v>
      </c>
      <c r="T400" s="32">
        <v>227494</v>
      </c>
      <c r="U400" s="32">
        <v>237304</v>
      </c>
      <c r="V400" s="32">
        <v>246916</v>
      </c>
      <c r="W400" s="32">
        <v>278732</v>
      </c>
      <c r="X400" s="32">
        <v>323302</v>
      </c>
      <c r="Y400" s="32">
        <v>374994</v>
      </c>
      <c r="Z400" s="32">
        <v>459363</v>
      </c>
      <c r="AA400" s="32">
        <v>8343</v>
      </c>
      <c r="AB400" s="32">
        <v>9920</v>
      </c>
      <c r="AC400" s="32">
        <v>14161</v>
      </c>
      <c r="AD400" s="32">
        <v>19341</v>
      </c>
      <c r="AE400" s="32">
        <v>591</v>
      </c>
      <c r="AF400" s="32">
        <v>541</v>
      </c>
      <c r="AG400" s="32">
        <v>491</v>
      </c>
      <c r="AH400" s="32">
        <v>491</v>
      </c>
    </row>
    <row r="401" spans="1:34" x14ac:dyDescent="0.3">
      <c r="A401" s="3">
        <v>5031</v>
      </c>
      <c r="B401" s="4" t="s">
        <v>393</v>
      </c>
      <c r="C401" s="33">
        <f t="shared" si="49"/>
        <v>0.6691179496223143</v>
      </c>
      <c r="D401" s="33">
        <f t="shared" si="50"/>
        <v>0.73998428240691572</v>
      </c>
      <c r="E401" s="33">
        <f t="shared" si="51"/>
        <v>0.73125797045682339</v>
      </c>
      <c r="F401" s="33">
        <f t="shared" si="52"/>
        <v>0.73102916535127127</v>
      </c>
      <c r="G401" s="33">
        <f t="shared" si="53"/>
        <v>0.96255022434119364</v>
      </c>
      <c r="H401" s="33">
        <f t="shared" si="54"/>
        <v>0.91631338914374449</v>
      </c>
      <c r="I401" s="33">
        <f t="shared" si="55"/>
        <v>0.9235082717940164</v>
      </c>
      <c r="J401" s="33">
        <f t="shared" si="56"/>
        <v>1.0061245258218354</v>
      </c>
      <c r="K401" s="32">
        <v>680460</v>
      </c>
      <c r="L401" s="32">
        <v>706215</v>
      </c>
      <c r="M401" s="32">
        <v>769247</v>
      </c>
      <c r="N401" s="32">
        <v>823580</v>
      </c>
      <c r="O401" s="32">
        <v>861634</v>
      </c>
      <c r="P401" s="32">
        <v>896368</v>
      </c>
      <c r="Q401" s="32">
        <v>989205</v>
      </c>
      <c r="R401" s="32">
        <v>1020977</v>
      </c>
      <c r="S401" s="32">
        <v>461472</v>
      </c>
      <c r="T401" s="32">
        <v>531760</v>
      </c>
      <c r="U401" s="32">
        <v>587715</v>
      </c>
      <c r="V401" s="32">
        <v>621259</v>
      </c>
      <c r="W401" s="32">
        <v>848698</v>
      </c>
      <c r="X401" s="32">
        <v>840686</v>
      </c>
      <c r="Y401" s="32">
        <v>932871</v>
      </c>
      <c r="Z401" s="32">
        <v>1045086</v>
      </c>
      <c r="AA401" s="32">
        <v>6164</v>
      </c>
      <c r="AB401" s="32">
        <v>9172</v>
      </c>
      <c r="AC401" s="32">
        <v>25197</v>
      </c>
      <c r="AD401" s="32">
        <v>19198</v>
      </c>
      <c r="AE401" s="32">
        <v>19332</v>
      </c>
      <c r="AF401" s="32">
        <v>19332</v>
      </c>
      <c r="AG401" s="32">
        <v>19332</v>
      </c>
      <c r="AH401" s="32">
        <v>17856</v>
      </c>
    </row>
    <row r="402" spans="1:34" x14ac:dyDescent="0.3">
      <c r="A402" s="3">
        <v>5032</v>
      </c>
      <c r="B402" s="4" t="s">
        <v>394</v>
      </c>
      <c r="C402" s="33">
        <f t="shared" si="49"/>
        <v>0.68469137537091496</v>
      </c>
      <c r="D402" s="33">
        <f t="shared" si="50"/>
        <v>0.65763282503617804</v>
      </c>
      <c r="E402" s="33">
        <f t="shared" si="51"/>
        <v>0.62998829177282867</v>
      </c>
      <c r="F402" s="33">
        <f t="shared" si="52"/>
        <v>0.62725297161492644</v>
      </c>
      <c r="G402" s="33">
        <f t="shared" si="53"/>
        <v>0.6488000215645694</v>
      </c>
      <c r="H402" s="33">
        <f t="shared" si="54"/>
        <v>0.73312942185378405</v>
      </c>
      <c r="I402" s="33">
        <f t="shared" si="55"/>
        <v>0.70583271611469689</v>
      </c>
      <c r="J402" s="33">
        <f t="shared" si="56"/>
        <v>0.74923067374877816</v>
      </c>
      <c r="K402" s="32">
        <v>298923</v>
      </c>
      <c r="L402" s="32">
        <v>304743</v>
      </c>
      <c r="M402" s="32">
        <v>315163</v>
      </c>
      <c r="N402" s="32">
        <v>327179</v>
      </c>
      <c r="O402" s="32">
        <v>333881</v>
      </c>
      <c r="P402" s="32">
        <v>349825</v>
      </c>
      <c r="Q402" s="32">
        <v>378040</v>
      </c>
      <c r="R402" s="32">
        <v>386702</v>
      </c>
      <c r="S402" s="32">
        <v>210408</v>
      </c>
      <c r="T402" s="32">
        <v>203121</v>
      </c>
      <c r="U402" s="32">
        <v>201720</v>
      </c>
      <c r="V402" s="32">
        <v>214252</v>
      </c>
      <c r="W402" s="32">
        <v>223853</v>
      </c>
      <c r="X402" s="32">
        <v>257942</v>
      </c>
      <c r="Y402" s="32">
        <v>270504</v>
      </c>
      <c r="Z402" s="32">
        <v>293572</v>
      </c>
      <c r="AA402" s="32">
        <v>5738</v>
      </c>
      <c r="AB402" s="32">
        <v>2712</v>
      </c>
      <c r="AC402" s="32">
        <v>3171</v>
      </c>
      <c r="AD402" s="32">
        <v>9028</v>
      </c>
      <c r="AE402" s="32">
        <v>7231</v>
      </c>
      <c r="AF402" s="32">
        <v>1475</v>
      </c>
      <c r="AG402" s="32">
        <v>3671</v>
      </c>
      <c r="AH402" s="32">
        <v>3843</v>
      </c>
    </row>
    <row r="403" spans="1:34" x14ac:dyDescent="0.3">
      <c r="A403" s="3">
        <v>5033</v>
      </c>
      <c r="B403" s="4" t="s">
        <v>395</v>
      </c>
      <c r="C403" s="33">
        <f t="shared" si="49"/>
        <v>0.12805658827789013</v>
      </c>
      <c r="D403" s="33">
        <f t="shared" si="50"/>
        <v>0.2687749251245255</v>
      </c>
      <c r="E403" s="33">
        <f t="shared" si="51"/>
        <v>0.4376458704784934</v>
      </c>
      <c r="F403" s="33">
        <f t="shared" si="52"/>
        <v>0.46517412935323382</v>
      </c>
      <c r="G403" s="33">
        <f t="shared" si="53"/>
        <v>0.36534653465346534</v>
      </c>
      <c r="H403" s="33">
        <f t="shared" si="54"/>
        <v>0.42688016946436164</v>
      </c>
      <c r="I403" s="33">
        <f t="shared" si="55"/>
        <v>0.39391838421189013</v>
      </c>
      <c r="J403" s="33">
        <f t="shared" si="56"/>
        <v>0.40284791313005425</v>
      </c>
      <c r="K403" s="32">
        <v>113239</v>
      </c>
      <c r="L403" s="32">
        <v>124874</v>
      </c>
      <c r="M403" s="32">
        <v>130681</v>
      </c>
      <c r="N403" s="32">
        <v>127836</v>
      </c>
      <c r="O403" s="32">
        <v>144430</v>
      </c>
      <c r="P403" s="32">
        <v>143511</v>
      </c>
      <c r="Q403" s="32">
        <v>142791</v>
      </c>
      <c r="R403" s="32">
        <v>139611</v>
      </c>
      <c r="S403" s="32">
        <v>16252</v>
      </c>
      <c r="T403" s="32">
        <v>35314</v>
      </c>
      <c r="U403" s="32">
        <v>58943</v>
      </c>
      <c r="V403" s="32">
        <v>62268</v>
      </c>
      <c r="W403" s="32">
        <v>63390</v>
      </c>
      <c r="X403" s="32">
        <v>67029</v>
      </c>
      <c r="Y403" s="32">
        <v>61473</v>
      </c>
      <c r="Z403" s="32">
        <v>63467</v>
      </c>
      <c r="AA403" s="32">
        <v>1751</v>
      </c>
      <c r="AB403" s="32">
        <v>1751</v>
      </c>
      <c r="AC403" s="32">
        <v>1751</v>
      </c>
      <c r="AD403" s="32">
        <v>2802</v>
      </c>
      <c r="AE403" s="32">
        <v>10623</v>
      </c>
      <c r="AF403" s="32">
        <v>5767</v>
      </c>
      <c r="AG403" s="32">
        <v>5225</v>
      </c>
      <c r="AH403" s="32">
        <v>7225</v>
      </c>
    </row>
    <row r="404" spans="1:34" x14ac:dyDescent="0.3">
      <c r="A404" s="3">
        <v>5034</v>
      </c>
      <c r="B404" s="4" t="s">
        <v>396</v>
      </c>
      <c r="C404" s="33">
        <f t="shared" si="49"/>
        <v>0.83878961343785752</v>
      </c>
      <c r="D404" s="33">
        <f t="shared" si="50"/>
        <v>0.9451264393099772</v>
      </c>
      <c r="E404" s="33">
        <f t="shared" si="51"/>
        <v>0.91785018922313155</v>
      </c>
      <c r="F404" s="33">
        <f t="shared" si="52"/>
        <v>0.87645039047807782</v>
      </c>
      <c r="G404" s="33">
        <f t="shared" si="53"/>
        <v>0.83088764963456385</v>
      </c>
      <c r="H404" s="33">
        <f t="shared" si="54"/>
        <v>0.80667184278868032</v>
      </c>
      <c r="I404" s="33">
        <f t="shared" si="55"/>
        <v>0.74424596233455775</v>
      </c>
      <c r="J404" s="33">
        <f t="shared" si="56"/>
        <v>0.72298302067401599</v>
      </c>
      <c r="K404" s="32">
        <v>236883</v>
      </c>
      <c r="L404" s="32">
        <v>236398</v>
      </c>
      <c r="M404" s="32">
        <v>237286</v>
      </c>
      <c r="N404" s="32">
        <v>247261</v>
      </c>
      <c r="O404" s="32">
        <v>247102</v>
      </c>
      <c r="P404" s="32">
        <v>261457</v>
      </c>
      <c r="Q404" s="32">
        <v>274416</v>
      </c>
      <c r="R404" s="32">
        <v>283109</v>
      </c>
      <c r="S404" s="32">
        <v>200111</v>
      </c>
      <c r="T404" s="32">
        <v>224821</v>
      </c>
      <c r="U404" s="32">
        <v>218143</v>
      </c>
      <c r="V404" s="32">
        <v>216712</v>
      </c>
      <c r="W404" s="32">
        <v>205314</v>
      </c>
      <c r="X404" s="32">
        <v>210910</v>
      </c>
      <c r="Y404" s="32">
        <v>204233</v>
      </c>
      <c r="Z404" s="32">
        <v>204683</v>
      </c>
      <c r="AA404" s="32">
        <v>1416</v>
      </c>
      <c r="AB404" s="32">
        <v>1395</v>
      </c>
      <c r="AC404" s="32">
        <v>350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</row>
    <row r="405" spans="1:34" x14ac:dyDescent="0.3">
      <c r="A405" s="3">
        <v>5035</v>
      </c>
      <c r="B405" s="4" t="s">
        <v>397</v>
      </c>
      <c r="C405" s="33">
        <f t="shared" si="49"/>
        <v>0.9115136901302251</v>
      </c>
      <c r="D405" s="33">
        <f t="shared" si="50"/>
        <v>0.93402664563728877</v>
      </c>
      <c r="E405" s="33">
        <f t="shared" si="51"/>
        <v>0.89853901839215822</v>
      </c>
      <c r="F405" s="33">
        <f t="shared" si="52"/>
        <v>0.87466975826370075</v>
      </c>
      <c r="G405" s="33">
        <f t="shared" si="53"/>
        <v>0.86335253403489987</v>
      </c>
      <c r="H405" s="33">
        <f t="shared" si="54"/>
        <v>1.0215240992165076</v>
      </c>
      <c r="I405" s="33">
        <f t="shared" si="55"/>
        <v>1.0107285165251596</v>
      </c>
      <c r="J405" s="33">
        <f t="shared" si="56"/>
        <v>0.9849238280716528</v>
      </c>
      <c r="K405" s="32">
        <v>1273180</v>
      </c>
      <c r="L405" s="32">
        <v>1318790</v>
      </c>
      <c r="M405" s="32">
        <v>1443550</v>
      </c>
      <c r="N405" s="32">
        <v>1534482</v>
      </c>
      <c r="O405" s="32">
        <v>1594907</v>
      </c>
      <c r="P405" s="32">
        <v>1674681</v>
      </c>
      <c r="Q405" s="32">
        <v>1824763</v>
      </c>
      <c r="R405" s="32">
        <v>1940413</v>
      </c>
      <c r="S405" s="32">
        <v>1160521</v>
      </c>
      <c r="T405" s="32">
        <v>1236864</v>
      </c>
      <c r="U405" s="32">
        <v>1297086</v>
      </c>
      <c r="V405" s="32">
        <v>1342165</v>
      </c>
      <c r="W405" s="32">
        <v>1376967</v>
      </c>
      <c r="X405" s="32">
        <v>1710727</v>
      </c>
      <c r="Y405" s="32">
        <v>1845550</v>
      </c>
      <c r="Z405" s="32">
        <v>1917310</v>
      </c>
      <c r="AA405" s="32">
        <v>0</v>
      </c>
      <c r="AB405" s="32">
        <v>5079</v>
      </c>
      <c r="AC405" s="32">
        <v>0</v>
      </c>
      <c r="AD405" s="32">
        <v>0</v>
      </c>
      <c r="AE405" s="32">
        <v>0</v>
      </c>
      <c r="AF405" s="32">
        <v>0</v>
      </c>
      <c r="AG405" s="32">
        <v>1210</v>
      </c>
      <c r="AH405" s="32">
        <v>6151</v>
      </c>
    </row>
    <row r="406" spans="1:34" x14ac:dyDescent="0.3">
      <c r="A406" s="3">
        <v>5036</v>
      </c>
      <c r="B406" s="4" t="s">
        <v>398</v>
      </c>
      <c r="C406" s="33">
        <f t="shared" si="49"/>
        <v>0.80941610685390852</v>
      </c>
      <c r="D406" s="33">
        <f t="shared" si="50"/>
        <v>0.83315724034066696</v>
      </c>
      <c r="E406" s="33">
        <f t="shared" si="51"/>
        <v>0.80433439241399296</v>
      </c>
      <c r="F406" s="33">
        <f t="shared" si="52"/>
        <v>0.80562505938618445</v>
      </c>
      <c r="G406" s="33">
        <f t="shared" si="53"/>
        <v>0.78083102273234561</v>
      </c>
      <c r="H406" s="33">
        <f t="shared" si="54"/>
        <v>0.7670909859551881</v>
      </c>
      <c r="I406" s="33">
        <f t="shared" si="55"/>
        <v>0.69457196751104644</v>
      </c>
      <c r="J406" s="33">
        <f t="shared" si="56"/>
        <v>0.67267032106499614</v>
      </c>
      <c r="K406" s="32">
        <v>177738</v>
      </c>
      <c r="L406" s="32">
        <v>171311</v>
      </c>
      <c r="M406" s="32">
        <v>182863</v>
      </c>
      <c r="N406" s="32">
        <v>189438</v>
      </c>
      <c r="O406" s="32">
        <v>201607</v>
      </c>
      <c r="P406" s="32">
        <v>212890</v>
      </c>
      <c r="Q406" s="32">
        <v>232202</v>
      </c>
      <c r="R406" s="32">
        <v>234968</v>
      </c>
      <c r="S406" s="32">
        <v>143879</v>
      </c>
      <c r="T406" s="32">
        <v>142729</v>
      </c>
      <c r="U406" s="32">
        <v>147083</v>
      </c>
      <c r="V406" s="32">
        <v>152616</v>
      </c>
      <c r="W406" s="32">
        <v>157957</v>
      </c>
      <c r="X406" s="32">
        <v>163535</v>
      </c>
      <c r="Y406" s="32">
        <v>161756</v>
      </c>
      <c r="Z406" s="32">
        <v>159290</v>
      </c>
      <c r="AA406" s="32">
        <v>15</v>
      </c>
      <c r="AB406" s="32">
        <v>0</v>
      </c>
      <c r="AC406" s="32">
        <v>0</v>
      </c>
      <c r="AD406" s="32">
        <v>0</v>
      </c>
      <c r="AE406" s="32">
        <v>536</v>
      </c>
      <c r="AF406" s="32">
        <v>229</v>
      </c>
      <c r="AG406" s="32">
        <v>475</v>
      </c>
      <c r="AH406" s="32">
        <v>1234</v>
      </c>
    </row>
    <row r="407" spans="1:34" x14ac:dyDescent="0.3">
      <c r="A407" s="3">
        <v>5037</v>
      </c>
      <c r="B407" s="4" t="s">
        <v>399</v>
      </c>
      <c r="C407" s="33">
        <f t="shared" si="49"/>
        <v>0.91006391165503031</v>
      </c>
      <c r="D407" s="33">
        <f t="shared" si="50"/>
        <v>0.92728831526933797</v>
      </c>
      <c r="E407" s="33">
        <f t="shared" si="51"/>
        <v>0.88192720691123683</v>
      </c>
      <c r="F407" s="33">
        <f t="shared" si="52"/>
        <v>0.92634788107111843</v>
      </c>
      <c r="G407" s="33">
        <f t="shared" si="53"/>
        <v>0.96947606758218074</v>
      </c>
      <c r="H407" s="33">
        <f t="shared" si="54"/>
        <v>1.2483859257825496</v>
      </c>
      <c r="I407" s="33">
        <f t="shared" si="55"/>
        <v>1.3378622261352693</v>
      </c>
      <c r="J407" s="33">
        <f t="shared" si="56"/>
        <v>1.3625798771325772</v>
      </c>
      <c r="K407" s="32">
        <v>1161447</v>
      </c>
      <c r="L407" s="32">
        <v>1208389</v>
      </c>
      <c r="M407" s="32">
        <v>1314960</v>
      </c>
      <c r="N407" s="32">
        <v>1355331</v>
      </c>
      <c r="O407" s="32">
        <v>1389893</v>
      </c>
      <c r="P407" s="32">
        <v>1451761</v>
      </c>
      <c r="Q407" s="32">
        <v>1573085</v>
      </c>
      <c r="R407" s="32">
        <v>1653164</v>
      </c>
      <c r="S407" s="32">
        <v>1072567</v>
      </c>
      <c r="T407" s="32">
        <v>1135714</v>
      </c>
      <c r="U407" s="32">
        <v>1171283</v>
      </c>
      <c r="V407" s="32">
        <v>1263894</v>
      </c>
      <c r="W407" s="32">
        <v>1352542</v>
      </c>
      <c r="X407" s="32">
        <v>1817586</v>
      </c>
      <c r="Y407" s="32">
        <v>2109818</v>
      </c>
      <c r="Z407" s="32">
        <v>2258860</v>
      </c>
      <c r="AA407" s="32">
        <v>15576</v>
      </c>
      <c r="AB407" s="32">
        <v>15189</v>
      </c>
      <c r="AC407" s="32">
        <v>11584</v>
      </c>
      <c r="AD407" s="32">
        <v>8386</v>
      </c>
      <c r="AE407" s="32">
        <v>5074</v>
      </c>
      <c r="AF407" s="32">
        <v>5228</v>
      </c>
      <c r="AG407" s="32">
        <v>5247</v>
      </c>
      <c r="AH407" s="32">
        <v>6292</v>
      </c>
    </row>
    <row r="408" spans="1:34" x14ac:dyDescent="0.3">
      <c r="A408" s="3">
        <v>5038</v>
      </c>
      <c r="B408" s="4" t="s">
        <v>400</v>
      </c>
      <c r="C408" s="33">
        <f t="shared" si="49"/>
        <v>0.88915033205516669</v>
      </c>
      <c r="D408" s="33">
        <f t="shared" si="50"/>
        <v>0.99251844081382168</v>
      </c>
      <c r="E408" s="33">
        <f t="shared" si="51"/>
        <v>0.93841214852116739</v>
      </c>
      <c r="F408" s="33">
        <f t="shared" si="52"/>
        <v>0.96784955870487432</v>
      </c>
      <c r="G408" s="33">
        <f t="shared" si="53"/>
        <v>0.95907293802044646</v>
      </c>
      <c r="H408" s="33">
        <f t="shared" si="54"/>
        <v>0.94026345706490722</v>
      </c>
      <c r="I408" s="33">
        <f t="shared" si="55"/>
        <v>0.9718846464514157</v>
      </c>
      <c r="J408" s="33">
        <f t="shared" si="56"/>
        <v>0.99419317903001558</v>
      </c>
      <c r="K408" s="32">
        <v>895032</v>
      </c>
      <c r="L408" s="32">
        <v>902753</v>
      </c>
      <c r="M408" s="32">
        <v>1007991</v>
      </c>
      <c r="N408" s="32">
        <v>1010095</v>
      </c>
      <c r="O408" s="32">
        <v>1052702</v>
      </c>
      <c r="P408" s="32">
        <v>1084579</v>
      </c>
      <c r="Q408" s="32">
        <v>1145175</v>
      </c>
      <c r="R408" s="32">
        <v>1186019</v>
      </c>
      <c r="S408" s="32">
        <v>807062</v>
      </c>
      <c r="T408" s="32">
        <v>910331</v>
      </c>
      <c r="U408" s="32">
        <v>959201</v>
      </c>
      <c r="V408" s="32">
        <v>987107</v>
      </c>
      <c r="W408" s="32">
        <v>1009618</v>
      </c>
      <c r="X408" s="32">
        <v>1019790</v>
      </c>
      <c r="Y408" s="32">
        <v>1114647</v>
      </c>
      <c r="Z408" s="32">
        <v>1184491</v>
      </c>
      <c r="AA408" s="32">
        <v>11244</v>
      </c>
      <c r="AB408" s="32">
        <v>14332</v>
      </c>
      <c r="AC408" s="32">
        <v>13290</v>
      </c>
      <c r="AD408" s="32">
        <v>9487</v>
      </c>
      <c r="AE408" s="32">
        <v>0</v>
      </c>
      <c r="AF408" s="32">
        <v>0</v>
      </c>
      <c r="AG408" s="32">
        <v>1669</v>
      </c>
      <c r="AH408" s="32">
        <v>5359</v>
      </c>
    </row>
    <row r="409" spans="1:34" x14ac:dyDescent="0.3">
      <c r="A409" s="3">
        <v>5039</v>
      </c>
      <c r="B409" s="4" t="s">
        <v>401</v>
      </c>
      <c r="C409" s="33">
        <f t="shared" si="49"/>
        <v>0.57525748730362147</v>
      </c>
      <c r="D409" s="33">
        <f t="shared" si="50"/>
        <v>0.606723204718424</v>
      </c>
      <c r="E409" s="33">
        <f t="shared" si="51"/>
        <v>0.67086255069098444</v>
      </c>
      <c r="F409" s="33">
        <f t="shared" si="52"/>
        <v>0.73555534568210468</v>
      </c>
      <c r="G409" s="33">
        <f t="shared" si="53"/>
        <v>0.79259744293617418</v>
      </c>
      <c r="H409" s="33">
        <f t="shared" si="54"/>
        <v>1.0382955727801393</v>
      </c>
      <c r="I409" s="33">
        <f t="shared" si="55"/>
        <v>1.0852198011407128</v>
      </c>
      <c r="J409" s="33">
        <f t="shared" si="56"/>
        <v>1.1080873291349622</v>
      </c>
      <c r="K409" s="32">
        <v>210690</v>
      </c>
      <c r="L409" s="32">
        <v>218378</v>
      </c>
      <c r="M409" s="32">
        <v>239441</v>
      </c>
      <c r="N409" s="32">
        <v>243533</v>
      </c>
      <c r="O409" s="32">
        <v>238242</v>
      </c>
      <c r="P409" s="32">
        <v>247966</v>
      </c>
      <c r="Q409" s="32">
        <v>254753</v>
      </c>
      <c r="R409" s="32">
        <v>265341</v>
      </c>
      <c r="S409" s="32">
        <v>125785</v>
      </c>
      <c r="T409" s="32">
        <v>136666</v>
      </c>
      <c r="U409" s="32">
        <v>164803</v>
      </c>
      <c r="V409" s="32">
        <v>183217</v>
      </c>
      <c r="W409" s="32">
        <v>196865</v>
      </c>
      <c r="X409" s="32">
        <v>262857</v>
      </c>
      <c r="Y409" s="32">
        <v>282758</v>
      </c>
      <c r="Z409" s="32">
        <v>300908</v>
      </c>
      <c r="AA409" s="32">
        <v>4584</v>
      </c>
      <c r="AB409" s="32">
        <v>4171</v>
      </c>
      <c r="AC409" s="32">
        <v>4171</v>
      </c>
      <c r="AD409" s="32">
        <v>4085</v>
      </c>
      <c r="AE409" s="32">
        <v>8035</v>
      </c>
      <c r="AF409" s="32">
        <v>5395</v>
      </c>
      <c r="AG409" s="32">
        <v>6295</v>
      </c>
      <c r="AH409" s="32">
        <v>6887</v>
      </c>
    </row>
    <row r="410" spans="1:34" x14ac:dyDescent="0.3">
      <c r="A410" s="3">
        <v>5040</v>
      </c>
      <c r="B410" s="4" t="s">
        <v>402</v>
      </c>
      <c r="C410" s="33">
        <f t="shared" si="49"/>
        <v>0.7329140179663951</v>
      </c>
      <c r="D410" s="33">
        <f t="shared" si="50"/>
        <v>0.76334609444196377</v>
      </c>
      <c r="E410" s="33">
        <f t="shared" si="51"/>
        <v>0.64580694541341266</v>
      </c>
      <c r="F410" s="33">
        <f t="shared" si="52"/>
        <v>0.75611796819368626</v>
      </c>
      <c r="G410" s="33">
        <f t="shared" si="53"/>
        <v>0.98872443242257546</v>
      </c>
      <c r="H410" s="33">
        <f t="shared" si="54"/>
        <v>1.0125702681045503</v>
      </c>
      <c r="I410" s="33">
        <f t="shared" si="55"/>
        <v>0.92524558514564759</v>
      </c>
      <c r="J410" s="33">
        <f t="shared" si="56"/>
        <v>0.96544701950107359</v>
      </c>
      <c r="K410" s="32">
        <v>134028</v>
      </c>
      <c r="L410" s="32">
        <v>136613</v>
      </c>
      <c r="M410" s="32">
        <v>147637</v>
      </c>
      <c r="N410" s="32">
        <v>168520</v>
      </c>
      <c r="O410" s="32">
        <v>164515</v>
      </c>
      <c r="P410" s="32">
        <v>163481</v>
      </c>
      <c r="Q410" s="32">
        <v>176110</v>
      </c>
      <c r="R410" s="32">
        <v>180708</v>
      </c>
      <c r="S410" s="32">
        <v>100060</v>
      </c>
      <c r="T410" s="32">
        <v>105282</v>
      </c>
      <c r="U410" s="32">
        <v>96674</v>
      </c>
      <c r="V410" s="32">
        <v>128750</v>
      </c>
      <c r="W410" s="32">
        <v>164251</v>
      </c>
      <c r="X410" s="32">
        <v>166887</v>
      </c>
      <c r="Y410" s="32">
        <v>164296</v>
      </c>
      <c r="Z410" s="32">
        <v>175815</v>
      </c>
      <c r="AA410" s="32">
        <v>1829</v>
      </c>
      <c r="AB410" s="32">
        <v>999</v>
      </c>
      <c r="AC410" s="32">
        <v>1329</v>
      </c>
      <c r="AD410" s="32">
        <v>1329</v>
      </c>
      <c r="AE410" s="32">
        <v>1591</v>
      </c>
      <c r="AF410" s="32">
        <v>1351</v>
      </c>
      <c r="AG410" s="32">
        <v>1351</v>
      </c>
      <c r="AH410" s="32">
        <v>1351</v>
      </c>
    </row>
    <row r="411" spans="1:34" x14ac:dyDescent="0.3">
      <c r="A411" s="3">
        <v>5041</v>
      </c>
      <c r="B411" s="4" t="s">
        <v>403</v>
      </c>
      <c r="C411" s="33">
        <f t="shared" si="49"/>
        <v>0.73308526955632558</v>
      </c>
      <c r="D411" s="33">
        <f t="shared" si="50"/>
        <v>0.7299628450106157</v>
      </c>
      <c r="E411" s="33">
        <f t="shared" si="51"/>
        <v>0.87499202285635747</v>
      </c>
      <c r="F411" s="33">
        <f t="shared" si="52"/>
        <v>0.96874142016046205</v>
      </c>
      <c r="G411" s="33">
        <f t="shared" si="53"/>
        <v>0.9140873561412467</v>
      </c>
      <c r="H411" s="33">
        <f t="shared" si="54"/>
        <v>0.88527794453115616</v>
      </c>
      <c r="I411" s="33">
        <f t="shared" si="55"/>
        <v>0.81948546450868309</v>
      </c>
      <c r="J411" s="33">
        <f t="shared" si="56"/>
        <v>0.7876629116608389</v>
      </c>
      <c r="K411" s="32">
        <v>176030</v>
      </c>
      <c r="L411" s="32">
        <v>180864</v>
      </c>
      <c r="M411" s="32">
        <v>203707</v>
      </c>
      <c r="N411" s="32">
        <v>196682</v>
      </c>
      <c r="O411" s="32">
        <v>203672</v>
      </c>
      <c r="P411" s="32">
        <v>208225</v>
      </c>
      <c r="Q411" s="32">
        <v>220082</v>
      </c>
      <c r="R411" s="32">
        <v>229649</v>
      </c>
      <c r="S411" s="32">
        <v>129045</v>
      </c>
      <c r="T411" s="32">
        <v>132024</v>
      </c>
      <c r="U411" s="32">
        <v>178448</v>
      </c>
      <c r="V411" s="32">
        <v>190694</v>
      </c>
      <c r="W411" s="32">
        <v>189276</v>
      </c>
      <c r="X411" s="32">
        <v>187592</v>
      </c>
      <c r="Y411" s="32">
        <v>182329</v>
      </c>
      <c r="Z411" s="32">
        <v>182464</v>
      </c>
      <c r="AA411" s="32">
        <v>0</v>
      </c>
      <c r="AB411" s="32">
        <v>0</v>
      </c>
      <c r="AC411" s="32">
        <v>206</v>
      </c>
      <c r="AD411" s="32">
        <v>160</v>
      </c>
      <c r="AE411" s="32">
        <v>3102</v>
      </c>
      <c r="AF411" s="32">
        <v>3255</v>
      </c>
      <c r="AG411" s="32">
        <v>1975</v>
      </c>
      <c r="AH411" s="32">
        <v>1578</v>
      </c>
    </row>
    <row r="412" spans="1:34" x14ac:dyDescent="0.3">
      <c r="A412" s="3">
        <v>5042</v>
      </c>
      <c r="B412" s="4" t="s">
        <v>404</v>
      </c>
      <c r="C412" s="33">
        <f t="shared" si="49"/>
        <v>0.44683341979445623</v>
      </c>
      <c r="D412" s="33">
        <f t="shared" si="50"/>
        <v>0.4441700607553144</v>
      </c>
      <c r="E412" s="33">
        <f t="shared" si="51"/>
        <v>0.48335286768588759</v>
      </c>
      <c r="F412" s="33">
        <f t="shared" si="52"/>
        <v>0.59985334687670921</v>
      </c>
      <c r="G412" s="33">
        <f t="shared" si="53"/>
        <v>0.6019724109301634</v>
      </c>
      <c r="H412" s="33">
        <f t="shared" si="54"/>
        <v>0.65695991775709284</v>
      </c>
      <c r="I412" s="33">
        <f t="shared" si="55"/>
        <v>0.66049455658937828</v>
      </c>
      <c r="J412" s="33">
        <f t="shared" si="56"/>
        <v>0.69134320907057345</v>
      </c>
      <c r="K412" s="32">
        <v>142646</v>
      </c>
      <c r="L412" s="32">
        <v>147806</v>
      </c>
      <c r="M412" s="32">
        <v>155282</v>
      </c>
      <c r="N412" s="32">
        <v>166379</v>
      </c>
      <c r="O412" s="32">
        <v>178259</v>
      </c>
      <c r="P412" s="32">
        <v>178982</v>
      </c>
      <c r="Q412" s="32">
        <v>194639</v>
      </c>
      <c r="R412" s="32">
        <v>208322</v>
      </c>
      <c r="S412" s="32">
        <v>70752</v>
      </c>
      <c r="T412" s="32">
        <v>72348</v>
      </c>
      <c r="U412" s="32">
        <v>80907</v>
      </c>
      <c r="V412" s="32">
        <v>105656</v>
      </c>
      <c r="W412" s="32">
        <v>112066</v>
      </c>
      <c r="X412" s="32">
        <v>117931</v>
      </c>
      <c r="Y412" s="32">
        <v>129005</v>
      </c>
      <c r="Z412" s="32">
        <v>146748</v>
      </c>
      <c r="AA412" s="32">
        <v>7013</v>
      </c>
      <c r="AB412" s="32">
        <v>6697</v>
      </c>
      <c r="AC412" s="32">
        <v>5851</v>
      </c>
      <c r="AD412" s="32">
        <v>5853</v>
      </c>
      <c r="AE412" s="32">
        <v>4759</v>
      </c>
      <c r="AF412" s="32">
        <v>347</v>
      </c>
      <c r="AG412" s="32">
        <v>447</v>
      </c>
      <c r="AH412" s="32">
        <v>2726</v>
      </c>
    </row>
    <row r="413" spans="1:34" x14ac:dyDescent="0.3">
      <c r="A413" s="3">
        <v>5043</v>
      </c>
      <c r="B413" s="4" t="s">
        <v>405</v>
      </c>
      <c r="C413" s="33">
        <f t="shared" si="49"/>
        <v>0.58377150368634623</v>
      </c>
      <c r="D413" s="33">
        <f t="shared" si="50"/>
        <v>0.65117927051021496</v>
      </c>
      <c r="E413" s="33">
        <f t="shared" si="51"/>
        <v>0.63073966826352101</v>
      </c>
      <c r="F413" s="33">
        <f t="shared" si="52"/>
        <v>0.56409232688708666</v>
      </c>
      <c r="G413" s="33">
        <f t="shared" si="53"/>
        <v>0.54271290500515623</v>
      </c>
      <c r="H413" s="33">
        <f t="shared" si="54"/>
        <v>0.57732859416699578</v>
      </c>
      <c r="I413" s="33">
        <f t="shared" si="55"/>
        <v>0.72247374243063556</v>
      </c>
      <c r="J413" s="33">
        <f t="shared" si="56"/>
        <v>1.1809822952102511</v>
      </c>
      <c r="K413" s="32">
        <v>69988</v>
      </c>
      <c r="L413" s="32">
        <v>74792</v>
      </c>
      <c r="M413" s="32">
        <v>74939</v>
      </c>
      <c r="N413" s="32">
        <v>80150</v>
      </c>
      <c r="O413" s="32">
        <v>83394</v>
      </c>
      <c r="P413" s="32">
        <v>83559</v>
      </c>
      <c r="Q413" s="32">
        <v>87689</v>
      </c>
      <c r="R413" s="32">
        <v>92009</v>
      </c>
      <c r="S413" s="32">
        <v>41804</v>
      </c>
      <c r="T413" s="32">
        <v>49179</v>
      </c>
      <c r="U413" s="32">
        <v>47601</v>
      </c>
      <c r="V413" s="32">
        <v>46163</v>
      </c>
      <c r="W413" s="32">
        <v>46039</v>
      </c>
      <c r="X413" s="32">
        <v>48840</v>
      </c>
      <c r="Y413" s="32">
        <v>63952</v>
      </c>
      <c r="Z413" s="32">
        <v>109445</v>
      </c>
      <c r="AA413" s="32">
        <v>947</v>
      </c>
      <c r="AB413" s="32">
        <v>476</v>
      </c>
      <c r="AC413" s="32">
        <v>334</v>
      </c>
      <c r="AD413" s="32">
        <v>951</v>
      </c>
      <c r="AE413" s="32">
        <v>780</v>
      </c>
      <c r="AF413" s="32">
        <v>599</v>
      </c>
      <c r="AG413" s="32">
        <v>599</v>
      </c>
      <c r="AH413" s="32">
        <v>784</v>
      </c>
    </row>
    <row r="414" spans="1:34" x14ac:dyDescent="0.3">
      <c r="A414" s="3">
        <v>5044</v>
      </c>
      <c r="B414" s="4" t="s">
        <v>406</v>
      </c>
      <c r="C414" s="33">
        <f t="shared" si="49"/>
        <v>0.57580747308423053</v>
      </c>
      <c r="D414" s="33">
        <f t="shared" si="50"/>
        <v>0.7031646698197318</v>
      </c>
      <c r="E414" s="33">
        <f t="shared" si="51"/>
        <v>0.67098463212294301</v>
      </c>
      <c r="F414" s="33">
        <f t="shared" si="52"/>
        <v>0.51630141687503062</v>
      </c>
      <c r="G414" s="33">
        <f t="shared" si="53"/>
        <v>0.48328699558613325</v>
      </c>
      <c r="H414" s="33">
        <f t="shared" si="54"/>
        <v>0.48631559226241589</v>
      </c>
      <c r="I414" s="33">
        <f t="shared" si="55"/>
        <v>0.72971265478437963</v>
      </c>
      <c r="J414" s="33">
        <f t="shared" si="56"/>
        <v>0.68669691615804695</v>
      </c>
      <c r="K414" s="32">
        <v>110530</v>
      </c>
      <c r="L414" s="32">
        <v>117769</v>
      </c>
      <c r="M414" s="32">
        <v>117648</v>
      </c>
      <c r="N414" s="32">
        <v>122382</v>
      </c>
      <c r="O414" s="32">
        <v>127326</v>
      </c>
      <c r="P414" s="32">
        <v>128102</v>
      </c>
      <c r="Q414" s="32">
        <v>134542</v>
      </c>
      <c r="R414" s="32">
        <v>149424</v>
      </c>
      <c r="S414" s="32">
        <v>64613</v>
      </c>
      <c r="T414" s="32">
        <v>83560</v>
      </c>
      <c r="U414" s="32">
        <v>79787</v>
      </c>
      <c r="V414" s="32">
        <v>64970</v>
      </c>
      <c r="W414" s="32">
        <v>63533</v>
      </c>
      <c r="X414" s="32">
        <v>64354</v>
      </c>
      <c r="Y414" s="32">
        <v>100381</v>
      </c>
      <c r="Z414" s="32">
        <v>108812</v>
      </c>
      <c r="AA414" s="32">
        <v>969</v>
      </c>
      <c r="AB414" s="32">
        <v>749</v>
      </c>
      <c r="AC414" s="32">
        <v>847</v>
      </c>
      <c r="AD414" s="32">
        <v>1784</v>
      </c>
      <c r="AE414" s="32">
        <v>1998</v>
      </c>
      <c r="AF414" s="32">
        <v>2056</v>
      </c>
      <c r="AG414" s="32">
        <v>2204</v>
      </c>
      <c r="AH414" s="32">
        <v>6203</v>
      </c>
    </row>
    <row r="415" spans="1:34" x14ac:dyDescent="0.3">
      <c r="A415" s="3">
        <v>5045</v>
      </c>
      <c r="B415" s="4" t="s">
        <v>407</v>
      </c>
      <c r="C415" s="33">
        <f t="shared" si="49"/>
        <v>0.85347933847779189</v>
      </c>
      <c r="D415" s="33">
        <f t="shared" si="50"/>
        <v>0.84125714031695231</v>
      </c>
      <c r="E415" s="33">
        <f t="shared" si="51"/>
        <v>0.77395030794089403</v>
      </c>
      <c r="F415" s="33">
        <f t="shared" si="52"/>
        <v>0.79164699345082656</v>
      </c>
      <c r="G415" s="33">
        <f t="shared" si="53"/>
        <v>0.79939891474247371</v>
      </c>
      <c r="H415" s="33">
        <f t="shared" si="54"/>
        <v>0.86353329403361689</v>
      </c>
      <c r="I415" s="33">
        <f t="shared" si="55"/>
        <v>1.0770849228241095</v>
      </c>
      <c r="J415" s="33">
        <f t="shared" si="56"/>
        <v>1.058487023743788</v>
      </c>
      <c r="K415" s="32">
        <v>248941</v>
      </c>
      <c r="L415" s="32">
        <v>269946</v>
      </c>
      <c r="M415" s="32">
        <v>298921</v>
      </c>
      <c r="N415" s="32">
        <v>311337</v>
      </c>
      <c r="O415" s="32">
        <v>314764</v>
      </c>
      <c r="P415" s="32">
        <v>320613</v>
      </c>
      <c r="Q415" s="32">
        <v>340780</v>
      </c>
      <c r="R415" s="32">
        <v>362200</v>
      </c>
      <c r="S415" s="32">
        <v>212510</v>
      </c>
      <c r="T415" s="32">
        <v>227498</v>
      </c>
      <c r="U415" s="32">
        <v>231350</v>
      </c>
      <c r="V415" s="32">
        <v>246469</v>
      </c>
      <c r="W415" s="32">
        <v>251986</v>
      </c>
      <c r="X415" s="32">
        <v>278294</v>
      </c>
      <c r="Y415" s="32">
        <v>367845</v>
      </c>
      <c r="Z415" s="32">
        <v>384010</v>
      </c>
      <c r="AA415" s="32">
        <v>44</v>
      </c>
      <c r="AB415" s="32">
        <v>404</v>
      </c>
      <c r="AC415" s="32">
        <v>0</v>
      </c>
      <c r="AD415" s="32">
        <v>0</v>
      </c>
      <c r="AE415" s="32">
        <v>364</v>
      </c>
      <c r="AF415" s="32">
        <v>1434</v>
      </c>
      <c r="AG415" s="32">
        <v>796</v>
      </c>
      <c r="AH415" s="32">
        <v>626</v>
      </c>
    </row>
    <row r="416" spans="1:34" x14ac:dyDescent="0.3">
      <c r="A416" s="3">
        <v>5046</v>
      </c>
      <c r="B416" s="4" t="s">
        <v>408</v>
      </c>
      <c r="C416" s="33">
        <f t="shared" si="49"/>
        <v>0.46786329516141989</v>
      </c>
      <c r="D416" s="33">
        <f t="shared" si="50"/>
        <v>0.42790055981534053</v>
      </c>
      <c r="E416" s="33">
        <f t="shared" si="51"/>
        <v>0.41793359708709682</v>
      </c>
      <c r="F416" s="33">
        <f t="shared" si="52"/>
        <v>0.42654227405247813</v>
      </c>
      <c r="G416" s="33">
        <f t="shared" si="53"/>
        <v>0.46670307718781096</v>
      </c>
      <c r="H416" s="33">
        <f t="shared" si="54"/>
        <v>0.49243105298262912</v>
      </c>
      <c r="I416" s="33">
        <f t="shared" si="55"/>
        <v>0.45814280807849528</v>
      </c>
      <c r="J416" s="33">
        <f t="shared" si="56"/>
        <v>0.50346231917572393</v>
      </c>
      <c r="K416" s="32">
        <v>112037</v>
      </c>
      <c r="L416" s="32">
        <v>113073</v>
      </c>
      <c r="M416" s="32">
        <v>120567</v>
      </c>
      <c r="N416" s="32">
        <v>128625</v>
      </c>
      <c r="O416" s="32">
        <v>133661</v>
      </c>
      <c r="P416" s="32">
        <v>137932</v>
      </c>
      <c r="Q416" s="32">
        <v>148493</v>
      </c>
      <c r="R416" s="32">
        <v>155676</v>
      </c>
      <c r="S416" s="32">
        <v>53115</v>
      </c>
      <c r="T416" s="32">
        <v>49053</v>
      </c>
      <c r="U416" s="32">
        <v>50802</v>
      </c>
      <c r="V416" s="32">
        <v>54966</v>
      </c>
      <c r="W416" s="32">
        <v>62809</v>
      </c>
      <c r="X416" s="32">
        <v>68168</v>
      </c>
      <c r="Y416" s="32">
        <v>69106</v>
      </c>
      <c r="Z416" s="32">
        <v>78776</v>
      </c>
      <c r="AA416" s="32">
        <v>697</v>
      </c>
      <c r="AB416" s="32">
        <v>669</v>
      </c>
      <c r="AC416" s="32">
        <v>413</v>
      </c>
      <c r="AD416" s="32">
        <v>102</v>
      </c>
      <c r="AE416" s="32">
        <v>429</v>
      </c>
      <c r="AF416" s="32">
        <v>246</v>
      </c>
      <c r="AG416" s="32">
        <v>1075</v>
      </c>
      <c r="AH416" s="32">
        <v>399</v>
      </c>
    </row>
    <row r="417" spans="1:34" x14ac:dyDescent="0.3">
      <c r="A417" s="3">
        <v>5047</v>
      </c>
      <c r="B417" s="4" t="s">
        <v>409</v>
      </c>
      <c r="C417" s="33">
        <f t="shared" si="49"/>
        <v>0.76841395584021577</v>
      </c>
      <c r="D417" s="33">
        <f t="shared" si="50"/>
        <v>0.72912086420758349</v>
      </c>
      <c r="E417" s="33">
        <f t="shared" si="51"/>
        <v>0.72366256672574258</v>
      </c>
      <c r="F417" s="33">
        <f t="shared" si="52"/>
        <v>0.69505665296300012</v>
      </c>
      <c r="G417" s="33">
        <f t="shared" si="53"/>
        <v>0.8136319363789416</v>
      </c>
      <c r="H417" s="33">
        <f t="shared" si="54"/>
        <v>0.90911378797152742</v>
      </c>
      <c r="I417" s="33">
        <f t="shared" si="55"/>
        <v>0.9218222754881199</v>
      </c>
      <c r="J417" s="33">
        <f t="shared" si="56"/>
        <v>1.0316779297421506</v>
      </c>
      <c r="K417" s="32">
        <v>237320</v>
      </c>
      <c r="L417" s="32">
        <v>257901</v>
      </c>
      <c r="M417" s="32">
        <v>282687</v>
      </c>
      <c r="N417" s="32">
        <v>299190</v>
      </c>
      <c r="O417" s="32">
        <v>298769</v>
      </c>
      <c r="P417" s="32">
        <v>321853</v>
      </c>
      <c r="Q417" s="32">
        <v>343768</v>
      </c>
      <c r="R417" s="32">
        <v>353811</v>
      </c>
      <c r="S417" s="32">
        <v>182368</v>
      </c>
      <c r="T417" s="32">
        <v>188124</v>
      </c>
      <c r="U417" s="32">
        <v>204653</v>
      </c>
      <c r="V417" s="32">
        <v>209683</v>
      </c>
      <c r="W417" s="32">
        <v>249939</v>
      </c>
      <c r="X417" s="32">
        <v>299753</v>
      </c>
      <c r="Y417" s="32">
        <v>324239</v>
      </c>
      <c r="Z417" s="32">
        <v>369755</v>
      </c>
      <c r="AA417" s="32">
        <v>8</v>
      </c>
      <c r="AB417" s="32">
        <v>83</v>
      </c>
      <c r="AC417" s="32">
        <v>83</v>
      </c>
      <c r="AD417" s="32">
        <v>1729</v>
      </c>
      <c r="AE417" s="32">
        <v>6851</v>
      </c>
      <c r="AF417" s="32">
        <v>7152</v>
      </c>
      <c r="AG417" s="32">
        <v>7346</v>
      </c>
      <c r="AH417" s="32">
        <v>4736</v>
      </c>
    </row>
    <row r="418" spans="1:34" x14ac:dyDescent="0.3">
      <c r="A418" s="3">
        <v>5048</v>
      </c>
      <c r="B418" s="4" t="s">
        <v>410</v>
      </c>
      <c r="C418" s="33">
        <f t="shared" si="49"/>
        <v>0.4875334878293312</v>
      </c>
      <c r="D418" s="33">
        <f t="shared" si="50"/>
        <v>0.46688819573974516</v>
      </c>
      <c r="E418" s="33">
        <f t="shared" si="51"/>
        <v>0.51166699074974309</v>
      </c>
      <c r="F418" s="33">
        <f t="shared" si="52"/>
        <v>0.46371546288617727</v>
      </c>
      <c r="G418" s="33">
        <f t="shared" si="53"/>
        <v>0.45312298776561494</v>
      </c>
      <c r="H418" s="33">
        <f t="shared" si="54"/>
        <v>0.67784729922382381</v>
      </c>
      <c r="I418" s="33">
        <f t="shared" si="55"/>
        <v>1.0012534127575081</v>
      </c>
      <c r="J418" s="33">
        <f t="shared" si="56"/>
        <v>1.2100311270335349</v>
      </c>
      <c r="K418" s="32">
        <v>60843</v>
      </c>
      <c r="L418" s="32">
        <v>63799</v>
      </c>
      <c r="M418" s="32">
        <v>71998</v>
      </c>
      <c r="N418" s="32">
        <v>75969</v>
      </c>
      <c r="O418" s="32">
        <v>77650</v>
      </c>
      <c r="P418" s="32">
        <v>75756</v>
      </c>
      <c r="Q418" s="32">
        <v>80580</v>
      </c>
      <c r="R418" s="32">
        <v>85135</v>
      </c>
      <c r="S418" s="32">
        <v>30252</v>
      </c>
      <c r="T418" s="32">
        <v>30376</v>
      </c>
      <c r="U418" s="32">
        <v>37428</v>
      </c>
      <c r="V418" s="32">
        <v>35817</v>
      </c>
      <c r="W418" s="32">
        <v>35774</v>
      </c>
      <c r="X418" s="32">
        <v>51940</v>
      </c>
      <c r="Y418" s="32">
        <v>81270</v>
      </c>
      <c r="Z418" s="32">
        <v>103605</v>
      </c>
      <c r="AA418" s="32">
        <v>589</v>
      </c>
      <c r="AB418" s="32">
        <v>589</v>
      </c>
      <c r="AC418" s="32">
        <v>589</v>
      </c>
      <c r="AD418" s="32">
        <v>589</v>
      </c>
      <c r="AE418" s="32">
        <v>589</v>
      </c>
      <c r="AF418" s="32">
        <v>589</v>
      </c>
      <c r="AG418" s="32">
        <v>589</v>
      </c>
      <c r="AH418" s="32">
        <v>589</v>
      </c>
    </row>
    <row r="419" spans="1:34" x14ac:dyDescent="0.3">
      <c r="A419" s="3">
        <v>5049</v>
      </c>
      <c r="B419" s="4" t="s">
        <v>411</v>
      </c>
      <c r="C419" s="33">
        <f t="shared" si="49"/>
        <v>0.73099744467062233</v>
      </c>
      <c r="D419" s="33">
        <f t="shared" si="50"/>
        <v>0.68629783437596248</v>
      </c>
      <c r="E419" s="33">
        <f t="shared" si="51"/>
        <v>0.58572761785678695</v>
      </c>
      <c r="F419" s="33">
        <f t="shared" si="52"/>
        <v>0.61043132456408689</v>
      </c>
      <c r="G419" s="33">
        <f t="shared" si="53"/>
        <v>0.48879684615000746</v>
      </c>
      <c r="H419" s="33">
        <f t="shared" si="54"/>
        <v>0.53750167717697572</v>
      </c>
      <c r="I419" s="33">
        <f t="shared" si="55"/>
        <v>0.58775349305768476</v>
      </c>
      <c r="J419" s="33">
        <f t="shared" si="56"/>
        <v>0.70814970888152606</v>
      </c>
      <c r="K419" s="32">
        <v>92356</v>
      </c>
      <c r="L419" s="32">
        <v>94153</v>
      </c>
      <c r="M419" s="32">
        <v>110367</v>
      </c>
      <c r="N419" s="32">
        <v>111146</v>
      </c>
      <c r="O419" s="32">
        <v>120234</v>
      </c>
      <c r="P419" s="32">
        <v>111795</v>
      </c>
      <c r="Q419" s="32">
        <v>114155</v>
      </c>
      <c r="R419" s="32">
        <v>124348</v>
      </c>
      <c r="S419" s="32">
        <v>67601</v>
      </c>
      <c r="T419" s="32">
        <v>65756</v>
      </c>
      <c r="U419" s="32">
        <v>65784</v>
      </c>
      <c r="V419" s="32">
        <v>68986</v>
      </c>
      <c r="W419" s="32">
        <v>64944</v>
      </c>
      <c r="X419" s="32">
        <v>66264</v>
      </c>
      <c r="Y419" s="32">
        <v>73548</v>
      </c>
      <c r="Z419" s="32">
        <v>94510</v>
      </c>
      <c r="AA419" s="32">
        <v>89</v>
      </c>
      <c r="AB419" s="32">
        <v>1139</v>
      </c>
      <c r="AC419" s="32">
        <v>1139</v>
      </c>
      <c r="AD419" s="32">
        <v>1139</v>
      </c>
      <c r="AE419" s="32">
        <v>6174</v>
      </c>
      <c r="AF419" s="32">
        <v>6174</v>
      </c>
      <c r="AG419" s="32">
        <v>6453</v>
      </c>
      <c r="AH419" s="32">
        <v>6453</v>
      </c>
    </row>
    <row r="420" spans="1:34" x14ac:dyDescent="0.3">
      <c r="A420" s="3">
        <v>5050</v>
      </c>
      <c r="B420" s="4" t="s">
        <v>412</v>
      </c>
      <c r="C420" s="33">
        <f t="shared" si="49"/>
        <v>1.0444786479965327</v>
      </c>
      <c r="D420" s="33">
        <f t="shared" si="50"/>
        <v>0.94464352603321267</v>
      </c>
      <c r="E420" s="33">
        <f t="shared" si="51"/>
        <v>0.88362666903892828</v>
      </c>
      <c r="F420" s="33">
        <f t="shared" si="52"/>
        <v>0.699130841096962</v>
      </c>
      <c r="G420" s="33">
        <f t="shared" si="53"/>
        <v>0.70566687547206775</v>
      </c>
      <c r="H420" s="33">
        <f t="shared" si="54"/>
        <v>0.76253342903213117</v>
      </c>
      <c r="I420" s="33">
        <f t="shared" si="55"/>
        <v>0.87241528287046777</v>
      </c>
      <c r="J420" s="33">
        <f t="shared" si="56"/>
        <v>0.94420223399966163</v>
      </c>
      <c r="K420" s="32">
        <v>293017</v>
      </c>
      <c r="L420" s="32">
        <v>320360</v>
      </c>
      <c r="M420" s="32">
        <v>359713</v>
      </c>
      <c r="N420" s="32">
        <v>380943</v>
      </c>
      <c r="O420" s="32">
        <v>387921</v>
      </c>
      <c r="P420" s="32">
        <v>406832</v>
      </c>
      <c r="Q420" s="32">
        <v>451355</v>
      </c>
      <c r="R420" s="32">
        <v>478693</v>
      </c>
      <c r="S420" s="32">
        <v>313015</v>
      </c>
      <c r="T420" s="32">
        <v>310836</v>
      </c>
      <c r="U420" s="32">
        <v>329652</v>
      </c>
      <c r="V420" s="32">
        <v>272155</v>
      </c>
      <c r="W420" s="32">
        <v>279052</v>
      </c>
      <c r="X420" s="32">
        <v>315532</v>
      </c>
      <c r="Y420" s="32">
        <v>400042</v>
      </c>
      <c r="Z420" s="32">
        <v>460882</v>
      </c>
      <c r="AA420" s="32">
        <v>6965</v>
      </c>
      <c r="AB420" s="32">
        <v>8210</v>
      </c>
      <c r="AC420" s="32">
        <v>11800</v>
      </c>
      <c r="AD420" s="32">
        <v>5826</v>
      </c>
      <c r="AE420" s="32">
        <v>5309</v>
      </c>
      <c r="AF420" s="32">
        <v>5309</v>
      </c>
      <c r="AG420" s="32">
        <v>6273</v>
      </c>
      <c r="AH420" s="32">
        <v>8899</v>
      </c>
    </row>
    <row r="421" spans="1:34" x14ac:dyDescent="0.3">
      <c r="A421" s="3">
        <v>5051</v>
      </c>
      <c r="B421" s="4" t="s">
        <v>413</v>
      </c>
      <c r="C421" s="33">
        <f t="shared" si="49"/>
        <v>0.71236520694488148</v>
      </c>
      <c r="D421" s="33">
        <f t="shared" si="50"/>
        <v>0.77913136169333352</v>
      </c>
      <c r="E421" s="33">
        <f t="shared" si="51"/>
        <v>0.81441781404860603</v>
      </c>
      <c r="F421" s="33">
        <f t="shared" si="52"/>
        <v>0.82315955846502586</v>
      </c>
      <c r="G421" s="33">
        <f t="shared" si="53"/>
        <v>0.81363473143047316</v>
      </c>
      <c r="H421" s="33">
        <f t="shared" si="54"/>
        <v>0.80875819407640126</v>
      </c>
      <c r="I421" s="33">
        <f t="shared" si="55"/>
        <v>0.79964986613711098</v>
      </c>
      <c r="J421" s="33">
        <f t="shared" si="56"/>
        <v>0.73553495344940867</v>
      </c>
      <c r="K421" s="32">
        <v>349610</v>
      </c>
      <c r="L421" s="32">
        <v>367748</v>
      </c>
      <c r="M421" s="32">
        <v>417109</v>
      </c>
      <c r="N421" s="32">
        <v>432763</v>
      </c>
      <c r="O421" s="32">
        <v>456716</v>
      </c>
      <c r="P421" s="32">
        <v>481903</v>
      </c>
      <c r="Q421" s="32">
        <v>497524</v>
      </c>
      <c r="R421" s="32">
        <v>561647</v>
      </c>
      <c r="S421" s="32">
        <v>249050</v>
      </c>
      <c r="T421" s="32">
        <v>287574</v>
      </c>
      <c r="U421" s="32">
        <v>340067</v>
      </c>
      <c r="V421" s="32">
        <v>357622</v>
      </c>
      <c r="W421" s="32">
        <v>371957</v>
      </c>
      <c r="X421" s="32">
        <v>390226</v>
      </c>
      <c r="Y421" s="32">
        <v>397865</v>
      </c>
      <c r="Z421" s="32">
        <v>413131</v>
      </c>
      <c r="AA421" s="32">
        <v>0</v>
      </c>
      <c r="AB421" s="32">
        <v>1050</v>
      </c>
      <c r="AC421" s="32">
        <v>366</v>
      </c>
      <c r="AD421" s="32">
        <v>1389</v>
      </c>
      <c r="AE421" s="32">
        <v>357</v>
      </c>
      <c r="AF421" s="32">
        <v>483</v>
      </c>
      <c r="AG421" s="32">
        <v>20</v>
      </c>
      <c r="AH421" s="32">
        <v>20</v>
      </c>
    </row>
    <row r="422" spans="1:34" x14ac:dyDescent="0.3">
      <c r="A422" s="3">
        <v>5052</v>
      </c>
      <c r="B422" s="4" t="s">
        <v>414</v>
      </c>
      <c r="C422" s="33">
        <f t="shared" si="49"/>
        <v>0.50902095069774289</v>
      </c>
      <c r="D422" s="33">
        <f t="shared" si="50"/>
        <v>0.48396262594568212</v>
      </c>
      <c r="E422" s="33">
        <f t="shared" si="51"/>
        <v>0.50781568574147073</v>
      </c>
      <c r="F422" s="33">
        <f t="shared" si="52"/>
        <v>0.44442381571242912</v>
      </c>
      <c r="G422" s="33">
        <f t="shared" si="53"/>
        <v>0.43148057641326404</v>
      </c>
      <c r="H422" s="33">
        <f t="shared" si="54"/>
        <v>0.41012515025100754</v>
      </c>
      <c r="I422" s="33">
        <f t="shared" si="55"/>
        <v>0.3568256771144408</v>
      </c>
      <c r="J422" s="33">
        <f t="shared" si="56"/>
        <v>0.51548927574119185</v>
      </c>
      <c r="K422" s="32">
        <v>54318</v>
      </c>
      <c r="L422" s="32">
        <v>57366</v>
      </c>
      <c r="M422" s="32">
        <v>66213</v>
      </c>
      <c r="N422" s="32">
        <v>70021</v>
      </c>
      <c r="O422" s="32">
        <v>67521</v>
      </c>
      <c r="P422" s="32">
        <v>70715</v>
      </c>
      <c r="Q422" s="32">
        <v>77018</v>
      </c>
      <c r="R422" s="32">
        <v>84155</v>
      </c>
      <c r="S422" s="32">
        <v>27804</v>
      </c>
      <c r="T422" s="32">
        <v>27800</v>
      </c>
      <c r="U422" s="32">
        <v>33661</v>
      </c>
      <c r="V422" s="32">
        <v>31166</v>
      </c>
      <c r="W422" s="32">
        <v>29134</v>
      </c>
      <c r="X422" s="32">
        <v>29002</v>
      </c>
      <c r="Y422" s="32">
        <v>27482</v>
      </c>
      <c r="Z422" s="32">
        <v>43381</v>
      </c>
      <c r="AA422" s="32">
        <v>155</v>
      </c>
      <c r="AB422" s="32">
        <v>37</v>
      </c>
      <c r="AC422" s="32">
        <v>37</v>
      </c>
      <c r="AD422" s="32">
        <v>47</v>
      </c>
      <c r="AE422" s="32">
        <v>0</v>
      </c>
      <c r="AF422" s="32">
        <v>0</v>
      </c>
      <c r="AG422" s="32">
        <v>0</v>
      </c>
      <c r="AH422" s="32">
        <v>0</v>
      </c>
    </row>
    <row r="423" spans="1:34" x14ac:dyDescent="0.3">
      <c r="A423" s="3">
        <v>5053</v>
      </c>
      <c r="B423" s="4" t="s">
        <v>415</v>
      </c>
      <c r="C423" s="33">
        <f t="shared" si="49"/>
        <v>0.73095742534301855</v>
      </c>
      <c r="D423" s="33">
        <f t="shared" si="50"/>
        <v>0.69981843727745741</v>
      </c>
      <c r="E423" s="33">
        <f t="shared" si="51"/>
        <v>0.71749280006490079</v>
      </c>
      <c r="F423" s="33">
        <f t="shared" si="52"/>
        <v>0.71659400347766222</v>
      </c>
      <c r="G423" s="33">
        <f t="shared" si="53"/>
        <v>0.83009003267910364</v>
      </c>
      <c r="H423" s="33">
        <f t="shared" si="54"/>
        <v>1.0267916029156015</v>
      </c>
      <c r="I423" s="33">
        <f t="shared" si="55"/>
        <v>1.054995214209121</v>
      </c>
      <c r="J423" s="33">
        <f t="shared" si="56"/>
        <v>0.98492181745409779</v>
      </c>
      <c r="K423" s="32">
        <v>436128</v>
      </c>
      <c r="L423" s="32">
        <v>467607</v>
      </c>
      <c r="M423" s="32">
        <v>493060</v>
      </c>
      <c r="N423" s="32">
        <v>511263</v>
      </c>
      <c r="O423" s="32">
        <v>514702</v>
      </c>
      <c r="P423" s="32">
        <v>526135</v>
      </c>
      <c r="Q423" s="32">
        <v>555812</v>
      </c>
      <c r="R423" s="32">
        <v>594634</v>
      </c>
      <c r="S423" s="32">
        <v>319109</v>
      </c>
      <c r="T423" s="32">
        <v>336654</v>
      </c>
      <c r="U423" s="32">
        <v>355682</v>
      </c>
      <c r="V423" s="32">
        <v>368283</v>
      </c>
      <c r="W423" s="32">
        <v>429164</v>
      </c>
      <c r="X423" s="32">
        <v>541746</v>
      </c>
      <c r="Y423" s="32">
        <v>589066</v>
      </c>
      <c r="Z423" s="32">
        <v>588766</v>
      </c>
      <c r="AA423" s="32">
        <v>318</v>
      </c>
      <c r="AB423" s="32">
        <v>9414</v>
      </c>
      <c r="AC423" s="32">
        <v>1915</v>
      </c>
      <c r="AD423" s="32">
        <v>1915</v>
      </c>
      <c r="AE423" s="32">
        <v>1915</v>
      </c>
      <c r="AF423" s="32">
        <v>1515</v>
      </c>
      <c r="AG423" s="32">
        <v>2687</v>
      </c>
      <c r="AH423" s="32">
        <v>3098</v>
      </c>
    </row>
    <row r="424" spans="1:34" x14ac:dyDescent="0.3">
      <c r="A424" s="3">
        <v>5054</v>
      </c>
      <c r="B424" s="4" t="s">
        <v>416</v>
      </c>
      <c r="C424" s="33">
        <f t="shared" si="49"/>
        <v>0.75957556863064801</v>
      </c>
      <c r="D424" s="33">
        <f t="shared" si="50"/>
        <v>0.79140182720636454</v>
      </c>
      <c r="E424" s="33">
        <f t="shared" si="51"/>
        <v>0.76511616882404021</v>
      </c>
      <c r="F424" s="33">
        <f t="shared" si="52"/>
        <v>0.66431282698073679</v>
      </c>
      <c r="G424" s="33">
        <f t="shared" si="53"/>
        <v>0.66636040869280166</v>
      </c>
      <c r="H424" s="33">
        <f t="shared" si="54"/>
        <v>0.83362434436420119</v>
      </c>
      <c r="I424" s="33">
        <f t="shared" si="55"/>
        <v>0.88109149954931054</v>
      </c>
      <c r="J424" s="33">
        <f t="shared" si="56"/>
        <v>0.91462126990923276</v>
      </c>
      <c r="K424" s="32">
        <v>711446</v>
      </c>
      <c r="L424" s="32">
        <v>739599</v>
      </c>
      <c r="M424" s="32">
        <v>801592</v>
      </c>
      <c r="N424" s="32">
        <v>830133</v>
      </c>
      <c r="O424" s="32">
        <v>866372</v>
      </c>
      <c r="P424" s="32">
        <v>871101</v>
      </c>
      <c r="Q424" s="32">
        <v>938562</v>
      </c>
      <c r="R424" s="32">
        <v>962242</v>
      </c>
      <c r="S424" s="32">
        <v>596914</v>
      </c>
      <c r="T424" s="32">
        <v>642979</v>
      </c>
      <c r="U424" s="32">
        <v>667762</v>
      </c>
      <c r="V424" s="32">
        <v>605919</v>
      </c>
      <c r="W424" s="32">
        <v>631767</v>
      </c>
      <c r="X424" s="32">
        <v>778622</v>
      </c>
      <c r="Y424" s="32">
        <v>879457</v>
      </c>
      <c r="Z424" s="32">
        <v>932585</v>
      </c>
      <c r="AA424" s="32">
        <v>56517</v>
      </c>
      <c r="AB424" s="32">
        <v>57659</v>
      </c>
      <c r="AC424" s="32">
        <v>54451</v>
      </c>
      <c r="AD424" s="32">
        <v>54451</v>
      </c>
      <c r="AE424" s="32">
        <v>54451</v>
      </c>
      <c r="AF424" s="32">
        <v>52451</v>
      </c>
      <c r="AG424" s="32">
        <v>52498</v>
      </c>
      <c r="AH424" s="32">
        <v>52498</v>
      </c>
    </row>
    <row r="425" spans="1:34" x14ac:dyDescent="0.3">
      <c r="A425" s="3">
        <v>5061</v>
      </c>
      <c r="B425" s="4" t="s">
        <v>417</v>
      </c>
      <c r="C425" s="33">
        <f t="shared" si="49"/>
        <v>0.55992432886913701</v>
      </c>
      <c r="D425" s="33">
        <f t="shared" si="50"/>
        <v>0.59031322505800465</v>
      </c>
      <c r="E425" s="33">
        <f t="shared" si="51"/>
        <v>0.54986293090422433</v>
      </c>
      <c r="F425" s="33">
        <f t="shared" si="52"/>
        <v>0.61678425547716298</v>
      </c>
      <c r="G425" s="33">
        <f t="shared" si="53"/>
        <v>0.68021890887607084</v>
      </c>
      <c r="H425" s="33">
        <f t="shared" si="54"/>
        <v>0.7011196067722556</v>
      </c>
      <c r="I425" s="33">
        <f t="shared" si="55"/>
        <v>0.71355779093073368</v>
      </c>
      <c r="J425" s="33">
        <f t="shared" si="56"/>
        <v>0.7096174172316867</v>
      </c>
      <c r="K425" s="32">
        <v>166510</v>
      </c>
      <c r="L425" s="32">
        <v>172400</v>
      </c>
      <c r="M425" s="32">
        <v>185308</v>
      </c>
      <c r="N425" s="32">
        <v>191203</v>
      </c>
      <c r="O425" s="32">
        <v>192957</v>
      </c>
      <c r="P425" s="32">
        <v>197748</v>
      </c>
      <c r="Q425" s="32">
        <v>212542</v>
      </c>
      <c r="R425" s="32">
        <v>216659</v>
      </c>
      <c r="S425" s="32">
        <v>95782</v>
      </c>
      <c r="T425" s="32">
        <v>103331</v>
      </c>
      <c r="U425" s="32">
        <v>102815</v>
      </c>
      <c r="V425" s="32">
        <v>118006</v>
      </c>
      <c r="W425" s="32">
        <v>131253</v>
      </c>
      <c r="X425" s="32">
        <v>138645</v>
      </c>
      <c r="Y425" s="32">
        <v>153694</v>
      </c>
      <c r="Z425" s="32">
        <v>155778</v>
      </c>
      <c r="AA425" s="32">
        <v>2549</v>
      </c>
      <c r="AB425" s="32">
        <v>1561</v>
      </c>
      <c r="AC425" s="32">
        <v>921</v>
      </c>
      <c r="AD425" s="32">
        <v>75</v>
      </c>
      <c r="AE425" s="32">
        <v>0</v>
      </c>
      <c r="AF425" s="32">
        <v>0</v>
      </c>
      <c r="AG425" s="32">
        <v>2033</v>
      </c>
      <c r="AH425" s="32">
        <v>2033</v>
      </c>
    </row>
    <row r="426" spans="1:34" x14ac:dyDescent="0.3">
      <c r="A426" s="3"/>
      <c r="B426" s="4"/>
      <c r="C426" s="33"/>
      <c r="D426" s="33"/>
      <c r="E426" s="33"/>
      <c r="F426" s="33"/>
      <c r="G426" s="33"/>
      <c r="H426" s="33"/>
      <c r="I426" s="33"/>
      <c r="J426" s="33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</row>
    <row r="427" spans="1:34" x14ac:dyDescent="0.3">
      <c r="B427" s="8" t="s">
        <v>458</v>
      </c>
      <c r="C427" s="33">
        <f t="shared" ref="C427" si="57">+(S427-AA427)/K427</f>
        <v>0.61430053401497264</v>
      </c>
      <c r="D427" s="33">
        <f t="shared" ref="D427" si="58">+(T427-AB427)/L427</f>
        <v>0.6303797409319658</v>
      </c>
      <c r="E427" s="33">
        <f t="shared" ref="E427" si="59">+(U427-AC427)/M427</f>
        <v>0.62767412393419153</v>
      </c>
      <c r="F427" s="33">
        <f t="shared" ref="F427" si="60">+(V427-AD427)/N427</f>
        <v>0.65568927599610061</v>
      </c>
      <c r="G427" s="33">
        <f t="shared" ref="G427" si="61">+(W427-AE427)/O427</f>
        <v>0.68730069484539347</v>
      </c>
      <c r="H427" s="33">
        <f t="shared" ref="H427" si="62">+(X427-AF427)/P427</f>
        <v>0.72704601479305753</v>
      </c>
      <c r="I427" s="33">
        <f t="shared" ref="I427" si="63">+(Y427-AG427)/Q427</f>
        <v>0.7384825438785827</v>
      </c>
      <c r="J427" s="33">
        <f t="shared" ref="J427" si="64">+(Z427-AH427)/R427</f>
        <v>0.73916732509006366</v>
      </c>
      <c r="K427" s="32">
        <f t="shared" ref="K427:O427" si="65">SUM(K4:K425)</f>
        <v>307639127</v>
      </c>
      <c r="L427" s="32">
        <f t="shared" si="65"/>
        <v>327633551</v>
      </c>
      <c r="M427" s="32">
        <f t="shared" si="65"/>
        <v>351487636</v>
      </c>
      <c r="N427" s="32">
        <f t="shared" si="65"/>
        <v>370322674</v>
      </c>
      <c r="O427" s="32">
        <f t="shared" si="65"/>
        <v>380971080</v>
      </c>
      <c r="P427" s="32">
        <f>SUM(P4:P425)</f>
        <v>398291023</v>
      </c>
      <c r="Q427" s="32">
        <f t="shared" ref="Q427:AH427" si="66">SUM(Q4:Q425)</f>
        <v>425472665</v>
      </c>
      <c r="R427" s="32">
        <f t="shared" si="66"/>
        <v>448594326</v>
      </c>
      <c r="S427" s="32">
        <f t="shared" si="66"/>
        <v>211853712</v>
      </c>
      <c r="T427" s="32">
        <f t="shared" si="66"/>
        <v>229037316</v>
      </c>
      <c r="U427" s="32">
        <f t="shared" si="66"/>
        <v>241501931</v>
      </c>
      <c r="V427" s="32">
        <f t="shared" si="66"/>
        <v>263948778</v>
      </c>
      <c r="W427" s="32">
        <f t="shared" si="66"/>
        <v>284709683</v>
      </c>
      <c r="X427" s="32">
        <f t="shared" si="66"/>
        <v>311783570</v>
      </c>
      <c r="Y427" s="32">
        <f t="shared" si="66"/>
        <v>336467061</v>
      </c>
      <c r="Z427" s="32">
        <f t="shared" si="66"/>
        <v>353907322</v>
      </c>
      <c r="AA427" s="32">
        <f t="shared" si="66"/>
        <v>22870832</v>
      </c>
      <c r="AB427" s="32">
        <f t="shared" si="66"/>
        <v>22503763</v>
      </c>
      <c r="AC427" s="32">
        <f t="shared" si="66"/>
        <v>20882237</v>
      </c>
      <c r="AD427" s="32">
        <f t="shared" si="66"/>
        <v>21132172</v>
      </c>
      <c r="AE427" s="32">
        <f t="shared" si="66"/>
        <v>22867995</v>
      </c>
      <c r="AF427" s="32">
        <f t="shared" si="66"/>
        <v>22207669</v>
      </c>
      <c r="AG427" s="32">
        <f t="shared" si="66"/>
        <v>22262925</v>
      </c>
      <c r="AH427" s="32">
        <f t="shared" si="66"/>
        <v>22321054</v>
      </c>
    </row>
    <row r="428" spans="1:34" x14ac:dyDescent="0.3"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</row>
    <row r="429" spans="1:34" x14ac:dyDescent="0.3"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</row>
    <row r="430" spans="1:34" x14ac:dyDescent="0.3"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</row>
    <row r="431" spans="1:34" x14ac:dyDescent="0.3"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</row>
    <row r="432" spans="1:34" x14ac:dyDescent="0.3"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</row>
    <row r="433" spans="11:34" x14ac:dyDescent="0.3"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</row>
    <row r="434" spans="11:34" x14ac:dyDescent="0.3"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</row>
    <row r="435" spans="11:34" x14ac:dyDescent="0.3"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</row>
    <row r="436" spans="11:34" x14ac:dyDescent="0.3"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</row>
    <row r="437" spans="11:34" x14ac:dyDescent="0.3"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</row>
    <row r="438" spans="11:34" x14ac:dyDescent="0.3"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</row>
    <row r="439" spans="11:34" x14ac:dyDescent="0.3"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</row>
    <row r="440" spans="11:34" x14ac:dyDescent="0.3"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</row>
    <row r="441" spans="11:34" x14ac:dyDescent="0.3"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</row>
    <row r="442" spans="11:34" x14ac:dyDescent="0.3"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</row>
    <row r="443" spans="11:34" x14ac:dyDescent="0.3"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</row>
    <row r="444" spans="11:34" x14ac:dyDescent="0.3"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</row>
    <row r="445" spans="11:34" x14ac:dyDescent="0.3"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</row>
    <row r="446" spans="11:34" x14ac:dyDescent="0.3"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</row>
    <row r="447" spans="11:34" x14ac:dyDescent="0.3"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</row>
    <row r="448" spans="11:34" x14ac:dyDescent="0.3"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</row>
    <row r="449" spans="11:34" x14ac:dyDescent="0.3"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</row>
    <row r="450" spans="11:34" x14ac:dyDescent="0.3"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</row>
    <row r="451" spans="11:34" x14ac:dyDescent="0.3"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</row>
    <row r="452" spans="11:34" x14ac:dyDescent="0.3"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</row>
    <row r="453" spans="11:34" x14ac:dyDescent="0.3"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</row>
    <row r="454" spans="11:34" x14ac:dyDescent="0.3"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</row>
    <row r="455" spans="11:34" x14ac:dyDescent="0.3"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</row>
    <row r="456" spans="11:34" x14ac:dyDescent="0.3"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</row>
    <row r="457" spans="11:34" x14ac:dyDescent="0.3"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</row>
    <row r="458" spans="11:34" x14ac:dyDescent="0.3"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</row>
    <row r="459" spans="11:34" x14ac:dyDescent="0.3"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</row>
    <row r="460" spans="11:34" x14ac:dyDescent="0.3"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</row>
    <row r="461" spans="11:34" x14ac:dyDescent="0.3"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</row>
    <row r="462" spans="11:34" x14ac:dyDescent="0.3"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</row>
    <row r="463" spans="11:34" x14ac:dyDescent="0.3"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</row>
    <row r="464" spans="11:34" x14ac:dyDescent="0.3"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</row>
    <row r="465" spans="11:34" x14ac:dyDescent="0.3"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</row>
    <row r="466" spans="11:34" x14ac:dyDescent="0.3"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</row>
    <row r="467" spans="11:34" x14ac:dyDescent="0.3"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</row>
    <row r="468" spans="11:34" x14ac:dyDescent="0.3"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</row>
    <row r="469" spans="11:34" x14ac:dyDescent="0.3"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</row>
    <row r="470" spans="11:34" x14ac:dyDescent="0.3"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</row>
    <row r="471" spans="11:34" x14ac:dyDescent="0.3"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</row>
    <row r="472" spans="11:34" x14ac:dyDescent="0.3"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</row>
    <row r="473" spans="11:34" x14ac:dyDescent="0.3"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</row>
    <row r="474" spans="11:34" x14ac:dyDescent="0.3"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</row>
    <row r="475" spans="11:34" x14ac:dyDescent="0.3"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</row>
    <row r="476" spans="11:34" x14ac:dyDescent="0.3"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</row>
    <row r="477" spans="11:34" x14ac:dyDescent="0.3"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</row>
    <row r="478" spans="11:34" x14ac:dyDescent="0.3"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</row>
    <row r="479" spans="11:34" x14ac:dyDescent="0.3"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</row>
    <row r="480" spans="11:34" x14ac:dyDescent="0.3"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</row>
    <row r="481" spans="11:34" x14ac:dyDescent="0.3"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</row>
    <row r="482" spans="11:34" x14ac:dyDescent="0.3"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</row>
    <row r="483" spans="11:34" x14ac:dyDescent="0.3"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</row>
    <row r="484" spans="11:34" x14ac:dyDescent="0.3"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</row>
    <row r="485" spans="11:34" x14ac:dyDescent="0.3"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</row>
    <row r="486" spans="11:34" x14ac:dyDescent="0.3"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</row>
    <row r="487" spans="11:34" x14ac:dyDescent="0.3"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</row>
    <row r="488" spans="11:34" x14ac:dyDescent="0.3"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</row>
    <row r="489" spans="11:34" x14ac:dyDescent="0.3"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</row>
    <row r="490" spans="11:34" x14ac:dyDescent="0.3"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</row>
    <row r="491" spans="11:34" x14ac:dyDescent="0.3"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</row>
    <row r="492" spans="11:34" x14ac:dyDescent="0.3"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</row>
    <row r="493" spans="11:34" x14ac:dyDescent="0.3"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</row>
    <row r="494" spans="11:34" x14ac:dyDescent="0.3"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</row>
    <row r="495" spans="11:34" x14ac:dyDescent="0.3"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</row>
    <row r="496" spans="11:34" x14ac:dyDescent="0.3"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</row>
    <row r="497" spans="11:34" x14ac:dyDescent="0.3"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</row>
    <row r="498" spans="11:34" x14ac:dyDescent="0.3"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</row>
    <row r="499" spans="11:34" x14ac:dyDescent="0.3"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</row>
    <row r="500" spans="11:34" x14ac:dyDescent="0.3"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</row>
    <row r="501" spans="11:34" x14ac:dyDescent="0.3"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</row>
    <row r="502" spans="11:34" x14ac:dyDescent="0.3"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</row>
    <row r="503" spans="11:34" x14ac:dyDescent="0.3"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</row>
    <row r="504" spans="11:34" x14ac:dyDescent="0.3"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</row>
    <row r="505" spans="11:34" x14ac:dyDescent="0.3"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</row>
    <row r="506" spans="11:34" x14ac:dyDescent="0.3"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</row>
    <row r="507" spans="11:34" x14ac:dyDescent="0.3"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</row>
    <row r="508" spans="11:34" x14ac:dyDescent="0.3"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</row>
    <row r="509" spans="11:34" x14ac:dyDescent="0.3"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</row>
    <row r="510" spans="11:34" x14ac:dyDescent="0.3"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</row>
    <row r="511" spans="11:34" x14ac:dyDescent="0.3"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</row>
    <row r="512" spans="11:34" x14ac:dyDescent="0.3"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</row>
    <row r="513" spans="11:34" x14ac:dyDescent="0.3"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</row>
    <row r="514" spans="11:34" x14ac:dyDescent="0.3"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</row>
    <row r="515" spans="11:34" x14ac:dyDescent="0.3"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</row>
    <row r="516" spans="11:34" x14ac:dyDescent="0.3"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</row>
    <row r="517" spans="11:34" x14ac:dyDescent="0.3"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</row>
    <row r="518" spans="11:34" x14ac:dyDescent="0.3"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</row>
    <row r="519" spans="11:34" x14ac:dyDescent="0.3"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</row>
    <row r="520" spans="11:34" x14ac:dyDescent="0.3"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</row>
    <row r="521" spans="11:34" x14ac:dyDescent="0.3"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</row>
  </sheetData>
  <sheetProtection sheet="1" objects="1" scenarios="1"/>
  <mergeCells count="4">
    <mergeCell ref="C1:J1"/>
    <mergeCell ref="K1:R1"/>
    <mergeCell ref="S1:Z1"/>
    <mergeCell ref="AA1:A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25"/>
  <sheetViews>
    <sheetView workbookViewId="0">
      <selection activeCell="E22" sqref="E22"/>
    </sheetView>
  </sheetViews>
  <sheetFormatPr baseColWidth="10" defaultRowHeight="14.4" x14ac:dyDescent="0.3"/>
  <cols>
    <col min="2" max="2" width="22.44140625" customWidth="1"/>
  </cols>
  <sheetData>
    <row r="1" spans="1:58" x14ac:dyDescent="0.3">
      <c r="C1">
        <v>3</v>
      </c>
      <c r="D1">
        <f>+C1+1</f>
        <v>4</v>
      </c>
      <c r="E1">
        <f t="shared" ref="E1:J1" si="0">+D1+1</f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</row>
    <row r="2" spans="1:58" x14ac:dyDescent="0.3">
      <c r="A2" s="1" t="s">
        <v>0</v>
      </c>
      <c r="B2" s="1" t="s">
        <v>1</v>
      </c>
      <c r="C2" s="9"/>
      <c r="D2" s="10"/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  <c r="Z2" s="10"/>
      <c r="AA2" s="9"/>
      <c r="AB2" s="10"/>
      <c r="AC2" s="9"/>
      <c r="AD2" s="10"/>
      <c r="AE2" s="9"/>
      <c r="AF2" s="10"/>
      <c r="AG2" s="9"/>
      <c r="AH2" s="10"/>
      <c r="AI2" s="9"/>
      <c r="AJ2" s="10"/>
      <c r="AK2" s="9"/>
      <c r="AL2" s="10"/>
      <c r="AM2" s="9"/>
      <c r="AN2" s="10"/>
      <c r="AO2" s="9"/>
      <c r="AP2" s="10"/>
      <c r="AQ2" s="9"/>
      <c r="AR2" s="10"/>
      <c r="AS2" s="9"/>
      <c r="AT2" s="10"/>
      <c r="AU2" s="9"/>
      <c r="AV2" s="10"/>
      <c r="AW2" s="9"/>
      <c r="AX2" s="10"/>
      <c r="AY2" s="9"/>
      <c r="AZ2" s="10"/>
      <c r="BA2" s="9"/>
      <c r="BB2" s="10"/>
      <c r="BC2" s="9"/>
      <c r="BD2" s="10"/>
      <c r="BE2" s="9"/>
      <c r="BF2" s="10"/>
    </row>
    <row r="3" spans="1:58" x14ac:dyDescent="0.3">
      <c r="A3" s="2">
        <v>1</v>
      </c>
      <c r="B3" s="2">
        <v>2</v>
      </c>
      <c r="C3" s="9" t="s">
        <v>448</v>
      </c>
      <c r="D3" s="9" t="s">
        <v>438</v>
      </c>
      <c r="E3" s="9" t="s">
        <v>439</v>
      </c>
      <c r="F3" s="9" t="s">
        <v>440</v>
      </c>
      <c r="G3" s="9" t="s">
        <v>441</v>
      </c>
      <c r="H3" s="9" t="s">
        <v>442</v>
      </c>
      <c r="I3" s="9" t="s">
        <v>443</v>
      </c>
      <c r="J3" s="9" t="s">
        <v>444</v>
      </c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</row>
    <row r="4" spans="1:58" x14ac:dyDescent="0.3">
      <c r="A4" s="3">
        <v>101</v>
      </c>
      <c r="B4" s="4" t="s">
        <v>2</v>
      </c>
      <c r="C4" s="19">
        <v>328</v>
      </c>
      <c r="D4" s="19">
        <v>216</v>
      </c>
      <c r="E4" s="19">
        <v>225</v>
      </c>
      <c r="F4" s="19">
        <v>192</v>
      </c>
      <c r="G4" s="19">
        <v>170</v>
      </c>
      <c r="H4" s="19">
        <v>200</v>
      </c>
      <c r="I4" s="19">
        <v>77</v>
      </c>
      <c r="J4" s="19">
        <v>140</v>
      </c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</row>
    <row r="5" spans="1:58" x14ac:dyDescent="0.3">
      <c r="A5" s="3">
        <v>104</v>
      </c>
      <c r="B5" s="4" t="s">
        <v>3</v>
      </c>
      <c r="C5" s="19">
        <v>-23</v>
      </c>
      <c r="D5" s="19">
        <v>154</v>
      </c>
      <c r="E5" s="19">
        <v>-35</v>
      </c>
      <c r="F5" s="19">
        <v>119</v>
      </c>
      <c r="G5" s="19">
        <v>260</v>
      </c>
      <c r="H5" s="19">
        <v>157</v>
      </c>
      <c r="I5" s="19">
        <v>11</v>
      </c>
      <c r="J5" s="19">
        <v>112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</row>
    <row r="6" spans="1:58" x14ac:dyDescent="0.3">
      <c r="A6" s="3">
        <v>105</v>
      </c>
      <c r="B6" s="4" t="s">
        <v>4</v>
      </c>
      <c r="C6" s="20">
        <v>363</v>
      </c>
      <c r="D6" s="20">
        <v>135</v>
      </c>
      <c r="E6" s="20">
        <v>3</v>
      </c>
      <c r="F6" s="20">
        <v>127</v>
      </c>
      <c r="G6" s="19">
        <v>27</v>
      </c>
      <c r="H6" s="19">
        <v>231</v>
      </c>
      <c r="I6" s="19">
        <v>186</v>
      </c>
      <c r="J6" s="19">
        <v>260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</row>
    <row r="7" spans="1:58" x14ac:dyDescent="0.3">
      <c r="A7" s="3">
        <v>106</v>
      </c>
      <c r="B7" s="4" t="s">
        <v>5</v>
      </c>
      <c r="C7" s="20">
        <v>497</v>
      </c>
      <c r="D7" s="20">
        <v>297</v>
      </c>
      <c r="E7" s="20">
        <v>716</v>
      </c>
      <c r="F7" s="20">
        <v>530</v>
      </c>
      <c r="G7" s="20">
        <v>347</v>
      </c>
      <c r="H7" s="20">
        <v>586</v>
      </c>
      <c r="I7" s="20">
        <v>788</v>
      </c>
      <c r="J7" s="20">
        <v>631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</row>
    <row r="8" spans="1:58" x14ac:dyDescent="0.3">
      <c r="A8" s="3">
        <v>111</v>
      </c>
      <c r="B8" s="4" t="s">
        <v>6</v>
      </c>
      <c r="C8" s="19">
        <v>76</v>
      </c>
      <c r="D8" s="19">
        <v>56</v>
      </c>
      <c r="E8" s="19">
        <v>71</v>
      </c>
      <c r="F8" s="19">
        <v>98</v>
      </c>
      <c r="G8" s="19">
        <v>76</v>
      </c>
      <c r="H8" s="19">
        <v>51</v>
      </c>
      <c r="I8" s="19">
        <v>-4</v>
      </c>
      <c r="J8" s="19">
        <v>26</v>
      </c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</row>
    <row r="9" spans="1:58" x14ac:dyDescent="0.3">
      <c r="A9" s="3">
        <v>118</v>
      </c>
      <c r="B9" s="4" t="s">
        <v>7</v>
      </c>
      <c r="C9" s="19">
        <v>-8</v>
      </c>
      <c r="D9" s="19">
        <v>5</v>
      </c>
      <c r="E9" s="19">
        <v>-1</v>
      </c>
      <c r="F9" s="19">
        <v>-20</v>
      </c>
      <c r="G9" s="19">
        <v>7</v>
      </c>
      <c r="H9" s="19">
        <v>-3</v>
      </c>
      <c r="I9" s="19">
        <v>-7</v>
      </c>
      <c r="J9" s="19">
        <v>0</v>
      </c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</row>
    <row r="10" spans="1:58" x14ac:dyDescent="0.3">
      <c r="A10" s="3">
        <v>119</v>
      </c>
      <c r="B10" s="4" t="s">
        <v>8</v>
      </c>
      <c r="C10" s="19">
        <v>-1</v>
      </c>
      <c r="D10" s="19">
        <v>47</v>
      </c>
      <c r="E10" s="19">
        <v>50</v>
      </c>
      <c r="F10" s="19">
        <v>37</v>
      </c>
      <c r="G10" s="19">
        <v>13</v>
      </c>
      <c r="H10" s="19">
        <v>1</v>
      </c>
      <c r="I10" s="19">
        <v>-3</v>
      </c>
      <c r="J10" s="19">
        <v>-24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</row>
    <row r="11" spans="1:58" x14ac:dyDescent="0.3">
      <c r="A11" s="3">
        <v>121</v>
      </c>
      <c r="B11" s="4" t="s">
        <v>9</v>
      </c>
      <c r="C11" s="19">
        <v>-5</v>
      </c>
      <c r="D11" s="19">
        <v>11</v>
      </c>
      <c r="E11" s="19">
        <v>4</v>
      </c>
      <c r="F11" s="19">
        <v>-22</v>
      </c>
      <c r="G11" s="19">
        <v>4</v>
      </c>
      <c r="H11" s="19">
        <v>5</v>
      </c>
      <c r="I11" s="19">
        <v>7</v>
      </c>
      <c r="J11" s="19">
        <v>1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</row>
    <row r="12" spans="1:58" x14ac:dyDescent="0.3">
      <c r="A12" s="3">
        <v>122</v>
      </c>
      <c r="B12" s="4" t="s">
        <v>10</v>
      </c>
      <c r="C12" s="19">
        <v>5</v>
      </c>
      <c r="D12" s="19">
        <v>16</v>
      </c>
      <c r="E12" s="19">
        <v>0</v>
      </c>
      <c r="F12" s="19">
        <v>54</v>
      </c>
      <c r="G12" s="19">
        <v>-28</v>
      </c>
      <c r="H12" s="19">
        <v>-3</v>
      </c>
      <c r="I12" s="19">
        <v>14</v>
      </c>
      <c r="J12" s="19">
        <v>-17</v>
      </c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</row>
    <row r="13" spans="1:58" x14ac:dyDescent="0.3">
      <c r="A13" s="3">
        <v>123</v>
      </c>
      <c r="B13" s="4" t="s">
        <v>11</v>
      </c>
      <c r="C13" s="19">
        <v>67</v>
      </c>
      <c r="D13" s="19">
        <v>30</v>
      </c>
      <c r="E13" s="19">
        <v>71</v>
      </c>
      <c r="F13" s="19">
        <v>67</v>
      </c>
      <c r="G13" s="19">
        <v>-24</v>
      </c>
      <c r="H13" s="19">
        <v>-19</v>
      </c>
      <c r="I13" s="19">
        <v>-10</v>
      </c>
      <c r="J13" s="19">
        <v>65</v>
      </c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</row>
    <row r="14" spans="1:58" x14ac:dyDescent="0.3">
      <c r="A14" s="3">
        <v>124</v>
      </c>
      <c r="B14" s="4" t="s">
        <v>12</v>
      </c>
      <c r="C14" s="19">
        <v>-24</v>
      </c>
      <c r="D14" s="19">
        <v>31</v>
      </c>
      <c r="E14" s="19">
        <v>129</v>
      </c>
      <c r="F14" s="19">
        <v>63</v>
      </c>
      <c r="G14" s="19">
        <v>22</v>
      </c>
      <c r="H14" s="19">
        <v>54</v>
      </c>
      <c r="I14" s="19">
        <v>52</v>
      </c>
      <c r="J14" s="19">
        <v>54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</row>
    <row r="15" spans="1:58" x14ac:dyDescent="0.3">
      <c r="A15" s="3">
        <v>125</v>
      </c>
      <c r="B15" s="4" t="s">
        <v>13</v>
      </c>
      <c r="C15" s="19">
        <v>52</v>
      </c>
      <c r="D15" s="19">
        <v>24</v>
      </c>
      <c r="E15" s="19">
        <v>33</v>
      </c>
      <c r="F15" s="19">
        <v>37</v>
      </c>
      <c r="G15" s="19">
        <v>-35</v>
      </c>
      <c r="H15" s="19">
        <v>9</v>
      </c>
      <c r="I15" s="19">
        <v>-47</v>
      </c>
      <c r="J15" s="19">
        <v>-3</v>
      </c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</row>
    <row r="16" spans="1:58" x14ac:dyDescent="0.3">
      <c r="A16" s="3">
        <v>127</v>
      </c>
      <c r="B16" s="4" t="s">
        <v>14</v>
      </c>
      <c r="C16" s="19">
        <v>-25</v>
      </c>
      <c r="D16" s="19">
        <v>19</v>
      </c>
      <c r="E16" s="19">
        <v>7</v>
      </c>
      <c r="F16" s="19">
        <v>32</v>
      </c>
      <c r="G16" s="19">
        <v>-11</v>
      </c>
      <c r="H16" s="19">
        <v>12</v>
      </c>
      <c r="I16" s="19">
        <v>12</v>
      </c>
      <c r="J16" s="19">
        <v>56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</row>
    <row r="17" spans="1:58" x14ac:dyDescent="0.3">
      <c r="A17" s="3">
        <v>128</v>
      </c>
      <c r="B17" s="4" t="s">
        <v>15</v>
      </c>
      <c r="C17" s="19">
        <v>30</v>
      </c>
      <c r="D17" s="19">
        <v>23</v>
      </c>
      <c r="E17" s="19">
        <v>87</v>
      </c>
      <c r="F17" s="19">
        <v>66</v>
      </c>
      <c r="G17" s="19">
        <v>13</v>
      </c>
      <c r="H17" s="19">
        <v>31</v>
      </c>
      <c r="I17" s="19">
        <v>65</v>
      </c>
      <c r="J17" s="19">
        <v>1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</row>
    <row r="18" spans="1:58" x14ac:dyDescent="0.3">
      <c r="A18" s="3">
        <v>135</v>
      </c>
      <c r="B18" s="4" t="s">
        <v>16</v>
      </c>
      <c r="C18" s="19">
        <v>3</v>
      </c>
      <c r="D18" s="19">
        <v>-2</v>
      </c>
      <c r="E18" s="19">
        <v>43</v>
      </c>
      <c r="F18" s="19">
        <v>43</v>
      </c>
      <c r="G18" s="19">
        <v>56</v>
      </c>
      <c r="H18" s="19">
        <v>86</v>
      </c>
      <c r="I18" s="19">
        <v>-14</v>
      </c>
      <c r="J18" s="19">
        <v>42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</row>
    <row r="19" spans="1:58" x14ac:dyDescent="0.3">
      <c r="A19" s="3">
        <v>136</v>
      </c>
      <c r="B19" s="4" t="s">
        <v>17</v>
      </c>
      <c r="C19" s="19">
        <v>44</v>
      </c>
      <c r="D19" s="19">
        <v>189</v>
      </c>
      <c r="E19" s="19">
        <v>186</v>
      </c>
      <c r="F19" s="19">
        <v>111</v>
      </c>
      <c r="G19" s="19">
        <v>94</v>
      </c>
      <c r="H19" s="19">
        <v>162</v>
      </c>
      <c r="I19" s="19">
        <v>253</v>
      </c>
      <c r="J19" s="19">
        <v>262</v>
      </c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</row>
    <row r="20" spans="1:58" x14ac:dyDescent="0.3">
      <c r="A20" s="3">
        <v>137</v>
      </c>
      <c r="B20" s="4" t="s">
        <v>18</v>
      </c>
      <c r="C20" s="19">
        <v>29</v>
      </c>
      <c r="D20" s="19">
        <v>52</v>
      </c>
      <c r="E20" s="19">
        <v>68</v>
      </c>
      <c r="F20" s="19">
        <v>79</v>
      </c>
      <c r="G20" s="19">
        <v>72</v>
      </c>
      <c r="H20" s="19">
        <v>31</v>
      </c>
      <c r="I20" s="19">
        <v>105</v>
      </c>
      <c r="J20" s="19">
        <v>85</v>
      </c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</row>
    <row r="21" spans="1:58" x14ac:dyDescent="0.3">
      <c r="A21" s="3">
        <v>138</v>
      </c>
      <c r="B21" s="4" t="s">
        <v>19</v>
      </c>
      <c r="C21" s="19">
        <v>22</v>
      </c>
      <c r="D21" s="19">
        <v>-67</v>
      </c>
      <c r="E21" s="19">
        <v>-3</v>
      </c>
      <c r="F21" s="19">
        <v>46</v>
      </c>
      <c r="G21" s="19">
        <v>73</v>
      </c>
      <c r="H21" s="19">
        <v>-76</v>
      </c>
      <c r="I21" s="19">
        <v>63</v>
      </c>
      <c r="J21" s="19">
        <v>-23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</row>
    <row r="22" spans="1:58" x14ac:dyDescent="0.3">
      <c r="A22" s="3">
        <v>211</v>
      </c>
      <c r="B22" s="4" t="s">
        <v>20</v>
      </c>
      <c r="C22" s="19">
        <v>105</v>
      </c>
      <c r="D22" s="19">
        <v>221</v>
      </c>
      <c r="E22" s="19">
        <v>209</v>
      </c>
      <c r="F22" s="19">
        <v>113</v>
      </c>
      <c r="G22" s="19">
        <v>253</v>
      </c>
      <c r="H22" s="19">
        <v>282</v>
      </c>
      <c r="I22" s="19">
        <v>301</v>
      </c>
      <c r="J22" s="19">
        <v>191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</row>
    <row r="23" spans="1:58" x14ac:dyDescent="0.3">
      <c r="A23" s="3">
        <v>213</v>
      </c>
      <c r="B23" s="4" t="s">
        <v>21</v>
      </c>
      <c r="C23" s="19">
        <v>255</v>
      </c>
      <c r="D23" s="19">
        <v>-10</v>
      </c>
      <c r="E23" s="19">
        <v>1</v>
      </c>
      <c r="F23" s="19">
        <v>-21</v>
      </c>
      <c r="G23" s="19">
        <v>13</v>
      </c>
      <c r="H23" s="19">
        <v>196</v>
      </c>
      <c r="I23" s="19">
        <v>144</v>
      </c>
      <c r="J23" s="19">
        <v>46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</row>
    <row r="24" spans="1:58" x14ac:dyDescent="0.3">
      <c r="A24" s="3">
        <v>214</v>
      </c>
      <c r="B24" s="4" t="s">
        <v>22</v>
      </c>
      <c r="C24" s="19">
        <v>7</v>
      </c>
      <c r="D24" s="19">
        <v>166</v>
      </c>
      <c r="E24" s="19">
        <v>-27</v>
      </c>
      <c r="F24" s="19">
        <v>140</v>
      </c>
      <c r="G24" s="19">
        <v>93</v>
      </c>
      <c r="H24" s="19">
        <v>172</v>
      </c>
      <c r="I24" s="19">
        <v>42</v>
      </c>
      <c r="J24" s="19">
        <v>518</v>
      </c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</row>
    <row r="25" spans="1:58" x14ac:dyDescent="0.3">
      <c r="A25" s="3">
        <v>215</v>
      </c>
      <c r="B25" s="4" t="s">
        <v>23</v>
      </c>
      <c r="C25" s="19">
        <v>30</v>
      </c>
      <c r="D25" s="19">
        <v>244</v>
      </c>
      <c r="E25" s="19">
        <v>203</v>
      </c>
      <c r="F25" s="19">
        <v>102</v>
      </c>
      <c r="G25" s="19">
        <v>-81</v>
      </c>
      <c r="H25" s="19">
        <v>-42</v>
      </c>
      <c r="I25" s="19">
        <v>-10</v>
      </c>
      <c r="J25" s="19">
        <v>-4</v>
      </c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</row>
    <row r="26" spans="1:58" x14ac:dyDescent="0.3">
      <c r="A26" s="3">
        <v>216</v>
      </c>
      <c r="B26" s="4" t="s">
        <v>24</v>
      </c>
      <c r="C26" s="19">
        <v>-24</v>
      </c>
      <c r="D26" s="19">
        <v>104</v>
      </c>
      <c r="E26" s="19">
        <v>64</v>
      </c>
      <c r="F26" s="19">
        <v>95</v>
      </c>
      <c r="G26" s="19">
        <v>-57</v>
      </c>
      <c r="H26" s="19">
        <v>107</v>
      </c>
      <c r="I26" s="19">
        <v>144</v>
      </c>
      <c r="J26" s="19">
        <v>330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</row>
    <row r="27" spans="1:58" x14ac:dyDescent="0.3">
      <c r="A27" s="3">
        <v>217</v>
      </c>
      <c r="B27" s="4" t="s">
        <v>25</v>
      </c>
      <c r="C27" s="19">
        <v>53</v>
      </c>
      <c r="D27" s="19">
        <v>230</v>
      </c>
      <c r="E27" s="19">
        <v>246</v>
      </c>
      <c r="F27" s="19">
        <v>85</v>
      </c>
      <c r="G27" s="19">
        <v>96</v>
      </c>
      <c r="H27" s="19">
        <v>15</v>
      </c>
      <c r="I27" s="19">
        <v>105</v>
      </c>
      <c r="J27" s="19">
        <v>63</v>
      </c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</row>
    <row r="28" spans="1:58" x14ac:dyDescent="0.3">
      <c r="A28" s="3">
        <v>219</v>
      </c>
      <c r="B28" s="4" t="s">
        <v>26</v>
      </c>
      <c r="C28" s="19">
        <v>373</v>
      </c>
      <c r="D28" s="19">
        <v>114</v>
      </c>
      <c r="E28" s="19">
        <v>667</v>
      </c>
      <c r="F28" s="19">
        <v>651</v>
      </c>
      <c r="G28" s="19">
        <v>811</v>
      </c>
      <c r="H28" s="19">
        <v>907</v>
      </c>
      <c r="I28" s="19">
        <v>1040</v>
      </c>
      <c r="J28" s="19">
        <v>824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</row>
    <row r="29" spans="1:58" x14ac:dyDescent="0.3">
      <c r="A29" s="3">
        <v>220</v>
      </c>
      <c r="B29" s="4" t="s">
        <v>27</v>
      </c>
      <c r="C29" s="19">
        <v>45</v>
      </c>
      <c r="D29" s="19">
        <v>308</v>
      </c>
      <c r="E29" s="19">
        <v>211</v>
      </c>
      <c r="F29" s="19">
        <v>282</v>
      </c>
      <c r="G29" s="19">
        <v>409</v>
      </c>
      <c r="H29" s="19">
        <v>127</v>
      </c>
      <c r="I29" s="19">
        <v>315</v>
      </c>
      <c r="J29" s="19">
        <v>-208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</row>
    <row r="30" spans="1:58" x14ac:dyDescent="0.3">
      <c r="A30" s="3">
        <v>221</v>
      </c>
      <c r="B30" s="4" t="s">
        <v>28</v>
      </c>
      <c r="C30" s="19">
        <v>206</v>
      </c>
      <c r="D30" s="19">
        <v>106</v>
      </c>
      <c r="E30" s="19">
        <v>177</v>
      </c>
      <c r="F30" s="19">
        <v>137</v>
      </c>
      <c r="G30" s="19">
        <v>122</v>
      </c>
      <c r="H30" s="19">
        <v>162</v>
      </c>
      <c r="I30" s="19">
        <v>214</v>
      </c>
      <c r="J30" s="19">
        <v>170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</row>
    <row r="31" spans="1:58" x14ac:dyDescent="0.3">
      <c r="A31" s="3">
        <v>226</v>
      </c>
      <c r="B31" s="4" t="s">
        <v>29</v>
      </c>
      <c r="C31" s="19">
        <v>19</v>
      </c>
      <c r="D31" s="19">
        <v>142</v>
      </c>
      <c r="E31" s="19">
        <v>44</v>
      </c>
      <c r="F31" s="19">
        <v>310</v>
      </c>
      <c r="G31" s="19">
        <v>-58</v>
      </c>
      <c r="H31" s="19">
        <v>162</v>
      </c>
      <c r="I31" s="19">
        <v>95</v>
      </c>
      <c r="J31" s="19">
        <v>205</v>
      </c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</row>
    <row r="32" spans="1:58" x14ac:dyDescent="0.3">
      <c r="A32" s="3">
        <v>227</v>
      </c>
      <c r="B32" s="4" t="s">
        <v>30</v>
      </c>
      <c r="C32" s="19">
        <v>76</v>
      </c>
      <c r="D32" s="19">
        <v>69</v>
      </c>
      <c r="E32" s="19">
        <v>78</v>
      </c>
      <c r="F32" s="19">
        <v>103</v>
      </c>
      <c r="G32" s="19">
        <v>28</v>
      </c>
      <c r="H32" s="19">
        <v>105</v>
      </c>
      <c r="I32" s="19">
        <v>71</v>
      </c>
      <c r="J32" s="19">
        <v>31</v>
      </c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</row>
    <row r="33" spans="1:58" x14ac:dyDescent="0.3">
      <c r="A33" s="3">
        <v>228</v>
      </c>
      <c r="B33" s="4" t="s">
        <v>31</v>
      </c>
      <c r="C33" s="19">
        <v>52</v>
      </c>
      <c r="D33" s="19">
        <v>-20</v>
      </c>
      <c r="E33" s="19">
        <v>15</v>
      </c>
      <c r="F33" s="19">
        <v>186</v>
      </c>
      <c r="G33" s="19">
        <v>152</v>
      </c>
      <c r="H33" s="19">
        <v>75</v>
      </c>
      <c r="I33" s="19">
        <v>75</v>
      </c>
      <c r="J33" s="19">
        <v>-3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</row>
    <row r="34" spans="1:58" x14ac:dyDescent="0.3">
      <c r="A34" s="3">
        <v>229</v>
      </c>
      <c r="B34" s="4" t="s">
        <v>32</v>
      </c>
      <c r="C34" s="19">
        <v>-24</v>
      </c>
      <c r="D34" s="19">
        <v>39</v>
      </c>
      <c r="E34" s="19">
        <v>-52</v>
      </c>
      <c r="F34" s="19">
        <v>-46</v>
      </c>
      <c r="G34" s="19">
        <v>4</v>
      </c>
      <c r="H34" s="19">
        <v>25</v>
      </c>
      <c r="I34" s="19">
        <v>-16</v>
      </c>
      <c r="J34" s="19">
        <v>-35</v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</row>
    <row r="35" spans="1:58" x14ac:dyDescent="0.3">
      <c r="A35" s="3">
        <v>230</v>
      </c>
      <c r="B35" s="4" t="s">
        <v>33</v>
      </c>
      <c r="C35" s="19">
        <v>74</v>
      </c>
      <c r="D35" s="19">
        <v>-121</v>
      </c>
      <c r="E35" s="19">
        <v>141</v>
      </c>
      <c r="F35" s="19">
        <v>-14</v>
      </c>
      <c r="G35" s="19">
        <v>143</v>
      </c>
      <c r="H35" s="19">
        <v>928</v>
      </c>
      <c r="I35" s="19">
        <v>735</v>
      </c>
      <c r="J35" s="19">
        <v>945</v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</row>
    <row r="36" spans="1:58" x14ac:dyDescent="0.3">
      <c r="A36" s="3">
        <v>231</v>
      </c>
      <c r="B36" s="4" t="s">
        <v>34</v>
      </c>
      <c r="C36" s="19">
        <v>318</v>
      </c>
      <c r="D36" s="19">
        <v>221</v>
      </c>
      <c r="E36" s="19">
        <v>134</v>
      </c>
      <c r="F36" s="19">
        <v>137</v>
      </c>
      <c r="G36" s="19">
        <v>55</v>
      </c>
      <c r="H36" s="19">
        <v>201</v>
      </c>
      <c r="I36" s="19">
        <v>397</v>
      </c>
      <c r="J36" s="19">
        <v>665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</row>
    <row r="37" spans="1:58" x14ac:dyDescent="0.3">
      <c r="A37" s="3">
        <v>233</v>
      </c>
      <c r="B37" s="4" t="s">
        <v>35</v>
      </c>
      <c r="C37" s="19">
        <v>-53</v>
      </c>
      <c r="D37" s="19">
        <v>23</v>
      </c>
      <c r="E37" s="19">
        <v>272</v>
      </c>
      <c r="F37" s="19">
        <v>178</v>
      </c>
      <c r="G37" s="19">
        <v>109</v>
      </c>
      <c r="H37" s="19">
        <v>4</v>
      </c>
      <c r="I37" s="19">
        <v>210</v>
      </c>
      <c r="J37" s="19">
        <v>201</v>
      </c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</row>
    <row r="38" spans="1:58" x14ac:dyDescent="0.3">
      <c r="A38" s="3">
        <v>234</v>
      </c>
      <c r="B38" s="4" t="s">
        <v>36</v>
      </c>
      <c r="C38" s="19">
        <v>72</v>
      </c>
      <c r="D38" s="19">
        <v>37</v>
      </c>
      <c r="E38" s="19">
        <v>23</v>
      </c>
      <c r="F38" s="19">
        <v>-13</v>
      </c>
      <c r="G38" s="19">
        <v>-30</v>
      </c>
      <c r="H38" s="19">
        <v>-27</v>
      </c>
      <c r="I38" s="19">
        <v>188</v>
      </c>
      <c r="J38" s="19">
        <v>115</v>
      </c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</row>
    <row r="39" spans="1:58" x14ac:dyDescent="0.3">
      <c r="A39" s="3">
        <v>235</v>
      </c>
      <c r="B39" s="4" t="s">
        <v>37</v>
      </c>
      <c r="C39" s="19">
        <v>498</v>
      </c>
      <c r="D39" s="19">
        <v>306</v>
      </c>
      <c r="E39" s="19">
        <v>152</v>
      </c>
      <c r="F39" s="19">
        <v>236</v>
      </c>
      <c r="G39" s="19">
        <v>407</v>
      </c>
      <c r="H39" s="19">
        <v>518</v>
      </c>
      <c r="I39" s="19">
        <v>577</v>
      </c>
      <c r="J39" s="19">
        <v>1062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</row>
    <row r="40" spans="1:58" x14ac:dyDescent="0.3">
      <c r="A40" s="3">
        <v>236</v>
      </c>
      <c r="B40" s="4" t="s">
        <v>38</v>
      </c>
      <c r="C40" s="19">
        <v>89</v>
      </c>
      <c r="D40" s="19">
        <v>191</v>
      </c>
      <c r="E40" s="19">
        <v>148</v>
      </c>
      <c r="F40" s="19">
        <v>223</v>
      </c>
      <c r="G40" s="19">
        <v>140</v>
      </c>
      <c r="H40" s="19">
        <v>321</v>
      </c>
      <c r="I40" s="19">
        <v>323</v>
      </c>
      <c r="J40" s="19">
        <v>310</v>
      </c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</row>
    <row r="41" spans="1:58" x14ac:dyDescent="0.3">
      <c r="A41" s="3">
        <v>237</v>
      </c>
      <c r="B41" s="4" t="s">
        <v>39</v>
      </c>
      <c r="C41" s="19">
        <v>258</v>
      </c>
      <c r="D41" s="19">
        <v>235</v>
      </c>
      <c r="E41" s="19">
        <v>298</v>
      </c>
      <c r="F41" s="19">
        <v>313</v>
      </c>
      <c r="G41" s="19">
        <v>330</v>
      </c>
      <c r="H41" s="19">
        <v>394</v>
      </c>
      <c r="I41" s="19">
        <v>428</v>
      </c>
      <c r="J41" s="19">
        <v>100</v>
      </c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</row>
    <row r="42" spans="1:58" x14ac:dyDescent="0.3">
      <c r="A42" s="3">
        <v>238</v>
      </c>
      <c r="B42" s="4" t="s">
        <v>40</v>
      </c>
      <c r="C42" s="19">
        <v>52</v>
      </c>
      <c r="D42" s="19">
        <v>21</v>
      </c>
      <c r="E42" s="19">
        <v>-11</v>
      </c>
      <c r="F42" s="19">
        <v>95</v>
      </c>
      <c r="G42" s="19">
        <v>28</v>
      </c>
      <c r="H42" s="19">
        <v>273</v>
      </c>
      <c r="I42" s="19">
        <v>295</v>
      </c>
      <c r="J42" s="19">
        <v>488</v>
      </c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</row>
    <row r="43" spans="1:58" x14ac:dyDescent="0.3">
      <c r="A43" s="3">
        <v>239</v>
      </c>
      <c r="B43" s="4" t="s">
        <v>41</v>
      </c>
      <c r="C43" s="19">
        <v>-3</v>
      </c>
      <c r="D43" s="19">
        <v>24</v>
      </c>
      <c r="E43" s="19">
        <v>24</v>
      </c>
      <c r="F43" s="19">
        <v>9</v>
      </c>
      <c r="G43" s="19">
        <v>38</v>
      </c>
      <c r="H43" s="19">
        <v>100</v>
      </c>
      <c r="I43" s="19">
        <v>-16</v>
      </c>
      <c r="J43" s="19">
        <v>-70</v>
      </c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</row>
    <row r="44" spans="1:58" x14ac:dyDescent="0.3">
      <c r="A44" s="3">
        <v>301</v>
      </c>
      <c r="B44" s="5" t="s">
        <v>42</v>
      </c>
      <c r="C44" s="19">
        <v>-966</v>
      </c>
      <c r="D44" s="19">
        <v>-417</v>
      </c>
      <c r="E44" s="19">
        <v>-819</v>
      </c>
      <c r="F44" s="19">
        <v>-1333</v>
      </c>
      <c r="G44" s="19">
        <v>102</v>
      </c>
      <c r="H44" s="19">
        <v>293</v>
      </c>
      <c r="I44" s="19">
        <v>-841</v>
      </c>
      <c r="J44" s="19">
        <v>-2376</v>
      </c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</row>
    <row r="45" spans="1:58" x14ac:dyDescent="0.3">
      <c r="A45" s="3">
        <v>402</v>
      </c>
      <c r="B45" s="4" t="s">
        <v>43</v>
      </c>
      <c r="C45" s="19">
        <v>41</v>
      </c>
      <c r="D45" s="19">
        <v>-2</v>
      </c>
      <c r="E45" s="19">
        <v>63</v>
      </c>
      <c r="F45" s="19">
        <v>90</v>
      </c>
      <c r="G45" s="19">
        <v>-13</v>
      </c>
      <c r="H45" s="19">
        <v>-72</v>
      </c>
      <c r="I45" s="19">
        <v>-6</v>
      </c>
      <c r="J45" s="19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</row>
    <row r="46" spans="1:58" x14ac:dyDescent="0.3">
      <c r="A46" s="3">
        <v>403</v>
      </c>
      <c r="B46" s="4" t="s">
        <v>44</v>
      </c>
      <c r="C46" s="20">
        <v>123</v>
      </c>
      <c r="D46" s="20">
        <v>259</v>
      </c>
      <c r="E46" s="20">
        <v>80</v>
      </c>
      <c r="F46" s="20">
        <v>49</v>
      </c>
      <c r="G46" s="19">
        <v>205</v>
      </c>
      <c r="H46" s="19">
        <v>165</v>
      </c>
      <c r="I46" s="19">
        <v>342</v>
      </c>
      <c r="J46" s="19">
        <v>256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</row>
    <row r="47" spans="1:58" x14ac:dyDescent="0.3">
      <c r="A47" s="3">
        <v>412</v>
      </c>
      <c r="B47" s="4" t="s">
        <v>45</v>
      </c>
      <c r="C47" s="19">
        <v>98</v>
      </c>
      <c r="D47" s="19">
        <v>98</v>
      </c>
      <c r="E47" s="19">
        <v>-61</v>
      </c>
      <c r="F47" s="19">
        <v>-115</v>
      </c>
      <c r="G47" s="19">
        <v>-47</v>
      </c>
      <c r="H47" s="19">
        <v>-63</v>
      </c>
      <c r="I47" s="19">
        <v>126</v>
      </c>
      <c r="J47" s="19">
        <v>188</v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</row>
    <row r="48" spans="1:58" x14ac:dyDescent="0.3">
      <c r="A48" s="3">
        <v>415</v>
      </c>
      <c r="B48" s="4" t="s">
        <v>46</v>
      </c>
      <c r="C48" s="19">
        <v>69</v>
      </c>
      <c r="D48" s="19">
        <v>55</v>
      </c>
      <c r="E48" s="19">
        <v>-30</v>
      </c>
      <c r="F48" s="19">
        <v>36</v>
      </c>
      <c r="G48" s="19">
        <v>-7</v>
      </c>
      <c r="H48" s="19">
        <v>-7</v>
      </c>
      <c r="I48" s="19">
        <v>19</v>
      </c>
      <c r="J48" s="19">
        <v>1</v>
      </c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</row>
    <row r="49" spans="1:58" x14ac:dyDescent="0.3">
      <c r="A49" s="3">
        <v>417</v>
      </c>
      <c r="B49" s="4" t="s">
        <v>47</v>
      </c>
      <c r="C49" s="19">
        <v>-27</v>
      </c>
      <c r="D49" s="19">
        <v>-4</v>
      </c>
      <c r="E49" s="19">
        <v>138</v>
      </c>
      <c r="F49" s="19">
        <v>219</v>
      </c>
      <c r="G49" s="19">
        <v>71</v>
      </c>
      <c r="H49" s="19">
        <v>7</v>
      </c>
      <c r="I49" s="19">
        <v>122</v>
      </c>
      <c r="J49" s="19">
        <v>234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</row>
    <row r="50" spans="1:58" x14ac:dyDescent="0.3">
      <c r="A50" s="3">
        <v>418</v>
      </c>
      <c r="B50" s="4" t="s">
        <v>48</v>
      </c>
      <c r="C50" s="19">
        <v>-12</v>
      </c>
      <c r="D50" s="19">
        <v>23</v>
      </c>
      <c r="E50" s="19">
        <v>56</v>
      </c>
      <c r="F50" s="19">
        <v>-29</v>
      </c>
      <c r="G50" s="19">
        <v>31</v>
      </c>
      <c r="H50" s="19">
        <v>10</v>
      </c>
      <c r="I50" s="19">
        <v>3</v>
      </c>
      <c r="J50" s="19">
        <v>25</v>
      </c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</row>
    <row r="51" spans="1:58" x14ac:dyDescent="0.3">
      <c r="A51" s="3">
        <v>419</v>
      </c>
      <c r="B51" s="4" t="s">
        <v>49</v>
      </c>
      <c r="C51" s="19">
        <v>38</v>
      </c>
      <c r="D51" s="19">
        <v>-3</v>
      </c>
      <c r="E51" s="19">
        <v>-70</v>
      </c>
      <c r="F51" s="19">
        <v>23</v>
      </c>
      <c r="G51" s="19">
        <v>-15</v>
      </c>
      <c r="H51" s="19">
        <v>94</v>
      </c>
      <c r="I51" s="19">
        <v>2</v>
      </c>
      <c r="J51" s="19">
        <v>-6</v>
      </c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58" x14ac:dyDescent="0.3">
      <c r="A52" s="3">
        <v>420</v>
      </c>
      <c r="B52" s="4" t="s">
        <v>50</v>
      </c>
      <c r="C52" s="19">
        <v>-16</v>
      </c>
      <c r="D52" s="19">
        <v>1</v>
      </c>
      <c r="E52" s="19">
        <v>15</v>
      </c>
      <c r="F52" s="19">
        <v>3</v>
      </c>
      <c r="G52" s="19">
        <v>-5</v>
      </c>
      <c r="H52" s="19">
        <v>-32</v>
      </c>
      <c r="I52" s="19">
        <v>-7</v>
      </c>
      <c r="J52" s="19">
        <v>65</v>
      </c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</row>
    <row r="53" spans="1:58" x14ac:dyDescent="0.3">
      <c r="A53" s="3">
        <v>423</v>
      </c>
      <c r="B53" s="4" t="s">
        <v>51</v>
      </c>
      <c r="C53" s="19">
        <v>-38</v>
      </c>
      <c r="D53" s="19">
        <v>-12</v>
      </c>
      <c r="E53" s="19">
        <v>11</v>
      </c>
      <c r="F53" s="19">
        <v>-22</v>
      </c>
      <c r="G53" s="19">
        <v>-120</v>
      </c>
      <c r="H53" s="19">
        <v>-83</v>
      </c>
      <c r="I53" s="19">
        <v>19</v>
      </c>
      <c r="J53" s="19">
        <v>-15</v>
      </c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</row>
    <row r="54" spans="1:58" x14ac:dyDescent="0.3">
      <c r="A54" s="3">
        <v>425</v>
      </c>
      <c r="B54" s="4" t="s">
        <v>52</v>
      </c>
      <c r="C54" s="19">
        <v>-15</v>
      </c>
      <c r="D54" s="19">
        <v>-41</v>
      </c>
      <c r="E54" s="19">
        <v>-11</v>
      </c>
      <c r="F54" s="19">
        <v>-75</v>
      </c>
      <c r="G54" s="19">
        <v>-93</v>
      </c>
      <c r="H54" s="19">
        <v>-133</v>
      </c>
      <c r="I54" s="19">
        <v>-155</v>
      </c>
      <c r="J54" s="19">
        <v>17</v>
      </c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</row>
    <row r="55" spans="1:58" x14ac:dyDescent="0.3">
      <c r="A55" s="3">
        <v>426</v>
      </c>
      <c r="B55" s="4" t="s">
        <v>18</v>
      </c>
      <c r="C55" s="19">
        <v>5</v>
      </c>
      <c r="D55" s="19">
        <v>-50</v>
      </c>
      <c r="E55" s="19">
        <v>-12</v>
      </c>
      <c r="F55" s="19">
        <v>-24</v>
      </c>
      <c r="G55" s="19">
        <v>16</v>
      </c>
      <c r="H55" s="19">
        <v>-12</v>
      </c>
      <c r="I55" s="19">
        <v>-3</v>
      </c>
      <c r="J55" s="19">
        <v>-48</v>
      </c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</row>
    <row r="56" spans="1:58" x14ac:dyDescent="0.3">
      <c r="A56" s="3">
        <v>427</v>
      </c>
      <c r="B56" s="4" t="s">
        <v>53</v>
      </c>
      <c r="C56" s="19">
        <v>66</v>
      </c>
      <c r="D56" s="19">
        <v>37</v>
      </c>
      <c r="E56" s="19">
        <v>12</v>
      </c>
      <c r="F56" s="19">
        <v>118</v>
      </c>
      <c r="G56" s="19">
        <v>95</v>
      </c>
      <c r="H56" s="19">
        <v>132</v>
      </c>
      <c r="I56" s="19">
        <v>13</v>
      </c>
      <c r="J56" s="19">
        <v>-15</v>
      </c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</row>
    <row r="57" spans="1:58" x14ac:dyDescent="0.3">
      <c r="A57" s="3">
        <v>428</v>
      </c>
      <c r="B57" s="4" t="s">
        <v>54</v>
      </c>
      <c r="C57" s="19">
        <v>-49</v>
      </c>
      <c r="D57" s="19">
        <v>-39</v>
      </c>
      <c r="E57" s="19">
        <v>-55</v>
      </c>
      <c r="F57" s="19">
        <v>-39</v>
      </c>
      <c r="G57" s="19">
        <v>-38</v>
      </c>
      <c r="H57" s="19">
        <v>-26</v>
      </c>
      <c r="I57" s="19">
        <v>23</v>
      </c>
      <c r="J57" s="19">
        <v>37</v>
      </c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</row>
    <row r="58" spans="1:58" x14ac:dyDescent="0.3">
      <c r="A58" s="3">
        <v>429</v>
      </c>
      <c r="B58" s="4" t="s">
        <v>55</v>
      </c>
      <c r="C58" s="19">
        <v>16</v>
      </c>
      <c r="D58" s="19">
        <v>24</v>
      </c>
      <c r="E58" s="19">
        <v>55</v>
      </c>
      <c r="F58" s="19">
        <v>53</v>
      </c>
      <c r="G58" s="19">
        <v>-26</v>
      </c>
      <c r="H58" s="19">
        <v>-27</v>
      </c>
      <c r="I58" s="19">
        <v>71</v>
      </c>
      <c r="J58" s="19">
        <v>5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</row>
    <row r="59" spans="1:58" x14ac:dyDescent="0.3">
      <c r="A59" s="3">
        <v>430</v>
      </c>
      <c r="B59" s="4" t="s">
        <v>56</v>
      </c>
      <c r="C59" s="19">
        <v>-61</v>
      </c>
      <c r="D59" s="19">
        <v>-41</v>
      </c>
      <c r="E59" s="19">
        <v>-85</v>
      </c>
      <c r="F59" s="19">
        <v>-118</v>
      </c>
      <c r="G59" s="19">
        <v>-166</v>
      </c>
      <c r="H59" s="19">
        <v>-132</v>
      </c>
      <c r="I59" s="19">
        <v>-161</v>
      </c>
      <c r="J59" s="19">
        <v>-51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</row>
    <row r="60" spans="1:58" x14ac:dyDescent="0.3">
      <c r="A60" s="3">
        <v>432</v>
      </c>
      <c r="B60" s="4" t="s">
        <v>57</v>
      </c>
      <c r="C60" s="19">
        <v>-24</v>
      </c>
      <c r="D60" s="19">
        <v>-15</v>
      </c>
      <c r="E60" s="19">
        <v>-27</v>
      </c>
      <c r="F60" s="19">
        <v>-23</v>
      </c>
      <c r="G60" s="19">
        <v>17</v>
      </c>
      <c r="H60" s="19">
        <v>8</v>
      </c>
      <c r="I60" s="19">
        <v>-19</v>
      </c>
      <c r="J60" s="19">
        <v>-41</v>
      </c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</row>
    <row r="61" spans="1:58" x14ac:dyDescent="0.3">
      <c r="A61" s="3">
        <v>434</v>
      </c>
      <c r="B61" s="4" t="s">
        <v>58</v>
      </c>
      <c r="C61" s="19">
        <v>-33</v>
      </c>
      <c r="D61" s="19">
        <v>-48</v>
      </c>
      <c r="E61" s="19">
        <v>-55</v>
      </c>
      <c r="F61" s="19">
        <v>-50</v>
      </c>
      <c r="G61" s="19">
        <v>-50</v>
      </c>
      <c r="H61" s="19">
        <v>-90</v>
      </c>
      <c r="I61" s="19">
        <v>-71</v>
      </c>
      <c r="J61" s="19">
        <v>-61</v>
      </c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</row>
    <row r="62" spans="1:58" x14ac:dyDescent="0.3">
      <c r="A62" s="3">
        <v>436</v>
      </c>
      <c r="B62" s="4" t="s">
        <v>59</v>
      </c>
      <c r="C62" s="19">
        <v>-3</v>
      </c>
      <c r="D62" s="19">
        <v>0</v>
      </c>
      <c r="E62" s="19">
        <v>-12</v>
      </c>
      <c r="F62" s="19">
        <v>-29</v>
      </c>
      <c r="G62" s="19">
        <v>-9</v>
      </c>
      <c r="H62" s="19">
        <v>-38</v>
      </c>
      <c r="I62" s="19">
        <v>-8</v>
      </c>
      <c r="J62" s="19">
        <v>-70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</row>
    <row r="63" spans="1:58" x14ac:dyDescent="0.3">
      <c r="A63" s="3">
        <v>437</v>
      </c>
      <c r="B63" s="4" t="s">
        <v>60</v>
      </c>
      <c r="C63" s="19">
        <v>-36</v>
      </c>
      <c r="D63" s="19">
        <v>-14</v>
      </c>
      <c r="E63" s="19">
        <v>-48</v>
      </c>
      <c r="F63" s="19">
        <v>-24</v>
      </c>
      <c r="G63" s="19">
        <v>-10</v>
      </c>
      <c r="H63" s="19">
        <v>-14</v>
      </c>
      <c r="I63" s="19">
        <v>-13</v>
      </c>
      <c r="J63" s="19">
        <v>13</v>
      </c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</row>
    <row r="64" spans="1:58" x14ac:dyDescent="0.3">
      <c r="A64" s="3">
        <v>438</v>
      </c>
      <c r="B64" s="4" t="s">
        <v>61</v>
      </c>
      <c r="C64" s="19">
        <v>-15</v>
      </c>
      <c r="D64" s="19">
        <v>-18</v>
      </c>
      <c r="E64" s="19">
        <v>3</v>
      </c>
      <c r="F64" s="19">
        <v>-18</v>
      </c>
      <c r="G64" s="19">
        <v>-19</v>
      </c>
      <c r="H64" s="19">
        <v>2</v>
      </c>
      <c r="I64" s="19">
        <v>11</v>
      </c>
      <c r="J64" s="19">
        <v>-26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</row>
    <row r="65" spans="1:58" x14ac:dyDescent="0.3">
      <c r="A65" s="3">
        <v>439</v>
      </c>
      <c r="B65" s="4" t="s">
        <v>62</v>
      </c>
      <c r="C65" s="19">
        <v>-8</v>
      </c>
      <c r="D65" s="19">
        <v>-15</v>
      </c>
      <c r="E65" s="19">
        <v>3</v>
      </c>
      <c r="F65" s="19">
        <v>-19</v>
      </c>
      <c r="G65" s="19">
        <v>-11</v>
      </c>
      <c r="H65" s="19">
        <v>-5</v>
      </c>
      <c r="I65" s="19">
        <v>-7</v>
      </c>
      <c r="J65" s="19">
        <v>-22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</row>
    <row r="66" spans="1:58" x14ac:dyDescent="0.3">
      <c r="A66" s="3">
        <v>441</v>
      </c>
      <c r="B66" s="4" t="s">
        <v>63</v>
      </c>
      <c r="C66" s="19">
        <v>18</v>
      </c>
      <c r="D66" s="19">
        <v>-21</v>
      </c>
      <c r="E66" s="19">
        <v>-8</v>
      </c>
      <c r="F66" s="19">
        <v>-26</v>
      </c>
      <c r="G66" s="19">
        <v>-19</v>
      </c>
      <c r="H66" s="19">
        <v>-34</v>
      </c>
      <c r="I66" s="19">
        <v>-2</v>
      </c>
      <c r="J66" s="19">
        <v>-7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</row>
    <row r="67" spans="1:58" x14ac:dyDescent="0.3">
      <c r="A67" s="3">
        <v>501</v>
      </c>
      <c r="B67" s="4" t="s">
        <v>64</v>
      </c>
      <c r="C67" s="19">
        <v>109</v>
      </c>
      <c r="D67" s="19">
        <v>18</v>
      </c>
      <c r="E67" s="19">
        <v>-33</v>
      </c>
      <c r="F67" s="19">
        <v>88</v>
      </c>
      <c r="G67" s="19">
        <v>118</v>
      </c>
      <c r="H67" s="19">
        <v>95</v>
      </c>
      <c r="I67" s="19">
        <v>239</v>
      </c>
      <c r="J67" s="19">
        <v>52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</row>
    <row r="68" spans="1:58" x14ac:dyDescent="0.3">
      <c r="A68" s="3">
        <v>502</v>
      </c>
      <c r="B68" s="4" t="s">
        <v>65</v>
      </c>
      <c r="C68" s="19">
        <v>0</v>
      </c>
      <c r="D68" s="19">
        <v>8</v>
      </c>
      <c r="E68" s="19">
        <v>-4</v>
      </c>
      <c r="F68" s="19">
        <v>49</v>
      </c>
      <c r="G68" s="19">
        <v>112</v>
      </c>
      <c r="H68" s="19">
        <v>-66</v>
      </c>
      <c r="I68" s="19">
        <v>-78</v>
      </c>
      <c r="J68" s="19">
        <v>201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</row>
    <row r="69" spans="1:58" x14ac:dyDescent="0.3">
      <c r="A69" s="3">
        <v>511</v>
      </c>
      <c r="B69" s="4" t="s">
        <v>66</v>
      </c>
      <c r="C69" s="19">
        <v>-79</v>
      </c>
      <c r="D69" s="19">
        <v>-36</v>
      </c>
      <c r="E69" s="19">
        <v>-68</v>
      </c>
      <c r="F69" s="19">
        <v>-51</v>
      </c>
      <c r="G69" s="19">
        <v>-6</v>
      </c>
      <c r="H69" s="19">
        <v>-87</v>
      </c>
      <c r="I69" s="19">
        <v>-119</v>
      </c>
      <c r="J69" s="19">
        <v>-31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</row>
    <row r="70" spans="1:58" x14ac:dyDescent="0.3">
      <c r="A70" s="3">
        <v>512</v>
      </c>
      <c r="B70" s="4" t="s">
        <v>67</v>
      </c>
      <c r="C70" s="19">
        <v>-9</v>
      </c>
      <c r="D70" s="19">
        <v>-37</v>
      </c>
      <c r="E70" s="19">
        <v>-39</v>
      </c>
      <c r="F70" s="19">
        <v>-48</v>
      </c>
      <c r="G70" s="19">
        <v>-26</v>
      </c>
      <c r="H70" s="19">
        <v>-7</v>
      </c>
      <c r="I70" s="19">
        <v>-7</v>
      </c>
      <c r="J70" s="19">
        <v>-24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</row>
    <row r="71" spans="1:58" x14ac:dyDescent="0.3">
      <c r="A71" s="3">
        <v>513</v>
      </c>
      <c r="B71" s="4" t="s">
        <v>68</v>
      </c>
      <c r="C71" s="19">
        <v>16</v>
      </c>
      <c r="D71" s="19">
        <v>-12</v>
      </c>
      <c r="E71" s="19">
        <v>-16</v>
      </c>
      <c r="F71" s="19">
        <v>-9</v>
      </c>
      <c r="G71" s="19">
        <v>-14</v>
      </c>
      <c r="H71" s="19">
        <v>-29</v>
      </c>
      <c r="I71" s="19">
        <v>-10</v>
      </c>
      <c r="J71" s="19">
        <v>-28</v>
      </c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</row>
    <row r="72" spans="1:58" x14ac:dyDescent="0.3">
      <c r="A72" s="3">
        <v>514</v>
      </c>
      <c r="B72" s="4" t="s">
        <v>69</v>
      </c>
      <c r="C72" s="19">
        <v>-14</v>
      </c>
      <c r="D72" s="19">
        <v>-19</v>
      </c>
      <c r="E72" s="19">
        <v>-8</v>
      </c>
      <c r="F72" s="19">
        <v>-22</v>
      </c>
      <c r="G72" s="19">
        <v>4</v>
      </c>
      <c r="H72" s="19">
        <v>-17</v>
      </c>
      <c r="I72" s="19">
        <v>-11</v>
      </c>
      <c r="J72" s="19">
        <v>-35</v>
      </c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</row>
    <row r="73" spans="1:58" x14ac:dyDescent="0.3">
      <c r="A73" s="3">
        <v>515</v>
      </c>
      <c r="B73" s="4" t="s">
        <v>70</v>
      </c>
      <c r="C73" s="19">
        <v>-19</v>
      </c>
      <c r="D73" s="19">
        <v>23</v>
      </c>
      <c r="E73" s="19">
        <v>-25</v>
      </c>
      <c r="F73" s="19">
        <v>-36</v>
      </c>
      <c r="G73" s="19">
        <v>0</v>
      </c>
      <c r="H73" s="19">
        <v>-4</v>
      </c>
      <c r="I73" s="19">
        <v>-2</v>
      </c>
      <c r="J73" s="19">
        <v>15</v>
      </c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</row>
    <row r="74" spans="1:58" x14ac:dyDescent="0.3">
      <c r="A74" s="3">
        <v>516</v>
      </c>
      <c r="B74" s="4" t="s">
        <v>71</v>
      </c>
      <c r="C74" s="19">
        <v>-9</v>
      </c>
      <c r="D74" s="19">
        <v>-32</v>
      </c>
      <c r="E74" s="19">
        <v>-46</v>
      </c>
      <c r="F74" s="19">
        <v>-67</v>
      </c>
      <c r="G74" s="19">
        <v>-23</v>
      </c>
      <c r="H74" s="19">
        <v>-13</v>
      </c>
      <c r="I74" s="19">
        <v>-38</v>
      </c>
      <c r="J74" s="19">
        <v>5</v>
      </c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</row>
    <row r="75" spans="1:58" x14ac:dyDescent="0.3">
      <c r="A75" s="3">
        <v>517</v>
      </c>
      <c r="B75" s="4" t="s">
        <v>72</v>
      </c>
      <c r="C75" s="19">
        <v>-64</v>
      </c>
      <c r="D75" s="19">
        <v>-60</v>
      </c>
      <c r="E75" s="19">
        <v>-95</v>
      </c>
      <c r="F75" s="19">
        <v>-55</v>
      </c>
      <c r="G75" s="19">
        <v>-81</v>
      </c>
      <c r="H75" s="19">
        <v>-124</v>
      </c>
      <c r="I75" s="19">
        <v>-96</v>
      </c>
      <c r="J75" s="19">
        <v>-41</v>
      </c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</row>
    <row r="76" spans="1:58" x14ac:dyDescent="0.3">
      <c r="A76" s="3">
        <v>519</v>
      </c>
      <c r="B76" s="4" t="s">
        <v>73</v>
      </c>
      <c r="C76" s="19">
        <v>6</v>
      </c>
      <c r="D76" s="19">
        <v>-16</v>
      </c>
      <c r="E76" s="19">
        <v>-11</v>
      </c>
      <c r="F76" s="19">
        <v>0</v>
      </c>
      <c r="G76" s="19">
        <v>-16</v>
      </c>
      <c r="H76" s="19">
        <v>-37</v>
      </c>
      <c r="I76" s="19">
        <v>-9</v>
      </c>
      <c r="J76" s="19">
        <v>-10</v>
      </c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</row>
    <row r="77" spans="1:58" x14ac:dyDescent="0.3">
      <c r="A77" s="3">
        <v>520</v>
      </c>
      <c r="B77" s="4" t="s">
        <v>74</v>
      </c>
      <c r="C77" s="19">
        <v>0</v>
      </c>
      <c r="D77" s="19">
        <v>-73</v>
      </c>
      <c r="E77" s="19">
        <v>-50</v>
      </c>
      <c r="F77" s="19">
        <v>-77</v>
      </c>
      <c r="G77" s="19">
        <v>-58</v>
      </c>
      <c r="H77" s="19">
        <v>-40</v>
      </c>
      <c r="I77" s="19">
        <v>-22</v>
      </c>
      <c r="J77" s="19">
        <v>-42</v>
      </c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</row>
    <row r="78" spans="1:58" x14ac:dyDescent="0.3">
      <c r="A78" s="3">
        <v>521</v>
      </c>
      <c r="B78" s="4" t="s">
        <v>75</v>
      </c>
      <c r="C78" s="19">
        <v>20</v>
      </c>
      <c r="D78" s="19">
        <v>-54</v>
      </c>
      <c r="E78" s="19">
        <v>-84</v>
      </c>
      <c r="F78" s="19">
        <v>-85</v>
      </c>
      <c r="G78" s="19">
        <v>-47</v>
      </c>
      <c r="H78" s="19">
        <v>0</v>
      </c>
      <c r="I78" s="19">
        <v>-3</v>
      </c>
      <c r="J78" s="19">
        <v>31</v>
      </c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</row>
    <row r="79" spans="1:58" x14ac:dyDescent="0.3">
      <c r="A79" s="3">
        <v>522</v>
      </c>
      <c r="B79" s="4" t="s">
        <v>76</v>
      </c>
      <c r="C79" s="19">
        <v>-26</v>
      </c>
      <c r="D79" s="19">
        <v>17</v>
      </c>
      <c r="E79" s="19">
        <v>-16</v>
      </c>
      <c r="F79" s="19">
        <v>91</v>
      </c>
      <c r="G79" s="19">
        <v>-30</v>
      </c>
      <c r="H79" s="19">
        <v>-5</v>
      </c>
      <c r="I79" s="19">
        <v>-39</v>
      </c>
      <c r="J79" s="19">
        <v>-30</v>
      </c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</row>
    <row r="80" spans="1:58" x14ac:dyDescent="0.3">
      <c r="A80" s="3">
        <v>528</v>
      </c>
      <c r="B80" s="4" t="s">
        <v>77</v>
      </c>
      <c r="C80" s="19">
        <v>9</v>
      </c>
      <c r="D80" s="19">
        <v>-15</v>
      </c>
      <c r="E80" s="19">
        <v>-86</v>
      </c>
      <c r="F80" s="19">
        <v>-59</v>
      </c>
      <c r="G80" s="19">
        <v>-55</v>
      </c>
      <c r="H80" s="19">
        <v>6</v>
      </c>
      <c r="I80" s="19">
        <v>-123</v>
      </c>
      <c r="J80" s="19">
        <v>-49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</row>
    <row r="81" spans="1:58" x14ac:dyDescent="0.3">
      <c r="A81" s="3">
        <v>529</v>
      </c>
      <c r="B81" s="4" t="s">
        <v>78</v>
      </c>
      <c r="C81" s="19">
        <v>-42</v>
      </c>
      <c r="D81" s="19">
        <v>53</v>
      </c>
      <c r="E81" s="19">
        <v>10</v>
      </c>
      <c r="F81" s="19">
        <v>-5</v>
      </c>
      <c r="G81" s="19">
        <v>-17</v>
      </c>
      <c r="H81" s="19">
        <v>-36</v>
      </c>
      <c r="I81" s="19">
        <v>-40</v>
      </c>
      <c r="J81" s="19">
        <v>122</v>
      </c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</row>
    <row r="82" spans="1:58" x14ac:dyDescent="0.3">
      <c r="A82" s="3">
        <v>532</v>
      </c>
      <c r="B82" s="4" t="s">
        <v>79</v>
      </c>
      <c r="C82" s="19">
        <v>41</v>
      </c>
      <c r="D82" s="19">
        <v>78</v>
      </c>
      <c r="E82" s="19">
        <v>-55</v>
      </c>
      <c r="F82" s="19">
        <v>36</v>
      </c>
      <c r="G82" s="19">
        <v>60</v>
      </c>
      <c r="H82" s="19">
        <v>30</v>
      </c>
      <c r="I82" s="19">
        <v>61</v>
      </c>
      <c r="J82" s="19">
        <v>85</v>
      </c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</row>
    <row r="83" spans="1:58" x14ac:dyDescent="0.3">
      <c r="A83" s="3">
        <v>533</v>
      </c>
      <c r="B83" s="4" t="s">
        <v>80</v>
      </c>
      <c r="C83" s="19">
        <v>-14</v>
      </c>
      <c r="D83" s="19">
        <v>65</v>
      </c>
      <c r="E83" s="19">
        <v>39</v>
      </c>
      <c r="F83" s="19">
        <v>-4</v>
      </c>
      <c r="G83" s="19">
        <v>-68</v>
      </c>
      <c r="H83" s="19">
        <v>-80</v>
      </c>
      <c r="I83" s="19">
        <v>-6</v>
      </c>
      <c r="J83" s="19">
        <v>-37</v>
      </c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</row>
    <row r="84" spans="1:58" x14ac:dyDescent="0.3">
      <c r="A84" s="3">
        <v>534</v>
      </c>
      <c r="B84" s="4" t="s">
        <v>81</v>
      </c>
      <c r="C84" s="19">
        <v>-24</v>
      </c>
      <c r="D84" s="19">
        <v>-13</v>
      </c>
      <c r="E84" s="19">
        <v>-4</v>
      </c>
      <c r="F84" s="19">
        <v>17</v>
      </c>
      <c r="G84" s="19">
        <v>21</v>
      </c>
      <c r="H84" s="19">
        <v>3</v>
      </c>
      <c r="I84" s="19">
        <v>-11</v>
      </c>
      <c r="J84" s="19">
        <v>71</v>
      </c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</row>
    <row r="85" spans="1:58" x14ac:dyDescent="0.3">
      <c r="A85" s="3">
        <v>536</v>
      </c>
      <c r="B85" s="4" t="s">
        <v>82</v>
      </c>
      <c r="C85" s="19">
        <v>5</v>
      </c>
      <c r="D85" s="19">
        <v>-61</v>
      </c>
      <c r="E85" s="19">
        <v>-80</v>
      </c>
      <c r="F85" s="19">
        <v>-55</v>
      </c>
      <c r="G85" s="19">
        <v>-27</v>
      </c>
      <c r="H85" s="19">
        <v>-92</v>
      </c>
      <c r="I85" s="19">
        <v>-122</v>
      </c>
      <c r="J85" s="19">
        <v>-113</v>
      </c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</row>
    <row r="86" spans="1:58" x14ac:dyDescent="0.3">
      <c r="A86" s="3">
        <v>538</v>
      </c>
      <c r="B86" s="4" t="s">
        <v>83</v>
      </c>
      <c r="C86" s="19">
        <v>21</v>
      </c>
      <c r="D86" s="19">
        <v>40</v>
      </c>
      <c r="E86" s="19">
        <v>-10</v>
      </c>
      <c r="F86" s="19">
        <v>-5</v>
      </c>
      <c r="G86" s="19">
        <v>27</v>
      </c>
      <c r="H86" s="19">
        <v>23</v>
      </c>
      <c r="I86" s="19">
        <v>-13</v>
      </c>
      <c r="J86" s="19">
        <v>-35</v>
      </c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</row>
    <row r="87" spans="1:58" x14ac:dyDescent="0.3">
      <c r="A87" s="3">
        <v>540</v>
      </c>
      <c r="B87" s="4" t="s">
        <v>84</v>
      </c>
      <c r="C87" s="19">
        <v>-11</v>
      </c>
      <c r="D87" s="19">
        <v>-19</v>
      </c>
      <c r="E87" s="19">
        <v>0</v>
      </c>
      <c r="F87" s="19">
        <v>-9</v>
      </c>
      <c r="G87" s="19">
        <v>-39</v>
      </c>
      <c r="H87" s="19">
        <v>-43</v>
      </c>
      <c r="I87" s="19">
        <v>-38</v>
      </c>
      <c r="J87" s="19">
        <v>-6</v>
      </c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</row>
    <row r="88" spans="1:58" x14ac:dyDescent="0.3">
      <c r="A88" s="3">
        <v>541</v>
      </c>
      <c r="B88" s="4" t="s">
        <v>85</v>
      </c>
      <c r="C88" s="19">
        <v>-36</v>
      </c>
      <c r="D88" s="19">
        <v>-33</v>
      </c>
      <c r="E88" s="19">
        <v>-83</v>
      </c>
      <c r="F88" s="19">
        <v>-67</v>
      </c>
      <c r="G88" s="19">
        <v>-74</v>
      </c>
      <c r="H88" s="19">
        <v>-88</v>
      </c>
      <c r="I88" s="19">
        <v>-6</v>
      </c>
      <c r="J88" s="19">
        <v>-3</v>
      </c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</row>
    <row r="89" spans="1:58" x14ac:dyDescent="0.3">
      <c r="A89" s="3">
        <v>542</v>
      </c>
      <c r="B89" s="4" t="s">
        <v>86</v>
      </c>
      <c r="C89" s="19">
        <v>-38</v>
      </c>
      <c r="D89" s="19">
        <v>-11</v>
      </c>
      <c r="E89" s="19">
        <v>-56</v>
      </c>
      <c r="F89" s="19">
        <v>21</v>
      </c>
      <c r="G89" s="19">
        <v>23</v>
      </c>
      <c r="H89" s="19">
        <v>-12</v>
      </c>
      <c r="I89" s="19">
        <v>24</v>
      </c>
      <c r="J89" s="19">
        <v>-45</v>
      </c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</row>
    <row r="90" spans="1:58" x14ac:dyDescent="0.3">
      <c r="A90" s="3">
        <v>543</v>
      </c>
      <c r="B90" s="4" t="s">
        <v>87</v>
      </c>
      <c r="C90" s="19">
        <v>-25</v>
      </c>
      <c r="D90" s="19">
        <v>-32</v>
      </c>
      <c r="E90" s="19">
        <v>-42</v>
      </c>
      <c r="F90" s="19">
        <v>-42</v>
      </c>
      <c r="G90" s="19">
        <v>-29</v>
      </c>
      <c r="H90" s="19">
        <v>-13</v>
      </c>
      <c r="I90" s="19">
        <v>-52</v>
      </c>
      <c r="J90" s="19">
        <v>11</v>
      </c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</row>
    <row r="91" spans="1:58" x14ac:dyDescent="0.3">
      <c r="A91" s="3">
        <v>544</v>
      </c>
      <c r="B91" s="4" t="s">
        <v>88</v>
      </c>
      <c r="C91" s="19">
        <v>-59</v>
      </c>
      <c r="D91" s="19">
        <v>-32</v>
      </c>
      <c r="E91" s="19">
        <v>7</v>
      </c>
      <c r="F91" s="19">
        <v>0</v>
      </c>
      <c r="G91" s="19">
        <v>-13</v>
      </c>
      <c r="H91" s="19">
        <v>2</v>
      </c>
      <c r="I91" s="19">
        <v>9</v>
      </c>
      <c r="J91" s="19">
        <v>-23</v>
      </c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</row>
    <row r="92" spans="1:58" x14ac:dyDescent="0.3">
      <c r="A92" s="3">
        <v>545</v>
      </c>
      <c r="B92" s="4" t="s">
        <v>89</v>
      </c>
      <c r="C92" s="19">
        <v>-56</v>
      </c>
      <c r="D92" s="19">
        <v>-35</v>
      </c>
      <c r="E92" s="19">
        <v>-55</v>
      </c>
      <c r="F92" s="19">
        <v>-32</v>
      </c>
      <c r="G92" s="19">
        <v>-37</v>
      </c>
      <c r="H92" s="19">
        <v>-91</v>
      </c>
      <c r="I92" s="19">
        <v>-63</v>
      </c>
      <c r="J92" s="19">
        <v>-89</v>
      </c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</row>
    <row r="93" spans="1:58" x14ac:dyDescent="0.3">
      <c r="A93" s="3">
        <v>602</v>
      </c>
      <c r="B93" s="4" t="s">
        <v>90</v>
      </c>
      <c r="C93" s="19">
        <v>144</v>
      </c>
      <c r="D93" s="19">
        <v>57</v>
      </c>
      <c r="E93" s="19">
        <v>-98</v>
      </c>
      <c r="F93" s="19">
        <v>-151</v>
      </c>
      <c r="G93" s="19">
        <v>16</v>
      </c>
      <c r="H93" s="19">
        <v>167</v>
      </c>
      <c r="I93" s="19">
        <v>-88</v>
      </c>
      <c r="J93" s="19">
        <v>-22</v>
      </c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</row>
    <row r="94" spans="1:58" x14ac:dyDescent="0.3">
      <c r="A94" s="3">
        <v>604</v>
      </c>
      <c r="B94" s="4" t="s">
        <v>91</v>
      </c>
      <c r="C94" s="19">
        <v>-27</v>
      </c>
      <c r="D94" s="19">
        <v>15</v>
      </c>
      <c r="E94" s="19">
        <v>6</v>
      </c>
      <c r="F94" s="19">
        <v>128</v>
      </c>
      <c r="G94" s="19">
        <v>53</v>
      </c>
      <c r="H94" s="19">
        <v>116</v>
      </c>
      <c r="I94" s="19">
        <v>51</v>
      </c>
      <c r="J94" s="19">
        <v>144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3">
      <c r="A95" s="3">
        <v>605</v>
      </c>
      <c r="B95" s="4" t="s">
        <v>92</v>
      </c>
      <c r="C95" s="19">
        <v>-50</v>
      </c>
      <c r="D95" s="19">
        <v>37</v>
      </c>
      <c r="E95" s="19">
        <v>35</v>
      </c>
      <c r="F95" s="19">
        <v>27</v>
      </c>
      <c r="G95" s="19">
        <v>-32</v>
      </c>
      <c r="H95" s="19">
        <v>-7</v>
      </c>
      <c r="I95" s="19">
        <v>123</v>
      </c>
      <c r="J95" s="19">
        <v>166</v>
      </c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3">
      <c r="A96" s="3">
        <v>612</v>
      </c>
      <c r="B96" s="4" t="s">
        <v>93</v>
      </c>
      <c r="C96" s="19">
        <v>33</v>
      </c>
      <c r="D96" s="19">
        <v>26</v>
      </c>
      <c r="E96" s="19">
        <v>7</v>
      </c>
      <c r="F96" s="19">
        <v>95</v>
      </c>
      <c r="G96" s="19">
        <v>42</v>
      </c>
      <c r="H96" s="19">
        <v>39</v>
      </c>
      <c r="I96" s="19">
        <v>-26</v>
      </c>
      <c r="J96" s="19">
        <v>25</v>
      </c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1:58" x14ac:dyDescent="0.3">
      <c r="A97" s="3">
        <v>615</v>
      </c>
      <c r="B97" s="4" t="s">
        <v>94</v>
      </c>
      <c r="C97" s="19">
        <v>-8</v>
      </c>
      <c r="D97" s="19">
        <v>27</v>
      </c>
      <c r="E97" s="19">
        <v>13</v>
      </c>
      <c r="F97" s="19">
        <v>-19</v>
      </c>
      <c r="G97" s="19">
        <v>-3</v>
      </c>
      <c r="H97" s="19">
        <v>22</v>
      </c>
      <c r="I97" s="19">
        <v>3</v>
      </c>
      <c r="J97" s="19">
        <v>-4</v>
      </c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</row>
    <row r="98" spans="1:58" x14ac:dyDescent="0.3">
      <c r="A98" s="3">
        <v>616</v>
      </c>
      <c r="B98" s="4" t="s">
        <v>38</v>
      </c>
      <c r="C98" s="19">
        <v>-2</v>
      </c>
      <c r="D98" s="19">
        <v>-72</v>
      </c>
      <c r="E98" s="19">
        <v>-77</v>
      </c>
      <c r="F98" s="19">
        <v>-72</v>
      </c>
      <c r="G98" s="19">
        <v>-71</v>
      </c>
      <c r="H98" s="19">
        <v>-71</v>
      </c>
      <c r="I98" s="19">
        <v>-87</v>
      </c>
      <c r="J98" s="19">
        <v>-7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</row>
    <row r="99" spans="1:58" x14ac:dyDescent="0.3">
      <c r="A99" s="3">
        <v>617</v>
      </c>
      <c r="B99" s="4" t="s">
        <v>95</v>
      </c>
      <c r="C99" s="19">
        <v>2</v>
      </c>
      <c r="D99" s="19">
        <v>-58</v>
      </c>
      <c r="E99" s="19">
        <v>13</v>
      </c>
      <c r="F99" s="19">
        <v>-46</v>
      </c>
      <c r="G99" s="19">
        <v>-55</v>
      </c>
      <c r="H99" s="19">
        <v>-57</v>
      </c>
      <c r="I99" s="19">
        <v>-20</v>
      </c>
      <c r="J99" s="19">
        <v>-73</v>
      </c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</row>
    <row r="100" spans="1:58" x14ac:dyDescent="0.3">
      <c r="A100" s="3">
        <v>618</v>
      </c>
      <c r="B100" s="4" t="s">
        <v>96</v>
      </c>
      <c r="C100" s="19">
        <v>-33</v>
      </c>
      <c r="D100" s="19">
        <v>-4</v>
      </c>
      <c r="E100" s="19">
        <v>-60</v>
      </c>
      <c r="F100" s="19">
        <v>-27</v>
      </c>
      <c r="G100" s="19">
        <v>-12</v>
      </c>
      <c r="H100" s="19">
        <v>-53</v>
      </c>
      <c r="I100" s="19">
        <v>-148</v>
      </c>
      <c r="J100" s="19">
        <v>-77</v>
      </c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</row>
    <row r="101" spans="1:58" x14ac:dyDescent="0.3">
      <c r="A101" s="3">
        <v>619</v>
      </c>
      <c r="B101" s="4" t="s">
        <v>97</v>
      </c>
      <c r="C101" s="19">
        <v>-13</v>
      </c>
      <c r="D101" s="19">
        <v>-35</v>
      </c>
      <c r="E101" s="19">
        <v>-50</v>
      </c>
      <c r="F101" s="19">
        <v>-101</v>
      </c>
      <c r="G101" s="19">
        <v>-45</v>
      </c>
      <c r="H101" s="19">
        <v>-95</v>
      </c>
      <c r="I101" s="19">
        <v>-58</v>
      </c>
      <c r="J101" s="19">
        <v>-99</v>
      </c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</row>
    <row r="102" spans="1:58" x14ac:dyDescent="0.3">
      <c r="A102" s="3">
        <v>620</v>
      </c>
      <c r="B102" s="4" t="s">
        <v>98</v>
      </c>
      <c r="C102" s="19">
        <v>-29</v>
      </c>
      <c r="D102" s="19">
        <v>-89</v>
      </c>
      <c r="E102" s="19">
        <v>-58</v>
      </c>
      <c r="F102" s="19">
        <v>-11</v>
      </c>
      <c r="G102" s="19">
        <v>-23</v>
      </c>
      <c r="H102" s="19">
        <v>5</v>
      </c>
      <c r="I102" s="19">
        <v>-32</v>
      </c>
      <c r="J102" s="19">
        <v>-53</v>
      </c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</row>
    <row r="103" spans="1:58" x14ac:dyDescent="0.3">
      <c r="A103" s="3">
        <v>621</v>
      </c>
      <c r="B103" s="4" t="s">
        <v>99</v>
      </c>
      <c r="C103" s="19">
        <v>1</v>
      </c>
      <c r="D103" s="19">
        <v>-9</v>
      </c>
      <c r="E103" s="19">
        <v>-8</v>
      </c>
      <c r="F103" s="19">
        <v>-9</v>
      </c>
      <c r="G103" s="19">
        <v>14</v>
      </c>
      <c r="H103" s="19">
        <v>-12</v>
      </c>
      <c r="I103" s="19">
        <v>-21</v>
      </c>
      <c r="J103" s="19">
        <v>-5</v>
      </c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</row>
    <row r="104" spans="1:58" x14ac:dyDescent="0.3">
      <c r="A104" s="3">
        <v>622</v>
      </c>
      <c r="B104" s="4" t="s">
        <v>100</v>
      </c>
      <c r="C104" s="19">
        <v>-10</v>
      </c>
      <c r="D104" s="19">
        <v>-7</v>
      </c>
      <c r="E104" s="19">
        <v>-4</v>
      </c>
      <c r="F104" s="19">
        <v>-3</v>
      </c>
      <c r="G104" s="19">
        <v>-6</v>
      </c>
      <c r="H104" s="19">
        <v>-35</v>
      </c>
      <c r="I104" s="19">
        <v>-19</v>
      </c>
      <c r="J104" s="19">
        <v>-3</v>
      </c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</row>
    <row r="105" spans="1:58" x14ac:dyDescent="0.3">
      <c r="A105" s="3">
        <v>623</v>
      </c>
      <c r="B105" s="4" t="s">
        <v>101</v>
      </c>
      <c r="C105" s="19">
        <v>-2</v>
      </c>
      <c r="D105" s="19">
        <v>104</v>
      </c>
      <c r="E105" s="19">
        <v>153</v>
      </c>
      <c r="F105" s="19">
        <v>154</v>
      </c>
      <c r="G105" s="19">
        <v>14</v>
      </c>
      <c r="H105" s="19">
        <v>59</v>
      </c>
      <c r="I105" s="19">
        <v>-27</v>
      </c>
      <c r="J105" s="19">
        <v>41</v>
      </c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</row>
    <row r="106" spans="1:58" x14ac:dyDescent="0.3">
      <c r="A106" s="3">
        <v>624</v>
      </c>
      <c r="B106" s="4" t="s">
        <v>102</v>
      </c>
      <c r="C106" s="19">
        <v>172</v>
      </c>
      <c r="D106" s="19">
        <v>204</v>
      </c>
      <c r="E106" s="19">
        <v>170</v>
      </c>
      <c r="F106" s="19">
        <v>35</v>
      </c>
      <c r="G106" s="19">
        <v>17</v>
      </c>
      <c r="H106" s="19">
        <v>67</v>
      </c>
      <c r="I106" s="19">
        <v>313</v>
      </c>
      <c r="J106" s="19">
        <v>249</v>
      </c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</row>
    <row r="107" spans="1:58" x14ac:dyDescent="0.3">
      <c r="A107" s="3">
        <v>625</v>
      </c>
      <c r="B107" s="4" t="s">
        <v>103</v>
      </c>
      <c r="C107" s="19">
        <v>22</v>
      </c>
      <c r="D107" s="19">
        <v>-6</v>
      </c>
      <c r="E107" s="19">
        <v>144</v>
      </c>
      <c r="F107" s="19">
        <v>-43</v>
      </c>
      <c r="G107" s="19">
        <v>112</v>
      </c>
      <c r="H107" s="19">
        <v>94</v>
      </c>
      <c r="I107" s="19">
        <v>190</v>
      </c>
      <c r="J107" s="19">
        <v>80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</row>
    <row r="108" spans="1:58" x14ac:dyDescent="0.3">
      <c r="A108" s="3">
        <v>626</v>
      </c>
      <c r="B108" s="4" t="s">
        <v>104</v>
      </c>
      <c r="C108" s="19">
        <v>2</v>
      </c>
      <c r="D108" s="19">
        <v>211</v>
      </c>
      <c r="E108" s="19">
        <v>160</v>
      </c>
      <c r="F108" s="19">
        <v>67</v>
      </c>
      <c r="G108" s="19">
        <v>-47</v>
      </c>
      <c r="H108" s="19">
        <v>129</v>
      </c>
      <c r="I108" s="19">
        <v>-96</v>
      </c>
      <c r="J108" s="19">
        <v>73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</row>
    <row r="109" spans="1:58" x14ac:dyDescent="0.3">
      <c r="A109" s="3">
        <v>627</v>
      </c>
      <c r="B109" s="4" t="s">
        <v>105</v>
      </c>
      <c r="C109" s="19">
        <v>197</v>
      </c>
      <c r="D109" s="19">
        <v>154</v>
      </c>
      <c r="E109" s="19">
        <v>267</v>
      </c>
      <c r="F109" s="19">
        <v>320</v>
      </c>
      <c r="G109" s="19">
        <v>200</v>
      </c>
      <c r="H109" s="19">
        <v>234</v>
      </c>
      <c r="I109" s="19">
        <v>340</v>
      </c>
      <c r="J109" s="19">
        <v>368</v>
      </c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</row>
    <row r="110" spans="1:58" x14ac:dyDescent="0.3">
      <c r="A110" s="3">
        <v>628</v>
      </c>
      <c r="B110" s="4" t="s">
        <v>106</v>
      </c>
      <c r="C110" s="19">
        <v>30</v>
      </c>
      <c r="D110" s="19">
        <v>-30</v>
      </c>
      <c r="E110" s="19">
        <v>75</v>
      </c>
      <c r="F110" s="19">
        <v>-34</v>
      </c>
      <c r="G110" s="19">
        <v>-21</v>
      </c>
      <c r="H110" s="19">
        <v>13</v>
      </c>
      <c r="I110" s="19">
        <v>55</v>
      </c>
      <c r="J110" s="19">
        <v>-21</v>
      </c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</row>
    <row r="111" spans="1:58" x14ac:dyDescent="0.3">
      <c r="A111" s="3">
        <v>631</v>
      </c>
      <c r="B111" s="4" t="s">
        <v>107</v>
      </c>
      <c r="C111" s="19">
        <v>-9</v>
      </c>
      <c r="D111" s="19">
        <v>31</v>
      </c>
      <c r="E111" s="19">
        <v>18</v>
      </c>
      <c r="F111" s="19">
        <v>-3</v>
      </c>
      <c r="G111" s="19">
        <v>-36</v>
      </c>
      <c r="H111" s="19">
        <v>7</v>
      </c>
      <c r="I111" s="19">
        <v>-6</v>
      </c>
      <c r="J111" s="19">
        <v>-41</v>
      </c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</row>
    <row r="112" spans="1:58" x14ac:dyDescent="0.3">
      <c r="A112" s="3">
        <v>632</v>
      </c>
      <c r="B112" s="4" t="s">
        <v>108</v>
      </c>
      <c r="C112" s="19">
        <v>-9</v>
      </c>
      <c r="D112" s="19">
        <v>5</v>
      </c>
      <c r="E112" s="19">
        <v>-17</v>
      </c>
      <c r="F112" s="19">
        <v>8</v>
      </c>
      <c r="G112" s="19">
        <v>-2</v>
      </c>
      <c r="H112" s="19">
        <v>14</v>
      </c>
      <c r="I112" s="19">
        <v>-1</v>
      </c>
      <c r="J112" s="19">
        <v>7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</row>
    <row r="113" spans="1:58" x14ac:dyDescent="0.3">
      <c r="A113" s="3">
        <v>633</v>
      </c>
      <c r="B113" s="4" t="s">
        <v>109</v>
      </c>
      <c r="C113" s="19">
        <v>-9</v>
      </c>
      <c r="D113" s="19">
        <v>10</v>
      </c>
      <c r="E113" s="19">
        <v>-20</v>
      </c>
      <c r="F113" s="19">
        <v>13</v>
      </c>
      <c r="G113" s="19">
        <v>-18</v>
      </c>
      <c r="H113" s="19">
        <v>-2</v>
      </c>
      <c r="I113" s="19">
        <v>-11</v>
      </c>
      <c r="J113" s="19">
        <v>-49</v>
      </c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</row>
    <row r="114" spans="1:58" x14ac:dyDescent="0.3">
      <c r="A114" s="3">
        <v>701</v>
      </c>
      <c r="B114" s="6" t="s">
        <v>110</v>
      </c>
      <c r="C114" s="19">
        <v>142</v>
      </c>
      <c r="D114" s="19">
        <v>-7</v>
      </c>
      <c r="E114" s="19">
        <v>93</v>
      </c>
      <c r="F114" s="19">
        <v>-25</v>
      </c>
      <c r="G114" s="19">
        <v>-5</v>
      </c>
      <c r="H114" s="19">
        <v>96</v>
      </c>
      <c r="I114" s="19">
        <v>-102</v>
      </c>
      <c r="J114" s="19">
        <v>36</v>
      </c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</row>
    <row r="115" spans="1:58" x14ac:dyDescent="0.3">
      <c r="A115" s="3">
        <v>704</v>
      </c>
      <c r="B115" s="4" t="s">
        <v>111</v>
      </c>
      <c r="C115" s="19">
        <v>51</v>
      </c>
      <c r="D115" s="19">
        <v>409</v>
      </c>
      <c r="E115" s="19">
        <v>106</v>
      </c>
      <c r="F115" s="19">
        <v>-91</v>
      </c>
      <c r="G115" s="19">
        <v>68</v>
      </c>
      <c r="H115" s="19">
        <v>11</v>
      </c>
      <c r="I115" s="19">
        <v>204</v>
      </c>
      <c r="J115" s="19">
        <v>214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</row>
    <row r="116" spans="1:58" x14ac:dyDescent="0.3">
      <c r="A116" s="7">
        <v>710</v>
      </c>
      <c r="B116" s="8" t="s">
        <v>112</v>
      </c>
      <c r="C116" s="20">
        <v>170</v>
      </c>
      <c r="D116" s="20">
        <v>80</v>
      </c>
      <c r="E116" s="20">
        <v>185</v>
      </c>
      <c r="F116" s="20">
        <v>235</v>
      </c>
      <c r="G116" s="20">
        <v>96</v>
      </c>
      <c r="H116" s="20">
        <v>296</v>
      </c>
      <c r="I116" s="20">
        <v>343</v>
      </c>
      <c r="J116" s="20">
        <v>311</v>
      </c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1"/>
      <c r="BD116" s="11"/>
      <c r="BE116" s="11"/>
      <c r="BF116" s="11"/>
    </row>
    <row r="117" spans="1:58" x14ac:dyDescent="0.3">
      <c r="A117" s="3">
        <v>711</v>
      </c>
      <c r="B117" s="4" t="s">
        <v>113</v>
      </c>
      <c r="C117" s="19">
        <v>11</v>
      </c>
      <c r="D117" s="19">
        <v>35</v>
      </c>
      <c r="E117" s="19">
        <v>-45</v>
      </c>
      <c r="F117" s="19">
        <v>-14</v>
      </c>
      <c r="G117" s="19">
        <v>5</v>
      </c>
      <c r="H117" s="19">
        <v>-23</v>
      </c>
      <c r="I117" s="19">
        <v>49</v>
      </c>
      <c r="J117" s="19">
        <v>11</v>
      </c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</row>
    <row r="118" spans="1:58" x14ac:dyDescent="0.3">
      <c r="A118" s="3">
        <v>712</v>
      </c>
      <c r="B118" s="4" t="s">
        <v>114</v>
      </c>
      <c r="C118" s="20">
        <v>-48</v>
      </c>
      <c r="D118" s="20">
        <v>-13</v>
      </c>
      <c r="E118" s="20">
        <v>10</v>
      </c>
      <c r="F118" s="20">
        <v>-35</v>
      </c>
      <c r="G118" s="20">
        <v>-10</v>
      </c>
      <c r="H118" s="20">
        <v>70</v>
      </c>
      <c r="I118" s="20">
        <v>31</v>
      </c>
      <c r="J118" s="20">
        <v>32</v>
      </c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1"/>
      <c r="BF118" s="11"/>
    </row>
    <row r="119" spans="1:58" x14ac:dyDescent="0.3">
      <c r="A119" s="3">
        <v>713</v>
      </c>
      <c r="B119" s="4" t="s">
        <v>115</v>
      </c>
      <c r="C119" s="19">
        <v>119</v>
      </c>
      <c r="D119" s="19">
        <v>56</v>
      </c>
      <c r="E119" s="19">
        <v>77</v>
      </c>
      <c r="F119" s="19">
        <v>115</v>
      </c>
      <c r="G119" s="19">
        <v>47</v>
      </c>
      <c r="H119" s="19">
        <v>81</v>
      </c>
      <c r="I119" s="19">
        <v>126</v>
      </c>
      <c r="J119" s="19">
        <v>198</v>
      </c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</row>
    <row r="120" spans="1:58" x14ac:dyDescent="0.3">
      <c r="A120" s="3">
        <v>715</v>
      </c>
      <c r="B120" s="4" t="s">
        <v>116</v>
      </c>
      <c r="C120" s="20">
        <v>43</v>
      </c>
      <c r="D120" s="20">
        <v>12</v>
      </c>
      <c r="E120" s="20">
        <v>56</v>
      </c>
      <c r="F120" s="20">
        <v>112</v>
      </c>
      <c r="G120" s="20">
        <v>118</v>
      </c>
      <c r="H120" s="20">
        <v>61</v>
      </c>
      <c r="I120" s="20">
        <v>53</v>
      </c>
      <c r="J120" s="20">
        <v>163</v>
      </c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1"/>
      <c r="BF120" s="11"/>
    </row>
    <row r="121" spans="1:58" x14ac:dyDescent="0.3">
      <c r="A121" s="3">
        <v>716</v>
      </c>
      <c r="B121" s="6" t="s">
        <v>117</v>
      </c>
      <c r="C121" s="19">
        <v>13</v>
      </c>
      <c r="D121" s="19">
        <v>-21</v>
      </c>
      <c r="E121" s="19">
        <v>8</v>
      </c>
      <c r="F121" s="19">
        <v>65</v>
      </c>
      <c r="G121" s="19">
        <v>48</v>
      </c>
      <c r="H121" s="19">
        <v>36</v>
      </c>
      <c r="I121" s="19">
        <v>43</v>
      </c>
      <c r="J121" s="19">
        <v>88</v>
      </c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</row>
    <row r="122" spans="1:58" x14ac:dyDescent="0.3">
      <c r="A122" s="3">
        <v>729</v>
      </c>
      <c r="B122" s="4" t="s">
        <v>118</v>
      </c>
      <c r="C122" s="20">
        <v>107</v>
      </c>
      <c r="D122" s="20">
        <v>38</v>
      </c>
      <c r="E122" s="20">
        <v>-18</v>
      </c>
      <c r="F122" s="20">
        <v>279</v>
      </c>
      <c r="G122" s="20">
        <v>53</v>
      </c>
      <c r="H122" s="20">
        <v>60</v>
      </c>
      <c r="I122" s="20">
        <v>33</v>
      </c>
      <c r="J122" s="20">
        <v>-1</v>
      </c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1"/>
      <c r="BF122" s="11"/>
    </row>
    <row r="123" spans="1:58" x14ac:dyDescent="0.3">
      <c r="A123" s="3">
        <v>805</v>
      </c>
      <c r="B123" s="4" t="s">
        <v>119</v>
      </c>
      <c r="C123" s="19">
        <v>177</v>
      </c>
      <c r="D123" s="19">
        <v>-98</v>
      </c>
      <c r="E123" s="19">
        <v>-60</v>
      </c>
      <c r="F123" s="19">
        <v>-6</v>
      </c>
      <c r="G123" s="19">
        <v>81</v>
      </c>
      <c r="H123" s="19">
        <v>-17</v>
      </c>
      <c r="I123" s="19">
        <v>-8</v>
      </c>
      <c r="J123" s="19">
        <v>-249</v>
      </c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</row>
    <row r="124" spans="1:58" x14ac:dyDescent="0.3">
      <c r="A124" s="3">
        <v>806</v>
      </c>
      <c r="B124" s="4" t="s">
        <v>120</v>
      </c>
      <c r="C124" s="19">
        <v>67</v>
      </c>
      <c r="D124" s="19">
        <v>70</v>
      </c>
      <c r="E124" s="19">
        <v>128</v>
      </c>
      <c r="F124" s="19">
        <v>81</v>
      </c>
      <c r="G124" s="19">
        <v>-12</v>
      </c>
      <c r="H124" s="19">
        <v>-30</v>
      </c>
      <c r="I124" s="19">
        <v>52</v>
      </c>
      <c r="J124" s="19">
        <v>-38</v>
      </c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</row>
    <row r="125" spans="1:58" x14ac:dyDescent="0.3">
      <c r="A125" s="3">
        <v>807</v>
      </c>
      <c r="B125" s="4" t="s">
        <v>121</v>
      </c>
      <c r="C125" s="19">
        <v>-56</v>
      </c>
      <c r="D125" s="19">
        <v>26</v>
      </c>
      <c r="E125" s="19">
        <v>-16</v>
      </c>
      <c r="F125" s="19">
        <v>78</v>
      </c>
      <c r="G125" s="19">
        <v>20</v>
      </c>
      <c r="H125" s="19">
        <v>51</v>
      </c>
      <c r="I125" s="19">
        <v>-86</v>
      </c>
      <c r="J125" s="19">
        <v>-88</v>
      </c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</row>
    <row r="126" spans="1:58" x14ac:dyDescent="0.3">
      <c r="A126" s="3">
        <v>811</v>
      </c>
      <c r="B126" s="4" t="s">
        <v>122</v>
      </c>
      <c r="C126" s="19">
        <v>-8</v>
      </c>
      <c r="D126" s="19">
        <v>4</v>
      </c>
      <c r="E126" s="19">
        <v>-23</v>
      </c>
      <c r="F126" s="19">
        <v>-29</v>
      </c>
      <c r="G126" s="19">
        <v>-50</v>
      </c>
      <c r="H126" s="19">
        <v>-39</v>
      </c>
      <c r="I126" s="19">
        <v>7</v>
      </c>
      <c r="J126" s="19">
        <v>-24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</row>
    <row r="127" spans="1:58" x14ac:dyDescent="0.3">
      <c r="A127" s="3">
        <v>814</v>
      </c>
      <c r="B127" s="4" t="s">
        <v>123</v>
      </c>
      <c r="C127" s="19">
        <v>-124</v>
      </c>
      <c r="D127" s="19">
        <v>-7</v>
      </c>
      <c r="E127" s="19">
        <v>-57</v>
      </c>
      <c r="F127" s="19">
        <v>6</v>
      </c>
      <c r="G127" s="19">
        <v>-115</v>
      </c>
      <c r="H127" s="19">
        <v>-80</v>
      </c>
      <c r="I127" s="19">
        <v>-23</v>
      </c>
      <c r="J127" s="19">
        <v>11</v>
      </c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</row>
    <row r="128" spans="1:58" x14ac:dyDescent="0.3">
      <c r="A128" s="3">
        <v>815</v>
      </c>
      <c r="B128" s="4" t="s">
        <v>124</v>
      </c>
      <c r="C128" s="19">
        <v>-5</v>
      </c>
      <c r="D128" s="19">
        <v>-11</v>
      </c>
      <c r="E128" s="19">
        <v>-20</v>
      </c>
      <c r="F128" s="19">
        <v>-99</v>
      </c>
      <c r="G128" s="19">
        <v>-4</v>
      </c>
      <c r="H128" s="19">
        <v>-80</v>
      </c>
      <c r="I128" s="19">
        <v>-19</v>
      </c>
      <c r="J128" s="19">
        <v>-69</v>
      </c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</row>
    <row r="129" spans="1:58" x14ac:dyDescent="0.3">
      <c r="A129" s="3">
        <v>817</v>
      </c>
      <c r="B129" s="4" t="s">
        <v>125</v>
      </c>
      <c r="C129" s="19">
        <v>-25</v>
      </c>
      <c r="D129" s="19">
        <v>-33</v>
      </c>
      <c r="E129" s="19">
        <v>-3</v>
      </c>
      <c r="F129" s="19">
        <v>-10</v>
      </c>
      <c r="G129" s="19">
        <v>-5</v>
      </c>
      <c r="H129" s="19">
        <v>15</v>
      </c>
      <c r="I129" s="19">
        <v>18</v>
      </c>
      <c r="J129" s="19">
        <v>-36</v>
      </c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</row>
    <row r="130" spans="1:58" x14ac:dyDescent="0.3">
      <c r="A130" s="3">
        <v>819</v>
      </c>
      <c r="B130" s="4" t="s">
        <v>126</v>
      </c>
      <c r="C130" s="19">
        <v>-65</v>
      </c>
      <c r="D130" s="19">
        <v>-39</v>
      </c>
      <c r="E130" s="19">
        <v>-93</v>
      </c>
      <c r="F130" s="19">
        <v>-65</v>
      </c>
      <c r="G130" s="19">
        <v>-75</v>
      </c>
      <c r="H130" s="19">
        <v>-117</v>
      </c>
      <c r="I130" s="19">
        <v>-41</v>
      </c>
      <c r="J130" s="19">
        <v>-62</v>
      </c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</row>
    <row r="131" spans="1:58" x14ac:dyDescent="0.3">
      <c r="A131" s="3">
        <v>821</v>
      </c>
      <c r="B131" s="4" t="s">
        <v>127</v>
      </c>
      <c r="C131" s="19">
        <v>-31</v>
      </c>
      <c r="D131" s="19">
        <v>40</v>
      </c>
      <c r="E131" s="19">
        <v>-58</v>
      </c>
      <c r="F131" s="19">
        <v>-11</v>
      </c>
      <c r="G131" s="19">
        <v>68</v>
      </c>
      <c r="H131" s="19">
        <v>64</v>
      </c>
      <c r="I131" s="19">
        <v>98</v>
      </c>
      <c r="J131" s="19">
        <v>138</v>
      </c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</row>
    <row r="132" spans="1:58" x14ac:dyDescent="0.3">
      <c r="A132" s="3">
        <v>822</v>
      </c>
      <c r="B132" s="4" t="s">
        <v>128</v>
      </c>
      <c r="C132" s="19">
        <v>59</v>
      </c>
      <c r="D132" s="19">
        <v>-57</v>
      </c>
      <c r="E132" s="19">
        <v>3</v>
      </c>
      <c r="F132" s="19">
        <v>-82</v>
      </c>
      <c r="G132" s="19">
        <v>-6</v>
      </c>
      <c r="H132" s="19">
        <v>-33</v>
      </c>
      <c r="I132" s="19">
        <v>-53</v>
      </c>
      <c r="J132" s="19">
        <v>31</v>
      </c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</row>
    <row r="133" spans="1:58" x14ac:dyDescent="0.3">
      <c r="A133" s="3">
        <v>826</v>
      </c>
      <c r="B133" s="4" t="s">
        <v>129</v>
      </c>
      <c r="C133" s="19">
        <v>-30</v>
      </c>
      <c r="D133" s="19">
        <v>-113</v>
      </c>
      <c r="E133" s="19">
        <v>-84</v>
      </c>
      <c r="F133" s="19">
        <v>-50</v>
      </c>
      <c r="G133" s="19">
        <v>-58</v>
      </c>
      <c r="H133" s="19">
        <v>-83</v>
      </c>
      <c r="I133" s="19">
        <v>-127</v>
      </c>
      <c r="J133" s="19">
        <v>-107</v>
      </c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</row>
    <row r="134" spans="1:58" x14ac:dyDescent="0.3">
      <c r="A134" s="3">
        <v>827</v>
      </c>
      <c r="B134" s="4" t="s">
        <v>130</v>
      </c>
      <c r="C134" s="19">
        <v>8</v>
      </c>
      <c r="D134" s="19">
        <v>1</v>
      </c>
      <c r="E134" s="19">
        <v>6</v>
      </c>
      <c r="F134" s="19">
        <v>-11</v>
      </c>
      <c r="G134" s="19">
        <v>-14</v>
      </c>
      <c r="H134" s="19">
        <v>6</v>
      </c>
      <c r="I134" s="19">
        <v>-19</v>
      </c>
      <c r="J134" s="19">
        <v>-2</v>
      </c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</row>
    <row r="135" spans="1:58" x14ac:dyDescent="0.3">
      <c r="A135" s="3">
        <v>828</v>
      </c>
      <c r="B135" s="4" t="s">
        <v>131</v>
      </c>
      <c r="C135" s="19">
        <v>-30</v>
      </c>
      <c r="D135" s="19">
        <v>-20</v>
      </c>
      <c r="E135" s="19">
        <v>-13</v>
      </c>
      <c r="F135" s="19">
        <v>24</v>
      </c>
      <c r="G135" s="19">
        <v>3</v>
      </c>
      <c r="H135" s="19">
        <v>-5</v>
      </c>
      <c r="I135" s="19">
        <v>-10</v>
      </c>
      <c r="J135" s="19">
        <v>-1</v>
      </c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</row>
    <row r="136" spans="1:58" x14ac:dyDescent="0.3">
      <c r="A136" s="3">
        <v>829</v>
      </c>
      <c r="B136" s="4" t="s">
        <v>132</v>
      </c>
      <c r="C136" s="19">
        <v>-31</v>
      </c>
      <c r="D136" s="19">
        <v>2</v>
      </c>
      <c r="E136" s="19">
        <v>2</v>
      </c>
      <c r="F136" s="19">
        <v>-42</v>
      </c>
      <c r="G136" s="19">
        <v>5</v>
      </c>
      <c r="H136" s="19">
        <v>5</v>
      </c>
      <c r="I136" s="19">
        <v>7</v>
      </c>
      <c r="J136" s="19">
        <v>-24</v>
      </c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</row>
    <row r="137" spans="1:58" x14ac:dyDescent="0.3">
      <c r="A137" s="3">
        <v>830</v>
      </c>
      <c r="B137" s="4" t="s">
        <v>133</v>
      </c>
      <c r="C137" s="19">
        <v>-13</v>
      </c>
      <c r="D137" s="19">
        <v>21</v>
      </c>
      <c r="E137" s="19">
        <v>-15</v>
      </c>
      <c r="F137" s="19">
        <v>7</v>
      </c>
      <c r="G137" s="19">
        <v>-23</v>
      </c>
      <c r="H137" s="19">
        <v>-5</v>
      </c>
      <c r="I137" s="19">
        <v>0</v>
      </c>
      <c r="J137" s="19">
        <v>-7</v>
      </c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</row>
    <row r="138" spans="1:58" x14ac:dyDescent="0.3">
      <c r="A138" s="3">
        <v>831</v>
      </c>
      <c r="B138" s="4" t="s">
        <v>134</v>
      </c>
      <c r="C138" s="19">
        <v>-20</v>
      </c>
      <c r="D138" s="19">
        <v>-17</v>
      </c>
      <c r="E138" s="19">
        <v>8</v>
      </c>
      <c r="F138" s="19">
        <v>-48</v>
      </c>
      <c r="G138" s="19">
        <v>-2</v>
      </c>
      <c r="H138" s="19">
        <v>10</v>
      </c>
      <c r="I138" s="19">
        <v>-12</v>
      </c>
      <c r="J138" s="19">
        <v>-1</v>
      </c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</row>
    <row r="139" spans="1:58" x14ac:dyDescent="0.3">
      <c r="A139" s="3">
        <v>833</v>
      </c>
      <c r="B139" s="4" t="s">
        <v>135</v>
      </c>
      <c r="C139" s="19">
        <v>-19</v>
      </c>
      <c r="D139" s="19">
        <v>-11</v>
      </c>
      <c r="E139" s="19">
        <v>4</v>
      </c>
      <c r="F139" s="19">
        <v>-19</v>
      </c>
      <c r="G139" s="19">
        <v>8</v>
      </c>
      <c r="H139" s="19">
        <v>-9</v>
      </c>
      <c r="I139" s="19">
        <v>-7</v>
      </c>
      <c r="J139" s="19">
        <v>5</v>
      </c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</row>
    <row r="140" spans="1:58" x14ac:dyDescent="0.3">
      <c r="A140" s="3">
        <v>834</v>
      </c>
      <c r="B140" s="4" t="s">
        <v>136</v>
      </c>
      <c r="C140" s="19">
        <v>-1</v>
      </c>
      <c r="D140" s="19">
        <v>2</v>
      </c>
      <c r="E140" s="19">
        <v>-18</v>
      </c>
      <c r="F140" s="19">
        <v>-12</v>
      </c>
      <c r="G140" s="19">
        <v>-38</v>
      </c>
      <c r="H140" s="19">
        <v>11</v>
      </c>
      <c r="I140" s="19">
        <v>-7</v>
      </c>
      <c r="J140" s="19">
        <v>-12</v>
      </c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</row>
    <row r="141" spans="1:58" x14ac:dyDescent="0.3">
      <c r="A141" s="3">
        <v>901</v>
      </c>
      <c r="B141" s="4" t="s">
        <v>137</v>
      </c>
      <c r="C141" s="19">
        <v>-23</v>
      </c>
      <c r="D141" s="19">
        <v>15</v>
      </c>
      <c r="E141" s="19">
        <v>-49</v>
      </c>
      <c r="F141" s="19">
        <v>-7</v>
      </c>
      <c r="G141" s="19">
        <v>-44</v>
      </c>
      <c r="H141" s="19">
        <v>-60</v>
      </c>
      <c r="I141" s="19">
        <v>-52</v>
      </c>
      <c r="J141" s="19">
        <v>-53</v>
      </c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</row>
    <row r="142" spans="1:58" x14ac:dyDescent="0.3">
      <c r="A142" s="3">
        <v>904</v>
      </c>
      <c r="B142" s="4" t="s">
        <v>138</v>
      </c>
      <c r="C142" s="19">
        <v>37</v>
      </c>
      <c r="D142" s="19">
        <v>92</v>
      </c>
      <c r="E142" s="19">
        <v>-29</v>
      </c>
      <c r="F142" s="19">
        <v>-38</v>
      </c>
      <c r="G142" s="19">
        <v>71</v>
      </c>
      <c r="H142" s="19">
        <v>191</v>
      </c>
      <c r="I142" s="19">
        <v>9</v>
      </c>
      <c r="J142" s="19">
        <v>200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</row>
    <row r="143" spans="1:58" x14ac:dyDescent="0.3">
      <c r="A143" s="3">
        <v>906</v>
      </c>
      <c r="B143" s="4" t="s">
        <v>139</v>
      </c>
      <c r="C143" s="20">
        <v>140</v>
      </c>
      <c r="D143" s="20">
        <v>85</v>
      </c>
      <c r="E143" s="20">
        <v>78</v>
      </c>
      <c r="F143" s="20">
        <v>187</v>
      </c>
      <c r="G143" s="19">
        <v>90</v>
      </c>
      <c r="H143" s="19">
        <v>-133</v>
      </c>
      <c r="I143" s="19">
        <v>-137</v>
      </c>
      <c r="J143" s="19">
        <v>-36</v>
      </c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</row>
    <row r="144" spans="1:58" x14ac:dyDescent="0.3">
      <c r="A144" s="3">
        <v>911</v>
      </c>
      <c r="B144" s="4" t="s">
        <v>140</v>
      </c>
      <c r="C144" s="19">
        <v>-22</v>
      </c>
      <c r="D144" s="19">
        <v>-23</v>
      </c>
      <c r="E144" s="19">
        <v>3</v>
      </c>
      <c r="F144" s="19">
        <v>-6</v>
      </c>
      <c r="G144" s="19">
        <v>-19</v>
      </c>
      <c r="H144" s="19">
        <v>-15</v>
      </c>
      <c r="I144" s="19">
        <v>0</v>
      </c>
      <c r="J144" s="19">
        <v>-33</v>
      </c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</row>
    <row r="145" spans="1:58" x14ac:dyDescent="0.3">
      <c r="A145" s="3">
        <v>912</v>
      </c>
      <c r="B145" s="6" t="s">
        <v>141</v>
      </c>
      <c r="C145" s="19">
        <v>22</v>
      </c>
      <c r="D145" s="19">
        <v>14</v>
      </c>
      <c r="E145" s="19">
        <v>27</v>
      </c>
      <c r="F145" s="19">
        <v>14</v>
      </c>
      <c r="G145" s="19">
        <v>3</v>
      </c>
      <c r="H145" s="19">
        <v>8</v>
      </c>
      <c r="I145" s="19">
        <v>55</v>
      </c>
      <c r="J145" s="19">
        <v>-24</v>
      </c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</row>
    <row r="146" spans="1:58" x14ac:dyDescent="0.3">
      <c r="A146" s="3">
        <v>914</v>
      </c>
      <c r="B146" s="4" t="s">
        <v>142</v>
      </c>
      <c r="C146" s="19">
        <v>-1</v>
      </c>
      <c r="D146" s="19">
        <v>23</v>
      </c>
      <c r="E146" s="19">
        <v>-11</v>
      </c>
      <c r="F146" s="19">
        <v>-49</v>
      </c>
      <c r="G146" s="19">
        <v>-2</v>
      </c>
      <c r="H146" s="19">
        <v>-36</v>
      </c>
      <c r="I146" s="19">
        <v>-14</v>
      </c>
      <c r="J146" s="19">
        <v>19</v>
      </c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</row>
    <row r="147" spans="1:58" x14ac:dyDescent="0.3">
      <c r="A147" s="3">
        <v>919</v>
      </c>
      <c r="B147" s="4" t="s">
        <v>143</v>
      </c>
      <c r="C147" s="19">
        <v>56</v>
      </c>
      <c r="D147" s="19">
        <v>67</v>
      </c>
      <c r="E147" s="19">
        <v>120</v>
      </c>
      <c r="F147" s="19">
        <v>-2</v>
      </c>
      <c r="G147" s="19">
        <v>16</v>
      </c>
      <c r="H147" s="19">
        <v>42</v>
      </c>
      <c r="I147" s="19">
        <v>48</v>
      </c>
      <c r="J147" s="19">
        <v>49</v>
      </c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</row>
    <row r="148" spans="1:58" x14ac:dyDescent="0.3">
      <c r="A148" s="3">
        <v>926</v>
      </c>
      <c r="B148" s="4" t="s">
        <v>144</v>
      </c>
      <c r="C148" s="19">
        <v>113</v>
      </c>
      <c r="D148" s="19">
        <v>57</v>
      </c>
      <c r="E148" s="19">
        <v>46</v>
      </c>
      <c r="F148" s="19">
        <v>-40</v>
      </c>
      <c r="G148" s="19">
        <v>63</v>
      </c>
      <c r="H148" s="19">
        <v>76</v>
      </c>
      <c r="I148" s="19">
        <v>0</v>
      </c>
      <c r="J148" s="19">
        <v>76</v>
      </c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</row>
    <row r="149" spans="1:58" x14ac:dyDescent="0.3">
      <c r="A149" s="3">
        <v>928</v>
      </c>
      <c r="B149" s="4" t="s">
        <v>145</v>
      </c>
      <c r="C149" s="19">
        <v>4</v>
      </c>
      <c r="D149" s="19">
        <v>-14</v>
      </c>
      <c r="E149" s="19">
        <v>30</v>
      </c>
      <c r="F149" s="19">
        <v>-50</v>
      </c>
      <c r="G149" s="19">
        <v>-22</v>
      </c>
      <c r="H149" s="19">
        <v>9</v>
      </c>
      <c r="I149" s="19">
        <v>-90</v>
      </c>
      <c r="J149" s="19">
        <v>-61</v>
      </c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</row>
    <row r="150" spans="1:58" x14ac:dyDescent="0.3">
      <c r="A150" s="3">
        <v>929</v>
      </c>
      <c r="B150" s="4" t="s">
        <v>146</v>
      </c>
      <c r="C150" s="19">
        <v>-42</v>
      </c>
      <c r="D150" s="19">
        <v>-15</v>
      </c>
      <c r="E150" s="19">
        <v>-8</v>
      </c>
      <c r="F150" s="19">
        <v>-6</v>
      </c>
      <c r="G150" s="19">
        <v>7</v>
      </c>
      <c r="H150" s="19">
        <v>4</v>
      </c>
      <c r="I150" s="19">
        <v>-16</v>
      </c>
      <c r="J150" s="19">
        <v>-11</v>
      </c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</row>
    <row r="151" spans="1:58" x14ac:dyDescent="0.3">
      <c r="A151" s="3">
        <v>935</v>
      </c>
      <c r="B151" s="4" t="s">
        <v>147</v>
      </c>
      <c r="C151" s="19">
        <v>32</v>
      </c>
      <c r="D151" s="19">
        <v>-16</v>
      </c>
      <c r="E151" s="19">
        <v>-31</v>
      </c>
      <c r="F151" s="19">
        <v>19</v>
      </c>
      <c r="G151" s="19">
        <v>-21</v>
      </c>
      <c r="H151" s="19">
        <v>-22</v>
      </c>
      <c r="I151" s="19">
        <v>1</v>
      </c>
      <c r="J151" s="19">
        <v>-17</v>
      </c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</row>
    <row r="152" spans="1:58" x14ac:dyDescent="0.3">
      <c r="A152" s="3">
        <v>937</v>
      </c>
      <c r="B152" s="6" t="s">
        <v>148</v>
      </c>
      <c r="C152" s="19">
        <v>32</v>
      </c>
      <c r="D152" s="19">
        <v>-2</v>
      </c>
      <c r="E152" s="19">
        <v>26</v>
      </c>
      <c r="F152" s="19">
        <v>-17</v>
      </c>
      <c r="G152" s="19">
        <v>-6</v>
      </c>
      <c r="H152" s="19">
        <v>15</v>
      </c>
      <c r="I152" s="19">
        <v>-28</v>
      </c>
      <c r="J152" s="19">
        <v>-5</v>
      </c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</row>
    <row r="153" spans="1:58" x14ac:dyDescent="0.3">
      <c r="A153" s="3">
        <v>938</v>
      </c>
      <c r="B153" s="4" t="s">
        <v>149</v>
      </c>
      <c r="C153" s="19">
        <v>-23</v>
      </c>
      <c r="D153" s="19">
        <v>-25</v>
      </c>
      <c r="E153" s="19">
        <v>-28</v>
      </c>
      <c r="F153" s="19">
        <v>-33</v>
      </c>
      <c r="G153" s="19">
        <v>-11</v>
      </c>
      <c r="H153" s="19">
        <v>-42</v>
      </c>
      <c r="I153" s="19">
        <v>-63</v>
      </c>
      <c r="J153" s="19">
        <v>-1</v>
      </c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</row>
    <row r="154" spans="1:58" x14ac:dyDescent="0.3">
      <c r="A154" s="3">
        <v>940</v>
      </c>
      <c r="B154" s="4" t="s">
        <v>150</v>
      </c>
      <c r="C154" s="19">
        <v>-8</v>
      </c>
      <c r="D154" s="19">
        <v>16</v>
      </c>
      <c r="E154" s="19">
        <v>-25</v>
      </c>
      <c r="F154" s="19">
        <v>-6</v>
      </c>
      <c r="G154" s="19">
        <v>-19</v>
      </c>
      <c r="H154" s="19">
        <v>-8</v>
      </c>
      <c r="I154" s="19">
        <v>-18</v>
      </c>
      <c r="J154" s="19">
        <v>-22</v>
      </c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</row>
    <row r="155" spans="1:58" x14ac:dyDescent="0.3">
      <c r="A155" s="3">
        <v>941</v>
      </c>
      <c r="B155" s="4" t="s">
        <v>151</v>
      </c>
      <c r="C155" s="19">
        <v>1</v>
      </c>
      <c r="D155" s="19">
        <v>-39</v>
      </c>
      <c r="E155" s="19">
        <v>-48</v>
      </c>
      <c r="F155" s="19">
        <v>-10</v>
      </c>
      <c r="G155" s="19">
        <v>-18</v>
      </c>
      <c r="H155" s="19">
        <v>-17</v>
      </c>
      <c r="I155" s="19">
        <v>1</v>
      </c>
      <c r="J155" s="19">
        <v>-3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</row>
    <row r="156" spans="1:58" x14ac:dyDescent="0.3">
      <c r="A156" s="3">
        <v>1001</v>
      </c>
      <c r="B156" s="4" t="s">
        <v>152</v>
      </c>
      <c r="C156" s="19">
        <v>94</v>
      </c>
      <c r="D156" s="19">
        <v>-37</v>
      </c>
      <c r="E156" s="19">
        <v>223</v>
      </c>
      <c r="F156" s="19">
        <v>441</v>
      </c>
      <c r="G156" s="19">
        <v>397</v>
      </c>
      <c r="H156" s="19">
        <v>273</v>
      </c>
      <c r="I156" s="19">
        <v>27</v>
      </c>
      <c r="J156" s="19">
        <v>1336</v>
      </c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</row>
    <row r="157" spans="1:58" x14ac:dyDescent="0.3">
      <c r="A157" s="3">
        <v>1002</v>
      </c>
      <c r="B157" s="4" t="s">
        <v>153</v>
      </c>
      <c r="C157" s="19">
        <v>101</v>
      </c>
      <c r="D157" s="19">
        <v>-23</v>
      </c>
      <c r="E157" s="19">
        <v>-85</v>
      </c>
      <c r="F157" s="19">
        <v>-94</v>
      </c>
      <c r="G157" s="19">
        <v>-75</v>
      </c>
      <c r="H157" s="19">
        <v>-98</v>
      </c>
      <c r="I157" s="19">
        <v>-111</v>
      </c>
      <c r="J157" s="19">
        <v>-95</v>
      </c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</row>
    <row r="158" spans="1:58" x14ac:dyDescent="0.3">
      <c r="A158" s="3">
        <v>1003</v>
      </c>
      <c r="B158" s="4" t="s">
        <v>154</v>
      </c>
      <c r="C158" s="19">
        <v>-113</v>
      </c>
      <c r="D158" s="19">
        <v>-61</v>
      </c>
      <c r="E158" s="19">
        <v>-75</v>
      </c>
      <c r="F158" s="19">
        <v>-34</v>
      </c>
      <c r="G158" s="19">
        <v>-51</v>
      </c>
      <c r="H158" s="19">
        <v>-95</v>
      </c>
      <c r="I158" s="19">
        <v>-156</v>
      </c>
      <c r="J158" s="19">
        <v>-110</v>
      </c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</row>
    <row r="159" spans="1:58" x14ac:dyDescent="0.3">
      <c r="A159" s="3">
        <v>1004</v>
      </c>
      <c r="B159" s="4" t="s">
        <v>155</v>
      </c>
      <c r="C159" s="19">
        <v>-89</v>
      </c>
      <c r="D159" s="19">
        <v>-99</v>
      </c>
      <c r="E159" s="19">
        <v>-9</v>
      </c>
      <c r="F159" s="19">
        <v>-105</v>
      </c>
      <c r="G159" s="19">
        <v>-23</v>
      </c>
      <c r="H159" s="19">
        <v>-60</v>
      </c>
      <c r="I159" s="19">
        <v>-119</v>
      </c>
      <c r="J159" s="19">
        <v>-42</v>
      </c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</row>
    <row r="160" spans="1:58" x14ac:dyDescent="0.3">
      <c r="A160" s="3">
        <v>1014</v>
      </c>
      <c r="B160" s="4" t="s">
        <v>156</v>
      </c>
      <c r="C160" s="19">
        <v>55</v>
      </c>
      <c r="D160" s="19">
        <v>117</v>
      </c>
      <c r="E160" s="19">
        <v>12</v>
      </c>
      <c r="F160" s="19">
        <v>72</v>
      </c>
      <c r="G160" s="19">
        <v>-43</v>
      </c>
      <c r="H160" s="19">
        <v>70</v>
      </c>
      <c r="I160" s="19">
        <v>-45</v>
      </c>
      <c r="J160" s="19">
        <v>-18</v>
      </c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</row>
    <row r="161" spans="1:58" x14ac:dyDescent="0.3">
      <c r="A161" s="3">
        <v>1017</v>
      </c>
      <c r="B161" s="4" t="s">
        <v>157</v>
      </c>
      <c r="C161" s="19">
        <v>-27</v>
      </c>
      <c r="D161" s="19">
        <v>66</v>
      </c>
      <c r="E161" s="19">
        <v>-8</v>
      </c>
      <c r="F161" s="19">
        <v>-47</v>
      </c>
      <c r="G161" s="19">
        <v>-35</v>
      </c>
      <c r="H161" s="19">
        <v>26</v>
      </c>
      <c r="I161" s="19">
        <v>52</v>
      </c>
      <c r="J161" s="19">
        <v>41</v>
      </c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</row>
    <row r="162" spans="1:58" x14ac:dyDescent="0.3">
      <c r="A162" s="3">
        <v>1018</v>
      </c>
      <c r="B162" s="4" t="s">
        <v>158</v>
      </c>
      <c r="C162" s="19">
        <v>46</v>
      </c>
      <c r="D162" s="19">
        <v>-2</v>
      </c>
      <c r="E162" s="19">
        <v>-21</v>
      </c>
      <c r="F162" s="19">
        <v>-35</v>
      </c>
      <c r="G162" s="19">
        <v>119</v>
      </c>
      <c r="H162" s="19">
        <v>-35</v>
      </c>
      <c r="I162" s="19">
        <v>5</v>
      </c>
      <c r="J162" s="19">
        <v>-54</v>
      </c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</row>
    <row r="163" spans="1:58" x14ac:dyDescent="0.3">
      <c r="A163" s="3">
        <v>1021</v>
      </c>
      <c r="B163" s="4" t="s">
        <v>159</v>
      </c>
      <c r="C163" s="19">
        <v>-23</v>
      </c>
      <c r="D163" s="19">
        <v>42</v>
      </c>
      <c r="E163" s="19">
        <v>-9</v>
      </c>
      <c r="F163" s="19">
        <v>-15</v>
      </c>
      <c r="G163" s="19">
        <v>-4</v>
      </c>
      <c r="H163" s="19">
        <v>-14</v>
      </c>
      <c r="I163" s="19">
        <v>16</v>
      </c>
      <c r="J163" s="19">
        <v>-3</v>
      </c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</row>
    <row r="164" spans="1:58" x14ac:dyDescent="0.3">
      <c r="A164" s="3">
        <v>1026</v>
      </c>
      <c r="B164" s="4" t="s">
        <v>160</v>
      </c>
      <c r="C164" s="19">
        <v>-3</v>
      </c>
      <c r="D164" s="19">
        <v>-13</v>
      </c>
      <c r="E164" s="19">
        <v>-7</v>
      </c>
      <c r="F164" s="19">
        <v>12</v>
      </c>
      <c r="G164" s="19">
        <v>-11</v>
      </c>
      <c r="H164" s="19">
        <v>7</v>
      </c>
      <c r="I164" s="19">
        <v>-12</v>
      </c>
      <c r="J164" s="19">
        <v>4</v>
      </c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</row>
    <row r="165" spans="1:58" x14ac:dyDescent="0.3">
      <c r="A165" s="3">
        <v>1027</v>
      </c>
      <c r="B165" s="4" t="s">
        <v>161</v>
      </c>
      <c r="C165" s="19">
        <v>-8</v>
      </c>
      <c r="D165" s="19">
        <v>16</v>
      </c>
      <c r="E165" s="19">
        <v>24</v>
      </c>
      <c r="F165" s="19">
        <v>-8</v>
      </c>
      <c r="G165" s="19">
        <v>-10</v>
      </c>
      <c r="H165" s="19">
        <v>-17</v>
      </c>
      <c r="I165" s="19">
        <v>4</v>
      </c>
      <c r="J165" s="19">
        <v>14</v>
      </c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</row>
    <row r="166" spans="1:58" x14ac:dyDescent="0.3">
      <c r="A166" s="3">
        <v>1029</v>
      </c>
      <c r="B166" s="4" t="s">
        <v>162</v>
      </c>
      <c r="C166" s="19">
        <v>11</v>
      </c>
      <c r="D166" s="19">
        <v>-10</v>
      </c>
      <c r="E166" s="19">
        <v>-9</v>
      </c>
      <c r="F166" s="19">
        <v>21</v>
      </c>
      <c r="G166" s="19">
        <v>-25</v>
      </c>
      <c r="H166" s="19">
        <v>42</v>
      </c>
      <c r="I166" s="19">
        <v>-33</v>
      </c>
      <c r="J166" s="19">
        <v>-41</v>
      </c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</row>
    <row r="167" spans="1:58" x14ac:dyDescent="0.3">
      <c r="A167" s="3">
        <v>1032</v>
      </c>
      <c r="B167" s="4" t="s">
        <v>163</v>
      </c>
      <c r="C167" s="19">
        <v>-32</v>
      </c>
      <c r="D167" s="19">
        <v>-47</v>
      </c>
      <c r="E167" s="19">
        <v>-16</v>
      </c>
      <c r="F167" s="19">
        <v>-57</v>
      </c>
      <c r="G167" s="19">
        <v>-9</v>
      </c>
      <c r="H167" s="19">
        <v>-44</v>
      </c>
      <c r="I167" s="19">
        <v>-124</v>
      </c>
      <c r="J167" s="19">
        <v>-142</v>
      </c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</row>
    <row r="168" spans="1:58" x14ac:dyDescent="0.3">
      <c r="A168" s="3">
        <v>1034</v>
      </c>
      <c r="B168" s="4" t="s">
        <v>164</v>
      </c>
      <c r="C168" s="19">
        <v>4</v>
      </c>
      <c r="D168" s="19">
        <v>8</v>
      </c>
      <c r="E168" s="19">
        <v>-14</v>
      </c>
      <c r="F168" s="19">
        <v>-16</v>
      </c>
      <c r="G168" s="19">
        <v>-1</v>
      </c>
      <c r="H168" s="19">
        <v>-23</v>
      </c>
      <c r="I168" s="19">
        <v>-24</v>
      </c>
      <c r="J168" s="19">
        <v>-17</v>
      </c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</row>
    <row r="169" spans="1:58" x14ac:dyDescent="0.3">
      <c r="A169" s="3">
        <v>1037</v>
      </c>
      <c r="B169" s="4" t="s">
        <v>165</v>
      </c>
      <c r="C169" s="19">
        <v>-57</v>
      </c>
      <c r="D169" s="19">
        <v>-39</v>
      </c>
      <c r="E169" s="19">
        <v>-27</v>
      </c>
      <c r="F169" s="19">
        <v>-70</v>
      </c>
      <c r="G169" s="19">
        <v>-12</v>
      </c>
      <c r="H169" s="19">
        <v>-125</v>
      </c>
      <c r="I169" s="19">
        <v>-86</v>
      </c>
      <c r="J169" s="19">
        <v>18</v>
      </c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</row>
    <row r="170" spans="1:58" x14ac:dyDescent="0.3">
      <c r="A170" s="3">
        <v>1046</v>
      </c>
      <c r="B170" s="4" t="s">
        <v>166</v>
      </c>
      <c r="C170" s="19">
        <v>-33</v>
      </c>
      <c r="D170" s="19">
        <v>2</v>
      </c>
      <c r="E170" s="19">
        <v>-6</v>
      </c>
      <c r="F170" s="19">
        <v>-13</v>
      </c>
      <c r="G170" s="19">
        <v>-5</v>
      </c>
      <c r="H170" s="19">
        <v>-12</v>
      </c>
      <c r="I170" s="19">
        <v>0</v>
      </c>
      <c r="J170" s="19">
        <v>-13</v>
      </c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</row>
    <row r="171" spans="1:58" x14ac:dyDescent="0.3">
      <c r="A171" s="3">
        <v>1101</v>
      </c>
      <c r="B171" s="4" t="s">
        <v>167</v>
      </c>
      <c r="C171" s="19">
        <v>-21</v>
      </c>
      <c r="D171" s="19">
        <v>24</v>
      </c>
      <c r="E171" s="19">
        <v>-49</v>
      </c>
      <c r="F171" s="19">
        <v>57</v>
      </c>
      <c r="G171" s="19">
        <v>-21</v>
      </c>
      <c r="H171" s="19">
        <v>-52</v>
      </c>
      <c r="I171" s="19">
        <v>-98</v>
      </c>
      <c r="J171" s="19">
        <v>-74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</row>
    <row r="172" spans="1:58" x14ac:dyDescent="0.3">
      <c r="A172" s="3">
        <v>1102</v>
      </c>
      <c r="B172" s="4" t="s">
        <v>168</v>
      </c>
      <c r="C172" s="19">
        <v>219</v>
      </c>
      <c r="D172" s="19">
        <v>387</v>
      </c>
      <c r="E172" s="19">
        <v>630</v>
      </c>
      <c r="F172" s="19">
        <v>416</v>
      </c>
      <c r="G172" s="19">
        <v>209</v>
      </c>
      <c r="H172" s="19">
        <v>-7</v>
      </c>
      <c r="I172" s="19">
        <v>44</v>
      </c>
      <c r="J172" s="19">
        <v>125</v>
      </c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</row>
    <row r="173" spans="1:58" x14ac:dyDescent="0.3">
      <c r="A173" s="3">
        <v>1103</v>
      </c>
      <c r="B173" s="4" t="s">
        <v>169</v>
      </c>
      <c r="C173" s="19">
        <v>-723</v>
      </c>
      <c r="D173" s="19">
        <v>-991</v>
      </c>
      <c r="E173" s="19">
        <v>-1517</v>
      </c>
      <c r="F173" s="19">
        <v>-843</v>
      </c>
      <c r="G173" s="19">
        <v>-714</v>
      </c>
      <c r="H173" s="19">
        <v>-509</v>
      </c>
      <c r="I173" s="19">
        <v>-429</v>
      </c>
      <c r="J173" s="19">
        <v>-614</v>
      </c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</row>
    <row r="174" spans="1:58" x14ac:dyDescent="0.3">
      <c r="A174" s="3">
        <v>1106</v>
      </c>
      <c r="B174" s="4" t="s">
        <v>170</v>
      </c>
      <c r="C174" s="19">
        <v>74</v>
      </c>
      <c r="D174" s="19">
        <v>-64</v>
      </c>
      <c r="E174" s="19">
        <v>-147</v>
      </c>
      <c r="F174" s="19">
        <v>-195</v>
      </c>
      <c r="G174" s="19">
        <v>33</v>
      </c>
      <c r="H174" s="19">
        <v>43</v>
      </c>
      <c r="I174" s="19">
        <v>-29</v>
      </c>
      <c r="J174" s="19">
        <v>-182</v>
      </c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</row>
    <row r="175" spans="1:58" x14ac:dyDescent="0.3">
      <c r="A175" s="3">
        <v>1111</v>
      </c>
      <c r="B175" s="4" t="s">
        <v>171</v>
      </c>
      <c r="C175" s="19">
        <v>-43</v>
      </c>
      <c r="D175" s="19">
        <v>-21</v>
      </c>
      <c r="E175" s="19">
        <v>-2</v>
      </c>
      <c r="F175" s="19">
        <v>-14</v>
      </c>
      <c r="G175" s="19">
        <v>-12</v>
      </c>
      <c r="H175" s="19">
        <v>-11</v>
      </c>
      <c r="I175" s="19">
        <v>-19</v>
      </c>
      <c r="J175" s="19">
        <v>5</v>
      </c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</row>
    <row r="176" spans="1:58" x14ac:dyDescent="0.3">
      <c r="A176" s="3">
        <v>1112</v>
      </c>
      <c r="B176" s="4" t="s">
        <v>172</v>
      </c>
      <c r="C176" s="19">
        <v>-11</v>
      </c>
      <c r="D176" s="19">
        <v>-63</v>
      </c>
      <c r="E176" s="19">
        <v>-65</v>
      </c>
      <c r="F176" s="19">
        <v>-1</v>
      </c>
      <c r="G176" s="19">
        <v>-44</v>
      </c>
      <c r="H176" s="19">
        <v>-69</v>
      </c>
      <c r="I176" s="19">
        <v>-61</v>
      </c>
      <c r="J176" s="19">
        <v>-85</v>
      </c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</row>
    <row r="177" spans="1:58" x14ac:dyDescent="0.3">
      <c r="A177" s="3">
        <v>1114</v>
      </c>
      <c r="B177" s="4" t="s">
        <v>173</v>
      </c>
      <c r="C177" s="19">
        <v>42</v>
      </c>
      <c r="D177" s="19">
        <v>55</v>
      </c>
      <c r="E177" s="19">
        <v>12</v>
      </c>
      <c r="F177" s="19">
        <v>11</v>
      </c>
      <c r="G177" s="19">
        <v>-2</v>
      </c>
      <c r="H177" s="19">
        <v>-61</v>
      </c>
      <c r="I177" s="19">
        <v>-24</v>
      </c>
      <c r="J177" s="19">
        <v>-25</v>
      </c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</row>
    <row r="178" spans="1:58" x14ac:dyDescent="0.3">
      <c r="A178" s="3">
        <v>1119</v>
      </c>
      <c r="B178" s="4" t="s">
        <v>174</v>
      </c>
      <c r="C178" s="19">
        <v>-33</v>
      </c>
      <c r="D178" s="19">
        <v>-48</v>
      </c>
      <c r="E178" s="19">
        <v>-59</v>
      </c>
      <c r="F178" s="19">
        <v>95</v>
      </c>
      <c r="G178" s="19">
        <v>31</v>
      </c>
      <c r="H178" s="19">
        <v>-208</v>
      </c>
      <c r="I178" s="19">
        <v>-172</v>
      </c>
      <c r="J178" s="19">
        <v>-287</v>
      </c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</row>
    <row r="179" spans="1:58" x14ac:dyDescent="0.3">
      <c r="A179" s="3">
        <v>1120</v>
      </c>
      <c r="B179" s="4" t="s">
        <v>175</v>
      </c>
      <c r="C179" s="19">
        <v>83</v>
      </c>
      <c r="D179" s="19">
        <v>-7</v>
      </c>
      <c r="E179" s="19">
        <v>104</v>
      </c>
      <c r="F179" s="19">
        <v>-69</v>
      </c>
      <c r="G179" s="19">
        <v>-41</v>
      </c>
      <c r="H179" s="19">
        <v>-29</v>
      </c>
      <c r="I179" s="19">
        <v>-129</v>
      </c>
      <c r="J179" s="19">
        <v>9</v>
      </c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</row>
    <row r="180" spans="1:58" x14ac:dyDescent="0.3">
      <c r="A180" s="3">
        <v>1121</v>
      </c>
      <c r="B180" s="4" t="s">
        <v>176</v>
      </c>
      <c r="C180" s="19">
        <v>131</v>
      </c>
      <c r="D180" s="19">
        <v>123</v>
      </c>
      <c r="E180" s="19">
        <v>342</v>
      </c>
      <c r="F180" s="19">
        <v>226</v>
      </c>
      <c r="G180" s="19">
        <v>105</v>
      </c>
      <c r="H180" s="19">
        <v>62</v>
      </c>
      <c r="I180" s="19">
        <v>-165</v>
      </c>
      <c r="J180" s="19">
        <v>-118</v>
      </c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</row>
    <row r="181" spans="1:58" x14ac:dyDescent="0.3">
      <c r="A181" s="3">
        <v>1122</v>
      </c>
      <c r="B181" s="4" t="s">
        <v>177</v>
      </c>
      <c r="C181" s="19">
        <v>64</v>
      </c>
      <c r="D181" s="19">
        <v>37</v>
      </c>
      <c r="E181" s="19">
        <v>55</v>
      </c>
      <c r="F181" s="19">
        <v>91</v>
      </c>
      <c r="G181" s="19">
        <v>109</v>
      </c>
      <c r="H181" s="19">
        <v>50</v>
      </c>
      <c r="I181" s="19">
        <v>-174</v>
      </c>
      <c r="J181" s="19">
        <v>-207</v>
      </c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</row>
    <row r="182" spans="1:58" x14ac:dyDescent="0.3">
      <c r="A182" s="3">
        <v>1124</v>
      </c>
      <c r="B182" s="4" t="s">
        <v>178</v>
      </c>
      <c r="C182" s="19">
        <v>101</v>
      </c>
      <c r="D182" s="19">
        <v>160</v>
      </c>
      <c r="E182" s="19">
        <v>183</v>
      </c>
      <c r="F182" s="19">
        <v>48</v>
      </c>
      <c r="G182" s="19">
        <v>203</v>
      </c>
      <c r="H182" s="19">
        <v>107</v>
      </c>
      <c r="I182" s="19">
        <v>-187</v>
      </c>
      <c r="J182" s="19">
        <v>-8</v>
      </c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</row>
    <row r="183" spans="1:58" x14ac:dyDescent="0.3">
      <c r="A183" s="3">
        <v>1127</v>
      </c>
      <c r="B183" s="4" t="s">
        <v>179</v>
      </c>
      <c r="C183" s="19">
        <v>-76</v>
      </c>
      <c r="D183" s="19">
        <v>95</v>
      </c>
      <c r="E183" s="19">
        <v>-42</v>
      </c>
      <c r="F183" s="19">
        <v>-86</v>
      </c>
      <c r="G183" s="19">
        <v>32</v>
      </c>
      <c r="H183" s="19">
        <v>55</v>
      </c>
      <c r="I183" s="19">
        <v>29</v>
      </c>
      <c r="J183" s="19">
        <v>13</v>
      </c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</row>
    <row r="184" spans="1:58" x14ac:dyDescent="0.3">
      <c r="A184" s="3">
        <v>1129</v>
      </c>
      <c r="B184" s="4" t="s">
        <v>180</v>
      </c>
      <c r="C184" s="19">
        <v>-2</v>
      </c>
      <c r="D184" s="19">
        <v>7</v>
      </c>
      <c r="E184" s="19">
        <v>30</v>
      </c>
      <c r="F184" s="19">
        <v>6</v>
      </c>
      <c r="G184" s="19">
        <v>-31</v>
      </c>
      <c r="H184" s="19">
        <v>13</v>
      </c>
      <c r="I184" s="19">
        <v>-1</v>
      </c>
      <c r="J184" s="19">
        <v>-9</v>
      </c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</row>
    <row r="185" spans="1:58" x14ac:dyDescent="0.3">
      <c r="A185" s="3">
        <v>1130</v>
      </c>
      <c r="B185" s="4" t="s">
        <v>181</v>
      </c>
      <c r="C185" s="19">
        <v>-3</v>
      </c>
      <c r="D185" s="19">
        <v>-6</v>
      </c>
      <c r="E185" s="19">
        <v>125</v>
      </c>
      <c r="F185" s="19">
        <v>66</v>
      </c>
      <c r="G185" s="19">
        <v>30</v>
      </c>
      <c r="H185" s="19">
        <v>-122</v>
      </c>
      <c r="I185" s="19">
        <v>-27</v>
      </c>
      <c r="J185" s="19">
        <v>-167</v>
      </c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</row>
    <row r="186" spans="1:58" x14ac:dyDescent="0.3">
      <c r="A186" s="3">
        <v>1133</v>
      </c>
      <c r="B186" s="4" t="s">
        <v>182</v>
      </c>
      <c r="C186" s="19">
        <v>-23</v>
      </c>
      <c r="D186" s="19">
        <v>-36</v>
      </c>
      <c r="E186" s="19">
        <v>-41</v>
      </c>
      <c r="F186" s="19">
        <v>-19</v>
      </c>
      <c r="G186" s="19">
        <v>-21</v>
      </c>
      <c r="H186" s="19">
        <v>-61</v>
      </c>
      <c r="I186" s="19">
        <v>-41</v>
      </c>
      <c r="J186" s="19">
        <v>-20</v>
      </c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</row>
    <row r="187" spans="1:58" x14ac:dyDescent="0.3">
      <c r="A187" s="3">
        <v>1134</v>
      </c>
      <c r="B187" s="4" t="s">
        <v>183</v>
      </c>
      <c r="C187" s="19">
        <v>-21</v>
      </c>
      <c r="D187" s="19">
        <v>-36</v>
      </c>
      <c r="E187" s="19">
        <v>2</v>
      </c>
      <c r="F187" s="19">
        <v>-9</v>
      </c>
      <c r="G187" s="19">
        <v>-3</v>
      </c>
      <c r="H187" s="19">
        <v>-24</v>
      </c>
      <c r="I187" s="19">
        <v>-54</v>
      </c>
      <c r="J187" s="19">
        <v>-36</v>
      </c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</row>
    <row r="188" spans="1:58" x14ac:dyDescent="0.3">
      <c r="A188" s="3">
        <v>1135</v>
      </c>
      <c r="B188" s="4" t="s">
        <v>184</v>
      </c>
      <c r="C188" s="19">
        <v>19</v>
      </c>
      <c r="D188" s="19">
        <v>31</v>
      </c>
      <c r="E188" s="19">
        <v>-36</v>
      </c>
      <c r="F188" s="19">
        <v>-6</v>
      </c>
      <c r="G188" s="19">
        <v>-14</v>
      </c>
      <c r="H188" s="19">
        <v>-55</v>
      </c>
      <c r="I188" s="19">
        <v>-9</v>
      </c>
      <c r="J188" s="19">
        <v>-89</v>
      </c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</row>
    <row r="189" spans="1:58" x14ac:dyDescent="0.3">
      <c r="A189" s="3">
        <v>1141</v>
      </c>
      <c r="B189" s="4" t="s">
        <v>185</v>
      </c>
      <c r="C189" s="19">
        <v>12</v>
      </c>
      <c r="D189" s="19">
        <v>5</v>
      </c>
      <c r="E189" s="19">
        <v>14</v>
      </c>
      <c r="F189" s="19">
        <v>-7</v>
      </c>
      <c r="G189" s="19">
        <v>41</v>
      </c>
      <c r="H189" s="19">
        <v>26</v>
      </c>
      <c r="I189" s="19">
        <v>3</v>
      </c>
      <c r="J189" s="19">
        <v>-50</v>
      </c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</row>
    <row r="190" spans="1:58" x14ac:dyDescent="0.3">
      <c r="A190" s="3">
        <v>1142</v>
      </c>
      <c r="B190" s="4" t="s">
        <v>186</v>
      </c>
      <c r="C190" s="19">
        <v>71</v>
      </c>
      <c r="D190" s="19">
        <v>111</v>
      </c>
      <c r="E190" s="19">
        <v>127</v>
      </c>
      <c r="F190" s="19">
        <v>74</v>
      </c>
      <c r="G190" s="19">
        <v>-13</v>
      </c>
      <c r="H190" s="19">
        <v>-3</v>
      </c>
      <c r="I190" s="19">
        <v>-8</v>
      </c>
      <c r="J190" s="19">
        <v>-73</v>
      </c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</row>
    <row r="191" spans="1:58" x14ac:dyDescent="0.3">
      <c r="A191" s="3">
        <v>1144</v>
      </c>
      <c r="B191" s="4" t="s">
        <v>187</v>
      </c>
      <c r="C191" s="19">
        <v>-3</v>
      </c>
      <c r="D191" s="19">
        <v>-6</v>
      </c>
      <c r="E191" s="19">
        <v>5</v>
      </c>
      <c r="F191" s="19">
        <v>3</v>
      </c>
      <c r="G191" s="19">
        <v>-2</v>
      </c>
      <c r="H191" s="19">
        <v>-7</v>
      </c>
      <c r="I191" s="19">
        <v>9</v>
      </c>
      <c r="J191" s="19">
        <v>7</v>
      </c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</row>
    <row r="192" spans="1:58" x14ac:dyDescent="0.3">
      <c r="A192" s="3">
        <v>1145</v>
      </c>
      <c r="B192" s="4" t="s">
        <v>188</v>
      </c>
      <c r="C192" s="19">
        <v>-4</v>
      </c>
      <c r="D192" s="19">
        <v>6</v>
      </c>
      <c r="E192" s="19">
        <v>2</v>
      </c>
      <c r="F192" s="19">
        <v>2</v>
      </c>
      <c r="G192" s="19">
        <v>-12</v>
      </c>
      <c r="H192" s="19">
        <v>-6</v>
      </c>
      <c r="I192" s="19">
        <v>-7</v>
      </c>
      <c r="J192" s="19">
        <v>-4</v>
      </c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</row>
    <row r="193" spans="1:58" x14ac:dyDescent="0.3">
      <c r="A193" s="3">
        <v>1146</v>
      </c>
      <c r="B193" s="4" t="s">
        <v>189</v>
      </c>
      <c r="C193" s="19">
        <v>54</v>
      </c>
      <c r="D193" s="19">
        <v>41</v>
      </c>
      <c r="E193" s="19">
        <v>33</v>
      </c>
      <c r="F193" s="19">
        <v>75</v>
      </c>
      <c r="G193" s="19">
        <v>41</v>
      </c>
      <c r="H193" s="19">
        <v>-27</v>
      </c>
      <c r="I193" s="19">
        <v>-1</v>
      </c>
      <c r="J193" s="19">
        <v>-91</v>
      </c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</row>
    <row r="194" spans="1:58" x14ac:dyDescent="0.3">
      <c r="A194" s="3">
        <v>1149</v>
      </c>
      <c r="B194" s="4" t="s">
        <v>190</v>
      </c>
      <c r="C194" s="19">
        <v>-51</v>
      </c>
      <c r="D194" s="19">
        <v>38</v>
      </c>
      <c r="E194" s="19">
        <v>34</v>
      </c>
      <c r="F194" s="19">
        <v>142</v>
      </c>
      <c r="G194" s="19">
        <v>-98</v>
      </c>
      <c r="H194" s="19">
        <v>-187</v>
      </c>
      <c r="I194" s="19">
        <v>-231</v>
      </c>
      <c r="J194" s="19">
        <v>-145</v>
      </c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</row>
    <row r="195" spans="1:58" x14ac:dyDescent="0.3">
      <c r="A195" s="3">
        <v>1151</v>
      </c>
      <c r="B195" s="4" t="s">
        <v>191</v>
      </c>
      <c r="C195" s="19">
        <v>-7</v>
      </c>
      <c r="D195" s="19">
        <v>0</v>
      </c>
      <c r="E195" s="19">
        <v>-11</v>
      </c>
      <c r="F195" s="19">
        <v>3</v>
      </c>
      <c r="G195" s="19">
        <v>-8</v>
      </c>
      <c r="H195" s="19">
        <v>-8</v>
      </c>
      <c r="I195" s="19">
        <v>6</v>
      </c>
      <c r="J195" s="19">
        <v>5</v>
      </c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</row>
    <row r="196" spans="1:58" x14ac:dyDescent="0.3">
      <c r="A196" s="3">
        <v>1160</v>
      </c>
      <c r="B196" s="6" t="s">
        <v>459</v>
      </c>
      <c r="C196" s="20">
        <v>-32</v>
      </c>
      <c r="D196" s="20">
        <v>-1</v>
      </c>
      <c r="E196" s="20">
        <v>-27</v>
      </c>
      <c r="F196" s="20">
        <v>-13</v>
      </c>
      <c r="G196" s="20">
        <v>-72</v>
      </c>
      <c r="H196" s="20">
        <v>-38</v>
      </c>
      <c r="I196" s="20">
        <v>-7</v>
      </c>
      <c r="J196" s="20">
        <v>-78</v>
      </c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</row>
    <row r="197" spans="1:58" x14ac:dyDescent="0.3">
      <c r="A197" s="3">
        <v>1201</v>
      </c>
      <c r="B197" s="4" t="s">
        <v>193</v>
      </c>
      <c r="C197" s="19">
        <v>-400</v>
      </c>
      <c r="D197" s="19">
        <v>-623</v>
      </c>
      <c r="E197" s="19">
        <v>-139</v>
      </c>
      <c r="F197" s="19">
        <v>-104</v>
      </c>
      <c r="G197" s="19">
        <v>-362</v>
      </c>
      <c r="H197" s="19">
        <v>-683</v>
      </c>
      <c r="I197" s="19">
        <v>-525</v>
      </c>
      <c r="J197" s="19">
        <v>-820</v>
      </c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</row>
    <row r="198" spans="1:58" x14ac:dyDescent="0.3">
      <c r="A198" s="3">
        <v>1211</v>
      </c>
      <c r="B198" s="4" t="s">
        <v>194</v>
      </c>
      <c r="C198" s="19">
        <v>-16</v>
      </c>
      <c r="D198" s="19">
        <v>5</v>
      </c>
      <c r="E198" s="19">
        <v>11</v>
      </c>
      <c r="F198" s="19">
        <v>-32</v>
      </c>
      <c r="G198" s="19">
        <v>21</v>
      </c>
      <c r="H198" s="19">
        <v>-20</v>
      </c>
      <c r="I198" s="19">
        <v>10</v>
      </c>
      <c r="J198" s="19">
        <v>-51</v>
      </c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</row>
    <row r="199" spans="1:58" x14ac:dyDescent="0.3">
      <c r="A199" s="3">
        <v>1216</v>
      </c>
      <c r="B199" s="4" t="s">
        <v>195</v>
      </c>
      <c r="C199" s="19">
        <v>59</v>
      </c>
      <c r="D199" s="19">
        <v>2</v>
      </c>
      <c r="E199" s="19">
        <v>72</v>
      </c>
      <c r="F199" s="19">
        <v>18</v>
      </c>
      <c r="G199" s="19">
        <v>-14</v>
      </c>
      <c r="H199" s="19">
        <v>-1</v>
      </c>
      <c r="I199" s="19">
        <v>32</v>
      </c>
      <c r="J199" s="19">
        <v>34</v>
      </c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</row>
    <row r="200" spans="1:58" x14ac:dyDescent="0.3">
      <c r="A200" s="3">
        <v>1219</v>
      </c>
      <c r="B200" s="4" t="s">
        <v>196</v>
      </c>
      <c r="C200" s="19">
        <v>-54</v>
      </c>
      <c r="D200" s="19">
        <v>-84</v>
      </c>
      <c r="E200" s="19">
        <v>-68</v>
      </c>
      <c r="F200" s="19">
        <v>-59</v>
      </c>
      <c r="G200" s="19">
        <v>-125</v>
      </c>
      <c r="H200" s="19">
        <v>-108</v>
      </c>
      <c r="I200" s="19">
        <v>-110</v>
      </c>
      <c r="J200" s="19">
        <v>12</v>
      </c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</row>
    <row r="201" spans="1:58" x14ac:dyDescent="0.3">
      <c r="A201" s="3">
        <v>1221</v>
      </c>
      <c r="B201" s="4" t="s">
        <v>197</v>
      </c>
      <c r="C201" s="19">
        <v>-78</v>
      </c>
      <c r="D201" s="19">
        <v>-77</v>
      </c>
      <c r="E201" s="19">
        <v>-72</v>
      </c>
      <c r="F201" s="19">
        <v>0</v>
      </c>
      <c r="G201" s="19">
        <v>-32</v>
      </c>
      <c r="H201" s="19">
        <v>-97</v>
      </c>
      <c r="I201" s="19">
        <v>-154</v>
      </c>
      <c r="J201" s="19">
        <v>-250</v>
      </c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</row>
    <row r="202" spans="1:58" x14ac:dyDescent="0.3">
      <c r="A202" s="3">
        <v>1222</v>
      </c>
      <c r="B202" s="4" t="s">
        <v>198</v>
      </c>
      <c r="C202" s="19">
        <v>-11</v>
      </c>
      <c r="D202" s="19">
        <v>-8</v>
      </c>
      <c r="E202" s="19">
        <v>-4</v>
      </c>
      <c r="F202" s="19">
        <v>-6</v>
      </c>
      <c r="G202" s="19">
        <v>41</v>
      </c>
      <c r="H202" s="19">
        <v>7</v>
      </c>
      <c r="I202" s="19">
        <v>54</v>
      </c>
      <c r="J202" s="19">
        <v>-11</v>
      </c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</row>
    <row r="203" spans="1:58" x14ac:dyDescent="0.3">
      <c r="A203" s="3">
        <v>1223</v>
      </c>
      <c r="B203" s="4" t="s">
        <v>199</v>
      </c>
      <c r="C203" s="19">
        <v>-45</v>
      </c>
      <c r="D203" s="19">
        <v>-8</v>
      </c>
      <c r="E203" s="19">
        <v>-26</v>
      </c>
      <c r="F203" s="19">
        <v>-8</v>
      </c>
      <c r="G203" s="19">
        <v>27</v>
      </c>
      <c r="H203" s="19">
        <v>22</v>
      </c>
      <c r="I203" s="19">
        <v>39</v>
      </c>
      <c r="J203" s="19">
        <v>-6</v>
      </c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</row>
    <row r="204" spans="1:58" x14ac:dyDescent="0.3">
      <c r="A204" s="3">
        <v>1224</v>
      </c>
      <c r="B204" s="4" t="s">
        <v>200</v>
      </c>
      <c r="C204" s="19">
        <v>-39</v>
      </c>
      <c r="D204" s="19">
        <v>-21</v>
      </c>
      <c r="E204" s="19">
        <v>-90</v>
      </c>
      <c r="F204" s="19">
        <v>-123</v>
      </c>
      <c r="G204" s="19">
        <v>-61</v>
      </c>
      <c r="H204" s="19">
        <v>-22</v>
      </c>
      <c r="I204" s="19">
        <v>-42</v>
      </c>
      <c r="J204" s="19">
        <v>-75</v>
      </c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</row>
    <row r="205" spans="1:58" x14ac:dyDescent="0.3">
      <c r="A205" s="3">
        <v>1227</v>
      </c>
      <c r="B205" s="4" t="s">
        <v>201</v>
      </c>
      <c r="C205" s="19">
        <v>-5</v>
      </c>
      <c r="D205" s="19">
        <v>13</v>
      </c>
      <c r="E205" s="19">
        <v>1</v>
      </c>
      <c r="F205" s="19">
        <v>4</v>
      </c>
      <c r="G205" s="19">
        <v>8</v>
      </c>
      <c r="H205" s="19">
        <v>10</v>
      </c>
      <c r="I205" s="19">
        <v>-1</v>
      </c>
      <c r="J205" s="19">
        <v>-20</v>
      </c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</row>
    <row r="206" spans="1:58" x14ac:dyDescent="0.3">
      <c r="A206" s="3">
        <v>1228</v>
      </c>
      <c r="B206" s="4" t="s">
        <v>202</v>
      </c>
      <c r="C206" s="19">
        <v>-79</v>
      </c>
      <c r="D206" s="19">
        <v>-116</v>
      </c>
      <c r="E206" s="19">
        <v>-30</v>
      </c>
      <c r="F206" s="19">
        <v>-57</v>
      </c>
      <c r="G206" s="19">
        <v>-84</v>
      </c>
      <c r="H206" s="19">
        <v>-50</v>
      </c>
      <c r="I206" s="19">
        <v>-52</v>
      </c>
      <c r="J206" s="19">
        <v>-167</v>
      </c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</row>
    <row r="207" spans="1:58" x14ac:dyDescent="0.3">
      <c r="A207" s="3">
        <v>1231</v>
      </c>
      <c r="B207" s="4" t="s">
        <v>203</v>
      </c>
      <c r="C207" s="19">
        <v>-28</v>
      </c>
      <c r="D207" s="19">
        <v>-28</v>
      </c>
      <c r="E207" s="19">
        <v>-58</v>
      </c>
      <c r="F207" s="19">
        <v>-62</v>
      </c>
      <c r="G207" s="19">
        <v>-40</v>
      </c>
      <c r="H207" s="19">
        <v>-66</v>
      </c>
      <c r="I207" s="19">
        <v>-87</v>
      </c>
      <c r="J207" s="19">
        <v>-71</v>
      </c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</row>
    <row r="208" spans="1:58" x14ac:dyDescent="0.3">
      <c r="A208" s="3">
        <v>1232</v>
      </c>
      <c r="B208" s="4" t="s">
        <v>204</v>
      </c>
      <c r="C208" s="19">
        <v>-4</v>
      </c>
      <c r="D208" s="19">
        <v>-11</v>
      </c>
      <c r="E208" s="19">
        <v>-10</v>
      </c>
      <c r="F208" s="19">
        <v>-11</v>
      </c>
      <c r="G208" s="19">
        <v>-8</v>
      </c>
      <c r="H208" s="19">
        <v>-18</v>
      </c>
      <c r="I208" s="19">
        <v>-6</v>
      </c>
      <c r="J208" s="19">
        <v>14</v>
      </c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</row>
    <row r="209" spans="1:58" x14ac:dyDescent="0.3">
      <c r="A209" s="3">
        <v>1233</v>
      </c>
      <c r="B209" s="4" t="s">
        <v>205</v>
      </c>
      <c r="C209" s="19">
        <v>-4</v>
      </c>
      <c r="D209" s="19">
        <v>-8</v>
      </c>
      <c r="E209" s="19">
        <v>-4</v>
      </c>
      <c r="F209" s="19">
        <v>-23</v>
      </c>
      <c r="G209" s="19">
        <v>6</v>
      </c>
      <c r="H209" s="19">
        <v>11</v>
      </c>
      <c r="I209" s="19">
        <v>17</v>
      </c>
      <c r="J209" s="19">
        <v>-12</v>
      </c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</row>
    <row r="210" spans="1:58" x14ac:dyDescent="0.3">
      <c r="A210" s="3">
        <v>1234</v>
      </c>
      <c r="B210" s="4" t="s">
        <v>206</v>
      </c>
      <c r="C210" s="19">
        <v>2</v>
      </c>
      <c r="D210" s="19">
        <v>-14</v>
      </c>
      <c r="E210" s="19">
        <v>-14</v>
      </c>
      <c r="F210" s="19">
        <v>6</v>
      </c>
      <c r="G210" s="19">
        <v>-7</v>
      </c>
      <c r="H210" s="19">
        <v>-10</v>
      </c>
      <c r="I210" s="19">
        <v>2</v>
      </c>
      <c r="J210" s="19">
        <v>-7</v>
      </c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</row>
    <row r="211" spans="1:58" x14ac:dyDescent="0.3">
      <c r="A211" s="3">
        <v>1235</v>
      </c>
      <c r="B211" s="4" t="s">
        <v>207</v>
      </c>
      <c r="C211" s="19">
        <v>-48</v>
      </c>
      <c r="D211" s="19">
        <v>-88</v>
      </c>
      <c r="E211" s="19">
        <v>-66</v>
      </c>
      <c r="F211" s="19">
        <v>-33</v>
      </c>
      <c r="G211" s="19">
        <v>34</v>
      </c>
      <c r="H211" s="19">
        <v>-109</v>
      </c>
      <c r="I211" s="19">
        <v>-61</v>
      </c>
      <c r="J211" s="19">
        <v>-27</v>
      </c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</row>
    <row r="212" spans="1:58" x14ac:dyDescent="0.3">
      <c r="A212" s="3">
        <v>1238</v>
      </c>
      <c r="B212" s="4" t="s">
        <v>208</v>
      </c>
      <c r="C212" s="19">
        <v>-3</v>
      </c>
      <c r="D212" s="19">
        <v>-55</v>
      </c>
      <c r="E212" s="19">
        <v>-43</v>
      </c>
      <c r="F212" s="19">
        <v>-86</v>
      </c>
      <c r="G212" s="19">
        <v>-91</v>
      </c>
      <c r="H212" s="19">
        <v>-61</v>
      </c>
      <c r="I212" s="19">
        <v>-78</v>
      </c>
      <c r="J212" s="19">
        <v>36</v>
      </c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</row>
    <row r="213" spans="1:58" x14ac:dyDescent="0.3">
      <c r="A213" s="3">
        <v>1241</v>
      </c>
      <c r="B213" s="4" t="s">
        <v>209</v>
      </c>
      <c r="C213" s="19">
        <v>-1</v>
      </c>
      <c r="D213" s="19">
        <v>-56</v>
      </c>
      <c r="E213" s="19">
        <v>0</v>
      </c>
      <c r="F213" s="19">
        <v>12</v>
      </c>
      <c r="G213" s="19">
        <v>-6</v>
      </c>
      <c r="H213" s="19">
        <v>24</v>
      </c>
      <c r="I213" s="19">
        <v>24</v>
      </c>
      <c r="J213" s="19">
        <v>4</v>
      </c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</row>
    <row r="214" spans="1:58" x14ac:dyDescent="0.3">
      <c r="A214" s="3">
        <v>1242</v>
      </c>
      <c r="B214" s="4" t="s">
        <v>210</v>
      </c>
      <c r="C214" s="19">
        <v>-5</v>
      </c>
      <c r="D214" s="19">
        <v>1</v>
      </c>
      <c r="E214" s="19">
        <v>5</v>
      </c>
      <c r="F214" s="19">
        <v>-13</v>
      </c>
      <c r="G214" s="19">
        <v>-3</v>
      </c>
      <c r="H214" s="19">
        <v>0</v>
      </c>
      <c r="I214" s="19">
        <v>15</v>
      </c>
      <c r="J214" s="19">
        <v>-18</v>
      </c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</row>
    <row r="215" spans="1:58" x14ac:dyDescent="0.3">
      <c r="A215" s="3">
        <v>1243</v>
      </c>
      <c r="B215" s="4" t="s">
        <v>63</v>
      </c>
      <c r="C215" s="19">
        <v>260</v>
      </c>
      <c r="D215" s="19">
        <v>227</v>
      </c>
      <c r="E215" s="19">
        <v>174</v>
      </c>
      <c r="F215" s="19">
        <v>238</v>
      </c>
      <c r="G215" s="19">
        <v>162</v>
      </c>
      <c r="H215" s="19">
        <v>369</v>
      </c>
      <c r="I215" s="19">
        <v>252</v>
      </c>
      <c r="J215" s="19">
        <v>194</v>
      </c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</row>
    <row r="216" spans="1:58" x14ac:dyDescent="0.3">
      <c r="A216" s="3">
        <v>1244</v>
      </c>
      <c r="B216" s="4" t="s">
        <v>211</v>
      </c>
      <c r="C216" s="19">
        <v>-21</v>
      </c>
      <c r="D216" s="19">
        <v>28</v>
      </c>
      <c r="E216" s="19">
        <v>-27</v>
      </c>
      <c r="F216" s="19">
        <v>7</v>
      </c>
      <c r="G216" s="19">
        <v>28</v>
      </c>
      <c r="H216" s="19">
        <v>39</v>
      </c>
      <c r="I216" s="19">
        <v>-16</v>
      </c>
      <c r="J216" s="19">
        <v>16</v>
      </c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</row>
    <row r="217" spans="1:58" x14ac:dyDescent="0.3">
      <c r="A217" s="3">
        <v>1245</v>
      </c>
      <c r="B217" s="4" t="s">
        <v>212</v>
      </c>
      <c r="C217" s="19">
        <v>57</v>
      </c>
      <c r="D217" s="19">
        <v>35</v>
      </c>
      <c r="E217" s="19">
        <v>-16</v>
      </c>
      <c r="F217" s="19">
        <v>24</v>
      </c>
      <c r="G217" s="19">
        <v>-3</v>
      </c>
      <c r="H217" s="19">
        <v>90</v>
      </c>
      <c r="I217" s="19">
        <v>-72</v>
      </c>
      <c r="J217" s="19">
        <v>-45</v>
      </c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</row>
    <row r="218" spans="1:58" x14ac:dyDescent="0.3">
      <c r="A218" s="3">
        <v>1246</v>
      </c>
      <c r="B218" s="4" t="s">
        <v>213</v>
      </c>
      <c r="C218" s="19">
        <v>81</v>
      </c>
      <c r="D218" s="19">
        <v>172</v>
      </c>
      <c r="E218" s="19">
        <v>230</v>
      </c>
      <c r="F218" s="19">
        <v>181</v>
      </c>
      <c r="G218" s="19">
        <v>258</v>
      </c>
      <c r="H218" s="19">
        <v>172</v>
      </c>
      <c r="I218" s="19">
        <v>101</v>
      </c>
      <c r="J218" s="19">
        <v>277</v>
      </c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</row>
    <row r="219" spans="1:58" x14ac:dyDescent="0.3">
      <c r="A219" s="3">
        <v>1247</v>
      </c>
      <c r="B219" s="4" t="s">
        <v>214</v>
      </c>
      <c r="C219" s="19">
        <v>259</v>
      </c>
      <c r="D219" s="19">
        <v>254</v>
      </c>
      <c r="E219" s="19">
        <v>189</v>
      </c>
      <c r="F219" s="19">
        <v>163</v>
      </c>
      <c r="G219" s="19">
        <v>187</v>
      </c>
      <c r="H219" s="19">
        <v>212</v>
      </c>
      <c r="I219" s="19">
        <v>205</v>
      </c>
      <c r="J219" s="19">
        <v>24</v>
      </c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</row>
    <row r="220" spans="1:58" x14ac:dyDescent="0.3">
      <c r="A220" s="3">
        <v>1251</v>
      </c>
      <c r="B220" s="4" t="s">
        <v>215</v>
      </c>
      <c r="C220" s="19">
        <v>43</v>
      </c>
      <c r="D220" s="19">
        <v>-10</v>
      </c>
      <c r="E220" s="19">
        <v>-3</v>
      </c>
      <c r="F220" s="19">
        <v>-2</v>
      </c>
      <c r="G220" s="19">
        <v>-43</v>
      </c>
      <c r="H220" s="19">
        <v>16</v>
      </c>
      <c r="I220" s="19">
        <v>-24</v>
      </c>
      <c r="J220" s="19">
        <v>-8</v>
      </c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</row>
    <row r="221" spans="1:58" x14ac:dyDescent="0.3">
      <c r="A221" s="3">
        <v>1252</v>
      </c>
      <c r="B221" s="4" t="s">
        <v>216</v>
      </c>
      <c r="C221" s="19">
        <v>12</v>
      </c>
      <c r="D221" s="19">
        <v>-1</v>
      </c>
      <c r="E221" s="19">
        <v>11</v>
      </c>
      <c r="F221" s="19">
        <v>-12</v>
      </c>
      <c r="G221" s="19">
        <v>0</v>
      </c>
      <c r="H221" s="19">
        <v>0</v>
      </c>
      <c r="I221" s="19">
        <v>-3</v>
      </c>
      <c r="J221" s="19">
        <v>-5</v>
      </c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</row>
    <row r="222" spans="1:58" x14ac:dyDescent="0.3">
      <c r="A222" s="3">
        <v>1253</v>
      </c>
      <c r="B222" s="4" t="s">
        <v>217</v>
      </c>
      <c r="C222" s="19">
        <v>-1</v>
      </c>
      <c r="D222" s="19">
        <v>29</v>
      </c>
      <c r="E222" s="19">
        <v>64</v>
      </c>
      <c r="F222" s="19">
        <v>74</v>
      </c>
      <c r="G222" s="19">
        <v>4</v>
      </c>
      <c r="H222" s="19">
        <v>55</v>
      </c>
      <c r="I222" s="19">
        <v>9</v>
      </c>
      <c r="J222" s="19">
        <v>39</v>
      </c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</row>
    <row r="223" spans="1:58" x14ac:dyDescent="0.3">
      <c r="A223" s="3">
        <v>1256</v>
      </c>
      <c r="B223" s="4" t="s">
        <v>218</v>
      </c>
      <c r="C223" s="19">
        <v>103</v>
      </c>
      <c r="D223" s="19">
        <v>125</v>
      </c>
      <c r="E223" s="19">
        <v>164</v>
      </c>
      <c r="F223" s="19">
        <v>61</v>
      </c>
      <c r="G223" s="19">
        <v>83</v>
      </c>
      <c r="H223" s="19">
        <v>11</v>
      </c>
      <c r="I223" s="19">
        <v>99</v>
      </c>
      <c r="J223" s="19">
        <v>26</v>
      </c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</row>
    <row r="224" spans="1:58" x14ac:dyDescent="0.3">
      <c r="A224" s="3">
        <v>1259</v>
      </c>
      <c r="B224" s="4" t="s">
        <v>219</v>
      </c>
      <c r="C224" s="19">
        <v>7</v>
      </c>
      <c r="D224" s="19">
        <v>59</v>
      </c>
      <c r="E224" s="19">
        <v>90</v>
      </c>
      <c r="F224" s="19">
        <v>98</v>
      </c>
      <c r="G224" s="19">
        <v>-7</v>
      </c>
      <c r="H224" s="19">
        <v>56</v>
      </c>
      <c r="I224" s="19">
        <v>-37</v>
      </c>
      <c r="J224" s="19">
        <v>-83</v>
      </c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</row>
    <row r="225" spans="1:58" x14ac:dyDescent="0.3">
      <c r="A225" s="3">
        <v>1260</v>
      </c>
      <c r="B225" s="4" t="s">
        <v>220</v>
      </c>
      <c r="C225" s="19">
        <v>4</v>
      </c>
      <c r="D225" s="19">
        <v>21</v>
      </c>
      <c r="E225" s="19">
        <v>-16</v>
      </c>
      <c r="F225" s="19">
        <v>-6</v>
      </c>
      <c r="G225" s="19">
        <v>-63</v>
      </c>
      <c r="H225" s="19">
        <v>37</v>
      </c>
      <c r="I225" s="19">
        <v>-22</v>
      </c>
      <c r="J225" s="19">
        <v>-41</v>
      </c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</row>
    <row r="226" spans="1:58" x14ac:dyDescent="0.3">
      <c r="A226" s="3">
        <v>1263</v>
      </c>
      <c r="B226" s="4" t="s">
        <v>221</v>
      </c>
      <c r="C226" s="19">
        <v>32</v>
      </c>
      <c r="D226" s="19">
        <v>14</v>
      </c>
      <c r="E226" s="19">
        <v>-1</v>
      </c>
      <c r="F226" s="19">
        <v>115</v>
      </c>
      <c r="G226" s="19">
        <v>167</v>
      </c>
      <c r="H226" s="19">
        <v>84</v>
      </c>
      <c r="I226" s="19">
        <v>24</v>
      </c>
      <c r="J226" s="19">
        <v>-34</v>
      </c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</row>
    <row r="227" spans="1:58" x14ac:dyDescent="0.3">
      <c r="A227" s="3">
        <v>1264</v>
      </c>
      <c r="B227" s="4" t="s">
        <v>222</v>
      </c>
      <c r="C227" s="19">
        <v>0</v>
      </c>
      <c r="D227" s="19">
        <v>-16</v>
      </c>
      <c r="E227" s="19">
        <v>38</v>
      </c>
      <c r="F227" s="19">
        <v>5</v>
      </c>
      <c r="G227" s="19">
        <v>6</v>
      </c>
      <c r="H227" s="19">
        <v>-14</v>
      </c>
      <c r="I227" s="19">
        <v>-7</v>
      </c>
      <c r="J227" s="19">
        <v>14</v>
      </c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</row>
    <row r="228" spans="1:58" x14ac:dyDescent="0.3">
      <c r="A228" s="3">
        <v>1265</v>
      </c>
      <c r="B228" s="4" t="s">
        <v>223</v>
      </c>
      <c r="C228" s="19">
        <v>-12</v>
      </c>
      <c r="D228" s="19">
        <v>-5</v>
      </c>
      <c r="E228" s="19">
        <v>4</v>
      </c>
      <c r="F228" s="19">
        <v>-2</v>
      </c>
      <c r="G228" s="19">
        <v>-1</v>
      </c>
      <c r="H228" s="19">
        <v>9</v>
      </c>
      <c r="I228" s="19">
        <v>1</v>
      </c>
      <c r="J228" s="19">
        <v>-24</v>
      </c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</row>
    <row r="229" spans="1:58" x14ac:dyDescent="0.3">
      <c r="A229" s="3">
        <v>1266</v>
      </c>
      <c r="B229" s="4" t="s">
        <v>224</v>
      </c>
      <c r="C229" s="19">
        <v>19</v>
      </c>
      <c r="D229" s="19">
        <v>10</v>
      </c>
      <c r="E229" s="19">
        <v>-8</v>
      </c>
      <c r="F229" s="19">
        <v>-10</v>
      </c>
      <c r="G229" s="19">
        <v>5</v>
      </c>
      <c r="H229" s="19">
        <v>-12</v>
      </c>
      <c r="I229" s="19">
        <v>3</v>
      </c>
      <c r="J229" s="19">
        <v>9</v>
      </c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</row>
    <row r="230" spans="1:58" x14ac:dyDescent="0.3">
      <c r="A230" s="3">
        <v>1401</v>
      </c>
      <c r="B230" s="4" t="s">
        <v>225</v>
      </c>
      <c r="C230" s="19">
        <v>-184</v>
      </c>
      <c r="D230" s="19">
        <v>-57</v>
      </c>
      <c r="E230" s="19">
        <v>-141</v>
      </c>
      <c r="F230" s="19">
        <v>-76</v>
      </c>
      <c r="G230" s="19">
        <v>-70</v>
      </c>
      <c r="H230" s="19">
        <v>-87</v>
      </c>
      <c r="I230" s="19">
        <v>-94</v>
      </c>
      <c r="J230" s="19">
        <v>-140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</row>
    <row r="231" spans="1:58" x14ac:dyDescent="0.3">
      <c r="A231" s="3">
        <v>1411</v>
      </c>
      <c r="B231" s="4" t="s">
        <v>226</v>
      </c>
      <c r="C231" s="19">
        <v>-9</v>
      </c>
      <c r="D231" s="19">
        <v>-18</v>
      </c>
      <c r="E231" s="19">
        <v>-34</v>
      </c>
      <c r="F231" s="19">
        <v>-4</v>
      </c>
      <c r="G231" s="19">
        <v>-2</v>
      </c>
      <c r="H231" s="19">
        <v>3</v>
      </c>
      <c r="I231" s="19">
        <v>10</v>
      </c>
      <c r="J231" s="19">
        <v>-30</v>
      </c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</row>
    <row r="232" spans="1:58" x14ac:dyDescent="0.3">
      <c r="A232" s="3">
        <v>1412</v>
      </c>
      <c r="B232" s="4" t="s">
        <v>227</v>
      </c>
      <c r="C232" s="19">
        <v>-14</v>
      </c>
      <c r="D232" s="19">
        <v>-25</v>
      </c>
      <c r="E232" s="19">
        <v>-21</v>
      </c>
      <c r="F232" s="19">
        <v>-26</v>
      </c>
      <c r="G232" s="19">
        <v>-18</v>
      </c>
      <c r="H232" s="19">
        <v>-15</v>
      </c>
      <c r="I232" s="19">
        <v>4</v>
      </c>
      <c r="J232" s="19">
        <v>-5</v>
      </c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</row>
    <row r="233" spans="1:58" x14ac:dyDescent="0.3">
      <c r="A233" s="3">
        <v>1413</v>
      </c>
      <c r="B233" s="4" t="s">
        <v>228</v>
      </c>
      <c r="C233" s="19">
        <v>-24</v>
      </c>
      <c r="D233" s="19">
        <v>-19</v>
      </c>
      <c r="E233" s="19">
        <v>-28</v>
      </c>
      <c r="F233" s="19">
        <v>-23</v>
      </c>
      <c r="G233" s="19">
        <v>10</v>
      </c>
      <c r="H233" s="19">
        <v>-17</v>
      </c>
      <c r="I233" s="19">
        <v>2</v>
      </c>
      <c r="J233" s="19">
        <v>-61</v>
      </c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</row>
    <row r="234" spans="1:58" x14ac:dyDescent="0.3">
      <c r="A234" s="3">
        <v>1416</v>
      </c>
      <c r="B234" s="4" t="s">
        <v>229</v>
      </c>
      <c r="C234" s="19">
        <v>-8</v>
      </c>
      <c r="D234" s="19">
        <v>-73</v>
      </c>
      <c r="E234" s="19">
        <v>-26</v>
      </c>
      <c r="F234" s="19">
        <v>-59</v>
      </c>
      <c r="G234" s="19">
        <v>-36</v>
      </c>
      <c r="H234" s="19">
        <v>-99</v>
      </c>
      <c r="I234" s="19">
        <v>-117</v>
      </c>
      <c r="J234" s="19">
        <v>-100</v>
      </c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</row>
    <row r="235" spans="1:58" x14ac:dyDescent="0.3">
      <c r="A235" s="3">
        <v>1417</v>
      </c>
      <c r="B235" s="4" t="s">
        <v>230</v>
      </c>
      <c r="C235" s="19">
        <v>-36</v>
      </c>
      <c r="D235" s="19">
        <v>-5</v>
      </c>
      <c r="E235" s="19">
        <v>-29</v>
      </c>
      <c r="F235" s="19">
        <v>-54</v>
      </c>
      <c r="G235" s="19">
        <v>-13</v>
      </c>
      <c r="H235" s="19">
        <v>-1</v>
      </c>
      <c r="I235" s="19">
        <v>13</v>
      </c>
      <c r="J235" s="19">
        <v>-30</v>
      </c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</row>
    <row r="236" spans="1:58" x14ac:dyDescent="0.3">
      <c r="A236" s="3">
        <v>1418</v>
      </c>
      <c r="B236" s="4" t="s">
        <v>231</v>
      </c>
      <c r="C236" s="19">
        <v>-1</v>
      </c>
      <c r="D236" s="19">
        <v>-25</v>
      </c>
      <c r="E236" s="19">
        <v>-14</v>
      </c>
      <c r="F236" s="19">
        <v>-27</v>
      </c>
      <c r="G236" s="19">
        <v>-9</v>
      </c>
      <c r="H236" s="19">
        <v>-30</v>
      </c>
      <c r="I236" s="19">
        <v>-13</v>
      </c>
      <c r="J236" s="19">
        <v>-17</v>
      </c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</row>
    <row r="237" spans="1:58" x14ac:dyDescent="0.3">
      <c r="A237" s="3">
        <v>1419</v>
      </c>
      <c r="B237" s="4" t="s">
        <v>232</v>
      </c>
      <c r="C237" s="19">
        <v>24</v>
      </c>
      <c r="D237" s="19">
        <v>4</v>
      </c>
      <c r="E237" s="19">
        <v>11</v>
      </c>
      <c r="F237" s="19">
        <v>11</v>
      </c>
      <c r="G237" s="19">
        <v>-3</v>
      </c>
      <c r="H237" s="19">
        <v>6</v>
      </c>
      <c r="I237" s="19">
        <v>15</v>
      </c>
      <c r="J237" s="19">
        <v>-7</v>
      </c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</row>
    <row r="238" spans="1:58" x14ac:dyDescent="0.3">
      <c r="A238" s="3">
        <v>1420</v>
      </c>
      <c r="B238" s="4" t="s">
        <v>233</v>
      </c>
      <c r="C238" s="19">
        <v>-9</v>
      </c>
      <c r="D238" s="19">
        <v>31</v>
      </c>
      <c r="E238" s="19">
        <v>-39</v>
      </c>
      <c r="F238" s="19">
        <v>-13</v>
      </c>
      <c r="G238" s="19">
        <v>-64</v>
      </c>
      <c r="H238" s="19">
        <v>29</v>
      </c>
      <c r="I238" s="19">
        <v>-30</v>
      </c>
      <c r="J238" s="19">
        <v>-35</v>
      </c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</row>
    <row r="239" spans="1:58" x14ac:dyDescent="0.3">
      <c r="A239" s="3">
        <v>1421</v>
      </c>
      <c r="B239" s="4" t="s">
        <v>234</v>
      </c>
      <c r="C239" s="19">
        <v>-8</v>
      </c>
      <c r="D239" s="19">
        <v>16</v>
      </c>
      <c r="E239" s="19">
        <v>-23</v>
      </c>
      <c r="F239" s="19">
        <v>-21</v>
      </c>
      <c r="G239" s="19">
        <v>9</v>
      </c>
      <c r="H239" s="19">
        <v>19</v>
      </c>
      <c r="I239" s="19">
        <v>-4</v>
      </c>
      <c r="J239" s="19">
        <v>-14</v>
      </c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</row>
    <row r="240" spans="1:58" x14ac:dyDescent="0.3">
      <c r="A240" s="3">
        <v>1422</v>
      </c>
      <c r="B240" s="4" t="s">
        <v>235</v>
      </c>
      <c r="C240" s="19">
        <v>-5</v>
      </c>
      <c r="D240" s="19">
        <v>-41</v>
      </c>
      <c r="E240" s="19">
        <v>-35</v>
      </c>
      <c r="F240" s="19">
        <v>-5</v>
      </c>
      <c r="G240" s="19">
        <v>-42</v>
      </c>
      <c r="H240" s="19">
        <v>-2</v>
      </c>
      <c r="I240" s="19">
        <v>-24</v>
      </c>
      <c r="J240" s="19">
        <v>3</v>
      </c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</row>
    <row r="241" spans="1:58" x14ac:dyDescent="0.3">
      <c r="A241" s="3">
        <v>1424</v>
      </c>
      <c r="B241" s="4" t="s">
        <v>236</v>
      </c>
      <c r="C241" s="19">
        <v>-52</v>
      </c>
      <c r="D241" s="19">
        <v>-79</v>
      </c>
      <c r="E241" s="19">
        <v>-78</v>
      </c>
      <c r="F241" s="19">
        <v>-81</v>
      </c>
      <c r="G241" s="19">
        <v>-130</v>
      </c>
      <c r="H241" s="19">
        <v>-150</v>
      </c>
      <c r="I241" s="19">
        <v>-74</v>
      </c>
      <c r="J241" s="19">
        <v>-83</v>
      </c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</row>
    <row r="242" spans="1:58" x14ac:dyDescent="0.3">
      <c r="A242" s="3">
        <v>1426</v>
      </c>
      <c r="B242" s="4" t="s">
        <v>237</v>
      </c>
      <c r="C242" s="19">
        <v>38</v>
      </c>
      <c r="D242" s="19">
        <v>-31</v>
      </c>
      <c r="E242" s="19">
        <v>-29</v>
      </c>
      <c r="F242" s="19">
        <v>1</v>
      </c>
      <c r="G242" s="19">
        <v>-30</v>
      </c>
      <c r="H242" s="19">
        <v>-55</v>
      </c>
      <c r="I242" s="19">
        <v>17</v>
      </c>
      <c r="J242" s="19">
        <v>-8</v>
      </c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</row>
    <row r="243" spans="1:58" x14ac:dyDescent="0.3">
      <c r="A243" s="3">
        <v>1428</v>
      </c>
      <c r="B243" s="4" t="s">
        <v>238</v>
      </c>
      <c r="C243" s="19">
        <v>5</v>
      </c>
      <c r="D243" s="19">
        <v>-29</v>
      </c>
      <c r="E243" s="19">
        <v>-32</v>
      </c>
      <c r="F243" s="19">
        <v>-2</v>
      </c>
      <c r="G243" s="19">
        <v>4</v>
      </c>
      <c r="H243" s="19">
        <v>29</v>
      </c>
      <c r="I243" s="19">
        <v>2</v>
      </c>
      <c r="J243" s="19">
        <v>-10</v>
      </c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</row>
    <row r="244" spans="1:58" x14ac:dyDescent="0.3">
      <c r="A244" s="3">
        <v>1429</v>
      </c>
      <c r="B244" s="4" t="s">
        <v>239</v>
      </c>
      <c r="C244" s="19">
        <v>-23</v>
      </c>
      <c r="D244" s="19">
        <v>-9</v>
      </c>
      <c r="E244" s="19">
        <v>4</v>
      </c>
      <c r="F244" s="19">
        <v>-7</v>
      </c>
      <c r="G244" s="19">
        <v>3</v>
      </c>
      <c r="H244" s="19">
        <v>-7</v>
      </c>
      <c r="I244" s="19">
        <v>36</v>
      </c>
      <c r="J244" s="19">
        <v>-2</v>
      </c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</row>
    <row r="245" spans="1:58" x14ac:dyDescent="0.3">
      <c r="A245" s="3">
        <v>1430</v>
      </c>
      <c r="B245" s="4" t="s">
        <v>240</v>
      </c>
      <c r="C245" s="19">
        <v>-5</v>
      </c>
      <c r="D245" s="19">
        <v>34</v>
      </c>
      <c r="E245" s="19">
        <v>32</v>
      </c>
      <c r="F245" s="19">
        <v>-20</v>
      </c>
      <c r="G245" s="19">
        <v>9</v>
      </c>
      <c r="H245" s="19">
        <v>-14</v>
      </c>
      <c r="I245" s="19">
        <v>7</v>
      </c>
      <c r="J245" s="19">
        <v>13</v>
      </c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</row>
    <row r="246" spans="1:58" x14ac:dyDescent="0.3">
      <c r="A246" s="3">
        <v>1431</v>
      </c>
      <c r="B246" s="4" t="s">
        <v>241</v>
      </c>
      <c r="C246" s="19">
        <v>-37</v>
      </c>
      <c r="D246" s="19">
        <v>-44</v>
      </c>
      <c r="E246" s="19">
        <v>-50</v>
      </c>
      <c r="F246" s="19">
        <v>-72</v>
      </c>
      <c r="G246" s="19">
        <v>-95</v>
      </c>
      <c r="H246" s="19">
        <v>-100</v>
      </c>
      <c r="I246" s="19">
        <v>-99</v>
      </c>
      <c r="J246" s="19">
        <v>-49</v>
      </c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</row>
    <row r="247" spans="1:58" x14ac:dyDescent="0.3">
      <c r="A247" s="3">
        <v>1432</v>
      </c>
      <c r="B247" s="4" t="s">
        <v>242</v>
      </c>
      <c r="C247" s="19">
        <v>-137</v>
      </c>
      <c r="D247" s="19">
        <v>-128</v>
      </c>
      <c r="E247" s="19">
        <v>-34</v>
      </c>
      <c r="F247" s="19">
        <v>-129</v>
      </c>
      <c r="G247" s="19">
        <v>-89</v>
      </c>
      <c r="H247" s="19">
        <v>-135</v>
      </c>
      <c r="I247" s="19">
        <v>-190</v>
      </c>
      <c r="J247" s="19">
        <v>-123</v>
      </c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</row>
    <row r="248" spans="1:58" x14ac:dyDescent="0.3">
      <c r="A248" s="3">
        <v>1433</v>
      </c>
      <c r="B248" s="4" t="s">
        <v>243</v>
      </c>
      <c r="C248" s="19">
        <v>-9</v>
      </c>
      <c r="D248" s="19">
        <v>-4</v>
      </c>
      <c r="E248" s="19">
        <v>-46</v>
      </c>
      <c r="F248" s="19">
        <v>29</v>
      </c>
      <c r="G248" s="19">
        <v>-24</v>
      </c>
      <c r="H248" s="19">
        <v>54</v>
      </c>
      <c r="I248" s="19">
        <v>6</v>
      </c>
      <c r="J248" s="19">
        <v>-34</v>
      </c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</row>
    <row r="249" spans="1:58" x14ac:dyDescent="0.3">
      <c r="A249" s="3">
        <v>1438</v>
      </c>
      <c r="B249" s="4" t="s">
        <v>244</v>
      </c>
      <c r="C249" s="19">
        <v>-84</v>
      </c>
      <c r="D249" s="19">
        <v>-56</v>
      </c>
      <c r="E249" s="19">
        <v>-87</v>
      </c>
      <c r="F249" s="19">
        <v>-56</v>
      </c>
      <c r="G249" s="19">
        <v>-79</v>
      </c>
      <c r="H249" s="19">
        <v>-40</v>
      </c>
      <c r="I249" s="19">
        <v>-16</v>
      </c>
      <c r="J249" s="19">
        <v>-60</v>
      </c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</row>
    <row r="250" spans="1:58" x14ac:dyDescent="0.3">
      <c r="A250" s="3">
        <v>1439</v>
      </c>
      <c r="B250" s="4" t="s">
        <v>245</v>
      </c>
      <c r="C250" s="19">
        <v>-47</v>
      </c>
      <c r="D250" s="19">
        <v>-11</v>
      </c>
      <c r="E250" s="19">
        <v>-59</v>
      </c>
      <c r="F250" s="19">
        <v>-71</v>
      </c>
      <c r="G250" s="19">
        <v>-54</v>
      </c>
      <c r="H250" s="19">
        <v>-45</v>
      </c>
      <c r="I250" s="19">
        <v>-27</v>
      </c>
      <c r="J250" s="19">
        <v>-57</v>
      </c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</row>
    <row r="251" spans="1:58" x14ac:dyDescent="0.3">
      <c r="A251" s="3">
        <v>1441</v>
      </c>
      <c r="B251" s="4" t="s">
        <v>246</v>
      </c>
      <c r="C251" s="19">
        <v>-8</v>
      </c>
      <c r="D251" s="19">
        <v>2</v>
      </c>
      <c r="E251" s="19">
        <v>-35</v>
      </c>
      <c r="F251" s="19">
        <v>-3</v>
      </c>
      <c r="G251" s="19">
        <v>-39</v>
      </c>
      <c r="H251" s="19">
        <v>-7</v>
      </c>
      <c r="I251" s="19">
        <v>0</v>
      </c>
      <c r="J251" s="19">
        <v>-28</v>
      </c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</row>
    <row r="252" spans="1:58" x14ac:dyDescent="0.3">
      <c r="A252" s="3">
        <v>1443</v>
      </c>
      <c r="B252" s="4" t="s">
        <v>247</v>
      </c>
      <c r="C252" s="19">
        <v>5</v>
      </c>
      <c r="D252" s="19">
        <v>9</v>
      </c>
      <c r="E252" s="19">
        <v>-56</v>
      </c>
      <c r="F252" s="19">
        <v>-66</v>
      </c>
      <c r="G252" s="19">
        <v>-2</v>
      </c>
      <c r="H252" s="19">
        <v>-5</v>
      </c>
      <c r="I252" s="19">
        <v>6</v>
      </c>
      <c r="J252" s="19">
        <v>7</v>
      </c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</row>
    <row r="253" spans="1:58" x14ac:dyDescent="0.3">
      <c r="A253" s="3">
        <v>1444</v>
      </c>
      <c r="B253" s="4" t="s">
        <v>248</v>
      </c>
      <c r="C253" s="19">
        <v>-34</v>
      </c>
      <c r="D253" s="19">
        <v>4</v>
      </c>
      <c r="E253" s="19">
        <v>5</v>
      </c>
      <c r="F253" s="19">
        <v>-17</v>
      </c>
      <c r="G253" s="19">
        <v>-3</v>
      </c>
      <c r="H253" s="19">
        <v>-19</v>
      </c>
      <c r="I253" s="19">
        <v>-8</v>
      </c>
      <c r="J253" s="19">
        <v>-18</v>
      </c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</row>
    <row r="254" spans="1:58" x14ac:dyDescent="0.3">
      <c r="A254" s="3">
        <v>1445</v>
      </c>
      <c r="B254" s="4" t="s">
        <v>249</v>
      </c>
      <c r="C254" s="19">
        <v>-35</v>
      </c>
      <c r="D254" s="19">
        <v>-41</v>
      </c>
      <c r="E254" s="19">
        <v>-17</v>
      </c>
      <c r="F254" s="19">
        <v>15</v>
      </c>
      <c r="G254" s="19">
        <v>-15</v>
      </c>
      <c r="H254" s="19">
        <v>-3</v>
      </c>
      <c r="I254" s="19">
        <v>-15</v>
      </c>
      <c r="J254" s="19">
        <v>28</v>
      </c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</row>
    <row r="255" spans="1:58" x14ac:dyDescent="0.3">
      <c r="A255" s="3">
        <v>1449</v>
      </c>
      <c r="B255" s="4" t="s">
        <v>250</v>
      </c>
      <c r="C255" s="19">
        <v>-64</v>
      </c>
      <c r="D255" s="19">
        <v>-90</v>
      </c>
      <c r="E255" s="19">
        <v>-54</v>
      </c>
      <c r="F255" s="19">
        <v>-65</v>
      </c>
      <c r="G255" s="19">
        <v>-74</v>
      </c>
      <c r="H255" s="19">
        <v>-41</v>
      </c>
      <c r="I255" s="19">
        <v>-70</v>
      </c>
      <c r="J255" s="19">
        <v>-53</v>
      </c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</row>
    <row r="256" spans="1:58" x14ac:dyDescent="0.3">
      <c r="A256" s="3">
        <v>1502</v>
      </c>
      <c r="B256" s="4" t="s">
        <v>251</v>
      </c>
      <c r="C256" s="19">
        <v>-2</v>
      </c>
      <c r="D256" s="19">
        <v>-9</v>
      </c>
      <c r="E256" s="19">
        <v>50</v>
      </c>
      <c r="F256" s="19">
        <v>-139</v>
      </c>
      <c r="G256" s="19">
        <v>-18</v>
      </c>
      <c r="H256" s="19">
        <v>109</v>
      </c>
      <c r="I256" s="19">
        <v>-87</v>
      </c>
      <c r="J256" s="19">
        <v>-45</v>
      </c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</row>
    <row r="257" spans="1:58" x14ac:dyDescent="0.3">
      <c r="A257" s="3">
        <v>1504</v>
      </c>
      <c r="B257" s="4" t="s">
        <v>252</v>
      </c>
      <c r="C257" s="19">
        <v>-83</v>
      </c>
      <c r="D257" s="19">
        <v>-18</v>
      </c>
      <c r="E257" s="19">
        <v>-244</v>
      </c>
      <c r="F257" s="19">
        <v>-130</v>
      </c>
      <c r="G257" s="19">
        <v>-99</v>
      </c>
      <c r="H257" s="19">
        <v>-216</v>
      </c>
      <c r="I257" s="19">
        <v>-135</v>
      </c>
      <c r="J257" s="19">
        <v>-99</v>
      </c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</row>
    <row r="258" spans="1:58" x14ac:dyDescent="0.3">
      <c r="A258" s="3">
        <v>1505</v>
      </c>
      <c r="B258" s="6" t="s">
        <v>460</v>
      </c>
      <c r="C258" s="20">
        <v>80</v>
      </c>
      <c r="D258" s="20">
        <v>-45</v>
      </c>
      <c r="E258" s="20">
        <v>-13</v>
      </c>
      <c r="F258" s="20">
        <v>27</v>
      </c>
      <c r="G258" s="20">
        <v>-52</v>
      </c>
      <c r="H258" s="20">
        <v>-103</v>
      </c>
      <c r="I258" s="20">
        <v>-187</v>
      </c>
      <c r="J258" s="20">
        <v>-203</v>
      </c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</row>
    <row r="259" spans="1:58" x14ac:dyDescent="0.3">
      <c r="A259" s="3">
        <v>1511</v>
      </c>
      <c r="B259" s="4" t="s">
        <v>254</v>
      </c>
      <c r="C259" s="19">
        <v>-50</v>
      </c>
      <c r="D259" s="19">
        <v>-35</v>
      </c>
      <c r="E259" s="19">
        <v>-59</v>
      </c>
      <c r="F259" s="19">
        <v>-26</v>
      </c>
      <c r="G259" s="19">
        <v>-33</v>
      </c>
      <c r="H259" s="19">
        <v>-16</v>
      </c>
      <c r="I259" s="19">
        <v>-37</v>
      </c>
      <c r="J259" s="19">
        <v>-18</v>
      </c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</row>
    <row r="260" spans="1:58" x14ac:dyDescent="0.3">
      <c r="A260" s="3">
        <v>1514</v>
      </c>
      <c r="B260" s="4" t="s">
        <v>115</v>
      </c>
      <c r="C260" s="19">
        <v>21</v>
      </c>
      <c r="D260" s="19">
        <v>-75</v>
      </c>
      <c r="E260" s="19">
        <v>-4</v>
      </c>
      <c r="F260" s="19">
        <v>-22</v>
      </c>
      <c r="G260" s="19">
        <v>-43</v>
      </c>
      <c r="H260" s="19">
        <v>-74</v>
      </c>
      <c r="I260" s="19">
        <v>-16</v>
      </c>
      <c r="J260" s="19">
        <v>-24</v>
      </c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</row>
    <row r="261" spans="1:58" x14ac:dyDescent="0.3">
      <c r="A261" s="3">
        <v>1515</v>
      </c>
      <c r="B261" s="4" t="s">
        <v>255</v>
      </c>
      <c r="C261" s="19">
        <v>-37</v>
      </c>
      <c r="D261" s="19">
        <v>3</v>
      </c>
      <c r="E261" s="19">
        <v>6</v>
      </c>
      <c r="F261" s="19">
        <v>-96</v>
      </c>
      <c r="G261" s="19">
        <v>-35</v>
      </c>
      <c r="H261" s="19">
        <v>-42</v>
      </c>
      <c r="I261" s="19">
        <v>-49</v>
      </c>
      <c r="J261" s="19">
        <v>-50</v>
      </c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</row>
    <row r="262" spans="1:58" x14ac:dyDescent="0.3">
      <c r="A262" s="3">
        <v>1516</v>
      </c>
      <c r="B262" s="4" t="s">
        <v>256</v>
      </c>
      <c r="C262" s="19">
        <v>46</v>
      </c>
      <c r="D262" s="19">
        <v>-36</v>
      </c>
      <c r="E262" s="19">
        <v>-54</v>
      </c>
      <c r="F262" s="19">
        <v>-38</v>
      </c>
      <c r="G262" s="19">
        <v>8</v>
      </c>
      <c r="H262" s="19">
        <v>-35</v>
      </c>
      <c r="I262" s="19">
        <v>-121</v>
      </c>
      <c r="J262" s="19">
        <v>-70</v>
      </c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</row>
    <row r="263" spans="1:58" x14ac:dyDescent="0.3">
      <c r="A263" s="3">
        <v>1517</v>
      </c>
      <c r="B263" s="4" t="s">
        <v>257</v>
      </c>
      <c r="C263" s="19">
        <v>-25</v>
      </c>
      <c r="D263" s="19">
        <v>-49</v>
      </c>
      <c r="E263" s="19">
        <v>-20</v>
      </c>
      <c r="F263" s="19">
        <v>-61</v>
      </c>
      <c r="G263" s="19">
        <v>1</v>
      </c>
      <c r="H263" s="19">
        <v>-1</v>
      </c>
      <c r="I263" s="19">
        <v>-64</v>
      </c>
      <c r="J263" s="19">
        <v>-68</v>
      </c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</row>
    <row r="264" spans="1:58" x14ac:dyDescent="0.3">
      <c r="A264" s="3">
        <v>1519</v>
      </c>
      <c r="B264" s="4" t="s">
        <v>258</v>
      </c>
      <c r="C264" s="19">
        <v>-30</v>
      </c>
      <c r="D264" s="19">
        <v>-79</v>
      </c>
      <c r="E264" s="19">
        <v>-18</v>
      </c>
      <c r="F264" s="19">
        <v>-60</v>
      </c>
      <c r="G264" s="19">
        <v>-74</v>
      </c>
      <c r="H264" s="19">
        <v>-126</v>
      </c>
      <c r="I264" s="19">
        <v>-176</v>
      </c>
      <c r="J264" s="19">
        <v>-34</v>
      </c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</row>
    <row r="265" spans="1:58" x14ac:dyDescent="0.3">
      <c r="A265" s="3">
        <v>1520</v>
      </c>
      <c r="B265" s="4" t="s">
        <v>259</v>
      </c>
      <c r="C265" s="19">
        <v>-49</v>
      </c>
      <c r="D265" s="19">
        <v>-44</v>
      </c>
      <c r="E265" s="19">
        <v>-38</v>
      </c>
      <c r="F265" s="19">
        <v>-10</v>
      </c>
      <c r="G265" s="19">
        <v>-19</v>
      </c>
      <c r="H265" s="19">
        <v>44</v>
      </c>
      <c r="I265" s="19">
        <v>31</v>
      </c>
      <c r="J265" s="19">
        <v>29</v>
      </c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</row>
    <row r="266" spans="1:58" x14ac:dyDescent="0.3">
      <c r="A266" s="3">
        <v>1523</v>
      </c>
      <c r="B266" s="4" t="s">
        <v>260</v>
      </c>
      <c r="C266" s="19">
        <v>-18</v>
      </c>
      <c r="D266" s="19">
        <v>36</v>
      </c>
      <c r="E266" s="19">
        <v>14</v>
      </c>
      <c r="F266" s="19">
        <v>19</v>
      </c>
      <c r="G266" s="19">
        <v>-16</v>
      </c>
      <c r="H266" s="19">
        <v>10</v>
      </c>
      <c r="I266" s="19">
        <v>-16</v>
      </c>
      <c r="J266" s="19">
        <v>-29</v>
      </c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</row>
    <row r="267" spans="1:58" x14ac:dyDescent="0.3">
      <c r="A267" s="3">
        <v>1524</v>
      </c>
      <c r="B267" s="4" t="s">
        <v>261</v>
      </c>
      <c r="C267" s="19">
        <v>-40</v>
      </c>
      <c r="D267" s="19">
        <v>-25</v>
      </c>
      <c r="E267" s="19">
        <v>-12</v>
      </c>
      <c r="F267" s="19">
        <v>-51</v>
      </c>
      <c r="G267" s="19">
        <v>-16</v>
      </c>
      <c r="H267" s="19">
        <v>-12</v>
      </c>
      <c r="I267" s="19">
        <v>11</v>
      </c>
      <c r="J267" s="19">
        <v>7</v>
      </c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</row>
    <row r="268" spans="1:58" x14ac:dyDescent="0.3">
      <c r="A268" s="3">
        <v>1525</v>
      </c>
      <c r="B268" s="4" t="s">
        <v>262</v>
      </c>
      <c r="C268" s="19">
        <v>-44</v>
      </c>
      <c r="D268" s="19">
        <v>-60</v>
      </c>
      <c r="E268" s="19">
        <v>-82</v>
      </c>
      <c r="F268" s="19">
        <v>-56</v>
      </c>
      <c r="G268" s="19">
        <v>-35</v>
      </c>
      <c r="H268" s="19">
        <v>-57</v>
      </c>
      <c r="I268" s="19">
        <v>16</v>
      </c>
      <c r="J268" s="19">
        <v>-23</v>
      </c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</row>
    <row r="269" spans="1:58" x14ac:dyDescent="0.3">
      <c r="A269" s="3">
        <v>1526</v>
      </c>
      <c r="B269" s="4" t="s">
        <v>263</v>
      </c>
      <c r="C269" s="19">
        <v>-14</v>
      </c>
      <c r="D269" s="19">
        <v>6</v>
      </c>
      <c r="E269" s="19">
        <v>1</v>
      </c>
      <c r="F269" s="19">
        <v>-16</v>
      </c>
      <c r="G269" s="19">
        <v>7</v>
      </c>
      <c r="H269" s="19">
        <v>-23</v>
      </c>
      <c r="I269" s="19">
        <v>1</v>
      </c>
      <c r="J269" s="19">
        <v>-21</v>
      </c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</row>
    <row r="270" spans="1:58" x14ac:dyDescent="0.3">
      <c r="A270" s="3">
        <v>1528</v>
      </c>
      <c r="B270" s="4" t="s">
        <v>264</v>
      </c>
      <c r="C270" s="19">
        <v>-8</v>
      </c>
      <c r="D270" s="19">
        <v>-59</v>
      </c>
      <c r="E270" s="19">
        <v>-88</v>
      </c>
      <c r="F270" s="19">
        <v>-21</v>
      </c>
      <c r="G270" s="19">
        <v>-71</v>
      </c>
      <c r="H270" s="19">
        <v>-80</v>
      </c>
      <c r="I270" s="19">
        <v>-3</v>
      </c>
      <c r="J270" s="19">
        <v>-10</v>
      </c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</row>
    <row r="271" spans="1:58" x14ac:dyDescent="0.3">
      <c r="A271" s="3">
        <v>1529</v>
      </c>
      <c r="B271" s="4" t="s">
        <v>265</v>
      </c>
      <c r="C271" s="19">
        <v>81</v>
      </c>
      <c r="D271" s="19">
        <v>49</v>
      </c>
      <c r="E271" s="19">
        <v>22</v>
      </c>
      <c r="F271" s="19">
        <v>26</v>
      </c>
      <c r="G271" s="19">
        <v>19</v>
      </c>
      <c r="H271" s="19">
        <v>86</v>
      </c>
      <c r="I271" s="19">
        <v>15</v>
      </c>
      <c r="J271" s="19">
        <v>-28</v>
      </c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</row>
    <row r="272" spans="1:58" x14ac:dyDescent="0.3">
      <c r="A272" s="3">
        <v>1531</v>
      </c>
      <c r="B272" s="4" t="s">
        <v>266</v>
      </c>
      <c r="C272" s="19">
        <v>26</v>
      </c>
      <c r="D272" s="19">
        <v>-22</v>
      </c>
      <c r="E272" s="19">
        <v>18</v>
      </c>
      <c r="F272" s="19">
        <v>108</v>
      </c>
      <c r="G272" s="19">
        <v>75</v>
      </c>
      <c r="H272" s="19">
        <v>23</v>
      </c>
      <c r="I272" s="19">
        <v>29</v>
      </c>
      <c r="J272" s="19">
        <v>32</v>
      </c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</row>
    <row r="273" spans="1:58" x14ac:dyDescent="0.3">
      <c r="A273" s="3">
        <v>1532</v>
      </c>
      <c r="B273" s="4" t="s">
        <v>267</v>
      </c>
      <c r="C273" s="19">
        <v>-5</v>
      </c>
      <c r="D273" s="19">
        <v>39</v>
      </c>
      <c r="E273" s="19">
        <v>120</v>
      </c>
      <c r="F273" s="19">
        <v>95</v>
      </c>
      <c r="G273" s="19">
        <v>86</v>
      </c>
      <c r="H273" s="19">
        <v>90</v>
      </c>
      <c r="I273" s="19">
        <v>-4</v>
      </c>
      <c r="J273" s="19">
        <v>36</v>
      </c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</row>
    <row r="274" spans="1:58" x14ac:dyDescent="0.3">
      <c r="A274" s="3">
        <v>1534</v>
      </c>
      <c r="B274" s="4" t="s">
        <v>268</v>
      </c>
      <c r="C274" s="19">
        <v>1</v>
      </c>
      <c r="D274" s="19">
        <v>-13</v>
      </c>
      <c r="E274" s="19">
        <v>-67</v>
      </c>
      <c r="F274" s="19">
        <v>-53</v>
      </c>
      <c r="G274" s="19">
        <v>-19</v>
      </c>
      <c r="H274" s="19">
        <v>-8</v>
      </c>
      <c r="I274" s="19">
        <v>49</v>
      </c>
      <c r="J274" s="19">
        <v>-9</v>
      </c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</row>
    <row r="275" spans="1:58" x14ac:dyDescent="0.3">
      <c r="A275" s="3">
        <v>1535</v>
      </c>
      <c r="B275" s="4" t="s">
        <v>269</v>
      </c>
      <c r="C275" s="19">
        <v>-77</v>
      </c>
      <c r="D275" s="19">
        <v>-52</v>
      </c>
      <c r="E275" s="19">
        <v>-17</v>
      </c>
      <c r="F275" s="19">
        <v>-56</v>
      </c>
      <c r="G275" s="19">
        <v>-61</v>
      </c>
      <c r="H275" s="19">
        <v>-181</v>
      </c>
      <c r="I275" s="19">
        <v>-90</v>
      </c>
      <c r="J275" s="19">
        <v>-9</v>
      </c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</row>
    <row r="276" spans="1:58" x14ac:dyDescent="0.3">
      <c r="A276" s="3">
        <v>1539</v>
      </c>
      <c r="B276" s="4" t="s">
        <v>270</v>
      </c>
      <c r="C276" s="19">
        <v>-66</v>
      </c>
      <c r="D276" s="19">
        <v>-41</v>
      </c>
      <c r="E276" s="19">
        <v>-20</v>
      </c>
      <c r="F276" s="19">
        <v>-28</v>
      </c>
      <c r="G276" s="19">
        <v>-27</v>
      </c>
      <c r="H276" s="19">
        <v>23</v>
      </c>
      <c r="I276" s="19">
        <v>5</v>
      </c>
      <c r="J276" s="19">
        <v>-31</v>
      </c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</row>
    <row r="277" spans="1:58" x14ac:dyDescent="0.3">
      <c r="A277" s="3">
        <v>1543</v>
      </c>
      <c r="B277" s="4" t="s">
        <v>271</v>
      </c>
      <c r="C277" s="19">
        <v>-65</v>
      </c>
      <c r="D277" s="19">
        <v>-2</v>
      </c>
      <c r="E277" s="19">
        <v>-22</v>
      </c>
      <c r="F277" s="19">
        <v>4</v>
      </c>
      <c r="G277" s="19">
        <v>-23</v>
      </c>
      <c r="H277" s="19">
        <v>-22</v>
      </c>
      <c r="I277" s="19">
        <v>-17</v>
      </c>
      <c r="J277" s="19">
        <v>-24</v>
      </c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</row>
    <row r="278" spans="1:58" x14ac:dyDescent="0.3">
      <c r="A278" s="3">
        <v>1545</v>
      </c>
      <c r="B278" s="4" t="s">
        <v>272</v>
      </c>
      <c r="C278" s="19">
        <v>-11</v>
      </c>
      <c r="D278" s="19">
        <v>8</v>
      </c>
      <c r="E278" s="19">
        <v>-21</v>
      </c>
      <c r="F278" s="19">
        <v>-10</v>
      </c>
      <c r="G278" s="19">
        <v>5</v>
      </c>
      <c r="H278" s="19">
        <v>2</v>
      </c>
      <c r="I278" s="19">
        <v>-16</v>
      </c>
      <c r="J278" s="19">
        <v>-35</v>
      </c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</row>
    <row r="279" spans="1:58" x14ac:dyDescent="0.3">
      <c r="A279" s="3">
        <v>1546</v>
      </c>
      <c r="B279" s="4" t="s">
        <v>273</v>
      </c>
      <c r="C279" s="19">
        <v>-4</v>
      </c>
      <c r="D279" s="19">
        <v>-20</v>
      </c>
      <c r="E279" s="19">
        <v>-27</v>
      </c>
      <c r="F279" s="19">
        <v>-17</v>
      </c>
      <c r="G279" s="19">
        <v>-20</v>
      </c>
      <c r="H279" s="19">
        <v>12</v>
      </c>
      <c r="I279" s="19">
        <v>-13</v>
      </c>
      <c r="J279" s="19">
        <v>14</v>
      </c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</row>
    <row r="280" spans="1:58" x14ac:dyDescent="0.3">
      <c r="A280" s="3">
        <v>1547</v>
      </c>
      <c r="B280" s="4" t="s">
        <v>274</v>
      </c>
      <c r="C280" s="19">
        <v>-9</v>
      </c>
      <c r="D280" s="19">
        <v>-3</v>
      </c>
      <c r="E280" s="19">
        <v>3</v>
      </c>
      <c r="F280" s="19">
        <v>16</v>
      </c>
      <c r="G280" s="19">
        <v>44</v>
      </c>
      <c r="H280" s="19">
        <v>19</v>
      </c>
      <c r="I280" s="19">
        <v>12</v>
      </c>
      <c r="J280" s="19">
        <v>15</v>
      </c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</row>
    <row r="281" spans="1:58" x14ac:dyDescent="0.3">
      <c r="A281" s="3">
        <v>1548</v>
      </c>
      <c r="B281" s="4" t="s">
        <v>275</v>
      </c>
      <c r="C281" s="19">
        <v>-66</v>
      </c>
      <c r="D281" s="19">
        <v>26</v>
      </c>
      <c r="E281" s="19">
        <v>-6</v>
      </c>
      <c r="F281" s="19">
        <v>8</v>
      </c>
      <c r="G281" s="19">
        <v>-42</v>
      </c>
      <c r="H281" s="19">
        <v>-119</v>
      </c>
      <c r="I281" s="19">
        <v>-40</v>
      </c>
      <c r="J281" s="19">
        <v>-11</v>
      </c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</row>
    <row r="282" spans="1:58" x14ac:dyDescent="0.3">
      <c r="A282" s="3">
        <v>1551</v>
      </c>
      <c r="B282" s="4" t="s">
        <v>276</v>
      </c>
      <c r="C282" s="19">
        <v>-1</v>
      </c>
      <c r="D282" s="19">
        <v>-35</v>
      </c>
      <c r="E282" s="19">
        <v>-13</v>
      </c>
      <c r="F282" s="19">
        <v>-18</v>
      </c>
      <c r="G282" s="19">
        <v>-18</v>
      </c>
      <c r="H282" s="19">
        <v>-7</v>
      </c>
      <c r="I282" s="19">
        <v>-2</v>
      </c>
      <c r="J282" s="19">
        <v>-18</v>
      </c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</row>
    <row r="283" spans="1:58" x14ac:dyDescent="0.3">
      <c r="A283" s="3">
        <v>1554</v>
      </c>
      <c r="B283" s="4" t="s">
        <v>277</v>
      </c>
      <c r="C283" s="19">
        <v>1</v>
      </c>
      <c r="D283" s="19">
        <v>17</v>
      </c>
      <c r="E283" s="19">
        <v>-4</v>
      </c>
      <c r="F283" s="19">
        <v>23</v>
      </c>
      <c r="G283" s="19">
        <v>61</v>
      </c>
      <c r="H283" s="19">
        <v>-4</v>
      </c>
      <c r="I283" s="19">
        <v>-11</v>
      </c>
      <c r="J283" s="19">
        <v>-14</v>
      </c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</row>
    <row r="284" spans="1:58" x14ac:dyDescent="0.3">
      <c r="A284" s="3">
        <v>1557</v>
      </c>
      <c r="B284" s="4" t="s">
        <v>278</v>
      </c>
      <c r="C284" s="19">
        <v>-29</v>
      </c>
      <c r="D284" s="19">
        <v>-7</v>
      </c>
      <c r="E284" s="19">
        <v>-37</v>
      </c>
      <c r="F284" s="19">
        <v>0</v>
      </c>
      <c r="G284" s="19">
        <v>11</v>
      </c>
      <c r="H284" s="19">
        <v>-11</v>
      </c>
      <c r="I284" s="19">
        <v>43</v>
      </c>
      <c r="J284" s="19">
        <v>-2</v>
      </c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</row>
    <row r="285" spans="1:58" x14ac:dyDescent="0.3">
      <c r="A285" s="3">
        <v>1560</v>
      </c>
      <c r="B285" s="4" t="s">
        <v>279</v>
      </c>
      <c r="C285" s="19">
        <v>-57</v>
      </c>
      <c r="D285" s="19">
        <v>6</v>
      </c>
      <c r="E285" s="19">
        <v>-24</v>
      </c>
      <c r="F285" s="19">
        <v>-77</v>
      </c>
      <c r="G285" s="19">
        <v>-39</v>
      </c>
      <c r="H285" s="19">
        <v>-49</v>
      </c>
      <c r="I285" s="19">
        <v>-94</v>
      </c>
      <c r="J285" s="19">
        <v>-96</v>
      </c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</row>
    <row r="286" spans="1:58" x14ac:dyDescent="0.3">
      <c r="A286" s="3">
        <v>1563</v>
      </c>
      <c r="B286" s="4" t="s">
        <v>280</v>
      </c>
      <c r="C286" s="19">
        <v>-118</v>
      </c>
      <c r="D286" s="19">
        <v>-183</v>
      </c>
      <c r="E286" s="19">
        <v>-131</v>
      </c>
      <c r="F286" s="19">
        <v>-204</v>
      </c>
      <c r="G286" s="19">
        <v>-183</v>
      </c>
      <c r="H286" s="19">
        <v>-193</v>
      </c>
      <c r="I286" s="19">
        <v>-230</v>
      </c>
      <c r="J286" s="19">
        <v>-163</v>
      </c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</row>
    <row r="287" spans="1:58" x14ac:dyDescent="0.3">
      <c r="A287" s="3">
        <v>1566</v>
      </c>
      <c r="B287" s="4" t="s">
        <v>281</v>
      </c>
      <c r="C287" s="19">
        <v>-31</v>
      </c>
      <c r="D287" s="19">
        <v>-27</v>
      </c>
      <c r="E287" s="19">
        <v>-30</v>
      </c>
      <c r="F287" s="19">
        <v>20</v>
      </c>
      <c r="G287" s="19">
        <v>13</v>
      </c>
      <c r="H287" s="19">
        <v>-5</v>
      </c>
      <c r="I287" s="19">
        <v>25</v>
      </c>
      <c r="J287" s="19">
        <v>-15</v>
      </c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</row>
    <row r="288" spans="1:58" x14ac:dyDescent="0.3">
      <c r="A288" s="3">
        <v>1571</v>
      </c>
      <c r="B288" s="4" t="s">
        <v>282</v>
      </c>
      <c r="C288" s="19">
        <v>-3</v>
      </c>
      <c r="D288" s="19">
        <v>-13</v>
      </c>
      <c r="E288" s="19">
        <v>-31</v>
      </c>
      <c r="F288" s="19">
        <v>-13</v>
      </c>
      <c r="G288" s="19">
        <v>-17</v>
      </c>
      <c r="H288" s="19">
        <v>-6</v>
      </c>
      <c r="I288" s="19">
        <v>-11</v>
      </c>
      <c r="J288" s="19">
        <v>-46</v>
      </c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</row>
    <row r="289" spans="1:58" x14ac:dyDescent="0.3">
      <c r="A289" s="3">
        <v>1573</v>
      </c>
      <c r="B289" s="4" t="s">
        <v>283</v>
      </c>
      <c r="C289" s="19">
        <v>-19</v>
      </c>
      <c r="D289" s="19">
        <v>3</v>
      </c>
      <c r="E289" s="19">
        <v>-10</v>
      </c>
      <c r="F289" s="19">
        <v>-13</v>
      </c>
      <c r="G289" s="19">
        <v>-9</v>
      </c>
      <c r="H289" s="19">
        <v>-5</v>
      </c>
      <c r="I289" s="19">
        <v>-1</v>
      </c>
      <c r="J289" s="19">
        <v>-7</v>
      </c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</row>
    <row r="290" spans="1:58" x14ac:dyDescent="0.3">
      <c r="A290" s="3">
        <v>1576</v>
      </c>
      <c r="B290" s="6" t="s">
        <v>461</v>
      </c>
      <c r="C290" s="19">
        <v>-13</v>
      </c>
      <c r="D290" s="19">
        <v>-33</v>
      </c>
      <c r="E290" s="19">
        <v>-5</v>
      </c>
      <c r="F290" s="19">
        <v>-17</v>
      </c>
      <c r="G290" s="19">
        <v>-31</v>
      </c>
      <c r="H290" s="19">
        <v>-24</v>
      </c>
      <c r="I290" s="19">
        <v>37</v>
      </c>
      <c r="J290" s="19">
        <v>-12</v>
      </c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</row>
    <row r="291" spans="1:58" x14ac:dyDescent="0.3">
      <c r="A291" s="3">
        <v>1804</v>
      </c>
      <c r="B291" s="6" t="s">
        <v>285</v>
      </c>
      <c r="C291" s="19">
        <v>-34</v>
      </c>
      <c r="D291" s="19">
        <v>-51</v>
      </c>
      <c r="E291" s="19">
        <v>-76</v>
      </c>
      <c r="F291" s="19">
        <v>-221</v>
      </c>
      <c r="G291" s="19">
        <v>-240</v>
      </c>
      <c r="H291" s="19">
        <v>-194</v>
      </c>
      <c r="I291" s="19">
        <v>-72</v>
      </c>
      <c r="J291" s="19">
        <v>47</v>
      </c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</row>
    <row r="292" spans="1:58" x14ac:dyDescent="0.3">
      <c r="A292" s="3">
        <v>1805</v>
      </c>
      <c r="B292" s="6" t="s">
        <v>286</v>
      </c>
      <c r="C292" s="19">
        <v>-227</v>
      </c>
      <c r="D292" s="19">
        <v>-142</v>
      </c>
      <c r="E292" s="19">
        <v>-217</v>
      </c>
      <c r="F292" s="19">
        <v>-87</v>
      </c>
      <c r="G292" s="19">
        <v>-64</v>
      </c>
      <c r="H292" s="19">
        <v>-246</v>
      </c>
      <c r="I292" s="19">
        <v>-117</v>
      </c>
      <c r="J292" s="19">
        <v>-166</v>
      </c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</row>
    <row r="293" spans="1:58" x14ac:dyDescent="0.3">
      <c r="A293" s="3">
        <v>1811</v>
      </c>
      <c r="B293" s="6" t="s">
        <v>287</v>
      </c>
      <c r="C293" s="19">
        <v>-6</v>
      </c>
      <c r="D293" s="19">
        <v>-23</v>
      </c>
      <c r="E293" s="19">
        <v>-18</v>
      </c>
      <c r="F293" s="19">
        <v>-32</v>
      </c>
      <c r="G293" s="19">
        <v>-20</v>
      </c>
      <c r="H293" s="19">
        <v>-6</v>
      </c>
      <c r="I293" s="19">
        <v>8</v>
      </c>
      <c r="J293" s="19">
        <v>20</v>
      </c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</row>
    <row r="294" spans="1:58" x14ac:dyDescent="0.3">
      <c r="A294" s="3">
        <v>1812</v>
      </c>
      <c r="B294" s="6" t="s">
        <v>288</v>
      </c>
      <c r="C294" s="19">
        <v>-16</v>
      </c>
      <c r="D294" s="19">
        <v>8</v>
      </c>
      <c r="E294" s="19">
        <v>-7</v>
      </c>
      <c r="F294" s="19">
        <v>6</v>
      </c>
      <c r="G294" s="19">
        <v>6</v>
      </c>
      <c r="H294" s="19">
        <v>-12</v>
      </c>
      <c r="I294" s="19">
        <v>4</v>
      </c>
      <c r="J294" s="19">
        <v>-31</v>
      </c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</row>
    <row r="295" spans="1:58" x14ac:dyDescent="0.3">
      <c r="A295" s="3">
        <v>1813</v>
      </c>
      <c r="B295" s="6" t="s">
        <v>289</v>
      </c>
      <c r="C295" s="19">
        <v>14</v>
      </c>
      <c r="D295" s="19">
        <v>-20</v>
      </c>
      <c r="E295" s="19">
        <v>10</v>
      </c>
      <c r="F295" s="19">
        <v>-13</v>
      </c>
      <c r="G295" s="19">
        <v>-21</v>
      </c>
      <c r="H295" s="19">
        <v>-56</v>
      </c>
      <c r="I295" s="19">
        <v>-53</v>
      </c>
      <c r="J295" s="19">
        <v>-35</v>
      </c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</row>
    <row r="296" spans="1:58" x14ac:dyDescent="0.3">
      <c r="A296" s="3">
        <v>1815</v>
      </c>
      <c r="B296" s="6" t="s">
        <v>290</v>
      </c>
      <c r="C296" s="19">
        <v>-15</v>
      </c>
      <c r="D296" s="19">
        <v>-7</v>
      </c>
      <c r="E296" s="19">
        <v>-17</v>
      </c>
      <c r="F296" s="19">
        <v>-5</v>
      </c>
      <c r="G296" s="19">
        <v>-3</v>
      </c>
      <c r="H296" s="19">
        <v>17</v>
      </c>
      <c r="I296" s="19">
        <v>-11</v>
      </c>
      <c r="J296" s="19">
        <v>-11</v>
      </c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</row>
    <row r="297" spans="1:58" x14ac:dyDescent="0.3">
      <c r="A297" s="3">
        <v>1816</v>
      </c>
      <c r="B297" s="6" t="s">
        <v>291</v>
      </c>
      <c r="C297" s="19">
        <v>12</v>
      </c>
      <c r="D297" s="19">
        <v>-8</v>
      </c>
      <c r="E297" s="19">
        <v>-12</v>
      </c>
      <c r="F297" s="19">
        <v>-1</v>
      </c>
      <c r="G297" s="19">
        <v>3</v>
      </c>
      <c r="H297" s="19">
        <v>-4</v>
      </c>
      <c r="I297" s="19">
        <v>21</v>
      </c>
      <c r="J297" s="19">
        <v>-19</v>
      </c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</row>
    <row r="298" spans="1:58" x14ac:dyDescent="0.3">
      <c r="A298" s="3">
        <v>1818</v>
      </c>
      <c r="B298" s="6" t="s">
        <v>255</v>
      </c>
      <c r="C298" s="19">
        <v>7</v>
      </c>
      <c r="D298" s="19">
        <v>5</v>
      </c>
      <c r="E298" s="19">
        <v>0</v>
      </c>
      <c r="F298" s="19">
        <v>-44</v>
      </c>
      <c r="G298" s="19">
        <v>-8</v>
      </c>
      <c r="H298" s="19">
        <v>-24</v>
      </c>
      <c r="I298" s="19">
        <v>4</v>
      </c>
      <c r="J298" s="19">
        <v>-11</v>
      </c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</row>
    <row r="299" spans="1:58" x14ac:dyDescent="0.3">
      <c r="A299" s="3">
        <v>1820</v>
      </c>
      <c r="B299" s="6" t="s">
        <v>292</v>
      </c>
      <c r="C299" s="19">
        <v>-33</v>
      </c>
      <c r="D299" s="19">
        <v>-10</v>
      </c>
      <c r="E299" s="19">
        <v>-142</v>
      </c>
      <c r="F299" s="19">
        <v>-90</v>
      </c>
      <c r="G299" s="19">
        <v>-74</v>
      </c>
      <c r="H299" s="19">
        <v>-175</v>
      </c>
      <c r="I299" s="19">
        <v>-136</v>
      </c>
      <c r="J299" s="19">
        <v>-147</v>
      </c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</row>
    <row r="300" spans="1:58" x14ac:dyDescent="0.3">
      <c r="A300" s="3">
        <v>1822</v>
      </c>
      <c r="B300" s="6" t="s">
        <v>293</v>
      </c>
      <c r="C300" s="19">
        <v>2</v>
      </c>
      <c r="D300" s="19">
        <v>-53</v>
      </c>
      <c r="E300" s="19">
        <v>28</v>
      </c>
      <c r="F300" s="19">
        <v>20</v>
      </c>
      <c r="G300" s="19">
        <v>-23</v>
      </c>
      <c r="H300" s="19">
        <v>2</v>
      </c>
      <c r="I300" s="19">
        <v>-7</v>
      </c>
      <c r="J300" s="19">
        <v>-8</v>
      </c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</row>
    <row r="301" spans="1:58" x14ac:dyDescent="0.3">
      <c r="A301" s="3">
        <v>1824</v>
      </c>
      <c r="B301" s="6" t="s">
        <v>294</v>
      </c>
      <c r="C301" s="19">
        <v>-156</v>
      </c>
      <c r="D301" s="19">
        <v>-122</v>
      </c>
      <c r="E301" s="19">
        <v>-122</v>
      </c>
      <c r="F301" s="19">
        <v>-67</v>
      </c>
      <c r="G301" s="19">
        <v>-45</v>
      </c>
      <c r="H301" s="19">
        <v>-34</v>
      </c>
      <c r="I301" s="19">
        <v>-52</v>
      </c>
      <c r="J301" s="19">
        <v>-69</v>
      </c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</row>
    <row r="302" spans="1:58" x14ac:dyDescent="0.3">
      <c r="A302" s="3">
        <v>1825</v>
      </c>
      <c r="B302" s="6" t="s">
        <v>295</v>
      </c>
      <c r="C302" s="19">
        <v>-23</v>
      </c>
      <c r="D302" s="19">
        <v>-40</v>
      </c>
      <c r="E302" s="19">
        <v>-3</v>
      </c>
      <c r="F302" s="19">
        <v>-3</v>
      </c>
      <c r="G302" s="19">
        <v>-19</v>
      </c>
      <c r="H302" s="19">
        <v>0</v>
      </c>
      <c r="I302" s="19">
        <v>0</v>
      </c>
      <c r="J302" s="19">
        <v>-8</v>
      </c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</row>
    <row r="303" spans="1:58" x14ac:dyDescent="0.3">
      <c r="A303" s="3">
        <v>1826</v>
      </c>
      <c r="B303" s="6" t="s">
        <v>296</v>
      </c>
      <c r="C303" s="19">
        <v>-13</v>
      </c>
      <c r="D303" s="19">
        <v>-15</v>
      </c>
      <c r="E303" s="19">
        <v>-13</v>
      </c>
      <c r="F303" s="19">
        <v>-44</v>
      </c>
      <c r="G303" s="19">
        <v>-54</v>
      </c>
      <c r="H303" s="19">
        <v>-158</v>
      </c>
      <c r="I303" s="19">
        <v>-117</v>
      </c>
      <c r="J303" s="19">
        <v>-19</v>
      </c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</row>
    <row r="304" spans="1:58" x14ac:dyDescent="0.3">
      <c r="A304" s="3">
        <v>1827</v>
      </c>
      <c r="B304" s="6" t="s">
        <v>297</v>
      </c>
      <c r="C304" s="19">
        <v>8</v>
      </c>
      <c r="D304" s="19">
        <v>-11</v>
      </c>
      <c r="E304" s="19">
        <v>-9</v>
      </c>
      <c r="F304" s="19">
        <v>-9</v>
      </c>
      <c r="G304" s="19">
        <v>-14</v>
      </c>
      <c r="H304" s="19">
        <v>3</v>
      </c>
      <c r="I304" s="19">
        <v>2</v>
      </c>
      <c r="J304" s="19">
        <v>-5</v>
      </c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</row>
    <row r="305" spans="1:58" x14ac:dyDescent="0.3">
      <c r="A305" s="3">
        <v>1828</v>
      </c>
      <c r="B305" s="6" t="s">
        <v>298</v>
      </c>
      <c r="C305" s="19">
        <v>-39</v>
      </c>
      <c r="D305" s="19">
        <v>-45</v>
      </c>
      <c r="E305" s="19">
        <v>-9</v>
      </c>
      <c r="F305" s="19">
        <v>-50</v>
      </c>
      <c r="G305" s="19">
        <v>-125</v>
      </c>
      <c r="H305" s="19">
        <v>-85</v>
      </c>
      <c r="I305" s="19">
        <v>-98</v>
      </c>
      <c r="J305" s="19">
        <v>-100</v>
      </c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</row>
    <row r="306" spans="1:58" x14ac:dyDescent="0.3">
      <c r="A306" s="3">
        <v>1832</v>
      </c>
      <c r="B306" s="6" t="s">
        <v>299</v>
      </c>
      <c r="C306" s="19">
        <v>-9</v>
      </c>
      <c r="D306" s="19">
        <v>-25</v>
      </c>
      <c r="E306" s="19">
        <v>14</v>
      </c>
      <c r="F306" s="19">
        <v>-60</v>
      </c>
      <c r="G306" s="19">
        <v>-35</v>
      </c>
      <c r="H306" s="19">
        <v>-58</v>
      </c>
      <c r="I306" s="19">
        <v>-11</v>
      </c>
      <c r="J306" s="19">
        <v>-27</v>
      </c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</row>
    <row r="307" spans="1:58" x14ac:dyDescent="0.3">
      <c r="A307" s="3">
        <v>1833</v>
      </c>
      <c r="B307" s="6" t="s">
        <v>300</v>
      </c>
      <c r="C307" s="19">
        <v>40</v>
      </c>
      <c r="D307" s="19">
        <v>-10</v>
      </c>
      <c r="E307" s="19">
        <v>-76</v>
      </c>
      <c r="F307" s="19">
        <v>-12</v>
      </c>
      <c r="G307" s="19">
        <v>-53</v>
      </c>
      <c r="H307" s="19">
        <v>-157</v>
      </c>
      <c r="I307" s="19">
        <v>-117</v>
      </c>
      <c r="J307" s="19">
        <v>-6</v>
      </c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</row>
    <row r="308" spans="1:58" x14ac:dyDescent="0.3">
      <c r="A308" s="3">
        <v>1834</v>
      </c>
      <c r="B308" s="6" t="s">
        <v>301</v>
      </c>
      <c r="C308" s="19">
        <v>-14</v>
      </c>
      <c r="D308" s="19">
        <v>-1</v>
      </c>
      <c r="E308" s="19">
        <v>-29</v>
      </c>
      <c r="F308" s="19">
        <v>-33</v>
      </c>
      <c r="G308" s="19">
        <v>12</v>
      </c>
      <c r="H308" s="19">
        <v>0</v>
      </c>
      <c r="I308" s="19">
        <v>-10</v>
      </c>
      <c r="J308" s="19">
        <v>-5</v>
      </c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</row>
    <row r="309" spans="1:58" x14ac:dyDescent="0.3">
      <c r="A309" s="3">
        <v>1835</v>
      </c>
      <c r="B309" s="6" t="s">
        <v>302</v>
      </c>
      <c r="C309" s="19">
        <v>-2</v>
      </c>
      <c r="D309" s="19">
        <v>-1</v>
      </c>
      <c r="E309" s="19">
        <v>7</v>
      </c>
      <c r="F309" s="19">
        <v>-16</v>
      </c>
      <c r="G309" s="19">
        <v>-5</v>
      </c>
      <c r="H309" s="19">
        <v>-27</v>
      </c>
      <c r="I309" s="19">
        <v>-8</v>
      </c>
      <c r="J309" s="19">
        <v>5</v>
      </c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</row>
    <row r="310" spans="1:58" x14ac:dyDescent="0.3">
      <c r="A310" s="3">
        <v>1836</v>
      </c>
      <c r="B310" s="6" t="s">
        <v>303</v>
      </c>
      <c r="C310" s="19">
        <v>7</v>
      </c>
      <c r="D310" s="19">
        <v>11</v>
      </c>
      <c r="E310" s="19">
        <v>-20</v>
      </c>
      <c r="F310" s="19">
        <v>-17</v>
      </c>
      <c r="G310" s="19">
        <v>-35</v>
      </c>
      <c r="H310" s="19">
        <v>-10</v>
      </c>
      <c r="I310" s="19">
        <v>-11</v>
      </c>
      <c r="J310" s="19">
        <v>-17</v>
      </c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</row>
    <row r="311" spans="1:58" x14ac:dyDescent="0.3">
      <c r="A311" s="3">
        <v>1837</v>
      </c>
      <c r="B311" s="6" t="s">
        <v>304</v>
      </c>
      <c r="C311" s="19">
        <v>4</v>
      </c>
      <c r="D311" s="19">
        <v>-68</v>
      </c>
      <c r="E311" s="19">
        <v>-99</v>
      </c>
      <c r="F311" s="19">
        <v>-99</v>
      </c>
      <c r="G311" s="19">
        <v>-62</v>
      </c>
      <c r="H311" s="19">
        <v>-17</v>
      </c>
      <c r="I311" s="19">
        <v>-57</v>
      </c>
      <c r="J311" s="19">
        <v>-105</v>
      </c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</row>
    <row r="312" spans="1:58" x14ac:dyDescent="0.3">
      <c r="A312" s="3">
        <v>1838</v>
      </c>
      <c r="B312" s="6" t="s">
        <v>305</v>
      </c>
      <c r="C312" s="19">
        <v>4</v>
      </c>
      <c r="D312" s="19">
        <v>-18</v>
      </c>
      <c r="E312" s="19">
        <v>-24</v>
      </c>
      <c r="F312" s="19">
        <v>8</v>
      </c>
      <c r="G312" s="19">
        <v>-24</v>
      </c>
      <c r="H312" s="19">
        <v>5</v>
      </c>
      <c r="I312" s="19">
        <v>-20</v>
      </c>
      <c r="J312" s="19">
        <v>-7</v>
      </c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</row>
    <row r="313" spans="1:58" x14ac:dyDescent="0.3">
      <c r="A313" s="3">
        <v>1839</v>
      </c>
      <c r="B313" s="6" t="s">
        <v>306</v>
      </c>
      <c r="C313" s="19">
        <v>-2</v>
      </c>
      <c r="D313" s="19">
        <v>-1</v>
      </c>
      <c r="E313" s="19">
        <v>-19</v>
      </c>
      <c r="F313" s="19">
        <v>11</v>
      </c>
      <c r="G313" s="19">
        <v>-28</v>
      </c>
      <c r="H313" s="19">
        <v>-20</v>
      </c>
      <c r="I313" s="19">
        <v>12</v>
      </c>
      <c r="J313" s="19">
        <v>-4</v>
      </c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</row>
    <row r="314" spans="1:58" x14ac:dyDescent="0.3">
      <c r="A314" s="3">
        <v>1840</v>
      </c>
      <c r="B314" s="6" t="s">
        <v>307</v>
      </c>
      <c r="C314" s="19">
        <v>-88</v>
      </c>
      <c r="D314" s="19">
        <v>-62</v>
      </c>
      <c r="E314" s="19">
        <v>-50</v>
      </c>
      <c r="F314" s="19">
        <v>-108</v>
      </c>
      <c r="G314" s="19">
        <v>-85</v>
      </c>
      <c r="H314" s="19">
        <v>-137</v>
      </c>
      <c r="I314" s="19">
        <v>-162</v>
      </c>
      <c r="J314" s="19">
        <v>-92</v>
      </c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</row>
    <row r="315" spans="1:58" x14ac:dyDescent="0.3">
      <c r="A315" s="3">
        <v>1841</v>
      </c>
      <c r="B315" s="6" t="s">
        <v>308</v>
      </c>
      <c r="C315" s="19">
        <v>-51</v>
      </c>
      <c r="D315" s="19">
        <v>-11</v>
      </c>
      <c r="E315" s="19">
        <v>-40</v>
      </c>
      <c r="F315" s="19">
        <v>12</v>
      </c>
      <c r="G315" s="19">
        <v>21</v>
      </c>
      <c r="H315" s="19">
        <v>-14</v>
      </c>
      <c r="I315" s="19">
        <v>48</v>
      </c>
      <c r="J315" s="19">
        <v>-6</v>
      </c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</row>
    <row r="316" spans="1:58" x14ac:dyDescent="0.3">
      <c r="A316" s="3">
        <v>1845</v>
      </c>
      <c r="B316" s="6" t="s">
        <v>309</v>
      </c>
      <c r="C316" s="19">
        <v>17</v>
      </c>
      <c r="D316" s="19">
        <v>-1</v>
      </c>
      <c r="E316" s="19">
        <v>-9</v>
      </c>
      <c r="F316" s="19">
        <v>-1</v>
      </c>
      <c r="G316" s="19">
        <v>-31</v>
      </c>
      <c r="H316" s="19">
        <v>16</v>
      </c>
      <c r="I316" s="19">
        <v>-7</v>
      </c>
      <c r="J316" s="19">
        <v>24</v>
      </c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</row>
    <row r="317" spans="1:58" x14ac:dyDescent="0.3">
      <c r="A317" s="3">
        <v>1848</v>
      </c>
      <c r="B317" s="6" t="s">
        <v>310</v>
      </c>
      <c r="C317" s="19">
        <v>3</v>
      </c>
      <c r="D317" s="19">
        <v>-16</v>
      </c>
      <c r="E317" s="19">
        <v>-51</v>
      </c>
      <c r="F317" s="19">
        <v>22</v>
      </c>
      <c r="G317" s="19">
        <v>-56</v>
      </c>
      <c r="H317" s="19">
        <v>25</v>
      </c>
      <c r="I317" s="19">
        <v>0</v>
      </c>
      <c r="J317" s="19">
        <v>-13</v>
      </c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</row>
    <row r="318" spans="1:58" x14ac:dyDescent="0.3">
      <c r="A318" s="3">
        <v>1849</v>
      </c>
      <c r="B318" s="6" t="s">
        <v>311</v>
      </c>
      <c r="C318" s="19">
        <v>4</v>
      </c>
      <c r="D318" s="19">
        <v>3</v>
      </c>
      <c r="E318" s="19">
        <v>-3</v>
      </c>
      <c r="F318" s="19">
        <v>16</v>
      </c>
      <c r="G318" s="19">
        <v>-4</v>
      </c>
      <c r="H318" s="19">
        <v>-11</v>
      </c>
      <c r="I318" s="19">
        <v>-17</v>
      </c>
      <c r="J318" s="19">
        <v>-10</v>
      </c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</row>
    <row r="319" spans="1:58" x14ac:dyDescent="0.3">
      <c r="A319" s="3">
        <v>1850</v>
      </c>
      <c r="B319" s="6" t="s">
        <v>312</v>
      </c>
      <c r="C319" s="19">
        <v>-30</v>
      </c>
      <c r="D319" s="19">
        <v>-48</v>
      </c>
      <c r="E319" s="19">
        <v>17</v>
      </c>
      <c r="F319" s="19">
        <v>9</v>
      </c>
      <c r="G319" s="19">
        <v>-10</v>
      </c>
      <c r="H319" s="19">
        <v>-14</v>
      </c>
      <c r="I319" s="19">
        <v>-32</v>
      </c>
      <c r="J319" s="19">
        <v>1</v>
      </c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</row>
    <row r="320" spans="1:58" x14ac:dyDescent="0.3">
      <c r="A320" s="3">
        <v>1851</v>
      </c>
      <c r="B320" s="6" t="s">
        <v>313</v>
      </c>
      <c r="C320" s="19">
        <v>-48</v>
      </c>
      <c r="D320" s="19">
        <v>-58</v>
      </c>
      <c r="E320" s="19">
        <v>-81</v>
      </c>
      <c r="F320" s="19">
        <v>-78</v>
      </c>
      <c r="G320" s="19">
        <v>-151</v>
      </c>
      <c r="H320" s="19">
        <v>-73</v>
      </c>
      <c r="I320" s="19">
        <v>-88</v>
      </c>
      <c r="J320" s="19">
        <v>-52</v>
      </c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</row>
    <row r="321" spans="1:58" x14ac:dyDescent="0.3">
      <c r="A321" s="3">
        <v>1852</v>
      </c>
      <c r="B321" s="6" t="s">
        <v>314</v>
      </c>
      <c r="C321" s="19">
        <v>-33</v>
      </c>
      <c r="D321" s="19">
        <v>-30</v>
      </c>
      <c r="E321" s="19">
        <v>9</v>
      </c>
      <c r="F321" s="19">
        <v>-24</v>
      </c>
      <c r="G321" s="19">
        <v>29</v>
      </c>
      <c r="H321" s="19">
        <v>2</v>
      </c>
      <c r="I321" s="19">
        <v>-29</v>
      </c>
      <c r="J321" s="19">
        <v>12</v>
      </c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</row>
    <row r="322" spans="1:58" x14ac:dyDescent="0.3">
      <c r="A322" s="3">
        <v>1853</v>
      </c>
      <c r="B322" s="6" t="s">
        <v>315</v>
      </c>
      <c r="C322" s="19">
        <v>-24</v>
      </c>
      <c r="D322" s="19">
        <v>5</v>
      </c>
      <c r="E322" s="19">
        <v>-6</v>
      </c>
      <c r="F322" s="19">
        <v>7</v>
      </c>
      <c r="G322" s="19">
        <v>-8</v>
      </c>
      <c r="H322" s="19">
        <v>2</v>
      </c>
      <c r="I322" s="19">
        <v>2</v>
      </c>
      <c r="J322" s="19">
        <v>-19</v>
      </c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</row>
    <row r="323" spans="1:58" x14ac:dyDescent="0.3">
      <c r="A323" s="3">
        <v>1854</v>
      </c>
      <c r="B323" s="6" t="s">
        <v>316</v>
      </c>
      <c r="C323" s="19">
        <v>-1</v>
      </c>
      <c r="D323" s="19">
        <v>-21</v>
      </c>
      <c r="E323" s="19">
        <v>-7</v>
      </c>
      <c r="F323" s="19">
        <v>-15</v>
      </c>
      <c r="G323" s="19">
        <v>1</v>
      </c>
      <c r="H323" s="19">
        <v>-31</v>
      </c>
      <c r="I323" s="19">
        <v>-6</v>
      </c>
      <c r="J323" s="19">
        <v>-58</v>
      </c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</row>
    <row r="324" spans="1:58" x14ac:dyDescent="0.3">
      <c r="A324" s="3">
        <v>1856</v>
      </c>
      <c r="B324" s="6" t="s">
        <v>317</v>
      </c>
      <c r="C324" s="19">
        <v>-4</v>
      </c>
      <c r="D324" s="19">
        <v>-11</v>
      </c>
      <c r="E324" s="19">
        <v>-33</v>
      </c>
      <c r="F324" s="19">
        <v>-5</v>
      </c>
      <c r="G324" s="19">
        <v>-15</v>
      </c>
      <c r="H324" s="19">
        <v>4</v>
      </c>
      <c r="I324" s="19">
        <v>-13</v>
      </c>
      <c r="J324" s="19">
        <v>-11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</row>
    <row r="325" spans="1:58" x14ac:dyDescent="0.3">
      <c r="A325" s="3">
        <v>1857</v>
      </c>
      <c r="B325" s="6" t="s">
        <v>318</v>
      </c>
      <c r="C325" s="19">
        <v>3</v>
      </c>
      <c r="D325" s="19">
        <v>0</v>
      </c>
      <c r="E325" s="19">
        <v>1</v>
      </c>
      <c r="F325" s="19">
        <v>-2</v>
      </c>
      <c r="G325" s="19">
        <v>0</v>
      </c>
      <c r="H325" s="19">
        <v>-13</v>
      </c>
      <c r="I325" s="19">
        <v>-18</v>
      </c>
      <c r="J325" s="19">
        <v>-1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</row>
    <row r="326" spans="1:58" x14ac:dyDescent="0.3">
      <c r="A326" s="3">
        <v>1859</v>
      </c>
      <c r="B326" s="6" t="s">
        <v>319</v>
      </c>
      <c r="C326" s="19">
        <v>-12</v>
      </c>
      <c r="D326" s="19">
        <v>16</v>
      </c>
      <c r="E326" s="19">
        <v>-4</v>
      </c>
      <c r="F326" s="19">
        <v>-3</v>
      </c>
      <c r="G326" s="19">
        <v>-15</v>
      </c>
      <c r="H326" s="19">
        <v>-9</v>
      </c>
      <c r="I326" s="19">
        <v>11</v>
      </c>
      <c r="J326" s="19">
        <v>-49</v>
      </c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</row>
    <row r="327" spans="1:58" x14ac:dyDescent="0.3">
      <c r="A327" s="3">
        <v>1860</v>
      </c>
      <c r="B327" s="6" t="s">
        <v>320</v>
      </c>
      <c r="C327" s="19">
        <v>8</v>
      </c>
      <c r="D327" s="19">
        <v>-49</v>
      </c>
      <c r="E327" s="19">
        <v>-81</v>
      </c>
      <c r="F327" s="19">
        <v>9</v>
      </c>
      <c r="G327" s="19">
        <v>27</v>
      </c>
      <c r="H327" s="19">
        <v>-82</v>
      </c>
      <c r="I327" s="19">
        <v>-10</v>
      </c>
      <c r="J327" s="19">
        <v>-55</v>
      </c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</row>
    <row r="328" spans="1:58" x14ac:dyDescent="0.3">
      <c r="A328" s="3">
        <v>1865</v>
      </c>
      <c r="B328" s="6" t="s">
        <v>321</v>
      </c>
      <c r="C328" s="19">
        <v>-91</v>
      </c>
      <c r="D328" s="19">
        <v>-77</v>
      </c>
      <c r="E328" s="19">
        <v>-28</v>
      </c>
      <c r="F328" s="19">
        <v>-118</v>
      </c>
      <c r="G328" s="19">
        <v>-45</v>
      </c>
      <c r="H328" s="19">
        <v>-98</v>
      </c>
      <c r="I328" s="19">
        <v>-74</v>
      </c>
      <c r="J328" s="19">
        <v>-36</v>
      </c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</row>
    <row r="329" spans="1:58" x14ac:dyDescent="0.3">
      <c r="A329" s="3">
        <v>1866</v>
      </c>
      <c r="B329" s="6" t="s">
        <v>322</v>
      </c>
      <c r="C329" s="19">
        <v>-105</v>
      </c>
      <c r="D329" s="19">
        <v>-34</v>
      </c>
      <c r="E329" s="19">
        <v>-67</v>
      </c>
      <c r="F329" s="19">
        <v>-63</v>
      </c>
      <c r="G329" s="19">
        <v>-164</v>
      </c>
      <c r="H329" s="19">
        <v>-138</v>
      </c>
      <c r="I329" s="19">
        <v>-105</v>
      </c>
      <c r="J329" s="19">
        <v>-119</v>
      </c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</row>
    <row r="330" spans="1:58" x14ac:dyDescent="0.3">
      <c r="A330" s="3">
        <v>1867</v>
      </c>
      <c r="B330" s="6" t="s">
        <v>127</v>
      </c>
      <c r="C330" s="19">
        <v>2</v>
      </c>
      <c r="D330" s="19">
        <v>-37</v>
      </c>
      <c r="E330" s="19">
        <v>-42</v>
      </c>
      <c r="F330" s="19">
        <v>-8</v>
      </c>
      <c r="G330" s="19">
        <v>11</v>
      </c>
      <c r="H330" s="19">
        <v>3</v>
      </c>
      <c r="I330" s="19">
        <v>0</v>
      </c>
      <c r="J330" s="19">
        <v>-4</v>
      </c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</row>
    <row r="331" spans="1:58" x14ac:dyDescent="0.3">
      <c r="A331" s="3">
        <v>1868</v>
      </c>
      <c r="B331" s="6" t="s">
        <v>323</v>
      </c>
      <c r="C331" s="19">
        <v>-45</v>
      </c>
      <c r="D331" s="19">
        <v>-10</v>
      </c>
      <c r="E331" s="19">
        <v>-27</v>
      </c>
      <c r="F331" s="19">
        <v>-7</v>
      </c>
      <c r="G331" s="19">
        <v>-57</v>
      </c>
      <c r="H331" s="19">
        <v>-64</v>
      </c>
      <c r="I331" s="19">
        <v>-2</v>
      </c>
      <c r="J331" s="19">
        <v>-43</v>
      </c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</row>
    <row r="332" spans="1:58" x14ac:dyDescent="0.3">
      <c r="A332" s="3">
        <v>1870</v>
      </c>
      <c r="B332" s="6" t="s">
        <v>324</v>
      </c>
      <c r="C332" s="19">
        <v>-24</v>
      </c>
      <c r="D332" s="19">
        <v>12</v>
      </c>
      <c r="E332" s="19">
        <v>-21</v>
      </c>
      <c r="F332" s="19">
        <v>-27</v>
      </c>
      <c r="G332" s="19">
        <v>-24</v>
      </c>
      <c r="H332" s="19">
        <v>-16</v>
      </c>
      <c r="I332" s="19">
        <v>86</v>
      </c>
      <c r="J332" s="19">
        <v>-43</v>
      </c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</row>
    <row r="333" spans="1:58" x14ac:dyDescent="0.3">
      <c r="A333" s="3">
        <v>1871</v>
      </c>
      <c r="B333" s="6" t="s">
        <v>325</v>
      </c>
      <c r="C333" s="19">
        <v>22</v>
      </c>
      <c r="D333" s="19">
        <v>-28</v>
      </c>
      <c r="E333" s="19">
        <v>-49</v>
      </c>
      <c r="F333" s="19">
        <v>-61</v>
      </c>
      <c r="G333" s="19">
        <v>-39</v>
      </c>
      <c r="H333" s="19">
        <v>-39</v>
      </c>
      <c r="I333" s="19">
        <v>-118</v>
      </c>
      <c r="J333" s="19">
        <v>-44</v>
      </c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</row>
    <row r="334" spans="1:58" x14ac:dyDescent="0.3">
      <c r="A334" s="3">
        <v>1874</v>
      </c>
      <c r="B334" s="6" t="s">
        <v>326</v>
      </c>
      <c r="C334" s="19">
        <v>-11</v>
      </c>
      <c r="D334" s="19">
        <v>-25</v>
      </c>
      <c r="E334" s="19">
        <v>-12</v>
      </c>
      <c r="F334" s="19">
        <v>-25</v>
      </c>
      <c r="G334" s="19">
        <v>-41</v>
      </c>
      <c r="H334" s="19">
        <v>-19</v>
      </c>
      <c r="I334" s="19">
        <v>1</v>
      </c>
      <c r="J334" s="19">
        <v>-15</v>
      </c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</row>
    <row r="335" spans="1:58" x14ac:dyDescent="0.3">
      <c r="A335" s="3">
        <v>1902</v>
      </c>
      <c r="B335" s="6" t="s">
        <v>327</v>
      </c>
      <c r="C335" s="19">
        <v>-175</v>
      </c>
      <c r="D335" s="19">
        <v>-219</v>
      </c>
      <c r="E335" s="19">
        <v>68</v>
      </c>
      <c r="F335" s="19">
        <v>-21</v>
      </c>
      <c r="G335" s="19">
        <v>-136</v>
      </c>
      <c r="H335" s="19">
        <v>-262</v>
      </c>
      <c r="I335" s="19">
        <v>168</v>
      </c>
      <c r="J335" s="19">
        <v>163</v>
      </c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</row>
    <row r="336" spans="1:58" x14ac:dyDescent="0.3">
      <c r="A336" s="3">
        <v>1903</v>
      </c>
      <c r="B336" s="6" t="s">
        <v>328</v>
      </c>
      <c r="C336" s="19">
        <v>-75</v>
      </c>
      <c r="D336" s="19">
        <v>-6</v>
      </c>
      <c r="E336" s="19">
        <v>-107</v>
      </c>
      <c r="F336" s="19">
        <v>-134</v>
      </c>
      <c r="G336" s="19">
        <v>-35</v>
      </c>
      <c r="H336" s="19">
        <v>-223</v>
      </c>
      <c r="I336" s="19">
        <v>-100</v>
      </c>
      <c r="J336" s="19">
        <v>-135</v>
      </c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</row>
    <row r="337" spans="1:58" x14ac:dyDescent="0.3">
      <c r="A337" s="3">
        <v>1911</v>
      </c>
      <c r="B337" s="6" t="s">
        <v>329</v>
      </c>
      <c r="C337" s="19">
        <v>-72</v>
      </c>
      <c r="D337" s="19">
        <v>-52</v>
      </c>
      <c r="E337" s="19">
        <v>-20</v>
      </c>
      <c r="F337" s="19">
        <v>-56</v>
      </c>
      <c r="G337" s="19">
        <v>-109</v>
      </c>
      <c r="H337" s="19">
        <v>-90</v>
      </c>
      <c r="I337" s="19">
        <v>-115</v>
      </c>
      <c r="J337" s="19">
        <v>-123</v>
      </c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</row>
    <row r="338" spans="1:58" x14ac:dyDescent="0.3">
      <c r="A338" s="3">
        <v>1913</v>
      </c>
      <c r="B338" s="6" t="s">
        <v>330</v>
      </c>
      <c r="C338" s="19">
        <v>9</v>
      </c>
      <c r="D338" s="19">
        <v>-18</v>
      </c>
      <c r="E338" s="19">
        <v>-55</v>
      </c>
      <c r="F338" s="19">
        <v>10</v>
      </c>
      <c r="G338" s="19">
        <v>10</v>
      </c>
      <c r="H338" s="19">
        <v>24</v>
      </c>
      <c r="I338" s="19">
        <v>-15</v>
      </c>
      <c r="J338" s="19">
        <v>-65</v>
      </c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</row>
    <row r="339" spans="1:58" x14ac:dyDescent="0.3">
      <c r="A339" s="3">
        <v>1917</v>
      </c>
      <c r="B339" s="6" t="s">
        <v>331</v>
      </c>
      <c r="C339" s="19">
        <v>7</v>
      </c>
      <c r="D339" s="19">
        <v>-9</v>
      </c>
      <c r="E339" s="19">
        <v>12</v>
      </c>
      <c r="F339" s="19">
        <v>18</v>
      </c>
      <c r="G339" s="19">
        <v>-10</v>
      </c>
      <c r="H339" s="19">
        <v>0</v>
      </c>
      <c r="I339" s="19">
        <v>-18</v>
      </c>
      <c r="J339" s="19">
        <v>-13</v>
      </c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</row>
    <row r="340" spans="1:58" x14ac:dyDescent="0.3">
      <c r="A340" s="3">
        <v>1919</v>
      </c>
      <c r="B340" s="6" t="s">
        <v>332</v>
      </c>
      <c r="C340" s="19">
        <v>-28</v>
      </c>
      <c r="D340" s="19">
        <v>7</v>
      </c>
      <c r="E340" s="19">
        <v>-25</v>
      </c>
      <c r="F340" s="19">
        <v>12</v>
      </c>
      <c r="G340" s="19">
        <v>-13</v>
      </c>
      <c r="H340" s="19">
        <v>-1</v>
      </c>
      <c r="I340" s="19">
        <v>-29</v>
      </c>
      <c r="J340" s="19">
        <v>-5</v>
      </c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</row>
    <row r="341" spans="1:58" x14ac:dyDescent="0.3">
      <c r="A341" s="3">
        <v>1920</v>
      </c>
      <c r="B341" s="6" t="s">
        <v>333</v>
      </c>
      <c r="C341" s="19">
        <v>-4</v>
      </c>
      <c r="D341" s="19">
        <v>16</v>
      </c>
      <c r="E341" s="19">
        <v>4</v>
      </c>
      <c r="F341" s="19">
        <v>-2</v>
      </c>
      <c r="G341" s="19">
        <v>-7</v>
      </c>
      <c r="H341" s="19">
        <v>30</v>
      </c>
      <c r="I341" s="19">
        <v>18</v>
      </c>
      <c r="J341" s="19">
        <v>-13</v>
      </c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</row>
    <row r="342" spans="1:58" x14ac:dyDescent="0.3">
      <c r="A342" s="3">
        <v>1922</v>
      </c>
      <c r="B342" s="6" t="s">
        <v>334</v>
      </c>
      <c r="C342" s="19">
        <v>-86</v>
      </c>
      <c r="D342" s="19">
        <v>-149</v>
      </c>
      <c r="E342" s="19">
        <v>1</v>
      </c>
      <c r="F342" s="19">
        <v>-41</v>
      </c>
      <c r="G342" s="19">
        <v>16</v>
      </c>
      <c r="H342" s="19">
        <v>-122</v>
      </c>
      <c r="I342" s="19">
        <v>-118</v>
      </c>
      <c r="J342" s="19">
        <v>-86</v>
      </c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</row>
    <row r="343" spans="1:58" x14ac:dyDescent="0.3">
      <c r="A343" s="3">
        <v>1923</v>
      </c>
      <c r="B343" s="6" t="s">
        <v>335</v>
      </c>
      <c r="C343" s="19">
        <v>-72</v>
      </c>
      <c r="D343" s="19">
        <v>-33</v>
      </c>
      <c r="E343" s="19">
        <v>-34</v>
      </c>
      <c r="F343" s="19">
        <v>-71</v>
      </c>
      <c r="G343" s="19">
        <v>-87</v>
      </c>
      <c r="H343" s="19">
        <v>-92</v>
      </c>
      <c r="I343" s="19">
        <v>-87</v>
      </c>
      <c r="J343" s="19">
        <v>-63</v>
      </c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</row>
    <row r="344" spans="1:58" x14ac:dyDescent="0.3">
      <c r="A344" s="3">
        <v>1924</v>
      </c>
      <c r="B344" s="6" t="s">
        <v>336</v>
      </c>
      <c r="C344" s="19">
        <v>-80</v>
      </c>
      <c r="D344" s="19">
        <v>-88</v>
      </c>
      <c r="E344" s="19">
        <v>-76</v>
      </c>
      <c r="F344" s="19">
        <v>-108</v>
      </c>
      <c r="G344" s="19">
        <v>-6</v>
      </c>
      <c r="H344" s="19">
        <v>-26</v>
      </c>
      <c r="I344" s="19">
        <v>-44</v>
      </c>
      <c r="J344" s="19">
        <v>-43</v>
      </c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</row>
    <row r="345" spans="1:58" x14ac:dyDescent="0.3">
      <c r="A345" s="3">
        <v>1925</v>
      </c>
      <c r="B345" s="6" t="s">
        <v>337</v>
      </c>
      <c r="C345" s="19">
        <v>-14</v>
      </c>
      <c r="D345" s="19">
        <v>2</v>
      </c>
      <c r="E345" s="19">
        <v>-25</v>
      </c>
      <c r="F345" s="19">
        <v>24</v>
      </c>
      <c r="G345" s="19">
        <v>-43</v>
      </c>
      <c r="H345" s="19">
        <v>-10</v>
      </c>
      <c r="I345" s="19">
        <v>24</v>
      </c>
      <c r="J345" s="19">
        <v>-32</v>
      </c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</row>
    <row r="346" spans="1:58" x14ac:dyDescent="0.3">
      <c r="A346" s="3">
        <v>1926</v>
      </c>
      <c r="B346" s="6" t="s">
        <v>338</v>
      </c>
      <c r="C346" s="19">
        <v>-14</v>
      </c>
      <c r="D346" s="19">
        <v>-8</v>
      </c>
      <c r="E346" s="19">
        <v>4</v>
      </c>
      <c r="F346" s="19">
        <v>-10</v>
      </c>
      <c r="G346" s="19">
        <v>-1</v>
      </c>
      <c r="H346" s="19">
        <v>-1</v>
      </c>
      <c r="I346" s="19">
        <v>-12</v>
      </c>
      <c r="J346" s="19">
        <v>25</v>
      </c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</row>
    <row r="347" spans="1:58" x14ac:dyDescent="0.3">
      <c r="A347" s="3">
        <v>1927</v>
      </c>
      <c r="B347" s="6" t="s">
        <v>339</v>
      </c>
      <c r="C347" s="19">
        <v>-32</v>
      </c>
      <c r="D347" s="19">
        <v>-22</v>
      </c>
      <c r="E347" s="19">
        <v>-11</v>
      </c>
      <c r="F347" s="19">
        <v>-20</v>
      </c>
      <c r="G347" s="19">
        <v>36</v>
      </c>
      <c r="H347" s="19">
        <v>-8</v>
      </c>
      <c r="I347" s="19">
        <v>-3</v>
      </c>
      <c r="J347" s="19">
        <v>-15</v>
      </c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</row>
    <row r="348" spans="1:58" x14ac:dyDescent="0.3">
      <c r="A348" s="3">
        <v>1928</v>
      </c>
      <c r="B348" s="6" t="s">
        <v>340</v>
      </c>
      <c r="C348" s="19">
        <v>8</v>
      </c>
      <c r="D348" s="19">
        <v>-26</v>
      </c>
      <c r="E348" s="19">
        <v>-26</v>
      </c>
      <c r="F348" s="19">
        <v>-17</v>
      </c>
      <c r="G348" s="19">
        <v>7</v>
      </c>
      <c r="H348" s="19">
        <v>0</v>
      </c>
      <c r="I348" s="19">
        <v>-11</v>
      </c>
      <c r="J348" s="19">
        <v>9</v>
      </c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</row>
    <row r="349" spans="1:58" x14ac:dyDescent="0.3">
      <c r="A349" s="3">
        <v>1929</v>
      </c>
      <c r="B349" s="6" t="s">
        <v>341</v>
      </c>
      <c r="C349" s="19">
        <v>-24</v>
      </c>
      <c r="D349" s="19">
        <v>-34</v>
      </c>
      <c r="E349" s="19">
        <v>13</v>
      </c>
      <c r="F349" s="19">
        <v>-9</v>
      </c>
      <c r="G349" s="19">
        <v>-2</v>
      </c>
      <c r="H349" s="19">
        <v>-4</v>
      </c>
      <c r="I349" s="19">
        <v>-14</v>
      </c>
      <c r="J349" s="19">
        <v>-36</v>
      </c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</row>
    <row r="350" spans="1:58" x14ac:dyDescent="0.3">
      <c r="A350" s="3">
        <v>1931</v>
      </c>
      <c r="B350" s="6" t="s">
        <v>342</v>
      </c>
      <c r="C350" s="19">
        <v>-64</v>
      </c>
      <c r="D350" s="19">
        <v>-95</v>
      </c>
      <c r="E350" s="19">
        <v>-74</v>
      </c>
      <c r="F350" s="19">
        <v>-81</v>
      </c>
      <c r="G350" s="19">
        <v>-219</v>
      </c>
      <c r="H350" s="19">
        <v>-99</v>
      </c>
      <c r="I350" s="19">
        <v>-104</v>
      </c>
      <c r="J350" s="19">
        <v>-155</v>
      </c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</row>
    <row r="351" spans="1:58" x14ac:dyDescent="0.3">
      <c r="A351" s="3">
        <v>1933</v>
      </c>
      <c r="B351" s="6" t="s">
        <v>343</v>
      </c>
      <c r="C351" s="19">
        <v>-1</v>
      </c>
      <c r="D351" s="19">
        <v>-4</v>
      </c>
      <c r="E351" s="19">
        <v>45</v>
      </c>
      <c r="F351" s="19">
        <v>29</v>
      </c>
      <c r="G351" s="19">
        <v>69</v>
      </c>
      <c r="H351" s="19">
        <v>-15</v>
      </c>
      <c r="I351" s="19">
        <v>-23</v>
      </c>
      <c r="J351" s="19">
        <v>-13</v>
      </c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</row>
    <row r="352" spans="1:58" x14ac:dyDescent="0.3">
      <c r="A352" s="3">
        <v>1936</v>
      </c>
      <c r="B352" s="6" t="s">
        <v>344</v>
      </c>
      <c r="C352" s="19">
        <v>-34</v>
      </c>
      <c r="D352" s="19">
        <v>-16</v>
      </c>
      <c r="E352" s="19">
        <v>-43</v>
      </c>
      <c r="F352" s="19">
        <v>8</v>
      </c>
      <c r="G352" s="19">
        <v>-55</v>
      </c>
      <c r="H352" s="19">
        <v>-13</v>
      </c>
      <c r="I352" s="19">
        <v>-16</v>
      </c>
      <c r="J352" s="19">
        <v>-15</v>
      </c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</row>
    <row r="353" spans="1:58" x14ac:dyDescent="0.3">
      <c r="A353" s="3">
        <v>1938</v>
      </c>
      <c r="B353" s="6" t="s">
        <v>345</v>
      </c>
      <c r="C353" s="19">
        <v>-56</v>
      </c>
      <c r="D353" s="19">
        <v>-57</v>
      </c>
      <c r="E353" s="19">
        <v>-26</v>
      </c>
      <c r="F353" s="19">
        <v>-28</v>
      </c>
      <c r="G353" s="19">
        <v>-46</v>
      </c>
      <c r="H353" s="19">
        <v>-51</v>
      </c>
      <c r="I353" s="19">
        <v>31</v>
      </c>
      <c r="J353" s="19">
        <v>-10</v>
      </c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</row>
    <row r="354" spans="1:58" x14ac:dyDescent="0.3">
      <c r="A354" s="3">
        <v>1939</v>
      </c>
      <c r="B354" s="6" t="s">
        <v>346</v>
      </c>
      <c r="C354" s="19">
        <v>-22</v>
      </c>
      <c r="D354" s="19">
        <v>-9</v>
      </c>
      <c r="E354" s="19">
        <v>-1</v>
      </c>
      <c r="F354" s="19">
        <v>-30</v>
      </c>
      <c r="G354" s="19">
        <v>-62</v>
      </c>
      <c r="H354" s="19">
        <v>-73</v>
      </c>
      <c r="I354" s="19">
        <v>-40</v>
      </c>
      <c r="J354" s="19">
        <v>-39</v>
      </c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</row>
    <row r="355" spans="1:58" x14ac:dyDescent="0.3">
      <c r="A355" s="3">
        <v>1940</v>
      </c>
      <c r="B355" s="6" t="s">
        <v>347</v>
      </c>
      <c r="C355" s="19">
        <v>-49</v>
      </c>
      <c r="D355" s="19">
        <v>14</v>
      </c>
      <c r="E355" s="19">
        <v>-59</v>
      </c>
      <c r="F355" s="19">
        <v>-34</v>
      </c>
      <c r="G355" s="19">
        <v>-63</v>
      </c>
      <c r="H355" s="19">
        <v>-71</v>
      </c>
      <c r="I355" s="19">
        <v>-50</v>
      </c>
      <c r="J355" s="19">
        <v>-36</v>
      </c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</row>
    <row r="356" spans="1:58" x14ac:dyDescent="0.3">
      <c r="A356" s="3">
        <v>1941</v>
      </c>
      <c r="B356" s="6" t="s">
        <v>348</v>
      </c>
      <c r="C356" s="19">
        <v>-32</v>
      </c>
      <c r="D356" s="19">
        <v>-22</v>
      </c>
      <c r="E356" s="19">
        <v>-7</v>
      </c>
      <c r="F356" s="19">
        <v>-68</v>
      </c>
      <c r="G356" s="19">
        <v>-23</v>
      </c>
      <c r="H356" s="19">
        <v>-17</v>
      </c>
      <c r="I356" s="19">
        <v>-39</v>
      </c>
      <c r="J356" s="19">
        <v>0</v>
      </c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</row>
    <row r="357" spans="1:58" x14ac:dyDescent="0.3">
      <c r="A357" s="3">
        <v>1942</v>
      </c>
      <c r="B357" s="6" t="s">
        <v>349</v>
      </c>
      <c r="C357" s="19">
        <v>27</v>
      </c>
      <c r="D357" s="19">
        <v>-43</v>
      </c>
      <c r="E357" s="19">
        <v>2</v>
      </c>
      <c r="F357" s="19">
        <v>4</v>
      </c>
      <c r="G357" s="19">
        <v>1</v>
      </c>
      <c r="H357" s="19">
        <v>4</v>
      </c>
      <c r="I357" s="19">
        <v>-34</v>
      </c>
      <c r="J357" s="19">
        <v>-6</v>
      </c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</row>
    <row r="358" spans="1:58" x14ac:dyDescent="0.3">
      <c r="A358" s="3">
        <v>1943</v>
      </c>
      <c r="B358" s="6" t="s">
        <v>350</v>
      </c>
      <c r="C358" s="19">
        <v>-12</v>
      </c>
      <c r="D358" s="19">
        <v>0</v>
      </c>
      <c r="E358" s="19">
        <v>-28</v>
      </c>
      <c r="F358" s="19">
        <v>-7</v>
      </c>
      <c r="G358" s="19">
        <v>-12</v>
      </c>
      <c r="H358" s="19">
        <v>9</v>
      </c>
      <c r="I358" s="19">
        <v>-5</v>
      </c>
      <c r="J358" s="19">
        <v>-16</v>
      </c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</row>
    <row r="359" spans="1:58" x14ac:dyDescent="0.3">
      <c r="A359" s="3">
        <v>2002</v>
      </c>
      <c r="B359" s="6" t="s">
        <v>351</v>
      </c>
      <c r="C359" s="19">
        <v>-3</v>
      </c>
      <c r="D359" s="19">
        <v>-4</v>
      </c>
      <c r="E359" s="19">
        <v>-25</v>
      </c>
      <c r="F359" s="19">
        <v>-36</v>
      </c>
      <c r="G359" s="19">
        <v>-12</v>
      </c>
      <c r="H359" s="19">
        <v>-26</v>
      </c>
      <c r="I359" s="19">
        <v>-38</v>
      </c>
      <c r="J359" s="19">
        <v>-6</v>
      </c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</row>
    <row r="360" spans="1:58" x14ac:dyDescent="0.3">
      <c r="A360" s="3">
        <v>2003</v>
      </c>
      <c r="B360" s="6" t="s">
        <v>352</v>
      </c>
      <c r="C360" s="19">
        <v>-113</v>
      </c>
      <c r="D360" s="19">
        <v>-134</v>
      </c>
      <c r="E360" s="19">
        <v>-163</v>
      </c>
      <c r="F360" s="19">
        <v>-153</v>
      </c>
      <c r="G360" s="19">
        <v>-119</v>
      </c>
      <c r="H360" s="19">
        <v>-289</v>
      </c>
      <c r="I360" s="19">
        <v>-242</v>
      </c>
      <c r="J360" s="19">
        <v>-258</v>
      </c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</row>
    <row r="361" spans="1:58" x14ac:dyDescent="0.3">
      <c r="A361" s="3">
        <v>2004</v>
      </c>
      <c r="B361" s="6" t="s">
        <v>353</v>
      </c>
      <c r="C361" s="19">
        <v>-23</v>
      </c>
      <c r="D361" s="19">
        <v>-145</v>
      </c>
      <c r="E361" s="19">
        <v>-85</v>
      </c>
      <c r="F361" s="19">
        <v>-24</v>
      </c>
      <c r="G361" s="19">
        <v>-89</v>
      </c>
      <c r="H361" s="19">
        <v>-85</v>
      </c>
      <c r="I361" s="19">
        <v>-41</v>
      </c>
      <c r="J361" s="19">
        <v>-102</v>
      </c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</row>
    <row r="362" spans="1:58" x14ac:dyDescent="0.3">
      <c r="A362" s="3">
        <v>2011</v>
      </c>
      <c r="B362" s="6" t="s">
        <v>354</v>
      </c>
      <c r="C362" s="19">
        <v>-30</v>
      </c>
      <c r="D362" s="19">
        <v>-45</v>
      </c>
      <c r="E362" s="19">
        <v>-23</v>
      </c>
      <c r="F362" s="19">
        <v>-19</v>
      </c>
      <c r="G362" s="19">
        <v>-47</v>
      </c>
      <c r="H362" s="19">
        <v>-12</v>
      </c>
      <c r="I362" s="19">
        <v>-40</v>
      </c>
      <c r="J362" s="19">
        <v>-20</v>
      </c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</row>
    <row r="363" spans="1:58" x14ac:dyDescent="0.3">
      <c r="A363" s="3">
        <v>2012</v>
      </c>
      <c r="B363" s="6" t="s">
        <v>355</v>
      </c>
      <c r="C363" s="19">
        <v>82</v>
      </c>
      <c r="D363" s="19">
        <v>-140</v>
      </c>
      <c r="E363" s="19">
        <v>-19</v>
      </c>
      <c r="F363" s="19">
        <v>-124</v>
      </c>
      <c r="G363" s="19">
        <v>-237</v>
      </c>
      <c r="H363" s="19">
        <v>-83</v>
      </c>
      <c r="I363" s="19">
        <v>-9</v>
      </c>
      <c r="J363" s="19">
        <v>-39</v>
      </c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</row>
    <row r="364" spans="1:58" x14ac:dyDescent="0.3">
      <c r="A364" s="3">
        <v>2014</v>
      </c>
      <c r="B364" s="6" t="s">
        <v>356</v>
      </c>
      <c r="C364" s="19">
        <v>-8</v>
      </c>
      <c r="D364" s="19">
        <v>1</v>
      </c>
      <c r="E364" s="19">
        <v>-38</v>
      </c>
      <c r="F364" s="19">
        <v>-45</v>
      </c>
      <c r="G364" s="19">
        <v>-32</v>
      </c>
      <c r="H364" s="19">
        <v>-29</v>
      </c>
      <c r="I364" s="19">
        <v>-9</v>
      </c>
      <c r="J364" s="19">
        <v>-29</v>
      </c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</row>
    <row r="365" spans="1:58" x14ac:dyDescent="0.3">
      <c r="A365" s="3">
        <v>2015</v>
      </c>
      <c r="B365" s="6" t="s">
        <v>357</v>
      </c>
      <c r="C365" s="19">
        <v>9</v>
      </c>
      <c r="D365" s="19">
        <v>-9</v>
      </c>
      <c r="E365" s="19">
        <v>-13</v>
      </c>
      <c r="F365" s="19">
        <v>3</v>
      </c>
      <c r="G365" s="19">
        <v>-12</v>
      </c>
      <c r="H365" s="19">
        <v>0</v>
      </c>
      <c r="I365" s="19">
        <v>-19</v>
      </c>
      <c r="J365" s="19">
        <v>-13</v>
      </c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</row>
    <row r="366" spans="1:58" x14ac:dyDescent="0.3">
      <c r="A366" s="3">
        <v>2017</v>
      </c>
      <c r="B366" s="6" t="s">
        <v>358</v>
      </c>
      <c r="C366" s="19">
        <v>-22</v>
      </c>
      <c r="D366" s="19">
        <v>19</v>
      </c>
      <c r="E366" s="19">
        <v>25</v>
      </c>
      <c r="F366" s="19">
        <v>13</v>
      </c>
      <c r="G366" s="19">
        <v>-9</v>
      </c>
      <c r="H366" s="19">
        <v>-17</v>
      </c>
      <c r="I366" s="19">
        <v>-12</v>
      </c>
      <c r="J366" s="19">
        <v>9</v>
      </c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</row>
    <row r="367" spans="1:58" x14ac:dyDescent="0.3">
      <c r="A367" s="3">
        <v>2018</v>
      </c>
      <c r="B367" s="6" t="s">
        <v>359</v>
      </c>
      <c r="C367" s="19">
        <v>-39</v>
      </c>
      <c r="D367" s="19">
        <v>-11</v>
      </c>
      <c r="E367" s="19">
        <v>-18</v>
      </c>
      <c r="F367" s="19">
        <v>-1</v>
      </c>
      <c r="G367" s="19">
        <v>-14</v>
      </c>
      <c r="H367" s="19">
        <v>-39</v>
      </c>
      <c r="I367" s="19">
        <v>-7</v>
      </c>
      <c r="J367" s="19">
        <v>25</v>
      </c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</row>
    <row r="368" spans="1:58" x14ac:dyDescent="0.3">
      <c r="A368" s="3">
        <v>2019</v>
      </c>
      <c r="B368" s="6" t="s">
        <v>360</v>
      </c>
      <c r="C368" s="19">
        <v>-22</v>
      </c>
      <c r="D368" s="19">
        <v>-9</v>
      </c>
      <c r="E368" s="19">
        <v>-53</v>
      </c>
      <c r="F368" s="19">
        <v>-10</v>
      </c>
      <c r="G368" s="19">
        <v>46</v>
      </c>
      <c r="H368" s="19">
        <v>-25</v>
      </c>
      <c r="I368" s="19">
        <v>-17</v>
      </c>
      <c r="J368" s="19">
        <v>-43</v>
      </c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</row>
    <row r="369" spans="1:58" x14ac:dyDescent="0.3">
      <c r="A369" s="3">
        <v>2020</v>
      </c>
      <c r="B369" s="6" t="s">
        <v>361</v>
      </c>
      <c r="C369" s="19">
        <v>-41</v>
      </c>
      <c r="D369" s="19">
        <v>-51</v>
      </c>
      <c r="E369" s="19">
        <v>11</v>
      </c>
      <c r="F369" s="19">
        <v>2</v>
      </c>
      <c r="G369" s="19">
        <v>-33</v>
      </c>
      <c r="H369" s="19">
        <v>7</v>
      </c>
      <c r="I369" s="19">
        <v>-40</v>
      </c>
      <c r="J369" s="19">
        <v>-26</v>
      </c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</row>
    <row r="370" spans="1:58" x14ac:dyDescent="0.3">
      <c r="A370" s="3">
        <v>2021</v>
      </c>
      <c r="B370" s="6" t="s">
        <v>362</v>
      </c>
      <c r="C370" s="19">
        <v>-29</v>
      </c>
      <c r="D370" s="19">
        <v>-7</v>
      </c>
      <c r="E370" s="19">
        <v>-46</v>
      </c>
      <c r="F370" s="19">
        <v>-21</v>
      </c>
      <c r="G370" s="19">
        <v>-1</v>
      </c>
      <c r="H370" s="19">
        <v>-41</v>
      </c>
      <c r="I370" s="19">
        <v>5</v>
      </c>
      <c r="J370" s="19">
        <v>3</v>
      </c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</row>
    <row r="371" spans="1:58" x14ac:dyDescent="0.3">
      <c r="A371" s="3">
        <v>2022</v>
      </c>
      <c r="B371" s="6" t="s">
        <v>363</v>
      </c>
      <c r="C371" s="19">
        <v>-12</v>
      </c>
      <c r="D371" s="19">
        <v>-6</v>
      </c>
      <c r="E371" s="19">
        <v>-24</v>
      </c>
      <c r="F371" s="19">
        <v>-8</v>
      </c>
      <c r="G371" s="19">
        <v>-6</v>
      </c>
      <c r="H371" s="19">
        <v>-27</v>
      </c>
      <c r="I371" s="19">
        <v>-5</v>
      </c>
      <c r="J371" s="19">
        <v>4</v>
      </c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</row>
    <row r="372" spans="1:58" x14ac:dyDescent="0.3">
      <c r="A372" s="3">
        <v>2023</v>
      </c>
      <c r="B372" s="6" t="s">
        <v>364</v>
      </c>
      <c r="C372" s="19">
        <v>-29</v>
      </c>
      <c r="D372" s="19">
        <v>1</v>
      </c>
      <c r="E372" s="19">
        <v>-4</v>
      </c>
      <c r="F372" s="19">
        <v>-17</v>
      </c>
      <c r="G372" s="19">
        <v>-23</v>
      </c>
      <c r="H372" s="19">
        <v>-28</v>
      </c>
      <c r="I372" s="19">
        <v>-21</v>
      </c>
      <c r="J372" s="19">
        <v>6</v>
      </c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</row>
    <row r="373" spans="1:58" x14ac:dyDescent="0.3">
      <c r="A373" s="3">
        <v>2024</v>
      </c>
      <c r="B373" s="6" t="s">
        <v>365</v>
      </c>
      <c r="C373" s="19">
        <v>-3</v>
      </c>
      <c r="D373" s="19">
        <v>-25</v>
      </c>
      <c r="E373" s="19">
        <v>-6</v>
      </c>
      <c r="F373" s="19">
        <v>11</v>
      </c>
      <c r="G373" s="19">
        <v>-54</v>
      </c>
      <c r="H373" s="19">
        <v>-17</v>
      </c>
      <c r="I373" s="19">
        <v>-16</v>
      </c>
      <c r="J373" s="19">
        <v>-3</v>
      </c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</row>
    <row r="374" spans="1:58" x14ac:dyDescent="0.3">
      <c r="A374" s="3">
        <v>2025</v>
      </c>
      <c r="B374" s="6" t="s">
        <v>366</v>
      </c>
      <c r="C374" s="19">
        <v>-17</v>
      </c>
      <c r="D374" s="19">
        <v>-5</v>
      </c>
      <c r="E374" s="19">
        <v>-20</v>
      </c>
      <c r="F374" s="19">
        <v>-28</v>
      </c>
      <c r="G374" s="19">
        <v>13</v>
      </c>
      <c r="H374" s="19">
        <v>-4</v>
      </c>
      <c r="I374" s="19">
        <v>-24</v>
      </c>
      <c r="J374" s="19">
        <v>7</v>
      </c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</row>
    <row r="375" spans="1:58" x14ac:dyDescent="0.3">
      <c r="A375" s="3">
        <v>2027</v>
      </c>
      <c r="B375" s="6" t="s">
        <v>367</v>
      </c>
      <c r="C375" s="19">
        <v>15</v>
      </c>
      <c r="D375" s="19">
        <v>-1</v>
      </c>
      <c r="E375" s="19">
        <v>-19</v>
      </c>
      <c r="F375" s="19">
        <v>22</v>
      </c>
      <c r="G375" s="19">
        <v>20</v>
      </c>
      <c r="H375" s="19">
        <v>7</v>
      </c>
      <c r="I375" s="19">
        <v>2</v>
      </c>
      <c r="J375" s="19">
        <v>-1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</row>
    <row r="376" spans="1:58" x14ac:dyDescent="0.3">
      <c r="A376" s="3">
        <v>2028</v>
      </c>
      <c r="B376" s="6" t="s">
        <v>368</v>
      </c>
      <c r="C376" s="19">
        <v>-45</v>
      </c>
      <c r="D376" s="19">
        <v>-10</v>
      </c>
      <c r="E376" s="19">
        <v>-19</v>
      </c>
      <c r="F376" s="19">
        <v>-30</v>
      </c>
      <c r="G376" s="19">
        <v>-14</v>
      </c>
      <c r="H376" s="19">
        <v>-47</v>
      </c>
      <c r="I376" s="19">
        <v>1</v>
      </c>
      <c r="J376" s="19">
        <v>-29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</row>
    <row r="377" spans="1:58" x14ac:dyDescent="0.3">
      <c r="A377" s="3">
        <v>2030</v>
      </c>
      <c r="B377" s="6" t="s">
        <v>369</v>
      </c>
      <c r="C377" s="19">
        <v>-72</v>
      </c>
      <c r="D377" s="19">
        <v>-71</v>
      </c>
      <c r="E377" s="19">
        <v>-36</v>
      </c>
      <c r="F377" s="19">
        <v>-43</v>
      </c>
      <c r="G377" s="19">
        <v>-14</v>
      </c>
      <c r="H377" s="19">
        <v>-36</v>
      </c>
      <c r="I377" s="19">
        <v>-111</v>
      </c>
      <c r="J377" s="19">
        <v>-97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</row>
    <row r="378" spans="1:58" x14ac:dyDescent="0.3">
      <c r="A378" s="3">
        <v>5001</v>
      </c>
      <c r="B378" s="6" t="s">
        <v>370</v>
      </c>
      <c r="C378" s="19">
        <v>69</v>
      </c>
      <c r="D378" s="19">
        <v>53</v>
      </c>
      <c r="E378" s="19">
        <v>390</v>
      </c>
      <c r="F378" s="19">
        <v>219</v>
      </c>
      <c r="G378" s="19">
        <v>689</v>
      </c>
      <c r="H378" s="19">
        <v>437</v>
      </c>
      <c r="I378" s="19">
        <v>993</v>
      </c>
      <c r="J378" s="19">
        <v>750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</row>
    <row r="379" spans="1:58" x14ac:dyDescent="0.3">
      <c r="A379" s="3">
        <v>5004</v>
      </c>
      <c r="B379" s="6" t="s">
        <v>371</v>
      </c>
      <c r="C379" s="19">
        <v>-66</v>
      </c>
      <c r="D379" s="19">
        <v>16</v>
      </c>
      <c r="E379" s="19">
        <v>-67</v>
      </c>
      <c r="F379" s="19">
        <v>-63</v>
      </c>
      <c r="G379" s="19">
        <v>-58</v>
      </c>
      <c r="H379" s="19">
        <v>72</v>
      </c>
      <c r="I379" s="19">
        <v>-119</v>
      </c>
      <c r="J379" s="19">
        <v>-120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</row>
    <row r="380" spans="1:58" x14ac:dyDescent="0.3">
      <c r="A380" s="3">
        <v>5005</v>
      </c>
      <c r="B380" s="6" t="s">
        <v>372</v>
      </c>
      <c r="C380" s="19">
        <v>-39</v>
      </c>
      <c r="D380" s="19">
        <v>-81</v>
      </c>
      <c r="E380" s="19">
        <v>-143</v>
      </c>
      <c r="F380" s="19">
        <v>-86</v>
      </c>
      <c r="G380" s="19">
        <v>-216</v>
      </c>
      <c r="H380" s="19">
        <v>-214</v>
      </c>
      <c r="I380" s="19">
        <v>-147</v>
      </c>
      <c r="J380" s="19">
        <v>-119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</row>
    <row r="381" spans="1:58" x14ac:dyDescent="0.3">
      <c r="A381" s="3">
        <v>5011</v>
      </c>
      <c r="B381" s="6" t="s">
        <v>373</v>
      </c>
      <c r="C381" s="19">
        <v>-45</v>
      </c>
      <c r="D381" s="19">
        <v>-61</v>
      </c>
      <c r="E381" s="19">
        <v>-54</v>
      </c>
      <c r="F381" s="19">
        <v>-66</v>
      </c>
      <c r="G381" s="19">
        <v>-44</v>
      </c>
      <c r="H381" s="19">
        <v>-100</v>
      </c>
      <c r="I381" s="19">
        <v>-130</v>
      </c>
      <c r="J381" s="19">
        <v>-117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</row>
    <row r="382" spans="1:58" x14ac:dyDescent="0.3">
      <c r="A382" s="3">
        <v>5012</v>
      </c>
      <c r="B382" s="6" t="s">
        <v>374</v>
      </c>
      <c r="C382" s="19">
        <v>-5</v>
      </c>
      <c r="D382" s="19">
        <v>-9</v>
      </c>
      <c r="E382" s="19">
        <v>12</v>
      </c>
      <c r="F382" s="19">
        <v>-5</v>
      </c>
      <c r="G382" s="19">
        <v>3</v>
      </c>
      <c r="H382" s="19">
        <v>-3</v>
      </c>
      <c r="I382" s="19">
        <v>-12</v>
      </c>
      <c r="J382" s="19">
        <v>-7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</row>
    <row r="383" spans="1:58" x14ac:dyDescent="0.3">
      <c r="A383" s="3">
        <v>5013</v>
      </c>
      <c r="B383" s="6" t="s">
        <v>375</v>
      </c>
      <c r="C383" s="19">
        <v>-23</v>
      </c>
      <c r="D383" s="19">
        <v>-15</v>
      </c>
      <c r="E383" s="19">
        <v>34</v>
      </c>
      <c r="F383" s="19">
        <v>-12</v>
      </c>
      <c r="G383" s="19">
        <v>-39</v>
      </c>
      <c r="H383" s="19">
        <v>-11</v>
      </c>
      <c r="I383" s="19">
        <v>-40</v>
      </c>
      <c r="J383" s="19">
        <v>-39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</row>
    <row r="384" spans="1:58" x14ac:dyDescent="0.3">
      <c r="A384" s="3">
        <v>5014</v>
      </c>
      <c r="B384" s="6" t="s">
        <v>376</v>
      </c>
      <c r="C384" s="19">
        <v>-35</v>
      </c>
      <c r="D384" s="19">
        <v>-30</v>
      </c>
      <c r="E384" s="19">
        <v>4</v>
      </c>
      <c r="F384" s="19">
        <v>-33</v>
      </c>
      <c r="G384" s="19">
        <v>3</v>
      </c>
      <c r="H384" s="19">
        <v>30</v>
      </c>
      <c r="I384" s="19">
        <v>57</v>
      </c>
      <c r="J384" s="19">
        <v>-7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</row>
    <row r="385" spans="1:58" x14ac:dyDescent="0.3">
      <c r="A385" s="3">
        <v>5015</v>
      </c>
      <c r="B385" s="6" t="s">
        <v>377</v>
      </c>
      <c r="C385" s="19">
        <v>2</v>
      </c>
      <c r="D385" s="19">
        <v>-41</v>
      </c>
      <c r="E385" s="19">
        <v>7</v>
      </c>
      <c r="F385" s="19">
        <v>-17</v>
      </c>
      <c r="G385" s="19">
        <v>13</v>
      </c>
      <c r="H385" s="19">
        <v>-34</v>
      </c>
      <c r="I385" s="19">
        <v>60</v>
      </c>
      <c r="J385" s="19">
        <v>29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</row>
    <row r="386" spans="1:58" x14ac:dyDescent="0.3">
      <c r="A386" s="3">
        <v>5016</v>
      </c>
      <c r="B386" s="6" t="s">
        <v>378</v>
      </c>
      <c r="C386" s="19">
        <v>22</v>
      </c>
      <c r="D386" s="19">
        <v>-30</v>
      </c>
      <c r="E386" s="19">
        <v>-18</v>
      </c>
      <c r="F386" s="19">
        <v>23</v>
      </c>
      <c r="G386" s="19">
        <v>12</v>
      </c>
      <c r="H386" s="19">
        <v>-31</v>
      </c>
      <c r="I386" s="19">
        <v>-15</v>
      </c>
      <c r="J386" s="19">
        <v>-23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</row>
    <row r="387" spans="1:58" x14ac:dyDescent="0.3">
      <c r="A387" s="3">
        <v>5017</v>
      </c>
      <c r="B387" s="6" t="s">
        <v>379</v>
      </c>
      <c r="C387" s="19">
        <v>8</v>
      </c>
      <c r="D387" s="19">
        <v>-7</v>
      </c>
      <c r="E387" s="19">
        <v>36</v>
      </c>
      <c r="F387" s="19">
        <v>16</v>
      </c>
      <c r="G387" s="19">
        <v>8</v>
      </c>
      <c r="H387" s="19">
        <v>54</v>
      </c>
      <c r="I387" s="19">
        <v>23</v>
      </c>
      <c r="J387" s="19">
        <v>28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</row>
    <row r="388" spans="1:58" x14ac:dyDescent="0.3">
      <c r="A388" s="3">
        <v>5018</v>
      </c>
      <c r="B388" s="6" t="s">
        <v>380</v>
      </c>
      <c r="C388" s="19">
        <v>23</v>
      </c>
      <c r="D388" s="19">
        <v>37</v>
      </c>
      <c r="E388" s="19">
        <v>-17</v>
      </c>
      <c r="F388" s="19">
        <v>-14</v>
      </c>
      <c r="G388" s="19">
        <v>0</v>
      </c>
      <c r="H388" s="19">
        <v>17</v>
      </c>
      <c r="I388" s="19">
        <v>-8</v>
      </c>
      <c r="J388" s="19">
        <v>23</v>
      </c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</row>
    <row r="389" spans="1:58" x14ac:dyDescent="0.3">
      <c r="A389" s="3">
        <v>5019</v>
      </c>
      <c r="B389" s="6" t="s">
        <v>381</v>
      </c>
      <c r="C389" s="19">
        <v>8</v>
      </c>
      <c r="D389" s="19">
        <v>-4</v>
      </c>
      <c r="E389" s="19">
        <v>-2</v>
      </c>
      <c r="F389" s="19">
        <v>-7</v>
      </c>
      <c r="G389" s="19">
        <v>-20</v>
      </c>
      <c r="H389" s="19">
        <v>-9</v>
      </c>
      <c r="I389" s="19">
        <v>-7</v>
      </c>
      <c r="J389" s="19">
        <v>-11</v>
      </c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</row>
    <row r="390" spans="1:58" x14ac:dyDescent="0.3">
      <c r="A390" s="3">
        <v>5020</v>
      </c>
      <c r="B390" s="6" t="s">
        <v>382</v>
      </c>
      <c r="C390" s="19">
        <v>-4</v>
      </c>
      <c r="D390" s="19">
        <v>-6</v>
      </c>
      <c r="E390" s="19">
        <v>-13</v>
      </c>
      <c r="F390" s="19">
        <v>-12</v>
      </c>
      <c r="G390" s="19">
        <v>17</v>
      </c>
      <c r="H390" s="19">
        <v>-28</v>
      </c>
      <c r="I390" s="19">
        <v>6</v>
      </c>
      <c r="J390" s="19">
        <v>-12</v>
      </c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</row>
    <row r="391" spans="1:58" x14ac:dyDescent="0.3">
      <c r="A391" s="3">
        <v>5021</v>
      </c>
      <c r="B391" s="6" t="s">
        <v>383</v>
      </c>
      <c r="C391" s="19">
        <v>35</v>
      </c>
      <c r="D391" s="19">
        <v>-7</v>
      </c>
      <c r="E391" s="19">
        <v>-23</v>
      </c>
      <c r="F391" s="19">
        <v>-14</v>
      </c>
      <c r="G391" s="19">
        <v>-1</v>
      </c>
      <c r="H391" s="19">
        <v>6</v>
      </c>
      <c r="I391" s="19">
        <v>31</v>
      </c>
      <c r="J391" s="19">
        <v>-6</v>
      </c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</row>
    <row r="392" spans="1:58" x14ac:dyDescent="0.3">
      <c r="A392" s="3">
        <v>5022</v>
      </c>
      <c r="B392" s="6" t="s">
        <v>384</v>
      </c>
      <c r="C392" s="19">
        <v>-5</v>
      </c>
      <c r="D392" s="19">
        <v>-39</v>
      </c>
      <c r="E392" s="19">
        <v>-24</v>
      </c>
      <c r="F392" s="19">
        <v>31</v>
      </c>
      <c r="G392" s="19">
        <v>4</v>
      </c>
      <c r="H392" s="19">
        <v>-14</v>
      </c>
      <c r="I392" s="19">
        <v>2</v>
      </c>
      <c r="J392" s="19">
        <v>-23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</row>
    <row r="393" spans="1:58" x14ac:dyDescent="0.3">
      <c r="A393" s="3">
        <v>5023</v>
      </c>
      <c r="B393" s="6" t="s">
        <v>385</v>
      </c>
      <c r="C393" s="19">
        <v>-9</v>
      </c>
      <c r="D393" s="19">
        <v>33</v>
      </c>
      <c r="E393" s="19">
        <v>44</v>
      </c>
      <c r="F393" s="19">
        <v>-11</v>
      </c>
      <c r="G393" s="19">
        <v>-1</v>
      </c>
      <c r="H393" s="19">
        <v>4</v>
      </c>
      <c r="I393" s="19">
        <v>-3</v>
      </c>
      <c r="J393" s="19">
        <v>-19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</row>
    <row r="394" spans="1:58" x14ac:dyDescent="0.3">
      <c r="A394" s="3">
        <v>5024</v>
      </c>
      <c r="B394" s="6" t="s">
        <v>386</v>
      </c>
      <c r="C394" s="19">
        <v>21</v>
      </c>
      <c r="D394" s="19">
        <v>0</v>
      </c>
      <c r="E394" s="19">
        <v>31</v>
      </c>
      <c r="F394" s="19">
        <v>32</v>
      </c>
      <c r="G394" s="19">
        <v>32</v>
      </c>
      <c r="H394" s="19">
        <v>9</v>
      </c>
      <c r="I394" s="19">
        <v>74</v>
      </c>
      <c r="J394" s="19">
        <v>11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</row>
    <row r="395" spans="1:58" x14ac:dyDescent="0.3">
      <c r="A395" s="3">
        <v>5025</v>
      </c>
      <c r="B395" s="6" t="s">
        <v>387</v>
      </c>
      <c r="C395" s="19">
        <v>-2</v>
      </c>
      <c r="D395" s="19">
        <v>14</v>
      </c>
      <c r="E395" s="19">
        <v>-12</v>
      </c>
      <c r="F395" s="19">
        <v>3</v>
      </c>
      <c r="G395" s="19">
        <v>35</v>
      </c>
      <c r="H395" s="19">
        <v>12</v>
      </c>
      <c r="I395" s="19">
        <v>-29</v>
      </c>
      <c r="J395" s="19">
        <v>10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</row>
    <row r="396" spans="1:58" x14ac:dyDescent="0.3">
      <c r="A396" s="3">
        <v>5026</v>
      </c>
      <c r="B396" s="6" t="s">
        <v>388</v>
      </c>
      <c r="C396" s="19">
        <v>5</v>
      </c>
      <c r="D396" s="19">
        <v>-30</v>
      </c>
      <c r="E396" s="19">
        <v>20</v>
      </c>
      <c r="F396" s="19">
        <v>5</v>
      </c>
      <c r="G396" s="19">
        <v>3</v>
      </c>
      <c r="H396" s="19">
        <v>31</v>
      </c>
      <c r="I396" s="19">
        <v>26</v>
      </c>
      <c r="J396" s="19">
        <v>-6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</row>
    <row r="397" spans="1:58" x14ac:dyDescent="0.3">
      <c r="A397" s="3">
        <v>5027</v>
      </c>
      <c r="B397" s="6" t="s">
        <v>389</v>
      </c>
      <c r="C397" s="19">
        <v>22</v>
      </c>
      <c r="D397" s="19">
        <v>-18</v>
      </c>
      <c r="E397" s="19">
        <v>-33</v>
      </c>
      <c r="F397" s="19">
        <v>16</v>
      </c>
      <c r="G397" s="19">
        <v>-71</v>
      </c>
      <c r="H397" s="19">
        <v>-54</v>
      </c>
      <c r="I397" s="19">
        <v>-4</v>
      </c>
      <c r="J397" s="19">
        <v>-110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</row>
    <row r="398" spans="1:58" x14ac:dyDescent="0.3">
      <c r="A398" s="3">
        <v>5028</v>
      </c>
      <c r="B398" s="6" t="s">
        <v>390</v>
      </c>
      <c r="C398" s="19">
        <v>41</v>
      </c>
      <c r="D398" s="19">
        <v>138</v>
      </c>
      <c r="E398" s="19">
        <v>106</v>
      </c>
      <c r="F398" s="19">
        <v>-9</v>
      </c>
      <c r="G398" s="19">
        <v>-58</v>
      </c>
      <c r="H398" s="19">
        <v>68</v>
      </c>
      <c r="I398" s="19">
        <v>1</v>
      </c>
      <c r="J398" s="19">
        <v>85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</row>
    <row r="399" spans="1:58" x14ac:dyDescent="0.3">
      <c r="A399" s="3">
        <v>5029</v>
      </c>
      <c r="B399" s="6" t="s">
        <v>391</v>
      </c>
      <c r="C399" s="19">
        <v>46</v>
      </c>
      <c r="D399" s="19">
        <v>109</v>
      </c>
      <c r="E399" s="19">
        <v>131</v>
      </c>
      <c r="F399" s="19">
        <v>167</v>
      </c>
      <c r="G399" s="19">
        <v>175</v>
      </c>
      <c r="H399" s="19">
        <v>29</v>
      </c>
      <c r="I399" s="19">
        <v>155</v>
      </c>
      <c r="J399" s="19">
        <v>67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</row>
    <row r="400" spans="1:58" x14ac:dyDescent="0.3">
      <c r="A400" s="3">
        <v>5030</v>
      </c>
      <c r="B400" s="6" t="s">
        <v>392</v>
      </c>
      <c r="C400" s="19">
        <v>12</v>
      </c>
      <c r="D400" s="19">
        <v>-35</v>
      </c>
      <c r="E400" s="19">
        <v>-76</v>
      </c>
      <c r="F400" s="19">
        <v>-3</v>
      </c>
      <c r="G400" s="19">
        <v>-39</v>
      </c>
      <c r="H400" s="19">
        <v>15</v>
      </c>
      <c r="I400" s="19">
        <v>-66</v>
      </c>
      <c r="J400" s="19">
        <v>-14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</row>
    <row r="401" spans="1:58" x14ac:dyDescent="0.3">
      <c r="A401" s="3">
        <v>5031</v>
      </c>
      <c r="B401" s="6" t="s">
        <v>393</v>
      </c>
      <c r="C401" s="19">
        <v>-21</v>
      </c>
      <c r="D401" s="19">
        <v>-15</v>
      </c>
      <c r="E401" s="19">
        <v>130</v>
      </c>
      <c r="F401" s="19">
        <v>109</v>
      </c>
      <c r="G401" s="19">
        <v>-19</v>
      </c>
      <c r="H401" s="19">
        <v>109</v>
      </c>
      <c r="I401" s="19">
        <v>-37</v>
      </c>
      <c r="J401" s="19">
        <v>24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</row>
    <row r="402" spans="1:58" x14ac:dyDescent="0.3">
      <c r="A402" s="3">
        <v>5032</v>
      </c>
      <c r="B402" s="6" t="s">
        <v>394</v>
      </c>
      <c r="C402" s="19">
        <v>-12</v>
      </c>
      <c r="D402" s="19">
        <v>41</v>
      </c>
      <c r="E402" s="19">
        <v>-12</v>
      </c>
      <c r="F402" s="19">
        <v>5</v>
      </c>
      <c r="G402" s="19">
        <v>51</v>
      </c>
      <c r="H402" s="19">
        <v>46</v>
      </c>
      <c r="I402" s="19">
        <v>-42</v>
      </c>
      <c r="J402" s="19">
        <v>5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</row>
    <row r="403" spans="1:58" x14ac:dyDescent="0.3">
      <c r="A403" s="3">
        <v>5033</v>
      </c>
      <c r="B403" s="6" t="s">
        <v>395</v>
      </c>
      <c r="C403" s="19">
        <v>8</v>
      </c>
      <c r="D403" s="19">
        <v>2</v>
      </c>
      <c r="E403" s="19">
        <v>-2</v>
      </c>
      <c r="F403" s="19">
        <v>-14</v>
      </c>
      <c r="G403" s="19">
        <v>3</v>
      </c>
      <c r="H403" s="19">
        <v>-14</v>
      </c>
      <c r="I403" s="19">
        <v>10</v>
      </c>
      <c r="J403" s="19">
        <v>-27</v>
      </c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</row>
    <row r="404" spans="1:58" x14ac:dyDescent="0.3">
      <c r="A404" s="3">
        <v>5034</v>
      </c>
      <c r="B404" s="6" t="s">
        <v>396</v>
      </c>
      <c r="C404" s="19">
        <v>13</v>
      </c>
      <c r="D404" s="19">
        <v>-4</v>
      </c>
      <c r="E404" s="19">
        <v>-37</v>
      </c>
      <c r="F404" s="19">
        <v>-15</v>
      </c>
      <c r="G404" s="19">
        <v>-16</v>
      </c>
      <c r="H404" s="19">
        <v>-100</v>
      </c>
      <c r="I404" s="19">
        <v>-53</v>
      </c>
      <c r="J404" s="19">
        <v>-93</v>
      </c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</row>
    <row r="405" spans="1:58" x14ac:dyDescent="0.3">
      <c r="A405" s="3">
        <v>5035</v>
      </c>
      <c r="B405" s="6" t="s">
        <v>397</v>
      </c>
      <c r="C405" s="19">
        <v>82</v>
      </c>
      <c r="D405" s="19">
        <v>172</v>
      </c>
      <c r="E405" s="19">
        <v>114</v>
      </c>
      <c r="F405" s="19">
        <v>117</v>
      </c>
      <c r="G405" s="19">
        <v>87</v>
      </c>
      <c r="H405" s="19">
        <v>169</v>
      </c>
      <c r="I405" s="19">
        <v>99</v>
      </c>
      <c r="J405" s="19">
        <v>163</v>
      </c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</row>
    <row r="406" spans="1:58" x14ac:dyDescent="0.3">
      <c r="A406" s="3">
        <v>5036</v>
      </c>
      <c r="B406" s="6" t="s">
        <v>398</v>
      </c>
      <c r="C406" s="19">
        <v>-19</v>
      </c>
      <c r="D406" s="19">
        <v>28</v>
      </c>
      <c r="E406" s="19">
        <v>11</v>
      </c>
      <c r="F406" s="19">
        <v>13</v>
      </c>
      <c r="G406" s="19">
        <v>-42</v>
      </c>
      <c r="H406" s="19">
        <v>-12</v>
      </c>
      <c r="I406" s="19">
        <v>10</v>
      </c>
      <c r="J406" s="19">
        <v>-19</v>
      </c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</row>
    <row r="407" spans="1:58" x14ac:dyDescent="0.3">
      <c r="A407" s="3">
        <v>5037</v>
      </c>
      <c r="B407" s="6" t="s">
        <v>399</v>
      </c>
      <c r="C407" s="19">
        <v>-24</v>
      </c>
      <c r="D407" s="19">
        <v>-64</v>
      </c>
      <c r="E407" s="19">
        <v>-13</v>
      </c>
      <c r="F407" s="19">
        <v>-44</v>
      </c>
      <c r="G407" s="19">
        <v>39</v>
      </c>
      <c r="H407" s="19">
        <v>-79</v>
      </c>
      <c r="I407" s="19">
        <v>48</v>
      </c>
      <c r="J407" s="19">
        <v>19</v>
      </c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</row>
    <row r="408" spans="1:58" x14ac:dyDescent="0.3">
      <c r="A408" s="3">
        <v>5038</v>
      </c>
      <c r="B408" s="6" t="s">
        <v>400</v>
      </c>
      <c r="C408" s="19">
        <v>-16</v>
      </c>
      <c r="D408" s="19">
        <v>-38</v>
      </c>
      <c r="E408" s="19">
        <v>43</v>
      </c>
      <c r="F408" s="19">
        <v>126</v>
      </c>
      <c r="G408" s="19">
        <v>-52</v>
      </c>
      <c r="H408" s="19">
        <v>7</v>
      </c>
      <c r="I408" s="19">
        <v>-79</v>
      </c>
      <c r="J408" s="19">
        <v>13</v>
      </c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</row>
    <row r="409" spans="1:58" x14ac:dyDescent="0.3">
      <c r="A409" s="3">
        <v>5039</v>
      </c>
      <c r="B409" s="6" t="s">
        <v>401</v>
      </c>
      <c r="C409" s="19">
        <v>-87</v>
      </c>
      <c r="D409" s="19">
        <v>18</v>
      </c>
      <c r="E409" s="19">
        <v>21</v>
      </c>
      <c r="F409" s="19">
        <v>-259</v>
      </c>
      <c r="G409" s="19">
        <v>6</v>
      </c>
      <c r="H409" s="19">
        <v>-12</v>
      </c>
      <c r="I409" s="19">
        <v>7</v>
      </c>
      <c r="J409" s="19">
        <v>-43</v>
      </c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</row>
    <row r="410" spans="1:58" x14ac:dyDescent="0.3">
      <c r="A410" s="3">
        <v>5040</v>
      </c>
      <c r="B410" s="6" t="s">
        <v>402</v>
      </c>
      <c r="C410" s="19">
        <v>15</v>
      </c>
      <c r="D410" s="19">
        <v>-21</v>
      </c>
      <c r="E410" s="19">
        <v>3</v>
      </c>
      <c r="F410" s="19">
        <v>-12</v>
      </c>
      <c r="G410" s="19">
        <v>-25</v>
      </c>
      <c r="H410" s="19">
        <v>-16</v>
      </c>
      <c r="I410" s="19">
        <v>-35</v>
      </c>
      <c r="J410" s="19">
        <v>-4</v>
      </c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</row>
    <row r="411" spans="1:58" x14ac:dyDescent="0.3">
      <c r="A411" s="3">
        <v>5041</v>
      </c>
      <c r="B411" s="6" t="s">
        <v>403</v>
      </c>
      <c r="C411" s="19">
        <v>10</v>
      </c>
      <c r="D411" s="19">
        <v>-7</v>
      </c>
      <c r="E411" s="19">
        <v>-4</v>
      </c>
      <c r="F411" s="19">
        <v>14</v>
      </c>
      <c r="G411" s="19">
        <v>-3</v>
      </c>
      <c r="H411" s="19">
        <v>-21</v>
      </c>
      <c r="I411" s="19">
        <v>-48</v>
      </c>
      <c r="J411" s="19">
        <v>-117</v>
      </c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</row>
    <row r="412" spans="1:58" x14ac:dyDescent="0.3">
      <c r="A412" s="3">
        <v>5042</v>
      </c>
      <c r="B412" s="6" t="s">
        <v>404</v>
      </c>
      <c r="C412" s="19">
        <v>-17</v>
      </c>
      <c r="D412" s="19">
        <v>7</v>
      </c>
      <c r="E412" s="19">
        <v>-7</v>
      </c>
      <c r="F412" s="19">
        <v>-16</v>
      </c>
      <c r="G412" s="19">
        <v>8</v>
      </c>
      <c r="H412" s="19">
        <v>-18</v>
      </c>
      <c r="I412" s="19">
        <v>16</v>
      </c>
      <c r="J412" s="19">
        <v>-7</v>
      </c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</row>
    <row r="413" spans="1:58" x14ac:dyDescent="0.3">
      <c r="A413" s="3">
        <v>5043</v>
      </c>
      <c r="B413" s="6" t="s">
        <v>405</v>
      </c>
      <c r="C413" s="19">
        <v>7</v>
      </c>
      <c r="D413" s="19">
        <v>-11</v>
      </c>
      <c r="E413" s="19">
        <v>-2</v>
      </c>
      <c r="F413" s="19">
        <v>-2</v>
      </c>
      <c r="G413" s="19">
        <v>-21</v>
      </c>
      <c r="H413" s="19">
        <v>-3</v>
      </c>
      <c r="I413" s="19">
        <v>-1</v>
      </c>
      <c r="J413" s="19">
        <v>0</v>
      </c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</row>
    <row r="414" spans="1:58" x14ac:dyDescent="0.3">
      <c r="A414" s="3">
        <v>5044</v>
      </c>
      <c r="B414" s="6" t="s">
        <v>406</v>
      </c>
      <c r="C414" s="19">
        <v>4</v>
      </c>
      <c r="D414" s="19">
        <v>-12</v>
      </c>
      <c r="E414" s="19">
        <v>-16</v>
      </c>
      <c r="F414" s="19">
        <v>18</v>
      </c>
      <c r="G414" s="19">
        <v>-14</v>
      </c>
      <c r="H414" s="19">
        <v>-21</v>
      </c>
      <c r="I414" s="19">
        <v>-9</v>
      </c>
      <c r="J414" s="19">
        <v>18</v>
      </c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</row>
    <row r="415" spans="1:58" x14ac:dyDescent="0.3">
      <c r="A415" s="3">
        <v>5045</v>
      </c>
      <c r="B415" s="6" t="s">
        <v>407</v>
      </c>
      <c r="C415" s="19">
        <v>-24</v>
      </c>
      <c r="D415" s="19">
        <v>-24</v>
      </c>
      <c r="E415" s="19">
        <v>-61</v>
      </c>
      <c r="F415" s="19">
        <v>-116</v>
      </c>
      <c r="G415" s="19">
        <v>-36</v>
      </c>
      <c r="H415" s="19">
        <v>-137</v>
      </c>
      <c r="I415" s="19">
        <v>-124</v>
      </c>
      <c r="J415" s="19">
        <v>-105</v>
      </c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</row>
    <row r="416" spans="1:58" x14ac:dyDescent="0.3">
      <c r="A416" s="3">
        <v>5046</v>
      </c>
      <c r="B416" s="6" t="s">
        <v>408</v>
      </c>
      <c r="C416" s="19">
        <v>-2</v>
      </c>
      <c r="D416" s="19">
        <v>-7</v>
      </c>
      <c r="E416" s="19">
        <v>-6</v>
      </c>
      <c r="F416" s="19">
        <v>-12</v>
      </c>
      <c r="G416" s="19">
        <v>-10</v>
      </c>
      <c r="H416" s="19">
        <v>2</v>
      </c>
      <c r="I416" s="19">
        <v>21</v>
      </c>
      <c r="J416" s="19">
        <v>-4</v>
      </c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</row>
    <row r="417" spans="1:58" x14ac:dyDescent="0.3">
      <c r="A417" s="3">
        <v>5047</v>
      </c>
      <c r="B417" s="6" t="s">
        <v>409</v>
      </c>
      <c r="C417" s="19">
        <v>13</v>
      </c>
      <c r="D417" s="19">
        <v>13</v>
      </c>
      <c r="E417" s="19">
        <v>-31</v>
      </c>
      <c r="F417" s="19">
        <v>7</v>
      </c>
      <c r="G417" s="19">
        <v>-2</v>
      </c>
      <c r="H417" s="19">
        <v>16</v>
      </c>
      <c r="I417" s="19">
        <v>-34</v>
      </c>
      <c r="J417" s="19">
        <v>-18</v>
      </c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</row>
    <row r="418" spans="1:58" x14ac:dyDescent="0.3">
      <c r="A418" s="3">
        <v>5048</v>
      </c>
      <c r="B418" s="6" t="s">
        <v>410</v>
      </c>
      <c r="C418" s="19">
        <v>-23</v>
      </c>
      <c r="D418" s="19">
        <v>2</v>
      </c>
      <c r="E418" s="19">
        <v>-3</v>
      </c>
      <c r="F418" s="19">
        <v>-21</v>
      </c>
      <c r="G418" s="19">
        <v>-17</v>
      </c>
      <c r="H418" s="19">
        <v>-7</v>
      </c>
      <c r="I418" s="19">
        <v>-11</v>
      </c>
      <c r="J418" s="19">
        <v>-5</v>
      </c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</row>
    <row r="419" spans="1:58" x14ac:dyDescent="0.3">
      <c r="A419" s="3">
        <v>5049</v>
      </c>
      <c r="B419" s="6" t="s">
        <v>411</v>
      </c>
      <c r="C419" s="19">
        <v>-6</v>
      </c>
      <c r="D419" s="19">
        <v>7</v>
      </c>
      <c r="E419" s="19">
        <v>2</v>
      </c>
      <c r="F419" s="19">
        <v>-32</v>
      </c>
      <c r="G419" s="19">
        <v>-3</v>
      </c>
      <c r="H419" s="19">
        <v>-15</v>
      </c>
      <c r="I419" s="19">
        <v>-11</v>
      </c>
      <c r="J419" s="19">
        <v>17</v>
      </c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</row>
    <row r="420" spans="1:58" x14ac:dyDescent="0.3">
      <c r="A420" s="3">
        <v>5050</v>
      </c>
      <c r="B420" s="6" t="s">
        <v>412</v>
      </c>
      <c r="C420" s="19">
        <v>-35</v>
      </c>
      <c r="D420" s="19">
        <v>37</v>
      </c>
      <c r="E420" s="19">
        <v>3</v>
      </c>
      <c r="F420" s="19">
        <v>-12</v>
      </c>
      <c r="G420" s="19">
        <v>13</v>
      </c>
      <c r="H420" s="19">
        <v>-1</v>
      </c>
      <c r="I420" s="19">
        <v>-33</v>
      </c>
      <c r="J420" s="19">
        <v>30</v>
      </c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</row>
    <row r="421" spans="1:58" x14ac:dyDescent="0.3">
      <c r="A421" s="3">
        <v>5051</v>
      </c>
      <c r="B421" s="6" t="s">
        <v>413</v>
      </c>
      <c r="C421" s="19">
        <v>-1</v>
      </c>
      <c r="D421" s="19">
        <v>39</v>
      </c>
      <c r="E421" s="19">
        <v>-3</v>
      </c>
      <c r="F421" s="19">
        <v>-32</v>
      </c>
      <c r="G421" s="19">
        <v>-11</v>
      </c>
      <c r="H421" s="19">
        <v>-21</v>
      </c>
      <c r="I421" s="19">
        <v>-7</v>
      </c>
      <c r="J421" s="19">
        <v>-61</v>
      </c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</row>
    <row r="422" spans="1:58" x14ac:dyDescent="0.3">
      <c r="A422" s="3">
        <v>5052</v>
      </c>
      <c r="B422" s="6" t="s">
        <v>414</v>
      </c>
      <c r="C422" s="19">
        <v>-10</v>
      </c>
      <c r="D422" s="19">
        <v>-16</v>
      </c>
      <c r="E422" s="19">
        <v>2</v>
      </c>
      <c r="F422" s="19">
        <v>-13</v>
      </c>
      <c r="G422" s="19">
        <v>12</v>
      </c>
      <c r="H422" s="19">
        <v>-6</v>
      </c>
      <c r="I422" s="19">
        <v>21</v>
      </c>
      <c r="J422" s="19">
        <v>0</v>
      </c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</row>
    <row r="423" spans="1:58" x14ac:dyDescent="0.3">
      <c r="A423" s="3">
        <v>5053</v>
      </c>
      <c r="B423" s="6" t="s">
        <v>415</v>
      </c>
      <c r="C423" s="19">
        <v>5</v>
      </c>
      <c r="D423" s="19">
        <v>-47</v>
      </c>
      <c r="E423" s="19">
        <v>0</v>
      </c>
      <c r="F423" s="19">
        <v>-20</v>
      </c>
      <c r="G423" s="19">
        <v>34</v>
      </c>
      <c r="H423" s="19">
        <v>-15</v>
      </c>
      <c r="I423" s="19">
        <v>16</v>
      </c>
      <c r="J423" s="19">
        <v>-23</v>
      </c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</row>
    <row r="424" spans="1:58" x14ac:dyDescent="0.3">
      <c r="A424" s="3">
        <v>5054</v>
      </c>
      <c r="B424" s="6" t="s">
        <v>416</v>
      </c>
      <c r="C424" s="19">
        <v>29</v>
      </c>
      <c r="D424" s="19">
        <v>-22</v>
      </c>
      <c r="E424" s="19">
        <v>-27</v>
      </c>
      <c r="F424" s="19">
        <v>-19</v>
      </c>
      <c r="G424" s="19">
        <v>-23</v>
      </c>
      <c r="H424" s="19">
        <v>-10</v>
      </c>
      <c r="I424" s="19">
        <v>-65</v>
      </c>
      <c r="J424" s="19">
        <v>-28</v>
      </c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</row>
    <row r="425" spans="1:58" x14ac:dyDescent="0.3">
      <c r="A425" s="3">
        <v>5061</v>
      </c>
      <c r="B425" s="6" t="s">
        <v>417</v>
      </c>
      <c r="C425" s="19">
        <v>16</v>
      </c>
      <c r="D425" s="19">
        <v>27</v>
      </c>
      <c r="E425" s="19">
        <v>-23</v>
      </c>
      <c r="F425" s="19">
        <v>-15</v>
      </c>
      <c r="G425" s="19">
        <v>-14</v>
      </c>
      <c r="H425" s="19">
        <v>14</v>
      </c>
      <c r="I425" s="19">
        <v>-11</v>
      </c>
      <c r="J425" s="19">
        <v>2</v>
      </c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</row>
  </sheetData>
  <sheetProtection sheet="1" objects="1" scenarios="1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8"/>
  <sheetViews>
    <sheetView workbookViewId="0">
      <selection activeCell="C4" sqref="C4"/>
    </sheetView>
  </sheetViews>
  <sheetFormatPr baseColWidth="10" defaultRowHeight="14.4" x14ac:dyDescent="0.3"/>
  <cols>
    <col min="3" max="3" width="19.21875" customWidth="1"/>
  </cols>
  <sheetData>
    <row r="1" spans="1:7" x14ac:dyDescent="0.3">
      <c r="D1" s="21"/>
      <c r="E1" s="21"/>
      <c r="F1" s="21"/>
      <c r="G1" s="21"/>
    </row>
    <row r="2" spans="1:7" x14ac:dyDescent="0.3">
      <c r="A2" s="1" t="s">
        <v>0</v>
      </c>
      <c r="B2" s="1" t="s">
        <v>1</v>
      </c>
      <c r="C2" s="1" t="s">
        <v>463</v>
      </c>
      <c r="D2" s="121" t="s">
        <v>465</v>
      </c>
      <c r="E2" s="109"/>
      <c r="F2" s="109"/>
      <c r="G2" s="109"/>
    </row>
    <row r="3" spans="1:7" x14ac:dyDescent="0.3">
      <c r="A3" s="2"/>
      <c r="B3" s="2"/>
      <c r="C3" s="2" t="s">
        <v>542</v>
      </c>
      <c r="D3" s="2" t="s">
        <v>442</v>
      </c>
      <c r="E3" s="2" t="s">
        <v>443</v>
      </c>
      <c r="F3" s="2" t="s">
        <v>444</v>
      </c>
      <c r="G3" s="2" t="s">
        <v>445</v>
      </c>
    </row>
    <row r="4" spans="1:7" x14ac:dyDescent="0.3">
      <c r="A4" s="3">
        <v>101</v>
      </c>
      <c r="B4" s="4" t="s">
        <v>2</v>
      </c>
      <c r="C4" s="18">
        <v>4.5107452395527917E-3</v>
      </c>
      <c r="D4">
        <v>0.68038820129763922</v>
      </c>
      <c r="E4">
        <v>0.68085680371209667</v>
      </c>
      <c r="F4">
        <v>0.68059941129248058</v>
      </c>
      <c r="G4">
        <v>0.6878040955996364</v>
      </c>
    </row>
    <row r="5" spans="1:7" x14ac:dyDescent="0.3">
      <c r="A5" s="3">
        <v>104</v>
      </c>
      <c r="B5" s="4" t="s">
        <v>3</v>
      </c>
      <c r="C5" s="18">
        <v>4.2346876150730324E-3</v>
      </c>
      <c r="D5">
        <v>0.68534460539203057</v>
      </c>
      <c r="E5">
        <v>0.69169575035926911</v>
      </c>
      <c r="F5">
        <v>0.69907098496124831</v>
      </c>
      <c r="G5">
        <v>0.70638776658313307</v>
      </c>
    </row>
    <row r="6" spans="1:7" x14ac:dyDescent="0.3">
      <c r="A6" s="3">
        <v>105</v>
      </c>
      <c r="B6" s="4" t="s">
        <v>4</v>
      </c>
      <c r="C6" s="18">
        <v>8.1738472894874233E-3</v>
      </c>
      <c r="D6">
        <v>0.69018854109463668</v>
      </c>
      <c r="E6">
        <v>0.687439379243453</v>
      </c>
      <c r="F6">
        <v>0.6928272077667561</v>
      </c>
      <c r="G6">
        <v>0.69989860431826312</v>
      </c>
    </row>
    <row r="7" spans="1:7" x14ac:dyDescent="0.3">
      <c r="A7" s="3">
        <v>106</v>
      </c>
      <c r="B7" s="4" t="s">
        <v>5</v>
      </c>
      <c r="C7" s="18">
        <v>9.8176025291132046E-3</v>
      </c>
      <c r="D7">
        <v>0.70249331774139656</v>
      </c>
      <c r="E7">
        <v>0.70223391356172549</v>
      </c>
      <c r="F7">
        <v>0.70602345957593871</v>
      </c>
      <c r="G7">
        <v>0.70859513452553569</v>
      </c>
    </row>
    <row r="8" spans="1:7" x14ac:dyDescent="0.3">
      <c r="A8" s="3">
        <v>111</v>
      </c>
      <c r="B8" s="4" t="s">
        <v>6</v>
      </c>
      <c r="C8" s="18">
        <v>1.2995594713656388E-2</v>
      </c>
      <c r="D8">
        <v>0.69563623028969568</v>
      </c>
      <c r="E8">
        <v>0.69790518191841233</v>
      </c>
      <c r="F8">
        <v>0.69917479369842461</v>
      </c>
      <c r="G8">
        <v>0.71508588498879766</v>
      </c>
    </row>
    <row r="9" spans="1:7" x14ac:dyDescent="0.3">
      <c r="A9" s="3">
        <v>118</v>
      </c>
      <c r="B9" s="4" t="s">
        <v>7</v>
      </c>
      <c r="C9" s="18">
        <v>-3.0021443888491782E-2</v>
      </c>
      <c r="D9">
        <v>0.74818401937046008</v>
      </c>
      <c r="E9">
        <v>0.72147239263803686</v>
      </c>
      <c r="F9">
        <v>0.72073170731707314</v>
      </c>
      <c r="G9">
        <v>0.72842639593908631</v>
      </c>
    </row>
    <row r="10" spans="1:7" x14ac:dyDescent="0.3">
      <c r="A10" s="3">
        <v>119</v>
      </c>
      <c r="B10" s="4" t="s">
        <v>8</v>
      </c>
      <c r="C10" s="18">
        <v>7.0086907765629378E-3</v>
      </c>
      <c r="D10">
        <v>0.7024673439767779</v>
      </c>
      <c r="E10">
        <v>0.70126705653021437</v>
      </c>
      <c r="F10">
        <v>0.7132970835392981</v>
      </c>
      <c r="G10">
        <v>0.72873900293255134</v>
      </c>
    </row>
    <row r="11" spans="1:7" x14ac:dyDescent="0.3">
      <c r="A11" s="3">
        <v>121</v>
      </c>
      <c r="B11" s="4" t="s">
        <v>9</v>
      </c>
      <c r="C11" s="18">
        <v>-1.3196480938416421E-2</v>
      </c>
      <c r="D11">
        <v>0.7846153846153846</v>
      </c>
      <c r="E11">
        <v>0.77667493796526055</v>
      </c>
      <c r="F11">
        <v>0.75255102040816324</v>
      </c>
      <c r="G11">
        <v>0.80417754569190603</v>
      </c>
    </row>
    <row r="12" spans="1:7" x14ac:dyDescent="0.3">
      <c r="A12" s="3">
        <v>122</v>
      </c>
      <c r="B12" s="4" t="s">
        <v>10</v>
      </c>
      <c r="C12" s="18">
        <v>1.8737118231216038E-3</v>
      </c>
      <c r="D12">
        <v>0.74484052532833023</v>
      </c>
      <c r="E12">
        <v>0.74535315985130113</v>
      </c>
      <c r="F12">
        <v>0.73833796725362988</v>
      </c>
      <c r="G12">
        <v>0.74546572394712574</v>
      </c>
    </row>
    <row r="13" spans="1:7" x14ac:dyDescent="0.3">
      <c r="A13" s="3">
        <v>123</v>
      </c>
      <c r="B13" s="4" t="s">
        <v>11</v>
      </c>
      <c r="C13" s="18">
        <v>3.2291132752434649E-2</v>
      </c>
      <c r="D13">
        <v>0.74355216881594377</v>
      </c>
      <c r="E13">
        <v>0.74822485207100586</v>
      </c>
      <c r="F13">
        <v>0.75667053364269143</v>
      </c>
      <c r="G13">
        <v>0.76728499156829677</v>
      </c>
    </row>
    <row r="14" spans="1:7" x14ac:dyDescent="0.3">
      <c r="A14" s="3">
        <v>124</v>
      </c>
      <c r="B14" s="4" t="s">
        <v>12</v>
      </c>
      <c r="C14" s="18">
        <v>3.478810879190386E-3</v>
      </c>
      <c r="D14">
        <v>0.69098803346394155</v>
      </c>
      <c r="E14">
        <v>0.69319978914074853</v>
      </c>
      <c r="F14">
        <v>0.6981688065670385</v>
      </c>
      <c r="G14">
        <v>0.70649432534678436</v>
      </c>
    </row>
    <row r="15" spans="1:7" x14ac:dyDescent="0.3">
      <c r="A15" s="3">
        <v>125</v>
      </c>
      <c r="B15" s="4" t="s">
        <v>13</v>
      </c>
      <c r="C15" s="18">
        <v>8.7611704923777818E-4</v>
      </c>
      <c r="D15">
        <v>0.71601297552344445</v>
      </c>
      <c r="E15">
        <v>0.70975288784910073</v>
      </c>
      <c r="F15">
        <v>0.71281599059376832</v>
      </c>
      <c r="G15">
        <v>0.72171746776084411</v>
      </c>
    </row>
    <row r="16" spans="1:7" x14ac:dyDescent="0.3">
      <c r="A16" s="3">
        <v>127</v>
      </c>
      <c r="B16" s="4" t="s">
        <v>14</v>
      </c>
      <c r="C16" s="18">
        <v>-8.874967371443488E-3</v>
      </c>
      <c r="D16">
        <v>0.75592311130978995</v>
      </c>
      <c r="E16">
        <v>0.74485228290062666</v>
      </c>
      <c r="F16">
        <v>0.74834728955486995</v>
      </c>
      <c r="G16">
        <v>0.77728678745028723</v>
      </c>
    </row>
    <row r="17" spans="1:7" x14ac:dyDescent="0.3">
      <c r="A17" s="3">
        <v>128</v>
      </c>
      <c r="B17" s="4" t="s">
        <v>15</v>
      </c>
      <c r="C17" s="18">
        <v>3.4138015118263835E-3</v>
      </c>
      <c r="D17">
        <v>0.73355537052456288</v>
      </c>
      <c r="E17">
        <v>0.72189227933647349</v>
      </c>
      <c r="F17">
        <v>0.73053278688524592</v>
      </c>
      <c r="G17">
        <v>0.73617108780588114</v>
      </c>
    </row>
    <row r="18" spans="1:7" x14ac:dyDescent="0.3">
      <c r="A18" s="3">
        <v>135</v>
      </c>
      <c r="B18" s="4" t="s">
        <v>16</v>
      </c>
      <c r="C18" s="18">
        <v>1.0314802411252513E-2</v>
      </c>
      <c r="D18">
        <v>0.74547122219674389</v>
      </c>
      <c r="E18">
        <v>0.74291637871458194</v>
      </c>
      <c r="F18">
        <v>0.74470025074082513</v>
      </c>
      <c r="G18">
        <v>0.75873808443032231</v>
      </c>
    </row>
    <row r="19" spans="1:7" x14ac:dyDescent="0.3">
      <c r="A19" s="3">
        <v>136</v>
      </c>
      <c r="B19" s="4" t="s">
        <v>17</v>
      </c>
      <c r="C19" s="18">
        <v>3.8550021762109058E-3</v>
      </c>
      <c r="D19">
        <v>0.7276086956521739</v>
      </c>
      <c r="E19">
        <v>0.72758181045473869</v>
      </c>
      <c r="F19">
        <v>0.7275940944063215</v>
      </c>
      <c r="G19">
        <v>0.73641975308641971</v>
      </c>
    </row>
    <row r="20" spans="1:7" x14ac:dyDescent="0.3">
      <c r="A20" s="3">
        <v>137</v>
      </c>
      <c r="B20" s="4" t="s">
        <v>18</v>
      </c>
      <c r="C20" s="18">
        <v>2.2299396819594225E-2</v>
      </c>
      <c r="D20">
        <v>0.7779175841459578</v>
      </c>
      <c r="E20">
        <v>0.77161997563946405</v>
      </c>
      <c r="F20">
        <v>0.77638640429338102</v>
      </c>
      <c r="G20">
        <v>0.78269794721407626</v>
      </c>
    </row>
    <row r="21" spans="1:7" x14ac:dyDescent="0.3">
      <c r="A21" s="3">
        <v>138</v>
      </c>
      <c r="B21" s="4" t="s">
        <v>19</v>
      </c>
      <c r="C21" s="18">
        <v>3.7359900373599001E-3</v>
      </c>
      <c r="D21">
        <v>0.75184856551316182</v>
      </c>
      <c r="E21">
        <v>0.76146524372656477</v>
      </c>
      <c r="F21">
        <v>0.77215189873417722</v>
      </c>
      <c r="G21">
        <v>0.78067958438640828</v>
      </c>
    </row>
    <row r="22" spans="1:7" x14ac:dyDescent="0.3">
      <c r="A22" s="3">
        <v>211</v>
      </c>
      <c r="B22" s="4" t="s">
        <v>20</v>
      </c>
      <c r="C22" s="18">
        <v>1.9329749513896832E-2</v>
      </c>
      <c r="D22">
        <v>0.77959798994974872</v>
      </c>
      <c r="E22">
        <v>0.77518922638356436</v>
      </c>
      <c r="F22">
        <v>0.77753091190108192</v>
      </c>
      <c r="G22">
        <v>0.78452243958573076</v>
      </c>
    </row>
    <row r="23" spans="1:7" x14ac:dyDescent="0.3">
      <c r="A23" s="3">
        <v>213</v>
      </c>
      <c r="B23" s="4" t="s">
        <v>21</v>
      </c>
      <c r="C23" s="18">
        <v>-1.1981865284974092E-3</v>
      </c>
      <c r="D23">
        <v>0.78476691476859362</v>
      </c>
      <c r="E23">
        <v>0.78434293280370737</v>
      </c>
      <c r="F23">
        <v>0.78505747126436787</v>
      </c>
      <c r="G23">
        <v>0.79372810858143605</v>
      </c>
    </row>
    <row r="24" spans="1:7" x14ac:dyDescent="0.3">
      <c r="A24" s="3">
        <v>214</v>
      </c>
      <c r="B24" s="4" t="s">
        <v>22</v>
      </c>
      <c r="C24" s="18">
        <v>1.2497510456084446E-2</v>
      </c>
      <c r="D24">
        <v>0.74959708202561715</v>
      </c>
      <c r="E24">
        <v>0.74945914461640872</v>
      </c>
      <c r="F24">
        <v>0.74483462958598479</v>
      </c>
      <c r="G24">
        <v>0.75316013958898798</v>
      </c>
    </row>
    <row r="25" spans="1:7" x14ac:dyDescent="0.3">
      <c r="A25" s="3">
        <v>215</v>
      </c>
      <c r="B25" s="4" t="s">
        <v>23</v>
      </c>
      <c r="C25" s="18">
        <v>1.6523673339688591E-3</v>
      </c>
      <c r="D25">
        <v>0.77870877645289505</v>
      </c>
      <c r="E25">
        <v>0.77026594040371676</v>
      </c>
      <c r="F25">
        <v>0.76891834117144076</v>
      </c>
      <c r="G25">
        <v>0.7816863873787443</v>
      </c>
    </row>
    <row r="26" spans="1:7" x14ac:dyDescent="0.3">
      <c r="A26" s="3">
        <v>216</v>
      </c>
      <c r="B26" s="4" t="s">
        <v>24</v>
      </c>
      <c r="C26" s="18">
        <v>1.0421527453725307E-2</v>
      </c>
      <c r="D26">
        <v>0.77251311227664676</v>
      </c>
      <c r="E26">
        <v>0.76804577464788737</v>
      </c>
      <c r="F26">
        <v>0.7737931034482759</v>
      </c>
      <c r="G26">
        <v>0.78540221022873302</v>
      </c>
    </row>
    <row r="27" spans="1:7" x14ac:dyDescent="0.3">
      <c r="A27" s="3">
        <v>217</v>
      </c>
      <c r="B27" s="4" t="s">
        <v>25</v>
      </c>
      <c r="C27" s="18">
        <v>7.9476046802560898E-3</v>
      </c>
      <c r="D27">
        <v>0.79604261796042619</v>
      </c>
      <c r="E27">
        <v>0.79068730492388051</v>
      </c>
      <c r="F27">
        <v>0.796454574232352</v>
      </c>
      <c r="G27">
        <v>0.80130825838103026</v>
      </c>
    </row>
    <row r="28" spans="1:7" x14ac:dyDescent="0.3">
      <c r="A28" s="3">
        <v>219</v>
      </c>
      <c r="B28" s="4" t="s">
        <v>26</v>
      </c>
      <c r="C28" s="18">
        <v>1.1055845170341321E-2</v>
      </c>
      <c r="D28">
        <v>0.78115007167273132</v>
      </c>
      <c r="E28">
        <v>0.78016877637130799</v>
      </c>
      <c r="F28">
        <v>0.78656471726510424</v>
      </c>
      <c r="G28">
        <v>0.79446734620839576</v>
      </c>
    </row>
    <row r="29" spans="1:7" x14ac:dyDescent="0.3">
      <c r="A29" s="3">
        <v>220</v>
      </c>
      <c r="B29" s="4" t="s">
        <v>27</v>
      </c>
      <c r="C29" s="18">
        <v>9.7987722811279255E-3</v>
      </c>
      <c r="D29">
        <v>0.77502033033285667</v>
      </c>
      <c r="E29">
        <v>0.77432890568554436</v>
      </c>
      <c r="F29">
        <v>0.77870783558302614</v>
      </c>
      <c r="G29">
        <v>0.78609640339085352</v>
      </c>
    </row>
    <row r="30" spans="1:7" x14ac:dyDescent="0.3">
      <c r="A30" s="3">
        <v>221</v>
      </c>
      <c r="B30" s="4" t="s">
        <v>28</v>
      </c>
      <c r="C30" s="18">
        <v>6.7114093959731551E-3</v>
      </c>
      <c r="D30">
        <v>0.75711297071129702</v>
      </c>
      <c r="E30">
        <v>0.75805289698466605</v>
      </c>
      <c r="F30">
        <v>0.76182243465880195</v>
      </c>
      <c r="G30">
        <v>0.77161303339049736</v>
      </c>
    </row>
    <row r="31" spans="1:7" x14ac:dyDescent="0.3">
      <c r="A31" s="3">
        <v>226</v>
      </c>
      <c r="B31" s="4" t="s">
        <v>29</v>
      </c>
      <c r="C31" s="18">
        <v>1.5739710789766409E-2</v>
      </c>
      <c r="D31">
        <v>0.79523539421440725</v>
      </c>
      <c r="E31">
        <v>0.79685893241095629</v>
      </c>
      <c r="F31">
        <v>0.80412181433434538</v>
      </c>
      <c r="G31">
        <v>0.80935609139347964</v>
      </c>
    </row>
    <row r="32" spans="1:7" x14ac:dyDescent="0.3">
      <c r="A32" s="3">
        <v>227</v>
      </c>
      <c r="B32" s="4" t="s">
        <v>30</v>
      </c>
      <c r="C32" s="18">
        <v>1.534768069964846E-2</v>
      </c>
      <c r="D32">
        <v>0.79432213209733493</v>
      </c>
      <c r="E32">
        <v>0.79977149385889745</v>
      </c>
      <c r="F32">
        <v>0.80033912674862229</v>
      </c>
      <c r="G32">
        <v>0.81186746152779699</v>
      </c>
    </row>
    <row r="33" spans="1:7" x14ac:dyDescent="0.3">
      <c r="A33" s="3">
        <v>228</v>
      </c>
      <c r="B33" s="4" t="s">
        <v>31</v>
      </c>
      <c r="C33" s="18">
        <v>1.6056842340830255E-2</v>
      </c>
      <c r="D33">
        <v>0.79272994308793832</v>
      </c>
      <c r="E33">
        <v>0.79552075746540418</v>
      </c>
      <c r="F33">
        <v>0.79810126582278484</v>
      </c>
      <c r="G33">
        <v>0.80554809843400443</v>
      </c>
    </row>
    <row r="34" spans="1:7" x14ac:dyDescent="0.3">
      <c r="A34" s="3">
        <v>229</v>
      </c>
      <c r="B34" s="4" t="s">
        <v>32</v>
      </c>
      <c r="C34" s="18">
        <v>7.4006395614435814E-3</v>
      </c>
      <c r="D34">
        <v>0.77152317880794707</v>
      </c>
      <c r="E34">
        <v>0.77026622793897692</v>
      </c>
      <c r="F34">
        <v>0.76474992512728357</v>
      </c>
      <c r="G34">
        <v>0.77769461077844315</v>
      </c>
    </row>
    <row r="35" spans="1:7" x14ac:dyDescent="0.3">
      <c r="A35" s="3">
        <v>230</v>
      </c>
      <c r="B35" s="4" t="s">
        <v>33</v>
      </c>
      <c r="C35" s="18">
        <v>3.713472976467546E-2</v>
      </c>
      <c r="D35">
        <v>0.77026421854008065</v>
      </c>
      <c r="E35">
        <v>0.77774386255614181</v>
      </c>
      <c r="F35">
        <v>0.77996482117430266</v>
      </c>
      <c r="G35">
        <v>0.7906234857050557</v>
      </c>
    </row>
    <row r="36" spans="1:7" x14ac:dyDescent="0.3">
      <c r="A36" s="3">
        <v>231</v>
      </c>
      <c r="B36" s="4" t="s">
        <v>34</v>
      </c>
      <c r="C36" s="18">
        <v>2.7206615231274687E-2</v>
      </c>
      <c r="D36">
        <v>0.76658797216699803</v>
      </c>
      <c r="E36">
        <v>0.76641398703998043</v>
      </c>
      <c r="F36">
        <v>0.77623405851462868</v>
      </c>
      <c r="G36">
        <v>0.78468871708422949</v>
      </c>
    </row>
    <row r="37" spans="1:7" x14ac:dyDescent="0.3">
      <c r="A37" s="3">
        <v>233</v>
      </c>
      <c r="B37" s="4" t="s">
        <v>35</v>
      </c>
      <c r="C37" s="18">
        <v>2.3104693140794223E-2</v>
      </c>
      <c r="D37">
        <v>0.79984004653191798</v>
      </c>
      <c r="E37">
        <v>0.80607845954878576</v>
      </c>
      <c r="F37">
        <v>0.81519346822861205</v>
      </c>
      <c r="G37">
        <v>0.81619271120927661</v>
      </c>
    </row>
    <row r="38" spans="1:7" x14ac:dyDescent="0.3">
      <c r="A38" s="3">
        <v>234</v>
      </c>
      <c r="B38" s="4" t="s">
        <v>36</v>
      </c>
      <c r="C38" s="18">
        <v>1.7750596658711218E-2</v>
      </c>
      <c r="D38">
        <v>0.81865965834428389</v>
      </c>
      <c r="E38">
        <v>0.81548974943052388</v>
      </c>
      <c r="F38">
        <v>0.82256867112100962</v>
      </c>
      <c r="G38">
        <v>0.8256459792320695</v>
      </c>
    </row>
    <row r="39" spans="1:7" x14ac:dyDescent="0.3">
      <c r="A39" s="3">
        <v>235</v>
      </c>
      <c r="B39" s="4" t="s">
        <v>37</v>
      </c>
      <c r="C39" s="18">
        <v>4.5330271216097985E-2</v>
      </c>
      <c r="D39">
        <v>0.77333333333333332</v>
      </c>
      <c r="E39">
        <v>0.77366121234659724</v>
      </c>
      <c r="F39">
        <v>0.77671025709456454</v>
      </c>
      <c r="G39">
        <v>0.78459845053130683</v>
      </c>
    </row>
    <row r="40" spans="1:7" x14ac:dyDescent="0.3">
      <c r="A40" s="3">
        <v>236</v>
      </c>
      <c r="B40" s="4" t="s">
        <v>38</v>
      </c>
      <c r="C40" s="18">
        <v>9.4091600940916006E-3</v>
      </c>
      <c r="D40">
        <v>0.76412528172845262</v>
      </c>
      <c r="E40">
        <v>0.7675341524841639</v>
      </c>
      <c r="F40">
        <v>0.77002622705133006</v>
      </c>
      <c r="G40">
        <v>0.77729128014842297</v>
      </c>
    </row>
    <row r="41" spans="1:7" x14ac:dyDescent="0.3">
      <c r="A41" s="3">
        <v>237</v>
      </c>
      <c r="B41" s="4" t="s">
        <v>39</v>
      </c>
      <c r="C41" s="18">
        <v>1.1035825861159573E-2</v>
      </c>
      <c r="D41">
        <v>0.74502836055491017</v>
      </c>
      <c r="E41">
        <v>0.75274284185175278</v>
      </c>
      <c r="F41">
        <v>0.75448467597802338</v>
      </c>
      <c r="G41">
        <v>0.76410827816739857</v>
      </c>
    </row>
    <row r="42" spans="1:7" x14ac:dyDescent="0.3">
      <c r="A42" s="3">
        <v>238</v>
      </c>
      <c r="B42" s="4" t="s">
        <v>40</v>
      </c>
      <c r="C42" s="18">
        <v>3.3383685800604225E-2</v>
      </c>
      <c r="D42">
        <v>0.77360232067510548</v>
      </c>
      <c r="E42">
        <v>0.78276962348436507</v>
      </c>
      <c r="F42">
        <v>0.78517618469015793</v>
      </c>
      <c r="G42">
        <v>0.79169598874032376</v>
      </c>
    </row>
    <row r="43" spans="1:7" x14ac:dyDescent="0.3">
      <c r="A43" s="3">
        <v>239</v>
      </c>
      <c r="B43" s="4" t="s">
        <v>41</v>
      </c>
      <c r="C43" s="18">
        <v>-1.3434378229417843E-2</v>
      </c>
      <c r="D43">
        <v>0.73037747153984423</v>
      </c>
      <c r="E43">
        <v>0.71822886716503742</v>
      </c>
      <c r="F43">
        <v>0.71387283236994215</v>
      </c>
      <c r="G43">
        <v>0.73727810650887571</v>
      </c>
    </row>
    <row r="44" spans="1:7" x14ac:dyDescent="0.3">
      <c r="A44" s="3">
        <v>301</v>
      </c>
      <c r="B44" s="5" t="s">
        <v>42</v>
      </c>
      <c r="C44" s="18">
        <v>1.1287824680868757E-2</v>
      </c>
      <c r="D44">
        <v>0.74289114101855802</v>
      </c>
      <c r="E44">
        <v>0.74566385672625335</v>
      </c>
      <c r="F44">
        <v>0.75231237033052678</v>
      </c>
      <c r="G44">
        <v>0.76273029793576785</v>
      </c>
    </row>
    <row r="45" spans="1:7" x14ac:dyDescent="0.3">
      <c r="A45" s="3">
        <v>402</v>
      </c>
      <c r="B45" s="4" t="s">
        <v>43</v>
      </c>
      <c r="C45" s="18">
        <v>-6.1893609902977584E-3</v>
      </c>
      <c r="D45">
        <v>0.6675479180436219</v>
      </c>
      <c r="E45">
        <v>0.67350817179779554</v>
      </c>
      <c r="F45">
        <v>0.68302173294106483</v>
      </c>
      <c r="G45">
        <v>0.69314597074849438</v>
      </c>
    </row>
    <row r="46" spans="1:7" x14ac:dyDescent="0.3">
      <c r="A46" s="3">
        <v>403</v>
      </c>
      <c r="B46" s="4" t="s">
        <v>44</v>
      </c>
      <c r="C46" s="18">
        <v>6.9188490139023605E-3</v>
      </c>
      <c r="D46">
        <v>0.7459351841610441</v>
      </c>
      <c r="E46">
        <v>0.74459585180320687</v>
      </c>
      <c r="F46">
        <v>0.74793836805555558</v>
      </c>
      <c r="G46">
        <v>0.75589660743134091</v>
      </c>
    </row>
    <row r="47" spans="1:7" x14ac:dyDescent="0.3">
      <c r="A47" s="3">
        <v>412</v>
      </c>
      <c r="B47" s="4" t="s">
        <v>45</v>
      </c>
      <c r="C47" s="18">
        <v>9.8679394454042352E-3</v>
      </c>
      <c r="D47">
        <v>0.75765242843677139</v>
      </c>
      <c r="E47">
        <v>0.76157200911884226</v>
      </c>
      <c r="F47">
        <v>0.76142829115165789</v>
      </c>
      <c r="G47">
        <v>0.77150472498182698</v>
      </c>
    </row>
    <row r="48" spans="1:7" x14ac:dyDescent="0.3">
      <c r="A48" s="3">
        <v>415</v>
      </c>
      <c r="B48" s="4" t="s">
        <v>46</v>
      </c>
      <c r="C48" s="18">
        <v>6.3033486539724225E-3</v>
      </c>
      <c r="D48">
        <v>0.74042460056905235</v>
      </c>
      <c r="E48">
        <v>0.74161950370047891</v>
      </c>
      <c r="F48">
        <v>0.74386503067484666</v>
      </c>
      <c r="G48">
        <v>0.75114204916249727</v>
      </c>
    </row>
    <row r="49" spans="1:7" x14ac:dyDescent="0.3">
      <c r="A49" s="3">
        <v>417</v>
      </c>
      <c r="B49" s="4" t="s">
        <v>47</v>
      </c>
      <c r="C49" s="18">
        <v>1.3077593722755012E-2</v>
      </c>
      <c r="D49">
        <v>0.74587786892037455</v>
      </c>
      <c r="E49">
        <v>0.74510126790712994</v>
      </c>
      <c r="F49">
        <v>0.7487871927554981</v>
      </c>
      <c r="G49">
        <v>0.75273365791364033</v>
      </c>
    </row>
    <row r="50" spans="1:7" x14ac:dyDescent="0.3">
      <c r="A50" s="3">
        <v>418</v>
      </c>
      <c r="B50" s="4" t="s">
        <v>48</v>
      </c>
      <c r="C50" s="18">
        <v>-1.4322150284481068E-2</v>
      </c>
      <c r="D50">
        <v>0.69950083194675539</v>
      </c>
      <c r="E50">
        <v>0.70141223940820441</v>
      </c>
      <c r="F50">
        <v>0.70658073270013566</v>
      </c>
      <c r="G50">
        <v>0.71604938271604934</v>
      </c>
    </row>
    <row r="51" spans="1:7" x14ac:dyDescent="0.3">
      <c r="A51" s="3">
        <v>419</v>
      </c>
      <c r="B51" s="4" t="s">
        <v>49</v>
      </c>
      <c r="C51" s="18">
        <v>-6.3419583967529169E-4</v>
      </c>
      <c r="D51">
        <v>0.72833916443712698</v>
      </c>
      <c r="E51">
        <v>0.73164191419141911</v>
      </c>
      <c r="F51">
        <v>0.73271221532091102</v>
      </c>
      <c r="G51">
        <v>0.73161611965101792</v>
      </c>
    </row>
    <row r="52" spans="1:7" x14ac:dyDescent="0.3">
      <c r="A52" s="3">
        <v>420</v>
      </c>
      <c r="B52" s="4" t="s">
        <v>50</v>
      </c>
      <c r="C52" s="18">
        <v>-4.5587756431129927E-3</v>
      </c>
      <c r="D52">
        <v>0.68199233716475094</v>
      </c>
      <c r="E52">
        <v>0.6827265261428962</v>
      </c>
      <c r="F52">
        <v>0.68051380158513253</v>
      </c>
      <c r="G52">
        <v>0.68344334433443343</v>
      </c>
    </row>
    <row r="53" spans="1:7" x14ac:dyDescent="0.3">
      <c r="A53" s="3">
        <v>423</v>
      </c>
      <c r="B53" s="4" t="s">
        <v>51</v>
      </c>
      <c r="C53" s="18">
        <v>-1.9831223628691982E-2</v>
      </c>
      <c r="D53">
        <v>0.6846683581007611</v>
      </c>
      <c r="E53">
        <v>0.68330903790087461</v>
      </c>
      <c r="F53">
        <v>0.69123579024569126</v>
      </c>
      <c r="G53">
        <v>0.69285182427401337</v>
      </c>
    </row>
    <row r="54" spans="1:7" x14ac:dyDescent="0.3">
      <c r="A54" s="3">
        <v>425</v>
      </c>
      <c r="B54" s="4" t="s">
        <v>52</v>
      </c>
      <c r="C54" s="18">
        <v>-8.9297980491825808E-3</v>
      </c>
      <c r="D54">
        <v>0.68228571428571427</v>
      </c>
      <c r="E54">
        <v>0.69366197183098588</v>
      </c>
      <c r="F54">
        <v>0.6954869358669834</v>
      </c>
      <c r="G54">
        <v>0.70931916948334139</v>
      </c>
    </row>
    <row r="55" spans="1:7" x14ac:dyDescent="0.3">
      <c r="A55" s="3">
        <v>426</v>
      </c>
      <c r="B55" s="4" t="s">
        <v>18</v>
      </c>
      <c r="C55" s="18">
        <v>6.793478260869565E-3</v>
      </c>
      <c r="D55">
        <v>0.70736086175942547</v>
      </c>
      <c r="E55">
        <v>0.70205949656750577</v>
      </c>
      <c r="F55">
        <v>0.70449282075034736</v>
      </c>
      <c r="G55">
        <v>0.71039260969976903</v>
      </c>
    </row>
    <row r="56" spans="1:7" x14ac:dyDescent="0.3">
      <c r="A56" s="3">
        <v>427</v>
      </c>
      <c r="B56" s="4" t="s">
        <v>53</v>
      </c>
      <c r="C56" s="18">
        <v>3.2192396913317241E-3</v>
      </c>
      <c r="D56">
        <v>0.74207893274041137</v>
      </c>
      <c r="E56">
        <v>0.74273301737756714</v>
      </c>
      <c r="F56">
        <v>0.74154455445544554</v>
      </c>
      <c r="G56">
        <v>0.74628986422481847</v>
      </c>
    </row>
    <row r="57" spans="1:7" x14ac:dyDescent="0.3">
      <c r="A57" s="3">
        <v>428</v>
      </c>
      <c r="B57" s="4" t="s">
        <v>54</v>
      </c>
      <c r="C57" s="18">
        <v>6.0910613674432764E-3</v>
      </c>
      <c r="D57">
        <v>0.72289473684210526</v>
      </c>
      <c r="E57">
        <v>0.73204492034473756</v>
      </c>
      <c r="F57">
        <v>0.74165341812400631</v>
      </c>
      <c r="G57">
        <v>0.75396825396825395</v>
      </c>
    </row>
    <row r="58" spans="1:7" x14ac:dyDescent="0.3">
      <c r="A58" s="3">
        <v>429</v>
      </c>
      <c r="B58" s="4" t="s">
        <v>55</v>
      </c>
      <c r="C58" s="18">
        <v>-1.6294642857142858E-2</v>
      </c>
      <c r="D58">
        <v>0.72669649515287105</v>
      </c>
      <c r="E58">
        <v>0.71664222873900296</v>
      </c>
      <c r="F58">
        <v>0.71020856201975846</v>
      </c>
      <c r="G58">
        <v>0.72493477450614985</v>
      </c>
    </row>
    <row r="59" spans="1:7" x14ac:dyDescent="0.3">
      <c r="A59" s="3">
        <v>430</v>
      </c>
      <c r="B59" s="4" t="s">
        <v>56</v>
      </c>
      <c r="C59" s="18">
        <v>-1.2449799196787148E-2</v>
      </c>
      <c r="D59">
        <v>0.61883967560823461</v>
      </c>
      <c r="E59">
        <v>0.65791245791245789</v>
      </c>
      <c r="F59">
        <v>0.66163349347975287</v>
      </c>
      <c r="G59">
        <v>0.68391608391608394</v>
      </c>
    </row>
    <row r="60" spans="1:7" x14ac:dyDescent="0.3">
      <c r="A60" s="3">
        <v>432</v>
      </c>
      <c r="B60" s="4" t="s">
        <v>57</v>
      </c>
      <c r="C60" s="18">
        <v>-1.9704433497536946E-2</v>
      </c>
      <c r="D60">
        <v>0.72132701421800949</v>
      </c>
      <c r="E60">
        <v>0.7160731472569779</v>
      </c>
      <c r="F60">
        <v>0.70964566929133854</v>
      </c>
      <c r="G60">
        <v>0.71865443425076447</v>
      </c>
    </row>
    <row r="61" spans="1:7" x14ac:dyDescent="0.3">
      <c r="A61" s="3">
        <v>434</v>
      </c>
      <c r="B61" s="4" t="s">
        <v>58</v>
      </c>
      <c r="C61" s="18">
        <v>-6.1823802163833074E-3</v>
      </c>
      <c r="D61">
        <v>0.76849315068493151</v>
      </c>
      <c r="E61">
        <v>0.77414772727272729</v>
      </c>
      <c r="F61">
        <v>0.7531914893617021</v>
      </c>
      <c r="G61">
        <v>0.76770538243626063</v>
      </c>
    </row>
    <row r="62" spans="1:7" x14ac:dyDescent="0.3">
      <c r="A62" s="3">
        <v>436</v>
      </c>
      <c r="B62" s="4" t="s">
        <v>59</v>
      </c>
      <c r="C62" s="18">
        <v>-1.2878300064391502E-3</v>
      </c>
      <c r="D62">
        <v>0.78586497890295359</v>
      </c>
      <c r="E62">
        <v>0.76059322033898302</v>
      </c>
      <c r="F62">
        <v>0.79023307436182022</v>
      </c>
      <c r="G62">
        <v>0.80841638981173869</v>
      </c>
    </row>
    <row r="63" spans="1:7" x14ac:dyDescent="0.3">
      <c r="A63" s="3">
        <v>437</v>
      </c>
      <c r="B63" s="4" t="s">
        <v>60</v>
      </c>
      <c r="C63" s="18">
        <v>-2.4977698483496878E-3</v>
      </c>
      <c r="D63">
        <v>0.79235982747997535</v>
      </c>
      <c r="E63">
        <v>0.79509954058192955</v>
      </c>
      <c r="F63">
        <v>0.79993872549019607</v>
      </c>
      <c r="G63">
        <v>0.80551301684532928</v>
      </c>
    </row>
    <row r="64" spans="1:7" x14ac:dyDescent="0.3">
      <c r="A64" s="3">
        <v>438</v>
      </c>
      <c r="B64" s="4" t="s">
        <v>61</v>
      </c>
      <c r="C64" s="18">
        <v>-2.4752475247524753E-3</v>
      </c>
      <c r="D64">
        <v>0.83773861967694563</v>
      </c>
      <c r="E64">
        <v>0.82078853046594979</v>
      </c>
      <c r="F64">
        <v>0.82306018854242202</v>
      </c>
      <c r="G64">
        <v>0.8280346820809249</v>
      </c>
    </row>
    <row r="65" spans="1:7" x14ac:dyDescent="0.3">
      <c r="A65" s="3">
        <v>439</v>
      </c>
      <c r="B65" s="4" t="s">
        <v>62</v>
      </c>
      <c r="C65" s="18">
        <v>5.098789037603569E-3</v>
      </c>
      <c r="D65">
        <v>0.80299539170506917</v>
      </c>
      <c r="E65">
        <v>0.79814385150812062</v>
      </c>
      <c r="F65">
        <v>0.80258519388954175</v>
      </c>
      <c r="G65">
        <v>0.80831408775981528</v>
      </c>
    </row>
    <row r="66" spans="1:7" x14ac:dyDescent="0.3">
      <c r="A66" s="3">
        <v>441</v>
      </c>
      <c r="B66" s="4" t="s">
        <v>63</v>
      </c>
      <c r="C66" s="18">
        <v>-1.2396694214876033E-2</v>
      </c>
      <c r="D66">
        <v>0.80890052356020947</v>
      </c>
      <c r="E66">
        <v>0.81190681622088012</v>
      </c>
      <c r="F66">
        <v>0.80628272251308897</v>
      </c>
      <c r="G66">
        <v>0.81095406360424027</v>
      </c>
    </row>
    <row r="67" spans="1:7" x14ac:dyDescent="0.3">
      <c r="A67" s="3">
        <v>501</v>
      </c>
      <c r="B67" s="4" t="s">
        <v>64</v>
      </c>
      <c r="C67" s="18">
        <v>3.0424511418140165E-3</v>
      </c>
      <c r="D67">
        <v>0.77800407331975563</v>
      </c>
      <c r="E67">
        <v>0.77302904564315356</v>
      </c>
      <c r="F67">
        <v>0.77607796810395746</v>
      </c>
      <c r="G67">
        <v>0.78806620722153498</v>
      </c>
    </row>
    <row r="68" spans="1:7" x14ac:dyDescent="0.3">
      <c r="A68" s="3">
        <v>502</v>
      </c>
      <c r="B68" s="4" t="s">
        <v>65</v>
      </c>
      <c r="C68" s="18">
        <v>1.1095881469877944E-3</v>
      </c>
      <c r="D68">
        <v>0.73872744125184009</v>
      </c>
      <c r="E68">
        <v>0.73959862946647092</v>
      </c>
      <c r="F68">
        <v>0.7341527561590897</v>
      </c>
      <c r="G68">
        <v>0.74186121225101731</v>
      </c>
    </row>
    <row r="69" spans="1:7" x14ac:dyDescent="0.3">
      <c r="A69" s="3">
        <v>511</v>
      </c>
      <c r="B69" s="4" t="s">
        <v>66</v>
      </c>
      <c r="C69" s="18">
        <v>-1.0219530658591975E-2</v>
      </c>
      <c r="D69">
        <v>0.74071743234738829</v>
      </c>
      <c r="E69">
        <v>0.74626865671641796</v>
      </c>
      <c r="F69">
        <v>0.74148296593186369</v>
      </c>
      <c r="G69">
        <v>0.76835016835016834</v>
      </c>
    </row>
    <row r="70" spans="1:7" x14ac:dyDescent="0.3">
      <c r="A70" s="3">
        <v>512</v>
      </c>
      <c r="B70" s="4" t="s">
        <v>67</v>
      </c>
      <c r="C70" s="18">
        <v>-1.422963689892051E-2</v>
      </c>
      <c r="D70">
        <v>0.80473372781065089</v>
      </c>
      <c r="E70">
        <v>0.80512820512820515</v>
      </c>
      <c r="F70">
        <v>0.80211081794195249</v>
      </c>
      <c r="G70">
        <v>0.82158786797502226</v>
      </c>
    </row>
    <row r="71" spans="1:7" x14ac:dyDescent="0.3">
      <c r="A71" s="3">
        <v>513</v>
      </c>
      <c r="B71" s="4" t="s">
        <v>68</v>
      </c>
      <c r="C71" s="18">
        <v>1.1473152822395593E-2</v>
      </c>
      <c r="D71">
        <v>0.78151918559122946</v>
      </c>
      <c r="E71">
        <v>0.75771971496437052</v>
      </c>
      <c r="F71">
        <v>0.78239608801955995</v>
      </c>
      <c r="G71">
        <v>0.78513731825525035</v>
      </c>
    </row>
    <row r="72" spans="1:7" x14ac:dyDescent="0.3">
      <c r="A72" s="3">
        <v>514</v>
      </c>
      <c r="B72" s="4" t="s">
        <v>69</v>
      </c>
      <c r="C72" s="18">
        <v>-1.6302016302016303E-2</v>
      </c>
      <c r="D72">
        <v>0.78297872340425534</v>
      </c>
      <c r="E72">
        <v>0.78267148014440435</v>
      </c>
      <c r="F72">
        <v>0.79970760233918126</v>
      </c>
      <c r="G72">
        <v>0.80014858841010406</v>
      </c>
    </row>
    <row r="73" spans="1:7" x14ac:dyDescent="0.3">
      <c r="A73" s="3">
        <v>515</v>
      </c>
      <c r="B73" s="4" t="s">
        <v>70</v>
      </c>
      <c r="C73" s="18">
        <v>-1.3468938977460144E-2</v>
      </c>
      <c r="D73">
        <v>0.77756563245823385</v>
      </c>
      <c r="E73">
        <v>0.78899082568807344</v>
      </c>
      <c r="F73">
        <v>0.79198841698841704</v>
      </c>
      <c r="G73">
        <v>0.80947728382999506</v>
      </c>
    </row>
    <row r="74" spans="1:7" x14ac:dyDescent="0.3">
      <c r="A74" s="3">
        <v>516</v>
      </c>
      <c r="B74" s="4" t="s">
        <v>71</v>
      </c>
      <c r="C74" s="18">
        <v>2.4441340782122905E-3</v>
      </c>
      <c r="D74">
        <v>0.74992521687107394</v>
      </c>
      <c r="E74">
        <v>0.74415071406867217</v>
      </c>
      <c r="F74">
        <v>0.7411836859858939</v>
      </c>
      <c r="G74">
        <v>0.77031154551007941</v>
      </c>
    </row>
    <row r="75" spans="1:7" x14ac:dyDescent="0.3">
      <c r="A75" s="3">
        <v>517</v>
      </c>
      <c r="B75" s="4" t="s">
        <v>72</v>
      </c>
      <c r="C75" s="18">
        <v>-1.4134877384196186E-2</v>
      </c>
      <c r="D75">
        <v>0.72936439459303992</v>
      </c>
      <c r="E75">
        <v>0.72542175683536936</v>
      </c>
      <c r="F75">
        <v>0.73586572438162545</v>
      </c>
      <c r="G75">
        <v>0.74231113765303081</v>
      </c>
    </row>
    <row r="76" spans="1:7" x14ac:dyDescent="0.3">
      <c r="A76" s="3">
        <v>519</v>
      </c>
      <c r="B76" s="4" t="s">
        <v>73</v>
      </c>
      <c r="C76" s="18">
        <v>-6.0394151303242213E-3</v>
      </c>
      <c r="D76">
        <v>0.77491785323110629</v>
      </c>
      <c r="E76">
        <v>0.78757626178591233</v>
      </c>
      <c r="F76">
        <v>0.77055555555555555</v>
      </c>
      <c r="G76">
        <v>0.78903189703413545</v>
      </c>
    </row>
    <row r="77" spans="1:7" x14ac:dyDescent="0.3">
      <c r="A77" s="3">
        <v>520</v>
      </c>
      <c r="B77" s="4" t="s">
        <v>74</v>
      </c>
      <c r="C77" s="18">
        <v>-6.5110013471037266E-3</v>
      </c>
      <c r="D77">
        <v>0.75620940007642334</v>
      </c>
      <c r="E77">
        <v>0.75686122922303822</v>
      </c>
      <c r="F77">
        <v>0.77390282131661448</v>
      </c>
      <c r="G77">
        <v>0.78467583497053051</v>
      </c>
    </row>
    <row r="78" spans="1:7" x14ac:dyDescent="0.3">
      <c r="A78" s="3">
        <v>521</v>
      </c>
      <c r="B78" s="4" t="s">
        <v>75</v>
      </c>
      <c r="C78" s="18">
        <v>-2.1442495126705653E-3</v>
      </c>
      <c r="D78">
        <v>0.76632191338073696</v>
      </c>
      <c r="E78">
        <v>0.76688311688311683</v>
      </c>
      <c r="F78">
        <v>0.76888604353393086</v>
      </c>
      <c r="G78">
        <v>0.78661087866108792</v>
      </c>
    </row>
    <row r="79" spans="1:7" x14ac:dyDescent="0.3">
      <c r="A79" s="3">
        <v>522</v>
      </c>
      <c r="B79" s="4" t="s">
        <v>76</v>
      </c>
      <c r="C79" s="18">
        <v>-5.8555627846454128E-3</v>
      </c>
      <c r="D79">
        <v>0.81101928374655652</v>
      </c>
      <c r="E79">
        <v>0.80733186328555673</v>
      </c>
      <c r="F79">
        <v>0.80906058921623125</v>
      </c>
      <c r="G79">
        <v>0.81332964601769908</v>
      </c>
    </row>
    <row r="80" spans="1:7" x14ac:dyDescent="0.3">
      <c r="A80" s="3">
        <v>528</v>
      </c>
      <c r="B80" s="4" t="s">
        <v>77</v>
      </c>
      <c r="C80" s="18">
        <v>4.0300913487372383E-3</v>
      </c>
      <c r="D80">
        <v>0.74938271604938267</v>
      </c>
      <c r="E80">
        <v>0.75427735254389916</v>
      </c>
      <c r="F80">
        <v>0.76091146128556852</v>
      </c>
      <c r="G80">
        <v>0.76544738323016315</v>
      </c>
    </row>
    <row r="81" spans="1:7" x14ac:dyDescent="0.3">
      <c r="A81" s="3">
        <v>529</v>
      </c>
      <c r="B81" s="4" t="s">
        <v>78</v>
      </c>
      <c r="C81" s="18">
        <v>5.257623554153522E-3</v>
      </c>
      <c r="D81">
        <v>0.74691202419964708</v>
      </c>
      <c r="E81">
        <v>0.74682095625635814</v>
      </c>
      <c r="F81">
        <v>0.75192429022082019</v>
      </c>
      <c r="G81">
        <v>0.75921069064568503</v>
      </c>
    </row>
    <row r="82" spans="1:7" x14ac:dyDescent="0.3">
      <c r="A82" s="3">
        <v>532</v>
      </c>
      <c r="B82" s="4" t="s">
        <v>79</v>
      </c>
      <c r="C82" s="18">
        <v>1.0181496237273128E-2</v>
      </c>
      <c r="D82">
        <v>0.74410945021535346</v>
      </c>
      <c r="E82">
        <v>0.75069112842422714</v>
      </c>
      <c r="F82">
        <v>0.75196850393700787</v>
      </c>
      <c r="G82">
        <v>0.76175472612699957</v>
      </c>
    </row>
    <row r="83" spans="1:7" x14ac:dyDescent="0.3">
      <c r="A83" s="3">
        <v>533</v>
      </c>
      <c r="B83" s="4" t="s">
        <v>80</v>
      </c>
      <c r="C83" s="18">
        <v>-1.5444015444015444E-3</v>
      </c>
      <c r="D83">
        <v>0.76778280542986421</v>
      </c>
      <c r="E83">
        <v>0.76112412177985944</v>
      </c>
      <c r="F83">
        <v>0.76398412125586435</v>
      </c>
      <c r="G83">
        <v>0.78124429848567778</v>
      </c>
    </row>
    <row r="84" spans="1:7" x14ac:dyDescent="0.3">
      <c r="A84" s="3">
        <v>534</v>
      </c>
      <c r="B84" s="4" t="s">
        <v>81</v>
      </c>
      <c r="C84" s="18">
        <v>-9.2955700798838057E-3</v>
      </c>
      <c r="D84">
        <v>0.7435644783840375</v>
      </c>
      <c r="E84">
        <v>0.73640632723677701</v>
      </c>
      <c r="F84">
        <v>0.74268715914724837</v>
      </c>
      <c r="G84">
        <v>0.75139353400222963</v>
      </c>
    </row>
    <row r="85" spans="1:7" x14ac:dyDescent="0.3">
      <c r="A85" s="3">
        <v>536</v>
      </c>
      <c r="B85" s="4" t="s">
        <v>82</v>
      </c>
      <c r="C85" s="18">
        <v>-4.7787610619469028E-3</v>
      </c>
      <c r="D85">
        <v>0.6879271070615034</v>
      </c>
      <c r="E85">
        <v>0.69146164978292335</v>
      </c>
      <c r="F85">
        <v>0.70742486741308186</v>
      </c>
      <c r="G85">
        <v>0.71900089206066009</v>
      </c>
    </row>
    <row r="86" spans="1:7" x14ac:dyDescent="0.3">
      <c r="A86" s="3">
        <v>538</v>
      </c>
      <c r="B86" s="4" t="s">
        <v>83</v>
      </c>
      <c r="C86" s="18">
        <v>-1.1703703703703702E-2</v>
      </c>
      <c r="D86">
        <v>0.74412206103051526</v>
      </c>
      <c r="E86">
        <v>0.73700075357950268</v>
      </c>
      <c r="F86">
        <v>0.73827534039334342</v>
      </c>
      <c r="G86">
        <v>0.74980949961899923</v>
      </c>
    </row>
    <row r="87" spans="1:7" x14ac:dyDescent="0.3">
      <c r="A87" s="3">
        <v>540</v>
      </c>
      <c r="B87" s="4" t="s">
        <v>84</v>
      </c>
      <c r="C87" s="18">
        <v>-1.0948905109489052E-2</v>
      </c>
      <c r="D87">
        <v>0.77264858626658972</v>
      </c>
      <c r="E87">
        <v>0.7707231040564374</v>
      </c>
      <c r="F87">
        <v>0.77652637818612924</v>
      </c>
      <c r="G87">
        <v>0.76336336336336341</v>
      </c>
    </row>
    <row r="88" spans="1:7" x14ac:dyDescent="0.3">
      <c r="A88" s="3">
        <v>541</v>
      </c>
      <c r="B88" s="4" t="s">
        <v>85</v>
      </c>
      <c r="C88" s="18">
        <v>-3.4763313609467453E-2</v>
      </c>
      <c r="D88">
        <v>0.77419354838709675</v>
      </c>
      <c r="E88">
        <v>0.73514211886304914</v>
      </c>
      <c r="F88">
        <v>0.77423638778220449</v>
      </c>
      <c r="G88">
        <v>0.79529737206085749</v>
      </c>
    </row>
    <row r="89" spans="1:7" x14ac:dyDescent="0.3">
      <c r="A89" s="3">
        <v>542</v>
      </c>
      <c r="B89" s="4" t="s">
        <v>86</v>
      </c>
      <c r="C89" s="18">
        <v>-3.8801800403538722E-3</v>
      </c>
      <c r="D89">
        <v>0.78113787801127632</v>
      </c>
      <c r="E89">
        <v>0.77835318487830141</v>
      </c>
      <c r="F89">
        <v>0.78757567780994997</v>
      </c>
      <c r="G89">
        <v>0.79681274900398402</v>
      </c>
    </row>
    <row r="90" spans="1:7" x14ac:dyDescent="0.3">
      <c r="A90" s="3">
        <v>543</v>
      </c>
      <c r="B90" s="4" t="s">
        <v>87</v>
      </c>
      <c r="C90" s="18">
        <v>-1.8700327255726976E-3</v>
      </c>
      <c r="D90">
        <v>0.80982073265783316</v>
      </c>
      <c r="E90">
        <v>0.79644588045234244</v>
      </c>
      <c r="F90">
        <v>0.79365079365079361</v>
      </c>
      <c r="G90">
        <v>0.79743795036028819</v>
      </c>
    </row>
    <row r="91" spans="1:7" x14ac:dyDescent="0.3">
      <c r="A91" s="3">
        <v>544</v>
      </c>
      <c r="B91" s="4" t="s">
        <v>88</v>
      </c>
      <c r="C91" s="18">
        <v>-4.0360136603539275E-3</v>
      </c>
      <c r="D91">
        <v>0.81536874677668902</v>
      </c>
      <c r="E91">
        <v>0.81175863847343988</v>
      </c>
      <c r="F91">
        <v>0.83228180862250267</v>
      </c>
      <c r="G91">
        <v>0.83298208640674398</v>
      </c>
    </row>
    <row r="92" spans="1:7" x14ac:dyDescent="0.3">
      <c r="A92" s="3">
        <v>545</v>
      </c>
      <c r="B92" s="4" t="s">
        <v>89</v>
      </c>
      <c r="C92" s="18">
        <v>5.6214865708931914E-3</v>
      </c>
      <c r="D92">
        <v>0.75225677031093274</v>
      </c>
      <c r="E92">
        <v>0.77321814254859611</v>
      </c>
      <c r="F92">
        <v>0.77330508474576276</v>
      </c>
      <c r="G92">
        <v>0.7940234791889007</v>
      </c>
    </row>
    <row r="93" spans="1:7" x14ac:dyDescent="0.3">
      <c r="A93" s="3">
        <v>602</v>
      </c>
      <c r="B93" s="4" t="s">
        <v>90</v>
      </c>
      <c r="C93" s="18">
        <v>3.2017231091642047E-3</v>
      </c>
      <c r="D93">
        <v>0.72244819830597695</v>
      </c>
      <c r="E93">
        <v>0.72720549644544108</v>
      </c>
      <c r="F93">
        <v>0.73167843100099483</v>
      </c>
      <c r="G93">
        <v>0.74421353760313969</v>
      </c>
    </row>
    <row r="94" spans="1:7" x14ac:dyDescent="0.3">
      <c r="A94" s="3">
        <v>604</v>
      </c>
      <c r="B94" s="4" t="s">
        <v>91</v>
      </c>
      <c r="C94" s="18">
        <v>2.5902955125866474E-3</v>
      </c>
      <c r="D94">
        <v>0.75744732380721724</v>
      </c>
      <c r="E94">
        <v>0.75442839006106044</v>
      </c>
      <c r="F94">
        <v>0.75618714999698922</v>
      </c>
      <c r="G94">
        <v>0.76350944758695394</v>
      </c>
    </row>
    <row r="95" spans="1:7" x14ac:dyDescent="0.3">
      <c r="A95" s="3">
        <v>605</v>
      </c>
      <c r="B95" s="4" t="s">
        <v>92</v>
      </c>
      <c r="C95" s="18">
        <v>5.2504705610408476E-3</v>
      </c>
      <c r="D95">
        <v>0.7305200108902804</v>
      </c>
      <c r="E95">
        <v>0.73511048373961674</v>
      </c>
      <c r="F95">
        <v>0.7383560904528037</v>
      </c>
      <c r="G95">
        <v>0.74218285899443759</v>
      </c>
    </row>
    <row r="96" spans="1:7" x14ac:dyDescent="0.3">
      <c r="A96" s="3">
        <v>612</v>
      </c>
      <c r="B96" s="4" t="s">
        <v>93</v>
      </c>
      <c r="C96" s="18">
        <v>1.7561832284501682E-3</v>
      </c>
      <c r="D96">
        <v>0.77046004842615012</v>
      </c>
      <c r="E96">
        <v>0.77358030709237147</v>
      </c>
      <c r="F96">
        <v>0.77908937605396289</v>
      </c>
      <c r="G96">
        <v>0.78303938149311425</v>
      </c>
    </row>
    <row r="97" spans="1:7" x14ac:dyDescent="0.3">
      <c r="A97" s="3">
        <v>615</v>
      </c>
      <c r="B97" s="4" t="s">
        <v>94</v>
      </c>
      <c r="C97" s="18">
        <v>-1.5902712815715623E-2</v>
      </c>
      <c r="D97">
        <v>0.75158227848101267</v>
      </c>
      <c r="E97">
        <v>0.75197472353870454</v>
      </c>
      <c r="F97">
        <v>0.75718849840255587</v>
      </c>
      <c r="G97">
        <v>0.77668308702791466</v>
      </c>
    </row>
    <row r="98" spans="1:7" x14ac:dyDescent="0.3">
      <c r="A98" s="3">
        <v>616</v>
      </c>
      <c r="B98" s="4" t="s">
        <v>38</v>
      </c>
      <c r="C98" s="18">
        <v>-7.7821011673151752E-3</v>
      </c>
      <c r="D98">
        <v>0.75667799902865474</v>
      </c>
      <c r="E98">
        <v>0.77627627627627627</v>
      </c>
      <c r="F98">
        <v>0.78878221323900966</v>
      </c>
      <c r="G98">
        <v>0.78005115089514065</v>
      </c>
    </row>
    <row r="99" spans="1:7" x14ac:dyDescent="0.3">
      <c r="A99" s="3">
        <v>617</v>
      </c>
      <c r="B99" s="4" t="s">
        <v>95</v>
      </c>
      <c r="C99" s="18">
        <v>2.1901007446342531E-3</v>
      </c>
      <c r="D99">
        <v>0.80216095380029806</v>
      </c>
      <c r="E99">
        <v>0.80548253849042428</v>
      </c>
      <c r="F99">
        <v>0.80464071856287422</v>
      </c>
      <c r="G99">
        <v>0.80885087393082933</v>
      </c>
    </row>
    <row r="100" spans="1:7" x14ac:dyDescent="0.3">
      <c r="A100" s="3">
        <v>618</v>
      </c>
      <c r="B100" s="4" t="s">
        <v>96</v>
      </c>
      <c r="C100" s="18">
        <v>9.768009768009768E-3</v>
      </c>
      <c r="D100">
        <v>0.78048780487804881</v>
      </c>
      <c r="E100">
        <v>0.78636959370904325</v>
      </c>
      <c r="F100">
        <v>0.79394338380513496</v>
      </c>
      <c r="G100">
        <v>0.81544502617801051</v>
      </c>
    </row>
    <row r="101" spans="1:7" x14ac:dyDescent="0.3">
      <c r="A101" s="3">
        <v>619</v>
      </c>
      <c r="B101" s="4" t="s">
        <v>97</v>
      </c>
      <c r="C101" s="18">
        <v>9.727626459143969E-3</v>
      </c>
      <c r="D101">
        <v>0.80452522255192882</v>
      </c>
      <c r="E101">
        <v>0.81693278871147423</v>
      </c>
      <c r="F101">
        <v>0.82319391634980987</v>
      </c>
      <c r="G101">
        <v>0.81618195376584635</v>
      </c>
    </row>
    <row r="102" spans="1:7" x14ac:dyDescent="0.3">
      <c r="A102" s="3">
        <v>620</v>
      </c>
      <c r="B102" s="4" t="s">
        <v>98</v>
      </c>
      <c r="C102" s="18">
        <v>-1.0398230088495575E-2</v>
      </c>
      <c r="D102">
        <v>0.79361624954660859</v>
      </c>
      <c r="E102">
        <v>0.8050816696914701</v>
      </c>
      <c r="F102">
        <v>0.80976863753213368</v>
      </c>
      <c r="G102">
        <v>0.80917159763313606</v>
      </c>
    </row>
    <row r="103" spans="1:7" x14ac:dyDescent="0.3">
      <c r="A103" s="3">
        <v>621</v>
      </c>
      <c r="B103" s="4" t="s">
        <v>99</v>
      </c>
      <c r="C103" s="18">
        <v>5.7339449541284407E-4</v>
      </c>
      <c r="D103">
        <v>0.81007751937984496</v>
      </c>
      <c r="E103">
        <v>0.80116959064327486</v>
      </c>
      <c r="F103">
        <v>0.80841584158415847</v>
      </c>
      <c r="G103">
        <v>0.8154379020286987</v>
      </c>
    </row>
    <row r="104" spans="1:7" x14ac:dyDescent="0.3">
      <c r="A104" s="3">
        <v>622</v>
      </c>
      <c r="B104" s="4" t="s">
        <v>100</v>
      </c>
      <c r="C104" s="18">
        <v>-1.6688625384277556E-2</v>
      </c>
      <c r="D104">
        <v>0.75606276747503565</v>
      </c>
      <c r="E104">
        <v>0.7751824817518248</v>
      </c>
      <c r="F104">
        <v>0.76759530791788855</v>
      </c>
      <c r="G104">
        <v>0.77373887240356087</v>
      </c>
    </row>
    <row r="105" spans="1:7" x14ac:dyDescent="0.3">
      <c r="A105" s="3">
        <v>623</v>
      </c>
      <c r="B105" s="4" t="s">
        <v>101</v>
      </c>
      <c r="C105" s="18">
        <v>7.2046109510086453E-3</v>
      </c>
      <c r="D105">
        <v>0.7339724385859796</v>
      </c>
      <c r="E105">
        <v>0.73529411764705888</v>
      </c>
      <c r="F105">
        <v>0.7391978992599666</v>
      </c>
      <c r="G105">
        <v>0.74845164363982852</v>
      </c>
    </row>
    <row r="106" spans="1:7" x14ac:dyDescent="0.3">
      <c r="A106" s="3">
        <v>624</v>
      </c>
      <c r="B106" s="4" t="s">
        <v>102</v>
      </c>
      <c r="C106" s="18">
        <v>1.0091937017859029E-2</v>
      </c>
      <c r="D106">
        <v>0.75180115273775217</v>
      </c>
      <c r="E106">
        <v>0.75209380234505863</v>
      </c>
      <c r="F106">
        <v>0.75504023535519593</v>
      </c>
      <c r="G106">
        <v>0.76811220099810706</v>
      </c>
    </row>
    <row r="107" spans="1:7" x14ac:dyDescent="0.3">
      <c r="A107" s="3">
        <v>625</v>
      </c>
      <c r="B107" s="4" t="s">
        <v>103</v>
      </c>
      <c r="C107" s="18">
        <v>1.8461291487739295E-3</v>
      </c>
      <c r="D107">
        <v>0.74573550070238814</v>
      </c>
      <c r="E107">
        <v>0.74261575306013838</v>
      </c>
      <c r="F107">
        <v>0.75144508670520227</v>
      </c>
      <c r="G107">
        <v>0.75770896207846739</v>
      </c>
    </row>
    <row r="108" spans="1:7" x14ac:dyDescent="0.3">
      <c r="A108" s="3">
        <v>626</v>
      </c>
      <c r="B108" s="4" t="s">
        <v>104</v>
      </c>
      <c r="C108" s="18">
        <v>1.5127020785219401E-2</v>
      </c>
      <c r="D108">
        <v>0.77759928029816217</v>
      </c>
      <c r="E108">
        <v>0.78208590534979427</v>
      </c>
      <c r="F108">
        <v>0.78001786397856321</v>
      </c>
      <c r="G108">
        <v>0.78732491677658434</v>
      </c>
    </row>
    <row r="109" spans="1:7" x14ac:dyDescent="0.3">
      <c r="A109" s="3">
        <v>627</v>
      </c>
      <c r="B109" s="4" t="s">
        <v>105</v>
      </c>
      <c r="C109" s="18">
        <v>8.1507215392838048E-3</v>
      </c>
      <c r="D109">
        <v>0.7918367346938775</v>
      </c>
      <c r="E109">
        <v>0.7930018137847642</v>
      </c>
      <c r="F109">
        <v>0.79422807921666794</v>
      </c>
      <c r="G109">
        <v>0.8010972933430871</v>
      </c>
    </row>
    <row r="110" spans="1:7" x14ac:dyDescent="0.3">
      <c r="A110" s="3">
        <v>628</v>
      </c>
      <c r="B110" s="4" t="s">
        <v>106</v>
      </c>
      <c r="C110" s="18">
        <v>7.5132275132275125E-3</v>
      </c>
      <c r="D110">
        <v>0.73647312601114512</v>
      </c>
      <c r="E110">
        <v>0.73866666666666669</v>
      </c>
      <c r="F110">
        <v>0.73977761836441891</v>
      </c>
      <c r="G110">
        <v>0.74305555555555558</v>
      </c>
    </row>
    <row r="111" spans="1:7" x14ac:dyDescent="0.3">
      <c r="A111" s="3">
        <v>631</v>
      </c>
      <c r="B111" s="4" t="s">
        <v>107</v>
      </c>
      <c r="C111" s="18">
        <v>2.2321428571428575E-3</v>
      </c>
      <c r="D111">
        <v>0.80520304568527923</v>
      </c>
      <c r="E111">
        <v>0.78466453674121406</v>
      </c>
      <c r="F111">
        <v>0.78893178893178895</v>
      </c>
      <c r="G111">
        <v>0.79884689301729661</v>
      </c>
    </row>
    <row r="112" spans="1:7" x14ac:dyDescent="0.3">
      <c r="A112" s="3">
        <v>632</v>
      </c>
      <c r="B112" s="4" t="s">
        <v>108</v>
      </c>
      <c r="C112" s="18">
        <v>5.6697377746279228E-3</v>
      </c>
      <c r="D112">
        <v>0.78841309823677586</v>
      </c>
      <c r="E112">
        <v>0.79301745635910226</v>
      </c>
      <c r="F112">
        <v>0.78094059405940597</v>
      </c>
      <c r="G112">
        <v>0.77367773677736773</v>
      </c>
    </row>
    <row r="113" spans="1:7" x14ac:dyDescent="0.3">
      <c r="A113" s="3">
        <v>633</v>
      </c>
      <c r="B113" s="4" t="s">
        <v>109</v>
      </c>
      <c r="C113" s="18">
        <v>-1.3698630136986301E-2</v>
      </c>
      <c r="D113">
        <v>0.81329751511081261</v>
      </c>
      <c r="E113">
        <v>0.8207739307535642</v>
      </c>
      <c r="F113">
        <v>0.82352941176470584</v>
      </c>
      <c r="G113">
        <v>0.83660589060308554</v>
      </c>
    </row>
    <row r="114" spans="1:7" x14ac:dyDescent="0.3">
      <c r="A114" s="3">
        <v>701</v>
      </c>
      <c r="B114" s="6" t="s">
        <v>110</v>
      </c>
      <c r="C114" s="18">
        <v>6.2232309550829153E-4</v>
      </c>
      <c r="D114">
        <v>0.69364622265792542</v>
      </c>
      <c r="E114">
        <v>0.69367321867321863</v>
      </c>
      <c r="F114">
        <v>0.69533109551418981</v>
      </c>
      <c r="G114">
        <v>0.70636763627474941</v>
      </c>
    </row>
    <row r="115" spans="1:7" x14ac:dyDescent="0.3">
      <c r="A115" s="3">
        <v>704</v>
      </c>
      <c r="B115" s="4" t="s">
        <v>111</v>
      </c>
      <c r="C115" s="18">
        <v>1.3580246913580247E-2</v>
      </c>
      <c r="D115">
        <v>0.74222033702232681</v>
      </c>
      <c r="E115">
        <v>0.74139250191277739</v>
      </c>
      <c r="F115">
        <v>0.75117725295661242</v>
      </c>
      <c r="G115">
        <v>0.7592467818007731</v>
      </c>
    </row>
    <row r="116" spans="1:7" x14ac:dyDescent="0.3">
      <c r="A116" s="7">
        <v>710</v>
      </c>
      <c r="B116" s="8" t="s">
        <v>112</v>
      </c>
      <c r="C116" s="18">
        <v>1.0476722829992813E-2</v>
      </c>
      <c r="D116">
        <v>0.71940641655345383</v>
      </c>
      <c r="E116">
        <v>0.71817077269084606</v>
      </c>
      <c r="F116">
        <v>0.72051207139252604</v>
      </c>
      <c r="G116">
        <v>0.72740402289795703</v>
      </c>
    </row>
    <row r="117" spans="1:7" x14ac:dyDescent="0.3">
      <c r="A117" s="3">
        <v>711</v>
      </c>
      <c r="B117" s="4" t="s">
        <v>113</v>
      </c>
      <c r="C117" s="18">
        <v>1.9484412470023981E-3</v>
      </c>
      <c r="D117">
        <v>0.72057368941641942</v>
      </c>
      <c r="E117">
        <v>0.71876531112199904</v>
      </c>
      <c r="F117">
        <v>0.72095866960136956</v>
      </c>
      <c r="G117">
        <v>0.7303370786516854</v>
      </c>
    </row>
    <row r="118" spans="1:7" x14ac:dyDescent="0.3">
      <c r="A118" s="3">
        <v>712</v>
      </c>
      <c r="B118" s="4" t="s">
        <v>114</v>
      </c>
      <c r="C118" s="18">
        <v>6.5383218307301129E-3</v>
      </c>
      <c r="D118">
        <v>0.71070017953321363</v>
      </c>
      <c r="E118">
        <v>0.7147875963434307</v>
      </c>
      <c r="F118">
        <v>0.71737112666000291</v>
      </c>
      <c r="G118">
        <v>0.72264957264957264</v>
      </c>
    </row>
    <row r="119" spans="1:7" x14ac:dyDescent="0.3">
      <c r="A119" s="3">
        <v>713</v>
      </c>
      <c r="B119" s="4" t="s">
        <v>115</v>
      </c>
      <c r="C119" s="18">
        <v>1.8301460004112688E-2</v>
      </c>
      <c r="D119">
        <v>0.75233309404163673</v>
      </c>
      <c r="E119">
        <v>0.75321472608772244</v>
      </c>
      <c r="F119">
        <v>0.75772664835164838</v>
      </c>
      <c r="G119">
        <v>0.78146588037068243</v>
      </c>
    </row>
    <row r="120" spans="1:7" x14ac:dyDescent="0.3">
      <c r="A120" s="3">
        <v>715</v>
      </c>
      <c r="B120" s="4" t="s">
        <v>116</v>
      </c>
      <c r="C120" s="18">
        <v>1.1187728679988742E-2</v>
      </c>
      <c r="D120">
        <v>0.72219587384396489</v>
      </c>
      <c r="E120">
        <v>0.72424778761061948</v>
      </c>
      <c r="F120">
        <v>0.73244225583304023</v>
      </c>
      <c r="G120">
        <v>0.74302904084230015</v>
      </c>
    </row>
    <row r="121" spans="1:7" x14ac:dyDescent="0.3">
      <c r="A121" s="3">
        <v>716</v>
      </c>
      <c r="B121" s="6" t="s">
        <v>117</v>
      </c>
      <c r="C121" s="18">
        <v>1.1329383639954267E-2</v>
      </c>
      <c r="D121">
        <v>0.76681850035038546</v>
      </c>
      <c r="E121">
        <v>0.759736887657954</v>
      </c>
      <c r="F121">
        <v>0.76919166243009662</v>
      </c>
      <c r="G121">
        <v>0.77359437751004012</v>
      </c>
    </row>
    <row r="122" spans="1:7" x14ac:dyDescent="0.3">
      <c r="A122" s="3">
        <v>729</v>
      </c>
      <c r="B122" s="4" t="s">
        <v>118</v>
      </c>
      <c r="C122" s="18">
        <v>-1.2717887334480439E-3</v>
      </c>
      <c r="D122">
        <v>0.73113567073170727</v>
      </c>
      <c r="E122">
        <v>0.72693187595322828</v>
      </c>
      <c r="F122">
        <v>0.72800405396845502</v>
      </c>
      <c r="G122">
        <v>0.73251871281427927</v>
      </c>
    </row>
    <row r="123" spans="1:7" x14ac:dyDescent="0.3">
      <c r="A123" s="3">
        <v>805</v>
      </c>
      <c r="B123" s="4" t="s">
        <v>119</v>
      </c>
      <c r="C123" s="18">
        <v>3.6851292566013687E-3</v>
      </c>
      <c r="D123">
        <v>0.70212474922487689</v>
      </c>
      <c r="E123">
        <v>0.70974046634243892</v>
      </c>
      <c r="F123">
        <v>0.71708071708071708</v>
      </c>
      <c r="G123">
        <v>0.72803785087120698</v>
      </c>
    </row>
    <row r="124" spans="1:7" x14ac:dyDescent="0.3">
      <c r="A124" s="3">
        <v>806</v>
      </c>
      <c r="B124" s="4" t="s">
        <v>120</v>
      </c>
      <c r="C124" s="18">
        <v>2.4766097963676388E-3</v>
      </c>
      <c r="D124">
        <v>0.70939415190413757</v>
      </c>
      <c r="E124">
        <v>0.71154782185446586</v>
      </c>
      <c r="F124">
        <v>0.71867691279652524</v>
      </c>
      <c r="G124">
        <v>0.72723124657784266</v>
      </c>
    </row>
    <row r="125" spans="1:7" x14ac:dyDescent="0.3">
      <c r="A125" s="3">
        <v>807</v>
      </c>
      <c r="B125" s="4" t="s">
        <v>121</v>
      </c>
      <c r="C125" s="18">
        <v>1.4213518635502213E-3</v>
      </c>
      <c r="D125">
        <v>0.70194839389152186</v>
      </c>
      <c r="E125">
        <v>0.70282708744247202</v>
      </c>
      <c r="F125">
        <v>0.70477702792113273</v>
      </c>
      <c r="G125">
        <v>0.70863836017569548</v>
      </c>
    </row>
    <row r="126" spans="1:7" x14ac:dyDescent="0.3">
      <c r="A126" s="3">
        <v>811</v>
      </c>
      <c r="B126" s="4" t="s">
        <v>122</v>
      </c>
      <c r="C126" s="18">
        <v>-9.3577201190982555E-3</v>
      </c>
      <c r="D126">
        <v>0.78390137781000724</v>
      </c>
      <c r="E126">
        <v>0.77737752161383289</v>
      </c>
      <c r="F126">
        <v>0.77206946454413894</v>
      </c>
      <c r="G126">
        <v>0.77745454545454551</v>
      </c>
    </row>
    <row r="127" spans="1:7" x14ac:dyDescent="0.3">
      <c r="A127" s="3">
        <v>814</v>
      </c>
      <c r="B127" s="4" t="s">
        <v>123</v>
      </c>
      <c r="C127" s="18">
        <v>-6.627652823803145E-3</v>
      </c>
      <c r="D127">
        <v>0.71640385973170162</v>
      </c>
      <c r="E127">
        <v>0.715150077114723</v>
      </c>
      <c r="F127">
        <v>0.72325996430696016</v>
      </c>
      <c r="G127">
        <v>0.73300445193117558</v>
      </c>
    </row>
    <row r="128" spans="1:7" x14ac:dyDescent="0.3">
      <c r="A128" s="3">
        <v>815</v>
      </c>
      <c r="B128" s="4" t="s">
        <v>124</v>
      </c>
      <c r="C128" s="18">
        <v>-9.5183704549781072E-3</v>
      </c>
      <c r="D128">
        <v>0.67374762206721628</v>
      </c>
      <c r="E128">
        <v>0.67906380250080156</v>
      </c>
      <c r="F128">
        <v>0.69011345218800646</v>
      </c>
      <c r="G128">
        <v>0.70102242744063326</v>
      </c>
    </row>
    <row r="129" spans="1:7" x14ac:dyDescent="0.3">
      <c r="A129" s="3">
        <v>817</v>
      </c>
      <c r="B129" s="4" t="s">
        <v>125</v>
      </c>
      <c r="C129" s="18">
        <v>-6.0901339829476254E-3</v>
      </c>
      <c r="D129">
        <v>0.71446280991735533</v>
      </c>
      <c r="E129">
        <v>0.72205943909585601</v>
      </c>
      <c r="F129">
        <v>0.73530655391120503</v>
      </c>
      <c r="G129">
        <v>0.71739130434782605</v>
      </c>
    </row>
    <row r="130" spans="1:7" x14ac:dyDescent="0.3">
      <c r="A130" s="3">
        <v>819</v>
      </c>
      <c r="B130" s="4" t="s">
        <v>126</v>
      </c>
      <c r="C130" s="18">
        <v>-1.0742926312604024E-2</v>
      </c>
      <c r="D130">
        <v>0.71802175038839977</v>
      </c>
      <c r="E130">
        <v>0.70820433436532504</v>
      </c>
      <c r="F130">
        <v>0.71314432989690724</v>
      </c>
      <c r="G130">
        <v>0.7285640495867769</v>
      </c>
    </row>
    <row r="131" spans="1:7" x14ac:dyDescent="0.3">
      <c r="A131" s="3">
        <v>821</v>
      </c>
      <c r="B131" s="4" t="s">
        <v>127</v>
      </c>
      <c r="C131" s="18">
        <v>2.6315789473684213E-2</v>
      </c>
      <c r="D131">
        <v>0.69346598547996774</v>
      </c>
      <c r="E131">
        <v>0.69950091935907543</v>
      </c>
      <c r="F131">
        <v>0.68630412890231618</v>
      </c>
      <c r="G131">
        <v>0.6762921620965785</v>
      </c>
    </row>
    <row r="132" spans="1:7" x14ac:dyDescent="0.3">
      <c r="A132" s="3">
        <v>822</v>
      </c>
      <c r="B132" s="4" t="s">
        <v>128</v>
      </c>
      <c r="C132" s="18">
        <v>-1.5141087405368204E-2</v>
      </c>
      <c r="D132">
        <v>0.72292870905587669</v>
      </c>
      <c r="E132">
        <v>0.71395258453167509</v>
      </c>
      <c r="F132">
        <v>0.70563271604938271</v>
      </c>
      <c r="G132">
        <v>0.71259842519685035</v>
      </c>
    </row>
    <row r="133" spans="1:7" x14ac:dyDescent="0.3">
      <c r="A133" s="3">
        <v>826</v>
      </c>
      <c r="B133" s="4" t="s">
        <v>129</v>
      </c>
      <c r="C133" s="18">
        <v>-1.2978142076502733E-2</v>
      </c>
      <c r="D133">
        <v>0.73121305938643399</v>
      </c>
      <c r="E133">
        <v>0.74601333719918816</v>
      </c>
      <c r="F133">
        <v>0.74613364458710241</v>
      </c>
      <c r="G133">
        <v>0.75710900473933651</v>
      </c>
    </row>
    <row r="134" spans="1:7" x14ac:dyDescent="0.3">
      <c r="A134" s="3">
        <v>827</v>
      </c>
      <c r="B134" s="4" t="s">
        <v>130</v>
      </c>
      <c r="C134" s="18">
        <v>-9.4517958412098299E-3</v>
      </c>
      <c r="D134">
        <v>0.77914798206278024</v>
      </c>
      <c r="E134">
        <v>0.74439461883408076</v>
      </c>
      <c r="F134">
        <v>0.75537938844847108</v>
      </c>
      <c r="G134">
        <v>0.76754890678941312</v>
      </c>
    </row>
    <row r="135" spans="1:7" x14ac:dyDescent="0.3">
      <c r="A135" s="3">
        <v>828</v>
      </c>
      <c r="B135" s="4" t="s">
        <v>131</v>
      </c>
      <c r="C135" s="18">
        <v>-8.4488002703616075E-3</v>
      </c>
      <c r="D135">
        <v>0.76165803108808294</v>
      </c>
      <c r="E135">
        <v>0.7558275058275058</v>
      </c>
      <c r="F135">
        <v>0.76098418277680135</v>
      </c>
      <c r="G135">
        <v>0.75777511961722488</v>
      </c>
    </row>
    <row r="136" spans="1:7" x14ac:dyDescent="0.3">
      <c r="A136" s="3">
        <v>829</v>
      </c>
      <c r="B136" s="4" t="s">
        <v>132</v>
      </c>
      <c r="C136" s="18">
        <v>2.5031289111389237E-3</v>
      </c>
      <c r="D136">
        <v>0.7924781732706514</v>
      </c>
      <c r="E136">
        <v>0.76103190767141893</v>
      </c>
      <c r="F136">
        <v>0.75970047651463579</v>
      </c>
      <c r="G136">
        <v>0.76865160848733749</v>
      </c>
    </row>
    <row r="137" spans="1:7" x14ac:dyDescent="0.3">
      <c r="A137" s="3">
        <v>830</v>
      </c>
      <c r="B137" s="4" t="s">
        <v>133</v>
      </c>
      <c r="C137" s="18">
        <v>-8.7306917394224318E-3</v>
      </c>
      <c r="D137">
        <v>0.76032110091743121</v>
      </c>
      <c r="E137">
        <v>0.76852907639680734</v>
      </c>
      <c r="F137">
        <v>0.77954545454545454</v>
      </c>
      <c r="G137">
        <v>0.79789719626168221</v>
      </c>
    </row>
    <row r="138" spans="1:7" x14ac:dyDescent="0.3">
      <c r="A138" s="3">
        <v>831</v>
      </c>
      <c r="B138" s="4" t="s">
        <v>134</v>
      </c>
      <c r="C138" s="18">
        <v>-2.5757575757575757E-2</v>
      </c>
      <c r="D138">
        <v>0.77260981912144699</v>
      </c>
      <c r="E138">
        <v>0.76631853785900783</v>
      </c>
      <c r="F138">
        <v>0.76455368693402326</v>
      </c>
      <c r="G138">
        <v>0.77643908969210174</v>
      </c>
    </row>
    <row r="139" spans="1:7" x14ac:dyDescent="0.3">
      <c r="A139" s="3">
        <v>833</v>
      </c>
      <c r="B139" s="4" t="s">
        <v>135</v>
      </c>
      <c r="C139" s="18">
        <v>-3.5778175313059034E-3</v>
      </c>
      <c r="D139">
        <v>0.79249617151607965</v>
      </c>
      <c r="E139">
        <v>0.7754789272030651</v>
      </c>
      <c r="F139">
        <v>0.76582761250953468</v>
      </c>
      <c r="G139">
        <v>0.77507598784194531</v>
      </c>
    </row>
    <row r="140" spans="1:7" x14ac:dyDescent="0.3">
      <c r="A140" s="3">
        <v>834</v>
      </c>
      <c r="B140" s="4" t="s">
        <v>136</v>
      </c>
      <c r="C140" s="18">
        <v>3.7746023186842814E-3</v>
      </c>
      <c r="D140">
        <v>0.80408163265306121</v>
      </c>
      <c r="E140">
        <v>0.80751811594202894</v>
      </c>
      <c r="F140">
        <v>0.80982711555959963</v>
      </c>
      <c r="G140">
        <v>0.80868385345997285</v>
      </c>
    </row>
    <row r="141" spans="1:7" x14ac:dyDescent="0.3">
      <c r="A141" s="3">
        <v>901</v>
      </c>
      <c r="B141" s="4" t="s">
        <v>137</v>
      </c>
      <c r="C141" s="18">
        <v>-4.9404242952630047E-3</v>
      </c>
      <c r="D141">
        <v>0.67744287797763736</v>
      </c>
      <c r="E141">
        <v>0.66789758739537175</v>
      </c>
      <c r="F141">
        <v>0.68436873747494986</v>
      </c>
      <c r="G141">
        <v>0.70154157189790245</v>
      </c>
    </row>
    <row r="142" spans="1:7" x14ac:dyDescent="0.3">
      <c r="A142" s="3">
        <v>904</v>
      </c>
      <c r="B142" s="4" t="s">
        <v>138</v>
      </c>
      <c r="C142" s="18">
        <v>9.9491680062562451E-3</v>
      </c>
      <c r="D142">
        <v>0.69471580817051515</v>
      </c>
      <c r="E142">
        <v>0.69729015201586253</v>
      </c>
      <c r="F142">
        <v>0.70275162925416368</v>
      </c>
      <c r="G142">
        <v>0.72374152088539812</v>
      </c>
    </row>
    <row r="143" spans="1:7" x14ac:dyDescent="0.3">
      <c r="A143" s="3">
        <v>906</v>
      </c>
      <c r="B143" s="4" t="s">
        <v>139</v>
      </c>
      <c r="C143" s="18">
        <v>3.1358494792249974E-3</v>
      </c>
      <c r="D143">
        <v>0.69074961905823762</v>
      </c>
      <c r="E143">
        <v>0.68242442205097809</v>
      </c>
      <c r="F143">
        <v>0.68518312367805856</v>
      </c>
      <c r="G143">
        <v>0.69945030456098645</v>
      </c>
    </row>
    <row r="144" spans="1:7" x14ac:dyDescent="0.3">
      <c r="A144" s="3">
        <v>911</v>
      </c>
      <c r="B144" s="4" t="s">
        <v>140</v>
      </c>
      <c r="C144" s="18">
        <v>-5.2695581678151608E-3</v>
      </c>
      <c r="D144">
        <v>0.66911764705882348</v>
      </c>
      <c r="E144">
        <v>0.67000668002672015</v>
      </c>
      <c r="F144">
        <v>0.68958475153165422</v>
      </c>
      <c r="G144">
        <v>0.6933701657458563</v>
      </c>
    </row>
    <row r="145" spans="1:7" x14ac:dyDescent="0.3">
      <c r="A145" s="3">
        <v>912</v>
      </c>
      <c r="B145" s="6" t="s">
        <v>141</v>
      </c>
      <c r="C145" s="18">
        <v>2.8749401054144709E-3</v>
      </c>
      <c r="D145">
        <v>0.73920406435224384</v>
      </c>
      <c r="E145">
        <v>0.70631665299425761</v>
      </c>
      <c r="F145">
        <v>0.72058823529411764</v>
      </c>
      <c r="G145">
        <v>0.74251012145748985</v>
      </c>
    </row>
    <row r="146" spans="1:7" x14ac:dyDescent="0.3">
      <c r="A146" s="3">
        <v>914</v>
      </c>
      <c r="B146" s="4" t="s">
        <v>142</v>
      </c>
      <c r="C146" s="18">
        <v>-2.7932960893854745E-3</v>
      </c>
      <c r="D146">
        <v>0.67208976157082745</v>
      </c>
      <c r="E146">
        <v>0.66387024608501122</v>
      </c>
      <c r="F146">
        <v>0.66740947075208912</v>
      </c>
      <c r="G146">
        <v>0.68577019849035503</v>
      </c>
    </row>
    <row r="147" spans="1:7" x14ac:dyDescent="0.3">
      <c r="A147" s="3">
        <v>919</v>
      </c>
      <c r="B147" s="4" t="s">
        <v>143</v>
      </c>
      <c r="C147" s="18">
        <v>9.4991364421416237E-3</v>
      </c>
      <c r="D147">
        <v>0.71572401539828245</v>
      </c>
      <c r="E147">
        <v>0.70993914807302227</v>
      </c>
      <c r="F147">
        <v>0.70646907950983184</v>
      </c>
      <c r="G147">
        <v>0.72193877551020413</v>
      </c>
    </row>
    <row r="148" spans="1:7" x14ac:dyDescent="0.3">
      <c r="A148" s="3">
        <v>926</v>
      </c>
      <c r="B148" s="4" t="s">
        <v>144</v>
      </c>
      <c r="C148" s="18">
        <v>1.0946555054732776E-2</v>
      </c>
      <c r="D148">
        <v>0.74050225370251122</v>
      </c>
      <c r="E148">
        <v>0.73035316576519249</v>
      </c>
      <c r="F148">
        <v>0.73889063977308544</v>
      </c>
      <c r="G148">
        <v>0.75351672397624259</v>
      </c>
    </row>
    <row r="149" spans="1:7" x14ac:dyDescent="0.3">
      <c r="A149" s="3">
        <v>928</v>
      </c>
      <c r="B149" s="4" t="s">
        <v>145</v>
      </c>
      <c r="C149" s="18">
        <v>4.8197416618469251E-3</v>
      </c>
      <c r="D149">
        <v>0.74630872483221478</v>
      </c>
      <c r="E149">
        <v>0.74251497005988021</v>
      </c>
      <c r="F149">
        <v>0.75090849025437723</v>
      </c>
      <c r="G149">
        <v>0.76771004942339371</v>
      </c>
    </row>
    <row r="150" spans="1:7" x14ac:dyDescent="0.3">
      <c r="A150" s="3">
        <v>929</v>
      </c>
      <c r="B150" s="4" t="s">
        <v>146</v>
      </c>
      <c r="C150" s="18">
        <v>1.6260162601626016E-3</v>
      </c>
      <c r="D150">
        <v>0.6963448922211809</v>
      </c>
      <c r="E150">
        <v>0.6964285714285714</v>
      </c>
      <c r="F150">
        <v>0.70055970149253732</v>
      </c>
      <c r="G150">
        <v>0.70516431924882628</v>
      </c>
    </row>
    <row r="151" spans="1:7" x14ac:dyDescent="0.3">
      <c r="A151" s="3">
        <v>935</v>
      </c>
      <c r="B151" s="4" t="s">
        <v>147</v>
      </c>
      <c r="C151" s="18">
        <v>-3.0075187969924809E-3</v>
      </c>
      <c r="D151">
        <v>0.73591989987484352</v>
      </c>
      <c r="E151">
        <v>0.70935960591133007</v>
      </c>
      <c r="F151">
        <v>0.70365699873896592</v>
      </c>
      <c r="G151">
        <v>0.72</v>
      </c>
    </row>
    <row r="152" spans="1:7" x14ac:dyDescent="0.3">
      <c r="A152" s="3">
        <v>937</v>
      </c>
      <c r="B152" s="6" t="s">
        <v>148</v>
      </c>
      <c r="C152" s="18">
        <v>3.5862068965517241E-3</v>
      </c>
      <c r="D152">
        <v>0.72736172295643664</v>
      </c>
      <c r="E152">
        <v>0.7158814958717824</v>
      </c>
      <c r="F152">
        <v>0.7155963302752294</v>
      </c>
      <c r="G152">
        <v>0.73401162790697672</v>
      </c>
    </row>
    <row r="153" spans="1:7" x14ac:dyDescent="0.3">
      <c r="A153" s="3">
        <v>938</v>
      </c>
      <c r="B153" s="4" t="s">
        <v>149</v>
      </c>
      <c r="C153" s="18">
        <v>-1.2427506213753109E-2</v>
      </c>
      <c r="D153">
        <v>0.70564516129032262</v>
      </c>
      <c r="E153">
        <v>0.69262865090403336</v>
      </c>
      <c r="F153">
        <v>0.70375521557719056</v>
      </c>
      <c r="G153">
        <v>0.71751412429378536</v>
      </c>
    </row>
    <row r="154" spans="1:7" x14ac:dyDescent="0.3">
      <c r="A154" s="3">
        <v>940</v>
      </c>
      <c r="B154" s="4" t="s">
        <v>150</v>
      </c>
      <c r="C154" s="18">
        <v>-5.63265306122449E-2</v>
      </c>
      <c r="D154">
        <v>0.7634691195795007</v>
      </c>
      <c r="E154">
        <v>0.76604278074866305</v>
      </c>
      <c r="F154">
        <v>0.74099722991689754</v>
      </c>
      <c r="G154">
        <v>0.77292576419213976</v>
      </c>
    </row>
    <row r="155" spans="1:7" x14ac:dyDescent="0.3">
      <c r="A155" s="3">
        <v>941</v>
      </c>
      <c r="B155" s="4" t="s">
        <v>151</v>
      </c>
      <c r="C155" s="18">
        <v>-5.2192066805845519E-3</v>
      </c>
      <c r="D155">
        <v>0.8159203980099502</v>
      </c>
      <c r="E155">
        <v>0.81290322580645158</v>
      </c>
      <c r="F155">
        <v>0.82775119617224879</v>
      </c>
      <c r="G155">
        <v>0.82903225806451608</v>
      </c>
    </row>
    <row r="156" spans="1:7" x14ac:dyDescent="0.3">
      <c r="A156" s="3">
        <v>1001</v>
      </c>
      <c r="B156" s="4" t="s">
        <v>152</v>
      </c>
      <c r="C156" s="18">
        <v>9.2082239720035E-3</v>
      </c>
      <c r="D156">
        <v>0.72450285129404879</v>
      </c>
      <c r="E156">
        <v>0.71341552112880935</v>
      </c>
      <c r="F156">
        <v>0.71403877021854545</v>
      </c>
      <c r="G156">
        <v>0.72594273743016757</v>
      </c>
    </row>
    <row r="157" spans="1:7" x14ac:dyDescent="0.3">
      <c r="A157" s="3">
        <v>1002</v>
      </c>
      <c r="B157" s="4" t="s">
        <v>153</v>
      </c>
      <c r="C157" s="18">
        <v>0</v>
      </c>
      <c r="D157">
        <v>0.69796761221606352</v>
      </c>
      <c r="E157">
        <v>0.70632497273718653</v>
      </c>
      <c r="F157">
        <v>0.70807860262008737</v>
      </c>
      <c r="G157">
        <v>0.72038537333041386</v>
      </c>
    </row>
    <row r="158" spans="1:7" x14ac:dyDescent="0.3">
      <c r="A158" s="3">
        <v>1003</v>
      </c>
      <c r="B158" s="4" t="s">
        <v>154</v>
      </c>
      <c r="C158" s="18">
        <v>-3.187332922064569E-3</v>
      </c>
      <c r="D158">
        <v>0.75153042851998564</v>
      </c>
      <c r="E158">
        <v>0.74389367816091956</v>
      </c>
      <c r="F158">
        <v>0.74801444043321297</v>
      </c>
      <c r="G158">
        <v>0.76720245620372041</v>
      </c>
    </row>
    <row r="159" spans="1:7" x14ac:dyDescent="0.3">
      <c r="A159" s="3">
        <v>1004</v>
      </c>
      <c r="B159" s="4" t="s">
        <v>155</v>
      </c>
      <c r="C159" s="18">
        <v>0</v>
      </c>
      <c r="D159">
        <v>0.75061588023498205</v>
      </c>
      <c r="E159">
        <v>0.75463051365285472</v>
      </c>
      <c r="F159">
        <v>0.75009560229445504</v>
      </c>
      <c r="G159">
        <v>0.74637681159420288</v>
      </c>
    </row>
    <row r="160" spans="1:7" x14ac:dyDescent="0.3">
      <c r="A160" s="3">
        <v>1014</v>
      </c>
      <c r="B160" s="4" t="s">
        <v>156</v>
      </c>
      <c r="C160" s="18">
        <v>6.7437379576107907E-3</v>
      </c>
      <c r="D160">
        <v>0.73010180472003705</v>
      </c>
      <c r="E160">
        <v>0.7250287026406429</v>
      </c>
      <c r="F160">
        <v>0.72547008547008551</v>
      </c>
      <c r="G160">
        <v>0.73418006069461617</v>
      </c>
    </row>
    <row r="161" spans="1:7" x14ac:dyDescent="0.3">
      <c r="A161" s="3">
        <v>1017</v>
      </c>
      <c r="B161" s="4" t="s">
        <v>157</v>
      </c>
      <c r="C161" s="18">
        <v>7.512019230769231E-3</v>
      </c>
      <c r="D161">
        <v>0.72619047619047616</v>
      </c>
      <c r="E161">
        <v>0.70568732466207595</v>
      </c>
      <c r="F161">
        <v>0.71585518102372037</v>
      </c>
      <c r="G161">
        <v>0.7248520710059172</v>
      </c>
    </row>
    <row r="162" spans="1:7" x14ac:dyDescent="0.3">
      <c r="A162" s="3">
        <v>1018</v>
      </c>
      <c r="B162" s="4" t="s">
        <v>158</v>
      </c>
      <c r="C162" s="18">
        <v>5.3782401692823133E-3</v>
      </c>
      <c r="D162">
        <v>0.73824802268318157</v>
      </c>
      <c r="E162">
        <v>0.72978596908442328</v>
      </c>
      <c r="F162">
        <v>0.73335310692570077</v>
      </c>
      <c r="G162">
        <v>0.74874446085672086</v>
      </c>
    </row>
    <row r="163" spans="1:7" x14ac:dyDescent="0.3">
      <c r="A163" s="3">
        <v>1021</v>
      </c>
      <c r="B163" s="4" t="s">
        <v>159</v>
      </c>
      <c r="C163" s="18">
        <v>-4.7660311958405543E-3</v>
      </c>
      <c r="D163">
        <v>0.72368421052631582</v>
      </c>
      <c r="E163">
        <v>0.73653566229985445</v>
      </c>
      <c r="F163">
        <v>0.73304157549234139</v>
      </c>
      <c r="G163">
        <v>0.74633431085043989</v>
      </c>
    </row>
    <row r="164" spans="1:7" x14ac:dyDescent="0.3">
      <c r="A164" s="3">
        <v>1026</v>
      </c>
      <c r="B164" s="4" t="s">
        <v>160</v>
      </c>
      <c r="C164" s="18">
        <v>-4.2417815482502655E-3</v>
      </c>
      <c r="D164">
        <v>0.78849721706864562</v>
      </c>
      <c r="E164">
        <v>0.78927911275415896</v>
      </c>
      <c r="F164">
        <v>0.78417266187050361</v>
      </c>
      <c r="G164">
        <v>0.83542039355992848</v>
      </c>
    </row>
    <row r="165" spans="1:7" x14ac:dyDescent="0.3">
      <c r="A165" s="3">
        <v>1027</v>
      </c>
      <c r="B165" s="4" t="s">
        <v>161</v>
      </c>
      <c r="C165" s="18">
        <v>-3.3594624860022399E-3</v>
      </c>
      <c r="D165">
        <v>0.78607983623336741</v>
      </c>
      <c r="E165">
        <v>0.77037773359840955</v>
      </c>
      <c r="F165">
        <v>0.7698334965719883</v>
      </c>
      <c r="G165">
        <v>0.78402366863905326</v>
      </c>
    </row>
    <row r="166" spans="1:7" x14ac:dyDescent="0.3">
      <c r="A166" s="3">
        <v>1029</v>
      </c>
      <c r="B166" s="4" t="s">
        <v>162</v>
      </c>
      <c r="C166" s="18">
        <v>3.0376670716889429E-3</v>
      </c>
      <c r="D166">
        <v>0.7302933898904207</v>
      </c>
      <c r="E166">
        <v>0.72154115586690015</v>
      </c>
      <c r="F166">
        <v>0.72478693181818177</v>
      </c>
      <c r="G166">
        <v>0.73608174770965473</v>
      </c>
    </row>
    <row r="167" spans="1:7" x14ac:dyDescent="0.3">
      <c r="A167" s="3">
        <v>1032</v>
      </c>
      <c r="B167" s="4" t="s">
        <v>163</v>
      </c>
      <c r="C167" s="18">
        <v>4.4335550110838869E-3</v>
      </c>
      <c r="D167">
        <v>0.7425864909390445</v>
      </c>
      <c r="E167">
        <v>0.73531827515400405</v>
      </c>
      <c r="F167">
        <v>0.74118852459016393</v>
      </c>
      <c r="G167">
        <v>0.74737923946557039</v>
      </c>
    </row>
    <row r="168" spans="1:7" x14ac:dyDescent="0.3">
      <c r="A168" s="3">
        <v>1034</v>
      </c>
      <c r="B168" s="4" t="s">
        <v>164</v>
      </c>
      <c r="C168" s="18">
        <v>-9.4173042966450848E-3</v>
      </c>
      <c r="D168">
        <v>0.81338742393509122</v>
      </c>
      <c r="E168">
        <v>0.7951070336391437</v>
      </c>
      <c r="F168">
        <v>0.80635245901639341</v>
      </c>
      <c r="G168">
        <v>0.8176165803108808</v>
      </c>
    </row>
    <row r="169" spans="1:7" x14ac:dyDescent="0.3">
      <c r="A169" s="3">
        <v>1037</v>
      </c>
      <c r="B169" s="4" t="s">
        <v>165</v>
      </c>
      <c r="C169" s="18">
        <v>3.9840637450199202E-3</v>
      </c>
      <c r="D169">
        <v>0.73511235955056176</v>
      </c>
      <c r="E169">
        <v>0.74506486181613085</v>
      </c>
      <c r="F169">
        <v>0.74873096446700504</v>
      </c>
      <c r="G169">
        <v>0.74332302502108516</v>
      </c>
    </row>
    <row r="170" spans="1:7" x14ac:dyDescent="0.3">
      <c r="A170" s="3">
        <v>1046</v>
      </c>
      <c r="B170" s="4" t="s">
        <v>166</v>
      </c>
      <c r="C170" s="18">
        <v>-1.6286644951140064E-3</v>
      </c>
      <c r="D170">
        <v>0.82554814108674923</v>
      </c>
      <c r="E170">
        <v>0.80893536121673004</v>
      </c>
      <c r="F170">
        <v>0.82459485224022877</v>
      </c>
      <c r="G170">
        <v>0.82571428571428573</v>
      </c>
    </row>
    <row r="171" spans="1:7" x14ac:dyDescent="0.3">
      <c r="A171" s="3">
        <v>1101</v>
      </c>
      <c r="B171" s="4" t="s">
        <v>167</v>
      </c>
      <c r="C171" s="18">
        <v>-4.5643710565176528E-3</v>
      </c>
      <c r="D171">
        <v>0.7648962285204195</v>
      </c>
      <c r="E171">
        <v>0.73901345291479825</v>
      </c>
      <c r="F171">
        <v>0.74397929327031287</v>
      </c>
      <c r="G171">
        <v>0.76077806847912643</v>
      </c>
    </row>
    <row r="172" spans="1:7" x14ac:dyDescent="0.3">
      <c r="A172" s="3">
        <v>1102</v>
      </c>
      <c r="B172" s="4" t="s">
        <v>168</v>
      </c>
      <c r="C172" s="18">
        <v>1.2027041190650876E-2</v>
      </c>
      <c r="D172">
        <v>0.76897689768976896</v>
      </c>
      <c r="E172">
        <v>0.75237302958554642</v>
      </c>
      <c r="F172">
        <v>0.75816149383918363</v>
      </c>
      <c r="G172">
        <v>0.77340769004989729</v>
      </c>
    </row>
    <row r="173" spans="1:7" x14ac:dyDescent="0.3">
      <c r="A173" s="3">
        <v>1103</v>
      </c>
      <c r="B173" s="4" t="s">
        <v>169</v>
      </c>
      <c r="C173" s="18">
        <v>6.737269040108157E-3</v>
      </c>
      <c r="D173">
        <v>0.75118171342567552</v>
      </c>
      <c r="E173">
        <v>0.73242504886837334</v>
      </c>
      <c r="F173">
        <v>0.7398811843768085</v>
      </c>
      <c r="G173">
        <v>0.7516655153438162</v>
      </c>
    </row>
    <row r="174" spans="1:7" x14ac:dyDescent="0.3">
      <c r="A174" s="3">
        <v>1106</v>
      </c>
      <c r="B174" s="4" t="s">
        <v>170</v>
      </c>
      <c r="C174" s="18">
        <v>2.2331638281271023E-3</v>
      </c>
      <c r="D174">
        <v>0.7218408668997971</v>
      </c>
      <c r="E174">
        <v>0.71683245058777934</v>
      </c>
      <c r="F174">
        <v>0.72970877132517664</v>
      </c>
      <c r="G174">
        <v>0.73785403284907536</v>
      </c>
    </row>
    <row r="175" spans="1:7" x14ac:dyDescent="0.3">
      <c r="A175" s="3">
        <v>1111</v>
      </c>
      <c r="B175" s="4" t="s">
        <v>171</v>
      </c>
      <c r="C175" s="18">
        <v>-7.8054638246772747E-3</v>
      </c>
      <c r="D175">
        <v>0.78249475890985321</v>
      </c>
      <c r="E175">
        <v>0.74750656167979002</v>
      </c>
      <c r="F175">
        <v>0.75131440588853837</v>
      </c>
      <c r="G175">
        <v>0.76265822784810122</v>
      </c>
    </row>
    <row r="176" spans="1:7" x14ac:dyDescent="0.3">
      <c r="A176" s="3">
        <v>1112</v>
      </c>
      <c r="B176" s="4" t="s">
        <v>172</v>
      </c>
      <c r="C176" s="18">
        <v>-7.4142724745134385E-3</v>
      </c>
      <c r="D176">
        <v>0.78217299578059074</v>
      </c>
      <c r="E176">
        <v>0.76348104644954617</v>
      </c>
      <c r="F176">
        <v>0.76034390112842554</v>
      </c>
      <c r="G176">
        <v>0.759349593495935</v>
      </c>
    </row>
    <row r="177" spans="1:7" x14ac:dyDescent="0.3">
      <c r="A177" s="3">
        <v>1114</v>
      </c>
      <c r="B177" s="4" t="s">
        <v>173</v>
      </c>
      <c r="C177" s="18">
        <v>-6.7232837933474876E-3</v>
      </c>
      <c r="D177">
        <v>0.82089552238805974</v>
      </c>
      <c r="E177">
        <v>0.81246218995765274</v>
      </c>
      <c r="F177">
        <v>0.81109079829372333</v>
      </c>
      <c r="G177">
        <v>0.81365313653136528</v>
      </c>
    </row>
    <row r="178" spans="1:7" x14ac:dyDescent="0.3">
      <c r="A178" s="3">
        <v>1119</v>
      </c>
      <c r="B178" s="4" t="s">
        <v>174</v>
      </c>
      <c r="C178" s="18">
        <v>2.7715595352307853E-3</v>
      </c>
      <c r="D178">
        <v>0.8026149684400361</v>
      </c>
      <c r="E178">
        <v>0.79786086643897181</v>
      </c>
      <c r="F178">
        <v>0.79173075183208175</v>
      </c>
      <c r="G178">
        <v>0.79866678677596614</v>
      </c>
    </row>
    <row r="179" spans="1:7" x14ac:dyDescent="0.3">
      <c r="A179" s="3">
        <v>1120</v>
      </c>
      <c r="B179" s="4" t="s">
        <v>175</v>
      </c>
      <c r="C179" s="18">
        <v>7.1291044387781655E-3</v>
      </c>
      <c r="D179">
        <v>0.80098887515451178</v>
      </c>
      <c r="E179">
        <v>0.7833010733767376</v>
      </c>
      <c r="F179">
        <v>0.78867367323894733</v>
      </c>
      <c r="G179">
        <v>0.80080534612748455</v>
      </c>
    </row>
    <row r="180" spans="1:7" x14ac:dyDescent="0.3">
      <c r="A180" s="3">
        <v>1121</v>
      </c>
      <c r="B180" s="4" t="s">
        <v>176</v>
      </c>
      <c r="C180" s="18">
        <v>5.1339643831220918E-3</v>
      </c>
      <c r="D180">
        <v>0.80113084194716844</v>
      </c>
      <c r="E180">
        <v>0.79177013125221707</v>
      </c>
      <c r="F180">
        <v>0.79078643706728213</v>
      </c>
      <c r="G180">
        <v>0.80070733863837307</v>
      </c>
    </row>
    <row r="181" spans="1:7" x14ac:dyDescent="0.3">
      <c r="A181" s="3">
        <v>1122</v>
      </c>
      <c r="B181" s="4" t="s">
        <v>177</v>
      </c>
      <c r="C181" s="18">
        <v>2.7810551154559245E-3</v>
      </c>
      <c r="D181">
        <v>0.80898104916231806</v>
      </c>
      <c r="E181">
        <v>0.79164383561643836</v>
      </c>
      <c r="F181">
        <v>0.79558924879393522</v>
      </c>
      <c r="G181">
        <v>0.80431793179317934</v>
      </c>
    </row>
    <row r="182" spans="1:7" x14ac:dyDescent="0.3">
      <c r="A182" s="3">
        <v>1124</v>
      </c>
      <c r="B182" s="4" t="s">
        <v>178</v>
      </c>
      <c r="C182" s="18">
        <v>1.2069293736912241E-2</v>
      </c>
      <c r="D182">
        <v>0.77523077876215851</v>
      </c>
      <c r="E182">
        <v>0.75829236417947599</v>
      </c>
      <c r="F182">
        <v>0.76482920212110006</v>
      </c>
      <c r="G182">
        <v>0.78531417437895767</v>
      </c>
    </row>
    <row r="183" spans="1:7" x14ac:dyDescent="0.3">
      <c r="A183" s="3">
        <v>1127</v>
      </c>
      <c r="B183" s="4" t="s">
        <v>179</v>
      </c>
      <c r="C183" s="18">
        <v>7.3824279985417428E-3</v>
      </c>
      <c r="D183">
        <v>0.77986932171748602</v>
      </c>
      <c r="E183">
        <v>0.75882806476484199</v>
      </c>
      <c r="F183">
        <v>0.76510884457299433</v>
      </c>
      <c r="G183">
        <v>0.77707102832046038</v>
      </c>
    </row>
    <row r="184" spans="1:7" x14ac:dyDescent="0.3">
      <c r="A184" s="3">
        <v>1129</v>
      </c>
      <c r="B184" s="4" t="s">
        <v>180</v>
      </c>
      <c r="C184" s="18">
        <v>-4.2536115569823431E-2</v>
      </c>
      <c r="D184">
        <v>0.79202279202279202</v>
      </c>
      <c r="E184">
        <v>0.77492877492877488</v>
      </c>
      <c r="F184">
        <v>0.77068214804063861</v>
      </c>
      <c r="G184">
        <v>0.78189910979228483</v>
      </c>
    </row>
    <row r="185" spans="1:7" x14ac:dyDescent="0.3">
      <c r="A185" s="3">
        <v>1130</v>
      </c>
      <c r="B185" s="4" t="s">
        <v>181</v>
      </c>
      <c r="C185" s="18">
        <v>6.488368412723532E-3</v>
      </c>
      <c r="D185">
        <v>0.76081320780461181</v>
      </c>
      <c r="E185">
        <v>0.750814332247557</v>
      </c>
      <c r="F185">
        <v>0.75943654266958427</v>
      </c>
      <c r="G185">
        <v>0.77810891357355727</v>
      </c>
    </row>
    <row r="186" spans="1:7" x14ac:dyDescent="0.3">
      <c r="A186" s="3">
        <v>1133</v>
      </c>
      <c r="B186" s="4" t="s">
        <v>182</v>
      </c>
      <c r="C186" s="18">
        <v>-1.4322438486962909E-2</v>
      </c>
      <c r="D186">
        <v>0.790228013029316</v>
      </c>
      <c r="E186">
        <v>0.80856760374832659</v>
      </c>
      <c r="F186">
        <v>0.80406779661016947</v>
      </c>
      <c r="G186">
        <v>0.81544771018455231</v>
      </c>
    </row>
    <row r="187" spans="1:7" x14ac:dyDescent="0.3">
      <c r="A187" s="3">
        <v>1134</v>
      </c>
      <c r="B187" s="4" t="s">
        <v>183</v>
      </c>
      <c r="C187" s="18">
        <v>-1.4289425824889582E-2</v>
      </c>
      <c r="D187">
        <v>0.81990950226244341</v>
      </c>
      <c r="E187">
        <v>0.81401740723774618</v>
      </c>
      <c r="F187">
        <v>0.81073577047663115</v>
      </c>
      <c r="G187">
        <v>0.8091889357712142</v>
      </c>
    </row>
    <row r="188" spans="1:7" x14ac:dyDescent="0.3">
      <c r="A188" s="3">
        <v>1135</v>
      </c>
      <c r="B188" s="4" t="s">
        <v>184</v>
      </c>
      <c r="C188" s="18">
        <v>-1.415397812567017E-2</v>
      </c>
      <c r="D188">
        <v>0.77090239410681405</v>
      </c>
      <c r="E188">
        <v>0.75009094216078576</v>
      </c>
      <c r="F188">
        <v>0.76696165191740417</v>
      </c>
      <c r="G188">
        <v>0.77569392348087018</v>
      </c>
    </row>
    <row r="189" spans="1:7" x14ac:dyDescent="0.3">
      <c r="A189" s="3">
        <v>1141</v>
      </c>
      <c r="B189" s="4" t="s">
        <v>185</v>
      </c>
      <c r="C189" s="18">
        <v>-1.4701282452299029E-2</v>
      </c>
      <c r="D189">
        <v>0.82040382571732196</v>
      </c>
      <c r="E189">
        <v>0.80270692347735551</v>
      </c>
      <c r="F189">
        <v>0.80763116057233708</v>
      </c>
      <c r="G189">
        <v>0.81060606060606055</v>
      </c>
    </row>
    <row r="190" spans="1:7" x14ac:dyDescent="0.3">
      <c r="A190" s="3">
        <v>1142</v>
      </c>
      <c r="B190" s="4" t="s">
        <v>186</v>
      </c>
      <c r="C190" s="18">
        <v>-4.1245617653124357E-4</v>
      </c>
      <c r="D190">
        <v>0.81702711980775833</v>
      </c>
      <c r="E190">
        <v>0.78703071672354952</v>
      </c>
      <c r="F190">
        <v>0.79951439472771424</v>
      </c>
      <c r="G190">
        <v>0.81060341820718518</v>
      </c>
    </row>
    <row r="191" spans="1:7" x14ac:dyDescent="0.3">
      <c r="A191" s="3">
        <v>1144</v>
      </c>
      <c r="B191" s="4" t="s">
        <v>187</v>
      </c>
      <c r="C191" s="18">
        <v>-4.7970479704797044E-2</v>
      </c>
      <c r="D191">
        <v>0.82817869415807566</v>
      </c>
      <c r="E191">
        <v>0.81569965870307171</v>
      </c>
      <c r="F191">
        <v>0.82094594594594594</v>
      </c>
      <c r="G191">
        <v>0.83859649122807023</v>
      </c>
    </row>
    <row r="192" spans="1:7" x14ac:dyDescent="0.3">
      <c r="A192" s="3">
        <v>1145</v>
      </c>
      <c r="B192" s="4" t="s">
        <v>188</v>
      </c>
      <c r="C192" s="18">
        <v>-4.7393364928909956E-3</v>
      </c>
      <c r="D192">
        <v>0.76482617586912061</v>
      </c>
      <c r="E192">
        <v>0.76122448979591839</v>
      </c>
      <c r="F192">
        <v>0.79281183932346722</v>
      </c>
      <c r="G192">
        <v>0.79368421052631577</v>
      </c>
    </row>
    <row r="193" spans="1:7" x14ac:dyDescent="0.3">
      <c r="A193" s="3">
        <v>1146</v>
      </c>
      <c r="B193" s="4" t="s">
        <v>189</v>
      </c>
      <c r="C193" s="18">
        <v>4.5359702440351992E-4</v>
      </c>
      <c r="D193">
        <v>0.78621682123440995</v>
      </c>
      <c r="E193">
        <v>0.77721518987341776</v>
      </c>
      <c r="F193">
        <v>0.77897574123989222</v>
      </c>
      <c r="G193">
        <v>0.79214376590330793</v>
      </c>
    </row>
    <row r="194" spans="1:7" x14ac:dyDescent="0.3">
      <c r="A194" s="3">
        <v>1149</v>
      </c>
      <c r="B194" s="4" t="s">
        <v>190</v>
      </c>
      <c r="C194" s="18">
        <v>-1.9411500130199085E-3</v>
      </c>
      <c r="D194">
        <v>0.7367560888109379</v>
      </c>
      <c r="E194">
        <v>0.73334663739772499</v>
      </c>
      <c r="F194">
        <v>0.74349650349650354</v>
      </c>
      <c r="G194">
        <v>0.75084473049074818</v>
      </c>
    </row>
    <row r="195" spans="1:7" x14ac:dyDescent="0.3">
      <c r="A195" s="3">
        <v>1151</v>
      </c>
      <c r="B195" s="4" t="s">
        <v>191</v>
      </c>
      <c r="C195" s="18">
        <v>-5.7692307692307689E-2</v>
      </c>
      <c r="D195">
        <v>0.83760683760683763</v>
      </c>
      <c r="E195">
        <v>0.78632478632478631</v>
      </c>
      <c r="F195">
        <v>0.7661290322580645</v>
      </c>
      <c r="G195">
        <v>0.80165289256198347</v>
      </c>
    </row>
    <row r="196" spans="1:7" x14ac:dyDescent="0.3">
      <c r="A196" s="3">
        <v>1160</v>
      </c>
      <c r="B196" s="6" t="s">
        <v>192</v>
      </c>
      <c r="C196" s="18">
        <v>-5.6863414079381322E-3</v>
      </c>
      <c r="D196">
        <v>0.79934400926104576</v>
      </c>
      <c r="E196">
        <v>0.78139445300462251</v>
      </c>
      <c r="F196">
        <v>0.7838672327286762</v>
      </c>
      <c r="G196">
        <v>0.79972752043596729</v>
      </c>
    </row>
    <row r="197" spans="1:7" x14ac:dyDescent="0.3">
      <c r="A197" s="3">
        <v>1201</v>
      </c>
      <c r="B197" s="4" t="s">
        <v>193</v>
      </c>
      <c r="C197" s="18">
        <v>4.9965688797392353E-3</v>
      </c>
      <c r="D197">
        <v>0.75384624022998836</v>
      </c>
      <c r="E197">
        <v>0.7482142656903531</v>
      </c>
      <c r="F197">
        <v>0.75262679188219472</v>
      </c>
      <c r="G197">
        <v>0.76111215771451368</v>
      </c>
    </row>
    <row r="198" spans="1:7" x14ac:dyDescent="0.3">
      <c r="A198" s="3">
        <v>1211</v>
      </c>
      <c r="B198" s="4" t="s">
        <v>194</v>
      </c>
      <c r="C198" s="18">
        <v>-1.4695077149155034E-3</v>
      </c>
      <c r="D198">
        <v>0.79051217464315704</v>
      </c>
      <c r="E198">
        <v>0.78000836470096191</v>
      </c>
      <c r="F198">
        <v>0.78048780487804881</v>
      </c>
      <c r="G198">
        <v>0.79637618636755825</v>
      </c>
    </row>
    <row r="199" spans="1:7" x14ac:dyDescent="0.3">
      <c r="A199" s="3">
        <v>1216</v>
      </c>
      <c r="B199" s="4" t="s">
        <v>195</v>
      </c>
      <c r="C199" s="18">
        <v>0</v>
      </c>
      <c r="D199">
        <v>0.76732824427480917</v>
      </c>
      <c r="E199">
        <v>0.75518796992481207</v>
      </c>
      <c r="F199">
        <v>0.76946288473144242</v>
      </c>
      <c r="G199">
        <v>0.77316777710478501</v>
      </c>
    </row>
    <row r="200" spans="1:7" x14ac:dyDescent="0.3">
      <c r="A200" s="3">
        <v>1219</v>
      </c>
      <c r="B200" s="4" t="s">
        <v>196</v>
      </c>
      <c r="C200" s="18">
        <v>4.8731305662913799E-3</v>
      </c>
      <c r="D200">
        <v>0.76584507042253525</v>
      </c>
      <c r="E200">
        <v>0.74654310091203291</v>
      </c>
      <c r="F200">
        <v>0.761521580102414</v>
      </c>
      <c r="G200">
        <v>0.77400058360081703</v>
      </c>
    </row>
    <row r="201" spans="1:7" x14ac:dyDescent="0.3">
      <c r="A201" s="3">
        <v>1221</v>
      </c>
      <c r="B201" s="4" t="s">
        <v>197</v>
      </c>
      <c r="C201" s="18">
        <v>-4.3130990415335465E-3</v>
      </c>
      <c r="D201">
        <v>0.76722449706248885</v>
      </c>
      <c r="E201">
        <v>0.74966639978649585</v>
      </c>
      <c r="F201">
        <v>0.76731698586003216</v>
      </c>
      <c r="G201">
        <v>0.78007738684423644</v>
      </c>
    </row>
    <row r="202" spans="1:7" x14ac:dyDescent="0.3">
      <c r="A202" s="3">
        <v>1222</v>
      </c>
      <c r="B202" s="4" t="s">
        <v>198</v>
      </c>
      <c r="C202" s="18">
        <v>2.1916092673763309E-3</v>
      </c>
      <c r="D202">
        <v>0.77272727272727271</v>
      </c>
      <c r="E202">
        <v>0.76061571125265393</v>
      </c>
      <c r="F202">
        <v>0.76085790884718496</v>
      </c>
      <c r="G202">
        <v>0.76312968917470525</v>
      </c>
    </row>
    <row r="203" spans="1:7" x14ac:dyDescent="0.3">
      <c r="A203" s="3">
        <v>1223</v>
      </c>
      <c r="B203" s="4" t="s">
        <v>199</v>
      </c>
      <c r="C203" s="18">
        <v>-3.8501925096254812E-3</v>
      </c>
      <c r="D203">
        <v>0.76310802274162981</v>
      </c>
      <c r="E203">
        <v>0.76874606175173288</v>
      </c>
      <c r="F203">
        <v>0.7619949494949495</v>
      </c>
      <c r="G203">
        <v>0.78210862619808308</v>
      </c>
    </row>
    <row r="204" spans="1:7" x14ac:dyDescent="0.3">
      <c r="A204" s="3">
        <v>1224</v>
      </c>
      <c r="B204" s="4" t="s">
        <v>200</v>
      </c>
      <c r="C204" s="18">
        <v>-3.2625189681335359E-3</v>
      </c>
      <c r="D204">
        <v>0.75783437791705566</v>
      </c>
      <c r="E204">
        <v>0.74283046551954113</v>
      </c>
      <c r="F204">
        <v>0.75794129473260952</v>
      </c>
      <c r="G204">
        <v>0.76973861492859064</v>
      </c>
    </row>
    <row r="205" spans="1:7" x14ac:dyDescent="0.3">
      <c r="A205" s="3">
        <v>1227</v>
      </c>
      <c r="B205" s="4" t="s">
        <v>201</v>
      </c>
      <c r="C205" s="18">
        <v>-8.2116788321167887E-3</v>
      </c>
      <c r="D205">
        <v>0.76721311475409837</v>
      </c>
      <c r="E205">
        <v>0.77280265339966836</v>
      </c>
      <c r="F205">
        <v>0.80068143100511069</v>
      </c>
      <c r="G205">
        <v>0.80269814502529513</v>
      </c>
    </row>
    <row r="206" spans="1:7" x14ac:dyDescent="0.3">
      <c r="A206" s="3">
        <v>1228</v>
      </c>
      <c r="B206" s="4" t="s">
        <v>202</v>
      </c>
      <c r="C206" s="18">
        <v>-1.3167520117044624E-2</v>
      </c>
      <c r="D206">
        <v>0.75208027410670586</v>
      </c>
      <c r="E206">
        <v>0.74295432458697763</v>
      </c>
      <c r="F206">
        <v>0.76386492482129653</v>
      </c>
      <c r="G206">
        <v>0.77136431784107951</v>
      </c>
    </row>
    <row r="207" spans="1:7" x14ac:dyDescent="0.3">
      <c r="A207" s="3">
        <v>1231</v>
      </c>
      <c r="B207" s="4" t="s">
        <v>203</v>
      </c>
      <c r="C207" s="18">
        <v>-1.2786202795123403E-2</v>
      </c>
      <c r="D207">
        <v>0.8018967334035827</v>
      </c>
      <c r="E207">
        <v>0.78894205209994683</v>
      </c>
      <c r="F207">
        <v>0.80551053484602919</v>
      </c>
      <c r="G207">
        <v>0.81475409836065571</v>
      </c>
    </row>
    <row r="208" spans="1:7" x14ac:dyDescent="0.3">
      <c r="A208" s="3">
        <v>1232</v>
      </c>
      <c r="B208" s="4" t="s">
        <v>204</v>
      </c>
      <c r="C208" s="18">
        <v>-2.6852846401718585E-2</v>
      </c>
      <c r="D208">
        <v>0.83512544802867383</v>
      </c>
      <c r="E208">
        <v>0.82384341637010672</v>
      </c>
      <c r="F208">
        <v>0.84397163120567376</v>
      </c>
      <c r="G208">
        <v>0.83941605839416056</v>
      </c>
    </row>
    <row r="209" spans="1:7" x14ac:dyDescent="0.3">
      <c r="A209" s="3">
        <v>1233</v>
      </c>
      <c r="B209" s="4" t="s">
        <v>205</v>
      </c>
      <c r="C209" s="18">
        <v>-2.1486123545210387E-2</v>
      </c>
      <c r="D209">
        <v>0.77619047619047621</v>
      </c>
      <c r="E209">
        <v>0.76535433070866143</v>
      </c>
      <c r="F209">
        <v>0.76433121019108285</v>
      </c>
      <c r="G209">
        <v>0.77076411960132896</v>
      </c>
    </row>
    <row r="210" spans="1:7" x14ac:dyDescent="0.3">
      <c r="A210" s="3">
        <v>1234</v>
      </c>
      <c r="B210" s="4" t="s">
        <v>206</v>
      </c>
      <c r="C210" s="18">
        <v>6.44468313641246E-3</v>
      </c>
      <c r="D210">
        <v>0.80591497227356745</v>
      </c>
      <c r="E210">
        <v>0.80591497227356745</v>
      </c>
      <c r="F210">
        <v>0.79702048417132221</v>
      </c>
      <c r="G210">
        <v>0.81988742964352723</v>
      </c>
    </row>
    <row r="211" spans="1:7" x14ac:dyDescent="0.3">
      <c r="A211" s="3">
        <v>1235</v>
      </c>
      <c r="B211" s="4" t="s">
        <v>207</v>
      </c>
      <c r="C211" s="18">
        <v>1.9894354119503327E-3</v>
      </c>
      <c r="D211">
        <v>0.80166586190246258</v>
      </c>
      <c r="E211">
        <v>0.79973602111831055</v>
      </c>
      <c r="F211">
        <v>0.80526630760023943</v>
      </c>
      <c r="G211">
        <v>0.80947821924365726</v>
      </c>
    </row>
    <row r="212" spans="1:7" x14ac:dyDescent="0.3">
      <c r="A212" s="3">
        <v>1238</v>
      </c>
      <c r="B212" s="4" t="s">
        <v>208</v>
      </c>
      <c r="C212" s="18">
        <v>-1.6558249556475457E-3</v>
      </c>
      <c r="D212">
        <v>0.76938986556359878</v>
      </c>
      <c r="E212">
        <v>0.76086500104975852</v>
      </c>
      <c r="F212">
        <v>0.77577157253831619</v>
      </c>
      <c r="G212">
        <v>0.79180743243243246</v>
      </c>
    </row>
    <row r="213" spans="1:7" x14ac:dyDescent="0.3">
      <c r="A213" s="3">
        <v>1241</v>
      </c>
      <c r="B213" s="4" t="s">
        <v>209</v>
      </c>
      <c r="C213" s="18">
        <v>-1.5051020408163265E-2</v>
      </c>
      <c r="D213">
        <v>0.79880018458698665</v>
      </c>
      <c r="E213">
        <v>0.78623853211009176</v>
      </c>
      <c r="F213">
        <v>0.79107874374146558</v>
      </c>
      <c r="G213">
        <v>0.79020332717190389</v>
      </c>
    </row>
    <row r="214" spans="1:7" x14ac:dyDescent="0.3">
      <c r="A214" s="3">
        <v>1242</v>
      </c>
      <c r="B214" s="4" t="s">
        <v>210</v>
      </c>
      <c r="C214" s="18">
        <v>8.1201786439301664E-4</v>
      </c>
      <c r="D214">
        <v>0.74655647382920109</v>
      </c>
      <c r="E214">
        <v>0.73957621326042378</v>
      </c>
      <c r="F214">
        <v>0.73543522960932151</v>
      </c>
      <c r="G214">
        <v>0.76388888888888884</v>
      </c>
    </row>
    <row r="215" spans="1:7" x14ac:dyDescent="0.3">
      <c r="A215" s="3">
        <v>1243</v>
      </c>
      <c r="B215" s="4" t="s">
        <v>63</v>
      </c>
      <c r="C215" s="18">
        <v>1.1228308948621981E-2</v>
      </c>
      <c r="D215">
        <v>0.78167208069755512</v>
      </c>
      <c r="E215">
        <v>0.76860261644862926</v>
      </c>
      <c r="F215">
        <v>0.76983606557377049</v>
      </c>
      <c r="G215">
        <v>0.78453759582449845</v>
      </c>
    </row>
    <row r="216" spans="1:7" x14ac:dyDescent="0.3">
      <c r="A216" s="3">
        <v>1244</v>
      </c>
      <c r="B216" s="4" t="s">
        <v>211</v>
      </c>
      <c r="C216" s="18">
        <v>4.432453266525342E-3</v>
      </c>
      <c r="D216">
        <v>0.80215706100438156</v>
      </c>
      <c r="E216">
        <v>0.80209035738368173</v>
      </c>
      <c r="F216">
        <v>0.8007404914170313</v>
      </c>
      <c r="G216">
        <v>0.8257499157398045</v>
      </c>
    </row>
    <row r="217" spans="1:7" x14ac:dyDescent="0.3">
      <c r="A217" s="3">
        <v>1245</v>
      </c>
      <c r="B217" s="4" t="s">
        <v>212</v>
      </c>
      <c r="C217" s="18">
        <v>-3.2462949894142556E-3</v>
      </c>
      <c r="D217">
        <v>0.75018050541516246</v>
      </c>
      <c r="E217">
        <v>0.73676646706586824</v>
      </c>
      <c r="F217">
        <v>0.75137856629105726</v>
      </c>
      <c r="G217">
        <v>0.75498918009136817</v>
      </c>
    </row>
    <row r="218" spans="1:7" x14ac:dyDescent="0.3">
      <c r="A218" s="3">
        <v>1246</v>
      </c>
      <c r="B218" s="4" t="s">
        <v>213</v>
      </c>
      <c r="C218" s="18">
        <v>1.714285714285714E-2</v>
      </c>
      <c r="D218">
        <v>0.76987919819461037</v>
      </c>
      <c r="E218">
        <v>0.75525887333116248</v>
      </c>
      <c r="F218">
        <v>0.76160297036041225</v>
      </c>
      <c r="G218">
        <v>0.76785263689124406</v>
      </c>
    </row>
    <row r="219" spans="1:7" x14ac:dyDescent="0.3">
      <c r="A219" s="3">
        <v>1247</v>
      </c>
      <c r="B219" s="4" t="s">
        <v>214</v>
      </c>
      <c r="C219" s="18">
        <v>7.0173024663754257E-3</v>
      </c>
      <c r="D219">
        <v>0.78014947683109115</v>
      </c>
      <c r="E219">
        <v>0.77580807185487211</v>
      </c>
      <c r="F219">
        <v>0.77973852377323094</v>
      </c>
      <c r="G219">
        <v>0.78730195577737794</v>
      </c>
    </row>
    <row r="220" spans="1:7" x14ac:dyDescent="0.3">
      <c r="A220" s="3">
        <v>1251</v>
      </c>
      <c r="B220" s="4" t="s">
        <v>215</v>
      </c>
      <c r="C220" s="18">
        <v>-1.9869154349406348E-2</v>
      </c>
      <c r="D220">
        <v>0.74241777018368216</v>
      </c>
      <c r="E220">
        <v>0.73163481953290865</v>
      </c>
      <c r="F220">
        <v>0.72969543147208127</v>
      </c>
      <c r="G220">
        <v>0.74513197749891824</v>
      </c>
    </row>
    <row r="221" spans="1:7" x14ac:dyDescent="0.3">
      <c r="A221" s="3">
        <v>1252</v>
      </c>
      <c r="B221" s="4" t="s">
        <v>216</v>
      </c>
      <c r="C221" s="18">
        <v>0</v>
      </c>
      <c r="D221">
        <v>0.73333333333333328</v>
      </c>
      <c r="E221">
        <v>0.72602739726027399</v>
      </c>
      <c r="F221">
        <v>0.74056603773584906</v>
      </c>
      <c r="G221">
        <v>0.70754716981132071</v>
      </c>
    </row>
    <row r="222" spans="1:7" x14ac:dyDescent="0.3">
      <c r="A222" s="3">
        <v>1253</v>
      </c>
      <c r="B222" s="4" t="s">
        <v>217</v>
      </c>
      <c r="C222" s="18">
        <v>-6.1538461538461541E-4</v>
      </c>
      <c r="D222">
        <v>0.78492766141222203</v>
      </c>
      <c r="E222">
        <v>0.7785393017776826</v>
      </c>
      <c r="F222">
        <v>0.78175689909416468</v>
      </c>
      <c r="G222">
        <v>0.78687830687830684</v>
      </c>
    </row>
    <row r="223" spans="1:7" x14ac:dyDescent="0.3">
      <c r="A223" s="3">
        <v>1256</v>
      </c>
      <c r="B223" s="4" t="s">
        <v>218</v>
      </c>
      <c r="C223" s="18">
        <v>1.3367991088005942E-2</v>
      </c>
      <c r="D223">
        <v>0.77518878101402378</v>
      </c>
      <c r="E223">
        <v>0.77850784230606185</v>
      </c>
      <c r="F223">
        <v>0.78784693019343988</v>
      </c>
      <c r="G223">
        <v>0.80205709487825361</v>
      </c>
    </row>
    <row r="224" spans="1:7" x14ac:dyDescent="0.3">
      <c r="A224" s="3">
        <v>1259</v>
      </c>
      <c r="B224" s="4" t="s">
        <v>219</v>
      </c>
      <c r="C224" s="18">
        <v>2.4605290137379538E-3</v>
      </c>
      <c r="D224">
        <v>0.71784961349262122</v>
      </c>
      <c r="E224">
        <v>0.70767104353835519</v>
      </c>
      <c r="F224">
        <v>0.71398453970484888</v>
      </c>
      <c r="G224">
        <v>0.7302032235459005</v>
      </c>
    </row>
    <row r="225" spans="1:7" x14ac:dyDescent="0.3">
      <c r="A225" s="3">
        <v>1260</v>
      </c>
      <c r="B225" s="4" t="s">
        <v>220</v>
      </c>
      <c r="C225" s="18">
        <v>-7.4088516279976601E-3</v>
      </c>
      <c r="D225">
        <v>0.75116588940706197</v>
      </c>
      <c r="E225">
        <v>0.73915900131406043</v>
      </c>
      <c r="F225">
        <v>0.74636243386243384</v>
      </c>
      <c r="G225">
        <v>0.75326852162252766</v>
      </c>
    </row>
    <row r="226" spans="1:7" x14ac:dyDescent="0.3">
      <c r="A226" s="3">
        <v>1263</v>
      </c>
      <c r="B226" s="4" t="s">
        <v>221</v>
      </c>
      <c r="C226" s="18">
        <v>1.456710367977706E-3</v>
      </c>
      <c r="D226">
        <v>0.76400306916584459</v>
      </c>
      <c r="E226">
        <v>0.76567620712256934</v>
      </c>
      <c r="F226">
        <v>0.76550131926121368</v>
      </c>
      <c r="G226">
        <v>0.77580344411538882</v>
      </c>
    </row>
    <row r="227" spans="1:7" x14ac:dyDescent="0.3">
      <c r="A227" s="3">
        <v>1264</v>
      </c>
      <c r="B227" s="4" t="s">
        <v>222</v>
      </c>
      <c r="C227" s="18">
        <v>-5.1688490696071678E-3</v>
      </c>
      <c r="D227">
        <v>0.7599517490952955</v>
      </c>
      <c r="E227">
        <v>0.74635922330097082</v>
      </c>
      <c r="F227">
        <v>0.73822629969418962</v>
      </c>
      <c r="G227">
        <v>0.7634011090573013</v>
      </c>
    </row>
    <row r="228" spans="1:7" x14ac:dyDescent="0.3">
      <c r="A228" s="3">
        <v>1265</v>
      </c>
      <c r="B228" s="4" t="s">
        <v>223</v>
      </c>
      <c r="C228" s="18">
        <v>1.7825311942959001E-3</v>
      </c>
      <c r="D228">
        <v>0.77524429967426711</v>
      </c>
      <c r="E228">
        <v>0.72327044025157228</v>
      </c>
      <c r="F228">
        <v>0.75167785234899331</v>
      </c>
      <c r="G228">
        <v>0.73856209150326801</v>
      </c>
    </row>
    <row r="229" spans="1:7" x14ac:dyDescent="0.3">
      <c r="A229" s="3">
        <v>1266</v>
      </c>
      <c r="B229" s="4" t="s">
        <v>224</v>
      </c>
      <c r="C229" s="18">
        <v>-1.0982658959537572E-2</v>
      </c>
      <c r="D229">
        <v>0.82890541976620613</v>
      </c>
      <c r="E229">
        <v>0.81673728813559321</v>
      </c>
      <c r="F229">
        <v>0.80821917808219179</v>
      </c>
      <c r="G229">
        <v>0.82802547770700641</v>
      </c>
    </row>
    <row r="230" spans="1:7" x14ac:dyDescent="0.3">
      <c r="A230" s="3">
        <v>1401</v>
      </c>
      <c r="B230" s="4" t="s">
        <v>225</v>
      </c>
      <c r="C230" s="18">
        <v>-1.1344678011344677E-2</v>
      </c>
      <c r="D230">
        <v>0.77235885969815543</v>
      </c>
      <c r="E230">
        <v>0.75985613501175819</v>
      </c>
      <c r="F230">
        <v>0.75985563575791226</v>
      </c>
      <c r="G230">
        <v>0.76848739495798324</v>
      </c>
    </row>
    <row r="231" spans="1:7" x14ac:dyDescent="0.3">
      <c r="A231" s="3">
        <v>1411</v>
      </c>
      <c r="B231" s="4" t="s">
        <v>226</v>
      </c>
      <c r="C231" s="18">
        <v>-9.8081023454157784E-3</v>
      </c>
      <c r="D231">
        <v>0.8217967599410898</v>
      </c>
      <c r="E231">
        <v>0.81087118391660462</v>
      </c>
      <c r="F231">
        <v>0.81962264150943398</v>
      </c>
      <c r="G231">
        <v>0.81009796533534284</v>
      </c>
    </row>
    <row r="232" spans="1:7" x14ac:dyDescent="0.3">
      <c r="A232" s="3">
        <v>1412</v>
      </c>
      <c r="B232" s="4" t="s">
        <v>227</v>
      </c>
      <c r="C232" s="18">
        <v>1.6109045848822799E-2</v>
      </c>
      <c r="D232">
        <v>0.78888888888888886</v>
      </c>
      <c r="E232">
        <v>0.7857142857142857</v>
      </c>
      <c r="F232">
        <v>0.77223427331887207</v>
      </c>
      <c r="G232">
        <v>0.79014989293361881</v>
      </c>
    </row>
    <row r="233" spans="1:7" x14ac:dyDescent="0.3">
      <c r="A233" s="3">
        <v>1413</v>
      </c>
      <c r="B233" s="4" t="s">
        <v>228</v>
      </c>
      <c r="C233" s="18">
        <v>-8.708272859216255E-3</v>
      </c>
      <c r="D233">
        <v>0.78020565552699228</v>
      </c>
      <c r="E233">
        <v>0.78934010152284262</v>
      </c>
      <c r="F233">
        <v>0.74934383202099741</v>
      </c>
      <c r="G233">
        <v>0.8018494055482166</v>
      </c>
    </row>
    <row r="234" spans="1:7" x14ac:dyDescent="0.3">
      <c r="A234" s="3">
        <v>1416</v>
      </c>
      <c r="B234" s="4" t="s">
        <v>229</v>
      </c>
      <c r="C234" s="18">
        <v>-1.5166104959075589E-2</v>
      </c>
      <c r="D234">
        <v>0.72922695328648202</v>
      </c>
      <c r="E234">
        <v>0.73017170891251026</v>
      </c>
      <c r="F234">
        <v>0.74426366291197332</v>
      </c>
      <c r="G234">
        <v>0.76013513513513509</v>
      </c>
    </row>
    <row r="235" spans="1:7" x14ac:dyDescent="0.3">
      <c r="A235" s="3">
        <v>1417</v>
      </c>
      <c r="B235" s="4" t="s">
        <v>230</v>
      </c>
      <c r="C235" s="18">
        <v>-7.4794315632011965E-4</v>
      </c>
      <c r="D235">
        <v>0.82928475033738192</v>
      </c>
      <c r="E235">
        <v>0.8345514950166113</v>
      </c>
      <c r="F235">
        <v>0.82196452933151432</v>
      </c>
      <c r="G235">
        <v>0.82518926359256706</v>
      </c>
    </row>
    <row r="236" spans="1:7" x14ac:dyDescent="0.3">
      <c r="A236" s="3">
        <v>1418</v>
      </c>
      <c r="B236" s="4" t="s">
        <v>231</v>
      </c>
      <c r="C236" s="18">
        <v>1.3470681458003168E-2</v>
      </c>
      <c r="D236">
        <v>0.77331606217616577</v>
      </c>
      <c r="E236">
        <v>0.78692810457516338</v>
      </c>
      <c r="F236">
        <v>0.77559055118110232</v>
      </c>
      <c r="G236">
        <v>0.77937336814621405</v>
      </c>
    </row>
    <row r="237" spans="1:7" x14ac:dyDescent="0.3">
      <c r="A237" s="3">
        <v>1419</v>
      </c>
      <c r="B237" s="4" t="s">
        <v>232</v>
      </c>
      <c r="C237" s="18">
        <v>-5.9701492537313425E-3</v>
      </c>
      <c r="D237">
        <v>0.8285498489425982</v>
      </c>
      <c r="E237">
        <v>0.82322097378277148</v>
      </c>
      <c r="F237">
        <v>0.82215523737754337</v>
      </c>
      <c r="G237">
        <v>0.82578664620107445</v>
      </c>
    </row>
    <row r="238" spans="1:7" x14ac:dyDescent="0.3">
      <c r="A238" s="3">
        <v>1420</v>
      </c>
      <c r="B238" s="4" t="s">
        <v>233</v>
      </c>
      <c r="C238" s="18">
        <v>1.6379203375108575E-2</v>
      </c>
      <c r="D238">
        <v>0.80144181256436664</v>
      </c>
      <c r="E238">
        <v>0.80241358150951114</v>
      </c>
      <c r="F238">
        <v>0.80133792823839445</v>
      </c>
      <c r="G238">
        <v>0.81019717187811191</v>
      </c>
    </row>
    <row r="239" spans="1:7" x14ac:dyDescent="0.3">
      <c r="A239" s="3">
        <v>1421</v>
      </c>
      <c r="B239" s="4" t="s">
        <v>234</v>
      </c>
      <c r="C239" s="18">
        <v>-7.874015748031496E-3</v>
      </c>
      <c r="D239">
        <v>0.77398523985239853</v>
      </c>
      <c r="E239">
        <v>0.78358881875563569</v>
      </c>
      <c r="F239">
        <v>0.79419764279238436</v>
      </c>
      <c r="G239">
        <v>0.80442804428044279</v>
      </c>
    </row>
    <row r="240" spans="1:7" x14ac:dyDescent="0.3">
      <c r="A240" s="3">
        <v>1422</v>
      </c>
      <c r="B240" s="4" t="s">
        <v>235</v>
      </c>
      <c r="C240" s="18">
        <v>-9.2893636785880169E-4</v>
      </c>
      <c r="D240">
        <v>0.78304821150855364</v>
      </c>
      <c r="E240">
        <v>0.78622327790973867</v>
      </c>
      <c r="F240">
        <v>0.78930566640063848</v>
      </c>
      <c r="G240">
        <v>0.80542264752791071</v>
      </c>
    </row>
    <row r="241" spans="1:7" x14ac:dyDescent="0.3">
      <c r="A241" s="3">
        <v>1424</v>
      </c>
      <c r="B241" s="4" t="s">
        <v>236</v>
      </c>
      <c r="C241" s="18">
        <v>-6.0640515444381283E-3</v>
      </c>
      <c r="D241">
        <v>0.75477607265894142</v>
      </c>
      <c r="E241">
        <v>0.75492957746478873</v>
      </c>
      <c r="F241">
        <v>0.76493256262042386</v>
      </c>
      <c r="G241">
        <v>0.7737062037929926</v>
      </c>
    </row>
    <row r="242" spans="1:7" x14ac:dyDescent="0.3">
      <c r="A242" s="3">
        <v>1426</v>
      </c>
      <c r="B242" s="4" t="s">
        <v>237</v>
      </c>
      <c r="C242" s="18">
        <v>-5.360903695194332E-3</v>
      </c>
      <c r="D242">
        <v>0.81377639321564554</v>
      </c>
      <c r="E242">
        <v>0.80411328388401893</v>
      </c>
      <c r="F242">
        <v>0.80290246371920349</v>
      </c>
      <c r="G242">
        <v>0.82343011478730588</v>
      </c>
    </row>
    <row r="243" spans="1:7" x14ac:dyDescent="0.3">
      <c r="A243" s="3">
        <v>1428</v>
      </c>
      <c r="B243" s="4" t="s">
        <v>238</v>
      </c>
      <c r="C243" s="18">
        <v>-4.5871559633027525E-3</v>
      </c>
      <c r="D243">
        <v>0.77098321342925658</v>
      </c>
      <c r="E243">
        <v>0.76849642004773266</v>
      </c>
      <c r="F243">
        <v>0.77629987908101572</v>
      </c>
      <c r="G243">
        <v>0.79266055045871564</v>
      </c>
    </row>
    <row r="244" spans="1:7" x14ac:dyDescent="0.3">
      <c r="A244" s="3">
        <v>1429</v>
      </c>
      <c r="B244" s="4" t="s">
        <v>239</v>
      </c>
      <c r="C244" s="18">
        <v>-2.6704146170063246E-2</v>
      </c>
      <c r="D244">
        <v>0.77843137254901962</v>
      </c>
      <c r="E244">
        <v>0.78218465539661897</v>
      </c>
      <c r="F244">
        <v>0.79006622516556291</v>
      </c>
      <c r="G244">
        <v>0.79243986254295529</v>
      </c>
    </row>
    <row r="245" spans="1:7" x14ac:dyDescent="0.3">
      <c r="A245" s="3">
        <v>1430</v>
      </c>
      <c r="B245" s="4" t="s">
        <v>240</v>
      </c>
      <c r="C245" s="18">
        <v>6.9860279441117772E-3</v>
      </c>
      <c r="D245">
        <v>0.81973995271867617</v>
      </c>
      <c r="E245">
        <v>0.8014184397163121</v>
      </c>
      <c r="F245">
        <v>0.8166862514688602</v>
      </c>
      <c r="G245">
        <v>0.81318681318681318</v>
      </c>
    </row>
    <row r="246" spans="1:7" x14ac:dyDescent="0.3">
      <c r="A246" s="3">
        <v>1431</v>
      </c>
      <c r="B246" s="4" t="s">
        <v>241</v>
      </c>
      <c r="C246" s="18">
        <v>1.3144922773578704E-3</v>
      </c>
      <c r="D246">
        <v>0.81440281030444961</v>
      </c>
      <c r="E246">
        <v>0.81618497109826593</v>
      </c>
      <c r="F246">
        <v>0.83901292596944765</v>
      </c>
      <c r="G246">
        <v>0.83539094650205759</v>
      </c>
    </row>
    <row r="247" spans="1:7" x14ac:dyDescent="0.3">
      <c r="A247" s="3">
        <v>1432</v>
      </c>
      <c r="B247" s="4" t="s">
        <v>242</v>
      </c>
      <c r="C247" s="18">
        <v>2.2920009168003668E-4</v>
      </c>
      <c r="D247">
        <v>0.82215816518360696</v>
      </c>
      <c r="E247">
        <v>0.81544796605939607</v>
      </c>
      <c r="F247">
        <v>0.81852082038533247</v>
      </c>
      <c r="G247">
        <v>0.81938380940501432</v>
      </c>
    </row>
    <row r="248" spans="1:7" x14ac:dyDescent="0.3">
      <c r="A248" s="3">
        <v>1433</v>
      </c>
      <c r="B248" s="4" t="s">
        <v>243</v>
      </c>
      <c r="C248" s="18">
        <v>-1.1327433628318584E-2</v>
      </c>
      <c r="D248">
        <v>0.81392483056069009</v>
      </c>
      <c r="E248">
        <v>0.7991400491400491</v>
      </c>
      <c r="F248">
        <v>0.80795525170913607</v>
      </c>
      <c r="G248">
        <v>0.82140595313489551</v>
      </c>
    </row>
    <row r="249" spans="1:7" x14ac:dyDescent="0.3">
      <c r="A249" s="3">
        <v>1438</v>
      </c>
      <c r="B249" s="4" t="s">
        <v>244</v>
      </c>
      <c r="C249" s="18">
        <v>-1.645872046721529E-2</v>
      </c>
      <c r="D249">
        <v>0.76620918125887361</v>
      </c>
      <c r="E249">
        <v>0.76464983325393043</v>
      </c>
      <c r="F249">
        <v>0.76815776815776815</v>
      </c>
      <c r="G249">
        <v>0.76548672566371678</v>
      </c>
    </row>
    <row r="250" spans="1:7" x14ac:dyDescent="0.3">
      <c r="A250" s="3">
        <v>1439</v>
      </c>
      <c r="B250" s="4" t="s">
        <v>245</v>
      </c>
      <c r="C250" s="18">
        <v>-5.1658056990501588E-3</v>
      </c>
      <c r="D250">
        <v>0.7644886363636364</v>
      </c>
      <c r="E250">
        <v>0.76965159804203853</v>
      </c>
      <c r="F250">
        <v>0.7794202898550725</v>
      </c>
      <c r="G250">
        <v>0.78411405295315684</v>
      </c>
    </row>
    <row r="251" spans="1:7" x14ac:dyDescent="0.3">
      <c r="A251" s="3">
        <v>1441</v>
      </c>
      <c r="B251" s="4" t="s">
        <v>246</v>
      </c>
      <c r="C251" s="18">
        <v>-3.6271309394269135E-3</v>
      </c>
      <c r="D251">
        <v>0.78864353312302837</v>
      </c>
      <c r="E251">
        <v>0.76822429906542056</v>
      </c>
      <c r="F251">
        <v>0.77038895859473022</v>
      </c>
      <c r="G251">
        <v>0.78126964173475799</v>
      </c>
    </row>
    <row r="252" spans="1:7" x14ac:dyDescent="0.3">
      <c r="A252" s="3">
        <v>1443</v>
      </c>
      <c r="B252" s="4" t="s">
        <v>247</v>
      </c>
      <c r="C252" s="18">
        <v>-9.745005684586649E-4</v>
      </c>
      <c r="D252">
        <v>0.79086469405343296</v>
      </c>
      <c r="E252">
        <v>0.80282502162006342</v>
      </c>
      <c r="F252">
        <v>0.80952380952380953</v>
      </c>
      <c r="G252">
        <v>0.8076704545454545</v>
      </c>
    </row>
    <row r="253" spans="1:7" x14ac:dyDescent="0.3">
      <c r="A253" s="3">
        <v>1444</v>
      </c>
      <c r="B253" s="4" t="s">
        <v>248</v>
      </c>
      <c r="C253" s="18">
        <v>-1.9574468085106381E-2</v>
      </c>
      <c r="D253">
        <v>0.8456973293768546</v>
      </c>
      <c r="E253">
        <v>0.82414307004470944</v>
      </c>
      <c r="F253">
        <v>0.83459787556904397</v>
      </c>
      <c r="G253">
        <v>0.86686838124054466</v>
      </c>
    </row>
    <row r="254" spans="1:7" x14ac:dyDescent="0.3">
      <c r="A254" s="3">
        <v>1445</v>
      </c>
      <c r="B254" s="4" t="s">
        <v>249</v>
      </c>
      <c r="C254" s="18">
        <v>-6.4691862444671436E-3</v>
      </c>
      <c r="D254">
        <v>0.81649101053936768</v>
      </c>
      <c r="E254">
        <v>0.81510015408320491</v>
      </c>
      <c r="F254">
        <v>0.8259010384850336</v>
      </c>
      <c r="G254">
        <v>0.82550957381099443</v>
      </c>
    </row>
    <row r="255" spans="1:7" x14ac:dyDescent="0.3">
      <c r="A255" s="3">
        <v>1449</v>
      </c>
      <c r="B255" s="4" t="s">
        <v>250</v>
      </c>
      <c r="C255" s="18">
        <v>-3.8915913829047949E-3</v>
      </c>
      <c r="D255">
        <v>0.81219748305905126</v>
      </c>
      <c r="E255">
        <v>0.80220306513409967</v>
      </c>
      <c r="F255">
        <v>0.8190132370637786</v>
      </c>
      <c r="G255">
        <v>0.82452738730004849</v>
      </c>
    </row>
    <row r="256" spans="1:7" x14ac:dyDescent="0.3">
      <c r="A256" s="3">
        <v>1502</v>
      </c>
      <c r="B256" s="4" t="s">
        <v>251</v>
      </c>
      <c r="C256" s="18">
        <v>3.7546468401486988E-3</v>
      </c>
      <c r="D256">
        <v>0.77400122925629988</v>
      </c>
      <c r="E256">
        <v>0.76330704780680136</v>
      </c>
      <c r="F256">
        <v>0.76495963517594134</v>
      </c>
      <c r="G256">
        <v>0.77452551146167115</v>
      </c>
    </row>
    <row r="257" spans="1:7" x14ac:dyDescent="0.3">
      <c r="A257" s="3">
        <v>1504</v>
      </c>
      <c r="B257" s="4" t="s">
        <v>252</v>
      </c>
      <c r="C257" s="18">
        <v>1.0271521784887392E-2</v>
      </c>
      <c r="D257">
        <v>0.7682621375879225</v>
      </c>
      <c r="E257">
        <v>0.76614805949734999</v>
      </c>
      <c r="F257">
        <v>0.77271489825086781</v>
      </c>
      <c r="G257">
        <v>0.77825807976765393</v>
      </c>
    </row>
    <row r="258" spans="1:7" x14ac:dyDescent="0.3">
      <c r="A258" s="3">
        <v>1505</v>
      </c>
      <c r="B258" s="6" t="s">
        <v>253</v>
      </c>
      <c r="C258" s="18">
        <v>-1.0699588477366254E-3</v>
      </c>
      <c r="D258">
        <v>0.7151297882227976</v>
      </c>
      <c r="E258">
        <v>0.69745989304812839</v>
      </c>
      <c r="F258">
        <v>0.70824595819522429</v>
      </c>
      <c r="G258">
        <v>0.71656333038086806</v>
      </c>
    </row>
    <row r="259" spans="1:7" x14ac:dyDescent="0.3">
      <c r="A259" s="3">
        <v>1511</v>
      </c>
      <c r="B259" s="4" t="s">
        <v>254</v>
      </c>
      <c r="C259" s="18">
        <v>-7.5305930342014441E-3</v>
      </c>
      <c r="D259">
        <v>0.75285171102661597</v>
      </c>
      <c r="E259">
        <v>0.7567567567567568</v>
      </c>
      <c r="F259">
        <v>0.77461582242458737</v>
      </c>
      <c r="G259">
        <v>0.76940639269406397</v>
      </c>
    </row>
    <row r="260" spans="1:7" x14ac:dyDescent="0.3">
      <c r="A260" s="3">
        <v>1514</v>
      </c>
      <c r="B260" s="4" t="s">
        <v>115</v>
      </c>
      <c r="C260" s="18">
        <v>-1.1498810467882632E-2</v>
      </c>
      <c r="D260">
        <v>0.78106508875739644</v>
      </c>
      <c r="E260">
        <v>0.75957018132975151</v>
      </c>
      <c r="F260">
        <v>0.77603812117086457</v>
      </c>
      <c r="G260">
        <v>0.76896787423103208</v>
      </c>
    </row>
    <row r="261" spans="1:7" x14ac:dyDescent="0.3">
      <c r="A261" s="3">
        <v>1515</v>
      </c>
      <c r="B261" s="4" t="s">
        <v>255</v>
      </c>
      <c r="C261" s="18">
        <v>-4.2387060791968766E-3</v>
      </c>
      <c r="D261">
        <v>0.76002269288956126</v>
      </c>
      <c r="E261">
        <v>0.74493850520340588</v>
      </c>
      <c r="F261">
        <v>0.75042832667047399</v>
      </c>
      <c r="G261">
        <v>0.76132237722147911</v>
      </c>
    </row>
    <row r="262" spans="1:7" x14ac:dyDescent="0.3">
      <c r="A262" s="3">
        <v>1516</v>
      </c>
      <c r="B262" s="4" t="s">
        <v>256</v>
      </c>
      <c r="C262" s="18">
        <v>6.3120981881940388E-3</v>
      </c>
      <c r="D262">
        <v>0.77502458210422809</v>
      </c>
      <c r="E262">
        <v>0.76600744076757388</v>
      </c>
      <c r="F262">
        <v>0.76505082095387023</v>
      </c>
      <c r="G262">
        <v>0.76802930967990746</v>
      </c>
    </row>
    <row r="263" spans="1:7" x14ac:dyDescent="0.3">
      <c r="A263" s="3">
        <v>1517</v>
      </c>
      <c r="B263" s="4" t="s">
        <v>257</v>
      </c>
      <c r="C263" s="18">
        <v>9.7087378640776695E-4</v>
      </c>
      <c r="D263">
        <v>0.7541409548554725</v>
      </c>
      <c r="E263">
        <v>0.74331376386170911</v>
      </c>
      <c r="F263">
        <v>0.73737704918032787</v>
      </c>
      <c r="G263">
        <v>0.74843595653605532</v>
      </c>
    </row>
    <row r="264" spans="1:7" x14ac:dyDescent="0.3">
      <c r="A264" s="3">
        <v>1519</v>
      </c>
      <c r="B264" s="4" t="s">
        <v>258</v>
      </c>
      <c r="C264" s="18">
        <v>9.7953852851545499E-4</v>
      </c>
      <c r="D264">
        <v>0.74007020136707924</v>
      </c>
      <c r="E264">
        <v>0.74175620600222303</v>
      </c>
      <c r="F264">
        <v>0.74182946868723754</v>
      </c>
      <c r="G264">
        <v>0.7477559992672651</v>
      </c>
    </row>
    <row r="265" spans="1:7" x14ac:dyDescent="0.3">
      <c r="A265" s="3">
        <v>1520</v>
      </c>
      <c r="B265" s="4" t="s">
        <v>259</v>
      </c>
      <c r="C265" s="18">
        <v>4.1620421753607098E-3</v>
      </c>
      <c r="D265">
        <v>0.79334191058218073</v>
      </c>
      <c r="E265">
        <v>0.7829073482428115</v>
      </c>
      <c r="F265">
        <v>0.79167994899585592</v>
      </c>
      <c r="G265">
        <v>0.7872407788507203</v>
      </c>
    </row>
    <row r="266" spans="1:7" x14ac:dyDescent="0.3">
      <c r="A266" s="3">
        <v>1523</v>
      </c>
      <c r="B266" s="4" t="s">
        <v>260</v>
      </c>
      <c r="C266" s="18">
        <v>-7.4988972209969118E-3</v>
      </c>
      <c r="D266">
        <v>0.77850399419026872</v>
      </c>
      <c r="E266">
        <v>0.78034251675353683</v>
      </c>
      <c r="F266">
        <v>0.76497005988023947</v>
      </c>
      <c r="G266">
        <v>0.78103315343099455</v>
      </c>
    </row>
    <row r="267" spans="1:7" x14ac:dyDescent="0.3">
      <c r="A267" s="3">
        <v>1524</v>
      </c>
      <c r="B267" s="4" t="s">
        <v>261</v>
      </c>
      <c r="C267" s="18">
        <v>-1.4970059880239521E-2</v>
      </c>
      <c r="D267">
        <v>0.79385964912280704</v>
      </c>
      <c r="E267">
        <v>0.8</v>
      </c>
      <c r="F267">
        <v>0.79735682819383258</v>
      </c>
      <c r="G267">
        <v>0.81970884658454646</v>
      </c>
    </row>
    <row r="268" spans="1:7" x14ac:dyDescent="0.3">
      <c r="A268" s="3">
        <v>1525</v>
      </c>
      <c r="B268" s="4" t="s">
        <v>262</v>
      </c>
      <c r="C268" s="18">
        <v>-4.796163069544365E-3</v>
      </c>
      <c r="D268">
        <v>0.82643072289156627</v>
      </c>
      <c r="E268">
        <v>0.82063789868667913</v>
      </c>
      <c r="F268">
        <v>0.83383345836459111</v>
      </c>
      <c r="G268">
        <v>0.83026661659782197</v>
      </c>
    </row>
    <row r="269" spans="1:7" x14ac:dyDescent="0.3">
      <c r="A269" s="3">
        <v>1526</v>
      </c>
      <c r="B269" s="4" t="s">
        <v>263</v>
      </c>
      <c r="C269" s="18">
        <v>-2.5720164609053499E-2</v>
      </c>
      <c r="D269">
        <v>0.76041666666666663</v>
      </c>
      <c r="E269">
        <v>0.778169014084507</v>
      </c>
      <c r="F269">
        <v>0.79927667269439417</v>
      </c>
      <c r="G269">
        <v>0.79065420560747668</v>
      </c>
    </row>
    <row r="270" spans="1:7" x14ac:dyDescent="0.3">
      <c r="A270" s="3">
        <v>1528</v>
      </c>
      <c r="B270" s="4" t="s">
        <v>264</v>
      </c>
      <c r="C270" s="18">
        <v>-4.9382716049382715E-3</v>
      </c>
      <c r="D270">
        <v>0.79392865056503437</v>
      </c>
      <c r="E270">
        <v>0.79276680718881742</v>
      </c>
      <c r="F270">
        <v>0.79231452687694359</v>
      </c>
      <c r="G270">
        <v>0.80447427293064877</v>
      </c>
    </row>
    <row r="271" spans="1:7" x14ac:dyDescent="0.3">
      <c r="A271" s="3">
        <v>1529</v>
      </c>
      <c r="B271" s="4" t="s">
        <v>265</v>
      </c>
      <c r="C271" s="18">
        <v>1.7948717948717951E-2</v>
      </c>
      <c r="D271">
        <v>0.78382299601015593</v>
      </c>
      <c r="E271">
        <v>0.7828086310576583</v>
      </c>
      <c r="F271">
        <v>0.79372996081225511</v>
      </c>
      <c r="G271">
        <v>0.80819040952047605</v>
      </c>
    </row>
    <row r="272" spans="1:7" x14ac:dyDescent="0.3">
      <c r="A272" s="3">
        <v>1531</v>
      </c>
      <c r="B272" s="4" t="s">
        <v>266</v>
      </c>
      <c r="C272" s="18">
        <v>1.5332384185740884E-2</v>
      </c>
      <c r="D272">
        <v>0.79685401879915596</v>
      </c>
      <c r="E272">
        <v>0.79164303270939684</v>
      </c>
      <c r="F272">
        <v>0.79860849943587819</v>
      </c>
      <c r="G272">
        <v>0.80906389301634474</v>
      </c>
    </row>
    <row r="273" spans="1:7" x14ac:dyDescent="0.3">
      <c r="A273" s="3">
        <v>1532</v>
      </c>
      <c r="B273" s="4" t="s">
        <v>267</v>
      </c>
      <c r="C273" s="18">
        <v>1.2783405692233478E-2</v>
      </c>
      <c r="D273">
        <v>0.80101394169835238</v>
      </c>
      <c r="E273">
        <v>0.78932997269481198</v>
      </c>
      <c r="F273">
        <v>0.79280964256026598</v>
      </c>
      <c r="G273">
        <v>0.80317068149063209</v>
      </c>
    </row>
    <row r="274" spans="1:7" x14ac:dyDescent="0.3">
      <c r="A274" s="3">
        <v>1534</v>
      </c>
      <c r="B274" s="4" t="s">
        <v>268</v>
      </c>
      <c r="C274" s="18">
        <v>4.0663456393793471E-3</v>
      </c>
      <c r="D274">
        <v>0.77966735189684166</v>
      </c>
      <c r="E274">
        <v>0.77028023598820061</v>
      </c>
      <c r="F274">
        <v>0.75619152449091909</v>
      </c>
      <c r="G274">
        <v>0.77581174753739512</v>
      </c>
    </row>
    <row r="275" spans="1:7" x14ac:dyDescent="0.3">
      <c r="A275" s="3">
        <v>1535</v>
      </c>
      <c r="B275" s="4" t="s">
        <v>269</v>
      </c>
      <c r="C275" s="18">
        <v>-3.506632108553133E-3</v>
      </c>
      <c r="D275">
        <v>0.72835524683701314</v>
      </c>
      <c r="E275">
        <v>0.74102885821831865</v>
      </c>
      <c r="F275">
        <v>0.73436312990630537</v>
      </c>
      <c r="G275">
        <v>0.77307692307692311</v>
      </c>
    </row>
    <row r="276" spans="1:7" x14ac:dyDescent="0.3">
      <c r="A276" s="3">
        <v>1539</v>
      </c>
      <c r="B276" s="4" t="s">
        <v>270</v>
      </c>
      <c r="C276" s="18">
        <v>-2.664180098574664E-3</v>
      </c>
      <c r="D276">
        <v>0.77073732718894006</v>
      </c>
      <c r="E276">
        <v>0.77384509308205007</v>
      </c>
      <c r="F276">
        <v>0.77351916376306618</v>
      </c>
      <c r="G276">
        <v>0.78986866791744836</v>
      </c>
    </row>
    <row r="277" spans="1:7" x14ac:dyDescent="0.3">
      <c r="A277" s="3">
        <v>1543</v>
      </c>
      <c r="B277" s="4" t="s">
        <v>271</v>
      </c>
      <c r="C277" s="18">
        <v>3.394433129667346E-3</v>
      </c>
      <c r="D277">
        <v>0.76809116809116806</v>
      </c>
      <c r="E277">
        <v>0.74713302752293576</v>
      </c>
      <c r="F277">
        <v>0.75746924428822493</v>
      </c>
      <c r="G277">
        <v>0.76959340011785504</v>
      </c>
    </row>
    <row r="278" spans="1:7" x14ac:dyDescent="0.3">
      <c r="A278" s="3">
        <v>1545</v>
      </c>
      <c r="B278" s="4" t="s">
        <v>272</v>
      </c>
      <c r="C278" s="18">
        <v>-1.4641288433382138E-2</v>
      </c>
      <c r="D278">
        <v>0.78527062999112685</v>
      </c>
      <c r="E278">
        <v>0.76637168141592915</v>
      </c>
      <c r="F278">
        <v>0.77041742286751358</v>
      </c>
      <c r="G278">
        <v>0.77454545454545454</v>
      </c>
    </row>
    <row r="279" spans="1:7" x14ac:dyDescent="0.3">
      <c r="A279" s="3">
        <v>1546</v>
      </c>
      <c r="B279" s="4" t="s">
        <v>273</v>
      </c>
      <c r="C279" s="18">
        <v>-1.9794140934283454E-2</v>
      </c>
      <c r="D279">
        <v>0.7975206611570248</v>
      </c>
      <c r="E279">
        <v>0.79606188466947958</v>
      </c>
      <c r="F279">
        <v>0.779020979020979</v>
      </c>
      <c r="G279">
        <v>0.77840909090909094</v>
      </c>
    </row>
    <row r="280" spans="1:7" x14ac:dyDescent="0.3">
      <c r="A280" s="3">
        <v>1547</v>
      </c>
      <c r="B280" s="4" t="s">
        <v>274</v>
      </c>
      <c r="C280" s="18">
        <v>-5.0604441945459652E-3</v>
      </c>
      <c r="D280">
        <v>0.78194726166328599</v>
      </c>
      <c r="E280">
        <v>0.76107516177202583</v>
      </c>
      <c r="F280">
        <v>0.74775672981056829</v>
      </c>
      <c r="G280">
        <v>0.76008064516129037</v>
      </c>
    </row>
    <row r="281" spans="1:7" x14ac:dyDescent="0.3">
      <c r="A281" s="3">
        <v>1548</v>
      </c>
      <c r="B281" s="4" t="s">
        <v>275</v>
      </c>
      <c r="C281" s="18">
        <v>2.5575447570332483E-3</v>
      </c>
      <c r="D281">
        <v>0.7876641326883207</v>
      </c>
      <c r="E281">
        <v>0.78701614303072387</v>
      </c>
      <c r="F281">
        <v>0.79477351916376304</v>
      </c>
      <c r="G281">
        <v>0.80115122972265829</v>
      </c>
    </row>
    <row r="282" spans="1:7" x14ac:dyDescent="0.3">
      <c r="A282" s="3">
        <v>1551</v>
      </c>
      <c r="B282" s="4" t="s">
        <v>276</v>
      </c>
      <c r="C282" s="18">
        <v>-2.0348837209302325E-3</v>
      </c>
      <c r="D282">
        <v>0.79183266932270913</v>
      </c>
      <c r="E282">
        <v>0.78293413173652693</v>
      </c>
      <c r="F282">
        <v>0.80350877192982462</v>
      </c>
      <c r="G282">
        <v>0.80203045685279184</v>
      </c>
    </row>
    <row r="283" spans="1:7" x14ac:dyDescent="0.3">
      <c r="A283" s="3">
        <v>1554</v>
      </c>
      <c r="B283" s="4" t="s">
        <v>277</v>
      </c>
      <c r="C283" s="18">
        <v>-1.7067759003242873E-3</v>
      </c>
      <c r="D283">
        <v>0.76094470046082952</v>
      </c>
      <c r="E283">
        <v>0.74660894660894661</v>
      </c>
      <c r="F283">
        <v>0.75094012149262368</v>
      </c>
      <c r="G283">
        <v>0.76941039112667831</v>
      </c>
    </row>
    <row r="284" spans="1:7" x14ac:dyDescent="0.3">
      <c r="A284" s="3">
        <v>1557</v>
      </c>
      <c r="B284" s="4" t="s">
        <v>278</v>
      </c>
      <c r="C284" s="18">
        <v>6.8623713305375521E-3</v>
      </c>
      <c r="D284">
        <v>0.79745137491616369</v>
      </c>
      <c r="E284">
        <v>0.77620013522650444</v>
      </c>
      <c r="F284">
        <v>0.78701825557809335</v>
      </c>
      <c r="G284">
        <v>0.78993881713120329</v>
      </c>
    </row>
    <row r="285" spans="1:7" x14ac:dyDescent="0.3">
      <c r="A285" s="3">
        <v>1560</v>
      </c>
      <c r="B285" s="4" t="s">
        <v>279</v>
      </c>
      <c r="C285" s="18">
        <v>-1.0721247563352828E-2</v>
      </c>
      <c r="D285">
        <v>0.74303232998885171</v>
      </c>
      <c r="E285">
        <v>0.75071143995446787</v>
      </c>
      <c r="F285">
        <v>0.75872093023255816</v>
      </c>
      <c r="G285">
        <v>0.75516055045871555</v>
      </c>
    </row>
    <row r="286" spans="1:7" x14ac:dyDescent="0.3">
      <c r="A286" s="3">
        <v>1563</v>
      </c>
      <c r="B286" s="4" t="s">
        <v>280</v>
      </c>
      <c r="C286" s="18">
        <v>-1.8260991712319146E-3</v>
      </c>
      <c r="D286">
        <v>0.75745480159661893</v>
      </c>
      <c r="E286">
        <v>0.75654635527246994</v>
      </c>
      <c r="F286">
        <v>0.75094161958568739</v>
      </c>
      <c r="G286">
        <v>0.75832742735648473</v>
      </c>
    </row>
    <row r="287" spans="1:7" x14ac:dyDescent="0.3">
      <c r="A287" s="3">
        <v>1566</v>
      </c>
      <c r="B287" s="4" t="s">
        <v>281</v>
      </c>
      <c r="C287" s="18">
        <v>-8.3640013382402147E-3</v>
      </c>
      <c r="D287">
        <v>0.78262124711316394</v>
      </c>
      <c r="E287">
        <v>0.77987962166809977</v>
      </c>
      <c r="F287">
        <v>0.78362742262076945</v>
      </c>
      <c r="G287">
        <v>0.7868421052631579</v>
      </c>
    </row>
    <row r="288" spans="1:7" x14ac:dyDescent="0.3">
      <c r="A288" s="3">
        <v>1571</v>
      </c>
      <c r="B288" s="4" t="s">
        <v>282</v>
      </c>
      <c r="C288" s="18">
        <v>1.9096117122851686E-3</v>
      </c>
      <c r="D288">
        <v>0.73085846867749416</v>
      </c>
      <c r="E288">
        <v>0.72522522522522526</v>
      </c>
      <c r="F288">
        <v>0.76257309941520468</v>
      </c>
      <c r="G288">
        <v>0.75495915985997664</v>
      </c>
    </row>
    <row r="289" spans="1:7" x14ac:dyDescent="0.3">
      <c r="A289" s="3">
        <v>1573</v>
      </c>
      <c r="B289" s="4" t="s">
        <v>283</v>
      </c>
      <c r="C289" s="18">
        <v>-1.7495395948434623E-2</v>
      </c>
      <c r="D289">
        <v>0.77129337539432175</v>
      </c>
      <c r="E289">
        <v>0.75722092115534734</v>
      </c>
      <c r="F289">
        <v>0.76869158878504673</v>
      </c>
      <c r="G289">
        <v>0.78187650360866079</v>
      </c>
    </row>
    <row r="290" spans="1:7" x14ac:dyDescent="0.3">
      <c r="A290" s="3">
        <v>1576</v>
      </c>
      <c r="B290" s="6" t="s">
        <v>284</v>
      </c>
      <c r="C290" s="18">
        <v>-1.1132758140829391E-2</v>
      </c>
      <c r="D290">
        <v>0.75209050664043287</v>
      </c>
      <c r="E290">
        <v>0.74732750242954327</v>
      </c>
      <c r="F290">
        <v>0.76120857699805067</v>
      </c>
      <c r="G290">
        <v>0.77183513248282631</v>
      </c>
    </row>
    <row r="291" spans="1:7" x14ac:dyDescent="0.3">
      <c r="A291" s="3">
        <v>1804</v>
      </c>
      <c r="B291" s="4" t="s">
        <v>285</v>
      </c>
      <c r="C291" s="18">
        <v>9.0383645603010192E-3</v>
      </c>
      <c r="D291">
        <v>0.75493431855500825</v>
      </c>
      <c r="E291">
        <v>0.75254831903903519</v>
      </c>
      <c r="F291">
        <v>0.75643096410754207</v>
      </c>
      <c r="G291">
        <v>0.76187384117099421</v>
      </c>
    </row>
    <row r="292" spans="1:7" x14ac:dyDescent="0.3">
      <c r="A292" s="3">
        <v>1805</v>
      </c>
      <c r="B292" s="4" t="s">
        <v>286</v>
      </c>
      <c r="C292" s="18">
        <v>-4.2923060414207535E-4</v>
      </c>
      <c r="D292">
        <v>0.75135645199339463</v>
      </c>
      <c r="E292">
        <v>0.74722027836093619</v>
      </c>
      <c r="F292">
        <v>0.74249494478145905</v>
      </c>
      <c r="G292">
        <v>0.74988334111059263</v>
      </c>
    </row>
    <row r="293" spans="1:7" x14ac:dyDescent="0.3">
      <c r="A293" s="3">
        <v>1811</v>
      </c>
      <c r="B293" s="4" t="s">
        <v>287</v>
      </c>
      <c r="C293" s="18">
        <v>-2.4226110363391659E-2</v>
      </c>
      <c r="D293">
        <v>0.75867487233206754</v>
      </c>
      <c r="E293">
        <v>0.76213592233009708</v>
      </c>
      <c r="F293">
        <v>0.76826064109301107</v>
      </c>
      <c r="G293">
        <v>0.77176470588235291</v>
      </c>
    </row>
    <row r="294" spans="1:7" x14ac:dyDescent="0.3">
      <c r="A294" s="3">
        <v>1812</v>
      </c>
      <c r="B294" s="4" t="s">
        <v>288</v>
      </c>
      <c r="C294" s="18">
        <v>-2.9702970297029703E-3</v>
      </c>
      <c r="D294">
        <v>0.74494745351657232</v>
      </c>
      <c r="E294">
        <v>0.77161770790235829</v>
      </c>
      <c r="F294">
        <v>0.77704102776626605</v>
      </c>
      <c r="G294">
        <v>0.79834368530020705</v>
      </c>
    </row>
    <row r="295" spans="1:7" x14ac:dyDescent="0.3">
      <c r="A295" s="3">
        <v>1813</v>
      </c>
      <c r="B295" s="4" t="s">
        <v>289</v>
      </c>
      <c r="C295" s="18">
        <v>-4.0261701056869652E-3</v>
      </c>
      <c r="D295">
        <v>0.80487804878048785</v>
      </c>
      <c r="E295">
        <v>0.79613356766256593</v>
      </c>
      <c r="F295">
        <v>0.81411359724612742</v>
      </c>
      <c r="G295">
        <v>0.80589254766031193</v>
      </c>
    </row>
    <row r="296" spans="1:7" x14ac:dyDescent="0.3">
      <c r="A296" s="3">
        <v>1815</v>
      </c>
      <c r="B296" s="4" t="s">
        <v>290</v>
      </c>
      <c r="C296" s="18">
        <v>9.0090090090090089E-3</v>
      </c>
      <c r="D296">
        <v>0.75757575757575757</v>
      </c>
      <c r="E296">
        <v>0.74187790074973226</v>
      </c>
      <c r="F296">
        <v>0.76008568368439844</v>
      </c>
      <c r="G296">
        <v>0.76876982728234045</v>
      </c>
    </row>
    <row r="297" spans="1:7" x14ac:dyDescent="0.3">
      <c r="A297" s="3">
        <v>1816</v>
      </c>
      <c r="B297" s="4" t="s">
        <v>291</v>
      </c>
      <c r="C297" s="18">
        <v>-1.7786561264822132E-2</v>
      </c>
      <c r="D297">
        <v>0.76941336046117326</v>
      </c>
      <c r="E297">
        <v>0.76595052083333337</v>
      </c>
      <c r="F297">
        <v>0.77824267782426781</v>
      </c>
      <c r="G297">
        <v>0.77055329790559546</v>
      </c>
    </row>
    <row r="298" spans="1:7" x14ac:dyDescent="0.3">
      <c r="A298" s="3">
        <v>1818</v>
      </c>
      <c r="B298" s="4" t="s">
        <v>255</v>
      </c>
      <c r="C298" s="18">
        <v>-5.586592178770949E-3</v>
      </c>
      <c r="D298">
        <v>0.74431999999999998</v>
      </c>
      <c r="E298">
        <v>0.7482780212899186</v>
      </c>
      <c r="F298">
        <v>0.75537799631223113</v>
      </c>
      <c r="G298">
        <v>0.76742751388032082</v>
      </c>
    </row>
    <row r="299" spans="1:7" x14ac:dyDescent="0.3">
      <c r="A299" s="3">
        <v>1820</v>
      </c>
      <c r="B299" s="4" t="s">
        <v>292</v>
      </c>
      <c r="C299" s="18">
        <v>-4.6979865771812077E-3</v>
      </c>
      <c r="D299">
        <v>0.77272727272727271</v>
      </c>
      <c r="E299">
        <v>0.78089304257528558</v>
      </c>
      <c r="F299">
        <v>0.79057591623036649</v>
      </c>
      <c r="G299">
        <v>0.79408658922914466</v>
      </c>
    </row>
    <row r="300" spans="1:7" x14ac:dyDescent="0.3">
      <c r="A300" s="3">
        <v>1822</v>
      </c>
      <c r="B300" s="4" t="s">
        <v>293</v>
      </c>
      <c r="C300" s="18">
        <v>5.6350238404854792E-3</v>
      </c>
      <c r="D300">
        <v>0.72303206997084546</v>
      </c>
      <c r="E300">
        <v>0.72127582457412109</v>
      </c>
      <c r="F300">
        <v>0.71546465733763909</v>
      </c>
      <c r="G300">
        <v>0.74337866857551893</v>
      </c>
    </row>
    <row r="301" spans="1:7" x14ac:dyDescent="0.3">
      <c r="A301" s="3">
        <v>1824</v>
      </c>
      <c r="B301" s="4" t="s">
        <v>294</v>
      </c>
      <c r="C301" s="18">
        <v>-3.3462224866151104E-3</v>
      </c>
      <c r="D301">
        <v>0.79730458221024259</v>
      </c>
      <c r="E301">
        <v>0.79397525551371706</v>
      </c>
      <c r="F301">
        <v>0.78888888888888886</v>
      </c>
      <c r="G301">
        <v>0.78292555960437271</v>
      </c>
    </row>
    <row r="302" spans="1:7" x14ac:dyDescent="0.3">
      <c r="A302" s="3">
        <v>1825</v>
      </c>
      <c r="B302" s="4" t="s">
        <v>295</v>
      </c>
      <c r="C302" s="18">
        <v>2.050580997949419E-2</v>
      </c>
      <c r="D302">
        <v>0.77657657657657653</v>
      </c>
      <c r="E302">
        <v>0.77396021699819173</v>
      </c>
      <c r="F302">
        <v>0.78442028985507251</v>
      </c>
      <c r="G302">
        <v>0.80072463768115942</v>
      </c>
    </row>
    <row r="303" spans="1:7" x14ac:dyDescent="0.3">
      <c r="A303" s="3">
        <v>1826</v>
      </c>
      <c r="B303" s="4" t="s">
        <v>296</v>
      </c>
      <c r="C303" s="18">
        <v>-3.6853295535081501E-2</v>
      </c>
      <c r="D303">
        <v>0.76346153846153841</v>
      </c>
      <c r="E303">
        <v>0.76280834914611007</v>
      </c>
      <c r="F303">
        <v>0.76730769230769236</v>
      </c>
      <c r="G303">
        <v>0.78446601941747574</v>
      </c>
    </row>
    <row r="304" spans="1:7" x14ac:dyDescent="0.3">
      <c r="A304" s="3">
        <v>1827</v>
      </c>
      <c r="B304" s="4" t="s">
        <v>297</v>
      </c>
      <c r="C304" s="18">
        <v>-8.5531004989308629E-3</v>
      </c>
      <c r="D304">
        <v>0.77836213373403451</v>
      </c>
      <c r="E304">
        <v>0.76323602177140026</v>
      </c>
      <c r="F304">
        <v>0.773768043802887</v>
      </c>
      <c r="G304">
        <v>0.7887920298879203</v>
      </c>
    </row>
    <row r="305" spans="1:7" x14ac:dyDescent="0.3">
      <c r="A305" s="3">
        <v>1828</v>
      </c>
      <c r="B305" s="4" t="s">
        <v>298</v>
      </c>
      <c r="C305" s="18">
        <v>-7.2022160664819944E-3</v>
      </c>
      <c r="D305">
        <v>0.77638015373864433</v>
      </c>
      <c r="E305">
        <v>0.76879831342234717</v>
      </c>
      <c r="F305">
        <v>0.7654494382022472</v>
      </c>
      <c r="G305">
        <v>0.76761074800290485</v>
      </c>
    </row>
    <row r="306" spans="1:7" x14ac:dyDescent="0.3">
      <c r="A306" s="3">
        <v>1832</v>
      </c>
      <c r="B306" s="4" t="s">
        <v>299</v>
      </c>
      <c r="C306" s="18">
        <v>-4.4414834554741279E-4</v>
      </c>
      <c r="D306">
        <v>0.74779151943462896</v>
      </c>
      <c r="E306">
        <v>0.74297012302284715</v>
      </c>
      <c r="F306">
        <v>0.74723328906595843</v>
      </c>
      <c r="G306">
        <v>0.74293405114401079</v>
      </c>
    </row>
    <row r="307" spans="1:7" x14ac:dyDescent="0.3">
      <c r="A307" s="3">
        <v>1833</v>
      </c>
      <c r="B307" s="4" t="s">
        <v>300</v>
      </c>
      <c r="C307" s="18">
        <v>3.2405642394205108E-3</v>
      </c>
      <c r="D307">
        <v>0.76305220883534142</v>
      </c>
      <c r="E307">
        <v>0.75988058003980663</v>
      </c>
      <c r="F307">
        <v>0.76640045636052478</v>
      </c>
      <c r="G307">
        <v>0.76593051062034045</v>
      </c>
    </row>
    <row r="308" spans="1:7" x14ac:dyDescent="0.3">
      <c r="A308" s="3">
        <v>1834</v>
      </c>
      <c r="B308" s="4" t="s">
        <v>301</v>
      </c>
      <c r="C308" s="18">
        <v>-8.3333333333333332E-3</v>
      </c>
      <c r="D308">
        <v>0.80317080466646729</v>
      </c>
      <c r="E308">
        <v>0.79125486672656486</v>
      </c>
      <c r="F308">
        <v>0.79664067186562693</v>
      </c>
      <c r="G308">
        <v>0.80397553516819575</v>
      </c>
    </row>
    <row r="309" spans="1:7" x14ac:dyDescent="0.3">
      <c r="A309" s="3">
        <v>1835</v>
      </c>
      <c r="B309" s="4" t="s">
        <v>302</v>
      </c>
      <c r="C309" s="18">
        <v>4.4052863436123343E-3</v>
      </c>
      <c r="D309">
        <v>0.78113879003558717</v>
      </c>
      <c r="E309">
        <v>0.77595155709342556</v>
      </c>
      <c r="F309">
        <v>0.75626620570440795</v>
      </c>
      <c r="G309">
        <v>0.77374784110535411</v>
      </c>
    </row>
    <row r="310" spans="1:7" x14ac:dyDescent="0.3">
      <c r="A310" s="3">
        <v>1836</v>
      </c>
      <c r="B310" s="4" t="s">
        <v>303</v>
      </c>
      <c r="C310" s="18">
        <v>-8.8070456365092076E-3</v>
      </c>
      <c r="D310">
        <v>0.80074191838897724</v>
      </c>
      <c r="E310">
        <v>0.80415667466027174</v>
      </c>
      <c r="F310">
        <v>0.80755640119597716</v>
      </c>
      <c r="G310">
        <v>0.81725342649825317</v>
      </c>
    </row>
    <row r="311" spans="1:7" x14ac:dyDescent="0.3">
      <c r="A311" s="3">
        <v>1837</v>
      </c>
      <c r="B311" s="4" t="s">
        <v>304</v>
      </c>
      <c r="C311" s="18">
        <v>-2.3636936653009771E-3</v>
      </c>
      <c r="D311">
        <v>0.7985444573357241</v>
      </c>
      <c r="E311">
        <v>0.79025002615336337</v>
      </c>
      <c r="F311">
        <v>0.79153702551337901</v>
      </c>
      <c r="G311">
        <v>0.802541243979916</v>
      </c>
    </row>
    <row r="312" spans="1:7" x14ac:dyDescent="0.3">
      <c r="A312" s="3">
        <v>1838</v>
      </c>
      <c r="B312" s="4" t="s">
        <v>305</v>
      </c>
      <c r="C312" s="18">
        <v>-1.0010010010010012E-2</v>
      </c>
      <c r="D312">
        <v>0.80371991247264774</v>
      </c>
      <c r="E312">
        <v>0.80229348056912297</v>
      </c>
      <c r="F312">
        <v>0.81255230125523015</v>
      </c>
      <c r="G312">
        <v>0.8200784961784755</v>
      </c>
    </row>
    <row r="313" spans="1:7" x14ac:dyDescent="0.3">
      <c r="A313" s="3">
        <v>1839</v>
      </c>
      <c r="B313" s="4" t="s">
        <v>306</v>
      </c>
      <c r="C313" s="18">
        <v>-6.8027210884353739E-3</v>
      </c>
      <c r="D313">
        <v>0.80459126539753645</v>
      </c>
      <c r="E313">
        <v>0.80089610753290397</v>
      </c>
      <c r="F313">
        <v>0.79595791805094129</v>
      </c>
      <c r="G313">
        <v>0.80231277533039647</v>
      </c>
    </row>
    <row r="314" spans="1:7" x14ac:dyDescent="0.3">
      <c r="A314" s="3">
        <v>1840</v>
      </c>
      <c r="B314" s="4" t="s">
        <v>307</v>
      </c>
      <c r="C314" s="18">
        <v>-7.2479215519079092E-3</v>
      </c>
      <c r="D314">
        <v>0.78538702676633709</v>
      </c>
      <c r="E314">
        <v>0.78231700011980354</v>
      </c>
      <c r="F314">
        <v>0.78529062870699884</v>
      </c>
      <c r="G314">
        <v>0.78720379146919428</v>
      </c>
    </row>
    <row r="315" spans="1:7" x14ac:dyDescent="0.3">
      <c r="A315" s="3">
        <v>1841</v>
      </c>
      <c r="B315" s="4" t="s">
        <v>308</v>
      </c>
      <c r="C315" s="18">
        <v>-1.5345268542199489E-3</v>
      </c>
      <c r="D315">
        <v>0.79098187947745469</v>
      </c>
      <c r="E315">
        <v>0.78583545377438502</v>
      </c>
      <c r="F315">
        <v>0.79054916985951473</v>
      </c>
      <c r="G315">
        <v>0.80306905370843995</v>
      </c>
    </row>
    <row r="316" spans="1:7" x14ac:dyDescent="0.3">
      <c r="A316" s="3">
        <v>1845</v>
      </c>
      <c r="B316" s="4" t="s">
        <v>309</v>
      </c>
      <c r="C316" s="18">
        <v>-2.0212228398180897E-3</v>
      </c>
      <c r="D316">
        <v>0.84693877551020413</v>
      </c>
      <c r="E316">
        <v>0.80792079207920797</v>
      </c>
      <c r="F316">
        <v>0.80677290836653381</v>
      </c>
      <c r="G316">
        <v>0.8137044967880086</v>
      </c>
    </row>
    <row r="317" spans="1:7" x14ac:dyDescent="0.3">
      <c r="A317" s="3">
        <v>1848</v>
      </c>
      <c r="B317" s="4" t="s">
        <v>310</v>
      </c>
      <c r="C317" s="18">
        <v>1.6574585635359115E-2</v>
      </c>
      <c r="D317">
        <v>0.71204901293396872</v>
      </c>
      <c r="E317">
        <v>0.70612244897959187</v>
      </c>
      <c r="F317">
        <v>0.70740223463687146</v>
      </c>
      <c r="G317">
        <v>0.7160142348754448</v>
      </c>
    </row>
    <row r="318" spans="1:7" x14ac:dyDescent="0.3">
      <c r="A318" s="3">
        <v>1849</v>
      </c>
      <c r="B318" s="4" t="s">
        <v>311</v>
      </c>
      <c r="C318" s="18">
        <v>-2.9983342587451417E-2</v>
      </c>
      <c r="D318">
        <v>0.77053016453382084</v>
      </c>
      <c r="E318">
        <v>0.76975299725552504</v>
      </c>
      <c r="F318">
        <v>0.77128571428571424</v>
      </c>
      <c r="G318">
        <v>0.77207348333808035</v>
      </c>
    </row>
    <row r="319" spans="1:7" x14ac:dyDescent="0.3">
      <c r="A319" s="3">
        <v>1850</v>
      </c>
      <c r="B319" s="4" t="s">
        <v>312</v>
      </c>
      <c r="C319" s="18">
        <v>-1.4336917562724014E-2</v>
      </c>
      <c r="D319">
        <v>0.72880215343203225</v>
      </c>
      <c r="E319">
        <v>0.73431241655540724</v>
      </c>
      <c r="F319">
        <v>0.75101763907734054</v>
      </c>
      <c r="G319">
        <v>0.75169606512890097</v>
      </c>
    </row>
    <row r="320" spans="1:7" x14ac:dyDescent="0.3">
      <c r="A320" s="3">
        <v>1851</v>
      </c>
      <c r="B320" s="4" t="s">
        <v>313</v>
      </c>
      <c r="C320" s="18">
        <v>-1.1893434823977166E-2</v>
      </c>
      <c r="D320">
        <v>0.77116120799659715</v>
      </c>
      <c r="E320">
        <v>0.77104886870216172</v>
      </c>
      <c r="F320">
        <v>0.77580160320641278</v>
      </c>
      <c r="G320">
        <v>0.7783792787540601</v>
      </c>
    </row>
    <row r="321" spans="1:7" x14ac:dyDescent="0.3">
      <c r="A321" s="3">
        <v>1852</v>
      </c>
      <c r="B321" s="4" t="s">
        <v>314</v>
      </c>
      <c r="C321" s="18">
        <v>0</v>
      </c>
      <c r="D321">
        <v>0.73125915905760341</v>
      </c>
      <c r="E321">
        <v>0.73662035982691865</v>
      </c>
      <c r="F321">
        <v>0.74453876627051496</v>
      </c>
      <c r="G321">
        <v>0.75096437485818013</v>
      </c>
    </row>
    <row r="322" spans="1:7" x14ac:dyDescent="0.3">
      <c r="A322" s="3">
        <v>1853</v>
      </c>
      <c r="B322" s="4" t="s">
        <v>315</v>
      </c>
      <c r="C322" s="18">
        <v>0</v>
      </c>
      <c r="D322">
        <v>0.63378378378378375</v>
      </c>
      <c r="E322">
        <v>0.65037852718513423</v>
      </c>
      <c r="F322">
        <v>0.66223776223776221</v>
      </c>
      <c r="G322">
        <v>0.69064748201438853</v>
      </c>
    </row>
    <row r="323" spans="1:7" x14ac:dyDescent="0.3">
      <c r="A323" s="3">
        <v>1854</v>
      </c>
      <c r="B323" s="4" t="s">
        <v>316</v>
      </c>
      <c r="C323" s="18">
        <v>-2.0618556701030924E-2</v>
      </c>
      <c r="D323">
        <v>0.76956055734190787</v>
      </c>
      <c r="E323">
        <v>0.76983240223463689</v>
      </c>
      <c r="F323">
        <v>0.7505592841163311</v>
      </c>
      <c r="G323">
        <v>0.76765375854214124</v>
      </c>
    </row>
    <row r="324" spans="1:7" x14ac:dyDescent="0.3">
      <c r="A324" s="3">
        <v>1856</v>
      </c>
      <c r="B324" s="4" t="s">
        <v>317</v>
      </c>
      <c r="C324" s="18">
        <v>-1.7408123791102514E-2</v>
      </c>
      <c r="D324">
        <v>0.78684429641965026</v>
      </c>
      <c r="E324">
        <v>0.77740863787375414</v>
      </c>
      <c r="F324">
        <v>0.81857638888888884</v>
      </c>
      <c r="G324">
        <v>0.80625543006081668</v>
      </c>
    </row>
    <row r="325" spans="1:7" x14ac:dyDescent="0.3">
      <c r="A325" s="3">
        <v>1857</v>
      </c>
      <c r="B325" s="4" t="s">
        <v>318</v>
      </c>
      <c r="C325" s="18">
        <v>-1.876675603217158E-2</v>
      </c>
      <c r="D325">
        <v>0.81112548512289784</v>
      </c>
      <c r="E325">
        <v>0.80289093298291725</v>
      </c>
      <c r="F325">
        <v>0.80402684563758386</v>
      </c>
      <c r="G325">
        <v>0.80529801324503314</v>
      </c>
    </row>
    <row r="326" spans="1:7" x14ac:dyDescent="0.3">
      <c r="A326" s="3">
        <v>1859</v>
      </c>
      <c r="B326" s="4" t="s">
        <v>319</v>
      </c>
      <c r="C326" s="18">
        <v>-6.9177555726364333E-3</v>
      </c>
      <c r="D326">
        <v>0.87692307692307692</v>
      </c>
      <c r="E326">
        <v>0.84108527131782951</v>
      </c>
      <c r="F326">
        <v>0.82239382239382242</v>
      </c>
      <c r="G326">
        <v>0.85603112840466922</v>
      </c>
    </row>
    <row r="327" spans="1:7" x14ac:dyDescent="0.3">
      <c r="A327" s="3">
        <v>1860</v>
      </c>
      <c r="B327" s="4" t="s">
        <v>320</v>
      </c>
      <c r="C327" s="18">
        <v>7.2826182328682987E-3</v>
      </c>
      <c r="D327">
        <v>0.7808510638297872</v>
      </c>
      <c r="E327">
        <v>0.76271186440677963</v>
      </c>
      <c r="F327">
        <v>0.72782258064516125</v>
      </c>
      <c r="G327">
        <v>0.77521008403361347</v>
      </c>
    </row>
    <row r="328" spans="1:7" x14ac:dyDescent="0.3">
      <c r="A328" s="3">
        <v>1865</v>
      </c>
      <c r="B328" s="4" t="s">
        <v>321</v>
      </c>
      <c r="C328" s="18">
        <v>-1.6647591301633543E-3</v>
      </c>
      <c r="D328">
        <v>0.73466574776016536</v>
      </c>
      <c r="E328">
        <v>0.75708215297450421</v>
      </c>
      <c r="F328">
        <v>0.78102189781021902</v>
      </c>
      <c r="G328">
        <v>0.78646616541353387</v>
      </c>
    </row>
    <row r="329" spans="1:7" x14ac:dyDescent="0.3">
      <c r="A329" s="3">
        <v>1866</v>
      </c>
      <c r="B329" s="4" t="s">
        <v>322</v>
      </c>
      <c r="C329" s="18">
        <v>6.0930116886346673E-3</v>
      </c>
      <c r="D329">
        <v>0.83841463414634143</v>
      </c>
      <c r="E329">
        <v>0.8437025796661608</v>
      </c>
      <c r="F329">
        <v>0.83486238532110091</v>
      </c>
      <c r="G329">
        <v>0.83359253499222397</v>
      </c>
    </row>
    <row r="330" spans="1:7" x14ac:dyDescent="0.3">
      <c r="A330" s="3">
        <v>1867</v>
      </c>
      <c r="B330" s="4" t="s">
        <v>127</v>
      </c>
      <c r="C330" s="18">
        <v>-2.6686999618757146E-3</v>
      </c>
      <c r="D330">
        <v>0.7954441913439636</v>
      </c>
      <c r="E330">
        <v>0.80444646098003625</v>
      </c>
      <c r="F330">
        <v>0.80969642048029</v>
      </c>
      <c r="G330">
        <v>0.81683168316831678</v>
      </c>
    </row>
    <row r="331" spans="1:7" x14ac:dyDescent="0.3">
      <c r="A331" s="3">
        <v>1868</v>
      </c>
      <c r="B331" s="4" t="s">
        <v>323</v>
      </c>
      <c r="C331" s="18">
        <v>-2.0259854657564413E-2</v>
      </c>
      <c r="D331">
        <v>0.73109243697478987</v>
      </c>
      <c r="E331">
        <v>0.72779369627507162</v>
      </c>
      <c r="F331">
        <v>0.71345029239766078</v>
      </c>
      <c r="G331">
        <v>0.7410714285714286</v>
      </c>
    </row>
    <row r="332" spans="1:7" x14ac:dyDescent="0.3">
      <c r="A332" s="3">
        <v>1870</v>
      </c>
      <c r="B332" s="4" t="s">
        <v>324</v>
      </c>
      <c r="C332" s="18">
        <v>1.1248918373233344E-2</v>
      </c>
      <c r="D332">
        <v>0.80243161094224924</v>
      </c>
      <c r="E332">
        <v>0.78494623655913975</v>
      </c>
      <c r="F332">
        <v>0.7890743550834598</v>
      </c>
      <c r="G332">
        <v>0.79294478527607359</v>
      </c>
    </row>
    <row r="333" spans="1:7" x14ac:dyDescent="0.3">
      <c r="A333" s="3">
        <v>1871</v>
      </c>
      <c r="B333" s="4" t="s">
        <v>325</v>
      </c>
      <c r="C333" s="18">
        <v>-2.6723786209710321E-2</v>
      </c>
      <c r="D333">
        <v>0.76097940147687526</v>
      </c>
      <c r="E333">
        <v>0.77410679984633113</v>
      </c>
      <c r="F333">
        <v>0.78432864206922781</v>
      </c>
      <c r="G333">
        <v>0.78488589599700709</v>
      </c>
    </row>
    <row r="334" spans="1:7" x14ac:dyDescent="0.3">
      <c r="A334" s="3">
        <v>1874</v>
      </c>
      <c r="B334" s="4" t="s">
        <v>326</v>
      </c>
      <c r="C334" s="18">
        <v>-2.7153558052434457E-2</v>
      </c>
      <c r="D334">
        <v>0.75714285714285712</v>
      </c>
      <c r="E334">
        <v>0.75075987841945291</v>
      </c>
      <c r="F334">
        <v>0.75645756457564572</v>
      </c>
      <c r="G334">
        <v>0.75973154362416107</v>
      </c>
    </row>
    <row r="335" spans="1:7" x14ac:dyDescent="0.3">
      <c r="A335" s="3">
        <v>1902</v>
      </c>
      <c r="B335" s="4" t="s">
        <v>327</v>
      </c>
      <c r="C335" s="18">
        <v>1.3366297363758956E-2</v>
      </c>
      <c r="D335">
        <v>0.78231292517006801</v>
      </c>
      <c r="E335">
        <v>0.7639751552795031</v>
      </c>
      <c r="F335">
        <v>0.76687116564417179</v>
      </c>
      <c r="G335">
        <v>0.76802507836990597</v>
      </c>
    </row>
    <row r="336" spans="1:7" x14ac:dyDescent="0.3">
      <c r="A336" s="3">
        <v>1903</v>
      </c>
      <c r="B336" s="4" t="s">
        <v>328</v>
      </c>
      <c r="C336" s="18">
        <v>2.8203062046736505E-4</v>
      </c>
      <c r="D336">
        <v>0.76150089951169364</v>
      </c>
      <c r="E336">
        <v>0.75708812260536396</v>
      </c>
      <c r="F336">
        <v>0.75880829015544038</v>
      </c>
      <c r="G336">
        <v>0.77181032224259893</v>
      </c>
    </row>
    <row r="337" spans="1:7" x14ac:dyDescent="0.3">
      <c r="A337" s="3">
        <v>1911</v>
      </c>
      <c r="B337" s="4" t="s">
        <v>329</v>
      </c>
      <c r="C337" s="18">
        <v>-2.3907103825136611E-2</v>
      </c>
      <c r="D337">
        <v>0.73489010989010994</v>
      </c>
      <c r="E337">
        <v>0.75265818371971416</v>
      </c>
      <c r="F337">
        <v>0.75466385075677578</v>
      </c>
      <c r="G337">
        <v>0.76893066146479871</v>
      </c>
    </row>
    <row r="338" spans="1:7" x14ac:dyDescent="0.3">
      <c r="A338" s="3">
        <v>1913</v>
      </c>
      <c r="B338" s="4" t="s">
        <v>330</v>
      </c>
      <c r="C338" s="18">
        <v>5.0100200400801601E-3</v>
      </c>
      <c r="D338">
        <v>0.81266726137377343</v>
      </c>
      <c r="E338">
        <v>0.81639928698752229</v>
      </c>
      <c r="F338">
        <v>0.81455190771960961</v>
      </c>
      <c r="G338">
        <v>0.80452488687782808</v>
      </c>
    </row>
    <row r="339" spans="1:7" x14ac:dyDescent="0.3">
      <c r="A339" s="3">
        <v>1917</v>
      </c>
      <c r="B339" s="4" t="s">
        <v>331</v>
      </c>
      <c r="C339" s="18">
        <v>-3.6231884057971015E-3</v>
      </c>
      <c r="D339">
        <v>0.77882827518830167</v>
      </c>
      <c r="E339">
        <v>0.78069297642128965</v>
      </c>
      <c r="F339">
        <v>0.78448888751506907</v>
      </c>
      <c r="G339">
        <v>0.7917316931362649</v>
      </c>
    </row>
    <row r="340" spans="1:7" x14ac:dyDescent="0.3">
      <c r="A340" s="3">
        <v>1919</v>
      </c>
      <c r="B340" s="4" t="s">
        <v>332</v>
      </c>
      <c r="C340" s="18">
        <v>-1.0743061772605193E-2</v>
      </c>
      <c r="D340">
        <v>0.71738000346560393</v>
      </c>
      <c r="E340">
        <v>0.7180113388573921</v>
      </c>
      <c r="F340">
        <v>0.72120464952448049</v>
      </c>
      <c r="G340">
        <v>0.73069796170475598</v>
      </c>
    </row>
    <row r="341" spans="1:7" x14ac:dyDescent="0.3">
      <c r="A341" s="3">
        <v>1920</v>
      </c>
      <c r="B341" s="4" t="s">
        <v>333</v>
      </c>
      <c r="C341" s="18">
        <v>-1.7907634307257305E-2</v>
      </c>
      <c r="D341">
        <v>0.72337821297429616</v>
      </c>
      <c r="E341">
        <v>0.73076923076923073</v>
      </c>
      <c r="F341">
        <v>0.74847374847374848</v>
      </c>
      <c r="G341">
        <v>0.73852040816326525</v>
      </c>
    </row>
    <row r="342" spans="1:7" x14ac:dyDescent="0.3">
      <c r="A342" s="3">
        <v>1922</v>
      </c>
      <c r="B342" s="4" t="s">
        <v>334</v>
      </c>
      <c r="C342" s="18">
        <v>1.2817290776577029E-2</v>
      </c>
      <c r="D342">
        <v>0.76817792985457656</v>
      </c>
      <c r="E342">
        <v>0.75873827791986359</v>
      </c>
      <c r="F342">
        <v>0.73954703832752611</v>
      </c>
      <c r="G342">
        <v>0.74956970740103268</v>
      </c>
    </row>
    <row r="343" spans="1:7" x14ac:dyDescent="0.3">
      <c r="A343" s="3">
        <v>1923</v>
      </c>
      <c r="B343" s="4" t="s">
        <v>335</v>
      </c>
      <c r="C343" s="18">
        <v>-1.9317160826594789E-2</v>
      </c>
      <c r="D343">
        <v>0.75</v>
      </c>
      <c r="E343">
        <v>0.74423524434101962</v>
      </c>
      <c r="F343">
        <v>0.74456407008655268</v>
      </c>
      <c r="G343">
        <v>0.75329087048832277</v>
      </c>
    </row>
    <row r="344" spans="1:7" x14ac:dyDescent="0.3">
      <c r="A344" s="3">
        <v>1924</v>
      </c>
      <c r="B344" s="4" t="s">
        <v>336</v>
      </c>
      <c r="C344" s="18">
        <v>1.0297146219476316E-3</v>
      </c>
      <c r="D344">
        <v>0.73737373737373735</v>
      </c>
      <c r="E344">
        <v>0.71816881258941345</v>
      </c>
      <c r="F344">
        <v>0.73812949640287773</v>
      </c>
      <c r="G344">
        <v>0.72349570200573066</v>
      </c>
    </row>
    <row r="345" spans="1:7" x14ac:dyDescent="0.3">
      <c r="A345" s="3">
        <v>1925</v>
      </c>
      <c r="B345" s="4" t="s">
        <v>337</v>
      </c>
      <c r="C345" s="18">
        <v>-1.4310246136233543E-3</v>
      </c>
      <c r="D345">
        <v>0.75177304964539005</v>
      </c>
      <c r="E345">
        <v>0.72</v>
      </c>
      <c r="F345">
        <v>0.72222222222222221</v>
      </c>
      <c r="G345">
        <v>0.71223021582733814</v>
      </c>
    </row>
    <row r="346" spans="1:7" x14ac:dyDescent="0.3">
      <c r="A346" s="3">
        <v>1926</v>
      </c>
      <c r="B346" s="4" t="s">
        <v>338</v>
      </c>
      <c r="C346" s="18">
        <v>-3.0901287553648068E-2</v>
      </c>
      <c r="D346">
        <v>0.69838249286393905</v>
      </c>
      <c r="E346">
        <v>0.69696969696969702</v>
      </c>
      <c r="F346">
        <v>0.69767441860465118</v>
      </c>
      <c r="G346">
        <v>0.70860927152317876</v>
      </c>
    </row>
    <row r="347" spans="1:7" x14ac:dyDescent="0.3">
      <c r="A347" s="3">
        <v>1927</v>
      </c>
      <c r="B347" s="4" t="s">
        <v>339</v>
      </c>
      <c r="C347" s="18">
        <v>-1.4973958333333332E-2</v>
      </c>
      <c r="D347">
        <v>0.72799999999999998</v>
      </c>
      <c r="E347">
        <v>0.7457284172661871</v>
      </c>
      <c r="F347">
        <v>0.74256756756756759</v>
      </c>
      <c r="G347">
        <v>0.7571819425444597</v>
      </c>
    </row>
    <row r="348" spans="1:7" x14ac:dyDescent="0.3">
      <c r="A348" s="3">
        <v>1928</v>
      </c>
      <c r="B348" s="4" t="s">
        <v>340</v>
      </c>
      <c r="C348" s="18">
        <v>-1.2725344644750796E-2</v>
      </c>
      <c r="D348">
        <v>0.70331325301204817</v>
      </c>
      <c r="E348">
        <v>0.72406181015452542</v>
      </c>
      <c r="F348">
        <v>0.72839506172839508</v>
      </c>
      <c r="G348">
        <v>0.73858615611192935</v>
      </c>
    </row>
    <row r="349" spans="1:7" x14ac:dyDescent="0.3">
      <c r="A349" s="3">
        <v>1929</v>
      </c>
      <c r="B349" s="4" t="s">
        <v>341</v>
      </c>
      <c r="C349" s="18">
        <v>-1.5521064301552106E-2</v>
      </c>
      <c r="D349">
        <v>0.76770325964780817</v>
      </c>
      <c r="E349">
        <v>0.76809601200150024</v>
      </c>
      <c r="F349">
        <v>0.7740918264379415</v>
      </c>
      <c r="G349">
        <v>0.78427393785668986</v>
      </c>
    </row>
    <row r="350" spans="1:7" x14ac:dyDescent="0.3">
      <c r="A350" s="3">
        <v>1931</v>
      </c>
      <c r="B350" s="4" t="s">
        <v>342</v>
      </c>
      <c r="C350" s="18">
        <v>3.0058399175541049E-3</v>
      </c>
      <c r="D350">
        <v>0.77654320987654324</v>
      </c>
      <c r="E350">
        <v>0.77411477411477414</v>
      </c>
      <c r="F350">
        <v>0.78666666666666663</v>
      </c>
      <c r="G350">
        <v>0.78155339805825241</v>
      </c>
    </row>
    <row r="351" spans="1:7" x14ac:dyDescent="0.3">
      <c r="A351" s="3">
        <v>1933</v>
      </c>
      <c r="B351" s="4" t="s">
        <v>343</v>
      </c>
      <c r="C351" s="18">
        <v>-4.9531222359808953E-3</v>
      </c>
      <c r="D351">
        <v>0.74271844660194175</v>
      </c>
      <c r="E351">
        <v>0.79155672823218992</v>
      </c>
      <c r="F351">
        <v>0.79030144167758842</v>
      </c>
      <c r="G351">
        <v>0.79702300405953996</v>
      </c>
    </row>
    <row r="352" spans="1:7" x14ac:dyDescent="0.3">
      <c r="A352" s="3">
        <v>1936</v>
      </c>
      <c r="B352" s="4" t="s">
        <v>344</v>
      </c>
      <c r="C352" s="18">
        <v>-4.8608042421564293E-3</v>
      </c>
      <c r="D352">
        <v>0.71125000000000005</v>
      </c>
      <c r="E352">
        <v>0.71905940594059403</v>
      </c>
      <c r="F352">
        <v>0.72648514851485146</v>
      </c>
      <c r="G352">
        <v>0.73544303797468358</v>
      </c>
    </row>
    <row r="353" spans="1:7" x14ac:dyDescent="0.3">
      <c r="A353" s="3">
        <v>1938</v>
      </c>
      <c r="B353" s="4" t="s">
        <v>345</v>
      </c>
      <c r="C353" s="18">
        <v>-1.0427528675703859E-2</v>
      </c>
      <c r="D353">
        <v>0.68339416058394165</v>
      </c>
      <c r="E353">
        <v>0.72007366482504609</v>
      </c>
      <c r="F353">
        <v>0.72617946345975948</v>
      </c>
      <c r="G353">
        <v>0.73534971644612479</v>
      </c>
    </row>
    <row r="354" spans="1:7" x14ac:dyDescent="0.3">
      <c r="A354" s="3">
        <v>1939</v>
      </c>
      <c r="B354" s="4" t="s">
        <v>346</v>
      </c>
      <c r="C354" s="18">
        <v>-8.0818965517241385E-3</v>
      </c>
      <c r="D354">
        <v>0.74783634933123522</v>
      </c>
      <c r="E354">
        <v>0.74901652242328876</v>
      </c>
      <c r="F354">
        <v>0.74882445141065834</v>
      </c>
      <c r="G354">
        <v>0.74325908558030485</v>
      </c>
    </row>
    <row r="355" spans="1:7" x14ac:dyDescent="0.3">
      <c r="A355" s="3">
        <v>1940</v>
      </c>
      <c r="B355" s="4" t="s">
        <v>347</v>
      </c>
      <c r="C355" s="18">
        <v>-1.6416510318949345E-2</v>
      </c>
      <c r="D355">
        <v>0.75275641025641027</v>
      </c>
      <c r="E355">
        <v>0.75498375899624226</v>
      </c>
      <c r="F355">
        <v>0.7602457718375879</v>
      </c>
      <c r="G355">
        <v>0.76582996972754791</v>
      </c>
    </row>
    <row r="356" spans="1:7" x14ac:dyDescent="0.3">
      <c r="A356" s="3">
        <v>1941</v>
      </c>
      <c r="B356" s="4" t="s">
        <v>348</v>
      </c>
      <c r="C356" s="18">
        <v>-2.7350427350427355E-3</v>
      </c>
      <c r="D356">
        <v>0.77449168207024033</v>
      </c>
      <c r="E356">
        <v>0.74354243542435428</v>
      </c>
      <c r="F356">
        <v>0.76930147058823528</v>
      </c>
      <c r="G356">
        <v>0.76979071883530481</v>
      </c>
    </row>
    <row r="357" spans="1:7" x14ac:dyDescent="0.3">
      <c r="A357" s="3">
        <v>1942</v>
      </c>
      <c r="B357" s="4" t="s">
        <v>349</v>
      </c>
      <c r="C357" s="18">
        <v>-7.0792880258899668E-3</v>
      </c>
      <c r="D357">
        <v>0.78169014084507038</v>
      </c>
      <c r="E357">
        <v>0.74914089347079038</v>
      </c>
      <c r="F357">
        <v>0.79225352112676062</v>
      </c>
      <c r="G357">
        <v>0.75524475524475521</v>
      </c>
    </row>
    <row r="358" spans="1:7" x14ac:dyDescent="0.3">
      <c r="A358" s="3">
        <v>1943</v>
      </c>
      <c r="B358" s="4" t="s">
        <v>350</v>
      </c>
      <c r="C358" s="18">
        <v>-1.7973856209150329E-2</v>
      </c>
      <c r="D358">
        <v>0.76142857142857145</v>
      </c>
      <c r="E358">
        <v>0.75832127351664258</v>
      </c>
      <c r="F358">
        <v>0.76991150442477874</v>
      </c>
      <c r="G358">
        <v>0.78656716417910444</v>
      </c>
    </row>
    <row r="359" spans="1:7" x14ac:dyDescent="0.3">
      <c r="A359" s="3">
        <v>2002</v>
      </c>
      <c r="B359" s="4" t="s">
        <v>351</v>
      </c>
      <c r="C359" s="18">
        <v>-1.3744075829383886E-2</v>
      </c>
      <c r="D359">
        <v>0.74568500539374327</v>
      </c>
      <c r="E359">
        <v>0.73969280517380764</v>
      </c>
      <c r="F359">
        <v>0.75095576187875479</v>
      </c>
      <c r="G359">
        <v>0.73932212730779834</v>
      </c>
    </row>
    <row r="360" spans="1:7" x14ac:dyDescent="0.3">
      <c r="A360" s="3">
        <v>2003</v>
      </c>
      <c r="B360" s="4" t="s">
        <v>352</v>
      </c>
      <c r="C360" s="18">
        <v>-2.303994695839549E-2</v>
      </c>
      <c r="D360">
        <v>0.73784722222222221</v>
      </c>
      <c r="E360">
        <v>0.7276632302405498</v>
      </c>
      <c r="F360">
        <v>0.7406440382941688</v>
      </c>
      <c r="G360">
        <v>0.74445430346051467</v>
      </c>
    </row>
    <row r="361" spans="1:7" x14ac:dyDescent="0.3">
      <c r="A361" s="3">
        <v>2004</v>
      </c>
      <c r="B361" s="4" t="s">
        <v>353</v>
      </c>
      <c r="C361" s="18">
        <v>2.8481913984619768E-4</v>
      </c>
      <c r="D361">
        <v>0.74137931034482762</v>
      </c>
      <c r="E361">
        <v>0.70707070707070707</v>
      </c>
      <c r="F361">
        <v>0.74099485420240141</v>
      </c>
      <c r="G361">
        <v>0.73859649122807014</v>
      </c>
    </row>
    <row r="362" spans="1:7" x14ac:dyDescent="0.3">
      <c r="A362" s="3">
        <v>2011</v>
      </c>
      <c r="B362" s="4" t="s">
        <v>354</v>
      </c>
      <c r="C362" s="18">
        <v>-7.4677528852681611E-3</v>
      </c>
      <c r="D362">
        <v>0.72753209700427957</v>
      </c>
      <c r="E362">
        <v>0.73857404021937845</v>
      </c>
      <c r="F362">
        <v>0.76202812731310143</v>
      </c>
      <c r="G362">
        <v>0.77119279819954989</v>
      </c>
    </row>
    <row r="363" spans="1:7" x14ac:dyDescent="0.3">
      <c r="A363" s="3">
        <v>2012</v>
      </c>
      <c r="B363" s="4" t="s">
        <v>355</v>
      </c>
      <c r="C363" s="18">
        <v>1.453840562151684E-3</v>
      </c>
      <c r="D363">
        <v>0.74475524475524479</v>
      </c>
      <c r="E363">
        <v>0.74752904456389802</v>
      </c>
      <c r="F363">
        <v>0.74995679972351825</v>
      </c>
      <c r="G363">
        <v>0.75181221953745259</v>
      </c>
    </row>
    <row r="364" spans="1:7" x14ac:dyDescent="0.3">
      <c r="A364" s="3">
        <v>2014</v>
      </c>
      <c r="B364" s="4" t="s">
        <v>356</v>
      </c>
      <c r="C364" s="18">
        <v>-2.5504782146652496E-2</v>
      </c>
      <c r="D364">
        <v>0.75230202578268879</v>
      </c>
      <c r="E364">
        <v>0.74358974358974361</v>
      </c>
      <c r="F364">
        <v>0.74293527803099357</v>
      </c>
      <c r="G364">
        <v>0.75418994413407825</v>
      </c>
    </row>
    <row r="365" spans="1:7" x14ac:dyDescent="0.3">
      <c r="A365" s="3">
        <v>2015</v>
      </c>
      <c r="B365" s="4" t="s">
        <v>357</v>
      </c>
      <c r="C365" s="18">
        <v>2.2504892367906065E-2</v>
      </c>
      <c r="D365">
        <v>0.72484599589322385</v>
      </c>
      <c r="E365">
        <v>0.7332873880082702</v>
      </c>
      <c r="F365">
        <v>0.71974965229485399</v>
      </c>
      <c r="G365">
        <v>0.73238482384823844</v>
      </c>
    </row>
    <row r="366" spans="1:7" x14ac:dyDescent="0.3">
      <c r="A366" s="3">
        <v>2017</v>
      </c>
      <c r="B366" s="4" t="s">
        <v>358</v>
      </c>
      <c r="C366" s="18">
        <v>-3.7974683544303799E-2</v>
      </c>
      <c r="D366">
        <v>0.71508903467666352</v>
      </c>
      <c r="E366">
        <v>0.73102785782901059</v>
      </c>
      <c r="F366">
        <v>0.7425552353506244</v>
      </c>
      <c r="G366">
        <v>0.76224489795918371</v>
      </c>
    </row>
    <row r="367" spans="1:7" x14ac:dyDescent="0.3">
      <c r="A367" s="3">
        <v>2018</v>
      </c>
      <c r="B367" s="4" t="s">
        <v>359</v>
      </c>
      <c r="C367" s="18">
        <v>3.249390739236393E-3</v>
      </c>
      <c r="D367">
        <v>0.68430034129692829</v>
      </c>
      <c r="E367">
        <v>0.6707105719237435</v>
      </c>
      <c r="F367">
        <v>0.68365553602811946</v>
      </c>
      <c r="G367">
        <v>0.66960352422907488</v>
      </c>
    </row>
    <row r="368" spans="1:7" x14ac:dyDescent="0.3">
      <c r="A368" s="3">
        <v>2019</v>
      </c>
      <c r="B368" s="4" t="s">
        <v>360</v>
      </c>
      <c r="C368" s="18">
        <v>-6.4834825563445508E-3</v>
      </c>
      <c r="D368">
        <v>0.71103896103896103</v>
      </c>
      <c r="E368">
        <v>0.70701168614357257</v>
      </c>
      <c r="F368">
        <v>0.68723584108199498</v>
      </c>
      <c r="G368">
        <v>0.7142857142857143</v>
      </c>
    </row>
    <row r="369" spans="1:7" x14ac:dyDescent="0.3">
      <c r="A369" s="3">
        <v>2020</v>
      </c>
      <c r="B369" s="4" t="s">
        <v>361</v>
      </c>
      <c r="C369" s="18">
        <v>-5.0454086781029257E-3</v>
      </c>
      <c r="D369">
        <v>0.72739916550764949</v>
      </c>
      <c r="E369">
        <v>0.72374100719424461</v>
      </c>
      <c r="F369">
        <v>0.7435530085959885</v>
      </c>
      <c r="G369">
        <v>0.72753623188405792</v>
      </c>
    </row>
    <row r="370" spans="1:7" x14ac:dyDescent="0.3">
      <c r="A370" s="3">
        <v>2021</v>
      </c>
      <c r="B370" s="4" t="s">
        <v>362</v>
      </c>
      <c r="C370" s="18">
        <v>-1.036653091447612E-2</v>
      </c>
      <c r="D370">
        <v>0.65888456549935148</v>
      </c>
      <c r="E370">
        <v>0.65888456549935148</v>
      </c>
      <c r="F370">
        <v>0.65298013245033115</v>
      </c>
      <c r="G370">
        <v>0.65530799475753609</v>
      </c>
    </row>
    <row r="371" spans="1:7" x14ac:dyDescent="0.3">
      <c r="A371" s="3">
        <v>2022</v>
      </c>
      <c r="B371" s="4" t="s">
        <v>363</v>
      </c>
      <c r="C371" s="18">
        <v>-1.5567086730911785E-2</v>
      </c>
      <c r="D371">
        <v>0.64669843430905383</v>
      </c>
      <c r="E371">
        <v>0.64487267721954578</v>
      </c>
      <c r="F371">
        <v>0.63202846975088967</v>
      </c>
      <c r="G371">
        <v>0.64884393063583812</v>
      </c>
    </row>
    <row r="372" spans="1:7" x14ac:dyDescent="0.3">
      <c r="A372" s="3">
        <v>2023</v>
      </c>
      <c r="B372" s="4" t="s">
        <v>364</v>
      </c>
      <c r="C372" s="18">
        <v>1.3876843018213356E-2</v>
      </c>
      <c r="D372">
        <v>0.76470588235294112</v>
      </c>
      <c r="E372">
        <v>0.76758409785932724</v>
      </c>
      <c r="F372">
        <v>0.77460317460317463</v>
      </c>
      <c r="G372">
        <v>0.797427652733119</v>
      </c>
    </row>
    <row r="373" spans="1:7" x14ac:dyDescent="0.3">
      <c r="A373" s="3">
        <v>2024</v>
      </c>
      <c r="B373" s="4" t="s">
        <v>365</v>
      </c>
      <c r="C373" s="18">
        <v>-2.0345879959308239E-3</v>
      </c>
      <c r="D373">
        <v>0.72246696035242286</v>
      </c>
      <c r="E373">
        <v>0.77030162412993042</v>
      </c>
      <c r="F373">
        <v>0.75514874141876431</v>
      </c>
      <c r="G373">
        <v>0.7597254004576659</v>
      </c>
    </row>
    <row r="374" spans="1:7" x14ac:dyDescent="0.3">
      <c r="A374" s="3">
        <v>2025</v>
      </c>
      <c r="B374" s="4" t="s">
        <v>366</v>
      </c>
      <c r="C374" s="18">
        <v>-7.5290896646132786E-3</v>
      </c>
      <c r="D374">
        <v>0.7232375979112271</v>
      </c>
      <c r="E374">
        <v>0.72620599739243807</v>
      </c>
      <c r="F374">
        <v>0.70460704607046065</v>
      </c>
      <c r="G374">
        <v>0.73614775725593673</v>
      </c>
    </row>
    <row r="375" spans="1:7" x14ac:dyDescent="0.3">
      <c r="A375" s="3">
        <v>2027</v>
      </c>
      <c r="B375" s="4" t="s">
        <v>367</v>
      </c>
      <c r="C375" s="18">
        <v>-3.177966101694915E-3</v>
      </c>
      <c r="D375">
        <v>0.72467532467532469</v>
      </c>
      <c r="E375">
        <v>0.73688212927756658</v>
      </c>
      <c r="F375">
        <v>0.75108257428699421</v>
      </c>
      <c r="G375">
        <v>0.74411677092642237</v>
      </c>
    </row>
    <row r="376" spans="1:7" x14ac:dyDescent="0.3">
      <c r="A376" s="3">
        <v>2028</v>
      </c>
      <c r="B376" s="4" t="s">
        <v>368</v>
      </c>
      <c r="C376" s="18">
        <v>3.0932390631904548E-3</v>
      </c>
      <c r="D376">
        <v>0.74294336943014383</v>
      </c>
      <c r="E376">
        <v>0.73711158192090398</v>
      </c>
      <c r="F376">
        <v>0.73728077791283209</v>
      </c>
      <c r="G376">
        <v>0.75478593804385663</v>
      </c>
    </row>
    <row r="377" spans="1:7" x14ac:dyDescent="0.3">
      <c r="A377" s="3">
        <v>2030</v>
      </c>
      <c r="B377" s="6" t="s">
        <v>369</v>
      </c>
      <c r="C377" s="18">
        <v>-1.4747812407826172E-3</v>
      </c>
      <c r="D377">
        <v>0.71134676564156951</v>
      </c>
      <c r="E377">
        <v>0.72505353319057819</v>
      </c>
      <c r="F377">
        <v>0.72332691896514856</v>
      </c>
      <c r="G377">
        <v>0.73936957901417388</v>
      </c>
    </row>
    <row r="378" spans="1:7" x14ac:dyDescent="0.3">
      <c r="A378" s="3">
        <v>5001</v>
      </c>
      <c r="B378" s="4" t="s">
        <v>370</v>
      </c>
      <c r="C378" s="18">
        <v>1.373636311957044E-2</v>
      </c>
      <c r="D378">
        <v>0.65607734806629836</v>
      </c>
      <c r="E378">
        <v>0.66620973269362582</v>
      </c>
      <c r="F378">
        <v>0.67852257181942544</v>
      </c>
      <c r="G378">
        <v>0.68479008947006192</v>
      </c>
    </row>
    <row r="379" spans="1:7" x14ac:dyDescent="0.3">
      <c r="A379" s="3">
        <v>5004</v>
      </c>
      <c r="B379" s="4" t="s">
        <v>371</v>
      </c>
      <c r="C379" s="18">
        <v>-2.715423606082549E-4</v>
      </c>
      <c r="D379">
        <v>0.6874312935141077</v>
      </c>
      <c r="E379">
        <v>0.69086312748284584</v>
      </c>
      <c r="F379">
        <v>0.71082568807339452</v>
      </c>
      <c r="G379">
        <v>0.73068350668647841</v>
      </c>
    </row>
    <row r="380" spans="1:7" x14ac:dyDescent="0.3">
      <c r="A380" s="3">
        <v>5005</v>
      </c>
      <c r="B380" s="4" t="s">
        <v>372</v>
      </c>
      <c r="C380" s="18">
        <v>2.6762501911607277E-3</v>
      </c>
      <c r="D380">
        <v>0.7468085106382979</v>
      </c>
      <c r="E380">
        <v>0.7359922493137413</v>
      </c>
      <c r="F380">
        <v>0.74543122795767869</v>
      </c>
      <c r="G380">
        <v>0.75130931598159023</v>
      </c>
    </row>
    <row r="381" spans="1:7" x14ac:dyDescent="0.3">
      <c r="A381" s="3">
        <v>5011</v>
      </c>
      <c r="B381" s="4" t="s">
        <v>373</v>
      </c>
      <c r="C381" s="18">
        <v>7.100591715976331E-4</v>
      </c>
      <c r="D381">
        <v>0.71634954193093725</v>
      </c>
      <c r="E381">
        <v>0.70672389127324753</v>
      </c>
      <c r="F381">
        <v>0.72756640344580048</v>
      </c>
      <c r="G381">
        <v>0.73784977908689253</v>
      </c>
    </row>
    <row r="382" spans="1:7" x14ac:dyDescent="0.3">
      <c r="A382" s="3">
        <v>5012</v>
      </c>
      <c r="B382" s="4" t="s">
        <v>374</v>
      </c>
      <c r="C382" s="18">
        <v>1.2158054711246201E-2</v>
      </c>
      <c r="D382">
        <v>0.74716369529983795</v>
      </c>
      <c r="E382">
        <v>0.72302737520128824</v>
      </c>
      <c r="F382">
        <v>0.73205741626794263</v>
      </c>
      <c r="G382">
        <v>0.74444444444444446</v>
      </c>
    </row>
    <row r="383" spans="1:7" x14ac:dyDescent="0.3">
      <c r="A383" s="3">
        <v>5013</v>
      </c>
      <c r="B383" s="4" t="s">
        <v>375</v>
      </c>
      <c r="C383" s="18">
        <v>9.8967297762478489E-3</v>
      </c>
      <c r="D383">
        <v>0.77482892739033671</v>
      </c>
      <c r="E383">
        <v>0.77812962658331963</v>
      </c>
      <c r="F383">
        <v>0.78367636621717529</v>
      </c>
      <c r="G383">
        <v>0.79050720150222742</v>
      </c>
    </row>
    <row r="384" spans="1:7" x14ac:dyDescent="0.3">
      <c r="A384" s="3">
        <v>5014</v>
      </c>
      <c r="B384" s="4" t="s">
        <v>376</v>
      </c>
      <c r="C384" s="18">
        <v>2.1362353889560662E-2</v>
      </c>
      <c r="D384">
        <v>0.74349244391185676</v>
      </c>
      <c r="E384">
        <v>0.7436563436563437</v>
      </c>
      <c r="F384">
        <v>0.74976588628762542</v>
      </c>
      <c r="G384">
        <v>0.7563356736877298</v>
      </c>
    </row>
    <row r="385" spans="1:7" x14ac:dyDescent="0.3">
      <c r="A385" s="3">
        <v>5015</v>
      </c>
      <c r="B385" s="4" t="s">
        <v>377</v>
      </c>
      <c r="C385" s="18">
        <v>-3.1769762661184825E-3</v>
      </c>
      <c r="D385">
        <v>0.71106094808126408</v>
      </c>
      <c r="E385">
        <v>0.71004566210045661</v>
      </c>
      <c r="F385">
        <v>0.71812865497076028</v>
      </c>
      <c r="G385">
        <v>0.71411411411411407</v>
      </c>
    </row>
    <row r="386" spans="1:7" x14ac:dyDescent="0.3">
      <c r="A386" s="3">
        <v>5016</v>
      </c>
      <c r="B386" s="4" t="s">
        <v>378</v>
      </c>
      <c r="C386" s="18">
        <v>5.3444180522565325E-3</v>
      </c>
      <c r="D386">
        <v>0.72175379426644182</v>
      </c>
      <c r="E386">
        <v>0.72908366533864544</v>
      </c>
      <c r="F386">
        <v>0.71129220023282891</v>
      </c>
      <c r="G386">
        <v>0.71177504393673108</v>
      </c>
    </row>
    <row r="387" spans="1:7" x14ac:dyDescent="0.3">
      <c r="A387" s="3">
        <v>5017</v>
      </c>
      <c r="B387" s="4" t="s">
        <v>379</v>
      </c>
      <c r="C387" s="18">
        <v>8.2236842105263153E-3</v>
      </c>
      <c r="D387">
        <v>0.75390625</v>
      </c>
      <c r="E387">
        <v>0.73684210526315785</v>
      </c>
      <c r="F387">
        <v>0.70675675675675675</v>
      </c>
      <c r="G387">
        <v>0.71232876712328763</v>
      </c>
    </row>
    <row r="388" spans="1:7" x14ac:dyDescent="0.3">
      <c r="A388" s="3">
        <v>5018</v>
      </c>
      <c r="B388" s="4" t="s">
        <v>380</v>
      </c>
      <c r="C388" s="18">
        <v>1.9224900823924321E-2</v>
      </c>
      <c r="D388">
        <v>0.70597484276729561</v>
      </c>
      <c r="E388">
        <v>0.70727848101265822</v>
      </c>
      <c r="F388">
        <v>0.71679999999999999</v>
      </c>
      <c r="G388">
        <v>0.71078431372549022</v>
      </c>
    </row>
    <row r="389" spans="1:7" x14ac:dyDescent="0.3">
      <c r="A389" s="3">
        <v>5019</v>
      </c>
      <c r="B389" s="4" t="s">
        <v>381</v>
      </c>
      <c r="C389" s="18">
        <v>4.1972717733473244E-3</v>
      </c>
      <c r="D389">
        <v>0.70491803278688525</v>
      </c>
      <c r="E389">
        <v>0.68771929824561406</v>
      </c>
      <c r="F389">
        <v>0.70961887477313979</v>
      </c>
      <c r="G389">
        <v>0.71143375680580767</v>
      </c>
    </row>
    <row r="390" spans="1:7" x14ac:dyDescent="0.3">
      <c r="A390" s="3">
        <v>5020</v>
      </c>
      <c r="B390" s="4" t="s">
        <v>382</v>
      </c>
      <c r="C390" s="18">
        <v>-2.0682523267838676E-2</v>
      </c>
      <c r="D390">
        <v>0.8042949756888168</v>
      </c>
      <c r="E390">
        <v>0.8120860927152318</v>
      </c>
      <c r="F390">
        <v>0.82465057179161372</v>
      </c>
      <c r="G390">
        <v>0.83409563409563414</v>
      </c>
    </row>
    <row r="391" spans="1:7" x14ac:dyDescent="0.3">
      <c r="A391" s="3">
        <v>5021</v>
      </c>
      <c r="B391" s="4" t="s">
        <v>383</v>
      </c>
      <c r="C391" s="18">
        <v>7.1736011477761829E-4</v>
      </c>
      <c r="D391">
        <v>0.71079590228526401</v>
      </c>
      <c r="E391">
        <v>0.73137876386687795</v>
      </c>
      <c r="F391">
        <v>0.73527101335428124</v>
      </c>
      <c r="G391">
        <v>0.74483306836248009</v>
      </c>
    </row>
    <row r="392" spans="1:7" x14ac:dyDescent="0.3">
      <c r="A392" s="3">
        <v>5022</v>
      </c>
      <c r="B392" s="4" t="s">
        <v>384</v>
      </c>
      <c r="C392" s="18">
        <v>-1.5741833923652106E-2</v>
      </c>
      <c r="D392">
        <v>0.79377431906614782</v>
      </c>
      <c r="E392">
        <v>0.78796002924689257</v>
      </c>
      <c r="F392">
        <v>0.79522184300341292</v>
      </c>
      <c r="G392">
        <v>0.80038853812530353</v>
      </c>
    </row>
    <row r="393" spans="1:7" x14ac:dyDescent="0.3">
      <c r="A393" s="3">
        <v>5023</v>
      </c>
      <c r="B393" s="4" t="s">
        <v>385</v>
      </c>
      <c r="C393" s="18">
        <v>-6.3613231552162855E-3</v>
      </c>
      <c r="D393">
        <v>0.75159862272503686</v>
      </c>
      <c r="E393">
        <v>0.74464980544747084</v>
      </c>
      <c r="F393">
        <v>0.75547978567949348</v>
      </c>
      <c r="G393">
        <v>0.77076250607090824</v>
      </c>
    </row>
    <row r="394" spans="1:7" x14ac:dyDescent="0.3">
      <c r="A394" s="3">
        <v>5024</v>
      </c>
      <c r="B394" s="4" t="s">
        <v>386</v>
      </c>
      <c r="C394" s="18">
        <v>1.282158719517305E-2</v>
      </c>
      <c r="D394">
        <v>0.69172932330827064</v>
      </c>
      <c r="E394">
        <v>0.68484848484848482</v>
      </c>
      <c r="F394">
        <v>0.66464339908952963</v>
      </c>
      <c r="G394">
        <v>0.69025157232704404</v>
      </c>
    </row>
    <row r="395" spans="1:7" x14ac:dyDescent="0.3">
      <c r="A395" s="3">
        <v>5025</v>
      </c>
      <c r="B395" s="4" t="s">
        <v>387</v>
      </c>
      <c r="C395" s="18">
        <v>-9.3589969980575668E-3</v>
      </c>
      <c r="D395">
        <v>0.71616766467065873</v>
      </c>
      <c r="E395">
        <v>0.7161366313309776</v>
      </c>
      <c r="F395">
        <v>0.71327014218009477</v>
      </c>
      <c r="G395">
        <v>0.73128834355828221</v>
      </c>
    </row>
    <row r="396" spans="1:7" x14ac:dyDescent="0.3">
      <c r="A396" s="3">
        <v>5026</v>
      </c>
      <c r="B396" s="4" t="s">
        <v>388</v>
      </c>
      <c r="C396" s="18">
        <v>-1.4792899408284023E-3</v>
      </c>
      <c r="D396">
        <v>0.68932038834951459</v>
      </c>
      <c r="E396">
        <v>0.70196078431372544</v>
      </c>
      <c r="F396">
        <v>0.69348659003831414</v>
      </c>
      <c r="G396">
        <v>0.70038167938931295</v>
      </c>
    </row>
    <row r="397" spans="1:7" x14ac:dyDescent="0.3">
      <c r="A397" s="3">
        <v>5027</v>
      </c>
      <c r="B397" s="4" t="s">
        <v>389</v>
      </c>
      <c r="C397" s="18">
        <v>3.3734939759036144E-3</v>
      </c>
      <c r="D397">
        <v>0.70430107526881724</v>
      </c>
      <c r="E397">
        <v>0.72413793103448276</v>
      </c>
      <c r="F397">
        <v>0.73822975517890776</v>
      </c>
      <c r="G397">
        <v>0.75478927203065138</v>
      </c>
    </row>
    <row r="398" spans="1:7" x14ac:dyDescent="0.3">
      <c r="A398" s="3">
        <v>5028</v>
      </c>
      <c r="B398" s="4" t="s">
        <v>390</v>
      </c>
      <c r="C398" s="18">
        <v>8.4023380418899174E-3</v>
      </c>
      <c r="D398">
        <v>0.74426470588235294</v>
      </c>
      <c r="E398">
        <v>0.7413263065436978</v>
      </c>
      <c r="F398">
        <v>0.75022000586682314</v>
      </c>
      <c r="G398">
        <v>0.75930266627600351</v>
      </c>
    </row>
    <row r="399" spans="1:7" x14ac:dyDescent="0.3">
      <c r="A399" s="3">
        <v>5029</v>
      </c>
      <c r="B399" s="4" t="s">
        <v>391</v>
      </c>
      <c r="C399" s="18">
        <v>1.0930975190370916E-2</v>
      </c>
      <c r="D399">
        <v>0.73459426479560708</v>
      </c>
      <c r="E399">
        <v>0.73750771128932757</v>
      </c>
      <c r="F399">
        <v>0.73520345252774355</v>
      </c>
      <c r="G399">
        <v>0.75084693563289195</v>
      </c>
    </row>
    <row r="400" spans="1:7" x14ac:dyDescent="0.3">
      <c r="A400" s="3">
        <v>5030</v>
      </c>
      <c r="B400" s="4" t="s">
        <v>392</v>
      </c>
      <c r="C400" s="18">
        <v>-2.9537249753856256E-3</v>
      </c>
      <c r="D400">
        <v>0.7142857142857143</v>
      </c>
      <c r="E400">
        <v>0.69889298892988927</v>
      </c>
      <c r="F400">
        <v>0.70945945945945943</v>
      </c>
      <c r="G400">
        <v>0.71579743008314434</v>
      </c>
    </row>
    <row r="401" spans="1:7" x14ac:dyDescent="0.3">
      <c r="A401" s="3">
        <v>5031</v>
      </c>
      <c r="B401" s="4" t="s">
        <v>393</v>
      </c>
      <c r="C401" s="18">
        <v>5.8747671586187131E-3</v>
      </c>
      <c r="D401">
        <v>0.73341599504029753</v>
      </c>
      <c r="E401">
        <v>0.72715972653822247</v>
      </c>
      <c r="F401">
        <v>0.7337128399746996</v>
      </c>
      <c r="G401">
        <v>0.73717948717948723</v>
      </c>
    </row>
    <row r="402" spans="1:7" x14ac:dyDescent="0.3">
      <c r="A402" s="3">
        <v>5032</v>
      </c>
      <c r="B402" s="4" t="s">
        <v>394</v>
      </c>
      <c r="C402" s="18">
        <v>-1.221597849987784E-3</v>
      </c>
      <c r="D402">
        <v>0.70818505338078297</v>
      </c>
      <c r="E402">
        <v>0.71033868092691621</v>
      </c>
      <c r="F402">
        <v>0.73537604456824512</v>
      </c>
      <c r="G402">
        <v>0.7362020579981291</v>
      </c>
    </row>
    <row r="403" spans="1:7" x14ac:dyDescent="0.3">
      <c r="A403" s="3">
        <v>5033</v>
      </c>
      <c r="B403" s="4" t="s">
        <v>395</v>
      </c>
      <c r="C403" s="18">
        <v>-4.7961630695443652E-2</v>
      </c>
      <c r="D403">
        <v>0.70583657587548643</v>
      </c>
      <c r="E403">
        <v>0.71096877502001599</v>
      </c>
      <c r="F403">
        <v>0.72317772317772322</v>
      </c>
      <c r="G403">
        <v>0.73044925124792015</v>
      </c>
    </row>
    <row r="404" spans="1:7" x14ac:dyDescent="0.3">
      <c r="A404" s="3">
        <v>5034</v>
      </c>
      <c r="B404" s="4" t="s">
        <v>396</v>
      </c>
      <c r="C404" s="18">
        <v>-1.4985824220332117E-2</v>
      </c>
      <c r="D404">
        <v>0.73674911660777387</v>
      </c>
      <c r="E404">
        <v>0.73258559622195984</v>
      </c>
      <c r="F404">
        <v>0.75058962264150941</v>
      </c>
      <c r="G404">
        <v>0.75594202898550722</v>
      </c>
    </row>
    <row r="405" spans="1:7" x14ac:dyDescent="0.3">
      <c r="A405" s="3">
        <v>5035</v>
      </c>
      <c r="B405" s="4" t="s">
        <v>397</v>
      </c>
      <c r="C405" s="18">
        <v>2.670672675680187E-3</v>
      </c>
      <c r="D405">
        <v>0.72821936827490452</v>
      </c>
      <c r="E405">
        <v>0.72430555555555554</v>
      </c>
      <c r="F405">
        <v>0.72541551246537395</v>
      </c>
      <c r="G405">
        <v>0.73818690934546727</v>
      </c>
    </row>
    <row r="406" spans="1:7" x14ac:dyDescent="0.3">
      <c r="A406" s="3">
        <v>5036</v>
      </c>
      <c r="B406" s="4" t="s">
        <v>398</v>
      </c>
      <c r="C406" s="18">
        <v>6.1162079510703356E-3</v>
      </c>
      <c r="D406">
        <v>0.70172910662824206</v>
      </c>
      <c r="E406">
        <v>0.69527896995708149</v>
      </c>
      <c r="F406">
        <v>0.70699708454810495</v>
      </c>
      <c r="G406">
        <v>0.73621460506706404</v>
      </c>
    </row>
    <row r="407" spans="1:7" x14ac:dyDescent="0.3">
      <c r="A407" s="3">
        <v>5037</v>
      </c>
      <c r="B407" s="4" t="s">
        <v>399</v>
      </c>
      <c r="C407" s="18">
        <v>6.9102659706686553E-3</v>
      </c>
      <c r="D407">
        <v>0.66371027346637101</v>
      </c>
      <c r="E407">
        <v>0.66292974588938713</v>
      </c>
      <c r="F407">
        <v>0.6681715575620768</v>
      </c>
      <c r="G407">
        <v>0.67849056603773583</v>
      </c>
    </row>
    <row r="408" spans="1:7" x14ac:dyDescent="0.3">
      <c r="A408" s="3">
        <v>5038</v>
      </c>
      <c r="B408" s="4" t="s">
        <v>400</v>
      </c>
      <c r="C408" s="18">
        <v>-6.6920966338753927E-4</v>
      </c>
      <c r="D408">
        <v>0.72225186766275351</v>
      </c>
      <c r="E408">
        <v>0.73126192423003544</v>
      </c>
      <c r="F408">
        <v>0.74510884541195921</v>
      </c>
      <c r="G408">
        <v>0.75289793610404299</v>
      </c>
    </row>
    <row r="409" spans="1:7" x14ac:dyDescent="0.3">
      <c r="A409" s="3">
        <v>5039</v>
      </c>
      <c r="B409" s="4" t="s">
        <v>401</v>
      </c>
      <c r="C409" s="18">
        <v>-9.7048119692680953E-3</v>
      </c>
      <c r="D409">
        <v>0.78078668683812402</v>
      </c>
      <c r="E409">
        <v>0.78277886497064575</v>
      </c>
      <c r="F409">
        <v>0.78588734100545121</v>
      </c>
      <c r="G409">
        <v>0.79102214134061266</v>
      </c>
    </row>
    <row r="410" spans="1:7" x14ac:dyDescent="0.3">
      <c r="A410" s="3">
        <v>5040</v>
      </c>
      <c r="B410" s="4" t="s">
        <v>402</v>
      </c>
      <c r="C410" s="18">
        <v>-5.6782334384858045E-3</v>
      </c>
      <c r="D410">
        <v>0.71844660194174759</v>
      </c>
      <c r="E410">
        <v>0.71766648321408921</v>
      </c>
      <c r="F410">
        <v>0.72878535773710484</v>
      </c>
      <c r="G410">
        <v>0.75546831183398766</v>
      </c>
    </row>
    <row r="411" spans="1:7" x14ac:dyDescent="0.3">
      <c r="A411" s="3">
        <v>5041</v>
      </c>
      <c r="B411" s="4" t="s">
        <v>403</v>
      </c>
      <c r="C411" s="18">
        <v>2.8653295128939827E-3</v>
      </c>
      <c r="D411">
        <v>0.73439153439153437</v>
      </c>
      <c r="E411">
        <v>0.74139317889317891</v>
      </c>
      <c r="F411">
        <v>0.7487061071741381</v>
      </c>
      <c r="G411">
        <v>0.75730763153736769</v>
      </c>
    </row>
    <row r="412" spans="1:7" x14ac:dyDescent="0.3">
      <c r="A412" s="3">
        <v>5042</v>
      </c>
      <c r="B412" s="4" t="s">
        <v>404</v>
      </c>
      <c r="C412" s="18">
        <v>5.076142131979695E-3</v>
      </c>
      <c r="D412">
        <v>0.70794824399260625</v>
      </c>
      <c r="E412">
        <v>0.68551236749116606</v>
      </c>
      <c r="F412">
        <v>0.69469835466179164</v>
      </c>
      <c r="G412">
        <v>0.6992481203007519</v>
      </c>
    </row>
    <row r="413" spans="1:7" x14ac:dyDescent="0.3">
      <c r="A413" s="3">
        <v>5043</v>
      </c>
      <c r="B413" s="4" t="s">
        <v>405</v>
      </c>
      <c r="C413" s="18">
        <v>1.687763713080169E-2</v>
      </c>
      <c r="D413">
        <v>0.64067278287461771</v>
      </c>
      <c r="E413">
        <v>0.65596330275229353</v>
      </c>
      <c r="F413">
        <v>0.6271186440677966</v>
      </c>
      <c r="G413">
        <v>0.66255778120184905</v>
      </c>
    </row>
    <row r="414" spans="1:7" x14ac:dyDescent="0.3">
      <c r="A414" s="3">
        <v>5044</v>
      </c>
      <c r="B414" s="4" t="s">
        <v>406</v>
      </c>
      <c r="C414" s="18">
        <v>-3.4368070953436809E-2</v>
      </c>
      <c r="D414">
        <v>0.70389170896785114</v>
      </c>
      <c r="E414">
        <v>0.68120805369127513</v>
      </c>
      <c r="F414">
        <v>0.67844522968197885</v>
      </c>
      <c r="G414">
        <v>0.68190127970749548</v>
      </c>
    </row>
    <row r="415" spans="1:7" x14ac:dyDescent="0.3">
      <c r="A415" s="3">
        <v>5045</v>
      </c>
      <c r="B415" s="4" t="s">
        <v>407</v>
      </c>
      <c r="C415" s="18">
        <v>-1.0833333333333332E-2</v>
      </c>
      <c r="D415">
        <v>0.65764546684709069</v>
      </c>
      <c r="E415">
        <v>0.66104078762306606</v>
      </c>
      <c r="F415">
        <v>0.68888888888888888</v>
      </c>
      <c r="G415">
        <v>0.7180192572214581</v>
      </c>
    </row>
    <row r="416" spans="1:7" x14ac:dyDescent="0.3">
      <c r="A416" s="3">
        <v>5046</v>
      </c>
      <c r="B416" s="4" t="s">
        <v>408</v>
      </c>
      <c r="C416" s="18">
        <v>-1.1041009463722398E-2</v>
      </c>
      <c r="D416">
        <v>0.6953125</v>
      </c>
      <c r="E416">
        <v>0.69298675821481115</v>
      </c>
      <c r="F416">
        <v>0.71837349397590367</v>
      </c>
      <c r="G416">
        <v>0.72108162243365048</v>
      </c>
    </row>
    <row r="417" spans="1:7" x14ac:dyDescent="0.3">
      <c r="A417" s="3">
        <v>5047</v>
      </c>
      <c r="B417" s="4" t="s">
        <v>409</v>
      </c>
      <c r="C417" s="18">
        <v>8.842652795838752E-3</v>
      </c>
      <c r="D417">
        <v>0.70664505672609401</v>
      </c>
      <c r="E417">
        <v>0.70302287581699341</v>
      </c>
      <c r="F417">
        <v>0.7122835943940643</v>
      </c>
      <c r="G417">
        <v>0.72120961060480526</v>
      </c>
    </row>
    <row r="418" spans="1:7" x14ac:dyDescent="0.3">
      <c r="A418" s="3">
        <v>5048</v>
      </c>
      <c r="B418" s="4" t="s">
        <v>410</v>
      </c>
      <c r="C418" s="18">
        <v>-2.1035598705501618E-2</v>
      </c>
      <c r="D418">
        <v>0.73476702508960579</v>
      </c>
      <c r="E418">
        <v>0.7390791027154664</v>
      </c>
      <c r="F418">
        <v>0.73944080904223675</v>
      </c>
      <c r="G418">
        <v>0.76354973198332343</v>
      </c>
    </row>
    <row r="419" spans="1:7" x14ac:dyDescent="0.3">
      <c r="A419" s="3">
        <v>5049</v>
      </c>
      <c r="B419" s="4" t="s">
        <v>411</v>
      </c>
      <c r="C419" s="18">
        <v>-1.8099547511312216E-3</v>
      </c>
      <c r="D419">
        <v>0.6831432192648923</v>
      </c>
      <c r="E419">
        <v>0.6553459119496855</v>
      </c>
      <c r="F419">
        <v>0.6836363636363636</v>
      </c>
      <c r="G419">
        <v>0.70935960591133007</v>
      </c>
    </row>
    <row r="420" spans="1:7" x14ac:dyDescent="0.3">
      <c r="A420" s="3">
        <v>5050</v>
      </c>
      <c r="B420" s="4" t="s">
        <v>412</v>
      </c>
      <c r="C420" s="18">
        <v>1.9145146927871771E-2</v>
      </c>
      <c r="D420">
        <v>0.66844207723035953</v>
      </c>
      <c r="E420">
        <v>0.671562082777036</v>
      </c>
      <c r="F420">
        <v>0.67354838709677423</v>
      </c>
      <c r="G420">
        <v>0.70326797385620921</v>
      </c>
    </row>
    <row r="421" spans="1:7" x14ac:dyDescent="0.3">
      <c r="A421" s="3">
        <v>5051</v>
      </c>
      <c r="B421" s="4" t="s">
        <v>413</v>
      </c>
      <c r="C421" s="18">
        <v>-8.7942153605628289E-3</v>
      </c>
      <c r="D421">
        <v>0.73482428115015974</v>
      </c>
      <c r="E421">
        <v>0.70920840064620361</v>
      </c>
      <c r="F421">
        <v>0.74629324546952225</v>
      </c>
      <c r="G421">
        <v>0.74876033057851243</v>
      </c>
    </row>
    <row r="422" spans="1:7" x14ac:dyDescent="0.3">
      <c r="A422" s="3">
        <v>5052</v>
      </c>
      <c r="B422" s="4" t="s">
        <v>414</v>
      </c>
      <c r="C422" s="18">
        <v>-2.5773195876288662E-2</v>
      </c>
      <c r="D422">
        <v>0.74395604395604398</v>
      </c>
      <c r="E422">
        <v>0.73596442468037804</v>
      </c>
      <c r="F422">
        <v>0.73476297968397286</v>
      </c>
      <c r="G422">
        <v>0.75172018348623848</v>
      </c>
    </row>
    <row r="423" spans="1:7" x14ac:dyDescent="0.3">
      <c r="A423" s="3">
        <v>5053</v>
      </c>
      <c r="B423" s="4" t="s">
        <v>415</v>
      </c>
      <c r="C423" s="18">
        <v>2.8002947678703021E-3</v>
      </c>
      <c r="D423">
        <v>0.68505338078291811</v>
      </c>
      <c r="E423">
        <v>0.65953654188948307</v>
      </c>
      <c r="F423">
        <v>0.69345794392523363</v>
      </c>
      <c r="G423">
        <v>0.72592592592592597</v>
      </c>
    </row>
    <row r="424" spans="1:7" x14ac:dyDescent="0.3">
      <c r="A424" s="3">
        <v>5054</v>
      </c>
      <c r="B424" s="4" t="s">
        <v>416</v>
      </c>
      <c r="C424" s="18">
        <v>-1.0109018830525271E-2</v>
      </c>
      <c r="D424">
        <v>0.70468859342197343</v>
      </c>
      <c r="E424">
        <v>0.73469387755102045</v>
      </c>
      <c r="F424">
        <v>0.72571819425444595</v>
      </c>
      <c r="G424">
        <v>0.73145604395604391</v>
      </c>
    </row>
    <row r="425" spans="1:7" x14ac:dyDescent="0.3">
      <c r="A425" s="3">
        <v>5061</v>
      </c>
      <c r="B425" s="4" t="s">
        <v>417</v>
      </c>
      <c r="C425" s="18">
        <v>-5.3948013732221679E-3</v>
      </c>
      <c r="D425">
        <v>0.72775357809583074</v>
      </c>
      <c r="E425">
        <v>0.74429865666979067</v>
      </c>
      <c r="F425">
        <v>0.74033322854448291</v>
      </c>
      <c r="G425">
        <v>0.76335997492556029</v>
      </c>
    </row>
    <row r="426" spans="1:7" x14ac:dyDescent="0.3">
      <c r="B426" s="8" t="s">
        <v>458</v>
      </c>
      <c r="C426" s="18">
        <v>6.1547101481432102E-3</v>
      </c>
    </row>
    <row r="428" spans="1:7" x14ac:dyDescent="0.3">
      <c r="C428" s="18">
        <f>MAXA(C4:C426)</f>
        <v>4.5330271216097985E-2</v>
      </c>
    </row>
  </sheetData>
  <sheetProtection sheet="1" objects="1" scenarios="1"/>
  <mergeCells count="1">
    <mergeCell ref="D2:G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D428"/>
  <sheetViews>
    <sheetView topLeftCell="AS1" workbookViewId="0">
      <selection activeCell="AY3" sqref="AY3"/>
    </sheetView>
  </sheetViews>
  <sheetFormatPr baseColWidth="10" defaultRowHeight="14.4" x14ac:dyDescent="0.3"/>
  <sheetData>
    <row r="2" spans="1:56" x14ac:dyDescent="0.3">
      <c r="A2" s="75" t="s">
        <v>0</v>
      </c>
      <c r="B2" s="75" t="s">
        <v>1</v>
      </c>
      <c r="C2" s="138" t="s">
        <v>576</v>
      </c>
      <c r="D2" s="138"/>
      <c r="E2" s="138"/>
      <c r="F2" s="138"/>
      <c r="G2" s="138"/>
      <c r="H2" s="138"/>
      <c r="I2" s="139" t="s">
        <v>1000</v>
      </c>
      <c r="J2" s="139"/>
      <c r="K2" s="139"/>
      <c r="L2" s="139"/>
      <c r="M2" s="139"/>
      <c r="N2" s="139"/>
      <c r="O2" s="140" t="s">
        <v>1001</v>
      </c>
      <c r="P2" s="140"/>
      <c r="Q2" s="140"/>
      <c r="R2" s="140"/>
      <c r="S2" s="140"/>
      <c r="T2" s="140"/>
      <c r="U2" s="141" t="s">
        <v>1002</v>
      </c>
      <c r="V2" s="141"/>
      <c r="W2" s="141"/>
      <c r="X2" s="141"/>
      <c r="Y2" s="141"/>
      <c r="Z2" s="141"/>
      <c r="AA2" s="142" t="s">
        <v>1003</v>
      </c>
      <c r="AB2" s="142"/>
      <c r="AC2" s="142"/>
      <c r="AD2" s="142"/>
      <c r="AE2" s="142"/>
      <c r="AF2" s="142"/>
      <c r="AG2" s="143" t="s">
        <v>1004</v>
      </c>
      <c r="AH2" s="143"/>
      <c r="AI2" s="143"/>
      <c r="AJ2" s="143"/>
      <c r="AK2" s="143"/>
      <c r="AL2" s="143"/>
      <c r="AM2" s="135" t="s">
        <v>1005</v>
      </c>
      <c r="AN2" s="135"/>
      <c r="AO2" s="135"/>
      <c r="AP2" s="135"/>
      <c r="AQ2" s="135"/>
      <c r="AR2" s="135"/>
      <c r="AS2" s="136" t="s">
        <v>1006</v>
      </c>
      <c r="AT2" s="136"/>
      <c r="AU2" s="136"/>
      <c r="AV2" s="136"/>
      <c r="AW2" s="136"/>
      <c r="AX2" s="136"/>
      <c r="AY2" s="137" t="s">
        <v>1007</v>
      </c>
      <c r="AZ2" s="137"/>
      <c r="BA2" s="137"/>
      <c r="BB2" s="137"/>
      <c r="BC2" s="137"/>
      <c r="BD2" s="137"/>
    </row>
    <row r="3" spans="1:56" x14ac:dyDescent="0.3">
      <c r="A3" s="2"/>
      <c r="B3" s="2"/>
      <c r="C3" s="2" t="s">
        <v>437</v>
      </c>
      <c r="D3" s="2" t="s">
        <v>438</v>
      </c>
      <c r="E3" s="2" t="s">
        <v>440</v>
      </c>
      <c r="F3" s="2" t="s">
        <v>442</v>
      </c>
      <c r="G3" s="2" t="s">
        <v>443</v>
      </c>
      <c r="H3" s="2" t="s">
        <v>444</v>
      </c>
      <c r="I3" s="83" t="s">
        <v>437</v>
      </c>
      <c r="J3" s="83" t="s">
        <v>438</v>
      </c>
      <c r="K3" s="83" t="s">
        <v>440</v>
      </c>
      <c r="L3" s="83" t="s">
        <v>442</v>
      </c>
      <c r="M3" s="83" t="s">
        <v>443</v>
      </c>
      <c r="N3" s="83" t="s">
        <v>444</v>
      </c>
      <c r="O3" s="85" t="s">
        <v>437</v>
      </c>
      <c r="P3" s="85" t="s">
        <v>438</v>
      </c>
      <c r="Q3" s="85" t="s">
        <v>440</v>
      </c>
      <c r="R3" s="85" t="s">
        <v>442</v>
      </c>
      <c r="S3" s="85" t="s">
        <v>443</v>
      </c>
      <c r="T3" s="85" t="s">
        <v>444</v>
      </c>
      <c r="U3" s="41" t="s">
        <v>437</v>
      </c>
      <c r="V3" s="41" t="s">
        <v>438</v>
      </c>
      <c r="W3" s="41" t="s">
        <v>440</v>
      </c>
      <c r="X3" s="41" t="s">
        <v>442</v>
      </c>
      <c r="Y3" s="41" t="s">
        <v>443</v>
      </c>
      <c r="Z3" s="41" t="s">
        <v>444</v>
      </c>
      <c r="AA3" s="36" t="s">
        <v>437</v>
      </c>
      <c r="AB3" s="36" t="s">
        <v>438</v>
      </c>
      <c r="AC3" s="36" t="s">
        <v>440</v>
      </c>
      <c r="AD3" s="36" t="s">
        <v>442</v>
      </c>
      <c r="AE3" s="36" t="s">
        <v>443</v>
      </c>
      <c r="AF3" s="36" t="s">
        <v>444</v>
      </c>
      <c r="AG3" s="84" t="s">
        <v>437</v>
      </c>
      <c r="AH3" s="84" t="s">
        <v>438</v>
      </c>
      <c r="AI3" s="84" t="s">
        <v>440</v>
      </c>
      <c r="AJ3" s="84" t="s">
        <v>442</v>
      </c>
      <c r="AK3" s="84" t="s">
        <v>443</v>
      </c>
      <c r="AL3" s="84" t="s">
        <v>444</v>
      </c>
      <c r="AM3" s="50" t="s">
        <v>437</v>
      </c>
      <c r="AN3" s="50" t="s">
        <v>438</v>
      </c>
      <c r="AO3" s="50" t="s">
        <v>440</v>
      </c>
      <c r="AP3" s="50" t="s">
        <v>442</v>
      </c>
      <c r="AQ3" s="50" t="s">
        <v>443</v>
      </c>
      <c r="AR3" s="50" t="s">
        <v>444</v>
      </c>
      <c r="AS3" s="86" t="s">
        <v>437</v>
      </c>
      <c r="AT3" s="86" t="s">
        <v>438</v>
      </c>
      <c r="AU3" s="86" t="s">
        <v>440</v>
      </c>
      <c r="AV3" s="86" t="s">
        <v>442</v>
      </c>
      <c r="AW3" s="86" t="s">
        <v>443</v>
      </c>
      <c r="AX3" s="86" t="s">
        <v>444</v>
      </c>
      <c r="AY3" s="38" t="s">
        <v>437</v>
      </c>
      <c r="AZ3" s="38" t="s">
        <v>438</v>
      </c>
      <c r="BA3" s="38" t="s">
        <v>440</v>
      </c>
      <c r="BB3" s="38" t="s">
        <v>442</v>
      </c>
      <c r="BC3" s="38" t="s">
        <v>443</v>
      </c>
      <c r="BD3" s="38" t="s">
        <v>444</v>
      </c>
    </row>
    <row r="4" spans="1:56" x14ac:dyDescent="0.3">
      <c r="A4">
        <v>101</v>
      </c>
      <c r="B4" t="s">
        <v>687</v>
      </c>
      <c r="C4" s="32">
        <v>15275.819648745979</v>
      </c>
      <c r="D4" s="32">
        <v>24357.272677759996</v>
      </c>
      <c r="E4" s="32">
        <v>16923.976829351996</v>
      </c>
      <c r="F4" s="32">
        <v>17735.855142376855</v>
      </c>
      <c r="G4" s="32">
        <v>13296.542880151568</v>
      </c>
      <c r="H4" s="32">
        <v>6124.5170397014763</v>
      </c>
      <c r="I4" s="32">
        <v>0</v>
      </c>
      <c r="J4" s="32">
        <v>0</v>
      </c>
      <c r="K4" s="32">
        <v>0</v>
      </c>
      <c r="L4" s="32">
        <v>10.21714285714285</v>
      </c>
      <c r="M4" s="32">
        <v>14.652584873949539</v>
      </c>
      <c r="N4" s="32">
        <v>13.324356302520981</v>
      </c>
      <c r="O4" s="32">
        <v>8821.4989686251356</v>
      </c>
      <c r="P4" s="32">
        <v>6594.6362675103592</v>
      </c>
      <c r="Q4" s="32">
        <v>4043.7257452159452</v>
      </c>
      <c r="R4" s="32">
        <v>2496.5746723197199</v>
      </c>
      <c r="S4" s="32">
        <v>2411.70936021134</v>
      </c>
      <c r="T4" s="32">
        <v>1826.8318220115248</v>
      </c>
      <c r="U4" s="32">
        <v>48613.237136314499</v>
      </c>
      <c r="V4" s="32">
        <v>47711.800215147581</v>
      </c>
      <c r="W4" s="32">
        <v>46993.523508258819</v>
      </c>
      <c r="X4" s="32">
        <v>46228.019682007871</v>
      </c>
      <c r="Y4" s="32">
        <v>43857.636772429782</v>
      </c>
      <c r="Z4" s="32">
        <v>38977.318693545058</v>
      </c>
      <c r="AA4" s="32">
        <v>4011.8813027307901</v>
      </c>
      <c r="AB4" s="32">
        <v>4011.8813027307901</v>
      </c>
      <c r="AC4" s="32">
        <v>4011.8813027307901</v>
      </c>
      <c r="AD4" s="32">
        <v>2696.9950251807995</v>
      </c>
      <c r="AE4" s="32">
        <v>3001.1416832894902</v>
      </c>
      <c r="AF4" s="32">
        <v>2738.7614558979894</v>
      </c>
      <c r="AG4" s="32">
        <v>0</v>
      </c>
      <c r="AH4" s="32">
        <v>0</v>
      </c>
      <c r="AI4" s="32">
        <v>0</v>
      </c>
      <c r="AJ4" s="32">
        <v>0</v>
      </c>
      <c r="AK4" s="32">
        <v>0</v>
      </c>
      <c r="AL4" s="32">
        <v>0</v>
      </c>
      <c r="AM4" s="32">
        <v>3117.4131059045003</v>
      </c>
      <c r="AN4" s="32">
        <v>3486.1818878292002</v>
      </c>
      <c r="AO4" s="32">
        <v>2297.8846458832436</v>
      </c>
      <c r="AP4" s="32">
        <v>2165.5599572100873</v>
      </c>
      <c r="AQ4" s="32">
        <v>1949.8731437719382</v>
      </c>
      <c r="AR4" s="32">
        <v>1551.7578827157279</v>
      </c>
      <c r="AS4" s="32">
        <v>13954.517797846</v>
      </c>
      <c r="AT4" s="32">
        <v>14809.87874439997</v>
      </c>
      <c r="AU4" s="32">
        <v>15778.24530976998</v>
      </c>
      <c r="AV4" s="32">
        <v>16530.903960192001</v>
      </c>
      <c r="AW4" s="32">
        <v>17080.813733535979</v>
      </c>
      <c r="AX4" s="32">
        <v>17599.352635577998</v>
      </c>
      <c r="AY4" s="32">
        <v>23769.526306232998</v>
      </c>
      <c r="AZ4" s="32">
        <v>21447.362303940394</v>
      </c>
      <c r="BA4" s="32">
        <v>19415.467039198618</v>
      </c>
      <c r="BB4" s="32">
        <v>17278.96116929557</v>
      </c>
      <c r="BC4" s="32">
        <v>16595.101635957712</v>
      </c>
      <c r="BD4" s="32">
        <v>17067.552648757715</v>
      </c>
    </row>
    <row r="5" spans="1:56" x14ac:dyDescent="0.3">
      <c r="A5">
        <v>104</v>
      </c>
      <c r="B5" t="s">
        <v>792</v>
      </c>
      <c r="C5" s="32">
        <v>87905.236129943107</v>
      </c>
      <c r="D5" s="32">
        <v>79863.626633859894</v>
      </c>
      <c r="E5" s="32">
        <v>42558.615563580002</v>
      </c>
      <c r="F5" s="32">
        <v>38055.462151694497</v>
      </c>
      <c r="G5" s="32">
        <v>36974.004651260439</v>
      </c>
      <c r="H5" s="32">
        <v>44166.342892535082</v>
      </c>
      <c r="I5" s="32">
        <v>0</v>
      </c>
      <c r="J5" s="32">
        <v>0</v>
      </c>
      <c r="K5" s="32">
        <v>970.57217507999076</v>
      </c>
      <c r="L5" s="32">
        <v>939.1545207102838</v>
      </c>
      <c r="M5" s="32">
        <v>1027.7368129876784</v>
      </c>
      <c r="N5" s="32">
        <v>698.54018209279025</v>
      </c>
      <c r="O5" s="32">
        <v>11350.563730987127</v>
      </c>
      <c r="P5" s="32">
        <v>8695.8003381371091</v>
      </c>
      <c r="Q5" s="32">
        <v>8191.6806132378324</v>
      </c>
      <c r="R5" s="32">
        <v>6180.7891067051578</v>
      </c>
      <c r="S5" s="32">
        <v>6923.4151637479945</v>
      </c>
      <c r="T5" s="32">
        <v>6221.4748744373583</v>
      </c>
      <c r="U5" s="32">
        <v>39053.691918243887</v>
      </c>
      <c r="V5" s="32">
        <v>38360.559439459495</v>
      </c>
      <c r="W5" s="32">
        <v>37703.584960407316</v>
      </c>
      <c r="X5" s="32">
        <v>36848.78775227943</v>
      </c>
      <c r="Y5" s="32">
        <v>34697.400582853355</v>
      </c>
      <c r="Z5" s="32">
        <v>30803.975504034799</v>
      </c>
      <c r="AA5" s="32">
        <v>27694.205826858204</v>
      </c>
      <c r="AB5" s="32">
        <v>27694.205826858204</v>
      </c>
      <c r="AC5" s="32">
        <v>27694.205826858284</v>
      </c>
      <c r="AD5" s="32">
        <v>28219.317339693291</v>
      </c>
      <c r="AE5" s="32">
        <v>39958.550608661382</v>
      </c>
      <c r="AF5" s="32">
        <v>45196.986415297986</v>
      </c>
      <c r="AG5" s="32">
        <v>0</v>
      </c>
      <c r="AH5" s="32">
        <v>0</v>
      </c>
      <c r="AI5" s="32">
        <v>0</v>
      </c>
      <c r="AJ5" s="32">
        <v>0</v>
      </c>
      <c r="AK5" s="32">
        <v>0</v>
      </c>
      <c r="AL5" s="32">
        <v>0</v>
      </c>
      <c r="AM5" s="32">
        <v>5583.5388276101012</v>
      </c>
      <c r="AN5" s="32">
        <v>5436.7843118190003</v>
      </c>
      <c r="AO5" s="32">
        <v>5427.0507967229996</v>
      </c>
      <c r="AP5" s="32">
        <v>5151.24658269873</v>
      </c>
      <c r="AQ5" s="32">
        <v>4805.0492296565462</v>
      </c>
      <c r="AR5" s="32">
        <v>2043.6393709163099</v>
      </c>
      <c r="AS5" s="32">
        <v>884.85773845799906</v>
      </c>
      <c r="AT5" s="32">
        <v>977.52247865199911</v>
      </c>
      <c r="AU5" s="32">
        <v>657.33532374799995</v>
      </c>
      <c r="AV5" s="32">
        <v>677.10316033799904</v>
      </c>
      <c r="AW5" s="32">
        <v>678.37250341499907</v>
      </c>
      <c r="AX5" s="32">
        <v>629.00465449299986</v>
      </c>
      <c r="AY5" s="32">
        <v>12622.924684999989</v>
      </c>
      <c r="AZ5" s="32">
        <v>16864.486964999996</v>
      </c>
      <c r="BA5" s="32">
        <v>18043.394747499904</v>
      </c>
      <c r="BB5" s="32">
        <v>16243.607865</v>
      </c>
      <c r="BC5" s="32">
        <v>16166.162157499999</v>
      </c>
      <c r="BD5" s="32">
        <v>17481.869650000001</v>
      </c>
    </row>
    <row r="6" spans="1:56" x14ac:dyDescent="0.3">
      <c r="A6">
        <v>105</v>
      </c>
      <c r="B6" t="s">
        <v>866</v>
      </c>
      <c r="C6" s="32">
        <v>209887.40187074398</v>
      </c>
      <c r="D6" s="32">
        <v>145582.41071403661</v>
      </c>
      <c r="E6" s="32">
        <v>161145.05875118167</v>
      </c>
      <c r="F6" s="32">
        <v>130079.55206700586</v>
      </c>
      <c r="G6" s="32">
        <v>142564.84788201281</v>
      </c>
      <c r="H6" s="32">
        <v>131149.56272994328</v>
      </c>
      <c r="I6" s="32">
        <v>46480.6068697995</v>
      </c>
      <c r="J6" s="32">
        <v>77067.686308103293</v>
      </c>
      <c r="K6" s="32">
        <v>44976.556732368299</v>
      </c>
      <c r="L6" s="32">
        <v>46572.276230830488</v>
      </c>
      <c r="M6" s="32">
        <v>44062.086687448602</v>
      </c>
      <c r="N6" s="32">
        <v>42034.709602791787</v>
      </c>
      <c r="O6" s="32">
        <v>13359.000602582728</v>
      </c>
      <c r="P6" s="32">
        <v>8973.566453327976</v>
      </c>
      <c r="Q6" s="32">
        <v>6185.1430655974909</v>
      </c>
      <c r="R6" s="32">
        <v>4289.4017947732154</v>
      </c>
      <c r="S6" s="32">
        <v>3331.3609178413376</v>
      </c>
      <c r="T6" s="32">
        <v>3981.5209830617146</v>
      </c>
      <c r="U6" s="32">
        <v>111104.54737574108</v>
      </c>
      <c r="V6" s="32">
        <v>108971.56969095906</v>
      </c>
      <c r="W6" s="32">
        <v>107178.30732506116</v>
      </c>
      <c r="X6" s="32">
        <v>105154.19998897707</v>
      </c>
      <c r="Y6" s="32">
        <v>99072.670558461788</v>
      </c>
      <c r="Z6" s="32">
        <v>88565.934596349616</v>
      </c>
      <c r="AA6" s="32">
        <v>1028.6683462618</v>
      </c>
      <c r="AB6" s="32">
        <v>1028.6683462618</v>
      </c>
      <c r="AC6" s="32">
        <v>1028.6683462617998</v>
      </c>
      <c r="AD6" s="32">
        <v>1139.532197834299</v>
      </c>
      <c r="AE6" s="32">
        <v>1183.8402103360979</v>
      </c>
      <c r="AF6" s="32">
        <v>1229.2766859504</v>
      </c>
      <c r="AG6" s="32">
        <v>0</v>
      </c>
      <c r="AH6" s="32">
        <v>0</v>
      </c>
      <c r="AI6" s="32">
        <v>0</v>
      </c>
      <c r="AJ6" s="32">
        <v>0</v>
      </c>
      <c r="AK6" s="32">
        <v>0</v>
      </c>
      <c r="AL6" s="32">
        <v>0</v>
      </c>
      <c r="AM6" s="32">
        <v>3515.5775884945656</v>
      </c>
      <c r="AN6" s="32">
        <v>4255.8771769522637</v>
      </c>
      <c r="AO6" s="32">
        <v>3479.9519242296346</v>
      </c>
      <c r="AP6" s="32">
        <v>2634.4532818729231</v>
      </c>
      <c r="AQ6" s="32">
        <v>2330.9176721208519</v>
      </c>
      <c r="AR6" s="32">
        <v>1888.2235093712684</v>
      </c>
      <c r="AS6" s="32">
        <v>20801.32750805598</v>
      </c>
      <c r="AT6" s="32">
        <v>20356.469043709978</v>
      </c>
      <c r="AU6" s="32">
        <v>21168.096695345987</v>
      </c>
      <c r="AV6" s="32">
        <v>22044.503917793969</v>
      </c>
      <c r="AW6" s="32">
        <v>21194.86551087398</v>
      </c>
      <c r="AX6" s="32">
        <v>21547.28327856999</v>
      </c>
      <c r="AY6" s="32">
        <v>41648.473284287225</v>
      </c>
      <c r="AZ6" s="32">
        <v>41856.280487547032</v>
      </c>
      <c r="BA6" s="32">
        <v>37826.252344686596</v>
      </c>
      <c r="BB6" s="32">
        <v>29183.515285562811</v>
      </c>
      <c r="BC6" s="32">
        <v>35174.395534765143</v>
      </c>
      <c r="BD6" s="32">
        <v>34885.126839765144</v>
      </c>
    </row>
    <row r="7" spans="1:56" x14ac:dyDescent="0.3">
      <c r="A7">
        <v>106</v>
      </c>
      <c r="B7" t="s">
        <v>656</v>
      </c>
      <c r="C7" s="32">
        <v>43907.3467576447</v>
      </c>
      <c r="D7" s="32">
        <v>63306.790435998111</v>
      </c>
      <c r="E7" s="32">
        <v>66777.747438578925</v>
      </c>
      <c r="F7" s="32">
        <v>44281.663812052866</v>
      </c>
      <c r="G7" s="32">
        <v>72970.375088900008</v>
      </c>
      <c r="H7" s="32">
        <v>85116.04574227432</v>
      </c>
      <c r="I7" s="32">
        <v>92556.511712559994</v>
      </c>
      <c r="J7" s="32">
        <v>86595.055766585079</v>
      </c>
      <c r="K7" s="32">
        <v>82069.538196557085</v>
      </c>
      <c r="L7" s="32">
        <v>80980.237967267458</v>
      </c>
      <c r="M7" s="32">
        <v>76241.325776916099</v>
      </c>
      <c r="N7" s="32">
        <v>75775.380914810696</v>
      </c>
      <c r="O7" s="32">
        <v>44877.58644021074</v>
      </c>
      <c r="P7" s="32">
        <v>50360.846306555111</v>
      </c>
      <c r="Q7" s="32">
        <v>53296.767235365973</v>
      </c>
      <c r="R7" s="32">
        <v>16921.159310513583</v>
      </c>
      <c r="S7" s="32">
        <v>28776.884498898406</v>
      </c>
      <c r="T7" s="32">
        <v>29460.672430077571</v>
      </c>
      <c r="U7" s="32">
        <v>81737.064399008756</v>
      </c>
      <c r="V7" s="32">
        <v>82071.521440107565</v>
      </c>
      <c r="W7" s="32">
        <v>80110.569541064469</v>
      </c>
      <c r="X7" s="32">
        <v>77949.104781667527</v>
      </c>
      <c r="Y7" s="32">
        <v>73660.274866400083</v>
      </c>
      <c r="Z7" s="32">
        <v>65973.374427168892</v>
      </c>
      <c r="AA7" s="32">
        <v>19278.523683588799</v>
      </c>
      <c r="AB7" s="32">
        <v>19278.523683588799</v>
      </c>
      <c r="AC7" s="32">
        <v>19278.523683588781</v>
      </c>
      <c r="AD7" s="32">
        <v>19484.81536427209</v>
      </c>
      <c r="AE7" s="32">
        <v>22110.433297973977</v>
      </c>
      <c r="AF7" s="32">
        <v>23521.452988792265</v>
      </c>
      <c r="AG7" s="32">
        <v>0</v>
      </c>
      <c r="AH7" s="32">
        <v>0</v>
      </c>
      <c r="AI7" s="32">
        <v>0</v>
      </c>
      <c r="AJ7" s="32">
        <v>0</v>
      </c>
      <c r="AK7" s="32">
        <v>0</v>
      </c>
      <c r="AL7" s="32">
        <v>0</v>
      </c>
      <c r="AM7" s="32">
        <v>26598.877496397799</v>
      </c>
      <c r="AN7" s="32">
        <v>52352.899287143482</v>
      </c>
      <c r="AO7" s="32">
        <v>40173.950239517246</v>
      </c>
      <c r="AP7" s="32">
        <v>29625.697518147816</v>
      </c>
      <c r="AQ7" s="32">
        <v>28505.705749667577</v>
      </c>
      <c r="AR7" s="32">
        <v>28312.658245062026</v>
      </c>
      <c r="AS7" s="32">
        <v>12428.023365574001</v>
      </c>
      <c r="AT7" s="32">
        <v>12290.694426507991</v>
      </c>
      <c r="AU7" s="32">
        <v>11824.779705361991</v>
      </c>
      <c r="AV7" s="32">
        <v>12497.773258211968</v>
      </c>
      <c r="AW7" s="32">
        <v>12142.28423457598</v>
      </c>
      <c r="AX7" s="32">
        <v>12302.93294307798</v>
      </c>
      <c r="AY7" s="32">
        <v>19160.098117148955</v>
      </c>
      <c r="AZ7" s="32">
        <v>19408.660420910113</v>
      </c>
      <c r="BA7" s="32">
        <v>19737.430910548581</v>
      </c>
      <c r="BB7" s="32">
        <v>18994.561705898985</v>
      </c>
      <c r="BC7" s="32">
        <v>18129.756222969765</v>
      </c>
      <c r="BD7" s="32">
        <v>17996.855358244007</v>
      </c>
    </row>
    <row r="8" spans="1:56" x14ac:dyDescent="0.3">
      <c r="A8">
        <v>111</v>
      </c>
      <c r="B8" t="s">
        <v>715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1086.6909836482064</v>
      </c>
      <c r="P8" s="32">
        <v>923.25659386991128</v>
      </c>
      <c r="Q8" s="32">
        <v>664.16960615484129</v>
      </c>
      <c r="R8" s="32">
        <v>580.41600064997908</v>
      </c>
      <c r="S8" s="32">
        <v>552.81296752329138</v>
      </c>
      <c r="T8" s="32">
        <v>533.0529696040179</v>
      </c>
      <c r="U8" s="32">
        <v>4187.8984141841211</v>
      </c>
      <c r="V8" s="32">
        <v>4136.6555768080943</v>
      </c>
      <c r="W8" s="32">
        <v>3953.2833443627933</v>
      </c>
      <c r="X8" s="32">
        <v>3857.9589025821438</v>
      </c>
      <c r="Y8" s="32">
        <v>3621.9071890598343</v>
      </c>
      <c r="Z8" s="32">
        <v>3263.5227237989488</v>
      </c>
      <c r="AA8" s="32">
        <v>28992.954842813699</v>
      </c>
      <c r="AB8" s="32">
        <v>28992.954842813699</v>
      </c>
      <c r="AC8" s="32">
        <v>28992.954842813779</v>
      </c>
      <c r="AD8" s="32">
        <v>36041.965308179795</v>
      </c>
      <c r="AE8" s="32">
        <v>36524.860399977602</v>
      </c>
      <c r="AF8" s="32">
        <v>35778.048794536175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4168.7386640389896</v>
      </c>
      <c r="AN8" s="32">
        <v>4284.6810831516996</v>
      </c>
      <c r="AO8" s="32">
        <v>3486.0718154164724</v>
      </c>
      <c r="AP8" s="32">
        <v>2867.7035633977998</v>
      </c>
      <c r="AQ8" s="32">
        <v>3393.4508394037998</v>
      </c>
      <c r="AR8" s="32">
        <v>2788.0776133219997</v>
      </c>
      <c r="AS8" s="32">
        <v>1706.4984950590001</v>
      </c>
      <c r="AT8" s="32">
        <v>1863.1663401719989</v>
      </c>
      <c r="AU8" s="32">
        <v>2018.0462268419992</v>
      </c>
      <c r="AV8" s="32">
        <v>2205.0955482339891</v>
      </c>
      <c r="AW8" s="32">
        <v>2071.6596220769989</v>
      </c>
      <c r="AX8" s="32">
        <v>2235.6862999409991</v>
      </c>
      <c r="AY8" s="32">
        <v>2.0197012778057992</v>
      </c>
      <c r="AZ8" s="32">
        <v>1.9878937385787221</v>
      </c>
      <c r="BA8" s="32">
        <v>2.0664720765472371</v>
      </c>
      <c r="BB8" s="32">
        <v>2.109734276142921</v>
      </c>
      <c r="BC8" s="32">
        <v>2.0938210810104252</v>
      </c>
      <c r="BD8" s="32">
        <v>2.0938210810104252</v>
      </c>
    </row>
    <row r="9" spans="1:56" x14ac:dyDescent="0.3">
      <c r="A9">
        <v>118</v>
      </c>
      <c r="B9" t="s">
        <v>582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207.08661606435538</v>
      </c>
      <c r="P9" s="32">
        <v>211.49493056645377</v>
      </c>
      <c r="Q9" s="32">
        <v>185.31539129524509</v>
      </c>
      <c r="R9" s="32">
        <v>163.1135714025632</v>
      </c>
      <c r="S9" s="32">
        <v>156.27029661507999</v>
      </c>
      <c r="T9" s="32">
        <v>155.65572563938821</v>
      </c>
      <c r="U9" s="32">
        <v>2120.6255255222645</v>
      </c>
      <c r="V9" s="32">
        <v>2093.8102256940369</v>
      </c>
      <c r="W9" s="32">
        <v>2036.5043645943761</v>
      </c>
      <c r="X9" s="32">
        <v>2027.9082341025698</v>
      </c>
      <c r="Y9" s="32">
        <v>1908.4747627243796</v>
      </c>
      <c r="Z9" s="32">
        <v>1693.943070657512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76.095488184000004</v>
      </c>
      <c r="AN9" s="32">
        <v>33.773016812999906</v>
      </c>
      <c r="AO9" s="32">
        <v>69.786716893999895</v>
      </c>
      <c r="AP9" s="32">
        <v>71.005182653999981</v>
      </c>
      <c r="AQ9" s="32">
        <v>130.77680981350002</v>
      </c>
      <c r="AR9" s="32">
        <v>119.482536465</v>
      </c>
      <c r="AS9" s="32">
        <v>3517.9690168970001</v>
      </c>
      <c r="AT9" s="32">
        <v>3864.153999275999</v>
      </c>
      <c r="AU9" s="32">
        <v>4514.79604990599</v>
      </c>
      <c r="AV9" s="32">
        <v>5242.1918185909999</v>
      </c>
      <c r="AW9" s="32">
        <v>5488.9020569699887</v>
      </c>
      <c r="AX9" s="32">
        <v>5799.1881564889891</v>
      </c>
      <c r="AY9" s="32">
        <v>53.44610919189752</v>
      </c>
      <c r="AZ9" s="32">
        <v>56.716633880429043</v>
      </c>
      <c r="BA9" s="32">
        <v>60.714712803534454</v>
      </c>
      <c r="BB9" s="32">
        <v>78.500034382754848</v>
      </c>
      <c r="BC9" s="32">
        <v>69.974771427460794</v>
      </c>
      <c r="BD9" s="32">
        <v>69.276540652460795</v>
      </c>
    </row>
    <row r="10" spans="1:56" x14ac:dyDescent="0.3">
      <c r="A10">
        <v>119</v>
      </c>
      <c r="B10" t="s">
        <v>778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1627.646213679423</v>
      </c>
      <c r="P10" s="32">
        <v>1261.7507755889428</v>
      </c>
      <c r="Q10" s="32">
        <v>881.00841770932323</v>
      </c>
      <c r="R10" s="32">
        <v>466.54375719571669</v>
      </c>
      <c r="S10" s="32">
        <v>481.17118104239643</v>
      </c>
      <c r="T10" s="32">
        <v>430.09765894906621</v>
      </c>
      <c r="U10" s="32">
        <v>13664.674710531075</v>
      </c>
      <c r="V10" s="32">
        <v>13486.081958728815</v>
      </c>
      <c r="W10" s="32">
        <v>13605.716268483109</v>
      </c>
      <c r="X10" s="32">
        <v>13566.320942729833</v>
      </c>
      <c r="Y10" s="32">
        <v>12721.853901549117</v>
      </c>
      <c r="Z10" s="32">
        <v>11365.013408417361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554.23414182649992</v>
      </c>
      <c r="AN10" s="32">
        <v>1104.8020973527996</v>
      </c>
      <c r="AO10" s="32">
        <v>1165.1557953344623</v>
      </c>
      <c r="AP10" s="32">
        <v>2385.02269220779</v>
      </c>
      <c r="AQ10" s="32">
        <v>4742.4689661468001</v>
      </c>
      <c r="AR10" s="32">
        <v>4089.6411000134835</v>
      </c>
      <c r="AS10" s="32">
        <v>9969.1182050859697</v>
      </c>
      <c r="AT10" s="32">
        <v>9795.8821118019896</v>
      </c>
      <c r="AU10" s="32">
        <v>10246.82369358599</v>
      </c>
      <c r="AV10" s="32">
        <v>10550.46901447</v>
      </c>
      <c r="AW10" s="32">
        <v>10374.639247357989</v>
      </c>
      <c r="AX10" s="32">
        <v>10516.437041537989</v>
      </c>
      <c r="AY10" s="32">
        <v>474.7232909999999</v>
      </c>
      <c r="AZ10" s="32">
        <v>450.4335615</v>
      </c>
      <c r="BA10" s="32">
        <v>413.19784299999998</v>
      </c>
      <c r="BB10" s="32">
        <v>385.87353649999892</v>
      </c>
      <c r="BC10" s="32">
        <v>385.58543924999879</v>
      </c>
      <c r="BD10" s="32">
        <v>373.20012824999878</v>
      </c>
    </row>
    <row r="11" spans="1:56" x14ac:dyDescent="0.3">
      <c r="A11">
        <v>121</v>
      </c>
      <c r="B11" t="s">
        <v>852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150.11642635823023</v>
      </c>
      <c r="P11" s="32">
        <v>157.51609926761677</v>
      </c>
      <c r="Q11" s="32">
        <v>131.67912807592978</v>
      </c>
      <c r="R11" s="32">
        <v>93.423171064362791</v>
      </c>
      <c r="S11" s="32">
        <v>93.589210328942144</v>
      </c>
      <c r="T11" s="32">
        <v>69.26635252308246</v>
      </c>
      <c r="U11" s="32">
        <v>361.78436884981215</v>
      </c>
      <c r="V11" s="32">
        <v>357.26096015076229</v>
      </c>
      <c r="W11" s="32">
        <v>353.56807829977981</v>
      </c>
      <c r="X11" s="32">
        <v>348.74718324757981</v>
      </c>
      <c r="Y11" s="32">
        <v>327.47143610950104</v>
      </c>
      <c r="Z11" s="32">
        <v>290.73470978447921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1.6548693799999981</v>
      </c>
      <c r="AN11" s="32">
        <v>27.832363833700001</v>
      </c>
      <c r="AO11" s="32">
        <v>50.5772780084</v>
      </c>
      <c r="AP11" s="32">
        <v>1.7572145363393306</v>
      </c>
      <c r="AQ11" s="32">
        <v>1.6879622832238859</v>
      </c>
      <c r="AR11" s="32">
        <v>1.6824190460834196</v>
      </c>
      <c r="AS11" s="32">
        <v>356.78436318699977</v>
      </c>
      <c r="AT11" s="32">
        <v>369.58826850099894</v>
      </c>
      <c r="AU11" s="32">
        <v>405.91606054999897</v>
      </c>
      <c r="AV11" s="32">
        <v>485.61386960300001</v>
      </c>
      <c r="AW11" s="32">
        <v>487.51247536199901</v>
      </c>
      <c r="AX11" s="32">
        <v>480.83338903700002</v>
      </c>
      <c r="AY11" s="32">
        <v>150.7008039252712</v>
      </c>
      <c r="AZ11" s="32">
        <v>141.15470406628532</v>
      </c>
      <c r="BA11" s="32">
        <v>134.83520403579539</v>
      </c>
      <c r="BB11" s="32">
        <v>133.09260965637614</v>
      </c>
      <c r="BC11" s="32">
        <v>128.44403231895905</v>
      </c>
      <c r="BD11" s="32">
        <v>124.99786364395905</v>
      </c>
    </row>
    <row r="12" spans="1:56" x14ac:dyDescent="0.3">
      <c r="A12">
        <v>122</v>
      </c>
      <c r="B12" t="s">
        <v>938</v>
      </c>
      <c r="C12" s="32">
        <v>60.142666000000006</v>
      </c>
      <c r="D12" s="32">
        <v>57.601638361500001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2344.9903513951917</v>
      </c>
      <c r="P12" s="32">
        <v>1864.9687164780278</v>
      </c>
      <c r="Q12" s="32">
        <v>1702.0858178307851</v>
      </c>
      <c r="R12" s="32">
        <v>995.82064578907193</v>
      </c>
      <c r="S12" s="32">
        <v>785.97928982605322</v>
      </c>
      <c r="T12" s="32">
        <v>710.53989398012084</v>
      </c>
      <c r="U12" s="32">
        <v>15534.941793395348</v>
      </c>
      <c r="V12" s="32">
        <v>15454.34546755239</v>
      </c>
      <c r="W12" s="32">
        <v>15459.366651880217</v>
      </c>
      <c r="X12" s="32">
        <v>15529.861773755752</v>
      </c>
      <c r="Y12" s="32">
        <v>14568.202766694843</v>
      </c>
      <c r="Z12" s="32">
        <v>12888.447612282023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1974.0519469559899</v>
      </c>
      <c r="AN12" s="32">
        <v>2434.8397824611998</v>
      </c>
      <c r="AO12" s="32">
        <v>2259.803406416313</v>
      </c>
      <c r="AP12" s="32">
        <v>1673.471277393822</v>
      </c>
      <c r="AQ12" s="32">
        <v>1221.6159048478999</v>
      </c>
      <c r="AR12" s="32">
        <v>963.82429956669898</v>
      </c>
      <c r="AS12" s="32">
        <v>14237.87581207999</v>
      </c>
      <c r="AT12" s="32">
        <v>14451.987284141978</v>
      </c>
      <c r="AU12" s="32">
        <v>14054.24572185999</v>
      </c>
      <c r="AV12" s="32">
        <v>14770.369860141989</v>
      </c>
      <c r="AW12" s="32">
        <v>14506.699568257991</v>
      </c>
      <c r="AX12" s="32">
        <v>14450.680670268001</v>
      </c>
      <c r="AY12" s="32">
        <v>867.64463999999703</v>
      </c>
      <c r="AZ12" s="32">
        <v>752.71250399999701</v>
      </c>
      <c r="BA12" s="32">
        <v>748.92485999999792</v>
      </c>
      <c r="BB12" s="32">
        <v>710.54386799999793</v>
      </c>
      <c r="BC12" s="32">
        <v>636.56927600000006</v>
      </c>
      <c r="BD12" s="32">
        <v>626.72310067499905</v>
      </c>
    </row>
    <row r="13" spans="1:56" x14ac:dyDescent="0.3">
      <c r="A13">
        <v>123</v>
      </c>
      <c r="B13" t="s">
        <v>894</v>
      </c>
      <c r="C13" s="32">
        <v>156.23616679999898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477.28296994762479</v>
      </c>
      <c r="P13" s="32">
        <v>496.30093027954342</v>
      </c>
      <c r="Q13" s="32">
        <v>420.75802115149247</v>
      </c>
      <c r="R13" s="32">
        <v>356.15682586394877</v>
      </c>
      <c r="S13" s="32">
        <v>340.72399003188991</v>
      </c>
      <c r="T13" s="32">
        <v>2954.3966060924481</v>
      </c>
      <c r="U13" s="32">
        <v>10741.008622566444</v>
      </c>
      <c r="V13" s="32">
        <v>10577.029582838722</v>
      </c>
      <c r="W13" s="32">
        <v>10442.294858493549</v>
      </c>
      <c r="X13" s="32">
        <v>10350.2675379011</v>
      </c>
      <c r="Y13" s="32">
        <v>9704.1954739116736</v>
      </c>
      <c r="Z13" s="32">
        <v>8629.2798787545107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2795.426800709</v>
      </c>
      <c r="AN13" s="32">
        <v>419.38020117979994</v>
      </c>
      <c r="AO13" s="32">
        <v>439.84676774928965</v>
      </c>
      <c r="AP13" s="32">
        <v>501.34545590356663</v>
      </c>
      <c r="AQ13" s="32">
        <v>793.31322824355652</v>
      </c>
      <c r="AR13" s="32">
        <v>21486.574596334794</v>
      </c>
      <c r="AS13" s="32">
        <v>5885.1036429499782</v>
      </c>
      <c r="AT13" s="32">
        <v>6244.9352748559795</v>
      </c>
      <c r="AU13" s="32">
        <v>6395.732784345988</v>
      </c>
      <c r="AV13" s="32">
        <v>7089.836326657989</v>
      </c>
      <c r="AW13" s="32">
        <v>7157.0469005359882</v>
      </c>
      <c r="AX13" s="32">
        <v>7698.239657455998</v>
      </c>
      <c r="AY13" s="32">
        <v>861.395757</v>
      </c>
      <c r="AZ13" s="32">
        <v>810.87414574999889</v>
      </c>
      <c r="BA13" s="32">
        <v>770.1032642499988</v>
      </c>
      <c r="BB13" s="32">
        <v>732.57419775000005</v>
      </c>
      <c r="BC13" s="32">
        <v>714.878704499999</v>
      </c>
      <c r="BD13" s="32">
        <v>695.358577499999</v>
      </c>
    </row>
    <row r="14" spans="1:56" x14ac:dyDescent="0.3">
      <c r="A14">
        <v>124</v>
      </c>
      <c r="B14" t="s">
        <v>585</v>
      </c>
      <c r="C14" s="32">
        <v>10260.0076542963</v>
      </c>
      <c r="D14" s="32">
        <v>10796.771368337651</v>
      </c>
      <c r="E14" s="32">
        <v>10626.470110013977</v>
      </c>
      <c r="F14" s="32">
        <v>10741.951051051892</v>
      </c>
      <c r="G14" s="32">
        <v>11113.820462420539</v>
      </c>
      <c r="H14" s="32">
        <v>11499.930565212102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2372.7483441706313</v>
      </c>
      <c r="P14" s="32">
        <v>2378.3794167190313</v>
      </c>
      <c r="Q14" s="32">
        <v>1984.2523944228642</v>
      </c>
      <c r="R14" s="32">
        <v>1296.9028525571687</v>
      </c>
      <c r="S14" s="32">
        <v>1213.2653934531286</v>
      </c>
      <c r="T14" s="32">
        <v>1194.7138333443386</v>
      </c>
      <c r="U14" s="32">
        <v>17894.12905368071</v>
      </c>
      <c r="V14" s="32">
        <v>17581.229266723629</v>
      </c>
      <c r="W14" s="32">
        <v>17353.600096295446</v>
      </c>
      <c r="X14" s="32">
        <v>17188.917815812205</v>
      </c>
      <c r="Y14" s="32">
        <v>16140.118241873975</v>
      </c>
      <c r="Z14" s="32">
        <v>14377.143503722038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351.67264114139897</v>
      </c>
      <c r="AN14" s="32">
        <v>859.05493709479993</v>
      </c>
      <c r="AO14" s="32">
        <v>956.15877966230175</v>
      </c>
      <c r="AP14" s="32">
        <v>454.63585581701801</v>
      </c>
      <c r="AQ14" s="32">
        <v>598.00871959155859</v>
      </c>
      <c r="AR14" s="32">
        <v>408.61457766257053</v>
      </c>
      <c r="AS14" s="32">
        <v>2726.3579539580001</v>
      </c>
      <c r="AT14" s="32">
        <v>2877.3045381319998</v>
      </c>
      <c r="AU14" s="32">
        <v>2986.0958354969971</v>
      </c>
      <c r="AV14" s="32">
        <v>3519.0283867059889</v>
      </c>
      <c r="AW14" s="32">
        <v>3439.4917834299886</v>
      </c>
      <c r="AX14" s="32">
        <v>3701.849837989987</v>
      </c>
      <c r="AY14" s="32">
        <v>11791.261542499898</v>
      </c>
      <c r="AZ14" s="32">
        <v>14159.3629325</v>
      </c>
      <c r="BA14" s="32">
        <v>14970.505294999999</v>
      </c>
      <c r="BB14" s="32">
        <v>14037.657732499898</v>
      </c>
      <c r="BC14" s="32">
        <v>12890.3067675</v>
      </c>
      <c r="BD14" s="32">
        <v>11822.009867500001</v>
      </c>
    </row>
    <row r="15" spans="1:56" x14ac:dyDescent="0.3">
      <c r="A15">
        <v>125</v>
      </c>
      <c r="B15" t="s">
        <v>628</v>
      </c>
      <c r="C15" s="32">
        <v>692.69068789999994</v>
      </c>
      <c r="D15" s="32">
        <v>730.79080639999995</v>
      </c>
      <c r="E15" s="32">
        <v>417.35610142000002</v>
      </c>
      <c r="F15" s="32">
        <v>1263.81413406</v>
      </c>
      <c r="G15" s="32">
        <v>1140.8899011000001</v>
      </c>
      <c r="H15" s="32">
        <v>1195.3149778000002</v>
      </c>
      <c r="I15" s="32">
        <v>0</v>
      </c>
      <c r="J15" s="32">
        <v>0</v>
      </c>
      <c r="K15" s="32">
        <v>0</v>
      </c>
      <c r="L15" s="32">
        <v>247.20264106892125</v>
      </c>
      <c r="M15" s="32">
        <v>194.99128278174865</v>
      </c>
      <c r="N15" s="32">
        <v>87.292462367523953</v>
      </c>
      <c r="O15" s="32">
        <v>3708.82328118142</v>
      </c>
      <c r="P15" s="32">
        <v>3266.6753557835873</v>
      </c>
      <c r="Q15" s="32">
        <v>2300.2547177393153</v>
      </c>
      <c r="R15" s="32">
        <v>1051.9979590950379</v>
      </c>
      <c r="S15" s="32">
        <v>1027.761942384097</v>
      </c>
      <c r="T15" s="32">
        <v>996.87997004611805</v>
      </c>
      <c r="U15" s="32">
        <v>26599.255821868377</v>
      </c>
      <c r="V15" s="32">
        <v>26387.087973496291</v>
      </c>
      <c r="W15" s="32">
        <v>26375.409082573187</v>
      </c>
      <c r="X15" s="32">
        <v>26495.771203104465</v>
      </c>
      <c r="Y15" s="32">
        <v>24798.231375360745</v>
      </c>
      <c r="Z15" s="32">
        <v>22075.244638007542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2241.9471415895</v>
      </c>
      <c r="AN15" s="32">
        <v>2557.7119741094998</v>
      </c>
      <c r="AO15" s="32">
        <v>6462.5005310462602</v>
      </c>
      <c r="AP15" s="32">
        <v>1267.8322676774617</v>
      </c>
      <c r="AQ15" s="32">
        <v>1186.7854991730767</v>
      </c>
      <c r="AR15" s="32">
        <v>978.23375814832104</v>
      </c>
      <c r="AS15" s="32">
        <v>12290.41187435798</v>
      </c>
      <c r="AT15" s="32">
        <v>12810.03144405198</v>
      </c>
      <c r="AU15" s="32">
        <v>13299.785226663978</v>
      </c>
      <c r="AV15" s="32">
        <v>14148.16833999399</v>
      </c>
      <c r="AW15" s="32">
        <v>13795.153918875989</v>
      </c>
      <c r="AX15" s="32">
        <v>14200.000188765989</v>
      </c>
      <c r="AY15" s="32">
        <v>754.86527149999893</v>
      </c>
      <c r="AZ15" s="32">
        <v>684.933021249999</v>
      </c>
      <c r="BA15" s="32">
        <v>816.00628503000007</v>
      </c>
      <c r="BB15" s="32">
        <v>851.62868053</v>
      </c>
      <c r="BC15" s="32">
        <v>835.06227552999997</v>
      </c>
      <c r="BD15" s="32">
        <v>819.26826577999998</v>
      </c>
    </row>
    <row r="16" spans="1:56" x14ac:dyDescent="0.3">
      <c r="A16">
        <v>127</v>
      </c>
      <c r="B16" t="s">
        <v>880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389.05071408770141</v>
      </c>
      <c r="P16" s="32">
        <v>394.25306433010343</v>
      </c>
      <c r="Q16" s="32">
        <v>287.75144637369669</v>
      </c>
      <c r="R16" s="32">
        <v>232.83293996619329</v>
      </c>
      <c r="S16" s="32">
        <v>229.74939572581602</v>
      </c>
      <c r="T16" s="32">
        <v>232.37222891946561</v>
      </c>
      <c r="U16" s="32">
        <v>4725.5762081692319</v>
      </c>
      <c r="V16" s="32">
        <v>4620.0735386669421</v>
      </c>
      <c r="W16" s="32">
        <v>4523.5202908927113</v>
      </c>
      <c r="X16" s="32">
        <v>4447.771754403343</v>
      </c>
      <c r="Y16" s="32">
        <v>4153.0135757568196</v>
      </c>
      <c r="Z16" s="32">
        <v>3719.5604955893709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296.93047087420001</v>
      </c>
      <c r="AN16" s="32">
        <v>434.33799499959997</v>
      </c>
      <c r="AO16" s="32">
        <v>51.136071278969666</v>
      </c>
      <c r="AP16" s="32">
        <v>230.5643678262995</v>
      </c>
      <c r="AQ16" s="32">
        <v>1384.9930467362828</v>
      </c>
      <c r="AR16" s="32">
        <v>84.482172988236215</v>
      </c>
      <c r="AS16" s="32">
        <v>7812.1678911619892</v>
      </c>
      <c r="AT16" s="32">
        <v>8239.7610803419884</v>
      </c>
      <c r="AU16" s="32">
        <v>6305.5251470299972</v>
      </c>
      <c r="AV16" s="32">
        <v>6985.3815167059893</v>
      </c>
      <c r="AW16" s="32">
        <v>6773.5770459559899</v>
      </c>
      <c r="AX16" s="32">
        <v>7284.836697841989</v>
      </c>
      <c r="AY16" s="32">
        <v>138.45041627499981</v>
      </c>
      <c r="AZ16" s="32">
        <v>145.80285704999991</v>
      </c>
      <c r="BA16" s="32">
        <v>142.5099386</v>
      </c>
      <c r="BB16" s="32">
        <v>142.74655202499989</v>
      </c>
      <c r="BC16" s="32">
        <v>135.7313251999999</v>
      </c>
      <c r="BD16" s="32">
        <v>133.38525019999977</v>
      </c>
    </row>
    <row r="17" spans="1:56" x14ac:dyDescent="0.3">
      <c r="A17">
        <v>128</v>
      </c>
      <c r="B17" t="s">
        <v>834</v>
      </c>
      <c r="C17" s="32">
        <v>0</v>
      </c>
      <c r="D17" s="32">
        <v>87.045864359999896</v>
      </c>
      <c r="E17" s="32">
        <v>64.407562639999895</v>
      </c>
      <c r="F17" s="32">
        <v>0</v>
      </c>
      <c r="G17" s="32">
        <v>0</v>
      </c>
      <c r="H17" s="32">
        <v>0</v>
      </c>
      <c r="I17" s="32">
        <v>6120.5825664499898</v>
      </c>
      <c r="J17" s="32">
        <v>6304.2166491999897</v>
      </c>
      <c r="K17" s="32">
        <v>7136.8351377999998</v>
      </c>
      <c r="L17" s="32">
        <v>5787.573173759989</v>
      </c>
      <c r="M17" s="32">
        <v>5245.1471116899902</v>
      </c>
      <c r="N17" s="32">
        <v>5083.6235464479887</v>
      </c>
      <c r="O17" s="32">
        <v>9575.5663564128354</v>
      </c>
      <c r="P17" s="32">
        <v>8514.0109976124404</v>
      </c>
      <c r="Q17" s="32">
        <v>20524.013145465276</v>
      </c>
      <c r="R17" s="32">
        <v>13823.312758714919</v>
      </c>
      <c r="S17" s="32">
        <v>12556.210266809612</v>
      </c>
      <c r="T17" s="32">
        <v>6370.1981692996706</v>
      </c>
      <c r="U17" s="32">
        <v>16462.109969547048</v>
      </c>
      <c r="V17" s="32">
        <v>16306.260150545337</v>
      </c>
      <c r="W17" s="32">
        <v>16286.838277268673</v>
      </c>
      <c r="X17" s="32">
        <v>16271.807877224392</v>
      </c>
      <c r="Y17" s="32">
        <v>15281.086918299741</v>
      </c>
      <c r="Z17" s="32">
        <v>13583.766292030656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6.5907274106683396</v>
      </c>
      <c r="AH17" s="32">
        <v>7.6018476381523108</v>
      </c>
      <c r="AI17" s="32">
        <v>6.5190851164538302</v>
      </c>
      <c r="AJ17" s="32">
        <v>4.5467828804089905</v>
      </c>
      <c r="AK17" s="32">
        <v>4.5333009167419318</v>
      </c>
      <c r="AL17" s="32">
        <v>5.2374267697652517</v>
      </c>
      <c r="AM17" s="32">
        <v>8427.6053812485025</v>
      </c>
      <c r="AN17" s="32">
        <v>12871.2768861322</v>
      </c>
      <c r="AO17" s="32">
        <v>35149.418195024205</v>
      </c>
      <c r="AP17" s="32">
        <v>35218.978208075794</v>
      </c>
      <c r="AQ17" s="32">
        <v>34573.138386296501</v>
      </c>
      <c r="AR17" s="32">
        <v>20361.546679530387</v>
      </c>
      <c r="AS17" s="32">
        <v>24523.84787446999</v>
      </c>
      <c r="AT17" s="32">
        <v>24554.803944679872</v>
      </c>
      <c r="AU17" s="32">
        <v>26590.705359119893</v>
      </c>
      <c r="AV17" s="32">
        <v>28317.921275609871</v>
      </c>
      <c r="AW17" s="32">
        <v>27837.090508519992</v>
      </c>
      <c r="AX17" s="32">
        <v>28385.46327198988</v>
      </c>
      <c r="AY17" s="32">
        <v>1245.752250534706</v>
      </c>
      <c r="AZ17" s="32">
        <v>1183.3352716876982</v>
      </c>
      <c r="BA17" s="32">
        <v>1173.9576694053794</v>
      </c>
      <c r="BB17" s="32">
        <v>1084.1737738736817</v>
      </c>
      <c r="BC17" s="32">
        <v>1060.7281578534817</v>
      </c>
      <c r="BD17" s="32">
        <v>1026.6847950334827</v>
      </c>
    </row>
    <row r="18" spans="1:56" x14ac:dyDescent="0.3">
      <c r="A18">
        <v>135</v>
      </c>
      <c r="B18" t="s">
        <v>857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1246.7839806104976</v>
      </c>
      <c r="P18" s="32">
        <v>1399.2786853963607</v>
      </c>
      <c r="Q18" s="32">
        <v>710.64332449917572</v>
      </c>
      <c r="R18" s="32">
        <v>549.29129207368373</v>
      </c>
      <c r="S18" s="32">
        <v>555.88518980564913</v>
      </c>
      <c r="T18" s="32">
        <v>448.19908560158939</v>
      </c>
      <c r="U18" s="32">
        <v>47340.018353279331</v>
      </c>
      <c r="V18" s="32">
        <v>46496.854922792212</v>
      </c>
      <c r="W18" s="32">
        <v>45810.910376246626</v>
      </c>
      <c r="X18" s="32">
        <v>44964.801674571318</v>
      </c>
      <c r="Y18" s="32">
        <v>42374.783206695953</v>
      </c>
      <c r="Z18" s="32">
        <v>37594.611482876775</v>
      </c>
      <c r="AA18" s="32">
        <v>6581.8531596497996</v>
      </c>
      <c r="AB18" s="32">
        <v>6581.8531596497996</v>
      </c>
      <c r="AC18" s="32">
        <v>6581.8531596497969</v>
      </c>
      <c r="AD18" s="32">
        <v>6383.4722907489959</v>
      </c>
      <c r="AE18" s="32">
        <v>6182.0044067030849</v>
      </c>
      <c r="AF18" s="32">
        <v>6525.8708949575857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2712.0767121474996</v>
      </c>
      <c r="AN18" s="32">
        <v>2216.5459061883053</v>
      </c>
      <c r="AO18" s="32">
        <v>1896.2892187954922</v>
      </c>
      <c r="AP18" s="32">
        <v>1377.4585543881374</v>
      </c>
      <c r="AQ18" s="32">
        <v>1498.6175311895936</v>
      </c>
      <c r="AR18" s="32">
        <v>685.7435425002509</v>
      </c>
      <c r="AS18" s="32">
        <v>4433.4106812519985</v>
      </c>
      <c r="AT18" s="32">
        <v>4465.3720345460006</v>
      </c>
      <c r="AU18" s="32">
        <v>4660.8833157539902</v>
      </c>
      <c r="AV18" s="32">
        <v>5202.7996887779982</v>
      </c>
      <c r="AW18" s="32">
        <v>5009.5941118019873</v>
      </c>
      <c r="AX18" s="32">
        <v>5161.6225840419902</v>
      </c>
      <c r="AY18" s="32">
        <v>361.27348249122286</v>
      </c>
      <c r="AZ18" s="32">
        <v>361.07951372089229</v>
      </c>
      <c r="BA18" s="32">
        <v>350.26708195906451</v>
      </c>
      <c r="BB18" s="32">
        <v>345.87170251287409</v>
      </c>
      <c r="BC18" s="32">
        <v>345.3550568608876</v>
      </c>
      <c r="BD18" s="32">
        <v>337.93472861088759</v>
      </c>
    </row>
    <row r="19" spans="1:56" x14ac:dyDescent="0.3">
      <c r="A19">
        <v>136</v>
      </c>
      <c r="B19" t="s">
        <v>849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4221.0618332702516</v>
      </c>
      <c r="P19" s="32">
        <v>3908.0669001524452</v>
      </c>
      <c r="Q19" s="32">
        <v>13753.642942827371</v>
      </c>
      <c r="R19" s="32">
        <v>7127.5307360850911</v>
      </c>
      <c r="S19" s="32">
        <v>6691.3722157826023</v>
      </c>
      <c r="T19" s="32">
        <v>4162.094741606169</v>
      </c>
      <c r="U19" s="32">
        <v>26569.520896675655</v>
      </c>
      <c r="V19" s="32">
        <v>26047.760180552104</v>
      </c>
      <c r="W19" s="32">
        <v>25576.479694949787</v>
      </c>
      <c r="X19" s="32">
        <v>24970.665315294962</v>
      </c>
      <c r="Y19" s="32">
        <v>23469.055339539882</v>
      </c>
      <c r="Z19" s="32">
        <v>20846.988639991523</v>
      </c>
      <c r="AA19" s="32">
        <v>7962.7099613034898</v>
      </c>
      <c r="AB19" s="32">
        <v>7962.7099613034898</v>
      </c>
      <c r="AC19" s="32">
        <v>7962.7099613034961</v>
      </c>
      <c r="AD19" s="32">
        <v>7865.3557604138869</v>
      </c>
      <c r="AE19" s="32">
        <v>7867.2129104476953</v>
      </c>
      <c r="AF19" s="32">
        <v>7601.3287138352944</v>
      </c>
      <c r="AG19" s="32">
        <v>6993.638838006892</v>
      </c>
      <c r="AH19" s="32">
        <v>16932.419697263987</v>
      </c>
      <c r="AI19" s="32">
        <v>17122.37127680274</v>
      </c>
      <c r="AJ19" s="32">
        <v>12227.539382863886</v>
      </c>
      <c r="AK19" s="32">
        <v>9206.9803319332132</v>
      </c>
      <c r="AL19" s="32">
        <v>1.2845685067234469</v>
      </c>
      <c r="AM19" s="32">
        <v>2676.27433794739</v>
      </c>
      <c r="AN19" s="32">
        <v>3329.1408812719901</v>
      </c>
      <c r="AO19" s="32">
        <v>10216.6855268075</v>
      </c>
      <c r="AP19" s="32">
        <v>9684.239380322364</v>
      </c>
      <c r="AQ19" s="32">
        <v>11698.708361859473</v>
      </c>
      <c r="AR19" s="32">
        <v>7885.9227269627672</v>
      </c>
      <c r="AS19" s="32">
        <v>4258.0937750159901</v>
      </c>
      <c r="AT19" s="32">
        <v>3687.1330392359878</v>
      </c>
      <c r="AU19" s="32">
        <v>3524.878627092</v>
      </c>
      <c r="AV19" s="32">
        <v>3708.2425615209881</v>
      </c>
      <c r="AW19" s="32">
        <v>3665.2752823449878</v>
      </c>
      <c r="AX19" s="32">
        <v>3699.9113136479982</v>
      </c>
      <c r="AY19" s="32">
        <v>550.75777229410357</v>
      </c>
      <c r="AZ19" s="32">
        <v>904.30649409824287</v>
      </c>
      <c r="BA19" s="32">
        <v>957.85571130112976</v>
      </c>
      <c r="BB19" s="32">
        <v>938.3968016863281</v>
      </c>
      <c r="BC19" s="32">
        <v>977.77109877882219</v>
      </c>
      <c r="BD19" s="32">
        <v>924.45133502382316</v>
      </c>
    </row>
    <row r="20" spans="1:56" x14ac:dyDescent="0.3">
      <c r="A20">
        <v>137</v>
      </c>
      <c r="B20" t="s">
        <v>980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1019.0026266893582</v>
      </c>
      <c r="P20" s="32">
        <v>929.56246306496064</v>
      </c>
      <c r="Q20" s="32">
        <v>791.01124729084063</v>
      </c>
      <c r="R20" s="32">
        <v>582.76075771115848</v>
      </c>
      <c r="S20" s="32">
        <v>482.11484445895996</v>
      </c>
      <c r="T20" s="32">
        <v>339.66098554256661</v>
      </c>
      <c r="U20" s="32">
        <v>8133.860521183854</v>
      </c>
      <c r="V20" s="32">
        <v>7948.5580388725721</v>
      </c>
      <c r="W20" s="32">
        <v>7795.7953866637135</v>
      </c>
      <c r="X20" s="32">
        <v>7617.9823940139595</v>
      </c>
      <c r="Y20" s="32">
        <v>7129.2466564775805</v>
      </c>
      <c r="Z20" s="32">
        <v>6395.5176414242387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146.37318784749903</v>
      </c>
      <c r="AN20" s="32">
        <v>559.87740754549998</v>
      </c>
      <c r="AO20" s="32">
        <v>69.492178795817239</v>
      </c>
      <c r="AP20" s="32">
        <v>28.904972713885616</v>
      </c>
      <c r="AQ20" s="32">
        <v>28.589737517198792</v>
      </c>
      <c r="AR20" s="32">
        <v>8.1174863544957816</v>
      </c>
      <c r="AS20" s="32">
        <v>5026.8805612239994</v>
      </c>
      <c r="AT20" s="32">
        <v>5320.7968761819902</v>
      </c>
      <c r="AU20" s="32">
        <v>5657.1237116499888</v>
      </c>
      <c r="AV20" s="32">
        <v>6176.5847736919986</v>
      </c>
      <c r="AW20" s="32">
        <v>5996.2199329799887</v>
      </c>
      <c r="AX20" s="32">
        <v>6074.1652607699998</v>
      </c>
      <c r="AY20" s="32">
        <v>59.898012157057842</v>
      </c>
      <c r="AZ20" s="32">
        <v>56.470790203374847</v>
      </c>
      <c r="BA20" s="32">
        <v>54.466931562969322</v>
      </c>
      <c r="BB20" s="32">
        <v>52.508111999072597</v>
      </c>
      <c r="BC20" s="32">
        <v>59.476247707344072</v>
      </c>
      <c r="BD20" s="32">
        <v>58.445332632344176</v>
      </c>
    </row>
    <row r="21" spans="1:56" x14ac:dyDescent="0.3">
      <c r="A21">
        <v>138</v>
      </c>
      <c r="B21" t="s">
        <v>706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1680.5889586636013</v>
      </c>
      <c r="P21" s="32">
        <v>713.10172813728491</v>
      </c>
      <c r="Q21" s="32">
        <v>476.47738709998748</v>
      </c>
      <c r="R21" s="32">
        <v>387.32811112733538</v>
      </c>
      <c r="S21" s="32">
        <v>282.86363732636016</v>
      </c>
      <c r="T21" s="32">
        <v>304.32364571775611</v>
      </c>
      <c r="U21" s="32">
        <v>16897.795255033041</v>
      </c>
      <c r="V21" s="32">
        <v>16826.098209485353</v>
      </c>
      <c r="W21" s="32">
        <v>16681.662431615296</v>
      </c>
      <c r="X21" s="32">
        <v>16632.697893067449</v>
      </c>
      <c r="Y21" s="32">
        <v>15623.947054799582</v>
      </c>
      <c r="Z21" s="32">
        <v>13809.300855674115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445.676311963199</v>
      </c>
      <c r="AN21" s="32">
        <v>80.890783808000023</v>
      </c>
      <c r="AO21" s="32">
        <v>52.108080472999902</v>
      </c>
      <c r="AP21" s="32">
        <v>4942.1494381778684</v>
      </c>
      <c r="AQ21" s="32">
        <v>2412.9514517853204</v>
      </c>
      <c r="AR21" s="32">
        <v>111.06739608074113</v>
      </c>
      <c r="AS21" s="32">
        <v>4243.6115276889996</v>
      </c>
      <c r="AT21" s="32">
        <v>4369.4252443209998</v>
      </c>
      <c r="AU21" s="32">
        <v>4478.0607191809895</v>
      </c>
      <c r="AV21" s="32">
        <v>4518.1572097709886</v>
      </c>
      <c r="AW21" s="32">
        <v>4730.4071087519997</v>
      </c>
      <c r="AX21" s="32">
        <v>4986.1952502619897</v>
      </c>
      <c r="AY21" s="32">
        <v>496.15998000000002</v>
      </c>
      <c r="AZ21" s="32">
        <v>472.20983224999901</v>
      </c>
      <c r="BA21" s="32">
        <v>450.47067250000003</v>
      </c>
      <c r="BB21" s="32">
        <v>420.3142805</v>
      </c>
      <c r="BC21" s="32">
        <v>408.680825499999</v>
      </c>
      <c r="BD21" s="32">
        <v>396.70049724999899</v>
      </c>
    </row>
    <row r="22" spans="1:56" x14ac:dyDescent="0.3">
      <c r="A22">
        <v>211</v>
      </c>
      <c r="B22" t="s">
        <v>963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2581.4771853059342</v>
      </c>
      <c r="P22" s="32">
        <v>2085.5621621915607</v>
      </c>
      <c r="Q22" s="32">
        <v>914.35773129950451</v>
      </c>
      <c r="R22" s="32">
        <v>779.74013144143612</v>
      </c>
      <c r="S22" s="32">
        <v>847.09953504854923</v>
      </c>
      <c r="T22" s="32">
        <v>651.4368428408842</v>
      </c>
      <c r="U22" s="32">
        <v>53289.361897434675</v>
      </c>
      <c r="V22" s="32">
        <v>52337.091474811525</v>
      </c>
      <c r="W22" s="32">
        <v>50980.400849561294</v>
      </c>
      <c r="X22" s="32">
        <v>49950.927152346812</v>
      </c>
      <c r="Y22" s="32">
        <v>47285.964982042547</v>
      </c>
      <c r="Z22" s="32">
        <v>42065.546949162715</v>
      </c>
      <c r="AA22" s="32">
        <v>3851.0337570892898</v>
      </c>
      <c r="AB22" s="32">
        <v>3851.0337570892898</v>
      </c>
      <c r="AC22" s="32">
        <v>3851.0337570892862</v>
      </c>
      <c r="AD22" s="32">
        <v>3599.8142173640867</v>
      </c>
      <c r="AE22" s="32">
        <v>3198.108104977498</v>
      </c>
      <c r="AF22" s="32">
        <v>3155.8144837943992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3961.7621522862</v>
      </c>
      <c r="AN22" s="32">
        <v>3257.2206820751903</v>
      </c>
      <c r="AO22" s="32">
        <v>2267.2068353663894</v>
      </c>
      <c r="AP22" s="32">
        <v>1534.7643373443423</v>
      </c>
      <c r="AQ22" s="32">
        <v>1639.7158785360334</v>
      </c>
      <c r="AR22" s="32">
        <v>1957.0331435582314</v>
      </c>
      <c r="AS22" s="32">
        <v>4546.6526285889995</v>
      </c>
      <c r="AT22" s="32">
        <v>4537.0994561069992</v>
      </c>
      <c r="AU22" s="32">
        <v>4175.0729252389883</v>
      </c>
      <c r="AV22" s="32">
        <v>4761.019514921989</v>
      </c>
      <c r="AW22" s="32">
        <v>4671.0299248139891</v>
      </c>
      <c r="AX22" s="32">
        <v>4476.3910274019881</v>
      </c>
      <c r="AY22" s="32">
        <v>547.69662202973927</v>
      </c>
      <c r="AZ22" s="32">
        <v>567.2722874647452</v>
      </c>
      <c r="BA22" s="32">
        <v>641.4782597762362</v>
      </c>
      <c r="BB22" s="32">
        <v>615.24177003727903</v>
      </c>
      <c r="BC22" s="32">
        <v>644.16760649488594</v>
      </c>
      <c r="BD22" s="32">
        <v>644.16760649488594</v>
      </c>
    </row>
    <row r="23" spans="1:56" x14ac:dyDescent="0.3">
      <c r="A23">
        <v>213</v>
      </c>
      <c r="B23" t="s">
        <v>878</v>
      </c>
      <c r="C23" s="32">
        <v>244.43644094500002</v>
      </c>
      <c r="D23" s="32">
        <v>654.16214556799889</v>
      </c>
      <c r="E23" s="32">
        <v>767.32950887600009</v>
      </c>
      <c r="F23" s="32">
        <v>701.42101761999902</v>
      </c>
      <c r="G23" s="32">
        <v>239.16674902399998</v>
      </c>
      <c r="H23" s="32">
        <v>789.87878762000014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4964.5593722096655</v>
      </c>
      <c r="P23" s="32">
        <v>8111.0099947391145</v>
      </c>
      <c r="Q23" s="32">
        <v>6432.0903335304083</v>
      </c>
      <c r="R23" s="32">
        <v>4896.6864492536015</v>
      </c>
      <c r="S23" s="32">
        <v>3490.4711633535467</v>
      </c>
      <c r="T23" s="32">
        <v>3027.0841203521159</v>
      </c>
      <c r="U23" s="32">
        <v>59105.817425838919</v>
      </c>
      <c r="V23" s="32">
        <v>58284.078893368533</v>
      </c>
      <c r="W23" s="32">
        <v>57197.688630888239</v>
      </c>
      <c r="X23" s="32">
        <v>56033.26729612772</v>
      </c>
      <c r="Y23" s="32">
        <v>52910.448173810022</v>
      </c>
      <c r="Z23" s="32">
        <v>47287.880764867856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2366.0946172332237</v>
      </c>
      <c r="AN23" s="32">
        <v>6868.8682933181981</v>
      </c>
      <c r="AO23" s="32">
        <v>5770.3301183627345</v>
      </c>
      <c r="AP23" s="32">
        <v>6270.8685072925919</v>
      </c>
      <c r="AQ23" s="32">
        <v>6883.1237719121073</v>
      </c>
      <c r="AR23" s="32">
        <v>6447.4296250018751</v>
      </c>
      <c r="AS23" s="32">
        <v>3945.0746288769897</v>
      </c>
      <c r="AT23" s="32">
        <v>4291.996807393989</v>
      </c>
      <c r="AU23" s="32">
        <v>3994.2778900909989</v>
      </c>
      <c r="AV23" s="32">
        <v>4829.44477706</v>
      </c>
      <c r="AW23" s="32">
        <v>4740.6156401369999</v>
      </c>
      <c r="AX23" s="32">
        <v>4937.7191221509784</v>
      </c>
      <c r="AY23" s="32">
        <v>205.92518437428686</v>
      </c>
      <c r="AZ23" s="32">
        <v>197.18657680476284</v>
      </c>
      <c r="BA23" s="32">
        <v>194.39415900988979</v>
      </c>
      <c r="BB23" s="32">
        <v>186.07434583706925</v>
      </c>
      <c r="BC23" s="32">
        <v>219.08032523503709</v>
      </c>
      <c r="BD23" s="32">
        <v>243.77265461003611</v>
      </c>
    </row>
    <row r="24" spans="1:56" x14ac:dyDescent="0.3">
      <c r="A24">
        <v>214</v>
      </c>
      <c r="B24" t="s">
        <v>996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730.05425753756913</v>
      </c>
      <c r="L24" s="32">
        <v>185.46425282239539</v>
      </c>
      <c r="M24" s="32">
        <v>153.17064637878411</v>
      </c>
      <c r="N24" s="32">
        <v>183.1033579555039</v>
      </c>
      <c r="O24" s="32">
        <v>4457.5458353784479</v>
      </c>
      <c r="P24" s="32">
        <v>4010.8755861849836</v>
      </c>
      <c r="Q24" s="32">
        <v>1193.8646290591696</v>
      </c>
      <c r="R24" s="32">
        <v>877.66169179610552</v>
      </c>
      <c r="S24" s="32">
        <v>916.76663056414941</v>
      </c>
      <c r="T24" s="32">
        <v>787.01368438998577</v>
      </c>
      <c r="U24" s="32">
        <v>72249.798370701028</v>
      </c>
      <c r="V24" s="32">
        <v>71082.606177656286</v>
      </c>
      <c r="W24" s="32">
        <v>69891.998444636673</v>
      </c>
      <c r="X24" s="32">
        <v>68228.017120840901</v>
      </c>
      <c r="Y24" s="32">
        <v>64547.983628144815</v>
      </c>
      <c r="Z24" s="32">
        <v>57681.718513169129</v>
      </c>
      <c r="AA24" s="32">
        <v>5.06479999999999E-6</v>
      </c>
      <c r="AB24" s="32">
        <v>5.06479999999999E-6</v>
      </c>
      <c r="AC24" s="32">
        <v>5.06479999999999E-6</v>
      </c>
      <c r="AD24" s="32">
        <v>0</v>
      </c>
      <c r="AE24" s="32">
        <v>0.110619127</v>
      </c>
      <c r="AF24" s="32">
        <v>0.10539022279999979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1044.4196442180682</v>
      </c>
      <c r="AN24" s="32">
        <v>1496.1916005184135</v>
      </c>
      <c r="AO24" s="32">
        <v>1434.7990280483857</v>
      </c>
      <c r="AP24" s="32">
        <v>1290.6465446106754</v>
      </c>
      <c r="AQ24" s="32">
        <v>1192.2247929409043</v>
      </c>
      <c r="AR24" s="32">
        <v>3642.1458684001745</v>
      </c>
      <c r="AS24" s="32">
        <v>5774.8420066659892</v>
      </c>
      <c r="AT24" s="32">
        <v>5969.4149257659792</v>
      </c>
      <c r="AU24" s="32">
        <v>5668.8313130179995</v>
      </c>
      <c r="AV24" s="32">
        <v>5983.9471318439892</v>
      </c>
      <c r="AW24" s="32">
        <v>6035.0581922659785</v>
      </c>
      <c r="AX24" s="32">
        <v>6111.4966305319886</v>
      </c>
      <c r="AY24" s="32">
        <v>3253.3364570833396</v>
      </c>
      <c r="AZ24" s="32">
        <v>3001.0331895651493</v>
      </c>
      <c r="BA24" s="32">
        <v>2728.4535816093994</v>
      </c>
      <c r="BB24" s="32">
        <v>2926.6099507011722</v>
      </c>
      <c r="BC24" s="32">
        <v>2870.4367842299762</v>
      </c>
      <c r="BD24" s="32">
        <v>2755.7807852310962</v>
      </c>
    </row>
    <row r="25" spans="1:56" x14ac:dyDescent="0.3">
      <c r="A25">
        <v>215</v>
      </c>
      <c r="B25" t="s">
        <v>657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4303.2532561855469</v>
      </c>
      <c r="P25" s="32">
        <v>3282.2154973779543</v>
      </c>
      <c r="Q25" s="32">
        <v>671.73247050622456</v>
      </c>
      <c r="R25" s="32">
        <v>593.56152333420846</v>
      </c>
      <c r="S25" s="32">
        <v>4324.9432624923402</v>
      </c>
      <c r="T25" s="32">
        <v>5233.1338724562511</v>
      </c>
      <c r="U25" s="32">
        <v>30176.92463094409</v>
      </c>
      <c r="V25" s="32">
        <v>29674.802584244066</v>
      </c>
      <c r="W25" s="32">
        <v>28995.098674371598</v>
      </c>
      <c r="X25" s="32">
        <v>28176.687982700671</v>
      </c>
      <c r="Y25" s="32">
        <v>26652.512672505945</v>
      </c>
      <c r="Z25" s="32">
        <v>23879.573698113807</v>
      </c>
      <c r="AA25" s="32">
        <v>12171.106941509699</v>
      </c>
      <c r="AB25" s="32">
        <v>12171.106941509699</v>
      </c>
      <c r="AC25" s="32">
        <v>12171.106941509788</v>
      </c>
      <c r="AD25" s="32">
        <v>11598.357542282494</v>
      </c>
      <c r="AE25" s="32">
        <v>12113.08035617709</v>
      </c>
      <c r="AF25" s="32">
        <v>11728.108557162799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1464.0100215427001</v>
      </c>
      <c r="AN25" s="32">
        <v>839.70494863899978</v>
      </c>
      <c r="AO25" s="32">
        <v>474.02927458953889</v>
      </c>
      <c r="AP25" s="32">
        <v>448.22926868086256</v>
      </c>
      <c r="AQ25" s="32">
        <v>6051.6778821877442</v>
      </c>
      <c r="AR25" s="32">
        <v>4862.3182540936859</v>
      </c>
      <c r="AS25" s="32">
        <v>1073.8260988119989</v>
      </c>
      <c r="AT25" s="32">
        <v>1074.7964962669998</v>
      </c>
      <c r="AU25" s="32">
        <v>1010.7855825199997</v>
      </c>
      <c r="AV25" s="32">
        <v>0</v>
      </c>
      <c r="AW25" s="32">
        <v>0</v>
      </c>
      <c r="AX25" s="32">
        <v>0</v>
      </c>
      <c r="AY25" s="32">
        <v>115.24428543288468</v>
      </c>
      <c r="AZ25" s="32">
        <v>133.53201075520883</v>
      </c>
      <c r="BA25" s="32">
        <v>201.54077330810006</v>
      </c>
      <c r="BB25" s="32">
        <v>181.91335098294422</v>
      </c>
      <c r="BC25" s="32">
        <v>177.53171160226879</v>
      </c>
      <c r="BD25" s="32">
        <v>176.76434197726866</v>
      </c>
    </row>
    <row r="26" spans="1:56" x14ac:dyDescent="0.3">
      <c r="A26">
        <v>216</v>
      </c>
      <c r="B26" t="s">
        <v>805</v>
      </c>
      <c r="C26" s="32">
        <v>303.53817565359901</v>
      </c>
      <c r="D26" s="32">
        <v>216.81753760000001</v>
      </c>
      <c r="E26" s="32">
        <v>216.81753760000001</v>
      </c>
      <c r="F26" s="32">
        <v>212.67249643999901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3662.6416060318206</v>
      </c>
      <c r="P26" s="32">
        <v>2751.8841192281488</v>
      </c>
      <c r="Q26" s="32">
        <v>1405.6511204502581</v>
      </c>
      <c r="R26" s="32">
        <v>867.21876798343385</v>
      </c>
      <c r="S26" s="32">
        <v>915.25071651496046</v>
      </c>
      <c r="T26" s="32">
        <v>720.49238847243078</v>
      </c>
      <c r="U26" s="32">
        <v>8734.470790515752</v>
      </c>
      <c r="V26" s="32">
        <v>8511.2635826383157</v>
      </c>
      <c r="W26" s="32">
        <v>8242.1484744558657</v>
      </c>
      <c r="X26" s="32">
        <v>7954.9041292881493</v>
      </c>
      <c r="Y26" s="32">
        <v>7474.4357954540537</v>
      </c>
      <c r="Z26" s="32">
        <v>6758.9364141721335</v>
      </c>
      <c r="AA26" s="32">
        <v>18017.295274907599</v>
      </c>
      <c r="AB26" s="32">
        <v>18017.295274907599</v>
      </c>
      <c r="AC26" s="32">
        <v>18017.295274907679</v>
      </c>
      <c r="AD26" s="32">
        <v>16067.151376738997</v>
      </c>
      <c r="AE26" s="32">
        <v>16030.236679375097</v>
      </c>
      <c r="AF26" s="32">
        <v>16522.443302457788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1314.34887655649</v>
      </c>
      <c r="AN26" s="32">
        <v>1243.1233129100001</v>
      </c>
      <c r="AO26" s="32">
        <v>312.95218783100006</v>
      </c>
      <c r="AP26" s="32">
        <v>385.58713554743315</v>
      </c>
      <c r="AQ26" s="32">
        <v>297.11413292184284</v>
      </c>
      <c r="AR26" s="32">
        <v>149.33428503716303</v>
      </c>
      <c r="AS26" s="32">
        <v>1039.8999974689978</v>
      </c>
      <c r="AT26" s="32">
        <v>0</v>
      </c>
      <c r="AU26" s="32">
        <v>0</v>
      </c>
      <c r="AV26" s="32">
        <v>1140.203769688</v>
      </c>
      <c r="AW26" s="32">
        <v>0</v>
      </c>
      <c r="AX26" s="32">
        <v>0</v>
      </c>
      <c r="AY26" s="32">
        <v>3194.61759435671</v>
      </c>
      <c r="AZ26" s="32">
        <v>2803.6155699879405</v>
      </c>
      <c r="BA26" s="32">
        <v>3021.8746651058304</v>
      </c>
      <c r="BB26" s="32">
        <v>2106.4057506895028</v>
      </c>
      <c r="BC26" s="32">
        <v>1845.823362126768</v>
      </c>
      <c r="BD26" s="32">
        <v>1769.727677376768</v>
      </c>
    </row>
    <row r="27" spans="1:56" x14ac:dyDescent="0.3">
      <c r="A27">
        <v>217</v>
      </c>
      <c r="B27" t="s">
        <v>823</v>
      </c>
      <c r="C27" s="32">
        <v>0</v>
      </c>
      <c r="D27" s="32">
        <v>66.621301880000004</v>
      </c>
      <c r="E27" s="32">
        <v>50.538195479999999</v>
      </c>
      <c r="F27" s="32">
        <v>75.496339934000005</v>
      </c>
      <c r="G27" s="32">
        <v>92.103511399999903</v>
      </c>
      <c r="H27" s="32">
        <v>79.849808279999905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3044.2514549734574</v>
      </c>
      <c r="P27" s="32">
        <v>3199.3589680173545</v>
      </c>
      <c r="Q27" s="32">
        <v>2594.1861188638904</v>
      </c>
      <c r="R27" s="32">
        <v>1577.7000990788806</v>
      </c>
      <c r="S27" s="32">
        <v>1891.7792893574915</v>
      </c>
      <c r="T27" s="32">
        <v>1862.449295814431</v>
      </c>
      <c r="U27" s="32">
        <v>27364.180351020761</v>
      </c>
      <c r="V27" s="32">
        <v>26823.829590237485</v>
      </c>
      <c r="W27" s="32">
        <v>26410.435078043072</v>
      </c>
      <c r="X27" s="32">
        <v>25923.829002771407</v>
      </c>
      <c r="Y27" s="32">
        <v>24624.374253747719</v>
      </c>
      <c r="Z27" s="32">
        <v>22086.916322738351</v>
      </c>
      <c r="AA27" s="32">
        <v>1.7460027413999899</v>
      </c>
      <c r="AB27" s="32">
        <v>1.7460027413999899</v>
      </c>
      <c r="AC27" s="32">
        <v>1.7460027413999899</v>
      </c>
      <c r="AD27" s="32">
        <v>0.52240807429999891</v>
      </c>
      <c r="AE27" s="32">
        <v>0.72238471700000007</v>
      </c>
      <c r="AF27" s="32">
        <v>1.7481979478000003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253.09340284033308</v>
      </c>
      <c r="AN27" s="32">
        <v>1036.1420739733555</v>
      </c>
      <c r="AO27" s="32">
        <v>272.44880966070838</v>
      </c>
      <c r="AP27" s="32">
        <v>398.41990401769203</v>
      </c>
      <c r="AQ27" s="32">
        <v>326.45094175168975</v>
      </c>
      <c r="AR27" s="32">
        <v>329.980241205754</v>
      </c>
      <c r="AS27" s="32">
        <v>158.83007334899972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21.039350824044341</v>
      </c>
      <c r="AZ27" s="32">
        <v>20.36435320427821</v>
      </c>
      <c r="BA27" s="32">
        <v>27.267101569591141</v>
      </c>
      <c r="BB27" s="32">
        <v>27.981709376521529</v>
      </c>
      <c r="BC27" s="32">
        <v>22.043429193808471</v>
      </c>
      <c r="BD27" s="32">
        <v>22.043429193808471</v>
      </c>
    </row>
    <row r="28" spans="1:56" x14ac:dyDescent="0.3">
      <c r="A28">
        <v>219</v>
      </c>
      <c r="B28" t="s">
        <v>615</v>
      </c>
      <c r="C28" s="32">
        <v>161.33775591999901</v>
      </c>
      <c r="D28" s="32">
        <v>5447.2490226379996</v>
      </c>
      <c r="E28" s="32">
        <v>1781.4584241139898</v>
      </c>
      <c r="F28" s="32">
        <v>1658.01646399999</v>
      </c>
      <c r="G28" s="32">
        <v>1785.5561920000002</v>
      </c>
      <c r="H28" s="32">
        <v>4066.5367395999901</v>
      </c>
      <c r="I28" s="32">
        <v>3398.9337512000002</v>
      </c>
      <c r="J28" s="32">
        <v>5502.9192631999995</v>
      </c>
      <c r="K28" s="32">
        <v>1622.4376347559999</v>
      </c>
      <c r="L28" s="32">
        <v>1108.275574558</v>
      </c>
      <c r="M28" s="32">
        <v>2442.3170682800001</v>
      </c>
      <c r="N28" s="32">
        <v>1183.0362048784</v>
      </c>
      <c r="O28" s="32">
        <v>20999.918213164827</v>
      </c>
      <c r="P28" s="32">
        <v>17295.124527190615</v>
      </c>
      <c r="Q28" s="32">
        <v>9865.6559578443048</v>
      </c>
      <c r="R28" s="32">
        <v>4510.2383478956635</v>
      </c>
      <c r="S28" s="32">
        <v>9437.1992406132649</v>
      </c>
      <c r="T28" s="32">
        <v>4488.5069608656295</v>
      </c>
      <c r="U28" s="32">
        <v>171605.34408394684</v>
      </c>
      <c r="V28" s="32">
        <v>165999.99416802378</v>
      </c>
      <c r="W28" s="32">
        <v>160793.47839836654</v>
      </c>
      <c r="X28" s="32">
        <v>156226.06168117421</v>
      </c>
      <c r="Y28" s="32">
        <v>147745.91932247957</v>
      </c>
      <c r="Z28" s="32">
        <v>132215.30739848255</v>
      </c>
      <c r="AA28" s="32">
        <v>3486.8014906276899</v>
      </c>
      <c r="AB28" s="32">
        <v>3486.8014906276899</v>
      </c>
      <c r="AC28" s="32">
        <v>3486.8014906276962</v>
      </c>
      <c r="AD28" s="32">
        <v>3637.4356265080987</v>
      </c>
      <c r="AE28" s="32">
        <v>3321.7935665141977</v>
      </c>
      <c r="AF28" s="32">
        <v>3267.452232123389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7180.0258946280774</v>
      </c>
      <c r="AN28" s="32">
        <v>8945.8205543497115</v>
      </c>
      <c r="AO28" s="32">
        <v>8977.3467018866595</v>
      </c>
      <c r="AP28" s="32">
        <v>9211.5941403770339</v>
      </c>
      <c r="AQ28" s="32">
        <v>8811.0600079620854</v>
      </c>
      <c r="AR28" s="32">
        <v>6811.7729661755575</v>
      </c>
      <c r="AS28" s="32">
        <v>4040.436255964989</v>
      </c>
      <c r="AT28" s="32">
        <v>3958.9815721710002</v>
      </c>
      <c r="AU28" s="32">
        <v>3420.5297664679974</v>
      </c>
      <c r="AV28" s="32">
        <v>3598.157025520999</v>
      </c>
      <c r="AW28" s="32">
        <v>3411.4480464279991</v>
      </c>
      <c r="AX28" s="32">
        <v>3530.4124940390002</v>
      </c>
      <c r="AY28" s="32">
        <v>7928.9622859142</v>
      </c>
      <c r="AZ28" s="32">
        <v>11295.31278477775</v>
      </c>
      <c r="BA28" s="32">
        <v>14572.601152895912</v>
      </c>
      <c r="BB28" s="32">
        <v>8433.3303110075904</v>
      </c>
      <c r="BC28" s="32">
        <v>5046.5450693226403</v>
      </c>
      <c r="BD28" s="32">
        <v>5492.1498853226403</v>
      </c>
    </row>
    <row r="29" spans="1:56" x14ac:dyDescent="0.3">
      <c r="A29">
        <v>220</v>
      </c>
      <c r="B29" t="s">
        <v>584</v>
      </c>
      <c r="C29" s="32">
        <v>730.36703189999901</v>
      </c>
      <c r="D29" s="32">
        <v>1880.95030294</v>
      </c>
      <c r="E29" s="32">
        <v>962.72539514799996</v>
      </c>
      <c r="F29" s="32">
        <v>1932.5066296609896</v>
      </c>
      <c r="G29" s="32">
        <v>515.2249818048914</v>
      </c>
      <c r="H29" s="32">
        <v>1475.5255271150463</v>
      </c>
      <c r="I29" s="32">
        <v>0</v>
      </c>
      <c r="J29" s="32">
        <v>0</v>
      </c>
      <c r="K29" s="32">
        <v>0</v>
      </c>
      <c r="L29" s="32">
        <v>85.305941906746995</v>
      </c>
      <c r="M29" s="32">
        <v>218.14026585236579</v>
      </c>
      <c r="N29" s="32">
        <v>134.03157143229532</v>
      </c>
      <c r="O29" s="32">
        <v>16361.943373314782</v>
      </c>
      <c r="P29" s="32">
        <v>12000.280845523832</v>
      </c>
      <c r="Q29" s="32">
        <v>7499.5574524837084</v>
      </c>
      <c r="R29" s="32">
        <v>3470.6160178456475</v>
      </c>
      <c r="S29" s="32">
        <v>3257.139772745335</v>
      </c>
      <c r="T29" s="32">
        <v>2685.9919004416161</v>
      </c>
      <c r="U29" s="32">
        <v>88408.361046122009</v>
      </c>
      <c r="V29" s="32">
        <v>86718.688546071702</v>
      </c>
      <c r="W29" s="32">
        <v>84439.381506823527</v>
      </c>
      <c r="X29" s="32">
        <v>81802.117293934454</v>
      </c>
      <c r="Y29" s="32">
        <v>76804.340042181444</v>
      </c>
      <c r="Z29" s="32">
        <v>68982.720262613191</v>
      </c>
      <c r="AA29" s="32">
        <v>369.71481111579902</v>
      </c>
      <c r="AB29" s="32">
        <v>369.71481111579902</v>
      </c>
      <c r="AC29" s="32">
        <v>369.71481111579891</v>
      </c>
      <c r="AD29" s="32">
        <v>444.40541522500001</v>
      </c>
      <c r="AE29" s="32">
        <v>459.48497447380004</v>
      </c>
      <c r="AF29" s="32">
        <v>415.38359428159998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2018.7252198258561</v>
      </c>
      <c r="AN29" s="32">
        <v>2311.2291939496358</v>
      </c>
      <c r="AO29" s="32">
        <v>2081.7806305880172</v>
      </c>
      <c r="AP29" s="32">
        <v>1316.1020647089599</v>
      </c>
      <c r="AQ29" s="32">
        <v>1580.4857587572114</v>
      </c>
      <c r="AR29" s="32">
        <v>1362.9406269334381</v>
      </c>
      <c r="AS29" s="32">
        <v>3455.0476060530004</v>
      </c>
      <c r="AT29" s="32">
        <v>3355.761532703988</v>
      </c>
      <c r="AU29" s="32">
        <v>3516.3331700769872</v>
      </c>
      <c r="AV29" s="32">
        <v>3605.8703451999891</v>
      </c>
      <c r="AW29" s="32">
        <v>3391.4441621389969</v>
      </c>
      <c r="AX29" s="32">
        <v>3281.9579385649977</v>
      </c>
      <c r="AY29" s="32">
        <v>16440.980233548788</v>
      </c>
      <c r="AZ29" s="32">
        <v>15570.257472279814</v>
      </c>
      <c r="BA29" s="32">
        <v>14406.092719133338</v>
      </c>
      <c r="BB29" s="32">
        <v>13203.313141980527</v>
      </c>
      <c r="BC29" s="32">
        <v>12919.14265144855</v>
      </c>
      <c r="BD29" s="32">
        <v>13236.066331471251</v>
      </c>
    </row>
    <row r="30" spans="1:56" x14ac:dyDescent="0.3">
      <c r="A30">
        <v>221</v>
      </c>
      <c r="B30" t="s">
        <v>592</v>
      </c>
      <c r="C30" s="32">
        <v>0</v>
      </c>
      <c r="D30" s="32">
        <v>39.186581427999897</v>
      </c>
      <c r="E30" s="32">
        <v>12.43512348</v>
      </c>
      <c r="F30" s="32">
        <v>33.479178599999898</v>
      </c>
      <c r="G30" s="32">
        <v>35.073425199999896</v>
      </c>
      <c r="H30" s="32">
        <v>46.552000719999896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3532.4546817939681</v>
      </c>
      <c r="P30" s="32">
        <v>4312.4614017885115</v>
      </c>
      <c r="Q30" s="32">
        <v>4076.1422317018637</v>
      </c>
      <c r="R30" s="32">
        <v>1988.0017160569364</v>
      </c>
      <c r="S30" s="32">
        <v>1619.527973416054</v>
      </c>
      <c r="T30" s="32">
        <v>1235.3798642237255</v>
      </c>
      <c r="U30" s="32">
        <v>22249.054025172398</v>
      </c>
      <c r="V30" s="32">
        <v>21863.74838725337</v>
      </c>
      <c r="W30" s="32">
        <v>21732.937822351298</v>
      </c>
      <c r="X30" s="32">
        <v>21417.201091478415</v>
      </c>
      <c r="Y30" s="32">
        <v>20353.50203979883</v>
      </c>
      <c r="Z30" s="32">
        <v>18093.734303404159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2215.6451146852237</v>
      </c>
      <c r="AN30" s="32">
        <v>11891.167202358105</v>
      </c>
      <c r="AO30" s="32">
        <v>10719.528830272591</v>
      </c>
      <c r="AP30" s="32">
        <v>9061.8035781075941</v>
      </c>
      <c r="AQ30" s="32">
        <v>9381.7507454833776</v>
      </c>
      <c r="AR30" s="32">
        <v>3688.0779493862356</v>
      </c>
      <c r="AS30" s="32">
        <v>14289.68591085998</v>
      </c>
      <c r="AT30" s="32">
        <v>13378.552944541998</v>
      </c>
      <c r="AU30" s="32">
        <v>12259.498204279998</v>
      </c>
      <c r="AV30" s="32">
        <v>14037.283389835979</v>
      </c>
      <c r="AW30" s="32">
        <v>14272.59333221998</v>
      </c>
      <c r="AX30" s="32">
        <v>13933.479849898002</v>
      </c>
      <c r="AY30" s="32">
        <v>6419.937993651346</v>
      </c>
      <c r="AZ30" s="32">
        <v>5904.9084386819795</v>
      </c>
      <c r="BA30" s="32">
        <v>5287.4485555609181</v>
      </c>
      <c r="BB30" s="32">
        <v>4783.1855131374077</v>
      </c>
      <c r="BC30" s="32">
        <v>4522.5604793502089</v>
      </c>
      <c r="BD30" s="32">
        <v>4292.6842393502084</v>
      </c>
    </row>
    <row r="31" spans="1:56" x14ac:dyDescent="0.3">
      <c r="A31">
        <v>226</v>
      </c>
      <c r="B31" t="s">
        <v>923</v>
      </c>
      <c r="C31" s="32">
        <v>127.539728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30.51009141256759</v>
      </c>
      <c r="K31" s="32">
        <v>106.99738270534959</v>
      </c>
      <c r="L31" s="32">
        <v>95.362911927625731</v>
      </c>
      <c r="M31" s="32">
        <v>104.44541066286811</v>
      </c>
      <c r="N31" s="32">
        <v>36.403072001305304</v>
      </c>
      <c r="O31" s="32">
        <v>2241.1106094516572</v>
      </c>
      <c r="P31" s="32">
        <v>3498.314535820562</v>
      </c>
      <c r="Q31" s="32">
        <v>2611.9873401402278</v>
      </c>
      <c r="R31" s="32">
        <v>1726.0798128693621</v>
      </c>
      <c r="S31" s="32">
        <v>1865.6612850854876</v>
      </c>
      <c r="T31" s="32">
        <v>4143.6380124318075</v>
      </c>
      <c r="U31" s="32">
        <v>39507.785556586146</v>
      </c>
      <c r="V31" s="32">
        <v>38569.397059052862</v>
      </c>
      <c r="W31" s="32">
        <v>38229.204718302004</v>
      </c>
      <c r="X31" s="32">
        <v>37573.04300515855</v>
      </c>
      <c r="Y31" s="32">
        <v>35609.122313023268</v>
      </c>
      <c r="Z31" s="32">
        <v>31859.433288105382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4795.9746448966998</v>
      </c>
      <c r="AN31" s="32">
        <v>4255.2288987756001</v>
      </c>
      <c r="AO31" s="32">
        <v>3824.3192912987111</v>
      </c>
      <c r="AP31" s="32">
        <v>3782.8074311651858</v>
      </c>
      <c r="AQ31" s="32">
        <v>4989.6879383891246</v>
      </c>
      <c r="AR31" s="32">
        <v>4812.9049840356747</v>
      </c>
      <c r="AS31" s="32">
        <v>12298.35899843599</v>
      </c>
      <c r="AT31" s="32">
        <v>12464.360378945979</v>
      </c>
      <c r="AU31" s="32">
        <v>11873.822032847978</v>
      </c>
      <c r="AV31" s="32">
        <v>13902.35804909997</v>
      </c>
      <c r="AW31" s="32">
        <v>13692.587624618</v>
      </c>
      <c r="AX31" s="32">
        <v>13903.19709560198</v>
      </c>
      <c r="AY31" s="32">
        <v>215.73146319726337</v>
      </c>
      <c r="AZ31" s="32">
        <v>197.22459920610353</v>
      </c>
      <c r="BA31" s="32">
        <v>211.37205057388184</v>
      </c>
      <c r="BB31" s="32">
        <v>216.19479478640181</v>
      </c>
      <c r="BC31" s="32">
        <v>215.58628877697129</v>
      </c>
      <c r="BD31" s="32">
        <v>214.3424646769713</v>
      </c>
    </row>
    <row r="32" spans="1:56" x14ac:dyDescent="0.3">
      <c r="A32">
        <v>227</v>
      </c>
      <c r="B32" t="s">
        <v>642</v>
      </c>
      <c r="C32" s="32">
        <v>1085.5751212999999</v>
      </c>
      <c r="D32" s="32">
        <v>539.96987674789898</v>
      </c>
      <c r="E32" s="32">
        <v>517.22692759999995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3373.7274628032296</v>
      </c>
      <c r="P32" s="32">
        <v>2620.0032584523551</v>
      </c>
      <c r="Q32" s="32">
        <v>2021.6529589201959</v>
      </c>
      <c r="R32" s="32">
        <v>1288.3998257174799</v>
      </c>
      <c r="S32" s="32">
        <v>2201.9268674631962</v>
      </c>
      <c r="T32" s="32">
        <v>1543.1586686490878</v>
      </c>
      <c r="U32" s="32">
        <v>37743.982028319551</v>
      </c>
      <c r="V32" s="32">
        <v>37235.082200716737</v>
      </c>
      <c r="W32" s="32">
        <v>37275.128658223854</v>
      </c>
      <c r="X32" s="32">
        <v>36704.375784873344</v>
      </c>
      <c r="Y32" s="32">
        <v>34599.641026625439</v>
      </c>
      <c r="Z32" s="32">
        <v>30961.582260823328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1219.23193594699</v>
      </c>
      <c r="AN32" s="32">
        <v>1696.5978192901996</v>
      </c>
      <c r="AO32" s="32">
        <v>842.23742525799889</v>
      </c>
      <c r="AP32" s="32">
        <v>901.24050592907759</v>
      </c>
      <c r="AQ32" s="32">
        <v>900.44130014615109</v>
      </c>
      <c r="AR32" s="32">
        <v>694.60967187235713</v>
      </c>
      <c r="AS32" s="32">
        <v>5872.9840167089887</v>
      </c>
      <c r="AT32" s="32">
        <v>5669.4442521619894</v>
      </c>
      <c r="AU32" s="32">
        <v>5129.9090338890001</v>
      </c>
      <c r="AV32" s="32">
        <v>5364.5856340709997</v>
      </c>
      <c r="AW32" s="32">
        <v>5410.3944072389895</v>
      </c>
      <c r="AX32" s="32">
        <v>5088.3702099519905</v>
      </c>
      <c r="AY32" s="32">
        <v>283.448839574999</v>
      </c>
      <c r="AZ32" s="32">
        <v>276.57265615</v>
      </c>
      <c r="BA32" s="32">
        <v>290.43181802499998</v>
      </c>
      <c r="BB32" s="32">
        <v>278.58842212499889</v>
      </c>
      <c r="BC32" s="32">
        <v>274.04253525000001</v>
      </c>
      <c r="BD32" s="32">
        <v>270.50103594999905</v>
      </c>
    </row>
    <row r="33" spans="1:56" x14ac:dyDescent="0.3">
      <c r="A33">
        <v>228</v>
      </c>
      <c r="B33" t="s">
        <v>850</v>
      </c>
      <c r="C33" s="32">
        <v>30155.325021900004</v>
      </c>
      <c r="D33" s="32">
        <v>31687.119735979901</v>
      </c>
      <c r="E33" s="32">
        <v>28385.712927839999</v>
      </c>
      <c r="F33" s="32">
        <v>22113.565554305402</v>
      </c>
      <c r="G33" s="32">
        <v>34873.507390653394</v>
      </c>
      <c r="H33" s="32">
        <v>36740.461065154421</v>
      </c>
      <c r="I33" s="32">
        <v>0</v>
      </c>
      <c r="J33" s="32">
        <v>1682.228242198001</v>
      </c>
      <c r="K33" s="32">
        <v>294.71662547726999</v>
      </c>
      <c r="L33" s="32">
        <v>233.097598785999</v>
      </c>
      <c r="M33" s="32">
        <v>295.52873229011982</v>
      </c>
      <c r="N33" s="32">
        <v>302.21447412580483</v>
      </c>
      <c r="O33" s="32">
        <v>2017.149317837999</v>
      </c>
      <c r="P33" s="32">
        <v>1633.9881541761697</v>
      </c>
      <c r="Q33" s="32">
        <v>1176.3756672307611</v>
      </c>
      <c r="R33" s="32">
        <v>905.53296059206468</v>
      </c>
      <c r="S33" s="32">
        <v>1019.5617562139255</v>
      </c>
      <c r="T33" s="32">
        <v>849.07935058869896</v>
      </c>
      <c r="U33" s="32">
        <v>27459.613334039572</v>
      </c>
      <c r="V33" s="32">
        <v>27245.908521712048</v>
      </c>
      <c r="W33" s="32">
        <v>27279.659856514507</v>
      </c>
      <c r="X33" s="32">
        <v>26883.00068387534</v>
      </c>
      <c r="Y33" s="32">
        <v>25615.689402878877</v>
      </c>
      <c r="Z33" s="32">
        <v>22808.665292899128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301.14285430740006</v>
      </c>
      <c r="AN33" s="32">
        <v>737.18458088739897</v>
      </c>
      <c r="AO33" s="32">
        <v>268.60413328489233</v>
      </c>
      <c r="AP33" s="32">
        <v>477.6778177766866</v>
      </c>
      <c r="AQ33" s="32">
        <v>332.40439213975571</v>
      </c>
      <c r="AR33" s="32">
        <v>461.91054391219677</v>
      </c>
      <c r="AS33" s="32">
        <v>1467.2464271689989</v>
      </c>
      <c r="AT33" s="32">
        <v>1598.1035220709978</v>
      </c>
      <c r="AU33" s="32">
        <v>1711.969052228</v>
      </c>
      <c r="AV33" s="32">
        <v>1983.0063737359981</v>
      </c>
      <c r="AW33" s="32">
        <v>1605.0487261379981</v>
      </c>
      <c r="AX33" s="32">
        <v>1919.4987439199899</v>
      </c>
      <c r="AY33" s="32">
        <v>23.44242925</v>
      </c>
      <c r="AZ33" s="32">
        <v>17.527036200000001</v>
      </c>
      <c r="BA33" s="32">
        <v>19.355784924999991</v>
      </c>
      <c r="BB33" s="32">
        <v>16.12555017499999</v>
      </c>
      <c r="BC33" s="32">
        <v>14.92492927499999</v>
      </c>
      <c r="BD33" s="32">
        <v>14.632915624999992</v>
      </c>
    </row>
    <row r="34" spans="1:56" x14ac:dyDescent="0.3">
      <c r="A34">
        <v>229</v>
      </c>
      <c r="B34" t="s">
        <v>633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1701.7423602630811</v>
      </c>
      <c r="P34" s="32">
        <v>1417.7668060009921</v>
      </c>
      <c r="Q34" s="32">
        <v>837.59722978593993</v>
      </c>
      <c r="R34" s="32">
        <v>664.94785217914114</v>
      </c>
      <c r="S34" s="32">
        <v>737.66573925960336</v>
      </c>
      <c r="T34" s="32">
        <v>625.83017613866332</v>
      </c>
      <c r="U34" s="32">
        <v>19902.772666509143</v>
      </c>
      <c r="V34" s="32">
        <v>20032.067959264034</v>
      </c>
      <c r="W34" s="32">
        <v>19918.552073389284</v>
      </c>
      <c r="X34" s="32">
        <v>20029.110438813605</v>
      </c>
      <c r="Y34" s="32">
        <v>19193.087086886582</v>
      </c>
      <c r="Z34" s="32">
        <v>16895.537611949381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878.10773397016749</v>
      </c>
      <c r="AN34" s="32">
        <v>1193.6504683076091</v>
      </c>
      <c r="AO34" s="32">
        <v>685.17934531180822</v>
      </c>
      <c r="AP34" s="32">
        <v>636.60685727711075</v>
      </c>
      <c r="AQ34" s="32">
        <v>181.53898479282793</v>
      </c>
      <c r="AR34" s="32">
        <v>320.76761618806194</v>
      </c>
      <c r="AS34" s="32">
        <v>5501.5556271299884</v>
      </c>
      <c r="AT34" s="32">
        <v>4747.5459966739891</v>
      </c>
      <c r="AU34" s="32">
        <v>4309.150639260999</v>
      </c>
      <c r="AV34" s="32">
        <v>5446.0525265859997</v>
      </c>
      <c r="AW34" s="32">
        <v>5356.5144530119996</v>
      </c>
      <c r="AX34" s="32">
        <v>5092.8639606399902</v>
      </c>
      <c r="AY34" s="32">
        <v>164.28742746347544</v>
      </c>
      <c r="AZ34" s="32">
        <v>163.20953815853687</v>
      </c>
      <c r="BA34" s="32">
        <v>165.21081535434209</v>
      </c>
      <c r="BB34" s="32">
        <v>152.98220983974559</v>
      </c>
      <c r="BC34" s="32">
        <v>171.10784919669388</v>
      </c>
      <c r="BD34" s="32">
        <v>170.3778150716939</v>
      </c>
    </row>
    <row r="35" spans="1:56" x14ac:dyDescent="0.3">
      <c r="A35">
        <v>230</v>
      </c>
      <c r="B35" t="s">
        <v>774</v>
      </c>
      <c r="C35" s="32">
        <v>6.3769863999999901</v>
      </c>
      <c r="D35" s="32">
        <v>257.3904296</v>
      </c>
      <c r="E35" s="32">
        <v>4982.2269892179602</v>
      </c>
      <c r="F35" s="32">
        <v>1014.32</v>
      </c>
      <c r="G35" s="32">
        <v>1642.49</v>
      </c>
      <c r="H35" s="32">
        <v>3017.5599999999899</v>
      </c>
      <c r="I35" s="32">
        <v>1380.6175555999898</v>
      </c>
      <c r="J35" s="32">
        <v>3092.293237599989</v>
      </c>
      <c r="K35" s="32">
        <v>1490.7571443155045</v>
      </c>
      <c r="L35" s="32">
        <v>551.78539449650509</v>
      </c>
      <c r="M35" s="32">
        <v>464.32727157576539</v>
      </c>
      <c r="N35" s="32">
        <v>511.13035791427387</v>
      </c>
      <c r="O35" s="32">
        <v>4139.1954168478669</v>
      </c>
      <c r="P35" s="32">
        <v>3585.2559373018239</v>
      </c>
      <c r="Q35" s="32">
        <v>1822.7222534326697</v>
      </c>
      <c r="R35" s="32">
        <v>1313.3809476978874</v>
      </c>
      <c r="S35" s="32">
        <v>1298.1176601125403</v>
      </c>
      <c r="T35" s="32">
        <v>1117.8656817221763</v>
      </c>
      <c r="U35" s="32">
        <v>50478.897289476314</v>
      </c>
      <c r="V35" s="32">
        <v>49462.24630054961</v>
      </c>
      <c r="W35" s="32">
        <v>48682.232233082541</v>
      </c>
      <c r="X35" s="32">
        <v>47407.459830776897</v>
      </c>
      <c r="Y35" s="32">
        <v>44826.716582463006</v>
      </c>
      <c r="Z35" s="32">
        <v>40223.972896241867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0.71682177870224006</v>
      </c>
      <c r="AH35" s="32">
        <v>2.4207470453732789</v>
      </c>
      <c r="AI35" s="32">
        <v>1.91244722147679</v>
      </c>
      <c r="AJ35" s="32">
        <v>1.7613981358129502</v>
      </c>
      <c r="AK35" s="32">
        <v>1.5045810456750297</v>
      </c>
      <c r="AL35" s="32">
        <v>1.0463235047636799</v>
      </c>
      <c r="AM35" s="32">
        <v>2892.7018854382</v>
      </c>
      <c r="AN35" s="32">
        <v>3024.0588656705595</v>
      </c>
      <c r="AO35" s="32">
        <v>2866.2824728851811</v>
      </c>
      <c r="AP35" s="32">
        <v>3494.7784647959797</v>
      </c>
      <c r="AQ35" s="32">
        <v>2175.8778117355155</v>
      </c>
      <c r="AR35" s="32">
        <v>1888.4339802235322</v>
      </c>
      <c r="AS35" s="32">
        <v>2042.4447149069979</v>
      </c>
      <c r="AT35" s="32">
        <v>2167.1333118239891</v>
      </c>
      <c r="AU35" s="32">
        <v>2166.924792802999</v>
      </c>
      <c r="AV35" s="32">
        <v>2329.8188715069891</v>
      </c>
      <c r="AW35" s="32">
        <v>2374.8641293079991</v>
      </c>
      <c r="AX35" s="32">
        <v>2374.2038447629971</v>
      </c>
      <c r="AY35" s="32">
        <v>1044.33812375</v>
      </c>
      <c r="AZ35" s="32">
        <v>961.53984000000003</v>
      </c>
      <c r="BA35" s="32">
        <v>841.02777474999994</v>
      </c>
      <c r="BB35" s="32">
        <v>756.37159650000001</v>
      </c>
      <c r="BC35" s="32">
        <v>708.586613249999</v>
      </c>
      <c r="BD35" s="32">
        <v>662.20202024999901</v>
      </c>
    </row>
    <row r="36" spans="1:56" x14ac:dyDescent="0.3">
      <c r="A36">
        <v>231</v>
      </c>
      <c r="B36" t="s">
        <v>877</v>
      </c>
      <c r="C36" s="32">
        <v>15582.521449109188</v>
      </c>
      <c r="D36" s="32">
        <v>136050.15105830575</v>
      </c>
      <c r="E36" s="32">
        <v>18627.265493124567</v>
      </c>
      <c r="F36" s="32">
        <v>11273.443425343603</v>
      </c>
      <c r="G36" s="32">
        <v>15913.363855988055</v>
      </c>
      <c r="H36" s="32">
        <v>18159.723560487575</v>
      </c>
      <c r="I36" s="32">
        <v>0</v>
      </c>
      <c r="J36" s="32">
        <v>752.93920568002386</v>
      </c>
      <c r="K36" s="32">
        <v>419.25283565142809</v>
      </c>
      <c r="L36" s="32">
        <v>507.04252560142851</v>
      </c>
      <c r="M36" s="32">
        <v>528.50595648171065</v>
      </c>
      <c r="N36" s="32">
        <v>641.03064854712875</v>
      </c>
      <c r="O36" s="32">
        <v>14297.264536609651</v>
      </c>
      <c r="P36" s="32">
        <v>12854.966930981056</v>
      </c>
      <c r="Q36" s="32">
        <v>10094.643269047554</v>
      </c>
      <c r="R36" s="32">
        <v>5650.6076560840256</v>
      </c>
      <c r="S36" s="32">
        <v>5727.739730288873</v>
      </c>
      <c r="T36" s="32">
        <v>20154.605790058489</v>
      </c>
      <c r="U36" s="32">
        <v>119996.05274139071</v>
      </c>
      <c r="V36" s="32">
        <v>117455.77670958301</v>
      </c>
      <c r="W36" s="32">
        <v>115933.96015548185</v>
      </c>
      <c r="X36" s="32">
        <v>113434.8698781992</v>
      </c>
      <c r="Y36" s="32">
        <v>107619.05985763563</v>
      </c>
      <c r="Z36" s="32">
        <v>96189.362950214549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3.1335397094241699</v>
      </c>
      <c r="AH36" s="32">
        <v>2.2670283456723901</v>
      </c>
      <c r="AI36" s="32">
        <v>2.8314219593189995</v>
      </c>
      <c r="AJ36" s="32">
        <v>2.2426966115926588</v>
      </c>
      <c r="AK36" s="32">
        <v>5.1727647239888999</v>
      </c>
      <c r="AL36" s="32">
        <v>6.4368804550834851</v>
      </c>
      <c r="AM36" s="32">
        <v>6018.4482243408438</v>
      </c>
      <c r="AN36" s="32">
        <v>5359.131930444245</v>
      </c>
      <c r="AO36" s="32">
        <v>3303.3269139364661</v>
      </c>
      <c r="AP36" s="32">
        <v>4006.8827204378549</v>
      </c>
      <c r="AQ36" s="32">
        <v>3207.995085258025</v>
      </c>
      <c r="AR36" s="32">
        <v>16775.24441415619</v>
      </c>
      <c r="AS36" s="32">
        <v>3715.7811572109877</v>
      </c>
      <c r="AT36" s="32">
        <v>3726.6900437619997</v>
      </c>
      <c r="AU36" s="32">
        <v>3487.3102959980001</v>
      </c>
      <c r="AV36" s="32">
        <v>4001.7124433359782</v>
      </c>
      <c r="AW36" s="32">
        <v>4025.3470831079903</v>
      </c>
      <c r="AX36" s="32">
        <v>3899.1858375119982</v>
      </c>
      <c r="AY36" s="32">
        <v>10541.060979999989</v>
      </c>
      <c r="AZ36" s="32">
        <v>26524.85281249999</v>
      </c>
      <c r="BA36" s="32">
        <v>32558.34394999998</v>
      </c>
      <c r="BB36" s="32">
        <v>28362.571197499987</v>
      </c>
      <c r="BC36" s="32">
        <v>25554.375777500001</v>
      </c>
      <c r="BD36" s="32">
        <v>25225.594802046082</v>
      </c>
    </row>
    <row r="37" spans="1:56" x14ac:dyDescent="0.3">
      <c r="A37">
        <v>233</v>
      </c>
      <c r="B37" t="s">
        <v>809</v>
      </c>
      <c r="C37" s="32">
        <v>1205.1505984054036</v>
      </c>
      <c r="D37" s="32">
        <v>6008.391427085</v>
      </c>
      <c r="E37" s="32">
        <v>3705.6417408999996</v>
      </c>
      <c r="F37" s="32">
        <v>3111.8783741499988</v>
      </c>
      <c r="G37" s="32">
        <v>2863.3740732149899</v>
      </c>
      <c r="H37" s="32">
        <v>3729.9154907695897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3955.1654342608381</v>
      </c>
      <c r="P37" s="32">
        <v>3447.2851143181142</v>
      </c>
      <c r="Q37" s="32">
        <v>3355.889146420719</v>
      </c>
      <c r="R37" s="32">
        <v>2165.2569881709978</v>
      </c>
      <c r="S37" s="32">
        <v>2241.595772815801</v>
      </c>
      <c r="T37" s="32">
        <v>2115.3169780656813</v>
      </c>
      <c r="U37" s="32">
        <v>48347.064277517697</v>
      </c>
      <c r="V37" s="32">
        <v>47903.933078965216</v>
      </c>
      <c r="W37" s="32">
        <v>48001.371035312004</v>
      </c>
      <c r="X37" s="32">
        <v>47496.276374957539</v>
      </c>
      <c r="Y37" s="32">
        <v>45164.989626485425</v>
      </c>
      <c r="Z37" s="32">
        <v>39883.785988669923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3475.5008165426675</v>
      </c>
      <c r="AN37" s="32">
        <v>4156.714833420604</v>
      </c>
      <c r="AO37" s="32">
        <v>4330.3200856356207</v>
      </c>
      <c r="AP37" s="32">
        <v>3446.3410699043552</v>
      </c>
      <c r="AQ37" s="32">
        <v>3716.1499598930181</v>
      </c>
      <c r="AR37" s="32">
        <v>3504.505779638574</v>
      </c>
      <c r="AS37" s="32">
        <v>3727.9737792449996</v>
      </c>
      <c r="AT37" s="32">
        <v>3985.6310921599802</v>
      </c>
      <c r="AU37" s="32">
        <v>3603.1758899179886</v>
      </c>
      <c r="AV37" s="32">
        <v>3793.1254365899999</v>
      </c>
      <c r="AW37" s="32">
        <v>3639.6539475219979</v>
      </c>
      <c r="AX37" s="32">
        <v>3600.2752634609778</v>
      </c>
      <c r="AY37" s="32">
        <v>301.11338488805217</v>
      </c>
      <c r="AZ37" s="32">
        <v>293.42493711344002</v>
      </c>
      <c r="BA37" s="32">
        <v>1110.5215915356332</v>
      </c>
      <c r="BB37" s="32">
        <v>1207.4762779099931</v>
      </c>
      <c r="BC37" s="32">
        <v>293.30557426184578</v>
      </c>
      <c r="BD37" s="32">
        <v>1051.8045333118448</v>
      </c>
    </row>
    <row r="38" spans="1:56" x14ac:dyDescent="0.3">
      <c r="A38">
        <v>234</v>
      </c>
      <c r="B38" t="s">
        <v>672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1379.0593750140511</v>
      </c>
      <c r="P38" s="32">
        <v>984.26006148966496</v>
      </c>
      <c r="Q38" s="32">
        <v>439.40837719289794</v>
      </c>
      <c r="R38" s="32">
        <v>326.73546364553289</v>
      </c>
      <c r="S38" s="32">
        <v>304.53938724858943</v>
      </c>
      <c r="T38" s="32">
        <v>283.04084923952831</v>
      </c>
      <c r="U38" s="32">
        <v>5993.1603499803232</v>
      </c>
      <c r="V38" s="32">
        <v>5845.5925102578121</v>
      </c>
      <c r="W38" s="32">
        <v>5750.8429114535884</v>
      </c>
      <c r="X38" s="32">
        <v>5574.9005400221713</v>
      </c>
      <c r="Y38" s="32">
        <v>5293.3850598869931</v>
      </c>
      <c r="Z38" s="32">
        <v>4694.3879083053789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678.29295915069895</v>
      </c>
      <c r="AN38" s="32">
        <v>1387.9600524176997</v>
      </c>
      <c r="AO38" s="32">
        <v>792.20218800759994</v>
      </c>
      <c r="AP38" s="32">
        <v>904.28249319740848</v>
      </c>
      <c r="AQ38" s="32">
        <v>856.14787781607527</v>
      </c>
      <c r="AR38" s="32">
        <v>407.9936322703411</v>
      </c>
      <c r="AS38" s="32">
        <v>6333.7637881999881</v>
      </c>
      <c r="AT38" s="32">
        <v>5657.2774019139906</v>
      </c>
      <c r="AU38" s="32">
        <v>5594.5919098639888</v>
      </c>
      <c r="AV38" s="32">
        <v>6191.3091337039887</v>
      </c>
      <c r="AW38" s="32">
        <v>5871.6582529439884</v>
      </c>
      <c r="AX38" s="32">
        <v>5939.6665085879977</v>
      </c>
      <c r="AY38" s="32">
        <v>156.62992455</v>
      </c>
      <c r="AZ38" s="32">
        <v>144.73605984999989</v>
      </c>
      <c r="BA38" s="32">
        <v>162.8256496999999</v>
      </c>
      <c r="BB38" s="32">
        <v>151.97862524999991</v>
      </c>
      <c r="BC38" s="32">
        <v>141.8482014249999</v>
      </c>
      <c r="BD38" s="32">
        <v>139.9730487249999</v>
      </c>
    </row>
    <row r="39" spans="1:56" x14ac:dyDescent="0.3">
      <c r="A39">
        <v>235</v>
      </c>
      <c r="B39" t="s">
        <v>946</v>
      </c>
      <c r="C39" s="32">
        <v>1745.6222323529887</v>
      </c>
      <c r="D39" s="32">
        <v>921.96438799999908</v>
      </c>
      <c r="E39" s="32">
        <v>5704.9154713979997</v>
      </c>
      <c r="F39" s="32">
        <v>2855.4641713559895</v>
      </c>
      <c r="G39" s="32">
        <v>2158.3300283000999</v>
      </c>
      <c r="H39" s="32">
        <v>2631.7224793388</v>
      </c>
      <c r="I39" s="32">
        <v>2209.43447800799</v>
      </c>
      <c r="J39" s="32">
        <v>4225.992264212</v>
      </c>
      <c r="K39" s="32">
        <v>2376.553465256</v>
      </c>
      <c r="L39" s="32">
        <v>933.52734307999981</v>
      </c>
      <c r="M39" s="32">
        <v>2567.1084552920001</v>
      </c>
      <c r="N39" s="32">
        <v>4067.6128926800002</v>
      </c>
      <c r="O39" s="32">
        <v>11206.871853856397</v>
      </c>
      <c r="P39" s="32">
        <v>7212.7170507310575</v>
      </c>
      <c r="Q39" s="32">
        <v>13730.540601331204</v>
      </c>
      <c r="R39" s="32">
        <v>11339.206194072289</v>
      </c>
      <c r="S39" s="32">
        <v>15811.14403959527</v>
      </c>
      <c r="T39" s="32">
        <v>10709.966490185239</v>
      </c>
      <c r="U39" s="32">
        <v>124864.21178751471</v>
      </c>
      <c r="V39" s="32">
        <v>117361.6590021052</v>
      </c>
      <c r="W39" s="32">
        <v>117749.05033689637</v>
      </c>
      <c r="X39" s="32">
        <v>118504.67170848606</v>
      </c>
      <c r="Y39" s="32">
        <v>112643.16292489853</v>
      </c>
      <c r="Z39" s="32">
        <v>99820.587206410637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209088.3494770001</v>
      </c>
      <c r="AH39" s="32">
        <v>225016.14155015079</v>
      </c>
      <c r="AI39" s="32">
        <v>241832.45001030431</v>
      </c>
      <c r="AJ39" s="32">
        <v>246214.38348408343</v>
      </c>
      <c r="AK39" s="32">
        <v>251752.10984546356</v>
      </c>
      <c r="AL39" s="32">
        <v>264806.14742494427</v>
      </c>
      <c r="AM39" s="32">
        <v>8841.1288441271881</v>
      </c>
      <c r="AN39" s="32">
        <v>15297.5894508193</v>
      </c>
      <c r="AO39" s="32">
        <v>20721.177058914694</v>
      </c>
      <c r="AP39" s="32">
        <v>23031.736395378255</v>
      </c>
      <c r="AQ39" s="32">
        <v>34461.147087081619</v>
      </c>
      <c r="AR39" s="32">
        <v>28768.300577664937</v>
      </c>
      <c r="AS39" s="32">
        <v>11719.10025021798</v>
      </c>
      <c r="AT39" s="32">
        <v>11459.534519297998</v>
      </c>
      <c r="AU39" s="32">
        <v>10711.16513642799</v>
      </c>
      <c r="AV39" s="32">
        <v>12454.58349137398</v>
      </c>
      <c r="AW39" s="32">
        <v>12510.232027845979</v>
      </c>
      <c r="AX39" s="32">
        <v>12427.366028581979</v>
      </c>
      <c r="AY39" s="32">
        <v>6121.6343713999895</v>
      </c>
      <c r="AZ39" s="32">
        <v>10078.361056899999</v>
      </c>
      <c r="BA39" s="32">
        <v>8818.0908068999797</v>
      </c>
      <c r="BB39" s="32">
        <v>9164.7780093999791</v>
      </c>
      <c r="BC39" s="32">
        <v>8324.4502018999992</v>
      </c>
      <c r="BD39" s="32">
        <v>8653.7333852887787</v>
      </c>
    </row>
    <row r="40" spans="1:56" x14ac:dyDescent="0.3">
      <c r="A40">
        <v>236</v>
      </c>
      <c r="B40" t="s">
        <v>802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238.10694078870671</v>
      </c>
      <c r="K40" s="32">
        <v>264.29264758743579</v>
      </c>
      <c r="L40" s="32">
        <v>592.30019661634969</v>
      </c>
      <c r="M40" s="32">
        <v>350.05858394275492</v>
      </c>
      <c r="N40" s="32">
        <v>734.65338654666618</v>
      </c>
      <c r="O40" s="32">
        <v>6496.3759603884328</v>
      </c>
      <c r="P40" s="32">
        <v>4430.3223675350946</v>
      </c>
      <c r="Q40" s="32">
        <v>3218.0947266062731</v>
      </c>
      <c r="R40" s="32">
        <v>2091.64830526173</v>
      </c>
      <c r="S40" s="32">
        <v>2135.0609287996695</v>
      </c>
      <c r="T40" s="32">
        <v>1751.1797593801114</v>
      </c>
      <c r="U40" s="32">
        <v>27439.148764131467</v>
      </c>
      <c r="V40" s="32">
        <v>26934.832736020871</v>
      </c>
      <c r="W40" s="32">
        <v>26748.076897758176</v>
      </c>
      <c r="X40" s="32">
        <v>26262.152139576694</v>
      </c>
      <c r="Y40" s="32">
        <v>24940.23384001982</v>
      </c>
      <c r="Z40" s="32">
        <v>22072.12681843499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4834.0059495492969</v>
      </c>
      <c r="AN40" s="32">
        <v>5665.2004186211871</v>
      </c>
      <c r="AO40" s="32">
        <v>4420.0177780708254</v>
      </c>
      <c r="AP40" s="32">
        <v>3216.2255469199972</v>
      </c>
      <c r="AQ40" s="32">
        <v>2971.4650719077335</v>
      </c>
      <c r="AR40" s="32">
        <v>1719.2021987297896</v>
      </c>
      <c r="AS40" s="32">
        <v>21864.530364576</v>
      </c>
      <c r="AT40" s="32">
        <v>21500.415603947979</v>
      </c>
      <c r="AU40" s="32">
        <v>19849.210577639999</v>
      </c>
      <c r="AV40" s="32">
        <v>22417.415993911993</v>
      </c>
      <c r="AW40" s="32">
        <v>23381.12869386399</v>
      </c>
      <c r="AX40" s="32">
        <v>23669.810863165978</v>
      </c>
      <c r="AY40" s="32">
        <v>47276.446063143136</v>
      </c>
      <c r="AZ40" s="32">
        <v>44115.153660139906</v>
      </c>
      <c r="BA40" s="32">
        <v>41426.527172263704</v>
      </c>
      <c r="BB40" s="32">
        <v>31281.740866834105</v>
      </c>
      <c r="BC40" s="32">
        <v>34419.73954064295</v>
      </c>
      <c r="BD40" s="32">
        <v>35645.174751202845</v>
      </c>
    </row>
    <row r="41" spans="1:56" x14ac:dyDescent="0.3">
      <c r="A41">
        <v>237</v>
      </c>
      <c r="B41" t="s">
        <v>630</v>
      </c>
      <c r="C41" s="32">
        <v>1940.0952661189999</v>
      </c>
      <c r="D41" s="32">
        <v>1993.6368519199989</v>
      </c>
      <c r="E41" s="32">
        <v>1559.2804973279999</v>
      </c>
      <c r="F41" s="32">
        <v>1691.1206101760001</v>
      </c>
      <c r="G41" s="32">
        <v>1640.697192550999</v>
      </c>
      <c r="H41" s="32">
        <v>5066.7614732129996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7203.2683490216386</v>
      </c>
      <c r="P41" s="32">
        <v>4219.4893295821357</v>
      </c>
      <c r="Q41" s="32">
        <v>2761.7498595240841</v>
      </c>
      <c r="R41" s="32">
        <v>1889.5626115522555</v>
      </c>
      <c r="S41" s="32">
        <v>1861.0049083953734</v>
      </c>
      <c r="T41" s="32">
        <v>1561.9232675278515</v>
      </c>
      <c r="U41" s="32">
        <v>74006.794304920593</v>
      </c>
      <c r="V41" s="32">
        <v>72399.861669938822</v>
      </c>
      <c r="W41" s="32">
        <v>72650.902584106501</v>
      </c>
      <c r="X41" s="32">
        <v>71846.769167040547</v>
      </c>
      <c r="Y41" s="32">
        <v>68455.433225029366</v>
      </c>
      <c r="Z41" s="32">
        <v>60367.872769445952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3619.215082851334</v>
      </c>
      <c r="AN41" s="32">
        <v>7580.7072360545053</v>
      </c>
      <c r="AO41" s="32">
        <v>13735.330171500429</v>
      </c>
      <c r="AP41" s="32">
        <v>5831.6549800464272</v>
      </c>
      <c r="AQ41" s="32">
        <v>4917.5269559437975</v>
      </c>
      <c r="AR41" s="32">
        <v>1719.9751471510319</v>
      </c>
      <c r="AS41" s="32">
        <v>15780.622298043992</v>
      </c>
      <c r="AT41" s="32">
        <v>14912.227890341981</v>
      </c>
      <c r="AU41" s="32">
        <v>14479.384571255991</v>
      </c>
      <c r="AV41" s="32">
        <v>14437.206024593981</v>
      </c>
      <c r="AW41" s="32">
        <v>14980.657034843989</v>
      </c>
      <c r="AX41" s="32">
        <v>15062.076675133991</v>
      </c>
      <c r="AY41" s="32">
        <v>2420.7549849999887</v>
      </c>
      <c r="AZ41" s="32">
        <v>2309.4079320000001</v>
      </c>
      <c r="BA41" s="32">
        <v>2242.809835</v>
      </c>
      <c r="BB41" s="32">
        <v>2192.8624700478385</v>
      </c>
      <c r="BC41" s="32">
        <v>2198.3462937978375</v>
      </c>
      <c r="BD41" s="32">
        <v>2546.918270929998</v>
      </c>
    </row>
    <row r="42" spans="1:56" x14ac:dyDescent="0.3">
      <c r="A42">
        <v>238</v>
      </c>
      <c r="B42" t="s">
        <v>798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230.83784052065658</v>
      </c>
      <c r="L42" s="32">
        <v>136.78014445077883</v>
      </c>
      <c r="M42" s="32">
        <v>189.54658115385305</v>
      </c>
      <c r="N42" s="32">
        <v>174.54798973471887</v>
      </c>
      <c r="O42" s="32">
        <v>3179.4179232075321</v>
      </c>
      <c r="P42" s="32">
        <v>1489.5387836228419</v>
      </c>
      <c r="Q42" s="32">
        <v>918.39673301070025</v>
      </c>
      <c r="R42" s="32">
        <v>652.20752762539405</v>
      </c>
      <c r="S42" s="32">
        <v>646.8093180353726</v>
      </c>
      <c r="T42" s="32">
        <v>581.11011749901729</v>
      </c>
      <c r="U42" s="32">
        <v>15137.805898633844</v>
      </c>
      <c r="V42" s="32">
        <v>14781.330021802978</v>
      </c>
      <c r="W42" s="32">
        <v>14582.779070040169</v>
      </c>
      <c r="X42" s="32">
        <v>14184.492454280788</v>
      </c>
      <c r="Y42" s="32">
        <v>13452.72186461381</v>
      </c>
      <c r="Z42" s="32">
        <v>11902.160182834838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2980.8324624200336</v>
      </c>
      <c r="AN42" s="32">
        <v>2674.9641660571456</v>
      </c>
      <c r="AO42" s="32">
        <v>1681.2411200660501</v>
      </c>
      <c r="AP42" s="32">
        <v>1493.7381960734258</v>
      </c>
      <c r="AQ42" s="32">
        <v>929.26962024834859</v>
      </c>
      <c r="AR42" s="32">
        <v>994.90577747060843</v>
      </c>
      <c r="AS42" s="32">
        <v>12092.817514711989</v>
      </c>
      <c r="AT42" s="32">
        <v>11869.643478103988</v>
      </c>
      <c r="AU42" s="32">
        <v>11712.784910498</v>
      </c>
      <c r="AV42" s="32">
        <v>12470.019507851988</v>
      </c>
      <c r="AW42" s="32">
        <v>12598.82205105799</v>
      </c>
      <c r="AX42" s="32">
        <v>12760.843874375978</v>
      </c>
      <c r="AY42" s="32">
        <v>405.85248924999991</v>
      </c>
      <c r="AZ42" s="32">
        <v>385.8641894999999</v>
      </c>
      <c r="BA42" s="32">
        <v>386.178373499999</v>
      </c>
      <c r="BB42" s="32">
        <v>360.10990374999989</v>
      </c>
      <c r="BC42" s="32">
        <v>335.82057299999894</v>
      </c>
      <c r="BD42" s="32">
        <v>327.86571574999994</v>
      </c>
    </row>
    <row r="43" spans="1:56" x14ac:dyDescent="0.3">
      <c r="A43">
        <v>239</v>
      </c>
      <c r="B43" t="s">
        <v>713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318.54744975244392</v>
      </c>
      <c r="P43" s="32">
        <v>342.80433394570053</v>
      </c>
      <c r="Q43" s="32">
        <v>304.93831712337487</v>
      </c>
      <c r="R43" s="32">
        <v>164.47669942483742</v>
      </c>
      <c r="S43" s="32">
        <v>186.8551837672064</v>
      </c>
      <c r="T43" s="32">
        <v>178.9229813916659</v>
      </c>
      <c r="U43" s="32">
        <v>4953.7456048853037</v>
      </c>
      <c r="V43" s="32">
        <v>4872.8020972029308</v>
      </c>
      <c r="W43" s="32">
        <v>4824.1273811442879</v>
      </c>
      <c r="X43" s="32">
        <v>4777.1924998427348</v>
      </c>
      <c r="Y43" s="32">
        <v>4583.0612901497934</v>
      </c>
      <c r="Z43" s="32">
        <v>4082.1888627468888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407.01531061980006</v>
      </c>
      <c r="AN43" s="32">
        <v>513.96819219279894</v>
      </c>
      <c r="AO43" s="32">
        <v>411.56664266759998</v>
      </c>
      <c r="AP43" s="32">
        <v>692.89184265822325</v>
      </c>
      <c r="AQ43" s="32">
        <v>512.85572095436839</v>
      </c>
      <c r="AR43" s="32">
        <v>332.82795597458716</v>
      </c>
      <c r="AS43" s="32">
        <v>2872.6865771469993</v>
      </c>
      <c r="AT43" s="32">
        <v>3040.5878175299995</v>
      </c>
      <c r="AU43" s="32">
        <v>3337.2870856150003</v>
      </c>
      <c r="AV43" s="32">
        <v>3680.6664205849888</v>
      </c>
      <c r="AW43" s="32">
        <v>3507.0443836049976</v>
      </c>
      <c r="AX43" s="32">
        <v>3548.676399479989</v>
      </c>
      <c r="AY43" s="32">
        <v>337.08454124999992</v>
      </c>
      <c r="AZ43" s="32">
        <v>320.59038250000003</v>
      </c>
      <c r="BA43" s="32">
        <v>306.20161959999876</v>
      </c>
      <c r="BB43" s="32">
        <v>293.84706997500001</v>
      </c>
      <c r="BC43" s="32">
        <v>293.59997399999992</v>
      </c>
      <c r="BD43" s="32">
        <v>286.94892147499991</v>
      </c>
    </row>
    <row r="44" spans="1:56" x14ac:dyDescent="0.3">
      <c r="A44">
        <v>301</v>
      </c>
      <c r="B44" t="s">
        <v>828</v>
      </c>
      <c r="C44" s="32">
        <v>9981.4647683015883</v>
      </c>
      <c r="D44" s="32">
        <v>11000.226161458038</v>
      </c>
      <c r="E44" s="32">
        <v>8458.2513721407904</v>
      </c>
      <c r="F44" s="32">
        <v>4179.0796698472004</v>
      </c>
      <c r="G44" s="32">
        <v>6271.3870358507975</v>
      </c>
      <c r="H44" s="32">
        <v>4916.3460643600001</v>
      </c>
      <c r="I44" s="32">
        <v>217008.33774952986</v>
      </c>
      <c r="J44" s="32">
        <v>258702.6723001803</v>
      </c>
      <c r="K44" s="32">
        <v>218404.16070921771</v>
      </c>
      <c r="L44" s="32">
        <v>209852.61172897829</v>
      </c>
      <c r="M44" s="32">
        <v>233721.63192201819</v>
      </c>
      <c r="N44" s="32">
        <v>270657.34591365879</v>
      </c>
      <c r="O44" s="32">
        <v>260069.42346608741</v>
      </c>
      <c r="P44" s="32">
        <v>141564.09784171998</v>
      </c>
      <c r="Q44" s="32">
        <v>197063.40586467402</v>
      </c>
      <c r="R44" s="32">
        <v>92232.511330557129</v>
      </c>
      <c r="S44" s="32">
        <v>87259.319348024364</v>
      </c>
      <c r="T44" s="32">
        <v>62741.469917397975</v>
      </c>
      <c r="U44" s="32">
        <v>744478.63387062692</v>
      </c>
      <c r="V44" s="32">
        <v>735204.76529160864</v>
      </c>
      <c r="W44" s="32">
        <v>721985.52132242895</v>
      </c>
      <c r="X44" s="32">
        <v>711113.2909073499</v>
      </c>
      <c r="Y44" s="32">
        <v>656155.980054143</v>
      </c>
      <c r="Z44" s="32">
        <v>583682.20880647248</v>
      </c>
      <c r="AA44" s="32">
        <v>24876.288154223199</v>
      </c>
      <c r="AB44" s="32">
        <v>24876.288154223199</v>
      </c>
      <c r="AC44" s="32">
        <v>24876.28815422329</v>
      </c>
      <c r="AD44" s="32">
        <v>29486.409612437703</v>
      </c>
      <c r="AE44" s="32">
        <v>38807.285863077581</v>
      </c>
      <c r="AF44" s="32">
        <v>38715.264870478481</v>
      </c>
      <c r="AG44" s="32">
        <v>0.17164429022207997</v>
      </c>
      <c r="AH44" s="32">
        <v>0.930330007762879</v>
      </c>
      <c r="AI44" s="32">
        <v>0.79114431307952005</v>
      </c>
      <c r="AJ44" s="32">
        <v>0.65465012494095887</v>
      </c>
      <c r="AK44" s="32">
        <v>0.49446561095199099</v>
      </c>
      <c r="AL44" s="32">
        <v>0.402983201371999</v>
      </c>
      <c r="AM44" s="32">
        <v>71987.147009310807</v>
      </c>
      <c r="AN44" s="32">
        <v>80972.266835810413</v>
      </c>
      <c r="AO44" s="32">
        <v>304269.51479213056</v>
      </c>
      <c r="AP44" s="32">
        <v>186126.52340882007</v>
      </c>
      <c r="AQ44" s="32">
        <v>115738.46420093786</v>
      </c>
      <c r="AR44" s="32">
        <v>70345.022827470166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45970.733649999987</v>
      </c>
      <c r="AZ44" s="32">
        <v>46386.539699999994</v>
      </c>
      <c r="BA44" s="32">
        <v>40417.091649999893</v>
      </c>
      <c r="BB44" s="32">
        <v>38625.514427499904</v>
      </c>
      <c r="BC44" s="32">
        <v>38375.895952499988</v>
      </c>
      <c r="BD44" s="32">
        <v>41397.432409557689</v>
      </c>
    </row>
    <row r="45" spans="1:56" x14ac:dyDescent="0.3">
      <c r="A45">
        <v>402</v>
      </c>
      <c r="B45" t="s">
        <v>735</v>
      </c>
      <c r="C45" s="32">
        <v>614.30747767999992</v>
      </c>
      <c r="D45" s="32">
        <v>220.006030799999</v>
      </c>
      <c r="E45" s="32">
        <v>109.04818399999999</v>
      </c>
      <c r="F45" s="32">
        <v>1.9972656</v>
      </c>
      <c r="G45" s="32">
        <v>1.9602792</v>
      </c>
      <c r="H45" s="32">
        <v>196.67259018800002</v>
      </c>
      <c r="I45" s="32">
        <v>0</v>
      </c>
      <c r="J45" s="32">
        <v>336.56628550041881</v>
      </c>
      <c r="K45" s="32">
        <v>324.8944532053647</v>
      </c>
      <c r="L45" s="32">
        <v>424.11706155402339</v>
      </c>
      <c r="M45" s="32">
        <v>355.40748903609278</v>
      </c>
      <c r="N45" s="32">
        <v>410.90233265547852</v>
      </c>
      <c r="O45" s="32">
        <v>13767.491415861999</v>
      </c>
      <c r="P45" s="32">
        <v>9457.3758860435428</v>
      </c>
      <c r="Q45" s="32">
        <v>7512.3425840020345</v>
      </c>
      <c r="R45" s="32">
        <v>3721.5084387851307</v>
      </c>
      <c r="S45" s="32">
        <v>3587.1017649515002</v>
      </c>
      <c r="T45" s="32">
        <v>3319.9316435402711</v>
      </c>
      <c r="U45" s="32">
        <v>25831.039844037045</v>
      </c>
      <c r="V45" s="32">
        <v>26263.253371618004</v>
      </c>
      <c r="W45" s="32">
        <v>26217.783557830862</v>
      </c>
      <c r="X45" s="32">
        <v>25650.067772165879</v>
      </c>
      <c r="Y45" s="32">
        <v>24474.627175346319</v>
      </c>
      <c r="Z45" s="32">
        <v>21900.98818337444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9699.8515494347648</v>
      </c>
      <c r="AN45" s="32">
        <v>11713.736890789309</v>
      </c>
      <c r="AO45" s="32">
        <v>19340.188832221007</v>
      </c>
      <c r="AP45" s="32">
        <v>16159.576375606799</v>
      </c>
      <c r="AQ45" s="32">
        <v>23263.421745231957</v>
      </c>
      <c r="AR45" s="32">
        <v>20779.798562317392</v>
      </c>
      <c r="AS45" s="32">
        <v>10337.878071837989</v>
      </c>
      <c r="AT45" s="32">
        <v>11350.879187351999</v>
      </c>
      <c r="AU45" s="32">
        <v>12292.219876643987</v>
      </c>
      <c r="AV45" s="32">
        <v>12955.796862509978</v>
      </c>
      <c r="AW45" s="32">
        <v>13572.170841195988</v>
      </c>
      <c r="AX45" s="32">
        <v>13217.84585976999</v>
      </c>
      <c r="AY45" s="32">
        <v>13177.63716367517</v>
      </c>
      <c r="AZ45" s="32">
        <v>12099.740211452739</v>
      </c>
      <c r="BA45" s="32">
        <v>10609.209809287779</v>
      </c>
      <c r="BB45" s="32">
        <v>9445.6299588279126</v>
      </c>
      <c r="BC45" s="32">
        <v>8868.2131084604662</v>
      </c>
      <c r="BD45" s="32">
        <v>8310.5859184604669</v>
      </c>
    </row>
    <row r="46" spans="1:56" x14ac:dyDescent="0.3">
      <c r="A46">
        <v>403</v>
      </c>
      <c r="B46" t="s">
        <v>689</v>
      </c>
      <c r="C46" s="32">
        <v>1695.3396351928991</v>
      </c>
      <c r="D46" s="32">
        <v>971.06362391999892</v>
      </c>
      <c r="E46" s="32">
        <v>115.0828850024</v>
      </c>
      <c r="F46" s="32">
        <v>36.662244543999989</v>
      </c>
      <c r="G46" s="32">
        <v>49.379035799999805</v>
      </c>
      <c r="H46" s="32">
        <v>46.845498319999493</v>
      </c>
      <c r="I46" s="32">
        <v>3444.4823635999996</v>
      </c>
      <c r="J46" s="32">
        <v>29028.6538006999</v>
      </c>
      <c r="K46" s="32">
        <v>47831.47186019989</v>
      </c>
      <c r="L46" s="32">
        <v>48196.250539879889</v>
      </c>
      <c r="M46" s="32">
        <v>48146.805060439903</v>
      </c>
      <c r="N46" s="32">
        <v>47611.573858999982</v>
      </c>
      <c r="O46" s="32">
        <v>12139.317641407977</v>
      </c>
      <c r="P46" s="32">
        <v>9479.2783150312625</v>
      </c>
      <c r="Q46" s="32">
        <v>6856.9655178872126</v>
      </c>
      <c r="R46" s="32">
        <v>4651.7161751674721</v>
      </c>
      <c r="S46" s="32">
        <v>4918.2902495107191</v>
      </c>
      <c r="T46" s="32">
        <v>3652.3609227751008</v>
      </c>
      <c r="U46" s="32">
        <v>31666.686481075845</v>
      </c>
      <c r="V46" s="32">
        <v>31119.630654946159</v>
      </c>
      <c r="W46" s="32">
        <v>30597.871762609499</v>
      </c>
      <c r="X46" s="32">
        <v>30289.274494724243</v>
      </c>
      <c r="Y46" s="32">
        <v>29010.440670767475</v>
      </c>
      <c r="Z46" s="32">
        <v>26058.035381106005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0.64672543560854001</v>
      </c>
      <c r="AH46" s="32">
        <v>1.0451369128914598</v>
      </c>
      <c r="AI46" s="32">
        <v>2.0662901371797191</v>
      </c>
      <c r="AJ46" s="32">
        <v>0.81025852881028804</v>
      </c>
      <c r="AK46" s="32">
        <v>1.76204089002912</v>
      </c>
      <c r="AL46" s="32">
        <v>0.48424375914438195</v>
      </c>
      <c r="AM46" s="32">
        <v>16568.978634283198</v>
      </c>
      <c r="AN46" s="32">
        <v>18437.676643060397</v>
      </c>
      <c r="AO46" s="32">
        <v>17506.820256023831</v>
      </c>
      <c r="AP46" s="32">
        <v>19559.576450610068</v>
      </c>
      <c r="AQ46" s="32">
        <v>40206.183155856343</v>
      </c>
      <c r="AR46" s="32">
        <v>31484.681667355631</v>
      </c>
      <c r="AS46" s="32">
        <v>10110.50306297799</v>
      </c>
      <c r="AT46" s="32">
        <v>10813.250245922001</v>
      </c>
      <c r="AU46" s="32">
        <v>10846.418061045981</v>
      </c>
      <c r="AV46" s="32">
        <v>11120.930856710002</v>
      </c>
      <c r="AW46" s="32">
        <v>11599.565836844</v>
      </c>
      <c r="AX46" s="32">
        <v>11289.510237048</v>
      </c>
      <c r="AY46" s="32">
        <v>10375.071732918304</v>
      </c>
      <c r="AZ46" s="32">
        <v>20154.830640985831</v>
      </c>
      <c r="BA46" s="32">
        <v>12847.56729253025</v>
      </c>
      <c r="BB46" s="32">
        <v>11735.541393618521</v>
      </c>
      <c r="BC46" s="32">
        <v>11838.607113984315</v>
      </c>
      <c r="BD46" s="32">
        <v>11108.106011484417</v>
      </c>
    </row>
    <row r="47" spans="1:56" x14ac:dyDescent="0.3">
      <c r="A47">
        <v>412</v>
      </c>
      <c r="B47" t="s">
        <v>845</v>
      </c>
      <c r="C47" s="32">
        <v>7658.3456948000003</v>
      </c>
      <c r="D47" s="32">
        <v>14263.142115739905</v>
      </c>
      <c r="E47" s="32">
        <v>6163.1250072850571</v>
      </c>
      <c r="F47" s="32">
        <v>7577.9832969140098</v>
      </c>
      <c r="G47" s="32">
        <v>6526.6965929816024</v>
      </c>
      <c r="H47" s="32">
        <v>43330.213617321948</v>
      </c>
      <c r="I47" s="32">
        <v>72.044479999999908</v>
      </c>
      <c r="J47" s="32">
        <v>323.96009281408675</v>
      </c>
      <c r="K47" s="32">
        <v>384.26248207214843</v>
      </c>
      <c r="L47" s="32">
        <v>167.32395118797382</v>
      </c>
      <c r="M47" s="32">
        <v>124.70327475238609</v>
      </c>
      <c r="N47" s="32">
        <v>132.30729020804401</v>
      </c>
      <c r="O47" s="32">
        <v>10120.927724981202</v>
      </c>
      <c r="P47" s="32">
        <v>7050.7349494881209</v>
      </c>
      <c r="Q47" s="32">
        <v>4879.4064391795282</v>
      </c>
      <c r="R47" s="32">
        <v>3748.4579513094741</v>
      </c>
      <c r="S47" s="32">
        <v>3939.9521805450818</v>
      </c>
      <c r="T47" s="32">
        <v>3756.4170298968666</v>
      </c>
      <c r="U47" s="32">
        <v>64614.494885731576</v>
      </c>
      <c r="V47" s="32">
        <v>64539.223941673321</v>
      </c>
      <c r="W47" s="32">
        <v>65144.763574459241</v>
      </c>
      <c r="X47" s="32">
        <v>66430.82328599118</v>
      </c>
      <c r="Y47" s="32">
        <v>63517.791031952424</v>
      </c>
      <c r="Z47" s="32">
        <v>56899.239346607872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6950.321434509392</v>
      </c>
      <c r="AN47" s="32">
        <v>11185.907491473521</v>
      </c>
      <c r="AO47" s="32">
        <v>10258.018529493278</v>
      </c>
      <c r="AP47" s="32">
        <v>7217.4918521546697</v>
      </c>
      <c r="AQ47" s="32">
        <v>8740.1086113776291</v>
      </c>
      <c r="AR47" s="32">
        <v>22922.758229985437</v>
      </c>
      <c r="AS47" s="32">
        <v>74328.896294360005</v>
      </c>
      <c r="AT47" s="32">
        <v>76322.122076679996</v>
      </c>
      <c r="AU47" s="32">
        <v>79959.858320279993</v>
      </c>
      <c r="AV47" s="32">
        <v>85598.768034539884</v>
      </c>
      <c r="AW47" s="32">
        <v>86135.067347479897</v>
      </c>
      <c r="AX47" s="32">
        <v>86537.085723499898</v>
      </c>
      <c r="AY47" s="32">
        <v>9026.8421165966083</v>
      </c>
      <c r="AZ47" s="32">
        <v>8532.6138966845483</v>
      </c>
      <c r="BA47" s="32">
        <v>8040.1827142068159</v>
      </c>
      <c r="BB47" s="32">
        <v>7989.8691195423644</v>
      </c>
      <c r="BC47" s="32">
        <v>7758.2670962473539</v>
      </c>
      <c r="BD47" s="32">
        <v>7077.9296662473644</v>
      </c>
    </row>
    <row r="48" spans="1:56" x14ac:dyDescent="0.3">
      <c r="A48">
        <v>415</v>
      </c>
      <c r="B48" t="s">
        <v>775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1765.0348697126824</v>
      </c>
      <c r="P48" s="32">
        <v>1355.559298139415</v>
      </c>
      <c r="Q48" s="32">
        <v>879.87051718004147</v>
      </c>
      <c r="R48" s="32">
        <v>736.8884853301945</v>
      </c>
      <c r="S48" s="32">
        <v>629.93590111271237</v>
      </c>
      <c r="T48" s="32">
        <v>552.33197668701916</v>
      </c>
      <c r="U48" s="32">
        <v>22033.520500981085</v>
      </c>
      <c r="V48" s="32">
        <v>21933.684950501487</v>
      </c>
      <c r="W48" s="32">
        <v>21823.895895545156</v>
      </c>
      <c r="X48" s="32">
        <v>21866.786185732115</v>
      </c>
      <c r="Y48" s="32">
        <v>20872.441819476091</v>
      </c>
      <c r="Z48" s="32">
        <v>18623.577033818048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1736.7324741849811</v>
      </c>
      <c r="AN48" s="32">
        <v>2167.2413523589194</v>
      </c>
      <c r="AO48" s="32">
        <v>2211.6787699069369</v>
      </c>
      <c r="AP48" s="32">
        <v>2446.4023435773188</v>
      </c>
      <c r="AQ48" s="32">
        <v>2178.9834332505579</v>
      </c>
      <c r="AR48" s="32">
        <v>2233.3755818697873</v>
      </c>
      <c r="AS48" s="32">
        <v>14467.20440355</v>
      </c>
      <c r="AT48" s="32">
        <v>14456.05274850197</v>
      </c>
      <c r="AU48" s="32">
        <v>15634.008576113969</v>
      </c>
      <c r="AV48" s="32">
        <v>16909.305068689991</v>
      </c>
      <c r="AW48" s="32">
        <v>17459.412278261989</v>
      </c>
      <c r="AX48" s="32">
        <v>17307.600512193989</v>
      </c>
      <c r="AY48" s="32">
        <v>760.52808336771773</v>
      </c>
      <c r="AZ48" s="32">
        <v>745.22872945502718</v>
      </c>
      <c r="BA48" s="32">
        <v>675.25511926193815</v>
      </c>
      <c r="BB48" s="32">
        <v>633.68488848549578</v>
      </c>
      <c r="BC48" s="32">
        <v>617.38530391955237</v>
      </c>
      <c r="BD48" s="32">
        <v>600.3341634195524</v>
      </c>
    </row>
    <row r="49" spans="1:56" x14ac:dyDescent="0.3">
      <c r="A49">
        <v>417</v>
      </c>
      <c r="B49" t="s">
        <v>895</v>
      </c>
      <c r="C49" s="32">
        <v>0</v>
      </c>
      <c r="D49" s="32">
        <v>324.24493559999991</v>
      </c>
      <c r="E49" s="32">
        <v>87.462466000000006</v>
      </c>
      <c r="F49" s="32">
        <v>1475.9777931099898</v>
      </c>
      <c r="G49" s="32">
        <v>3949.4170931600001</v>
      </c>
      <c r="H49" s="32">
        <v>2496.3367913079906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5229.2874086047759</v>
      </c>
      <c r="P49" s="32">
        <v>4574.405301630014</v>
      </c>
      <c r="Q49" s="32">
        <v>1769.8331319875438</v>
      </c>
      <c r="R49" s="32">
        <v>1879.2622045373039</v>
      </c>
      <c r="S49" s="32">
        <v>1735.0728410230886</v>
      </c>
      <c r="T49" s="32">
        <v>1493.8748155939197</v>
      </c>
      <c r="U49" s="32">
        <v>70217.744245173948</v>
      </c>
      <c r="V49" s="32">
        <v>70620.268853127767</v>
      </c>
      <c r="W49" s="32">
        <v>68109.089576504572</v>
      </c>
      <c r="X49" s="32">
        <v>68361.149614770518</v>
      </c>
      <c r="Y49" s="32">
        <v>65750.740477799627</v>
      </c>
      <c r="Z49" s="32">
        <v>58594.568393265785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5080.7479110141903</v>
      </c>
      <c r="AN49" s="32">
        <v>284.34634999160454</v>
      </c>
      <c r="AO49" s="32">
        <v>17488.415498982864</v>
      </c>
      <c r="AP49" s="32">
        <v>4270.8802961717274</v>
      </c>
      <c r="AQ49" s="32">
        <v>3296.9939807118626</v>
      </c>
      <c r="AR49" s="32">
        <v>4362.5184253967318</v>
      </c>
      <c r="AS49" s="32">
        <v>27243.579825825902</v>
      </c>
      <c r="AT49" s="32">
        <v>27144.932388207999</v>
      </c>
      <c r="AU49" s="32">
        <v>27566.894398883902</v>
      </c>
      <c r="AV49" s="32">
        <v>27836.653604465901</v>
      </c>
      <c r="AW49" s="32">
        <v>28380.072982393896</v>
      </c>
      <c r="AX49" s="32">
        <v>28573.273748301894</v>
      </c>
      <c r="AY49" s="32">
        <v>3311.9006405983264</v>
      </c>
      <c r="AZ49" s="32">
        <v>3270.9666711252557</v>
      </c>
      <c r="BA49" s="32">
        <v>3239.8448819358982</v>
      </c>
      <c r="BB49" s="32">
        <v>3304.3648758979398</v>
      </c>
      <c r="BC49" s="32">
        <v>3037.7476963673357</v>
      </c>
      <c r="BD49" s="32">
        <v>3003.8019181173254</v>
      </c>
    </row>
    <row r="50" spans="1:56" x14ac:dyDescent="0.3">
      <c r="A50">
        <v>418</v>
      </c>
      <c r="B50" t="s">
        <v>815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1166.8107902628221</v>
      </c>
      <c r="P50" s="32">
        <v>1078.8525762265729</v>
      </c>
      <c r="Q50" s="32">
        <v>785.38820308216123</v>
      </c>
      <c r="R50" s="32">
        <v>563.79007971870521</v>
      </c>
      <c r="S50" s="32">
        <v>549.29793707045724</v>
      </c>
      <c r="T50" s="32">
        <v>479.17430779236997</v>
      </c>
      <c r="U50" s="32">
        <v>8529.8918086218491</v>
      </c>
      <c r="V50" s="32">
        <v>8360.7654506522958</v>
      </c>
      <c r="W50" s="32">
        <v>8394.2046480937497</v>
      </c>
      <c r="X50" s="32">
        <v>8355.4965664755146</v>
      </c>
      <c r="Y50" s="32">
        <v>7990.651457629584</v>
      </c>
      <c r="Z50" s="32">
        <v>7116.5796116026841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1655.172940099834</v>
      </c>
      <c r="AN50" s="32">
        <v>1370.4980083913047</v>
      </c>
      <c r="AO50" s="32">
        <v>767.30641065651901</v>
      </c>
      <c r="AP50" s="32">
        <v>696.46343968417568</v>
      </c>
      <c r="AQ50" s="32">
        <v>566.56436286882843</v>
      </c>
      <c r="AR50" s="32">
        <v>558.99243394671646</v>
      </c>
      <c r="AS50" s="32">
        <v>6808.6915230609893</v>
      </c>
      <c r="AT50" s="32">
        <v>6758.0744042139986</v>
      </c>
      <c r="AU50" s="32">
        <v>6497.72476916299</v>
      </c>
      <c r="AV50" s="32">
        <v>6734.4124339589889</v>
      </c>
      <c r="AW50" s="32">
        <v>6614.4996755769989</v>
      </c>
      <c r="AX50" s="32">
        <v>6470.6812345520002</v>
      </c>
      <c r="AY50" s="32">
        <v>922.15751731501814</v>
      </c>
      <c r="AZ50" s="32">
        <v>857.53373963721174</v>
      </c>
      <c r="BA50" s="32">
        <v>767.46753101443721</v>
      </c>
      <c r="BB50" s="32">
        <v>702.74546347407249</v>
      </c>
      <c r="BC50" s="32">
        <v>676.25753634186788</v>
      </c>
      <c r="BD50" s="32">
        <v>652.82025959186785</v>
      </c>
    </row>
    <row r="51" spans="1:56" x14ac:dyDescent="0.3">
      <c r="A51">
        <v>419</v>
      </c>
      <c r="B51" t="s">
        <v>921</v>
      </c>
      <c r="C51" s="32">
        <v>6502.4497991999997</v>
      </c>
      <c r="D51" s="32">
        <v>4782.3991418999994</v>
      </c>
      <c r="E51" s="32">
        <v>5768.09037419999</v>
      </c>
      <c r="F51" s="32">
        <v>6757.23988499999</v>
      </c>
      <c r="G51" s="32">
        <v>6937.2658487480003</v>
      </c>
      <c r="H51" s="32">
        <v>7664.992107348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3474.9762339681392</v>
      </c>
      <c r="P51" s="32">
        <v>2424.8621873009306</v>
      </c>
      <c r="Q51" s="32">
        <v>1406.4884799194965</v>
      </c>
      <c r="R51" s="32">
        <v>745.11870753846313</v>
      </c>
      <c r="S51" s="32">
        <v>706.46192700373467</v>
      </c>
      <c r="T51" s="32">
        <v>657.18943251697021</v>
      </c>
      <c r="U51" s="32">
        <v>21487.417596140491</v>
      </c>
      <c r="V51" s="32">
        <v>21361.870797581865</v>
      </c>
      <c r="W51" s="32">
        <v>21015.151806887759</v>
      </c>
      <c r="X51" s="32">
        <v>20801.795833966338</v>
      </c>
      <c r="Y51" s="32">
        <v>19840.839811655911</v>
      </c>
      <c r="Z51" s="32">
        <v>17664.53840320752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4891.2621983679901</v>
      </c>
      <c r="AN51" s="32">
        <v>4597.8365590373896</v>
      </c>
      <c r="AO51" s="32">
        <v>3186.6563914714006</v>
      </c>
      <c r="AP51" s="32">
        <v>1161.55214600099</v>
      </c>
      <c r="AQ51" s="32">
        <v>921.1564534816963</v>
      </c>
      <c r="AR51" s="32">
        <v>728.61823018424195</v>
      </c>
      <c r="AS51" s="32">
        <v>9070.530775967989</v>
      </c>
      <c r="AT51" s="32">
        <v>9705.8052995719991</v>
      </c>
      <c r="AU51" s="32">
        <v>9551.9453995000003</v>
      </c>
      <c r="AV51" s="32">
        <v>9430.4116849559796</v>
      </c>
      <c r="AW51" s="32">
        <v>9846.2959499339886</v>
      </c>
      <c r="AX51" s="32">
        <v>9794.181446917999</v>
      </c>
      <c r="AY51" s="32">
        <v>4551.0195510182539</v>
      </c>
      <c r="AZ51" s="32">
        <v>4182.7282905618713</v>
      </c>
      <c r="BA51" s="32">
        <v>3820.3116803919161</v>
      </c>
      <c r="BB51" s="32">
        <v>3389.4913611681941</v>
      </c>
      <c r="BC51" s="32">
        <v>3219.6227535454263</v>
      </c>
      <c r="BD51" s="32">
        <v>3092.5249335454264</v>
      </c>
    </row>
    <row r="52" spans="1:56" x14ac:dyDescent="0.3">
      <c r="A52">
        <v>420</v>
      </c>
      <c r="B52" t="s">
        <v>629</v>
      </c>
      <c r="C52" s="32">
        <v>281.26123623999996</v>
      </c>
      <c r="D52" s="32">
        <v>115.06760452</v>
      </c>
      <c r="E52" s="32">
        <v>0</v>
      </c>
      <c r="F52" s="32">
        <v>56.5</v>
      </c>
      <c r="G52" s="32">
        <v>46.5</v>
      </c>
      <c r="H52" s="32">
        <v>51.2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2243.4646791056093</v>
      </c>
      <c r="P52" s="32">
        <v>2085.401884082502</v>
      </c>
      <c r="Q52" s="32">
        <v>1469.6829269143627</v>
      </c>
      <c r="R52" s="32">
        <v>1088.4824151160635</v>
      </c>
      <c r="S52" s="32">
        <v>949.31450426721551</v>
      </c>
      <c r="T52" s="32">
        <v>897.78231074050825</v>
      </c>
      <c r="U52" s="32">
        <v>23880.066401918746</v>
      </c>
      <c r="V52" s="32">
        <v>24048.816932829708</v>
      </c>
      <c r="W52" s="32">
        <v>23494.113535799443</v>
      </c>
      <c r="X52" s="32">
        <v>23223.109001999401</v>
      </c>
      <c r="Y52" s="32">
        <v>22288.832678676376</v>
      </c>
      <c r="Z52" s="32">
        <v>19997.24083505389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2362.89851679399</v>
      </c>
      <c r="AN52" s="32">
        <v>2401.1681631159895</v>
      </c>
      <c r="AO52" s="32">
        <v>1563.3527087572002</v>
      </c>
      <c r="AP52" s="32">
        <v>1227.6374106453293</v>
      </c>
      <c r="AQ52" s="32">
        <v>1222.4970343329048</v>
      </c>
      <c r="AR52" s="32">
        <v>1009.6986982522309</v>
      </c>
      <c r="AS52" s="32">
        <v>6987.1298424999895</v>
      </c>
      <c r="AT52" s="32">
        <v>6932.3634743909988</v>
      </c>
      <c r="AU52" s="32">
        <v>7210.4657888559886</v>
      </c>
      <c r="AV52" s="32">
        <v>7042.1791593099988</v>
      </c>
      <c r="AW52" s="32">
        <v>7150.5587751659987</v>
      </c>
      <c r="AX52" s="32">
        <v>6935.740786721999</v>
      </c>
      <c r="AY52" s="32">
        <v>3311.1059800674084</v>
      </c>
      <c r="AZ52" s="32">
        <v>3102.7201910114982</v>
      </c>
      <c r="BA52" s="32">
        <v>2856.0446567755989</v>
      </c>
      <c r="BB52" s="32">
        <v>2645.8954791596434</v>
      </c>
      <c r="BC52" s="32">
        <v>2530.8173255542056</v>
      </c>
      <c r="BD52" s="32">
        <v>2443.4498100542055</v>
      </c>
    </row>
    <row r="53" spans="1:56" x14ac:dyDescent="0.3">
      <c r="A53">
        <v>423</v>
      </c>
      <c r="B53" t="s">
        <v>684</v>
      </c>
      <c r="C53" s="32">
        <v>867.92432179999901</v>
      </c>
      <c r="D53" s="32">
        <v>4642.7000072000001</v>
      </c>
      <c r="E53" s="32">
        <v>355.06199179999999</v>
      </c>
      <c r="F53" s="32">
        <v>361.08973159999999</v>
      </c>
      <c r="G53" s="32">
        <v>415.20846102399895</v>
      </c>
      <c r="H53" s="32">
        <v>251.89096280000001</v>
      </c>
      <c r="I53" s="32">
        <v>1183.1477145263989</v>
      </c>
      <c r="J53" s="32">
        <v>889.545232572798</v>
      </c>
      <c r="K53" s="32">
        <v>110.87028555039899</v>
      </c>
      <c r="L53" s="32">
        <v>138.6165533768</v>
      </c>
      <c r="M53" s="32">
        <v>83.251557451999886</v>
      </c>
      <c r="N53" s="32">
        <v>80.228865898399917</v>
      </c>
      <c r="O53" s="32">
        <v>1721.8906346476799</v>
      </c>
      <c r="P53" s="32">
        <v>1039.3846917740245</v>
      </c>
      <c r="Q53" s="32">
        <v>815.43824284195466</v>
      </c>
      <c r="R53" s="32">
        <v>729.93317514061664</v>
      </c>
      <c r="S53" s="32">
        <v>565.28755700662907</v>
      </c>
      <c r="T53" s="32">
        <v>527.50564769852519</v>
      </c>
      <c r="U53" s="32">
        <v>7583.5517831955203</v>
      </c>
      <c r="V53" s="32">
        <v>7447.0557382499992</v>
      </c>
      <c r="W53" s="32">
        <v>7348.0133912371093</v>
      </c>
      <c r="X53" s="32">
        <v>7338.6585559442392</v>
      </c>
      <c r="Y53" s="32">
        <v>6969.4250436369284</v>
      </c>
      <c r="Z53" s="32">
        <v>6216.1410545897297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3160.7792573654747</v>
      </c>
      <c r="AN53" s="32">
        <v>2985.7357334923308</v>
      </c>
      <c r="AO53" s="32">
        <v>2512.7985096119237</v>
      </c>
      <c r="AP53" s="32">
        <v>2105.9725640635074</v>
      </c>
      <c r="AQ53" s="32">
        <v>1797.8562640730329</v>
      </c>
      <c r="AR53" s="32">
        <v>1327.8328919245162</v>
      </c>
      <c r="AS53" s="32">
        <v>12116.620835673999</v>
      </c>
      <c r="AT53" s="32">
        <v>12546.667657449978</v>
      </c>
      <c r="AU53" s="32">
        <v>12007.096799166</v>
      </c>
      <c r="AV53" s="32">
        <v>11730.881637239991</v>
      </c>
      <c r="AW53" s="32">
        <v>12208.429328388</v>
      </c>
      <c r="AX53" s="32">
        <v>12344.427380737989</v>
      </c>
      <c r="AY53" s="32">
        <v>3234.6395103068139</v>
      </c>
      <c r="AZ53" s="32">
        <v>3034.6954000357123</v>
      </c>
      <c r="BA53" s="32">
        <v>2802.6814900781546</v>
      </c>
      <c r="BB53" s="32">
        <v>2622.2730061068373</v>
      </c>
      <c r="BC53" s="32">
        <v>2535.8410801841733</v>
      </c>
      <c r="BD53" s="32">
        <v>2455.2242261841734</v>
      </c>
    </row>
    <row r="54" spans="1:56" x14ac:dyDescent="0.3">
      <c r="A54">
        <v>425</v>
      </c>
      <c r="B54" t="s">
        <v>998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66.310324285744798</v>
      </c>
      <c r="M54" s="32">
        <v>216.38421135132199</v>
      </c>
      <c r="N54" s="32">
        <v>79.044212405778893</v>
      </c>
      <c r="O54" s="32">
        <v>4318.2442546716402</v>
      </c>
      <c r="P54" s="32">
        <v>3724.1641465221246</v>
      </c>
      <c r="Q54" s="32">
        <v>2857.9551828849744</v>
      </c>
      <c r="R54" s="32">
        <v>1118.787142068393</v>
      </c>
      <c r="S54" s="32">
        <v>1061.7267323274266</v>
      </c>
      <c r="T54" s="32">
        <v>903.71258404113382</v>
      </c>
      <c r="U54" s="32">
        <v>7973.8460016461322</v>
      </c>
      <c r="V54" s="32">
        <v>7834.4670159417474</v>
      </c>
      <c r="W54" s="32">
        <v>7681.0208511094934</v>
      </c>
      <c r="X54" s="32">
        <v>7660.3460632490087</v>
      </c>
      <c r="Y54" s="32">
        <v>7217.2526142615425</v>
      </c>
      <c r="Z54" s="32">
        <v>6474.0167210365344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3921.9044456922902</v>
      </c>
      <c r="AN54" s="32">
        <v>5122.6925793608998</v>
      </c>
      <c r="AO54" s="32">
        <v>3219.0700011522094</v>
      </c>
      <c r="AP54" s="32">
        <v>2126.8220440819741</v>
      </c>
      <c r="AQ54" s="32">
        <v>2226.8449784626296</v>
      </c>
      <c r="AR54" s="32">
        <v>2284.0111029845884</v>
      </c>
      <c r="AS54" s="32">
        <v>18419.619438997979</v>
      </c>
      <c r="AT54" s="32">
        <v>19477.845219077979</v>
      </c>
      <c r="AU54" s="32">
        <v>19891.0220854199</v>
      </c>
      <c r="AV54" s="32">
        <v>19929.744408421899</v>
      </c>
      <c r="AW54" s="32">
        <v>20773.634229561889</v>
      </c>
      <c r="AX54" s="32">
        <v>21826.277398978</v>
      </c>
      <c r="AY54" s="32">
        <v>3527.2366253891187</v>
      </c>
      <c r="AZ54" s="32">
        <v>3239.764574822213</v>
      </c>
      <c r="BA54" s="32">
        <v>2996.5612773703178</v>
      </c>
      <c r="BB54" s="32">
        <v>2544.6893984586604</v>
      </c>
      <c r="BC54" s="32">
        <v>2417.7241739219417</v>
      </c>
      <c r="BD54" s="32">
        <v>2307.3794026719515</v>
      </c>
    </row>
    <row r="55" spans="1:56" x14ac:dyDescent="0.3">
      <c r="A55">
        <v>426</v>
      </c>
      <c r="B55" t="s">
        <v>979</v>
      </c>
      <c r="C55" s="32">
        <v>1886.3545276</v>
      </c>
      <c r="D55" s="32">
        <v>1937.0076923999991</v>
      </c>
      <c r="E55" s="32">
        <v>819.64941064399898</v>
      </c>
      <c r="F55" s="32">
        <v>1397.8228703999989</v>
      </c>
      <c r="G55" s="32">
        <v>1198.889013867999</v>
      </c>
      <c r="H55" s="32">
        <v>772.38343940799905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1541.1042898127885</v>
      </c>
      <c r="P55" s="32">
        <v>1339.9311039436329</v>
      </c>
      <c r="Q55" s="32">
        <v>1422.3630130383892</v>
      </c>
      <c r="R55" s="32">
        <v>477.11162593068622</v>
      </c>
      <c r="S55" s="32">
        <v>475.37286941655941</v>
      </c>
      <c r="T55" s="32">
        <v>389.71394218675175</v>
      </c>
      <c r="U55" s="32">
        <v>5599.0814340380502</v>
      </c>
      <c r="V55" s="32">
        <v>5485.3878844502515</v>
      </c>
      <c r="W55" s="32">
        <v>5447.6658092803282</v>
      </c>
      <c r="X55" s="32">
        <v>5376.4345838831032</v>
      </c>
      <c r="Y55" s="32">
        <v>5099.7412878971991</v>
      </c>
      <c r="Z55" s="32">
        <v>4569.1513014541588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1784.3123067554002</v>
      </c>
      <c r="AN55" s="32">
        <v>2196.4690242701081</v>
      </c>
      <c r="AO55" s="32">
        <v>1845.7313618141977</v>
      </c>
      <c r="AP55" s="32">
        <v>1686.5166899573478</v>
      </c>
      <c r="AQ55" s="32">
        <v>4655.5139372441918</v>
      </c>
      <c r="AR55" s="32">
        <v>2112.1262180214439</v>
      </c>
      <c r="AS55" s="32">
        <v>8348.8565796759995</v>
      </c>
      <c r="AT55" s="32">
        <v>8867.7830680979787</v>
      </c>
      <c r="AU55" s="32">
        <v>9675.5325701399797</v>
      </c>
      <c r="AV55" s="32">
        <v>9708.8506687319787</v>
      </c>
      <c r="AW55" s="32">
        <v>10371.773171743987</v>
      </c>
      <c r="AX55" s="32">
        <v>10455.75593298999</v>
      </c>
      <c r="AY55" s="32">
        <v>3762.7589948150062</v>
      </c>
      <c r="AZ55" s="32">
        <v>3504.5985233254432</v>
      </c>
      <c r="BA55" s="32">
        <v>3298.9188876807866</v>
      </c>
      <c r="BB55" s="32">
        <v>3084.687076959874</v>
      </c>
      <c r="BC55" s="32">
        <v>2995.5911535172836</v>
      </c>
      <c r="BD55" s="32">
        <v>2908.1283335172839</v>
      </c>
    </row>
    <row r="56" spans="1:56" x14ac:dyDescent="0.3">
      <c r="A56">
        <v>427</v>
      </c>
      <c r="B56" t="s">
        <v>632</v>
      </c>
      <c r="C56" s="32">
        <v>3056.0655955799998</v>
      </c>
      <c r="D56" s="32">
        <v>2509.9186922399899</v>
      </c>
      <c r="E56" s="32">
        <v>4773.6399785179992</v>
      </c>
      <c r="F56" s="32">
        <v>2448.184307771</v>
      </c>
      <c r="G56" s="32">
        <v>2772.2172728887485</v>
      </c>
      <c r="H56" s="32">
        <v>2362.0007196000001</v>
      </c>
      <c r="I56" s="32">
        <v>1408.7564451999897</v>
      </c>
      <c r="J56" s="32">
        <v>2921.0731679999899</v>
      </c>
      <c r="K56" s="32">
        <v>163.58930479999989</v>
      </c>
      <c r="L56" s="32">
        <v>744.02355991999684</v>
      </c>
      <c r="M56" s="32">
        <v>2556.5830912000001</v>
      </c>
      <c r="N56" s="32">
        <v>386442.22137399996</v>
      </c>
      <c r="O56" s="32">
        <v>9051.197375651087</v>
      </c>
      <c r="P56" s="32">
        <v>6547.0542181997052</v>
      </c>
      <c r="Q56" s="32">
        <v>6559.243934300398</v>
      </c>
      <c r="R56" s="32">
        <v>3659.0084948991953</v>
      </c>
      <c r="S56" s="32">
        <v>3477.1374790688437</v>
      </c>
      <c r="T56" s="32">
        <v>3041.8870564411727</v>
      </c>
      <c r="U56" s="32">
        <v>36393.997583099088</v>
      </c>
      <c r="V56" s="32">
        <v>36257.302739451537</v>
      </c>
      <c r="W56" s="32">
        <v>36373.622003372577</v>
      </c>
      <c r="X56" s="32">
        <v>35877.399794533616</v>
      </c>
      <c r="Y56" s="32">
        <v>34414.669733289622</v>
      </c>
      <c r="Z56" s="32">
        <v>30729.849404909051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0.15879841580076001</v>
      </c>
      <c r="AH56" s="32">
        <v>0</v>
      </c>
      <c r="AI56" s="32">
        <v>0.23195866307205898</v>
      </c>
      <c r="AJ56" s="32">
        <v>8.3747288508959891E-2</v>
      </c>
      <c r="AK56" s="32">
        <v>5.7204116588759901E-2</v>
      </c>
      <c r="AL56" s="32">
        <v>0.1072627899219199</v>
      </c>
      <c r="AM56" s="32">
        <v>6855.2932905527186</v>
      </c>
      <c r="AN56" s="32">
        <v>6975.1090293864208</v>
      </c>
      <c r="AO56" s="32">
        <v>18391.009907873595</v>
      </c>
      <c r="AP56" s="32">
        <v>11324.459502474476</v>
      </c>
      <c r="AQ56" s="32">
        <v>6314.1639869170976</v>
      </c>
      <c r="AR56" s="32">
        <v>6618.6946553552607</v>
      </c>
      <c r="AS56" s="32">
        <v>12257.020608431989</v>
      </c>
      <c r="AT56" s="32">
        <v>12497.012971445987</v>
      </c>
      <c r="AU56" s="32">
        <v>12321.173352133988</v>
      </c>
      <c r="AV56" s="32">
        <v>12537.217770443978</v>
      </c>
      <c r="AW56" s="32">
        <v>13413.12029490798</v>
      </c>
      <c r="AX56" s="32">
        <v>13461.134822111988</v>
      </c>
      <c r="AY56" s="32">
        <v>5342.5576829398287</v>
      </c>
      <c r="AZ56" s="32">
        <v>4883.3548437590189</v>
      </c>
      <c r="BA56" s="32">
        <v>4423.3735057448857</v>
      </c>
      <c r="BB56" s="32">
        <v>3833.7439898492162</v>
      </c>
      <c r="BC56" s="32">
        <v>3625.383349964553</v>
      </c>
      <c r="BD56" s="32">
        <v>3382.9246674645528</v>
      </c>
    </row>
    <row r="57" spans="1:56" x14ac:dyDescent="0.3">
      <c r="A57">
        <v>428</v>
      </c>
      <c r="B57" t="s">
        <v>936</v>
      </c>
      <c r="C57" s="32">
        <v>0</v>
      </c>
      <c r="D57" s="32">
        <v>2.5507945599999999</v>
      </c>
      <c r="E57" s="32">
        <v>229.57151040000002</v>
      </c>
      <c r="F57" s="32">
        <v>92.466302799999895</v>
      </c>
      <c r="G57" s="32">
        <v>47.827397999999896</v>
      </c>
      <c r="H57" s="32">
        <v>31.8849319999999</v>
      </c>
      <c r="I57" s="32">
        <v>0</v>
      </c>
      <c r="J57" s="32">
        <v>1042.524189755776</v>
      </c>
      <c r="K57" s="32">
        <v>978.1160734055245</v>
      </c>
      <c r="L57" s="32">
        <v>313.68371042086989</v>
      </c>
      <c r="M57" s="32">
        <v>400.86511793671025</v>
      </c>
      <c r="N57" s="32">
        <v>374.3535452295813</v>
      </c>
      <c r="O57" s="32">
        <v>2256.1241405956494</v>
      </c>
      <c r="P57" s="32">
        <v>1894.8619021349791</v>
      </c>
      <c r="Q57" s="32">
        <v>1535.423429778004</v>
      </c>
      <c r="R57" s="32">
        <v>1595.5847974060091</v>
      </c>
      <c r="S57" s="32">
        <v>1384.434049256048</v>
      </c>
      <c r="T57" s="32">
        <v>1185.9206733125091</v>
      </c>
      <c r="U57" s="32">
        <v>12662.960060186269</v>
      </c>
      <c r="V57" s="32">
        <v>12406.286085021162</v>
      </c>
      <c r="W57" s="32">
        <v>12580.972863637109</v>
      </c>
      <c r="X57" s="32">
        <v>12378.604503834689</v>
      </c>
      <c r="Y57" s="32">
        <v>11883.847955026909</v>
      </c>
      <c r="Z57" s="32">
        <v>10523.34236522537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1.08051772864E-2</v>
      </c>
      <c r="AI57" s="32">
        <v>0</v>
      </c>
      <c r="AJ57" s="32">
        <v>0</v>
      </c>
      <c r="AK57" s="32">
        <v>2.6170021082800001E-2</v>
      </c>
      <c r="AL57" s="32">
        <v>0</v>
      </c>
      <c r="AM57" s="32">
        <v>3822.070558283609</v>
      </c>
      <c r="AN57" s="32">
        <v>4543.8730944463114</v>
      </c>
      <c r="AO57" s="32">
        <v>4112.3860775037447</v>
      </c>
      <c r="AP57" s="32">
        <v>3886.2383058820528</v>
      </c>
      <c r="AQ57" s="32">
        <v>3741.5156845555016</v>
      </c>
      <c r="AR57" s="32">
        <v>3895.5107095778767</v>
      </c>
      <c r="AS57" s="32">
        <v>8848.7270388379802</v>
      </c>
      <c r="AT57" s="32">
        <v>8348.3716096599783</v>
      </c>
      <c r="AU57" s="32">
        <v>8278.2749743399781</v>
      </c>
      <c r="AV57" s="32">
        <v>7843.7412637119796</v>
      </c>
      <c r="AW57" s="32">
        <v>7739.2946405179991</v>
      </c>
      <c r="AX57" s="32">
        <v>7567.4733566979794</v>
      </c>
      <c r="AY57" s="32">
        <v>3016.2835085383495</v>
      </c>
      <c r="AZ57" s="32">
        <v>2789.7615422125878</v>
      </c>
      <c r="BA57" s="32">
        <v>2561.415517648798</v>
      </c>
      <c r="BB57" s="32">
        <v>2300.3314133012791</v>
      </c>
      <c r="BC57" s="32">
        <v>2193.7520392552256</v>
      </c>
      <c r="BD57" s="32">
        <v>2102.5011607552256</v>
      </c>
    </row>
    <row r="58" spans="1:56" x14ac:dyDescent="0.3">
      <c r="A58">
        <v>429</v>
      </c>
      <c r="B58" t="s">
        <v>994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2853.2434589045629</v>
      </c>
      <c r="P58" s="32">
        <v>1075.2329169059244</v>
      </c>
      <c r="Q58" s="32">
        <v>2393.398042866057</v>
      </c>
      <c r="R58" s="32">
        <v>1001.4811871547658</v>
      </c>
      <c r="S58" s="32">
        <v>1131.7652329002742</v>
      </c>
      <c r="T58" s="32">
        <v>747.23524673029488</v>
      </c>
      <c r="U58" s="32">
        <v>23681.863903914458</v>
      </c>
      <c r="V58" s="32">
        <v>23853.454134168049</v>
      </c>
      <c r="W58" s="32">
        <v>23710.569355900108</v>
      </c>
      <c r="X58" s="32">
        <v>23965.961331683746</v>
      </c>
      <c r="Y58" s="32">
        <v>23138.425174100663</v>
      </c>
      <c r="Z58" s="32">
        <v>20449.340994700629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8.7843222792559905E-2</v>
      </c>
      <c r="AK58" s="32">
        <v>3.1086088732167998E-2</v>
      </c>
      <c r="AL58" s="32">
        <v>0</v>
      </c>
      <c r="AM58" s="32">
        <v>1950.5124948739463</v>
      </c>
      <c r="AN58" s="32">
        <v>1632.105763733776</v>
      </c>
      <c r="AO58" s="32">
        <v>14419.013316063676</v>
      </c>
      <c r="AP58" s="32">
        <v>10720.008673834742</v>
      </c>
      <c r="AQ58" s="32">
        <v>15171.965645220631</v>
      </c>
      <c r="AR58" s="32">
        <v>10042.775487750017</v>
      </c>
      <c r="AS58" s="32">
        <v>8942.8478385559993</v>
      </c>
      <c r="AT58" s="32">
        <v>7285.7362921679887</v>
      </c>
      <c r="AU58" s="32">
        <v>6688.9062170979896</v>
      </c>
      <c r="AV58" s="32">
        <v>6683.1765060259886</v>
      </c>
      <c r="AW58" s="32">
        <v>6567.177144938998</v>
      </c>
      <c r="AX58" s="32">
        <v>6296.1892348150004</v>
      </c>
      <c r="AY58" s="32">
        <v>2216.2119816192476</v>
      </c>
      <c r="AZ58" s="32">
        <v>2116.4762259959798</v>
      </c>
      <c r="BA58" s="32">
        <v>1944.9374044322851</v>
      </c>
      <c r="BB58" s="32">
        <v>1805.5289815899789</v>
      </c>
      <c r="BC58" s="32">
        <v>1742.6397247000893</v>
      </c>
      <c r="BD58" s="32">
        <v>1681.8163807000894</v>
      </c>
    </row>
    <row r="59" spans="1:56" x14ac:dyDescent="0.3">
      <c r="A59">
        <v>430</v>
      </c>
      <c r="B59" t="s">
        <v>902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997.03198688663474</v>
      </c>
      <c r="P59" s="32">
        <v>997.65553414781164</v>
      </c>
      <c r="Q59" s="32">
        <v>754.04192439118185</v>
      </c>
      <c r="R59" s="32">
        <v>751.90224805725586</v>
      </c>
      <c r="S59" s="32">
        <v>593.32692352543609</v>
      </c>
      <c r="T59" s="32">
        <v>503.34558607614633</v>
      </c>
      <c r="U59" s="32">
        <v>8900.2428987528692</v>
      </c>
      <c r="V59" s="32">
        <v>8898.3970520053517</v>
      </c>
      <c r="W59" s="32">
        <v>8907.2899979704252</v>
      </c>
      <c r="X59" s="32">
        <v>9013.5751359412843</v>
      </c>
      <c r="Y59" s="32">
        <v>8595.5466823298375</v>
      </c>
      <c r="Z59" s="32">
        <v>7674.0326429793795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1163.6331047548003</v>
      </c>
      <c r="AN59" s="32">
        <v>1094.3512777564899</v>
      </c>
      <c r="AO59" s="32">
        <v>1165.1921124853818</v>
      </c>
      <c r="AP59" s="32">
        <v>1586.7264480594672</v>
      </c>
      <c r="AQ59" s="32">
        <v>2168.1197938206174</v>
      </c>
      <c r="AR59" s="32">
        <v>1475.2937847821734</v>
      </c>
      <c r="AS59" s="32">
        <v>10377.017151305989</v>
      </c>
      <c r="AT59" s="32">
        <v>10108.790578037988</v>
      </c>
      <c r="AU59" s="32">
        <v>10546.224566921988</v>
      </c>
      <c r="AV59" s="32">
        <v>10944.896901113989</v>
      </c>
      <c r="AW59" s="32">
        <v>11313.54733828198</v>
      </c>
      <c r="AX59" s="32">
        <v>11191.868981055988</v>
      </c>
      <c r="AY59" s="32">
        <v>2469.5917202499895</v>
      </c>
      <c r="AZ59" s="32">
        <v>2268.3577150000001</v>
      </c>
      <c r="BA59" s="32">
        <v>2009.8447277499997</v>
      </c>
      <c r="BB59" s="32">
        <v>1810.6666747499999</v>
      </c>
      <c r="BC59" s="32">
        <v>1710.9030129999896</v>
      </c>
      <c r="BD59" s="32">
        <v>1626.8408139999997</v>
      </c>
    </row>
    <row r="60" spans="1:56" x14ac:dyDescent="0.3">
      <c r="A60">
        <v>432</v>
      </c>
      <c r="B60" t="s">
        <v>839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1116.6686549975254</v>
      </c>
      <c r="P60" s="32">
        <v>960.82505580782845</v>
      </c>
      <c r="Q60" s="32">
        <v>902.6451910176246</v>
      </c>
      <c r="R60" s="32">
        <v>917.62246391852386</v>
      </c>
      <c r="S60" s="32">
        <v>526.83932760194602</v>
      </c>
      <c r="T60" s="32">
        <v>351.86418979068333</v>
      </c>
      <c r="U60" s="32">
        <v>32804.864715576165</v>
      </c>
      <c r="V60" s="32">
        <v>33194.092879058182</v>
      </c>
      <c r="W60" s="32">
        <v>33824.496095771123</v>
      </c>
      <c r="X60" s="32">
        <v>33843.961926727687</v>
      </c>
      <c r="Y60" s="32">
        <v>31898.451205514841</v>
      </c>
      <c r="Z60" s="32">
        <v>28531.935298703225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505.40577503163161</v>
      </c>
      <c r="AN60" s="32">
        <v>487.48514312850995</v>
      </c>
      <c r="AO60" s="32">
        <v>564.91696232966262</v>
      </c>
      <c r="AP60" s="32">
        <v>695.86052656183131</v>
      </c>
      <c r="AQ60" s="32">
        <v>618.19953493951073</v>
      </c>
      <c r="AR60" s="32">
        <v>740.97621432278186</v>
      </c>
      <c r="AS60" s="32">
        <v>11505.93049592798</v>
      </c>
      <c r="AT60" s="32">
        <v>11468.650980031991</v>
      </c>
      <c r="AU60" s="32">
        <v>11180.986707687989</v>
      </c>
      <c r="AV60" s="32">
        <v>11415.21904091599</v>
      </c>
      <c r="AW60" s="32">
        <v>12117.401325003979</v>
      </c>
      <c r="AX60" s="32">
        <v>12243.073320351978</v>
      </c>
      <c r="AY60" s="32">
        <v>149.7314386249997</v>
      </c>
      <c r="AZ60" s="32">
        <v>135.5782761749999</v>
      </c>
      <c r="BA60" s="32">
        <v>137.35358874999972</v>
      </c>
      <c r="BB60" s="32">
        <v>127.03766</v>
      </c>
      <c r="BC60" s="32">
        <v>113.54114870000001</v>
      </c>
      <c r="BD60" s="32">
        <v>111.6989375749999</v>
      </c>
    </row>
    <row r="61" spans="1:56" x14ac:dyDescent="0.3">
      <c r="A61">
        <v>434</v>
      </c>
      <c r="B61" t="s">
        <v>634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349.6984422796977</v>
      </c>
      <c r="P61" s="32">
        <v>343.56696139592026</v>
      </c>
      <c r="Q61" s="32">
        <v>308.2853111679492</v>
      </c>
      <c r="R61" s="32">
        <v>331.13192890256249</v>
      </c>
      <c r="S61" s="32">
        <v>306.80793966778299</v>
      </c>
      <c r="T61" s="32">
        <v>222.22838591507622</v>
      </c>
      <c r="U61" s="32">
        <v>2985.6978957212577</v>
      </c>
      <c r="V61" s="32">
        <v>3020.5782721880842</v>
      </c>
      <c r="W61" s="32">
        <v>3019.2462723267095</v>
      </c>
      <c r="X61" s="32">
        <v>2975.1675153869069</v>
      </c>
      <c r="Y61" s="32">
        <v>2849.5026058799067</v>
      </c>
      <c r="Z61" s="32">
        <v>2542.3664294418254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874.40300594418329</v>
      </c>
      <c r="AN61" s="32">
        <v>962.32269181947538</v>
      </c>
      <c r="AO61" s="32">
        <v>936.07892396327713</v>
      </c>
      <c r="AP61" s="32">
        <v>791.99560550733088</v>
      </c>
      <c r="AQ61" s="32">
        <v>702.1508562176964</v>
      </c>
      <c r="AR61" s="32">
        <v>624.80090202135443</v>
      </c>
      <c r="AS61" s="32">
        <v>5866.1694958499984</v>
      </c>
      <c r="AT61" s="32">
        <v>5210.5839009699976</v>
      </c>
      <c r="AU61" s="32">
        <v>4845.9346710499885</v>
      </c>
      <c r="AV61" s="32">
        <v>4654.7752235919888</v>
      </c>
      <c r="AW61" s="32">
        <v>4883.2360080159988</v>
      </c>
      <c r="AX61" s="32">
        <v>4930.7993607939879</v>
      </c>
      <c r="AY61" s="32">
        <v>725.736200249999</v>
      </c>
      <c r="AZ61" s="32">
        <v>665.48464224999884</v>
      </c>
      <c r="BA61" s="32">
        <v>651.02466300000003</v>
      </c>
      <c r="BB61" s="32">
        <v>561.90717399999983</v>
      </c>
      <c r="BC61" s="32">
        <v>540.11152274999995</v>
      </c>
      <c r="BD61" s="32">
        <v>520.81792549999989</v>
      </c>
    </row>
    <row r="62" spans="1:56" x14ac:dyDescent="0.3">
      <c r="A62">
        <v>436</v>
      </c>
      <c r="B62" t="s">
        <v>931</v>
      </c>
      <c r="C62" s="32">
        <v>120.755945056944</v>
      </c>
      <c r="D62" s="32">
        <v>0</v>
      </c>
      <c r="E62" s="32">
        <v>0</v>
      </c>
      <c r="F62" s="32">
        <v>0</v>
      </c>
      <c r="G62" s="32">
        <v>19.832427703999898</v>
      </c>
      <c r="H62" s="32">
        <v>26.305068900000002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413.1108794973465</v>
      </c>
      <c r="P62" s="32">
        <v>383.4141553472823</v>
      </c>
      <c r="Q62" s="32">
        <v>353.88392591420893</v>
      </c>
      <c r="R62" s="32">
        <v>331.24356468434576</v>
      </c>
      <c r="S62" s="32">
        <v>275.53346283368711</v>
      </c>
      <c r="T62" s="32">
        <v>203.6256404996218</v>
      </c>
      <c r="U62" s="32">
        <v>6637.001432900498</v>
      </c>
      <c r="V62" s="32">
        <v>6513.1011310011982</v>
      </c>
      <c r="W62" s="32">
        <v>6538.4270037991164</v>
      </c>
      <c r="X62" s="32">
        <v>6533.9293460819563</v>
      </c>
      <c r="Y62" s="32">
        <v>6264.2381694216547</v>
      </c>
      <c r="Z62" s="32">
        <v>5553.9795150185728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1505.3639376453334</v>
      </c>
      <c r="AN62" s="32">
        <v>1127.85719421666</v>
      </c>
      <c r="AO62" s="32">
        <v>1654.3930669603899</v>
      </c>
      <c r="AP62" s="32">
        <v>1690.628764757357</v>
      </c>
      <c r="AQ62" s="32">
        <v>1417.8220985770183</v>
      </c>
      <c r="AR62" s="32">
        <v>1148.6797729465595</v>
      </c>
      <c r="AS62" s="32">
        <v>13511.47125628198</v>
      </c>
      <c r="AT62" s="32">
        <v>13770.96034581399</v>
      </c>
      <c r="AU62" s="32">
        <v>14530.778950389989</v>
      </c>
      <c r="AV62" s="32">
        <v>15387.954424361982</v>
      </c>
      <c r="AW62" s="32">
        <v>15644.61683871598</v>
      </c>
      <c r="AX62" s="32">
        <v>15682.598143065969</v>
      </c>
      <c r="AY62" s="32">
        <v>4279.7535074999905</v>
      </c>
      <c r="AZ62" s="32">
        <v>3834.6922024999985</v>
      </c>
      <c r="BA62" s="32">
        <v>3563.903769999999</v>
      </c>
      <c r="BB62" s="32">
        <v>2945.4182625000003</v>
      </c>
      <c r="BC62" s="32">
        <v>2742.52144824999</v>
      </c>
      <c r="BD62" s="32">
        <v>2578.8483827499999</v>
      </c>
    </row>
    <row r="63" spans="1:56" x14ac:dyDescent="0.3">
      <c r="A63">
        <v>437</v>
      </c>
      <c r="B63" t="s">
        <v>941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2770.7634397911734</v>
      </c>
      <c r="P63" s="32">
        <v>2373.9281953009872</v>
      </c>
      <c r="Q63" s="32">
        <v>2677.6099621079729</v>
      </c>
      <c r="R63" s="32">
        <v>1783.9244413264182</v>
      </c>
      <c r="S63" s="32">
        <v>1894.784231897356</v>
      </c>
      <c r="T63" s="32">
        <v>1786.2341377817108</v>
      </c>
      <c r="U63" s="32">
        <v>31214.511097214461</v>
      </c>
      <c r="V63" s="32">
        <v>30582.541561036407</v>
      </c>
      <c r="W63" s="32">
        <v>29473.136812649107</v>
      </c>
      <c r="X63" s="32">
        <v>29666.52107089054</v>
      </c>
      <c r="Y63" s="32">
        <v>28661.892329583647</v>
      </c>
      <c r="Z63" s="32">
        <v>25488.948746007794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7.7368684764159895E-2</v>
      </c>
      <c r="AI63" s="32">
        <v>0</v>
      </c>
      <c r="AJ63" s="32">
        <v>2.5908764515199991E-2</v>
      </c>
      <c r="AK63" s="32">
        <v>3.3710723616499898E-2</v>
      </c>
      <c r="AL63" s="32">
        <v>1.3828112947919999E-2</v>
      </c>
      <c r="AM63" s="32">
        <v>6176.3094813078551</v>
      </c>
      <c r="AN63" s="32">
        <v>8055.6809576800088</v>
      </c>
      <c r="AO63" s="32">
        <v>7972.9820537563755</v>
      </c>
      <c r="AP63" s="32">
        <v>7086.4317717523127</v>
      </c>
      <c r="AQ63" s="32">
        <v>7424.511388989542</v>
      </c>
      <c r="AR63" s="32">
        <v>6986.8932399708847</v>
      </c>
      <c r="AS63" s="32">
        <v>32357.75723777989</v>
      </c>
      <c r="AT63" s="32">
        <v>32745.191396259899</v>
      </c>
      <c r="AU63" s="32">
        <v>33470.602229039992</v>
      </c>
      <c r="AV63" s="32">
        <v>34607.917019029992</v>
      </c>
      <c r="AW63" s="32">
        <v>35429.678078689984</v>
      </c>
      <c r="AX63" s="32">
        <v>35593.82766124999</v>
      </c>
      <c r="AY63" s="32">
        <v>301.82721662499995</v>
      </c>
      <c r="AZ63" s="32">
        <v>280.43845302499983</v>
      </c>
      <c r="BA63" s="32">
        <v>239.80921652499887</v>
      </c>
      <c r="BB63" s="32">
        <v>227.19281204999896</v>
      </c>
      <c r="BC63" s="32">
        <v>218.501203025</v>
      </c>
      <c r="BD63" s="32">
        <v>214.13939294999898</v>
      </c>
    </row>
    <row r="64" spans="1:56" x14ac:dyDescent="0.3">
      <c r="A64">
        <v>438</v>
      </c>
      <c r="B64" t="s">
        <v>580</v>
      </c>
      <c r="C64" s="32">
        <v>185.0744734132</v>
      </c>
      <c r="D64" s="32">
        <v>334.66438799999997</v>
      </c>
      <c r="E64" s="32">
        <v>100.6287688</v>
      </c>
      <c r="F64" s="32">
        <v>63.969864000000001</v>
      </c>
      <c r="G64" s="32">
        <v>86.499316399999998</v>
      </c>
      <c r="H64" s="32">
        <v>63.369864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1291.4488796529895</v>
      </c>
      <c r="P64" s="32">
        <v>1050.9477467727863</v>
      </c>
      <c r="Q64" s="32">
        <v>2505.8190363800531</v>
      </c>
      <c r="R64" s="32">
        <v>1075.8844247218658</v>
      </c>
      <c r="S64" s="32">
        <v>1183.2747756396614</v>
      </c>
      <c r="T64" s="32">
        <v>741.52758893173689</v>
      </c>
      <c r="U64" s="32">
        <v>4371.9255690716118</v>
      </c>
      <c r="V64" s="32">
        <v>4360.5716353364651</v>
      </c>
      <c r="W64" s="32">
        <v>4515.1906079473929</v>
      </c>
      <c r="X64" s="32">
        <v>4523.9259139241531</v>
      </c>
      <c r="Y64" s="32">
        <v>4217.6429938457541</v>
      </c>
      <c r="Z64" s="32">
        <v>3754.9213199406349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2207.6053769130749</v>
      </c>
      <c r="AN64" s="32">
        <v>2783.3850215586981</v>
      </c>
      <c r="AO64" s="32">
        <v>2760.6553443354528</v>
      </c>
      <c r="AP64" s="32">
        <v>2671.9997527095829</v>
      </c>
      <c r="AQ64" s="32">
        <v>2797.6595707118254</v>
      </c>
      <c r="AR64" s="32">
        <v>2941.3684133490715</v>
      </c>
      <c r="AS64" s="32">
        <v>15436.801136949991</v>
      </c>
      <c r="AT64" s="32">
        <v>15244.569678239999</v>
      </c>
      <c r="AU64" s="32">
        <v>14552.049069161989</v>
      </c>
      <c r="AV64" s="32">
        <v>15012.35144341199</v>
      </c>
      <c r="AW64" s="32">
        <v>15274.052970589972</v>
      </c>
      <c r="AX64" s="32">
        <v>15345.646213147989</v>
      </c>
      <c r="AY64" s="32">
        <v>467.81282952794277</v>
      </c>
      <c r="AZ64" s="32">
        <v>440.26109360054136</v>
      </c>
      <c r="BA64" s="32">
        <v>402.15060682952372</v>
      </c>
      <c r="BB64" s="32">
        <v>378.8030597393672</v>
      </c>
      <c r="BC64" s="32">
        <v>368.87071583378764</v>
      </c>
      <c r="BD64" s="32">
        <v>358.93116133378766</v>
      </c>
    </row>
    <row r="65" spans="1:56" x14ac:dyDescent="0.3">
      <c r="A65">
        <v>439</v>
      </c>
      <c r="B65" t="s">
        <v>653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579.24266382330541</v>
      </c>
      <c r="P65" s="32">
        <v>758.15736210836371</v>
      </c>
      <c r="Q65" s="32">
        <v>549.01801105883351</v>
      </c>
      <c r="R65" s="32">
        <v>387.32051386290561</v>
      </c>
      <c r="S65" s="32">
        <v>413.4698720173833</v>
      </c>
      <c r="T65" s="32">
        <v>298.45006929877189</v>
      </c>
      <c r="U65" s="32">
        <v>6808.6738131428992</v>
      </c>
      <c r="V65" s="32">
        <v>6964.8687887579808</v>
      </c>
      <c r="W65" s="32">
        <v>7000.1780448538466</v>
      </c>
      <c r="X65" s="32">
        <v>7034.2195115920549</v>
      </c>
      <c r="Y65" s="32">
        <v>6839.9886669720963</v>
      </c>
      <c r="Z65" s="32">
        <v>5969.3503293302037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961.79520551853398</v>
      </c>
      <c r="AN65" s="32">
        <v>1037.6652367110046</v>
      </c>
      <c r="AO65" s="32">
        <v>1267.1177055323312</v>
      </c>
      <c r="AP65" s="32">
        <v>1047.1041771115335</v>
      </c>
      <c r="AQ65" s="32">
        <v>963.31078311531064</v>
      </c>
      <c r="AR65" s="32">
        <v>741.88616628133411</v>
      </c>
      <c r="AS65" s="32">
        <v>13176.638519571979</v>
      </c>
      <c r="AT65" s="32">
        <v>13075.04166147198</v>
      </c>
      <c r="AU65" s="32">
        <v>12970.10501192799</v>
      </c>
      <c r="AV65" s="32">
        <v>13391.136395824</v>
      </c>
      <c r="AW65" s="32">
        <v>13825.048122253989</v>
      </c>
      <c r="AX65" s="32">
        <v>13559.651439217991</v>
      </c>
      <c r="AY65" s="32">
        <v>514.75165749999906</v>
      </c>
      <c r="AZ65" s="32">
        <v>462.1754229999998</v>
      </c>
      <c r="BA65" s="32">
        <v>437.15551849999889</v>
      </c>
      <c r="BB65" s="32">
        <v>359.4063204999988</v>
      </c>
      <c r="BC65" s="32">
        <v>338.41198874999873</v>
      </c>
      <c r="BD65" s="32">
        <v>321.25328812499981</v>
      </c>
    </row>
    <row r="66" spans="1:56" x14ac:dyDescent="0.3">
      <c r="A66">
        <v>441</v>
      </c>
      <c r="B66" t="s">
        <v>825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563.43407722949451</v>
      </c>
      <c r="P66" s="32">
        <v>515.09360741116643</v>
      </c>
      <c r="Q66" s="32">
        <v>477.36951544525044</v>
      </c>
      <c r="R66" s="32">
        <v>404.41212388483592</v>
      </c>
      <c r="S66" s="32">
        <v>370.19186230548678</v>
      </c>
      <c r="T66" s="32">
        <v>343.0753537549823</v>
      </c>
      <c r="U66" s="32">
        <v>5897.3304779542086</v>
      </c>
      <c r="V66" s="32">
        <v>5815.8243870596325</v>
      </c>
      <c r="W66" s="32">
        <v>5836.9269657584136</v>
      </c>
      <c r="X66" s="32">
        <v>5779.0622836711145</v>
      </c>
      <c r="Y66" s="32">
        <v>5537.871374934025</v>
      </c>
      <c r="Z66" s="32">
        <v>4968.0186664997364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1851.4341854178349</v>
      </c>
      <c r="AN66" s="32">
        <v>1850.4082827156187</v>
      </c>
      <c r="AO66" s="32">
        <v>1901.7849117432329</v>
      </c>
      <c r="AP66" s="32">
        <v>1250.5786680051272</v>
      </c>
      <c r="AQ66" s="32">
        <v>1090.8929775108268</v>
      </c>
      <c r="AR66" s="32">
        <v>862.6441598707255</v>
      </c>
      <c r="AS66" s="32">
        <v>14725.06941358599</v>
      </c>
      <c r="AT66" s="32">
        <v>14092.820953883989</v>
      </c>
      <c r="AU66" s="32">
        <v>14759.12977935396</v>
      </c>
      <c r="AV66" s="32">
        <v>15201.40101798198</v>
      </c>
      <c r="AW66" s="32">
        <v>15142.055534379999</v>
      </c>
      <c r="AX66" s="32">
        <v>15146.91585415599</v>
      </c>
      <c r="AY66" s="32">
        <v>49.1984434499999</v>
      </c>
      <c r="AZ66" s="32">
        <v>46.241109399999893</v>
      </c>
      <c r="BA66" s="32">
        <v>34.811994150000004</v>
      </c>
      <c r="BB66" s="32">
        <v>32.309099824999997</v>
      </c>
      <c r="BC66" s="32">
        <v>33.616919899999992</v>
      </c>
      <c r="BD66" s="32">
        <v>33.43024239999999</v>
      </c>
    </row>
    <row r="67" spans="1:56" x14ac:dyDescent="0.3">
      <c r="A67">
        <v>501</v>
      </c>
      <c r="B67" t="s">
        <v>760</v>
      </c>
      <c r="C67" s="32">
        <v>1167.207794430999</v>
      </c>
      <c r="D67" s="32">
        <v>2868.249582026679</v>
      </c>
      <c r="E67" s="32">
        <v>3748.2908105225779</v>
      </c>
      <c r="F67" s="32">
        <v>4634.6926697114104</v>
      </c>
      <c r="G67" s="32">
        <v>4739.427640314766</v>
      </c>
      <c r="H67" s="32">
        <v>1858.04400743616</v>
      </c>
      <c r="I67" s="32">
        <v>0</v>
      </c>
      <c r="J67" s="32">
        <v>1018.6685123088009</v>
      </c>
      <c r="K67" s="32">
        <v>1557.5384321704862</v>
      </c>
      <c r="L67" s="32">
        <v>515.28197986858663</v>
      </c>
      <c r="M67" s="32">
        <v>1131.8742410452237</v>
      </c>
      <c r="N67" s="32">
        <v>1045.6063482420741</v>
      </c>
      <c r="O67" s="32">
        <v>8812.8739279692181</v>
      </c>
      <c r="P67" s="32">
        <v>9294.4320170980445</v>
      </c>
      <c r="Q67" s="32">
        <v>5992.8353119039302</v>
      </c>
      <c r="R67" s="32">
        <v>4114.4751076813263</v>
      </c>
      <c r="S67" s="32">
        <v>3361.9435212587887</v>
      </c>
      <c r="T67" s="32">
        <v>2575.4277921728726</v>
      </c>
      <c r="U67" s="32">
        <v>41607.289000109529</v>
      </c>
      <c r="V67" s="32">
        <v>40371.618273055523</v>
      </c>
      <c r="W67" s="32">
        <v>40058.838595817841</v>
      </c>
      <c r="X67" s="32">
        <v>39835.514126341062</v>
      </c>
      <c r="Y67" s="32">
        <v>38186.268618563248</v>
      </c>
      <c r="Z67" s="32">
        <v>33928.209858990376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0.41974229021743997</v>
      </c>
      <c r="AI67" s="32">
        <v>0</v>
      </c>
      <c r="AJ67" s="32">
        <v>0.10999278496048001</v>
      </c>
      <c r="AK67" s="32">
        <v>0</v>
      </c>
      <c r="AL67" s="32">
        <v>0.156322749554239</v>
      </c>
      <c r="AM67" s="32">
        <v>2355.3158243309085</v>
      </c>
      <c r="AN67" s="32">
        <v>2686.6488611387495</v>
      </c>
      <c r="AO67" s="32">
        <v>2015.8485553487158</v>
      </c>
      <c r="AP67" s="32">
        <v>2204.201293580546</v>
      </c>
      <c r="AQ67" s="32">
        <v>27605.268659701833</v>
      </c>
      <c r="AR67" s="32">
        <v>29964.732445392685</v>
      </c>
      <c r="AS67" s="32">
        <v>14351.678058085989</v>
      </c>
      <c r="AT67" s="32">
        <v>14758.397277979999</v>
      </c>
      <c r="AU67" s="32">
        <v>15039.343164366001</v>
      </c>
      <c r="AV67" s="32">
        <v>16055.359626031901</v>
      </c>
      <c r="AW67" s="32">
        <v>16605.97805935999</v>
      </c>
      <c r="AX67" s="32">
        <v>16660.00576174388</v>
      </c>
      <c r="AY67" s="32">
        <v>5115.4590698299689</v>
      </c>
      <c r="AZ67" s="32">
        <v>9266.5713795799984</v>
      </c>
      <c r="BA67" s="32">
        <v>9384.7526270800008</v>
      </c>
      <c r="BB67" s="32">
        <v>15351.042496659988</v>
      </c>
      <c r="BC67" s="32">
        <v>13357.689681659989</v>
      </c>
      <c r="BD67" s="32">
        <v>11197.88739101902</v>
      </c>
    </row>
    <row r="68" spans="1:56" x14ac:dyDescent="0.3">
      <c r="A68">
        <v>502</v>
      </c>
      <c r="B68" t="s">
        <v>675</v>
      </c>
      <c r="C68" s="32">
        <v>2581.5441959180002</v>
      </c>
      <c r="D68" s="32">
        <v>4680.7341537249986</v>
      </c>
      <c r="E68" s="32">
        <v>3675.260275432036</v>
      </c>
      <c r="F68" s="32">
        <v>1584.2247311919991</v>
      </c>
      <c r="G68" s="32">
        <v>4192.4206192206993</v>
      </c>
      <c r="H68" s="32">
        <v>1294.6102902800001</v>
      </c>
      <c r="I68" s="32">
        <v>0</v>
      </c>
      <c r="J68" s="32">
        <v>0</v>
      </c>
      <c r="K68" s="32">
        <v>294.79028690095919</v>
      </c>
      <c r="L68" s="32">
        <v>1374.6090582799998</v>
      </c>
      <c r="M68" s="32">
        <v>515.0870660999999</v>
      </c>
      <c r="N68" s="32">
        <v>517.16873129399983</v>
      </c>
      <c r="O68" s="32">
        <v>9147.4706423738426</v>
      </c>
      <c r="P68" s="32">
        <v>11118.967622303524</v>
      </c>
      <c r="Q68" s="32">
        <v>12280.647326976406</v>
      </c>
      <c r="R68" s="32">
        <v>3304.6541059889337</v>
      </c>
      <c r="S68" s="32">
        <v>2919.1468245297392</v>
      </c>
      <c r="T68" s="32">
        <v>2377.3140746437994</v>
      </c>
      <c r="U68" s="32">
        <v>68557.608325953173</v>
      </c>
      <c r="V68" s="32">
        <v>66938.993245619989</v>
      </c>
      <c r="W68" s="32">
        <v>66538.525521937801</v>
      </c>
      <c r="X68" s="32">
        <v>66576.273818805901</v>
      </c>
      <c r="Y68" s="32">
        <v>63545.990390860861</v>
      </c>
      <c r="Z68" s="32">
        <v>56565.161264132585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6413.7275878863911</v>
      </c>
      <c r="AN68" s="32">
        <v>13585.975641995397</v>
      </c>
      <c r="AO68" s="32">
        <v>15122.067340566344</v>
      </c>
      <c r="AP68" s="32">
        <v>8123.7436571841954</v>
      </c>
      <c r="AQ68" s="32">
        <v>8427.280841893893</v>
      </c>
      <c r="AR68" s="32">
        <v>8886.4422868214624</v>
      </c>
      <c r="AS68" s="32">
        <v>32597.87021723999</v>
      </c>
      <c r="AT68" s="32">
        <v>32093.04168230998</v>
      </c>
      <c r="AU68" s="32">
        <v>33932.861661009993</v>
      </c>
      <c r="AV68" s="32">
        <v>34448.1979702799</v>
      </c>
      <c r="AW68" s="32">
        <v>35552.516562349876</v>
      </c>
      <c r="AX68" s="32">
        <v>35527.082454179988</v>
      </c>
      <c r="AY68" s="32">
        <v>32349.153366910759</v>
      </c>
      <c r="AZ68" s="32">
        <v>28868.150232687058</v>
      </c>
      <c r="BA68" s="32">
        <v>24734.967859499902</v>
      </c>
      <c r="BB68" s="32">
        <v>22788.225288458121</v>
      </c>
      <c r="BC68" s="32">
        <v>22318.152586868127</v>
      </c>
      <c r="BD68" s="32">
        <v>21022.507251868028</v>
      </c>
    </row>
    <row r="69" spans="1:56" x14ac:dyDescent="0.3">
      <c r="A69">
        <v>511</v>
      </c>
      <c r="B69" t="s">
        <v>620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827.74224898714942</v>
      </c>
      <c r="P69" s="32">
        <v>783.93733554223672</v>
      </c>
      <c r="Q69" s="32">
        <v>740.60894231865984</v>
      </c>
      <c r="R69" s="32">
        <v>742.63676147738249</v>
      </c>
      <c r="S69" s="32">
        <v>555.36350039296667</v>
      </c>
      <c r="T69" s="32">
        <v>477.76283678931952</v>
      </c>
      <c r="U69" s="32">
        <v>13573.87279736116</v>
      </c>
      <c r="V69" s="32">
        <v>13674.44953169592</v>
      </c>
      <c r="W69" s="32">
        <v>13657.303580159058</v>
      </c>
      <c r="X69" s="32">
        <v>13678.397666377356</v>
      </c>
      <c r="Y69" s="32">
        <v>13130.832249407196</v>
      </c>
      <c r="Z69" s="32">
        <v>11564.701642462291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0.46421210858495904</v>
      </c>
      <c r="AH69" s="32">
        <v>0</v>
      </c>
      <c r="AI69" s="32">
        <v>0.28932081769983903</v>
      </c>
      <c r="AJ69" s="32">
        <v>0</v>
      </c>
      <c r="AK69" s="32">
        <v>0.15817774640639901</v>
      </c>
      <c r="AL69" s="32">
        <v>0.22230779684495897</v>
      </c>
      <c r="AM69" s="32">
        <v>1893.0887273361998</v>
      </c>
      <c r="AN69" s="32">
        <v>2180.3900947636998</v>
      </c>
      <c r="AO69" s="32">
        <v>1798.76974955779</v>
      </c>
      <c r="AP69" s="32">
        <v>1388.667365743745</v>
      </c>
      <c r="AQ69" s="32">
        <v>1137.6593880272803</v>
      </c>
      <c r="AR69" s="32">
        <v>679.92132175110407</v>
      </c>
      <c r="AS69" s="32">
        <v>15355.23949889798</v>
      </c>
      <c r="AT69" s="32">
        <v>14260.86523491799</v>
      </c>
      <c r="AU69" s="32">
        <v>14425.180026502001</v>
      </c>
      <c r="AV69" s="32">
        <v>14209.433541185979</v>
      </c>
      <c r="AW69" s="32">
        <v>14166.370354953971</v>
      </c>
      <c r="AX69" s="32">
        <v>14314.336390473969</v>
      </c>
      <c r="AY69" s="32">
        <v>896.58109524999986</v>
      </c>
      <c r="AZ69" s="32">
        <v>817.60079124999993</v>
      </c>
      <c r="BA69" s="32">
        <v>710.0833017499998</v>
      </c>
      <c r="BB69" s="32">
        <v>624.05973700000004</v>
      </c>
      <c r="BC69" s="32">
        <v>581.96321899999896</v>
      </c>
      <c r="BD69" s="32">
        <v>546.88201125000001</v>
      </c>
    </row>
    <row r="70" spans="1:56" x14ac:dyDescent="0.3">
      <c r="A70">
        <v>512</v>
      </c>
      <c r="B70" t="s">
        <v>756</v>
      </c>
      <c r="C70" s="32">
        <v>0</v>
      </c>
      <c r="D70" s="32">
        <v>43.841781499999897</v>
      </c>
      <c r="E70" s="32">
        <v>0.19954162799999992</v>
      </c>
      <c r="F70" s="32">
        <v>0</v>
      </c>
      <c r="G70" s="32">
        <v>5.5849464000000001E-2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428.79718296423323</v>
      </c>
      <c r="P70" s="32">
        <v>408.17385198327651</v>
      </c>
      <c r="Q70" s="32">
        <v>297.87512412745292</v>
      </c>
      <c r="R70" s="32">
        <v>375.82669012853893</v>
      </c>
      <c r="S70" s="32">
        <v>366.70212797040313</v>
      </c>
      <c r="T70" s="32">
        <v>284.1566460983131</v>
      </c>
      <c r="U70" s="32">
        <v>8756.1656614385502</v>
      </c>
      <c r="V70" s="32">
        <v>8771.023135882222</v>
      </c>
      <c r="W70" s="32">
        <v>8722.3542958175494</v>
      </c>
      <c r="X70" s="32">
        <v>8679.5757652264401</v>
      </c>
      <c r="Y70" s="32">
        <v>8366.2997145190257</v>
      </c>
      <c r="Z70" s="32">
        <v>7370.4740660622338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1373.4824921581237</v>
      </c>
      <c r="AN70" s="32">
        <v>1158.4387508417044</v>
      </c>
      <c r="AO70" s="32">
        <v>1546.8521503054922</v>
      </c>
      <c r="AP70" s="32">
        <v>2659.0511200983005</v>
      </c>
      <c r="AQ70" s="32">
        <v>2629.1059663049923</v>
      </c>
      <c r="AR70" s="32">
        <v>2804.7716756772675</v>
      </c>
      <c r="AS70" s="32">
        <v>24859.141103619892</v>
      </c>
      <c r="AT70" s="32">
        <v>26134.097011170001</v>
      </c>
      <c r="AU70" s="32">
        <v>26647.31898692</v>
      </c>
      <c r="AV70" s="32">
        <v>28036.438243289987</v>
      </c>
      <c r="AW70" s="32">
        <v>28621.350052099981</v>
      </c>
      <c r="AX70" s="32">
        <v>28726.561770659882</v>
      </c>
      <c r="AY70" s="32">
        <v>396.48818824999989</v>
      </c>
      <c r="AZ70" s="32">
        <v>355.04672374999899</v>
      </c>
      <c r="BA70" s="32">
        <v>311.364103</v>
      </c>
      <c r="BB70" s="32">
        <v>265.51386512499886</v>
      </c>
      <c r="BC70" s="32">
        <v>246.578937825</v>
      </c>
      <c r="BD70" s="32">
        <v>231.03839839999901</v>
      </c>
    </row>
    <row r="71" spans="1:56" x14ac:dyDescent="0.3">
      <c r="A71">
        <v>513</v>
      </c>
      <c r="B71" t="s">
        <v>882</v>
      </c>
      <c r="C71" s="32">
        <v>0</v>
      </c>
      <c r="D71" s="32">
        <v>3246.69178959999</v>
      </c>
      <c r="E71" s="32">
        <v>3545.4517795000002</v>
      </c>
      <c r="F71" s="32">
        <v>3948.3660228999997</v>
      </c>
      <c r="G71" s="32">
        <v>1034.0320877000001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360.95409554293212</v>
      </c>
      <c r="P71" s="32">
        <v>348.13004798921781</v>
      </c>
      <c r="Q71" s="32">
        <v>337.67959065890074</v>
      </c>
      <c r="R71" s="32">
        <v>312.99386648469681</v>
      </c>
      <c r="S71" s="32">
        <v>314.98547813129403</v>
      </c>
      <c r="T71" s="32">
        <v>294.89249755746971</v>
      </c>
      <c r="U71" s="32">
        <v>21240.393071646704</v>
      </c>
      <c r="V71" s="32">
        <v>21495.155467167428</v>
      </c>
      <c r="W71" s="32">
        <v>21561.111636121768</v>
      </c>
      <c r="X71" s="32">
        <v>21692.712966504554</v>
      </c>
      <c r="Y71" s="32">
        <v>20681.519634373988</v>
      </c>
      <c r="Z71" s="32">
        <v>18150.75773764238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1195.7348387328</v>
      </c>
      <c r="AN71" s="32">
        <v>1378.9795477983901</v>
      </c>
      <c r="AO71" s="32">
        <v>1352.9491224834892</v>
      </c>
      <c r="AP71" s="32">
        <v>1247.3746559868739</v>
      </c>
      <c r="AQ71" s="32">
        <v>1074.253405542426</v>
      </c>
      <c r="AR71" s="32">
        <v>1041.8609183506367</v>
      </c>
      <c r="AS71" s="32">
        <v>13985.779136157991</v>
      </c>
      <c r="AT71" s="32">
        <v>13854.710516979969</v>
      </c>
      <c r="AU71" s="32">
        <v>14093.467710873982</v>
      </c>
      <c r="AV71" s="32">
        <v>14037.292976356001</v>
      </c>
      <c r="AW71" s="32">
        <v>13930.889676075991</v>
      </c>
      <c r="AX71" s="32">
        <v>14235.662659741991</v>
      </c>
      <c r="AY71" s="32">
        <v>913.94342274999894</v>
      </c>
      <c r="AZ71" s="32">
        <v>839.32665775000009</v>
      </c>
      <c r="BA71" s="32">
        <v>776.02764049999894</v>
      </c>
      <c r="BB71" s="32">
        <v>672.0338405</v>
      </c>
      <c r="BC71" s="32">
        <v>636.76638599999899</v>
      </c>
      <c r="BD71" s="32">
        <v>610.6862249999989</v>
      </c>
    </row>
    <row r="72" spans="1:56" x14ac:dyDescent="0.3">
      <c r="A72">
        <v>514</v>
      </c>
      <c r="B72" t="s">
        <v>764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404.72403482435959</v>
      </c>
      <c r="P72" s="32">
        <v>393.5972263453811</v>
      </c>
      <c r="Q72" s="32">
        <v>326.05168947232687</v>
      </c>
      <c r="R72" s="32">
        <v>261.0816533359673</v>
      </c>
      <c r="S72" s="32">
        <v>225.24135650254422</v>
      </c>
      <c r="T72" s="32">
        <v>187.75090744527719</v>
      </c>
      <c r="U72" s="32">
        <v>21598.531248737199</v>
      </c>
      <c r="V72" s="32">
        <v>21697.262560185583</v>
      </c>
      <c r="W72" s="32">
        <v>22041.305804511991</v>
      </c>
      <c r="X72" s="32">
        <v>22265.391928818601</v>
      </c>
      <c r="Y72" s="32">
        <v>21236.92506893364</v>
      </c>
      <c r="Z72" s="32">
        <v>18599.125469036091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1078.682929103634</v>
      </c>
      <c r="AN72" s="32">
        <v>1142.8481495758044</v>
      </c>
      <c r="AO72" s="32">
        <v>1376.3661909153368</v>
      </c>
      <c r="AP72" s="32">
        <v>1278.0882631306795</v>
      </c>
      <c r="AQ72" s="32">
        <v>1257.1801651839689</v>
      </c>
      <c r="AR72" s="32">
        <v>1136.8118409834115</v>
      </c>
      <c r="AS72" s="32">
        <v>13249.02996882198</v>
      </c>
      <c r="AT72" s="32">
        <v>13403.389665827961</v>
      </c>
      <c r="AU72" s="32">
        <v>14128.571838939972</v>
      </c>
      <c r="AV72" s="32">
        <v>14720.517762951989</v>
      </c>
      <c r="AW72" s="32">
        <v>14679.704917931991</v>
      </c>
      <c r="AX72" s="32">
        <v>14869.196480015982</v>
      </c>
      <c r="AY72" s="32">
        <v>639.71244324999986</v>
      </c>
      <c r="AZ72" s="32">
        <v>579.29736499999979</v>
      </c>
      <c r="BA72" s="32">
        <v>509.2427032499989</v>
      </c>
      <c r="BB72" s="32">
        <v>432.14097800000002</v>
      </c>
      <c r="BC72" s="32">
        <v>402.66285699999895</v>
      </c>
      <c r="BD72" s="32">
        <v>378.47604149999995</v>
      </c>
    </row>
    <row r="73" spans="1:56" x14ac:dyDescent="0.3">
      <c r="A73">
        <v>515</v>
      </c>
      <c r="B73" t="s">
        <v>978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548.8661013538034</v>
      </c>
      <c r="P73" s="32">
        <v>537.83934828392501</v>
      </c>
      <c r="Q73" s="32">
        <v>429.74478613210164</v>
      </c>
      <c r="R73" s="32">
        <v>444.37350407001031</v>
      </c>
      <c r="S73" s="32">
        <v>429.69843155095106</v>
      </c>
      <c r="T73" s="32">
        <v>370.81381682910529</v>
      </c>
      <c r="U73" s="32">
        <v>30689.105240003013</v>
      </c>
      <c r="V73" s="32">
        <v>30799.6523404336</v>
      </c>
      <c r="W73" s="32">
        <v>31292.056236327157</v>
      </c>
      <c r="X73" s="32">
        <v>31819.100891351631</v>
      </c>
      <c r="Y73" s="32">
        <v>30294.716870749722</v>
      </c>
      <c r="Z73" s="32">
        <v>27115.236530802038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1168.5691170906998</v>
      </c>
      <c r="AN73" s="32">
        <v>1496.1825234583998</v>
      </c>
      <c r="AO73" s="32">
        <v>2811.5834527214456</v>
      </c>
      <c r="AP73" s="32">
        <v>1488.849555106113</v>
      </c>
      <c r="AQ73" s="32">
        <v>1283.2695472213934</v>
      </c>
      <c r="AR73" s="32">
        <v>1058.4311661389902</v>
      </c>
      <c r="AS73" s="32">
        <v>19197.0849950499</v>
      </c>
      <c r="AT73" s="32">
        <v>19059.073162695993</v>
      </c>
      <c r="AU73" s="32">
        <v>20648.880802235999</v>
      </c>
      <c r="AV73" s="32">
        <v>20924.576190155898</v>
      </c>
      <c r="AW73" s="32">
        <v>21263.453064307989</v>
      </c>
      <c r="AX73" s="32">
        <v>21714.23360980799</v>
      </c>
      <c r="AY73" s="32">
        <v>282.54823425790408</v>
      </c>
      <c r="AZ73" s="32">
        <v>266.3656833003476</v>
      </c>
      <c r="BA73" s="32">
        <v>255.8343958153043</v>
      </c>
      <c r="BB73" s="32">
        <v>223.1476419950759</v>
      </c>
      <c r="BC73" s="32">
        <v>221.42724172428225</v>
      </c>
      <c r="BD73" s="32">
        <v>215.97410137428224</v>
      </c>
    </row>
    <row r="74" spans="1:56" x14ac:dyDescent="0.3">
      <c r="A74">
        <v>516</v>
      </c>
      <c r="B74" t="s">
        <v>813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1768.909898544722</v>
      </c>
      <c r="P74" s="32">
        <v>1559.0919336009558</v>
      </c>
      <c r="Q74" s="32">
        <v>1197.2991463506335</v>
      </c>
      <c r="R74" s="32">
        <v>1145.3158038732236</v>
      </c>
      <c r="S74" s="32">
        <v>1067.277578428133</v>
      </c>
      <c r="T74" s="32">
        <v>904.21000735281905</v>
      </c>
      <c r="U74" s="32">
        <v>16716.406234625789</v>
      </c>
      <c r="V74" s="32">
        <v>16514.889172939551</v>
      </c>
      <c r="W74" s="32">
        <v>16731.599981143037</v>
      </c>
      <c r="X74" s="32">
        <v>16938.641076337655</v>
      </c>
      <c r="Y74" s="32">
        <v>16074.986742958061</v>
      </c>
      <c r="Z74" s="32">
        <v>14304.200722857546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3412.9866631511582</v>
      </c>
      <c r="AN74" s="32">
        <v>4605.2541554339041</v>
      </c>
      <c r="AO74" s="32">
        <v>10206.820300153395</v>
      </c>
      <c r="AP74" s="32">
        <v>15349.20201148516</v>
      </c>
      <c r="AQ74" s="32">
        <v>8225.0877576761977</v>
      </c>
      <c r="AR74" s="32">
        <v>2003.5947162101795</v>
      </c>
      <c r="AS74" s="32">
        <v>21720.876914859989</v>
      </c>
      <c r="AT74" s="32">
        <v>21381.106574579902</v>
      </c>
      <c r="AU74" s="32">
        <v>22748.340372419982</v>
      </c>
      <c r="AV74" s="32">
        <v>22472.825352939981</v>
      </c>
      <c r="AW74" s="32">
        <v>23278.080441409882</v>
      </c>
      <c r="AX74" s="32">
        <v>23267.128707600001</v>
      </c>
      <c r="AY74" s="32">
        <v>853.92615484328189</v>
      </c>
      <c r="AZ74" s="32">
        <v>804.53557245690524</v>
      </c>
      <c r="BA74" s="32">
        <v>785.42172002939253</v>
      </c>
      <c r="BB74" s="32">
        <v>753.52460350315073</v>
      </c>
      <c r="BC74" s="32">
        <v>692.39120984971305</v>
      </c>
      <c r="BD74" s="32">
        <v>671.60890459971199</v>
      </c>
    </row>
    <row r="75" spans="1:56" x14ac:dyDescent="0.3">
      <c r="A75">
        <v>517</v>
      </c>
      <c r="B75" t="s">
        <v>869</v>
      </c>
      <c r="C75" s="32">
        <v>355.07060275199899</v>
      </c>
      <c r="D75" s="32">
        <v>297.16756624000004</v>
      </c>
      <c r="E75" s="32">
        <v>182.38181104000003</v>
      </c>
      <c r="F75" s="32">
        <v>106.814522199999</v>
      </c>
      <c r="G75" s="32">
        <v>103.94487832</v>
      </c>
      <c r="H75" s="32">
        <v>87.045864359999896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1413.0192134663134</v>
      </c>
      <c r="P75" s="32">
        <v>1184.5757848728551</v>
      </c>
      <c r="Q75" s="32">
        <v>869.86389249482932</v>
      </c>
      <c r="R75" s="32">
        <v>1022.9377031367387</v>
      </c>
      <c r="S75" s="32">
        <v>916.48908391235091</v>
      </c>
      <c r="T75" s="32">
        <v>869.9073778224431</v>
      </c>
      <c r="U75" s="32">
        <v>19629.151052141922</v>
      </c>
      <c r="V75" s="32">
        <v>19765.870339418248</v>
      </c>
      <c r="W75" s="32">
        <v>19873.762355438943</v>
      </c>
      <c r="X75" s="32">
        <v>20100.193180388469</v>
      </c>
      <c r="Y75" s="32">
        <v>19144.691518840387</v>
      </c>
      <c r="Z75" s="32">
        <v>16943.062908196698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5159.1418128854339</v>
      </c>
      <c r="AN75" s="32">
        <v>4616.8749745573004</v>
      </c>
      <c r="AO75" s="32">
        <v>2046.9905294987998</v>
      </c>
      <c r="AP75" s="32">
        <v>3202.8962712434331</v>
      </c>
      <c r="AQ75" s="32">
        <v>2888.5130753644712</v>
      </c>
      <c r="AR75" s="32">
        <v>3111.870016118</v>
      </c>
      <c r="AS75" s="32">
        <v>14479.20833281999</v>
      </c>
      <c r="AT75" s="32">
        <v>13345.45645800599</v>
      </c>
      <c r="AU75" s="32">
        <v>13587.557577247981</v>
      </c>
      <c r="AV75" s="32">
        <v>14130.441395813988</v>
      </c>
      <c r="AW75" s="32">
        <v>15035.732669145978</v>
      </c>
      <c r="AX75" s="32">
        <v>15085.634453779991</v>
      </c>
      <c r="AY75" s="32">
        <v>2752.2023825000006</v>
      </c>
      <c r="AZ75" s="32">
        <v>2469.8640724999991</v>
      </c>
      <c r="BA75" s="32">
        <v>2335.13319675</v>
      </c>
      <c r="BB75" s="32">
        <v>1895.968942749998</v>
      </c>
      <c r="BC75" s="32">
        <v>1790.5213794999986</v>
      </c>
      <c r="BD75" s="32">
        <v>1705.7846047499986</v>
      </c>
    </row>
    <row r="76" spans="1:56" x14ac:dyDescent="0.3">
      <c r="A76">
        <v>519</v>
      </c>
      <c r="B76" t="s">
        <v>920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1084.7339442881155</v>
      </c>
      <c r="P76" s="32">
        <v>847.98598786200273</v>
      </c>
      <c r="Q76" s="32">
        <v>536.98328285078424</v>
      </c>
      <c r="R76" s="32">
        <v>584.9138288935178</v>
      </c>
      <c r="S76" s="32">
        <v>602.66634207863285</v>
      </c>
      <c r="T76" s="32">
        <v>466.15053626706515</v>
      </c>
      <c r="U76" s="32">
        <v>11336.125150464846</v>
      </c>
      <c r="V76" s="32">
        <v>11201.234233660251</v>
      </c>
      <c r="W76" s="32">
        <v>11365.782270752366</v>
      </c>
      <c r="X76" s="32">
        <v>11357.471355873975</v>
      </c>
      <c r="Y76" s="32">
        <v>10915.054248672726</v>
      </c>
      <c r="Z76" s="32">
        <v>9626.5462855589667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2579.7087910173</v>
      </c>
      <c r="AN76" s="32">
        <v>2322.5052871672001</v>
      </c>
      <c r="AO76" s="32">
        <v>4013.6293271386321</v>
      </c>
      <c r="AP76" s="32">
        <v>8050.8198801188137</v>
      </c>
      <c r="AQ76" s="32">
        <v>3236.8832322069666</v>
      </c>
      <c r="AR76" s="32">
        <v>1029.7668422942099</v>
      </c>
      <c r="AS76" s="32">
        <v>20148.542517376001</v>
      </c>
      <c r="AT76" s="32">
        <v>19746.324643033891</v>
      </c>
      <c r="AU76" s="32">
        <v>21242.250545395982</v>
      </c>
      <c r="AV76" s="32">
        <v>21703.640316249981</v>
      </c>
      <c r="AW76" s="32">
        <v>22325.885250559979</v>
      </c>
      <c r="AX76" s="32">
        <v>22364.070415709968</v>
      </c>
      <c r="AY76" s="32">
        <v>473.57015274765564</v>
      </c>
      <c r="AZ76" s="32">
        <v>416.84874768327347</v>
      </c>
      <c r="BA76" s="32">
        <v>425.35296258730682</v>
      </c>
      <c r="BB76" s="32">
        <v>314.25726458979921</v>
      </c>
      <c r="BC76" s="32">
        <v>299.85638783591742</v>
      </c>
      <c r="BD76" s="32">
        <v>290.30206863591843</v>
      </c>
    </row>
    <row r="77" spans="1:56" x14ac:dyDescent="0.3">
      <c r="A77">
        <v>520</v>
      </c>
      <c r="B77" t="s">
        <v>843</v>
      </c>
      <c r="C77" s="32">
        <v>0</v>
      </c>
      <c r="D77" s="32">
        <v>73.335343599999902</v>
      </c>
      <c r="E77" s="32">
        <v>0</v>
      </c>
      <c r="F77" s="32">
        <v>0</v>
      </c>
      <c r="G77" s="32">
        <v>0</v>
      </c>
      <c r="H77" s="32">
        <v>1.9417923587999899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1590.6927820335893</v>
      </c>
      <c r="P77" s="32">
        <v>1510.1451093658609</v>
      </c>
      <c r="Q77" s="32">
        <v>1057.3937851032256</v>
      </c>
      <c r="R77" s="32">
        <v>1039.9851527593307</v>
      </c>
      <c r="S77" s="32">
        <v>1000.3292725278177</v>
      </c>
      <c r="T77" s="32">
        <v>822.9384464451723</v>
      </c>
      <c r="U77" s="32">
        <v>22733.717247875389</v>
      </c>
      <c r="V77" s="32">
        <v>22465.16557478092</v>
      </c>
      <c r="W77" s="32">
        <v>22799.398687914021</v>
      </c>
      <c r="X77" s="32">
        <v>22516.13340072177</v>
      </c>
      <c r="Y77" s="32">
        <v>21703.782595290264</v>
      </c>
      <c r="Z77" s="32">
        <v>19108.841715974817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5.707712723668E-2</v>
      </c>
      <c r="AL77" s="32">
        <v>3.1212110872799896E-2</v>
      </c>
      <c r="AM77" s="32">
        <v>3356.7737265117999</v>
      </c>
      <c r="AN77" s="32">
        <v>3724.2549206869999</v>
      </c>
      <c r="AO77" s="32">
        <v>3666.2161213793629</v>
      </c>
      <c r="AP77" s="32">
        <v>3066.6854884882441</v>
      </c>
      <c r="AQ77" s="32">
        <v>2759.9124386849812</v>
      </c>
      <c r="AR77" s="32">
        <v>1926.0715790590662</v>
      </c>
      <c r="AS77" s="32">
        <v>25379.203283539893</v>
      </c>
      <c r="AT77" s="32">
        <v>25746.981209889887</v>
      </c>
      <c r="AU77" s="32">
        <v>26769.658890430001</v>
      </c>
      <c r="AV77" s="32">
        <v>27732.160065319993</v>
      </c>
      <c r="AW77" s="32">
        <v>28154.63345552998</v>
      </c>
      <c r="AX77" s="32">
        <v>28848.218726059902</v>
      </c>
      <c r="AY77" s="32">
        <v>497.33028588727149</v>
      </c>
      <c r="AZ77" s="32">
        <v>471.19502393670143</v>
      </c>
      <c r="BA77" s="32">
        <v>464.35284028906614</v>
      </c>
      <c r="BB77" s="32">
        <v>409.88064289061089</v>
      </c>
      <c r="BC77" s="32">
        <v>441.63529764904416</v>
      </c>
      <c r="BD77" s="32">
        <v>393.89849139904413</v>
      </c>
    </row>
    <row r="78" spans="1:56" x14ac:dyDescent="0.3">
      <c r="A78">
        <v>521</v>
      </c>
      <c r="B78" t="s">
        <v>987</v>
      </c>
      <c r="C78" s="32">
        <v>428.29753758319896</v>
      </c>
      <c r="D78" s="32">
        <v>175.36712599999899</v>
      </c>
      <c r="E78" s="32">
        <v>707.84549040000002</v>
      </c>
      <c r="F78" s="32">
        <v>392.184663599999</v>
      </c>
      <c r="G78" s="32">
        <v>758.86138159999996</v>
      </c>
      <c r="H78" s="32">
        <v>1297.7167324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1337.8707292937593</v>
      </c>
      <c r="P78" s="32">
        <v>3122.7458438925232</v>
      </c>
      <c r="Q78" s="32">
        <v>914.88855388399463</v>
      </c>
      <c r="R78" s="32">
        <v>857.29387014855911</v>
      </c>
      <c r="S78" s="32">
        <v>805.36588511882769</v>
      </c>
      <c r="T78" s="32">
        <v>707.77294457875621</v>
      </c>
      <c r="U78" s="32">
        <v>20414.832743318759</v>
      </c>
      <c r="V78" s="32">
        <v>20291.772358791812</v>
      </c>
      <c r="W78" s="32">
        <v>20455.42163024213</v>
      </c>
      <c r="X78" s="32">
        <v>20428.88702493141</v>
      </c>
      <c r="Y78" s="32">
        <v>19713.408237592332</v>
      </c>
      <c r="Z78" s="32">
        <v>17409.297706219142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2017.0115410797002</v>
      </c>
      <c r="AN78" s="32">
        <v>2976.9724791582003</v>
      </c>
      <c r="AO78" s="32">
        <v>2498.2108601482314</v>
      </c>
      <c r="AP78" s="32">
        <v>1099.1107270986852</v>
      </c>
      <c r="AQ78" s="32">
        <v>807.15103384204417</v>
      </c>
      <c r="AR78" s="32">
        <v>706.0832010146122</v>
      </c>
      <c r="AS78" s="32">
        <v>19343.054258003889</v>
      </c>
      <c r="AT78" s="32">
        <v>19181.76099460799</v>
      </c>
      <c r="AU78" s="32">
        <v>19831.737419459871</v>
      </c>
      <c r="AV78" s="32">
        <v>20759.766333533902</v>
      </c>
      <c r="AW78" s="32">
        <v>20623.893252043978</v>
      </c>
      <c r="AX78" s="32">
        <v>20522.981621663988</v>
      </c>
      <c r="AY78" s="32">
        <v>517.65835499999901</v>
      </c>
      <c r="AZ78" s="32">
        <v>483.43009174999997</v>
      </c>
      <c r="BA78" s="32">
        <v>449.50167649999889</v>
      </c>
      <c r="BB78" s="32">
        <v>403.95983799999993</v>
      </c>
      <c r="BC78" s="32">
        <v>391.76431974999991</v>
      </c>
      <c r="BD78" s="32">
        <v>402.43075774999892</v>
      </c>
    </row>
    <row r="79" spans="1:56" x14ac:dyDescent="0.3">
      <c r="A79">
        <v>522</v>
      </c>
      <c r="B79" t="s">
        <v>668</v>
      </c>
      <c r="C79" s="32">
        <v>0</v>
      </c>
      <c r="D79" s="32">
        <v>0</v>
      </c>
      <c r="E79" s="32">
        <v>178.7999999999999</v>
      </c>
      <c r="F79" s="32">
        <v>178.7999999999999</v>
      </c>
      <c r="G79" s="32">
        <v>178.7999999999999</v>
      </c>
      <c r="H79" s="32">
        <v>178.7999999999999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1328.4362266646342</v>
      </c>
      <c r="P79" s="32">
        <v>1205.0315735225781</v>
      </c>
      <c r="Q79" s="32">
        <v>1142.767429385194</v>
      </c>
      <c r="R79" s="32">
        <v>1008.072612138224</v>
      </c>
      <c r="S79" s="32">
        <v>1301.5654622673967</v>
      </c>
      <c r="T79" s="32">
        <v>908.55035863198907</v>
      </c>
      <c r="U79" s="32">
        <v>7011.7889727481788</v>
      </c>
      <c r="V79" s="32">
        <v>6830.7673215751847</v>
      </c>
      <c r="W79" s="32">
        <v>6783.41492981581</v>
      </c>
      <c r="X79" s="32">
        <v>6742.3708561975882</v>
      </c>
      <c r="Y79" s="32">
        <v>6483.7488062997454</v>
      </c>
      <c r="Z79" s="32">
        <v>5790.5234631120302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1563.4379826005331</v>
      </c>
      <c r="AN79" s="32">
        <v>1948.9538310650598</v>
      </c>
      <c r="AO79" s="32">
        <v>1555.2362068324881</v>
      </c>
      <c r="AP79" s="32">
        <v>595.78830763976555</v>
      </c>
      <c r="AQ79" s="32">
        <v>483.55685589365123</v>
      </c>
      <c r="AR79" s="32">
        <v>525.10630835054076</v>
      </c>
      <c r="AS79" s="32">
        <v>42514.406882119998</v>
      </c>
      <c r="AT79" s="32">
        <v>39996.043529439892</v>
      </c>
      <c r="AU79" s="32">
        <v>38369.456182279988</v>
      </c>
      <c r="AV79" s="32">
        <v>38112.509140120004</v>
      </c>
      <c r="AW79" s="32">
        <v>38157.575775919882</v>
      </c>
      <c r="AX79" s="32">
        <v>38429.425462159888</v>
      </c>
      <c r="AY79" s="32">
        <v>970.76417100000003</v>
      </c>
      <c r="AZ79" s="32">
        <v>913.09491449999996</v>
      </c>
      <c r="BA79" s="32">
        <v>858.98401549999903</v>
      </c>
      <c r="BB79" s="32">
        <v>808.17953875000001</v>
      </c>
      <c r="BC79" s="32">
        <v>783.94588924999903</v>
      </c>
      <c r="BD79" s="32">
        <v>760.40608824999902</v>
      </c>
    </row>
    <row r="80" spans="1:56" x14ac:dyDescent="0.3">
      <c r="A80">
        <v>528</v>
      </c>
      <c r="B80" t="s">
        <v>985</v>
      </c>
      <c r="C80" s="32">
        <v>2232.9773527999896</v>
      </c>
      <c r="D80" s="32">
        <v>1775.5198479000001</v>
      </c>
      <c r="E80" s="32">
        <v>1888.4797124000002</v>
      </c>
      <c r="F80" s="32">
        <v>1768.1943804</v>
      </c>
      <c r="G80" s="32">
        <v>2201.2215756000001</v>
      </c>
      <c r="H80" s="32">
        <v>2595.1560378999998</v>
      </c>
      <c r="I80" s="32">
        <v>0</v>
      </c>
      <c r="J80" s="32">
        <v>107.51920154294284</v>
      </c>
      <c r="K80" s="32">
        <v>90.528923315642601</v>
      </c>
      <c r="L80" s="32">
        <v>40.93177368152999</v>
      </c>
      <c r="M80" s="32">
        <v>58.247862677455103</v>
      </c>
      <c r="N80" s="32">
        <v>44.618772131256122</v>
      </c>
      <c r="O80" s="32">
        <v>2179.9919990388889</v>
      </c>
      <c r="P80" s="32">
        <v>2548.0454246724889</v>
      </c>
      <c r="Q80" s="32">
        <v>1996.0918056518417</v>
      </c>
      <c r="R80" s="32">
        <v>1609.276449944243</v>
      </c>
      <c r="S80" s="32">
        <v>3921.9456349651359</v>
      </c>
      <c r="T80" s="32">
        <v>3587.5345389687295</v>
      </c>
      <c r="U80" s="32">
        <v>19894.730800311172</v>
      </c>
      <c r="V80" s="32">
        <v>19223.257529378297</v>
      </c>
      <c r="W80" s="32">
        <v>19306.78415482882</v>
      </c>
      <c r="X80" s="32">
        <v>18419.395164208941</v>
      </c>
      <c r="Y80" s="32">
        <v>17490.533978194373</v>
      </c>
      <c r="Z80" s="32">
        <v>15629.054527195342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3017.4689754827004</v>
      </c>
      <c r="AN80" s="32">
        <v>3030.6560762301001</v>
      </c>
      <c r="AO80" s="32">
        <v>2666.7045323921957</v>
      </c>
      <c r="AP80" s="32">
        <v>2696.7290812637025</v>
      </c>
      <c r="AQ80" s="32">
        <v>17448.402285944074</v>
      </c>
      <c r="AR80" s="32">
        <v>17817.801961887821</v>
      </c>
      <c r="AS80" s="32">
        <v>29689.220567650002</v>
      </c>
      <c r="AT80" s="32">
        <v>29481.935852629987</v>
      </c>
      <c r="AU80" s="32">
        <v>35251.834641690002</v>
      </c>
      <c r="AV80" s="32">
        <v>36045.558575400006</v>
      </c>
      <c r="AW80" s="32">
        <v>38100.608414189992</v>
      </c>
      <c r="AX80" s="32">
        <v>38974.807508539903</v>
      </c>
      <c r="AY80" s="32">
        <v>2233.6154692064033</v>
      </c>
      <c r="AZ80" s="32">
        <v>2049.4707475943505</v>
      </c>
      <c r="BA80" s="32">
        <v>1783.4992834425966</v>
      </c>
      <c r="BB80" s="32">
        <v>1549.2741695571333</v>
      </c>
      <c r="BC80" s="32">
        <v>1455.7394103169054</v>
      </c>
      <c r="BD80" s="32">
        <v>1392.2907080669054</v>
      </c>
    </row>
    <row r="81" spans="1:56" x14ac:dyDescent="0.3">
      <c r="A81">
        <v>529</v>
      </c>
      <c r="B81" t="s">
        <v>966</v>
      </c>
      <c r="C81" s="32">
        <v>2616.4953141152318</v>
      </c>
      <c r="D81" s="32">
        <v>11550.735922899399</v>
      </c>
      <c r="E81" s="32">
        <v>3588.7408796290802</v>
      </c>
      <c r="F81" s="32">
        <v>3775.246117232</v>
      </c>
      <c r="G81" s="32">
        <v>4166.2220028399997</v>
      </c>
      <c r="H81" s="32">
        <v>4335.9590818239903</v>
      </c>
      <c r="I81" s="32">
        <v>0</v>
      </c>
      <c r="J81" s="32">
        <v>1686.8149630525011</v>
      </c>
      <c r="K81" s="32">
        <v>1373.4923065764506</v>
      </c>
      <c r="L81" s="32">
        <v>208.78940198483087</v>
      </c>
      <c r="M81" s="32">
        <v>201.10447728908719</v>
      </c>
      <c r="N81" s="32">
        <v>132.91488945231902</v>
      </c>
      <c r="O81" s="32">
        <v>3320.5106892413869</v>
      </c>
      <c r="P81" s="32">
        <v>2932.360358151454</v>
      </c>
      <c r="Q81" s="32">
        <v>1979.9029996522825</v>
      </c>
      <c r="R81" s="32">
        <v>1322.8339480186605</v>
      </c>
      <c r="S81" s="32">
        <v>1365.0534937056445</v>
      </c>
      <c r="T81" s="32">
        <v>1294.1017192230915</v>
      </c>
      <c r="U81" s="32">
        <v>28172.496457222664</v>
      </c>
      <c r="V81" s="32">
        <v>28714.10699441209</v>
      </c>
      <c r="W81" s="32">
        <v>27557.556831103437</v>
      </c>
      <c r="X81" s="32">
        <v>28465.624026051544</v>
      </c>
      <c r="Y81" s="32">
        <v>27223.93673354077</v>
      </c>
      <c r="Z81" s="32">
        <v>24195.278354850238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2677.6766018692647</v>
      </c>
      <c r="AN81" s="32">
        <v>3256.7357768902411</v>
      </c>
      <c r="AO81" s="32">
        <v>2540.4214704276555</v>
      </c>
      <c r="AP81" s="32">
        <v>1945.3120571397985</v>
      </c>
      <c r="AQ81" s="32">
        <v>1662.0118243855989</v>
      </c>
      <c r="AR81" s="32">
        <v>1637.4232217383551</v>
      </c>
      <c r="AS81" s="32">
        <v>17867.08659891599</v>
      </c>
      <c r="AT81" s="32">
        <v>17841.668078359959</v>
      </c>
      <c r="AU81" s="32">
        <v>18177.390718553968</v>
      </c>
      <c r="AV81" s="32">
        <v>19477.79595870999</v>
      </c>
      <c r="AW81" s="32">
        <v>20086.07247970999</v>
      </c>
      <c r="AX81" s="32">
        <v>19966.101298953989</v>
      </c>
      <c r="AY81" s="32">
        <v>441.79218931975163</v>
      </c>
      <c r="AZ81" s="32">
        <v>466.06835833233765</v>
      </c>
      <c r="BA81" s="32">
        <v>442.89934710816493</v>
      </c>
      <c r="BB81" s="32">
        <v>388.5764038121535</v>
      </c>
      <c r="BC81" s="32">
        <v>405.81482920394956</v>
      </c>
      <c r="BD81" s="32">
        <v>398.99885722894953</v>
      </c>
    </row>
    <row r="82" spans="1:56" x14ac:dyDescent="0.3">
      <c r="A82">
        <v>532</v>
      </c>
      <c r="B82" t="s">
        <v>725</v>
      </c>
      <c r="C82" s="32">
        <v>113.02611221379999</v>
      </c>
      <c r="D82" s="32">
        <v>129.48809179999901</v>
      </c>
      <c r="E82" s="32">
        <v>0</v>
      </c>
      <c r="F82" s="32">
        <v>1.50356665</v>
      </c>
      <c r="G82" s="32">
        <v>15.942466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3022.333995598703</v>
      </c>
      <c r="P82" s="32">
        <v>2121.4653961667323</v>
      </c>
      <c r="Q82" s="32">
        <v>1484.0647088149947</v>
      </c>
      <c r="R82" s="32">
        <v>479.37545846298957</v>
      </c>
      <c r="S82" s="32">
        <v>472.15077456943561</v>
      </c>
      <c r="T82" s="32">
        <v>416.56246076790393</v>
      </c>
      <c r="U82" s="32">
        <v>12454.655721260558</v>
      </c>
      <c r="V82" s="32">
        <v>12187.937416733819</v>
      </c>
      <c r="W82" s="32">
        <v>12219.104984331934</v>
      </c>
      <c r="X82" s="32">
        <v>12070.427879168165</v>
      </c>
      <c r="Y82" s="32">
        <v>11484.09061711697</v>
      </c>
      <c r="Z82" s="32">
        <v>10261.012050768415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2286.0802798323243</v>
      </c>
      <c r="AN82" s="32">
        <v>1974.8779171461945</v>
      </c>
      <c r="AO82" s="32">
        <v>2440.4238331116821</v>
      </c>
      <c r="AP82" s="32">
        <v>2574.5240483078328</v>
      </c>
      <c r="AQ82" s="32">
        <v>1368.4519559485429</v>
      </c>
      <c r="AR82" s="32">
        <v>1260.9471843179019</v>
      </c>
      <c r="AS82" s="32">
        <v>7814.2124153039913</v>
      </c>
      <c r="AT82" s="32">
        <v>7141.16347493598</v>
      </c>
      <c r="AU82" s="32">
        <v>7028.4933408939887</v>
      </c>
      <c r="AV82" s="32">
        <v>7408.480634141988</v>
      </c>
      <c r="AW82" s="32">
        <v>8120.9067896879988</v>
      </c>
      <c r="AX82" s="32">
        <v>8203.218359819999</v>
      </c>
      <c r="AY82" s="32">
        <v>13136.710339959242</v>
      </c>
      <c r="AZ82" s="32">
        <v>12134.186369748233</v>
      </c>
      <c r="BA82" s="32">
        <v>13637.891612805</v>
      </c>
      <c r="BB82" s="32">
        <v>12299.275502743152</v>
      </c>
      <c r="BC82" s="32">
        <v>12364.783892117001</v>
      </c>
      <c r="BD82" s="32">
        <v>9183.4693798170902</v>
      </c>
    </row>
    <row r="83" spans="1:56" x14ac:dyDescent="0.3">
      <c r="A83">
        <v>533</v>
      </c>
      <c r="B83" t="s">
        <v>767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2372.1063957527967</v>
      </c>
      <c r="P83" s="32">
        <v>1017.5331331550939</v>
      </c>
      <c r="Q83" s="32">
        <v>798.80299769445151</v>
      </c>
      <c r="R83" s="32">
        <v>744.43385862070613</v>
      </c>
      <c r="S83" s="32">
        <v>788.02245776409313</v>
      </c>
      <c r="T83" s="32">
        <v>587.37298084186239</v>
      </c>
      <c r="U83" s="32">
        <v>33842.028559991202</v>
      </c>
      <c r="V83" s="32">
        <v>34347.110807543024</v>
      </c>
      <c r="W83" s="32">
        <v>33436.936595629988</v>
      </c>
      <c r="X83" s="32">
        <v>35195.278643045247</v>
      </c>
      <c r="Y83" s="32">
        <v>33641.750873145887</v>
      </c>
      <c r="Z83" s="32">
        <v>29716.892590673939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2112.3165141088002</v>
      </c>
      <c r="AN83" s="32">
        <v>809.79714027239891</v>
      </c>
      <c r="AO83" s="32">
        <v>1033.7868604050345</v>
      </c>
      <c r="AP83" s="32">
        <v>718.34388083115869</v>
      </c>
      <c r="AQ83" s="32">
        <v>840.75713998857827</v>
      </c>
      <c r="AR83" s="32">
        <v>1045.4065681482814</v>
      </c>
      <c r="AS83" s="32">
        <v>8492.7561816879897</v>
      </c>
      <c r="AT83" s="32">
        <v>8465.4577804179899</v>
      </c>
      <c r="AU83" s="32">
        <v>9183.0855110319899</v>
      </c>
      <c r="AV83" s="32">
        <v>9628.8834216759788</v>
      </c>
      <c r="AW83" s="32">
        <v>10139.812102479998</v>
      </c>
      <c r="AX83" s="32">
        <v>10066.531535763999</v>
      </c>
      <c r="AY83" s="32">
        <v>678.12573989750456</v>
      </c>
      <c r="AZ83" s="32">
        <v>625.73712157548982</v>
      </c>
      <c r="BA83" s="32">
        <v>584.06460882819215</v>
      </c>
      <c r="BB83" s="32">
        <v>533.50350730792172</v>
      </c>
      <c r="BC83" s="32">
        <v>523.61474749427009</v>
      </c>
      <c r="BD83" s="32">
        <v>511.22623049427102</v>
      </c>
    </row>
    <row r="84" spans="1:56" x14ac:dyDescent="0.3">
      <c r="A84">
        <v>534</v>
      </c>
      <c r="B84" t="s">
        <v>678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2975.3596455170709</v>
      </c>
      <c r="P84" s="32">
        <v>2076.1400769335887</v>
      </c>
      <c r="Q84" s="32">
        <v>1754.9583016497788</v>
      </c>
      <c r="R84" s="32">
        <v>1418.295020619805</v>
      </c>
      <c r="S84" s="32">
        <v>1495.175311464576</v>
      </c>
      <c r="T84" s="32">
        <v>1308.1523432474669</v>
      </c>
      <c r="U84" s="32">
        <v>44668.145710310957</v>
      </c>
      <c r="V84" s="32">
        <v>45199.003459555039</v>
      </c>
      <c r="W84" s="32">
        <v>44294.88227147342</v>
      </c>
      <c r="X84" s="32">
        <v>43945.993402014028</v>
      </c>
      <c r="Y84" s="32">
        <v>42265.411602460161</v>
      </c>
      <c r="Z84" s="32">
        <v>37380.761490537778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5082.63009983749</v>
      </c>
      <c r="AN84" s="32">
        <v>4581.4638519637319</v>
      </c>
      <c r="AO84" s="32">
        <v>5353.6948260193558</v>
      </c>
      <c r="AP84" s="32">
        <v>7866.2653662793264</v>
      </c>
      <c r="AQ84" s="32">
        <v>4785.6408091430021</v>
      </c>
      <c r="AR84" s="32">
        <v>1727.6954291012128</v>
      </c>
      <c r="AS84" s="32">
        <v>29270.853989862</v>
      </c>
      <c r="AT84" s="32">
        <v>30273.101734389882</v>
      </c>
      <c r="AU84" s="32">
        <v>31219.855561899993</v>
      </c>
      <c r="AV84" s="32">
        <v>32025.991647459989</v>
      </c>
      <c r="AW84" s="32">
        <v>33172.029518119991</v>
      </c>
      <c r="AX84" s="32">
        <v>33141.636428649988</v>
      </c>
      <c r="AY84" s="32">
        <v>699.3334888762372</v>
      </c>
      <c r="AZ84" s="32">
        <v>666.30972126324389</v>
      </c>
      <c r="BA84" s="32">
        <v>636.88127915672499</v>
      </c>
      <c r="BB84" s="32">
        <v>546.13856959006148</v>
      </c>
      <c r="BC84" s="32">
        <v>538.35654283451254</v>
      </c>
      <c r="BD84" s="32">
        <v>527.11538108451145</v>
      </c>
    </row>
    <row r="85" spans="1:56" x14ac:dyDescent="0.3">
      <c r="A85">
        <v>536</v>
      </c>
      <c r="B85" t="s">
        <v>917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1451.3894168340239</v>
      </c>
      <c r="P85" s="32">
        <v>1363.0360005170071</v>
      </c>
      <c r="Q85" s="32">
        <v>1324.6046359173433</v>
      </c>
      <c r="R85" s="32">
        <v>752.99531479829852</v>
      </c>
      <c r="S85" s="32">
        <v>815.25543260050335</v>
      </c>
      <c r="T85" s="32">
        <v>892.39222132322493</v>
      </c>
      <c r="U85" s="32">
        <v>9083.3003744988673</v>
      </c>
      <c r="V85" s="32">
        <v>8829.3314532762979</v>
      </c>
      <c r="W85" s="32">
        <v>8676.451488249244</v>
      </c>
      <c r="X85" s="32">
        <v>8707.1081638466239</v>
      </c>
      <c r="Y85" s="32">
        <v>8280.7739855455693</v>
      </c>
      <c r="Z85" s="32">
        <v>7437.9660258091853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1596.6900637339998</v>
      </c>
      <c r="AN85" s="32">
        <v>1457.7645107787901</v>
      </c>
      <c r="AO85" s="32">
        <v>1119.6645858000002</v>
      </c>
      <c r="AP85" s="32">
        <v>822.524938838818</v>
      </c>
      <c r="AQ85" s="32">
        <v>982.89633590198707</v>
      </c>
      <c r="AR85" s="32">
        <v>706.60018717949742</v>
      </c>
      <c r="AS85" s="32">
        <v>8280.9594403639876</v>
      </c>
      <c r="AT85" s="32">
        <v>7737.997632151978</v>
      </c>
      <c r="AU85" s="32">
        <v>8075.5766774060003</v>
      </c>
      <c r="AV85" s="32">
        <v>7828.4635076799887</v>
      </c>
      <c r="AW85" s="32">
        <v>7979.4579053159796</v>
      </c>
      <c r="AX85" s="32">
        <v>8036.1077671759995</v>
      </c>
      <c r="AY85" s="32">
        <v>656.86702627314855</v>
      </c>
      <c r="AZ85" s="32">
        <v>621.34511374701287</v>
      </c>
      <c r="BA85" s="32">
        <v>583.9923362688769</v>
      </c>
      <c r="BB85" s="32">
        <v>510.0231171270612</v>
      </c>
      <c r="BC85" s="32">
        <v>526.42211276110208</v>
      </c>
      <c r="BD85" s="32">
        <v>513.04882551110109</v>
      </c>
    </row>
    <row r="86" spans="1:56" x14ac:dyDescent="0.3">
      <c r="A86">
        <v>538</v>
      </c>
      <c r="B86" t="s">
        <v>816</v>
      </c>
      <c r="C86" s="32">
        <v>0</v>
      </c>
      <c r="D86" s="32">
        <v>32.203781319999898</v>
      </c>
      <c r="E86" s="32">
        <v>4.4638904799999901</v>
      </c>
      <c r="F86" s="32">
        <v>24.551397639999898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1928.3795678099509</v>
      </c>
      <c r="P86" s="32">
        <v>1935.6143448538369</v>
      </c>
      <c r="Q86" s="32">
        <v>1811.8021741839884</v>
      </c>
      <c r="R86" s="32">
        <v>4359.2063945552754</v>
      </c>
      <c r="S86" s="32">
        <v>4287.9192349308405</v>
      </c>
      <c r="T86" s="32">
        <v>2197.6914255570905</v>
      </c>
      <c r="U86" s="32">
        <v>12266.401286545401</v>
      </c>
      <c r="V86" s="32">
        <v>12083.798386347466</v>
      </c>
      <c r="W86" s="32">
        <v>11957.648538252608</v>
      </c>
      <c r="X86" s="32">
        <v>11970.161872508657</v>
      </c>
      <c r="Y86" s="32">
        <v>11407.946485269245</v>
      </c>
      <c r="Z86" s="32">
        <v>10172.594390757968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4170.11333760049</v>
      </c>
      <c r="AN86" s="32">
        <v>4800.8843606338014</v>
      </c>
      <c r="AO86" s="32">
        <v>7438.646933915933</v>
      </c>
      <c r="AP86" s="32">
        <v>13546.18057257478</v>
      </c>
      <c r="AQ86" s="32">
        <v>14210.655740750793</v>
      </c>
      <c r="AR86" s="32">
        <v>8453.189187769507</v>
      </c>
      <c r="AS86" s="32">
        <v>17061.444659193981</v>
      </c>
      <c r="AT86" s="32">
        <v>17039.14248481399</v>
      </c>
      <c r="AU86" s="32">
        <v>18825.08778383199</v>
      </c>
      <c r="AV86" s="32">
        <v>18528.430242361988</v>
      </c>
      <c r="AW86" s="32">
        <v>19026.730527697891</v>
      </c>
      <c r="AX86" s="32">
        <v>19448.73492389399</v>
      </c>
      <c r="AY86" s="32">
        <v>453.83923082656952</v>
      </c>
      <c r="AZ86" s="32">
        <v>421.68795879182659</v>
      </c>
      <c r="BA86" s="32">
        <v>382.27333256561002</v>
      </c>
      <c r="BB86" s="32">
        <v>318.20528310634614</v>
      </c>
      <c r="BC86" s="32">
        <v>305.77837154848743</v>
      </c>
      <c r="BD86" s="32">
        <v>295.61039369848743</v>
      </c>
    </row>
    <row r="87" spans="1:56" x14ac:dyDescent="0.3">
      <c r="A87">
        <v>540</v>
      </c>
      <c r="B87" t="s">
        <v>918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1117.4871670039327</v>
      </c>
      <c r="P87" s="32">
        <v>1011.2133062045538</v>
      </c>
      <c r="Q87" s="32">
        <v>780.03490584230644</v>
      </c>
      <c r="R87" s="32">
        <v>822.33189758897061</v>
      </c>
      <c r="S87" s="32">
        <v>760.44332637342734</v>
      </c>
      <c r="T87" s="32">
        <v>591.96182054491385</v>
      </c>
      <c r="U87" s="32">
        <v>23958.291624252881</v>
      </c>
      <c r="V87" s="32">
        <v>24248.107960980931</v>
      </c>
      <c r="W87" s="32">
        <v>24451.647988469838</v>
      </c>
      <c r="X87" s="32">
        <v>24876.286682773571</v>
      </c>
      <c r="Y87" s="32">
        <v>24050.997269766842</v>
      </c>
      <c r="Z87" s="32">
        <v>21187.479115876813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3106.6681774835233</v>
      </c>
      <c r="AN87" s="32">
        <v>2260.1991089489366</v>
      </c>
      <c r="AO87" s="32">
        <v>2956.0158588285676</v>
      </c>
      <c r="AP87" s="32">
        <v>1606.159085010536</v>
      </c>
      <c r="AQ87" s="32">
        <v>2269.0006682806406</v>
      </c>
      <c r="AR87" s="32">
        <v>4195.4010709891845</v>
      </c>
      <c r="AS87" s="32">
        <v>8017.4016539559998</v>
      </c>
      <c r="AT87" s="32">
        <v>8341.5917332919889</v>
      </c>
      <c r="AU87" s="32">
        <v>8580.1082401299882</v>
      </c>
      <c r="AV87" s="32">
        <v>8921.5089664119696</v>
      </c>
      <c r="AW87" s="32">
        <v>9197.5819670199999</v>
      </c>
      <c r="AX87" s="32">
        <v>9533.3387103499881</v>
      </c>
      <c r="AY87" s="32">
        <v>680.65970613245395</v>
      </c>
      <c r="AZ87" s="32">
        <v>645.34988648709475</v>
      </c>
      <c r="BA87" s="32">
        <v>607.72297750686562</v>
      </c>
      <c r="BB87" s="32">
        <v>558.95819114136634</v>
      </c>
      <c r="BC87" s="32">
        <v>540.29677705252493</v>
      </c>
      <c r="BD87" s="32">
        <v>525.53016980252596</v>
      </c>
    </row>
    <row r="88" spans="1:56" x14ac:dyDescent="0.3">
      <c r="A88">
        <v>541</v>
      </c>
      <c r="B88" t="s">
        <v>636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606.74660234039368</v>
      </c>
      <c r="P88" s="32">
        <v>572.22131101803211</v>
      </c>
      <c r="Q88" s="32">
        <v>310.26274244280887</v>
      </c>
      <c r="R88" s="32">
        <v>367.20668573512495</v>
      </c>
      <c r="S88" s="32">
        <v>350.64778426736962</v>
      </c>
      <c r="T88" s="32">
        <v>265.67197390023108</v>
      </c>
      <c r="U88" s="32">
        <v>4230.3704003853891</v>
      </c>
      <c r="V88" s="32">
        <v>4225.0221124383261</v>
      </c>
      <c r="W88" s="32">
        <v>4221.6664219040649</v>
      </c>
      <c r="X88" s="32">
        <v>4202.3263229141339</v>
      </c>
      <c r="Y88" s="32">
        <v>4034.8484932111046</v>
      </c>
      <c r="Z88" s="32">
        <v>3580.4593837274842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1196.0786661559364</v>
      </c>
      <c r="AN88" s="32">
        <v>1039.189983123699</v>
      </c>
      <c r="AO88" s="32">
        <v>895.22489073118629</v>
      </c>
      <c r="AP88" s="32">
        <v>605.00670750187794</v>
      </c>
      <c r="AQ88" s="32">
        <v>608.74619085960035</v>
      </c>
      <c r="AR88" s="32">
        <v>507.81445114715473</v>
      </c>
      <c r="AS88" s="32">
        <v>5242.4934371519994</v>
      </c>
      <c r="AT88" s="32">
        <v>5453.1891772499803</v>
      </c>
      <c r="AU88" s="32">
        <v>5682.8375236900001</v>
      </c>
      <c r="AV88" s="32">
        <v>6277.7904429039991</v>
      </c>
      <c r="AW88" s="32">
        <v>6377.9197096979906</v>
      </c>
      <c r="AX88" s="32">
        <v>6540.1444572699984</v>
      </c>
      <c r="AY88" s="32">
        <v>103.21809784336659</v>
      </c>
      <c r="AZ88" s="32">
        <v>99.368415704215337</v>
      </c>
      <c r="BA88" s="32">
        <v>94.275429666112416</v>
      </c>
      <c r="BB88" s="32">
        <v>78.208342539891177</v>
      </c>
      <c r="BC88" s="32">
        <v>76.904256951540177</v>
      </c>
      <c r="BD88" s="32">
        <v>75.254215776540278</v>
      </c>
    </row>
    <row r="89" spans="1:56" x14ac:dyDescent="0.3">
      <c r="A89">
        <v>542</v>
      </c>
      <c r="B89" t="s">
        <v>811</v>
      </c>
      <c r="C89" s="32">
        <v>0</v>
      </c>
      <c r="D89" s="32">
        <v>0</v>
      </c>
      <c r="E89" s="32">
        <v>0</v>
      </c>
      <c r="F89" s="32">
        <v>1034.4538551999999</v>
      </c>
      <c r="G89" s="32">
        <v>0</v>
      </c>
      <c r="H89" s="32">
        <v>0</v>
      </c>
      <c r="I89" s="32">
        <v>0</v>
      </c>
      <c r="J89" s="32">
        <v>0</v>
      </c>
      <c r="K89" s="32">
        <v>9.4298218487394898</v>
      </c>
      <c r="L89" s="32">
        <v>55.736069628341284</v>
      </c>
      <c r="M89" s="32">
        <v>108.07057856772401</v>
      </c>
      <c r="N89" s="32">
        <v>0</v>
      </c>
      <c r="O89" s="32">
        <v>1723.9256837249229</v>
      </c>
      <c r="P89" s="32">
        <v>1663.8790296100201</v>
      </c>
      <c r="Q89" s="32">
        <v>1158.5322228625791</v>
      </c>
      <c r="R89" s="32">
        <v>1003.2562924749851</v>
      </c>
      <c r="S89" s="32">
        <v>996.81257732947904</v>
      </c>
      <c r="T89" s="32">
        <v>989.34166913862964</v>
      </c>
      <c r="U89" s="32">
        <v>29829.210214284183</v>
      </c>
      <c r="V89" s="32">
        <v>29554.462698572381</v>
      </c>
      <c r="W89" s="32">
        <v>29455.000076337401</v>
      </c>
      <c r="X89" s="32">
        <v>29928.104775650525</v>
      </c>
      <c r="Y89" s="32">
        <v>28820.160042698626</v>
      </c>
      <c r="Z89" s="32">
        <v>25493.943923942206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161.49244820931401</v>
      </c>
      <c r="AH89" s="32">
        <v>200.5147851449567</v>
      </c>
      <c r="AI89" s="32">
        <v>112.52418584410451</v>
      </c>
      <c r="AJ89" s="32">
        <v>116.52189791929609</v>
      </c>
      <c r="AK89" s="32">
        <v>50.562133857383849</v>
      </c>
      <c r="AL89" s="32">
        <v>27.500884775707235</v>
      </c>
      <c r="AM89" s="32">
        <v>3875.1395822811378</v>
      </c>
      <c r="AN89" s="32">
        <v>3593.387576281375</v>
      </c>
      <c r="AO89" s="32">
        <v>2736.260642640375</v>
      </c>
      <c r="AP89" s="32">
        <v>1150.8030401723458</v>
      </c>
      <c r="AQ89" s="32">
        <v>1078.5231806995075</v>
      </c>
      <c r="AR89" s="32">
        <v>10797.007846245753</v>
      </c>
      <c r="AS89" s="32">
        <v>15759.57165141999</v>
      </c>
      <c r="AT89" s="32">
        <v>15304.003875131981</v>
      </c>
      <c r="AU89" s="32">
        <v>15532.92044941998</v>
      </c>
      <c r="AV89" s="32">
        <v>15971.072877581992</v>
      </c>
      <c r="AW89" s="32">
        <v>16479.669039677989</v>
      </c>
      <c r="AX89" s="32">
        <v>16465.876025591977</v>
      </c>
      <c r="AY89" s="32">
        <v>436.3491975199326</v>
      </c>
      <c r="AZ89" s="32">
        <v>417.00860338869575</v>
      </c>
      <c r="BA89" s="32">
        <v>396.3313623119235</v>
      </c>
      <c r="BB89" s="32">
        <v>352.80200220356852</v>
      </c>
      <c r="BC89" s="32">
        <v>346.48915727299573</v>
      </c>
      <c r="BD89" s="32">
        <v>339.4476368729957</v>
      </c>
    </row>
    <row r="90" spans="1:56" x14ac:dyDescent="0.3">
      <c r="A90">
        <v>543</v>
      </c>
      <c r="B90" t="s">
        <v>965</v>
      </c>
      <c r="C90" s="32">
        <v>51.015891199999899</v>
      </c>
      <c r="D90" s="32">
        <v>56.436329639999897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487.10130562092326</v>
      </c>
      <c r="P90" s="32">
        <v>475.85495082959329</v>
      </c>
      <c r="Q90" s="32">
        <v>357.8328613897632</v>
      </c>
      <c r="R90" s="32">
        <v>451.40139021072793</v>
      </c>
      <c r="S90" s="32">
        <v>426.85225201891274</v>
      </c>
      <c r="T90" s="32">
        <v>325.2263760803923</v>
      </c>
      <c r="U90" s="32">
        <v>7322.8763690257611</v>
      </c>
      <c r="V90" s="32">
        <v>7420.3777285778315</v>
      </c>
      <c r="W90" s="32">
        <v>7319.3911534891449</v>
      </c>
      <c r="X90" s="32">
        <v>7469.2476387829693</v>
      </c>
      <c r="Y90" s="32">
        <v>7190.9056895762615</v>
      </c>
      <c r="Z90" s="32">
        <v>6330.3069562708415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879.2585069300352</v>
      </c>
      <c r="AN90" s="32">
        <v>841.11682237206821</v>
      </c>
      <c r="AO90" s="32">
        <v>548.73536251509051</v>
      </c>
      <c r="AP90" s="32">
        <v>443.0929957291782</v>
      </c>
      <c r="AQ90" s="32">
        <v>318.6909171171626</v>
      </c>
      <c r="AR90" s="32">
        <v>335.22935532325369</v>
      </c>
      <c r="AS90" s="32">
        <v>11433.324794239999</v>
      </c>
      <c r="AT90" s="32">
        <v>11251.56996239398</v>
      </c>
      <c r="AU90" s="32">
        <v>12042.487232237989</v>
      </c>
      <c r="AV90" s="32">
        <v>12710.70482939598</v>
      </c>
      <c r="AW90" s="32">
        <v>13084.95379632999</v>
      </c>
      <c r="AX90" s="32">
        <v>13338.92267265599</v>
      </c>
      <c r="AY90" s="32">
        <v>6925.5865286665758</v>
      </c>
      <c r="AZ90" s="32">
        <v>6281.4379027488731</v>
      </c>
      <c r="BA90" s="32">
        <v>5718.742102967356</v>
      </c>
      <c r="BB90" s="32">
        <v>4927.7871566419099</v>
      </c>
      <c r="BC90" s="32">
        <v>4526.2873116599612</v>
      </c>
      <c r="BD90" s="32">
        <v>4178.9584641599613</v>
      </c>
    </row>
    <row r="91" spans="1:56" x14ac:dyDescent="0.3">
      <c r="A91">
        <v>544</v>
      </c>
      <c r="B91" t="s">
        <v>989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17.501364705882338</v>
      </c>
      <c r="L91" s="32">
        <v>33.002876267737641</v>
      </c>
      <c r="M91" s="32">
        <v>42.546797978825722</v>
      </c>
      <c r="N91" s="32">
        <v>0</v>
      </c>
      <c r="O91" s="32">
        <v>929.20541774289416</v>
      </c>
      <c r="P91" s="32">
        <v>839.21664036542836</v>
      </c>
      <c r="Q91" s="32">
        <v>660.46030114740302</v>
      </c>
      <c r="R91" s="32">
        <v>623.01126503644173</v>
      </c>
      <c r="S91" s="32">
        <v>595.32292987600067</v>
      </c>
      <c r="T91" s="32">
        <v>452.0045620147834</v>
      </c>
      <c r="U91" s="32">
        <v>16490.086988082425</v>
      </c>
      <c r="V91" s="32">
        <v>16528.50830608005</v>
      </c>
      <c r="W91" s="32">
        <v>16462.47667193825</v>
      </c>
      <c r="X91" s="32">
        <v>16437.396072138567</v>
      </c>
      <c r="Y91" s="32">
        <v>15931.478438592645</v>
      </c>
      <c r="Z91" s="32">
        <v>14100.183617714321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2076.2205910712364</v>
      </c>
      <c r="AN91" s="32">
        <v>1954.414028082711</v>
      </c>
      <c r="AO91" s="32">
        <v>1666.1834730452256</v>
      </c>
      <c r="AP91" s="32">
        <v>677.44244514608317</v>
      </c>
      <c r="AQ91" s="32">
        <v>590.51395337551901</v>
      </c>
      <c r="AR91" s="32">
        <v>496.90961496919402</v>
      </c>
      <c r="AS91" s="32">
        <v>12144.695130421989</v>
      </c>
      <c r="AT91" s="32">
        <v>12131.342951293998</v>
      </c>
      <c r="AU91" s="32">
        <v>13322.78066122999</v>
      </c>
      <c r="AV91" s="32">
        <v>14631.11810920998</v>
      </c>
      <c r="AW91" s="32">
        <v>14500.154145407989</v>
      </c>
      <c r="AX91" s="32">
        <v>14536.718528643991</v>
      </c>
      <c r="AY91" s="32">
        <v>178.47339686219141</v>
      </c>
      <c r="AZ91" s="32">
        <v>167.15021590190818</v>
      </c>
      <c r="BA91" s="32">
        <v>158.01881785745479</v>
      </c>
      <c r="BB91" s="32">
        <v>134.52258888002513</v>
      </c>
      <c r="BC91" s="32">
        <v>133.98867854491775</v>
      </c>
      <c r="BD91" s="32">
        <v>131.34619594491787</v>
      </c>
    </row>
    <row r="92" spans="1:56" x14ac:dyDescent="0.3">
      <c r="A92">
        <v>545</v>
      </c>
      <c r="B92" t="s">
        <v>954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367.90629015627411</v>
      </c>
      <c r="P92" s="32">
        <v>421.37796645073695</v>
      </c>
      <c r="Q92" s="32">
        <v>325.23062625995237</v>
      </c>
      <c r="R92" s="32">
        <v>325.35156487146844</v>
      </c>
      <c r="S92" s="32">
        <v>308.55144652295377</v>
      </c>
      <c r="T92" s="32">
        <v>236.15930475464509</v>
      </c>
      <c r="U92" s="32">
        <v>18901.266912582942</v>
      </c>
      <c r="V92" s="32">
        <v>19260.528663801157</v>
      </c>
      <c r="W92" s="32">
        <v>19394.250129747656</v>
      </c>
      <c r="X92" s="32">
        <v>19852.024428593555</v>
      </c>
      <c r="Y92" s="32">
        <v>19204.51649704812</v>
      </c>
      <c r="Z92" s="32">
        <v>16801.454545649074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1412.3921752587239</v>
      </c>
      <c r="AN92" s="32">
        <v>3184.3423475708819</v>
      </c>
      <c r="AO92" s="32">
        <v>1217.6952251336907</v>
      </c>
      <c r="AP92" s="32">
        <v>7114.2260304679066</v>
      </c>
      <c r="AQ92" s="32">
        <v>4114.8385155739315</v>
      </c>
      <c r="AR92" s="32">
        <v>846.56875394935901</v>
      </c>
      <c r="AS92" s="32">
        <v>7365.0321232119995</v>
      </c>
      <c r="AT92" s="32">
        <v>7225.7294348279902</v>
      </c>
      <c r="AU92" s="32">
        <v>7316.5086624999694</v>
      </c>
      <c r="AV92" s="32">
        <v>7445.2568302019899</v>
      </c>
      <c r="AW92" s="32">
        <v>7893.4077487639797</v>
      </c>
      <c r="AX92" s="32">
        <v>7919.5577364259898</v>
      </c>
      <c r="AY92" s="32">
        <v>128.94944852847647</v>
      </c>
      <c r="AZ92" s="32">
        <v>121.65112485069906</v>
      </c>
      <c r="BA92" s="32">
        <v>115.07255942982624</v>
      </c>
      <c r="BB92" s="32">
        <v>108.74442312626553</v>
      </c>
      <c r="BC92" s="32">
        <v>105.6707027078415</v>
      </c>
      <c r="BD92" s="32">
        <v>102.7129397078415</v>
      </c>
    </row>
    <row r="93" spans="1:56" x14ac:dyDescent="0.3">
      <c r="A93">
        <v>602</v>
      </c>
      <c r="B93" t="s">
        <v>621</v>
      </c>
      <c r="C93" s="32">
        <v>8307.2299468315541</v>
      </c>
      <c r="D93" s="32">
        <v>11066.084426076301</v>
      </c>
      <c r="E93" s="32">
        <v>5764.1279133492981</v>
      </c>
      <c r="F93" s="32">
        <v>3139.6748335488955</v>
      </c>
      <c r="G93" s="32">
        <v>3245.5598185533017</v>
      </c>
      <c r="H93" s="32">
        <v>5223.0772794324976</v>
      </c>
      <c r="I93" s="32">
        <v>2590.2237179347062</v>
      </c>
      <c r="J93" s="32">
        <v>6316.9282641520003</v>
      </c>
      <c r="K93" s="32">
        <v>3399.2133449518674</v>
      </c>
      <c r="L93" s="32">
        <v>1396.1026838850619</v>
      </c>
      <c r="M93" s="32">
        <v>4011.9987676110568</v>
      </c>
      <c r="N93" s="32">
        <v>3080.8075076977943</v>
      </c>
      <c r="O93" s="32">
        <v>13892.72848927077</v>
      </c>
      <c r="P93" s="32">
        <v>27242.036396304571</v>
      </c>
      <c r="Q93" s="32">
        <v>9677.2957820723841</v>
      </c>
      <c r="R93" s="32">
        <v>6232.0893521440648</v>
      </c>
      <c r="S93" s="32">
        <v>6722.3118246431359</v>
      </c>
      <c r="T93" s="32">
        <v>6051.2071381962814</v>
      </c>
      <c r="U93" s="32">
        <v>107589.30833828294</v>
      </c>
      <c r="V93" s="32">
        <v>105346.68671853557</v>
      </c>
      <c r="W93" s="32">
        <v>102465.8042519531</v>
      </c>
      <c r="X93" s="32">
        <v>99615.421865991797</v>
      </c>
      <c r="Y93" s="32">
        <v>93474.756249089143</v>
      </c>
      <c r="Z93" s="32">
        <v>84359.988850175941</v>
      </c>
      <c r="AA93" s="32">
        <v>2289.9387335355</v>
      </c>
      <c r="AB93" s="32">
        <v>2289.9387335355</v>
      </c>
      <c r="AC93" s="32">
        <v>2289.9387335354982</v>
      </c>
      <c r="AD93" s="32">
        <v>3420.378674024596</v>
      </c>
      <c r="AE93" s="32">
        <v>4966.4277226909871</v>
      </c>
      <c r="AF93" s="32">
        <v>4994.0988251000863</v>
      </c>
      <c r="AG93" s="32">
        <v>0</v>
      </c>
      <c r="AH93" s="32">
        <v>0</v>
      </c>
      <c r="AI93" s="32">
        <v>0</v>
      </c>
      <c r="AJ93" s="32">
        <v>5.7214763407359995E-2</v>
      </c>
      <c r="AK93" s="32">
        <v>0</v>
      </c>
      <c r="AL93" s="32">
        <v>0</v>
      </c>
      <c r="AM93" s="32">
        <v>4899.4400193702677</v>
      </c>
      <c r="AN93" s="32">
        <v>31133.759079541949</v>
      </c>
      <c r="AO93" s="32">
        <v>3521.7123373054455</v>
      </c>
      <c r="AP93" s="32">
        <v>3878.7373349304135</v>
      </c>
      <c r="AQ93" s="32">
        <v>3517.968964375581</v>
      </c>
      <c r="AR93" s="32">
        <v>2588.3689614679729</v>
      </c>
      <c r="AS93" s="32">
        <v>3233.8595690219981</v>
      </c>
      <c r="AT93" s="32">
        <v>3028.9901151599988</v>
      </c>
      <c r="AU93" s="32">
        <v>3226.4496178979903</v>
      </c>
      <c r="AV93" s="32">
        <v>3563.6398640369989</v>
      </c>
      <c r="AW93" s="32">
        <v>3575.3445893229887</v>
      </c>
      <c r="AX93" s="32">
        <v>3492.7626643239892</v>
      </c>
      <c r="AY93" s="32">
        <v>36213.676976402989</v>
      </c>
      <c r="AZ93" s="32">
        <v>49657.526058191936</v>
      </c>
      <c r="BA93" s="32">
        <v>66022.575803490967</v>
      </c>
      <c r="BB93" s="32">
        <v>65440.058816748293</v>
      </c>
      <c r="BC93" s="32">
        <v>63064.770720405751</v>
      </c>
      <c r="BD93" s="32">
        <v>57799.67515472565</v>
      </c>
    </row>
    <row r="94" spans="1:56" x14ac:dyDescent="0.3">
      <c r="A94">
        <v>604</v>
      </c>
      <c r="B94" t="s">
        <v>734</v>
      </c>
      <c r="C94" s="32">
        <v>772.54937727999993</v>
      </c>
      <c r="D94" s="32">
        <v>917.1766782259981</v>
      </c>
      <c r="E94" s="32">
        <v>737.80702957999893</v>
      </c>
      <c r="F94" s="32">
        <v>1925.955988495999</v>
      </c>
      <c r="G94" s="32">
        <v>1641.1646936999898</v>
      </c>
      <c r="H94" s="32">
        <v>349.31294079199989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7729.3110322914999</v>
      </c>
      <c r="P94" s="32">
        <v>6274.4630943742768</v>
      </c>
      <c r="Q94" s="32">
        <v>7161.9014384211223</v>
      </c>
      <c r="R94" s="32">
        <v>5107.5965640538752</v>
      </c>
      <c r="S94" s="32">
        <v>4708.9352383982505</v>
      </c>
      <c r="T94" s="32">
        <v>2585.8343820316441</v>
      </c>
      <c r="U94" s="32">
        <v>35781.635347152376</v>
      </c>
      <c r="V94" s="32">
        <v>34856.336259262149</v>
      </c>
      <c r="W94" s="32">
        <v>34270.348239394873</v>
      </c>
      <c r="X94" s="32">
        <v>33621.906305789133</v>
      </c>
      <c r="Y94" s="32">
        <v>31778.490400491191</v>
      </c>
      <c r="Z94" s="32">
        <v>28406.72739894384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3863.126505234301</v>
      </c>
      <c r="AN94" s="32">
        <v>4903.2917953289607</v>
      </c>
      <c r="AO94" s="32">
        <v>9305.9124748746053</v>
      </c>
      <c r="AP94" s="32">
        <v>12330.704816467472</v>
      </c>
      <c r="AQ94" s="32">
        <v>13500.0781197742</v>
      </c>
      <c r="AR94" s="32">
        <v>11458.622627532066</v>
      </c>
      <c r="AS94" s="32">
        <v>11155.452998117999</v>
      </c>
      <c r="AT94" s="32">
        <v>10953.755221983989</v>
      </c>
      <c r="AU94" s="32">
        <v>11840.233059351991</v>
      </c>
      <c r="AV94" s="32">
        <v>11653.735757792001</v>
      </c>
      <c r="AW94" s="32">
        <v>11901.765950437988</v>
      </c>
      <c r="AX94" s="32">
        <v>11909.21124108</v>
      </c>
      <c r="AY94" s="32">
        <v>3153.5195614130935</v>
      </c>
      <c r="AZ94" s="32">
        <v>5127.4110954196458</v>
      </c>
      <c r="BA94" s="32">
        <v>5530.1638749019503</v>
      </c>
      <c r="BB94" s="32">
        <v>4260.9681149591579</v>
      </c>
      <c r="BC94" s="32">
        <v>3548.6643750616281</v>
      </c>
      <c r="BD94" s="32">
        <v>3355.5605975616281</v>
      </c>
    </row>
    <row r="95" spans="1:56" x14ac:dyDescent="0.3">
      <c r="A95">
        <v>605</v>
      </c>
      <c r="B95" t="s">
        <v>844</v>
      </c>
      <c r="C95" s="32">
        <v>5047.3577225599893</v>
      </c>
      <c r="D95" s="32">
        <v>11401.987057106771</v>
      </c>
      <c r="E95" s="32">
        <v>11433.750188154378</v>
      </c>
      <c r="F95" s="32">
        <v>8638.4713256454434</v>
      </c>
      <c r="G95" s="32">
        <v>12341.732473001426</v>
      </c>
      <c r="H95" s="32">
        <v>13607.908376501526</v>
      </c>
      <c r="I95" s="32">
        <v>366.19427239999993</v>
      </c>
      <c r="J95" s="32">
        <v>1184.9702593252152</v>
      </c>
      <c r="K95" s="32">
        <v>614.32284616352626</v>
      </c>
      <c r="L95" s="32">
        <v>530.66830756655247</v>
      </c>
      <c r="M95" s="32">
        <v>757.79968943608844</v>
      </c>
      <c r="N95" s="32">
        <v>550.40576126339511</v>
      </c>
      <c r="O95" s="32">
        <v>9338.9847052941223</v>
      </c>
      <c r="P95" s="32">
        <v>8013.8968002864049</v>
      </c>
      <c r="Q95" s="32">
        <v>5783.0855739059798</v>
      </c>
      <c r="R95" s="32">
        <v>3187.4294703252235</v>
      </c>
      <c r="S95" s="32">
        <v>2987.409384193903</v>
      </c>
      <c r="T95" s="32">
        <v>2645.3765187352928</v>
      </c>
      <c r="U95" s="32">
        <v>63039.607625393714</v>
      </c>
      <c r="V95" s="32">
        <v>61360.604496528205</v>
      </c>
      <c r="W95" s="32">
        <v>60476.733408453423</v>
      </c>
      <c r="X95" s="32">
        <v>59516.846459146072</v>
      </c>
      <c r="Y95" s="32">
        <v>56142.115884422652</v>
      </c>
      <c r="Z95" s="32">
        <v>49963.394390020359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7.7368684764159895E-2</v>
      </c>
      <c r="AH95" s="32">
        <v>0.66567115955753897</v>
      </c>
      <c r="AI95" s="32">
        <v>1.9809011861057888</v>
      </c>
      <c r="AJ95" s="32">
        <v>0.82795719937239898</v>
      </c>
      <c r="AK95" s="32">
        <v>1.2109621573503579</v>
      </c>
      <c r="AL95" s="32">
        <v>1.9796058503381779</v>
      </c>
      <c r="AM95" s="32">
        <v>6288.3169087857978</v>
      </c>
      <c r="AN95" s="32">
        <v>8485.7761998996393</v>
      </c>
      <c r="AO95" s="32">
        <v>12607.412571018</v>
      </c>
      <c r="AP95" s="32">
        <v>2520.2697224543335</v>
      </c>
      <c r="AQ95" s="32">
        <v>2394.9896888518147</v>
      </c>
      <c r="AR95" s="32">
        <v>2118.5692742764631</v>
      </c>
      <c r="AS95" s="32">
        <v>20754.772056653979</v>
      </c>
      <c r="AT95" s="32">
        <v>18793.821506567998</v>
      </c>
      <c r="AU95" s="32">
        <v>18593.011085657978</v>
      </c>
      <c r="AV95" s="32">
        <v>20025.245345502</v>
      </c>
      <c r="AW95" s="32">
        <v>20342.025713113999</v>
      </c>
      <c r="AX95" s="32">
        <v>20562.919116247889</v>
      </c>
      <c r="AY95" s="32">
        <v>10605.016433462508</v>
      </c>
      <c r="AZ95" s="32">
        <v>11265.203462837097</v>
      </c>
      <c r="BA95" s="32">
        <v>9463.6032197283876</v>
      </c>
      <c r="BB95" s="32">
        <v>8886.1211900051785</v>
      </c>
      <c r="BC95" s="32">
        <v>8645.7562048455948</v>
      </c>
      <c r="BD95" s="32">
        <v>8410.0339148455951</v>
      </c>
    </row>
    <row r="96" spans="1:56" x14ac:dyDescent="0.3">
      <c r="A96">
        <v>612</v>
      </c>
      <c r="B96" t="s">
        <v>708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2487.2751900107464</v>
      </c>
      <c r="P96" s="32">
        <v>1380.2112234609785</v>
      </c>
      <c r="Q96" s="32">
        <v>1279.5272119026836</v>
      </c>
      <c r="R96" s="32">
        <v>820.51500642219662</v>
      </c>
      <c r="S96" s="32">
        <v>849.83691571292218</v>
      </c>
      <c r="T96" s="32">
        <v>569.07095314400635</v>
      </c>
      <c r="U96" s="32">
        <v>33510.192615597938</v>
      </c>
      <c r="V96" s="32">
        <v>32888.039877479947</v>
      </c>
      <c r="W96" s="32">
        <v>32445.802796706477</v>
      </c>
      <c r="X96" s="32">
        <v>31889.64996814671</v>
      </c>
      <c r="Y96" s="32">
        <v>30098.343915887108</v>
      </c>
      <c r="Z96" s="32">
        <v>26732.606078866695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1456.627734287724</v>
      </c>
      <c r="AN96" s="32">
        <v>2664.0500546271946</v>
      </c>
      <c r="AO96" s="32">
        <v>2504.1213324108012</v>
      </c>
      <c r="AP96" s="32">
        <v>1422.2475887809803</v>
      </c>
      <c r="AQ96" s="32">
        <v>1455.7681589102083</v>
      </c>
      <c r="AR96" s="32">
        <v>1265.6214785419243</v>
      </c>
      <c r="AS96" s="32">
        <v>3804.3757306149892</v>
      </c>
      <c r="AT96" s="32">
        <v>3750.0523705339892</v>
      </c>
      <c r="AU96" s="32">
        <v>3534.6263668539991</v>
      </c>
      <c r="AV96" s="32">
        <v>3449.5329097379999</v>
      </c>
      <c r="AW96" s="32">
        <v>3328.35043889799</v>
      </c>
      <c r="AX96" s="32">
        <v>3210.102459145</v>
      </c>
      <c r="AY96" s="32">
        <v>105.11469346492288</v>
      </c>
      <c r="AZ96" s="32">
        <v>91.37542169381291</v>
      </c>
      <c r="BA96" s="32">
        <v>89.866707571044657</v>
      </c>
      <c r="BB96" s="32">
        <v>80.711407352819705</v>
      </c>
      <c r="BC96" s="32">
        <v>81.353789465792417</v>
      </c>
      <c r="BD96" s="32">
        <v>81.316453965792419</v>
      </c>
    </row>
    <row r="97" spans="1:56" x14ac:dyDescent="0.3">
      <c r="A97">
        <v>615</v>
      </c>
      <c r="B97" t="s">
        <v>652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502.98856044349913</v>
      </c>
      <c r="P97" s="32">
        <v>480.28385188990296</v>
      </c>
      <c r="Q97" s="32">
        <v>291.85786458153183</v>
      </c>
      <c r="R97" s="32">
        <v>260.8506998876714</v>
      </c>
      <c r="S97" s="32">
        <v>237.21661686920424</v>
      </c>
      <c r="T97" s="32">
        <v>214.19286733502858</v>
      </c>
      <c r="U97" s="32">
        <v>8849.4711635483563</v>
      </c>
      <c r="V97" s="32">
        <v>8813.5960662278376</v>
      </c>
      <c r="W97" s="32">
        <v>8825.1685108826186</v>
      </c>
      <c r="X97" s="32">
        <v>8699.1743107070215</v>
      </c>
      <c r="Y97" s="32">
        <v>8258.4042003374907</v>
      </c>
      <c r="Z97" s="32">
        <v>7253.9873927958042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952.15527321256729</v>
      </c>
      <c r="AN97" s="32">
        <v>940.66739278900343</v>
      </c>
      <c r="AO97" s="32">
        <v>520.91403682068812</v>
      </c>
      <c r="AP97" s="32">
        <v>389.34670995609594</v>
      </c>
      <c r="AQ97" s="32">
        <v>402.49751007206095</v>
      </c>
      <c r="AR97" s="32">
        <v>374.96507125053927</v>
      </c>
      <c r="AS97" s="32">
        <v>1669.290115456999</v>
      </c>
      <c r="AT97" s="32">
        <v>1309.6386465069991</v>
      </c>
      <c r="AU97" s="32">
        <v>1177.782693698</v>
      </c>
      <c r="AV97" s="32">
        <v>1012.115347414998</v>
      </c>
      <c r="AW97" s="32">
        <v>1109.6514784820001</v>
      </c>
      <c r="AX97" s="32">
        <v>1044.8801903869992</v>
      </c>
      <c r="AY97" s="32">
        <v>64.575179161362769</v>
      </c>
      <c r="AZ97" s="32">
        <v>58.286774358186882</v>
      </c>
      <c r="BA97" s="32">
        <v>53.043743782212282</v>
      </c>
      <c r="BB97" s="32">
        <v>56.512943089915566</v>
      </c>
      <c r="BC97" s="32">
        <v>59.153010893377186</v>
      </c>
      <c r="BD97" s="32">
        <v>58.301010618377092</v>
      </c>
    </row>
    <row r="98" spans="1:56" x14ac:dyDescent="0.3">
      <c r="A98">
        <v>616</v>
      </c>
      <c r="B98" t="s">
        <v>803</v>
      </c>
      <c r="C98" s="32">
        <v>283.7758948</v>
      </c>
      <c r="D98" s="32">
        <v>235.94849679999899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1059.3679453189507</v>
      </c>
      <c r="P98" s="32">
        <v>829.17107367963229</v>
      </c>
      <c r="Q98" s="32">
        <v>1538.7126374818235</v>
      </c>
      <c r="R98" s="32">
        <v>1097.9081696139895</v>
      </c>
      <c r="S98" s="32">
        <v>722.26591672900213</v>
      </c>
      <c r="T98" s="32">
        <v>614.10073502461466</v>
      </c>
      <c r="U98" s="32">
        <v>12672.249012095057</v>
      </c>
      <c r="V98" s="32">
        <v>12566.012957238736</v>
      </c>
      <c r="W98" s="32">
        <v>12511.90343331479</v>
      </c>
      <c r="X98" s="32">
        <v>12469.526137574579</v>
      </c>
      <c r="Y98" s="32">
        <v>11787.734992615096</v>
      </c>
      <c r="Z98" s="32">
        <v>10430.656274258536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2463.6433684375288</v>
      </c>
      <c r="AN98" s="32">
        <v>3552.3088026254377</v>
      </c>
      <c r="AO98" s="32">
        <v>7768.0906956621666</v>
      </c>
      <c r="AP98" s="32">
        <v>7894.4767500573917</v>
      </c>
      <c r="AQ98" s="32">
        <v>8278.0159707335351</v>
      </c>
      <c r="AR98" s="32">
        <v>7999.8292201117738</v>
      </c>
      <c r="AS98" s="32">
        <v>5669.5968798119793</v>
      </c>
      <c r="AT98" s="32">
        <v>5794.2273947599897</v>
      </c>
      <c r="AU98" s="32">
        <v>5821.0824360259903</v>
      </c>
      <c r="AV98" s="32">
        <v>6026.9830882379883</v>
      </c>
      <c r="AW98" s="32">
        <v>6452.7073387719893</v>
      </c>
      <c r="AX98" s="32">
        <v>6561.3943323200001</v>
      </c>
      <c r="AY98" s="32">
        <v>352.45187531615869</v>
      </c>
      <c r="AZ98" s="32">
        <v>327.29900559705573</v>
      </c>
      <c r="BA98" s="32">
        <v>298.43508731936549</v>
      </c>
      <c r="BB98" s="32">
        <v>273.36459838293001</v>
      </c>
      <c r="BC98" s="32">
        <v>264.78402356673445</v>
      </c>
      <c r="BD98" s="32">
        <v>256.92412334173548</v>
      </c>
    </row>
    <row r="99" spans="1:56" x14ac:dyDescent="0.3">
      <c r="A99">
        <v>617</v>
      </c>
      <c r="B99" t="s">
        <v>677</v>
      </c>
      <c r="C99" s="32">
        <v>192.1207433996</v>
      </c>
      <c r="D99" s="32">
        <v>51.352517378399995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1844.5874721300981</v>
      </c>
      <c r="P99" s="32">
        <v>1245.6211699954965</v>
      </c>
      <c r="Q99" s="32">
        <v>1042.3202766258605</v>
      </c>
      <c r="R99" s="32">
        <v>650.94545177707801</v>
      </c>
      <c r="S99" s="32">
        <v>608.35197390235885</v>
      </c>
      <c r="T99" s="32">
        <v>500.75431084672931</v>
      </c>
      <c r="U99" s="32">
        <v>20808.621412875083</v>
      </c>
      <c r="V99" s="32">
        <v>20446.03781502265</v>
      </c>
      <c r="W99" s="32">
        <v>20182.861819402497</v>
      </c>
      <c r="X99" s="32">
        <v>19945.849449856865</v>
      </c>
      <c r="Y99" s="32">
        <v>18777.957269456751</v>
      </c>
      <c r="Z99" s="32">
        <v>16695.419659643547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5.1492190663199891E-2</v>
      </c>
      <c r="AH99" s="32">
        <v>1.5411672803799998E-2</v>
      </c>
      <c r="AI99" s="32">
        <v>8.6740877470099897E-2</v>
      </c>
      <c r="AJ99" s="32">
        <v>8.1733870705199899E-2</v>
      </c>
      <c r="AK99" s="32">
        <v>6.8757306286199998E-2</v>
      </c>
      <c r="AL99" s="32">
        <v>0.17710176044347989</v>
      </c>
      <c r="AM99" s="32">
        <v>13370.269661862345</v>
      </c>
      <c r="AN99" s="32">
        <v>14589.830799261425</v>
      </c>
      <c r="AO99" s="32">
        <v>15331.911177207883</v>
      </c>
      <c r="AP99" s="32">
        <v>16097.987266138385</v>
      </c>
      <c r="AQ99" s="32">
        <v>15177.156112309647</v>
      </c>
      <c r="AR99" s="32">
        <v>13839.305191513544</v>
      </c>
      <c r="AS99" s="32">
        <v>7884.4935436139995</v>
      </c>
      <c r="AT99" s="32">
        <v>7779.3900855379907</v>
      </c>
      <c r="AU99" s="32">
        <v>8096.1162959699896</v>
      </c>
      <c r="AV99" s="32">
        <v>8553.4189021420007</v>
      </c>
      <c r="AW99" s="32">
        <v>8972.2214500359896</v>
      </c>
      <c r="AX99" s="32">
        <v>9251.2428973379901</v>
      </c>
      <c r="AY99" s="32">
        <v>583.76797217652779</v>
      </c>
      <c r="AZ99" s="32">
        <v>532.6630000002433</v>
      </c>
      <c r="BA99" s="32">
        <v>496.63702849458792</v>
      </c>
      <c r="BB99" s="32">
        <v>457.41777078237726</v>
      </c>
      <c r="BC99" s="32">
        <v>390.88081200954355</v>
      </c>
      <c r="BD99" s="32">
        <v>377.57079100954354</v>
      </c>
    </row>
    <row r="100" spans="1:56" x14ac:dyDescent="0.3">
      <c r="A100">
        <v>618</v>
      </c>
      <c r="B100" t="s">
        <v>700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415.0982222138702</v>
      </c>
      <c r="P100" s="32">
        <v>340.21031034975891</v>
      </c>
      <c r="Q100" s="32">
        <v>364.48499875559486</v>
      </c>
      <c r="R100" s="32">
        <v>317.0104647463765</v>
      </c>
      <c r="S100" s="32">
        <v>306.58408114685079</v>
      </c>
      <c r="T100" s="32">
        <v>267.1450797355555</v>
      </c>
      <c r="U100" s="32">
        <v>5172.8886131856962</v>
      </c>
      <c r="V100" s="32">
        <v>5089.3795926668217</v>
      </c>
      <c r="W100" s="32">
        <v>5029.2209770269046</v>
      </c>
      <c r="X100" s="32">
        <v>4911.4913508088384</v>
      </c>
      <c r="Y100" s="32">
        <v>4618.8145229033844</v>
      </c>
      <c r="Z100" s="32">
        <v>4100.4184574166729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175.89833728864608</v>
      </c>
      <c r="AN100" s="32">
        <v>598.53949019262268</v>
      </c>
      <c r="AO100" s="32">
        <v>139.08565809956968</v>
      </c>
      <c r="AP100" s="32">
        <v>1474.5006706503698</v>
      </c>
      <c r="AQ100" s="32">
        <v>848.28075712233999</v>
      </c>
      <c r="AR100" s="32">
        <v>76.38714456551206</v>
      </c>
      <c r="AS100" s="32">
        <v>9492.0102856379999</v>
      </c>
      <c r="AT100" s="32">
        <v>8936.1705308059991</v>
      </c>
      <c r="AU100" s="32">
        <v>9294.2799761099795</v>
      </c>
      <c r="AV100" s="32">
        <v>9391.1502816159991</v>
      </c>
      <c r="AW100" s="32">
        <v>9918.2589011639793</v>
      </c>
      <c r="AX100" s="32">
        <v>10147.23872662398</v>
      </c>
      <c r="AY100" s="32">
        <v>135.58658717499989</v>
      </c>
      <c r="AZ100" s="32">
        <v>131.34578957499991</v>
      </c>
      <c r="BA100" s="32">
        <v>127.27772639999989</v>
      </c>
      <c r="BB100" s="32">
        <v>123.1560076749999</v>
      </c>
      <c r="BC100" s="32">
        <v>121.61755687499991</v>
      </c>
      <c r="BD100" s="32">
        <v>119.1517859749999</v>
      </c>
    </row>
    <row r="101" spans="1:56" x14ac:dyDescent="0.3">
      <c r="A101">
        <v>619</v>
      </c>
      <c r="B101" t="s">
        <v>991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11912.343402439898</v>
      </c>
      <c r="J101" s="32">
        <v>9917.5293326840001</v>
      </c>
      <c r="K101" s="32">
        <v>11101.648899199998</v>
      </c>
      <c r="L101" s="32">
        <v>13484.446577619998</v>
      </c>
      <c r="M101" s="32">
        <v>13540.6850038999</v>
      </c>
      <c r="N101" s="32">
        <v>12375.225660559898</v>
      </c>
      <c r="O101" s="32">
        <v>824.00770441244913</v>
      </c>
      <c r="P101" s="32">
        <v>684.94893266595352</v>
      </c>
      <c r="Q101" s="32">
        <v>658.06602266561947</v>
      </c>
      <c r="R101" s="32">
        <v>592.69980318606781</v>
      </c>
      <c r="S101" s="32">
        <v>567.7633398843069</v>
      </c>
      <c r="T101" s="32">
        <v>495.12190707449707</v>
      </c>
      <c r="U101" s="32">
        <v>8435.5944840674165</v>
      </c>
      <c r="V101" s="32">
        <v>8289.0155050953417</v>
      </c>
      <c r="W101" s="32">
        <v>8169.6289346242747</v>
      </c>
      <c r="X101" s="32">
        <v>7963.0464371262851</v>
      </c>
      <c r="Y101" s="32">
        <v>7516.534746369518</v>
      </c>
      <c r="Z101" s="32">
        <v>6668.9700449463899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0.15473736952831899</v>
      </c>
      <c r="AI101" s="32">
        <v>7.7368684764159895E-2</v>
      </c>
      <c r="AJ101" s="32">
        <v>7.7368684764159895E-2</v>
      </c>
      <c r="AK101" s="32">
        <v>0</v>
      </c>
      <c r="AL101" s="32">
        <v>9.0337702263519892E-2</v>
      </c>
      <c r="AM101" s="32">
        <v>2840.8593692488926</v>
      </c>
      <c r="AN101" s="32">
        <v>2703.8894804481483</v>
      </c>
      <c r="AO101" s="32">
        <v>1023.3538936468711</v>
      </c>
      <c r="AP101" s="32">
        <v>675.73487070867247</v>
      </c>
      <c r="AQ101" s="32">
        <v>604.04646221251039</v>
      </c>
      <c r="AR101" s="32">
        <v>1633.4461611199752</v>
      </c>
      <c r="AS101" s="32">
        <v>13640.666330119991</v>
      </c>
      <c r="AT101" s="32">
        <v>13435.90646825399</v>
      </c>
      <c r="AU101" s="32">
        <v>13172.64433481199</v>
      </c>
      <c r="AV101" s="32">
        <v>13725.36001016198</v>
      </c>
      <c r="AW101" s="32">
        <v>13837.744825787981</v>
      </c>
      <c r="AX101" s="32">
        <v>13962.87873962999</v>
      </c>
      <c r="AY101" s="32">
        <v>3068.495743861095</v>
      </c>
      <c r="AZ101" s="32">
        <v>2766.026541186598</v>
      </c>
      <c r="BA101" s="32">
        <v>2620.4875435128188</v>
      </c>
      <c r="BB101" s="32">
        <v>2437.0338134675308</v>
      </c>
      <c r="BC101" s="32">
        <v>2451.7233972336098</v>
      </c>
      <c r="BD101" s="32">
        <v>2344.8651222336098</v>
      </c>
    </row>
    <row r="102" spans="1:56" x14ac:dyDescent="0.3">
      <c r="A102">
        <v>620</v>
      </c>
      <c r="B102" t="s">
        <v>707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1147.3965684094271</v>
      </c>
      <c r="P102" s="32">
        <v>965.33460582527744</v>
      </c>
      <c r="Q102" s="32">
        <v>849.80514681274792</v>
      </c>
      <c r="R102" s="32">
        <v>792.82370583679528</v>
      </c>
      <c r="S102" s="32">
        <v>751.41836443344164</v>
      </c>
      <c r="T102" s="32">
        <v>662.57527165296108</v>
      </c>
      <c r="U102" s="32">
        <v>18878.454880346901</v>
      </c>
      <c r="V102" s="32">
        <v>18614.206577008361</v>
      </c>
      <c r="W102" s="32">
        <v>18563.36135304932</v>
      </c>
      <c r="X102" s="32">
        <v>18546.78338406581</v>
      </c>
      <c r="Y102" s="32">
        <v>17474.278001735249</v>
      </c>
      <c r="Z102" s="32">
        <v>15451.308369860039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3.91084022555599E-2</v>
      </c>
      <c r="AH102" s="32">
        <v>0</v>
      </c>
      <c r="AI102" s="32">
        <v>0</v>
      </c>
      <c r="AJ102" s="32">
        <v>0.92569028139560006</v>
      </c>
      <c r="AK102" s="32">
        <v>0.10261718205111979</v>
      </c>
      <c r="AL102" s="32">
        <v>0</v>
      </c>
      <c r="AM102" s="32">
        <v>1124.2553675463341</v>
      </c>
      <c r="AN102" s="32">
        <v>1393.7665092492618</v>
      </c>
      <c r="AO102" s="32">
        <v>925.39960264415379</v>
      </c>
      <c r="AP102" s="32">
        <v>1363.591557001693</v>
      </c>
      <c r="AQ102" s="32">
        <v>1182.2573940147024</v>
      </c>
      <c r="AR102" s="32">
        <v>947.21487226044417</v>
      </c>
      <c r="AS102" s="32">
        <v>6519.1297651859904</v>
      </c>
      <c r="AT102" s="32">
        <v>6981.4749326229885</v>
      </c>
      <c r="AU102" s="32">
        <v>6977.1343413659906</v>
      </c>
      <c r="AV102" s="32">
        <v>6902.7688660119893</v>
      </c>
      <c r="AW102" s="32">
        <v>7166.9818527199795</v>
      </c>
      <c r="AX102" s="32">
        <v>7107.1804773099684</v>
      </c>
      <c r="AY102" s="32">
        <v>214.46049899855799</v>
      </c>
      <c r="AZ102" s="32">
        <v>186.87603397328809</v>
      </c>
      <c r="BA102" s="32">
        <v>171.83928154464056</v>
      </c>
      <c r="BB102" s="32">
        <v>213.6039992889977</v>
      </c>
      <c r="BC102" s="32">
        <v>152.40823711496265</v>
      </c>
      <c r="BD102" s="32">
        <v>146.24935423996365</v>
      </c>
    </row>
    <row r="103" spans="1:56" x14ac:dyDescent="0.3">
      <c r="A103">
        <v>621</v>
      </c>
      <c r="B103" t="s">
        <v>873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1943.238355054468</v>
      </c>
      <c r="P103" s="32">
        <v>1479.2905457768682</v>
      </c>
      <c r="Q103" s="32">
        <v>1406.9831247186821</v>
      </c>
      <c r="R103" s="32">
        <v>670.10064774624095</v>
      </c>
      <c r="S103" s="32">
        <v>631.86595631892942</v>
      </c>
      <c r="T103" s="32">
        <v>556.83958213771496</v>
      </c>
      <c r="U103" s="32">
        <v>10747.078343300345</v>
      </c>
      <c r="V103" s="32">
        <v>10565.43568980234</v>
      </c>
      <c r="W103" s="32">
        <v>10344.665226833218</v>
      </c>
      <c r="X103" s="32">
        <v>10278.21778427877</v>
      </c>
      <c r="Y103" s="32">
        <v>9705.4497366967316</v>
      </c>
      <c r="Z103" s="32">
        <v>8594.6348235802416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3233.5834278878501</v>
      </c>
      <c r="AN103" s="32">
        <v>3488.0192408541689</v>
      </c>
      <c r="AO103" s="32">
        <v>4175.4360988617636</v>
      </c>
      <c r="AP103" s="32">
        <v>293.45510669615862</v>
      </c>
      <c r="AQ103" s="32">
        <v>304.06023176080845</v>
      </c>
      <c r="AR103" s="32">
        <v>252.47075886294888</v>
      </c>
      <c r="AS103" s="32">
        <v>10633.175863259979</v>
      </c>
      <c r="AT103" s="32">
        <v>10713.32745299799</v>
      </c>
      <c r="AU103" s="32">
        <v>11068.017260309987</v>
      </c>
      <c r="AV103" s="32">
        <v>11402.591031805989</v>
      </c>
      <c r="AW103" s="32">
        <v>11283.366794063977</v>
      </c>
      <c r="AX103" s="32">
        <v>11620.895848109991</v>
      </c>
      <c r="AY103" s="32">
        <v>962.34454360950281</v>
      </c>
      <c r="AZ103" s="32">
        <v>852.5825019858338</v>
      </c>
      <c r="BA103" s="32">
        <v>934.27259854996692</v>
      </c>
      <c r="BB103" s="32">
        <v>898.65267456139986</v>
      </c>
      <c r="BC103" s="32">
        <v>986.03116892704679</v>
      </c>
      <c r="BD103" s="32">
        <v>971.8824284270479</v>
      </c>
    </row>
    <row r="104" spans="1:56" x14ac:dyDescent="0.3">
      <c r="A104">
        <v>622</v>
      </c>
      <c r="B104" t="s">
        <v>739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825.46978278802339</v>
      </c>
      <c r="P104" s="32">
        <v>585.92275002747522</v>
      </c>
      <c r="Q104" s="32">
        <v>499.65036352486987</v>
      </c>
      <c r="R104" s="32">
        <v>388.89534907793882</v>
      </c>
      <c r="S104" s="32">
        <v>337.26803675536689</v>
      </c>
      <c r="T104" s="32">
        <v>309.10227246064051</v>
      </c>
      <c r="U104" s="32">
        <v>5124.0974146304052</v>
      </c>
      <c r="V104" s="32">
        <v>5101.9289515468772</v>
      </c>
      <c r="W104" s="32">
        <v>5024.5721618724883</v>
      </c>
      <c r="X104" s="32">
        <v>4936.2545981792073</v>
      </c>
      <c r="Y104" s="32">
        <v>4677.5636795628552</v>
      </c>
      <c r="Z104" s="32">
        <v>4107.4708112875887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1467.2275832465532</v>
      </c>
      <c r="AN104" s="32">
        <v>1714.2519051807383</v>
      </c>
      <c r="AO104" s="32">
        <v>1553.9735101350097</v>
      </c>
      <c r="AP104" s="32">
        <v>1019.4232884478839</v>
      </c>
      <c r="AQ104" s="32">
        <v>767.51612290371747</v>
      </c>
      <c r="AR104" s="32">
        <v>604.2249074400537</v>
      </c>
      <c r="AS104" s="32">
        <v>2381.9198902119997</v>
      </c>
      <c r="AT104" s="32">
        <v>2334.713290141</v>
      </c>
      <c r="AU104" s="32">
        <v>2526.5612923229992</v>
      </c>
      <c r="AV104" s="32">
        <v>2693.1151630700001</v>
      </c>
      <c r="AW104" s="32">
        <v>2836.3380785779977</v>
      </c>
      <c r="AX104" s="32">
        <v>2687.3185909189879</v>
      </c>
      <c r="AY104" s="32">
        <v>1703.6445472449036</v>
      </c>
      <c r="AZ104" s="32">
        <v>1498.1841344578449</v>
      </c>
      <c r="BA104" s="32">
        <v>1565.9949615167411</v>
      </c>
      <c r="BB104" s="32">
        <v>1494.758954107939</v>
      </c>
      <c r="BC104" s="32">
        <v>1582.9784546745341</v>
      </c>
      <c r="BD104" s="32">
        <v>1545.098123924533</v>
      </c>
    </row>
    <row r="105" spans="1:56" x14ac:dyDescent="0.3">
      <c r="A105">
        <v>623</v>
      </c>
      <c r="B105" t="s">
        <v>789</v>
      </c>
      <c r="C105" s="32">
        <v>0</v>
      </c>
      <c r="D105" s="32">
        <v>622.80999630999906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13710.935202730383</v>
      </c>
      <c r="P105" s="32">
        <v>16294.170881970273</v>
      </c>
      <c r="Q105" s="32">
        <v>19553.47127730594</v>
      </c>
      <c r="R105" s="32">
        <v>8708.7025901458692</v>
      </c>
      <c r="S105" s="32">
        <v>4933.5828740674933</v>
      </c>
      <c r="T105" s="32">
        <v>4036.9163152293972</v>
      </c>
      <c r="U105" s="32">
        <v>18471.287347457011</v>
      </c>
      <c r="V105" s="32">
        <v>17972.545975735015</v>
      </c>
      <c r="W105" s="32">
        <v>17793.543122528008</v>
      </c>
      <c r="X105" s="32">
        <v>17360.248674524952</v>
      </c>
      <c r="Y105" s="32">
        <v>16414.981683610298</v>
      </c>
      <c r="Z105" s="32">
        <v>14590.843105440503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16541.981412862209</v>
      </c>
      <c r="AN105" s="32">
        <v>19525.71101403487</v>
      </c>
      <c r="AO105" s="32">
        <v>28759.65091367278</v>
      </c>
      <c r="AP105" s="32">
        <v>15766.120344527046</v>
      </c>
      <c r="AQ105" s="32">
        <v>10573.434921511427</v>
      </c>
      <c r="AR105" s="32">
        <v>10776.123126245482</v>
      </c>
      <c r="AS105" s="32">
        <v>17640.798920985992</v>
      </c>
      <c r="AT105" s="32">
        <v>17308.661040409999</v>
      </c>
      <c r="AU105" s="32">
        <v>17037.025190707991</v>
      </c>
      <c r="AV105" s="32">
        <v>18041.336666643991</v>
      </c>
      <c r="AW105" s="32">
        <v>18566.964472101979</v>
      </c>
      <c r="AX105" s="32">
        <v>19083.515560781998</v>
      </c>
      <c r="AY105" s="32">
        <v>4354.3585404054274</v>
      </c>
      <c r="AZ105" s="32">
        <v>3697.6985062389094</v>
      </c>
      <c r="BA105" s="32">
        <v>3533.5260984572651</v>
      </c>
      <c r="BB105" s="32">
        <v>3331.7195174141984</v>
      </c>
      <c r="BC105" s="32">
        <v>3310.3688258757543</v>
      </c>
      <c r="BD105" s="32">
        <v>3418.2282983757441</v>
      </c>
    </row>
    <row r="106" spans="1:56" x14ac:dyDescent="0.3">
      <c r="A106">
        <v>624</v>
      </c>
      <c r="B106" t="s">
        <v>986</v>
      </c>
      <c r="C106" s="32">
        <v>17470.597116000001</v>
      </c>
      <c r="D106" s="32">
        <v>10414.103144400002</v>
      </c>
      <c r="E106" s="32">
        <v>454.46395000079997</v>
      </c>
      <c r="F106" s="32">
        <v>352.93908812679899</v>
      </c>
      <c r="G106" s="32">
        <v>407.55743712280002</v>
      </c>
      <c r="H106" s="32">
        <v>786.26042414480003</v>
      </c>
      <c r="I106" s="32">
        <v>0</v>
      </c>
      <c r="J106" s="32">
        <v>115.96356235138076</v>
      </c>
      <c r="K106" s="32">
        <v>307.06272724178626</v>
      </c>
      <c r="L106" s="32">
        <v>12.02016806722688</v>
      </c>
      <c r="M106" s="32">
        <v>28.194386963910262</v>
      </c>
      <c r="N106" s="32">
        <v>23.775424492893201</v>
      </c>
      <c r="O106" s="32">
        <v>4536.6572060770277</v>
      </c>
      <c r="P106" s="32">
        <v>3043.1093242008519</v>
      </c>
      <c r="Q106" s="32">
        <v>2266.1119732418942</v>
      </c>
      <c r="R106" s="32">
        <v>36597.862886509436</v>
      </c>
      <c r="S106" s="32">
        <v>37245.914221792831</v>
      </c>
      <c r="T106" s="32">
        <v>37920.700604673788</v>
      </c>
      <c r="U106" s="32">
        <v>48545.43280290917</v>
      </c>
      <c r="V106" s="32">
        <v>47366.210506664378</v>
      </c>
      <c r="W106" s="32">
        <v>46418.262584624841</v>
      </c>
      <c r="X106" s="32">
        <v>45429.846205446083</v>
      </c>
      <c r="Y106" s="32">
        <v>42657.897003524246</v>
      </c>
      <c r="Z106" s="32">
        <v>38205.298350969599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2.416130313379989E-2</v>
      </c>
      <c r="AH106" s="32">
        <v>2.1107558914400002E-2</v>
      </c>
      <c r="AI106" s="32">
        <v>6.1419940232000005E-3</v>
      </c>
      <c r="AJ106" s="32">
        <v>2.7249552937600001E-2</v>
      </c>
      <c r="AK106" s="32">
        <v>2.6346246031699997E-2</v>
      </c>
      <c r="AL106" s="32">
        <v>0</v>
      </c>
      <c r="AM106" s="32">
        <v>2835.6809071190933</v>
      </c>
      <c r="AN106" s="32">
        <v>1879.2159766700893</v>
      </c>
      <c r="AO106" s="32">
        <v>2158.6387579238867</v>
      </c>
      <c r="AP106" s="32">
        <v>157376.14268137977</v>
      </c>
      <c r="AQ106" s="32">
        <v>168584.10082253185</v>
      </c>
      <c r="AR106" s="32">
        <v>155729.85561175543</v>
      </c>
      <c r="AS106" s="32">
        <v>11134.260019251991</v>
      </c>
      <c r="AT106" s="32">
        <v>11487.279365736</v>
      </c>
      <c r="AU106" s="32">
        <v>12416.211920877999</v>
      </c>
      <c r="AV106" s="32">
        <v>13204.43440142199</v>
      </c>
      <c r="AW106" s="32">
        <v>13916.108191511988</v>
      </c>
      <c r="AX106" s="32">
        <v>14165.32116480597</v>
      </c>
      <c r="AY106" s="32">
        <v>5619.5646129677125</v>
      </c>
      <c r="AZ106" s="32">
        <v>6466.5004952917716</v>
      </c>
      <c r="BA106" s="32">
        <v>5257.3114392885118</v>
      </c>
      <c r="BB106" s="32">
        <v>5296.6951715773694</v>
      </c>
      <c r="BC106" s="32">
        <v>5269.4278030000851</v>
      </c>
      <c r="BD106" s="32">
        <v>4942.8128080000852</v>
      </c>
    </row>
    <row r="107" spans="1:56" x14ac:dyDescent="0.3">
      <c r="A107">
        <v>625</v>
      </c>
      <c r="B107" t="s">
        <v>801</v>
      </c>
      <c r="C107" s="32">
        <v>703.63698278899892</v>
      </c>
      <c r="D107" s="32">
        <v>2063.82855345999</v>
      </c>
      <c r="E107" s="32">
        <v>1093.1714762569989</v>
      </c>
      <c r="F107" s="32">
        <v>304.23014932299986</v>
      </c>
      <c r="G107" s="32">
        <v>894.7254096859989</v>
      </c>
      <c r="H107" s="32">
        <v>1783.6896446169999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4938.8962889999184</v>
      </c>
      <c r="P107" s="32">
        <v>3407.1661765622061</v>
      </c>
      <c r="Q107" s="32">
        <v>2700.7885866120619</v>
      </c>
      <c r="R107" s="32">
        <v>1953.9720194102761</v>
      </c>
      <c r="S107" s="32">
        <v>8236.2890996601382</v>
      </c>
      <c r="T107" s="32">
        <v>7214.5217963442874</v>
      </c>
      <c r="U107" s="32">
        <v>37889.844963117372</v>
      </c>
      <c r="V107" s="32">
        <v>36792.261169330741</v>
      </c>
      <c r="W107" s="32">
        <v>35925.019993623493</v>
      </c>
      <c r="X107" s="32">
        <v>35041.212159408729</v>
      </c>
      <c r="Y107" s="32">
        <v>32865.862500010939</v>
      </c>
      <c r="Z107" s="32">
        <v>29528.358825743366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7262.2706661855555</v>
      </c>
      <c r="AN107" s="32">
        <v>9380.8605005620102</v>
      </c>
      <c r="AO107" s="32">
        <v>3809.2888823602693</v>
      </c>
      <c r="AP107" s="32">
        <v>1421.5681796941024</v>
      </c>
      <c r="AQ107" s="32">
        <v>24192.243208086617</v>
      </c>
      <c r="AR107" s="32">
        <v>20404.721281357899</v>
      </c>
      <c r="AS107" s="32">
        <v>1050.5897468950002</v>
      </c>
      <c r="AT107" s="32">
        <v>1124.302312407</v>
      </c>
      <c r="AU107" s="32">
        <v>954.7622733999998</v>
      </c>
      <c r="AV107" s="32">
        <v>1063.5995217919999</v>
      </c>
      <c r="AW107" s="32">
        <v>1064.3129758049977</v>
      </c>
      <c r="AX107" s="32">
        <v>1024.2375447139991</v>
      </c>
      <c r="AY107" s="32">
        <v>6065.6108798776049</v>
      </c>
      <c r="AZ107" s="32">
        <v>5726.6537406629041</v>
      </c>
      <c r="BA107" s="32">
        <v>5018.6039058555652</v>
      </c>
      <c r="BB107" s="32">
        <v>4249.3740482180119</v>
      </c>
      <c r="BC107" s="32">
        <v>3971.0176278165095</v>
      </c>
      <c r="BD107" s="32">
        <v>3942.0681503165092</v>
      </c>
    </row>
    <row r="108" spans="1:56" x14ac:dyDescent="0.3">
      <c r="A108">
        <v>626</v>
      </c>
      <c r="B108" t="s">
        <v>758</v>
      </c>
      <c r="C108" s="32">
        <v>1843.0728872047998</v>
      </c>
      <c r="D108" s="32">
        <v>3587.2000665400001</v>
      </c>
      <c r="E108" s="32">
        <v>2968.6092587400003</v>
      </c>
      <c r="F108" s="32">
        <v>3009.0841321299999</v>
      </c>
      <c r="G108" s="32">
        <v>3685.6612361840002</v>
      </c>
      <c r="H108" s="32">
        <v>3893.8857144539988</v>
      </c>
      <c r="I108" s="32">
        <v>2231.94524</v>
      </c>
      <c r="J108" s="32">
        <v>148.25809919999992</v>
      </c>
      <c r="K108" s="32">
        <v>168.71567999999991</v>
      </c>
      <c r="L108" s="32">
        <v>177.48879999999991</v>
      </c>
      <c r="M108" s="32">
        <v>165.81911999999991</v>
      </c>
      <c r="N108" s="32">
        <v>161.2275359999999</v>
      </c>
      <c r="O108" s="32">
        <v>9486.1217836706219</v>
      </c>
      <c r="P108" s="32">
        <v>7016.126762634146</v>
      </c>
      <c r="Q108" s="32">
        <v>5437.0744083549653</v>
      </c>
      <c r="R108" s="32">
        <v>4112.6102886861017</v>
      </c>
      <c r="S108" s="32">
        <v>1554.0271701062929</v>
      </c>
      <c r="T108" s="32">
        <v>1137.0748654468343</v>
      </c>
      <c r="U108" s="32">
        <v>99889.55657422221</v>
      </c>
      <c r="V108" s="32">
        <v>97376.603317610599</v>
      </c>
      <c r="W108" s="32">
        <v>94878.013050994021</v>
      </c>
      <c r="X108" s="32">
        <v>92203.519188804814</v>
      </c>
      <c r="Y108" s="32">
        <v>86442.207137485704</v>
      </c>
      <c r="Z108" s="32">
        <v>77452.681808458481</v>
      </c>
      <c r="AA108" s="32">
        <v>109.76232942399899</v>
      </c>
      <c r="AB108" s="32">
        <v>109.76232942399899</v>
      </c>
      <c r="AC108" s="32">
        <v>109.76232942399989</v>
      </c>
      <c r="AD108" s="32">
        <v>631.36172194739891</v>
      </c>
      <c r="AE108" s="32">
        <v>465.57237865039986</v>
      </c>
      <c r="AF108" s="32">
        <v>373.46373369959986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4082.3754453644897</v>
      </c>
      <c r="AN108" s="32">
        <v>5010.7076969322943</v>
      </c>
      <c r="AO108" s="32">
        <v>3418.3859158521996</v>
      </c>
      <c r="AP108" s="32">
        <v>2691.8771196854113</v>
      </c>
      <c r="AQ108" s="32">
        <v>2000.1256145066714</v>
      </c>
      <c r="AR108" s="32">
        <v>2138.1847948864884</v>
      </c>
      <c r="AS108" s="32">
        <v>12545.19337904</v>
      </c>
      <c r="AT108" s="32">
        <v>12521.28810043999</v>
      </c>
      <c r="AU108" s="32">
        <v>12280.845743189988</v>
      </c>
      <c r="AV108" s="32">
        <v>12874.782253661988</v>
      </c>
      <c r="AW108" s="32">
        <v>13625.21463183199</v>
      </c>
      <c r="AX108" s="32">
        <v>13461.126097831977</v>
      </c>
      <c r="AY108" s="32">
        <v>3365.6833721822777</v>
      </c>
      <c r="AZ108" s="32">
        <v>4059.6695186581783</v>
      </c>
      <c r="BA108" s="32">
        <v>3801.9149321325535</v>
      </c>
      <c r="BB108" s="32">
        <v>2678.2256202800249</v>
      </c>
      <c r="BC108" s="32">
        <v>3501.750192011345</v>
      </c>
      <c r="BD108" s="32">
        <v>3340.490802511345</v>
      </c>
    </row>
    <row r="109" spans="1:56" x14ac:dyDescent="0.3">
      <c r="A109">
        <v>627</v>
      </c>
      <c r="B109" t="s">
        <v>855</v>
      </c>
      <c r="C109" s="32">
        <v>0</v>
      </c>
      <c r="D109" s="32">
        <v>0</v>
      </c>
      <c r="E109" s="32">
        <v>0</v>
      </c>
      <c r="F109" s="32">
        <v>89.927862119999901</v>
      </c>
      <c r="G109" s="32">
        <v>93.910547399999899</v>
      </c>
      <c r="H109" s="32">
        <v>323.01540940000001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4224.8031711504755</v>
      </c>
      <c r="P109" s="32">
        <v>2418.616993967878</v>
      </c>
      <c r="Q109" s="32">
        <v>1816.094780664758</v>
      </c>
      <c r="R109" s="32">
        <v>1485.1595541547219</v>
      </c>
      <c r="S109" s="32">
        <v>1329.4236221071478</v>
      </c>
      <c r="T109" s="32">
        <v>1101.4407363632995</v>
      </c>
      <c r="U109" s="32">
        <v>22829.6578090074</v>
      </c>
      <c r="V109" s="32">
        <v>22407.498202221042</v>
      </c>
      <c r="W109" s="32">
        <v>21931.345312443489</v>
      </c>
      <c r="X109" s="32">
        <v>21235.078655212164</v>
      </c>
      <c r="Y109" s="32">
        <v>19902.16625345582</v>
      </c>
      <c r="Z109" s="32">
        <v>17716.264478905294</v>
      </c>
      <c r="AA109" s="32">
        <v>631.97175932760001</v>
      </c>
      <c r="AB109" s="32">
        <v>631.97175932760001</v>
      </c>
      <c r="AC109" s="32">
        <v>631.9717593275999</v>
      </c>
      <c r="AD109" s="32">
        <v>1239.2387561095986</v>
      </c>
      <c r="AE109" s="32">
        <v>1382.5246527976988</v>
      </c>
      <c r="AF109" s="32">
        <v>1276.569823290999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1271.2763292048899</v>
      </c>
      <c r="AN109" s="32">
        <v>1007.7015687294988</v>
      </c>
      <c r="AO109" s="32">
        <v>978.17676357815913</v>
      </c>
      <c r="AP109" s="32">
        <v>1248.041591923811</v>
      </c>
      <c r="AQ109" s="32">
        <v>1291.0827610145836</v>
      </c>
      <c r="AR109" s="32">
        <v>1045.0602032439936</v>
      </c>
      <c r="AS109" s="32">
        <v>3406.388417319989</v>
      </c>
      <c r="AT109" s="32">
        <v>3091.2358495940002</v>
      </c>
      <c r="AU109" s="32">
        <v>3130.613172470999</v>
      </c>
      <c r="AV109" s="32">
        <v>3389.8402306589901</v>
      </c>
      <c r="AW109" s="32">
        <v>3417.3785137299888</v>
      </c>
      <c r="AX109" s="32">
        <v>3200.4227788229991</v>
      </c>
      <c r="AY109" s="32">
        <v>9527.1123664763909</v>
      </c>
      <c r="AZ109" s="32">
        <v>9010.7669727316006</v>
      </c>
      <c r="BA109" s="32">
        <v>8611.3818768383335</v>
      </c>
      <c r="BB109" s="32">
        <v>7815.1072430139038</v>
      </c>
      <c r="BC109" s="32">
        <v>7571.87190685113</v>
      </c>
      <c r="BD109" s="32">
        <v>6827.2210668511407</v>
      </c>
    </row>
    <row r="110" spans="1:56" x14ac:dyDescent="0.3">
      <c r="A110">
        <v>628</v>
      </c>
      <c r="B110" t="s">
        <v>714</v>
      </c>
      <c r="C110" s="32">
        <v>46804.211019843991</v>
      </c>
      <c r="D110" s="32">
        <v>58738.894552369202</v>
      </c>
      <c r="E110" s="32">
        <v>32731.208446575598</v>
      </c>
      <c r="F110" s="32">
        <v>55.723446067999895</v>
      </c>
      <c r="G110" s="32">
        <v>18.608000288</v>
      </c>
      <c r="H110" s="32">
        <v>43.953220119999997</v>
      </c>
      <c r="I110" s="32">
        <v>20407.839493925898</v>
      </c>
      <c r="J110" s="32">
        <v>10455.410984207097</v>
      </c>
      <c r="K110" s="32">
        <v>0</v>
      </c>
      <c r="L110" s="32">
        <v>0</v>
      </c>
      <c r="M110" s="32">
        <v>0</v>
      </c>
      <c r="N110" s="32">
        <v>0</v>
      </c>
      <c r="O110" s="32">
        <v>1520.0601228861399</v>
      </c>
      <c r="P110" s="32">
        <v>1303.5388804995212</v>
      </c>
      <c r="Q110" s="32">
        <v>988.3238260818639</v>
      </c>
      <c r="R110" s="32">
        <v>790.27154189306862</v>
      </c>
      <c r="S110" s="32">
        <v>734.7233852622735</v>
      </c>
      <c r="T110" s="32">
        <v>627.23746268167315</v>
      </c>
      <c r="U110" s="32">
        <v>15661.868340097904</v>
      </c>
      <c r="V110" s="32">
        <v>15405.671327835193</v>
      </c>
      <c r="W110" s="32">
        <v>15119.142272615587</v>
      </c>
      <c r="X110" s="32">
        <v>14709.301035347833</v>
      </c>
      <c r="Y110" s="32">
        <v>13908.899366744905</v>
      </c>
      <c r="Z110" s="32">
        <v>12271.354820107423</v>
      </c>
      <c r="AA110" s="32">
        <v>16433.617884638799</v>
      </c>
      <c r="AB110" s="32">
        <v>16433.617884638799</v>
      </c>
      <c r="AC110" s="32">
        <v>16433.617884638777</v>
      </c>
      <c r="AD110" s="32">
        <v>16135.834636822688</v>
      </c>
      <c r="AE110" s="32">
        <v>14883.711589492079</v>
      </c>
      <c r="AF110" s="32">
        <v>16662.250908921178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549.43117484543404</v>
      </c>
      <c r="AN110" s="32">
        <v>551.58765153820445</v>
      </c>
      <c r="AO110" s="32">
        <v>504.95112110153622</v>
      </c>
      <c r="AP110" s="32">
        <v>960.31967805837303</v>
      </c>
      <c r="AQ110" s="32">
        <v>1215.2847837755528</v>
      </c>
      <c r="AR110" s="32">
        <v>432.72431498653663</v>
      </c>
      <c r="AS110" s="32">
        <v>2797.672986691</v>
      </c>
      <c r="AT110" s="32">
        <v>2909.8128786959896</v>
      </c>
      <c r="AU110" s="32">
        <v>3222.5878444679888</v>
      </c>
      <c r="AV110" s="32">
        <v>3452.7992893249893</v>
      </c>
      <c r="AW110" s="32">
        <v>3775.0797626249991</v>
      </c>
      <c r="AX110" s="32">
        <v>3907.9775052929981</v>
      </c>
      <c r="AY110" s="32">
        <v>25292.956064514488</v>
      </c>
      <c r="AZ110" s="32">
        <v>23038.581820163901</v>
      </c>
      <c r="BA110" s="32">
        <v>20205.593115989872</v>
      </c>
      <c r="BB110" s="32">
        <v>15416.345939342389</v>
      </c>
      <c r="BC110" s="32">
        <v>15167.77510548481</v>
      </c>
      <c r="BD110" s="32">
        <v>12115.797405484911</v>
      </c>
    </row>
    <row r="111" spans="1:56" x14ac:dyDescent="0.3">
      <c r="A111">
        <v>631</v>
      </c>
      <c r="B111" t="s">
        <v>650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849.96882855005265</v>
      </c>
      <c r="P111" s="32">
        <v>578.23411212729718</v>
      </c>
      <c r="Q111" s="32">
        <v>559.55579355696796</v>
      </c>
      <c r="R111" s="32">
        <v>508.77579490248934</v>
      </c>
      <c r="S111" s="32">
        <v>472.75405167567129</v>
      </c>
      <c r="T111" s="32">
        <v>404.35575870604936</v>
      </c>
      <c r="U111" s="32">
        <v>14659.408207039038</v>
      </c>
      <c r="V111" s="32">
        <v>14355.168138891688</v>
      </c>
      <c r="W111" s="32">
        <v>14086.646895654616</v>
      </c>
      <c r="X111" s="32">
        <v>13876.341690572641</v>
      </c>
      <c r="Y111" s="32">
        <v>13107.254283937355</v>
      </c>
      <c r="Z111" s="32">
        <v>11581.611203968518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1534.0303365823047</v>
      </c>
      <c r="AN111" s="32">
        <v>1575.1287005888448</v>
      </c>
      <c r="AO111" s="32">
        <v>1249.915429523536</v>
      </c>
      <c r="AP111" s="32">
        <v>899.66911390736072</v>
      </c>
      <c r="AQ111" s="32">
        <v>688.19194690454742</v>
      </c>
      <c r="AR111" s="32">
        <v>630.0349960915272</v>
      </c>
      <c r="AS111" s="32">
        <v>2479.9748613289999</v>
      </c>
      <c r="AT111" s="32">
        <v>2087.9313055789999</v>
      </c>
      <c r="AU111" s="32">
        <v>1800.9925882479979</v>
      </c>
      <c r="AV111" s="32">
        <v>1972.385266158989</v>
      </c>
      <c r="AW111" s="32">
        <v>2259.2982003910001</v>
      </c>
      <c r="AX111" s="32">
        <v>2200.2795347349988</v>
      </c>
      <c r="AY111" s="32">
        <v>1011.492980378837</v>
      </c>
      <c r="AZ111" s="32">
        <v>938.11901388987849</v>
      </c>
      <c r="BA111" s="32">
        <v>881.40369479426693</v>
      </c>
      <c r="BB111" s="32">
        <v>894.41667348551914</v>
      </c>
      <c r="BC111" s="32">
        <v>891.21726147733443</v>
      </c>
      <c r="BD111" s="32">
        <v>863.55654172733443</v>
      </c>
    </row>
    <row r="112" spans="1:56" x14ac:dyDescent="0.3">
      <c r="A112">
        <v>632</v>
      </c>
      <c r="B112" t="s">
        <v>848</v>
      </c>
      <c r="C112" s="32">
        <v>68.5526038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411.52957376462336</v>
      </c>
      <c r="P112" s="32">
        <v>352.01696919435301</v>
      </c>
      <c r="Q112" s="32">
        <v>339.0253041537506</v>
      </c>
      <c r="R112" s="32">
        <v>330.79299951262556</v>
      </c>
      <c r="S112" s="32">
        <v>278.98963666558717</v>
      </c>
      <c r="T112" s="32">
        <v>231.95301570775939</v>
      </c>
      <c r="U112" s="32">
        <v>9867.8289533292027</v>
      </c>
      <c r="V112" s="32">
        <v>9617.0319067078199</v>
      </c>
      <c r="W112" s="32">
        <v>9439.8755119491816</v>
      </c>
      <c r="X112" s="32">
        <v>9311.164779710467</v>
      </c>
      <c r="Y112" s="32">
        <v>8837.3061259195292</v>
      </c>
      <c r="Z112" s="32">
        <v>7865.0168526806719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682.16685310051207</v>
      </c>
      <c r="AN112" s="32">
        <v>818.87022373381251</v>
      </c>
      <c r="AO112" s="32">
        <v>624.0547326291271</v>
      </c>
      <c r="AP112" s="32">
        <v>821.43660976519163</v>
      </c>
      <c r="AQ112" s="32">
        <v>678.27978628876883</v>
      </c>
      <c r="AR112" s="32">
        <v>476.16818959665403</v>
      </c>
      <c r="AS112" s="32">
        <v>4544.1189578920003</v>
      </c>
      <c r="AT112" s="32">
        <v>4356.4142225929991</v>
      </c>
      <c r="AU112" s="32">
        <v>4146.3140246699886</v>
      </c>
      <c r="AV112" s="32">
        <v>4112.8917016919895</v>
      </c>
      <c r="AW112" s="32">
        <v>4252.6989741089883</v>
      </c>
      <c r="AX112" s="32">
        <v>4468.5119543799992</v>
      </c>
      <c r="AY112" s="32">
        <v>347.07695995837696</v>
      </c>
      <c r="AZ112" s="32">
        <v>307.4611283960777</v>
      </c>
      <c r="BA112" s="32">
        <v>261.0450662890355</v>
      </c>
      <c r="BB112" s="32">
        <v>253.99854512160826</v>
      </c>
      <c r="BC112" s="32">
        <v>241.39021044152298</v>
      </c>
      <c r="BD112" s="32">
        <v>228.78234234152299</v>
      </c>
    </row>
    <row r="113" spans="1:56" x14ac:dyDescent="0.3">
      <c r="A113">
        <v>633</v>
      </c>
      <c r="B113" t="s">
        <v>818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636.14666646724618</v>
      </c>
      <c r="P113" s="32">
        <v>526.79950995912623</v>
      </c>
      <c r="Q113" s="32">
        <v>549.61746152405169</v>
      </c>
      <c r="R113" s="32">
        <v>524.19409162157024</v>
      </c>
      <c r="S113" s="32">
        <v>500.49719596793966</v>
      </c>
      <c r="T113" s="32">
        <v>439.02535379378037</v>
      </c>
      <c r="U113" s="32">
        <v>13282.747801863519</v>
      </c>
      <c r="V113" s="32">
        <v>13208.671363612717</v>
      </c>
      <c r="W113" s="32">
        <v>13031.220283651135</v>
      </c>
      <c r="X113" s="32">
        <v>12996.245130735997</v>
      </c>
      <c r="Y113" s="32">
        <v>12218.630271951732</v>
      </c>
      <c r="Z113" s="32">
        <v>10787.825068826374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2383.5552736235022</v>
      </c>
      <c r="AN113" s="32">
        <v>2101.4747690843164</v>
      </c>
      <c r="AO113" s="32">
        <v>2660.3988109729066</v>
      </c>
      <c r="AP113" s="32">
        <v>404.61959806043706</v>
      </c>
      <c r="AQ113" s="32">
        <v>414.10971699859283</v>
      </c>
      <c r="AR113" s="32">
        <v>343.72761573394632</v>
      </c>
      <c r="AS113" s="32">
        <v>7929.1904462919993</v>
      </c>
      <c r="AT113" s="32">
        <v>8169.6380268899884</v>
      </c>
      <c r="AU113" s="32">
        <v>7643.6985882259887</v>
      </c>
      <c r="AV113" s="32">
        <v>8124.0751773519987</v>
      </c>
      <c r="AW113" s="32">
        <v>8415.4269101159898</v>
      </c>
      <c r="AX113" s="32">
        <v>8930.3900789119907</v>
      </c>
      <c r="AY113" s="32">
        <v>560.58689248684118</v>
      </c>
      <c r="AZ113" s="32">
        <v>497.65274239678212</v>
      </c>
      <c r="BA113" s="32">
        <v>432.59156120754767</v>
      </c>
      <c r="BB113" s="32">
        <v>371.46097340897967</v>
      </c>
      <c r="BC113" s="32">
        <v>345.85742179791418</v>
      </c>
      <c r="BD113" s="32">
        <v>325.8920890479132</v>
      </c>
    </row>
    <row r="114" spans="1:56" x14ac:dyDescent="0.3">
      <c r="A114">
        <v>701</v>
      </c>
      <c r="B114" t="s">
        <v>712</v>
      </c>
      <c r="C114" s="32">
        <v>699.95364219199996</v>
      </c>
      <c r="D114" s="32">
        <v>957.34062789999905</v>
      </c>
      <c r="E114" s="32">
        <v>1406.0638706</v>
      </c>
      <c r="F114" s="32">
        <v>615.68011534325331</v>
      </c>
      <c r="G114" s="32">
        <v>0.56964828017353497</v>
      </c>
      <c r="H114" s="32">
        <v>0.22286153015184301</v>
      </c>
      <c r="I114" s="32">
        <v>0</v>
      </c>
      <c r="J114" s="32">
        <v>0</v>
      </c>
      <c r="K114" s="32">
        <v>0</v>
      </c>
      <c r="L114" s="32">
        <v>96.019527496746164</v>
      </c>
      <c r="M114" s="32">
        <v>586.8149927722335</v>
      </c>
      <c r="N114" s="32">
        <v>1069.7827791756981</v>
      </c>
      <c r="O114" s="32">
        <v>6919.4376910557075</v>
      </c>
      <c r="P114" s="32">
        <v>5469.3795879491627</v>
      </c>
      <c r="Q114" s="32">
        <v>6973.3632598295471</v>
      </c>
      <c r="R114" s="32">
        <v>5512.3617291660694</v>
      </c>
      <c r="S114" s="32">
        <v>4295.2463239389899</v>
      </c>
      <c r="T114" s="32">
        <v>1527.1958002090532</v>
      </c>
      <c r="U114" s="32">
        <v>30699.733930713272</v>
      </c>
      <c r="V114" s="32">
        <v>29958.954253040232</v>
      </c>
      <c r="W114" s="32">
        <v>29236.137931826197</v>
      </c>
      <c r="X114" s="32">
        <v>28384.801368308563</v>
      </c>
      <c r="Y114" s="32">
        <v>26867.918672812299</v>
      </c>
      <c r="Z114" s="32">
        <v>23980.941843000775</v>
      </c>
      <c r="AA114" s="32">
        <v>19999.568639755398</v>
      </c>
      <c r="AB114" s="32">
        <v>19999.568639755398</v>
      </c>
      <c r="AC114" s="32">
        <v>19999.568639755384</v>
      </c>
      <c r="AD114" s="32">
        <v>19181.097892223392</v>
      </c>
      <c r="AE114" s="32">
        <v>27526.808569110184</v>
      </c>
      <c r="AF114" s="32">
        <v>45672.723544508961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8216.9292510955747</v>
      </c>
      <c r="AN114" s="32">
        <v>9946.3133897189946</v>
      </c>
      <c r="AO114" s="32">
        <v>12787.262523030733</v>
      </c>
      <c r="AP114" s="32">
        <v>20285.363364309749</v>
      </c>
      <c r="AQ114" s="32">
        <v>21615.196040143142</v>
      </c>
      <c r="AR114" s="32">
        <v>1313.0128916921967</v>
      </c>
      <c r="AS114" s="32">
        <v>4374.7859836679982</v>
      </c>
      <c r="AT114" s="32">
        <v>3843.2661454529989</v>
      </c>
      <c r="AU114" s="32">
        <v>3440.4582367159992</v>
      </c>
      <c r="AV114" s="32">
        <v>3582.8803224469902</v>
      </c>
      <c r="AW114" s="32">
        <v>3561.0408417999897</v>
      </c>
      <c r="AX114" s="32">
        <v>3671.6394127909989</v>
      </c>
      <c r="AY114" s="32">
        <v>333.83152600659952</v>
      </c>
      <c r="AZ114" s="32">
        <v>301.35684353820147</v>
      </c>
      <c r="BA114" s="32">
        <v>315.19247438781019</v>
      </c>
      <c r="BB114" s="32">
        <v>309.56876288955215</v>
      </c>
      <c r="BC114" s="32">
        <v>313.82831888353991</v>
      </c>
      <c r="BD114" s="32">
        <v>312.98074610853985</v>
      </c>
    </row>
    <row r="115" spans="1:56" x14ac:dyDescent="0.3">
      <c r="A115">
        <v>704</v>
      </c>
      <c r="B115" t="s">
        <v>945</v>
      </c>
      <c r="C115" s="32">
        <v>355728.27921304008</v>
      </c>
      <c r="D115" s="32">
        <v>343383.25922337954</v>
      </c>
      <c r="E115" s="32">
        <v>342797.46971408348</v>
      </c>
      <c r="F115" s="32">
        <v>338957.42781468818</v>
      </c>
      <c r="G115" s="32">
        <v>268122.82018770697</v>
      </c>
      <c r="H115" s="32">
        <v>340693.70577109698</v>
      </c>
      <c r="I115" s="32">
        <v>0</v>
      </c>
      <c r="J115" s="32">
        <v>0</v>
      </c>
      <c r="K115" s="32">
        <v>882.46674227119888</v>
      </c>
      <c r="L115" s="32">
        <v>525.50753841920005</v>
      </c>
      <c r="M115" s="32">
        <v>478.9052047397999</v>
      </c>
      <c r="N115" s="32">
        <v>538.81191108539997</v>
      </c>
      <c r="O115" s="32">
        <v>18163.251532552284</v>
      </c>
      <c r="P115" s="32">
        <v>25581.893373556228</v>
      </c>
      <c r="Q115" s="32">
        <v>25643.35170304609</v>
      </c>
      <c r="R115" s="32">
        <v>11390.244193370183</v>
      </c>
      <c r="S115" s="32">
        <v>5877.2376938945717</v>
      </c>
      <c r="T115" s="32">
        <v>5304.8297870683482</v>
      </c>
      <c r="U115" s="32">
        <v>57812.580569066595</v>
      </c>
      <c r="V115" s="32">
        <v>56375.844793432996</v>
      </c>
      <c r="W115" s="32">
        <v>54942.524218813167</v>
      </c>
      <c r="X115" s="32">
        <v>53185.595519437142</v>
      </c>
      <c r="Y115" s="32">
        <v>50594.096254168588</v>
      </c>
      <c r="Z115" s="32">
        <v>41998.367470437166</v>
      </c>
      <c r="AA115" s="32">
        <v>19784.931919656996</v>
      </c>
      <c r="AB115" s="32">
        <v>19784.931919656996</v>
      </c>
      <c r="AC115" s="32">
        <v>19784.931919656887</v>
      </c>
      <c r="AD115" s="32">
        <v>24983.57419827368</v>
      </c>
      <c r="AE115" s="32">
        <v>25252.902567895777</v>
      </c>
      <c r="AF115" s="32">
        <v>38824.355720139494</v>
      </c>
      <c r="AG115" s="32">
        <v>0.10428530989815989</v>
      </c>
      <c r="AH115" s="32">
        <v>1.0553779457200001E-2</v>
      </c>
      <c r="AI115" s="32">
        <v>0.23547103731479999</v>
      </c>
      <c r="AJ115" s="32">
        <v>0.52265869057891201</v>
      </c>
      <c r="AK115" s="32">
        <v>0.54485365258554896</v>
      </c>
      <c r="AL115" s="32">
        <v>0.57134706955413395</v>
      </c>
      <c r="AM115" s="32">
        <v>11804.3055332781</v>
      </c>
      <c r="AN115" s="32">
        <v>28750.656726167796</v>
      </c>
      <c r="AO115" s="32">
        <v>32820.912116912936</v>
      </c>
      <c r="AP115" s="32">
        <v>18067.593102002735</v>
      </c>
      <c r="AQ115" s="32">
        <v>2855.236364597617</v>
      </c>
      <c r="AR115" s="32">
        <v>8679.44756380527</v>
      </c>
      <c r="AS115" s="32">
        <v>7573.6122198939902</v>
      </c>
      <c r="AT115" s="32">
        <v>7609.7324220759892</v>
      </c>
      <c r="AU115" s="32">
        <v>7705.6909454159895</v>
      </c>
      <c r="AV115" s="32">
        <v>8386.768486265988</v>
      </c>
      <c r="AW115" s="32">
        <v>7844.5819771159995</v>
      </c>
      <c r="AX115" s="32">
        <v>8145.2495868019996</v>
      </c>
      <c r="AY115" s="32">
        <v>25139.891964456037</v>
      </c>
      <c r="AZ115" s="32">
        <v>21487.947194448432</v>
      </c>
      <c r="BA115" s="32">
        <v>22677.963402552912</v>
      </c>
      <c r="BB115" s="32">
        <v>28603.831473988404</v>
      </c>
      <c r="BC115" s="32">
        <v>26923.726666366994</v>
      </c>
      <c r="BD115" s="32">
        <v>25529.721153866994</v>
      </c>
    </row>
    <row r="116" spans="1:56" x14ac:dyDescent="0.3">
      <c r="A116">
        <v>710</v>
      </c>
      <c r="B116" t="s">
        <v>863</v>
      </c>
      <c r="C116" s="32">
        <v>21404.662638166999</v>
      </c>
      <c r="D116" s="32">
        <v>14217.46136923467</v>
      </c>
      <c r="E116" s="32">
        <v>13254.123237641026</v>
      </c>
      <c r="F116" s="32">
        <v>9258.7882686705871</v>
      </c>
      <c r="G116" s="32">
        <v>8815.2902538278286</v>
      </c>
      <c r="H116" s="32">
        <v>8370.4593478648658</v>
      </c>
      <c r="I116" s="32">
        <v>0</v>
      </c>
      <c r="J116" s="32">
        <v>0</v>
      </c>
      <c r="K116" s="32">
        <v>24.125844548655557</v>
      </c>
      <c r="L116" s="32">
        <v>187.23582534739941</v>
      </c>
      <c r="M116" s="32">
        <v>144.4504656566983</v>
      </c>
      <c r="N116" s="32">
        <v>145.3942974347307</v>
      </c>
      <c r="O116" s="32">
        <v>10156.038166988084</v>
      </c>
      <c r="P116" s="32">
        <v>8403.0401633432157</v>
      </c>
      <c r="Q116" s="32">
        <v>7748.4837834916452</v>
      </c>
      <c r="R116" s="32">
        <v>3942.8848918305057</v>
      </c>
      <c r="S116" s="32">
        <v>4010.1183909755409</v>
      </c>
      <c r="T116" s="32">
        <v>3579.5117317636491</v>
      </c>
      <c r="U116" s="32">
        <v>119442.15197651357</v>
      </c>
      <c r="V116" s="32">
        <v>116398.54956277375</v>
      </c>
      <c r="W116" s="32">
        <v>113643.15238640984</v>
      </c>
      <c r="X116" s="32">
        <v>110394.85821027639</v>
      </c>
      <c r="Y116" s="32">
        <v>104666.54448266677</v>
      </c>
      <c r="Z116" s="32">
        <v>76753.382714099964</v>
      </c>
      <c r="AA116" s="32">
        <v>15362.287381511998</v>
      </c>
      <c r="AB116" s="32">
        <v>15362.287381511998</v>
      </c>
      <c r="AC116" s="32">
        <v>15362.287381512097</v>
      </c>
      <c r="AD116" s="32">
        <v>22866.273158760494</v>
      </c>
      <c r="AE116" s="32">
        <v>33856.570711250497</v>
      </c>
      <c r="AF116" s="32">
        <v>33992.53031899489</v>
      </c>
      <c r="AG116" s="32">
        <v>17251.224520171418</v>
      </c>
      <c r="AH116" s="32">
        <v>11728.355480867322</v>
      </c>
      <c r="AI116" s="32">
        <v>16602.671018965779</v>
      </c>
      <c r="AJ116" s="32">
        <v>12371.712541890443</v>
      </c>
      <c r="AK116" s="32">
        <v>11212.96047754858</v>
      </c>
      <c r="AL116" s="32">
        <v>14487.571168421964</v>
      </c>
      <c r="AM116" s="32">
        <v>7931.6027385340076</v>
      </c>
      <c r="AN116" s="32">
        <v>10288.59993260153</v>
      </c>
      <c r="AO116" s="32">
        <v>11073.691045238987</v>
      </c>
      <c r="AP116" s="32">
        <v>8486.7592465928301</v>
      </c>
      <c r="AQ116" s="32">
        <v>7839.1805079302694</v>
      </c>
      <c r="AR116" s="32">
        <v>8234.7003769705789</v>
      </c>
      <c r="AS116" s="32">
        <v>24053.31632399798</v>
      </c>
      <c r="AT116" s="32">
        <v>23574.80063518598</v>
      </c>
      <c r="AU116" s="32">
        <v>24630.475685909987</v>
      </c>
      <c r="AV116" s="32">
        <v>26402.50662396989</v>
      </c>
      <c r="AW116" s="32">
        <v>27441.715228299989</v>
      </c>
      <c r="AX116" s="32">
        <v>26091.780342199891</v>
      </c>
      <c r="AY116" s="32">
        <v>2517.489301809997</v>
      </c>
      <c r="AZ116" s="32">
        <v>2207.7127582699982</v>
      </c>
      <c r="BA116" s="32">
        <v>2144.59559498</v>
      </c>
      <c r="BB116" s="32">
        <v>2074.5919896899968</v>
      </c>
      <c r="BC116" s="32">
        <v>2083.8858256699991</v>
      </c>
      <c r="BD116" s="32">
        <v>1588.1530611699991</v>
      </c>
    </row>
    <row r="117" spans="1:56" x14ac:dyDescent="0.3">
      <c r="A117">
        <v>711</v>
      </c>
      <c r="B117" t="s">
        <v>913</v>
      </c>
      <c r="C117" s="32">
        <v>30092.508191621619</v>
      </c>
      <c r="D117" s="32">
        <v>33230.277565694596</v>
      </c>
      <c r="E117" s="32">
        <v>27896.164867175838</v>
      </c>
      <c r="F117" s="32">
        <v>28371.452471191216</v>
      </c>
      <c r="G117" s="32">
        <v>29978.785391347297</v>
      </c>
      <c r="H117" s="32">
        <v>30815.037517974459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954.4186758511014</v>
      </c>
      <c r="P117" s="32">
        <v>807.93096499599176</v>
      </c>
      <c r="Q117" s="32">
        <v>653.75298498873565</v>
      </c>
      <c r="R117" s="32">
        <v>623.78247223527535</v>
      </c>
      <c r="S117" s="32">
        <v>529.83947372581872</v>
      </c>
      <c r="T117" s="32">
        <v>513.34541789743787</v>
      </c>
      <c r="U117" s="32">
        <v>5402.2755062841379</v>
      </c>
      <c r="V117" s="32">
        <v>5336.9847066731218</v>
      </c>
      <c r="W117" s="32">
        <v>5239.4696628583806</v>
      </c>
      <c r="X117" s="32">
        <v>5103.8278497852552</v>
      </c>
      <c r="Y117" s="32">
        <v>4911.4834777497135</v>
      </c>
      <c r="Z117" s="32">
        <v>4430.4202111047589</v>
      </c>
      <c r="AA117" s="32">
        <v>1327.1007749877999</v>
      </c>
      <c r="AB117" s="32">
        <v>1327.1007749877999</v>
      </c>
      <c r="AC117" s="32">
        <v>1327.1007749877999</v>
      </c>
      <c r="AD117" s="32">
        <v>1948.8654700720958</v>
      </c>
      <c r="AE117" s="32">
        <v>1900.1897395795988</v>
      </c>
      <c r="AF117" s="32">
        <v>2103.4480307964986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242.19653436737539</v>
      </c>
      <c r="AN117" s="32">
        <v>243.33106106121642</v>
      </c>
      <c r="AO117" s="32">
        <v>157.79964892782155</v>
      </c>
      <c r="AP117" s="32">
        <v>167.77248654352076</v>
      </c>
      <c r="AQ117" s="32">
        <v>195.29577144955874</v>
      </c>
      <c r="AR117" s="32">
        <v>131.9047758403139</v>
      </c>
      <c r="AS117" s="32">
        <v>909.66695353299997</v>
      </c>
      <c r="AT117" s="32">
        <v>850.41071911799872</v>
      </c>
      <c r="AU117" s="32">
        <v>686.33247555999992</v>
      </c>
      <c r="AV117" s="32">
        <v>781.07933299299884</v>
      </c>
      <c r="AW117" s="32">
        <v>838.08437834999791</v>
      </c>
      <c r="AX117" s="32">
        <v>698.20118499399996</v>
      </c>
      <c r="AY117" s="32">
        <v>515.76042783583796</v>
      </c>
      <c r="AZ117" s="32">
        <v>482.53518322572916</v>
      </c>
      <c r="BA117" s="32">
        <v>457.06840056320965</v>
      </c>
      <c r="BB117" s="32">
        <v>457.36367548042773</v>
      </c>
      <c r="BC117" s="32">
        <v>443.6103326249256</v>
      </c>
      <c r="BD117" s="32">
        <v>433.37376962492561</v>
      </c>
    </row>
    <row r="118" spans="1:56" x14ac:dyDescent="0.3">
      <c r="A118">
        <v>712</v>
      </c>
      <c r="B118" t="s">
        <v>749</v>
      </c>
      <c r="C118" s="32">
        <v>6271.53292856999</v>
      </c>
      <c r="D118" s="32">
        <v>7981.5335131119973</v>
      </c>
      <c r="E118" s="32">
        <v>6096.3329224799882</v>
      </c>
      <c r="F118" s="32">
        <v>4156.6041320749991</v>
      </c>
      <c r="G118" s="32">
        <v>2948.2324869699796</v>
      </c>
      <c r="H118" s="32">
        <v>2485.4541001519901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11061.645356250781</v>
      </c>
      <c r="P118" s="32">
        <v>10157.466294547654</v>
      </c>
      <c r="Q118" s="32">
        <v>7620.7038748081786</v>
      </c>
      <c r="R118" s="32">
        <v>5252.3526234442788</v>
      </c>
      <c r="S118" s="32">
        <v>10955.453087510605</v>
      </c>
      <c r="T118" s="32">
        <v>10448.184109312015</v>
      </c>
      <c r="U118" s="32">
        <v>71243.715448902934</v>
      </c>
      <c r="V118" s="32">
        <v>69582.119917389966</v>
      </c>
      <c r="W118" s="32">
        <v>68093.424026955239</v>
      </c>
      <c r="X118" s="32">
        <v>66218.765506008102</v>
      </c>
      <c r="Y118" s="32">
        <v>62726.596618762662</v>
      </c>
      <c r="Z118" s="32">
        <v>55365.629886982795</v>
      </c>
      <c r="AA118" s="32">
        <v>36215.496140167495</v>
      </c>
      <c r="AB118" s="32">
        <v>36215.496140167495</v>
      </c>
      <c r="AC118" s="32">
        <v>36215.496140167372</v>
      </c>
      <c r="AD118" s="32">
        <v>36606.39655361644</v>
      </c>
      <c r="AE118" s="32">
        <v>39741.300977268991</v>
      </c>
      <c r="AF118" s="32">
        <v>44279.227883861073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14185.596321220068</v>
      </c>
      <c r="AN118" s="32">
        <v>17516.203359499214</v>
      </c>
      <c r="AO118" s="32">
        <v>11352.634446939384</v>
      </c>
      <c r="AP118" s="32">
        <v>17016.641752085798</v>
      </c>
      <c r="AQ118" s="32">
        <v>21814.19156308673</v>
      </c>
      <c r="AR118" s="32">
        <v>18699.899150947655</v>
      </c>
      <c r="AS118" s="32">
        <v>18873.353150501993</v>
      </c>
      <c r="AT118" s="32">
        <v>17908.574975287993</v>
      </c>
      <c r="AU118" s="32">
        <v>19502.226209333989</v>
      </c>
      <c r="AV118" s="32">
        <v>19106.817055941989</v>
      </c>
      <c r="AW118" s="32">
        <v>19467.223976479989</v>
      </c>
      <c r="AX118" s="32">
        <v>19024.181790539991</v>
      </c>
      <c r="AY118" s="32">
        <v>24666.963815229468</v>
      </c>
      <c r="AZ118" s="32">
        <v>24725.339714742266</v>
      </c>
      <c r="BA118" s="32">
        <v>22000.758023741688</v>
      </c>
      <c r="BB118" s="32">
        <v>19385.656686574966</v>
      </c>
      <c r="BC118" s="32">
        <v>18084.147050635565</v>
      </c>
      <c r="BD118" s="32">
        <v>17797.616226775666</v>
      </c>
    </row>
    <row r="119" spans="1:56" x14ac:dyDescent="0.3">
      <c r="A119">
        <v>713</v>
      </c>
      <c r="B119" t="s">
        <v>862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1177.8243303156653</v>
      </c>
      <c r="P119" s="32">
        <v>1033.6738115637831</v>
      </c>
      <c r="Q119" s="32">
        <v>854.38356619083356</v>
      </c>
      <c r="R119" s="32">
        <v>660.91031809266042</v>
      </c>
      <c r="S119" s="32">
        <v>489.20841971066682</v>
      </c>
      <c r="T119" s="32">
        <v>449.47739845057117</v>
      </c>
      <c r="U119" s="32">
        <v>33694.668591425696</v>
      </c>
      <c r="V119" s="32">
        <v>32673.98174474985</v>
      </c>
      <c r="W119" s="32">
        <v>31857.537556982919</v>
      </c>
      <c r="X119" s="32">
        <v>31033.892651193371</v>
      </c>
      <c r="Y119" s="32">
        <v>29363.506685061646</v>
      </c>
      <c r="Z119" s="32">
        <v>26834.646745309954</v>
      </c>
      <c r="AA119" s="32">
        <v>21.355602599300003</v>
      </c>
      <c r="AB119" s="32">
        <v>21.355602599300003</v>
      </c>
      <c r="AC119" s="32">
        <v>21.355602599299978</v>
      </c>
      <c r="AD119" s="32">
        <v>9.2215501034999789</v>
      </c>
      <c r="AE119" s="32">
        <v>4.1015959577999999</v>
      </c>
      <c r="AF119" s="32">
        <v>19.031679962799991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827.15100086500001</v>
      </c>
      <c r="AN119" s="32">
        <v>1025.7282372682</v>
      </c>
      <c r="AO119" s="32">
        <v>1170.4543326709968</v>
      </c>
      <c r="AP119" s="32">
        <v>1202.4019759826947</v>
      </c>
      <c r="AQ119" s="32">
        <v>1226.0432875530889</v>
      </c>
      <c r="AR119" s="32">
        <v>769.97697991959546</v>
      </c>
      <c r="AS119" s="32">
        <v>12728.455641911989</v>
      </c>
      <c r="AT119" s="32">
        <v>12466.282714043989</v>
      </c>
      <c r="AU119" s="32">
        <v>12782.873888457998</v>
      </c>
      <c r="AV119" s="32">
        <v>13203.399098687998</v>
      </c>
      <c r="AW119" s="32">
        <v>12899.42837054998</v>
      </c>
      <c r="AX119" s="32">
        <v>12948.669002081977</v>
      </c>
      <c r="AY119" s="32">
        <v>1919.6095208103216</v>
      </c>
      <c r="AZ119" s="32">
        <v>1781.1930584151655</v>
      </c>
      <c r="BA119" s="32">
        <v>1637.0072412398974</v>
      </c>
      <c r="BB119" s="32">
        <v>1530.6606563967973</v>
      </c>
      <c r="BC119" s="32">
        <v>1483.4034353381037</v>
      </c>
      <c r="BD119" s="32">
        <v>1437.0961315881138</v>
      </c>
    </row>
    <row r="120" spans="1:56" x14ac:dyDescent="0.3">
      <c r="A120">
        <v>715</v>
      </c>
      <c r="B120" t="s">
        <v>709</v>
      </c>
      <c r="C120" s="32">
        <v>24055.433262099999</v>
      </c>
      <c r="D120" s="32">
        <v>33367.512341100002</v>
      </c>
      <c r="E120" s="32">
        <v>28067.566087900002</v>
      </c>
      <c r="F120" s="32">
        <v>28052.481460039999</v>
      </c>
      <c r="G120" s="32">
        <v>27496.261160600003</v>
      </c>
      <c r="H120" s="32">
        <v>24094.530179899997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2798.1532797577966</v>
      </c>
      <c r="P120" s="32">
        <v>1943.139932644405</v>
      </c>
      <c r="Q120" s="32">
        <v>1971.0385005402757</v>
      </c>
      <c r="R120" s="32">
        <v>1117.0214315612172</v>
      </c>
      <c r="S120" s="32">
        <v>830.82090286824689</v>
      </c>
      <c r="T120" s="32">
        <v>735.76147359006177</v>
      </c>
      <c r="U120" s="32">
        <v>39752.763162818061</v>
      </c>
      <c r="V120" s="32">
        <v>38849.294955091711</v>
      </c>
      <c r="W120" s="32">
        <v>38059.12588231227</v>
      </c>
      <c r="X120" s="32">
        <v>37006.971353497021</v>
      </c>
      <c r="Y120" s="32">
        <v>35041.881210906358</v>
      </c>
      <c r="Z120" s="32">
        <v>31603.2257687991</v>
      </c>
      <c r="AA120" s="32">
        <v>413.35077784099997</v>
      </c>
      <c r="AB120" s="32">
        <v>413.35077784099997</v>
      </c>
      <c r="AC120" s="32">
        <v>413.35077784099769</v>
      </c>
      <c r="AD120" s="32">
        <v>441.82628209540002</v>
      </c>
      <c r="AE120" s="32">
        <v>434.6343469158989</v>
      </c>
      <c r="AF120" s="32">
        <v>416.74881653819898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4245.0887778406905</v>
      </c>
      <c r="AN120" s="32">
        <v>3911.18460152329</v>
      </c>
      <c r="AO120" s="32">
        <v>6194.3521734744827</v>
      </c>
      <c r="AP120" s="32">
        <v>3020.0324997658386</v>
      </c>
      <c r="AQ120" s="32">
        <v>1700.3344170023513</v>
      </c>
      <c r="AR120" s="32">
        <v>1489.5423128438322</v>
      </c>
      <c r="AS120" s="32">
        <v>8029.5799743959997</v>
      </c>
      <c r="AT120" s="32">
        <v>8022.1028202079779</v>
      </c>
      <c r="AU120" s="32">
        <v>8006.054483296999</v>
      </c>
      <c r="AV120" s="32">
        <v>8427.7500429289794</v>
      </c>
      <c r="AW120" s="32">
        <v>8588.7083737549892</v>
      </c>
      <c r="AX120" s="32">
        <v>8670.0402602429785</v>
      </c>
      <c r="AY120" s="32">
        <v>5368.8063511567279</v>
      </c>
      <c r="AZ120" s="32">
        <v>4870.2848587254575</v>
      </c>
      <c r="BA120" s="32">
        <v>4087.953854313258</v>
      </c>
      <c r="BB120" s="32">
        <v>4341.8571469574672</v>
      </c>
      <c r="BC120" s="32">
        <v>3775.5302578701308</v>
      </c>
      <c r="BD120" s="32">
        <v>3714.5530356201307</v>
      </c>
    </row>
    <row r="121" spans="1:56" x14ac:dyDescent="0.3">
      <c r="A121">
        <v>716</v>
      </c>
      <c r="B121" t="s">
        <v>838</v>
      </c>
      <c r="C121" s="32">
        <v>24335.297365053499</v>
      </c>
      <c r="D121" s="32">
        <v>22481.8358995692</v>
      </c>
      <c r="E121" s="32">
        <v>21259.103900035101</v>
      </c>
      <c r="F121" s="32">
        <v>24092.9529114787</v>
      </c>
      <c r="G121" s="32">
        <v>11089.576060359901</v>
      </c>
      <c r="H121" s="32">
        <v>11551.380807940001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1267.9390310649194</v>
      </c>
      <c r="P121" s="32">
        <v>2066.9758907175669</v>
      </c>
      <c r="Q121" s="32">
        <v>2189.2616651187745</v>
      </c>
      <c r="R121" s="32">
        <v>1420.1032770214338</v>
      </c>
      <c r="S121" s="32">
        <v>1333.9514611002739</v>
      </c>
      <c r="T121" s="32">
        <v>1248.5700884521939</v>
      </c>
      <c r="U121" s="32">
        <v>27150.177145816771</v>
      </c>
      <c r="V121" s="32">
        <v>26531.663198121343</v>
      </c>
      <c r="W121" s="32">
        <v>26008.082642752503</v>
      </c>
      <c r="X121" s="32">
        <v>25260.832292414034</v>
      </c>
      <c r="Y121" s="32">
        <v>24006.381218912498</v>
      </c>
      <c r="Z121" s="32">
        <v>21420.118781744419</v>
      </c>
      <c r="AA121" s="32">
        <v>571.31470869370003</v>
      </c>
      <c r="AB121" s="32">
        <v>571.31470869370003</v>
      </c>
      <c r="AC121" s="32">
        <v>571.31470869369775</v>
      </c>
      <c r="AD121" s="32">
        <v>471.2685292038999</v>
      </c>
      <c r="AE121" s="32">
        <v>439.76102312769973</v>
      </c>
      <c r="AF121" s="32">
        <v>552.94790504789864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3400.9590935898241</v>
      </c>
      <c r="AN121" s="32">
        <v>6411.2967265383004</v>
      </c>
      <c r="AO121" s="32">
        <v>8044.3505192839084</v>
      </c>
      <c r="AP121" s="32">
        <v>9149.7596873391722</v>
      </c>
      <c r="AQ121" s="32">
        <v>9057.924702248376</v>
      </c>
      <c r="AR121" s="32">
        <v>10101.163403290904</v>
      </c>
      <c r="AS121" s="32">
        <v>24443.59134376399</v>
      </c>
      <c r="AT121" s="32">
        <v>23526.56387510198</v>
      </c>
      <c r="AU121" s="32">
        <v>25945.222955135978</v>
      </c>
      <c r="AV121" s="32">
        <v>26114.461523767972</v>
      </c>
      <c r="AW121" s="32">
        <v>26865.761490699981</v>
      </c>
      <c r="AX121" s="32">
        <v>27066.112888829994</v>
      </c>
      <c r="AY121" s="32">
        <v>40577.843266537326</v>
      </c>
      <c r="AZ121" s="32">
        <v>37518.893442700224</v>
      </c>
      <c r="BA121" s="32">
        <v>32426.856041004256</v>
      </c>
      <c r="BB121" s="32">
        <v>29217.069284298075</v>
      </c>
      <c r="BC121" s="32">
        <v>27328.304107651693</v>
      </c>
      <c r="BD121" s="32">
        <v>25503.151332651792</v>
      </c>
    </row>
    <row r="122" spans="1:56" x14ac:dyDescent="0.3">
      <c r="A122">
        <v>729</v>
      </c>
      <c r="B122" t="s">
        <v>664</v>
      </c>
      <c r="C122" s="32">
        <v>804.62329999999997</v>
      </c>
      <c r="D122" s="32">
        <v>754.7342592</v>
      </c>
      <c r="E122" s="32">
        <v>1208.9985839000001</v>
      </c>
      <c r="F122" s="32">
        <v>1145.8211245799998</v>
      </c>
      <c r="G122" s="32">
        <v>1004.9488219799999</v>
      </c>
      <c r="H122" s="32">
        <v>1234.4120256599999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7698.1516253604386</v>
      </c>
      <c r="P122" s="32">
        <v>5587.585150750414</v>
      </c>
      <c r="Q122" s="32">
        <v>5718.0560604899802</v>
      </c>
      <c r="R122" s="32">
        <v>4384.8322407150081</v>
      </c>
      <c r="S122" s="32">
        <v>3655.0516914048421</v>
      </c>
      <c r="T122" s="32">
        <v>3177.7163077473742</v>
      </c>
      <c r="U122" s="32">
        <v>14287.772875911161</v>
      </c>
      <c r="V122" s="32">
        <v>14044.517189547783</v>
      </c>
      <c r="W122" s="32">
        <v>13751.864402319359</v>
      </c>
      <c r="X122" s="32">
        <v>13239.615293137318</v>
      </c>
      <c r="Y122" s="32">
        <v>12836.603789433437</v>
      </c>
      <c r="Z122" s="32">
        <v>11166.055070240771</v>
      </c>
      <c r="AA122" s="32">
        <v>48346.117609791399</v>
      </c>
      <c r="AB122" s="32">
        <v>48346.117609791399</v>
      </c>
      <c r="AC122" s="32">
        <v>48346.117609791276</v>
      </c>
      <c r="AD122" s="32">
        <v>52171.259170410362</v>
      </c>
      <c r="AE122" s="32">
        <v>48701.015325780194</v>
      </c>
      <c r="AF122" s="32">
        <v>50667.627372691371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3089.2365830600684</v>
      </c>
      <c r="AN122" s="32">
        <v>3521.2960285276095</v>
      </c>
      <c r="AO122" s="32">
        <v>3896.0412009242018</v>
      </c>
      <c r="AP122" s="32">
        <v>3409.8391749969683</v>
      </c>
      <c r="AQ122" s="32">
        <v>2549.6231407244636</v>
      </c>
      <c r="AR122" s="32">
        <v>1899.341343437316</v>
      </c>
      <c r="AS122" s="32">
        <v>3722.665541771999</v>
      </c>
      <c r="AT122" s="32">
        <v>3502.1671993569989</v>
      </c>
      <c r="AU122" s="32">
        <v>3664.955645357998</v>
      </c>
      <c r="AV122" s="32">
        <v>3806.7980519349885</v>
      </c>
      <c r="AW122" s="32">
        <v>3639.8013040589876</v>
      </c>
      <c r="AX122" s="32">
        <v>3560.0691829659991</v>
      </c>
      <c r="AY122" s="32">
        <v>3735.0266309312146</v>
      </c>
      <c r="AZ122" s="32">
        <v>3366.3918381428962</v>
      </c>
      <c r="BA122" s="32">
        <v>2869.4845053607455</v>
      </c>
      <c r="BB122" s="32">
        <v>2504.599604383774</v>
      </c>
      <c r="BC122" s="32">
        <v>2296.8248823040267</v>
      </c>
      <c r="BD122" s="32">
        <v>2146.7048860540267</v>
      </c>
    </row>
    <row r="123" spans="1:56" x14ac:dyDescent="0.3">
      <c r="A123">
        <v>805</v>
      </c>
      <c r="B123" t="s">
        <v>832</v>
      </c>
      <c r="C123" s="32">
        <v>2150344.9533354989</v>
      </c>
      <c r="D123" s="32">
        <v>1884172.9211738789</v>
      </c>
      <c r="E123" s="32">
        <v>2148856.10668841</v>
      </c>
      <c r="F123" s="32">
        <v>2313645.460424013</v>
      </c>
      <c r="G123" s="32">
        <v>2053516.8107398981</v>
      </c>
      <c r="H123" s="32">
        <v>1791461.436812141</v>
      </c>
      <c r="I123" s="32">
        <v>0</v>
      </c>
      <c r="J123" s="32">
        <v>0</v>
      </c>
      <c r="K123" s="32">
        <v>0</v>
      </c>
      <c r="L123" s="32">
        <v>68.361728815618221</v>
      </c>
      <c r="M123" s="32">
        <v>52.967293700650664</v>
      </c>
      <c r="N123" s="32">
        <v>15.394435114967447</v>
      </c>
      <c r="O123" s="32">
        <v>5039.7477076708792</v>
      </c>
      <c r="P123" s="32">
        <v>7755.0076519180448</v>
      </c>
      <c r="Q123" s="32">
        <v>4968.8065149323911</v>
      </c>
      <c r="R123" s="32">
        <v>2913.7550414421471</v>
      </c>
      <c r="S123" s="32">
        <v>3021.036874587202</v>
      </c>
      <c r="T123" s="32">
        <v>5820.1751093444609</v>
      </c>
      <c r="U123" s="32">
        <v>46444.786059078637</v>
      </c>
      <c r="V123" s="32">
        <v>45417.374262343343</v>
      </c>
      <c r="W123" s="32">
        <v>44475.665892428013</v>
      </c>
      <c r="X123" s="32">
        <v>43554.466713074667</v>
      </c>
      <c r="Y123" s="32">
        <v>40741.143448170544</v>
      </c>
      <c r="Z123" s="32">
        <v>36062.414568777007</v>
      </c>
      <c r="AA123" s="32">
        <v>19560.739398153502</v>
      </c>
      <c r="AB123" s="32">
        <v>19560.739398153502</v>
      </c>
      <c r="AC123" s="32">
        <v>19560.739398153564</v>
      </c>
      <c r="AD123" s="32">
        <v>28448.040213569264</v>
      </c>
      <c r="AE123" s="32">
        <v>31731.598512059576</v>
      </c>
      <c r="AF123" s="32">
        <v>35323.952020235847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5199.0088311126647</v>
      </c>
      <c r="AN123" s="32">
        <v>15168.479908622907</v>
      </c>
      <c r="AO123" s="32">
        <v>22027.623025846049</v>
      </c>
      <c r="AP123" s="32">
        <v>23011.996799025368</v>
      </c>
      <c r="AQ123" s="32">
        <v>24548.181598701023</v>
      </c>
      <c r="AR123" s="32">
        <v>45586.394907669193</v>
      </c>
      <c r="AS123" s="32">
        <v>2638.5008546409999</v>
      </c>
      <c r="AT123" s="32">
        <v>2693.8083810889989</v>
      </c>
      <c r="AU123" s="32">
        <v>2678.7456202299986</v>
      </c>
      <c r="AV123" s="32">
        <v>2694.6654842049993</v>
      </c>
      <c r="AW123" s="32">
        <v>2984.9094871089974</v>
      </c>
      <c r="AX123" s="32">
        <v>3080.6395661089978</v>
      </c>
      <c r="AY123" s="32">
        <v>9182.9576519830989</v>
      </c>
      <c r="AZ123" s="32">
        <v>8039.3505258401083</v>
      </c>
      <c r="BA123" s="32">
        <v>7967.7382734960192</v>
      </c>
      <c r="BB123" s="32">
        <v>6221.0736939760127</v>
      </c>
      <c r="BC123" s="32">
        <v>5863.5783659161816</v>
      </c>
      <c r="BD123" s="32">
        <v>6381.1281632561813</v>
      </c>
    </row>
    <row r="124" spans="1:56" x14ac:dyDescent="0.3">
      <c r="A124">
        <v>806</v>
      </c>
      <c r="B124" t="s">
        <v>879</v>
      </c>
      <c r="C124" s="32">
        <v>2032.709223841</v>
      </c>
      <c r="D124" s="32">
        <v>4434.0624943699895</v>
      </c>
      <c r="E124" s="32">
        <v>5510.0554750679894</v>
      </c>
      <c r="F124" s="32">
        <v>2183.6743695779942</v>
      </c>
      <c r="G124" s="32">
        <v>1674.0447784868311</v>
      </c>
      <c r="H124" s="32">
        <v>3078.0815946799889</v>
      </c>
      <c r="I124" s="32">
        <v>0</v>
      </c>
      <c r="J124" s="32">
        <v>0</v>
      </c>
      <c r="K124" s="32">
        <v>0</v>
      </c>
      <c r="L124" s="32">
        <v>0</v>
      </c>
      <c r="M124" s="32">
        <v>397.13931600315777</v>
      </c>
      <c r="N124" s="32">
        <v>0</v>
      </c>
      <c r="O124" s="32">
        <v>12801.572284802991</v>
      </c>
      <c r="P124" s="32">
        <v>13847.634054558035</v>
      </c>
      <c r="Q124" s="32">
        <v>10779.61787262444</v>
      </c>
      <c r="R124" s="32">
        <v>9199.0293914471877</v>
      </c>
      <c r="S124" s="32">
        <v>9865.20747269196</v>
      </c>
      <c r="T124" s="32">
        <v>7843.5829622520496</v>
      </c>
      <c r="U124" s="32">
        <v>31733.724334414048</v>
      </c>
      <c r="V124" s="32">
        <v>30903.75253198409</v>
      </c>
      <c r="W124" s="32">
        <v>30122.604638727422</v>
      </c>
      <c r="X124" s="32">
        <v>29656.403775479026</v>
      </c>
      <c r="Y124" s="32">
        <v>27659.86554752112</v>
      </c>
      <c r="Z124" s="32">
        <v>24551.043725141837</v>
      </c>
      <c r="AA124" s="32">
        <v>410.09564640199898</v>
      </c>
      <c r="AB124" s="32">
        <v>410.09564640199898</v>
      </c>
      <c r="AC124" s="32">
        <v>410.09564640199903</v>
      </c>
      <c r="AD124" s="32">
        <v>531.68307801679873</v>
      </c>
      <c r="AE124" s="32">
        <v>407.99112379129889</v>
      </c>
      <c r="AF124" s="32">
        <v>388.27583741879982</v>
      </c>
      <c r="AG124" s="32">
        <v>420.61913336089412</v>
      </c>
      <c r="AH124" s="32">
        <v>479.28587128114748</v>
      </c>
      <c r="AI124" s="32">
        <v>286.33516754040312</v>
      </c>
      <c r="AJ124" s="32">
        <v>101.21217887409281</v>
      </c>
      <c r="AK124" s="32">
        <v>0.34941937924654798</v>
      </c>
      <c r="AL124" s="32">
        <v>0.35316746298751994</v>
      </c>
      <c r="AM124" s="32">
        <v>6557.4608897603321</v>
      </c>
      <c r="AN124" s="32">
        <v>14454.616860488173</v>
      </c>
      <c r="AO124" s="32">
        <v>10650.417100358374</v>
      </c>
      <c r="AP124" s="32">
        <v>4714.1707465697391</v>
      </c>
      <c r="AQ124" s="32">
        <v>3588.770035128608</v>
      </c>
      <c r="AR124" s="32">
        <v>3348.7137935843812</v>
      </c>
      <c r="AS124" s="32">
        <v>14910.307402268001</v>
      </c>
      <c r="AT124" s="32">
        <v>14871.691810053981</v>
      </c>
      <c r="AU124" s="32">
        <v>14472.18393426197</v>
      </c>
      <c r="AV124" s="32">
        <v>14936.204786515991</v>
      </c>
      <c r="AW124" s="32">
        <v>15508.761582751989</v>
      </c>
      <c r="AX124" s="32">
        <v>16314.65896012797</v>
      </c>
      <c r="AY124" s="32">
        <v>45573.019401761841</v>
      </c>
      <c r="AZ124" s="32">
        <v>42606.684393823685</v>
      </c>
      <c r="BA124" s="32">
        <v>40821.686675401812</v>
      </c>
      <c r="BB124" s="32">
        <v>38974.735738725904</v>
      </c>
      <c r="BC124" s="32">
        <v>37208.964432116903</v>
      </c>
      <c r="BD124" s="32">
        <v>34624.817507117004</v>
      </c>
    </row>
    <row r="125" spans="1:56" x14ac:dyDescent="0.3">
      <c r="A125">
        <v>807</v>
      </c>
      <c r="B125" t="s">
        <v>819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169.30898891999999</v>
      </c>
      <c r="I125" s="32">
        <v>0</v>
      </c>
      <c r="J125" s="32">
        <v>3252.2891742213678</v>
      </c>
      <c r="K125" s="32">
        <v>234.994552140536</v>
      </c>
      <c r="L125" s="32">
        <v>89.874796638655312</v>
      </c>
      <c r="M125" s="32">
        <v>77.530084033613406</v>
      </c>
      <c r="N125" s="32">
        <v>96.996746218487203</v>
      </c>
      <c r="O125" s="32">
        <v>3837.750353485339</v>
      </c>
      <c r="P125" s="32">
        <v>2734.0902010616373</v>
      </c>
      <c r="Q125" s="32">
        <v>1287.1972407459789</v>
      </c>
      <c r="R125" s="32">
        <v>879.90486899272241</v>
      </c>
      <c r="S125" s="32">
        <v>867.78973455052324</v>
      </c>
      <c r="T125" s="32">
        <v>812.05463504133013</v>
      </c>
      <c r="U125" s="32">
        <v>15456.495482917866</v>
      </c>
      <c r="V125" s="32">
        <v>15185.337354150241</v>
      </c>
      <c r="W125" s="32">
        <v>15111.946669979061</v>
      </c>
      <c r="X125" s="32">
        <v>14917.332336595608</v>
      </c>
      <c r="Y125" s="32">
        <v>14085.008813997014</v>
      </c>
      <c r="Z125" s="32">
        <v>12493.364668762881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70.239043266326178</v>
      </c>
      <c r="AH125" s="32">
        <v>68.230042021347984</v>
      </c>
      <c r="AI125" s="32">
        <v>140.96111334759991</v>
      </c>
      <c r="AJ125" s="32">
        <v>99.781318392204525</v>
      </c>
      <c r="AK125" s="32">
        <v>40.52347084074988</v>
      </c>
      <c r="AL125" s="32">
        <v>51.873878555796509</v>
      </c>
      <c r="AM125" s="32">
        <v>4050.5088485992314</v>
      </c>
      <c r="AN125" s="32">
        <v>4650.67190536202</v>
      </c>
      <c r="AO125" s="32">
        <v>2494.1084375366559</v>
      </c>
      <c r="AP125" s="32">
        <v>1235.4298813040209</v>
      </c>
      <c r="AQ125" s="32">
        <v>1198.9662797127339</v>
      </c>
      <c r="AR125" s="32">
        <v>1130.1439067546062</v>
      </c>
      <c r="AS125" s="32">
        <v>5467.458552008</v>
      </c>
      <c r="AT125" s="32">
        <v>5620.0301668709799</v>
      </c>
      <c r="AU125" s="32">
        <v>5895.5300377529993</v>
      </c>
      <c r="AV125" s="32">
        <v>5914.7891408739797</v>
      </c>
      <c r="AW125" s="32">
        <v>5831.086228838999</v>
      </c>
      <c r="AX125" s="32">
        <v>5873.3645022869896</v>
      </c>
      <c r="AY125" s="32">
        <v>8243.6504268512217</v>
      </c>
      <c r="AZ125" s="32">
        <v>8142.2825547047942</v>
      </c>
      <c r="BA125" s="32">
        <v>7281.1679737231634</v>
      </c>
      <c r="BB125" s="32">
        <v>6314.8681159062453</v>
      </c>
      <c r="BC125" s="32">
        <v>6147.9825489164969</v>
      </c>
      <c r="BD125" s="32">
        <v>5841.6834064164968</v>
      </c>
    </row>
    <row r="126" spans="1:56" x14ac:dyDescent="0.3">
      <c r="A126">
        <v>811</v>
      </c>
      <c r="B126" t="s">
        <v>874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344.91465829800461</v>
      </c>
      <c r="P126" s="32">
        <v>310.24002225823301</v>
      </c>
      <c r="Q126" s="32">
        <v>196.55358086353539</v>
      </c>
      <c r="R126" s="32">
        <v>181.53660718093769</v>
      </c>
      <c r="S126" s="32">
        <v>188.75229251994728</v>
      </c>
      <c r="T126" s="32">
        <v>170.3042440789558</v>
      </c>
      <c r="U126" s="32">
        <v>2618.2685385251989</v>
      </c>
      <c r="V126" s="32">
        <v>2565.6062578081765</v>
      </c>
      <c r="W126" s="32">
        <v>2528.1117917169513</v>
      </c>
      <c r="X126" s="32">
        <v>2527.1126106094534</v>
      </c>
      <c r="Y126" s="32">
        <v>2345.0972733531135</v>
      </c>
      <c r="Z126" s="32">
        <v>2067.3247870003793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593.46176800139904</v>
      </c>
      <c r="AN126" s="32">
        <v>638.64766263815454</v>
      </c>
      <c r="AO126" s="32">
        <v>824.74709719315229</v>
      </c>
      <c r="AP126" s="32">
        <v>551.1746889918652</v>
      </c>
      <c r="AQ126" s="32">
        <v>503.81175551638393</v>
      </c>
      <c r="AR126" s="32">
        <v>519.0639983964569</v>
      </c>
      <c r="AS126" s="32">
        <v>3629.8647425989989</v>
      </c>
      <c r="AT126" s="32">
        <v>3797.6948526479982</v>
      </c>
      <c r="AU126" s="32">
        <v>3938.0968551219889</v>
      </c>
      <c r="AV126" s="32">
        <v>3641.9824581759985</v>
      </c>
      <c r="AW126" s="32">
        <v>3379.3498461609888</v>
      </c>
      <c r="AX126" s="32">
        <v>3434.1663246789872</v>
      </c>
      <c r="AY126" s="32">
        <v>66.831499559405273</v>
      </c>
      <c r="AZ126" s="32">
        <v>65.037258358423713</v>
      </c>
      <c r="BA126" s="32">
        <v>73.61981349382944</v>
      </c>
      <c r="BB126" s="32">
        <v>67.042536917381938</v>
      </c>
      <c r="BC126" s="32">
        <v>66.013372098229851</v>
      </c>
      <c r="BD126" s="32">
        <v>65.199839398229756</v>
      </c>
    </row>
    <row r="127" spans="1:56" x14ac:dyDescent="0.3">
      <c r="A127">
        <v>814</v>
      </c>
      <c r="B127" t="s">
        <v>599</v>
      </c>
      <c r="C127" s="32">
        <v>558026.83538449998</v>
      </c>
      <c r="D127" s="32">
        <v>610944.526366935</v>
      </c>
      <c r="E127" s="32">
        <v>601585.31716169603</v>
      </c>
      <c r="F127" s="32">
        <v>585331.87023312761</v>
      </c>
      <c r="G127" s="32">
        <v>526635.77157036809</v>
      </c>
      <c r="H127" s="32">
        <v>539205.7999706812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2358.1283479850149</v>
      </c>
      <c r="P127" s="32">
        <v>1926.8815475212259</v>
      </c>
      <c r="Q127" s="32">
        <v>1323.165577824313</v>
      </c>
      <c r="R127" s="32">
        <v>1027.5273176025919</v>
      </c>
      <c r="S127" s="32">
        <v>1024.0061876891862</v>
      </c>
      <c r="T127" s="32">
        <v>947.970762607908</v>
      </c>
      <c r="U127" s="32">
        <v>24906.182092288564</v>
      </c>
      <c r="V127" s="32">
        <v>24338.872572163389</v>
      </c>
      <c r="W127" s="32">
        <v>24097.658638392211</v>
      </c>
      <c r="X127" s="32">
        <v>23522.971009863228</v>
      </c>
      <c r="Y127" s="32">
        <v>22009.684546685679</v>
      </c>
      <c r="Z127" s="32">
        <v>19538.700950748826</v>
      </c>
      <c r="AA127" s="32">
        <v>9303.1197423486992</v>
      </c>
      <c r="AB127" s="32">
        <v>9303.1197423486992</v>
      </c>
      <c r="AC127" s="32">
        <v>9303.1197423486974</v>
      </c>
      <c r="AD127" s="32">
        <v>12825.283605495486</v>
      </c>
      <c r="AE127" s="32">
        <v>14662.129953427688</v>
      </c>
      <c r="AF127" s="32">
        <v>15885.268094240999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5256.2186339816999</v>
      </c>
      <c r="AN127" s="32">
        <v>5804.7500306891907</v>
      </c>
      <c r="AO127" s="32">
        <v>5137.1152083370425</v>
      </c>
      <c r="AP127" s="32">
        <v>4399.6992434495533</v>
      </c>
      <c r="AQ127" s="32">
        <v>4159.6264589390403</v>
      </c>
      <c r="AR127" s="32">
        <v>11149.055363071051</v>
      </c>
      <c r="AS127" s="32">
        <v>2848.8110551829977</v>
      </c>
      <c r="AT127" s="32">
        <v>2835.9037112029891</v>
      </c>
      <c r="AU127" s="32">
        <v>3186.7188641529865</v>
      </c>
      <c r="AV127" s="32">
        <v>3540.6050516209989</v>
      </c>
      <c r="AW127" s="32">
        <v>3441.1702438619886</v>
      </c>
      <c r="AX127" s="32">
        <v>3520.563242063989</v>
      </c>
      <c r="AY127" s="32">
        <v>762.26909616660578</v>
      </c>
      <c r="AZ127" s="32">
        <v>711.61781309017408</v>
      </c>
      <c r="BA127" s="32">
        <v>687.93445069105962</v>
      </c>
      <c r="BB127" s="32">
        <v>661.27933368019944</v>
      </c>
      <c r="BC127" s="32">
        <v>646.99688765600513</v>
      </c>
      <c r="BD127" s="32">
        <v>631.98081065600422</v>
      </c>
    </row>
    <row r="128" spans="1:56" x14ac:dyDescent="0.3">
      <c r="A128">
        <v>815</v>
      </c>
      <c r="B128" t="s">
        <v>736</v>
      </c>
      <c r="C128" s="32">
        <v>12363.7182448</v>
      </c>
      <c r="D128" s="32">
        <v>11868.488177199999</v>
      </c>
      <c r="E128" s="32">
        <v>3141.2514495599999</v>
      </c>
      <c r="F128" s="32">
        <v>6256.02072271</v>
      </c>
      <c r="G128" s="32">
        <v>2699.8660240496001</v>
      </c>
      <c r="H128" s="32">
        <v>10541.212215882801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12000.963360465064</v>
      </c>
      <c r="P128" s="32">
        <v>1576.913417743463</v>
      </c>
      <c r="Q128" s="32">
        <v>959.79474757090702</v>
      </c>
      <c r="R128" s="32">
        <v>2532.7677399364311</v>
      </c>
      <c r="S128" s="32">
        <v>939.41801344329599</v>
      </c>
      <c r="T128" s="32">
        <v>875.23512141728099</v>
      </c>
      <c r="U128" s="32">
        <v>18156.551238422209</v>
      </c>
      <c r="V128" s="32">
        <v>17708.149111716692</v>
      </c>
      <c r="W128" s="32">
        <v>17386.884475802999</v>
      </c>
      <c r="X128" s="32">
        <v>17049.015404211375</v>
      </c>
      <c r="Y128" s="32">
        <v>15998.989663462209</v>
      </c>
      <c r="Z128" s="32">
        <v>14215.980718664832</v>
      </c>
      <c r="AA128" s="32">
        <v>12578.9770855235</v>
      </c>
      <c r="AB128" s="32">
        <v>12578.9770855235</v>
      </c>
      <c r="AC128" s="32">
        <v>12578.977085523482</v>
      </c>
      <c r="AD128" s="32">
        <v>17808.190273398654</v>
      </c>
      <c r="AE128" s="32">
        <v>17479.037830759178</v>
      </c>
      <c r="AF128" s="32">
        <v>18588.215992353846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20254.767205099535</v>
      </c>
      <c r="AN128" s="32">
        <v>11198.398556923647</v>
      </c>
      <c r="AO128" s="32">
        <v>3605.2862806212975</v>
      </c>
      <c r="AP128" s="32">
        <v>1104.1156627974262</v>
      </c>
      <c r="AQ128" s="32">
        <v>1057.965486392739</v>
      </c>
      <c r="AR128" s="32">
        <v>1487.7937289135923</v>
      </c>
      <c r="AS128" s="32">
        <v>1144.769574112998</v>
      </c>
      <c r="AT128" s="32">
        <v>1247.6233848039979</v>
      </c>
      <c r="AU128" s="32">
        <v>1530.5333976059901</v>
      </c>
      <c r="AV128" s="32">
        <v>1680.6216522369889</v>
      </c>
      <c r="AW128" s="32">
        <v>1882.385069669999</v>
      </c>
      <c r="AX128" s="32">
        <v>1887.7803717119991</v>
      </c>
      <c r="AY128" s="32">
        <v>7905.6089254823291</v>
      </c>
      <c r="AZ128" s="32">
        <v>6730.7230832612613</v>
      </c>
      <c r="BA128" s="32">
        <v>5365.0028610745148</v>
      </c>
      <c r="BB128" s="32">
        <v>4738.2026111316118</v>
      </c>
      <c r="BC128" s="32">
        <v>4342.8521456188191</v>
      </c>
      <c r="BD128" s="32">
        <v>4277.0004956188186</v>
      </c>
    </row>
    <row r="129" spans="1:56" x14ac:dyDescent="0.3">
      <c r="A129">
        <v>817</v>
      </c>
      <c r="B129" t="s">
        <v>622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846.65656911359974</v>
      </c>
      <c r="P129" s="32">
        <v>684.93763226746648</v>
      </c>
      <c r="Q129" s="32">
        <v>485.95523686833297</v>
      </c>
      <c r="R129" s="32">
        <v>438.76950583716041</v>
      </c>
      <c r="S129" s="32">
        <v>385.0799048657575</v>
      </c>
      <c r="T129" s="32">
        <v>357.97169188335084</v>
      </c>
      <c r="U129" s="32">
        <v>7518.8034380526478</v>
      </c>
      <c r="V129" s="32">
        <v>7393.1207721253923</v>
      </c>
      <c r="W129" s="32">
        <v>7297.9319621180866</v>
      </c>
      <c r="X129" s="32">
        <v>7205.6897597835805</v>
      </c>
      <c r="Y129" s="32">
        <v>6743.6978898946045</v>
      </c>
      <c r="Z129" s="32">
        <v>5987.4765103168538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1897.8761954816682</v>
      </c>
      <c r="AN129" s="32">
        <v>1815.9953402737137</v>
      </c>
      <c r="AO129" s="32">
        <v>1635.8221161230299</v>
      </c>
      <c r="AP129" s="32">
        <v>1209.507072049458</v>
      </c>
      <c r="AQ129" s="32">
        <v>1128.433479115974</v>
      </c>
      <c r="AR129" s="32">
        <v>735.09064910379436</v>
      </c>
      <c r="AS129" s="32">
        <v>4469.1676802599877</v>
      </c>
      <c r="AT129" s="32">
        <v>4082.8212037249868</v>
      </c>
      <c r="AU129" s="32">
        <v>4107.3194334419868</v>
      </c>
      <c r="AV129" s="32">
        <v>3523.7643557969991</v>
      </c>
      <c r="AW129" s="32">
        <v>3582.6285201749979</v>
      </c>
      <c r="AX129" s="32">
        <v>3559.788927841998</v>
      </c>
      <c r="AY129" s="32">
        <v>491.22218254598852</v>
      </c>
      <c r="AZ129" s="32">
        <v>463.00960303808813</v>
      </c>
      <c r="BA129" s="32">
        <v>436.50144535112349</v>
      </c>
      <c r="BB129" s="32">
        <v>407.83484763493772</v>
      </c>
      <c r="BC129" s="32">
        <v>395.05911894471183</v>
      </c>
      <c r="BD129" s="32">
        <v>383.47776119471183</v>
      </c>
    </row>
    <row r="130" spans="1:56" x14ac:dyDescent="0.3">
      <c r="A130">
        <v>819</v>
      </c>
      <c r="B130" t="s">
        <v>810</v>
      </c>
      <c r="C130" s="32">
        <v>7048.9244648034</v>
      </c>
      <c r="D130" s="32">
        <v>6275.3912583499996</v>
      </c>
      <c r="E130" s="32">
        <v>5478.1041057000002</v>
      </c>
      <c r="F130" s="32">
        <v>238.08291542000001</v>
      </c>
      <c r="G130" s="32">
        <v>269.31931710000003</v>
      </c>
      <c r="H130" s="32">
        <v>253.08400557000002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1402.7085150262242</v>
      </c>
      <c r="P130" s="32">
        <v>1148.131278077122</v>
      </c>
      <c r="Q130" s="32">
        <v>599.14445293497954</v>
      </c>
      <c r="R130" s="32">
        <v>547.48007304789019</v>
      </c>
      <c r="S130" s="32">
        <v>510.22914218714311</v>
      </c>
      <c r="T130" s="32">
        <v>472.37061036294131</v>
      </c>
      <c r="U130" s="32">
        <v>8126.3922407660211</v>
      </c>
      <c r="V130" s="32">
        <v>7979.4663692807571</v>
      </c>
      <c r="W130" s="32">
        <v>7855.137851884745</v>
      </c>
      <c r="X130" s="32">
        <v>7750.642998206823</v>
      </c>
      <c r="Y130" s="32">
        <v>7259.0382509845358</v>
      </c>
      <c r="Z130" s="32">
        <v>6445.1846612773224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2310.2029095740804</v>
      </c>
      <c r="AN130" s="32">
        <v>2704.0605339585081</v>
      </c>
      <c r="AO130" s="32">
        <v>1921.0975016201276</v>
      </c>
      <c r="AP130" s="32">
        <v>1704.0952791276072</v>
      </c>
      <c r="AQ130" s="32">
        <v>1520.496586004864</v>
      </c>
      <c r="AR130" s="32">
        <v>3021.1494111922243</v>
      </c>
      <c r="AS130" s="32">
        <v>8240.4101179239879</v>
      </c>
      <c r="AT130" s="32">
        <v>7677.270758300001</v>
      </c>
      <c r="AU130" s="32">
        <v>7526.2167383459891</v>
      </c>
      <c r="AV130" s="32">
        <v>7831.8819231799989</v>
      </c>
      <c r="AW130" s="32">
        <v>7963.1649178339994</v>
      </c>
      <c r="AX130" s="32">
        <v>8423.6905509299777</v>
      </c>
      <c r="AY130" s="32">
        <v>5315.1430268215654</v>
      </c>
      <c r="AZ130" s="32">
        <v>4833.2709011481074</v>
      </c>
      <c r="BA130" s="32">
        <v>4594.9564583376823</v>
      </c>
      <c r="BB130" s="32">
        <v>3977.1966773018194</v>
      </c>
      <c r="BC130" s="32">
        <v>3713.1749692304138</v>
      </c>
      <c r="BD130" s="32">
        <v>3500.3782667304135</v>
      </c>
    </row>
    <row r="131" spans="1:56" x14ac:dyDescent="0.3">
      <c r="A131">
        <v>821</v>
      </c>
      <c r="B131" t="s">
        <v>617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62.669642085593395</v>
      </c>
      <c r="K131" s="32">
        <v>78.761316379262439</v>
      </c>
      <c r="L131" s="32">
        <v>39.900103745286486</v>
      </c>
      <c r="M131" s="32">
        <v>48.209187159507771</v>
      </c>
      <c r="N131" s="32">
        <v>0</v>
      </c>
      <c r="O131" s="32">
        <v>1358.983019093534</v>
      </c>
      <c r="P131" s="32">
        <v>1109.9918323373925</v>
      </c>
      <c r="Q131" s="32">
        <v>648.81576531824339</v>
      </c>
      <c r="R131" s="32">
        <v>554.85392784032558</v>
      </c>
      <c r="S131" s="32">
        <v>534.15137461178915</v>
      </c>
      <c r="T131" s="32">
        <v>507.09742834394086</v>
      </c>
      <c r="U131" s="32">
        <v>5550.1610677098652</v>
      </c>
      <c r="V131" s="32">
        <v>5459.9119111598866</v>
      </c>
      <c r="W131" s="32">
        <v>5423.1975450853088</v>
      </c>
      <c r="X131" s="32">
        <v>5376.3927192224019</v>
      </c>
      <c r="Y131" s="32">
        <v>5058.2603827717594</v>
      </c>
      <c r="Z131" s="32">
        <v>4473.193164184504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2238.6745932509666</v>
      </c>
      <c r="AN131" s="32">
        <v>2585.4773755004721</v>
      </c>
      <c r="AO131" s="32">
        <v>1757.2678661284835</v>
      </c>
      <c r="AP131" s="32">
        <v>1059.9153755315288</v>
      </c>
      <c r="AQ131" s="32">
        <v>929.55183567434381</v>
      </c>
      <c r="AR131" s="32">
        <v>816.17136722754242</v>
      </c>
      <c r="AS131" s="32">
        <v>5270.1441694259793</v>
      </c>
      <c r="AT131" s="32">
        <v>5304.4478603480002</v>
      </c>
      <c r="AU131" s="32">
        <v>5198.358089649978</v>
      </c>
      <c r="AV131" s="32">
        <v>5700.5297156640008</v>
      </c>
      <c r="AW131" s="32">
        <v>5553.2837311599897</v>
      </c>
      <c r="AX131" s="32">
        <v>5852.6055349319795</v>
      </c>
      <c r="AY131" s="32">
        <v>1507.1231672772601</v>
      </c>
      <c r="AZ131" s="32">
        <v>1376.8977479716993</v>
      </c>
      <c r="BA131" s="32">
        <v>1494.447574598684</v>
      </c>
      <c r="BB131" s="32">
        <v>1267.7417712134061</v>
      </c>
      <c r="BC131" s="32">
        <v>1197.669697147749</v>
      </c>
      <c r="BD131" s="32">
        <v>1144.750622647749</v>
      </c>
    </row>
    <row r="132" spans="1:56" x14ac:dyDescent="0.3">
      <c r="A132">
        <v>822</v>
      </c>
      <c r="B132" t="s">
        <v>868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1102.627199558249</v>
      </c>
      <c r="P132" s="32">
        <v>967.15995550809964</v>
      </c>
      <c r="Q132" s="32">
        <v>520.17203843092943</v>
      </c>
      <c r="R132" s="32">
        <v>369.45857005537397</v>
      </c>
      <c r="S132" s="32">
        <v>372.84036415411748</v>
      </c>
      <c r="T132" s="32">
        <v>349.51582447645308</v>
      </c>
      <c r="U132" s="32">
        <v>3941.3347822056267</v>
      </c>
      <c r="V132" s="32">
        <v>3884.35562488286</v>
      </c>
      <c r="W132" s="32">
        <v>3878.2915798163795</v>
      </c>
      <c r="X132" s="32">
        <v>3821.7130899726435</v>
      </c>
      <c r="Y132" s="32">
        <v>3586.4497906790739</v>
      </c>
      <c r="Z132" s="32">
        <v>3185.4848027798271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1789.5558335005342</v>
      </c>
      <c r="AN132" s="32">
        <v>2043.8080815478461</v>
      </c>
      <c r="AO132" s="32">
        <v>1062.8864584929413</v>
      </c>
      <c r="AP132" s="32">
        <v>827.01366018840213</v>
      </c>
      <c r="AQ132" s="32">
        <v>724.79277447360062</v>
      </c>
      <c r="AR132" s="32">
        <v>480.4310016276952</v>
      </c>
      <c r="AS132" s="32">
        <v>3473.1412769039889</v>
      </c>
      <c r="AT132" s="32">
        <v>3510.8588653469888</v>
      </c>
      <c r="AU132" s="32">
        <v>3469.8952430010004</v>
      </c>
      <c r="AV132" s="32">
        <v>3654.1774874079902</v>
      </c>
      <c r="AW132" s="32">
        <v>3774.8517702389991</v>
      </c>
      <c r="AX132" s="32">
        <v>3819.3690192059898</v>
      </c>
      <c r="AY132" s="32">
        <v>296.70785336008606</v>
      </c>
      <c r="AZ132" s="32">
        <v>279.46206332092476</v>
      </c>
      <c r="BA132" s="32">
        <v>261.34728852899872</v>
      </c>
      <c r="BB132" s="32">
        <v>244.76406058423149</v>
      </c>
      <c r="BC132" s="32">
        <v>236.09748910363948</v>
      </c>
      <c r="BD132" s="32">
        <v>228.91089070363947</v>
      </c>
    </row>
    <row r="133" spans="1:56" x14ac:dyDescent="0.3">
      <c r="A133">
        <v>826</v>
      </c>
      <c r="B133" t="s">
        <v>928</v>
      </c>
      <c r="C133" s="32">
        <v>0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842.34868853287901</v>
      </c>
      <c r="P133" s="32">
        <v>808.77282155215573</v>
      </c>
      <c r="Q133" s="32">
        <v>729.53229893773209</v>
      </c>
      <c r="R133" s="32">
        <v>648.08170603580993</v>
      </c>
      <c r="S133" s="32">
        <v>634.54851615178097</v>
      </c>
      <c r="T133" s="32">
        <v>584.75663560305827</v>
      </c>
      <c r="U133" s="32">
        <v>5740.2846967020942</v>
      </c>
      <c r="V133" s="32">
        <v>5657.0109947038309</v>
      </c>
      <c r="W133" s="32">
        <v>5620.5729679673332</v>
      </c>
      <c r="X133" s="32">
        <v>5599.8525654044806</v>
      </c>
      <c r="Y133" s="32">
        <v>5250.0155564795441</v>
      </c>
      <c r="Z133" s="32">
        <v>4609.3685681775951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4643.6646285803554</v>
      </c>
      <c r="AN133" s="32">
        <v>4456.7167104896344</v>
      </c>
      <c r="AO133" s="32">
        <v>1967.6904961594475</v>
      </c>
      <c r="AP133" s="32">
        <v>1173.9843437557622</v>
      </c>
      <c r="AQ133" s="32">
        <v>1216.695732525802</v>
      </c>
      <c r="AR133" s="32">
        <v>2311.8217344983814</v>
      </c>
      <c r="AS133" s="32">
        <v>4828.6149738989898</v>
      </c>
      <c r="AT133" s="32">
        <v>4846.6305184279881</v>
      </c>
      <c r="AU133" s="32">
        <v>4704.8850622720001</v>
      </c>
      <c r="AV133" s="32">
        <v>5206.8807687569888</v>
      </c>
      <c r="AW133" s="32">
        <v>5269.1011857699978</v>
      </c>
      <c r="AX133" s="32">
        <v>5459.3284609979892</v>
      </c>
      <c r="AY133" s="32">
        <v>3819.3767111186366</v>
      </c>
      <c r="AZ133" s="32">
        <v>3481.8594469910772</v>
      </c>
      <c r="BA133" s="32">
        <v>3012.8722435629061</v>
      </c>
      <c r="BB133" s="32">
        <v>2673.7208413303788</v>
      </c>
      <c r="BC133" s="32">
        <v>2485.9634141534775</v>
      </c>
      <c r="BD133" s="32">
        <v>2325.4597254034675</v>
      </c>
    </row>
    <row r="134" spans="1:56" x14ac:dyDescent="0.3">
      <c r="A134">
        <v>827</v>
      </c>
      <c r="B134" t="s">
        <v>704</v>
      </c>
      <c r="C134" s="32">
        <v>0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443.03200972925066</v>
      </c>
      <c r="P134" s="32">
        <v>370.09580624367857</v>
      </c>
      <c r="Q134" s="32">
        <v>312.5168882814865</v>
      </c>
      <c r="R134" s="32">
        <v>316.42745643531907</v>
      </c>
      <c r="S134" s="32">
        <v>302.30313304711399</v>
      </c>
      <c r="T134" s="32">
        <v>279.3011975675397</v>
      </c>
      <c r="U134" s="32">
        <v>4547.2277673389053</v>
      </c>
      <c r="V134" s="32">
        <v>4541.0037106789296</v>
      </c>
      <c r="W134" s="32">
        <v>4587.3074882158589</v>
      </c>
      <c r="X134" s="32">
        <v>4597.8952055615446</v>
      </c>
      <c r="Y134" s="32">
        <v>4384.0101812923149</v>
      </c>
      <c r="Z134" s="32">
        <v>3825.004967186615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853.64964369074596</v>
      </c>
      <c r="AN134" s="32">
        <v>984.39982527873076</v>
      </c>
      <c r="AO134" s="32">
        <v>612.24554862731361</v>
      </c>
      <c r="AP134" s="32">
        <v>1174.301532068622</v>
      </c>
      <c r="AQ134" s="32">
        <v>1055.0786076634697</v>
      </c>
      <c r="AR134" s="32">
        <v>675.92030754256871</v>
      </c>
      <c r="AS134" s="32">
        <v>4251.7095532570002</v>
      </c>
      <c r="AT134" s="32">
        <v>4025.5351183939983</v>
      </c>
      <c r="AU134" s="32">
        <v>4410.3564699699982</v>
      </c>
      <c r="AV134" s="32">
        <v>4431.5834790689987</v>
      </c>
      <c r="AW134" s="32">
        <v>4616.8172161869988</v>
      </c>
      <c r="AX134" s="32">
        <v>4642.2825314249994</v>
      </c>
      <c r="AY134" s="32">
        <v>41.530852990448558</v>
      </c>
      <c r="AZ134" s="32">
        <v>38.150052535985935</v>
      </c>
      <c r="BA134" s="32">
        <v>33.765793014359872</v>
      </c>
      <c r="BB134" s="32">
        <v>30.461161672066638</v>
      </c>
      <c r="BC134" s="32">
        <v>28.612379745009491</v>
      </c>
      <c r="BD134" s="32">
        <v>27.367916145009492</v>
      </c>
    </row>
    <row r="135" spans="1:56" x14ac:dyDescent="0.3">
      <c r="A135">
        <v>828</v>
      </c>
      <c r="B135" t="s">
        <v>872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688.16973869695903</v>
      </c>
      <c r="P135" s="32">
        <v>585.93171635223848</v>
      </c>
      <c r="Q135" s="32">
        <v>353.41242822495349</v>
      </c>
      <c r="R135" s="32">
        <v>358.9873216868088</v>
      </c>
      <c r="S135" s="32">
        <v>352.05374627412129</v>
      </c>
      <c r="T135" s="32">
        <v>328.72516008382019</v>
      </c>
      <c r="U135" s="32">
        <v>6967.2039573916481</v>
      </c>
      <c r="V135" s="32">
        <v>6919.0419148610554</v>
      </c>
      <c r="W135" s="32">
        <v>6921.0896221897383</v>
      </c>
      <c r="X135" s="32">
        <v>6923.2322214243404</v>
      </c>
      <c r="Y135" s="32">
        <v>6583.2091438754096</v>
      </c>
      <c r="Z135" s="32">
        <v>5778.6100832078446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1519.7124553821341</v>
      </c>
      <c r="AN135" s="32">
        <v>1444.6501512369944</v>
      </c>
      <c r="AO135" s="32">
        <v>1199.3714393884718</v>
      </c>
      <c r="AP135" s="32">
        <v>1283.7107277589871</v>
      </c>
      <c r="AQ135" s="32">
        <v>1089.5350931545893</v>
      </c>
      <c r="AR135" s="32">
        <v>825.80827384500049</v>
      </c>
      <c r="AS135" s="32">
        <v>5122.7926199789981</v>
      </c>
      <c r="AT135" s="32">
        <v>4786.6253452429874</v>
      </c>
      <c r="AU135" s="32">
        <v>5035.1061843939997</v>
      </c>
      <c r="AV135" s="32">
        <v>5885.7489451869906</v>
      </c>
      <c r="AW135" s="32">
        <v>6027.3199829039986</v>
      </c>
      <c r="AX135" s="32">
        <v>6061.7348455859901</v>
      </c>
      <c r="AY135" s="32">
        <v>457.0401432583115</v>
      </c>
      <c r="AZ135" s="32">
        <v>430.17056794635789</v>
      </c>
      <c r="BA135" s="32">
        <v>404.35980852208479</v>
      </c>
      <c r="BB135" s="32">
        <v>382.80118965252547</v>
      </c>
      <c r="BC135" s="32">
        <v>371.62561414387693</v>
      </c>
      <c r="BD135" s="32">
        <v>360.87578614387593</v>
      </c>
    </row>
    <row r="136" spans="1:56" x14ac:dyDescent="0.3">
      <c r="A136">
        <v>829</v>
      </c>
      <c r="B136" t="s">
        <v>744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557.85957163354021</v>
      </c>
      <c r="P136" s="32">
        <v>477.8376962667337</v>
      </c>
      <c r="Q136" s="32">
        <v>303.58408998452688</v>
      </c>
      <c r="R136" s="32">
        <v>379.0197003101303</v>
      </c>
      <c r="S136" s="32">
        <v>341.76705917257408</v>
      </c>
      <c r="T136" s="32">
        <v>320.91980549425585</v>
      </c>
      <c r="U136" s="32">
        <v>9516.6593217556147</v>
      </c>
      <c r="V136" s="32">
        <v>9425.0197920293103</v>
      </c>
      <c r="W136" s="32">
        <v>9497.6390623076441</v>
      </c>
      <c r="X136" s="32">
        <v>9385.7418269231803</v>
      </c>
      <c r="Y136" s="32">
        <v>8974.5776084345562</v>
      </c>
      <c r="Z136" s="32">
        <v>7899.9448872083749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1379.1105765262428</v>
      </c>
      <c r="AN136" s="32">
        <v>1573.1432781345727</v>
      </c>
      <c r="AO136" s="32">
        <v>1498.6061154043143</v>
      </c>
      <c r="AP136" s="32">
        <v>202.95167002353918</v>
      </c>
      <c r="AQ136" s="32">
        <v>283.86612262340327</v>
      </c>
      <c r="AR136" s="32">
        <v>297.34218856021204</v>
      </c>
      <c r="AS136" s="32">
        <v>5780.7413682539891</v>
      </c>
      <c r="AT136" s="32">
        <v>5262.6005200619875</v>
      </c>
      <c r="AU136" s="32">
        <v>4997.0329281199993</v>
      </c>
      <c r="AV136" s="32">
        <v>5099.652255455987</v>
      </c>
      <c r="AW136" s="32">
        <v>5184.2595669619895</v>
      </c>
      <c r="AX136" s="32">
        <v>5190.3656387959991</v>
      </c>
      <c r="AY136" s="32">
        <v>1922.1758819894524</v>
      </c>
      <c r="AZ136" s="32">
        <v>1752.9722466388637</v>
      </c>
      <c r="BA136" s="32">
        <v>1811.5114176259208</v>
      </c>
      <c r="BB136" s="32">
        <v>1541.5613031991777</v>
      </c>
      <c r="BC136" s="32">
        <v>1431.8214640437652</v>
      </c>
      <c r="BD136" s="32">
        <v>1354.5304525437653</v>
      </c>
    </row>
    <row r="137" spans="1:56" x14ac:dyDescent="0.3">
      <c r="A137">
        <v>830</v>
      </c>
      <c r="B137" t="s">
        <v>808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387.29310367998909</v>
      </c>
      <c r="P137" s="32">
        <v>347.38716582324071</v>
      </c>
      <c r="Q137" s="32">
        <v>292.99627648593037</v>
      </c>
      <c r="R137" s="32">
        <v>300.1685278013851</v>
      </c>
      <c r="S137" s="32">
        <v>295.38796054313025</v>
      </c>
      <c r="T137" s="32">
        <v>259.16742636711626</v>
      </c>
      <c r="U137" s="32">
        <v>2594.1147903174842</v>
      </c>
      <c r="V137" s="32">
        <v>2551.7194179241446</v>
      </c>
      <c r="W137" s="32">
        <v>2533.7769876741609</v>
      </c>
      <c r="X137" s="32">
        <v>2497.6430839402728</v>
      </c>
      <c r="Y137" s="32">
        <v>2349.0339575345492</v>
      </c>
      <c r="Z137" s="32">
        <v>2085.5325200510783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511.29188533989907</v>
      </c>
      <c r="AN137" s="32">
        <v>530.88793474211275</v>
      </c>
      <c r="AO137" s="32">
        <v>543.69836707751699</v>
      </c>
      <c r="AP137" s="32">
        <v>362.95341696105419</v>
      </c>
      <c r="AQ137" s="32">
        <v>590.20052455009989</v>
      </c>
      <c r="AR137" s="32">
        <v>357.7994954730068</v>
      </c>
      <c r="AS137" s="32">
        <v>1593.5867289939988</v>
      </c>
      <c r="AT137" s="32">
        <v>1630.6510363589991</v>
      </c>
      <c r="AU137" s="32">
        <v>1601.8549311479969</v>
      </c>
      <c r="AV137" s="32">
        <v>1575.6759912639991</v>
      </c>
      <c r="AW137" s="32">
        <v>1603.8652521329991</v>
      </c>
      <c r="AX137" s="32">
        <v>1433.383542299998</v>
      </c>
      <c r="AY137" s="32">
        <v>334.349884394887</v>
      </c>
      <c r="AZ137" s="32">
        <v>3787.4759202556911</v>
      </c>
      <c r="BA137" s="32">
        <v>5347.3171399972225</v>
      </c>
      <c r="BB137" s="32">
        <v>4718.9205266261697</v>
      </c>
      <c r="BC137" s="32">
        <v>4420.2700089971631</v>
      </c>
      <c r="BD137" s="32">
        <v>4189.2962234971628</v>
      </c>
    </row>
    <row r="138" spans="1:56" x14ac:dyDescent="0.3">
      <c r="A138">
        <v>831</v>
      </c>
      <c r="B138" t="s">
        <v>663</v>
      </c>
      <c r="C138" s="32">
        <v>0</v>
      </c>
      <c r="D138" s="32">
        <v>0</v>
      </c>
      <c r="E138" s="32">
        <v>0</v>
      </c>
      <c r="F138" s="32">
        <v>61.345519319999909</v>
      </c>
      <c r="G138" s="32">
        <v>60.142666000000006</v>
      </c>
      <c r="H138" s="32">
        <v>72.171199200000004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300.26844933745451</v>
      </c>
      <c r="P138" s="32">
        <v>283.9827446930459</v>
      </c>
      <c r="Q138" s="32">
        <v>215.9826820215392</v>
      </c>
      <c r="R138" s="32">
        <v>220.84957269437032</v>
      </c>
      <c r="S138" s="32">
        <v>212.29127240729937</v>
      </c>
      <c r="T138" s="32">
        <v>194.8662588616468</v>
      </c>
      <c r="U138" s="32">
        <v>834.25173572748588</v>
      </c>
      <c r="V138" s="32">
        <v>820.32818360842373</v>
      </c>
      <c r="W138" s="32">
        <v>825.96375684702173</v>
      </c>
      <c r="X138" s="32">
        <v>814.83901989774154</v>
      </c>
      <c r="Y138" s="32">
        <v>762.39839378429485</v>
      </c>
      <c r="Z138" s="32">
        <v>669.3627950417233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0.16667905149856002</v>
      </c>
      <c r="AH138" s="32">
        <v>7.5675675958399996E-2</v>
      </c>
      <c r="AI138" s="32">
        <v>9.0329191973439998E-2</v>
      </c>
      <c r="AJ138" s="32">
        <v>0</v>
      </c>
      <c r="AK138" s="32">
        <v>0</v>
      </c>
      <c r="AL138" s="32">
        <v>1.382503209212E-2</v>
      </c>
      <c r="AM138" s="32">
        <v>917.80866678470795</v>
      </c>
      <c r="AN138" s="32">
        <v>1077.3437831896065</v>
      </c>
      <c r="AO138" s="32">
        <v>922.08767368984093</v>
      </c>
      <c r="AP138" s="32">
        <v>1035.4193028470868</v>
      </c>
      <c r="AQ138" s="32">
        <v>828.45477752329498</v>
      </c>
      <c r="AR138" s="32">
        <v>757.44506394973314</v>
      </c>
      <c r="AS138" s="32">
        <v>2442.000422276999</v>
      </c>
      <c r="AT138" s="32">
        <v>2165.6682156409879</v>
      </c>
      <c r="AU138" s="32">
        <v>2450.6068781699992</v>
      </c>
      <c r="AV138" s="32">
        <v>2611.4478413589982</v>
      </c>
      <c r="AW138" s="32">
        <v>2969.7433644589983</v>
      </c>
      <c r="AX138" s="32">
        <v>3155.586908426998</v>
      </c>
      <c r="AY138" s="32">
        <v>501.9599596169565</v>
      </c>
      <c r="AZ138" s="32">
        <v>460.7767822255214</v>
      </c>
      <c r="BA138" s="32">
        <v>399.00052786807942</v>
      </c>
      <c r="BB138" s="32">
        <v>355.33568778355652</v>
      </c>
      <c r="BC138" s="32">
        <v>331.51454372935905</v>
      </c>
      <c r="BD138" s="32">
        <v>318.25735672935804</v>
      </c>
    </row>
    <row r="139" spans="1:56" x14ac:dyDescent="0.3">
      <c r="A139">
        <v>833</v>
      </c>
      <c r="B139" t="s">
        <v>930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438.82323779504117</v>
      </c>
      <c r="P139" s="32">
        <v>390.96660866156867</v>
      </c>
      <c r="Q139" s="32">
        <v>293.25129484974411</v>
      </c>
      <c r="R139" s="32">
        <v>317.08640203668227</v>
      </c>
      <c r="S139" s="32">
        <v>310.3391136632348</v>
      </c>
      <c r="T139" s="32">
        <v>287.63396735518262</v>
      </c>
      <c r="U139" s="32">
        <v>11747.787383586759</v>
      </c>
      <c r="V139" s="32">
        <v>11779.2255346047</v>
      </c>
      <c r="W139" s="32">
        <v>11786.658750562745</v>
      </c>
      <c r="X139" s="32">
        <v>11717.224425681243</v>
      </c>
      <c r="Y139" s="32">
        <v>11051.44663288421</v>
      </c>
      <c r="Z139" s="32">
        <v>9620.8730359776328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966.59815960292019</v>
      </c>
      <c r="AN139" s="32">
        <v>1307.8569933807053</v>
      </c>
      <c r="AO139" s="32">
        <v>968.55348390295626</v>
      </c>
      <c r="AP139" s="32">
        <v>1190.0246933078083</v>
      </c>
      <c r="AQ139" s="32">
        <v>1229.438681570258</v>
      </c>
      <c r="AR139" s="32">
        <v>939.28470627493653</v>
      </c>
      <c r="AS139" s="32">
        <v>4645.6048275409903</v>
      </c>
      <c r="AT139" s="32">
        <v>4197.167101611999</v>
      </c>
      <c r="AU139" s="32">
        <v>4259.1294756599882</v>
      </c>
      <c r="AV139" s="32">
        <v>4126.1432745169986</v>
      </c>
      <c r="AW139" s="32">
        <v>4473.1363490759986</v>
      </c>
      <c r="AX139" s="32">
        <v>4420.2543277319983</v>
      </c>
      <c r="AY139" s="32">
        <v>225.0522660578861</v>
      </c>
      <c r="AZ139" s="32">
        <v>206.30496285020214</v>
      </c>
      <c r="BA139" s="32">
        <v>178.56614832795543</v>
      </c>
      <c r="BB139" s="32">
        <v>160.88077714552253</v>
      </c>
      <c r="BC139" s="32">
        <v>150.63902341424122</v>
      </c>
      <c r="BD139" s="32">
        <v>142.65962428924226</v>
      </c>
    </row>
    <row r="140" spans="1:56" x14ac:dyDescent="0.3">
      <c r="A140">
        <v>834</v>
      </c>
      <c r="B140" t="s">
        <v>972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871.61005286515694</v>
      </c>
      <c r="P140" s="32">
        <v>768.88360196645658</v>
      </c>
      <c r="Q140" s="32">
        <v>641.56401722393082</v>
      </c>
      <c r="R140" s="32">
        <v>674.51719386935235</v>
      </c>
      <c r="S140" s="32">
        <v>648.44518913208515</v>
      </c>
      <c r="T140" s="32">
        <v>592.18517596304002</v>
      </c>
      <c r="U140" s="32">
        <v>20639.231269949923</v>
      </c>
      <c r="V140" s="32">
        <v>20401.614284799009</v>
      </c>
      <c r="W140" s="32">
        <v>20276.942412881541</v>
      </c>
      <c r="X140" s="32">
        <v>20137.660322556123</v>
      </c>
      <c r="Y140" s="32">
        <v>19059.88491440595</v>
      </c>
      <c r="Z140" s="32">
        <v>16635.358873617533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2776.7094812821451</v>
      </c>
      <c r="AN140" s="32">
        <v>3377.1690431773841</v>
      </c>
      <c r="AO140" s="32">
        <v>2827.8053640382818</v>
      </c>
      <c r="AP140" s="32">
        <v>2485.8581004969287</v>
      </c>
      <c r="AQ140" s="32">
        <v>2099.7640279386947</v>
      </c>
      <c r="AR140" s="32">
        <v>1793.9875257965634</v>
      </c>
      <c r="AS140" s="32">
        <v>7121.0657483359992</v>
      </c>
      <c r="AT140" s="32">
        <v>6411.2936065729891</v>
      </c>
      <c r="AU140" s="32">
        <v>6035.5908364339894</v>
      </c>
      <c r="AV140" s="32">
        <v>5988.7489941349895</v>
      </c>
      <c r="AW140" s="32">
        <v>6099.0449836459884</v>
      </c>
      <c r="AX140" s="32">
        <v>6098.4104099919787</v>
      </c>
      <c r="AY140" s="32">
        <v>1192.1112690451628</v>
      </c>
      <c r="AZ140" s="32">
        <v>1108.0198891479181</v>
      </c>
      <c r="BA140" s="32">
        <v>978.65021142761816</v>
      </c>
      <c r="BB140" s="32">
        <v>903.89407099468508</v>
      </c>
      <c r="BC140" s="32">
        <v>869.02434266475223</v>
      </c>
      <c r="BD140" s="32">
        <v>830.85903241475216</v>
      </c>
    </row>
    <row r="141" spans="1:56" x14ac:dyDescent="0.3">
      <c r="A141">
        <v>901</v>
      </c>
      <c r="B141" t="s">
        <v>846</v>
      </c>
      <c r="C141" s="32">
        <v>208.20945528000001</v>
      </c>
      <c r="D141" s="32">
        <v>1.0166438799999999</v>
      </c>
      <c r="E141" s="32">
        <v>13</v>
      </c>
      <c r="F141" s="32">
        <v>17.091186270560002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1404.7286582281852</v>
      </c>
      <c r="P141" s="32">
        <v>1173.9318500820448</v>
      </c>
      <c r="Q141" s="32">
        <v>870.42110920848143</v>
      </c>
      <c r="R141" s="32">
        <v>638.71512585520952</v>
      </c>
      <c r="S141" s="32">
        <v>854.83843935104039</v>
      </c>
      <c r="T141" s="32">
        <v>756.10314167956335</v>
      </c>
      <c r="U141" s="32">
        <v>9638.7342832112772</v>
      </c>
      <c r="V141" s="32">
        <v>9414.9163432097685</v>
      </c>
      <c r="W141" s="32">
        <v>9194.7632709891132</v>
      </c>
      <c r="X141" s="32">
        <v>8898.5470351556851</v>
      </c>
      <c r="Y141" s="32">
        <v>8283.9784327761663</v>
      </c>
      <c r="Z141" s="32">
        <v>7448.7015661514988</v>
      </c>
      <c r="AA141" s="32">
        <v>3058.6697871773899</v>
      </c>
      <c r="AB141" s="32">
        <v>3058.6697871773899</v>
      </c>
      <c r="AC141" s="32">
        <v>3058.6697871773958</v>
      </c>
      <c r="AD141" s="32">
        <v>3102.8909614588956</v>
      </c>
      <c r="AE141" s="32">
        <v>2954.8252367550936</v>
      </c>
      <c r="AF141" s="32">
        <v>5886.5458710309995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963.75437421133404</v>
      </c>
      <c r="AN141" s="32">
        <v>1578.0182824546</v>
      </c>
      <c r="AO141" s="32">
        <v>1652.7204595373316</v>
      </c>
      <c r="AP141" s="32">
        <v>1828.9211045190737</v>
      </c>
      <c r="AQ141" s="32">
        <v>1571.8744472084236</v>
      </c>
      <c r="AR141" s="32">
        <v>1382.7359864605696</v>
      </c>
      <c r="AS141" s="32">
        <v>1342.452947646</v>
      </c>
      <c r="AT141" s="32">
        <v>1442.5165863759989</v>
      </c>
      <c r="AU141" s="32">
        <v>1434.1206563660003</v>
      </c>
      <c r="AV141" s="32">
        <v>1315.603193605999</v>
      </c>
      <c r="AW141" s="32">
        <v>1302.0329336979989</v>
      </c>
      <c r="AX141" s="32">
        <v>1269.1858303939971</v>
      </c>
      <c r="AY141" s="32">
        <v>1731.7572786024291</v>
      </c>
      <c r="AZ141" s="32">
        <v>4309.5792390912247</v>
      </c>
      <c r="BA141" s="32">
        <v>3665.5873517130167</v>
      </c>
      <c r="BB141" s="32">
        <v>3402.4047734020874</v>
      </c>
      <c r="BC141" s="32">
        <v>3374.6761179944206</v>
      </c>
      <c r="BD141" s="32">
        <v>3253.6166929944206</v>
      </c>
    </row>
    <row r="142" spans="1:56" x14ac:dyDescent="0.3">
      <c r="A142">
        <v>904</v>
      </c>
      <c r="B142" t="s">
        <v>682</v>
      </c>
      <c r="C142" s="32">
        <v>2676.0164639999903</v>
      </c>
      <c r="D142" s="32">
        <v>2215.4416732771392</v>
      </c>
      <c r="E142" s="32">
        <v>2009.3791708914869</v>
      </c>
      <c r="F142" s="32">
        <v>2558.7227974873699</v>
      </c>
      <c r="G142" s="32">
        <v>1587.8696135999899</v>
      </c>
      <c r="H142" s="32">
        <v>1651.6394775999897</v>
      </c>
      <c r="I142" s="32">
        <v>0</v>
      </c>
      <c r="J142" s="32">
        <v>149.30432469558707</v>
      </c>
      <c r="K142" s="32">
        <v>41.74887622092443</v>
      </c>
      <c r="L142" s="32">
        <v>22.978881250930961</v>
      </c>
      <c r="M142" s="32">
        <v>63.615914361441838</v>
      </c>
      <c r="N142" s="32">
        <v>61.652148316968386</v>
      </c>
      <c r="O142" s="32">
        <v>2075.9447356049641</v>
      </c>
      <c r="P142" s="32">
        <v>2034.6864949558769</v>
      </c>
      <c r="Q142" s="32">
        <v>1556.1594824998781</v>
      </c>
      <c r="R142" s="32">
        <v>1100.0023076372081</v>
      </c>
      <c r="S142" s="32">
        <v>1203.525878468371</v>
      </c>
      <c r="T142" s="32">
        <v>1142.6677872360399</v>
      </c>
      <c r="U142" s="32">
        <v>25420.801895353401</v>
      </c>
      <c r="V142" s="32">
        <v>24704.189773714159</v>
      </c>
      <c r="W142" s="32">
        <v>24060.165326472055</v>
      </c>
      <c r="X142" s="32">
        <v>23214.594664338551</v>
      </c>
      <c r="Y142" s="32">
        <v>21600.097276602181</v>
      </c>
      <c r="Z142" s="32">
        <v>19247.119592423805</v>
      </c>
      <c r="AA142" s="32">
        <v>5496.0145065131892</v>
      </c>
      <c r="AB142" s="32">
        <v>5496.0145065131892</v>
      </c>
      <c r="AC142" s="32">
        <v>5496.0145065131828</v>
      </c>
      <c r="AD142" s="32">
        <v>5759.0768681039854</v>
      </c>
      <c r="AE142" s="32">
        <v>5221.5546665833863</v>
      </c>
      <c r="AF142" s="32">
        <v>5949.2508343239779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1247.6227021777001</v>
      </c>
      <c r="AN142" s="32">
        <v>1296.036360977309</v>
      </c>
      <c r="AO142" s="32">
        <v>793.5781032796159</v>
      </c>
      <c r="AP142" s="32">
        <v>425.93935157561407</v>
      </c>
      <c r="AQ142" s="32">
        <v>428.26016796991962</v>
      </c>
      <c r="AR142" s="32">
        <v>364.13847667547611</v>
      </c>
      <c r="AS142" s="32">
        <v>8271.7877973559807</v>
      </c>
      <c r="AT142" s="32">
        <v>7597.093222739989</v>
      </c>
      <c r="AU142" s="32">
        <v>7174.5184871179899</v>
      </c>
      <c r="AV142" s="32">
        <v>7457.7193680699911</v>
      </c>
      <c r="AW142" s="32">
        <v>7801.7270241399801</v>
      </c>
      <c r="AX142" s="32">
        <v>7945.2895161619999</v>
      </c>
      <c r="AY142" s="32">
        <v>1155.5547907764706</v>
      </c>
      <c r="AZ142" s="32">
        <v>1112.073993054528</v>
      </c>
      <c r="BA142" s="32">
        <v>904.97230508845087</v>
      </c>
      <c r="BB142" s="32">
        <v>852.12992198232644</v>
      </c>
      <c r="BC142" s="32">
        <v>924.94722442443924</v>
      </c>
      <c r="BD142" s="32">
        <v>997.16863233866422</v>
      </c>
    </row>
    <row r="143" spans="1:56" x14ac:dyDescent="0.3">
      <c r="A143">
        <v>906</v>
      </c>
      <c r="B143" t="s">
        <v>583</v>
      </c>
      <c r="C143" s="32">
        <v>5473.8999323999997</v>
      </c>
      <c r="D143" s="32">
        <v>4703.1979360599998</v>
      </c>
      <c r="E143" s="32">
        <v>4803.1087450799896</v>
      </c>
      <c r="F143" s="32">
        <v>2094.1953407400001</v>
      </c>
      <c r="G143" s="32">
        <v>2195.874767371999</v>
      </c>
      <c r="H143" s="32">
        <v>2058.1591540759991</v>
      </c>
      <c r="I143" s="32">
        <v>889.58960279999906</v>
      </c>
      <c r="J143" s="32">
        <v>517.67966539999986</v>
      </c>
      <c r="K143" s="32">
        <v>517.56817819999992</v>
      </c>
      <c r="L143" s="32">
        <v>40.131986099999999</v>
      </c>
      <c r="M143" s="32">
        <v>286.19953659999999</v>
      </c>
      <c r="N143" s="32">
        <v>127.1963044931998</v>
      </c>
      <c r="O143" s="32">
        <v>9395.579392334801</v>
      </c>
      <c r="P143" s="32">
        <v>6270.547818401822</v>
      </c>
      <c r="Q143" s="32">
        <v>7004.7810150582372</v>
      </c>
      <c r="R143" s="32">
        <v>4782.7952854999139</v>
      </c>
      <c r="S143" s="32">
        <v>3438.7482030828569</v>
      </c>
      <c r="T143" s="32">
        <v>3612.0299320489007</v>
      </c>
      <c r="U143" s="32">
        <v>50372.206521359316</v>
      </c>
      <c r="V143" s="32">
        <v>50376.832512086861</v>
      </c>
      <c r="W143" s="32">
        <v>48927.591032613796</v>
      </c>
      <c r="X143" s="32">
        <v>47760.44870032608</v>
      </c>
      <c r="Y143" s="32">
        <v>44667.849429245907</v>
      </c>
      <c r="Z143" s="32">
        <v>40105.738056764741</v>
      </c>
      <c r="AA143" s="32">
        <v>6489.5078607608993</v>
      </c>
      <c r="AB143" s="32">
        <v>6489.5078607608993</v>
      </c>
      <c r="AC143" s="32">
        <v>6489.5078607608966</v>
      </c>
      <c r="AD143" s="32">
        <v>16989.788715577284</v>
      </c>
      <c r="AE143" s="32">
        <v>22461.155678400391</v>
      </c>
      <c r="AF143" s="32">
        <v>29563.538299185886</v>
      </c>
      <c r="AG143" s="32">
        <v>0</v>
      </c>
      <c r="AH143" s="32">
        <v>0.21195213293567999</v>
      </c>
      <c r="AI143" s="32">
        <v>0</v>
      </c>
      <c r="AJ143" s="32">
        <v>0.59554855609343882</v>
      </c>
      <c r="AK143" s="32">
        <v>0.19023191670575901</v>
      </c>
      <c r="AL143" s="32">
        <v>9.0337702263519892E-2</v>
      </c>
      <c r="AM143" s="32">
        <v>22210.842353151194</v>
      </c>
      <c r="AN143" s="32">
        <v>27805.634721238701</v>
      </c>
      <c r="AO143" s="32">
        <v>32786.979103344696</v>
      </c>
      <c r="AP143" s="32">
        <v>29260.859251123267</v>
      </c>
      <c r="AQ143" s="32">
        <v>31751.81788831063</v>
      </c>
      <c r="AR143" s="32">
        <v>31673.208059557644</v>
      </c>
      <c r="AS143" s="32">
        <v>8302.7121575879792</v>
      </c>
      <c r="AT143" s="32">
        <v>8320.7326951719879</v>
      </c>
      <c r="AU143" s="32">
        <v>9377.7106859639989</v>
      </c>
      <c r="AV143" s="32">
        <v>9934.1295724039992</v>
      </c>
      <c r="AW143" s="32">
        <v>10607.85197464599</v>
      </c>
      <c r="AX143" s="32">
        <v>10791.621943175969</v>
      </c>
      <c r="AY143" s="32">
        <v>17023.453177876869</v>
      </c>
      <c r="AZ143" s="32">
        <v>13981.805421445184</v>
      </c>
      <c r="BA143" s="32">
        <v>13393.940538562229</v>
      </c>
      <c r="BB143" s="32">
        <v>16060.625402706433</v>
      </c>
      <c r="BC143" s="32">
        <v>15315.340998152746</v>
      </c>
      <c r="BD143" s="32">
        <v>13554.828858152747</v>
      </c>
    </row>
    <row r="144" spans="1:56" x14ac:dyDescent="0.3">
      <c r="A144">
        <v>911</v>
      </c>
      <c r="B144" t="s">
        <v>673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260.97081529485763</v>
      </c>
      <c r="P144" s="32">
        <v>245.25980445653749</v>
      </c>
      <c r="Q144" s="32">
        <v>170.0207244210697</v>
      </c>
      <c r="R144" s="32">
        <v>201.2450192347863</v>
      </c>
      <c r="S144" s="32">
        <v>157.07507633003721</v>
      </c>
      <c r="T144" s="32">
        <v>157.20413274288001</v>
      </c>
      <c r="U144" s="32">
        <v>9954.1911551307876</v>
      </c>
      <c r="V144" s="32">
        <v>9742.5709238949785</v>
      </c>
      <c r="W144" s="32">
        <v>9642.0857005549333</v>
      </c>
      <c r="X144" s="32">
        <v>9512.0782278274928</v>
      </c>
      <c r="Y144" s="32">
        <v>8860.7350270347433</v>
      </c>
      <c r="Z144" s="32">
        <v>7942.2873557074081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485.0858722712095</v>
      </c>
      <c r="AN144" s="32">
        <v>465.15582004031273</v>
      </c>
      <c r="AO144" s="32">
        <v>325.72487056283762</v>
      </c>
      <c r="AP144" s="32">
        <v>1339.7141314075996</v>
      </c>
      <c r="AQ144" s="32">
        <v>884.24832479999645</v>
      </c>
      <c r="AR144" s="32">
        <v>616.77518981579078</v>
      </c>
      <c r="AS144" s="32">
        <v>1754.063764298</v>
      </c>
      <c r="AT144" s="32">
        <v>1889.614877253</v>
      </c>
      <c r="AU144" s="32">
        <v>2127.0559725809981</v>
      </c>
      <c r="AV144" s="32">
        <v>2485.8037338389986</v>
      </c>
      <c r="AW144" s="32">
        <v>2751.1662478929893</v>
      </c>
      <c r="AX144" s="32">
        <v>2957.1183193929892</v>
      </c>
      <c r="AY144" s="32">
        <v>368.29650839073355</v>
      </c>
      <c r="AZ144" s="32">
        <v>343.94775969522112</v>
      </c>
      <c r="BA144" s="32">
        <v>304.09420940321877</v>
      </c>
      <c r="BB144" s="32">
        <v>277.24200525963835</v>
      </c>
      <c r="BC144" s="32">
        <v>255.29688512247893</v>
      </c>
      <c r="BD144" s="32">
        <v>243.14031969747893</v>
      </c>
    </row>
    <row r="145" spans="1:56" x14ac:dyDescent="0.3">
      <c r="A145">
        <v>912</v>
      </c>
      <c r="B145" t="s">
        <v>959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233.08541280829792</v>
      </c>
      <c r="P145" s="32">
        <v>237.09143705357639</v>
      </c>
      <c r="Q145" s="32">
        <v>160.8906490136844</v>
      </c>
      <c r="R145" s="32">
        <v>151.53670461089538</v>
      </c>
      <c r="S145" s="32">
        <v>155.162322478372</v>
      </c>
      <c r="T145" s="32">
        <v>147.5629287748061</v>
      </c>
      <c r="U145" s="32">
        <v>5927.8475742575447</v>
      </c>
      <c r="V145" s="32">
        <v>5755.1840870040496</v>
      </c>
      <c r="W145" s="32">
        <v>5728.691886417444</v>
      </c>
      <c r="X145" s="32">
        <v>5602.7780231016759</v>
      </c>
      <c r="Y145" s="32">
        <v>5206.1603597325411</v>
      </c>
      <c r="Z145" s="32">
        <v>4673.3483023115687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290.52808268249902</v>
      </c>
      <c r="AN145" s="32">
        <v>321.11494202910006</v>
      </c>
      <c r="AO145" s="32">
        <v>298.21001566156406</v>
      </c>
      <c r="AP145" s="32">
        <v>347.85085009822495</v>
      </c>
      <c r="AQ145" s="32">
        <v>387.81594368447043</v>
      </c>
      <c r="AR145" s="32">
        <v>477.01192309924465</v>
      </c>
      <c r="AS145" s="32">
        <v>1349.7368025059991</v>
      </c>
      <c r="AT145" s="32">
        <v>1290.949013427997</v>
      </c>
      <c r="AU145" s="32">
        <v>1183.6234195090001</v>
      </c>
      <c r="AV145" s="32">
        <v>1131.435705221998</v>
      </c>
      <c r="AW145" s="32">
        <v>1155.9013783739988</v>
      </c>
      <c r="AX145" s="32">
        <v>667.54013778599892</v>
      </c>
      <c r="AY145" s="32">
        <v>202.34042970113859</v>
      </c>
      <c r="AZ145" s="32">
        <v>191.20707392756159</v>
      </c>
      <c r="BA145" s="32">
        <v>172.89452486960815</v>
      </c>
      <c r="BB145" s="32">
        <v>158.00786095056981</v>
      </c>
      <c r="BC145" s="32">
        <v>150.99276771001533</v>
      </c>
      <c r="BD145" s="32">
        <v>144.93718958501535</v>
      </c>
    </row>
    <row r="146" spans="1:56" x14ac:dyDescent="0.3">
      <c r="A146">
        <v>914</v>
      </c>
      <c r="B146" t="s">
        <v>939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927.46568449951701</v>
      </c>
      <c r="P146" s="32">
        <v>887.34623866651339</v>
      </c>
      <c r="Q146" s="32">
        <v>701.84811928071338</v>
      </c>
      <c r="R146" s="32">
        <v>551.5301609250306</v>
      </c>
      <c r="S146" s="32">
        <v>586.74299358370035</v>
      </c>
      <c r="T146" s="32">
        <v>525.347136657639</v>
      </c>
      <c r="U146" s="32">
        <v>14162.545130026143</v>
      </c>
      <c r="V146" s="32">
        <v>13768.899940310699</v>
      </c>
      <c r="W146" s="32">
        <v>13492.666697703202</v>
      </c>
      <c r="X146" s="32">
        <v>13186.555271642648</v>
      </c>
      <c r="Y146" s="32">
        <v>12292.786180419829</v>
      </c>
      <c r="Z146" s="32">
        <v>11110.383702190104</v>
      </c>
      <c r="AA146" s="32">
        <v>2991.7179252716901</v>
      </c>
      <c r="AB146" s="32">
        <v>2991.7179252716901</v>
      </c>
      <c r="AC146" s="32">
        <v>2991.7179252716974</v>
      </c>
      <c r="AD146" s="32">
        <v>3098.6740992701993</v>
      </c>
      <c r="AE146" s="32">
        <v>2928.6874462759874</v>
      </c>
      <c r="AF146" s="32">
        <v>2998.5397825237865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662.856666279499</v>
      </c>
      <c r="AN146" s="32">
        <v>908.17936120679906</v>
      </c>
      <c r="AO146" s="32">
        <v>713.83585405080862</v>
      </c>
      <c r="AP146" s="32">
        <v>947.02368334453911</v>
      </c>
      <c r="AQ146" s="32">
        <v>943.61023836902893</v>
      </c>
      <c r="AR146" s="32">
        <v>11079.604303238762</v>
      </c>
      <c r="AS146" s="32">
        <v>2364.807521691997</v>
      </c>
      <c r="AT146" s="32">
        <v>2606.2580684209988</v>
      </c>
      <c r="AU146" s="32">
        <v>2625.9068299549999</v>
      </c>
      <c r="AV146" s="32">
        <v>2856.280685381998</v>
      </c>
      <c r="AW146" s="32">
        <v>3015.1955985709969</v>
      </c>
      <c r="AX146" s="32">
        <v>2999.2756836529879</v>
      </c>
      <c r="AY146" s="32">
        <v>1662.2351078467295</v>
      </c>
      <c r="AZ146" s="32">
        <v>1522.9188359738976</v>
      </c>
      <c r="BA146" s="32">
        <v>1341.775682045763</v>
      </c>
      <c r="BB146" s="32">
        <v>1202.9485918224802</v>
      </c>
      <c r="BC146" s="32">
        <v>1144.7717555632607</v>
      </c>
      <c r="BD146" s="32">
        <v>1086.4949800632608</v>
      </c>
    </row>
    <row r="147" spans="1:56" x14ac:dyDescent="0.3">
      <c r="A147">
        <v>919</v>
      </c>
      <c r="B147" t="s">
        <v>658</v>
      </c>
      <c r="C147" s="32">
        <v>15.942466</v>
      </c>
      <c r="D147" s="32">
        <v>12.1162741599999</v>
      </c>
      <c r="E147" s="32">
        <v>12.753972799999998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679.30099078498984</v>
      </c>
      <c r="P147" s="32">
        <v>518.10120490714621</v>
      </c>
      <c r="Q147" s="32">
        <v>398.25100483367237</v>
      </c>
      <c r="R147" s="32">
        <v>354.96912749934756</v>
      </c>
      <c r="S147" s="32">
        <v>363.56855772449194</v>
      </c>
      <c r="T147" s="32">
        <v>366.92801307086415</v>
      </c>
      <c r="U147" s="32">
        <v>9356.7406071175392</v>
      </c>
      <c r="V147" s="32">
        <v>9125.0477269891617</v>
      </c>
      <c r="W147" s="32">
        <v>8973.2198203292155</v>
      </c>
      <c r="X147" s="32">
        <v>8815.825273904049</v>
      </c>
      <c r="Y147" s="32">
        <v>8246.2209264093199</v>
      </c>
      <c r="Z147" s="32">
        <v>7346.156393957458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0.63384649834776008</v>
      </c>
      <c r="AH147" s="32">
        <v>3.8500838136599901E-2</v>
      </c>
      <c r="AI147" s="32">
        <v>0</v>
      </c>
      <c r="AJ147" s="32">
        <v>0</v>
      </c>
      <c r="AK147" s="32">
        <v>0.93969324841343393</v>
      </c>
      <c r="AL147" s="32">
        <v>7.9784113886763501</v>
      </c>
      <c r="AM147" s="32">
        <v>1564.9439941116998</v>
      </c>
      <c r="AN147" s="32">
        <v>2150.7288000035001</v>
      </c>
      <c r="AO147" s="32">
        <v>2255.3232764826621</v>
      </c>
      <c r="AP147" s="32">
        <v>951.33145949521554</v>
      </c>
      <c r="AQ147" s="32">
        <v>689.23986319000312</v>
      </c>
      <c r="AR147" s="32">
        <v>581.44569674679542</v>
      </c>
      <c r="AS147" s="32">
        <v>3158.9133178089996</v>
      </c>
      <c r="AT147" s="32">
        <v>2833.8933264049997</v>
      </c>
      <c r="AU147" s="32">
        <v>2996.6943165719995</v>
      </c>
      <c r="AV147" s="32">
        <v>3113.6936166059895</v>
      </c>
      <c r="AW147" s="32">
        <v>3138.4281991779999</v>
      </c>
      <c r="AX147" s="32">
        <v>3257.2066499789989</v>
      </c>
      <c r="AY147" s="32">
        <v>263.92768806963898</v>
      </c>
      <c r="AZ147" s="32">
        <v>267.16479365330724</v>
      </c>
      <c r="BA147" s="32">
        <v>261.89971473774779</v>
      </c>
      <c r="BB147" s="32">
        <v>252.61687900685672</v>
      </c>
      <c r="BC147" s="32">
        <v>251.40722438054254</v>
      </c>
      <c r="BD147" s="32">
        <v>246.62828033054353</v>
      </c>
    </row>
    <row r="148" spans="1:56" x14ac:dyDescent="0.3">
      <c r="A148">
        <v>926</v>
      </c>
      <c r="B148" t="s">
        <v>761</v>
      </c>
      <c r="C148" s="32">
        <v>35486.412712405559</v>
      </c>
      <c r="D148" s="32">
        <v>55392.586499279903</v>
      </c>
      <c r="E148" s="32">
        <v>45899.7883716</v>
      </c>
      <c r="F148" s="32">
        <v>43519.758127159999</v>
      </c>
      <c r="G148" s="32">
        <v>47658.533073479906</v>
      </c>
      <c r="H148" s="32">
        <v>55256.359712321901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1283.2608212855298</v>
      </c>
      <c r="P148" s="32">
        <v>4080.5174321709987</v>
      </c>
      <c r="Q148" s="32">
        <v>4153.2348757139343</v>
      </c>
      <c r="R148" s="32">
        <v>2568.8247809024283</v>
      </c>
      <c r="S148" s="32">
        <v>8143.3420528984007</v>
      </c>
      <c r="T148" s="32">
        <v>6574.8951291111425</v>
      </c>
      <c r="U148" s="32">
        <v>21414.034699006701</v>
      </c>
      <c r="V148" s="32">
        <v>20767.059435182477</v>
      </c>
      <c r="W148" s="32">
        <v>20092.94294409491</v>
      </c>
      <c r="X148" s="32">
        <v>19364.3778856889</v>
      </c>
      <c r="Y148" s="32">
        <v>17909.687667603564</v>
      </c>
      <c r="Z148" s="32">
        <v>15966.183648483002</v>
      </c>
      <c r="AA148" s="32">
        <v>15850.6194356533</v>
      </c>
      <c r="AB148" s="32">
        <v>15850.6194356533</v>
      </c>
      <c r="AC148" s="32">
        <v>15850.619435653276</v>
      </c>
      <c r="AD148" s="32">
        <v>15904.980315183577</v>
      </c>
      <c r="AE148" s="32">
        <v>16029.631019664688</v>
      </c>
      <c r="AF148" s="32">
        <v>16873.6867593227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10517.303209674399</v>
      </c>
      <c r="AN148" s="32">
        <v>9398.1740653581892</v>
      </c>
      <c r="AO148" s="32">
        <v>21434.172424912998</v>
      </c>
      <c r="AP148" s="32">
        <v>15904.355710933585</v>
      </c>
      <c r="AQ148" s="32">
        <v>19613.557946899749</v>
      </c>
      <c r="AR148" s="32">
        <v>12744.574903411292</v>
      </c>
      <c r="AS148" s="32">
        <v>2466.3097826399999</v>
      </c>
      <c r="AT148" s="32">
        <v>3185.22603235099</v>
      </c>
      <c r="AU148" s="32">
        <v>3146.1546141199879</v>
      </c>
      <c r="AV148" s="32">
        <v>3319.6615087999899</v>
      </c>
      <c r="AW148" s="32">
        <v>3356.2405642649901</v>
      </c>
      <c r="AX148" s="32">
        <v>3463.680743309988</v>
      </c>
      <c r="AY148" s="32">
        <v>7899.9223329323213</v>
      </c>
      <c r="AZ148" s="32">
        <v>7161.3282073000464</v>
      </c>
      <c r="BA148" s="32">
        <v>6852.137050306761</v>
      </c>
      <c r="BB148" s="32">
        <v>6160.1510901322563</v>
      </c>
      <c r="BC148" s="32">
        <v>5772.2964247063228</v>
      </c>
      <c r="BD148" s="32">
        <v>5637.0842872063122</v>
      </c>
    </row>
    <row r="149" spans="1:56" x14ac:dyDescent="0.3">
      <c r="A149">
        <v>928</v>
      </c>
      <c r="B149" t="s">
        <v>606</v>
      </c>
      <c r="C149" s="32">
        <v>14739.223860999899</v>
      </c>
      <c r="D149" s="32">
        <v>16205.6015594699</v>
      </c>
      <c r="E149" s="32">
        <v>18436.341531778398</v>
      </c>
      <c r="F149" s="32">
        <v>22309.311561036</v>
      </c>
      <c r="G149" s="32">
        <v>22174.636022164399</v>
      </c>
      <c r="H149" s="32">
        <v>21737.163498751197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764.31004439460389</v>
      </c>
      <c r="P149" s="32">
        <v>736.61892327590112</v>
      </c>
      <c r="Q149" s="32">
        <v>766.78302662809267</v>
      </c>
      <c r="R149" s="32">
        <v>632.91825432052315</v>
      </c>
      <c r="S149" s="32">
        <v>1820.0097306125895</v>
      </c>
      <c r="T149" s="32">
        <v>835.21816297113196</v>
      </c>
      <c r="U149" s="32">
        <v>3830.4567136274404</v>
      </c>
      <c r="V149" s="32">
        <v>3738.8411915385905</v>
      </c>
      <c r="W149" s="32">
        <v>3661.407149575989</v>
      </c>
      <c r="X149" s="32">
        <v>3571.1129733105881</v>
      </c>
      <c r="Y149" s="32">
        <v>3316.3793213795398</v>
      </c>
      <c r="Z149" s="32">
        <v>2949.5675479437145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6198.5602440336997</v>
      </c>
      <c r="AN149" s="32">
        <v>9314.7180278808119</v>
      </c>
      <c r="AO149" s="32">
        <v>12458.090646274874</v>
      </c>
      <c r="AP149" s="32">
        <v>26628.15567311678</v>
      </c>
      <c r="AQ149" s="32">
        <v>31928.550986425606</v>
      </c>
      <c r="AR149" s="32">
        <v>10056.860869234404</v>
      </c>
      <c r="AS149" s="32">
        <v>3780.1710658919988</v>
      </c>
      <c r="AT149" s="32">
        <v>3740.8130730729999</v>
      </c>
      <c r="AU149" s="32">
        <v>4292.7218811489902</v>
      </c>
      <c r="AV149" s="32">
        <v>4655.527872933998</v>
      </c>
      <c r="AW149" s="32">
        <v>4715.8791045029793</v>
      </c>
      <c r="AX149" s="32">
        <v>4865.95450436599</v>
      </c>
      <c r="AY149" s="32">
        <v>127.64538396109249</v>
      </c>
      <c r="AZ149" s="32">
        <v>131.8230351136427</v>
      </c>
      <c r="BA149" s="32">
        <v>134.81084513833241</v>
      </c>
      <c r="BB149" s="32">
        <v>132.2243545425448</v>
      </c>
      <c r="BC149" s="32">
        <v>132.77514392105832</v>
      </c>
      <c r="BD149" s="32">
        <v>131.15137392105831</v>
      </c>
    </row>
    <row r="150" spans="1:56" x14ac:dyDescent="0.3">
      <c r="A150">
        <v>929</v>
      </c>
      <c r="B150" t="s">
        <v>993</v>
      </c>
      <c r="C150" s="32">
        <v>0</v>
      </c>
      <c r="D150" s="32">
        <v>0</v>
      </c>
      <c r="E150" s="32">
        <v>233.63199999999989</v>
      </c>
      <c r="F150" s="32">
        <v>309.10943999999989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256.45235790168829</v>
      </c>
      <c r="P150" s="32">
        <v>259.2184702131068</v>
      </c>
      <c r="Q150" s="32">
        <v>192.43613579423888</v>
      </c>
      <c r="R150" s="32">
        <v>179.58808233109431</v>
      </c>
      <c r="S150" s="32">
        <v>192.98121532357501</v>
      </c>
      <c r="T150" s="32">
        <v>177.16272383992958</v>
      </c>
      <c r="U150" s="32">
        <v>7261.2780931100342</v>
      </c>
      <c r="V150" s="32">
        <v>7015.4354332066223</v>
      </c>
      <c r="W150" s="32">
        <v>6964.4256513205664</v>
      </c>
      <c r="X150" s="32">
        <v>6937.2006243599189</v>
      </c>
      <c r="Y150" s="32">
        <v>6457.1493159333559</v>
      </c>
      <c r="Z150" s="32">
        <v>5822.3934503421597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454.04604699989892</v>
      </c>
      <c r="AN150" s="32">
        <v>708.3958683052</v>
      </c>
      <c r="AO150" s="32">
        <v>566.38642470495006</v>
      </c>
      <c r="AP150" s="32">
        <v>474.12045092860865</v>
      </c>
      <c r="AQ150" s="32">
        <v>527.67491019473096</v>
      </c>
      <c r="AR150" s="32">
        <v>451.31970359339164</v>
      </c>
      <c r="AS150" s="32">
        <v>5265.7991373299792</v>
      </c>
      <c r="AT150" s="32">
        <v>4789.5567311779905</v>
      </c>
      <c r="AU150" s="32">
        <v>5005.4283664589802</v>
      </c>
      <c r="AV150" s="32">
        <v>5321.4734054389992</v>
      </c>
      <c r="AW150" s="32">
        <v>5231.4519296899907</v>
      </c>
      <c r="AX150" s="32">
        <v>5276.1764651509993</v>
      </c>
      <c r="AY150" s="32">
        <v>1182.6487240703327</v>
      </c>
      <c r="AZ150" s="32">
        <v>1108.1146168879625</v>
      </c>
      <c r="BA150" s="32">
        <v>1023.9838536199406</v>
      </c>
      <c r="BB150" s="32">
        <v>951.17006194276928</v>
      </c>
      <c r="BC150" s="32">
        <v>915.59109615396085</v>
      </c>
      <c r="BD150" s="32">
        <v>883.25146640396088</v>
      </c>
    </row>
    <row r="151" spans="1:56" x14ac:dyDescent="0.3">
      <c r="A151">
        <v>935</v>
      </c>
      <c r="B151" t="s">
        <v>724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115.5872359836125</v>
      </c>
      <c r="P151" s="32">
        <v>133.9344260378777</v>
      </c>
      <c r="Q151" s="32">
        <v>96.482425968170901</v>
      </c>
      <c r="R151" s="32">
        <v>85.485211573446094</v>
      </c>
      <c r="S151" s="32">
        <v>87.379229161903012</v>
      </c>
      <c r="T151" s="32">
        <v>85.590866380087093</v>
      </c>
      <c r="U151" s="32">
        <v>921.51733908840959</v>
      </c>
      <c r="V151" s="32">
        <v>897.04187031173115</v>
      </c>
      <c r="W151" s="32">
        <v>881.75691789734367</v>
      </c>
      <c r="X151" s="32">
        <v>855.85723873325742</v>
      </c>
      <c r="Y151" s="32">
        <v>799.63648425815916</v>
      </c>
      <c r="Z151" s="32">
        <v>713.15222923161934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26.564150819933516</v>
      </c>
      <c r="AN151" s="32">
        <v>130.31706318606001</v>
      </c>
      <c r="AO151" s="32">
        <v>64.146975581698726</v>
      </c>
      <c r="AP151" s="32">
        <v>43.644908822748</v>
      </c>
      <c r="AQ151" s="32">
        <v>69.024593793054763</v>
      </c>
      <c r="AR151" s="32">
        <v>35.168627825153038</v>
      </c>
      <c r="AS151" s="32">
        <v>1792.3339992959977</v>
      </c>
      <c r="AT151" s="32">
        <v>2104.6317894659878</v>
      </c>
      <c r="AU151" s="32">
        <v>2546.931568134989</v>
      </c>
      <c r="AV151" s="32">
        <v>2286.525221295999</v>
      </c>
      <c r="AW151" s="32">
        <v>2094.5235858269989</v>
      </c>
      <c r="AX151" s="32">
        <v>2224.4942881030001</v>
      </c>
      <c r="AY151" s="32">
        <v>149.9690574148924</v>
      </c>
      <c r="AZ151" s="32">
        <v>144.52407159546902</v>
      </c>
      <c r="BA151" s="32">
        <v>137.56003025790281</v>
      </c>
      <c r="BB151" s="32">
        <v>130.84766940356488</v>
      </c>
      <c r="BC151" s="32">
        <v>127.93611051599122</v>
      </c>
      <c r="BD151" s="32">
        <v>124.73147791599021</v>
      </c>
    </row>
    <row r="152" spans="1:56" x14ac:dyDescent="0.3">
      <c r="A152">
        <v>937</v>
      </c>
      <c r="B152" t="s">
        <v>638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4262.556842711193</v>
      </c>
      <c r="P152" s="32">
        <v>1650.1983674783437</v>
      </c>
      <c r="Q152" s="32">
        <v>992.14326968793705</v>
      </c>
      <c r="R152" s="32">
        <v>503.54457913268294</v>
      </c>
      <c r="S152" s="32">
        <v>499.47076330143972</v>
      </c>
      <c r="T152" s="32">
        <v>279.34546444747809</v>
      </c>
      <c r="U152" s="32">
        <v>6188.5997456274117</v>
      </c>
      <c r="V152" s="32">
        <v>6087.5147370949471</v>
      </c>
      <c r="W152" s="32">
        <v>5993.1396075289504</v>
      </c>
      <c r="X152" s="32">
        <v>5883.2753793166967</v>
      </c>
      <c r="Y152" s="32">
        <v>5504.6395199076269</v>
      </c>
      <c r="Z152" s="32">
        <v>4921.0321412910489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17103.489073236731</v>
      </c>
      <c r="AN152" s="32">
        <v>17427.306508895312</v>
      </c>
      <c r="AO152" s="32">
        <v>12136.78337033215</v>
      </c>
      <c r="AP152" s="32">
        <v>14120.658871171347</v>
      </c>
      <c r="AQ152" s="32">
        <v>16644.283252667443</v>
      </c>
      <c r="AR152" s="32">
        <v>654.38488801005713</v>
      </c>
      <c r="AS152" s="32">
        <v>5425.1440363319889</v>
      </c>
      <c r="AT152" s="32">
        <v>5094.1757212979983</v>
      </c>
      <c r="AU152" s="32">
        <v>5218.4076751799985</v>
      </c>
      <c r="AV152" s="32">
        <v>5859.1319212179887</v>
      </c>
      <c r="AW152" s="32">
        <v>5892.2719005519775</v>
      </c>
      <c r="AX152" s="32">
        <v>6023.7149239069895</v>
      </c>
      <c r="AY152" s="32">
        <v>2836.7729912192854</v>
      </c>
      <c r="AZ152" s="32">
        <v>2697.8529415781677</v>
      </c>
      <c r="BA152" s="32">
        <v>2445.2035022494906</v>
      </c>
      <c r="BB152" s="32">
        <v>2145.2920931034546</v>
      </c>
      <c r="BC152" s="32">
        <v>2002.8321074158109</v>
      </c>
      <c r="BD152" s="32">
        <v>1876.2602814158208</v>
      </c>
    </row>
    <row r="153" spans="1:56" x14ac:dyDescent="0.3">
      <c r="A153">
        <v>938</v>
      </c>
      <c r="B153" t="s">
        <v>613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187.1652001937594</v>
      </c>
      <c r="P153" s="32">
        <v>215.27661287477531</v>
      </c>
      <c r="Q153" s="32">
        <v>147.50915612289668</v>
      </c>
      <c r="R153" s="32">
        <v>144.31061296880361</v>
      </c>
      <c r="S153" s="32">
        <v>148.18025231847167</v>
      </c>
      <c r="T153" s="32">
        <v>135.6621324963879</v>
      </c>
      <c r="U153" s="32">
        <v>3023.7385298986342</v>
      </c>
      <c r="V153" s="32">
        <v>3001.590588714867</v>
      </c>
      <c r="W153" s="32">
        <v>2989.547644407729</v>
      </c>
      <c r="X153" s="32">
        <v>2933.1158709329293</v>
      </c>
      <c r="Y153" s="32">
        <v>2732.632925819797</v>
      </c>
      <c r="Z153" s="32">
        <v>2411.8376684110663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163.25223287382252</v>
      </c>
      <c r="AN153" s="32">
        <v>311.03693405382683</v>
      </c>
      <c r="AO153" s="32">
        <v>1005.7626639155329</v>
      </c>
      <c r="AP153" s="32">
        <v>233.39005396125526</v>
      </c>
      <c r="AQ153" s="32">
        <v>252.05223558848095</v>
      </c>
      <c r="AR153" s="32">
        <v>234.22814670600513</v>
      </c>
      <c r="AS153" s="32">
        <v>2611.4050111329998</v>
      </c>
      <c r="AT153" s="32">
        <v>2632.1258705639993</v>
      </c>
      <c r="AU153" s="32">
        <v>2560.4904751259992</v>
      </c>
      <c r="AV153" s="32">
        <v>2706.4473432249879</v>
      </c>
      <c r="AW153" s="32">
        <v>2786.5786519759877</v>
      </c>
      <c r="AX153" s="32">
        <v>3174.2773288849876</v>
      </c>
      <c r="AY153" s="32">
        <v>270.8006073372606</v>
      </c>
      <c r="AZ153" s="32">
        <v>257.95014489786985</v>
      </c>
      <c r="BA153" s="32">
        <v>243.45273756359452</v>
      </c>
      <c r="BB153" s="32">
        <v>234.69855302517914</v>
      </c>
      <c r="BC153" s="32">
        <v>225.65058698091752</v>
      </c>
      <c r="BD153" s="32">
        <v>219.48232843091853</v>
      </c>
    </row>
    <row r="154" spans="1:56" x14ac:dyDescent="0.3">
      <c r="A154">
        <v>940</v>
      </c>
      <c r="B154" t="s">
        <v>953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259.30286169852661</v>
      </c>
      <c r="P154" s="32">
        <v>265.8301910890234</v>
      </c>
      <c r="Q154" s="32">
        <v>215.47977328827437</v>
      </c>
      <c r="R154" s="32">
        <v>230.6465711989093</v>
      </c>
      <c r="S154" s="32">
        <v>234.17991939157687</v>
      </c>
      <c r="T154" s="32">
        <v>227.704200158666</v>
      </c>
      <c r="U154" s="32">
        <v>10510.109482555265</v>
      </c>
      <c r="V154" s="32">
        <v>10740.23472118766</v>
      </c>
      <c r="W154" s="32">
        <v>10957.02435347442</v>
      </c>
      <c r="X154" s="32">
        <v>10977.961261334545</v>
      </c>
      <c r="Y154" s="32">
        <v>10285.908736570655</v>
      </c>
      <c r="Z154" s="32">
        <v>8911.9677837237978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1833.1939501012771</v>
      </c>
      <c r="AN154" s="32">
        <v>2170.388165470521</v>
      </c>
      <c r="AO154" s="32">
        <v>1959.8512429343002</v>
      </c>
      <c r="AP154" s="32">
        <v>792.6809450428517</v>
      </c>
      <c r="AQ154" s="32">
        <v>842.98324475238292</v>
      </c>
      <c r="AR154" s="32">
        <v>508.25689076583922</v>
      </c>
      <c r="AS154" s="32">
        <v>3543.8289991619986</v>
      </c>
      <c r="AT154" s="32">
        <v>3534.7849719269798</v>
      </c>
      <c r="AU154" s="32">
        <v>3447.8535335869983</v>
      </c>
      <c r="AV154" s="32">
        <v>3808.247180207989</v>
      </c>
      <c r="AW154" s="32">
        <v>4041.407999822999</v>
      </c>
      <c r="AX154" s="32">
        <v>3981.4561910789789</v>
      </c>
      <c r="AY154" s="32">
        <v>163.04200545789618</v>
      </c>
      <c r="AZ154" s="32">
        <v>152.32045226384153</v>
      </c>
      <c r="BA154" s="32">
        <v>133.85665238565139</v>
      </c>
      <c r="BB154" s="32">
        <v>119.20167432226528</v>
      </c>
      <c r="BC154" s="32">
        <v>111.75769972200912</v>
      </c>
      <c r="BD154" s="32">
        <v>105.74358769700912</v>
      </c>
    </row>
    <row r="155" spans="1:56" x14ac:dyDescent="0.3">
      <c r="A155">
        <v>941</v>
      </c>
      <c r="B155" t="s">
        <v>614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413.00062156064956</v>
      </c>
      <c r="P155" s="32">
        <v>415.2468030573566</v>
      </c>
      <c r="Q155" s="32">
        <v>340.03926767566753</v>
      </c>
      <c r="R155" s="32">
        <v>262.51634402070499</v>
      </c>
      <c r="S155" s="32">
        <v>246.3914923554936</v>
      </c>
      <c r="T155" s="32">
        <v>211.87654966858278</v>
      </c>
      <c r="U155" s="32">
        <v>2734.9595668683592</v>
      </c>
      <c r="V155" s="32">
        <v>2746.7478610279363</v>
      </c>
      <c r="W155" s="32">
        <v>2780.8754578469416</v>
      </c>
      <c r="X155" s="32">
        <v>2841.0179640226429</v>
      </c>
      <c r="Y155" s="32">
        <v>2656.9399374854174</v>
      </c>
      <c r="Z155" s="32">
        <v>2341.8300938709535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926.16499505297702</v>
      </c>
      <c r="AN155" s="32">
        <v>1113.3785321052674</v>
      </c>
      <c r="AO155" s="32">
        <v>2300.302726090647</v>
      </c>
      <c r="AP155" s="32">
        <v>543.32002529662577</v>
      </c>
      <c r="AQ155" s="32">
        <v>371.38498136565346</v>
      </c>
      <c r="AR155" s="32">
        <v>222.93366494927562</v>
      </c>
      <c r="AS155" s="32">
        <v>678.00410537299888</v>
      </c>
      <c r="AT155" s="32">
        <v>684.56448153899987</v>
      </c>
      <c r="AU155" s="32">
        <v>775.40337282199891</v>
      </c>
      <c r="AV155" s="32">
        <v>834.17195003699908</v>
      </c>
      <c r="AW155" s="32">
        <v>796.59467533699797</v>
      </c>
      <c r="AX155" s="32">
        <v>800.55824581100001</v>
      </c>
      <c r="AY155" s="32">
        <v>248.05754096360411</v>
      </c>
      <c r="AZ155" s="32">
        <v>233.28319319369285</v>
      </c>
      <c r="BA155" s="32">
        <v>200.42246921565857</v>
      </c>
      <c r="BB155" s="32">
        <v>171.36905322634468</v>
      </c>
      <c r="BC155" s="32">
        <v>161.35195139438963</v>
      </c>
      <c r="BD155" s="32">
        <v>151.33030721938962</v>
      </c>
    </row>
    <row r="156" spans="1:56" x14ac:dyDescent="0.3">
      <c r="A156">
        <v>1001</v>
      </c>
      <c r="B156" t="s">
        <v>737</v>
      </c>
      <c r="C156" s="32">
        <v>64442.82588355909</v>
      </c>
      <c r="D156" s="32">
        <v>71460.996439821596</v>
      </c>
      <c r="E156" s="32">
        <v>56546.258346629998</v>
      </c>
      <c r="F156" s="32">
        <v>76468.728466372006</v>
      </c>
      <c r="G156" s="32">
        <v>76587.211548119289</v>
      </c>
      <c r="H156" s="32">
        <v>79004.7581646209</v>
      </c>
      <c r="I156" s="32">
        <v>3139.7698354107902</v>
      </c>
      <c r="J156" s="32">
        <v>79983.538646718487</v>
      </c>
      <c r="K156" s="32">
        <v>72487.323343800221</v>
      </c>
      <c r="L156" s="32">
        <v>74446.739620632448</v>
      </c>
      <c r="M156" s="32">
        <v>62517.539589285327</v>
      </c>
      <c r="N156" s="32">
        <v>61316.212036902616</v>
      </c>
      <c r="O156" s="32">
        <v>10166.018686379351</v>
      </c>
      <c r="P156" s="32">
        <v>11212.384913762147</v>
      </c>
      <c r="Q156" s="32">
        <v>10595.277126963809</v>
      </c>
      <c r="R156" s="32">
        <v>9761.8801520025681</v>
      </c>
      <c r="S156" s="32">
        <v>8716.101722414407</v>
      </c>
      <c r="T156" s="32">
        <v>14491.022802323181</v>
      </c>
      <c r="U156" s="32">
        <v>49410.372337111192</v>
      </c>
      <c r="V156" s="32">
        <v>47727.568066163767</v>
      </c>
      <c r="W156" s="32">
        <v>46140.138259091371</v>
      </c>
      <c r="X156" s="32">
        <v>44541.96459177987</v>
      </c>
      <c r="Y156" s="32">
        <v>41226.895656658249</v>
      </c>
      <c r="Z156" s="32">
        <v>36467.608143651669</v>
      </c>
      <c r="AA156" s="32">
        <v>40841.2833991605</v>
      </c>
      <c r="AB156" s="32">
        <v>40841.2833991605</v>
      </c>
      <c r="AC156" s="32">
        <v>40841.283399160595</v>
      </c>
      <c r="AD156" s="32">
        <v>42769.684605680042</v>
      </c>
      <c r="AE156" s="32">
        <v>63346.492796198705</v>
      </c>
      <c r="AF156" s="32">
        <v>54526.451564208081</v>
      </c>
      <c r="AG156" s="32">
        <v>9354.0580870499725</v>
      </c>
      <c r="AH156" s="32">
        <v>9745.1187798180144</v>
      </c>
      <c r="AI156" s="32">
        <v>10378.478826114197</v>
      </c>
      <c r="AJ156" s="32">
        <v>9915.874908343756</v>
      </c>
      <c r="AK156" s="32">
        <v>9488.2581052858895</v>
      </c>
      <c r="AL156" s="32">
        <v>9157.7914941422478</v>
      </c>
      <c r="AM156" s="32">
        <v>13714.854786781632</v>
      </c>
      <c r="AN156" s="32">
        <v>20497.76932796499</v>
      </c>
      <c r="AO156" s="32">
        <v>12036.826906872806</v>
      </c>
      <c r="AP156" s="32">
        <v>18036.998799550653</v>
      </c>
      <c r="AQ156" s="32">
        <v>14117.404195047406</v>
      </c>
      <c r="AR156" s="32">
        <v>44459.466850377357</v>
      </c>
      <c r="AS156" s="32">
        <v>1580.098225224998</v>
      </c>
      <c r="AT156" s="32">
        <v>1945.3083021609991</v>
      </c>
      <c r="AU156" s="32">
        <v>1255.995179443998</v>
      </c>
      <c r="AV156" s="32">
        <v>1499.633057343998</v>
      </c>
      <c r="AW156" s="32">
        <v>1442.898941184998</v>
      </c>
      <c r="AX156" s="32">
        <v>1470.6306719389979</v>
      </c>
      <c r="AY156" s="32">
        <v>19697.31574913529</v>
      </c>
      <c r="AZ156" s="32">
        <v>18643.40595616473</v>
      </c>
      <c r="BA156" s="32">
        <v>16137.531100715612</v>
      </c>
      <c r="BB156" s="32">
        <v>16642.114062018594</v>
      </c>
      <c r="BC156" s="32">
        <v>15526.492210835664</v>
      </c>
      <c r="BD156" s="32">
        <v>13094.888328610017</v>
      </c>
    </row>
    <row r="157" spans="1:56" x14ac:dyDescent="0.3">
      <c r="A157">
        <v>1002</v>
      </c>
      <c r="B157" t="s">
        <v>777</v>
      </c>
      <c r="C157" s="32">
        <v>1.191999999999999E-2</v>
      </c>
      <c r="D157" s="32">
        <v>422.38305598039904</v>
      </c>
      <c r="E157" s="32">
        <v>176.894295943999</v>
      </c>
      <c r="F157" s="32">
        <v>227.015920632399</v>
      </c>
      <c r="G157" s="32">
        <v>185.10030424000001</v>
      </c>
      <c r="H157" s="32">
        <v>132.79591983999899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3978.0104899849011</v>
      </c>
      <c r="P157" s="32">
        <v>2263.1096437597898</v>
      </c>
      <c r="Q157" s="32">
        <v>3566.010108447203</v>
      </c>
      <c r="R157" s="32">
        <v>2469.6494294863551</v>
      </c>
      <c r="S157" s="32">
        <v>1386.852594048642</v>
      </c>
      <c r="T157" s="32">
        <v>1943.7989283233208</v>
      </c>
      <c r="U157" s="32">
        <v>14305.333078168995</v>
      </c>
      <c r="V157" s="32">
        <v>13933.23870555439</v>
      </c>
      <c r="W157" s="32">
        <v>13637.322011918952</v>
      </c>
      <c r="X157" s="32">
        <v>13257.300936333564</v>
      </c>
      <c r="Y157" s="32">
        <v>12422.582369744809</v>
      </c>
      <c r="Z157" s="32">
        <v>10940.705212962124</v>
      </c>
      <c r="AA157" s="32">
        <v>26237.1943423866</v>
      </c>
      <c r="AB157" s="32">
        <v>26237.1943423866</v>
      </c>
      <c r="AC157" s="32">
        <v>26237.194342386665</v>
      </c>
      <c r="AD157" s="32">
        <v>30271.162331397747</v>
      </c>
      <c r="AE157" s="32">
        <v>30998.177416226186</v>
      </c>
      <c r="AF157" s="32">
        <v>30551.574431802135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2800.9380924612005</v>
      </c>
      <c r="AN157" s="32">
        <v>3180.0848341113006</v>
      </c>
      <c r="AO157" s="32">
        <v>2037.9733556261965</v>
      </c>
      <c r="AP157" s="32">
        <v>1524.290939901663</v>
      </c>
      <c r="AQ157" s="32">
        <v>2438.4070292836313</v>
      </c>
      <c r="AR157" s="32">
        <v>1758.2937968413235</v>
      </c>
      <c r="AS157" s="32">
        <v>4890.0338240179899</v>
      </c>
      <c r="AT157" s="32">
        <v>4977.9521585599905</v>
      </c>
      <c r="AU157" s="32">
        <v>5126.2872412179895</v>
      </c>
      <c r="AV157" s="32">
        <v>5067.0319684799906</v>
      </c>
      <c r="AW157" s="32">
        <v>5306.3520084139882</v>
      </c>
      <c r="AX157" s="32">
        <v>5355.6231231839884</v>
      </c>
      <c r="AY157" s="32">
        <v>8557.204907944224</v>
      </c>
      <c r="AZ157" s="32">
        <v>6373.0525329355569</v>
      </c>
      <c r="BA157" s="32">
        <v>10022.430670373949</v>
      </c>
      <c r="BB157" s="32">
        <v>9739.8390491657483</v>
      </c>
      <c r="BC157" s="32">
        <v>9499.4660665227384</v>
      </c>
      <c r="BD157" s="32">
        <v>9165.0414090227478</v>
      </c>
    </row>
    <row r="158" spans="1:56" x14ac:dyDescent="0.3">
      <c r="A158">
        <v>1003</v>
      </c>
      <c r="B158" t="s">
        <v>639</v>
      </c>
      <c r="C158" s="32">
        <v>162837.70547074513</v>
      </c>
      <c r="D158" s="32">
        <v>168099.19768386378</v>
      </c>
      <c r="E158" s="32">
        <v>162662.81522112701</v>
      </c>
      <c r="F158" s="32">
        <v>166189.5537504798</v>
      </c>
      <c r="G158" s="32">
        <v>161986.6387975704</v>
      </c>
      <c r="H158" s="32">
        <v>160141.8155260825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986.03046822787985</v>
      </c>
      <c r="P158" s="32">
        <v>915.93219220461594</v>
      </c>
      <c r="Q158" s="32">
        <v>846.97139895804332</v>
      </c>
      <c r="R158" s="32">
        <v>701.66814104979812</v>
      </c>
      <c r="S158" s="32">
        <v>621.21986233878454</v>
      </c>
      <c r="T158" s="32">
        <v>669.60428881129315</v>
      </c>
      <c r="U158" s="32">
        <v>8228.8794258091639</v>
      </c>
      <c r="V158" s="32">
        <v>8029.3675457638756</v>
      </c>
      <c r="W158" s="32">
        <v>7902.5328371512633</v>
      </c>
      <c r="X158" s="32">
        <v>7727.3430260211726</v>
      </c>
      <c r="Y158" s="32">
        <v>7247.9311209141388</v>
      </c>
      <c r="Z158" s="32">
        <v>6472.9383425661345</v>
      </c>
      <c r="AA158" s="32">
        <v>22594.979886433899</v>
      </c>
      <c r="AB158" s="32">
        <v>22594.979886433899</v>
      </c>
      <c r="AC158" s="32">
        <v>22594.97988643387</v>
      </c>
      <c r="AD158" s="32">
        <v>27489.615042908168</v>
      </c>
      <c r="AE158" s="32">
        <v>38815.220650109281</v>
      </c>
      <c r="AF158" s="32">
        <v>39259.856477415386</v>
      </c>
      <c r="AG158" s="32">
        <v>7.2697104619299902E-2</v>
      </c>
      <c r="AH158" s="32">
        <v>1.08051772864E-2</v>
      </c>
      <c r="AI158" s="32">
        <v>0</v>
      </c>
      <c r="AJ158" s="32">
        <v>0</v>
      </c>
      <c r="AK158" s="32">
        <v>0.17693956271796796</v>
      </c>
      <c r="AL158" s="32">
        <v>0.18141225296805996</v>
      </c>
      <c r="AM158" s="32">
        <v>1282.5237268706999</v>
      </c>
      <c r="AN158" s="32">
        <v>3549.8910471487002</v>
      </c>
      <c r="AO158" s="32">
        <v>1720.3174475169901</v>
      </c>
      <c r="AP158" s="32">
        <v>719.5426042554094</v>
      </c>
      <c r="AQ158" s="32">
        <v>790.07724067829963</v>
      </c>
      <c r="AR158" s="32">
        <v>541.10698391189999</v>
      </c>
      <c r="AS158" s="32">
        <v>20299.09327291599</v>
      </c>
      <c r="AT158" s="32">
        <v>19926.57155949399</v>
      </c>
      <c r="AU158" s="32">
        <v>20534.053274371989</v>
      </c>
      <c r="AV158" s="32">
        <v>21296.85252175399</v>
      </c>
      <c r="AW158" s="32">
        <v>22333.253382073988</v>
      </c>
      <c r="AX158" s="32">
        <v>23149.858899933883</v>
      </c>
      <c r="AY158" s="32">
        <v>8076.8664971790849</v>
      </c>
      <c r="AZ158" s="32">
        <v>8119.2800808767297</v>
      </c>
      <c r="BA158" s="32">
        <v>7955.2951734499557</v>
      </c>
      <c r="BB158" s="32">
        <v>7063.9039706102931</v>
      </c>
      <c r="BC158" s="32">
        <v>6588.1138946730953</v>
      </c>
      <c r="BD158" s="32">
        <v>6153.2977946730853</v>
      </c>
    </row>
    <row r="159" spans="1:56" x14ac:dyDescent="0.3">
      <c r="A159">
        <v>1004</v>
      </c>
      <c r="B159" t="s">
        <v>649</v>
      </c>
      <c r="C159" s="32">
        <v>0</v>
      </c>
      <c r="D159" s="32">
        <v>774.58180770000001</v>
      </c>
      <c r="E159" s="32">
        <v>755.11537620000001</v>
      </c>
      <c r="F159" s="32">
        <v>714.09937326599902</v>
      </c>
      <c r="G159" s="32">
        <v>559.754375629999</v>
      </c>
      <c r="H159" s="32">
        <v>468.15016714089899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1515.1570858418868</v>
      </c>
      <c r="P159" s="32">
        <v>4164.9302113269368</v>
      </c>
      <c r="Q159" s="32">
        <v>4442.4634476975607</v>
      </c>
      <c r="R159" s="32">
        <v>2599.1760291033966</v>
      </c>
      <c r="S159" s="32">
        <v>2886.9566248399433</v>
      </c>
      <c r="T159" s="32">
        <v>2547.0449017154383</v>
      </c>
      <c r="U159" s="32">
        <v>14726.227291219093</v>
      </c>
      <c r="V159" s="32">
        <v>14534.643045418794</v>
      </c>
      <c r="W159" s="32">
        <v>14380.080365928452</v>
      </c>
      <c r="X159" s="32">
        <v>14177.640145112002</v>
      </c>
      <c r="Y159" s="32">
        <v>13392.628202792732</v>
      </c>
      <c r="Z159" s="32">
        <v>11851.25031909344</v>
      </c>
      <c r="AA159" s="32">
        <v>6414.8478065652998</v>
      </c>
      <c r="AB159" s="32">
        <v>6414.8478065652998</v>
      </c>
      <c r="AC159" s="32">
        <v>6414.8478065652844</v>
      </c>
      <c r="AD159" s="32">
        <v>13011.174732792575</v>
      </c>
      <c r="AE159" s="32">
        <v>9880.6181337983653</v>
      </c>
      <c r="AF159" s="32">
        <v>12923.978863249169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4189.1101926846004</v>
      </c>
      <c r="AN159" s="32">
        <v>9838.5611872102036</v>
      </c>
      <c r="AO159" s="32">
        <v>10755.509652414759</v>
      </c>
      <c r="AP159" s="32">
        <v>13424.283604598611</v>
      </c>
      <c r="AQ159" s="32">
        <v>14084.759299190777</v>
      </c>
      <c r="AR159" s="32">
        <v>14618.763325311482</v>
      </c>
      <c r="AS159" s="32">
        <v>7638.7971376919886</v>
      </c>
      <c r="AT159" s="32">
        <v>7726.9719957339894</v>
      </c>
      <c r="AU159" s="32">
        <v>7310.6861328699788</v>
      </c>
      <c r="AV159" s="32">
        <v>7657.9291374399781</v>
      </c>
      <c r="AW159" s="32">
        <v>7889.4025961879988</v>
      </c>
      <c r="AX159" s="32">
        <v>8041.6067140039877</v>
      </c>
      <c r="AY159" s="32">
        <v>4348.0595521342457</v>
      </c>
      <c r="AZ159" s="32">
        <v>4222.0694550404532</v>
      </c>
      <c r="BA159" s="32">
        <v>5339.140837174572</v>
      </c>
      <c r="BB159" s="32">
        <v>4966.1480276428283</v>
      </c>
      <c r="BC159" s="32">
        <v>4989.3782030122275</v>
      </c>
      <c r="BD159" s="32">
        <v>4766.4607405122169</v>
      </c>
    </row>
    <row r="160" spans="1:56" x14ac:dyDescent="0.3">
      <c r="A160">
        <v>1014</v>
      </c>
      <c r="B160" t="s">
        <v>960</v>
      </c>
      <c r="C160" s="32">
        <v>19338.3207842999</v>
      </c>
      <c r="D160" s="32">
        <v>20974.219422060542</v>
      </c>
      <c r="E160" s="32">
        <v>10304.423733386486</v>
      </c>
      <c r="F160" s="32">
        <v>8755.7859656216115</v>
      </c>
      <c r="G160" s="32">
        <v>3502.5917444445945</v>
      </c>
      <c r="H160" s="32">
        <v>8557.4370610621518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1288.0180195705855</v>
      </c>
      <c r="P160" s="32">
        <v>1093.1071146924498</v>
      </c>
      <c r="Q160" s="32">
        <v>1054.18091846177</v>
      </c>
      <c r="R160" s="32">
        <v>1006.1058161492226</v>
      </c>
      <c r="S160" s="32">
        <v>954.14247399451733</v>
      </c>
      <c r="T160" s="32">
        <v>937.47866808447793</v>
      </c>
      <c r="U160" s="32">
        <v>7050.482735493094</v>
      </c>
      <c r="V160" s="32">
        <v>6857.2813527926874</v>
      </c>
      <c r="W160" s="32">
        <v>6706.0668786970045</v>
      </c>
      <c r="X160" s="32">
        <v>6493.4152727797655</v>
      </c>
      <c r="Y160" s="32">
        <v>6042.9222080665704</v>
      </c>
      <c r="Z160" s="32">
        <v>5329.4936184872176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1350.7300729572994</v>
      </c>
      <c r="AN160" s="32">
        <v>1029.5174605921127</v>
      </c>
      <c r="AO160" s="32">
        <v>1928.5108457708666</v>
      </c>
      <c r="AP160" s="32">
        <v>1150.7064670701666</v>
      </c>
      <c r="AQ160" s="32">
        <v>1117.5997800910263</v>
      </c>
      <c r="AR160" s="32">
        <v>1002.2047491763753</v>
      </c>
      <c r="AS160" s="32">
        <v>6848.6480567499784</v>
      </c>
      <c r="AT160" s="32">
        <v>6365.7237999179906</v>
      </c>
      <c r="AU160" s="32">
        <v>6584.8259527819901</v>
      </c>
      <c r="AV160" s="32">
        <v>7267.0788800639993</v>
      </c>
      <c r="AW160" s="32">
        <v>7796.5522053159893</v>
      </c>
      <c r="AX160" s="32">
        <v>7877.6801840079797</v>
      </c>
      <c r="AY160" s="32">
        <v>29475.61311574197</v>
      </c>
      <c r="AZ160" s="32">
        <v>30271.208233105186</v>
      </c>
      <c r="BA160" s="32">
        <v>28231.277070190186</v>
      </c>
      <c r="BB160" s="32">
        <v>28865.43840453841</v>
      </c>
      <c r="BC160" s="32">
        <v>27916.048989461491</v>
      </c>
      <c r="BD160" s="32">
        <v>26319.833821961391</v>
      </c>
    </row>
    <row r="161" spans="1:56" x14ac:dyDescent="0.3">
      <c r="A161">
        <v>1017</v>
      </c>
      <c r="B161" t="s">
        <v>892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487.46626054504429</v>
      </c>
      <c r="P161" s="32">
        <v>363.32860831155494</v>
      </c>
      <c r="Q161" s="32">
        <v>358.13138944792394</v>
      </c>
      <c r="R161" s="32">
        <v>328.83096245240898</v>
      </c>
      <c r="S161" s="32">
        <v>283.30091824974602</v>
      </c>
      <c r="T161" s="32">
        <v>316.99169411793838</v>
      </c>
      <c r="U161" s="32">
        <v>8708.1719793383163</v>
      </c>
      <c r="V161" s="32">
        <v>8494.6177129636235</v>
      </c>
      <c r="W161" s="32">
        <v>8317.1802996988627</v>
      </c>
      <c r="X161" s="32">
        <v>8030.8818278043682</v>
      </c>
      <c r="Y161" s="32">
        <v>7417.0382254018641</v>
      </c>
      <c r="Z161" s="32">
        <v>6535.9171889877007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315.71376301919889</v>
      </c>
      <c r="AN161" s="32">
        <v>748.80361116929998</v>
      </c>
      <c r="AO161" s="32">
        <v>1020.5958092697042</v>
      </c>
      <c r="AP161" s="32">
        <v>704.72464942596548</v>
      </c>
      <c r="AQ161" s="32">
        <v>700.39343346714713</v>
      </c>
      <c r="AR161" s="32">
        <v>417.73403549222024</v>
      </c>
      <c r="AS161" s="32">
        <v>5263.2939010459886</v>
      </c>
      <c r="AT161" s="32">
        <v>5375.5194998159886</v>
      </c>
      <c r="AU161" s="32">
        <v>5944.0901850479804</v>
      </c>
      <c r="AV161" s="32">
        <v>6431.2900378199993</v>
      </c>
      <c r="AW161" s="32">
        <v>7088.9351626919897</v>
      </c>
      <c r="AX161" s="32">
        <v>7391.6740104419996</v>
      </c>
      <c r="AY161" s="32">
        <v>332.94506300237572</v>
      </c>
      <c r="AZ161" s="32">
        <v>303.05616822678115</v>
      </c>
      <c r="BA161" s="32">
        <v>256.4112727164067</v>
      </c>
      <c r="BB161" s="32">
        <v>238.28086044075781</v>
      </c>
      <c r="BC161" s="32">
        <v>223.77362424590731</v>
      </c>
      <c r="BD161" s="32">
        <v>211.3595525209073</v>
      </c>
    </row>
    <row r="162" spans="1:56" x14ac:dyDescent="0.3">
      <c r="A162">
        <v>1018</v>
      </c>
      <c r="B162" t="s">
        <v>915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1156.2426266970699</v>
      </c>
      <c r="P162" s="32">
        <v>1085.8919644959717</v>
      </c>
      <c r="Q162" s="32">
        <v>3875.4019426658388</v>
      </c>
      <c r="R162" s="32">
        <v>808.66140036273032</v>
      </c>
      <c r="S162" s="32">
        <v>653.03586284947164</v>
      </c>
      <c r="T162" s="32">
        <v>1824.1719029108281</v>
      </c>
      <c r="U162" s="32">
        <v>12132.029332318545</v>
      </c>
      <c r="V162" s="32">
        <v>11869.20716092417</v>
      </c>
      <c r="W162" s="32">
        <v>11655.734537279457</v>
      </c>
      <c r="X162" s="32">
        <v>11231.566996481901</v>
      </c>
      <c r="Y162" s="32">
        <v>10438.727343956569</v>
      </c>
      <c r="Z162" s="32">
        <v>9164.1779247204104</v>
      </c>
      <c r="AA162" s="32">
        <v>7671.1091368088901</v>
      </c>
      <c r="AB162" s="32">
        <v>7671.1091368088901</v>
      </c>
      <c r="AC162" s="32">
        <v>7671.1091368088855</v>
      </c>
      <c r="AD162" s="32">
        <v>7652.2784248680746</v>
      </c>
      <c r="AE162" s="32">
        <v>7674.5219062008955</v>
      </c>
      <c r="AF162" s="32">
        <v>7729.4958813536959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2524.9147398488999</v>
      </c>
      <c r="AN162" s="32">
        <v>3864.0059005946896</v>
      </c>
      <c r="AO162" s="32">
        <v>1426.7166545287312</v>
      </c>
      <c r="AP162" s="32">
        <v>1492.3024615297343</v>
      </c>
      <c r="AQ162" s="32">
        <v>1243.466746177837</v>
      </c>
      <c r="AR162" s="32">
        <v>1971.1865357626623</v>
      </c>
      <c r="AS162" s="32">
        <v>2240.984493562999</v>
      </c>
      <c r="AT162" s="32">
        <v>2062.6242100889999</v>
      </c>
      <c r="AU162" s="32">
        <v>2351.0531872429979</v>
      </c>
      <c r="AV162" s="32">
        <v>2560.7979875449992</v>
      </c>
      <c r="AW162" s="32">
        <v>2745.7516086299893</v>
      </c>
      <c r="AX162" s="32">
        <v>2744.0628899219992</v>
      </c>
      <c r="AY162" s="32">
        <v>329.67197083950003</v>
      </c>
      <c r="AZ162" s="32">
        <v>337.69936719680862</v>
      </c>
      <c r="BA162" s="32">
        <v>259.17565061298541</v>
      </c>
      <c r="BB162" s="32">
        <v>231.17061041526992</v>
      </c>
      <c r="BC162" s="32">
        <v>290.63211800822558</v>
      </c>
      <c r="BD162" s="32">
        <v>282.63432668322554</v>
      </c>
    </row>
    <row r="163" spans="1:56" x14ac:dyDescent="0.3">
      <c r="A163">
        <v>1021</v>
      </c>
      <c r="B163" t="s">
        <v>779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403.76450595306528</v>
      </c>
      <c r="P163" s="32">
        <v>210.4345665729947</v>
      </c>
      <c r="Q163" s="32">
        <v>219.96928129409241</v>
      </c>
      <c r="R163" s="32">
        <v>175.32434977617379</v>
      </c>
      <c r="S163" s="32">
        <v>153.25370387685598</v>
      </c>
      <c r="T163" s="32">
        <v>167.1300955271426</v>
      </c>
      <c r="U163" s="32">
        <v>3338.2549526176681</v>
      </c>
      <c r="V163" s="32">
        <v>3270.9817739670484</v>
      </c>
      <c r="W163" s="32">
        <v>3199.5059810368566</v>
      </c>
      <c r="X163" s="32">
        <v>3104.3352583131659</v>
      </c>
      <c r="Y163" s="32">
        <v>2917.6131815896447</v>
      </c>
      <c r="Z163" s="32">
        <v>2578.3924937154279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490.46681469339899</v>
      </c>
      <c r="AN163" s="32">
        <v>592.48225570120007</v>
      </c>
      <c r="AO163" s="32">
        <v>581.43960416319999</v>
      </c>
      <c r="AP163" s="32">
        <v>643.05560513021919</v>
      </c>
      <c r="AQ163" s="32">
        <v>339.94197086884418</v>
      </c>
      <c r="AR163" s="32">
        <v>195.70884981289069</v>
      </c>
      <c r="AS163" s="32">
        <v>6057.2538062739895</v>
      </c>
      <c r="AT163" s="32">
        <v>5653.6817788239896</v>
      </c>
      <c r="AU163" s="32">
        <v>5806.517614641989</v>
      </c>
      <c r="AV163" s="32">
        <v>5931.2174595879987</v>
      </c>
      <c r="AW163" s="32">
        <v>5916.2526554759897</v>
      </c>
      <c r="AX163" s="32">
        <v>5771.5046016779997</v>
      </c>
      <c r="AY163" s="32">
        <v>206.26024939471858</v>
      </c>
      <c r="AZ163" s="32">
        <v>194.91622133781976</v>
      </c>
      <c r="BA163" s="32">
        <v>181.61971213332279</v>
      </c>
      <c r="BB163" s="32">
        <v>183.31633698438941</v>
      </c>
      <c r="BC163" s="32">
        <v>174.63018456801848</v>
      </c>
      <c r="BD163" s="32">
        <v>170.20466391801949</v>
      </c>
    </row>
    <row r="164" spans="1:56" x14ac:dyDescent="0.3">
      <c r="A164">
        <v>1026</v>
      </c>
      <c r="B164" t="s">
        <v>997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242.96933553964638</v>
      </c>
      <c r="P164" s="32">
        <v>235.53558796854861</v>
      </c>
      <c r="Q164" s="32">
        <v>186.35293238285831</v>
      </c>
      <c r="R164" s="32">
        <v>222.98512354707162</v>
      </c>
      <c r="S164" s="32">
        <v>218.6117400189892</v>
      </c>
      <c r="T164" s="32">
        <v>194.7937268023872</v>
      </c>
      <c r="U164" s="32">
        <v>1502.1248657546589</v>
      </c>
      <c r="V164" s="32">
        <v>1468.9943683667389</v>
      </c>
      <c r="W164" s="32">
        <v>1436.5725785906932</v>
      </c>
      <c r="X164" s="32">
        <v>1406.5639096559264</v>
      </c>
      <c r="Y164" s="32">
        <v>1325.9426998568892</v>
      </c>
      <c r="Z164" s="32">
        <v>1165.8563653425101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727.10469965100788</v>
      </c>
      <c r="AN164" s="32">
        <v>828.47336612974266</v>
      </c>
      <c r="AO164" s="32">
        <v>721.98664548708064</v>
      </c>
      <c r="AP164" s="32">
        <v>353.32055134701596</v>
      </c>
      <c r="AQ164" s="32">
        <v>279.02499036090012</v>
      </c>
      <c r="AR164" s="32">
        <v>258.83726765743563</v>
      </c>
      <c r="AS164" s="32">
        <v>4900.3544057600002</v>
      </c>
      <c r="AT164" s="32">
        <v>4917.5484923819804</v>
      </c>
      <c r="AU164" s="32">
        <v>4691.2020378089983</v>
      </c>
      <c r="AV164" s="32">
        <v>5487.8402981870004</v>
      </c>
      <c r="AW164" s="32">
        <v>5755.1921395519885</v>
      </c>
      <c r="AX164" s="32">
        <v>5774.933099658987</v>
      </c>
      <c r="AY164" s="32">
        <v>946.50515596874732</v>
      </c>
      <c r="AZ164" s="32">
        <v>975.49228859782659</v>
      </c>
      <c r="BA164" s="32">
        <v>841.9221460468998</v>
      </c>
      <c r="BB164" s="32">
        <v>756.04667812070159</v>
      </c>
      <c r="BC164" s="32">
        <v>705.91186541792842</v>
      </c>
      <c r="BD164" s="32">
        <v>658.93981766792842</v>
      </c>
    </row>
    <row r="165" spans="1:56" x14ac:dyDescent="0.3">
      <c r="A165">
        <v>1027</v>
      </c>
      <c r="B165" t="s">
        <v>588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357.96821892402517</v>
      </c>
      <c r="P165" s="32">
        <v>249.74091689479079</v>
      </c>
      <c r="Q165" s="32">
        <v>246.1662024690543</v>
      </c>
      <c r="R165" s="32">
        <v>134.52290268936758</v>
      </c>
      <c r="S165" s="32">
        <v>162.57279753164309</v>
      </c>
      <c r="T165" s="32">
        <v>161.76670589950453</v>
      </c>
      <c r="U165" s="32">
        <v>3986.6403647541429</v>
      </c>
      <c r="V165" s="32">
        <v>3937.6273571264855</v>
      </c>
      <c r="W165" s="32">
        <v>3878.2837552105739</v>
      </c>
      <c r="X165" s="32">
        <v>3795.833537278103</v>
      </c>
      <c r="Y165" s="32">
        <v>3595.4626554729875</v>
      </c>
      <c r="Z165" s="32">
        <v>3178.8408648543859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721.69542174870003</v>
      </c>
      <c r="AN165" s="32">
        <v>862.17693875989903</v>
      </c>
      <c r="AO165" s="32">
        <v>725.38744981439936</v>
      </c>
      <c r="AP165" s="32">
        <v>462.77126870919011</v>
      </c>
      <c r="AQ165" s="32">
        <v>544.22406990962179</v>
      </c>
      <c r="AR165" s="32">
        <v>171.25022478750861</v>
      </c>
      <c r="AS165" s="32">
        <v>4869.1806864339906</v>
      </c>
      <c r="AT165" s="32">
        <v>4565.1452574999785</v>
      </c>
      <c r="AU165" s="32">
        <v>4795.7880159299893</v>
      </c>
      <c r="AV165" s="32">
        <v>4993.495436981977</v>
      </c>
      <c r="AW165" s="32">
        <v>5369.9754909799994</v>
      </c>
      <c r="AX165" s="32">
        <v>5644.5481132639998</v>
      </c>
      <c r="AY165" s="32">
        <v>299.46604741769607</v>
      </c>
      <c r="AZ165" s="32">
        <v>279.77083427555817</v>
      </c>
      <c r="BA165" s="32">
        <v>256.4713990663609</v>
      </c>
      <c r="BB165" s="32">
        <v>247.1010408634171</v>
      </c>
      <c r="BC165" s="32">
        <v>239.35155582262632</v>
      </c>
      <c r="BD165" s="32">
        <v>231.10725582262634</v>
      </c>
    </row>
    <row r="166" spans="1:56" x14ac:dyDescent="0.3">
      <c r="A166">
        <v>1029</v>
      </c>
      <c r="B166" t="s">
        <v>762</v>
      </c>
      <c r="C166" s="32">
        <v>12761.816862019999</v>
      </c>
      <c r="D166" s="32">
        <v>17366.380778675601</v>
      </c>
      <c r="E166" s="32">
        <v>13455.218314613599</v>
      </c>
      <c r="F166" s="32">
        <v>13834.972429108399</v>
      </c>
      <c r="G166" s="32">
        <v>16479.451260467598</v>
      </c>
      <c r="H166" s="32">
        <v>17136.688082777997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729.21714269386314</v>
      </c>
      <c r="P166" s="32">
        <v>626.38245868105821</v>
      </c>
      <c r="Q166" s="32">
        <v>545.58963120814326</v>
      </c>
      <c r="R166" s="32">
        <v>445.83101484466681</v>
      </c>
      <c r="S166" s="32">
        <v>402.12766453114199</v>
      </c>
      <c r="T166" s="32">
        <v>414.17747832514408</v>
      </c>
      <c r="U166" s="32">
        <v>10310.727378932696</v>
      </c>
      <c r="V166" s="32">
        <v>10106.28853282672</v>
      </c>
      <c r="W166" s="32">
        <v>9901.034062223629</v>
      </c>
      <c r="X166" s="32">
        <v>9678.401279842954</v>
      </c>
      <c r="Y166" s="32">
        <v>9116.8713729370938</v>
      </c>
      <c r="Z166" s="32">
        <v>8036.3781901600532</v>
      </c>
      <c r="AA166" s="32">
        <v>13913.478030521099</v>
      </c>
      <c r="AB166" s="32">
        <v>13913.478030521099</v>
      </c>
      <c r="AC166" s="32">
        <v>13913.478030521084</v>
      </c>
      <c r="AD166" s="32">
        <v>14133.035362764862</v>
      </c>
      <c r="AE166" s="32">
        <v>14468.587819009164</v>
      </c>
      <c r="AF166" s="32">
        <v>15840.354329530457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1509.312398066</v>
      </c>
      <c r="AN166" s="32">
        <v>1685.1054124948002</v>
      </c>
      <c r="AO166" s="32">
        <v>1119.3899260947876</v>
      </c>
      <c r="AP166" s="32">
        <v>182.3797695945905</v>
      </c>
      <c r="AQ166" s="32">
        <v>171.42458255821919</v>
      </c>
      <c r="AR166" s="32">
        <v>158.40874235353431</v>
      </c>
      <c r="AS166" s="32">
        <v>7562.1552131899989</v>
      </c>
      <c r="AT166" s="32">
        <v>7771.5404804779891</v>
      </c>
      <c r="AU166" s="32">
        <v>7759.6191689639891</v>
      </c>
      <c r="AV166" s="32">
        <v>8359.5293398119884</v>
      </c>
      <c r="AW166" s="32">
        <v>8006.7484035299785</v>
      </c>
      <c r="AX166" s="32">
        <v>8390.9565712679887</v>
      </c>
      <c r="AY166" s="32">
        <v>859.69608673952541</v>
      </c>
      <c r="AZ166" s="32">
        <v>1329.7007603890361</v>
      </c>
      <c r="BA166" s="32">
        <v>1430.1451641609299</v>
      </c>
      <c r="BB166" s="32">
        <v>1851.3329706081458</v>
      </c>
      <c r="BC166" s="32">
        <v>2458.9185192926002</v>
      </c>
      <c r="BD166" s="32">
        <v>2371.0893591926101</v>
      </c>
    </row>
    <row r="167" spans="1:56" x14ac:dyDescent="0.3">
      <c r="A167">
        <v>1032</v>
      </c>
      <c r="B167" t="s">
        <v>770</v>
      </c>
      <c r="C167" s="32">
        <v>0</v>
      </c>
      <c r="D167" s="32">
        <v>77.896986399999989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1711.5692960046727</v>
      </c>
      <c r="P167" s="32">
        <v>1430.4546591271846</v>
      </c>
      <c r="Q167" s="32">
        <v>1191.5991479857707</v>
      </c>
      <c r="R167" s="32">
        <v>610.53694582474213</v>
      </c>
      <c r="S167" s="32">
        <v>519.24373216478602</v>
      </c>
      <c r="T167" s="32">
        <v>543.46806263195288</v>
      </c>
      <c r="U167" s="32">
        <v>12798.193812317937</v>
      </c>
      <c r="V167" s="32">
        <v>12516.293649465939</v>
      </c>
      <c r="W167" s="32">
        <v>12306.196750228826</v>
      </c>
      <c r="X167" s="32">
        <v>12059.888064285175</v>
      </c>
      <c r="Y167" s="32">
        <v>11341.684312383511</v>
      </c>
      <c r="Z167" s="32">
        <v>10018.822934495747</v>
      </c>
      <c r="AA167" s="32">
        <v>14487.0586501302</v>
      </c>
      <c r="AB167" s="32">
        <v>14487.0586501302</v>
      </c>
      <c r="AC167" s="32">
        <v>14487.058650130281</v>
      </c>
      <c r="AD167" s="32">
        <v>25358.410542847665</v>
      </c>
      <c r="AE167" s="32">
        <v>25021.218739108492</v>
      </c>
      <c r="AF167" s="32">
        <v>27102.304965670592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4247.9769773092003</v>
      </c>
      <c r="AN167" s="32">
        <v>4245.2075637130993</v>
      </c>
      <c r="AO167" s="32">
        <v>3616.869475851594</v>
      </c>
      <c r="AP167" s="32">
        <v>804.63498454252226</v>
      </c>
      <c r="AQ167" s="32">
        <v>703.17855083140807</v>
      </c>
      <c r="AR167" s="32">
        <v>557.59077015054777</v>
      </c>
      <c r="AS167" s="32">
        <v>9548.9670547439891</v>
      </c>
      <c r="AT167" s="32">
        <v>9107.3778358259897</v>
      </c>
      <c r="AU167" s="32">
        <v>9560.6622301979805</v>
      </c>
      <c r="AV167" s="32">
        <v>9747.0665811639883</v>
      </c>
      <c r="AW167" s="32">
        <v>10148.18426731999</v>
      </c>
      <c r="AX167" s="32">
        <v>10590.716269643981</v>
      </c>
      <c r="AY167" s="32">
        <v>1427.5714052085391</v>
      </c>
      <c r="AZ167" s="32">
        <v>1342.7281833299808</v>
      </c>
      <c r="BA167" s="32">
        <v>1257.2306119685104</v>
      </c>
      <c r="BB167" s="32">
        <v>1300.8153324634072</v>
      </c>
      <c r="BC167" s="32">
        <v>1269.8980942520661</v>
      </c>
      <c r="BD167" s="32">
        <v>1235.9384072520761</v>
      </c>
    </row>
    <row r="168" spans="1:56" x14ac:dyDescent="0.3">
      <c r="A168">
        <v>1034</v>
      </c>
      <c r="B168" t="s">
        <v>717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322.60342667658699</v>
      </c>
      <c r="P168" s="32">
        <v>295.22467784387254</v>
      </c>
      <c r="Q168" s="32">
        <v>233.83981608856979</v>
      </c>
      <c r="R168" s="32">
        <v>174.90630880808641</v>
      </c>
      <c r="S168" s="32">
        <v>159.49914596437759</v>
      </c>
      <c r="T168" s="32">
        <v>161.87310391522939</v>
      </c>
      <c r="U168" s="32">
        <v>4063.5036200664763</v>
      </c>
      <c r="V168" s="32">
        <v>4040.095697295053</v>
      </c>
      <c r="W168" s="32">
        <v>3974.4470571665752</v>
      </c>
      <c r="X168" s="32">
        <v>3874.7234319119916</v>
      </c>
      <c r="Y168" s="32">
        <v>3664.9335083405999</v>
      </c>
      <c r="Z168" s="32">
        <v>3247.6968421586334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1014.0291296805786</v>
      </c>
      <c r="AN168" s="32">
        <v>1241.5819944944333</v>
      </c>
      <c r="AO168" s="32">
        <v>1093.1236492494363</v>
      </c>
      <c r="AP168" s="32">
        <v>282.61856164244881</v>
      </c>
      <c r="AQ168" s="32">
        <v>273.8800481131733</v>
      </c>
      <c r="AR168" s="32">
        <v>257.78048116653127</v>
      </c>
      <c r="AS168" s="32">
        <v>8354.4084723659798</v>
      </c>
      <c r="AT168" s="32">
        <v>7977.9764321619878</v>
      </c>
      <c r="AU168" s="32">
        <v>8268.9384688379996</v>
      </c>
      <c r="AV168" s="32">
        <v>8689.7727339779885</v>
      </c>
      <c r="AW168" s="32">
        <v>8654.7862273279898</v>
      </c>
      <c r="AX168" s="32">
        <v>8958.583100767999</v>
      </c>
      <c r="AY168" s="32">
        <v>747.95405000286416</v>
      </c>
      <c r="AZ168" s="32">
        <v>695.60912767786215</v>
      </c>
      <c r="BA168" s="32">
        <v>633.50724055976309</v>
      </c>
      <c r="BB168" s="32">
        <v>584.64964562789987</v>
      </c>
      <c r="BC168" s="32">
        <v>558.37497797349033</v>
      </c>
      <c r="BD168" s="32">
        <v>534.59393497348924</v>
      </c>
    </row>
    <row r="169" spans="1:56" x14ac:dyDescent="0.3">
      <c r="A169">
        <v>1037</v>
      </c>
      <c r="B169" t="s">
        <v>742</v>
      </c>
      <c r="C169" s="32">
        <v>169872.22268548</v>
      </c>
      <c r="D169" s="32">
        <v>222548.83750522</v>
      </c>
      <c r="E169" s="32">
        <v>221120.39959937212</v>
      </c>
      <c r="F169" s="32">
        <v>221729.99115408002</v>
      </c>
      <c r="G169" s="32">
        <v>227665.79173637321</v>
      </c>
      <c r="H169" s="32">
        <v>225434.90334246799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1070.809411254213</v>
      </c>
      <c r="P169" s="32">
        <v>855.83215843566268</v>
      </c>
      <c r="Q169" s="32">
        <v>882.47131449990025</v>
      </c>
      <c r="R169" s="32">
        <v>680.45563821631731</v>
      </c>
      <c r="S169" s="32">
        <v>582.4038073250274</v>
      </c>
      <c r="T169" s="32">
        <v>499.92320921787581</v>
      </c>
      <c r="U169" s="32">
        <v>12242.835303668895</v>
      </c>
      <c r="V169" s="32">
        <v>12069.562042062511</v>
      </c>
      <c r="W169" s="32">
        <v>11869.939896490001</v>
      </c>
      <c r="X169" s="32">
        <v>11655.218567002668</v>
      </c>
      <c r="Y169" s="32">
        <v>11030.365519424593</v>
      </c>
      <c r="Z169" s="32">
        <v>9746.0423580223469</v>
      </c>
      <c r="AA169" s="32">
        <v>866.9731009528</v>
      </c>
      <c r="AB169" s="32">
        <v>866.9731009528</v>
      </c>
      <c r="AC169" s="32">
        <v>866.9731009528</v>
      </c>
      <c r="AD169" s="32">
        <v>1159.9551749588977</v>
      </c>
      <c r="AE169" s="32">
        <v>1875.1945656228991</v>
      </c>
      <c r="AF169" s="32">
        <v>1854.0735646921987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1519.511023980609</v>
      </c>
      <c r="AN169" s="32">
        <v>2192.5073169791021</v>
      </c>
      <c r="AO169" s="32">
        <v>1831.0646741020707</v>
      </c>
      <c r="AP169" s="32">
        <v>667.53784173760619</v>
      </c>
      <c r="AQ169" s="32">
        <v>470.52995287805584</v>
      </c>
      <c r="AR169" s="32">
        <v>459.35850377954432</v>
      </c>
      <c r="AS169" s="32">
        <v>12537.067532073979</v>
      </c>
      <c r="AT169" s="32">
        <v>12188.807886771989</v>
      </c>
      <c r="AU169" s="32">
        <v>12949.964504773989</v>
      </c>
      <c r="AV169" s="32">
        <v>13577.161341047999</v>
      </c>
      <c r="AW169" s="32">
        <v>13948.116080497992</v>
      </c>
      <c r="AX169" s="32">
        <v>14108.432491053978</v>
      </c>
      <c r="AY169" s="32">
        <v>820.59682124598658</v>
      </c>
      <c r="AZ169" s="32">
        <v>760.25462102951269</v>
      </c>
      <c r="BA169" s="32">
        <v>678.68497603201229</v>
      </c>
      <c r="BB169" s="32">
        <v>648.28188571299347</v>
      </c>
      <c r="BC169" s="32">
        <v>621.98815707996175</v>
      </c>
      <c r="BD169" s="32">
        <v>595.17494307996071</v>
      </c>
    </row>
    <row r="170" spans="1:56" x14ac:dyDescent="0.3">
      <c r="A170">
        <v>1046</v>
      </c>
      <c r="B170" t="s">
        <v>875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432.81363936505119</v>
      </c>
      <c r="P170" s="32">
        <v>406.70354295085451</v>
      </c>
      <c r="Q170" s="32">
        <v>345.86765717516005</v>
      </c>
      <c r="R170" s="32">
        <v>413.35561493863628</v>
      </c>
      <c r="S170" s="32">
        <v>398.74439458671219</v>
      </c>
      <c r="T170" s="32">
        <v>365.252804198506</v>
      </c>
      <c r="U170" s="32">
        <v>11704.379042219743</v>
      </c>
      <c r="V170" s="32">
        <v>11473.455655482645</v>
      </c>
      <c r="W170" s="32">
        <v>11660.97580849837</v>
      </c>
      <c r="X170" s="32">
        <v>11531.038187040551</v>
      </c>
      <c r="Y170" s="32">
        <v>10822.131116513467</v>
      </c>
      <c r="Z170" s="32">
        <v>9485.9693871078016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1693.11133629186</v>
      </c>
      <c r="AN170" s="32">
        <v>1297.4351010818204</v>
      </c>
      <c r="AO170" s="32">
        <v>730.66014704025883</v>
      </c>
      <c r="AP170" s="32">
        <v>1076.9229341375374</v>
      </c>
      <c r="AQ170" s="32">
        <v>1086.6711355243979</v>
      </c>
      <c r="AR170" s="32">
        <v>659.76896778861123</v>
      </c>
      <c r="AS170" s="32">
        <v>6540.332506503999</v>
      </c>
      <c r="AT170" s="32">
        <v>6188.6167174329994</v>
      </c>
      <c r="AU170" s="32">
        <v>6216.1681464879975</v>
      </c>
      <c r="AV170" s="32">
        <v>6745.436379929989</v>
      </c>
      <c r="AW170" s="32">
        <v>6762.6453583539896</v>
      </c>
      <c r="AX170" s="32">
        <v>6895.1516222999999</v>
      </c>
      <c r="AY170" s="32">
        <v>224.22555890185069</v>
      </c>
      <c r="AZ170" s="32">
        <v>194.11332126836768</v>
      </c>
      <c r="BA170" s="32">
        <v>174.30534349545437</v>
      </c>
      <c r="BB170" s="32">
        <v>167.51539967393379</v>
      </c>
      <c r="BC170" s="32">
        <v>168.13537865076339</v>
      </c>
      <c r="BD170" s="32">
        <v>160.68289635076241</v>
      </c>
    </row>
    <row r="171" spans="1:56" x14ac:dyDescent="0.3">
      <c r="A171">
        <v>1101</v>
      </c>
      <c r="B171" t="s">
        <v>631</v>
      </c>
      <c r="C171" s="32">
        <v>16014.251541713598</v>
      </c>
      <c r="D171" s="32">
        <v>12914.8362886618</v>
      </c>
      <c r="E171" s="32">
        <v>17519.8247626466</v>
      </c>
      <c r="F171" s="32">
        <v>21108.095577037231</v>
      </c>
      <c r="G171" s="32">
        <v>19425.480777380002</v>
      </c>
      <c r="H171" s="32">
        <v>18930.215707040003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1334.6435027371833</v>
      </c>
      <c r="P171" s="32">
        <v>1398.5952101566709</v>
      </c>
      <c r="Q171" s="32">
        <v>1498.3434173331962</v>
      </c>
      <c r="R171" s="32">
        <v>648.47206580350144</v>
      </c>
      <c r="S171" s="32">
        <v>551.06374562292103</v>
      </c>
      <c r="T171" s="32">
        <v>576.28925076700523</v>
      </c>
      <c r="U171" s="32">
        <v>26543.293807428901</v>
      </c>
      <c r="V171" s="32">
        <v>26109.335559556621</v>
      </c>
      <c r="W171" s="32">
        <v>25616.187889884248</v>
      </c>
      <c r="X171" s="32">
        <v>25100.424199085381</v>
      </c>
      <c r="Y171" s="32">
        <v>23394.433703447947</v>
      </c>
      <c r="Z171" s="32">
        <v>20915.910689880558</v>
      </c>
      <c r="AA171" s="32">
        <v>27659.379657620695</v>
      </c>
      <c r="AB171" s="32">
        <v>27659.379657620695</v>
      </c>
      <c r="AC171" s="32">
        <v>27659.379657620782</v>
      </c>
      <c r="AD171" s="32">
        <v>26623.325499020786</v>
      </c>
      <c r="AE171" s="32">
        <v>25504.407316036166</v>
      </c>
      <c r="AF171" s="32">
        <v>26379.36483050718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1816.692047901734</v>
      </c>
      <c r="AN171" s="32">
        <v>2933.8230255528051</v>
      </c>
      <c r="AO171" s="32">
        <v>4604.5508052806554</v>
      </c>
      <c r="AP171" s="32">
        <v>297.74823268090779</v>
      </c>
      <c r="AQ171" s="32">
        <v>309.34347122130322</v>
      </c>
      <c r="AR171" s="32">
        <v>265.52087933104389</v>
      </c>
      <c r="AS171" s="32">
        <v>31382.883824639997</v>
      </c>
      <c r="AT171" s="32">
        <v>31622.785110239987</v>
      </c>
      <c r="AU171" s="32">
        <v>31158.50493886989</v>
      </c>
      <c r="AV171" s="32">
        <v>32402.907679639891</v>
      </c>
      <c r="AW171" s="32">
        <v>32590.737770749991</v>
      </c>
      <c r="AX171" s="32">
        <v>33195.382396769979</v>
      </c>
      <c r="AY171" s="32">
        <v>19217.357815282798</v>
      </c>
      <c r="AZ171" s="32">
        <v>9962.68057824895</v>
      </c>
      <c r="BA171" s="32">
        <v>12900.247369765684</v>
      </c>
      <c r="BB171" s="32">
        <v>10555.758057997271</v>
      </c>
      <c r="BC171" s="32">
        <v>10464.706509174266</v>
      </c>
      <c r="BD171" s="32">
        <v>8973.8149466742561</v>
      </c>
    </row>
    <row r="172" spans="1:56" x14ac:dyDescent="0.3">
      <c r="A172">
        <v>1102</v>
      </c>
      <c r="B172" t="s">
        <v>864</v>
      </c>
      <c r="C172" s="32">
        <v>2878.6521404767468</v>
      </c>
      <c r="D172" s="32">
        <v>2779.0033945291802</v>
      </c>
      <c r="E172" s="32">
        <v>2732.3384263618382</v>
      </c>
      <c r="F172" s="32">
        <v>2992.1514803599898</v>
      </c>
      <c r="G172" s="32">
        <v>2896.1903065922161</v>
      </c>
      <c r="H172" s="32">
        <v>2917.2021160864865</v>
      </c>
      <c r="I172" s="32">
        <v>28754.333986169688</v>
      </c>
      <c r="J172" s="32">
        <v>28686.03145052024</v>
      </c>
      <c r="K172" s="32">
        <v>60850.170083576617</v>
      </c>
      <c r="L172" s="32">
        <v>60875.887895368855</v>
      </c>
      <c r="M172" s="32">
        <v>59406.313283094598</v>
      </c>
      <c r="N172" s="32">
        <v>59146.959008886457</v>
      </c>
      <c r="O172" s="32">
        <v>8720.454178325459</v>
      </c>
      <c r="P172" s="32">
        <v>8619.4670298234414</v>
      </c>
      <c r="Q172" s="32">
        <v>8636.2613190930042</v>
      </c>
      <c r="R172" s="32">
        <v>8794.86512557682</v>
      </c>
      <c r="S172" s="32">
        <v>9264.4609076817324</v>
      </c>
      <c r="T172" s="32">
        <v>9231.1871683459103</v>
      </c>
      <c r="U172" s="32">
        <v>107853.62980615327</v>
      </c>
      <c r="V172" s="32">
        <v>108145.79994980677</v>
      </c>
      <c r="W172" s="32">
        <v>110069.273260038</v>
      </c>
      <c r="X172" s="32">
        <v>108677.7367179323</v>
      </c>
      <c r="Y172" s="32">
        <v>101092.0240217885</v>
      </c>
      <c r="Z172" s="32">
        <v>89869.563165955449</v>
      </c>
      <c r="AA172" s="32">
        <v>3727.4167582882897</v>
      </c>
      <c r="AB172" s="32">
        <v>3727.4167582882897</v>
      </c>
      <c r="AC172" s="32">
        <v>3727.416758288296</v>
      </c>
      <c r="AD172" s="32">
        <v>4736.0587622350786</v>
      </c>
      <c r="AE172" s="32">
        <v>3797.7301621214983</v>
      </c>
      <c r="AF172" s="32">
        <v>4019.3642212946979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4852.956194025699</v>
      </c>
      <c r="AN172" s="32">
        <v>3199.4404369858898</v>
      </c>
      <c r="AO172" s="32">
        <v>2961.9572775954512</v>
      </c>
      <c r="AP172" s="32">
        <v>2995.0726139050721</v>
      </c>
      <c r="AQ172" s="32">
        <v>2723.6077038199955</v>
      </c>
      <c r="AR172" s="32">
        <v>2237.640341273333</v>
      </c>
      <c r="AS172" s="32">
        <v>47317.131528939994</v>
      </c>
      <c r="AT172" s="32">
        <v>47354.248034259901</v>
      </c>
      <c r="AU172" s="32">
        <v>46089.971542519968</v>
      </c>
      <c r="AV172" s="32">
        <v>47980.963913979976</v>
      </c>
      <c r="AW172" s="32">
        <v>47420.720865839881</v>
      </c>
      <c r="AX172" s="32">
        <v>46802.53289807999</v>
      </c>
      <c r="AY172" s="32">
        <v>6787.9455672514787</v>
      </c>
      <c r="AZ172" s="32">
        <v>5726.4646473712801</v>
      </c>
      <c r="BA172" s="32">
        <v>7824.3978779900499</v>
      </c>
      <c r="BB172" s="32">
        <v>6365.5509084262594</v>
      </c>
      <c r="BC172" s="32">
        <v>6655.767312999139</v>
      </c>
      <c r="BD172" s="32">
        <v>6641.3796657491393</v>
      </c>
    </row>
    <row r="173" spans="1:56" x14ac:dyDescent="0.3">
      <c r="A173">
        <v>1103</v>
      </c>
      <c r="B173" t="s">
        <v>896</v>
      </c>
      <c r="C173" s="32">
        <v>11767.222479850965</v>
      </c>
      <c r="D173" s="32">
        <v>24972.209286743979</v>
      </c>
      <c r="E173" s="32">
        <v>22767.991567194105</v>
      </c>
      <c r="F173" s="32">
        <v>28241.668373018685</v>
      </c>
      <c r="G173" s="32">
        <v>34051.846166941788</v>
      </c>
      <c r="H173" s="32">
        <v>27854.339980095141</v>
      </c>
      <c r="I173" s="32">
        <v>0</v>
      </c>
      <c r="J173" s="32">
        <v>0</v>
      </c>
      <c r="K173" s="32">
        <v>104.11304726242186</v>
      </c>
      <c r="L173" s="32">
        <v>77.215944189189187</v>
      </c>
      <c r="M173" s="32">
        <v>217.24038621621523</v>
      </c>
      <c r="N173" s="32">
        <v>251.69995702702704</v>
      </c>
      <c r="O173" s="32">
        <v>22947.241724596788</v>
      </c>
      <c r="P173" s="32">
        <v>20760.879663328025</v>
      </c>
      <c r="Q173" s="32">
        <v>20470.536549722379</v>
      </c>
      <c r="R173" s="32">
        <v>22910.032134465131</v>
      </c>
      <c r="S173" s="32">
        <v>22110.73362142163</v>
      </c>
      <c r="T173" s="32">
        <v>18269.690403934193</v>
      </c>
      <c r="U173" s="32">
        <v>143301.81841709878</v>
      </c>
      <c r="V173" s="32">
        <v>142858.41009178324</v>
      </c>
      <c r="W173" s="32">
        <v>141934.84026347191</v>
      </c>
      <c r="X173" s="32">
        <v>136259.28077934499</v>
      </c>
      <c r="Y173" s="32">
        <v>126982.65123411847</v>
      </c>
      <c r="Z173" s="32">
        <v>113087.4782944741</v>
      </c>
      <c r="AA173" s="32">
        <v>64057.744135873094</v>
      </c>
      <c r="AB173" s="32">
        <v>64057.744135873094</v>
      </c>
      <c r="AC173" s="32">
        <v>64057.744135873174</v>
      </c>
      <c r="AD173" s="32">
        <v>87584.180496221728</v>
      </c>
      <c r="AE173" s="32">
        <v>65044.801742191143</v>
      </c>
      <c r="AF173" s="32">
        <v>68546.600981351177</v>
      </c>
      <c r="AG173" s="32">
        <v>0.78734676767232004</v>
      </c>
      <c r="AH173" s="32">
        <v>0.11442952681471999</v>
      </c>
      <c r="AI173" s="32">
        <v>0.31310849214976</v>
      </c>
      <c r="AJ173" s="32">
        <v>0.58053863958800012</v>
      </c>
      <c r="AK173" s="32">
        <v>0.65923732950231895</v>
      </c>
      <c r="AL173" s="32">
        <v>2.6574950380843498</v>
      </c>
      <c r="AM173" s="32">
        <v>8687.8923406675949</v>
      </c>
      <c r="AN173" s="32">
        <v>6044.0175593591894</v>
      </c>
      <c r="AO173" s="32">
        <v>7401.9494068814447</v>
      </c>
      <c r="AP173" s="32">
        <v>10668.320358607989</v>
      </c>
      <c r="AQ173" s="32">
        <v>10424.325484150419</v>
      </c>
      <c r="AR173" s="32">
        <v>8875.2166060013951</v>
      </c>
      <c r="AS173" s="32">
        <v>7663.5725274599699</v>
      </c>
      <c r="AT173" s="32">
        <v>7358.1333155319899</v>
      </c>
      <c r="AU173" s="32">
        <v>7026.8607010359992</v>
      </c>
      <c r="AV173" s="32">
        <v>6897.0123351699785</v>
      </c>
      <c r="AW173" s="32">
        <v>6907.1430181799888</v>
      </c>
      <c r="AX173" s="32">
        <v>6824.7001705039793</v>
      </c>
      <c r="AY173" s="32">
        <v>199.1896735808559</v>
      </c>
      <c r="AZ173" s="32">
        <v>190.47181297768748</v>
      </c>
      <c r="BA173" s="32">
        <v>188.00136154284439</v>
      </c>
      <c r="BB173" s="32">
        <v>180.72165552354861</v>
      </c>
      <c r="BC173" s="32">
        <v>177.85055328264809</v>
      </c>
      <c r="BD173" s="32">
        <v>175.50257613264822</v>
      </c>
    </row>
    <row r="174" spans="1:56" x14ac:dyDescent="0.3">
      <c r="A174">
        <v>1106</v>
      </c>
      <c r="B174" t="s">
        <v>697</v>
      </c>
      <c r="C174" s="32">
        <v>5043.203658294</v>
      </c>
      <c r="D174" s="32">
        <v>3397.9025691599895</v>
      </c>
      <c r="E174" s="32">
        <v>2870.5956054200001</v>
      </c>
      <c r="F174" s="32">
        <v>1208.73769494</v>
      </c>
      <c r="G174" s="32">
        <v>2538.7551181599902</v>
      </c>
      <c r="H174" s="32">
        <v>1930.38867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9698.0356402776833</v>
      </c>
      <c r="P174" s="32">
        <v>8175.3475529234765</v>
      </c>
      <c r="Q174" s="32">
        <v>10134.617573521742</v>
      </c>
      <c r="R174" s="32">
        <v>9268.5136124960081</v>
      </c>
      <c r="S174" s="32">
        <v>10447.961985213224</v>
      </c>
      <c r="T174" s="32">
        <v>8888.2737700506368</v>
      </c>
      <c r="U174" s="32">
        <v>18955.243436644065</v>
      </c>
      <c r="V174" s="32">
        <v>18552.475203139398</v>
      </c>
      <c r="W174" s="32">
        <v>18043.916000473189</v>
      </c>
      <c r="X174" s="32">
        <v>17841.722580782553</v>
      </c>
      <c r="Y174" s="32">
        <v>16578.380282271912</v>
      </c>
      <c r="Z174" s="32">
        <v>14564.844852984885</v>
      </c>
      <c r="AA174" s="32">
        <v>21069.021400404203</v>
      </c>
      <c r="AB174" s="32">
        <v>21069.021400404203</v>
      </c>
      <c r="AC174" s="32">
        <v>21069.021400404145</v>
      </c>
      <c r="AD174" s="32">
        <v>30944.807412372673</v>
      </c>
      <c r="AE174" s="32">
        <v>40695.933982344766</v>
      </c>
      <c r="AF174" s="32">
        <v>50716.436170525463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2624.7294992616999</v>
      </c>
      <c r="AN174" s="32">
        <v>6802.8906972061986</v>
      </c>
      <c r="AO174" s="32">
        <v>1824.6144011249999</v>
      </c>
      <c r="AP174" s="32">
        <v>1060.4909729342769</v>
      </c>
      <c r="AQ174" s="32">
        <v>1229.560825977439</v>
      </c>
      <c r="AR174" s="32">
        <v>1750.2969960017581</v>
      </c>
      <c r="AS174" s="32">
        <v>3374.337367193988</v>
      </c>
      <c r="AT174" s="32">
        <v>3897.6043950789976</v>
      </c>
      <c r="AU174" s="32">
        <v>3587.2532053499885</v>
      </c>
      <c r="AV174" s="32">
        <v>3455.3045966989889</v>
      </c>
      <c r="AW174" s="32">
        <v>3369.256175570988</v>
      </c>
      <c r="AX174" s="32">
        <v>3238.0035823729891</v>
      </c>
      <c r="AY174" s="32">
        <v>14563.460760280925</v>
      </c>
      <c r="AZ174" s="32">
        <v>13303.095032366791</v>
      </c>
      <c r="BA174" s="32">
        <v>10370.879977904475</v>
      </c>
      <c r="BB174" s="32">
        <v>9168.2111480855619</v>
      </c>
      <c r="BC174" s="32">
        <v>9034.2834851027255</v>
      </c>
      <c r="BD174" s="32">
        <v>8125.3345826027162</v>
      </c>
    </row>
    <row r="175" spans="1:56" x14ac:dyDescent="0.3">
      <c r="A175">
        <v>1111</v>
      </c>
      <c r="B175" t="s">
        <v>889</v>
      </c>
      <c r="C175" s="32">
        <v>9630.2617165316224</v>
      </c>
      <c r="D175" s="32">
        <v>10370.807701281081</v>
      </c>
      <c r="E175" s="32">
        <v>10548.247772081082</v>
      </c>
      <c r="F175" s="32">
        <v>9045.0570956248648</v>
      </c>
      <c r="G175" s="32">
        <v>7458.5614615052918</v>
      </c>
      <c r="H175" s="32">
        <v>6622.7649384741408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1271.7126816320804</v>
      </c>
      <c r="P175" s="32">
        <v>371.27262354514056</v>
      </c>
      <c r="Q175" s="32">
        <v>413.92004507486502</v>
      </c>
      <c r="R175" s="32">
        <v>178.2785726666657</v>
      </c>
      <c r="S175" s="32">
        <v>171.91462327552131</v>
      </c>
      <c r="T175" s="32">
        <v>185.56631909552982</v>
      </c>
      <c r="U175" s="32">
        <v>10673.039908514265</v>
      </c>
      <c r="V175" s="32">
        <v>10418.958628713075</v>
      </c>
      <c r="W175" s="32">
        <v>10214.615146447914</v>
      </c>
      <c r="X175" s="32">
        <v>10021.775242004267</v>
      </c>
      <c r="Y175" s="32">
        <v>9390.380689773574</v>
      </c>
      <c r="Z175" s="32">
        <v>8396.999133737283</v>
      </c>
      <c r="AA175" s="32">
        <v>13335.210042634098</v>
      </c>
      <c r="AB175" s="32">
        <v>13335.210042634098</v>
      </c>
      <c r="AC175" s="32">
        <v>13335.210042634177</v>
      </c>
      <c r="AD175" s="32">
        <v>15243.022045658381</v>
      </c>
      <c r="AE175" s="32">
        <v>15418.333474599583</v>
      </c>
      <c r="AF175" s="32">
        <v>15373.085092884376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3290.9434056345003</v>
      </c>
      <c r="AN175" s="32">
        <v>3608.8530448222004</v>
      </c>
      <c r="AO175" s="32">
        <v>2449.2566101197899</v>
      </c>
      <c r="AP175" s="32">
        <v>386.72147441473942</v>
      </c>
      <c r="AQ175" s="32">
        <v>1705.089331029124</v>
      </c>
      <c r="AR175" s="32">
        <v>1257.7282622527998</v>
      </c>
      <c r="AS175" s="32">
        <v>7689.2118563559889</v>
      </c>
      <c r="AT175" s="32">
        <v>7232.0228431719897</v>
      </c>
      <c r="AU175" s="32">
        <v>7406.8516087180005</v>
      </c>
      <c r="AV175" s="32">
        <v>7837.2330308439978</v>
      </c>
      <c r="AW175" s="32">
        <v>8100.0994017289795</v>
      </c>
      <c r="AX175" s="32">
        <v>8093.0920753669889</v>
      </c>
      <c r="AY175" s="32">
        <v>39.830253598933893</v>
      </c>
      <c r="AZ175" s="32">
        <v>40.453482513313396</v>
      </c>
      <c r="BA175" s="32">
        <v>41.223950150401969</v>
      </c>
      <c r="BB175" s="32">
        <v>41.102737997380864</v>
      </c>
      <c r="BC175" s="32">
        <v>41.045355849284356</v>
      </c>
      <c r="BD175" s="32">
        <v>40.899349049284353</v>
      </c>
    </row>
    <row r="176" spans="1:56" x14ac:dyDescent="0.3">
      <c r="A176">
        <v>1112</v>
      </c>
      <c r="B176" t="s">
        <v>766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252.91542539430742</v>
      </c>
      <c r="P176" s="32">
        <v>217.55655675315978</v>
      </c>
      <c r="Q176" s="32">
        <v>221.90744526680919</v>
      </c>
      <c r="R176" s="32">
        <v>176.3522737634998</v>
      </c>
      <c r="S176" s="32">
        <v>172.56389405082479</v>
      </c>
      <c r="T176" s="32">
        <v>179.53357797919409</v>
      </c>
      <c r="U176" s="32">
        <v>31736.644309019244</v>
      </c>
      <c r="V176" s="32">
        <v>31109.443394509824</v>
      </c>
      <c r="W176" s="32">
        <v>30657.79254924487</v>
      </c>
      <c r="X176" s="32">
        <v>30112.143454647106</v>
      </c>
      <c r="Y176" s="32">
        <v>28145.816486218457</v>
      </c>
      <c r="Z176" s="32">
        <v>24911.693012027172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943.51544912250006</v>
      </c>
      <c r="AN176" s="32">
        <v>898.04014035976002</v>
      </c>
      <c r="AO176" s="32">
        <v>745.97839173967748</v>
      </c>
      <c r="AP176" s="32">
        <v>121.03541055286657</v>
      </c>
      <c r="AQ176" s="32">
        <v>230.84532634952811</v>
      </c>
      <c r="AR176" s="32">
        <v>370.87596620578597</v>
      </c>
      <c r="AS176" s="32">
        <v>15439.09407540398</v>
      </c>
      <c r="AT176" s="32">
        <v>16169.588089251971</v>
      </c>
      <c r="AU176" s="32">
        <v>17328.931460368</v>
      </c>
      <c r="AV176" s="32">
        <v>18873.956420887989</v>
      </c>
      <c r="AW176" s="32">
        <v>19165.44909229</v>
      </c>
      <c r="AX176" s="32">
        <v>19196.139805602001</v>
      </c>
      <c r="AY176" s="32">
        <v>47.234429374322467</v>
      </c>
      <c r="AZ176" s="32">
        <v>45.625011568666096</v>
      </c>
      <c r="BA176" s="32">
        <v>41.670377524917427</v>
      </c>
      <c r="BB176" s="32">
        <v>41.343623392268142</v>
      </c>
      <c r="BC176" s="32">
        <v>41.36331063800818</v>
      </c>
      <c r="BD176" s="32">
        <v>41.028429338008173</v>
      </c>
    </row>
    <row r="177" spans="1:56" x14ac:dyDescent="0.3">
      <c r="A177">
        <v>1114</v>
      </c>
      <c r="B177" t="s">
        <v>607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266.78457202397891</v>
      </c>
      <c r="P177" s="32">
        <v>209.2915708152872</v>
      </c>
      <c r="Q177" s="32">
        <v>185.42142103768811</v>
      </c>
      <c r="R177" s="32">
        <v>160.64434961429731</v>
      </c>
      <c r="S177" s="32">
        <v>157.04849360681422</v>
      </c>
      <c r="T177" s="32">
        <v>155.9481883762115</v>
      </c>
      <c r="U177" s="32">
        <v>56628.081758445005</v>
      </c>
      <c r="V177" s="32">
        <v>55645.127226478711</v>
      </c>
      <c r="W177" s="32">
        <v>54527.774194135185</v>
      </c>
      <c r="X177" s="32">
        <v>53345.776077495015</v>
      </c>
      <c r="Y177" s="32">
        <v>49656.281953501937</v>
      </c>
      <c r="Z177" s="32">
        <v>43976.784382683465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1159.7148286146999</v>
      </c>
      <c r="AN177" s="32">
        <v>1153.7698791608</v>
      </c>
      <c r="AO177" s="32">
        <v>1290.6481720635898</v>
      </c>
      <c r="AP177" s="32">
        <v>488.49255562831422</v>
      </c>
      <c r="AQ177" s="32">
        <v>429.80589632468445</v>
      </c>
      <c r="AR177" s="32">
        <v>349.55188523411414</v>
      </c>
      <c r="AS177" s="32">
        <v>38329.283492129878</v>
      </c>
      <c r="AT177" s="32">
        <v>38933.249398569998</v>
      </c>
      <c r="AU177" s="32">
        <v>38942.497269759995</v>
      </c>
      <c r="AV177" s="32">
        <v>41610.547193979866</v>
      </c>
      <c r="AW177" s="32">
        <v>41485.308787519978</v>
      </c>
      <c r="AX177" s="32">
        <v>41922.190580279996</v>
      </c>
      <c r="AY177" s="32">
        <v>805.51133634458324</v>
      </c>
      <c r="AZ177" s="32">
        <v>726.64009403381419</v>
      </c>
      <c r="BA177" s="32">
        <v>613.70714327419887</v>
      </c>
      <c r="BB177" s="32">
        <v>537.2719806076758</v>
      </c>
      <c r="BC177" s="32">
        <v>496.79956231498272</v>
      </c>
      <c r="BD177" s="32">
        <v>465.11414931498274</v>
      </c>
    </row>
    <row r="178" spans="1:56" x14ac:dyDescent="0.3">
      <c r="A178">
        <v>1119</v>
      </c>
      <c r="B178" t="s">
        <v>720</v>
      </c>
      <c r="C178" s="32">
        <v>8174.8617429324331</v>
      </c>
      <c r="D178" s="32">
        <v>14623.01441327027</v>
      </c>
      <c r="E178" s="32">
        <v>20485.115376878435</v>
      </c>
      <c r="F178" s="32">
        <v>22880.379769624422</v>
      </c>
      <c r="G178" s="32">
        <v>21007.221279527901</v>
      </c>
      <c r="H178" s="32">
        <v>21589.499806346521</v>
      </c>
      <c r="I178" s="32">
        <v>3446.7294385499899</v>
      </c>
      <c r="J178" s="32">
        <v>4776.1195031283905</v>
      </c>
      <c r="K178" s="32">
        <v>319.45991425399978</v>
      </c>
      <c r="L178" s="32">
        <v>276.25343411999984</v>
      </c>
      <c r="M178" s="32">
        <v>288.32574519999991</v>
      </c>
      <c r="N178" s="32">
        <v>307.32219039839981</v>
      </c>
      <c r="O178" s="32">
        <v>3024.3798426394123</v>
      </c>
      <c r="P178" s="32">
        <v>4922.4871969918941</v>
      </c>
      <c r="Q178" s="32">
        <v>5332.4312912194173</v>
      </c>
      <c r="R178" s="32">
        <v>3640.4510065345094</v>
      </c>
      <c r="S178" s="32">
        <v>3910.5891142983101</v>
      </c>
      <c r="T178" s="32">
        <v>3554.1755146354885</v>
      </c>
      <c r="U178" s="32">
        <v>17087.67380221267</v>
      </c>
      <c r="V178" s="32">
        <v>16758.276296380391</v>
      </c>
      <c r="W178" s="32">
        <v>16427.936220716234</v>
      </c>
      <c r="X178" s="32">
        <v>16118.426541399327</v>
      </c>
      <c r="Y178" s="32">
        <v>14976.392271706347</v>
      </c>
      <c r="Z178" s="32">
        <v>13290.805626084688</v>
      </c>
      <c r="AA178" s="32">
        <v>26925.495025746499</v>
      </c>
      <c r="AB178" s="32">
        <v>26925.495025746499</v>
      </c>
      <c r="AC178" s="32">
        <v>26925.495025746452</v>
      </c>
      <c r="AD178" s="32">
        <v>29758.63566920907</v>
      </c>
      <c r="AE178" s="32">
        <v>28559.258525125653</v>
      </c>
      <c r="AF178" s="32">
        <v>29109.968173035741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19546.4780133239</v>
      </c>
      <c r="AN178" s="32">
        <v>19173.2829479375</v>
      </c>
      <c r="AO178" s="32">
        <v>30582.601336771295</v>
      </c>
      <c r="AP178" s="32">
        <v>28647.021478766987</v>
      </c>
      <c r="AQ178" s="32">
        <v>32470.143815407999</v>
      </c>
      <c r="AR178" s="32">
        <v>33726.876553821116</v>
      </c>
      <c r="AS178" s="32">
        <v>87691.819122699701</v>
      </c>
      <c r="AT178" s="32">
        <v>87576.741592299775</v>
      </c>
      <c r="AU178" s="32">
        <v>91018.611553999988</v>
      </c>
      <c r="AV178" s="32">
        <v>95437.987931639902</v>
      </c>
      <c r="AW178" s="32">
        <v>96696.586085559902</v>
      </c>
      <c r="AX178" s="32">
        <v>96814.852979079893</v>
      </c>
      <c r="AY178" s="32">
        <v>276.35760467411131</v>
      </c>
      <c r="AZ178" s="32">
        <v>270.37789089117285</v>
      </c>
      <c r="BA178" s="32">
        <v>337.0425047456373</v>
      </c>
      <c r="BB178" s="32">
        <v>1113.8959156939943</v>
      </c>
      <c r="BC178" s="32">
        <v>301.2809354278665</v>
      </c>
      <c r="BD178" s="32">
        <v>745.57586822286601</v>
      </c>
    </row>
    <row r="179" spans="1:56" x14ac:dyDescent="0.3">
      <c r="A179">
        <v>1120</v>
      </c>
      <c r="B179" t="s">
        <v>732</v>
      </c>
      <c r="C179" s="32">
        <v>13610.283936789479</v>
      </c>
      <c r="D179" s="32">
        <v>3209.0343982432432</v>
      </c>
      <c r="E179" s="32">
        <v>2131.4744664864847</v>
      </c>
      <c r="F179" s="32">
        <v>412.58523770270182</v>
      </c>
      <c r="G179" s="32">
        <v>13055.185020501856</v>
      </c>
      <c r="H179" s="32">
        <v>1884.6759523675637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14380.594624590001</v>
      </c>
      <c r="P179" s="32">
        <v>14167.719005583018</v>
      </c>
      <c r="Q179" s="32">
        <v>15654.130498835686</v>
      </c>
      <c r="R179" s="32">
        <v>13484.012477753175</v>
      </c>
      <c r="S179" s="32">
        <v>13592.874198688123</v>
      </c>
      <c r="T179" s="32">
        <v>13520.387318643521</v>
      </c>
      <c r="U179" s="32">
        <v>30985.599510539192</v>
      </c>
      <c r="V179" s="32">
        <v>30267.71057668639</v>
      </c>
      <c r="W179" s="32">
        <v>29580.037758453756</v>
      </c>
      <c r="X179" s="32">
        <v>28807.812482576224</v>
      </c>
      <c r="Y179" s="32">
        <v>26742.923942774083</v>
      </c>
      <c r="Z179" s="32">
        <v>23818.630306614952</v>
      </c>
      <c r="AA179" s="32">
        <v>31167.136758339799</v>
      </c>
      <c r="AB179" s="32">
        <v>31167.136758339799</v>
      </c>
      <c r="AC179" s="32">
        <v>31167.136758339861</v>
      </c>
      <c r="AD179" s="32">
        <v>28761.506176438663</v>
      </c>
      <c r="AE179" s="32">
        <v>25862.675966777682</v>
      </c>
      <c r="AF179" s="32">
        <v>26703.482080984439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2284.9765007073242</v>
      </c>
      <c r="AN179" s="32">
        <v>18919.778562172305</v>
      </c>
      <c r="AO179" s="32">
        <v>593.81524593049244</v>
      </c>
      <c r="AP179" s="32">
        <v>488.76924591878054</v>
      </c>
      <c r="AQ179" s="32">
        <v>389.90785729543921</v>
      </c>
      <c r="AR179" s="32">
        <v>362.92247919399369</v>
      </c>
      <c r="AS179" s="32">
        <v>55022.050322839998</v>
      </c>
      <c r="AT179" s="32">
        <v>53899.562362179895</v>
      </c>
      <c r="AU179" s="32">
        <v>56235.695432179891</v>
      </c>
      <c r="AV179" s="32">
        <v>59075.392678859891</v>
      </c>
      <c r="AW179" s="32">
        <v>59064.594180859887</v>
      </c>
      <c r="AX179" s="32">
        <v>57879.993794979804</v>
      </c>
      <c r="AY179" s="32">
        <v>4689.9796554396726</v>
      </c>
      <c r="AZ179" s="32">
        <v>4215.1583999781251</v>
      </c>
      <c r="BA179" s="32">
        <v>4426.6910726845163</v>
      </c>
      <c r="BB179" s="32">
        <v>3945.4576058915109</v>
      </c>
      <c r="BC179" s="32">
        <v>3836.9903267300519</v>
      </c>
      <c r="BD179" s="32">
        <v>3707.7917249800521</v>
      </c>
    </row>
    <row r="180" spans="1:56" x14ac:dyDescent="0.3">
      <c r="A180">
        <v>1121</v>
      </c>
      <c r="B180" t="s">
        <v>926</v>
      </c>
      <c r="C180" s="32">
        <v>2461.5957959265274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3262.5959211651179</v>
      </c>
      <c r="P180" s="32">
        <v>2072.3496608183314</v>
      </c>
      <c r="Q180" s="32">
        <v>2297.5180460168717</v>
      </c>
      <c r="R180" s="32">
        <v>2099.5984642031517</v>
      </c>
      <c r="S180" s="32">
        <v>2251.0785891924857</v>
      </c>
      <c r="T180" s="32">
        <v>2113.5026055647527</v>
      </c>
      <c r="U180" s="32">
        <v>18760.203780013089</v>
      </c>
      <c r="V180" s="32">
        <v>18328.688613953465</v>
      </c>
      <c r="W180" s="32">
        <v>17937.127765876474</v>
      </c>
      <c r="X180" s="32">
        <v>17464.401190334393</v>
      </c>
      <c r="Y180" s="32">
        <v>16226.528810345921</v>
      </c>
      <c r="Z180" s="32">
        <v>14440.709983969617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1453.2970150908898</v>
      </c>
      <c r="AN180" s="32">
        <v>1502.1254830169901</v>
      </c>
      <c r="AO180" s="32">
        <v>959.67234072679889</v>
      </c>
      <c r="AP180" s="32">
        <v>742.58057007288346</v>
      </c>
      <c r="AQ180" s="32">
        <v>882.76665857432874</v>
      </c>
      <c r="AR180" s="32">
        <v>38335.709348055578</v>
      </c>
      <c r="AS180" s="32">
        <v>49468.002709619985</v>
      </c>
      <c r="AT180" s="32">
        <v>49710.357959639987</v>
      </c>
      <c r="AU180" s="32">
        <v>50369.945765699988</v>
      </c>
      <c r="AV180" s="32">
        <v>54526.359528619883</v>
      </c>
      <c r="AW180" s="32">
        <v>56401.652169279885</v>
      </c>
      <c r="AX180" s="32">
        <v>56678.140487679892</v>
      </c>
      <c r="AY180" s="32">
        <v>2323.8267708501194</v>
      </c>
      <c r="AZ180" s="32">
        <v>3392.6358548633184</v>
      </c>
      <c r="BA180" s="32">
        <v>1624.9794861695684</v>
      </c>
      <c r="BB180" s="32">
        <v>1304.306882684928</v>
      </c>
      <c r="BC180" s="32">
        <v>331.40184220316098</v>
      </c>
      <c r="BD180" s="32">
        <v>718.90841820316189</v>
      </c>
    </row>
    <row r="181" spans="1:56" x14ac:dyDescent="0.3">
      <c r="A181">
        <v>1122</v>
      </c>
      <c r="B181" t="s">
        <v>674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1127.0117976879988</v>
      </c>
      <c r="P181" s="32">
        <v>701.39879306844523</v>
      </c>
      <c r="Q181" s="32">
        <v>810.25892408041864</v>
      </c>
      <c r="R181" s="32">
        <v>714.96189267400928</v>
      </c>
      <c r="S181" s="32">
        <v>733.88009478504659</v>
      </c>
      <c r="T181" s="32">
        <v>755.26504450895391</v>
      </c>
      <c r="U181" s="32">
        <v>71837.737168849955</v>
      </c>
      <c r="V181" s="32">
        <v>70190.206177933695</v>
      </c>
      <c r="W181" s="32">
        <v>68549.521215851302</v>
      </c>
      <c r="X181" s="32">
        <v>66824.603897514709</v>
      </c>
      <c r="Y181" s="32">
        <v>62243.203415731419</v>
      </c>
      <c r="Z181" s="32">
        <v>55281.782512814309</v>
      </c>
      <c r="AA181" s="32">
        <v>62.78728400699999</v>
      </c>
      <c r="AB181" s="32">
        <v>62.78728400699999</v>
      </c>
      <c r="AC181" s="32">
        <v>62.78728400699999</v>
      </c>
      <c r="AD181" s="32">
        <v>373.7846444720999</v>
      </c>
      <c r="AE181" s="32">
        <v>171.7857651715</v>
      </c>
      <c r="AF181" s="32">
        <v>316.90603123029894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1006.6244120521753</v>
      </c>
      <c r="AN181" s="32">
        <v>1415.554089424108</v>
      </c>
      <c r="AO181" s="32">
        <v>1205.3456289467465</v>
      </c>
      <c r="AP181" s="32">
        <v>601.01879152377046</v>
      </c>
      <c r="AQ181" s="32">
        <v>665.84997049987783</v>
      </c>
      <c r="AR181" s="32">
        <v>540.17223282326393</v>
      </c>
      <c r="AS181" s="32">
        <v>30023.615183589889</v>
      </c>
      <c r="AT181" s="32">
        <v>30644.808126869902</v>
      </c>
      <c r="AU181" s="32">
        <v>31893.899910919892</v>
      </c>
      <c r="AV181" s="32">
        <v>32915.067764489977</v>
      </c>
      <c r="AW181" s="32">
        <v>33218.631251099978</v>
      </c>
      <c r="AX181" s="32">
        <v>33035.630560809994</v>
      </c>
      <c r="AY181" s="32">
        <v>3193.2126225428883</v>
      </c>
      <c r="AZ181" s="32">
        <v>2874.6412763932994</v>
      </c>
      <c r="BA181" s="32">
        <v>2435.5033934647654</v>
      </c>
      <c r="BB181" s="32">
        <v>2118.5306868737121</v>
      </c>
      <c r="BC181" s="32">
        <v>1946.2984092554846</v>
      </c>
      <c r="BD181" s="32">
        <v>1812.3944977554845</v>
      </c>
    </row>
    <row r="182" spans="1:56" x14ac:dyDescent="0.3">
      <c r="A182">
        <v>1124</v>
      </c>
      <c r="B182" t="s">
        <v>890</v>
      </c>
      <c r="C182" s="32">
        <v>5303.3267738590002</v>
      </c>
      <c r="D182" s="32">
        <v>16443.099379195486</v>
      </c>
      <c r="E182" s="32">
        <v>29650.634121427403</v>
      </c>
      <c r="F182" s="32">
        <v>28325.161674545205</v>
      </c>
      <c r="G182" s="32">
        <v>24751.424126456757</v>
      </c>
      <c r="H182" s="32">
        <v>29437.848804972939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6805.5846818369928</v>
      </c>
      <c r="P182" s="32">
        <v>14721.926342936051</v>
      </c>
      <c r="Q182" s="32">
        <v>16334.154518230094</v>
      </c>
      <c r="R182" s="32">
        <v>7860.2952856477232</v>
      </c>
      <c r="S182" s="32">
        <v>23684.57868480873</v>
      </c>
      <c r="T182" s="32">
        <v>38077.07150140695</v>
      </c>
      <c r="U182" s="32">
        <v>23025.997899722119</v>
      </c>
      <c r="V182" s="32">
        <v>22590.535474721331</v>
      </c>
      <c r="W182" s="32">
        <v>22000.715589866642</v>
      </c>
      <c r="X182" s="32">
        <v>21491.43158902412</v>
      </c>
      <c r="Y182" s="32">
        <v>19963.088969698405</v>
      </c>
      <c r="Z182" s="32">
        <v>17652.859107635057</v>
      </c>
      <c r="AA182" s="32">
        <v>55581.598695377506</v>
      </c>
      <c r="AB182" s="32">
        <v>55581.598695377506</v>
      </c>
      <c r="AC182" s="32">
        <v>55581.598695377492</v>
      </c>
      <c r="AD182" s="32">
        <v>59386.742825122157</v>
      </c>
      <c r="AE182" s="32">
        <v>45208.047537858962</v>
      </c>
      <c r="AF182" s="32">
        <v>47604.151102502139</v>
      </c>
      <c r="AG182" s="32">
        <v>43795.636922584999</v>
      </c>
      <c r="AH182" s="32">
        <v>47393.980783816143</v>
      </c>
      <c r="AI182" s="32">
        <v>51281.447141686804</v>
      </c>
      <c r="AJ182" s="32">
        <v>50081.814761945338</v>
      </c>
      <c r="AK182" s="32">
        <v>43852.998254755206</v>
      </c>
      <c r="AL182" s="32">
        <v>41484.12740459224</v>
      </c>
      <c r="AM182" s="32">
        <v>2112.7460599373999</v>
      </c>
      <c r="AN182" s="32">
        <v>39029.260706741996</v>
      </c>
      <c r="AO182" s="32">
        <v>74649.592331503314</v>
      </c>
      <c r="AP182" s="32">
        <v>63235.037133009071</v>
      </c>
      <c r="AQ182" s="32">
        <v>25168.508489245189</v>
      </c>
      <c r="AR182" s="32">
        <v>20928.330343068774</v>
      </c>
      <c r="AS182" s="32">
        <v>19622.020003119989</v>
      </c>
      <c r="AT182" s="32">
        <v>19270.429166819973</v>
      </c>
      <c r="AU182" s="32">
        <v>19374.708894229982</v>
      </c>
      <c r="AV182" s="32">
        <v>20020.489026179981</v>
      </c>
      <c r="AW182" s="32">
        <v>20278.79016855</v>
      </c>
      <c r="AX182" s="32">
        <v>20069.885431329989</v>
      </c>
      <c r="AY182" s="32">
        <v>63210.59356618028</v>
      </c>
      <c r="AZ182" s="32">
        <v>39648.551396102237</v>
      </c>
      <c r="BA182" s="32">
        <v>42300.545586316483</v>
      </c>
      <c r="BB182" s="32">
        <v>41701.270848553839</v>
      </c>
      <c r="BC182" s="32">
        <v>40185.420587191045</v>
      </c>
      <c r="BD182" s="32">
        <v>36093.326962191044</v>
      </c>
    </row>
    <row r="183" spans="1:56" x14ac:dyDescent="0.3">
      <c r="A183">
        <v>1127</v>
      </c>
      <c r="B183" t="s">
        <v>836</v>
      </c>
      <c r="C183" s="32">
        <v>0</v>
      </c>
      <c r="D183" s="32">
        <v>0</v>
      </c>
      <c r="E183" s="32">
        <v>173.61345474000001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2472.0829723398165</v>
      </c>
      <c r="P183" s="32">
        <v>1184.5233609029287</v>
      </c>
      <c r="Q183" s="32">
        <v>2190.3065857611386</v>
      </c>
      <c r="R183" s="32">
        <v>1982.8938579508208</v>
      </c>
      <c r="S183" s="32">
        <v>2110.2059386511846</v>
      </c>
      <c r="T183" s="32">
        <v>1827.4199875827624</v>
      </c>
      <c r="U183" s="32">
        <v>10257.169746487123</v>
      </c>
      <c r="V183" s="32">
        <v>10039.686410835395</v>
      </c>
      <c r="W183" s="32">
        <v>9715.3210053244838</v>
      </c>
      <c r="X183" s="32">
        <v>9493.2458899413396</v>
      </c>
      <c r="Y183" s="32">
        <v>8824.051535075263</v>
      </c>
      <c r="Z183" s="32">
        <v>7805.8713399856488</v>
      </c>
      <c r="AA183" s="32">
        <v>20739.958000213701</v>
      </c>
      <c r="AB183" s="32">
        <v>20739.958000213701</v>
      </c>
      <c r="AC183" s="32">
        <v>20739.95800021369</v>
      </c>
      <c r="AD183" s="32">
        <v>25378.676212506758</v>
      </c>
      <c r="AE183" s="32">
        <v>19366.018070812279</v>
      </c>
      <c r="AF183" s="32">
        <v>19369.405336573876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883.065646708999</v>
      </c>
      <c r="AN183" s="32">
        <v>953.884077206499</v>
      </c>
      <c r="AO183" s="32">
        <v>580.18097219980007</v>
      </c>
      <c r="AP183" s="32">
        <v>514.58419855239993</v>
      </c>
      <c r="AQ183" s="32">
        <v>466.14503302790007</v>
      </c>
      <c r="AR183" s="32">
        <v>170.75683842370003</v>
      </c>
      <c r="AS183" s="32">
        <v>8472.1601351619902</v>
      </c>
      <c r="AT183" s="32">
        <v>8592.294659635998</v>
      </c>
      <c r="AU183" s="32">
        <v>8624.1096770139702</v>
      </c>
      <c r="AV183" s="32">
        <v>8413.8160231019883</v>
      </c>
      <c r="AW183" s="32">
        <v>8456.3576269580008</v>
      </c>
      <c r="AX183" s="32">
        <v>8054.6204137899895</v>
      </c>
      <c r="AY183" s="32">
        <v>4742.486385318336</v>
      </c>
      <c r="AZ183" s="32">
        <v>5171.1445033097207</v>
      </c>
      <c r="BA183" s="32">
        <v>6007.5822594762903</v>
      </c>
      <c r="BB183" s="32">
        <v>5724.2355152196906</v>
      </c>
      <c r="BC183" s="32">
        <v>4693.9583692882288</v>
      </c>
      <c r="BD183" s="32">
        <v>4765.6999015672982</v>
      </c>
    </row>
    <row r="184" spans="1:56" x14ac:dyDescent="0.3">
      <c r="A184">
        <v>1129</v>
      </c>
      <c r="B184" t="s">
        <v>654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238.0394353485957</v>
      </c>
      <c r="P184" s="32">
        <v>103.75401374847989</v>
      </c>
      <c r="Q184" s="32">
        <v>237.87215997638177</v>
      </c>
      <c r="R184" s="32">
        <v>97.588605366552315</v>
      </c>
      <c r="S184" s="32">
        <v>96.794473658378109</v>
      </c>
      <c r="T184" s="32">
        <v>93.137832130519087</v>
      </c>
      <c r="U184" s="32">
        <v>3917.7966786007055</v>
      </c>
      <c r="V184" s="32">
        <v>3827.5929689434852</v>
      </c>
      <c r="W184" s="32">
        <v>3728.4525143721394</v>
      </c>
      <c r="X184" s="32">
        <v>3630.1545755640286</v>
      </c>
      <c r="Y184" s="32">
        <v>3394.590935171721</v>
      </c>
      <c r="Z184" s="32">
        <v>3023.7273263570742</v>
      </c>
      <c r="AA184" s="32">
        <v>1415.6195385982901</v>
      </c>
      <c r="AB184" s="32">
        <v>1415.6195385982901</v>
      </c>
      <c r="AC184" s="32">
        <v>1415.6195385982901</v>
      </c>
      <c r="AD184" s="32">
        <v>3689.5230258006995</v>
      </c>
      <c r="AE184" s="32">
        <v>4582.0602278613997</v>
      </c>
      <c r="AF184" s="32">
        <v>4174.9767691947973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549.46748676499988</v>
      </c>
      <c r="AN184" s="32">
        <v>369.18454300699904</v>
      </c>
      <c r="AO184" s="32">
        <v>426.59138110244453</v>
      </c>
      <c r="AP184" s="32">
        <v>2475.5287910260004</v>
      </c>
      <c r="AQ184" s="32">
        <v>1585.5103509429998</v>
      </c>
      <c r="AR184" s="32">
        <v>443.1279277614131</v>
      </c>
      <c r="AS184" s="32">
        <v>8511.3930936059896</v>
      </c>
      <c r="AT184" s="32">
        <v>8207.3113301579797</v>
      </c>
      <c r="AU184" s="32">
        <v>8241.9444803619899</v>
      </c>
      <c r="AV184" s="32">
        <v>8209.3363182919802</v>
      </c>
      <c r="AW184" s="32">
        <v>8402.597658409979</v>
      </c>
      <c r="AX184" s="32">
        <v>8222.1599303079911</v>
      </c>
      <c r="AY184" s="32">
        <v>14.158985055149063</v>
      </c>
      <c r="AZ184" s="32">
        <v>13.681841571449592</v>
      </c>
      <c r="BA184" s="32">
        <v>15.971639189214288</v>
      </c>
      <c r="BB184" s="32">
        <v>15.745515366214704</v>
      </c>
      <c r="BC184" s="32">
        <v>15.655144696727909</v>
      </c>
      <c r="BD184" s="32">
        <v>15.465171746727899</v>
      </c>
    </row>
    <row r="185" spans="1:56" x14ac:dyDescent="0.3">
      <c r="A185">
        <v>1130</v>
      </c>
      <c r="B185" t="s">
        <v>904</v>
      </c>
      <c r="C185" s="32">
        <v>6587.5173670000004</v>
      </c>
      <c r="D185" s="32">
        <v>6417.8867917999996</v>
      </c>
      <c r="E185" s="32">
        <v>5622.2281806999999</v>
      </c>
      <c r="F185" s="32">
        <v>4120.3088472999998</v>
      </c>
      <c r="G185" s="32">
        <v>5218.71074864</v>
      </c>
      <c r="H185" s="32">
        <v>4443.6149454999995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1342.1064798039422</v>
      </c>
      <c r="P185" s="32">
        <v>627.2014144947434</v>
      </c>
      <c r="Q185" s="32">
        <v>647.44184150410854</v>
      </c>
      <c r="R185" s="32">
        <v>559.87946528868031</v>
      </c>
      <c r="S185" s="32">
        <v>538.62937598527265</v>
      </c>
      <c r="T185" s="32">
        <v>569.15638970135592</v>
      </c>
      <c r="U185" s="32">
        <v>25245.280811734563</v>
      </c>
      <c r="V185" s="32">
        <v>24737.446193431722</v>
      </c>
      <c r="W185" s="32">
        <v>24011.808859741464</v>
      </c>
      <c r="X185" s="32">
        <v>23467.672463500123</v>
      </c>
      <c r="Y185" s="32">
        <v>21887.781323255826</v>
      </c>
      <c r="Z185" s="32">
        <v>19516.077542609924</v>
      </c>
      <c r="AA185" s="32">
        <v>11304.9919282131</v>
      </c>
      <c r="AB185" s="32">
        <v>11304.9919282131</v>
      </c>
      <c r="AC185" s="32">
        <v>11304.991928213187</v>
      </c>
      <c r="AD185" s="32">
        <v>20247.145046117788</v>
      </c>
      <c r="AE185" s="32">
        <v>20054.036818929188</v>
      </c>
      <c r="AF185" s="32">
        <v>20545.836911835799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2814.7584264225002</v>
      </c>
      <c r="AN185" s="32">
        <v>2078.8855229245905</v>
      </c>
      <c r="AO185" s="32">
        <v>1559.889571342095</v>
      </c>
      <c r="AP185" s="32">
        <v>607.2004926528316</v>
      </c>
      <c r="AQ185" s="32">
        <v>383.69180151884984</v>
      </c>
      <c r="AR185" s="32">
        <v>692.46358586281735</v>
      </c>
      <c r="AS185" s="32">
        <v>15160.989062409981</v>
      </c>
      <c r="AT185" s="32">
        <v>15181.68655248998</v>
      </c>
      <c r="AU185" s="32">
        <v>14140.677779445979</v>
      </c>
      <c r="AV185" s="32">
        <v>15283.23273691398</v>
      </c>
      <c r="AW185" s="32">
        <v>15199.72089459199</v>
      </c>
      <c r="AX185" s="32">
        <v>15207.727571697978</v>
      </c>
      <c r="AY185" s="32">
        <v>2220.6102294558214</v>
      </c>
      <c r="AZ185" s="32">
        <v>2013.4507810753973</v>
      </c>
      <c r="BA185" s="32">
        <v>1740.7079149324609</v>
      </c>
      <c r="BB185" s="32">
        <v>1541.6347046302162</v>
      </c>
      <c r="BC185" s="32">
        <v>1428.9427477636516</v>
      </c>
      <c r="BD185" s="32">
        <v>1339.1717707636415</v>
      </c>
    </row>
    <row r="186" spans="1:56" x14ac:dyDescent="0.3">
      <c r="A186">
        <v>1133</v>
      </c>
      <c r="B186" t="s">
        <v>705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270.4902808124076</v>
      </c>
      <c r="P186" s="32">
        <v>1172.3329015442164</v>
      </c>
      <c r="Q186" s="32">
        <v>1816.1050873334721</v>
      </c>
      <c r="R186" s="32">
        <v>2140.7680891300597</v>
      </c>
      <c r="S186" s="32">
        <v>2177.4645197977752</v>
      </c>
      <c r="T186" s="32">
        <v>1545.1799198524282</v>
      </c>
      <c r="U186" s="32">
        <v>40812.770022083983</v>
      </c>
      <c r="V186" s="32">
        <v>39979.756013908889</v>
      </c>
      <c r="W186" s="32">
        <v>39152.516713260549</v>
      </c>
      <c r="X186" s="32">
        <v>38333.005209298019</v>
      </c>
      <c r="Y186" s="32">
        <v>35639.761145955403</v>
      </c>
      <c r="Z186" s="32">
        <v>31800.174231833153</v>
      </c>
      <c r="AA186" s="32">
        <v>2913.60035849109</v>
      </c>
      <c r="AB186" s="32">
        <v>2913.60035849109</v>
      </c>
      <c r="AC186" s="32">
        <v>2913.6003584910895</v>
      </c>
      <c r="AD186" s="32">
        <v>3634.4129888768985</v>
      </c>
      <c r="AE186" s="32">
        <v>5229.9762697862989</v>
      </c>
      <c r="AF186" s="32">
        <v>5165.9296076730989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5596.3989714270901</v>
      </c>
      <c r="AN186" s="32">
        <v>6272.6237795346005</v>
      </c>
      <c r="AO186" s="32">
        <v>743.05265983461732</v>
      </c>
      <c r="AP186" s="32">
        <v>719.82493421396123</v>
      </c>
      <c r="AQ186" s="32">
        <v>877.19298162723692</v>
      </c>
      <c r="AR186" s="32">
        <v>657.63357737443312</v>
      </c>
      <c r="AS186" s="32">
        <v>21868.334984639987</v>
      </c>
      <c r="AT186" s="32">
        <v>21237.350656389983</v>
      </c>
      <c r="AU186" s="32">
        <v>21427.706733935891</v>
      </c>
      <c r="AV186" s="32">
        <v>22554.437540109899</v>
      </c>
      <c r="AW186" s="32">
        <v>22956.826669719991</v>
      </c>
      <c r="AX186" s="32">
        <v>22437.211572869877</v>
      </c>
      <c r="AY186" s="32">
        <v>1075.2176721649539</v>
      </c>
      <c r="AZ186" s="32">
        <v>461.3651981109897</v>
      </c>
      <c r="BA186" s="32">
        <v>615.55384936498979</v>
      </c>
      <c r="BB186" s="32">
        <v>562.25512413513877</v>
      </c>
      <c r="BC186" s="32">
        <v>447.29213555544658</v>
      </c>
      <c r="BD186" s="32">
        <v>547.7472711554467</v>
      </c>
    </row>
    <row r="187" spans="1:56" x14ac:dyDescent="0.3">
      <c r="A187">
        <v>1134</v>
      </c>
      <c r="B187" t="s">
        <v>908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414.50368590685787</v>
      </c>
      <c r="P187" s="32">
        <v>381.85838200669457</v>
      </c>
      <c r="Q187" s="32">
        <v>370.197278473442</v>
      </c>
      <c r="R187" s="32">
        <v>368.18472614099721</v>
      </c>
      <c r="S187" s="32">
        <v>363.6750406570265</v>
      </c>
      <c r="T187" s="32">
        <v>346.10765609531808</v>
      </c>
      <c r="U187" s="32">
        <v>60283.179318465845</v>
      </c>
      <c r="V187" s="32">
        <v>59083.476897743858</v>
      </c>
      <c r="W187" s="32">
        <v>57857.451798309201</v>
      </c>
      <c r="X187" s="32">
        <v>56957.64770429366</v>
      </c>
      <c r="Y187" s="32">
        <v>53056.562477527244</v>
      </c>
      <c r="Z187" s="32">
        <v>46783.436593416096</v>
      </c>
      <c r="AA187" s="32">
        <v>9803.5717940161903</v>
      </c>
      <c r="AB187" s="32">
        <v>9803.5717940161903</v>
      </c>
      <c r="AC187" s="32">
        <v>9803.5717940161794</v>
      </c>
      <c r="AD187" s="32">
        <v>10648.069534274289</v>
      </c>
      <c r="AE187" s="32">
        <v>10744.198890333577</v>
      </c>
      <c r="AF187" s="32">
        <v>11325.903022068778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2285.3842037028003</v>
      </c>
      <c r="AN187" s="32">
        <v>2519.3489077648896</v>
      </c>
      <c r="AO187" s="32">
        <v>3270.6467442962503</v>
      </c>
      <c r="AP187" s="32">
        <v>1735.5808239774174</v>
      </c>
      <c r="AQ187" s="32">
        <v>1728.8289510385796</v>
      </c>
      <c r="AR187" s="32">
        <v>1151.4625466162697</v>
      </c>
      <c r="AS187" s="32">
        <v>18914.317896519889</v>
      </c>
      <c r="AT187" s="32">
        <v>17646.183617297989</v>
      </c>
      <c r="AU187" s="32">
        <v>17301.043018605989</v>
      </c>
      <c r="AV187" s="32">
        <v>18379.30048876</v>
      </c>
      <c r="AW187" s="32">
        <v>18494.378146181989</v>
      </c>
      <c r="AX187" s="32">
        <v>18244.307269605997</v>
      </c>
      <c r="AY187" s="32">
        <v>2103.2051671105169</v>
      </c>
      <c r="AZ187" s="32">
        <v>1927.8610198228794</v>
      </c>
      <c r="BA187" s="32">
        <v>1661.6238148941934</v>
      </c>
      <c r="BB187" s="32">
        <v>1453.3931558907982</v>
      </c>
      <c r="BC187" s="32">
        <v>1394.5317433582372</v>
      </c>
      <c r="BD187" s="32">
        <v>1309.3270633582472</v>
      </c>
    </row>
    <row r="188" spans="1:56" x14ac:dyDescent="0.3">
      <c r="A188">
        <v>1135</v>
      </c>
      <c r="B188" t="s">
        <v>867</v>
      </c>
      <c r="C188" s="32">
        <v>169747.28265600002</v>
      </c>
      <c r="D188" s="32">
        <v>308194.93178629997</v>
      </c>
      <c r="E188" s="32">
        <v>312337.62509628164</v>
      </c>
      <c r="F188" s="32">
        <v>305609.24863325199</v>
      </c>
      <c r="G188" s="32">
        <v>343448.72340015514</v>
      </c>
      <c r="H188" s="32">
        <v>321240.70894029801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342.82475949421712</v>
      </c>
      <c r="P188" s="32">
        <v>322.4576297723832</v>
      </c>
      <c r="Q188" s="32">
        <v>310.76772082837073</v>
      </c>
      <c r="R188" s="32">
        <v>285.40601357539111</v>
      </c>
      <c r="S188" s="32">
        <v>277.8099222842323</v>
      </c>
      <c r="T188" s="32">
        <v>280.44038473059192</v>
      </c>
      <c r="U188" s="32">
        <v>19136.311142044815</v>
      </c>
      <c r="V188" s="32">
        <v>18809.948898281804</v>
      </c>
      <c r="W188" s="32">
        <v>18387.495501975132</v>
      </c>
      <c r="X188" s="32">
        <v>18111.199176077331</v>
      </c>
      <c r="Y188" s="32">
        <v>16850.249954079947</v>
      </c>
      <c r="Z188" s="32">
        <v>15010.678631249339</v>
      </c>
      <c r="AA188" s="32">
        <v>4.2550736778999996</v>
      </c>
      <c r="AB188" s="32">
        <v>4.2550736778999996</v>
      </c>
      <c r="AC188" s="32">
        <v>4.2550736779000005</v>
      </c>
      <c r="AD188" s="32">
        <v>1602.3849757285</v>
      </c>
      <c r="AE188" s="32">
        <v>1760.3366789357992</v>
      </c>
      <c r="AF188" s="32">
        <v>2067.0510309092992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2888.7406774298679</v>
      </c>
      <c r="AN188" s="32">
        <v>2557.6956901171598</v>
      </c>
      <c r="AO188" s="32">
        <v>2163.9870357095083</v>
      </c>
      <c r="AP188" s="32">
        <v>2103.6823165311475</v>
      </c>
      <c r="AQ188" s="32">
        <v>2089.8822559820378</v>
      </c>
      <c r="AR188" s="32">
        <v>1362.4476942181047</v>
      </c>
      <c r="AS188" s="32">
        <v>4238.8142529089964</v>
      </c>
      <c r="AT188" s="32">
        <v>4240.3236401589866</v>
      </c>
      <c r="AU188" s="32">
        <v>3681.0557323189987</v>
      </c>
      <c r="AV188" s="32">
        <v>3810.5265941359889</v>
      </c>
      <c r="AW188" s="32">
        <v>3681.6615820589877</v>
      </c>
      <c r="AX188" s="32">
        <v>3691.7766240860001</v>
      </c>
      <c r="AY188" s="32">
        <v>1471.4922199211412</v>
      </c>
      <c r="AZ188" s="32">
        <v>1326.8541113665844</v>
      </c>
      <c r="BA188" s="32">
        <v>1125.3350353799765</v>
      </c>
      <c r="BB188" s="32">
        <v>981.78775420253305</v>
      </c>
      <c r="BC188" s="32">
        <v>912.90691517125424</v>
      </c>
      <c r="BD188" s="32">
        <v>854.27429967125522</v>
      </c>
    </row>
    <row r="189" spans="1:56" x14ac:dyDescent="0.3">
      <c r="A189">
        <v>1141</v>
      </c>
      <c r="B189" t="s">
        <v>643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13382.364661252519</v>
      </c>
      <c r="P189" s="32">
        <v>10993.071544843904</v>
      </c>
      <c r="Q189" s="32">
        <v>11180.61542159634</v>
      </c>
      <c r="R189" s="32">
        <v>9810.9899272545099</v>
      </c>
      <c r="S189" s="32">
        <v>9700.6127867186478</v>
      </c>
      <c r="T189" s="32">
        <v>10039.631445988929</v>
      </c>
      <c r="U189" s="32">
        <v>15449.738663479184</v>
      </c>
      <c r="V189" s="32">
        <v>14947.701915752508</v>
      </c>
      <c r="W189" s="32">
        <v>13992.399495131585</v>
      </c>
      <c r="X189" s="32">
        <v>12291.279405140747</v>
      </c>
      <c r="Y189" s="32">
        <v>11103.562799948071</v>
      </c>
      <c r="Z189" s="32">
        <v>9422.4799799847151</v>
      </c>
      <c r="AA189" s="32">
        <v>14578.0581590697</v>
      </c>
      <c r="AB189" s="32">
        <v>14578.0581590697</v>
      </c>
      <c r="AC189" s="32">
        <v>14578.058159069789</v>
      </c>
      <c r="AD189" s="32">
        <v>17216.806929176</v>
      </c>
      <c r="AE189" s="32">
        <v>19828.734503659187</v>
      </c>
      <c r="AF189" s="32">
        <v>18150.723443534091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2355.2611169500001</v>
      </c>
      <c r="AN189" s="32">
        <v>805.38507048899987</v>
      </c>
      <c r="AO189" s="32">
        <v>752.35415182000008</v>
      </c>
      <c r="AP189" s="32">
        <v>783.31181458499896</v>
      </c>
      <c r="AQ189" s="32">
        <v>742.29453469249904</v>
      </c>
      <c r="AR189" s="32">
        <v>528.67796031649902</v>
      </c>
      <c r="AS189" s="32">
        <v>25393.666946649992</v>
      </c>
      <c r="AT189" s="32">
        <v>24135.709068349981</v>
      </c>
      <c r="AU189" s="32">
        <v>23627.51700059999</v>
      </c>
      <c r="AV189" s="32">
        <v>24736.953562429979</v>
      </c>
      <c r="AW189" s="32">
        <v>24710.695092549988</v>
      </c>
      <c r="AX189" s="32">
        <v>24679.262404349891</v>
      </c>
      <c r="AY189" s="32">
        <v>329.95596629654062</v>
      </c>
      <c r="AZ189" s="32">
        <v>298.85938152271137</v>
      </c>
      <c r="BA189" s="32">
        <v>254.39707441403613</v>
      </c>
      <c r="BB189" s="32">
        <v>223.41081947361656</v>
      </c>
      <c r="BC189" s="32">
        <v>211.30695089787613</v>
      </c>
      <c r="BD189" s="32">
        <v>199.00202384787613</v>
      </c>
    </row>
    <row r="190" spans="1:56" x14ac:dyDescent="0.3">
      <c r="A190">
        <v>1142</v>
      </c>
      <c r="B190" t="s">
        <v>841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7064.8828051493747</v>
      </c>
      <c r="P190" s="32">
        <v>4551.1405780546747</v>
      </c>
      <c r="Q190" s="32">
        <v>3357.7637416910952</v>
      </c>
      <c r="R190" s="32">
        <v>2934.6558410220191</v>
      </c>
      <c r="S190" s="32">
        <v>2908.9897585218255</v>
      </c>
      <c r="T190" s="32">
        <v>3020.904857697943</v>
      </c>
      <c r="U190" s="32">
        <v>22646.43311810364</v>
      </c>
      <c r="V190" s="32">
        <v>22205.026741936392</v>
      </c>
      <c r="W190" s="32">
        <v>21612.645176385384</v>
      </c>
      <c r="X190" s="32">
        <v>21067.632147537057</v>
      </c>
      <c r="Y190" s="32">
        <v>19551.695401546727</v>
      </c>
      <c r="Z190" s="32">
        <v>17172.878580648048</v>
      </c>
      <c r="AA190" s="32">
        <v>23165.7709632939</v>
      </c>
      <c r="AB190" s="32">
        <v>23165.7709632939</v>
      </c>
      <c r="AC190" s="32">
        <v>23165.77096329378</v>
      </c>
      <c r="AD190" s="32">
        <v>38326.813433540759</v>
      </c>
      <c r="AE190" s="32">
        <v>40699.929195415076</v>
      </c>
      <c r="AF190" s="32">
        <v>40433.671641024688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1384.8499212089898</v>
      </c>
      <c r="AN190" s="32">
        <v>1104.2541044110001</v>
      </c>
      <c r="AO190" s="32">
        <v>475.33400069779896</v>
      </c>
      <c r="AP190" s="32">
        <v>446.00961274193935</v>
      </c>
      <c r="AQ190" s="32">
        <v>349.67416366199893</v>
      </c>
      <c r="AR190" s="32">
        <v>264.80461766650001</v>
      </c>
      <c r="AS190" s="32">
        <v>23670.168783339988</v>
      </c>
      <c r="AT190" s="32">
        <v>23373.480472519899</v>
      </c>
      <c r="AU190" s="32">
        <v>23340.60117903</v>
      </c>
      <c r="AV190" s="32">
        <v>23950.792045139977</v>
      </c>
      <c r="AW190" s="32">
        <v>24223.14597120999</v>
      </c>
      <c r="AX190" s="32">
        <v>23855.663751759988</v>
      </c>
      <c r="AY190" s="32">
        <v>434.95286610135531</v>
      </c>
      <c r="AZ190" s="32">
        <v>389.07100313773628</v>
      </c>
      <c r="BA190" s="32">
        <v>343.16827884671937</v>
      </c>
      <c r="BB190" s="32">
        <v>303.14630737271813</v>
      </c>
      <c r="BC190" s="32">
        <v>279.57589499270966</v>
      </c>
      <c r="BD190" s="32">
        <v>263.42342799270864</v>
      </c>
    </row>
    <row r="191" spans="1:56" x14ac:dyDescent="0.3">
      <c r="A191">
        <v>1144</v>
      </c>
      <c r="B191" t="s">
        <v>745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52.882064012919017</v>
      </c>
      <c r="P191" s="32">
        <v>44.7497027849438</v>
      </c>
      <c r="Q191" s="32">
        <v>42.653720597802788</v>
      </c>
      <c r="R191" s="32">
        <v>32.695028900624223</v>
      </c>
      <c r="S191" s="32">
        <v>32.185749315145038</v>
      </c>
      <c r="T191" s="32">
        <v>32.822966957627941</v>
      </c>
      <c r="U191" s="32">
        <v>102.26695166469918</v>
      </c>
      <c r="V191" s="32">
        <v>97.933594957724807</v>
      </c>
      <c r="W191" s="32">
        <v>99.567987657517094</v>
      </c>
      <c r="X191" s="32">
        <v>94.837614884491501</v>
      </c>
      <c r="Y191" s="32">
        <v>89.151636280598154</v>
      </c>
      <c r="Z191" s="32">
        <v>79.457790479661398</v>
      </c>
      <c r="AA191" s="32">
        <v>21716.270242049199</v>
      </c>
      <c r="AB191" s="32">
        <v>21716.270242049199</v>
      </c>
      <c r="AC191" s="32">
        <v>21716.270242049199</v>
      </c>
      <c r="AD191" s="32">
        <v>23413.027052114154</v>
      </c>
      <c r="AE191" s="32">
        <v>22441.270285034065</v>
      </c>
      <c r="AF191" s="32">
        <v>23011.287542778056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112.12608769000001</v>
      </c>
      <c r="AN191" s="32">
        <v>115.82803139800001</v>
      </c>
      <c r="AO191" s="32">
        <v>35.962815707999901</v>
      </c>
      <c r="AP191" s="32">
        <v>79.371862217999904</v>
      </c>
      <c r="AQ191" s="32">
        <v>140.136586526999</v>
      </c>
      <c r="AR191" s="32">
        <v>19.230335086999997</v>
      </c>
      <c r="AS191" s="32">
        <v>1715.5949809079991</v>
      </c>
      <c r="AT191" s="32">
        <v>1478.4260624399978</v>
      </c>
      <c r="AU191" s="32">
        <v>1452.2936631499988</v>
      </c>
      <c r="AV191" s="32">
        <v>1509.2552069599988</v>
      </c>
      <c r="AW191" s="32">
        <v>1480.118909841</v>
      </c>
      <c r="AX191" s="32">
        <v>1504.3184823549977</v>
      </c>
      <c r="AY191" s="32">
        <v>3.0437195718948584</v>
      </c>
      <c r="AZ191" s="32">
        <v>2.9170637669071913</v>
      </c>
      <c r="BA191" s="32">
        <v>3.0189523150012869</v>
      </c>
      <c r="BB191" s="32">
        <v>4.010787514935231</v>
      </c>
      <c r="BC191" s="32">
        <v>4.3023138668580323</v>
      </c>
      <c r="BD191" s="32">
        <v>4.3023138668580323</v>
      </c>
    </row>
    <row r="192" spans="1:56" x14ac:dyDescent="0.3">
      <c r="A192">
        <v>1145</v>
      </c>
      <c r="B192" t="s">
        <v>610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78.885936398833394</v>
      </c>
      <c r="P192" s="32">
        <v>63.289629996331108</v>
      </c>
      <c r="Q192" s="32">
        <v>57.284732028276494</v>
      </c>
      <c r="R192" s="32">
        <v>50.96476470536188</v>
      </c>
      <c r="S192" s="32">
        <v>49.647793994806435</v>
      </c>
      <c r="T192" s="32">
        <v>50.633339477325912</v>
      </c>
      <c r="U192" s="32">
        <v>3781.5306569029476</v>
      </c>
      <c r="V192" s="32">
        <v>3630.3689472168912</v>
      </c>
      <c r="W192" s="32">
        <v>3738.733796694029</v>
      </c>
      <c r="X192" s="32">
        <v>3702.3657985122472</v>
      </c>
      <c r="Y192" s="32">
        <v>3450.8761696269394</v>
      </c>
      <c r="Z192" s="32">
        <v>2937.4939204234888</v>
      </c>
      <c r="AA192" s="32">
        <v>28149.004086442699</v>
      </c>
      <c r="AB192" s="32">
        <v>28149.004086442699</v>
      </c>
      <c r="AC192" s="32">
        <v>28149.004086442677</v>
      </c>
      <c r="AD192" s="32">
        <v>42575.283331125371</v>
      </c>
      <c r="AE192" s="32">
        <v>48165.084540409669</v>
      </c>
      <c r="AF192" s="32">
        <v>44488.929442874767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231.83710459599999</v>
      </c>
      <c r="AN192" s="32">
        <v>94.491594236999902</v>
      </c>
      <c r="AO192" s="32">
        <v>154.34755233599998</v>
      </c>
      <c r="AP192" s="32">
        <v>145.732340725</v>
      </c>
      <c r="AQ192" s="32">
        <v>188.83958139600003</v>
      </c>
      <c r="AR192" s="32">
        <v>188.24709942200002</v>
      </c>
      <c r="AS192" s="32">
        <v>6074.9152855219891</v>
      </c>
      <c r="AT192" s="32">
        <v>5853.932128657978</v>
      </c>
      <c r="AU192" s="32">
        <v>5822.1490786099903</v>
      </c>
      <c r="AV192" s="32">
        <v>5645.812672697989</v>
      </c>
      <c r="AW192" s="32">
        <v>5508.7019481339976</v>
      </c>
      <c r="AX192" s="32">
        <v>5587.2859211399882</v>
      </c>
      <c r="AY192" s="32">
        <v>79.755013324999894</v>
      </c>
      <c r="AZ192" s="32">
        <v>74.663834274999971</v>
      </c>
      <c r="BA192" s="32">
        <v>64.499866124999897</v>
      </c>
      <c r="BB192" s="32">
        <v>56.414525850000004</v>
      </c>
      <c r="BC192" s="32">
        <v>52.259471425000001</v>
      </c>
      <c r="BD192" s="32">
        <v>49.140000924999903</v>
      </c>
    </row>
    <row r="193" spans="1:56" x14ac:dyDescent="0.3">
      <c r="A193">
        <v>1146</v>
      </c>
      <c r="B193" t="s">
        <v>944</v>
      </c>
      <c r="C193" s="32">
        <v>1141178.7283585703</v>
      </c>
      <c r="D193" s="32">
        <v>1053268.37910213</v>
      </c>
      <c r="E193" s="32">
        <v>1102767.871798163</v>
      </c>
      <c r="F193" s="32">
        <v>1156136.3011447699</v>
      </c>
      <c r="G193" s="32">
        <v>1117250.1426818599</v>
      </c>
      <c r="H193" s="32">
        <v>1214454.28573464</v>
      </c>
      <c r="I193" s="32">
        <v>1022518.9396797582</v>
      </c>
      <c r="J193" s="32">
        <v>559545.8662978895</v>
      </c>
      <c r="K193" s="32">
        <v>11270.700885625231</v>
      </c>
      <c r="L193" s="32">
        <v>0</v>
      </c>
      <c r="M193" s="32">
        <v>0</v>
      </c>
      <c r="N193" s="32">
        <v>0</v>
      </c>
      <c r="O193" s="32">
        <v>1004.4966798562148</v>
      </c>
      <c r="P193" s="32">
        <v>987.20338470241745</v>
      </c>
      <c r="Q193" s="32">
        <v>887.95695679241419</v>
      </c>
      <c r="R193" s="32">
        <v>749.62152221418967</v>
      </c>
      <c r="S193" s="32">
        <v>749.92290716470086</v>
      </c>
      <c r="T193" s="32">
        <v>1260.3153166433713</v>
      </c>
      <c r="U193" s="32">
        <v>18111.029400995132</v>
      </c>
      <c r="V193" s="32">
        <v>18006.053524026222</v>
      </c>
      <c r="W193" s="32">
        <v>17823.107890721869</v>
      </c>
      <c r="X193" s="32">
        <v>17529.883458570403</v>
      </c>
      <c r="Y193" s="32">
        <v>16349.038139366032</v>
      </c>
      <c r="Z193" s="32">
        <v>14194.58139795022</v>
      </c>
      <c r="AA193" s="32">
        <v>17146.039556723303</v>
      </c>
      <c r="AB193" s="32">
        <v>17146.039556723303</v>
      </c>
      <c r="AC193" s="32">
        <v>17146.039556723277</v>
      </c>
      <c r="AD193" s="32">
        <v>21316.214755560795</v>
      </c>
      <c r="AE193" s="32">
        <v>30670.391730175386</v>
      </c>
      <c r="AF193" s="32">
        <v>31769.148158164666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3633.3863174947001</v>
      </c>
      <c r="AN193" s="32">
        <v>4164.3312709014899</v>
      </c>
      <c r="AO193" s="32">
        <v>5183.7894833587998</v>
      </c>
      <c r="AP193" s="32">
        <v>4144.5644475890776</v>
      </c>
      <c r="AQ193" s="32">
        <v>4166.6609719767421</v>
      </c>
      <c r="AR193" s="32">
        <v>14002.760702930209</v>
      </c>
      <c r="AS193" s="32">
        <v>34243.546641379988</v>
      </c>
      <c r="AT193" s="32">
        <v>33962.522448739895</v>
      </c>
      <c r="AU193" s="32">
        <v>33716.626928519974</v>
      </c>
      <c r="AV193" s="32">
        <v>34025.618508449988</v>
      </c>
      <c r="AW193" s="32">
        <v>33768.591328469971</v>
      </c>
      <c r="AX193" s="32">
        <v>34044.579952489985</v>
      </c>
      <c r="AY193" s="32">
        <v>78.543021249999896</v>
      </c>
      <c r="AZ193" s="32">
        <v>86.486998049999897</v>
      </c>
      <c r="BA193" s="32">
        <v>105.50847507499981</v>
      </c>
      <c r="BB193" s="32">
        <v>106.60196519999991</v>
      </c>
      <c r="BC193" s="32">
        <v>106.1741618749999</v>
      </c>
      <c r="BD193" s="32">
        <v>105.6614704</v>
      </c>
    </row>
    <row r="194" spans="1:56" x14ac:dyDescent="0.3">
      <c r="A194">
        <v>1149</v>
      </c>
      <c r="B194" t="s">
        <v>730</v>
      </c>
      <c r="C194" s="32">
        <v>419605.84030380088</v>
      </c>
      <c r="D194" s="32">
        <v>326304.86187095672</v>
      </c>
      <c r="E194" s="32">
        <v>335789.26137668791</v>
      </c>
      <c r="F194" s="32">
        <v>355944.06581685547</v>
      </c>
      <c r="G194" s="32">
        <v>350854.80194333696</v>
      </c>
      <c r="H194" s="32">
        <v>372615.13429801457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6348.4893040923844</v>
      </c>
      <c r="P194" s="32">
        <v>16887.038509225371</v>
      </c>
      <c r="Q194" s="32">
        <v>5595.2028871346829</v>
      </c>
      <c r="R194" s="32">
        <v>4298.3918686020716</v>
      </c>
      <c r="S194" s="32">
        <v>4454.5200229628117</v>
      </c>
      <c r="T194" s="32">
        <v>4622.2291822037041</v>
      </c>
      <c r="U194" s="32">
        <v>42237.987575904961</v>
      </c>
      <c r="V194" s="32">
        <v>41526.284603979308</v>
      </c>
      <c r="W194" s="32">
        <v>40793.707374007507</v>
      </c>
      <c r="X194" s="32">
        <v>40228.288786845907</v>
      </c>
      <c r="Y194" s="32">
        <v>37395.344930074847</v>
      </c>
      <c r="Z194" s="32">
        <v>32909.583568194255</v>
      </c>
      <c r="AA194" s="32">
        <v>76047.340681926013</v>
      </c>
      <c r="AB194" s="32">
        <v>76047.340681926013</v>
      </c>
      <c r="AC194" s="32">
        <v>76047.340681925882</v>
      </c>
      <c r="AD194" s="32">
        <v>101340.95174243797</v>
      </c>
      <c r="AE194" s="32">
        <v>116771.11067525156</v>
      </c>
      <c r="AF194" s="32">
        <v>159257.20935750252</v>
      </c>
      <c r="AG194" s="32">
        <v>5303.789455021285</v>
      </c>
      <c r="AH194" s="32">
        <v>5956.787954488238</v>
      </c>
      <c r="AI194" s="32">
        <v>6769.7729456047191</v>
      </c>
      <c r="AJ194" s="32">
        <v>6148.0016919636191</v>
      </c>
      <c r="AK194" s="32">
        <v>5809.558992867399</v>
      </c>
      <c r="AL194" s="32">
        <v>5618.8632657300905</v>
      </c>
      <c r="AM194" s="32">
        <v>5239.6866524282013</v>
      </c>
      <c r="AN194" s="32">
        <v>41586.680387718516</v>
      </c>
      <c r="AO194" s="32">
        <v>19499.810483047608</v>
      </c>
      <c r="AP194" s="32">
        <v>16026.859583180609</v>
      </c>
      <c r="AQ194" s="32">
        <v>22177.773655234301</v>
      </c>
      <c r="AR194" s="32">
        <v>23729.264735047658</v>
      </c>
      <c r="AS194" s="32">
        <v>28130.935566149998</v>
      </c>
      <c r="AT194" s="32">
        <v>26971.726528679981</v>
      </c>
      <c r="AU194" s="32">
        <v>26687.481234869978</v>
      </c>
      <c r="AV194" s="32">
        <v>27828.11288886999</v>
      </c>
      <c r="AW194" s="32">
        <v>27594.00632938998</v>
      </c>
      <c r="AX194" s="32">
        <v>27032.159251949881</v>
      </c>
      <c r="AY194" s="32">
        <v>11747.055557933916</v>
      </c>
      <c r="AZ194" s="32">
        <v>12104.444928454244</v>
      </c>
      <c r="BA194" s="32">
        <v>10525.958952949579</v>
      </c>
      <c r="BB194" s="32">
        <v>9304.7800807651147</v>
      </c>
      <c r="BC194" s="32">
        <v>8663.2671684827346</v>
      </c>
      <c r="BD194" s="32">
        <v>8093.7110134827444</v>
      </c>
    </row>
    <row r="195" spans="1:56" x14ac:dyDescent="0.3">
      <c r="A195">
        <v>1151</v>
      </c>
      <c r="B195" t="s">
        <v>950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16.175332411513988</v>
      </c>
      <c r="P195" s="32">
        <v>14.537649803875571</v>
      </c>
      <c r="Q195" s="32">
        <v>14.674770230258769</v>
      </c>
      <c r="R195" s="32">
        <v>13.605991315366319</v>
      </c>
      <c r="S195" s="32">
        <v>13.26365698473543</v>
      </c>
      <c r="T195" s="32">
        <v>13.33560231100159</v>
      </c>
      <c r="U195" s="32">
        <v>1.3562402577713231</v>
      </c>
      <c r="V195" s="32">
        <v>1.2899099546807649</v>
      </c>
      <c r="W195" s="32">
        <v>1.2402361519714791</v>
      </c>
      <c r="X195" s="32">
        <v>1.237945186273427</v>
      </c>
      <c r="Y195" s="32">
        <v>1.14255385227309</v>
      </c>
      <c r="Z195" s="32">
        <v>1.0586247033242679</v>
      </c>
      <c r="AA195" s="32">
        <v>15994.3162852315</v>
      </c>
      <c r="AB195" s="32">
        <v>15994.3162852315</v>
      </c>
      <c r="AC195" s="32">
        <v>15994.316285231567</v>
      </c>
      <c r="AD195" s="32">
        <v>14883.859286552386</v>
      </c>
      <c r="AE195" s="32">
        <v>15138.868279235476</v>
      </c>
      <c r="AF195" s="32">
        <v>13941.319301013074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15.834066068</v>
      </c>
      <c r="AQ195" s="32">
        <v>0</v>
      </c>
      <c r="AR195" s="32">
        <v>0</v>
      </c>
      <c r="AS195" s="32">
        <v>354.56507532199885</v>
      </c>
      <c r="AT195" s="32">
        <v>412.48966749399892</v>
      </c>
      <c r="AU195" s="32">
        <v>637.60844941799883</v>
      </c>
      <c r="AV195" s="32">
        <v>727.69325370399997</v>
      </c>
      <c r="AW195" s="32">
        <v>693.729931464998</v>
      </c>
      <c r="AX195" s="32">
        <v>709.16379723899797</v>
      </c>
      <c r="AY195" s="32">
        <v>26.681919525000001</v>
      </c>
      <c r="AZ195" s="32">
        <v>23.795961624999897</v>
      </c>
      <c r="BA195" s="32">
        <v>20.052830224999898</v>
      </c>
      <c r="BB195" s="32">
        <v>17.400855400000001</v>
      </c>
      <c r="BC195" s="32">
        <v>15.920528224999901</v>
      </c>
      <c r="BD195" s="32">
        <v>14.880685625</v>
      </c>
    </row>
    <row r="196" spans="1:56" x14ac:dyDescent="0.3">
      <c r="A196">
        <v>1160</v>
      </c>
      <c r="B196" t="s">
        <v>971</v>
      </c>
      <c r="C196" s="32">
        <v>5506.9669563799998</v>
      </c>
      <c r="D196" s="32">
        <v>2850.3633059899998</v>
      </c>
      <c r="E196" s="32">
        <v>2122.2362794179999</v>
      </c>
      <c r="F196" s="32">
        <v>2608.8451424919999</v>
      </c>
      <c r="G196" s="32">
        <v>3492.9457928480001</v>
      </c>
      <c r="H196" s="32">
        <v>3817.6369152380003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855.01783552562767</v>
      </c>
      <c r="P196" s="32">
        <v>528.58656090408681</v>
      </c>
      <c r="Q196" s="32">
        <v>14881.54360222351</v>
      </c>
      <c r="R196" s="32">
        <v>17444.951281966602</v>
      </c>
      <c r="S196" s="32">
        <v>19584.728869391987</v>
      </c>
      <c r="T196" s="32">
        <v>14365.974648527543</v>
      </c>
      <c r="U196" s="32">
        <v>14847.089992703543</v>
      </c>
      <c r="V196" s="32">
        <v>14735.628110232292</v>
      </c>
      <c r="W196" s="32">
        <v>14820.885860146358</v>
      </c>
      <c r="X196" s="32">
        <v>14922.785579188225</v>
      </c>
      <c r="Y196" s="32">
        <v>13944.988582466423</v>
      </c>
      <c r="Z196" s="32">
        <v>12189.399987734983</v>
      </c>
      <c r="AA196" s="32">
        <v>25708.3058657275</v>
      </c>
      <c r="AB196" s="32">
        <v>25708.3058657275</v>
      </c>
      <c r="AC196" s="32">
        <v>25708.305865727485</v>
      </c>
      <c r="AD196" s="32">
        <v>17918.995611339582</v>
      </c>
      <c r="AE196" s="32">
        <v>29039.874059537891</v>
      </c>
      <c r="AF196" s="32">
        <v>18355.17245618227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6042.6112433434891</v>
      </c>
      <c r="AN196" s="32">
        <v>3017.4443912891898</v>
      </c>
      <c r="AO196" s="32">
        <v>37709.743941113098</v>
      </c>
      <c r="AP196" s="32">
        <v>34544.510197079799</v>
      </c>
      <c r="AQ196" s="32">
        <v>87361.363922949065</v>
      </c>
      <c r="AR196" s="32">
        <v>36618.872354130835</v>
      </c>
      <c r="AS196" s="32">
        <v>52586.644197939881</v>
      </c>
      <c r="AT196" s="32">
        <v>51700.896316619888</v>
      </c>
      <c r="AU196" s="32">
        <v>50989.67506431989</v>
      </c>
      <c r="AV196" s="32">
        <v>52489.242437379995</v>
      </c>
      <c r="AW196" s="32">
        <v>52188.694535019902</v>
      </c>
      <c r="AX196" s="32">
        <v>51679.928388959888</v>
      </c>
      <c r="AY196" s="32">
        <v>14161.115772499899</v>
      </c>
      <c r="AZ196" s="32">
        <v>13369.855842499897</v>
      </c>
      <c r="BA196" s="32">
        <v>11809.684657499996</v>
      </c>
      <c r="BB196" s="32">
        <v>10425.2573825</v>
      </c>
      <c r="BC196" s="32">
        <v>9760.4172300000009</v>
      </c>
      <c r="BD196" s="32">
        <v>9130.049642499991</v>
      </c>
    </row>
    <row r="197" spans="1:56" x14ac:dyDescent="0.3">
      <c r="A197">
        <v>1201</v>
      </c>
      <c r="B197" t="s">
        <v>603</v>
      </c>
      <c r="C197" s="32">
        <v>4117.0769344230002</v>
      </c>
      <c r="D197" s="32">
        <v>6923.1012856882944</v>
      </c>
      <c r="E197" s="32">
        <v>5769.1812239497895</v>
      </c>
      <c r="F197" s="32">
        <v>5623.2123852621999</v>
      </c>
      <c r="G197" s="32">
        <v>5223.4989970712595</v>
      </c>
      <c r="H197" s="32">
        <v>5199.0488463624897</v>
      </c>
      <c r="I197" s="32">
        <v>82487.083475706415</v>
      </c>
      <c r="J197" s="32">
        <v>66682.086978716732</v>
      </c>
      <c r="K197" s="32">
        <v>67054.519752317792</v>
      </c>
      <c r="L197" s="32">
        <v>81680.993482289501</v>
      </c>
      <c r="M197" s="32">
        <v>81048.277200643002</v>
      </c>
      <c r="N197" s="32">
        <v>77809.002623002496</v>
      </c>
      <c r="O197" s="32">
        <v>49269.375387461107</v>
      </c>
      <c r="P197" s="32">
        <v>66453.943241916742</v>
      </c>
      <c r="Q197" s="32">
        <v>89657.486841318387</v>
      </c>
      <c r="R197" s="32">
        <v>71345.575399952941</v>
      </c>
      <c r="S197" s="32">
        <v>91850.957232428977</v>
      </c>
      <c r="T197" s="32">
        <v>72780.866219763804</v>
      </c>
      <c r="U197" s="32">
        <v>489367.26669029798</v>
      </c>
      <c r="V197" s="32">
        <v>466659.9678686749</v>
      </c>
      <c r="W197" s="32">
        <v>453712.93608239549</v>
      </c>
      <c r="X197" s="32">
        <v>434061.35329450545</v>
      </c>
      <c r="Y197" s="32">
        <v>398482.63272028003</v>
      </c>
      <c r="Z197" s="32">
        <v>351006.13113627717</v>
      </c>
      <c r="AA197" s="32">
        <v>116471.00914769531</v>
      </c>
      <c r="AB197" s="32">
        <v>116471.00914769531</v>
      </c>
      <c r="AC197" s="32">
        <v>116471.00914769527</v>
      </c>
      <c r="AD197" s="32">
        <v>152062.31358521307</v>
      </c>
      <c r="AE197" s="32">
        <v>148027.31615672822</v>
      </c>
      <c r="AF197" s="32">
        <v>137279.89691627159</v>
      </c>
      <c r="AG197" s="32">
        <v>54550.150148884779</v>
      </c>
      <c r="AH197" s="32">
        <v>62544.171448726935</v>
      </c>
      <c r="AI197" s="32">
        <v>64381.29942777082</v>
      </c>
      <c r="AJ197" s="32">
        <v>58285.581206088755</v>
      </c>
      <c r="AK197" s="32">
        <v>54716.697938722165</v>
      </c>
      <c r="AL197" s="32">
        <v>54724.427614364555</v>
      </c>
      <c r="AM197" s="32">
        <v>19775.219229559763</v>
      </c>
      <c r="AN197" s="32">
        <v>37688.339510843311</v>
      </c>
      <c r="AO197" s="32">
        <v>55778.705915389117</v>
      </c>
      <c r="AP197" s="32">
        <v>71841.124736451486</v>
      </c>
      <c r="AQ197" s="32">
        <v>86690.766022766024</v>
      </c>
      <c r="AR197" s="32">
        <v>84248.3682163825</v>
      </c>
      <c r="AS197" s="32">
        <v>7691.0458320219695</v>
      </c>
      <c r="AT197" s="32">
        <v>6691.9369059579876</v>
      </c>
      <c r="AU197" s="32">
        <v>6886.6645404359988</v>
      </c>
      <c r="AV197" s="32">
        <v>6774.2008068739897</v>
      </c>
      <c r="AW197" s="32">
        <v>6846.3126784799888</v>
      </c>
      <c r="AX197" s="32">
        <v>6808.2612194119974</v>
      </c>
      <c r="AY197" s="32">
        <v>86210.26746221869</v>
      </c>
      <c r="AZ197" s="32">
        <v>77944.586090383586</v>
      </c>
      <c r="BA197" s="32">
        <v>64016.387077764448</v>
      </c>
      <c r="BB197" s="32">
        <v>67134.332189443507</v>
      </c>
      <c r="BC197" s="32">
        <v>57475.180797644236</v>
      </c>
      <c r="BD197" s="32">
        <v>52532.55037264424</v>
      </c>
    </row>
    <row r="198" spans="1:56" x14ac:dyDescent="0.3">
      <c r="A198">
        <v>1211</v>
      </c>
      <c r="B198" t="s">
        <v>635</v>
      </c>
      <c r="C198" s="32">
        <v>0</v>
      </c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553.76462089905931</v>
      </c>
      <c r="P198" s="32">
        <v>329.85555308989836</v>
      </c>
      <c r="Q198" s="32">
        <v>322.02936733621664</v>
      </c>
      <c r="R198" s="32">
        <v>274.62993869571096</v>
      </c>
      <c r="S198" s="32">
        <v>327.72679760402639</v>
      </c>
      <c r="T198" s="32">
        <v>298.61742810089589</v>
      </c>
      <c r="U198" s="32">
        <v>12699.123923981539</v>
      </c>
      <c r="V198" s="32">
        <v>12876.347668358656</v>
      </c>
      <c r="W198" s="32">
        <v>13006.78128360074</v>
      </c>
      <c r="X198" s="32">
        <v>12735.797645320667</v>
      </c>
      <c r="Y198" s="32">
        <v>11969.254759128185</v>
      </c>
      <c r="Z198" s="32">
        <v>10419.797277971473</v>
      </c>
      <c r="AA198" s="32">
        <v>4483.1483952015897</v>
      </c>
      <c r="AB198" s="32">
        <v>4483.1483952015897</v>
      </c>
      <c r="AC198" s="32">
        <v>4483.1483952015979</v>
      </c>
      <c r="AD198" s="32">
        <v>2201.5443664718</v>
      </c>
      <c r="AE198" s="32">
        <v>1610.942640849999</v>
      </c>
      <c r="AF198" s="32">
        <v>1843.0753749151986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344.1483077995</v>
      </c>
      <c r="AN198" s="32">
        <v>444.48910916979992</v>
      </c>
      <c r="AO198" s="32">
        <v>458.539759383199</v>
      </c>
      <c r="AP198" s="32">
        <v>1566.6127337369999</v>
      </c>
      <c r="AQ198" s="32">
        <v>407.90900906615286</v>
      </c>
      <c r="AR198" s="32">
        <v>347.86578953497764</v>
      </c>
      <c r="AS198" s="32">
        <v>16862.998820513989</v>
      </c>
      <c r="AT198" s="32">
        <v>16270.89725436198</v>
      </c>
      <c r="AU198" s="32">
        <v>16509.833964434001</v>
      </c>
      <c r="AV198" s="32">
        <v>17186.64578705189</v>
      </c>
      <c r="AW198" s="32">
        <v>17089.639437821992</v>
      </c>
      <c r="AX198" s="32">
        <v>17189.497550924003</v>
      </c>
      <c r="AY198" s="32">
        <v>259.2370860749989</v>
      </c>
      <c r="AZ198" s="32">
        <v>222.03775237500003</v>
      </c>
      <c r="BA198" s="32">
        <v>284.44563367500001</v>
      </c>
      <c r="BB198" s="32">
        <v>208.32597107499979</v>
      </c>
      <c r="BC198" s="32">
        <v>221.41821364999979</v>
      </c>
      <c r="BD198" s="32">
        <v>220.97356254999991</v>
      </c>
    </row>
    <row r="199" spans="1:56" x14ac:dyDescent="0.3">
      <c r="A199">
        <v>1216</v>
      </c>
      <c r="B199" t="s">
        <v>912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418.27464146810308</v>
      </c>
      <c r="P199" s="32">
        <v>353.55788776852461</v>
      </c>
      <c r="Q199" s="32">
        <v>387.31005678536957</v>
      </c>
      <c r="R199" s="32">
        <v>334.46899656464308</v>
      </c>
      <c r="S199" s="32">
        <v>344.46036834711282</v>
      </c>
      <c r="T199" s="32">
        <v>339.75688783518217</v>
      </c>
      <c r="U199" s="32">
        <v>20217.011451961211</v>
      </c>
      <c r="V199" s="32">
        <v>19820.597333024347</v>
      </c>
      <c r="W199" s="32">
        <v>19830.340297991934</v>
      </c>
      <c r="X199" s="32">
        <v>19673.216735678867</v>
      </c>
      <c r="Y199" s="32">
        <v>18337.254764147845</v>
      </c>
      <c r="Z199" s="32">
        <v>16050.611656995297</v>
      </c>
      <c r="AA199" s="32">
        <v>12654.295515247699</v>
      </c>
      <c r="AB199" s="32">
        <v>12654.295515247699</v>
      </c>
      <c r="AC199" s="32">
        <v>12654.295515247764</v>
      </c>
      <c r="AD199" s="32">
        <v>16340.207988279872</v>
      </c>
      <c r="AE199" s="32">
        <v>15686.794293848492</v>
      </c>
      <c r="AF199" s="32">
        <v>17495.8520638382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1597.5449442614997</v>
      </c>
      <c r="AN199" s="32">
        <v>1260.5823543137999</v>
      </c>
      <c r="AO199" s="32">
        <v>1209.6329837195901</v>
      </c>
      <c r="AP199" s="32">
        <v>1179.0421602478</v>
      </c>
      <c r="AQ199" s="32">
        <v>1215.1126233702998</v>
      </c>
      <c r="AR199" s="32">
        <v>571.23073592192407</v>
      </c>
      <c r="AS199" s="32">
        <v>13154.953933390001</v>
      </c>
      <c r="AT199" s="32">
        <v>13034.21724764799</v>
      </c>
      <c r="AU199" s="32">
        <v>12930.600333447979</v>
      </c>
      <c r="AV199" s="32">
        <v>13325.547256932001</v>
      </c>
      <c r="AW199" s="32">
        <v>13089.860482317988</v>
      </c>
      <c r="AX199" s="32">
        <v>12979.414745747979</v>
      </c>
      <c r="AY199" s="32">
        <v>236.522869276997</v>
      </c>
      <c r="AZ199" s="32">
        <v>211.83913406040671</v>
      </c>
      <c r="BA199" s="32">
        <v>188.47056804289835</v>
      </c>
      <c r="BB199" s="32">
        <v>169.22178898287126</v>
      </c>
      <c r="BC199" s="32">
        <v>158.84140380946815</v>
      </c>
      <c r="BD199" s="32">
        <v>151.23361483446814</v>
      </c>
    </row>
    <row r="200" spans="1:56" x14ac:dyDescent="0.3">
      <c r="A200">
        <v>1219</v>
      </c>
      <c r="B200" t="s">
        <v>618</v>
      </c>
      <c r="C200" s="32">
        <v>0</v>
      </c>
      <c r="D200" s="32">
        <v>0</v>
      </c>
      <c r="E200" s="32">
        <v>136.64413715199899</v>
      </c>
      <c r="F200" s="32">
        <v>151.25880498999899</v>
      </c>
      <c r="G200" s="32">
        <v>198.47079779999999</v>
      </c>
      <c r="H200" s="32">
        <v>134.07604531379897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814.27166210180712</v>
      </c>
      <c r="P200" s="32">
        <v>639.49340489587189</v>
      </c>
      <c r="Q200" s="32">
        <v>660.94988628621502</v>
      </c>
      <c r="R200" s="32">
        <v>2167.8013611436309</v>
      </c>
      <c r="S200" s="32">
        <v>1425.1614088300364</v>
      </c>
      <c r="T200" s="32">
        <v>3504.7042113322264</v>
      </c>
      <c r="U200" s="32">
        <v>11935.969103488325</v>
      </c>
      <c r="V200" s="32">
        <v>11776.668743030057</v>
      </c>
      <c r="W200" s="32">
        <v>11776.354347818871</v>
      </c>
      <c r="X200" s="32">
        <v>11321.033884531014</v>
      </c>
      <c r="Y200" s="32">
        <v>10365.626183714965</v>
      </c>
      <c r="Z200" s="32">
        <v>8977.7764260263084</v>
      </c>
      <c r="AA200" s="32">
        <v>35720.812655952497</v>
      </c>
      <c r="AB200" s="32">
        <v>35720.812655952497</v>
      </c>
      <c r="AC200" s="32">
        <v>35720.812655952483</v>
      </c>
      <c r="AD200" s="32">
        <v>39734.076340822554</v>
      </c>
      <c r="AE200" s="32">
        <v>50802.397369182749</v>
      </c>
      <c r="AF200" s="32">
        <v>41725.276235686753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1015.2638460459998</v>
      </c>
      <c r="AN200" s="32">
        <v>1302.7560957139999</v>
      </c>
      <c r="AO200" s="32">
        <v>1239.45366742599</v>
      </c>
      <c r="AP200" s="32">
        <v>5933.8081183019995</v>
      </c>
      <c r="AQ200" s="32">
        <v>3046.1742980749996</v>
      </c>
      <c r="AR200" s="32">
        <v>4711.6775929939895</v>
      </c>
      <c r="AS200" s="32">
        <v>8761.4219375799894</v>
      </c>
      <c r="AT200" s="32">
        <v>8411.3787541369784</v>
      </c>
      <c r="AU200" s="32">
        <v>7943.0575893449786</v>
      </c>
      <c r="AV200" s="32">
        <v>8480.696891886997</v>
      </c>
      <c r="AW200" s="32">
        <v>8189.7209976429886</v>
      </c>
      <c r="AX200" s="32">
        <v>8282.2960841599997</v>
      </c>
      <c r="AY200" s="32">
        <v>100.96687743074331</v>
      </c>
      <c r="AZ200" s="32">
        <v>154.88461340025435</v>
      </c>
      <c r="BA200" s="32">
        <v>312.20936427514698</v>
      </c>
      <c r="BB200" s="32">
        <v>106.66793894531217</v>
      </c>
      <c r="BC200" s="32">
        <v>167.04408455227335</v>
      </c>
      <c r="BD200" s="32">
        <v>146.43098697727334</v>
      </c>
    </row>
    <row r="201" spans="1:56" x14ac:dyDescent="0.3">
      <c r="A201">
        <v>1221</v>
      </c>
      <c r="B201" t="s">
        <v>900</v>
      </c>
      <c r="C201" s="32">
        <v>116</v>
      </c>
      <c r="D201" s="32">
        <v>3084.7999233233945</v>
      </c>
      <c r="E201" s="32">
        <v>4085.7835162613874</v>
      </c>
      <c r="F201" s="32">
        <v>361.892372792</v>
      </c>
      <c r="G201" s="32">
        <v>130.42764138999999</v>
      </c>
      <c r="H201" s="32">
        <v>306.40754305547995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3206.9798837563426</v>
      </c>
      <c r="P201" s="32">
        <v>2128.0944424798809</v>
      </c>
      <c r="Q201" s="32">
        <v>1961.7716364724979</v>
      </c>
      <c r="R201" s="32">
        <v>1786.6303340371105</v>
      </c>
      <c r="S201" s="32">
        <v>1952.4484513350667</v>
      </c>
      <c r="T201" s="32">
        <v>1758.5640942395714</v>
      </c>
      <c r="U201" s="32">
        <v>19529.097952136482</v>
      </c>
      <c r="V201" s="32">
        <v>18376.821902218522</v>
      </c>
      <c r="W201" s="32">
        <v>17928.289508017431</v>
      </c>
      <c r="X201" s="32">
        <v>18225.102185045835</v>
      </c>
      <c r="Y201" s="32">
        <v>16760.720731927155</v>
      </c>
      <c r="Z201" s="32">
        <v>14777.792098230026</v>
      </c>
      <c r="AA201" s="32">
        <v>17895.100803394002</v>
      </c>
      <c r="AB201" s="32">
        <v>17895.100803394002</v>
      </c>
      <c r="AC201" s="32">
        <v>17895.100803394063</v>
      </c>
      <c r="AD201" s="32">
        <v>30758.24930136426</v>
      </c>
      <c r="AE201" s="32">
        <v>28258.033564015779</v>
      </c>
      <c r="AF201" s="32">
        <v>34651.449668104346</v>
      </c>
      <c r="AG201" s="32">
        <v>230.3218665794742</v>
      </c>
      <c r="AH201" s="32">
        <v>189.37958782776437</v>
      </c>
      <c r="AI201" s="32">
        <v>232.19009919483631</v>
      </c>
      <c r="AJ201" s="32">
        <v>330.13168221988758</v>
      </c>
      <c r="AK201" s="32">
        <v>291.79327099743142</v>
      </c>
      <c r="AL201" s="32">
        <v>212.76511984188983</v>
      </c>
      <c r="AM201" s="32">
        <v>3352.6930019599999</v>
      </c>
      <c r="AN201" s="32">
        <v>2936.9568088936003</v>
      </c>
      <c r="AO201" s="32">
        <v>4411.8590327796001</v>
      </c>
      <c r="AP201" s="32">
        <v>1072.6744480600003</v>
      </c>
      <c r="AQ201" s="32">
        <v>1225.0521306330309</v>
      </c>
      <c r="AR201" s="32">
        <v>1280.6932352656588</v>
      </c>
      <c r="AS201" s="32">
        <v>4418.0891880389991</v>
      </c>
      <c r="AT201" s="32">
        <v>3999.2301605039993</v>
      </c>
      <c r="AU201" s="32">
        <v>3868.1060143050004</v>
      </c>
      <c r="AV201" s="32">
        <v>3958.8007403889987</v>
      </c>
      <c r="AW201" s="32">
        <v>3848.3822592949991</v>
      </c>
      <c r="AX201" s="32">
        <v>3817.6810999459994</v>
      </c>
      <c r="AY201" s="32">
        <v>5261.2677990325765</v>
      </c>
      <c r="AZ201" s="32">
        <v>4713.2091030928059</v>
      </c>
      <c r="BA201" s="32">
        <v>3979.1348786423855</v>
      </c>
      <c r="BB201" s="32">
        <v>3423.2036439504891</v>
      </c>
      <c r="BC201" s="32">
        <v>3133.0481655910648</v>
      </c>
      <c r="BD201" s="32">
        <v>2929.409855591075</v>
      </c>
    </row>
    <row r="202" spans="1:56" x14ac:dyDescent="0.3">
      <c r="A202">
        <v>1222</v>
      </c>
      <c r="B202" t="s">
        <v>644</v>
      </c>
      <c r="C202" s="32">
        <v>194</v>
      </c>
      <c r="D202" s="32">
        <v>669.58357199999898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208.52881833615319</v>
      </c>
      <c r="P202" s="32">
        <v>185.73873458277822</v>
      </c>
      <c r="Q202" s="32">
        <v>191.05125612618539</v>
      </c>
      <c r="R202" s="32">
        <v>170.1957276128721</v>
      </c>
      <c r="S202" s="32">
        <v>176.5412146702092</v>
      </c>
      <c r="T202" s="32">
        <v>171.98271874976518</v>
      </c>
      <c r="U202" s="32">
        <v>5181.5886724085276</v>
      </c>
      <c r="V202" s="32">
        <v>5199.8606274421973</v>
      </c>
      <c r="W202" s="32">
        <v>5130.1685824348706</v>
      </c>
      <c r="X202" s="32">
        <v>5051.7684991999195</v>
      </c>
      <c r="Y202" s="32">
        <v>4646.1691763413628</v>
      </c>
      <c r="Z202" s="32">
        <v>4076.5793933017417</v>
      </c>
      <c r="AA202" s="32">
        <v>16062.430011893699</v>
      </c>
      <c r="AB202" s="32">
        <v>16062.430011893699</v>
      </c>
      <c r="AC202" s="32">
        <v>16062.430011893688</v>
      </c>
      <c r="AD202" s="32">
        <v>18165.806589171283</v>
      </c>
      <c r="AE202" s="32">
        <v>20287.912677870092</v>
      </c>
      <c r="AF202" s="32">
        <v>42487.256746946958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141.78377306249999</v>
      </c>
      <c r="AN202" s="32">
        <v>941.88942853349988</v>
      </c>
      <c r="AO202" s="32">
        <v>750.62815587599903</v>
      </c>
      <c r="AP202" s="32">
        <v>515.90511879500002</v>
      </c>
      <c r="AQ202" s="32">
        <v>1.1009857049999989</v>
      </c>
      <c r="AR202" s="32">
        <v>502.731860807999</v>
      </c>
      <c r="AS202" s="32">
        <v>5109.0559759959897</v>
      </c>
      <c r="AT202" s="32">
        <v>5023.1971180079881</v>
      </c>
      <c r="AU202" s="32">
        <v>5112.2907375579998</v>
      </c>
      <c r="AV202" s="32">
        <v>5131.2198039259802</v>
      </c>
      <c r="AW202" s="32">
        <v>5025.5901624179878</v>
      </c>
      <c r="AX202" s="32">
        <v>4952.5480964239996</v>
      </c>
      <c r="AY202" s="32">
        <v>11234.708679081288</v>
      </c>
      <c r="AZ202" s="32">
        <v>11333.08753521833</v>
      </c>
      <c r="BA202" s="32">
        <v>17460.139687587212</v>
      </c>
      <c r="BB202" s="32">
        <v>13387.589759091872</v>
      </c>
      <c r="BC202" s="32">
        <v>12990.114120807182</v>
      </c>
      <c r="BD202" s="32">
        <v>14581.342530807182</v>
      </c>
    </row>
    <row r="203" spans="1:56" x14ac:dyDescent="0.3">
      <c r="A203">
        <v>1223</v>
      </c>
      <c r="B203" t="s">
        <v>943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259.51488874652438</v>
      </c>
      <c r="P203" s="32">
        <v>250.01750403362982</v>
      </c>
      <c r="Q203" s="32">
        <v>259.0902878819636</v>
      </c>
      <c r="R203" s="32">
        <v>223.44140175443079</v>
      </c>
      <c r="S203" s="32">
        <v>236.91701128964249</v>
      </c>
      <c r="T203" s="32">
        <v>234.3426787470348</v>
      </c>
      <c r="U203" s="32">
        <v>4792.1125098892744</v>
      </c>
      <c r="V203" s="32">
        <v>4847.313077753568</v>
      </c>
      <c r="W203" s="32">
        <v>4839.1145477841501</v>
      </c>
      <c r="X203" s="32">
        <v>4370.5983707558316</v>
      </c>
      <c r="Y203" s="32">
        <v>4154.7370549063344</v>
      </c>
      <c r="Z203" s="32">
        <v>3709.3160366735419</v>
      </c>
      <c r="AA203" s="32">
        <v>64394.573504146698</v>
      </c>
      <c r="AB203" s="32">
        <v>64394.573504146698</v>
      </c>
      <c r="AC203" s="32">
        <v>64394.573504146669</v>
      </c>
      <c r="AD203" s="32">
        <v>71941.444473061463</v>
      </c>
      <c r="AE203" s="32">
        <v>70361.331931527384</v>
      </c>
      <c r="AF203" s="32">
        <v>72811.742537787475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557.59185494799999</v>
      </c>
      <c r="AN203" s="32">
        <v>474.50886247400001</v>
      </c>
      <c r="AO203" s="32">
        <v>340.73552036000001</v>
      </c>
      <c r="AP203" s="32">
        <v>241.15590315200001</v>
      </c>
      <c r="AQ203" s="32">
        <v>439.56757749999991</v>
      </c>
      <c r="AR203" s="32">
        <v>337.13781542799899</v>
      </c>
      <c r="AS203" s="32">
        <v>5388.6296051769987</v>
      </c>
      <c r="AT203" s="32">
        <v>5070.7291739189886</v>
      </c>
      <c r="AU203" s="32">
        <v>4730.7846893329879</v>
      </c>
      <c r="AV203" s="32">
        <v>4636.2610166850009</v>
      </c>
      <c r="AW203" s="32">
        <v>4548.6279753769995</v>
      </c>
      <c r="AX203" s="32">
        <v>4506.2922548149982</v>
      </c>
      <c r="AY203" s="32">
        <v>54.595282608399266</v>
      </c>
      <c r="AZ203" s="32">
        <v>52.309229705869207</v>
      </c>
      <c r="BA203" s="32">
        <v>52.318169827230577</v>
      </c>
      <c r="BB203" s="32">
        <v>50.79100235526122</v>
      </c>
      <c r="BC203" s="32">
        <v>50.552772894686299</v>
      </c>
      <c r="BD203" s="32">
        <v>49.856739094686304</v>
      </c>
    </row>
    <row r="204" spans="1:56" x14ac:dyDescent="0.3">
      <c r="A204">
        <v>1224</v>
      </c>
      <c r="B204" t="s">
        <v>743</v>
      </c>
      <c r="C204" s="32">
        <v>160520.6719549672</v>
      </c>
      <c r="D204" s="32">
        <v>137316.81518345352</v>
      </c>
      <c r="E204" s="32">
        <v>147550.44794805979</v>
      </c>
      <c r="F204" s="32">
        <v>137113.6472519128</v>
      </c>
      <c r="G204" s="32">
        <v>140792.14203577995</v>
      </c>
      <c r="H204" s="32">
        <v>142390.23580979646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1456.3294137264256</v>
      </c>
      <c r="P204" s="32">
        <v>960.67196188707487</v>
      </c>
      <c r="Q204" s="32">
        <v>1187.7425089500402</v>
      </c>
      <c r="R204" s="32">
        <v>695.25250008231808</v>
      </c>
      <c r="S204" s="32">
        <v>694.70070087073054</v>
      </c>
      <c r="T204" s="32">
        <v>687.6574913619562</v>
      </c>
      <c r="U204" s="32">
        <v>11363.585046743805</v>
      </c>
      <c r="V204" s="32">
        <v>11230.564014306186</v>
      </c>
      <c r="W204" s="32">
        <v>11141.40550628508</v>
      </c>
      <c r="X204" s="32">
        <v>10849.711484633533</v>
      </c>
      <c r="Y204" s="32">
        <v>10035.128424931858</v>
      </c>
      <c r="Z204" s="32">
        <v>8853.2085872306961</v>
      </c>
      <c r="AA204" s="32">
        <v>14592.5351258876</v>
      </c>
      <c r="AB204" s="32">
        <v>14592.5351258876</v>
      </c>
      <c r="AC204" s="32">
        <v>14592.535125887578</v>
      </c>
      <c r="AD204" s="32">
        <v>28414.81319263918</v>
      </c>
      <c r="AE204" s="32">
        <v>38818.348653900452</v>
      </c>
      <c r="AF204" s="32">
        <v>41842.733464843637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4233.1804172134898</v>
      </c>
      <c r="AN204" s="32">
        <v>5322.8485242037004</v>
      </c>
      <c r="AO204" s="32">
        <v>3918.4270634824543</v>
      </c>
      <c r="AP204" s="32">
        <v>1067.1928968109589</v>
      </c>
      <c r="AQ204" s="32">
        <v>879.92667143412166</v>
      </c>
      <c r="AR204" s="32">
        <v>2108.9860407497558</v>
      </c>
      <c r="AS204" s="32">
        <v>22077.489710749982</v>
      </c>
      <c r="AT204" s="32">
        <v>21858.77608182999</v>
      </c>
      <c r="AU204" s="32">
        <v>21741.797697289989</v>
      </c>
      <c r="AV204" s="32">
        <v>21823.830302009988</v>
      </c>
      <c r="AW204" s="32">
        <v>21326.768600659871</v>
      </c>
      <c r="AX204" s="32">
        <v>21107.236122209972</v>
      </c>
      <c r="AY204" s="32">
        <v>788.14711044521869</v>
      </c>
      <c r="AZ204" s="32">
        <v>712.33035145262374</v>
      </c>
      <c r="BA204" s="32">
        <v>759.17898878307983</v>
      </c>
      <c r="BB204" s="32">
        <v>690.76776839787124</v>
      </c>
      <c r="BC204" s="32">
        <v>768.80853195480302</v>
      </c>
      <c r="BD204" s="32">
        <v>743.35071370480307</v>
      </c>
    </row>
    <row r="205" spans="1:56" x14ac:dyDescent="0.3">
      <c r="A205">
        <v>1227</v>
      </c>
      <c r="B205" t="s">
        <v>726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115.4663971954505</v>
      </c>
      <c r="P205" s="32">
        <v>96.505493567966795</v>
      </c>
      <c r="Q205" s="32">
        <v>104.57105857575519</v>
      </c>
      <c r="R205" s="32">
        <v>93.679071180408982</v>
      </c>
      <c r="S205" s="32">
        <v>103.493073465317</v>
      </c>
      <c r="T205" s="32">
        <v>102.80621472652699</v>
      </c>
      <c r="U205" s="32">
        <v>841.62425572203188</v>
      </c>
      <c r="V205" s="32">
        <v>817.9792263949289</v>
      </c>
      <c r="W205" s="32">
        <v>810.540483264263</v>
      </c>
      <c r="X205" s="32">
        <v>780.21973947208676</v>
      </c>
      <c r="Y205" s="32">
        <v>734.28672576483905</v>
      </c>
      <c r="Z205" s="32">
        <v>644.65726844643586</v>
      </c>
      <c r="AA205" s="32">
        <v>52.399105074999994</v>
      </c>
      <c r="AB205" s="32">
        <v>52.399105074999994</v>
      </c>
      <c r="AC205" s="32">
        <v>52.399105074999987</v>
      </c>
      <c r="AD205" s="32">
        <v>1737.2130874982995</v>
      </c>
      <c r="AE205" s="32">
        <v>2624.1516478272979</v>
      </c>
      <c r="AF205" s="32">
        <v>3372.3302177414985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711.21144292420001</v>
      </c>
      <c r="AN205" s="32">
        <v>3501.4260654602003</v>
      </c>
      <c r="AO205" s="32">
        <v>995.95031017159909</v>
      </c>
      <c r="AP205" s="32">
        <v>340.7516003217109</v>
      </c>
      <c r="AQ205" s="32">
        <v>283.24156545224042</v>
      </c>
      <c r="AR205" s="32">
        <v>199.07169125217729</v>
      </c>
      <c r="AS205" s="32">
        <v>2671.0582007179983</v>
      </c>
      <c r="AT205" s="32">
        <v>2473.8587991759891</v>
      </c>
      <c r="AU205" s="32">
        <v>2819.7828246559984</v>
      </c>
      <c r="AV205" s="32">
        <v>3008.6043033240003</v>
      </c>
      <c r="AW205" s="32">
        <v>2958.2484615959988</v>
      </c>
      <c r="AX205" s="32">
        <v>2960.2367319919977</v>
      </c>
      <c r="AY205" s="32">
        <v>107.69995503611206</v>
      </c>
      <c r="AZ205" s="32">
        <v>96.469320943526498</v>
      </c>
      <c r="BA205" s="32">
        <v>81.850604888474933</v>
      </c>
      <c r="BB205" s="32">
        <v>71.633139063898355</v>
      </c>
      <c r="BC205" s="32">
        <v>71.229131770866843</v>
      </c>
      <c r="BD205" s="32">
        <v>66.949485795866735</v>
      </c>
    </row>
    <row r="206" spans="1:56" x14ac:dyDescent="0.3">
      <c r="A206">
        <v>1228</v>
      </c>
      <c r="B206" t="s">
        <v>821</v>
      </c>
      <c r="C206" s="32">
        <v>260198.89923907144</v>
      </c>
      <c r="D206" s="32">
        <v>289816.38427996921</v>
      </c>
      <c r="E206" s="32">
        <v>312333.60898937378</v>
      </c>
      <c r="F206" s="32">
        <v>186102.10070740644</v>
      </c>
      <c r="G206" s="32">
        <v>172601.44909320518</v>
      </c>
      <c r="H206" s="32">
        <v>277517.5613920209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736.46882713696334</v>
      </c>
      <c r="P206" s="32">
        <v>539.82589640357082</v>
      </c>
      <c r="Q206" s="32">
        <v>599.38041822368336</v>
      </c>
      <c r="R206" s="32">
        <v>322.78775956543365</v>
      </c>
      <c r="S206" s="32">
        <v>346.01539908595828</v>
      </c>
      <c r="T206" s="32">
        <v>338.78663938316362</v>
      </c>
      <c r="U206" s="32">
        <v>24095.600936713468</v>
      </c>
      <c r="V206" s="32">
        <v>23686.415439065269</v>
      </c>
      <c r="W206" s="32">
        <v>23638.097022454596</v>
      </c>
      <c r="X206" s="32">
        <v>23320.870973707053</v>
      </c>
      <c r="Y206" s="32">
        <v>21729.268970618497</v>
      </c>
      <c r="Z206" s="32">
        <v>19303.160014845002</v>
      </c>
      <c r="AA206" s="32">
        <v>2.8909917860000003</v>
      </c>
      <c r="AB206" s="32">
        <v>2.8909917860000003</v>
      </c>
      <c r="AC206" s="32">
        <v>2.8909917860000003</v>
      </c>
      <c r="AD206" s="32">
        <v>274.60804850889883</v>
      </c>
      <c r="AE206" s="32">
        <v>1716.1734640536899</v>
      </c>
      <c r="AF206" s="32">
        <v>2213.5074305891999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1537.6513126462096</v>
      </c>
      <c r="AN206" s="32">
        <v>1417.6120399309127</v>
      </c>
      <c r="AO206" s="32">
        <v>1412.3070440632036</v>
      </c>
      <c r="AP206" s="32">
        <v>1221.8964477312811</v>
      </c>
      <c r="AQ206" s="32">
        <v>916.0439826273082</v>
      </c>
      <c r="AR206" s="32">
        <v>627.758036124299</v>
      </c>
      <c r="AS206" s="32">
        <v>2238.6683724799982</v>
      </c>
      <c r="AT206" s="32">
        <v>2244.1686676429899</v>
      </c>
      <c r="AU206" s="32">
        <v>2249.066684790997</v>
      </c>
      <c r="AV206" s="32">
        <v>2440.262122410998</v>
      </c>
      <c r="AW206" s="32">
        <v>2396.1000211899991</v>
      </c>
      <c r="AX206" s="32">
        <v>2366.985636810999</v>
      </c>
      <c r="AY206" s="32">
        <v>1835.0947184999898</v>
      </c>
      <c r="AZ206" s="32">
        <v>1646.1232677499897</v>
      </c>
      <c r="BA206" s="32">
        <v>1433.9329062499899</v>
      </c>
      <c r="BB206" s="32">
        <v>1231.57511</v>
      </c>
      <c r="BC206" s="32">
        <v>1132.0063804999998</v>
      </c>
      <c r="BD206" s="32">
        <v>1063.7112339999999</v>
      </c>
    </row>
    <row r="207" spans="1:56" x14ac:dyDescent="0.3">
      <c r="A207">
        <v>1231</v>
      </c>
      <c r="B207" t="s">
        <v>947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357.5914481844539</v>
      </c>
      <c r="P207" s="32">
        <v>302.530184453809</v>
      </c>
      <c r="Q207" s="32">
        <v>266.5588937141149</v>
      </c>
      <c r="R207" s="32">
        <v>199.5724164036391</v>
      </c>
      <c r="S207" s="32">
        <v>201.7034447551342</v>
      </c>
      <c r="T207" s="32">
        <v>196.28694797524631</v>
      </c>
      <c r="U207" s="32">
        <v>6692.3503857105006</v>
      </c>
      <c r="V207" s="32">
        <v>6628.6910848402804</v>
      </c>
      <c r="W207" s="32">
        <v>6550.06731854596</v>
      </c>
      <c r="X207" s="32">
        <v>6487.8897240051838</v>
      </c>
      <c r="Y207" s="32">
        <v>6087.4895516716297</v>
      </c>
      <c r="Z207" s="32">
        <v>5356.4961929989531</v>
      </c>
      <c r="AA207" s="32">
        <v>4.2264495684999899</v>
      </c>
      <c r="AB207" s="32">
        <v>4.2264495684999899</v>
      </c>
      <c r="AC207" s="32">
        <v>4.2264495684999908</v>
      </c>
      <c r="AD207" s="32">
        <v>355.6894028201998</v>
      </c>
      <c r="AE207" s="32">
        <v>4034.0042600344959</v>
      </c>
      <c r="AF207" s="32">
        <v>5015.6793053716974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3147.3649517300341</v>
      </c>
      <c r="AN207" s="32">
        <v>1630.1201747371001</v>
      </c>
      <c r="AO207" s="32">
        <v>1776.6457223185723</v>
      </c>
      <c r="AP207" s="32">
        <v>605.66434817729271</v>
      </c>
      <c r="AQ207" s="32">
        <v>478.11337045500625</v>
      </c>
      <c r="AR207" s="32">
        <v>435.24099776026691</v>
      </c>
      <c r="AS207" s="32">
        <v>3979.9648072239879</v>
      </c>
      <c r="AT207" s="32">
        <v>3688.3410707829989</v>
      </c>
      <c r="AU207" s="32">
        <v>3585.2255259499889</v>
      </c>
      <c r="AV207" s="32">
        <v>3541.0925253949899</v>
      </c>
      <c r="AW207" s="32">
        <v>3748.1132122079989</v>
      </c>
      <c r="AX207" s="32">
        <v>3650.9172671109882</v>
      </c>
      <c r="AY207" s="32">
        <v>49.431028778564055</v>
      </c>
      <c r="AZ207" s="32">
        <v>48.094538606528459</v>
      </c>
      <c r="BA207" s="32">
        <v>46.824675291611626</v>
      </c>
      <c r="BB207" s="32">
        <v>41.780535057460462</v>
      </c>
      <c r="BC207" s="32">
        <v>41.180432313834757</v>
      </c>
      <c r="BD207" s="32">
        <v>40.62710988883466</v>
      </c>
    </row>
    <row r="208" spans="1:56" x14ac:dyDescent="0.3">
      <c r="A208">
        <v>1232</v>
      </c>
      <c r="B208" t="s">
        <v>627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132.27703936733832</v>
      </c>
      <c r="P208" s="32">
        <v>125.95393487035611</v>
      </c>
      <c r="Q208" s="32">
        <v>134.109051349054</v>
      </c>
      <c r="R208" s="32">
        <v>116.83139780381529</v>
      </c>
      <c r="S208" s="32">
        <v>128.31553511786359</v>
      </c>
      <c r="T208" s="32">
        <v>135.5674501872592</v>
      </c>
      <c r="U208" s="32">
        <v>11426.016409453472</v>
      </c>
      <c r="V208" s="32">
        <v>11918.836908979249</v>
      </c>
      <c r="W208" s="32">
        <v>11939.098842583186</v>
      </c>
      <c r="X208" s="32">
        <v>11933.16729483653</v>
      </c>
      <c r="Y208" s="32">
        <v>11215.919111520818</v>
      </c>
      <c r="Z208" s="32">
        <v>9669.5427595211713</v>
      </c>
      <c r="AA208" s="32">
        <v>2.9882856399999998E-2</v>
      </c>
      <c r="AB208" s="32">
        <v>2.9882856399999998E-2</v>
      </c>
      <c r="AC208" s="32">
        <v>2.9882856399999998E-2</v>
      </c>
      <c r="AD208" s="32">
        <v>0.97799061589999903</v>
      </c>
      <c r="AE208" s="32">
        <v>1333.5598281484904</v>
      </c>
      <c r="AF208" s="32">
        <v>2286.3043561977997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376.07473296010005</v>
      </c>
      <c r="AN208" s="32">
        <v>605.52974798029891</v>
      </c>
      <c r="AO208" s="32">
        <v>1241.6375180899024</v>
      </c>
      <c r="AP208" s="32">
        <v>654.0180732824424</v>
      </c>
      <c r="AQ208" s="32">
        <v>626.894813006189</v>
      </c>
      <c r="AR208" s="32">
        <v>613.96458144088888</v>
      </c>
      <c r="AS208" s="32">
        <v>1266.5873538959981</v>
      </c>
      <c r="AT208" s="32">
        <v>1043.045998287997</v>
      </c>
      <c r="AU208" s="32">
        <v>1142.1829207449991</v>
      </c>
      <c r="AV208" s="32">
        <v>0</v>
      </c>
      <c r="AW208" s="32">
        <v>1160.642526069998</v>
      </c>
      <c r="AX208" s="32">
        <v>1146.8435579849979</v>
      </c>
      <c r="AY208" s="32">
        <v>343.01507203891686</v>
      </c>
      <c r="AZ208" s="32">
        <v>289.16832570472599</v>
      </c>
      <c r="BA208" s="32">
        <v>380.64784670604502</v>
      </c>
      <c r="BB208" s="32">
        <v>276.56986922563192</v>
      </c>
      <c r="BC208" s="32">
        <v>303.64093319114892</v>
      </c>
      <c r="BD208" s="32">
        <v>302.98240449114894</v>
      </c>
    </row>
    <row r="209" spans="1:56" x14ac:dyDescent="0.3">
      <c r="A209">
        <v>1233</v>
      </c>
      <c r="B209" t="s">
        <v>949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220.36653545969546</v>
      </c>
      <c r="P209" s="32">
        <v>187.59878337157869</v>
      </c>
      <c r="Q209" s="32">
        <v>172.86444635979541</v>
      </c>
      <c r="R209" s="32">
        <v>81.938078258243607</v>
      </c>
      <c r="S209" s="32">
        <v>175.55740606774899</v>
      </c>
      <c r="T209" s="32">
        <v>131.96295997274271</v>
      </c>
      <c r="U209" s="32">
        <v>1075.6652636474328</v>
      </c>
      <c r="V209" s="32">
        <v>1053.6404404866555</v>
      </c>
      <c r="W209" s="32">
        <v>1034.7237143948942</v>
      </c>
      <c r="X209" s="32">
        <v>1023.0481930469277</v>
      </c>
      <c r="Y209" s="32">
        <v>951.96133433348393</v>
      </c>
      <c r="Z209" s="32">
        <v>812.68205331196634</v>
      </c>
      <c r="AA209" s="32">
        <v>1.5553404876999901</v>
      </c>
      <c r="AB209" s="32">
        <v>1.5553404876999901</v>
      </c>
      <c r="AC209" s="32">
        <v>1.5553404876999897</v>
      </c>
      <c r="AD209" s="32">
        <v>1.0413090266000002</v>
      </c>
      <c r="AE209" s="32">
        <v>207.079945446099</v>
      </c>
      <c r="AF209" s="32">
        <v>535.44128707669904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518.587350088633</v>
      </c>
      <c r="AN209" s="32">
        <v>325.65838778850463</v>
      </c>
      <c r="AO209" s="32">
        <v>296.35733121411465</v>
      </c>
      <c r="AP209" s="32">
        <v>224.52587665434257</v>
      </c>
      <c r="AQ209" s="32">
        <v>183.1140295781363</v>
      </c>
      <c r="AR209" s="32">
        <v>116.69936347760444</v>
      </c>
      <c r="AS209" s="32">
        <v>2572.0330492089993</v>
      </c>
      <c r="AT209" s="32">
        <v>2428.8701472349999</v>
      </c>
      <c r="AU209" s="32">
        <v>2422.9339923049993</v>
      </c>
      <c r="AV209" s="32">
        <v>2602.116229534</v>
      </c>
      <c r="AW209" s="32">
        <v>2720.183851244999</v>
      </c>
      <c r="AX209" s="32">
        <v>2676.471778802998</v>
      </c>
      <c r="AY209" s="32">
        <v>12.273158208308073</v>
      </c>
      <c r="AZ209" s="32">
        <v>12.568402756002174</v>
      </c>
      <c r="BA209" s="32">
        <v>10.891147767630764</v>
      </c>
      <c r="BB209" s="32">
        <v>10.800905198342923</v>
      </c>
      <c r="BC209" s="32">
        <v>10.711629288978198</v>
      </c>
      <c r="BD209" s="32">
        <v>10.636958313978198</v>
      </c>
    </row>
    <row r="210" spans="1:56" x14ac:dyDescent="0.3">
      <c r="A210">
        <v>1234</v>
      </c>
      <c r="B210" t="s">
        <v>680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80.763037451941059</v>
      </c>
      <c r="P210" s="32">
        <v>69.439190830669872</v>
      </c>
      <c r="Q210" s="32">
        <v>76.435975797168879</v>
      </c>
      <c r="R210" s="32">
        <v>63.57040919706381</v>
      </c>
      <c r="S210" s="32">
        <v>67.345764295190705</v>
      </c>
      <c r="T210" s="32">
        <v>66.349906700016518</v>
      </c>
      <c r="U210" s="32">
        <v>4371.980250115198</v>
      </c>
      <c r="V210" s="32">
        <v>4363.5622797786873</v>
      </c>
      <c r="W210" s="32">
        <v>4317.7122771832856</v>
      </c>
      <c r="X210" s="32">
        <v>4393.0408982295148</v>
      </c>
      <c r="Y210" s="32">
        <v>4158.2277620409623</v>
      </c>
      <c r="Z210" s="32">
        <v>3565.3916211350638</v>
      </c>
      <c r="AA210" s="32">
        <v>2.1520768415</v>
      </c>
      <c r="AB210" s="32">
        <v>2.1520768415</v>
      </c>
      <c r="AC210" s="32">
        <v>2.1520768414999902</v>
      </c>
      <c r="AD210" s="32">
        <v>90.743068612899904</v>
      </c>
      <c r="AE210" s="32">
        <v>920.1585109434991</v>
      </c>
      <c r="AF210" s="32">
        <v>683.53437093659988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97.209066712275302</v>
      </c>
      <c r="AN210" s="32">
        <v>84.927555292912743</v>
      </c>
      <c r="AO210" s="32">
        <v>122.53325421228254</v>
      </c>
      <c r="AP210" s="32">
        <v>105.70605478354378</v>
      </c>
      <c r="AQ210" s="32">
        <v>725.35617877034031</v>
      </c>
      <c r="AR210" s="32">
        <v>52.265733111344275</v>
      </c>
      <c r="AS210" s="32">
        <v>1925.6631297679992</v>
      </c>
      <c r="AT210" s="32">
        <v>1843.8942706349992</v>
      </c>
      <c r="AU210" s="32">
        <v>2205.8310289959891</v>
      </c>
      <c r="AV210" s="32">
        <v>2541.7539817899983</v>
      </c>
      <c r="AW210" s="32">
        <v>2498.8146755030002</v>
      </c>
      <c r="AX210" s="32">
        <v>2504.6013117439988</v>
      </c>
      <c r="AY210" s="32">
        <v>180.88203794657991</v>
      </c>
      <c r="AZ210" s="32">
        <v>170.35376828546563</v>
      </c>
      <c r="BA210" s="32">
        <v>160.97263238515299</v>
      </c>
      <c r="BB210" s="32">
        <v>152.00112184118765</v>
      </c>
      <c r="BC210" s="32">
        <v>147.76609509803865</v>
      </c>
      <c r="BD210" s="32">
        <v>143.56417724803765</v>
      </c>
    </row>
    <row r="211" spans="1:56" x14ac:dyDescent="0.3">
      <c r="A211">
        <v>1235</v>
      </c>
      <c r="B211" t="s">
        <v>974</v>
      </c>
      <c r="C211" s="32">
        <v>469.42591136999897</v>
      </c>
      <c r="D211" s="32">
        <v>560.0961819222</v>
      </c>
      <c r="E211" s="32">
        <v>631.47030262779901</v>
      </c>
      <c r="F211" s="32">
        <v>487.15559459999997</v>
      </c>
      <c r="G211" s="32">
        <v>523.2411942</v>
      </c>
      <c r="H211" s="32">
        <v>592.40526009999996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2644.5144172529717</v>
      </c>
      <c r="P211" s="32">
        <v>2823.5262496012988</v>
      </c>
      <c r="Q211" s="32">
        <v>1801.2092503536901</v>
      </c>
      <c r="R211" s="32">
        <v>1770.7581600994768</v>
      </c>
      <c r="S211" s="32">
        <v>2543.2385164634616</v>
      </c>
      <c r="T211" s="32">
        <v>1994.2374820426544</v>
      </c>
      <c r="U211" s="32">
        <v>31475.829916913219</v>
      </c>
      <c r="V211" s="32">
        <v>31284.517030719962</v>
      </c>
      <c r="W211" s="32">
        <v>30934.425580310184</v>
      </c>
      <c r="X211" s="32">
        <v>30838.204716486074</v>
      </c>
      <c r="Y211" s="32">
        <v>28888.739870238423</v>
      </c>
      <c r="Z211" s="32">
        <v>25224.14294437303</v>
      </c>
      <c r="AA211" s="32">
        <v>0</v>
      </c>
      <c r="AB211" s="32">
        <v>0</v>
      </c>
      <c r="AC211" s="32">
        <v>0</v>
      </c>
      <c r="AD211" s="32">
        <v>0</v>
      </c>
      <c r="AE211" s="32">
        <v>1.1672596740999899</v>
      </c>
      <c r="AF211" s="32">
        <v>0</v>
      </c>
      <c r="AG211" s="32">
        <v>0.56078612556651997</v>
      </c>
      <c r="AH211" s="32">
        <v>5.85278019199999E-2</v>
      </c>
      <c r="AI211" s="32">
        <v>1.08051772864E-2</v>
      </c>
      <c r="AJ211" s="32">
        <v>0.36602656536713901</v>
      </c>
      <c r="AK211" s="32">
        <v>2.6170021082800001E-2</v>
      </c>
      <c r="AL211" s="32">
        <v>0.16180626172131199</v>
      </c>
      <c r="AM211" s="32">
        <v>3066.4488145910336</v>
      </c>
      <c r="AN211" s="32">
        <v>3854.0730829085087</v>
      </c>
      <c r="AO211" s="32">
        <v>3637.6481420859914</v>
      </c>
      <c r="AP211" s="32">
        <v>7397.0541975563638</v>
      </c>
      <c r="AQ211" s="32">
        <v>22634.68195811849</v>
      </c>
      <c r="AR211" s="32">
        <v>15072.290983867593</v>
      </c>
      <c r="AS211" s="32">
        <v>31494.175270099979</v>
      </c>
      <c r="AT211" s="32">
        <v>29955.913548559991</v>
      </c>
      <c r="AU211" s="32">
        <v>28554.735834789892</v>
      </c>
      <c r="AV211" s="32">
        <v>28104.281176419983</v>
      </c>
      <c r="AW211" s="32">
        <v>28533.069236519987</v>
      </c>
      <c r="AX211" s="32">
        <v>29305.49611227998</v>
      </c>
      <c r="AY211" s="32">
        <v>6219.6118622066306</v>
      </c>
      <c r="AZ211" s="32">
        <v>5993.5092726350695</v>
      </c>
      <c r="BA211" s="32">
        <v>5823.6476449679039</v>
      </c>
      <c r="BB211" s="32">
        <v>5486.6140271159229</v>
      </c>
      <c r="BC211" s="32">
        <v>5142.3182167266041</v>
      </c>
      <c r="BD211" s="32">
        <v>4754.729871726594</v>
      </c>
    </row>
    <row r="212" spans="1:56" x14ac:dyDescent="0.3">
      <c r="A212">
        <v>1238</v>
      </c>
      <c r="B212" t="s">
        <v>741</v>
      </c>
      <c r="C212" s="32">
        <v>41066.720000000001</v>
      </c>
      <c r="D212" s="32">
        <v>117817.564</v>
      </c>
      <c r="E212" s="32">
        <v>160959.67477334</v>
      </c>
      <c r="F212" s="32">
        <v>145664.17231310601</v>
      </c>
      <c r="G212" s="32">
        <v>155811.42829646898</v>
      </c>
      <c r="H212" s="32">
        <v>158207.33379297599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1007.8450544439676</v>
      </c>
      <c r="P212" s="32">
        <v>758.30569065368809</v>
      </c>
      <c r="Q212" s="32">
        <v>795.6123828060305</v>
      </c>
      <c r="R212" s="32">
        <v>707.73449643136678</v>
      </c>
      <c r="S212" s="32">
        <v>713.14545312419625</v>
      </c>
      <c r="T212" s="32">
        <v>578.45291108244498</v>
      </c>
      <c r="U212" s="32">
        <v>13356.31491163689</v>
      </c>
      <c r="V212" s="32">
        <v>13298.72172822928</v>
      </c>
      <c r="W212" s="32">
        <v>13276.757027129537</v>
      </c>
      <c r="X212" s="32">
        <v>13437.78786632055</v>
      </c>
      <c r="Y212" s="32">
        <v>12431.678783838122</v>
      </c>
      <c r="Z212" s="32">
        <v>11002.211490969938</v>
      </c>
      <c r="AA212" s="32">
        <v>30.903455269199998</v>
      </c>
      <c r="AB212" s="32">
        <v>30.903455269199998</v>
      </c>
      <c r="AC212" s="32">
        <v>30.903455269199977</v>
      </c>
      <c r="AD212" s="32">
        <v>602.3769740420986</v>
      </c>
      <c r="AE212" s="32">
        <v>5385.742682302588</v>
      </c>
      <c r="AF212" s="32">
        <v>5714.2363699489852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2370.6137332860239</v>
      </c>
      <c r="AN212" s="32">
        <v>3611.0488579854045</v>
      </c>
      <c r="AO212" s="32">
        <v>4068.7035082905513</v>
      </c>
      <c r="AP212" s="32">
        <v>2335.6953077886519</v>
      </c>
      <c r="AQ212" s="32">
        <v>2098.6576288308179</v>
      </c>
      <c r="AR212" s="32">
        <v>2149.3010907246694</v>
      </c>
      <c r="AS212" s="32">
        <v>11716.420684169991</v>
      </c>
      <c r="AT212" s="32">
        <v>11149.47338161199</v>
      </c>
      <c r="AU212" s="32">
        <v>11032.54727132398</v>
      </c>
      <c r="AV212" s="32">
        <v>11371.597460091971</v>
      </c>
      <c r="AW212" s="32">
        <v>11234.82473097599</v>
      </c>
      <c r="AX212" s="32">
        <v>11178.567666216</v>
      </c>
      <c r="AY212" s="32">
        <v>2407.164942940537</v>
      </c>
      <c r="AZ212" s="32">
        <v>2241.8394843058222</v>
      </c>
      <c r="BA212" s="32">
        <v>1922.3647359812817</v>
      </c>
      <c r="BB212" s="32">
        <v>1696.6911612899942</v>
      </c>
      <c r="BC212" s="32">
        <v>1570.3764567567162</v>
      </c>
      <c r="BD212" s="32">
        <v>1468.8401452567161</v>
      </c>
    </row>
    <row r="213" spans="1:56" x14ac:dyDescent="0.3">
      <c r="A213">
        <v>1241</v>
      </c>
      <c r="B213" t="s">
        <v>662</v>
      </c>
      <c r="C213" s="32">
        <v>0</v>
      </c>
      <c r="D213" s="32">
        <v>0</v>
      </c>
      <c r="E213" s="32">
        <v>0</v>
      </c>
      <c r="F213" s="32">
        <v>170.02775958999999</v>
      </c>
      <c r="G213" s="32">
        <v>163.36824847239899</v>
      </c>
      <c r="H213" s="32">
        <v>140.348283084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337.00190088314304</v>
      </c>
      <c r="P213" s="32">
        <v>271.76874898680899</v>
      </c>
      <c r="Q213" s="32">
        <v>317.51447248248121</v>
      </c>
      <c r="R213" s="32">
        <v>236.30237324445449</v>
      </c>
      <c r="S213" s="32">
        <v>247.00932784544466</v>
      </c>
      <c r="T213" s="32">
        <v>241.98322854654691</v>
      </c>
      <c r="U213" s="32">
        <v>10427.887732021029</v>
      </c>
      <c r="V213" s="32">
        <v>10200.777289445381</v>
      </c>
      <c r="W213" s="32">
        <v>10184.081766147901</v>
      </c>
      <c r="X213" s="32">
        <v>10141.686777228811</v>
      </c>
      <c r="Y213" s="32">
        <v>9444.3420116888374</v>
      </c>
      <c r="Z213" s="32">
        <v>8252.6742429917249</v>
      </c>
      <c r="AA213" s="32">
        <v>535.34078793579999</v>
      </c>
      <c r="AB213" s="32">
        <v>535.34078793579999</v>
      </c>
      <c r="AC213" s="32">
        <v>535.34078793579897</v>
      </c>
      <c r="AD213" s="32">
        <v>1844.3001976671978</v>
      </c>
      <c r="AE213" s="32">
        <v>1730.2715434820989</v>
      </c>
      <c r="AF213" s="32">
        <v>1857.7185320817969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969.3278053549999</v>
      </c>
      <c r="AN213" s="32">
        <v>790.91971308630457</v>
      </c>
      <c r="AO213" s="32">
        <v>847.10520987775612</v>
      </c>
      <c r="AP213" s="32">
        <v>266.5982341035633</v>
      </c>
      <c r="AQ213" s="32">
        <v>221.33600753477396</v>
      </c>
      <c r="AR213" s="32">
        <v>178.02798154795369</v>
      </c>
      <c r="AS213" s="32">
        <v>7112.900453641977</v>
      </c>
      <c r="AT213" s="32">
        <v>6565.3398645479892</v>
      </c>
      <c r="AU213" s="32">
        <v>6515.9515502979884</v>
      </c>
      <c r="AV213" s="32">
        <v>6519.1742760159877</v>
      </c>
      <c r="AW213" s="32">
        <v>6389.1481130679895</v>
      </c>
      <c r="AX213" s="32">
        <v>6331.152577075999</v>
      </c>
      <c r="AY213" s="32">
        <v>675.10947709632956</v>
      </c>
      <c r="AZ213" s="32">
        <v>636.14401447633054</v>
      </c>
      <c r="BA213" s="32">
        <v>601.35293822762787</v>
      </c>
      <c r="BB213" s="32">
        <v>567.97958837428962</v>
      </c>
      <c r="BC213" s="32">
        <v>552.15304045745029</v>
      </c>
      <c r="BD213" s="32">
        <v>536.59971695745025</v>
      </c>
    </row>
    <row r="214" spans="1:56" x14ac:dyDescent="0.3">
      <c r="A214">
        <v>1242</v>
      </c>
      <c r="B214" t="s">
        <v>860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231.065914897596</v>
      </c>
      <c r="P214" s="32">
        <v>217.39449141183979</v>
      </c>
      <c r="Q214" s="32">
        <v>216.88943153430762</v>
      </c>
      <c r="R214" s="32">
        <v>177.18287134760291</v>
      </c>
      <c r="S214" s="32">
        <v>168.8100795509018</v>
      </c>
      <c r="T214" s="32">
        <v>161.69420291738351</v>
      </c>
      <c r="U214" s="32">
        <v>12243.815196100037</v>
      </c>
      <c r="V214" s="32">
        <v>12382.811183012667</v>
      </c>
      <c r="W214" s="32">
        <v>12670.958896104095</v>
      </c>
      <c r="X214" s="32">
        <v>12640.737091391726</v>
      </c>
      <c r="Y214" s="32">
        <v>11778.442741269959</v>
      </c>
      <c r="Z214" s="32">
        <v>10175.463643375027</v>
      </c>
      <c r="AA214" s="32">
        <v>1.0508403550000001</v>
      </c>
      <c r="AB214" s="32">
        <v>1.0508403550000001</v>
      </c>
      <c r="AC214" s="32">
        <v>1.0508403549999989</v>
      </c>
      <c r="AD214" s="32">
        <v>29.564891641899894</v>
      </c>
      <c r="AE214" s="32">
        <v>77.182347223499889</v>
      </c>
      <c r="AF214" s="32">
        <v>136.30527179119898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376.05879769499899</v>
      </c>
      <c r="AN214" s="32">
        <v>880.79539028709894</v>
      </c>
      <c r="AO214" s="32">
        <v>2074.6351518664001</v>
      </c>
      <c r="AP214" s="32">
        <v>581.12000841927772</v>
      </c>
      <c r="AQ214" s="32">
        <v>361.6965507787441</v>
      </c>
      <c r="AR214" s="32">
        <v>279.66423808546585</v>
      </c>
      <c r="AS214" s="32">
        <v>965.10249873099906</v>
      </c>
      <c r="AT214" s="32">
        <v>962.83489839399886</v>
      </c>
      <c r="AU214" s="32">
        <v>971.25949857299884</v>
      </c>
      <c r="AV214" s="32">
        <v>963.38002686699906</v>
      </c>
      <c r="AW214" s="32">
        <v>1010.899340896998</v>
      </c>
      <c r="AX214" s="32">
        <v>1024.3395265599979</v>
      </c>
      <c r="AY214" s="32">
        <v>29.48919595980205</v>
      </c>
      <c r="AZ214" s="32">
        <v>28.28778874357738</v>
      </c>
      <c r="BA214" s="32">
        <v>28.325864365138745</v>
      </c>
      <c r="BB214" s="32">
        <v>27.93764066175784</v>
      </c>
      <c r="BC214" s="32">
        <v>27.753883252870313</v>
      </c>
      <c r="BD214" s="32">
        <v>27.494771452870314</v>
      </c>
    </row>
    <row r="215" spans="1:56" x14ac:dyDescent="0.3">
      <c r="A215">
        <v>1243</v>
      </c>
      <c r="B215" t="s">
        <v>826</v>
      </c>
      <c r="C215" s="32">
        <v>0</v>
      </c>
      <c r="D215" s="32">
        <v>16.839946479999902</v>
      </c>
      <c r="E215" s="32">
        <v>0</v>
      </c>
      <c r="F215" s="32">
        <v>0</v>
      </c>
      <c r="G215" s="32">
        <v>0</v>
      </c>
      <c r="H215" s="32">
        <v>937.93873352700007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1279.4870266734308</v>
      </c>
      <c r="P215" s="32">
        <v>1156.548237384244</v>
      </c>
      <c r="Q215" s="32">
        <v>1151.5675871346009</v>
      </c>
      <c r="R215" s="32">
        <v>940.55440449261607</v>
      </c>
      <c r="S215" s="32">
        <v>940.41093061767424</v>
      </c>
      <c r="T215" s="32">
        <v>863.1234987544608</v>
      </c>
      <c r="U215" s="32">
        <v>23516.926231727917</v>
      </c>
      <c r="V215" s="32">
        <v>23411.435763148544</v>
      </c>
      <c r="W215" s="32">
        <v>23049.715234687545</v>
      </c>
      <c r="X215" s="32">
        <v>22242.432060200674</v>
      </c>
      <c r="Y215" s="32">
        <v>20522.60307097503</v>
      </c>
      <c r="Z215" s="32">
        <v>18007.105488192396</v>
      </c>
      <c r="AA215" s="32">
        <v>25708.313250550396</v>
      </c>
      <c r="AB215" s="32">
        <v>25708.313250550396</v>
      </c>
      <c r="AC215" s="32">
        <v>25708.313250550298</v>
      </c>
      <c r="AD215" s="32">
        <v>29974.835157154801</v>
      </c>
      <c r="AE215" s="32">
        <v>37391.475859443599</v>
      </c>
      <c r="AF215" s="32">
        <v>33852.496982504177</v>
      </c>
      <c r="AG215" s="32">
        <v>0</v>
      </c>
      <c r="AH215" s="32">
        <v>8.3431613497559898E-2</v>
      </c>
      <c r="AI215" s="32">
        <v>0</v>
      </c>
      <c r="AJ215" s="32">
        <v>0</v>
      </c>
      <c r="AK215" s="32">
        <v>0</v>
      </c>
      <c r="AL215" s="32">
        <v>0</v>
      </c>
      <c r="AM215" s="32">
        <v>3869.6314460284898</v>
      </c>
      <c r="AN215" s="32">
        <v>3891.6396614714995</v>
      </c>
      <c r="AO215" s="32">
        <v>3658.5249379910442</v>
      </c>
      <c r="AP215" s="32">
        <v>2728.2421428152811</v>
      </c>
      <c r="AQ215" s="32">
        <v>2045.6540237022114</v>
      </c>
      <c r="AR215" s="32">
        <v>2155.9168255632253</v>
      </c>
      <c r="AS215" s="32">
        <v>3718.1618082630002</v>
      </c>
      <c r="AT215" s="32">
        <v>3322.3535343999979</v>
      </c>
      <c r="AU215" s="32">
        <v>3292.374301812989</v>
      </c>
      <c r="AV215" s="32">
        <v>3539.5621064289999</v>
      </c>
      <c r="AW215" s="32">
        <v>3603.9090646379973</v>
      </c>
      <c r="AX215" s="32">
        <v>3494.578153686</v>
      </c>
      <c r="AY215" s="32">
        <v>214.96812803452642</v>
      </c>
      <c r="AZ215" s="32">
        <v>223.13505781449101</v>
      </c>
      <c r="BA215" s="32">
        <v>245.16852863862314</v>
      </c>
      <c r="BB215" s="32">
        <v>238.74582665371537</v>
      </c>
      <c r="BC215" s="32">
        <v>251.91063103747507</v>
      </c>
      <c r="BD215" s="32">
        <v>251.42091531247507</v>
      </c>
    </row>
    <row r="216" spans="1:56" x14ac:dyDescent="0.3">
      <c r="A216">
        <v>1244</v>
      </c>
      <c r="B216" t="s">
        <v>593</v>
      </c>
      <c r="C216" s="32">
        <v>0</v>
      </c>
      <c r="D216" s="32">
        <v>1945.6152451</v>
      </c>
      <c r="E216" s="32">
        <v>2751.5269694999997</v>
      </c>
      <c r="F216" s="32">
        <v>2922.9335676000001</v>
      </c>
      <c r="G216" s="32">
        <v>2655.2987039000004</v>
      </c>
      <c r="H216" s="32">
        <v>2555.1611650099999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418.61081234856005</v>
      </c>
      <c r="P216" s="32">
        <v>365.06496046103598</v>
      </c>
      <c r="Q216" s="32">
        <v>576.51934750186058</v>
      </c>
      <c r="R216" s="32">
        <v>549.76859737974985</v>
      </c>
      <c r="S216" s="32">
        <v>565.12387862610467</v>
      </c>
      <c r="T216" s="32">
        <v>542.81372194786036</v>
      </c>
      <c r="U216" s="32">
        <v>3436.2925593615159</v>
      </c>
      <c r="V216" s="32">
        <v>3303.1573334836962</v>
      </c>
      <c r="W216" s="32">
        <v>3328.0299978372291</v>
      </c>
      <c r="X216" s="32">
        <v>3216.7284281754169</v>
      </c>
      <c r="Y216" s="32">
        <v>2948.7473078854605</v>
      </c>
      <c r="Z216" s="32">
        <v>2590.7571906470343</v>
      </c>
      <c r="AA216" s="32">
        <v>51516.486802739404</v>
      </c>
      <c r="AB216" s="32">
        <v>51516.486802739404</v>
      </c>
      <c r="AC216" s="32">
        <v>51516.486802739455</v>
      </c>
      <c r="AD216" s="32">
        <v>61323.614292275735</v>
      </c>
      <c r="AE216" s="32">
        <v>70650.581259608953</v>
      </c>
      <c r="AF216" s="32">
        <v>72476.04339935357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206.49214544600002</v>
      </c>
      <c r="AN216" s="32">
        <v>24.710861865999998</v>
      </c>
      <c r="AO216" s="32">
        <v>52.994149389</v>
      </c>
      <c r="AP216" s="32">
        <v>1340.3563786931902</v>
      </c>
      <c r="AQ216" s="32">
        <v>21.149161637700001</v>
      </c>
      <c r="AR216" s="32">
        <v>51.3513002957</v>
      </c>
      <c r="AS216" s="32">
        <v>3942.7144372549888</v>
      </c>
      <c r="AT216" s="32">
        <v>3931.5924977989898</v>
      </c>
      <c r="AU216" s="32">
        <v>3699.598386832</v>
      </c>
      <c r="AV216" s="32">
        <v>3820.6030321619901</v>
      </c>
      <c r="AW216" s="32">
        <v>3677.4967042509898</v>
      </c>
      <c r="AX216" s="32">
        <v>3716.2340019939898</v>
      </c>
      <c r="AY216" s="32">
        <v>6.4986047443943304</v>
      </c>
      <c r="AZ216" s="32">
        <v>6.3274062153411101</v>
      </c>
      <c r="BA216" s="32">
        <v>150.46926081454811</v>
      </c>
      <c r="BB216" s="32">
        <v>466.25561294471868</v>
      </c>
      <c r="BC216" s="32">
        <v>401.71414489610697</v>
      </c>
      <c r="BD216" s="32">
        <v>294.887276921107</v>
      </c>
    </row>
    <row r="217" spans="1:56" x14ac:dyDescent="0.3">
      <c r="A217">
        <v>1245</v>
      </c>
      <c r="B217" t="s">
        <v>909</v>
      </c>
      <c r="C217" s="32">
        <v>1466.8510820902657</v>
      </c>
      <c r="D217" s="32">
        <v>1843.5818536459449</v>
      </c>
      <c r="E217" s="32">
        <v>3956.6855141891892</v>
      </c>
      <c r="F217" s="32">
        <v>4009.3436188000001</v>
      </c>
      <c r="G217" s="32">
        <v>4016.4422388000003</v>
      </c>
      <c r="H217" s="32">
        <v>3604.5863135999998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484.10777304059235</v>
      </c>
      <c r="P217" s="32">
        <v>436.15265267439946</v>
      </c>
      <c r="Q217" s="32">
        <v>447.23861115718756</v>
      </c>
      <c r="R217" s="32">
        <v>346.61207295607352</v>
      </c>
      <c r="S217" s="32">
        <v>2033.8645103729916</v>
      </c>
      <c r="T217" s="32">
        <v>1030.0857383424793</v>
      </c>
      <c r="U217" s="32">
        <v>4219.8163612256913</v>
      </c>
      <c r="V217" s="32">
        <v>4129.4777042708256</v>
      </c>
      <c r="W217" s="32">
        <v>4036.8915530709282</v>
      </c>
      <c r="X217" s="32">
        <v>3855.658633744813</v>
      </c>
      <c r="Y217" s="32">
        <v>3526.342234616634</v>
      </c>
      <c r="Z217" s="32">
        <v>3087.748556333248</v>
      </c>
      <c r="AA217" s="32">
        <v>16624.315469119698</v>
      </c>
      <c r="AB217" s="32">
        <v>16624.315469119698</v>
      </c>
      <c r="AC217" s="32">
        <v>16624.315469119771</v>
      </c>
      <c r="AD217" s="32">
        <v>20722.820937791777</v>
      </c>
      <c r="AE217" s="32">
        <v>17829.995864479359</v>
      </c>
      <c r="AF217" s="32">
        <v>18537.819822573758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878.47011399050007</v>
      </c>
      <c r="AN217" s="32">
        <v>886.41027824249977</v>
      </c>
      <c r="AO217" s="32">
        <v>619.75346393099903</v>
      </c>
      <c r="AP217" s="32">
        <v>940.63522538800009</v>
      </c>
      <c r="AQ217" s="32">
        <v>723.32227702449995</v>
      </c>
      <c r="AR217" s="32">
        <v>451.41876035849907</v>
      </c>
      <c r="AS217" s="32">
        <v>1168.957911711</v>
      </c>
      <c r="AT217" s="32">
        <v>1175.1243652409999</v>
      </c>
      <c r="AU217" s="32">
        <v>1338.8370286149971</v>
      </c>
      <c r="AV217" s="32">
        <v>1511.3825654850002</v>
      </c>
      <c r="AW217" s="32">
        <v>1512.9262181939998</v>
      </c>
      <c r="AX217" s="32">
        <v>1514.3532144809967</v>
      </c>
      <c r="AY217" s="32">
        <v>38.219400902515389</v>
      </c>
      <c r="AZ217" s="32">
        <v>234.33570775365351</v>
      </c>
      <c r="BA217" s="32">
        <v>128.30550149659072</v>
      </c>
      <c r="BB217" s="32">
        <v>135.80704679450486</v>
      </c>
      <c r="BC217" s="32">
        <v>139.69075889917741</v>
      </c>
      <c r="BD217" s="32">
        <v>131.29575889917729</v>
      </c>
    </row>
    <row r="218" spans="1:56" x14ac:dyDescent="0.3">
      <c r="A218">
        <v>1246</v>
      </c>
      <c r="B218" t="s">
        <v>646</v>
      </c>
      <c r="C218" s="32">
        <v>2171.3638692</v>
      </c>
      <c r="D218" s="32">
        <v>2499.7786687999901</v>
      </c>
      <c r="E218" s="32">
        <v>3104.9538852399901</v>
      </c>
      <c r="F218" s="32">
        <v>3090.1613739300001</v>
      </c>
      <c r="G218" s="32">
        <v>5708.4490518100001</v>
      </c>
      <c r="H218" s="32">
        <v>5761.5699363200001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1522.7220817701229</v>
      </c>
      <c r="P218" s="32">
        <v>2040.6515103200611</v>
      </c>
      <c r="Q218" s="32">
        <v>1744.78332138726</v>
      </c>
      <c r="R218" s="32">
        <v>1248.1873041353908</v>
      </c>
      <c r="S218" s="32">
        <v>1289.3217918406203</v>
      </c>
      <c r="T218" s="32">
        <v>1240.0439312948092</v>
      </c>
      <c r="U218" s="32">
        <v>41420.444263771373</v>
      </c>
      <c r="V218" s="32">
        <v>41235.258390845076</v>
      </c>
      <c r="W218" s="32">
        <v>42252.067502242448</v>
      </c>
      <c r="X218" s="32">
        <v>41598.657710182248</v>
      </c>
      <c r="Y218" s="32">
        <v>37947.285310391359</v>
      </c>
      <c r="Z218" s="32">
        <v>33342.869075437244</v>
      </c>
      <c r="AA218" s="32">
        <v>46215.799178713198</v>
      </c>
      <c r="AB218" s="32">
        <v>46215.799178713198</v>
      </c>
      <c r="AC218" s="32">
        <v>46215.799178713169</v>
      </c>
      <c r="AD218" s="32">
        <v>50972.613321857869</v>
      </c>
      <c r="AE218" s="32">
        <v>60331.60783496419</v>
      </c>
      <c r="AF218" s="32">
        <v>62928.285914577566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3426.9865778815001</v>
      </c>
      <c r="AN218" s="32">
        <v>4825.7478882983005</v>
      </c>
      <c r="AO218" s="32">
        <v>6287.9170807078008</v>
      </c>
      <c r="AP218" s="32">
        <v>4310.2259689407365</v>
      </c>
      <c r="AQ218" s="32">
        <v>3735.8435993587013</v>
      </c>
      <c r="AR218" s="32">
        <v>3232.6627744203024</v>
      </c>
      <c r="AS218" s="32">
        <v>2089.5486712509992</v>
      </c>
      <c r="AT218" s="32">
        <v>1910.246603335999</v>
      </c>
      <c r="AU218" s="32">
        <v>1887.170340035997</v>
      </c>
      <c r="AV218" s="32">
        <v>1888.6700459069998</v>
      </c>
      <c r="AW218" s="32">
        <v>1808.203083053</v>
      </c>
      <c r="AX218" s="32">
        <v>1801.2497052749977</v>
      </c>
      <c r="AY218" s="32">
        <v>28189.821839361179</v>
      </c>
      <c r="AZ218" s="32">
        <v>21056.871538537474</v>
      </c>
      <c r="BA218" s="32">
        <v>20622.740158317865</v>
      </c>
      <c r="BB218" s="32">
        <v>17691.857069823793</v>
      </c>
      <c r="BC218" s="32">
        <v>17573.246890341776</v>
      </c>
      <c r="BD218" s="32">
        <v>16926.493107841878</v>
      </c>
    </row>
    <row r="219" spans="1:56" x14ac:dyDescent="0.3">
      <c r="A219">
        <v>1247</v>
      </c>
      <c r="B219" t="s">
        <v>587</v>
      </c>
      <c r="C219" s="32">
        <v>242.70853223400002</v>
      </c>
      <c r="D219" s="32">
        <v>351.09314189999907</v>
      </c>
      <c r="E219" s="32">
        <v>743.61178103999896</v>
      </c>
      <c r="F219" s="32">
        <v>342.44042701999899</v>
      </c>
      <c r="G219" s="32">
        <v>298.29375091999907</v>
      </c>
      <c r="H219" s="32">
        <v>613.33300215999998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1596.607440606959</v>
      </c>
      <c r="P219" s="32">
        <v>1246.4782590526422</v>
      </c>
      <c r="Q219" s="32">
        <v>1325.6756815575691</v>
      </c>
      <c r="R219" s="32">
        <v>1074.5334804076649</v>
      </c>
      <c r="S219" s="32">
        <v>3679.2632010270172</v>
      </c>
      <c r="T219" s="32">
        <v>1019.0793667595281</v>
      </c>
      <c r="U219" s="32">
        <v>20080.894547702766</v>
      </c>
      <c r="V219" s="32">
        <v>19610.647300468132</v>
      </c>
      <c r="W219" s="32">
        <v>19157.815562107266</v>
      </c>
      <c r="X219" s="32">
        <v>18011.195267358209</v>
      </c>
      <c r="Y219" s="32">
        <v>16258.031506552261</v>
      </c>
      <c r="Z219" s="32">
        <v>14169.702099143464</v>
      </c>
      <c r="AA219" s="32">
        <v>26273.2095490336</v>
      </c>
      <c r="AB219" s="32">
        <v>26273.2095490336</v>
      </c>
      <c r="AC219" s="32">
        <v>26273.209549033571</v>
      </c>
      <c r="AD219" s="32">
        <v>33743.717565686777</v>
      </c>
      <c r="AE219" s="32">
        <v>51703.070420265474</v>
      </c>
      <c r="AF219" s="32">
        <v>52718.838820170589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1651.729440746868</v>
      </c>
      <c r="AN219" s="32">
        <v>2206.1639715567317</v>
      </c>
      <c r="AO219" s="32">
        <v>2355.4904647634921</v>
      </c>
      <c r="AP219" s="32">
        <v>693.05601273814739</v>
      </c>
      <c r="AQ219" s="32">
        <v>1443.2131905789008</v>
      </c>
      <c r="AR219" s="32">
        <v>812.59972730371146</v>
      </c>
      <c r="AS219" s="32">
        <v>2182.061435178</v>
      </c>
      <c r="AT219" s="32">
        <v>1869.0050540739999</v>
      </c>
      <c r="AU219" s="32">
        <v>1974.538906932989</v>
      </c>
      <c r="AV219" s="32">
        <v>1882.1484458609998</v>
      </c>
      <c r="AW219" s="32">
        <v>1821.9607195379999</v>
      </c>
      <c r="AX219" s="32">
        <v>1734.7736951739978</v>
      </c>
      <c r="AY219" s="32">
        <v>305.5667001328332</v>
      </c>
      <c r="AZ219" s="32">
        <v>293.98832111202051</v>
      </c>
      <c r="BA219" s="32">
        <v>317.5995533887783</v>
      </c>
      <c r="BB219" s="32">
        <v>360.30556600761957</v>
      </c>
      <c r="BC219" s="32">
        <v>384.66080865587759</v>
      </c>
      <c r="BD219" s="32">
        <v>384.36216438087757</v>
      </c>
    </row>
    <row r="220" spans="1:56" x14ac:dyDescent="0.3">
      <c r="A220">
        <v>1251</v>
      </c>
      <c r="B220" t="s">
        <v>952</v>
      </c>
      <c r="C220" s="32">
        <v>462.01575879999996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1574.6107791502925</v>
      </c>
      <c r="P220" s="32">
        <v>2575.1003528557203</v>
      </c>
      <c r="Q220" s="32">
        <v>2751.9632751353934</v>
      </c>
      <c r="R220" s="32">
        <v>2769.9699671581529</v>
      </c>
      <c r="S220" s="32">
        <v>2743.9900621474062</v>
      </c>
      <c r="T220" s="32">
        <v>2695.3943448464597</v>
      </c>
      <c r="U220" s="32">
        <v>20893.122938574645</v>
      </c>
      <c r="V220" s="32">
        <v>20299.569145755831</v>
      </c>
      <c r="W220" s="32">
        <v>20181.616929011187</v>
      </c>
      <c r="X220" s="32">
        <v>20340.273463254642</v>
      </c>
      <c r="Y220" s="32">
        <v>18940.942847208207</v>
      </c>
      <c r="Z220" s="32">
        <v>16727.508706041888</v>
      </c>
      <c r="AA220" s="32">
        <v>30.7914585583</v>
      </c>
      <c r="AB220" s="32">
        <v>30.7914585583</v>
      </c>
      <c r="AC220" s="32">
        <v>30.79145855829999</v>
      </c>
      <c r="AD220" s="32">
        <v>353.87425344779803</v>
      </c>
      <c r="AE220" s="32">
        <v>412.1691417426</v>
      </c>
      <c r="AF220" s="32">
        <v>271.80408866329992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222.1713185015</v>
      </c>
      <c r="AN220" s="32">
        <v>572.37184147149901</v>
      </c>
      <c r="AO220" s="32">
        <v>395.77444872822178</v>
      </c>
      <c r="AP220" s="32">
        <v>317.75186378079081</v>
      </c>
      <c r="AQ220" s="32">
        <v>404.12922096479758</v>
      </c>
      <c r="AR220" s="32">
        <v>273.74276849825969</v>
      </c>
      <c r="AS220" s="32">
        <v>4370.0671472969898</v>
      </c>
      <c r="AT220" s="32">
        <v>4233.5042729849883</v>
      </c>
      <c r="AU220" s="32">
        <v>3852.0695505209987</v>
      </c>
      <c r="AV220" s="32">
        <v>4080.7823461509997</v>
      </c>
      <c r="AW220" s="32">
        <v>4039.5535392949791</v>
      </c>
      <c r="AX220" s="32">
        <v>4061.8690155499999</v>
      </c>
      <c r="AY220" s="32">
        <v>1017.8396873723739</v>
      </c>
      <c r="AZ220" s="32">
        <v>918.01845167482043</v>
      </c>
      <c r="BA220" s="32">
        <v>781.1976033256808</v>
      </c>
      <c r="BB220" s="32">
        <v>680.73111512137677</v>
      </c>
      <c r="BC220" s="32">
        <v>626.99796851858707</v>
      </c>
      <c r="BD220" s="32">
        <v>586.70689076858707</v>
      </c>
    </row>
    <row r="221" spans="1:56" x14ac:dyDescent="0.3">
      <c r="A221">
        <v>1252</v>
      </c>
      <c r="B221" t="s">
        <v>788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32.416669348794578</v>
      </c>
      <c r="P221" s="32">
        <v>29.6670115644982</v>
      </c>
      <c r="Q221" s="32">
        <v>32.334317408710149</v>
      </c>
      <c r="R221" s="32">
        <v>28.754636061999307</v>
      </c>
      <c r="S221" s="32">
        <v>31.5599530029249</v>
      </c>
      <c r="T221" s="32">
        <v>31.26944893605264</v>
      </c>
      <c r="U221" s="32">
        <v>762.20015969852159</v>
      </c>
      <c r="V221" s="32">
        <v>750.16205104226003</v>
      </c>
      <c r="W221" s="32">
        <v>757.05916503767855</v>
      </c>
      <c r="X221" s="32">
        <v>760.86798363505898</v>
      </c>
      <c r="Y221" s="32">
        <v>704.04555327977266</v>
      </c>
      <c r="Z221" s="32">
        <v>621.79229184431961</v>
      </c>
      <c r="AA221" s="32">
        <v>13.156450939899999</v>
      </c>
      <c r="AB221" s="32">
        <v>13.156450939899999</v>
      </c>
      <c r="AC221" s="32">
        <v>13.156450939899999</v>
      </c>
      <c r="AD221" s="32">
        <v>102.56488084819989</v>
      </c>
      <c r="AE221" s="32">
        <v>156.11907003209987</v>
      </c>
      <c r="AF221" s="32">
        <v>294.29349267449896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86.947903711499862</v>
      </c>
      <c r="AN221" s="32">
        <v>151.32607874549902</v>
      </c>
      <c r="AO221" s="32">
        <v>71.285303191999986</v>
      </c>
      <c r="AP221" s="32">
        <v>64.663354727939236</v>
      </c>
      <c r="AQ221" s="32">
        <v>20.544721553823784</v>
      </c>
      <c r="AR221" s="32">
        <v>11.629479235183409</v>
      </c>
      <c r="AS221" s="32">
        <v>0</v>
      </c>
      <c r="AT221" s="32">
        <v>0</v>
      </c>
      <c r="AU221" s="32">
        <v>0</v>
      </c>
      <c r="AV221" s="32">
        <v>585.07472679699981</v>
      </c>
      <c r="AW221" s="32">
        <v>0</v>
      </c>
      <c r="AX221" s="32">
        <v>0</v>
      </c>
      <c r="AY221" s="32">
        <v>1.866350959770922</v>
      </c>
      <c r="AZ221" s="32">
        <v>1.765901204519893</v>
      </c>
      <c r="BA221" s="32">
        <v>1.8781603111472309</v>
      </c>
      <c r="BB221" s="32">
        <v>2.163596090337307</v>
      </c>
      <c r="BC221" s="32">
        <v>2.1613705715040297</v>
      </c>
      <c r="BD221" s="32">
        <v>2.1613705715040297</v>
      </c>
    </row>
    <row r="222" spans="1:56" x14ac:dyDescent="0.3">
      <c r="A222">
        <v>1253</v>
      </c>
      <c r="B222" t="s">
        <v>829</v>
      </c>
      <c r="C222" s="32">
        <v>1839.76057639999</v>
      </c>
      <c r="D222" s="32">
        <v>0</v>
      </c>
      <c r="E222" s="32">
        <v>0</v>
      </c>
      <c r="F222" s="32">
        <v>10.9</v>
      </c>
      <c r="G222" s="32">
        <v>10.6999999999999</v>
      </c>
      <c r="H222" s="32">
        <v>10.9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539.64979011621017</v>
      </c>
      <c r="P222" s="32">
        <v>504.48753204012132</v>
      </c>
      <c r="Q222" s="32">
        <v>529.74631856741951</v>
      </c>
      <c r="R222" s="32">
        <v>445.36950014639501</v>
      </c>
      <c r="S222" s="32">
        <v>396.78331165875528</v>
      </c>
      <c r="T222" s="32">
        <v>453.72647935361806</v>
      </c>
      <c r="U222" s="32">
        <v>12016.935656742404</v>
      </c>
      <c r="V222" s="32">
        <v>11911.331372925337</v>
      </c>
      <c r="W222" s="32">
        <v>11959.711386441237</v>
      </c>
      <c r="X222" s="32">
        <v>11885.170846027806</v>
      </c>
      <c r="Y222" s="32">
        <v>11040.843110366815</v>
      </c>
      <c r="Z222" s="32">
        <v>9612.6054006622126</v>
      </c>
      <c r="AA222" s="32">
        <v>1212.6265015503</v>
      </c>
      <c r="AB222" s="32">
        <v>1212.6265015503</v>
      </c>
      <c r="AC222" s="32">
        <v>1212.6265015503</v>
      </c>
      <c r="AD222" s="32">
        <v>1842.9830944626879</v>
      </c>
      <c r="AE222" s="32">
        <v>1887.604542633899</v>
      </c>
      <c r="AF222" s="32">
        <v>2020.8984057917987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817.83461336699986</v>
      </c>
      <c r="AN222" s="32">
        <v>1147.1374344059898</v>
      </c>
      <c r="AO222" s="32">
        <v>1001.9759559278001</v>
      </c>
      <c r="AP222" s="32">
        <v>975.37216201979891</v>
      </c>
      <c r="AQ222" s="32">
        <v>489.947094983299</v>
      </c>
      <c r="AR222" s="32">
        <v>316.74131831529996</v>
      </c>
      <c r="AS222" s="32">
        <v>11011.415660253988</v>
      </c>
      <c r="AT222" s="32">
        <v>10685.118745591979</v>
      </c>
      <c r="AU222" s="32">
        <v>10596.406368221989</v>
      </c>
      <c r="AV222" s="32">
        <v>11112.770158749969</v>
      </c>
      <c r="AW222" s="32">
        <v>11487.70917733798</v>
      </c>
      <c r="AX222" s="32">
        <v>8692.0036657159999</v>
      </c>
      <c r="AY222" s="32">
        <v>67.94726651477049</v>
      </c>
      <c r="AZ222" s="32">
        <v>6862.4816629264269</v>
      </c>
      <c r="BA222" s="32">
        <v>10433.189624930854</v>
      </c>
      <c r="BB222" s="32">
        <v>12128.032996713264</v>
      </c>
      <c r="BC222" s="32">
        <v>11601.293093932649</v>
      </c>
      <c r="BD222" s="32">
        <v>10443.576913932649</v>
      </c>
    </row>
    <row r="223" spans="1:56" x14ac:dyDescent="0.3">
      <c r="A223">
        <v>1256</v>
      </c>
      <c r="B223" t="s">
        <v>781</v>
      </c>
      <c r="C223" s="32">
        <v>0</v>
      </c>
      <c r="D223" s="32">
        <v>675.96055839999906</v>
      </c>
      <c r="E223" s="32">
        <v>908.72056199999906</v>
      </c>
      <c r="F223" s="32">
        <v>390.36722247599994</v>
      </c>
      <c r="G223" s="32">
        <v>383.38333252000001</v>
      </c>
      <c r="H223" s="32">
        <v>303.84304339999898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545.65513631389706</v>
      </c>
      <c r="P223" s="32">
        <v>411.93709677282027</v>
      </c>
      <c r="Q223" s="32">
        <v>425.43744266357311</v>
      </c>
      <c r="R223" s="32">
        <v>329.69478986616008</v>
      </c>
      <c r="S223" s="32">
        <v>335.27595546868679</v>
      </c>
      <c r="T223" s="32">
        <v>325.50819288441431</v>
      </c>
      <c r="U223" s="32">
        <v>10307.259288319736</v>
      </c>
      <c r="V223" s="32">
        <v>10061.437228434857</v>
      </c>
      <c r="W223" s="32">
        <v>10020.422907987051</v>
      </c>
      <c r="X223" s="32">
        <v>9558.0895100399775</v>
      </c>
      <c r="Y223" s="32">
        <v>8778.0720590378223</v>
      </c>
      <c r="Z223" s="32">
        <v>7680.130933225425</v>
      </c>
      <c r="AA223" s="32">
        <v>1953.6415152341999</v>
      </c>
      <c r="AB223" s="32">
        <v>1953.6415152341999</v>
      </c>
      <c r="AC223" s="32">
        <v>1953.6415152341986</v>
      </c>
      <c r="AD223" s="32">
        <v>2004.9715916354976</v>
      </c>
      <c r="AE223" s="32">
        <v>1610.1653544454966</v>
      </c>
      <c r="AF223" s="32">
        <v>1624.4806072035988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817.11377282769877</v>
      </c>
      <c r="AN223" s="32">
        <v>1092.8635725776001</v>
      </c>
      <c r="AO223" s="32">
        <v>1233.2329588733901</v>
      </c>
      <c r="AP223" s="32">
        <v>512.83205830303211</v>
      </c>
      <c r="AQ223" s="32">
        <v>557.66302251304182</v>
      </c>
      <c r="AR223" s="32">
        <v>424.254533146911</v>
      </c>
      <c r="AS223" s="32">
        <v>4504.6216579429993</v>
      </c>
      <c r="AT223" s="32">
        <v>4530.0098557529982</v>
      </c>
      <c r="AU223" s="32">
        <v>4766.4113406969982</v>
      </c>
      <c r="AV223" s="32">
        <v>5101.9986996359985</v>
      </c>
      <c r="AW223" s="32">
        <v>4939.3725860539889</v>
      </c>
      <c r="AX223" s="32">
        <v>4923.8303086289998</v>
      </c>
      <c r="AY223" s="32">
        <v>90.174052981722525</v>
      </c>
      <c r="AZ223" s="32">
        <v>84.859680502424297</v>
      </c>
      <c r="BA223" s="32">
        <v>99.531132336380068</v>
      </c>
      <c r="BB223" s="32">
        <v>109.3486625604998</v>
      </c>
      <c r="BC223" s="32">
        <v>112.63563379709557</v>
      </c>
      <c r="BD223" s="32">
        <v>112.26785067209556</v>
      </c>
    </row>
    <row r="224" spans="1:56" x14ac:dyDescent="0.3">
      <c r="A224">
        <v>1259</v>
      </c>
      <c r="B224" t="s">
        <v>988</v>
      </c>
      <c r="C224" s="32">
        <v>161528.03843292431</v>
      </c>
      <c r="D224" s="32">
        <v>151418.36960465176</v>
      </c>
      <c r="E224" s="32">
        <v>150940.24771560688</v>
      </c>
      <c r="F224" s="32">
        <v>140382.75287135312</v>
      </c>
      <c r="G224" s="32">
        <v>145624.77036244876</v>
      </c>
      <c r="H224" s="32">
        <v>140526.85993327052</v>
      </c>
      <c r="I224" s="32">
        <v>20918.4616172768</v>
      </c>
      <c r="J224" s="32">
        <v>27418.6367229159</v>
      </c>
      <c r="K224" s="32">
        <v>26077.00990959027</v>
      </c>
      <c r="L224" s="32">
        <v>24321.750806373129</v>
      </c>
      <c r="M224" s="32">
        <v>27208.688079784803</v>
      </c>
      <c r="N224" s="32">
        <v>27804.82589724</v>
      </c>
      <c r="O224" s="32">
        <v>31881.185801091786</v>
      </c>
      <c r="P224" s="32">
        <v>1239.0083464899446</v>
      </c>
      <c r="Q224" s="32">
        <v>477.1423638830401</v>
      </c>
      <c r="R224" s="32">
        <v>242.45185193700337</v>
      </c>
      <c r="S224" s="32">
        <v>249.0662217864367</v>
      </c>
      <c r="T224" s="32">
        <v>242.379730947469</v>
      </c>
      <c r="U224" s="32">
        <v>4649.0025561051471</v>
      </c>
      <c r="V224" s="32">
        <v>4562.6455093005525</v>
      </c>
      <c r="W224" s="32">
        <v>4545.6041725692048</v>
      </c>
      <c r="X224" s="32">
        <v>4295.8656297392536</v>
      </c>
      <c r="Y224" s="32">
        <v>3952.4346845954351</v>
      </c>
      <c r="Z224" s="32">
        <v>3458.5393249684103</v>
      </c>
      <c r="AA224" s="32">
        <v>50000.036330532297</v>
      </c>
      <c r="AB224" s="32">
        <v>50000.036330532297</v>
      </c>
      <c r="AC224" s="32">
        <v>50000.036330532144</v>
      </c>
      <c r="AD224" s="32">
        <v>48625.935369089464</v>
      </c>
      <c r="AE224" s="32">
        <v>45771.829655468609</v>
      </c>
      <c r="AF224" s="32">
        <v>49760.602778205051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490.40384590799903</v>
      </c>
      <c r="AN224" s="32">
        <v>455.73497029800001</v>
      </c>
      <c r="AO224" s="32">
        <v>323.208082297999</v>
      </c>
      <c r="AP224" s="32">
        <v>303.30619275599997</v>
      </c>
      <c r="AQ224" s="32">
        <v>294.77724970099905</v>
      </c>
      <c r="AR224" s="32">
        <v>384.57481460719902</v>
      </c>
      <c r="AS224" s="32">
        <v>1428.0653053559979</v>
      </c>
      <c r="AT224" s="32">
        <v>1328.8351037319978</v>
      </c>
      <c r="AU224" s="32">
        <v>1300.1329024469978</v>
      </c>
      <c r="AV224" s="32">
        <v>1347.6350040609991</v>
      </c>
      <c r="AW224" s="32">
        <v>1167.8439758969989</v>
      </c>
      <c r="AX224" s="32">
        <v>1205.9074708109981</v>
      </c>
      <c r="AY224" s="32">
        <v>3.5954422490278342</v>
      </c>
      <c r="AZ224" s="32">
        <v>3.5388401687052466</v>
      </c>
      <c r="BA224" s="32">
        <v>23.351168322175447</v>
      </c>
      <c r="BB224" s="32">
        <v>26.777890498108633</v>
      </c>
      <c r="BC224" s="32">
        <v>27.997123396664833</v>
      </c>
      <c r="BD224" s="32">
        <v>27.997123396664833</v>
      </c>
    </row>
    <row r="225" spans="1:56" x14ac:dyDescent="0.3">
      <c r="A225">
        <v>1260</v>
      </c>
      <c r="B225" t="s">
        <v>833</v>
      </c>
      <c r="C225" s="32">
        <v>302.21178671999996</v>
      </c>
      <c r="D225" s="32">
        <v>301.3684968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665.35492020595734</v>
      </c>
      <c r="P225" s="32">
        <v>395.31769884861245</v>
      </c>
      <c r="Q225" s="32">
        <v>428.7451058972635</v>
      </c>
      <c r="R225" s="32">
        <v>283.27473051248063</v>
      </c>
      <c r="S225" s="32">
        <v>288.98793040855833</v>
      </c>
      <c r="T225" s="32">
        <v>280.059235066138</v>
      </c>
      <c r="U225" s="32">
        <v>5800.4985075281102</v>
      </c>
      <c r="V225" s="32">
        <v>5736.6480173759601</v>
      </c>
      <c r="W225" s="32">
        <v>5734.3575880809685</v>
      </c>
      <c r="X225" s="32">
        <v>5505.3115619872742</v>
      </c>
      <c r="Y225" s="32">
        <v>5142.5799064287949</v>
      </c>
      <c r="Z225" s="32">
        <v>4481.0316028957495</v>
      </c>
      <c r="AA225" s="32">
        <v>10123.066769841</v>
      </c>
      <c r="AB225" s="32">
        <v>10123.066769841</v>
      </c>
      <c r="AC225" s="32">
        <v>10123.066769841083</v>
      </c>
      <c r="AD225" s="32">
        <v>13329.909301017782</v>
      </c>
      <c r="AE225" s="32">
        <v>15163.949153888689</v>
      </c>
      <c r="AF225" s="32">
        <v>8643.5268490881845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1533.8639484670002</v>
      </c>
      <c r="AN225" s="32">
        <v>1310.337071146</v>
      </c>
      <c r="AO225" s="32">
        <v>1120.6144337759999</v>
      </c>
      <c r="AP225" s="32">
        <v>166.6626967158</v>
      </c>
      <c r="AQ225" s="32">
        <v>150.70170881280001</v>
      </c>
      <c r="AR225" s="32">
        <v>238.26560901030001</v>
      </c>
      <c r="AS225" s="32">
        <v>16930.48665323199</v>
      </c>
      <c r="AT225" s="32">
        <v>16272.79518471198</v>
      </c>
      <c r="AU225" s="32">
        <v>16625.611605183971</v>
      </c>
      <c r="AV225" s="32">
        <v>16766.13914350799</v>
      </c>
      <c r="AW225" s="32">
        <v>16828.678617206002</v>
      </c>
      <c r="AX225" s="32">
        <v>16956.867313237992</v>
      </c>
      <c r="AY225" s="32">
        <v>36.331327589773736</v>
      </c>
      <c r="AZ225" s="32">
        <v>33.913623858018354</v>
      </c>
      <c r="BA225" s="32">
        <v>37.404930254233939</v>
      </c>
      <c r="BB225" s="32">
        <v>38.257007423655672</v>
      </c>
      <c r="BC225" s="32">
        <v>38.554701474311273</v>
      </c>
      <c r="BD225" s="32">
        <v>38.554701474311273</v>
      </c>
    </row>
    <row r="226" spans="1:56" x14ac:dyDescent="0.3">
      <c r="A226">
        <v>1263</v>
      </c>
      <c r="B226" t="s">
        <v>763</v>
      </c>
      <c r="C226" s="32">
        <v>1558399.9585659362</v>
      </c>
      <c r="D226" s="32">
        <v>2122491.9495966462</v>
      </c>
      <c r="E226" s="32">
        <v>2256772.9845871497</v>
      </c>
      <c r="F226" s="32">
        <v>2132081.9538683943</v>
      </c>
      <c r="G226" s="32">
        <v>1956114.9063163858</v>
      </c>
      <c r="H226" s="32">
        <v>2365894.1372832977</v>
      </c>
      <c r="I226" s="32">
        <v>3488.6606927130274</v>
      </c>
      <c r="J226" s="32">
        <v>601244.75261885137</v>
      </c>
      <c r="K226" s="32">
        <v>583706.96697607182</v>
      </c>
      <c r="L226" s="32">
        <v>557377.42792385502</v>
      </c>
      <c r="M226" s="32">
        <v>513033.55126516899</v>
      </c>
      <c r="N226" s="32">
        <v>0</v>
      </c>
      <c r="O226" s="32">
        <v>1934.3121164911947</v>
      </c>
      <c r="P226" s="32">
        <v>2247.2867388189507</v>
      </c>
      <c r="Q226" s="32">
        <v>1909.0642969640887</v>
      </c>
      <c r="R226" s="32">
        <v>818.70500068973695</v>
      </c>
      <c r="S226" s="32">
        <v>1119.2246788652074</v>
      </c>
      <c r="T226" s="32">
        <v>13424.680561500001</v>
      </c>
      <c r="U226" s="32">
        <v>39032.097900798231</v>
      </c>
      <c r="V226" s="32">
        <v>38878.124650121506</v>
      </c>
      <c r="W226" s="32">
        <v>38809.536036526137</v>
      </c>
      <c r="X226" s="32">
        <v>37912.393506984488</v>
      </c>
      <c r="Y226" s="32">
        <v>35415.030297103054</v>
      </c>
      <c r="Z226" s="32">
        <v>30844.913637438145</v>
      </c>
      <c r="AA226" s="32">
        <v>63726.040315891492</v>
      </c>
      <c r="AB226" s="32">
        <v>63726.040315891492</v>
      </c>
      <c r="AC226" s="32">
        <v>63726.040315891296</v>
      </c>
      <c r="AD226" s="32">
        <v>69460.24743608557</v>
      </c>
      <c r="AE226" s="32">
        <v>69463.949503767362</v>
      </c>
      <c r="AF226" s="32">
        <v>73033.844481264867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7632.4553683470003</v>
      </c>
      <c r="AN226" s="32">
        <v>19501.647656482</v>
      </c>
      <c r="AO226" s="32">
        <v>21175.057165124996</v>
      </c>
      <c r="AP226" s="32">
        <v>22006.819467038902</v>
      </c>
      <c r="AQ226" s="32">
        <v>5850.3886233724897</v>
      </c>
      <c r="AR226" s="32">
        <v>2554.35627523329</v>
      </c>
      <c r="AS226" s="32">
        <v>19913.93552402997</v>
      </c>
      <c r="AT226" s="32">
        <v>18971.741006855969</v>
      </c>
      <c r="AU226" s="32">
        <v>19030.974395227982</v>
      </c>
      <c r="AV226" s="32">
        <v>19131.911825567979</v>
      </c>
      <c r="AW226" s="32">
        <v>18521.65795801999</v>
      </c>
      <c r="AX226" s="32">
        <v>18985.589032377979</v>
      </c>
      <c r="AY226" s="32">
        <v>13200.172600262942</v>
      </c>
      <c r="AZ226" s="32">
        <v>13916.151998279236</v>
      </c>
      <c r="BA226" s="32">
        <v>12515.916094259403</v>
      </c>
      <c r="BB226" s="32">
        <v>11112.507355923441</v>
      </c>
      <c r="BC226" s="32">
        <v>10081.963641592154</v>
      </c>
      <c r="BD226" s="32">
        <v>9313.9968165921546</v>
      </c>
    </row>
    <row r="227" spans="1:56" x14ac:dyDescent="0.3">
      <c r="A227">
        <v>1264</v>
      </c>
      <c r="B227" t="s">
        <v>594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1114.7774349720894</v>
      </c>
      <c r="P227" s="32">
        <v>709.50189897411008</v>
      </c>
      <c r="Q227" s="32">
        <v>310.11082394092847</v>
      </c>
      <c r="R227" s="32">
        <v>170.02559325353579</v>
      </c>
      <c r="S227" s="32">
        <v>160.18810270774361</v>
      </c>
      <c r="T227" s="32">
        <v>155.98617366961881</v>
      </c>
      <c r="U227" s="32">
        <v>2192.355364533506</v>
      </c>
      <c r="V227" s="32">
        <v>2085.758089751545</v>
      </c>
      <c r="W227" s="32">
        <v>2061.2567444239744</v>
      </c>
      <c r="X227" s="32">
        <v>1998.7608261864868</v>
      </c>
      <c r="Y227" s="32">
        <v>1857.6231551378057</v>
      </c>
      <c r="Z227" s="32">
        <v>1629.5882367484485</v>
      </c>
      <c r="AA227" s="32">
        <v>23661.102520067001</v>
      </c>
      <c r="AB227" s="32">
        <v>23661.102520067001</v>
      </c>
      <c r="AC227" s="32">
        <v>23661.102520066961</v>
      </c>
      <c r="AD227" s="32">
        <v>24529.825889770666</v>
      </c>
      <c r="AE227" s="32">
        <v>24365.703231774576</v>
      </c>
      <c r="AF227" s="32">
        <v>21497.613255681161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757.88579887899994</v>
      </c>
      <c r="AN227" s="32">
        <v>693.743507368</v>
      </c>
      <c r="AO227" s="32">
        <v>648.80420316379912</v>
      </c>
      <c r="AP227" s="32">
        <v>119.08749525179999</v>
      </c>
      <c r="AQ227" s="32">
        <v>116.89532130729999</v>
      </c>
      <c r="AR227" s="32">
        <v>89.491141645300019</v>
      </c>
      <c r="AS227" s="32">
        <v>2967.8982557730001</v>
      </c>
      <c r="AT227" s="32">
        <v>3560.0422494689892</v>
      </c>
      <c r="AU227" s="32">
        <v>3577.2597655609875</v>
      </c>
      <c r="AV227" s="32">
        <v>3983.436404819</v>
      </c>
      <c r="AW227" s="32">
        <v>4160.7390794449793</v>
      </c>
      <c r="AX227" s="32">
        <v>4385.9147880459786</v>
      </c>
      <c r="AY227" s="32">
        <v>6.003388540084261</v>
      </c>
      <c r="AZ227" s="32">
        <v>3.6632226955237304</v>
      </c>
      <c r="BA227" s="32">
        <v>3.0511096872172829</v>
      </c>
      <c r="BB227" s="32">
        <v>2.9712335109276715</v>
      </c>
      <c r="BC227" s="32">
        <v>2.9212692503827808</v>
      </c>
      <c r="BD227" s="32">
        <v>2.8828352753827811</v>
      </c>
    </row>
    <row r="228" spans="1:56" x14ac:dyDescent="0.3">
      <c r="A228">
        <v>1265</v>
      </c>
      <c r="B228" t="s">
        <v>641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101.97959488236012</v>
      </c>
      <c r="P228" s="32">
        <v>96.038977177944076</v>
      </c>
      <c r="Q228" s="32">
        <v>82.509653372993839</v>
      </c>
      <c r="R228" s="32">
        <v>40.217334406913082</v>
      </c>
      <c r="S228" s="32">
        <v>38.511149246946403</v>
      </c>
      <c r="T228" s="32">
        <v>36.79422659221548</v>
      </c>
      <c r="U228" s="32">
        <v>57.753161503848546</v>
      </c>
      <c r="V228" s="32">
        <v>54.912193396749949</v>
      </c>
      <c r="W228" s="32">
        <v>53.002307078361042</v>
      </c>
      <c r="X228" s="32">
        <v>51.106955262489613</v>
      </c>
      <c r="Y228" s="32">
        <v>47.871603313786451</v>
      </c>
      <c r="Z228" s="32">
        <v>43.21091542074025</v>
      </c>
      <c r="AA228" s="32">
        <v>42417.489454161201</v>
      </c>
      <c r="AB228" s="32">
        <v>42417.489454161201</v>
      </c>
      <c r="AC228" s="32">
        <v>42417.489454161172</v>
      </c>
      <c r="AD228" s="32">
        <v>38715.071305076272</v>
      </c>
      <c r="AE228" s="32">
        <v>37022.355437275255</v>
      </c>
      <c r="AF228" s="32">
        <v>35767.517644692954</v>
      </c>
      <c r="AG228" s="32">
        <v>0.62187061883519901</v>
      </c>
      <c r="AH228" s="32">
        <v>9.1710520921599994E-2</v>
      </c>
      <c r="AI228" s="32">
        <v>9.1710520921599994E-2</v>
      </c>
      <c r="AJ228" s="32">
        <v>0</v>
      </c>
      <c r="AK228" s="32">
        <v>0</v>
      </c>
      <c r="AL228" s="32">
        <v>0</v>
      </c>
      <c r="AM228" s="32">
        <v>4.0079124629999896</v>
      </c>
      <c r="AN228" s="32">
        <v>57.717758265999898</v>
      </c>
      <c r="AO228" s="32">
        <v>44.066479960999999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2">
        <v>0</v>
      </c>
      <c r="AY228" s="32">
        <v>5.7779646952939778</v>
      </c>
      <c r="AZ228" s="32">
        <v>5.5524932408608354</v>
      </c>
      <c r="BA228" s="32">
        <v>5.7443716645839329</v>
      </c>
      <c r="BB228" s="32">
        <v>5.8258742875049032</v>
      </c>
      <c r="BC228" s="32">
        <v>5.831474062677005</v>
      </c>
      <c r="BD228" s="32">
        <v>5.831474062677005</v>
      </c>
    </row>
    <row r="229" spans="1:56" x14ac:dyDescent="0.3">
      <c r="A229">
        <v>1266</v>
      </c>
      <c r="B229" t="s">
        <v>780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1022.8609784558869</v>
      </c>
      <c r="P229" s="32">
        <v>683.49739413419331</v>
      </c>
      <c r="Q229" s="32">
        <v>548.1484349288429</v>
      </c>
      <c r="R229" s="32">
        <v>135.4437615676691</v>
      </c>
      <c r="S229" s="32">
        <v>146.12203383725537</v>
      </c>
      <c r="T229" s="32">
        <v>134.0201619466406</v>
      </c>
      <c r="U229" s="32">
        <v>8828.3745066653464</v>
      </c>
      <c r="V229" s="32">
        <v>8823.8359785391549</v>
      </c>
      <c r="W229" s="32">
        <v>8530.1530947220836</v>
      </c>
      <c r="X229" s="32">
        <v>8573.7651191989899</v>
      </c>
      <c r="Y229" s="32">
        <v>8010.7165245075239</v>
      </c>
      <c r="Z229" s="32">
        <v>6780.6878999851006</v>
      </c>
      <c r="AA229" s="32">
        <v>2366.2269285102002</v>
      </c>
      <c r="AB229" s="32">
        <v>2366.2269285102002</v>
      </c>
      <c r="AC229" s="32">
        <v>2366.2269285102002</v>
      </c>
      <c r="AD229" s="32">
        <v>2119.8406062522986</v>
      </c>
      <c r="AE229" s="32">
        <v>2866.6085980026978</v>
      </c>
      <c r="AF229" s="32">
        <v>3353.1020354549983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895.34776287849888</v>
      </c>
      <c r="AN229" s="32">
        <v>936.30323840869892</v>
      </c>
      <c r="AO229" s="32">
        <v>1360.3447731688364</v>
      </c>
      <c r="AP229" s="32">
        <v>698.83731157557838</v>
      </c>
      <c r="AQ229" s="32">
        <v>262.56245218865706</v>
      </c>
      <c r="AR229" s="32">
        <v>286.15918867412165</v>
      </c>
      <c r="AS229" s="32">
        <v>3672.2243122259993</v>
      </c>
      <c r="AT229" s="32">
        <v>3258.7931931179892</v>
      </c>
      <c r="AU229" s="32">
        <v>3245.7962862779982</v>
      </c>
      <c r="AV229" s="32">
        <v>3424.4401788499999</v>
      </c>
      <c r="AW229" s="32">
        <v>3427.9575818739991</v>
      </c>
      <c r="AX229" s="32">
        <v>3411.3763684049891</v>
      </c>
      <c r="AY229" s="32">
        <v>40.671661666727928</v>
      </c>
      <c r="AZ229" s="32">
        <v>44.967098439247231</v>
      </c>
      <c r="BA229" s="32">
        <v>37.556229077669002</v>
      </c>
      <c r="BB229" s="32">
        <v>35.49913858193451</v>
      </c>
      <c r="BC229" s="32">
        <v>34.815072060545305</v>
      </c>
      <c r="BD229" s="32">
        <v>33.973031435545309</v>
      </c>
    </row>
    <row r="230" spans="1:56" x14ac:dyDescent="0.3">
      <c r="A230">
        <v>1401</v>
      </c>
      <c r="B230" t="s">
        <v>651</v>
      </c>
      <c r="C230" s="32">
        <v>7206.4438010408076</v>
      </c>
      <c r="D230" s="32">
        <v>5178.7097976486484</v>
      </c>
      <c r="E230" s="32">
        <v>8510.4307234216212</v>
      </c>
      <c r="F230" s="32">
        <v>9017.0457360594592</v>
      </c>
      <c r="G230" s="32">
        <v>8282.5106482432438</v>
      </c>
      <c r="H230" s="32">
        <v>8934.6823666648652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1585.1605412573792</v>
      </c>
      <c r="P230" s="32">
        <v>1442.3995439620883</v>
      </c>
      <c r="Q230" s="32">
        <v>1717.3838426984794</v>
      </c>
      <c r="R230" s="32">
        <v>1173.214472490343</v>
      </c>
      <c r="S230" s="32">
        <v>1232.6258685691805</v>
      </c>
      <c r="T230" s="32">
        <v>1388.3117668510843</v>
      </c>
      <c r="U230" s="32">
        <v>12183.268882567429</v>
      </c>
      <c r="V230" s="32">
        <v>12153.889465786646</v>
      </c>
      <c r="W230" s="32">
        <v>11874.068400601802</v>
      </c>
      <c r="X230" s="32">
        <v>11805.658797527703</v>
      </c>
      <c r="Y230" s="32">
        <v>11282.463843833215</v>
      </c>
      <c r="Z230" s="32">
        <v>10122.223789950425</v>
      </c>
      <c r="AA230" s="32">
        <v>76940.758106435504</v>
      </c>
      <c r="AB230" s="32">
        <v>76940.758106435504</v>
      </c>
      <c r="AC230" s="32">
        <v>76940.758106435431</v>
      </c>
      <c r="AD230" s="32">
        <v>78260.695481972638</v>
      </c>
      <c r="AE230" s="32">
        <v>70583.115458677436</v>
      </c>
      <c r="AF230" s="32">
        <v>72677.685194424077</v>
      </c>
      <c r="AG230" s="32">
        <v>1461.8192487581862</v>
      </c>
      <c r="AH230" s="32">
        <v>1185.5005863274848</v>
      </c>
      <c r="AI230" s="32">
        <v>1681.0249368504431</v>
      </c>
      <c r="AJ230" s="32">
        <v>1683.1670980175375</v>
      </c>
      <c r="AK230" s="32">
        <v>1040.3331199039612</v>
      </c>
      <c r="AL230" s="32">
        <v>1006.3234096461451</v>
      </c>
      <c r="AM230" s="32">
        <v>2813.6836271614902</v>
      </c>
      <c r="AN230" s="32">
        <v>3978.7580718729901</v>
      </c>
      <c r="AO230" s="32">
        <v>3690.4458041979901</v>
      </c>
      <c r="AP230" s="32">
        <v>2185.9939873589396</v>
      </c>
      <c r="AQ230" s="32">
        <v>1481.6743156768241</v>
      </c>
      <c r="AR230" s="32">
        <v>1397.5876040791736</v>
      </c>
      <c r="AS230" s="32">
        <v>10350.665260475989</v>
      </c>
      <c r="AT230" s="32">
        <v>9542.0606502699993</v>
      </c>
      <c r="AU230" s="32">
        <v>9541.2605814039889</v>
      </c>
      <c r="AV230" s="32">
        <v>9710.2104224239902</v>
      </c>
      <c r="AW230" s="32">
        <v>9511.86672489599</v>
      </c>
      <c r="AX230" s="32">
        <v>9486.5037391419901</v>
      </c>
      <c r="AY230" s="32">
        <v>5251.1188735867727</v>
      </c>
      <c r="AZ230" s="32">
        <v>5621.5474803769848</v>
      </c>
      <c r="BA230" s="32">
        <v>4871.1285642641087</v>
      </c>
      <c r="BB230" s="32">
        <v>4244.3076750122846</v>
      </c>
      <c r="BC230" s="32">
        <v>3939.2584757049431</v>
      </c>
      <c r="BD230" s="32">
        <v>3646.4592182049428</v>
      </c>
    </row>
    <row r="231" spans="1:56" x14ac:dyDescent="0.3">
      <c r="A231">
        <v>1411</v>
      </c>
      <c r="B231" t="s">
        <v>685</v>
      </c>
      <c r="C231" s="32">
        <v>6834.5380800000003</v>
      </c>
      <c r="D231" s="32">
        <v>1335.9786508</v>
      </c>
      <c r="E231" s="32">
        <v>722.831408439999</v>
      </c>
      <c r="F231" s="32">
        <v>1101.1924338799902</v>
      </c>
      <c r="G231" s="32">
        <v>281.48113387999996</v>
      </c>
      <c r="H231" s="32">
        <v>299.8788078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37729.406253368405</v>
      </c>
      <c r="P231" s="32">
        <v>4962.6291439837578</v>
      </c>
      <c r="Q231" s="32">
        <v>629.82818695204253</v>
      </c>
      <c r="R231" s="32">
        <v>184.0038373877145</v>
      </c>
      <c r="S231" s="32">
        <v>218.14816273833941</v>
      </c>
      <c r="T231" s="32">
        <v>225.88111868739179</v>
      </c>
      <c r="U231" s="32">
        <v>8225.0998976290666</v>
      </c>
      <c r="V231" s="32">
        <v>8178.2832536891119</v>
      </c>
      <c r="W231" s="32">
        <v>8061.9146598698071</v>
      </c>
      <c r="X231" s="32">
        <v>7972.3755519706992</v>
      </c>
      <c r="Y231" s="32">
        <v>7731.0634137978896</v>
      </c>
      <c r="Z231" s="32">
        <v>6731.0057511422492</v>
      </c>
      <c r="AA231" s="32">
        <v>49349.098864268999</v>
      </c>
      <c r="AB231" s="32">
        <v>49349.098864268999</v>
      </c>
      <c r="AC231" s="32">
        <v>49349.098864268861</v>
      </c>
      <c r="AD231" s="32">
        <v>60572.619061977552</v>
      </c>
      <c r="AE231" s="32">
        <v>85613.117571711759</v>
      </c>
      <c r="AF231" s="32">
        <v>93992.437962224867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2278.0682902349999</v>
      </c>
      <c r="AN231" s="32">
        <v>1757.5359770284997</v>
      </c>
      <c r="AO231" s="32">
        <v>2996.4782252759896</v>
      </c>
      <c r="AP231" s="32">
        <v>421.45164503599989</v>
      </c>
      <c r="AQ231" s="32">
        <v>458.66582334349999</v>
      </c>
      <c r="AR231" s="32">
        <v>418.86300354149904</v>
      </c>
      <c r="AS231" s="32">
        <v>9651.972570769989</v>
      </c>
      <c r="AT231" s="32">
        <v>8632.2102763819894</v>
      </c>
      <c r="AU231" s="32">
        <v>9092.3876438799689</v>
      </c>
      <c r="AV231" s="32">
        <v>9307.7359990559889</v>
      </c>
      <c r="AW231" s="32">
        <v>9387.7363958399892</v>
      </c>
      <c r="AX231" s="32">
        <v>9671.1158788779794</v>
      </c>
      <c r="AY231" s="32">
        <v>2697.9141020473699</v>
      </c>
      <c r="AZ231" s="32">
        <v>2256.5692477379098</v>
      </c>
      <c r="BA231" s="32">
        <v>3130.7057201793396</v>
      </c>
      <c r="BB231" s="32">
        <v>2065.7396284358551</v>
      </c>
      <c r="BC231" s="32">
        <v>2364.3319823271599</v>
      </c>
      <c r="BD231" s="32">
        <v>2330.0482840271598</v>
      </c>
    </row>
    <row r="232" spans="1:56" x14ac:dyDescent="0.3">
      <c r="A232">
        <v>1412</v>
      </c>
      <c r="B232" t="s">
        <v>891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101.5798618394082</v>
      </c>
      <c r="P232" s="32">
        <v>11359.71686888988</v>
      </c>
      <c r="Q232" s="32">
        <v>114.4890051691343</v>
      </c>
      <c r="R232" s="32">
        <v>68.465275281391456</v>
      </c>
      <c r="S232" s="32">
        <v>74.183894366522551</v>
      </c>
      <c r="T232" s="32">
        <v>82.272448851214804</v>
      </c>
      <c r="U232" s="32">
        <v>564.39481819640287</v>
      </c>
      <c r="V232" s="32">
        <v>578.73397009050734</v>
      </c>
      <c r="W232" s="32">
        <v>577.98919972710939</v>
      </c>
      <c r="X232" s="32">
        <v>567.34564919660579</v>
      </c>
      <c r="Y232" s="32">
        <v>536.97262855472593</v>
      </c>
      <c r="Z232" s="32">
        <v>478.3726536145914</v>
      </c>
      <c r="AA232" s="32">
        <v>60190.867698699898</v>
      </c>
      <c r="AB232" s="32">
        <v>60190.867698699898</v>
      </c>
      <c r="AC232" s="32">
        <v>60190.86769869984</v>
      </c>
      <c r="AD232" s="32">
        <v>59537.856250097131</v>
      </c>
      <c r="AE232" s="32">
        <v>59375.970903086432</v>
      </c>
      <c r="AF232" s="32">
        <v>59095.815706820496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31.749725967999996</v>
      </c>
      <c r="AN232" s="32">
        <v>5.516447608</v>
      </c>
      <c r="AO232" s="32">
        <v>21.569307578999997</v>
      </c>
      <c r="AP232" s="32">
        <v>31.992082550999999</v>
      </c>
      <c r="AQ232" s="32">
        <v>0</v>
      </c>
      <c r="AR232" s="32">
        <v>0</v>
      </c>
      <c r="AS232" s="32">
        <v>1945.1766497949989</v>
      </c>
      <c r="AT232" s="32">
        <v>1673.5095377899988</v>
      </c>
      <c r="AU232" s="32">
        <v>1642.2527072819989</v>
      </c>
      <c r="AV232" s="32">
        <v>1996.9015014929989</v>
      </c>
      <c r="AW232" s="32">
        <v>1848.2827610209979</v>
      </c>
      <c r="AX232" s="32">
        <v>1870.4984044769967</v>
      </c>
      <c r="AY232" s="32">
        <v>4.4321776969714426</v>
      </c>
      <c r="AZ232" s="32">
        <v>3.9098577722047549</v>
      </c>
      <c r="BA232" s="32">
        <v>4.4046690614262669</v>
      </c>
      <c r="BB232" s="32">
        <v>3.8740964840457992</v>
      </c>
      <c r="BC232" s="32">
        <v>4.3663694622158458</v>
      </c>
      <c r="BD232" s="32">
        <v>4.3663694622158458</v>
      </c>
    </row>
    <row r="233" spans="1:56" x14ac:dyDescent="0.3">
      <c r="A233">
        <v>1413</v>
      </c>
      <c r="B233" t="s">
        <v>716</v>
      </c>
      <c r="C233" s="32">
        <v>0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195.2802261671213</v>
      </c>
      <c r="P233" s="32">
        <v>186.93779881022493</v>
      </c>
      <c r="Q233" s="32">
        <v>194.61312760882933</v>
      </c>
      <c r="R233" s="32">
        <v>117.59054590568527</v>
      </c>
      <c r="S233" s="32">
        <v>155.47011612977292</v>
      </c>
      <c r="T233" s="32">
        <v>183.04883131174049</v>
      </c>
      <c r="U233" s="32">
        <v>1819.9683072472478</v>
      </c>
      <c r="V233" s="32">
        <v>1845.306082659645</v>
      </c>
      <c r="W233" s="32">
        <v>1815.1567510752809</v>
      </c>
      <c r="X233" s="32">
        <v>1811.1273297962482</v>
      </c>
      <c r="Y233" s="32">
        <v>1723.3536659808567</v>
      </c>
      <c r="Z233" s="32">
        <v>1539.6166260110083</v>
      </c>
      <c r="AA233" s="32">
        <v>7655.5500593383904</v>
      </c>
      <c r="AB233" s="32">
        <v>7655.5500593383904</v>
      </c>
      <c r="AC233" s="32">
        <v>7655.5500593383995</v>
      </c>
      <c r="AD233" s="32">
        <v>7174.3888992119973</v>
      </c>
      <c r="AE233" s="32">
        <v>7362.7965707648964</v>
      </c>
      <c r="AF233" s="32">
        <v>9573.8562201406894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475.61182022200001</v>
      </c>
      <c r="AN233" s="32">
        <v>675.43666339499998</v>
      </c>
      <c r="AO233" s="32">
        <v>647.993588356999</v>
      </c>
      <c r="AP233" s="32">
        <v>636.36895395100009</v>
      </c>
      <c r="AQ233" s="32">
        <v>661.26636864250008</v>
      </c>
      <c r="AR233" s="32">
        <v>618.40799928750005</v>
      </c>
      <c r="AS233" s="32">
        <v>3860.6684360279878</v>
      </c>
      <c r="AT233" s="32">
        <v>3598.2483748079981</v>
      </c>
      <c r="AU233" s="32">
        <v>3262.3931721359986</v>
      </c>
      <c r="AV233" s="32">
        <v>3103.3088381699899</v>
      </c>
      <c r="AW233" s="32">
        <v>3005.8370475169891</v>
      </c>
      <c r="AX233" s="32">
        <v>3028.6518526079999</v>
      </c>
      <c r="AY233" s="32">
        <v>24.918034347694523</v>
      </c>
      <c r="AZ233" s="32">
        <v>25.11659191327773</v>
      </c>
      <c r="BA233" s="32">
        <v>23.680444117557883</v>
      </c>
      <c r="BB233" s="32">
        <v>22.811567156965467</v>
      </c>
      <c r="BC233" s="32">
        <v>22.460503199512065</v>
      </c>
      <c r="BD233" s="32">
        <v>22.022482724512066</v>
      </c>
    </row>
    <row r="234" spans="1:56" x14ac:dyDescent="0.3">
      <c r="A234">
        <v>1416</v>
      </c>
      <c r="B234" t="s">
        <v>718</v>
      </c>
      <c r="C234" s="32">
        <v>102306.79553247579</v>
      </c>
      <c r="D234" s="32">
        <v>103764.09318319809</v>
      </c>
      <c r="E234" s="32">
        <v>107798.19409238554</v>
      </c>
      <c r="F234" s="32">
        <v>106865.17189801039</v>
      </c>
      <c r="G234" s="32">
        <v>111867.81695115469</v>
      </c>
      <c r="H234" s="32">
        <v>106104.17762784401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5553.0009099861318</v>
      </c>
      <c r="P234" s="32">
        <v>11896.64448479527</v>
      </c>
      <c r="Q234" s="32">
        <v>9025.3912860076871</v>
      </c>
      <c r="R234" s="32">
        <v>3128.088824766447</v>
      </c>
      <c r="S234" s="32">
        <v>7874.3576503650247</v>
      </c>
      <c r="T234" s="32">
        <v>7906.1293147016286</v>
      </c>
      <c r="U234" s="32">
        <v>9361.429649817821</v>
      </c>
      <c r="V234" s="32">
        <v>9460.0329142598239</v>
      </c>
      <c r="W234" s="32">
        <v>9459.4408234101465</v>
      </c>
      <c r="X234" s="32">
        <v>9426.2126711014444</v>
      </c>
      <c r="Y234" s="32">
        <v>9074.5261849170129</v>
      </c>
      <c r="Z234" s="32">
        <v>8119.0579096377805</v>
      </c>
      <c r="AA234" s="32">
        <v>5420.9496160932904</v>
      </c>
      <c r="AB234" s="32">
        <v>5420.9496160932904</v>
      </c>
      <c r="AC234" s="32">
        <v>5420.9496160932895</v>
      </c>
      <c r="AD234" s="32">
        <v>11704.200519825677</v>
      </c>
      <c r="AE234" s="32">
        <v>14183.172259477698</v>
      </c>
      <c r="AF234" s="32">
        <v>15462.846946765598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1820.0857610671999</v>
      </c>
      <c r="AN234" s="32">
        <v>2924.5733584516902</v>
      </c>
      <c r="AO234" s="32">
        <v>2310.3478640219901</v>
      </c>
      <c r="AP234" s="32">
        <v>1505.1910176805725</v>
      </c>
      <c r="AQ234" s="32">
        <v>1314.0683359091668</v>
      </c>
      <c r="AR234" s="32">
        <v>941.39724997470796</v>
      </c>
      <c r="AS234" s="32">
        <v>5762.1084473019982</v>
      </c>
      <c r="AT234" s="32">
        <v>5086.3036732579994</v>
      </c>
      <c r="AU234" s="32">
        <v>5071.4158591959786</v>
      </c>
      <c r="AV234" s="32">
        <v>4835.4407664839782</v>
      </c>
      <c r="AW234" s="32">
        <v>4727.6553114459794</v>
      </c>
      <c r="AX234" s="32">
        <v>4956.7705170639892</v>
      </c>
      <c r="AY234" s="32">
        <v>456.87798259715601</v>
      </c>
      <c r="AZ234" s="32">
        <v>427.84044295110095</v>
      </c>
      <c r="BA234" s="32">
        <v>391.26379800721469</v>
      </c>
      <c r="BB234" s="32">
        <v>358.83767133756999</v>
      </c>
      <c r="BC234" s="32">
        <v>344.0044679093952</v>
      </c>
      <c r="BD234" s="32">
        <v>330.53824565939425</v>
      </c>
    </row>
    <row r="235" spans="1:56" x14ac:dyDescent="0.3">
      <c r="A235">
        <v>1417</v>
      </c>
      <c r="B235" t="s">
        <v>969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264.92054222685169</v>
      </c>
      <c r="P235" s="32">
        <v>278.23454402066125</v>
      </c>
      <c r="Q235" s="32">
        <v>344.5205234150643</v>
      </c>
      <c r="R235" s="32">
        <v>226.89179920251721</v>
      </c>
      <c r="S235" s="32">
        <v>215.00305802061825</v>
      </c>
      <c r="T235" s="32">
        <v>222.40937706579203</v>
      </c>
      <c r="U235" s="32">
        <v>3640.6973919102561</v>
      </c>
      <c r="V235" s="32">
        <v>3619.6668594766029</v>
      </c>
      <c r="W235" s="32">
        <v>3514.9269960699044</v>
      </c>
      <c r="X235" s="32">
        <v>3560.8917523624573</v>
      </c>
      <c r="Y235" s="32">
        <v>3409.7631763774748</v>
      </c>
      <c r="Z235" s="32">
        <v>3116.0799460685125</v>
      </c>
      <c r="AA235" s="32">
        <v>5.7406782486999903</v>
      </c>
      <c r="AB235" s="32">
        <v>5.7406782486999903</v>
      </c>
      <c r="AC235" s="32">
        <v>5.7406782486999886</v>
      </c>
      <c r="AD235" s="32">
        <v>3788.822810802089</v>
      </c>
      <c r="AE235" s="32">
        <v>7751.8250163886869</v>
      </c>
      <c r="AF235" s="32">
        <v>8091.5952496790896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30.578524811400001</v>
      </c>
      <c r="AN235" s="32">
        <v>4379.815417131399</v>
      </c>
      <c r="AO235" s="32">
        <v>3335.9385351316409</v>
      </c>
      <c r="AP235" s="32">
        <v>3924.0612856953821</v>
      </c>
      <c r="AQ235" s="32">
        <v>3111.4841971361611</v>
      </c>
      <c r="AR235" s="32">
        <v>2804.3420086572091</v>
      </c>
      <c r="AS235" s="32">
        <v>9662.1113710360005</v>
      </c>
      <c r="AT235" s="32">
        <v>9109.6621506539886</v>
      </c>
      <c r="AU235" s="32">
        <v>9375.6841204759785</v>
      </c>
      <c r="AV235" s="32">
        <v>9607.3244318839897</v>
      </c>
      <c r="AW235" s="32">
        <v>9246.2943600459785</v>
      </c>
      <c r="AX235" s="32">
        <v>9117.5440056479802</v>
      </c>
      <c r="AY235" s="32">
        <v>471.18725924536648</v>
      </c>
      <c r="AZ235" s="32">
        <v>424.53131830186766</v>
      </c>
      <c r="BA235" s="32">
        <v>361.4481918767712</v>
      </c>
      <c r="BB235" s="32">
        <v>315.17710764474549</v>
      </c>
      <c r="BC235" s="32">
        <v>290.17926454558938</v>
      </c>
      <c r="BD235" s="32">
        <v>271.81661884558935</v>
      </c>
    </row>
    <row r="236" spans="1:56" x14ac:dyDescent="0.3">
      <c r="A236">
        <v>1418</v>
      </c>
      <c r="B236" t="s">
        <v>596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120.75673224224269</v>
      </c>
      <c r="P236" s="32">
        <v>103.7119679676503</v>
      </c>
      <c r="Q236" s="32">
        <v>138.76661698339649</v>
      </c>
      <c r="R236" s="32">
        <v>82.097411640595439</v>
      </c>
      <c r="S236" s="32">
        <v>87.532286114706196</v>
      </c>
      <c r="T236" s="32">
        <v>99.333138604258806</v>
      </c>
      <c r="U236" s="32">
        <v>2458.0775822393489</v>
      </c>
      <c r="V236" s="32">
        <v>2447.7779562485448</v>
      </c>
      <c r="W236" s="32">
        <v>2430.5345470903712</v>
      </c>
      <c r="X236" s="32">
        <v>2464.3388481497809</v>
      </c>
      <c r="Y236" s="32">
        <v>2347.0272515479014</v>
      </c>
      <c r="Z236" s="32">
        <v>2072.603506963459</v>
      </c>
      <c r="AA236" s="32">
        <v>32.385990807700004</v>
      </c>
      <c r="AB236" s="32">
        <v>32.385990807700004</v>
      </c>
      <c r="AC236" s="32">
        <v>32.385990807699997</v>
      </c>
      <c r="AD236" s="32">
        <v>2584.0723793707889</v>
      </c>
      <c r="AE236" s="32">
        <v>5139.9061190146886</v>
      </c>
      <c r="AF236" s="32">
        <v>5561.0949621559903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45.521778487200002</v>
      </c>
      <c r="AN236" s="32">
        <v>55.268455370199902</v>
      </c>
      <c r="AO236" s="32">
        <v>152.56324433319998</v>
      </c>
      <c r="AP236" s="32">
        <v>152.68240068519899</v>
      </c>
      <c r="AQ236" s="32">
        <v>5.2855368661999789</v>
      </c>
      <c r="AR236" s="32">
        <v>7.9721502031999885</v>
      </c>
      <c r="AS236" s="32">
        <v>2090.2074907229999</v>
      </c>
      <c r="AT236" s="32">
        <v>1738.9645638490001</v>
      </c>
      <c r="AU236" s="32">
        <v>1996.4220643159999</v>
      </c>
      <c r="AV236" s="32">
        <v>1985.9475295009991</v>
      </c>
      <c r="AW236" s="32">
        <v>1787.669937058</v>
      </c>
      <c r="AX236" s="32">
        <v>1694.7096686350001</v>
      </c>
      <c r="AY236" s="32">
        <v>51.465990800721805</v>
      </c>
      <c r="AZ236" s="32">
        <v>48.828897682401582</v>
      </c>
      <c r="BA236" s="32">
        <v>53.193856106697062</v>
      </c>
      <c r="BB236" s="32">
        <v>50.665060968342189</v>
      </c>
      <c r="BC236" s="32">
        <v>49.565268620868665</v>
      </c>
      <c r="BD236" s="32">
        <v>48.505885345868663</v>
      </c>
    </row>
    <row r="237" spans="1:56" x14ac:dyDescent="0.3">
      <c r="A237">
        <v>1419</v>
      </c>
      <c r="B237" t="s">
        <v>752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193.1993374084029</v>
      </c>
      <c r="P237" s="32">
        <v>150.50578655482849</v>
      </c>
      <c r="Q237" s="32">
        <v>204.65383121988603</v>
      </c>
      <c r="R237" s="32">
        <v>113.1543451710956</v>
      </c>
      <c r="S237" s="32">
        <v>117.6952493220297</v>
      </c>
      <c r="T237" s="32">
        <v>134.48375495205551</v>
      </c>
      <c r="U237" s="32">
        <v>905.16204586920287</v>
      </c>
      <c r="V237" s="32">
        <v>889.13975436819396</v>
      </c>
      <c r="W237" s="32">
        <v>880.79992551250348</v>
      </c>
      <c r="X237" s="32">
        <v>850.79450757747497</v>
      </c>
      <c r="Y237" s="32">
        <v>819.7560016483493</v>
      </c>
      <c r="Z237" s="32">
        <v>734.54048807338097</v>
      </c>
      <c r="AA237" s="32">
        <v>4.7167589965999897</v>
      </c>
      <c r="AB237" s="32">
        <v>4.7167589965999897</v>
      </c>
      <c r="AC237" s="32">
        <v>4.7167589965999897</v>
      </c>
      <c r="AD237" s="32">
        <v>2001.6477823584896</v>
      </c>
      <c r="AE237" s="32">
        <v>5130.9167056766992</v>
      </c>
      <c r="AF237" s="32">
        <v>5005.1654737727904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127.26788340404264</v>
      </c>
      <c r="AN237" s="32">
        <v>232.55420837161174</v>
      </c>
      <c r="AO237" s="32">
        <v>249.64758058213587</v>
      </c>
      <c r="AP237" s="32">
        <v>266.79364775072395</v>
      </c>
      <c r="AQ237" s="32">
        <v>274.07483164951589</v>
      </c>
      <c r="AR237" s="32">
        <v>251.35152243845857</v>
      </c>
      <c r="AS237" s="32">
        <v>1205.643523267998</v>
      </c>
      <c r="AT237" s="32">
        <v>1125.308105068</v>
      </c>
      <c r="AU237" s="32">
        <v>1125.706748516998</v>
      </c>
      <c r="AV237" s="32">
        <v>1242.968227433</v>
      </c>
      <c r="AW237" s="32">
        <v>1227.8884193529998</v>
      </c>
      <c r="AX237" s="32">
        <v>1186.0514493329988</v>
      </c>
      <c r="AY237" s="32">
        <v>646.37080688797528</v>
      </c>
      <c r="AZ237" s="32">
        <v>589.25791152613021</v>
      </c>
      <c r="BA237" s="32">
        <v>512.08563303136225</v>
      </c>
      <c r="BB237" s="32">
        <v>458.57253646890877</v>
      </c>
      <c r="BC237" s="32">
        <v>427.86291055411408</v>
      </c>
      <c r="BD237" s="32">
        <v>403.33339630411308</v>
      </c>
    </row>
    <row r="238" spans="1:56" x14ac:dyDescent="0.3">
      <c r="A238">
        <v>1420</v>
      </c>
      <c r="B238" t="s">
        <v>888</v>
      </c>
      <c r="C238" s="32">
        <v>303.56576698267202</v>
      </c>
      <c r="D238" s="32">
        <v>290.710990864</v>
      </c>
      <c r="E238" s="32">
        <v>280.77871119199904</v>
      </c>
      <c r="F238" s="32">
        <v>26.528263424000002</v>
      </c>
      <c r="G238" s="32">
        <v>48.213205677200001</v>
      </c>
      <c r="H238" s="32">
        <v>149.85918040000001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3249.9192030768659</v>
      </c>
      <c r="P238" s="32">
        <v>2452.5901742565916</v>
      </c>
      <c r="Q238" s="32">
        <v>1539.4085078702451</v>
      </c>
      <c r="R238" s="32">
        <v>719.2672786632703</v>
      </c>
      <c r="S238" s="32">
        <v>876.05677029093249</v>
      </c>
      <c r="T238" s="32">
        <v>483.22843363852121</v>
      </c>
      <c r="U238" s="32">
        <v>9831.410110189805</v>
      </c>
      <c r="V238" s="32">
        <v>9955.1712170235442</v>
      </c>
      <c r="W238" s="32">
        <v>10093.690280173203</v>
      </c>
      <c r="X238" s="32">
        <v>9828.3482071198687</v>
      </c>
      <c r="Y238" s="32">
        <v>9487.5783976705152</v>
      </c>
      <c r="Z238" s="32">
        <v>8615.2604578476494</v>
      </c>
      <c r="AA238" s="32">
        <v>4.1471671936000005</v>
      </c>
      <c r="AB238" s="32">
        <v>4.1471671936000005</v>
      </c>
      <c r="AC238" s="32">
        <v>4.1471671935999899</v>
      </c>
      <c r="AD238" s="32">
        <v>1715.2365605688979</v>
      </c>
      <c r="AE238" s="32">
        <v>3837.2064916679983</v>
      </c>
      <c r="AF238" s="32">
        <v>4210.342446901298</v>
      </c>
      <c r="AG238" s="32">
        <v>852.49509070587033</v>
      </c>
      <c r="AH238" s="32">
        <v>822.10727498486006</v>
      </c>
      <c r="AI238" s="32">
        <v>840.67918049641651</v>
      </c>
      <c r="AJ238" s="32">
        <v>826.74062382191642</v>
      </c>
      <c r="AK238" s="32">
        <v>771.44177965472215</v>
      </c>
      <c r="AL238" s="32">
        <v>762.35492675208195</v>
      </c>
      <c r="AM238" s="32">
        <v>5763.6335281875754</v>
      </c>
      <c r="AN238" s="32">
        <v>16884.926802652499</v>
      </c>
      <c r="AO238" s="32">
        <v>22078.003628535578</v>
      </c>
      <c r="AP238" s="32">
        <v>16281.171914803266</v>
      </c>
      <c r="AQ238" s="32">
        <v>16121.800803861501</v>
      </c>
      <c r="AR238" s="32">
        <v>5514.4430584357706</v>
      </c>
      <c r="AS238" s="32">
        <v>11600.056210375998</v>
      </c>
      <c r="AT238" s="32">
        <v>11378.12300802999</v>
      </c>
      <c r="AU238" s="32">
        <v>11608.45673266998</v>
      </c>
      <c r="AV238" s="32">
        <v>11462.791541249981</v>
      </c>
      <c r="AW238" s="32">
        <v>11409.135765859999</v>
      </c>
      <c r="AX238" s="32">
        <v>11094.61012990199</v>
      </c>
      <c r="AY238" s="32">
        <v>8987.376975855741</v>
      </c>
      <c r="AZ238" s="32">
        <v>8472.6738848815367</v>
      </c>
      <c r="BA238" s="32">
        <v>7577.0482912020998</v>
      </c>
      <c r="BB238" s="32">
        <v>6402.3458067874417</v>
      </c>
      <c r="BC238" s="32">
        <v>6362.1367080022555</v>
      </c>
      <c r="BD238" s="32">
        <v>5920.1946705022547</v>
      </c>
    </row>
    <row r="239" spans="1:56" x14ac:dyDescent="0.3">
      <c r="A239">
        <v>1421</v>
      </c>
      <c r="B239" t="s">
        <v>591</v>
      </c>
      <c r="C239" s="32">
        <v>0</v>
      </c>
      <c r="D239" s="32">
        <v>0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204.15612512524561</v>
      </c>
      <c r="P239" s="32">
        <v>181.17299793872843</v>
      </c>
      <c r="Q239" s="32">
        <v>213.20918431818484</v>
      </c>
      <c r="R239" s="32">
        <v>131.19204551216939</v>
      </c>
      <c r="S239" s="32">
        <v>143.685714317997</v>
      </c>
      <c r="T239" s="32">
        <v>155.29070170731597</v>
      </c>
      <c r="U239" s="32">
        <v>16948.255244792366</v>
      </c>
      <c r="V239" s="32">
        <v>16739.205831674211</v>
      </c>
      <c r="W239" s="32">
        <v>16615.239139183937</v>
      </c>
      <c r="X239" s="32">
        <v>16363.620167316825</v>
      </c>
      <c r="Y239" s="32">
        <v>15568.804655693568</v>
      </c>
      <c r="Z239" s="32">
        <v>13811.298864694176</v>
      </c>
      <c r="AA239" s="32">
        <v>42.850245531499901</v>
      </c>
      <c r="AB239" s="32">
        <v>42.850245531499901</v>
      </c>
      <c r="AC239" s="32">
        <v>42.850245531499901</v>
      </c>
      <c r="AD239" s="32">
        <v>2519.2926629274898</v>
      </c>
      <c r="AE239" s="32">
        <v>8396.7015228415876</v>
      </c>
      <c r="AF239" s="32">
        <v>9588.7466991731908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446.62121003983304</v>
      </c>
      <c r="AN239" s="32">
        <v>687.69112998180003</v>
      </c>
      <c r="AO239" s="32">
        <v>618.1352203552259</v>
      </c>
      <c r="AP239" s="32">
        <v>854.90409408923563</v>
      </c>
      <c r="AQ239" s="32">
        <v>676.21499471867492</v>
      </c>
      <c r="AR239" s="32">
        <v>1164.2471393076223</v>
      </c>
      <c r="AS239" s="32">
        <v>3122.9307323959993</v>
      </c>
      <c r="AT239" s="32">
        <v>3250.0214121619892</v>
      </c>
      <c r="AU239" s="32">
        <v>3134.1438151409889</v>
      </c>
      <c r="AV239" s="32">
        <v>3257.4363530479991</v>
      </c>
      <c r="AW239" s="32">
        <v>3071.0128271979993</v>
      </c>
      <c r="AX239" s="32">
        <v>3122.8430958179883</v>
      </c>
      <c r="AY239" s="32">
        <v>150.340556818517</v>
      </c>
      <c r="AZ239" s="32">
        <v>130.95292018466529</v>
      </c>
      <c r="BA239" s="32">
        <v>169.34508063091471</v>
      </c>
      <c r="BB239" s="32">
        <v>112.28331178959809</v>
      </c>
      <c r="BC239" s="32">
        <v>123.6776358923651</v>
      </c>
      <c r="BD239" s="32">
        <v>123.4493631423651</v>
      </c>
    </row>
    <row r="240" spans="1:56" x14ac:dyDescent="0.3">
      <c r="A240">
        <v>1422</v>
      </c>
      <c r="B240" t="s">
        <v>772</v>
      </c>
      <c r="C240" s="32">
        <v>0</v>
      </c>
      <c r="D240" s="32">
        <v>0</v>
      </c>
      <c r="E240" s="32">
        <v>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273.75583671543922</v>
      </c>
      <c r="P240" s="32">
        <v>219.04419540495019</v>
      </c>
      <c r="Q240" s="32">
        <v>255.8180449111093</v>
      </c>
      <c r="R240" s="32">
        <v>158.24442784483421</v>
      </c>
      <c r="S240" s="32">
        <v>182.15178824333441</v>
      </c>
      <c r="T240" s="32">
        <v>187.83093700814729</v>
      </c>
      <c r="U240" s="32">
        <v>16416.982608294868</v>
      </c>
      <c r="V240" s="32">
        <v>16230.226621398806</v>
      </c>
      <c r="W240" s="32">
        <v>16262.259695909508</v>
      </c>
      <c r="X240" s="32">
        <v>16174.48779509313</v>
      </c>
      <c r="Y240" s="32">
        <v>15541.661334508293</v>
      </c>
      <c r="Z240" s="32">
        <v>13927.621677098607</v>
      </c>
      <c r="AA240" s="32">
        <v>0.19236458079999996</v>
      </c>
      <c r="AB240" s="32">
        <v>0.19236458079999996</v>
      </c>
      <c r="AC240" s="32">
        <v>0.19236458079999996</v>
      </c>
      <c r="AD240" s="32">
        <v>1073.3931865610989</v>
      </c>
      <c r="AE240" s="32">
        <v>2204.2052595704886</v>
      </c>
      <c r="AF240" s="32">
        <v>2033.1107867706987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819.76283421499897</v>
      </c>
      <c r="AN240" s="32">
        <v>1375.7822729725899</v>
      </c>
      <c r="AO240" s="32">
        <v>3007.13893776239</v>
      </c>
      <c r="AP240" s="32">
        <v>1308.0750236093015</v>
      </c>
      <c r="AQ240" s="32">
        <v>1112.0084536002805</v>
      </c>
      <c r="AR240" s="32">
        <v>811.57480328009092</v>
      </c>
      <c r="AS240" s="32">
        <v>5631.862612150001</v>
      </c>
      <c r="AT240" s="32">
        <v>5609.4280338779972</v>
      </c>
      <c r="AU240" s="32">
        <v>5969.3516952339887</v>
      </c>
      <c r="AV240" s="32">
        <v>6015.4827871540001</v>
      </c>
      <c r="AW240" s="32">
        <v>6377.1194896179886</v>
      </c>
      <c r="AX240" s="32">
        <v>6328.7603185179878</v>
      </c>
      <c r="AY240" s="32">
        <v>8.5210874143210535</v>
      </c>
      <c r="AZ240" s="32">
        <v>8.0305261196518742</v>
      </c>
      <c r="BA240" s="32">
        <v>24.293094449318044</v>
      </c>
      <c r="BB240" s="32">
        <v>24.142679054427724</v>
      </c>
      <c r="BC240" s="32">
        <v>24.254970407238833</v>
      </c>
      <c r="BD240" s="32">
        <v>24.068292907238831</v>
      </c>
    </row>
    <row r="241" spans="1:56" x14ac:dyDescent="0.3">
      <c r="A241">
        <v>1424</v>
      </c>
      <c r="B241" t="s">
        <v>995</v>
      </c>
      <c r="C241" s="32">
        <v>429646.67354510003</v>
      </c>
      <c r="D241" s="32">
        <v>391054.87253449997</v>
      </c>
      <c r="E241" s="32">
        <v>378944.95956250001</v>
      </c>
      <c r="F241" s="32">
        <v>388094.71601272817</v>
      </c>
      <c r="G241" s="32">
        <v>504397.61180015001</v>
      </c>
      <c r="H241" s="32">
        <v>389145.48331017449</v>
      </c>
      <c r="I241" s="32">
        <v>133.91671439999899</v>
      </c>
      <c r="J241" s="32">
        <v>165.80164640000001</v>
      </c>
      <c r="K241" s="32">
        <v>84.813919119999994</v>
      </c>
      <c r="L241" s="32">
        <v>90.234357559999907</v>
      </c>
      <c r="M241" s="32">
        <v>137.42405692000003</v>
      </c>
      <c r="N241" s="32">
        <v>172.1786328</v>
      </c>
      <c r="O241" s="32">
        <v>501.23409937762239</v>
      </c>
      <c r="P241" s="32">
        <v>506.44548822467345</v>
      </c>
      <c r="Q241" s="32">
        <v>471.47564020834852</v>
      </c>
      <c r="R241" s="32">
        <v>268.67184693940044</v>
      </c>
      <c r="S241" s="32">
        <v>329.42015061667803</v>
      </c>
      <c r="T241" s="32">
        <v>339.08897840115981</v>
      </c>
      <c r="U241" s="32">
        <v>3908.4141694421746</v>
      </c>
      <c r="V241" s="32">
        <v>4022.5698759665679</v>
      </c>
      <c r="W241" s="32">
        <v>4036.5687780277208</v>
      </c>
      <c r="X241" s="32">
        <v>4074.6546654477997</v>
      </c>
      <c r="Y241" s="32">
        <v>3950.3528541141109</v>
      </c>
      <c r="Z241" s="32">
        <v>3602.7754338850777</v>
      </c>
      <c r="AA241" s="32">
        <v>0</v>
      </c>
      <c r="AB241" s="32">
        <v>0</v>
      </c>
      <c r="AC241" s="32">
        <v>0</v>
      </c>
      <c r="AD241" s="32">
        <v>713.44238836319971</v>
      </c>
      <c r="AE241" s="32">
        <v>1772.5213490269</v>
      </c>
      <c r="AF241" s="32">
        <v>1710.8166099143998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918.17707487819894</v>
      </c>
      <c r="AN241" s="32">
        <v>2235.1572488884003</v>
      </c>
      <c r="AO241" s="32">
        <v>748.27052595331577</v>
      </c>
      <c r="AP241" s="32">
        <v>652.40969754879143</v>
      </c>
      <c r="AQ241" s="32">
        <v>689.59446831305888</v>
      </c>
      <c r="AR241" s="32">
        <v>540.81341721047568</v>
      </c>
      <c r="AS241" s="32">
        <v>451.4589351539999</v>
      </c>
      <c r="AT241" s="32">
        <v>440.95328668799976</v>
      </c>
      <c r="AU241" s="32">
        <v>465.17288103800001</v>
      </c>
      <c r="AV241" s="32">
        <v>441.52577335499984</v>
      </c>
      <c r="AW241" s="32">
        <v>452.64449084400002</v>
      </c>
      <c r="AX241" s="32">
        <v>447.15920070499891</v>
      </c>
      <c r="AY241" s="32">
        <v>2528.4044134999999</v>
      </c>
      <c r="AZ241" s="32">
        <v>2275.1776177500001</v>
      </c>
      <c r="BA241" s="32">
        <v>1928.7170644999899</v>
      </c>
      <c r="BB241" s="32">
        <v>1672.6226877499998</v>
      </c>
      <c r="BC241" s="32">
        <v>1535.0428194999897</v>
      </c>
      <c r="BD241" s="32">
        <v>1432.3946642499998</v>
      </c>
    </row>
    <row r="242" spans="1:56" x14ac:dyDescent="0.3">
      <c r="A242">
        <v>1426</v>
      </c>
      <c r="B242" t="s">
        <v>769</v>
      </c>
      <c r="C242" s="32">
        <v>0</v>
      </c>
      <c r="D242" s="32">
        <v>0</v>
      </c>
      <c r="E242" s="32">
        <v>0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523.46833250208078</v>
      </c>
      <c r="P242" s="32">
        <v>459.56589583216748</v>
      </c>
      <c r="Q242" s="32">
        <v>590.9572981311278</v>
      </c>
      <c r="R242" s="32">
        <v>352.2948246110729</v>
      </c>
      <c r="S242" s="32">
        <v>380.58203394223534</v>
      </c>
      <c r="T242" s="32">
        <v>430.15326560428559</v>
      </c>
      <c r="U242" s="32">
        <v>9400.021697074988</v>
      </c>
      <c r="V242" s="32">
        <v>9495.5103317623434</v>
      </c>
      <c r="W242" s="32">
        <v>9971.500526787564</v>
      </c>
      <c r="X242" s="32">
        <v>10316.571371447813</v>
      </c>
      <c r="Y242" s="32">
        <v>10385.719536005754</v>
      </c>
      <c r="Z242" s="32">
        <v>9470.8797961191631</v>
      </c>
      <c r="AA242" s="32">
        <v>0</v>
      </c>
      <c r="AB242" s="32">
        <v>0</v>
      </c>
      <c r="AC242" s="32">
        <v>0</v>
      </c>
      <c r="AD242" s="32">
        <v>634.20418635869873</v>
      </c>
      <c r="AE242" s="32">
        <v>732.05798042549873</v>
      </c>
      <c r="AF242" s="32">
        <v>932.10518135209873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1764.7091917513437</v>
      </c>
      <c r="AN242" s="32">
        <v>1115.0828102119112</v>
      </c>
      <c r="AO242" s="32">
        <v>906.09071420915336</v>
      </c>
      <c r="AP242" s="32">
        <v>2241.9921540374244</v>
      </c>
      <c r="AQ242" s="32">
        <v>2940.5344790577615</v>
      </c>
      <c r="AR242" s="32">
        <v>2243.2268678206892</v>
      </c>
      <c r="AS242" s="32">
        <v>16595.593702684</v>
      </c>
      <c r="AT242" s="32">
        <v>17580.573890625899</v>
      </c>
      <c r="AU242" s="32">
        <v>17045.050716839982</v>
      </c>
      <c r="AV242" s="32">
        <v>16982.1573618279</v>
      </c>
      <c r="AW242" s="32">
        <v>16970.257612491987</v>
      </c>
      <c r="AX242" s="32">
        <v>16978.433918981991</v>
      </c>
      <c r="AY242" s="32">
        <v>696.25278775306424</v>
      </c>
      <c r="AZ242" s="32">
        <v>632.07089021393108</v>
      </c>
      <c r="BA242" s="32">
        <v>540.11302686663953</v>
      </c>
      <c r="BB242" s="32">
        <v>474.33746877121956</v>
      </c>
      <c r="BC242" s="32">
        <v>441.03130697134338</v>
      </c>
      <c r="BD242" s="32">
        <v>413.71105297134238</v>
      </c>
    </row>
    <row r="243" spans="1:56" x14ac:dyDescent="0.3">
      <c r="A243">
        <v>1428</v>
      </c>
      <c r="B243" t="s">
        <v>586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327.59817372048514</v>
      </c>
      <c r="P243" s="32">
        <v>280.53068015419933</v>
      </c>
      <c r="Q243" s="32">
        <v>352.39912412838214</v>
      </c>
      <c r="R243" s="32">
        <v>203.586796746451</v>
      </c>
      <c r="S243" s="32">
        <v>216.17525951487187</v>
      </c>
      <c r="T243" s="32">
        <v>244.23340205039511</v>
      </c>
      <c r="U243" s="32">
        <v>3094.7198623256777</v>
      </c>
      <c r="V243" s="32">
        <v>2977.2605360224761</v>
      </c>
      <c r="W243" s="32">
        <v>2939.8532129118744</v>
      </c>
      <c r="X243" s="32">
        <v>2912.7944394293118</v>
      </c>
      <c r="Y243" s="32">
        <v>2792.6357638420636</v>
      </c>
      <c r="Z243" s="32">
        <v>2472.393895898379</v>
      </c>
      <c r="AA243" s="32">
        <v>41637.237143054706</v>
      </c>
      <c r="AB243" s="32">
        <v>41637.237143054706</v>
      </c>
      <c r="AC243" s="32">
        <v>41637.237143054626</v>
      </c>
      <c r="AD243" s="32">
        <v>42191.739289972065</v>
      </c>
      <c r="AE243" s="32">
        <v>42001.727565307243</v>
      </c>
      <c r="AF243" s="32">
        <v>46492.063626156043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1054.39566923399</v>
      </c>
      <c r="AN243" s="32">
        <v>3376.0368067875002</v>
      </c>
      <c r="AO243" s="32">
        <v>1283.2808808039999</v>
      </c>
      <c r="AP243" s="32">
        <v>1001.6013703109991</v>
      </c>
      <c r="AQ243" s="32">
        <v>906.4936452280001</v>
      </c>
      <c r="AR243" s="32">
        <v>832.72093171099993</v>
      </c>
      <c r="AS243" s="32">
        <v>10816.029963259978</v>
      </c>
      <c r="AT243" s="32">
        <v>10210.634277881978</v>
      </c>
      <c r="AU243" s="32">
        <v>10399.99610644799</v>
      </c>
      <c r="AV243" s="32">
        <v>10661.448620295991</v>
      </c>
      <c r="AW243" s="32">
        <v>10603.912570526001</v>
      </c>
      <c r="AX243" s="32">
        <v>10729.861334987991</v>
      </c>
      <c r="AY243" s="32">
        <v>19.142038840053154</v>
      </c>
      <c r="AZ243" s="32">
        <v>20.96843671277059</v>
      </c>
      <c r="BA243" s="32">
        <v>20.050519796942613</v>
      </c>
      <c r="BB243" s="32">
        <v>19.340142488935754</v>
      </c>
      <c r="BC243" s="32">
        <v>19.249462850834302</v>
      </c>
      <c r="BD243" s="32">
        <v>19.066120525834304</v>
      </c>
    </row>
    <row r="244" spans="1:56" x14ac:dyDescent="0.3">
      <c r="A244">
        <v>1429</v>
      </c>
      <c r="B244" t="s">
        <v>645</v>
      </c>
      <c r="C244" s="32">
        <v>0</v>
      </c>
      <c r="D244" s="32">
        <v>0</v>
      </c>
      <c r="E244" s="32">
        <v>0</v>
      </c>
      <c r="F244" s="32">
        <v>0</v>
      </c>
      <c r="G244" s="32">
        <v>0</v>
      </c>
      <c r="H244" s="32">
        <v>203.599999999999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409.32057854019718</v>
      </c>
      <c r="P244" s="32">
        <v>483.2498079598131</v>
      </c>
      <c r="Q244" s="32">
        <v>452.53684426638017</v>
      </c>
      <c r="R244" s="32">
        <v>288.45847992187845</v>
      </c>
      <c r="S244" s="32">
        <v>361.27360246781853</v>
      </c>
      <c r="T244" s="32">
        <v>326.25112601972592</v>
      </c>
      <c r="U244" s="32">
        <v>3076.3630696258324</v>
      </c>
      <c r="V244" s="32">
        <v>3047.4537306843781</v>
      </c>
      <c r="W244" s="32">
        <v>3018.1397259936548</v>
      </c>
      <c r="X244" s="32">
        <v>2967.3216046929465</v>
      </c>
      <c r="Y244" s="32">
        <v>2844.0873048511644</v>
      </c>
      <c r="Z244" s="32">
        <v>2537.9757802223048</v>
      </c>
      <c r="AA244" s="32">
        <v>1613.5828900778999</v>
      </c>
      <c r="AB244" s="32">
        <v>1613.5828900778999</v>
      </c>
      <c r="AC244" s="32">
        <v>1613.5828900778965</v>
      </c>
      <c r="AD244" s="32">
        <v>3202.1708038579977</v>
      </c>
      <c r="AE244" s="32">
        <v>2276.4525200171975</v>
      </c>
      <c r="AF244" s="32">
        <v>2772.3897894708975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1984.256664452</v>
      </c>
      <c r="AN244" s="32">
        <v>1916.3707432609997</v>
      </c>
      <c r="AO244" s="32">
        <v>1298.7898964891999</v>
      </c>
      <c r="AP244" s="32">
        <v>910.49972778520009</v>
      </c>
      <c r="AQ244" s="32">
        <v>894.12533222719901</v>
      </c>
      <c r="AR244" s="32">
        <v>567.91996665252509</v>
      </c>
      <c r="AS244" s="32">
        <v>10385.37432038</v>
      </c>
      <c r="AT244" s="32">
        <v>9225.3532991659995</v>
      </c>
      <c r="AU244" s="32">
        <v>9223.2700017879906</v>
      </c>
      <c r="AV244" s="32">
        <v>9107.84893594399</v>
      </c>
      <c r="AW244" s="32">
        <v>9121.4900676139878</v>
      </c>
      <c r="AX244" s="32">
        <v>8971.0113843199797</v>
      </c>
      <c r="AY244" s="32">
        <v>189.5281903103141</v>
      </c>
      <c r="AZ244" s="32">
        <v>171.82414846383807</v>
      </c>
      <c r="BA244" s="32">
        <v>148.23573389465744</v>
      </c>
      <c r="BB244" s="32">
        <v>132.34454787078306</v>
      </c>
      <c r="BC244" s="32">
        <v>122.94587355902222</v>
      </c>
      <c r="BD244" s="32">
        <v>116.16363313402222</v>
      </c>
    </row>
    <row r="245" spans="1:56" x14ac:dyDescent="0.3">
      <c r="A245">
        <v>1430</v>
      </c>
      <c r="B245" t="s">
        <v>667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380.46747919059794</v>
      </c>
      <c r="P245" s="32">
        <v>310.2141973788888</v>
      </c>
      <c r="Q245" s="32">
        <v>331.94939826338765</v>
      </c>
      <c r="R245" s="32">
        <v>192.64324474591231</v>
      </c>
      <c r="S245" s="32">
        <v>190.74429226720952</v>
      </c>
      <c r="T245" s="32">
        <v>207.51588569901838</v>
      </c>
      <c r="U245" s="32">
        <v>13005.66810795411</v>
      </c>
      <c r="V245" s="32">
        <v>12976.584232659296</v>
      </c>
      <c r="W245" s="32">
        <v>13029.974637167954</v>
      </c>
      <c r="X245" s="32">
        <v>13113.91165261378</v>
      </c>
      <c r="Y245" s="32">
        <v>12674.989158969995</v>
      </c>
      <c r="Z245" s="32">
        <v>11350.26427067445</v>
      </c>
      <c r="AA245" s="32">
        <v>0.18059697149999898</v>
      </c>
      <c r="AB245" s="32">
        <v>0.18059697149999898</v>
      </c>
      <c r="AC245" s="32">
        <v>0.18059697149999898</v>
      </c>
      <c r="AD245" s="32">
        <v>48.215871652099892</v>
      </c>
      <c r="AE245" s="32">
        <v>109.6916224707999</v>
      </c>
      <c r="AF245" s="32">
        <v>77.961454865299899</v>
      </c>
      <c r="AG245" s="32">
        <v>656.4050783848902</v>
      </c>
      <c r="AH245" s="32">
        <v>662.8185905860413</v>
      </c>
      <c r="AI245" s="32">
        <v>662.63680382978441</v>
      </c>
      <c r="AJ245" s="32">
        <v>662.26717535701732</v>
      </c>
      <c r="AK245" s="32">
        <v>611.3479313495684</v>
      </c>
      <c r="AL245" s="32">
        <v>583.46807916624834</v>
      </c>
      <c r="AM245" s="32">
        <v>1834.2835463700001</v>
      </c>
      <c r="AN245" s="32">
        <v>1006.4362582967989</v>
      </c>
      <c r="AO245" s="32">
        <v>1165.1217373447898</v>
      </c>
      <c r="AP245" s="32">
        <v>2384.8258347787996</v>
      </c>
      <c r="AQ245" s="32">
        <v>902.96448019979994</v>
      </c>
      <c r="AR245" s="32">
        <v>413.517436215212</v>
      </c>
      <c r="AS245" s="32">
        <v>14962.991840075989</v>
      </c>
      <c r="AT245" s="32">
        <v>14136.588845515991</v>
      </c>
      <c r="AU245" s="32">
        <v>14042.06219344999</v>
      </c>
      <c r="AV245" s="32">
        <v>14154.599749169998</v>
      </c>
      <c r="AW245" s="32">
        <v>14076.222921081999</v>
      </c>
      <c r="AX245" s="32">
        <v>14405.56455601599</v>
      </c>
      <c r="AY245" s="32">
        <v>172.39458961810658</v>
      </c>
      <c r="AZ245" s="32">
        <v>163.34646801708192</v>
      </c>
      <c r="BA245" s="32">
        <v>155.06762412132872</v>
      </c>
      <c r="BB245" s="32">
        <v>146.63928330243195</v>
      </c>
      <c r="BC245" s="32">
        <v>142.11375181032153</v>
      </c>
      <c r="BD245" s="32">
        <v>138.31504666032052</v>
      </c>
    </row>
    <row r="246" spans="1:56" x14ac:dyDescent="0.3">
      <c r="A246">
        <v>1431</v>
      </c>
      <c r="B246" t="s">
        <v>727</v>
      </c>
      <c r="C246" s="32">
        <v>0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335.85523013835569</v>
      </c>
      <c r="P246" s="32">
        <v>255.15807751842499</v>
      </c>
      <c r="Q246" s="32">
        <v>318.96452129793977</v>
      </c>
      <c r="R246" s="32">
        <v>189.87717524240679</v>
      </c>
      <c r="S246" s="32">
        <v>191.5354223948795</v>
      </c>
      <c r="T246" s="32">
        <v>209.91560354035431</v>
      </c>
      <c r="U246" s="32">
        <v>16960.74729037697</v>
      </c>
      <c r="V246" s="32">
        <v>16709.03218963859</v>
      </c>
      <c r="W246" s="32">
        <v>16548.762921034082</v>
      </c>
      <c r="X246" s="32">
        <v>16455.047974326681</v>
      </c>
      <c r="Y246" s="32">
        <v>15946.071419766195</v>
      </c>
      <c r="Z246" s="32">
        <v>13958.652909939245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1664.5267113124</v>
      </c>
      <c r="AN246" s="32">
        <v>1565.4432684433998</v>
      </c>
      <c r="AO246" s="32">
        <v>1350.3281291551998</v>
      </c>
      <c r="AP246" s="32">
        <v>1083.5988954209472</v>
      </c>
      <c r="AQ246" s="32">
        <v>880.99656466358908</v>
      </c>
      <c r="AR246" s="32">
        <v>2032.8034839641748</v>
      </c>
      <c r="AS246" s="32">
        <v>14578.635038259992</v>
      </c>
      <c r="AT246" s="32">
        <v>14367.23063582398</v>
      </c>
      <c r="AU246" s="32">
        <v>14564.377747160001</v>
      </c>
      <c r="AV246" s="32">
        <v>14384.481679082</v>
      </c>
      <c r="AW246" s="32">
        <v>14563.351798881989</v>
      </c>
      <c r="AX246" s="32">
        <v>14735.772431029989</v>
      </c>
      <c r="AY246" s="32">
        <v>23.36181670723159</v>
      </c>
      <c r="AZ246" s="32">
        <v>25.2092996862606</v>
      </c>
      <c r="BA246" s="32">
        <v>26.262988231726148</v>
      </c>
      <c r="BB246" s="32">
        <v>22.481898716698225</v>
      </c>
      <c r="BC246" s="32">
        <v>22.423636638363941</v>
      </c>
      <c r="BD246" s="32">
        <v>22.38630113836394</v>
      </c>
    </row>
    <row r="247" spans="1:56" x14ac:dyDescent="0.3">
      <c r="A247">
        <v>1432</v>
      </c>
      <c r="B247" t="s">
        <v>665</v>
      </c>
      <c r="C247" s="32">
        <v>1221.8305942399898</v>
      </c>
      <c r="D247" s="32">
        <v>293.34137439999904</v>
      </c>
      <c r="E247" s="32">
        <v>304.16630881400005</v>
      </c>
      <c r="F247" s="32">
        <v>313.99643334959904</v>
      </c>
      <c r="G247" s="32">
        <v>302.68047098280005</v>
      </c>
      <c r="H247" s="32">
        <v>333.701321325599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1376.0512751257731</v>
      </c>
      <c r="P247" s="32">
        <v>2010.8287300297541</v>
      </c>
      <c r="Q247" s="32">
        <v>1487.3113001839938</v>
      </c>
      <c r="R247" s="32">
        <v>664.92709262622861</v>
      </c>
      <c r="S247" s="32">
        <v>624.46061242475594</v>
      </c>
      <c r="T247" s="32">
        <v>824.68716473545783</v>
      </c>
      <c r="U247" s="32">
        <v>15394.79057037516</v>
      </c>
      <c r="V247" s="32">
        <v>15469.292337450579</v>
      </c>
      <c r="W247" s="32">
        <v>15545.643887370994</v>
      </c>
      <c r="X247" s="32">
        <v>15496.841334412828</v>
      </c>
      <c r="Y247" s="32">
        <v>14773.913276184325</v>
      </c>
      <c r="Z247" s="32">
        <v>13108.522439576429</v>
      </c>
      <c r="AA247" s="32">
        <v>2.2478950749000002</v>
      </c>
      <c r="AB247" s="32">
        <v>2.2478950749000002</v>
      </c>
      <c r="AC247" s="32">
        <v>2.2478950748999988</v>
      </c>
      <c r="AD247" s="32">
        <v>144.54462010319978</v>
      </c>
      <c r="AE247" s="32">
        <v>259.77271854839864</v>
      </c>
      <c r="AF247" s="32">
        <v>373.16068233669984</v>
      </c>
      <c r="AG247" s="32">
        <v>0.30947473905663897</v>
      </c>
      <c r="AH247" s="32">
        <v>0.13458344817151999</v>
      </c>
      <c r="AI247" s="32">
        <v>7.7368684764159895E-2</v>
      </c>
      <c r="AJ247" s="32">
        <v>0.44081118656511997</v>
      </c>
      <c r="AK247" s="32">
        <v>0.89443356003312002</v>
      </c>
      <c r="AL247" s="32">
        <v>0.37863054639919902</v>
      </c>
      <c r="AM247" s="32">
        <v>5693.8483722181909</v>
      </c>
      <c r="AN247" s="32">
        <v>15147.928469418503</v>
      </c>
      <c r="AO247" s="32">
        <v>16623.940908387493</v>
      </c>
      <c r="AP247" s="32">
        <v>13162.059745279792</v>
      </c>
      <c r="AQ247" s="32">
        <v>16612.248198273832</v>
      </c>
      <c r="AR247" s="32">
        <v>25445.201557329194</v>
      </c>
      <c r="AS247" s="32">
        <v>10971.773755957998</v>
      </c>
      <c r="AT247" s="32">
        <v>11141.663858804</v>
      </c>
      <c r="AU247" s="32">
        <v>11694.986750569999</v>
      </c>
      <c r="AV247" s="32">
        <v>11752.930204121978</v>
      </c>
      <c r="AW247" s="32">
        <v>11727.331036176001</v>
      </c>
      <c r="AX247" s="32">
        <v>11938.899377145981</v>
      </c>
      <c r="AY247" s="32">
        <v>6730.2535967185495</v>
      </c>
      <c r="AZ247" s="32">
        <v>7949.7161170100217</v>
      </c>
      <c r="BA247" s="32">
        <v>8153.6867349950971</v>
      </c>
      <c r="BB247" s="32">
        <v>6761.4285583794244</v>
      </c>
      <c r="BC247" s="32">
        <v>6543.2938626634723</v>
      </c>
      <c r="BD247" s="32">
        <v>6186.3154501634735</v>
      </c>
    </row>
    <row r="248" spans="1:56" x14ac:dyDescent="0.3">
      <c r="A248">
        <v>1433</v>
      </c>
      <c r="B248" t="s">
        <v>800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296.76585598707453</v>
      </c>
      <c r="P248" s="32">
        <v>230.74538470993872</v>
      </c>
      <c r="Q248" s="32">
        <v>315.6225596233985</v>
      </c>
      <c r="R248" s="32">
        <v>226.99278728494969</v>
      </c>
      <c r="S248" s="32">
        <v>232.72448610386118</v>
      </c>
      <c r="T248" s="32">
        <v>249.42003148313191</v>
      </c>
      <c r="U248" s="32">
        <v>3785.3535602560091</v>
      </c>
      <c r="V248" s="32">
        <v>3767.5542540545339</v>
      </c>
      <c r="W248" s="32">
        <v>3694.4405048604131</v>
      </c>
      <c r="X248" s="32">
        <v>3663.7298035044187</v>
      </c>
      <c r="Y248" s="32">
        <v>3525.9470345008444</v>
      </c>
      <c r="Z248" s="32">
        <v>3128.2362734123526</v>
      </c>
      <c r="AA248" s="32">
        <v>3.7919032364999903</v>
      </c>
      <c r="AB248" s="32">
        <v>3.7919032364999903</v>
      </c>
      <c r="AC248" s="32">
        <v>3.7919032365000001</v>
      </c>
      <c r="AD248" s="32">
        <v>129.76225566809981</v>
      </c>
      <c r="AE248" s="32">
        <v>206.43906273059983</v>
      </c>
      <c r="AF248" s="32">
        <v>311.95237913769955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608.12287436533313</v>
      </c>
      <c r="AN248" s="32">
        <v>962.47867833260455</v>
      </c>
      <c r="AO248" s="32">
        <v>766.36045589473599</v>
      </c>
      <c r="AP248" s="32">
        <v>714.35206643170363</v>
      </c>
      <c r="AQ248" s="32">
        <v>571.2081415525156</v>
      </c>
      <c r="AR248" s="32">
        <v>567.03020089671668</v>
      </c>
      <c r="AS248" s="32">
        <v>10034.330368349991</v>
      </c>
      <c r="AT248" s="32">
        <v>9362.682291855981</v>
      </c>
      <c r="AU248" s="32">
        <v>9532.8477654420003</v>
      </c>
      <c r="AV248" s="32">
        <v>9571.2627829839694</v>
      </c>
      <c r="AW248" s="32">
        <v>9535.2365157259901</v>
      </c>
      <c r="AX248" s="32">
        <v>9669.57140789199</v>
      </c>
      <c r="AY248" s="32">
        <v>74.390688232845619</v>
      </c>
      <c r="AZ248" s="32">
        <v>71.923252069967546</v>
      </c>
      <c r="BA248" s="32">
        <v>66.030054906552976</v>
      </c>
      <c r="BB248" s="32">
        <v>57.17321065759392</v>
      </c>
      <c r="BC248" s="32">
        <v>55.115237017642634</v>
      </c>
      <c r="BD248" s="32">
        <v>53.38714419264263</v>
      </c>
    </row>
    <row r="249" spans="1:56" x14ac:dyDescent="0.3">
      <c r="A249">
        <v>1438</v>
      </c>
      <c r="B249" t="s">
        <v>611</v>
      </c>
      <c r="C249" s="32">
        <v>145930.95035658401</v>
      </c>
      <c r="D249" s="32">
        <v>221709.77799999999</v>
      </c>
      <c r="E249" s="32">
        <v>224152.31899999999</v>
      </c>
      <c r="F249" s="32">
        <v>241360.95</v>
      </c>
      <c r="G249" s="32">
        <v>228839.7</v>
      </c>
      <c r="H249" s="32">
        <v>246128.8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332.87821335193286</v>
      </c>
      <c r="P249" s="32">
        <v>284.6233687266876</v>
      </c>
      <c r="Q249" s="32">
        <v>378.20678117114977</v>
      </c>
      <c r="R249" s="32">
        <v>279.54728128464387</v>
      </c>
      <c r="S249" s="32">
        <v>364.27473226391481</v>
      </c>
      <c r="T249" s="32">
        <v>391.33288237664033</v>
      </c>
      <c r="U249" s="32">
        <v>6680.177415928556</v>
      </c>
      <c r="V249" s="32">
        <v>6619.5189732745594</v>
      </c>
      <c r="W249" s="32">
        <v>6662.1414095110349</v>
      </c>
      <c r="X249" s="32">
        <v>6863.1926331352943</v>
      </c>
      <c r="Y249" s="32">
        <v>6311.3607421444058</v>
      </c>
      <c r="Z249" s="32">
        <v>5603.2446220967167</v>
      </c>
      <c r="AA249" s="32">
        <v>40281.679533950293</v>
      </c>
      <c r="AB249" s="32">
        <v>40281.679533950293</v>
      </c>
      <c r="AC249" s="32">
        <v>40281.679533950359</v>
      </c>
      <c r="AD249" s="32">
        <v>37672.913685621948</v>
      </c>
      <c r="AE249" s="32">
        <v>36660.927821229052</v>
      </c>
      <c r="AF249" s="32">
        <v>42121.342616597562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295.84947665399898</v>
      </c>
      <c r="AN249" s="32">
        <v>2168.52115499099</v>
      </c>
      <c r="AO249" s="32">
        <v>1187.9314856699998</v>
      </c>
      <c r="AP249" s="32">
        <v>653.59832476199983</v>
      </c>
      <c r="AQ249" s="32">
        <v>473.25188991649901</v>
      </c>
      <c r="AR249" s="32">
        <v>96.129872106499889</v>
      </c>
      <c r="AS249" s="32">
        <v>4717.0971130209973</v>
      </c>
      <c r="AT249" s="32">
        <v>4357.2789568659991</v>
      </c>
      <c r="AU249" s="32">
        <v>4062.966330977998</v>
      </c>
      <c r="AV249" s="32">
        <v>3841.350608034988</v>
      </c>
      <c r="AW249" s="32">
        <v>3504.069647519987</v>
      </c>
      <c r="AX249" s="32">
        <v>3504.2281764710001</v>
      </c>
      <c r="AY249" s="32">
        <v>1084.443512109581</v>
      </c>
      <c r="AZ249" s="32">
        <v>883.44472552219395</v>
      </c>
      <c r="BA249" s="32">
        <v>470.53759692588795</v>
      </c>
      <c r="BB249" s="32">
        <v>448.46328310262317</v>
      </c>
      <c r="BC249" s="32">
        <v>350.66668464553408</v>
      </c>
      <c r="BD249" s="32">
        <v>364.33559072053305</v>
      </c>
    </row>
    <row r="250" spans="1:56" x14ac:dyDescent="0.3">
      <c r="A250">
        <v>1439</v>
      </c>
      <c r="B250" t="s">
        <v>977</v>
      </c>
      <c r="C250" s="32">
        <v>19834.790377461202</v>
      </c>
      <c r="D250" s="32">
        <v>13511.365286370801</v>
      </c>
      <c r="E250" s="32">
        <v>9494.1000085767992</v>
      </c>
      <c r="F250" s="32">
        <v>20532.168719837198</v>
      </c>
      <c r="G250" s="32">
        <v>17212.898680017501</v>
      </c>
      <c r="H250" s="32">
        <v>19584.662569313397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964.02365570800339</v>
      </c>
      <c r="P250" s="32">
        <v>540.3158660429616</v>
      </c>
      <c r="Q250" s="32">
        <v>689.82117259994902</v>
      </c>
      <c r="R250" s="32">
        <v>460.16804727442047</v>
      </c>
      <c r="S250" s="32">
        <v>649.20178925996663</v>
      </c>
      <c r="T250" s="32">
        <v>332.99730046979062</v>
      </c>
      <c r="U250" s="32">
        <v>6016.535107335817</v>
      </c>
      <c r="V250" s="32">
        <v>5970.6136854873785</v>
      </c>
      <c r="W250" s="32">
        <v>5930.5350353238637</v>
      </c>
      <c r="X250" s="32">
        <v>5943.2750520808841</v>
      </c>
      <c r="Y250" s="32">
        <v>5647.6182395447786</v>
      </c>
      <c r="Z250" s="32">
        <v>5038.302670452953</v>
      </c>
      <c r="AA250" s="32">
        <v>31798.137989565399</v>
      </c>
      <c r="AB250" s="32">
        <v>31798.137989565399</v>
      </c>
      <c r="AC250" s="32">
        <v>31798.137989565468</v>
      </c>
      <c r="AD250" s="32">
        <v>37966.174985909049</v>
      </c>
      <c r="AE250" s="32">
        <v>52495.27938191776</v>
      </c>
      <c r="AF250" s="32">
        <v>55161.722043586575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5302.3689695265002</v>
      </c>
      <c r="AN250" s="32">
        <v>6866.71924702049</v>
      </c>
      <c r="AO250" s="32">
        <v>7255.2114992899997</v>
      </c>
      <c r="AP250" s="32">
        <v>13290.6315946289</v>
      </c>
      <c r="AQ250" s="32">
        <v>11623.953760528899</v>
      </c>
      <c r="AR250" s="32">
        <v>54.262521528000001</v>
      </c>
      <c r="AS250" s="32">
        <v>1915.002488372</v>
      </c>
      <c r="AT250" s="32">
        <v>1670.5093306489998</v>
      </c>
      <c r="AU250" s="32">
        <v>1396.270035097999</v>
      </c>
      <c r="AV250" s="32">
        <v>1369.510040268998</v>
      </c>
      <c r="AW250" s="32">
        <v>1266.957405739</v>
      </c>
      <c r="AX250" s="32">
        <v>1331.691616426999</v>
      </c>
      <c r="AY250" s="32">
        <v>2672.3631898243216</v>
      </c>
      <c r="AZ250" s="32">
        <v>2183.5180739772773</v>
      </c>
      <c r="BA250" s="32">
        <v>1928.4925137036928</v>
      </c>
      <c r="BB250" s="32">
        <v>1713.4186443177296</v>
      </c>
      <c r="BC250" s="32">
        <v>1450.4900830767183</v>
      </c>
      <c r="BD250" s="32">
        <v>1696.731715576728</v>
      </c>
    </row>
    <row r="251" spans="1:56" x14ac:dyDescent="0.3">
      <c r="A251">
        <v>1441</v>
      </c>
      <c r="B251" t="s">
        <v>871</v>
      </c>
      <c r="C251" s="32">
        <v>0</v>
      </c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597.59001343760326</v>
      </c>
      <c r="P251" s="32">
        <v>5151.1838094642744</v>
      </c>
      <c r="Q251" s="32">
        <v>3800.0453150682697</v>
      </c>
      <c r="R251" s="32">
        <v>3660.8800006048155</v>
      </c>
      <c r="S251" s="32">
        <v>2012.2955991286494</v>
      </c>
      <c r="T251" s="32">
        <v>1816.8249227922015</v>
      </c>
      <c r="U251" s="32">
        <v>3068.4094056376193</v>
      </c>
      <c r="V251" s="32">
        <v>3018.4926906300639</v>
      </c>
      <c r="W251" s="32">
        <v>2969.9793209554782</v>
      </c>
      <c r="X251" s="32">
        <v>2923.7684295098438</v>
      </c>
      <c r="Y251" s="32">
        <v>2797.6964230556764</v>
      </c>
      <c r="Z251" s="32">
        <v>2479.835083080231</v>
      </c>
      <c r="AA251" s="32">
        <v>27279.094260632497</v>
      </c>
      <c r="AB251" s="32">
        <v>27279.094260632497</v>
      </c>
      <c r="AC251" s="32">
        <v>27279.094260632555</v>
      </c>
      <c r="AD251" s="32">
        <v>27699.86742665006</v>
      </c>
      <c r="AE251" s="32">
        <v>27184.474262421154</v>
      </c>
      <c r="AF251" s="32">
        <v>30541.712295527846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455.06456990899903</v>
      </c>
      <c r="AN251" s="32">
        <v>3938.1199995899897</v>
      </c>
      <c r="AO251" s="32">
        <v>4027.4351768679899</v>
      </c>
      <c r="AP251" s="32">
        <v>7178.0673434699902</v>
      </c>
      <c r="AQ251" s="32">
        <v>8700.1066989649917</v>
      </c>
      <c r="AR251" s="32">
        <v>8636.4421641445006</v>
      </c>
      <c r="AS251" s="32">
        <v>3959.040023356989</v>
      </c>
      <c r="AT251" s="32">
        <v>3951.9605864239984</v>
      </c>
      <c r="AU251" s="32">
        <v>4033.549690514998</v>
      </c>
      <c r="AV251" s="32">
        <v>4149.2822316559887</v>
      </c>
      <c r="AW251" s="32">
        <v>4112.3188799399995</v>
      </c>
      <c r="AX251" s="32">
        <v>3976.9365752449867</v>
      </c>
      <c r="AY251" s="32">
        <v>260.15744277414444</v>
      </c>
      <c r="AZ251" s="32">
        <v>137.29966352992602</v>
      </c>
      <c r="BA251" s="32">
        <v>75.497960877195723</v>
      </c>
      <c r="BB251" s="32">
        <v>112.8197616359455</v>
      </c>
      <c r="BC251" s="32">
        <v>16.104577361205589</v>
      </c>
      <c r="BD251" s="32">
        <v>104.2920773612055</v>
      </c>
    </row>
    <row r="252" spans="1:56" x14ac:dyDescent="0.3">
      <c r="A252">
        <v>1443</v>
      </c>
      <c r="B252" t="s">
        <v>625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653.85768601183338</v>
      </c>
      <c r="P252" s="32">
        <v>604.04931491283151</v>
      </c>
      <c r="Q252" s="32">
        <v>674.4364975155986</v>
      </c>
      <c r="R252" s="32">
        <v>355.56282156047007</v>
      </c>
      <c r="S252" s="32">
        <v>347.7970593028175</v>
      </c>
      <c r="T252" s="32">
        <v>383.62927297905918</v>
      </c>
      <c r="U252" s="32">
        <v>12710.813328802007</v>
      </c>
      <c r="V252" s="32">
        <v>12689.417739322917</v>
      </c>
      <c r="W252" s="32">
        <v>12544.804578776575</v>
      </c>
      <c r="X252" s="32">
        <v>12568.981162280346</v>
      </c>
      <c r="Y252" s="32">
        <v>12114.841065224318</v>
      </c>
      <c r="Z252" s="32">
        <v>10763.990323895465</v>
      </c>
      <c r="AA252" s="32">
        <v>1192.372645446</v>
      </c>
      <c r="AB252" s="32">
        <v>1192.372645446</v>
      </c>
      <c r="AC252" s="32">
        <v>1192.3726454459991</v>
      </c>
      <c r="AD252" s="32">
        <v>1021.3213818204989</v>
      </c>
      <c r="AE252" s="32">
        <v>1277.0164004899968</v>
      </c>
      <c r="AF252" s="32">
        <v>2290.7931457259897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1072.7445507435</v>
      </c>
      <c r="AN252" s="32">
        <v>963.52515484199978</v>
      </c>
      <c r="AO252" s="32">
        <v>836.43857473881621</v>
      </c>
      <c r="AP252" s="32">
        <v>925.09181219062498</v>
      </c>
      <c r="AQ252" s="32">
        <v>1202.6039026881128</v>
      </c>
      <c r="AR252" s="32">
        <v>731.92834548777921</v>
      </c>
      <c r="AS252" s="32">
        <v>11687.905979417978</v>
      </c>
      <c r="AT252" s="32">
        <v>10648.028902617989</v>
      </c>
      <c r="AU252" s="32">
        <v>11307.597727911971</v>
      </c>
      <c r="AV252" s="32">
        <v>11687.773459859998</v>
      </c>
      <c r="AW252" s="32">
        <v>11662.64940978598</v>
      </c>
      <c r="AX252" s="32">
        <v>11709.53715656</v>
      </c>
      <c r="AY252" s="32">
        <v>663.35657048429812</v>
      </c>
      <c r="AZ252" s="32">
        <v>585.36750953821002</v>
      </c>
      <c r="BA252" s="32">
        <v>635.40337111693088</v>
      </c>
      <c r="BB252" s="32">
        <v>466.69609056847918</v>
      </c>
      <c r="BC252" s="32">
        <v>477.11291308500893</v>
      </c>
      <c r="BD252" s="32">
        <v>463.87091876000892</v>
      </c>
    </row>
    <row r="253" spans="1:56" x14ac:dyDescent="0.3">
      <c r="A253">
        <v>1444</v>
      </c>
      <c r="B253" t="s">
        <v>711</v>
      </c>
      <c r="C253" s="32">
        <v>0</v>
      </c>
      <c r="D253" s="32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89.410670324317095</v>
      </c>
      <c r="P253" s="32">
        <v>78.227561722625353</v>
      </c>
      <c r="Q253" s="32">
        <v>101.9150269521368</v>
      </c>
      <c r="R253" s="32">
        <v>62.070252154954062</v>
      </c>
      <c r="S253" s="32">
        <v>66.533655360038779</v>
      </c>
      <c r="T253" s="32">
        <v>74.147846310799707</v>
      </c>
      <c r="U253" s="32">
        <v>7149.4753026427534</v>
      </c>
      <c r="V253" s="32">
        <v>7148.4233618903108</v>
      </c>
      <c r="W253" s="32">
        <v>7134.4359603379544</v>
      </c>
      <c r="X253" s="32">
        <v>7090.3645621428204</v>
      </c>
      <c r="Y253" s="32">
        <v>6855.8683312894955</v>
      </c>
      <c r="Z253" s="32">
        <v>6110.2126546435948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529.01575669049998</v>
      </c>
      <c r="AN253" s="32">
        <v>1831.3791628846002</v>
      </c>
      <c r="AO253" s="32">
        <v>576.47462351059994</v>
      </c>
      <c r="AP253" s="32">
        <v>178.51639301840001</v>
      </c>
      <c r="AQ253" s="32">
        <v>173.39189964240001</v>
      </c>
      <c r="AR253" s="32">
        <v>151.4564586921</v>
      </c>
      <c r="AS253" s="32">
        <v>6274.5217657680005</v>
      </c>
      <c r="AT253" s="32">
        <v>5999.0730636779999</v>
      </c>
      <c r="AU253" s="32">
        <v>6039.9819506439899</v>
      </c>
      <c r="AV253" s="32">
        <v>6074.9402499579892</v>
      </c>
      <c r="AW253" s="32">
        <v>6293.8827556139895</v>
      </c>
      <c r="AX253" s="32">
        <v>6683.3740903799899</v>
      </c>
      <c r="AY253" s="32">
        <v>68.323982812691114</v>
      </c>
      <c r="AZ253" s="32">
        <v>65.232588403096031</v>
      </c>
      <c r="BA253" s="32">
        <v>60.843557719729667</v>
      </c>
      <c r="BB253" s="32">
        <v>58.653485213683517</v>
      </c>
      <c r="BC253" s="32">
        <v>58.466300456370028</v>
      </c>
      <c r="BD253" s="32">
        <v>57.005663681370123</v>
      </c>
    </row>
    <row r="254" spans="1:56" x14ac:dyDescent="0.3">
      <c r="A254">
        <v>1445</v>
      </c>
      <c r="B254" t="s">
        <v>676</v>
      </c>
      <c r="C254" s="32">
        <v>1418.8794739999901</v>
      </c>
      <c r="D254" s="32">
        <v>937.4170008000001</v>
      </c>
      <c r="E254" s="32">
        <v>1010.7523444</v>
      </c>
      <c r="F254" s="32">
        <v>319.04904656000002</v>
      </c>
      <c r="G254" s="32">
        <v>231.34297618399998</v>
      </c>
      <c r="H254" s="32">
        <v>269.53308627999996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996.06079615878878</v>
      </c>
      <c r="P254" s="32">
        <v>811.03468272379166</v>
      </c>
      <c r="Q254" s="32">
        <v>795.50683691066877</v>
      </c>
      <c r="R254" s="32">
        <v>584.19154094000214</v>
      </c>
      <c r="S254" s="32">
        <v>988.49539317403787</v>
      </c>
      <c r="T254" s="32">
        <v>951.65309755406588</v>
      </c>
      <c r="U254" s="32">
        <v>12771.079151954636</v>
      </c>
      <c r="V254" s="32">
        <v>12942.90065816362</v>
      </c>
      <c r="W254" s="32">
        <v>13032.034969356659</v>
      </c>
      <c r="X254" s="32">
        <v>13251.682274864404</v>
      </c>
      <c r="Y254" s="32">
        <v>12659.239199174113</v>
      </c>
      <c r="Z254" s="32">
        <v>11133.44439326009</v>
      </c>
      <c r="AA254" s="32">
        <v>22.680403465999998</v>
      </c>
      <c r="AB254" s="32">
        <v>22.680403465999998</v>
      </c>
      <c r="AC254" s="32">
        <v>22.680403465999898</v>
      </c>
      <c r="AD254" s="32">
        <v>3.4230000592999996</v>
      </c>
      <c r="AE254" s="32">
        <v>42.240920178499998</v>
      </c>
      <c r="AF254" s="32">
        <v>4.4053436523999796</v>
      </c>
      <c r="AG254" s="32">
        <v>384.09482001581108</v>
      </c>
      <c r="AH254" s="32">
        <v>385.12027743347306</v>
      </c>
      <c r="AI254" s="32">
        <v>376.46989482364842</v>
      </c>
      <c r="AJ254" s="32">
        <v>375.19014486901807</v>
      </c>
      <c r="AK254" s="32">
        <v>358.28148504806188</v>
      </c>
      <c r="AL254" s="32">
        <v>370.04567627858279</v>
      </c>
      <c r="AM254" s="32">
        <v>1729.9601137464897</v>
      </c>
      <c r="AN254" s="32">
        <v>2258.9942904870004</v>
      </c>
      <c r="AO254" s="32">
        <v>1853.8414368664346</v>
      </c>
      <c r="AP254" s="32">
        <v>2107.4538194296101</v>
      </c>
      <c r="AQ254" s="32">
        <v>3679.1093324495378</v>
      </c>
      <c r="AR254" s="32">
        <v>3599.9207063524873</v>
      </c>
      <c r="AS254" s="32">
        <v>20309.916211363903</v>
      </c>
      <c r="AT254" s="32">
        <v>19454.101886481894</v>
      </c>
      <c r="AU254" s="32">
        <v>20411.526412339983</v>
      </c>
      <c r="AV254" s="32">
        <v>20327.553327249901</v>
      </c>
      <c r="AW254" s="32">
        <v>20887.134264489992</v>
      </c>
      <c r="AX254" s="32">
        <v>21192.91082289999</v>
      </c>
      <c r="AY254" s="32">
        <v>3996.9627689413419</v>
      </c>
      <c r="AZ254" s="32">
        <v>5448.9538694936309</v>
      </c>
      <c r="BA254" s="32">
        <v>4725.9095716869824</v>
      </c>
      <c r="BB254" s="32">
        <v>4597.3882487600595</v>
      </c>
      <c r="BC254" s="32">
        <v>4481.979658352433</v>
      </c>
      <c r="BD254" s="32">
        <v>4192.5028683524324</v>
      </c>
    </row>
    <row r="255" spans="1:56" x14ac:dyDescent="0.3">
      <c r="A255">
        <v>1449</v>
      </c>
      <c r="B255" t="s">
        <v>906</v>
      </c>
      <c r="C255" s="32">
        <v>3241.2616145199995</v>
      </c>
      <c r="D255" s="32">
        <v>1852.5145492000001</v>
      </c>
      <c r="E255" s="32">
        <v>2780.7283416200003</v>
      </c>
      <c r="F255" s="32">
        <v>2299.7364917239997</v>
      </c>
      <c r="G255" s="32">
        <v>2456.3613566007903</v>
      </c>
      <c r="H255" s="32">
        <v>2165.7614858823999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1341.1923347786608</v>
      </c>
      <c r="P255" s="32">
        <v>938.68653385912717</v>
      </c>
      <c r="Q255" s="32">
        <v>1046.2229252153722</v>
      </c>
      <c r="R255" s="32">
        <v>636.43378278502928</v>
      </c>
      <c r="S255" s="32">
        <v>430.85710606911528</v>
      </c>
      <c r="T255" s="32">
        <v>493.34548604984792</v>
      </c>
      <c r="U255" s="32">
        <v>26967.518135204649</v>
      </c>
      <c r="V255" s="32">
        <v>27016.585007906579</v>
      </c>
      <c r="W255" s="32">
        <v>27667.843908260485</v>
      </c>
      <c r="X255" s="32">
        <v>27919.313959436648</v>
      </c>
      <c r="Y255" s="32">
        <v>27028.094838216228</v>
      </c>
      <c r="Z255" s="32">
        <v>24190.547572266889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0.24216167700000002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8810.8103472722923</v>
      </c>
      <c r="AN255" s="32">
        <v>1881.3517898678901</v>
      </c>
      <c r="AO255" s="32">
        <v>2192.7965965827725</v>
      </c>
      <c r="AP255" s="32">
        <v>1024.498772783006</v>
      </c>
      <c r="AQ255" s="32">
        <v>991.68730152245826</v>
      </c>
      <c r="AR255" s="32">
        <v>1239.3542673597988</v>
      </c>
      <c r="AS255" s="32">
        <v>19366.607786739991</v>
      </c>
      <c r="AT255" s="32">
        <v>18099.637398346</v>
      </c>
      <c r="AU255" s="32">
        <v>18609.767298589981</v>
      </c>
      <c r="AV255" s="32">
        <v>18011.438080569998</v>
      </c>
      <c r="AW255" s="32">
        <v>18096.423385069902</v>
      </c>
      <c r="AX255" s="32">
        <v>18473.02547612998</v>
      </c>
      <c r="AY255" s="32">
        <v>652.07541657534284</v>
      </c>
      <c r="AZ255" s="32">
        <v>707.14100919219754</v>
      </c>
      <c r="BA255" s="32">
        <v>578.39542423390822</v>
      </c>
      <c r="BB255" s="32">
        <v>568.93369862637826</v>
      </c>
      <c r="BC255" s="32">
        <v>602.1605933263387</v>
      </c>
      <c r="BD255" s="32">
        <v>588.17616657633971</v>
      </c>
    </row>
    <row r="256" spans="1:56" x14ac:dyDescent="0.3">
      <c r="A256">
        <v>1502</v>
      </c>
      <c r="B256" t="s">
        <v>790</v>
      </c>
      <c r="C256" s="32">
        <v>1101.4515261619999</v>
      </c>
      <c r="D256" s="32">
        <v>1661.1248040199998</v>
      </c>
      <c r="E256" s="32">
        <v>1917.4670054399999</v>
      </c>
      <c r="F256" s="32">
        <v>1169.7759994789999</v>
      </c>
      <c r="G256" s="32">
        <v>709.60621844000002</v>
      </c>
      <c r="H256" s="32">
        <v>1383.1433274359997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3259.7510655552819</v>
      </c>
      <c r="P256" s="32">
        <v>4361.8040878159572</v>
      </c>
      <c r="Q256" s="32">
        <v>3162.7850126860394</v>
      </c>
      <c r="R256" s="32">
        <v>2570.569217882387</v>
      </c>
      <c r="S256" s="32">
        <v>2744.8857560707979</v>
      </c>
      <c r="T256" s="32">
        <v>2251.1089894240749</v>
      </c>
      <c r="U256" s="32">
        <v>23065.755563487503</v>
      </c>
      <c r="V256" s="32">
        <v>23059.375474008419</v>
      </c>
      <c r="W256" s="32">
        <v>22683.021088492878</v>
      </c>
      <c r="X256" s="32">
        <v>22798.788659557515</v>
      </c>
      <c r="Y256" s="32">
        <v>21382.300444464669</v>
      </c>
      <c r="Z256" s="32">
        <v>18930.460801673566</v>
      </c>
      <c r="AA256" s="32">
        <v>32609.698742104702</v>
      </c>
      <c r="AB256" s="32">
        <v>32609.698742104702</v>
      </c>
      <c r="AC256" s="32">
        <v>32609.69874210468</v>
      </c>
      <c r="AD256" s="32">
        <v>36190.616115293997</v>
      </c>
      <c r="AE256" s="32">
        <v>40496.138557315979</v>
      </c>
      <c r="AF256" s="32">
        <v>37550.253161434688</v>
      </c>
      <c r="AG256" s="32">
        <v>3949.1169603380263</v>
      </c>
      <c r="AH256" s="32">
        <v>4672.0847927971545</v>
      </c>
      <c r="AI256" s="32">
        <v>4805.2445844215981</v>
      </c>
      <c r="AJ256" s="32">
        <v>5183.0527884922476</v>
      </c>
      <c r="AK256" s="32">
        <v>4917.151421934851</v>
      </c>
      <c r="AL256" s="32">
        <v>4654.6795578535221</v>
      </c>
      <c r="AM256" s="32">
        <v>2205.7994588428</v>
      </c>
      <c r="AN256" s="32">
        <v>2555.9085363914996</v>
      </c>
      <c r="AO256" s="32">
        <v>2265.2151547322619</v>
      </c>
      <c r="AP256" s="32">
        <v>1232.9523484849276</v>
      </c>
      <c r="AQ256" s="32">
        <v>1187.4164497477645</v>
      </c>
      <c r="AR256" s="32">
        <v>959.21212601286334</v>
      </c>
      <c r="AS256" s="32">
        <v>6939.4049878939986</v>
      </c>
      <c r="AT256" s="32">
        <v>6502.3448685079893</v>
      </c>
      <c r="AU256" s="32">
        <v>6348.7049720819996</v>
      </c>
      <c r="AV256" s="32">
        <v>6500.5313161939994</v>
      </c>
      <c r="AW256" s="32">
        <v>6345.4889830839793</v>
      </c>
      <c r="AX256" s="32">
        <v>6309.2366668619798</v>
      </c>
      <c r="AY256" s="32">
        <v>19041.391055962071</v>
      </c>
      <c r="AZ256" s="32">
        <v>19395.025976912046</v>
      </c>
      <c r="BA256" s="32">
        <v>17173.330451123817</v>
      </c>
      <c r="BB256" s="32">
        <v>15183.361371409699</v>
      </c>
      <c r="BC256" s="32">
        <v>13422.151051110828</v>
      </c>
      <c r="BD256" s="32">
        <v>12254.371168610829</v>
      </c>
    </row>
    <row r="257" spans="1:56" x14ac:dyDescent="0.3">
      <c r="A257">
        <v>1504</v>
      </c>
      <c r="B257" t="s">
        <v>992</v>
      </c>
      <c r="C257" s="32">
        <v>3731.8963210697798</v>
      </c>
      <c r="D257" s="32">
        <v>9010.7993322877755</v>
      </c>
      <c r="E257" s="32">
        <v>7733.2336558611823</v>
      </c>
      <c r="F257" s="32">
        <v>5555.1420367621604</v>
      </c>
      <c r="G257" s="32">
        <v>5641.188042980536</v>
      </c>
      <c r="H257" s="32">
        <v>5788.2099847982645</v>
      </c>
      <c r="I257" s="32">
        <v>38686.747702399909</v>
      </c>
      <c r="J257" s="32">
        <v>39484.945777999899</v>
      </c>
      <c r="K257" s="32">
        <v>49348.373537799889</v>
      </c>
      <c r="L257" s="32">
        <v>55151.476772199894</v>
      </c>
      <c r="M257" s="32">
        <v>53170.119658199896</v>
      </c>
      <c r="N257" s="32">
        <v>55405.829579199904</v>
      </c>
      <c r="O257" s="32">
        <v>4507.29033425954</v>
      </c>
      <c r="P257" s="32">
        <v>18149.277075667051</v>
      </c>
      <c r="Q257" s="32">
        <v>11314.61542236784</v>
      </c>
      <c r="R257" s="32">
        <v>7574.7645265942247</v>
      </c>
      <c r="S257" s="32">
        <v>3762.9677280396181</v>
      </c>
      <c r="T257" s="32">
        <v>6708.7468114785806</v>
      </c>
      <c r="U257" s="32">
        <v>40198.843000482077</v>
      </c>
      <c r="V257" s="32">
        <v>40504.118281044488</v>
      </c>
      <c r="W257" s="32">
        <v>40104.830931314646</v>
      </c>
      <c r="X257" s="32">
        <v>40167.59718322174</v>
      </c>
      <c r="Y257" s="32">
        <v>37651.44167520904</v>
      </c>
      <c r="Z257" s="32">
        <v>33984.081028398592</v>
      </c>
      <c r="AA257" s="32">
        <v>38050.425630517602</v>
      </c>
      <c r="AB257" s="32">
        <v>38050.425630517602</v>
      </c>
      <c r="AC257" s="32">
        <v>38050.425630517544</v>
      </c>
      <c r="AD257" s="32">
        <v>70746.188459756973</v>
      </c>
      <c r="AE257" s="32">
        <v>82550.511721677758</v>
      </c>
      <c r="AF257" s="32">
        <v>72666.254923559158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7691.8852592868907</v>
      </c>
      <c r="AN257" s="32">
        <v>27120.434535606499</v>
      </c>
      <c r="AO257" s="32">
        <v>33802.446157332699</v>
      </c>
      <c r="AP257" s="32">
        <v>34354.219560568141</v>
      </c>
      <c r="AQ257" s="32">
        <v>31867.297572387153</v>
      </c>
      <c r="AR257" s="32">
        <v>18450.45078523261</v>
      </c>
      <c r="AS257" s="32">
        <v>762.49876882999888</v>
      </c>
      <c r="AT257" s="32">
        <v>736.04010111499906</v>
      </c>
      <c r="AU257" s="32">
        <v>743.70785207199901</v>
      </c>
      <c r="AV257" s="32">
        <v>827.51719122399902</v>
      </c>
      <c r="AW257" s="32">
        <v>809.28606789599894</v>
      </c>
      <c r="AX257" s="32">
        <v>767.78687138899886</v>
      </c>
      <c r="AY257" s="32">
        <v>11125.769502244539</v>
      </c>
      <c r="AZ257" s="32">
        <v>10500.514990894208</v>
      </c>
      <c r="BA257" s="32">
        <v>9238.9967138439661</v>
      </c>
      <c r="BB257" s="32">
        <v>8239.273120482987</v>
      </c>
      <c r="BC257" s="32">
        <v>7475.810637439914</v>
      </c>
      <c r="BD257" s="32">
        <v>7003.2426324399239</v>
      </c>
    </row>
    <row r="258" spans="1:56" x14ac:dyDescent="0.3">
      <c r="A258">
        <v>1505</v>
      </c>
      <c r="B258" t="s">
        <v>738</v>
      </c>
      <c r="C258" s="32">
        <v>8244.7691187619912</v>
      </c>
      <c r="D258" s="32">
        <v>11587.760498987989</v>
      </c>
      <c r="E258" s="32">
        <v>4594.3769800603995</v>
      </c>
      <c r="F258" s="32">
        <v>6849.18879723999</v>
      </c>
      <c r="G258" s="32">
        <v>3176.5775974837793</v>
      </c>
      <c r="H258" s="32">
        <v>1933.7390123939999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1923.6288519805069</v>
      </c>
      <c r="P258" s="32">
        <v>6150.3768549808028</v>
      </c>
      <c r="Q258" s="32">
        <v>3424.993945638897</v>
      </c>
      <c r="R258" s="32">
        <v>1184.8570238450759</v>
      </c>
      <c r="S258" s="32">
        <v>1052.1332574582618</v>
      </c>
      <c r="T258" s="32">
        <v>1075.1971018632703</v>
      </c>
      <c r="U258" s="32">
        <v>17633.000976336731</v>
      </c>
      <c r="V258" s="32">
        <v>17407.25234533113</v>
      </c>
      <c r="W258" s="32">
        <v>17227.646539395002</v>
      </c>
      <c r="X258" s="32">
        <v>16932.502819732472</v>
      </c>
      <c r="Y258" s="32">
        <v>16139.413399834661</v>
      </c>
      <c r="Z258" s="32">
        <v>14281.244754971465</v>
      </c>
      <c r="AA258" s="32">
        <v>58230.492781649395</v>
      </c>
      <c r="AB258" s="32">
        <v>58230.492781649395</v>
      </c>
      <c r="AC258" s="32">
        <v>58230.492781649373</v>
      </c>
      <c r="AD258" s="32">
        <v>56214.86937133647</v>
      </c>
      <c r="AE258" s="32">
        <v>42996.36433048817</v>
      </c>
      <c r="AF258" s="32">
        <v>43262.861576353847</v>
      </c>
      <c r="AG258" s="32">
        <v>3436.4172394928873</v>
      </c>
      <c r="AH258" s="32">
        <v>3790.4753966033932</v>
      </c>
      <c r="AI258" s="32">
        <v>3984.206171837207</v>
      </c>
      <c r="AJ258" s="32">
        <v>3672.4782616797429</v>
      </c>
      <c r="AK258" s="32">
        <v>2977.8174020275774</v>
      </c>
      <c r="AL258" s="32">
        <v>2547.7935234251913</v>
      </c>
      <c r="AM258" s="32">
        <v>4392.8181568316995</v>
      </c>
      <c r="AN258" s="32">
        <v>11005.369622793798</v>
      </c>
      <c r="AO258" s="32">
        <v>7438.5990119844446</v>
      </c>
      <c r="AP258" s="32">
        <v>2105.741538268207</v>
      </c>
      <c r="AQ258" s="32">
        <v>2866.9996475622916</v>
      </c>
      <c r="AR258" s="32">
        <v>3894.5214240098967</v>
      </c>
      <c r="AS258" s="32">
        <v>1848.0901248159989</v>
      </c>
      <c r="AT258" s="32">
        <v>1952.0499272839979</v>
      </c>
      <c r="AU258" s="32">
        <v>1913.105637719988</v>
      </c>
      <c r="AV258" s="32">
        <v>1790.3381744039898</v>
      </c>
      <c r="AW258" s="32">
        <v>1753.7175108609988</v>
      </c>
      <c r="AX258" s="32">
        <v>1567.1454799439987</v>
      </c>
      <c r="AY258" s="32">
        <v>4389.0213897227186</v>
      </c>
      <c r="AZ258" s="32">
        <v>3999.6190930047528</v>
      </c>
      <c r="BA258" s="32">
        <v>3420.2703267866505</v>
      </c>
      <c r="BB258" s="32">
        <v>3053.5922743492974</v>
      </c>
      <c r="BC258" s="32">
        <v>2852.1302173342474</v>
      </c>
      <c r="BD258" s="32">
        <v>2671.2878670842474</v>
      </c>
    </row>
    <row r="259" spans="1:56" x14ac:dyDescent="0.3">
      <c r="A259">
        <v>1511</v>
      </c>
      <c r="B259" t="s">
        <v>955</v>
      </c>
      <c r="C259" s="32">
        <v>3568.4743604</v>
      </c>
      <c r="D259" s="32">
        <v>4661.0637483</v>
      </c>
      <c r="E259" s="32">
        <v>3708.8024922</v>
      </c>
      <c r="F259" s="32">
        <v>2405.7135307678</v>
      </c>
      <c r="G259" s="32">
        <v>1824.3211034745</v>
      </c>
      <c r="H259" s="32">
        <v>1804.2825051882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473.76350308280951</v>
      </c>
      <c r="P259" s="32">
        <v>365.80908725431954</v>
      </c>
      <c r="Q259" s="32">
        <v>248.69128926575473</v>
      </c>
      <c r="R259" s="32">
        <v>218.00826229311443</v>
      </c>
      <c r="S259" s="32">
        <v>245.20662717744531</v>
      </c>
      <c r="T259" s="32">
        <v>246.31851173353829</v>
      </c>
      <c r="U259" s="32">
        <v>9892.3577364992489</v>
      </c>
      <c r="V259" s="32">
        <v>9817.1534459724135</v>
      </c>
      <c r="W259" s="32">
        <v>9728.8108518697409</v>
      </c>
      <c r="X259" s="32">
        <v>9652.4966769081748</v>
      </c>
      <c r="Y259" s="32">
        <v>9082.6078384566736</v>
      </c>
      <c r="Z259" s="32">
        <v>8037.34396817383</v>
      </c>
      <c r="AA259" s="32">
        <v>2260.5287544324001</v>
      </c>
      <c r="AB259" s="32">
        <v>2260.5287544324001</v>
      </c>
      <c r="AC259" s="32">
        <v>2260.5287544323965</v>
      </c>
      <c r="AD259" s="32">
        <v>3881.2823234938874</v>
      </c>
      <c r="AE259" s="32">
        <v>10874.590677382095</v>
      </c>
      <c r="AF259" s="32">
        <v>14557.637028906696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1181.8055161289897</v>
      </c>
      <c r="AN259" s="32">
        <v>44.619939924999997</v>
      </c>
      <c r="AO259" s="32">
        <v>65.597108199200008</v>
      </c>
      <c r="AP259" s="32">
        <v>10.767281040999992</v>
      </c>
      <c r="AQ259" s="32">
        <v>9.2669786594963401</v>
      </c>
      <c r="AR259" s="32">
        <v>38.739130108990885</v>
      </c>
      <c r="AS259" s="32">
        <v>9406.6418425039792</v>
      </c>
      <c r="AT259" s="32">
        <v>8888.2843999299803</v>
      </c>
      <c r="AU259" s="32">
        <v>8939.1421515979891</v>
      </c>
      <c r="AV259" s="32">
        <v>9083.2690154079792</v>
      </c>
      <c r="AW259" s="32">
        <v>9130.5359307539802</v>
      </c>
      <c r="AX259" s="32">
        <v>9468.1248814399914</v>
      </c>
      <c r="AY259" s="32">
        <v>639.11869549434607</v>
      </c>
      <c r="AZ259" s="32">
        <v>582.69999360033432</v>
      </c>
      <c r="BA259" s="32">
        <v>537.98449684322918</v>
      </c>
      <c r="BB259" s="32">
        <v>476.07665128989333</v>
      </c>
      <c r="BC259" s="32">
        <v>457.690910811126</v>
      </c>
      <c r="BD259" s="32">
        <v>431.66010231112602</v>
      </c>
    </row>
    <row r="260" spans="1:56" x14ac:dyDescent="0.3">
      <c r="A260">
        <v>1514</v>
      </c>
      <c r="B260" t="s">
        <v>861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231.58055533331358</v>
      </c>
      <c r="P260" s="32">
        <v>262.36052248584076</v>
      </c>
      <c r="Q260" s="32">
        <v>179.3128376020112</v>
      </c>
      <c r="R260" s="32">
        <v>153.29734825510249</v>
      </c>
      <c r="S260" s="32">
        <v>169.0165118445401</v>
      </c>
      <c r="T260" s="32">
        <v>169.39089332830821</v>
      </c>
      <c r="U260" s="32">
        <v>4647.6961173670425</v>
      </c>
      <c r="V260" s="32">
        <v>4550.4688067066245</v>
      </c>
      <c r="W260" s="32">
        <v>4475.5354084821201</v>
      </c>
      <c r="X260" s="32">
        <v>4373.0978879000731</v>
      </c>
      <c r="Y260" s="32">
        <v>4122.445355910495</v>
      </c>
      <c r="Z260" s="32">
        <v>3683.1544866609997</v>
      </c>
      <c r="AA260" s="32">
        <v>10891.1780065229</v>
      </c>
      <c r="AB260" s="32">
        <v>10891.1780065229</v>
      </c>
      <c r="AC260" s="32">
        <v>10891.178006522985</v>
      </c>
      <c r="AD260" s="32">
        <v>14060.633896048876</v>
      </c>
      <c r="AE260" s="32">
        <v>21920.044364557772</v>
      </c>
      <c r="AF260" s="32">
        <v>18663.832423586275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151.002117333999</v>
      </c>
      <c r="AN260" s="32">
        <v>82.618538432000008</v>
      </c>
      <c r="AO260" s="32">
        <v>83.818610666999888</v>
      </c>
      <c r="AP260" s="32">
        <v>58.454644189</v>
      </c>
      <c r="AQ260" s="32">
        <v>67.682521137999899</v>
      </c>
      <c r="AR260" s="32">
        <v>205.67970274399997</v>
      </c>
      <c r="AS260" s="32">
        <v>2994.6747141289989</v>
      </c>
      <c r="AT260" s="32">
        <v>2723.929851898989</v>
      </c>
      <c r="AU260" s="32">
        <v>2597.7885873800001</v>
      </c>
      <c r="AV260" s="32">
        <v>2245.6532859769991</v>
      </c>
      <c r="AW260" s="32">
        <v>2189.8328060409999</v>
      </c>
      <c r="AX260" s="32">
        <v>2200.0497069530002</v>
      </c>
      <c r="AY260" s="32">
        <v>93.196514918886365</v>
      </c>
      <c r="AZ260" s="32">
        <v>86.74419798870052</v>
      </c>
      <c r="BA260" s="32">
        <v>78.270898077802471</v>
      </c>
      <c r="BB260" s="32">
        <v>68.663304254888416</v>
      </c>
      <c r="BC260" s="32">
        <v>67.738305974724398</v>
      </c>
      <c r="BD260" s="32">
        <v>64.839030224724496</v>
      </c>
    </row>
    <row r="261" spans="1:56" x14ac:dyDescent="0.3">
      <c r="A261">
        <v>1515</v>
      </c>
      <c r="B261" t="s">
        <v>701</v>
      </c>
      <c r="C261" s="32">
        <v>6514.726117746799</v>
      </c>
      <c r="D261" s="32">
        <v>0</v>
      </c>
      <c r="E261" s="32">
        <v>0</v>
      </c>
      <c r="F261" s="32">
        <v>448.86969570959906</v>
      </c>
      <c r="G261" s="32">
        <v>361.82701984279998</v>
      </c>
      <c r="H261" s="32">
        <v>279.41084760919898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1249.6363653536398</v>
      </c>
      <c r="P261" s="32">
        <v>1051.6589834005288</v>
      </c>
      <c r="Q261" s="32">
        <v>1227.182444841668</v>
      </c>
      <c r="R261" s="32">
        <v>1074.3645215975348</v>
      </c>
      <c r="S261" s="32">
        <v>486.04812820883808</v>
      </c>
      <c r="T261" s="32">
        <v>476.53565215945321</v>
      </c>
      <c r="U261" s="32">
        <v>18580.40912510726</v>
      </c>
      <c r="V261" s="32">
        <v>18065.296808420051</v>
      </c>
      <c r="W261" s="32">
        <v>17647.705470770867</v>
      </c>
      <c r="X261" s="32">
        <v>17148.09353277765</v>
      </c>
      <c r="Y261" s="32">
        <v>16105.699251121085</v>
      </c>
      <c r="Z261" s="32">
        <v>14471.221775338825</v>
      </c>
      <c r="AA261" s="32">
        <v>51153.129556846092</v>
      </c>
      <c r="AB261" s="32">
        <v>51153.129556846092</v>
      </c>
      <c r="AC261" s="32">
        <v>51153.129556845946</v>
      </c>
      <c r="AD261" s="32">
        <v>53724.643758570382</v>
      </c>
      <c r="AE261" s="32">
        <v>60795.365943797849</v>
      </c>
      <c r="AF261" s="32">
        <v>68951.721287882392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1959.4346763229898</v>
      </c>
      <c r="AN261" s="32">
        <v>1826.8213451012896</v>
      </c>
      <c r="AO261" s="32">
        <v>5205.0953220985994</v>
      </c>
      <c r="AP261" s="32">
        <v>453.00228337499902</v>
      </c>
      <c r="AQ261" s="32">
        <v>12.5807729275</v>
      </c>
      <c r="AR261" s="32">
        <v>30.215619964299997</v>
      </c>
      <c r="AS261" s="32">
        <v>2532.5851886370001</v>
      </c>
      <c r="AT261" s="32">
        <v>2170.7578933439881</v>
      </c>
      <c r="AU261" s="32">
        <v>1988.090857612</v>
      </c>
      <c r="AV261" s="32">
        <v>2037.2640831539975</v>
      </c>
      <c r="AW261" s="32">
        <v>1993.8830963889991</v>
      </c>
      <c r="AX261" s="32">
        <v>1984.119710648999</v>
      </c>
      <c r="AY261" s="32">
        <v>877.11071464999907</v>
      </c>
      <c r="AZ261" s="32">
        <v>540.43383852499881</v>
      </c>
      <c r="BA261" s="32">
        <v>517.72957899999903</v>
      </c>
      <c r="BB261" s="32">
        <v>743.79279474999885</v>
      </c>
      <c r="BC261" s="32">
        <v>542.59825042499995</v>
      </c>
      <c r="BD261" s="32">
        <v>714.09611312499999</v>
      </c>
    </row>
    <row r="262" spans="1:56" x14ac:dyDescent="0.3">
      <c r="A262">
        <v>1516</v>
      </c>
      <c r="B262" t="s">
        <v>948</v>
      </c>
      <c r="C262" s="32">
        <v>0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656.77839942192224</v>
      </c>
      <c r="P262" s="32">
        <v>770.27518308196341</v>
      </c>
      <c r="Q262" s="32">
        <v>489.41606300266949</v>
      </c>
      <c r="R262" s="32">
        <v>364.1514283282296</v>
      </c>
      <c r="S262" s="32">
        <v>401.39650524492629</v>
      </c>
      <c r="T262" s="32">
        <v>394.69313894362381</v>
      </c>
      <c r="U262" s="32">
        <v>16594.615521899163</v>
      </c>
      <c r="V262" s="32">
        <v>16256.30111733119</v>
      </c>
      <c r="W262" s="32">
        <v>15993.063112343691</v>
      </c>
      <c r="X262" s="32">
        <v>15554.826073131966</v>
      </c>
      <c r="Y262" s="32">
        <v>14662.999415278045</v>
      </c>
      <c r="Z262" s="32">
        <v>13201.775431960927</v>
      </c>
      <c r="AA262" s="32">
        <v>11227.235168693202</v>
      </c>
      <c r="AB262" s="32">
        <v>11227.235168693202</v>
      </c>
      <c r="AC262" s="32">
        <v>11227.235168693267</v>
      </c>
      <c r="AD262" s="32">
        <v>23115.625408464464</v>
      </c>
      <c r="AE262" s="32">
        <v>29069.996484447282</v>
      </c>
      <c r="AF262" s="32">
        <v>23401.987242617968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518.09257803899891</v>
      </c>
      <c r="AN262" s="32">
        <v>724.4647097914999</v>
      </c>
      <c r="AO262" s="32">
        <v>778.31911749799997</v>
      </c>
      <c r="AP262" s="32">
        <v>372.01714624800007</v>
      </c>
      <c r="AQ262" s="32">
        <v>363.10644604849909</v>
      </c>
      <c r="AR262" s="32">
        <v>241.5374530835</v>
      </c>
      <c r="AS262" s="32">
        <v>2013.8268244699898</v>
      </c>
      <c r="AT262" s="32">
        <v>2067.7814352999899</v>
      </c>
      <c r="AU262" s="32">
        <v>2035.3796056919989</v>
      </c>
      <c r="AV262" s="32">
        <v>1907.1929342349879</v>
      </c>
      <c r="AW262" s="32">
        <v>1847.1302661949899</v>
      </c>
      <c r="AX262" s="32">
        <v>1859.616205806989</v>
      </c>
      <c r="AY262" s="32">
        <v>531.38273312293245</v>
      </c>
      <c r="AZ262" s="32">
        <v>481.14843534101766</v>
      </c>
      <c r="BA262" s="32">
        <v>424.25959778838671</v>
      </c>
      <c r="BB262" s="32">
        <v>375.38297907500203</v>
      </c>
      <c r="BC262" s="32">
        <v>349.7305826143122</v>
      </c>
      <c r="BD262" s="32">
        <v>331.32165941431322</v>
      </c>
    </row>
    <row r="263" spans="1:56" x14ac:dyDescent="0.3">
      <c r="A263">
        <v>1517</v>
      </c>
      <c r="B263" t="s">
        <v>693</v>
      </c>
      <c r="C263" s="32">
        <v>0</v>
      </c>
      <c r="D263" s="32">
        <v>0</v>
      </c>
      <c r="E263" s="32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411.43613025760772</v>
      </c>
      <c r="P263" s="32">
        <v>469.1185038356054</v>
      </c>
      <c r="Q263" s="32">
        <v>300.64362352936638</v>
      </c>
      <c r="R263" s="32">
        <v>251.87700572512571</v>
      </c>
      <c r="S263" s="32">
        <v>274.29021779911869</v>
      </c>
      <c r="T263" s="32">
        <v>272.46339395038422</v>
      </c>
      <c r="U263" s="32">
        <v>6982.3986164098478</v>
      </c>
      <c r="V263" s="32">
        <v>6859.8262072275802</v>
      </c>
      <c r="W263" s="32">
        <v>6748.4584808178224</v>
      </c>
      <c r="X263" s="32">
        <v>6583.1611709248973</v>
      </c>
      <c r="Y263" s="32">
        <v>6234.4366516814434</v>
      </c>
      <c r="Z263" s="32">
        <v>5614.7837319878927</v>
      </c>
      <c r="AA263" s="32">
        <v>4479.6129569571003</v>
      </c>
      <c r="AB263" s="32">
        <v>4479.6129569571003</v>
      </c>
      <c r="AC263" s="32">
        <v>4479.6129569570994</v>
      </c>
      <c r="AD263" s="32">
        <v>9549.9862143738883</v>
      </c>
      <c r="AE263" s="32">
        <v>16505.424303519296</v>
      </c>
      <c r="AF263" s="32">
        <v>21740.297435692995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358.72486193749995</v>
      </c>
      <c r="AN263" s="32">
        <v>533.46177803299997</v>
      </c>
      <c r="AO263" s="32">
        <v>521.90161791640003</v>
      </c>
      <c r="AP263" s="32">
        <v>337.66501988199906</v>
      </c>
      <c r="AQ263" s="32">
        <v>261.73050304999896</v>
      </c>
      <c r="AR263" s="32">
        <v>278.93907846099995</v>
      </c>
      <c r="AS263" s="32">
        <v>1625.700307444997</v>
      </c>
      <c r="AT263" s="32">
        <v>1391.3071281169989</v>
      </c>
      <c r="AU263" s="32">
        <v>1375.5065477799972</v>
      </c>
      <c r="AV263" s="32">
        <v>1327.7316266219991</v>
      </c>
      <c r="AW263" s="32">
        <v>1296.080100141997</v>
      </c>
      <c r="AX263" s="32">
        <v>1252.903256064998</v>
      </c>
      <c r="AY263" s="32">
        <v>3156.2987210005222</v>
      </c>
      <c r="AZ263" s="32">
        <v>3157.9810142818237</v>
      </c>
      <c r="BA263" s="32">
        <v>2588.4774510904249</v>
      </c>
      <c r="BB263" s="32">
        <v>2271.5581386069798</v>
      </c>
      <c r="BC263" s="32">
        <v>2123.6412493450725</v>
      </c>
      <c r="BD263" s="32">
        <v>1980.0360240950824</v>
      </c>
    </row>
    <row r="264" spans="1:56" x14ac:dyDescent="0.3">
      <c r="A264">
        <v>1519</v>
      </c>
      <c r="B264" t="s">
        <v>973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1057.1108914940464</v>
      </c>
      <c r="P264" s="32">
        <v>885.61675366186546</v>
      </c>
      <c r="Q264" s="32">
        <v>856.56620581533559</v>
      </c>
      <c r="R264" s="32">
        <v>625.35968850755501</v>
      </c>
      <c r="S264" s="32">
        <v>702.79663345683014</v>
      </c>
      <c r="T264" s="32">
        <v>674.3573094846106</v>
      </c>
      <c r="U264" s="32">
        <v>14345.196455200552</v>
      </c>
      <c r="V264" s="32">
        <v>14215.044898634127</v>
      </c>
      <c r="W264" s="32">
        <v>14147.177816859308</v>
      </c>
      <c r="X264" s="32">
        <v>13888.735807304458</v>
      </c>
      <c r="Y264" s="32">
        <v>13168.400317933492</v>
      </c>
      <c r="Z264" s="32">
        <v>11808.043342217905</v>
      </c>
      <c r="AA264" s="32">
        <v>5775.5937084113903</v>
      </c>
      <c r="AB264" s="32">
        <v>5775.5937084113903</v>
      </c>
      <c r="AC264" s="32">
        <v>5775.5937084113866</v>
      </c>
      <c r="AD264" s="32">
        <v>6569.5123562667977</v>
      </c>
      <c r="AE264" s="32">
        <v>8407.8125840844896</v>
      </c>
      <c r="AF264" s="32">
        <v>7584.3960934824981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1857.0935489869996</v>
      </c>
      <c r="AN264" s="32">
        <v>4136.5639097394996</v>
      </c>
      <c r="AO264" s="32">
        <v>1666.6636324260346</v>
      </c>
      <c r="AP264" s="32">
        <v>551.73718958202039</v>
      </c>
      <c r="AQ264" s="32">
        <v>691.20117223494049</v>
      </c>
      <c r="AR264" s="32">
        <v>1205.4803447297891</v>
      </c>
      <c r="AS264" s="32">
        <v>7324.9471116059794</v>
      </c>
      <c r="AT264" s="32">
        <v>7135.1990615039895</v>
      </c>
      <c r="AU264" s="32">
        <v>7124.1028821239897</v>
      </c>
      <c r="AV264" s="32">
        <v>7032.2417166719897</v>
      </c>
      <c r="AW264" s="32">
        <v>7000.9660167439888</v>
      </c>
      <c r="AX264" s="32">
        <v>7151.9411508939893</v>
      </c>
      <c r="AY264" s="32">
        <v>331.95223822992909</v>
      </c>
      <c r="AZ264" s="32">
        <v>306.00386488224552</v>
      </c>
      <c r="BA264" s="32">
        <v>281.6014975617399</v>
      </c>
      <c r="BB264" s="32">
        <v>268.24024845124899</v>
      </c>
      <c r="BC264" s="32">
        <v>262.73140424009893</v>
      </c>
      <c r="BD264" s="32">
        <v>253.76200686509893</v>
      </c>
    </row>
    <row r="265" spans="1:56" x14ac:dyDescent="0.3">
      <c r="A265">
        <v>1520</v>
      </c>
      <c r="B265" t="s">
        <v>984</v>
      </c>
      <c r="C265" s="32">
        <v>379.413550839599</v>
      </c>
      <c r="D265" s="32">
        <v>191.30959199999899</v>
      </c>
      <c r="E265" s="32">
        <v>248.38362027999898</v>
      </c>
      <c r="F265" s="32">
        <v>81.009273128800004</v>
      </c>
      <c r="G265" s="32">
        <v>58.880959919999995</v>
      </c>
      <c r="H265" s="32">
        <v>97.094795999999903</v>
      </c>
      <c r="I265" s="32">
        <v>0</v>
      </c>
      <c r="J265" s="32">
        <v>187.71628716586085</v>
      </c>
      <c r="K265" s="32">
        <v>87.997706305036502</v>
      </c>
      <c r="L265" s="32">
        <v>93.05698277584338</v>
      </c>
      <c r="M265" s="32">
        <v>120.15104784330725</v>
      </c>
      <c r="N265" s="32">
        <v>112.85019226066815</v>
      </c>
      <c r="O265" s="32">
        <v>909.49945518367053</v>
      </c>
      <c r="P265" s="32">
        <v>959.25433570759935</v>
      </c>
      <c r="Q265" s="32">
        <v>622.17640279934881</v>
      </c>
      <c r="R265" s="32">
        <v>544.80159254856198</v>
      </c>
      <c r="S265" s="32">
        <v>614.98044202669882</v>
      </c>
      <c r="T265" s="32">
        <v>600.94118976879804</v>
      </c>
      <c r="U265" s="32">
        <v>9720.72603300845</v>
      </c>
      <c r="V265" s="32">
        <v>9686.4848175310944</v>
      </c>
      <c r="W265" s="32">
        <v>9612.4766963408911</v>
      </c>
      <c r="X265" s="32">
        <v>9502.4339684128099</v>
      </c>
      <c r="Y265" s="32">
        <v>8932.6167151589907</v>
      </c>
      <c r="Z265" s="32">
        <v>8025.6914216996438</v>
      </c>
      <c r="AA265" s="32">
        <v>5394.9412819142999</v>
      </c>
      <c r="AB265" s="32">
        <v>5394.9412819142999</v>
      </c>
      <c r="AC265" s="32">
        <v>5394.941281914289</v>
      </c>
      <c r="AD265" s="32">
        <v>6464.8403145546972</v>
      </c>
      <c r="AE265" s="32">
        <v>12980.03533773179</v>
      </c>
      <c r="AF265" s="32">
        <v>9115.3274885982901</v>
      </c>
      <c r="AG265" s="32">
        <v>606.27442925471757</v>
      </c>
      <c r="AH265" s="32">
        <v>639.71326919387695</v>
      </c>
      <c r="AI265" s="32">
        <v>762.97510611970165</v>
      </c>
      <c r="AJ265" s="32">
        <v>794.93837440213974</v>
      </c>
      <c r="AK265" s="32">
        <v>633.59724321190458</v>
      </c>
      <c r="AL265" s="32">
        <v>621.45974345646584</v>
      </c>
      <c r="AM265" s="32">
        <v>1771.9923570107999</v>
      </c>
      <c r="AN265" s="32">
        <v>2253.2166228206902</v>
      </c>
      <c r="AO265" s="32">
        <v>2223.3880535849894</v>
      </c>
      <c r="AP265" s="32">
        <v>1787.4110332292787</v>
      </c>
      <c r="AQ265" s="32">
        <v>1697.6887819173655</v>
      </c>
      <c r="AR265" s="32">
        <v>2062.2405060685483</v>
      </c>
      <c r="AS265" s="32">
        <v>14624.490175255969</v>
      </c>
      <c r="AT265" s="32">
        <v>14129.04229986397</v>
      </c>
      <c r="AU265" s="32">
        <v>13927.303115553988</v>
      </c>
      <c r="AV265" s="32">
        <v>13979.95656498998</v>
      </c>
      <c r="AW265" s="32">
        <v>14002.015619311991</v>
      </c>
      <c r="AX265" s="32">
        <v>14684.547430675979</v>
      </c>
      <c r="AY265" s="32">
        <v>316.14531560403083</v>
      </c>
      <c r="AZ265" s="32">
        <v>220.50410426067026</v>
      </c>
      <c r="BA265" s="32">
        <v>343.30945804138815</v>
      </c>
      <c r="BB265" s="32">
        <v>294.53640041260235</v>
      </c>
      <c r="BC265" s="32">
        <v>294.58474231644021</v>
      </c>
      <c r="BD265" s="32">
        <v>266.34488896644132</v>
      </c>
    </row>
    <row r="266" spans="1:56" x14ac:dyDescent="0.3">
      <c r="A266">
        <v>1523</v>
      </c>
      <c r="B266" t="s">
        <v>983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36.667671799999894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163.33375071972571</v>
      </c>
      <c r="P266" s="32">
        <v>207.5768849276549</v>
      </c>
      <c r="Q266" s="32">
        <v>143.8430159308696</v>
      </c>
      <c r="R266" s="32">
        <v>125.72304396442281</v>
      </c>
      <c r="S266" s="32">
        <v>143.60183915488858</v>
      </c>
      <c r="T266" s="32">
        <v>148.6320171245554</v>
      </c>
      <c r="U266" s="32">
        <v>5859.1616768965014</v>
      </c>
      <c r="V266" s="32">
        <v>5782.350815147186</v>
      </c>
      <c r="W266" s="32">
        <v>5667.6436910248085</v>
      </c>
      <c r="X266" s="32">
        <v>5653.1673937110809</v>
      </c>
      <c r="Y266" s="32">
        <v>5318.3468477680208</v>
      </c>
      <c r="Z266" s="32">
        <v>4715.088658007784</v>
      </c>
      <c r="AA266" s="32">
        <v>994.58891170329991</v>
      </c>
      <c r="AB266" s="32">
        <v>994.58891170329991</v>
      </c>
      <c r="AC266" s="32">
        <v>994.58891170330003</v>
      </c>
      <c r="AD266" s="32">
        <v>528.74253011259873</v>
      </c>
      <c r="AE266" s="32">
        <v>555.73309426119988</v>
      </c>
      <c r="AF266" s="32">
        <v>620.83595874559899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186.10992763599998</v>
      </c>
      <c r="AN266" s="32">
        <v>572.500462242499</v>
      </c>
      <c r="AO266" s="32">
        <v>588.16540089679904</v>
      </c>
      <c r="AP266" s="32">
        <v>336.25043994479904</v>
      </c>
      <c r="AQ266" s="32">
        <v>493.77681907129994</v>
      </c>
      <c r="AR266" s="32">
        <v>389.50684650029893</v>
      </c>
      <c r="AS266" s="32">
        <v>2078.9741516749982</v>
      </c>
      <c r="AT266" s="32">
        <v>1848.2122271839971</v>
      </c>
      <c r="AU266" s="32">
        <v>2009.7633347219989</v>
      </c>
      <c r="AV266" s="32">
        <v>1934.5908999810001</v>
      </c>
      <c r="AW266" s="32">
        <v>1810.1231273609981</v>
      </c>
      <c r="AX266" s="32">
        <v>1792.6294474339979</v>
      </c>
      <c r="AY266" s="32">
        <v>66.584810806344052</v>
      </c>
      <c r="AZ266" s="32">
        <v>66.293194883694241</v>
      </c>
      <c r="BA266" s="32">
        <v>64.60876673126424</v>
      </c>
      <c r="BB266" s="32">
        <v>55.088350175960315</v>
      </c>
      <c r="BC266" s="32">
        <v>45.335543836247545</v>
      </c>
      <c r="BD266" s="32">
        <v>44.222228636247642</v>
      </c>
    </row>
    <row r="267" spans="1:56" x14ac:dyDescent="0.3">
      <c r="A267">
        <v>1524</v>
      </c>
      <c r="B267" t="s">
        <v>812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173.7597670166854</v>
      </c>
      <c r="P267" s="32">
        <v>186.76279695981509</v>
      </c>
      <c r="Q267" s="32">
        <v>136.43126951882601</v>
      </c>
      <c r="R267" s="32">
        <v>120.6713549442922</v>
      </c>
      <c r="S267" s="32">
        <v>140.21161302295511</v>
      </c>
      <c r="T267" s="32">
        <v>141.47588742454471</v>
      </c>
      <c r="U267" s="32">
        <v>2900.4976485884017</v>
      </c>
      <c r="V267" s="32">
        <v>2850.7317988576992</v>
      </c>
      <c r="W267" s="32">
        <v>2888.3892870995737</v>
      </c>
      <c r="X267" s="32">
        <v>2864.9874637464727</v>
      </c>
      <c r="Y267" s="32">
        <v>2697.7525842230316</v>
      </c>
      <c r="Z267" s="32">
        <v>2353.8328414926887</v>
      </c>
      <c r="AA267" s="32">
        <v>2.8662129691999998</v>
      </c>
      <c r="AB267" s="32">
        <v>2.8662129691999998</v>
      </c>
      <c r="AC267" s="32">
        <v>2.8662129691999998</v>
      </c>
      <c r="AD267" s="32">
        <v>348.74255791930005</v>
      </c>
      <c r="AE267" s="32">
        <v>2237.3902004332995</v>
      </c>
      <c r="AF267" s="32">
        <v>2226.4589886004892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159.33965846999999</v>
      </c>
      <c r="AN267" s="32">
        <v>211.07956860100001</v>
      </c>
      <c r="AO267" s="32">
        <v>199.17521851720002</v>
      </c>
      <c r="AP267" s="32">
        <v>214.108952591199</v>
      </c>
      <c r="AQ267" s="32">
        <v>226.66155803520002</v>
      </c>
      <c r="AR267" s="32">
        <v>201.41281298469997</v>
      </c>
      <c r="AS267" s="32">
        <v>6005.2689670119889</v>
      </c>
      <c r="AT267" s="32">
        <v>5317.8266398079877</v>
      </c>
      <c r="AU267" s="32">
        <v>5254.1768107019889</v>
      </c>
      <c r="AV267" s="32">
        <v>5431.611635977999</v>
      </c>
      <c r="AW267" s="32">
        <v>5425.2192143039883</v>
      </c>
      <c r="AX267" s="32">
        <v>5429.3921152539897</v>
      </c>
      <c r="AY267" s="32">
        <v>104.48579986513947</v>
      </c>
      <c r="AZ267" s="32">
        <v>97.166893418846172</v>
      </c>
      <c r="BA267" s="32">
        <v>83.179312064399397</v>
      </c>
      <c r="BB267" s="32">
        <v>76.202653405912258</v>
      </c>
      <c r="BC267" s="32">
        <v>72.590352108670189</v>
      </c>
      <c r="BD267" s="32">
        <v>69.404251058670084</v>
      </c>
    </row>
    <row r="268" spans="1:56" x14ac:dyDescent="0.3">
      <c r="A268">
        <v>1525</v>
      </c>
      <c r="B268" t="s">
        <v>905</v>
      </c>
      <c r="C268" s="32">
        <v>10.781535599999991</v>
      </c>
      <c r="D268" s="32">
        <v>47.185674639999903</v>
      </c>
      <c r="E268" s="32">
        <v>53.298030335999897</v>
      </c>
      <c r="F268" s="32">
        <v>65.693311451999975</v>
      </c>
      <c r="G268" s="32">
        <v>69.488297063999994</v>
      </c>
      <c r="H268" s="32">
        <v>50.101630243999999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708.03777373711409</v>
      </c>
      <c r="P268" s="32">
        <v>650.40227331604262</v>
      </c>
      <c r="Q268" s="32">
        <v>525.9418853223807</v>
      </c>
      <c r="R268" s="32">
        <v>412.03838635502734</v>
      </c>
      <c r="S268" s="32">
        <v>446.48448492549608</v>
      </c>
      <c r="T268" s="32">
        <v>461.62846863971458</v>
      </c>
      <c r="U268" s="32">
        <v>14130.753993976445</v>
      </c>
      <c r="V268" s="32">
        <v>14017.601872024525</v>
      </c>
      <c r="W268" s="32">
        <v>13662.694449645551</v>
      </c>
      <c r="X268" s="32">
        <v>13762.355355661019</v>
      </c>
      <c r="Y268" s="32">
        <v>12956.308830853646</v>
      </c>
      <c r="Z268" s="32">
        <v>11518.669460096566</v>
      </c>
      <c r="AA268" s="32">
        <v>49.7752273774</v>
      </c>
      <c r="AB268" s="32">
        <v>49.7752273774</v>
      </c>
      <c r="AC268" s="32">
        <v>49.775227377399879</v>
      </c>
      <c r="AD268" s="32">
        <v>558.01593986919875</v>
      </c>
      <c r="AE268" s="32">
        <v>13204.518514321389</v>
      </c>
      <c r="AF268" s="32">
        <v>13765.1928895869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1381.34375334469</v>
      </c>
      <c r="AN268" s="32">
        <v>1901.91903298169</v>
      </c>
      <c r="AO268" s="32">
        <v>1578.7430439501998</v>
      </c>
      <c r="AP268" s="32">
        <v>2035.0174027215726</v>
      </c>
      <c r="AQ268" s="32">
        <v>1669.6476083641564</v>
      </c>
      <c r="AR268" s="32">
        <v>1251.0669067533954</v>
      </c>
      <c r="AS268" s="32">
        <v>9052.4848224579982</v>
      </c>
      <c r="AT268" s="32">
        <v>8931.2428718739975</v>
      </c>
      <c r="AU268" s="32">
        <v>9147.55845794997</v>
      </c>
      <c r="AV268" s="32">
        <v>9250.7842905499892</v>
      </c>
      <c r="AW268" s="32">
        <v>9504.8081370519994</v>
      </c>
      <c r="AX268" s="32">
        <v>9867.745424511977</v>
      </c>
      <c r="AY268" s="32">
        <v>1399.5151172215603</v>
      </c>
      <c r="AZ268" s="32">
        <v>1280.0072815010524</v>
      </c>
      <c r="BA268" s="32">
        <v>1132.9714394262351</v>
      </c>
      <c r="BB268" s="32">
        <v>1027.3080394538588</v>
      </c>
      <c r="BC268" s="32">
        <v>968.72116785822823</v>
      </c>
      <c r="BD268" s="32">
        <v>915.99400510822727</v>
      </c>
    </row>
    <row r="269" spans="1:56" x14ac:dyDescent="0.3">
      <c r="A269">
        <v>1526</v>
      </c>
      <c r="B269" t="s">
        <v>901</v>
      </c>
      <c r="C269" s="32">
        <v>0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85.422454616837101</v>
      </c>
      <c r="P269" s="32">
        <v>105.0867823295379</v>
      </c>
      <c r="Q269" s="32">
        <v>78.05151502400723</v>
      </c>
      <c r="R269" s="32">
        <v>69.605762159813153</v>
      </c>
      <c r="S269" s="32">
        <v>81.470938582066012</v>
      </c>
      <c r="T269" s="32">
        <v>81.936676576096602</v>
      </c>
      <c r="U269" s="32">
        <v>1974.4958155466372</v>
      </c>
      <c r="V269" s="32">
        <v>1944.4065284483952</v>
      </c>
      <c r="W269" s="32">
        <v>1906.9030029639864</v>
      </c>
      <c r="X269" s="32">
        <v>1896.8695831545795</v>
      </c>
      <c r="Y269" s="32">
        <v>1785.2561949027661</v>
      </c>
      <c r="Z269" s="32">
        <v>1586.1586369969325</v>
      </c>
      <c r="AA269" s="32">
        <v>3581.6807535979901</v>
      </c>
      <c r="AB269" s="32">
        <v>3581.6807535979901</v>
      </c>
      <c r="AC269" s="32">
        <v>3581.6807535979879</v>
      </c>
      <c r="AD269" s="32">
        <v>4661.2948984983013</v>
      </c>
      <c r="AE269" s="32">
        <v>2000.5619468197901</v>
      </c>
      <c r="AF269" s="32">
        <v>2239.4955450557895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1.1589132049999979</v>
      </c>
      <c r="AN269" s="32">
        <v>14.43339298449999</v>
      </c>
      <c r="AO269" s="32">
        <v>10.403151708999998</v>
      </c>
      <c r="AP269" s="32">
        <v>28.623591959633188</v>
      </c>
      <c r="AQ269" s="32">
        <v>51.155988082842775</v>
      </c>
      <c r="AR269" s="32">
        <v>46.240275153711941</v>
      </c>
      <c r="AS269" s="32">
        <v>1904.814482154999</v>
      </c>
      <c r="AT269" s="32">
        <v>1893.0847719539988</v>
      </c>
      <c r="AU269" s="32">
        <v>1846.678585482998</v>
      </c>
      <c r="AV269" s="32">
        <v>1855.277051525999</v>
      </c>
      <c r="AW269" s="32">
        <v>1850.6907118640001</v>
      </c>
      <c r="AX269" s="32">
        <v>1916.6731740789901</v>
      </c>
      <c r="AY269" s="32">
        <v>311.15618270655398</v>
      </c>
      <c r="AZ269" s="32">
        <v>281.38618261547583</v>
      </c>
      <c r="BA269" s="32">
        <v>240.45128456477624</v>
      </c>
      <c r="BB269" s="32">
        <v>210.87507012426002</v>
      </c>
      <c r="BC269" s="32">
        <v>194.58576057496558</v>
      </c>
      <c r="BD269" s="32">
        <v>181.89749084996558</v>
      </c>
    </row>
    <row r="270" spans="1:56" x14ac:dyDescent="0.3">
      <c r="A270">
        <v>1528</v>
      </c>
      <c r="B270" t="s">
        <v>914</v>
      </c>
      <c r="C270" s="32">
        <v>0</v>
      </c>
      <c r="D270" s="32">
        <v>0</v>
      </c>
      <c r="E270" s="32">
        <v>0</v>
      </c>
      <c r="F270" s="32">
        <v>56.014085021999989</v>
      </c>
      <c r="G270" s="32">
        <v>114.5278724599999</v>
      </c>
      <c r="H270" s="32">
        <v>255.46584754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694.95242800273331</v>
      </c>
      <c r="P270" s="32">
        <v>777.35045088316974</v>
      </c>
      <c r="Q270" s="32">
        <v>579.9427559996393</v>
      </c>
      <c r="R270" s="32">
        <v>405.62710240313203</v>
      </c>
      <c r="S270" s="32">
        <v>479.62838152392322</v>
      </c>
      <c r="T270" s="32">
        <v>446.17994065140158</v>
      </c>
      <c r="U270" s="32">
        <v>8613.5828765920014</v>
      </c>
      <c r="V270" s="32">
        <v>8467.9418903053029</v>
      </c>
      <c r="W270" s="32">
        <v>8349.721118747786</v>
      </c>
      <c r="X270" s="32">
        <v>8066.2722910769835</v>
      </c>
      <c r="Y270" s="32">
        <v>7539.3506644186382</v>
      </c>
      <c r="Z270" s="32">
        <v>6771.6533609000035</v>
      </c>
      <c r="AA270" s="32">
        <v>6551.477764018</v>
      </c>
      <c r="AB270" s="32">
        <v>6551.477764018</v>
      </c>
      <c r="AC270" s="32">
        <v>6551.4777640180009</v>
      </c>
      <c r="AD270" s="32">
        <v>6459.6669063674881</v>
      </c>
      <c r="AE270" s="32">
        <v>6066.0158380698776</v>
      </c>
      <c r="AF270" s="32">
        <v>6546.9938324512777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1710.593886616</v>
      </c>
      <c r="AN270" s="32">
        <v>1523.63147197899</v>
      </c>
      <c r="AO270" s="32">
        <v>2963.6522627612349</v>
      </c>
      <c r="AP270" s="32">
        <v>1571.9327138012807</v>
      </c>
      <c r="AQ270" s="32">
        <v>1405.0619774989113</v>
      </c>
      <c r="AR270" s="32">
        <v>834.93192275422507</v>
      </c>
      <c r="AS270" s="32">
        <v>5057.3931164739988</v>
      </c>
      <c r="AT270" s="32">
        <v>4599.8357975239987</v>
      </c>
      <c r="AU270" s="32">
        <v>4375.8920392199989</v>
      </c>
      <c r="AV270" s="32">
        <v>4601.2498782479879</v>
      </c>
      <c r="AW270" s="32">
        <v>4763.5959076879972</v>
      </c>
      <c r="AX270" s="32">
        <v>4733.0894944979882</v>
      </c>
      <c r="AY270" s="32">
        <v>940.27794908847841</v>
      </c>
      <c r="AZ270" s="32">
        <v>856.3997845235001</v>
      </c>
      <c r="BA270" s="32">
        <v>735.83677473915259</v>
      </c>
      <c r="BB270" s="32">
        <v>654.25708789040254</v>
      </c>
      <c r="BC270" s="32">
        <v>608.48474421961453</v>
      </c>
      <c r="BD270" s="32">
        <v>570.22981471961543</v>
      </c>
    </row>
    <row r="271" spans="1:56" x14ac:dyDescent="0.3">
      <c r="A271">
        <v>1529</v>
      </c>
      <c r="B271" t="s">
        <v>883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334.89948691667843</v>
      </c>
      <c r="P271" s="32">
        <v>384.27341786604399</v>
      </c>
      <c r="Q271" s="32">
        <v>244.49010772338741</v>
      </c>
      <c r="R271" s="32">
        <v>215.84489300534892</v>
      </c>
      <c r="S271" s="32">
        <v>242.72745667890769</v>
      </c>
      <c r="T271" s="32">
        <v>243.54620456320691</v>
      </c>
      <c r="U271" s="32">
        <v>15830.519627488451</v>
      </c>
      <c r="V271" s="32">
        <v>15561.59363797343</v>
      </c>
      <c r="W271" s="32">
        <v>15264.173383647254</v>
      </c>
      <c r="X271" s="32">
        <v>15002.281222453375</v>
      </c>
      <c r="Y271" s="32">
        <v>14093.776062852225</v>
      </c>
      <c r="Z271" s="32">
        <v>12635.157095688452</v>
      </c>
      <c r="AA271" s="32">
        <v>108.09094168039999</v>
      </c>
      <c r="AB271" s="32">
        <v>108.09094168039999</v>
      </c>
      <c r="AC271" s="32">
        <v>108.09094168039989</v>
      </c>
      <c r="AD271" s="32">
        <v>379.1973403732996</v>
      </c>
      <c r="AE271" s="32">
        <v>388.70030940879997</v>
      </c>
      <c r="AF271" s="32">
        <v>436.55191319129989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130.56989398349998</v>
      </c>
      <c r="AN271" s="32">
        <v>295.82673548650001</v>
      </c>
      <c r="AO271" s="32">
        <v>251.20767288079901</v>
      </c>
      <c r="AP271" s="32">
        <v>256.8739734665383</v>
      </c>
      <c r="AQ271" s="32">
        <v>442.67973756642294</v>
      </c>
      <c r="AR271" s="32">
        <v>456.27190124228241</v>
      </c>
      <c r="AS271" s="32">
        <v>1674.307753123999</v>
      </c>
      <c r="AT271" s="32">
        <v>1445.0084416419982</v>
      </c>
      <c r="AU271" s="32">
        <v>1576.5169347509982</v>
      </c>
      <c r="AV271" s="32">
        <v>1586.8988025799972</v>
      </c>
      <c r="AW271" s="32">
        <v>1551.000345262999</v>
      </c>
      <c r="AX271" s="32">
        <v>1543.6666029049979</v>
      </c>
      <c r="AY271" s="32">
        <v>119.17307211986056</v>
      </c>
      <c r="AZ271" s="32">
        <v>113.45842005806293</v>
      </c>
      <c r="BA271" s="32">
        <v>108.1525004888768</v>
      </c>
      <c r="BB271" s="32">
        <v>103.14789985748796</v>
      </c>
      <c r="BC271" s="32">
        <v>101.06694080559684</v>
      </c>
      <c r="BD271" s="32">
        <v>98.736840505596959</v>
      </c>
    </row>
    <row r="272" spans="1:56" x14ac:dyDescent="0.3">
      <c r="A272">
        <v>1531</v>
      </c>
      <c r="B272" t="s">
        <v>907</v>
      </c>
      <c r="C272" s="32">
        <v>15804.56234543233</v>
      </c>
      <c r="D272" s="32">
        <v>11931.106150571894</v>
      </c>
      <c r="E272" s="32">
        <v>8343.2242425513414</v>
      </c>
      <c r="F272" s="32">
        <v>13694.353930491452</v>
      </c>
      <c r="G272" s="32">
        <v>11251.90050058415</v>
      </c>
      <c r="H272" s="32">
        <v>12400.243084869126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619.1088632113192</v>
      </c>
      <c r="P272" s="32">
        <v>715.24802574479259</v>
      </c>
      <c r="Q272" s="32">
        <v>498.07588280144154</v>
      </c>
      <c r="R272" s="32">
        <v>403.36686624426636</v>
      </c>
      <c r="S272" s="32">
        <v>441.2228186344571</v>
      </c>
      <c r="T272" s="32">
        <v>440.18996077039782</v>
      </c>
      <c r="U272" s="32">
        <v>9874.8682443900416</v>
      </c>
      <c r="V272" s="32">
        <v>9649.96247246846</v>
      </c>
      <c r="W272" s="32">
        <v>9442.2165665359717</v>
      </c>
      <c r="X272" s="32">
        <v>9193.4315557497084</v>
      </c>
      <c r="Y272" s="32">
        <v>8605.6630607243478</v>
      </c>
      <c r="Z272" s="32">
        <v>7728.7612172320742</v>
      </c>
      <c r="AA272" s="32">
        <v>24086.036801014601</v>
      </c>
      <c r="AB272" s="32">
        <v>24086.036801014601</v>
      </c>
      <c r="AC272" s="32">
        <v>24086.036801014663</v>
      </c>
      <c r="AD272" s="32">
        <v>26787.300462550902</v>
      </c>
      <c r="AE272" s="32">
        <v>33140.007244601089</v>
      </c>
      <c r="AF272" s="32">
        <v>32006.527105739595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109.53284073349997</v>
      </c>
      <c r="AN272" s="32">
        <v>120.93838228599998</v>
      </c>
      <c r="AO272" s="32">
        <v>138.26010319799903</v>
      </c>
      <c r="AP272" s="32">
        <v>65.957386698281013</v>
      </c>
      <c r="AQ272" s="32">
        <v>84.974334834921365</v>
      </c>
      <c r="AR272" s="32">
        <v>220.33250857241305</v>
      </c>
      <c r="AS272" s="32">
        <v>446.95860556599894</v>
      </c>
      <c r="AT272" s="32">
        <v>343.15510033399903</v>
      </c>
      <c r="AU272" s="32">
        <v>374.44769682899994</v>
      </c>
      <c r="AV272" s="32">
        <v>326.03973933599877</v>
      </c>
      <c r="AW272" s="32">
        <v>346.77254579999999</v>
      </c>
      <c r="AX272" s="32">
        <v>323.27315532699902</v>
      </c>
      <c r="AY272" s="32">
        <v>95.600546440244287</v>
      </c>
      <c r="AZ272" s="32">
        <v>553.72748286403737</v>
      </c>
      <c r="BA272" s="32">
        <v>377.60373887419263</v>
      </c>
      <c r="BB272" s="32">
        <v>368.26817647406256</v>
      </c>
      <c r="BC272" s="32">
        <v>556.68805652734693</v>
      </c>
      <c r="BD272" s="32">
        <v>555.17049980234708</v>
      </c>
    </row>
    <row r="273" spans="1:56" x14ac:dyDescent="0.3">
      <c r="A273">
        <v>1532</v>
      </c>
      <c r="B273" t="s">
        <v>670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477.74167692251388</v>
      </c>
      <c r="P273" s="32">
        <v>587.29357020173495</v>
      </c>
      <c r="Q273" s="32">
        <v>407.03964756076937</v>
      </c>
      <c r="R273" s="32">
        <v>342.02388398104245</v>
      </c>
      <c r="S273" s="32">
        <v>355.65123115103006</v>
      </c>
      <c r="T273" s="32">
        <v>385.67472010028899</v>
      </c>
      <c r="U273" s="32">
        <v>11316.885984862512</v>
      </c>
      <c r="V273" s="32">
        <v>10948.808958671443</v>
      </c>
      <c r="W273" s="32">
        <v>10637.755666328339</v>
      </c>
      <c r="X273" s="32">
        <v>10253.849379437059</v>
      </c>
      <c r="Y273" s="32">
        <v>9582.4684374437093</v>
      </c>
      <c r="Z273" s="32">
        <v>8654.6193928079792</v>
      </c>
      <c r="AA273" s="32">
        <v>22199.936559824499</v>
      </c>
      <c r="AB273" s="32">
        <v>22199.936559824499</v>
      </c>
      <c r="AC273" s="32">
        <v>22199.936559824557</v>
      </c>
      <c r="AD273" s="32">
        <v>21245.427339282774</v>
      </c>
      <c r="AE273" s="32">
        <v>21912.400516055979</v>
      </c>
      <c r="AF273" s="32">
        <v>24695.14371859848</v>
      </c>
      <c r="AG273" s="32">
        <v>9217.2021069102248</v>
      </c>
      <c r="AH273" s="32">
        <v>9745.8934025962753</v>
      </c>
      <c r="AI273" s="32">
        <v>11393.238416677912</v>
      </c>
      <c r="AJ273" s="32">
        <v>9953.9419032746773</v>
      </c>
      <c r="AK273" s="32">
        <v>9198.6521775692836</v>
      </c>
      <c r="AL273" s="32">
        <v>9902.8792322919162</v>
      </c>
      <c r="AM273" s="32">
        <v>576.03475847499999</v>
      </c>
      <c r="AN273" s="32">
        <v>804.09792550700001</v>
      </c>
      <c r="AO273" s="32">
        <v>2425.3519666279999</v>
      </c>
      <c r="AP273" s="32">
        <v>833.36358916199981</v>
      </c>
      <c r="AQ273" s="32">
        <v>763.07869697299907</v>
      </c>
      <c r="AR273" s="32">
        <v>418.78714861499998</v>
      </c>
      <c r="AS273" s="32">
        <v>4786.1412093659992</v>
      </c>
      <c r="AT273" s="32">
        <v>5044.2414530999886</v>
      </c>
      <c r="AU273" s="32">
        <v>5107.1407814499789</v>
      </c>
      <c r="AV273" s="32">
        <v>5037.8412479459885</v>
      </c>
      <c r="AW273" s="32">
        <v>5072.452093687979</v>
      </c>
      <c r="AX273" s="32">
        <v>4873.7253406939881</v>
      </c>
      <c r="AY273" s="32">
        <v>350.9141851031016</v>
      </c>
      <c r="AZ273" s="32">
        <v>322.91507133280089</v>
      </c>
      <c r="BA273" s="32">
        <v>292.50322741576844</v>
      </c>
      <c r="BB273" s="32">
        <v>268.18855808350094</v>
      </c>
      <c r="BC273" s="32">
        <v>253.50251218222758</v>
      </c>
      <c r="BD273" s="32">
        <v>242.37568525722656</v>
      </c>
    </row>
    <row r="274" spans="1:56" x14ac:dyDescent="0.3">
      <c r="A274">
        <v>1534</v>
      </c>
      <c r="B274" t="s">
        <v>692</v>
      </c>
      <c r="C274" s="32">
        <v>191.30959199999899</v>
      </c>
      <c r="D274" s="32">
        <v>807.35248399999898</v>
      </c>
      <c r="E274" s="32">
        <v>127.39821762799998</v>
      </c>
      <c r="F274" s="32">
        <v>429.68587324000003</v>
      </c>
      <c r="G274" s="32">
        <v>149.38785999999999</v>
      </c>
      <c r="H274" s="32">
        <v>101.80800535999998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944.56256799409539</v>
      </c>
      <c r="P274" s="32">
        <v>1208.9264640439355</v>
      </c>
      <c r="Q274" s="32">
        <v>1040.5626931594718</v>
      </c>
      <c r="R274" s="32">
        <v>906.52047226422621</v>
      </c>
      <c r="S274" s="32">
        <v>1010.1786348443624</v>
      </c>
      <c r="T274" s="32">
        <v>1115.4433313781726</v>
      </c>
      <c r="U274" s="32">
        <v>16885.324084502878</v>
      </c>
      <c r="V274" s="32">
        <v>16543.411136612591</v>
      </c>
      <c r="W274" s="32">
        <v>16197.563645955921</v>
      </c>
      <c r="X274" s="32">
        <v>16030.30448991545</v>
      </c>
      <c r="Y274" s="32">
        <v>15082.428929429176</v>
      </c>
      <c r="Z274" s="32">
        <v>13494.135800139657</v>
      </c>
      <c r="AA274" s="32">
        <v>30530.755407651199</v>
      </c>
      <c r="AB274" s="32">
        <v>30530.755407651199</v>
      </c>
      <c r="AC274" s="32">
        <v>30530.75540765117</v>
      </c>
      <c r="AD274" s="32">
        <v>35574.846164422182</v>
      </c>
      <c r="AE274" s="32">
        <v>36265.238763925649</v>
      </c>
      <c r="AF274" s="32">
        <v>44078.45733169157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500.20585174249999</v>
      </c>
      <c r="AN274" s="32">
        <v>554.90747955699885</v>
      </c>
      <c r="AO274" s="32">
        <v>498.36676680399904</v>
      </c>
      <c r="AP274" s="32">
        <v>284.89218406099991</v>
      </c>
      <c r="AQ274" s="32">
        <v>352.55031862899904</v>
      </c>
      <c r="AR274" s="32">
        <v>589.73643654071191</v>
      </c>
      <c r="AS274" s="32">
        <v>8189.993625099979</v>
      </c>
      <c r="AT274" s="32">
        <v>7943.2394838239879</v>
      </c>
      <c r="AU274" s="32">
        <v>8486.6701697459994</v>
      </c>
      <c r="AV274" s="32">
        <v>8351.0972054739905</v>
      </c>
      <c r="AW274" s="32">
        <v>7799.6960855819907</v>
      </c>
      <c r="AX274" s="32">
        <v>7981.368030917989</v>
      </c>
      <c r="AY274" s="32">
        <v>1243.6500843913925</v>
      </c>
      <c r="AZ274" s="32">
        <v>1180.8239025994237</v>
      </c>
      <c r="BA274" s="32">
        <v>1077.3775852162958</v>
      </c>
      <c r="BB274" s="32">
        <v>977.47284890773778</v>
      </c>
      <c r="BC274" s="32">
        <v>895.58168044932097</v>
      </c>
      <c r="BD274" s="32">
        <v>861.6309741993208</v>
      </c>
    </row>
    <row r="275" spans="1:56" x14ac:dyDescent="0.3">
      <c r="A275">
        <v>1535</v>
      </c>
      <c r="B275" t="s">
        <v>964</v>
      </c>
      <c r="C275" s="32">
        <v>420.31186793195587</v>
      </c>
      <c r="D275" s="32">
        <v>434.1583220270266</v>
      </c>
      <c r="E275" s="32">
        <v>436.85495756756694</v>
      </c>
      <c r="F275" s="32">
        <v>382.9222467567559</v>
      </c>
      <c r="G275" s="32">
        <v>439.55159310810728</v>
      </c>
      <c r="H275" s="32">
        <v>412.58523770270182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577.40166871625195</v>
      </c>
      <c r="P275" s="32">
        <v>726.18893862428899</v>
      </c>
      <c r="Q275" s="32">
        <v>734.8259934833668</v>
      </c>
      <c r="R275" s="32">
        <v>424.50237994545296</v>
      </c>
      <c r="S275" s="32">
        <v>509.91307685924431</v>
      </c>
      <c r="T275" s="32">
        <v>446.60966815055491</v>
      </c>
      <c r="U275" s="32">
        <v>15223.117082472669</v>
      </c>
      <c r="V275" s="32">
        <v>14853.711474544039</v>
      </c>
      <c r="W275" s="32">
        <v>14747.531012810819</v>
      </c>
      <c r="X275" s="32">
        <v>15143.245261581053</v>
      </c>
      <c r="Y275" s="32">
        <v>14156.836134290277</v>
      </c>
      <c r="Z275" s="32">
        <v>12524.234207414551</v>
      </c>
      <c r="AA275" s="32">
        <v>17820.836044615</v>
      </c>
      <c r="AB275" s="32">
        <v>17820.836044615</v>
      </c>
      <c r="AC275" s="32">
        <v>17820.836044615087</v>
      </c>
      <c r="AD275" s="32">
        <v>18201.486257481785</v>
      </c>
      <c r="AE275" s="32">
        <v>22483.654846320376</v>
      </c>
      <c r="AF275" s="32">
        <v>18068.086978300384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368.10301079999999</v>
      </c>
      <c r="AN275" s="32">
        <v>828.28278293539893</v>
      </c>
      <c r="AO275" s="32">
        <v>893.70977266939894</v>
      </c>
      <c r="AP275" s="32">
        <v>323.91884675443316</v>
      </c>
      <c r="AQ275" s="32">
        <v>816.34017883234162</v>
      </c>
      <c r="AR275" s="32">
        <v>848.20559154271086</v>
      </c>
      <c r="AS275" s="32">
        <v>10333.60454105198</v>
      </c>
      <c r="AT275" s="32">
        <v>10593.879890079977</v>
      </c>
      <c r="AU275" s="32">
        <v>10516.381556838</v>
      </c>
      <c r="AV275" s="32">
        <v>10723.746747257988</v>
      </c>
      <c r="AW275" s="32">
        <v>10940.423633395989</v>
      </c>
      <c r="AX275" s="32">
        <v>10841.23268010999</v>
      </c>
      <c r="AY275" s="32">
        <v>14272.337741214587</v>
      </c>
      <c r="AZ275" s="32">
        <v>13108.470352722048</v>
      </c>
      <c r="BA275" s="32">
        <v>11504.41261188251</v>
      </c>
      <c r="BB275" s="32">
        <v>10231.731202148158</v>
      </c>
      <c r="BC275" s="32">
        <v>9601.2841352264732</v>
      </c>
      <c r="BD275" s="32">
        <v>8950.8051777264627</v>
      </c>
    </row>
    <row r="276" spans="1:56" x14ac:dyDescent="0.3">
      <c r="A276">
        <v>1539</v>
      </c>
      <c r="B276" t="s">
        <v>837</v>
      </c>
      <c r="C276" s="32">
        <v>216.81753760000001</v>
      </c>
      <c r="D276" s="32">
        <v>242.32548319999898</v>
      </c>
      <c r="E276" s="32">
        <v>200.87507159999998</v>
      </c>
      <c r="F276" s="32">
        <v>187.48340015999898</v>
      </c>
      <c r="G276" s="32">
        <v>192.90383859999997</v>
      </c>
      <c r="H276" s="32">
        <v>190.99074267999899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1072.2420557888756</v>
      </c>
      <c r="P276" s="32">
        <v>1157.4777248854577</v>
      </c>
      <c r="Q276" s="32">
        <v>1097.5193298027989</v>
      </c>
      <c r="R276" s="32">
        <v>909.63346519360471</v>
      </c>
      <c r="S276" s="32">
        <v>928.54657286023189</v>
      </c>
      <c r="T276" s="32">
        <v>879.63592127832135</v>
      </c>
      <c r="U276" s="32">
        <v>14244.488848679157</v>
      </c>
      <c r="V276" s="32">
        <v>14054.818954107959</v>
      </c>
      <c r="W276" s="32">
        <v>13988.065817811876</v>
      </c>
      <c r="X276" s="32">
        <v>14001.138404241579</v>
      </c>
      <c r="Y276" s="32">
        <v>13267.919885568077</v>
      </c>
      <c r="Z276" s="32">
        <v>11696.550258324771</v>
      </c>
      <c r="AA276" s="32">
        <v>1612.6359197866</v>
      </c>
      <c r="AB276" s="32">
        <v>1612.6359197866</v>
      </c>
      <c r="AC276" s="32">
        <v>1612.6359197865995</v>
      </c>
      <c r="AD276" s="32">
        <v>2130.3207586315989</v>
      </c>
      <c r="AE276" s="32">
        <v>2828.7693043518975</v>
      </c>
      <c r="AF276" s="32">
        <v>2750.2930722963997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4292.4044672716991</v>
      </c>
      <c r="AN276" s="32">
        <v>4927.4369652055002</v>
      </c>
      <c r="AO276" s="32">
        <v>5185.6955585282003</v>
      </c>
      <c r="AP276" s="32">
        <v>4205.1264896647126</v>
      </c>
      <c r="AQ276" s="32">
        <v>4825.5761022502211</v>
      </c>
      <c r="AR276" s="32">
        <v>5072.911462684935</v>
      </c>
      <c r="AS276" s="32">
        <v>15885.52752342798</v>
      </c>
      <c r="AT276" s="32">
        <v>15585.24586265998</v>
      </c>
      <c r="AU276" s="32">
        <v>16182.86834087599</v>
      </c>
      <c r="AV276" s="32">
        <v>16093.87609641999</v>
      </c>
      <c r="AW276" s="32">
        <v>16401.087314321991</v>
      </c>
      <c r="AX276" s="32">
        <v>16492.33197647399</v>
      </c>
      <c r="AY276" s="32">
        <v>2373.1523839467718</v>
      </c>
      <c r="AZ276" s="32">
        <v>2146.1090443695343</v>
      </c>
      <c r="BA276" s="32">
        <v>1861.4149450938216</v>
      </c>
      <c r="BB276" s="32">
        <v>1640.7784002699118</v>
      </c>
      <c r="BC276" s="32">
        <v>1520.3250732954077</v>
      </c>
      <c r="BD276" s="32">
        <v>1423.5206697954077</v>
      </c>
    </row>
    <row r="277" spans="1:56" x14ac:dyDescent="0.3">
      <c r="A277">
        <v>1543</v>
      </c>
      <c r="B277" t="s">
        <v>807</v>
      </c>
      <c r="C277" s="32">
        <v>1756.6659765999898</v>
      </c>
      <c r="D277" s="32">
        <v>2861.01924013599</v>
      </c>
      <c r="E277" s="32">
        <v>2707.3160830270267</v>
      </c>
      <c r="F277" s="32">
        <v>2506.0347717999998</v>
      </c>
      <c r="G277" s="32">
        <v>2205.3285750999999</v>
      </c>
      <c r="H277" s="32">
        <v>2045.3571082999999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257.61517442227478</v>
      </c>
      <c r="P277" s="32">
        <v>319.85532331803199</v>
      </c>
      <c r="Q277" s="32">
        <v>233.19746070683331</v>
      </c>
      <c r="R277" s="32">
        <v>204.17428452766919</v>
      </c>
      <c r="S277" s="32">
        <v>241.6885189908779</v>
      </c>
      <c r="T277" s="32">
        <v>238.1747523034031</v>
      </c>
      <c r="U277" s="32">
        <v>5102.0162256624126</v>
      </c>
      <c r="V277" s="32">
        <v>5139.265837836836</v>
      </c>
      <c r="W277" s="32">
        <v>5063.2158546952087</v>
      </c>
      <c r="X277" s="32">
        <v>5048.2673794101311</v>
      </c>
      <c r="Y277" s="32">
        <v>4780.993128037162</v>
      </c>
      <c r="Z277" s="32">
        <v>4226.4344895746381</v>
      </c>
      <c r="AA277" s="32">
        <v>232.76113600449901</v>
      </c>
      <c r="AB277" s="32">
        <v>232.76113600449901</v>
      </c>
      <c r="AC277" s="32">
        <v>232.76113600449978</v>
      </c>
      <c r="AD277" s="32">
        <v>318.89406788119862</v>
      </c>
      <c r="AE277" s="32">
        <v>428.05558450229893</v>
      </c>
      <c r="AF277" s="32">
        <v>346.35737684599889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566.16856933140002</v>
      </c>
      <c r="AN277" s="32">
        <v>1132.7056678048982</v>
      </c>
      <c r="AO277" s="32">
        <v>819.3165780806072</v>
      </c>
      <c r="AP277" s="32">
        <v>312.95516771451167</v>
      </c>
      <c r="AQ277" s="32">
        <v>298.01385066213885</v>
      </c>
      <c r="AR277" s="32">
        <v>239.81632269613215</v>
      </c>
      <c r="AS277" s="32">
        <v>13185.053943903989</v>
      </c>
      <c r="AT277" s="32">
        <v>12487.322222351981</v>
      </c>
      <c r="AU277" s="32">
        <v>12027.890528301979</v>
      </c>
      <c r="AV277" s="32">
        <v>11606.115702065979</v>
      </c>
      <c r="AW277" s="32">
        <v>11611.836799746001</v>
      </c>
      <c r="AX277" s="32">
        <v>12019.033693736001</v>
      </c>
      <c r="AY277" s="32">
        <v>321.23531506559146</v>
      </c>
      <c r="AZ277" s="32">
        <v>289.73181144635788</v>
      </c>
      <c r="BA277" s="32">
        <v>248.92976674188583</v>
      </c>
      <c r="BB277" s="32">
        <v>219.22506790655271</v>
      </c>
      <c r="BC277" s="32">
        <v>202.9648703842806</v>
      </c>
      <c r="BD277" s="32">
        <v>191.16992680927959</v>
      </c>
    </row>
    <row r="278" spans="1:56" x14ac:dyDescent="0.3">
      <c r="A278">
        <v>1545</v>
      </c>
      <c r="B278" t="s">
        <v>786</v>
      </c>
      <c r="C278" s="32">
        <v>0</v>
      </c>
      <c r="D278" s="32">
        <v>350.734251999999</v>
      </c>
      <c r="E278" s="32">
        <v>1478.0260487999999</v>
      </c>
      <c r="F278" s="32">
        <v>455.23172627999998</v>
      </c>
      <c r="G278" s="32">
        <v>302.56130819999993</v>
      </c>
      <c r="H278" s="32">
        <v>861.10741960000007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147.7172446098848</v>
      </c>
      <c r="P278" s="32">
        <v>200.94229950038209</v>
      </c>
      <c r="Q278" s="32">
        <v>116.4087586338994</v>
      </c>
      <c r="R278" s="32">
        <v>103.526032548714</v>
      </c>
      <c r="S278" s="32">
        <v>109.7536698328805</v>
      </c>
      <c r="T278" s="32">
        <v>108.82499102632509</v>
      </c>
      <c r="U278" s="32">
        <v>3658.22219001746</v>
      </c>
      <c r="V278" s="32">
        <v>3640.3253138339778</v>
      </c>
      <c r="W278" s="32">
        <v>3628.3574107993618</v>
      </c>
      <c r="X278" s="32">
        <v>3577.7565839531171</v>
      </c>
      <c r="Y278" s="32">
        <v>3363.7381246044097</v>
      </c>
      <c r="Z278" s="32">
        <v>3001.7225387486274</v>
      </c>
      <c r="AA278" s="32">
        <v>10408.762065212399</v>
      </c>
      <c r="AB278" s="32">
        <v>10408.762065212399</v>
      </c>
      <c r="AC278" s="32">
        <v>10408.762065212386</v>
      </c>
      <c r="AD278" s="32">
        <v>12635.669129644288</v>
      </c>
      <c r="AE278" s="32">
        <v>12702.183742838184</v>
      </c>
      <c r="AF278" s="32">
        <v>11961.989593892979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497.48311800699992</v>
      </c>
      <c r="AN278" s="32">
        <v>811.60876078599892</v>
      </c>
      <c r="AO278" s="32">
        <v>650.02165259999902</v>
      </c>
      <c r="AP278" s="32">
        <v>665.47255510599905</v>
      </c>
      <c r="AQ278" s="32">
        <v>640.85138689599898</v>
      </c>
      <c r="AR278" s="32">
        <v>552.53488647449979</v>
      </c>
      <c r="AS278" s="32">
        <v>2350.0909477929999</v>
      </c>
      <c r="AT278" s="32">
        <v>2244.790419607999</v>
      </c>
      <c r="AU278" s="32">
        <v>2194.0723364109881</v>
      </c>
      <c r="AV278" s="32">
        <v>2171.3352437499998</v>
      </c>
      <c r="AW278" s="32">
        <v>2089.701133886997</v>
      </c>
      <c r="AX278" s="32">
        <v>2078.7304109209899</v>
      </c>
      <c r="AY278" s="32">
        <v>19.820363256154522</v>
      </c>
      <c r="AZ278" s="32">
        <v>19.28001937536667</v>
      </c>
      <c r="BA278" s="32">
        <v>94.848549013981938</v>
      </c>
      <c r="BB278" s="32">
        <v>22.798573999247996</v>
      </c>
      <c r="BC278" s="32">
        <v>21.348838856184535</v>
      </c>
      <c r="BD278" s="32">
        <v>21.311503356184534</v>
      </c>
    </row>
    <row r="279" spans="1:56" x14ac:dyDescent="0.3">
      <c r="A279">
        <v>1546</v>
      </c>
      <c r="B279" t="s">
        <v>865</v>
      </c>
      <c r="C279" s="32">
        <v>0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106.3596320859333</v>
      </c>
      <c r="P279" s="32">
        <v>150.72473803020159</v>
      </c>
      <c r="Q279" s="32">
        <v>96.860798763496305</v>
      </c>
      <c r="R279" s="32">
        <v>84.99774556063872</v>
      </c>
      <c r="S279" s="32">
        <v>94.514633019730695</v>
      </c>
      <c r="T279" s="32">
        <v>93.201613262919096</v>
      </c>
      <c r="U279" s="32">
        <v>585.91270610276536</v>
      </c>
      <c r="V279" s="32">
        <v>566.32365447758139</v>
      </c>
      <c r="W279" s="32">
        <v>564.65000601473594</v>
      </c>
      <c r="X279" s="32">
        <v>551.13093750926521</v>
      </c>
      <c r="Y279" s="32">
        <v>521.15972293953405</v>
      </c>
      <c r="Z279" s="32">
        <v>465.5437484920667</v>
      </c>
      <c r="AA279" s="32">
        <v>18466.9173169557</v>
      </c>
      <c r="AB279" s="32">
        <v>18466.9173169557</v>
      </c>
      <c r="AC279" s="32">
        <v>18466.917316955678</v>
      </c>
      <c r="AD279" s="32">
        <v>18495.621006450678</v>
      </c>
      <c r="AE279" s="32">
        <v>17115.999664976876</v>
      </c>
      <c r="AF279" s="32">
        <v>18597.02452491656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6.8533017624999895</v>
      </c>
      <c r="AN279" s="32">
        <v>2.5089594874999892</v>
      </c>
      <c r="AO279" s="32">
        <v>0.57311453999999995</v>
      </c>
      <c r="AP279" s="32">
        <v>60.588709090000009</v>
      </c>
      <c r="AQ279" s="32">
        <v>33.287244717499995</v>
      </c>
      <c r="AR279" s="32">
        <v>0.54859522749999889</v>
      </c>
      <c r="AS279" s="32">
        <v>2740.2442139209979</v>
      </c>
      <c r="AT279" s="32">
        <v>2740.9742244679983</v>
      </c>
      <c r="AU279" s="32">
        <v>2840.8823230949893</v>
      </c>
      <c r="AV279" s="32">
        <v>2738.450859695999</v>
      </c>
      <c r="AW279" s="32">
        <v>2726.2248493039897</v>
      </c>
      <c r="AX279" s="32">
        <v>2749.5282513139882</v>
      </c>
      <c r="AY279" s="32">
        <v>221.66794416601223</v>
      </c>
      <c r="AZ279" s="32">
        <v>202.07096319359226</v>
      </c>
      <c r="BA279" s="32">
        <v>175.76850433139677</v>
      </c>
      <c r="BB279" s="32">
        <v>156.95459214362228</v>
      </c>
      <c r="BC279" s="32">
        <v>146.58547944895719</v>
      </c>
      <c r="BD279" s="32">
        <v>137.55195719895616</v>
      </c>
    </row>
    <row r="280" spans="1:56" x14ac:dyDescent="0.3">
      <c r="A280">
        <v>1547</v>
      </c>
      <c r="B280" t="s">
        <v>589</v>
      </c>
      <c r="C280" s="32">
        <v>98407.079882025108</v>
      </c>
      <c r="D280" s="32">
        <v>186313.35080187512</v>
      </c>
      <c r="E280" s="32">
        <v>136727.6143176803</v>
      </c>
      <c r="F280" s="32">
        <v>130814.2454347272</v>
      </c>
      <c r="G280" s="32">
        <v>109493.24200505789</v>
      </c>
      <c r="H280" s="32">
        <v>102362.766457188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313.90127590572558</v>
      </c>
      <c r="P280" s="32">
        <v>365.45936580791818</v>
      </c>
      <c r="Q280" s="32">
        <v>265.95060837824866</v>
      </c>
      <c r="R280" s="32">
        <v>208.7553804301414</v>
      </c>
      <c r="S280" s="32">
        <v>235.39549650111221</v>
      </c>
      <c r="T280" s="32">
        <v>231.61348523330969</v>
      </c>
      <c r="U280" s="32">
        <v>1463.5360450644039</v>
      </c>
      <c r="V280" s="32">
        <v>1438.7962545145767</v>
      </c>
      <c r="W280" s="32">
        <v>1413.9149173160606</v>
      </c>
      <c r="X280" s="32">
        <v>1411.0602828025378</v>
      </c>
      <c r="Y280" s="32">
        <v>1320.3341046342873</v>
      </c>
      <c r="Z280" s="32">
        <v>1182.3326802584054</v>
      </c>
      <c r="AA280" s="32">
        <v>11078.250754363498</v>
      </c>
      <c r="AB280" s="32">
        <v>11078.250754363498</v>
      </c>
      <c r="AC280" s="32">
        <v>11078.250754363478</v>
      </c>
      <c r="AD280" s="32">
        <v>14500.358844845086</v>
      </c>
      <c r="AE280" s="32">
        <v>15921.520172141958</v>
      </c>
      <c r="AF280" s="32">
        <v>13824.205635934897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1053.2986990950001</v>
      </c>
      <c r="AN280" s="32">
        <v>422.08670812950004</v>
      </c>
      <c r="AO280" s="32">
        <v>267.918107343999</v>
      </c>
      <c r="AP280" s="32">
        <v>847.60678007593958</v>
      </c>
      <c r="AQ280" s="32">
        <v>634.52877996532288</v>
      </c>
      <c r="AR280" s="32">
        <v>403.92043551868238</v>
      </c>
      <c r="AS280" s="32">
        <v>5416.2532288159982</v>
      </c>
      <c r="AT280" s="32">
        <v>6277.67540060799</v>
      </c>
      <c r="AU280" s="32">
        <v>6687.6851216959976</v>
      </c>
      <c r="AV280" s="32">
        <v>6354.6399272259887</v>
      </c>
      <c r="AW280" s="32">
        <v>6198.9589559019978</v>
      </c>
      <c r="AX280" s="32">
        <v>5988.1372676779902</v>
      </c>
      <c r="AY280" s="32">
        <v>858.12059177098058</v>
      </c>
      <c r="AZ280" s="32">
        <v>778.51229464576761</v>
      </c>
      <c r="BA280" s="32">
        <v>702.26785131394956</v>
      </c>
      <c r="BB280" s="32">
        <v>620.47764399797654</v>
      </c>
      <c r="BC280" s="32">
        <v>589.17716001108397</v>
      </c>
      <c r="BD280" s="32">
        <v>555.00418276108394</v>
      </c>
    </row>
    <row r="281" spans="1:56" x14ac:dyDescent="0.3">
      <c r="A281">
        <v>1548</v>
      </c>
      <c r="B281" t="s">
        <v>660</v>
      </c>
      <c r="C281" s="32">
        <v>2276.922922050087</v>
      </c>
      <c r="D281" s="32">
        <v>4960.7818981945939</v>
      </c>
      <c r="E281" s="32">
        <v>2617.7867505572976</v>
      </c>
      <c r="F281" s="32">
        <v>2456.752613891892</v>
      </c>
      <c r="G281" s="32">
        <v>110.43841063243244</v>
      </c>
      <c r="H281" s="32">
        <v>13936.487382699999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2946.8958158228183</v>
      </c>
      <c r="P281" s="32">
        <v>2584.2407984201113</v>
      </c>
      <c r="Q281" s="32">
        <v>1740.0236815417015</v>
      </c>
      <c r="R281" s="32">
        <v>1145.9088004676632</v>
      </c>
      <c r="S281" s="32">
        <v>1045.1278072280797</v>
      </c>
      <c r="T281" s="32">
        <v>1177.9360033411201</v>
      </c>
      <c r="U281" s="32">
        <v>10730.423698883586</v>
      </c>
      <c r="V281" s="32">
        <v>10568.839229889934</v>
      </c>
      <c r="W281" s="32">
        <v>10464.879399292211</v>
      </c>
      <c r="X281" s="32">
        <v>10371.04722554048</v>
      </c>
      <c r="Y281" s="32">
        <v>9733.4763465202195</v>
      </c>
      <c r="Z281" s="32">
        <v>8666.3533801133672</v>
      </c>
      <c r="AA281" s="32">
        <v>25963.8526186495</v>
      </c>
      <c r="AB281" s="32">
        <v>25963.8526186495</v>
      </c>
      <c r="AC281" s="32">
        <v>25963.85261864946</v>
      </c>
      <c r="AD281" s="32">
        <v>28509.075208231676</v>
      </c>
      <c r="AE281" s="32">
        <v>27932.766919095266</v>
      </c>
      <c r="AF281" s="32">
        <v>29175.242554336746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3477.6433718860003</v>
      </c>
      <c r="AN281" s="32">
        <v>3944.7092993724905</v>
      </c>
      <c r="AO281" s="32">
        <v>4046.4962390022342</v>
      </c>
      <c r="AP281" s="32">
        <v>6590.2657503949404</v>
      </c>
      <c r="AQ281" s="32">
        <v>6025.2880154943241</v>
      </c>
      <c r="AR281" s="32">
        <v>4542.5777230311842</v>
      </c>
      <c r="AS281" s="32">
        <v>30334.378408189892</v>
      </c>
      <c r="AT281" s="32">
        <v>28554.275766679988</v>
      </c>
      <c r="AU281" s="32">
        <v>30082.772871939978</v>
      </c>
      <c r="AV281" s="32">
        <v>30397.327307589978</v>
      </c>
      <c r="AW281" s="32">
        <v>30466.093256109893</v>
      </c>
      <c r="AX281" s="32">
        <v>30906.236699339977</v>
      </c>
      <c r="AY281" s="32">
        <v>119.05554062479484</v>
      </c>
      <c r="AZ281" s="32">
        <v>113.39823372068462</v>
      </c>
      <c r="BA281" s="32">
        <v>121.6568742988505</v>
      </c>
      <c r="BB281" s="32">
        <v>121.68567890464959</v>
      </c>
      <c r="BC281" s="32">
        <v>122.23727850610811</v>
      </c>
      <c r="BD281" s="32">
        <v>121.78599678110821</v>
      </c>
    </row>
    <row r="282" spans="1:56" x14ac:dyDescent="0.3">
      <c r="A282">
        <v>1551</v>
      </c>
      <c r="B282" t="s">
        <v>626</v>
      </c>
      <c r="C282" s="32">
        <v>819.68188938999901</v>
      </c>
      <c r="D282" s="32">
        <v>769.38340916000004</v>
      </c>
      <c r="E282" s="32">
        <v>471.89699359999901</v>
      </c>
      <c r="F282" s="32">
        <v>417.69260919999903</v>
      </c>
      <c r="G282" s="32">
        <v>385.80767719999898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301.0579418275201</v>
      </c>
      <c r="P282" s="32">
        <v>419.09296461019818</v>
      </c>
      <c r="Q282" s="32">
        <v>355.33080545626518</v>
      </c>
      <c r="R282" s="32">
        <v>200.53504469032731</v>
      </c>
      <c r="S282" s="32">
        <v>213.44872995512682</v>
      </c>
      <c r="T282" s="32">
        <v>225.31961793004712</v>
      </c>
      <c r="U282" s="32">
        <v>4871.8601244623896</v>
      </c>
      <c r="V282" s="32">
        <v>4803.9471838808313</v>
      </c>
      <c r="W282" s="32">
        <v>4757.9921161803268</v>
      </c>
      <c r="X282" s="32">
        <v>4735.9470128020484</v>
      </c>
      <c r="Y282" s="32">
        <v>4484.6468059781473</v>
      </c>
      <c r="Z282" s="32">
        <v>3944.6879804911318</v>
      </c>
      <c r="AA282" s="32">
        <v>5405.9938742870891</v>
      </c>
      <c r="AB282" s="32">
        <v>5405.9938742870891</v>
      </c>
      <c r="AC282" s="32">
        <v>5405.9938742870936</v>
      </c>
      <c r="AD282" s="32">
        <v>6028.7576721343839</v>
      </c>
      <c r="AE282" s="32">
        <v>5522.6709805385835</v>
      </c>
      <c r="AF282" s="32">
        <v>5621.6111017746844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795.62188037407373</v>
      </c>
      <c r="AN282" s="32">
        <v>669.68207560704036</v>
      </c>
      <c r="AO282" s="32">
        <v>749.03096154112313</v>
      </c>
      <c r="AP282" s="32">
        <v>685.33781680042102</v>
      </c>
      <c r="AQ282" s="32">
        <v>815.00776551681815</v>
      </c>
      <c r="AR282" s="32">
        <v>500.16378288456241</v>
      </c>
      <c r="AS282" s="32">
        <v>8798.8820493660005</v>
      </c>
      <c r="AT282" s="32">
        <v>8792.2390338280002</v>
      </c>
      <c r="AU282" s="32">
        <v>10205.21887537598</v>
      </c>
      <c r="AV282" s="32">
        <v>9736.0344024799906</v>
      </c>
      <c r="AW282" s="32">
        <v>10309.060303207989</v>
      </c>
      <c r="AX282" s="32">
        <v>10451.81098509398</v>
      </c>
      <c r="AY282" s="32">
        <v>47.659493313163217</v>
      </c>
      <c r="AZ282" s="32">
        <v>23.749211987564127</v>
      </c>
      <c r="BA282" s="32">
        <v>23.863151729835835</v>
      </c>
      <c r="BB282" s="32">
        <v>25.528405884080005</v>
      </c>
      <c r="BC282" s="32">
        <v>25.70821455471879</v>
      </c>
      <c r="BD282" s="32">
        <v>25.70821455471879</v>
      </c>
    </row>
    <row r="283" spans="1:56" x14ac:dyDescent="0.3">
      <c r="A283">
        <v>1554</v>
      </c>
      <c r="B283" t="s">
        <v>595</v>
      </c>
      <c r="C283" s="32">
        <v>4914.1986753258388</v>
      </c>
      <c r="D283" s="32">
        <v>10787.308734470169</v>
      </c>
      <c r="E283" s="32">
        <v>13496.621556653954</v>
      </c>
      <c r="F283" s="32">
        <v>12954.804509615893</v>
      </c>
      <c r="G283" s="32">
        <v>11916.395098403169</v>
      </c>
      <c r="H283" s="32">
        <v>10998.142672754377</v>
      </c>
      <c r="I283" s="32">
        <v>18809.712398763899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498.92643163089497</v>
      </c>
      <c r="P283" s="32">
        <v>938.13506552113518</v>
      </c>
      <c r="Q283" s="32">
        <v>424.44146574817313</v>
      </c>
      <c r="R283" s="32">
        <v>340.5101804203747</v>
      </c>
      <c r="S283" s="32">
        <v>373.40032312553507</v>
      </c>
      <c r="T283" s="32">
        <v>371.7932573724031</v>
      </c>
      <c r="U283" s="32">
        <v>7073.8061555054146</v>
      </c>
      <c r="V283" s="32">
        <v>6838.5010139985989</v>
      </c>
      <c r="W283" s="32">
        <v>6770.9439391779688</v>
      </c>
      <c r="X283" s="32">
        <v>6569.7483498565389</v>
      </c>
      <c r="Y283" s="32">
        <v>6164.8520636872245</v>
      </c>
      <c r="Z283" s="32">
        <v>5422.5134419507604</v>
      </c>
      <c r="AA283" s="32">
        <v>22280.461876520698</v>
      </c>
      <c r="AB283" s="32">
        <v>22280.461876520698</v>
      </c>
      <c r="AC283" s="32">
        <v>22280.461876520676</v>
      </c>
      <c r="AD283" s="32">
        <v>38203.832462942788</v>
      </c>
      <c r="AE283" s="32">
        <v>42409.379539714071</v>
      </c>
      <c r="AF283" s="32">
        <v>35549.887881247574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2026.6309914764902</v>
      </c>
      <c r="AN283" s="32">
        <v>2536.0432421259998</v>
      </c>
      <c r="AO283" s="32">
        <v>2869.9856593090003</v>
      </c>
      <c r="AP283" s="32">
        <v>2984.8422836228001</v>
      </c>
      <c r="AQ283" s="32">
        <v>2881.3620561349971</v>
      </c>
      <c r="AR283" s="32">
        <v>2308.9721292354907</v>
      </c>
      <c r="AS283" s="32">
        <v>11177.30792698599</v>
      </c>
      <c r="AT283" s="32">
        <v>10234.078004313978</v>
      </c>
      <c r="AU283" s="32">
        <v>10538.298526781989</v>
      </c>
      <c r="AV283" s="32">
        <v>10366.402420410001</v>
      </c>
      <c r="AW283" s="32">
        <v>10034.06729093799</v>
      </c>
      <c r="AX283" s="32">
        <v>10116.778140359991</v>
      </c>
      <c r="AY283" s="32">
        <v>196.19987222499901</v>
      </c>
      <c r="AZ283" s="32">
        <v>177.6620482999999</v>
      </c>
      <c r="BA283" s="32">
        <v>156.36639964999989</v>
      </c>
      <c r="BB283" s="32">
        <v>141.28434502499999</v>
      </c>
      <c r="BC283" s="32">
        <v>132.12373295</v>
      </c>
      <c r="BD283" s="32">
        <v>126.5474123499999</v>
      </c>
    </row>
    <row r="284" spans="1:56" x14ac:dyDescent="0.3">
      <c r="A284">
        <v>1557</v>
      </c>
      <c r="B284" t="s">
        <v>671</v>
      </c>
      <c r="C284" s="32">
        <v>0</v>
      </c>
      <c r="D284" s="32">
        <v>191.30959199999899</v>
      </c>
      <c r="E284" s="32">
        <v>99.480987839999898</v>
      </c>
      <c r="F284" s="32">
        <v>172.1786328</v>
      </c>
      <c r="G284" s="32">
        <v>9.5654795999999891</v>
      </c>
      <c r="H284" s="32">
        <v>17.536712599999898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224.04269012501621</v>
      </c>
      <c r="P284" s="32">
        <v>274.97645783800226</v>
      </c>
      <c r="Q284" s="32">
        <v>187.4920523972049</v>
      </c>
      <c r="R284" s="32">
        <v>198.34505128171909</v>
      </c>
      <c r="S284" s="32">
        <v>223.76842629680979</v>
      </c>
      <c r="T284" s="32">
        <v>191.97731637477492</v>
      </c>
      <c r="U284" s="32">
        <v>9951.4067686919498</v>
      </c>
      <c r="V284" s="32">
        <v>9897.6346826068893</v>
      </c>
      <c r="W284" s="32">
        <v>9878.4970818848396</v>
      </c>
      <c r="X284" s="32">
        <v>9898.7277392785745</v>
      </c>
      <c r="Y284" s="32">
        <v>9349.7626857341729</v>
      </c>
      <c r="Z284" s="32">
        <v>8139.1263033647529</v>
      </c>
      <c r="AA284" s="32">
        <v>2000.3249870708999</v>
      </c>
      <c r="AB284" s="32">
        <v>2000.3249870708999</v>
      </c>
      <c r="AC284" s="32">
        <v>2000.3249870709001</v>
      </c>
      <c r="AD284" s="32">
        <v>2494.0846655567975</v>
      </c>
      <c r="AE284" s="32">
        <v>2732.6487358512959</v>
      </c>
      <c r="AF284" s="32">
        <v>4943.1615591598984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377.13757323969992</v>
      </c>
      <c r="AN284" s="32">
        <v>1792.2979432101999</v>
      </c>
      <c r="AO284" s="32">
        <v>836.60226833199999</v>
      </c>
      <c r="AP284" s="32">
        <v>49.316926584511769</v>
      </c>
      <c r="AQ284" s="32">
        <v>69.931486584986814</v>
      </c>
      <c r="AR284" s="32">
        <v>67.912727280269593</v>
      </c>
      <c r="AS284" s="32">
        <v>14734.806994575978</v>
      </c>
      <c r="AT284" s="32">
        <v>14060.414690831989</v>
      </c>
      <c r="AU284" s="32">
        <v>13984.171227821978</v>
      </c>
      <c r="AV284" s="32">
        <v>14054.899097491969</v>
      </c>
      <c r="AW284" s="32">
        <v>13902.143410611989</v>
      </c>
      <c r="AX284" s="32">
        <v>13824.17500938599</v>
      </c>
      <c r="AY284" s="32">
        <v>26.309163796820414</v>
      </c>
      <c r="AZ284" s="32">
        <v>28.185029924650983</v>
      </c>
      <c r="BA284" s="32">
        <v>18.894044529212323</v>
      </c>
      <c r="BB284" s="32">
        <v>19.592232683360631</v>
      </c>
      <c r="BC284" s="32">
        <v>21.24155637676807</v>
      </c>
      <c r="BD284" s="32">
        <v>21.204220876768069</v>
      </c>
    </row>
    <row r="285" spans="1:56" x14ac:dyDescent="0.3">
      <c r="A285">
        <v>1560</v>
      </c>
      <c r="B285" t="s">
        <v>927</v>
      </c>
      <c r="C285" s="32">
        <v>250.45726416000002</v>
      </c>
      <c r="D285" s="32">
        <v>1.221416422399999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489.64822709359953</v>
      </c>
      <c r="P285" s="32">
        <v>461.93568699684903</v>
      </c>
      <c r="Q285" s="32">
        <v>364.59212735469868</v>
      </c>
      <c r="R285" s="32">
        <v>272.96559036390676</v>
      </c>
      <c r="S285" s="32">
        <v>299.53970113530778</v>
      </c>
      <c r="T285" s="32">
        <v>317.58682854752993</v>
      </c>
      <c r="U285" s="32">
        <v>5986.8360469624195</v>
      </c>
      <c r="V285" s="32">
        <v>5936.1080543928656</v>
      </c>
      <c r="W285" s="32">
        <v>5949.9163228985653</v>
      </c>
      <c r="X285" s="32">
        <v>5850.6581945909911</v>
      </c>
      <c r="Y285" s="32">
        <v>5583.9804144187383</v>
      </c>
      <c r="Z285" s="32">
        <v>4922.4608391538586</v>
      </c>
      <c r="AA285" s="32">
        <v>5922.8967504945904</v>
      </c>
      <c r="AB285" s="32">
        <v>5922.8967504945904</v>
      </c>
      <c r="AC285" s="32">
        <v>5922.8967504945795</v>
      </c>
      <c r="AD285" s="32">
        <v>5021.6106807598881</v>
      </c>
      <c r="AE285" s="32">
        <v>6778.6723496484983</v>
      </c>
      <c r="AF285" s="32">
        <v>4639.0340102208975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1640.8208512008339</v>
      </c>
      <c r="AN285" s="32">
        <v>1694.4481313110045</v>
      </c>
      <c r="AO285" s="32">
        <v>1343.9947367228824</v>
      </c>
      <c r="AP285" s="32">
        <v>567.32398253128554</v>
      </c>
      <c r="AQ285" s="32">
        <v>530.15161576802484</v>
      </c>
      <c r="AR285" s="32">
        <v>1493.7213459717202</v>
      </c>
      <c r="AS285" s="32">
        <v>11115.553115745979</v>
      </c>
      <c r="AT285" s="32">
        <v>11210.522412139999</v>
      </c>
      <c r="AU285" s="32">
        <v>11741.607464489989</v>
      </c>
      <c r="AV285" s="32">
        <v>11828.890684132</v>
      </c>
      <c r="AW285" s="32">
        <v>11857.368019597998</v>
      </c>
      <c r="AX285" s="32">
        <v>11722.499796581998</v>
      </c>
      <c r="AY285" s="32">
        <v>501.1814558030984</v>
      </c>
      <c r="AZ285" s="32">
        <v>455.57635564912124</v>
      </c>
      <c r="BA285" s="32">
        <v>398.28784345628469</v>
      </c>
      <c r="BB285" s="32">
        <v>355.99430330729444</v>
      </c>
      <c r="BC285" s="32">
        <v>341.75805856776969</v>
      </c>
      <c r="BD285" s="32">
        <v>322.7616830677697</v>
      </c>
    </row>
    <row r="286" spans="1:56" x14ac:dyDescent="0.3">
      <c r="A286">
        <v>1563</v>
      </c>
      <c r="B286" t="s">
        <v>910</v>
      </c>
      <c r="C286" s="32">
        <v>530445.28142910276</v>
      </c>
      <c r="D286" s="32">
        <v>493120.80334538379</v>
      </c>
      <c r="E286" s="32">
        <v>538094.75933597016</v>
      </c>
      <c r="F286" s="32">
        <v>610647.32386098057</v>
      </c>
      <c r="G286" s="32">
        <v>590842.93589462712</v>
      </c>
      <c r="H286" s="32">
        <v>659907.31190471596</v>
      </c>
      <c r="I286" s="32">
        <v>0</v>
      </c>
      <c r="J286" s="32">
        <v>0</v>
      </c>
      <c r="K286" s="32">
        <v>81.929705527114862</v>
      </c>
      <c r="L286" s="32">
        <v>0</v>
      </c>
      <c r="M286" s="32">
        <v>0</v>
      </c>
      <c r="N286" s="32">
        <v>0</v>
      </c>
      <c r="O286" s="32">
        <v>463.05352310599221</v>
      </c>
      <c r="P286" s="32">
        <v>552.92182534314986</v>
      </c>
      <c r="Q286" s="32">
        <v>381.96852309143702</v>
      </c>
      <c r="R286" s="32">
        <v>333.13601961234912</v>
      </c>
      <c r="S286" s="32">
        <v>378.78605011036689</v>
      </c>
      <c r="T286" s="32">
        <v>375.48402072393202</v>
      </c>
      <c r="U286" s="32">
        <v>9824.0430892478871</v>
      </c>
      <c r="V286" s="32">
        <v>9743.3796544013239</v>
      </c>
      <c r="W286" s="32">
        <v>9657.4790265079555</v>
      </c>
      <c r="X286" s="32">
        <v>9523.9928802446448</v>
      </c>
      <c r="Y286" s="32">
        <v>9063.9823995685783</v>
      </c>
      <c r="Z286" s="32">
        <v>8085.1040543622012</v>
      </c>
      <c r="AA286" s="32">
        <v>2589.8202717799995</v>
      </c>
      <c r="AB286" s="32">
        <v>2589.8202717799995</v>
      </c>
      <c r="AC286" s="32">
        <v>2589.8202717799991</v>
      </c>
      <c r="AD286" s="32">
        <v>2996.1398670876974</v>
      </c>
      <c r="AE286" s="32">
        <v>3895.4327698061984</v>
      </c>
      <c r="AF286" s="32">
        <v>3965.7102099711892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1303.3549741803902</v>
      </c>
      <c r="AN286" s="32">
        <v>1355.0889182669046</v>
      </c>
      <c r="AO286" s="32">
        <v>1341.4925018561471</v>
      </c>
      <c r="AP286" s="32">
        <v>882.19489274711725</v>
      </c>
      <c r="AQ286" s="32">
        <v>842.98323525933688</v>
      </c>
      <c r="AR286" s="32">
        <v>570.38994812254737</v>
      </c>
      <c r="AS286" s="32">
        <v>9875.8743933559799</v>
      </c>
      <c r="AT286" s="32">
        <v>10271.111633269989</v>
      </c>
      <c r="AU286" s="32">
        <v>10086.33698185599</v>
      </c>
      <c r="AV286" s="32">
        <v>10029.58796287199</v>
      </c>
      <c r="AW286" s="32">
        <v>9746.158933929979</v>
      </c>
      <c r="AX286" s="32">
        <v>9669.0729694540005</v>
      </c>
      <c r="AY286" s="32">
        <v>778.77163856128016</v>
      </c>
      <c r="AZ286" s="32">
        <v>711.87322113270363</v>
      </c>
      <c r="BA286" s="32">
        <v>619.15756359627437</v>
      </c>
      <c r="BB286" s="32">
        <v>553.01264171865535</v>
      </c>
      <c r="BC286" s="32">
        <v>516.38951893481465</v>
      </c>
      <c r="BD286" s="32">
        <v>486.40556743481363</v>
      </c>
    </row>
    <row r="287" spans="1:56" x14ac:dyDescent="0.3">
      <c r="A287">
        <v>1566</v>
      </c>
      <c r="B287" t="s">
        <v>911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71.52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5098.665858124953</v>
      </c>
      <c r="P287" s="32">
        <v>2670.0397853779637</v>
      </c>
      <c r="Q287" s="32">
        <v>3825.8840746260007</v>
      </c>
      <c r="R287" s="32">
        <v>478.58006827203798</v>
      </c>
      <c r="S287" s="32">
        <v>674.84308850704019</v>
      </c>
      <c r="T287" s="32">
        <v>1680.2974298207591</v>
      </c>
      <c r="U287" s="32">
        <v>6695.7126305628226</v>
      </c>
      <c r="V287" s="32">
        <v>6611.9033390130398</v>
      </c>
      <c r="W287" s="32">
        <v>6587.277067197484</v>
      </c>
      <c r="X287" s="32">
        <v>6459.4010624400889</v>
      </c>
      <c r="Y287" s="32">
        <v>6068.6495765498348</v>
      </c>
      <c r="Z287" s="32">
        <v>5419.7215301130555</v>
      </c>
      <c r="AA287" s="32">
        <v>530.09734309390001</v>
      </c>
      <c r="AB287" s="32">
        <v>530.09734309390001</v>
      </c>
      <c r="AC287" s="32">
        <v>530.09734309389978</v>
      </c>
      <c r="AD287" s="32">
        <v>702.75642378249995</v>
      </c>
      <c r="AE287" s="32">
        <v>666.96022321799899</v>
      </c>
      <c r="AF287" s="32">
        <v>683.52246186599893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17580.241818675404</v>
      </c>
      <c r="AN287" s="32">
        <v>15332.639236936111</v>
      </c>
      <c r="AO287" s="32">
        <v>26814.809679131529</v>
      </c>
      <c r="AP287" s="32">
        <v>1240.2726115022401</v>
      </c>
      <c r="AQ287" s="32">
        <v>852.15919481430922</v>
      </c>
      <c r="AR287" s="32">
        <v>43770.364437058932</v>
      </c>
      <c r="AS287" s="32">
        <v>17434.616353987978</v>
      </c>
      <c r="AT287" s="32">
        <v>17057.466035303991</v>
      </c>
      <c r="AU287" s="32">
        <v>17523.773444265968</v>
      </c>
      <c r="AV287" s="32">
        <v>18498.714009713971</v>
      </c>
      <c r="AW287" s="32">
        <v>18988.868881939881</v>
      </c>
      <c r="AX287" s="32">
        <v>19093.978263589979</v>
      </c>
      <c r="AY287" s="32">
        <v>4060.8008463885681</v>
      </c>
      <c r="AZ287" s="32">
        <v>3682.6431726353981</v>
      </c>
      <c r="BA287" s="32">
        <v>3191.3052271830211</v>
      </c>
      <c r="BB287" s="32">
        <v>2824.426676408973</v>
      </c>
      <c r="BC287" s="32">
        <v>2627.6262581312953</v>
      </c>
      <c r="BD287" s="32">
        <v>2476.6074916313055</v>
      </c>
    </row>
    <row r="288" spans="1:56" x14ac:dyDescent="0.3">
      <c r="A288">
        <v>1571</v>
      </c>
      <c r="B288" t="s">
        <v>688</v>
      </c>
      <c r="C288" s="32">
        <v>0</v>
      </c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166.94872370069339</v>
      </c>
      <c r="P288" s="32">
        <v>200.3135704081599</v>
      </c>
      <c r="Q288" s="32">
        <v>147.930563073879</v>
      </c>
      <c r="R288" s="32">
        <v>124.874440398036</v>
      </c>
      <c r="S288" s="32">
        <v>147.21106205081489</v>
      </c>
      <c r="T288" s="32">
        <v>148.00920326875959</v>
      </c>
      <c r="U288" s="32">
        <v>6117.2782738225251</v>
      </c>
      <c r="V288" s="32">
        <v>5865.931040445158</v>
      </c>
      <c r="W288" s="32">
        <v>6024.7191756821085</v>
      </c>
      <c r="X288" s="32">
        <v>5976.9646213634132</v>
      </c>
      <c r="Y288" s="32">
        <v>5587.8193756979554</v>
      </c>
      <c r="Z288" s="32">
        <v>4973.8484026073402</v>
      </c>
      <c r="AA288" s="32">
        <v>2573.4332492367998</v>
      </c>
      <c r="AB288" s="32">
        <v>2573.4332492367998</v>
      </c>
      <c r="AC288" s="32">
        <v>2573.4332492368003</v>
      </c>
      <c r="AD288" s="32">
        <v>4243.8094250621971</v>
      </c>
      <c r="AE288" s="32">
        <v>3948.1322885599989</v>
      </c>
      <c r="AF288" s="32">
        <v>4275.8173582809886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295.88205683849901</v>
      </c>
      <c r="AN288" s="32">
        <v>373.72517719460006</v>
      </c>
      <c r="AO288" s="32">
        <v>274.06735319659998</v>
      </c>
      <c r="AP288" s="32">
        <v>176.59922749076611</v>
      </c>
      <c r="AQ288" s="32">
        <v>207.07015731028494</v>
      </c>
      <c r="AR288" s="32">
        <v>190.50763546167647</v>
      </c>
      <c r="AS288" s="32">
        <v>8499.6867570939903</v>
      </c>
      <c r="AT288" s="32">
        <v>7431.1561857179986</v>
      </c>
      <c r="AU288" s="32">
        <v>7662.0614783519895</v>
      </c>
      <c r="AV288" s="32">
        <v>7621.6705053780006</v>
      </c>
      <c r="AW288" s="32">
        <v>7261.0322869779902</v>
      </c>
      <c r="AX288" s="32">
        <v>6942.0940792419888</v>
      </c>
      <c r="AY288" s="32">
        <v>66.118285301973572</v>
      </c>
      <c r="AZ288" s="32">
        <v>63.452879153648396</v>
      </c>
      <c r="BA288" s="32">
        <v>60.513336148485863</v>
      </c>
      <c r="BB288" s="32">
        <v>57.125009921402615</v>
      </c>
      <c r="BC288" s="32">
        <v>55.954245674645946</v>
      </c>
      <c r="BD288" s="32">
        <v>54.640184249645941</v>
      </c>
    </row>
    <row r="289" spans="1:56" x14ac:dyDescent="0.3">
      <c r="A289">
        <v>1573</v>
      </c>
      <c r="B289" t="s">
        <v>885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248.23249637539379</v>
      </c>
      <c r="P289" s="32">
        <v>271.33628363647364</v>
      </c>
      <c r="Q289" s="32">
        <v>180.07819581304091</v>
      </c>
      <c r="R289" s="32">
        <v>157.2531876137127</v>
      </c>
      <c r="S289" s="32">
        <v>194.6217408217249</v>
      </c>
      <c r="T289" s="32">
        <v>176.55914919916171</v>
      </c>
      <c r="U289" s="32">
        <v>5273.8327896509636</v>
      </c>
      <c r="V289" s="32">
        <v>5361.3101796764231</v>
      </c>
      <c r="W289" s="32">
        <v>5402.9880782838318</v>
      </c>
      <c r="X289" s="32">
        <v>5615.5354759180382</v>
      </c>
      <c r="Y289" s="32">
        <v>5312.2863659676304</v>
      </c>
      <c r="Z289" s="32">
        <v>4729.1382083809431</v>
      </c>
      <c r="AA289" s="32">
        <v>37796.850050253292</v>
      </c>
      <c r="AB289" s="32">
        <v>37796.850050253292</v>
      </c>
      <c r="AC289" s="32">
        <v>37796.850050253379</v>
      </c>
      <c r="AD289" s="32">
        <v>35962.051063621962</v>
      </c>
      <c r="AE289" s="32">
        <v>28228.91508769475</v>
      </c>
      <c r="AF289" s="32">
        <v>32133.886923359354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470.00115790649897</v>
      </c>
      <c r="AN289" s="32">
        <v>522.55975876349908</v>
      </c>
      <c r="AO289" s="32">
        <v>620.42309568000007</v>
      </c>
      <c r="AP289" s="32">
        <v>1232.5704937889391</v>
      </c>
      <c r="AQ289" s="32">
        <v>1238.5140983418241</v>
      </c>
      <c r="AR289" s="32">
        <v>1012.1656553604832</v>
      </c>
      <c r="AS289" s="32">
        <v>13140.577262249977</v>
      </c>
      <c r="AT289" s="32">
        <v>13494.744374083999</v>
      </c>
      <c r="AU289" s="32">
        <v>13008.47802447599</v>
      </c>
      <c r="AV289" s="32">
        <v>12707.743544621981</v>
      </c>
      <c r="AW289" s="32">
        <v>12466.419400714989</v>
      </c>
      <c r="AX289" s="32">
        <v>12667.779297079991</v>
      </c>
      <c r="AY289" s="32">
        <v>38.393715624999906</v>
      </c>
      <c r="AZ289" s="32">
        <v>33.774948149999901</v>
      </c>
      <c r="BA289" s="32">
        <v>28.682963874999899</v>
      </c>
      <c r="BB289" s="32">
        <v>25.511029774999887</v>
      </c>
      <c r="BC289" s="32">
        <v>23.236569924999888</v>
      </c>
      <c r="BD289" s="32">
        <v>21.854097849999988</v>
      </c>
    </row>
    <row r="290" spans="1:56" x14ac:dyDescent="0.3">
      <c r="A290">
        <v>1576</v>
      </c>
      <c r="B290" t="s">
        <v>590</v>
      </c>
      <c r="C290" s="32">
        <v>340724.72407926916</v>
      </c>
      <c r="D290" s="32">
        <v>354785.19724239357</v>
      </c>
      <c r="E290" s="32">
        <v>344908.31700563006</v>
      </c>
      <c r="F290" s="32">
        <v>355342.76015810639</v>
      </c>
      <c r="G290" s="32">
        <v>344456.27382101992</v>
      </c>
      <c r="H290" s="32">
        <v>319500.69237298216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8995.9806916124744</v>
      </c>
      <c r="P290" s="32">
        <v>714.99739431467276</v>
      </c>
      <c r="Q290" s="32">
        <v>658.71086390997903</v>
      </c>
      <c r="R290" s="32">
        <v>620.52900048318975</v>
      </c>
      <c r="S290" s="32">
        <v>720.13777613091816</v>
      </c>
      <c r="T290" s="32">
        <v>2033.8392093025352</v>
      </c>
      <c r="U290" s="32">
        <v>6345.1005130446038</v>
      </c>
      <c r="V290" s="32">
        <v>6159.2025064649506</v>
      </c>
      <c r="W290" s="32">
        <v>6205.7307514007434</v>
      </c>
      <c r="X290" s="32">
        <v>6222.8094184016518</v>
      </c>
      <c r="Y290" s="32">
        <v>6051.9870680610475</v>
      </c>
      <c r="Z290" s="32">
        <v>5404.9603054886647</v>
      </c>
      <c r="AA290" s="32">
        <v>33352.190406225796</v>
      </c>
      <c r="AB290" s="32">
        <v>33352.190406225796</v>
      </c>
      <c r="AC290" s="32">
        <v>33352.190406225891</v>
      </c>
      <c r="AD290" s="32">
        <v>35026.828915496088</v>
      </c>
      <c r="AE290" s="32">
        <v>35530.097184478975</v>
      </c>
      <c r="AF290" s="32">
        <v>38420.310951347361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1694.1344047143753</v>
      </c>
      <c r="AN290" s="32">
        <v>1675.9953223254981</v>
      </c>
      <c r="AO290" s="32">
        <v>1660.642127857097</v>
      </c>
      <c r="AP290" s="32">
        <v>1008.3663647243916</v>
      </c>
      <c r="AQ290" s="32">
        <v>967.79073393624287</v>
      </c>
      <c r="AR290" s="32">
        <v>916.90088182046691</v>
      </c>
      <c r="AS290" s="32">
        <v>11668.966820161981</v>
      </c>
      <c r="AT290" s="32">
        <v>11214.461436663989</v>
      </c>
      <c r="AU290" s="32">
        <v>11321.75682499598</v>
      </c>
      <c r="AV290" s="32">
        <v>11624.941696741989</v>
      </c>
      <c r="AW290" s="32">
        <v>11726.099845405988</v>
      </c>
      <c r="AX290" s="32">
        <v>11788.29819567199</v>
      </c>
      <c r="AY290" s="32">
        <v>985.94164541213468</v>
      </c>
      <c r="AZ290" s="32">
        <v>892.47761454548072</v>
      </c>
      <c r="BA290" s="32">
        <v>764.75685407595961</v>
      </c>
      <c r="BB290" s="32">
        <v>674.36814249371025</v>
      </c>
      <c r="BC290" s="32">
        <v>623.97377600264463</v>
      </c>
      <c r="BD290" s="32">
        <v>588.89719125264457</v>
      </c>
    </row>
    <row r="291" spans="1:56" x14ac:dyDescent="0.3">
      <c r="A291">
        <v>1804</v>
      </c>
      <c r="B291" t="s">
        <v>609</v>
      </c>
      <c r="C291" s="32">
        <v>15121.907274980002</v>
      </c>
      <c r="D291" s="32">
        <v>18902.98431666</v>
      </c>
      <c r="E291" s="32">
        <v>7135.4115268687992</v>
      </c>
      <c r="F291" s="32">
        <v>11135.236523274589</v>
      </c>
      <c r="G291" s="32">
        <v>9927.4205811398897</v>
      </c>
      <c r="H291" s="32">
        <v>9497.818475200389</v>
      </c>
      <c r="I291" s="32">
        <v>0</v>
      </c>
      <c r="J291" s="32">
        <v>0</v>
      </c>
      <c r="K291" s="32">
        <v>0</v>
      </c>
      <c r="L291" s="32">
        <v>72.0246649674</v>
      </c>
      <c r="M291" s="32">
        <v>1007.9647148088999</v>
      </c>
      <c r="N291" s="32">
        <v>771.71049808539988</v>
      </c>
      <c r="O291" s="32">
        <v>6330.8107425126082</v>
      </c>
      <c r="P291" s="32">
        <v>17063.908037393827</v>
      </c>
      <c r="Q291" s="32">
        <v>17253.673302209965</v>
      </c>
      <c r="R291" s="32">
        <v>17024.934052398974</v>
      </c>
      <c r="S291" s="32">
        <v>5631.2521333212835</v>
      </c>
      <c r="T291" s="32">
        <v>10014.083672884033</v>
      </c>
      <c r="U291" s="32">
        <v>38135.269145360988</v>
      </c>
      <c r="V291" s="32">
        <v>37608.052108445045</v>
      </c>
      <c r="W291" s="32">
        <v>37115.673226441533</v>
      </c>
      <c r="X291" s="32">
        <v>36087.511284468339</v>
      </c>
      <c r="Y291" s="32">
        <v>33772.711854632427</v>
      </c>
      <c r="Z291" s="32">
        <v>30082.695540997745</v>
      </c>
      <c r="AA291" s="32">
        <v>52765.766776692399</v>
      </c>
      <c r="AB291" s="32">
        <v>52765.766776692399</v>
      </c>
      <c r="AC291" s="32">
        <v>52765.76677669237</v>
      </c>
      <c r="AD291" s="32">
        <v>55484.281453783187</v>
      </c>
      <c r="AE291" s="32">
        <v>62417.304555394658</v>
      </c>
      <c r="AF291" s="32">
        <v>66353.850922893776</v>
      </c>
      <c r="AG291" s="32">
        <v>17027.101821785876</v>
      </c>
      <c r="AH291" s="32">
        <v>16932.786058910373</v>
      </c>
      <c r="AI291" s="32">
        <v>16098.477117424822</v>
      </c>
      <c r="AJ291" s="32">
        <v>15644.158134073576</v>
      </c>
      <c r="AK291" s="32">
        <v>15463.889851676438</v>
      </c>
      <c r="AL291" s="32">
        <v>16038.719967877705</v>
      </c>
      <c r="AM291" s="32">
        <v>29964.878306974668</v>
      </c>
      <c r="AN291" s="32">
        <v>44394.533611392028</v>
      </c>
      <c r="AO291" s="32">
        <v>46005.656309809558</v>
      </c>
      <c r="AP291" s="32">
        <v>45017.723998373745</v>
      </c>
      <c r="AQ291" s="32">
        <v>32923.031381579342</v>
      </c>
      <c r="AR291" s="32">
        <v>44621.641221456463</v>
      </c>
      <c r="AS291" s="32">
        <v>13199.058912689979</v>
      </c>
      <c r="AT291" s="32">
        <v>12422.36883511998</v>
      </c>
      <c r="AU291" s="32">
        <v>12839.793766225981</v>
      </c>
      <c r="AV291" s="32">
        <v>11744.042065395988</v>
      </c>
      <c r="AW291" s="32">
        <v>11443.31403015598</v>
      </c>
      <c r="AX291" s="32">
        <v>11304.85500933798</v>
      </c>
      <c r="AY291" s="32">
        <v>12120.581637499999</v>
      </c>
      <c r="AZ291" s="32">
        <v>8607.9231199999995</v>
      </c>
      <c r="BA291" s="32">
        <v>12003.961020000001</v>
      </c>
      <c r="BB291" s="32">
        <v>10337.245117499988</v>
      </c>
      <c r="BC291" s="32">
        <v>9926.8846174999999</v>
      </c>
      <c r="BD291" s="32">
        <v>9304.8856899999901</v>
      </c>
    </row>
    <row r="292" spans="1:56" x14ac:dyDescent="0.3">
      <c r="A292">
        <v>1805</v>
      </c>
      <c r="B292" t="s">
        <v>799</v>
      </c>
      <c r="C292" s="32">
        <v>1061.1305369600002</v>
      </c>
      <c r="D292" s="32">
        <v>2705.6434134086703</v>
      </c>
      <c r="E292" s="32">
        <v>1696.1827276040001</v>
      </c>
      <c r="F292" s="32">
        <v>1396.8788709199998</v>
      </c>
      <c r="G292" s="32">
        <v>1141.4805655999899</v>
      </c>
      <c r="H292" s="32">
        <v>1578.30413399999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7700.3205410124501</v>
      </c>
      <c r="P292" s="32">
        <v>7464.6353054146421</v>
      </c>
      <c r="Q292" s="32">
        <v>4933.4540389044178</v>
      </c>
      <c r="R292" s="32">
        <v>3152.3558651054095</v>
      </c>
      <c r="S292" s="32">
        <v>41194.534872724529</v>
      </c>
      <c r="T292" s="32">
        <v>49213.995140531792</v>
      </c>
      <c r="U292" s="32">
        <v>22025.376633984968</v>
      </c>
      <c r="V292" s="32">
        <v>22031.823325356847</v>
      </c>
      <c r="W292" s="32">
        <v>22291.414224003678</v>
      </c>
      <c r="X292" s="32">
        <v>22043.774534893411</v>
      </c>
      <c r="Y292" s="32">
        <v>20633.858198363338</v>
      </c>
      <c r="Z292" s="32">
        <v>18232.694128253021</v>
      </c>
      <c r="AA292" s="32">
        <v>10045.16687606529</v>
      </c>
      <c r="AB292" s="32">
        <v>10045.16687606529</v>
      </c>
      <c r="AC292" s="32">
        <v>10045.166876065283</v>
      </c>
      <c r="AD292" s="32">
        <v>6255.6746607531868</v>
      </c>
      <c r="AE292" s="32">
        <v>10821.586951162593</v>
      </c>
      <c r="AF292" s="32">
        <v>15035.265141678698</v>
      </c>
      <c r="AG292" s="32">
        <v>395.29457349741284</v>
      </c>
      <c r="AH292" s="32">
        <v>336.70089882026093</v>
      </c>
      <c r="AI292" s="32">
        <v>320.93313413748251</v>
      </c>
      <c r="AJ292" s="32">
        <v>320.47941267109144</v>
      </c>
      <c r="AK292" s="32">
        <v>297.04735753194831</v>
      </c>
      <c r="AL292" s="32">
        <v>76.247510221487985</v>
      </c>
      <c r="AM292" s="32">
        <v>6365.1820433077091</v>
      </c>
      <c r="AN292" s="32">
        <v>8001.2077211403694</v>
      </c>
      <c r="AO292" s="32">
        <v>10803.79820533471</v>
      </c>
      <c r="AP292" s="32">
        <v>12376.384798595691</v>
      </c>
      <c r="AQ292" s="32">
        <v>8911.2896528540441</v>
      </c>
      <c r="AR292" s="32">
        <v>8909.8176863250865</v>
      </c>
      <c r="AS292" s="32">
        <v>1646.4677828569979</v>
      </c>
      <c r="AT292" s="32">
        <v>1364.9110840509991</v>
      </c>
      <c r="AU292" s="32">
        <v>1284.148340823999</v>
      </c>
      <c r="AV292" s="32">
        <v>1184.3073420389981</v>
      </c>
      <c r="AW292" s="32">
        <v>1171.0490728269988</v>
      </c>
      <c r="AX292" s="32">
        <v>1268.5134700749979</v>
      </c>
      <c r="AY292" s="32">
        <v>9921.8012769458073</v>
      </c>
      <c r="AZ292" s="32">
        <v>11200.80702596958</v>
      </c>
      <c r="BA292" s="32">
        <v>10024.537853973941</v>
      </c>
      <c r="BB292" s="32">
        <v>8856.0946061147588</v>
      </c>
      <c r="BC292" s="32">
        <v>8186.7013759476476</v>
      </c>
      <c r="BD292" s="32">
        <v>7633.8124509476584</v>
      </c>
    </row>
    <row r="293" spans="1:56" x14ac:dyDescent="0.3">
      <c r="A293">
        <v>1811</v>
      </c>
      <c r="B293" t="s">
        <v>605</v>
      </c>
      <c r="C293" s="32">
        <v>0</v>
      </c>
      <c r="D293" s="32">
        <v>0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134.7879839112168</v>
      </c>
      <c r="P293" s="32">
        <v>131.75457901911278</v>
      </c>
      <c r="Q293" s="32">
        <v>120.51157029007911</v>
      </c>
      <c r="R293" s="32">
        <v>118.0400755773687</v>
      </c>
      <c r="S293" s="32">
        <v>88.559843853444903</v>
      </c>
      <c r="T293" s="32">
        <v>121.78578250350461</v>
      </c>
      <c r="U293" s="32">
        <v>4479.2988559957494</v>
      </c>
      <c r="V293" s="32">
        <v>4554.9255334476375</v>
      </c>
      <c r="W293" s="32">
        <v>4493.8205907180209</v>
      </c>
      <c r="X293" s="32">
        <v>4444.6607166472922</v>
      </c>
      <c r="Y293" s="32">
        <v>4181.2756006432737</v>
      </c>
      <c r="Z293" s="32">
        <v>3655.8031224672195</v>
      </c>
      <c r="AA293" s="32">
        <v>3289.0502456977001</v>
      </c>
      <c r="AB293" s="32">
        <v>3289.0502456977001</v>
      </c>
      <c r="AC293" s="32">
        <v>3289.050245697686</v>
      </c>
      <c r="AD293" s="32">
        <v>3696.4673451419972</v>
      </c>
      <c r="AE293" s="32">
        <v>4012.9358628126874</v>
      </c>
      <c r="AF293" s="32">
        <v>5099.3254946316874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74.696167371533974</v>
      </c>
      <c r="AN293" s="32">
        <v>174.97130669380002</v>
      </c>
      <c r="AO293" s="32">
        <v>88.060776621644493</v>
      </c>
      <c r="AP293" s="32">
        <v>74.794102238192707</v>
      </c>
      <c r="AQ293" s="32">
        <v>124.04030881242544</v>
      </c>
      <c r="AR293" s="32">
        <v>126.74102453328709</v>
      </c>
      <c r="AS293" s="32">
        <v>7100.4083310979877</v>
      </c>
      <c r="AT293" s="32">
        <v>6894.5380227900005</v>
      </c>
      <c r="AU293" s="32">
        <v>6662.0442777219896</v>
      </c>
      <c r="AV293" s="32">
        <v>6607.9874123699992</v>
      </c>
      <c r="AW293" s="32">
        <v>6931.5709163119873</v>
      </c>
      <c r="AX293" s="32">
        <v>6782.9535949239989</v>
      </c>
      <c r="AY293" s="32">
        <v>697.04809661558647</v>
      </c>
      <c r="AZ293" s="32">
        <v>649.43315206351463</v>
      </c>
      <c r="BA293" s="32">
        <v>598.04661959737439</v>
      </c>
      <c r="BB293" s="32">
        <v>554.49192667784871</v>
      </c>
      <c r="BC293" s="32">
        <v>532.6819998968532</v>
      </c>
      <c r="BD293" s="32">
        <v>513.52892864685316</v>
      </c>
    </row>
    <row r="294" spans="1:56" x14ac:dyDescent="0.3">
      <c r="A294">
        <v>1812</v>
      </c>
      <c r="B294" t="s">
        <v>916</v>
      </c>
      <c r="C294" s="32">
        <v>0</v>
      </c>
      <c r="D294" s="32">
        <v>60.581370799999895</v>
      </c>
      <c r="E294" s="32">
        <v>46.233151399999898</v>
      </c>
      <c r="F294" s="32">
        <v>206.61435935999998</v>
      </c>
      <c r="G294" s="32">
        <v>29.015288119999898</v>
      </c>
      <c r="H294" s="32">
        <v>350.734251999999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153.7643031061595</v>
      </c>
      <c r="P294" s="32">
        <v>145.64318311907471</v>
      </c>
      <c r="Q294" s="32">
        <v>133.08219107447249</v>
      </c>
      <c r="R294" s="32">
        <v>122.01688160567311</v>
      </c>
      <c r="S294" s="32">
        <v>92.7375726899607</v>
      </c>
      <c r="T294" s="32">
        <v>125.1629083014536</v>
      </c>
      <c r="U294" s="32">
        <v>2552.0275902718681</v>
      </c>
      <c r="V294" s="32">
        <v>2559.8052847943663</v>
      </c>
      <c r="W294" s="32">
        <v>2624.6560732310681</v>
      </c>
      <c r="X294" s="32">
        <v>2602.6622074387246</v>
      </c>
      <c r="Y294" s="32">
        <v>2443.0683056492985</v>
      </c>
      <c r="Z294" s="32">
        <v>2163.7970549608899</v>
      </c>
      <c r="AA294" s="32">
        <v>8789.7345461959903</v>
      </c>
      <c r="AB294" s="32">
        <v>8789.7345461959903</v>
      </c>
      <c r="AC294" s="32">
        <v>8789.7345461959867</v>
      </c>
      <c r="AD294" s="32">
        <v>8689.6592314276768</v>
      </c>
      <c r="AE294" s="32">
        <v>9097.6364548240945</v>
      </c>
      <c r="AF294" s="32">
        <v>9361.9137718918773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282.58611846550002</v>
      </c>
      <c r="AN294" s="32">
        <v>339.10570115429897</v>
      </c>
      <c r="AO294" s="32">
        <v>341.85050049624448</v>
      </c>
      <c r="AP294" s="32">
        <v>336.71416349128089</v>
      </c>
      <c r="AQ294" s="32">
        <v>206.00219607594161</v>
      </c>
      <c r="AR294" s="32">
        <v>177.13182887682888</v>
      </c>
      <c r="AS294" s="32">
        <v>17424.229908871988</v>
      </c>
      <c r="AT294" s="32">
        <v>17151.300200464</v>
      </c>
      <c r="AU294" s="32">
        <v>17640.871258209991</v>
      </c>
      <c r="AV294" s="32">
        <v>17648.509481537989</v>
      </c>
      <c r="AW294" s="32">
        <v>17991.901472159992</v>
      </c>
      <c r="AX294" s="32">
        <v>17930.14974386798</v>
      </c>
      <c r="AY294" s="32">
        <v>18.082923789563182</v>
      </c>
      <c r="AZ294" s="32">
        <v>17.91360960780186</v>
      </c>
      <c r="BA294" s="32">
        <v>17.721339225185098</v>
      </c>
      <c r="BB294" s="32">
        <v>17.700303625642999</v>
      </c>
      <c r="BC294" s="32">
        <v>17.662242090499383</v>
      </c>
      <c r="BD294" s="32">
        <v>17.662242090499383</v>
      </c>
    </row>
    <row r="295" spans="1:56" x14ac:dyDescent="0.3">
      <c r="A295">
        <v>1813</v>
      </c>
      <c r="B295" t="s">
        <v>612</v>
      </c>
      <c r="C295" s="32">
        <v>63.769863999999899</v>
      </c>
      <c r="D295" s="32">
        <v>20.090446149999899</v>
      </c>
      <c r="E295" s="32">
        <v>32.211989055000004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501.29734282136974</v>
      </c>
      <c r="P295" s="32">
        <v>471.44101631740267</v>
      </c>
      <c r="Q295" s="32">
        <v>496.5862453535193</v>
      </c>
      <c r="R295" s="32">
        <v>424.71638074410379</v>
      </c>
      <c r="S295" s="32">
        <v>308.22424414730853</v>
      </c>
      <c r="T295" s="32">
        <v>411.27450797302964</v>
      </c>
      <c r="U295" s="32">
        <v>12021.299504041261</v>
      </c>
      <c r="V295" s="32">
        <v>11814.906387326249</v>
      </c>
      <c r="W295" s="32">
        <v>11832.326021630095</v>
      </c>
      <c r="X295" s="32">
        <v>11851.565459623287</v>
      </c>
      <c r="Y295" s="32">
        <v>11152.815330351134</v>
      </c>
      <c r="Z295" s="32">
        <v>9905.7052884767254</v>
      </c>
      <c r="AA295" s="32">
        <v>12186.9713655786</v>
      </c>
      <c r="AB295" s="32">
        <v>12186.9713655786</v>
      </c>
      <c r="AC295" s="32">
        <v>12186.971365578676</v>
      </c>
      <c r="AD295" s="32">
        <v>13689.625098773171</v>
      </c>
      <c r="AE295" s="32">
        <v>14161.393938734183</v>
      </c>
      <c r="AF295" s="32">
        <v>15022.794777661875</v>
      </c>
      <c r="AG295" s="32">
        <v>1139.0001274846704</v>
      </c>
      <c r="AH295" s="32">
        <v>1380.2302406275758</v>
      </c>
      <c r="AI295" s="32">
        <v>1501.957564655755</v>
      </c>
      <c r="AJ295" s="32">
        <v>1256.6340841450019</v>
      </c>
      <c r="AK295" s="32">
        <v>1060.6102047942109</v>
      </c>
      <c r="AL295" s="32">
        <v>838.11010843928102</v>
      </c>
      <c r="AM295" s="32">
        <v>719.16917431170009</v>
      </c>
      <c r="AN295" s="32">
        <v>4585.3297013393994</v>
      </c>
      <c r="AO295" s="32">
        <v>725.09247809844351</v>
      </c>
      <c r="AP295" s="32">
        <v>542.9331387260728</v>
      </c>
      <c r="AQ295" s="32">
        <v>562.6210200883429</v>
      </c>
      <c r="AR295" s="32">
        <v>304.98613171489075</v>
      </c>
      <c r="AS295" s="32">
        <v>22116.69729136</v>
      </c>
      <c r="AT295" s="32">
        <v>21415.437568745998</v>
      </c>
      <c r="AU295" s="32">
        <v>21568.99637888198</v>
      </c>
      <c r="AV295" s="32">
        <v>21154.664106425902</v>
      </c>
      <c r="AW295" s="32">
        <v>20322.497996859998</v>
      </c>
      <c r="AX295" s="32">
        <v>20201.685103369979</v>
      </c>
      <c r="AY295" s="32">
        <v>1702.0613268042378</v>
      </c>
      <c r="AZ295" s="32">
        <v>1535.2212279337623</v>
      </c>
      <c r="BA295" s="32">
        <v>1324.4204566425958</v>
      </c>
      <c r="BB295" s="32">
        <v>1156.8039026619908</v>
      </c>
      <c r="BC295" s="32">
        <v>1070.6442133987334</v>
      </c>
      <c r="BD295" s="32">
        <v>1002.8978273987333</v>
      </c>
    </row>
    <row r="296" spans="1:56" x14ac:dyDescent="0.3">
      <c r="A296">
        <v>1815</v>
      </c>
      <c r="B296" t="s">
        <v>958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101.0581916476618</v>
      </c>
      <c r="P296" s="32">
        <v>98.613288949010297</v>
      </c>
      <c r="Q296" s="32">
        <v>91.723514522920709</v>
      </c>
      <c r="R296" s="32">
        <v>88.1784030212863</v>
      </c>
      <c r="S296" s="32">
        <v>66.86149213441341</v>
      </c>
      <c r="T296" s="32">
        <v>90.706994619400092</v>
      </c>
      <c r="U296" s="32">
        <v>432.47016438399805</v>
      </c>
      <c r="V296" s="32">
        <v>423.10344893248629</v>
      </c>
      <c r="W296" s="32">
        <v>416.24047501509534</v>
      </c>
      <c r="X296" s="32">
        <v>413.12008650501741</v>
      </c>
      <c r="Y296" s="32">
        <v>387.14298278697783</v>
      </c>
      <c r="Z296" s="32">
        <v>351.70893472944192</v>
      </c>
      <c r="AA296" s="32">
        <v>9157.7364004386</v>
      </c>
      <c r="AB296" s="32">
        <v>9157.7364004386</v>
      </c>
      <c r="AC296" s="32">
        <v>9157.7364004385854</v>
      </c>
      <c r="AD296" s="32">
        <v>9545.7723532419786</v>
      </c>
      <c r="AE296" s="32">
        <v>10525.084315596996</v>
      </c>
      <c r="AF296" s="32">
        <v>10044.863643808294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20.049137972699999</v>
      </c>
      <c r="AN296" s="32">
        <v>26.322002730199991</v>
      </c>
      <c r="AO296" s="32">
        <v>9.3384927609999817</v>
      </c>
      <c r="AP296" s="32">
        <v>8.5304605319999904</v>
      </c>
      <c r="AQ296" s="32">
        <v>9.151890698392684</v>
      </c>
      <c r="AR296" s="32">
        <v>12.928618051681779</v>
      </c>
      <c r="AS296" s="32">
        <v>8530.9976038079803</v>
      </c>
      <c r="AT296" s="32">
        <v>8269.2771774020002</v>
      </c>
      <c r="AU296" s="32">
        <v>8706.4757490939701</v>
      </c>
      <c r="AV296" s="32">
        <v>9004.91144110799</v>
      </c>
      <c r="AW296" s="32">
        <v>9000.0194298179795</v>
      </c>
      <c r="AX296" s="32">
        <v>9054.7694400879809</v>
      </c>
      <c r="AY296" s="32">
        <v>136.70596504644018</v>
      </c>
      <c r="AZ296" s="32">
        <v>124.09833445800105</v>
      </c>
      <c r="BA296" s="32">
        <v>107.1294070913608</v>
      </c>
      <c r="BB296" s="32">
        <v>94.621264958181499</v>
      </c>
      <c r="BC296" s="32">
        <v>88.691733533076857</v>
      </c>
      <c r="BD296" s="32">
        <v>83.472604708076858</v>
      </c>
    </row>
    <row r="297" spans="1:56" x14ac:dyDescent="0.3">
      <c r="A297">
        <v>1816</v>
      </c>
      <c r="B297" t="s">
        <v>968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47.13164621481566</v>
      </c>
      <c r="P297" s="32">
        <v>45.996522146327862</v>
      </c>
      <c r="Q297" s="32">
        <v>43.746104328563433</v>
      </c>
      <c r="R297" s="32">
        <v>42.950048631424941</v>
      </c>
      <c r="S297" s="32">
        <v>32.425178192619548</v>
      </c>
      <c r="T297" s="32">
        <v>44.437935208242699</v>
      </c>
      <c r="U297" s="32">
        <v>435.54090495341887</v>
      </c>
      <c r="V297" s="32">
        <v>403.89075806279391</v>
      </c>
      <c r="W297" s="32">
        <v>405.86829117428732</v>
      </c>
      <c r="X297" s="32">
        <v>412.90376105900134</v>
      </c>
      <c r="Y297" s="32">
        <v>384.6529634187973</v>
      </c>
      <c r="Z297" s="32">
        <v>344.27363706454247</v>
      </c>
      <c r="AA297" s="32">
        <v>4024.4429650444895</v>
      </c>
      <c r="AB297" s="32">
        <v>4024.4429650444895</v>
      </c>
      <c r="AC297" s="32">
        <v>4024.442965044499</v>
      </c>
      <c r="AD297" s="32">
        <v>4523.1605173113867</v>
      </c>
      <c r="AE297" s="32">
        <v>4640.4252727400972</v>
      </c>
      <c r="AF297" s="32">
        <v>4974.004984251399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29.938257211499891</v>
      </c>
      <c r="AN297" s="32">
        <v>23.556401441999903</v>
      </c>
      <c r="AO297" s="32">
        <v>24.335952112999998</v>
      </c>
      <c r="AP297" s="32">
        <v>14.669984985799989</v>
      </c>
      <c r="AQ297" s="32">
        <v>15.081646004699991</v>
      </c>
      <c r="AR297" s="32">
        <v>14.607793167999992</v>
      </c>
      <c r="AS297" s="32">
        <v>4826.5080840059991</v>
      </c>
      <c r="AT297" s="32">
        <v>5062.2230199679907</v>
      </c>
      <c r="AU297" s="32">
        <v>4978.5403777799984</v>
      </c>
      <c r="AV297" s="32">
        <v>4840.3081460840003</v>
      </c>
      <c r="AW297" s="32">
        <v>4799.0345783479988</v>
      </c>
      <c r="AX297" s="32">
        <v>4393.5656811859999</v>
      </c>
      <c r="AY297" s="32">
        <v>75.830910879926876</v>
      </c>
      <c r="AZ297" s="32">
        <v>68.562057970235898</v>
      </c>
      <c r="BA297" s="32">
        <v>57.631297728509487</v>
      </c>
      <c r="BB297" s="32">
        <v>50.882095742170122</v>
      </c>
      <c r="BC297" s="32">
        <v>47.236987371892354</v>
      </c>
      <c r="BD297" s="32">
        <v>44.261282196892353</v>
      </c>
    </row>
    <row r="298" spans="1:56" x14ac:dyDescent="0.3">
      <c r="A298">
        <v>1818</v>
      </c>
      <c r="B298" t="s">
        <v>702</v>
      </c>
      <c r="C298" s="32">
        <v>96.930193279999898</v>
      </c>
      <c r="D298" s="32">
        <v>72.059946319999895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181.47460158753762</v>
      </c>
      <c r="P298" s="32">
        <v>162.5250304515763</v>
      </c>
      <c r="Q298" s="32">
        <v>157.0338472877167</v>
      </c>
      <c r="R298" s="32">
        <v>121.4083418261221</v>
      </c>
      <c r="S298" s="32">
        <v>92.276654661040709</v>
      </c>
      <c r="T298" s="32">
        <v>124.91062978134021</v>
      </c>
      <c r="U298" s="32">
        <v>592.48741976791143</v>
      </c>
      <c r="V298" s="32">
        <v>582.25803993975978</v>
      </c>
      <c r="W298" s="32">
        <v>571.260724544303</v>
      </c>
      <c r="X298" s="32">
        <v>566.50093855787634</v>
      </c>
      <c r="Y298" s="32">
        <v>523.75112456603551</v>
      </c>
      <c r="Z298" s="32">
        <v>474.5596314459745</v>
      </c>
      <c r="AA298" s="32">
        <v>15101.164387806299</v>
      </c>
      <c r="AB298" s="32">
        <v>15101.164387806299</v>
      </c>
      <c r="AC298" s="32">
        <v>15101.164387806381</v>
      </c>
      <c r="AD298" s="32">
        <v>15332.359280542787</v>
      </c>
      <c r="AE298" s="32">
        <v>15084.109039447465</v>
      </c>
      <c r="AF298" s="32">
        <v>14514.33691564017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1.1589132049999979</v>
      </c>
      <c r="AN298" s="32">
        <v>14.951492918499998</v>
      </c>
      <c r="AO298" s="32">
        <v>1.146229079999999</v>
      </c>
      <c r="AP298" s="32">
        <v>2.5618340788057106</v>
      </c>
      <c r="AQ298" s="32">
        <v>2.375441563809654</v>
      </c>
      <c r="AR298" s="32">
        <v>3.6889171648381023</v>
      </c>
      <c r="AS298" s="32">
        <v>3584.9089049959903</v>
      </c>
      <c r="AT298" s="32">
        <v>3608.6559547119987</v>
      </c>
      <c r="AU298" s="32">
        <v>3792.6530662370001</v>
      </c>
      <c r="AV298" s="32">
        <v>3749.349321714998</v>
      </c>
      <c r="AW298" s="32">
        <v>3628.2659234919993</v>
      </c>
      <c r="AX298" s="32">
        <v>3692.3839965959987</v>
      </c>
      <c r="AY298" s="32">
        <v>331.18031855223876</v>
      </c>
      <c r="AZ298" s="32">
        <v>295.51914871569733</v>
      </c>
      <c r="BA298" s="32">
        <v>256.69922801432983</v>
      </c>
      <c r="BB298" s="32">
        <v>515.85821696739492</v>
      </c>
      <c r="BC298" s="32">
        <v>654.35690354881729</v>
      </c>
      <c r="BD298" s="32">
        <v>645.18421037381836</v>
      </c>
    </row>
    <row r="299" spans="1:56" x14ac:dyDescent="0.3">
      <c r="A299">
        <v>1820</v>
      </c>
      <c r="B299" t="s">
        <v>578</v>
      </c>
      <c r="C299" s="32">
        <v>326.84111680000001</v>
      </c>
      <c r="D299" s="32">
        <v>1259.3048139999999</v>
      </c>
      <c r="E299" s="32">
        <v>1299.2637188000001</v>
      </c>
      <c r="F299" s="32">
        <v>895.19658920000006</v>
      </c>
      <c r="G299" s="32">
        <v>885.15960280000002</v>
      </c>
      <c r="H299" s="32">
        <v>1186.8609772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544.52095640406253</v>
      </c>
      <c r="P299" s="32">
        <v>837.59282413185144</v>
      </c>
      <c r="Q299" s="32">
        <v>847.61375240961604</v>
      </c>
      <c r="R299" s="32">
        <v>648.79011165697432</v>
      </c>
      <c r="S299" s="32">
        <v>10234.305403645772</v>
      </c>
      <c r="T299" s="32">
        <v>1069.3824322574635</v>
      </c>
      <c r="U299" s="32">
        <v>3547.4590812141455</v>
      </c>
      <c r="V299" s="32">
        <v>3489.8311773765231</v>
      </c>
      <c r="W299" s="32">
        <v>3425.9446377249915</v>
      </c>
      <c r="X299" s="32">
        <v>3364.4901662436346</v>
      </c>
      <c r="Y299" s="32">
        <v>3136.0469155939804</v>
      </c>
      <c r="Z299" s="32">
        <v>2812.9117283985547</v>
      </c>
      <c r="AA299" s="32">
        <v>28743.6177273254</v>
      </c>
      <c r="AB299" s="32">
        <v>28743.6177273254</v>
      </c>
      <c r="AC299" s="32">
        <v>28743.617727325454</v>
      </c>
      <c r="AD299" s="32">
        <v>27020.523536443201</v>
      </c>
      <c r="AE299" s="32">
        <v>26413.486835421576</v>
      </c>
      <c r="AF299" s="32">
        <v>26910.737394670487</v>
      </c>
      <c r="AG299" s="32">
        <v>954.53171433411944</v>
      </c>
      <c r="AH299" s="32">
        <v>968.53458834180537</v>
      </c>
      <c r="AI299" s="32">
        <v>1038.295541960804</v>
      </c>
      <c r="AJ299" s="32">
        <v>978.67714745638841</v>
      </c>
      <c r="AK299" s="32">
        <v>918.61159315799682</v>
      </c>
      <c r="AL299" s="32">
        <v>655.03869530949396</v>
      </c>
      <c r="AM299" s="32">
        <v>24.505549276199989</v>
      </c>
      <c r="AN299" s="32">
        <v>3137.4631321270003</v>
      </c>
      <c r="AO299" s="32">
        <v>4373.282708624617</v>
      </c>
      <c r="AP299" s="32">
        <v>604.02107509843086</v>
      </c>
      <c r="AQ299" s="32">
        <v>15228.059271427359</v>
      </c>
      <c r="AR299" s="32">
        <v>2960.9339006203177</v>
      </c>
      <c r="AS299" s="32">
        <v>14430.102201913982</v>
      </c>
      <c r="AT299" s="32">
        <v>14852.022996391988</v>
      </c>
      <c r="AU299" s="32">
        <v>14932.450626867991</v>
      </c>
      <c r="AV299" s="32">
        <v>14862.71242500398</v>
      </c>
      <c r="AW299" s="32">
        <v>14454.031141571981</v>
      </c>
      <c r="AX299" s="32">
        <v>14254.29545256798</v>
      </c>
      <c r="AY299" s="32">
        <v>1526.4558840145921</v>
      </c>
      <c r="AZ299" s="32">
        <v>1395.9934085618984</v>
      </c>
      <c r="BA299" s="32">
        <v>1169.7296594545194</v>
      </c>
      <c r="BB299" s="32">
        <v>1015.0789081706797</v>
      </c>
      <c r="BC299" s="32">
        <v>935.89164138432261</v>
      </c>
      <c r="BD299" s="32">
        <v>876.6228603843216</v>
      </c>
    </row>
    <row r="300" spans="1:56" x14ac:dyDescent="0.3">
      <c r="A300">
        <v>1822</v>
      </c>
      <c r="B300" t="s">
        <v>753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171.13346917213698</v>
      </c>
      <c r="P300" s="32">
        <v>161.1100241552015</v>
      </c>
      <c r="Q300" s="32">
        <v>146.1891603335954</v>
      </c>
      <c r="R300" s="32">
        <v>144.22113413957788</v>
      </c>
      <c r="S300" s="32">
        <v>109.3528828483215</v>
      </c>
      <c r="T300" s="32">
        <v>148.62065604976146</v>
      </c>
      <c r="U300" s="32">
        <v>3461.4654471744793</v>
      </c>
      <c r="V300" s="32">
        <v>3409.897953808706</v>
      </c>
      <c r="W300" s="32">
        <v>3399.6869587600736</v>
      </c>
      <c r="X300" s="32">
        <v>3364.5143833765455</v>
      </c>
      <c r="Y300" s="32">
        <v>3111.3077759237649</v>
      </c>
      <c r="Z300" s="32">
        <v>2755.8894890670986</v>
      </c>
      <c r="AA300" s="32">
        <v>9364.3141546327988</v>
      </c>
      <c r="AB300" s="32">
        <v>9364.3141546327988</v>
      </c>
      <c r="AC300" s="32">
        <v>9364.3141546327897</v>
      </c>
      <c r="AD300" s="32">
        <v>10461.106673510787</v>
      </c>
      <c r="AE300" s="32">
        <v>9553.0561399045764</v>
      </c>
      <c r="AF300" s="32">
        <v>9571.0874220241985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304.51336519030002</v>
      </c>
      <c r="AN300" s="32">
        <v>2221.4630051052895</v>
      </c>
      <c r="AO300" s="32">
        <v>494.64829725104437</v>
      </c>
      <c r="AP300" s="32">
        <v>78.233218513975345</v>
      </c>
      <c r="AQ300" s="32">
        <v>68.135911649169259</v>
      </c>
      <c r="AR300" s="32">
        <v>67.833966392838889</v>
      </c>
      <c r="AS300" s="32">
        <v>10791.94557536799</v>
      </c>
      <c r="AT300" s="32">
        <v>11439.182961662</v>
      </c>
      <c r="AU300" s="32">
        <v>11853.33416640597</v>
      </c>
      <c r="AV300" s="32">
        <v>11675.123074049989</v>
      </c>
      <c r="AW300" s="32">
        <v>11456.689440255979</v>
      </c>
      <c r="AX300" s="32">
        <v>11860.67848346999</v>
      </c>
      <c r="AY300" s="32">
        <v>65.812518048270718</v>
      </c>
      <c r="AZ300" s="32">
        <v>59.43325654562679</v>
      </c>
      <c r="BA300" s="32">
        <v>50.689810336091419</v>
      </c>
      <c r="BB300" s="32">
        <v>45.568834627848766</v>
      </c>
      <c r="BC300" s="32">
        <v>42.63260649282811</v>
      </c>
      <c r="BD300" s="32">
        <v>40.464737442828209</v>
      </c>
    </row>
    <row r="301" spans="1:56" x14ac:dyDescent="0.3">
      <c r="A301">
        <v>1824</v>
      </c>
      <c r="B301" t="s">
        <v>957</v>
      </c>
      <c r="C301" s="32">
        <v>409227.03079578007</v>
      </c>
      <c r="D301" s="32">
        <v>398645.50769675133</v>
      </c>
      <c r="E301" s="32">
        <v>408766.37332876219</v>
      </c>
      <c r="F301" s="32">
        <v>372496.61637225421</v>
      </c>
      <c r="G301" s="32">
        <v>425184.6822207165</v>
      </c>
      <c r="H301" s="32">
        <v>414669.39036935428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2065.9671026457099</v>
      </c>
      <c r="P301" s="32">
        <v>1600.1008258066431</v>
      </c>
      <c r="Q301" s="32">
        <v>1322.1815902799481</v>
      </c>
      <c r="R301" s="32">
        <v>878.87739623305606</v>
      </c>
      <c r="S301" s="32">
        <v>791.63229464982805</v>
      </c>
      <c r="T301" s="32">
        <v>862.23501792124239</v>
      </c>
      <c r="U301" s="32">
        <v>13595.619913031522</v>
      </c>
      <c r="V301" s="32">
        <v>13259.122659154295</v>
      </c>
      <c r="W301" s="32">
        <v>13058.103153451288</v>
      </c>
      <c r="X301" s="32">
        <v>12968.84203326999</v>
      </c>
      <c r="Y301" s="32">
        <v>12279.830597804927</v>
      </c>
      <c r="Z301" s="32">
        <v>10757.461959300565</v>
      </c>
      <c r="AA301" s="32">
        <v>2669.5437719183001</v>
      </c>
      <c r="AB301" s="32">
        <v>2669.5437719183001</v>
      </c>
      <c r="AC301" s="32">
        <v>2669.5437719182978</v>
      </c>
      <c r="AD301" s="32">
        <v>2435.9162316621992</v>
      </c>
      <c r="AE301" s="32">
        <v>3427.2134122460975</v>
      </c>
      <c r="AF301" s="32">
        <v>4425.1370354571973</v>
      </c>
      <c r="AG301" s="32">
        <v>852.22506048570551</v>
      </c>
      <c r="AH301" s="32">
        <v>874.36792414513423</v>
      </c>
      <c r="AI301" s="32">
        <v>903.95870320651579</v>
      </c>
      <c r="AJ301" s="32">
        <v>893.51126484447525</v>
      </c>
      <c r="AK301" s="32">
        <v>844.54977634616625</v>
      </c>
      <c r="AL301" s="32">
        <v>598.90671366425613</v>
      </c>
      <c r="AM301" s="32">
        <v>2448.6160091197407</v>
      </c>
      <c r="AN301" s="32">
        <v>6613.0360381831124</v>
      </c>
      <c r="AO301" s="32">
        <v>7345.6685871638801</v>
      </c>
      <c r="AP301" s="32">
        <v>2287.7675811871409</v>
      </c>
      <c r="AQ301" s="32">
        <v>2362.6699520390098</v>
      </c>
      <c r="AR301" s="32">
        <v>7132.0138906237826</v>
      </c>
      <c r="AS301" s="32">
        <v>11879.74848203999</v>
      </c>
      <c r="AT301" s="32">
        <v>11322.527580851991</v>
      </c>
      <c r="AU301" s="32">
        <v>11413.840519808</v>
      </c>
      <c r="AV301" s="32">
        <v>10840.75645300599</v>
      </c>
      <c r="AW301" s="32">
        <v>10913.29591430998</v>
      </c>
      <c r="AX301" s="32">
        <v>11280.353108138001</v>
      </c>
      <c r="AY301" s="32">
        <v>7544.5630974639234</v>
      </c>
      <c r="AZ301" s="32">
        <v>8756.5922970607626</v>
      </c>
      <c r="BA301" s="32">
        <v>7638.4811875677469</v>
      </c>
      <c r="BB301" s="32">
        <v>6880.6279278595648</v>
      </c>
      <c r="BC301" s="32">
        <v>6300.3123767438092</v>
      </c>
      <c r="BD301" s="32">
        <v>6204.0394892438089</v>
      </c>
    </row>
    <row r="302" spans="1:56" x14ac:dyDescent="0.3">
      <c r="A302">
        <v>1825</v>
      </c>
      <c r="B302" t="s">
        <v>679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531.34607052039439</v>
      </c>
      <c r="P302" s="32">
        <v>539.59597087755219</v>
      </c>
      <c r="Q302" s="32">
        <v>395.26286411866863</v>
      </c>
      <c r="R302" s="32">
        <v>144.42214898137021</v>
      </c>
      <c r="S302" s="32">
        <v>127.79081372947741</v>
      </c>
      <c r="T302" s="32">
        <v>142.51653518528909</v>
      </c>
      <c r="U302" s="32">
        <v>6910.2108270398112</v>
      </c>
      <c r="V302" s="32">
        <v>6814.3053236298047</v>
      </c>
      <c r="W302" s="32">
        <v>6960.5521848782037</v>
      </c>
      <c r="X302" s="32">
        <v>7061.5098989755979</v>
      </c>
      <c r="Y302" s="32">
        <v>6744.4633903094</v>
      </c>
      <c r="Z302" s="32">
        <v>5939.7389031322964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891.66124234299991</v>
      </c>
      <c r="AN302" s="32">
        <v>1268.5126479841047</v>
      </c>
      <c r="AO302" s="32">
        <v>828.58305174288478</v>
      </c>
      <c r="AP302" s="32">
        <v>588.54219348770641</v>
      </c>
      <c r="AQ302" s="32">
        <v>553.15759730430068</v>
      </c>
      <c r="AR302" s="32">
        <v>2021.6588344118961</v>
      </c>
      <c r="AS302" s="32">
        <v>4120.819259265998</v>
      </c>
      <c r="AT302" s="32">
        <v>4126.3534003919904</v>
      </c>
      <c r="AU302" s="32">
        <v>4033.8515473379894</v>
      </c>
      <c r="AV302" s="32">
        <v>4536.6236748879892</v>
      </c>
      <c r="AW302" s="32">
        <v>4939.4760900579995</v>
      </c>
      <c r="AX302" s="32">
        <v>4842.0625792419987</v>
      </c>
      <c r="AY302" s="32">
        <v>622.92418699999894</v>
      </c>
      <c r="AZ302" s="32">
        <v>572.76447974999894</v>
      </c>
      <c r="BA302" s="32">
        <v>512.77205574999903</v>
      </c>
      <c r="BB302" s="32">
        <v>465.37445074999897</v>
      </c>
      <c r="BC302" s="32">
        <v>440.78887624999896</v>
      </c>
      <c r="BD302" s="32">
        <v>421.00362524999997</v>
      </c>
    </row>
    <row r="303" spans="1:56" x14ac:dyDescent="0.3">
      <c r="A303">
        <v>1826</v>
      </c>
      <c r="B303" t="s">
        <v>696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309.65047223694762</v>
      </c>
      <c r="P303" s="32">
        <v>208.26285499454801</v>
      </c>
      <c r="Q303" s="32">
        <v>385.96326940727931</v>
      </c>
      <c r="R303" s="32">
        <v>384.53782484967695</v>
      </c>
      <c r="S303" s="32">
        <v>399.75749198207899</v>
      </c>
      <c r="T303" s="32">
        <v>423.87443090868959</v>
      </c>
      <c r="U303" s="32">
        <v>1337.2454568713729</v>
      </c>
      <c r="V303" s="32">
        <v>1314.2683407405252</v>
      </c>
      <c r="W303" s="32">
        <v>1305.9463640024837</v>
      </c>
      <c r="X303" s="32">
        <v>1295.6889062608254</v>
      </c>
      <c r="Y303" s="32">
        <v>1232.5384094981898</v>
      </c>
      <c r="Z303" s="32">
        <v>1105.5273626539029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1022.7955913136004</v>
      </c>
      <c r="AN303" s="32">
        <v>1174.4674148718905</v>
      </c>
      <c r="AO303" s="32">
        <v>1401.2767892219135</v>
      </c>
      <c r="AP303" s="32">
        <v>1285.6698058041861</v>
      </c>
      <c r="AQ303" s="32">
        <v>1221.5281937021434</v>
      </c>
      <c r="AR303" s="32">
        <v>1148.405292342514</v>
      </c>
      <c r="AS303" s="32">
        <v>8988.5905772419792</v>
      </c>
      <c r="AT303" s="32">
        <v>9016.0345095699904</v>
      </c>
      <c r="AU303" s="32">
        <v>9394.0657820319902</v>
      </c>
      <c r="AV303" s="32">
        <v>10229.09290502598</v>
      </c>
      <c r="AW303" s="32">
        <v>10195.455548471989</v>
      </c>
      <c r="AX303" s="32">
        <v>10174.015925649999</v>
      </c>
      <c r="AY303" s="32">
        <v>1144.0547870418686</v>
      </c>
      <c r="AZ303" s="32">
        <v>1063.2391566340175</v>
      </c>
      <c r="BA303" s="32">
        <v>975.23654779848107</v>
      </c>
      <c r="BB303" s="32">
        <v>900.9908007567318</v>
      </c>
      <c r="BC303" s="32">
        <v>863.75832493572432</v>
      </c>
      <c r="BD303" s="32">
        <v>831.50162393572441</v>
      </c>
    </row>
    <row r="304" spans="1:56" x14ac:dyDescent="0.3">
      <c r="A304">
        <v>1827</v>
      </c>
      <c r="B304" t="s">
        <v>624</v>
      </c>
      <c r="C304" s="32">
        <v>0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144.211547367359</v>
      </c>
      <c r="P304" s="32">
        <v>141.36081599039221</v>
      </c>
      <c r="Q304" s="32">
        <v>127.26889543192709</v>
      </c>
      <c r="R304" s="32">
        <v>125.55306236261879</v>
      </c>
      <c r="S304" s="32">
        <v>93.655608075076401</v>
      </c>
      <c r="T304" s="32">
        <v>130.21688867189022</v>
      </c>
      <c r="U304" s="32">
        <v>906.70201533713066</v>
      </c>
      <c r="V304" s="32">
        <v>885.75236542326297</v>
      </c>
      <c r="W304" s="32">
        <v>875.70387168817683</v>
      </c>
      <c r="X304" s="32">
        <v>864.87699396256596</v>
      </c>
      <c r="Y304" s="32">
        <v>802.45260086423843</v>
      </c>
      <c r="Z304" s="32">
        <v>719.18889517243861</v>
      </c>
      <c r="AA304" s="32">
        <v>14705.7527154414</v>
      </c>
      <c r="AB304" s="32">
        <v>14705.7527154414</v>
      </c>
      <c r="AC304" s="32">
        <v>14705.752715441373</v>
      </c>
      <c r="AD304" s="32">
        <v>14401.640523207696</v>
      </c>
      <c r="AE304" s="32">
        <v>12240.80985191179</v>
      </c>
      <c r="AF304" s="32">
        <v>11929.431036024167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34.886658840699987</v>
      </c>
      <c r="AN304" s="32">
        <v>46.850303476899995</v>
      </c>
      <c r="AO304" s="32">
        <v>5.1256136823999894</v>
      </c>
      <c r="AP304" s="32">
        <v>7.6890531303393201</v>
      </c>
      <c r="AQ304" s="32">
        <v>8.8089869734129156</v>
      </c>
      <c r="AR304" s="32">
        <v>9.8824679070822494</v>
      </c>
      <c r="AS304" s="32">
        <v>8762.6899629839991</v>
      </c>
      <c r="AT304" s="32">
        <v>9056.5233889459887</v>
      </c>
      <c r="AU304" s="32">
        <v>10083.33575246999</v>
      </c>
      <c r="AV304" s="32">
        <v>10193.385059242</v>
      </c>
      <c r="AW304" s="32">
        <v>10079.06554391799</v>
      </c>
      <c r="AX304" s="32">
        <v>10068.414369151989</v>
      </c>
      <c r="AY304" s="32">
        <v>3.1790893119983545</v>
      </c>
      <c r="AZ304" s="32">
        <v>11.671262474094547</v>
      </c>
      <c r="BA304" s="32">
        <v>12.571399042900122</v>
      </c>
      <c r="BB304" s="32">
        <v>14.06643727498852</v>
      </c>
      <c r="BC304" s="32">
        <v>14.064487308660452</v>
      </c>
      <c r="BD304" s="32">
        <v>14.064487308660452</v>
      </c>
    </row>
    <row r="305" spans="1:56" x14ac:dyDescent="0.3">
      <c r="A305">
        <v>1828</v>
      </c>
      <c r="B305" t="s">
        <v>804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127.68261964827039</v>
      </c>
      <c r="P305" s="32">
        <v>1488.6807486898319</v>
      </c>
      <c r="Q305" s="32">
        <v>913.52144244392957</v>
      </c>
      <c r="R305" s="32">
        <v>428.43123252132739</v>
      </c>
      <c r="S305" s="32">
        <v>609.65627490661564</v>
      </c>
      <c r="T305" s="32">
        <v>323.7075718881137</v>
      </c>
      <c r="U305" s="32">
        <v>424.30461545749512</v>
      </c>
      <c r="V305" s="32">
        <v>426.16305138787374</v>
      </c>
      <c r="W305" s="32">
        <v>401.02165057185806</v>
      </c>
      <c r="X305" s="32">
        <v>402.70507942995397</v>
      </c>
      <c r="Y305" s="32">
        <v>376.74403122718581</v>
      </c>
      <c r="Z305" s="32">
        <v>335.12813491183942</v>
      </c>
      <c r="AA305" s="32">
        <v>11079.4493735991</v>
      </c>
      <c r="AB305" s="32">
        <v>11079.4493735991</v>
      </c>
      <c r="AC305" s="32">
        <v>11079.449373599176</v>
      </c>
      <c r="AD305" s="32">
        <v>13166.55954058797</v>
      </c>
      <c r="AE305" s="32">
        <v>12407.141643951687</v>
      </c>
      <c r="AF305" s="32">
        <v>12491.634487977784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155.33489207137538</v>
      </c>
      <c r="AN305" s="32">
        <v>2863.6103370271085</v>
      </c>
      <c r="AO305" s="32">
        <v>3823.9092737459227</v>
      </c>
      <c r="AP305" s="32">
        <v>5217.2932366412115</v>
      </c>
      <c r="AQ305" s="32">
        <v>4995.2254846481546</v>
      </c>
      <c r="AR305" s="32">
        <v>5089.7139996010219</v>
      </c>
      <c r="AS305" s="32">
        <v>6083.8645723619993</v>
      </c>
      <c r="AT305" s="32">
        <v>5851.6994287799889</v>
      </c>
      <c r="AU305" s="32">
        <v>5786.5869888359875</v>
      </c>
      <c r="AV305" s="32">
        <v>6126.7371022239877</v>
      </c>
      <c r="AW305" s="32">
        <v>6114.7981462239986</v>
      </c>
      <c r="AX305" s="32">
        <v>5939.4007661199967</v>
      </c>
      <c r="AY305" s="32">
        <v>236.27701290643978</v>
      </c>
      <c r="AZ305" s="32">
        <v>212.14186844961708</v>
      </c>
      <c r="BA305" s="32">
        <v>180.81133007001014</v>
      </c>
      <c r="BB305" s="32">
        <v>163.6715860764391</v>
      </c>
      <c r="BC305" s="32">
        <v>149.19486644365668</v>
      </c>
      <c r="BD305" s="32">
        <v>140.39225061865568</v>
      </c>
    </row>
    <row r="306" spans="1:56" x14ac:dyDescent="0.3">
      <c r="A306">
        <v>1832</v>
      </c>
      <c r="B306" t="s">
        <v>699</v>
      </c>
      <c r="C306" s="32">
        <v>968.46832919810004</v>
      </c>
      <c r="D306" s="32">
        <v>211.55925785330001</v>
      </c>
      <c r="E306" s="32">
        <v>219.54427079000001</v>
      </c>
      <c r="F306" s="32">
        <v>258.91417713000004</v>
      </c>
      <c r="G306" s="32">
        <v>276.75626360000001</v>
      </c>
      <c r="H306" s="32">
        <v>704.97225951899998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492.06683835095805</v>
      </c>
      <c r="P306" s="32">
        <v>425.84893114826241</v>
      </c>
      <c r="Q306" s="32">
        <v>358.94192611177931</v>
      </c>
      <c r="R306" s="32">
        <v>311.17753200214696</v>
      </c>
      <c r="S306" s="32">
        <v>254.75180902798809</v>
      </c>
      <c r="T306" s="32">
        <v>289.8118851779239</v>
      </c>
      <c r="U306" s="32">
        <v>7183.2005530940742</v>
      </c>
      <c r="V306" s="32">
        <v>7100.9209699972116</v>
      </c>
      <c r="W306" s="32">
        <v>7145.6950167351297</v>
      </c>
      <c r="X306" s="32">
        <v>6947.1850493988086</v>
      </c>
      <c r="Y306" s="32">
        <v>6565.6124196328792</v>
      </c>
      <c r="Z306" s="32">
        <v>5822.2041068759472</v>
      </c>
      <c r="AA306" s="32">
        <v>994.33685912179999</v>
      </c>
      <c r="AB306" s="32">
        <v>994.33685912179999</v>
      </c>
      <c r="AC306" s="32">
        <v>994.33685912179897</v>
      </c>
      <c r="AD306" s="32">
        <v>897.76103560059892</v>
      </c>
      <c r="AE306" s="32">
        <v>578.4171306234997</v>
      </c>
      <c r="AF306" s="32">
        <v>571.7439299719988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1407.136049757841</v>
      </c>
      <c r="AN306" s="32">
        <v>1501.1180118133243</v>
      </c>
      <c r="AO306" s="32">
        <v>2935.925080706696</v>
      </c>
      <c r="AP306" s="32">
        <v>4001.6722379225107</v>
      </c>
      <c r="AQ306" s="32">
        <v>2686.8121168526359</v>
      </c>
      <c r="AR306" s="32">
        <v>1224.2201348955175</v>
      </c>
      <c r="AS306" s="32">
        <v>12000.234757675991</v>
      </c>
      <c r="AT306" s="32">
        <v>12697.820500510001</v>
      </c>
      <c r="AU306" s="32">
        <v>13195.870664527991</v>
      </c>
      <c r="AV306" s="32">
        <v>13547.274501811979</v>
      </c>
      <c r="AW306" s="32">
        <v>13698.353344679992</v>
      </c>
      <c r="AX306" s="32">
        <v>13833.955341339999</v>
      </c>
      <c r="AY306" s="32">
        <v>842.4063169809441</v>
      </c>
      <c r="AZ306" s="32">
        <v>764.47407669462063</v>
      </c>
      <c r="BA306" s="32">
        <v>657.9725057622444</v>
      </c>
      <c r="BB306" s="32">
        <v>581.68278814017378</v>
      </c>
      <c r="BC306" s="32">
        <v>541.60816692904996</v>
      </c>
      <c r="BD306" s="32">
        <v>512.43553617905104</v>
      </c>
    </row>
    <row r="307" spans="1:56" x14ac:dyDescent="0.3">
      <c r="A307">
        <v>1833</v>
      </c>
      <c r="B307" t="s">
        <v>835</v>
      </c>
      <c r="C307" s="32">
        <v>443422.86282401456</v>
      </c>
      <c r="D307" s="32">
        <v>538322.935146478</v>
      </c>
      <c r="E307" s="32">
        <v>493481.33385070792</v>
      </c>
      <c r="F307" s="32">
        <v>561408.23754860531</v>
      </c>
      <c r="G307" s="32">
        <v>561436.56143175706</v>
      </c>
      <c r="H307" s="32">
        <v>599857.18734055664</v>
      </c>
      <c r="I307" s="32">
        <v>5123.3193623335583</v>
      </c>
      <c r="J307" s="32">
        <v>7703.4552342112056</v>
      </c>
      <c r="K307" s="32">
        <v>2616.1804452978622</v>
      </c>
      <c r="L307" s="32">
        <v>4445.4949746624015</v>
      </c>
      <c r="M307" s="32">
        <v>5309.7529649838862</v>
      </c>
      <c r="N307" s="32">
        <v>6514.5024125770324</v>
      </c>
      <c r="O307" s="32">
        <v>3935.8766617507249</v>
      </c>
      <c r="P307" s="32">
        <v>11458.142976942274</v>
      </c>
      <c r="Q307" s="32">
        <v>18255.280381777789</v>
      </c>
      <c r="R307" s="32">
        <v>27674.653820593405</v>
      </c>
      <c r="S307" s="32">
        <v>30780.456278386016</v>
      </c>
      <c r="T307" s="32">
        <v>11565.248037549247</v>
      </c>
      <c r="U307" s="32">
        <v>28038.838495643227</v>
      </c>
      <c r="V307" s="32">
        <v>27635.347897656746</v>
      </c>
      <c r="W307" s="32">
        <v>27388.292437053511</v>
      </c>
      <c r="X307" s="32">
        <v>27252.093947342459</v>
      </c>
      <c r="Y307" s="32">
        <v>25328.17049243033</v>
      </c>
      <c r="Z307" s="32">
        <v>22353.880448752647</v>
      </c>
      <c r="AA307" s="32">
        <v>4645.7834283669899</v>
      </c>
      <c r="AB307" s="32">
        <v>4645.7834283669899</v>
      </c>
      <c r="AC307" s="32">
        <v>4645.7834283669899</v>
      </c>
      <c r="AD307" s="32">
        <v>9325.7282201336802</v>
      </c>
      <c r="AE307" s="32">
        <v>7054.8144267314865</v>
      </c>
      <c r="AF307" s="32">
        <v>6885.8956154950993</v>
      </c>
      <c r="AG307" s="32">
        <v>1001.9628979810603</v>
      </c>
      <c r="AH307" s="32">
        <v>995.27181215254609</v>
      </c>
      <c r="AI307" s="32">
        <v>989.33778429471454</v>
      </c>
      <c r="AJ307" s="32">
        <v>1005.8485153439439</v>
      </c>
      <c r="AK307" s="32">
        <v>967.86804687021652</v>
      </c>
      <c r="AL307" s="32">
        <v>808.92642341055011</v>
      </c>
      <c r="AM307" s="32">
        <v>12270.650780241946</v>
      </c>
      <c r="AN307" s="32">
        <v>22922.691453444924</v>
      </c>
      <c r="AO307" s="32">
        <v>28380.6845826276</v>
      </c>
      <c r="AP307" s="32">
        <v>26094.379293901016</v>
      </c>
      <c r="AQ307" s="32">
        <v>38587.628685444972</v>
      </c>
      <c r="AR307" s="32">
        <v>38926.271134726921</v>
      </c>
      <c r="AS307" s="32">
        <v>15392.458447597981</v>
      </c>
      <c r="AT307" s="32">
        <v>15225.028638197988</v>
      </c>
      <c r="AU307" s="32">
        <v>15652.732578831989</v>
      </c>
      <c r="AV307" s="32">
        <v>15200.077494782001</v>
      </c>
      <c r="AW307" s="32">
        <v>14728.172035105999</v>
      </c>
      <c r="AX307" s="32">
        <v>15139.062758609989</v>
      </c>
      <c r="AY307" s="32">
        <v>8413.5301295289355</v>
      </c>
      <c r="AZ307" s="32">
        <v>10123.412314034485</v>
      </c>
      <c r="BA307" s="32">
        <v>8030.0074527935767</v>
      </c>
      <c r="BB307" s="32">
        <v>5571.2139039013573</v>
      </c>
      <c r="BC307" s="32">
        <v>4790.3625759554534</v>
      </c>
      <c r="BD307" s="32">
        <v>4496.3845284554527</v>
      </c>
    </row>
    <row r="308" spans="1:56" x14ac:dyDescent="0.3">
      <c r="A308">
        <v>1834</v>
      </c>
      <c r="B308" t="s">
        <v>768</v>
      </c>
      <c r="C308" s="32">
        <v>2101.4210823648004</v>
      </c>
      <c r="D308" s="32">
        <v>1941.7923588000001</v>
      </c>
      <c r="E308" s="32">
        <v>2700.6537403999896</v>
      </c>
      <c r="F308" s="32">
        <v>2780.3660703999894</v>
      </c>
      <c r="G308" s="32">
        <v>2882.8888807528001</v>
      </c>
      <c r="H308" s="32">
        <v>4425.6604465319888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180.54995248715448</v>
      </c>
      <c r="P308" s="32">
        <v>168.54535648911479</v>
      </c>
      <c r="Q308" s="32">
        <v>155.74797934399612</v>
      </c>
      <c r="R308" s="32">
        <v>151.41539900345879</v>
      </c>
      <c r="S308" s="32">
        <v>114.8639938992066</v>
      </c>
      <c r="T308" s="32">
        <v>155.8215598964276</v>
      </c>
      <c r="U308" s="32">
        <v>1399.441635552359</v>
      </c>
      <c r="V308" s="32">
        <v>1376.6761806258135</v>
      </c>
      <c r="W308" s="32">
        <v>1394.8972760815427</v>
      </c>
      <c r="X308" s="32">
        <v>1405.0640459401607</v>
      </c>
      <c r="Y308" s="32">
        <v>1365.5024303117909</v>
      </c>
      <c r="Z308" s="32">
        <v>1209.5638565864588</v>
      </c>
      <c r="AA308" s="32">
        <v>20657.403926229101</v>
      </c>
      <c r="AB308" s="32">
        <v>20657.403926229101</v>
      </c>
      <c r="AC308" s="32">
        <v>20657.403926229097</v>
      </c>
      <c r="AD308" s="32">
        <v>27448.171729451689</v>
      </c>
      <c r="AE308" s="32">
        <v>26601.977537396699</v>
      </c>
      <c r="AF308" s="32">
        <v>26737.008944841782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51.495363616290909</v>
      </c>
      <c r="AN308" s="32">
        <v>462.15750737411958</v>
      </c>
      <c r="AO308" s="32">
        <v>38.732368213064703</v>
      </c>
      <c r="AP308" s="32">
        <v>132.19233749316325</v>
      </c>
      <c r="AQ308" s="32">
        <v>346.12580081089425</v>
      </c>
      <c r="AR308" s="32">
        <v>1129.1239364744654</v>
      </c>
      <c r="AS308" s="32">
        <v>3079.677200915989</v>
      </c>
      <c r="AT308" s="32">
        <v>3597.9280025419876</v>
      </c>
      <c r="AU308" s="32">
        <v>3730.674155981988</v>
      </c>
      <c r="AV308" s="32">
        <v>3288.0725342409978</v>
      </c>
      <c r="AW308" s="32">
        <v>3125.4410328949984</v>
      </c>
      <c r="AX308" s="32">
        <v>3073.0406863649887</v>
      </c>
      <c r="AY308" s="32">
        <v>204.52089640904401</v>
      </c>
      <c r="AZ308" s="32">
        <v>185.02342739973707</v>
      </c>
      <c r="BA308" s="32">
        <v>156.99634652172097</v>
      </c>
      <c r="BB308" s="32">
        <v>410.57121405679135</v>
      </c>
      <c r="BC308" s="32">
        <v>412.39163834221489</v>
      </c>
      <c r="BD308" s="32">
        <v>435.38498156721494</v>
      </c>
    </row>
    <row r="309" spans="1:56" x14ac:dyDescent="0.3">
      <c r="A309">
        <v>1835</v>
      </c>
      <c r="B309" t="s">
        <v>937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33.404583628706114</v>
      </c>
      <c r="P309" s="32">
        <v>33.356084133055511</v>
      </c>
      <c r="Q309" s="32">
        <v>29.7249134754598</v>
      </c>
      <c r="R309" s="32">
        <v>29.144743652234638</v>
      </c>
      <c r="S309" s="32">
        <v>21.93173815118358</v>
      </c>
      <c r="T309" s="32">
        <v>29.688148616860119</v>
      </c>
      <c r="U309" s="32">
        <v>262.72420729487465</v>
      </c>
      <c r="V309" s="32">
        <v>263.03180539762769</v>
      </c>
      <c r="W309" s="32">
        <v>256.13496779192354</v>
      </c>
      <c r="X309" s="32">
        <v>260.2557776495658</v>
      </c>
      <c r="Y309" s="32">
        <v>266.76353427725127</v>
      </c>
      <c r="Z309" s="32">
        <v>235.04542661799019</v>
      </c>
      <c r="AA309" s="32">
        <v>9626.1616680274001</v>
      </c>
      <c r="AB309" s="32">
        <v>9626.1616680274001</v>
      </c>
      <c r="AC309" s="32">
        <v>9626.1616680273964</v>
      </c>
      <c r="AD309" s="32">
        <v>10181.644823335077</v>
      </c>
      <c r="AE309" s="32">
        <v>10070.497807939686</v>
      </c>
      <c r="AF309" s="32">
        <v>10395.531532920879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0.57945660249999897</v>
      </c>
      <c r="AN309" s="32">
        <v>0</v>
      </c>
      <c r="AO309" s="32">
        <v>1.146229079999999</v>
      </c>
      <c r="AP309" s="32">
        <v>0.57241541499999893</v>
      </c>
      <c r="AQ309" s="32">
        <v>0.28625628329999991</v>
      </c>
      <c r="AR309" s="32">
        <v>0.96709504460000006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12.178693623085167</v>
      </c>
      <c r="AZ309" s="32">
        <v>10.803410165746126</v>
      </c>
      <c r="BA309" s="32">
        <v>9.1086680784641842</v>
      </c>
      <c r="BB309" s="32">
        <v>7.840380774309831</v>
      </c>
      <c r="BC309" s="32">
        <v>7.1495350167049381</v>
      </c>
      <c r="BD309" s="32">
        <v>6.6768959917049386</v>
      </c>
    </row>
    <row r="310" spans="1:56" x14ac:dyDescent="0.3">
      <c r="A310">
        <v>1836</v>
      </c>
      <c r="B310" t="s">
        <v>851</v>
      </c>
      <c r="C310" s="32">
        <v>0</v>
      </c>
      <c r="D310" s="32">
        <v>0</v>
      </c>
      <c r="E310" s="32">
        <v>0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118.77762193777431</v>
      </c>
      <c r="P310" s="32">
        <v>115.5229353479008</v>
      </c>
      <c r="Q310" s="32">
        <v>110.18577561354239</v>
      </c>
      <c r="R310" s="32">
        <v>107.56748167612339</v>
      </c>
      <c r="S310" s="32">
        <v>81.201623008238641</v>
      </c>
      <c r="T310" s="32">
        <v>110.9819169054451</v>
      </c>
      <c r="U310" s="32">
        <v>1874.2678326494286</v>
      </c>
      <c r="V310" s="32">
        <v>1801.1165312234873</v>
      </c>
      <c r="W310" s="32">
        <v>1858.7351370466422</v>
      </c>
      <c r="X310" s="32">
        <v>1874.1555647451257</v>
      </c>
      <c r="Y310" s="32">
        <v>1790.0032787615376</v>
      </c>
      <c r="Z310" s="32">
        <v>1591.4862792518338</v>
      </c>
      <c r="AA310" s="32">
        <v>22234.4027689996</v>
      </c>
      <c r="AB310" s="32">
        <v>22234.4027689996</v>
      </c>
      <c r="AC310" s="32">
        <v>22234.402768999673</v>
      </c>
      <c r="AD310" s="32">
        <v>22745.03895760348</v>
      </c>
      <c r="AE310" s="32">
        <v>23024.358727632869</v>
      </c>
      <c r="AF310" s="32">
        <v>24515.887870852774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118.049669661</v>
      </c>
      <c r="AN310" s="32">
        <v>196.59884716330001</v>
      </c>
      <c r="AO310" s="32">
        <v>120.32991373979996</v>
      </c>
      <c r="AP310" s="32">
        <v>610.30112832259999</v>
      </c>
      <c r="AQ310" s="32">
        <v>2048.8975287490903</v>
      </c>
      <c r="AR310" s="32">
        <v>2690.5051038792899</v>
      </c>
      <c r="AS310" s="32">
        <v>5176.8732408189881</v>
      </c>
      <c r="AT310" s="32">
        <v>4797.8347721210002</v>
      </c>
      <c r="AU310" s="32">
        <v>3957.6054021729983</v>
      </c>
      <c r="AV310" s="32">
        <v>4140.7394103409897</v>
      </c>
      <c r="AW310" s="32">
        <v>3998.891225341988</v>
      </c>
      <c r="AX310" s="32">
        <v>3945.9641587689875</v>
      </c>
      <c r="AY310" s="32">
        <v>74.359205452091473</v>
      </c>
      <c r="AZ310" s="32">
        <v>66.109628183897044</v>
      </c>
      <c r="BA310" s="32">
        <v>55.505573090317526</v>
      </c>
      <c r="BB310" s="32">
        <v>47.9533059788629</v>
      </c>
      <c r="BC310" s="32">
        <v>43.855998392828205</v>
      </c>
      <c r="BD310" s="32">
        <v>40.99643289282821</v>
      </c>
    </row>
    <row r="311" spans="1:56" x14ac:dyDescent="0.3">
      <c r="A311">
        <v>1837</v>
      </c>
      <c r="B311" t="s">
        <v>784</v>
      </c>
      <c r="C311" s="32">
        <v>129918.005949534</v>
      </c>
      <c r="D311" s="32">
        <v>90610.365842979998</v>
      </c>
      <c r="E311" s="32">
        <v>51373.752836519998</v>
      </c>
      <c r="F311" s="32">
        <v>59561.677593070999</v>
      </c>
      <c r="G311" s="32">
        <v>56330.8194791399</v>
      </c>
      <c r="H311" s="32">
        <v>57906.796398819999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503.27122717384174</v>
      </c>
      <c r="P311" s="32">
        <v>470.31500845796472</v>
      </c>
      <c r="Q311" s="32">
        <v>359.26083132466863</v>
      </c>
      <c r="R311" s="32">
        <v>351.75561855858376</v>
      </c>
      <c r="S311" s="32">
        <v>266.70183514994721</v>
      </c>
      <c r="T311" s="32">
        <v>358.68300908028834</v>
      </c>
      <c r="U311" s="32">
        <v>4381.3801662260576</v>
      </c>
      <c r="V311" s="32">
        <v>4234.6426240873734</v>
      </c>
      <c r="W311" s="32">
        <v>4157.2743173749595</v>
      </c>
      <c r="X311" s="32">
        <v>4150.3883381085188</v>
      </c>
      <c r="Y311" s="32">
        <v>3900.0990072561672</v>
      </c>
      <c r="Z311" s="32">
        <v>3493.2737847734693</v>
      </c>
      <c r="AA311" s="32">
        <v>23421.497070478701</v>
      </c>
      <c r="AB311" s="32">
        <v>23421.497070478701</v>
      </c>
      <c r="AC311" s="32">
        <v>23421.497070478763</v>
      </c>
      <c r="AD311" s="32">
        <v>24179.257519361778</v>
      </c>
      <c r="AE311" s="32">
        <v>27023.904136144862</v>
      </c>
      <c r="AF311" s="32">
        <v>27752.164401536666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2596.5324512804</v>
      </c>
      <c r="AN311" s="32">
        <v>1944.4506757678998</v>
      </c>
      <c r="AO311" s="32">
        <v>1745.7372513310345</v>
      </c>
      <c r="AP311" s="32">
        <v>1636.938623104073</v>
      </c>
      <c r="AQ311" s="32">
        <v>1620.2275971009658</v>
      </c>
      <c r="AR311" s="32">
        <v>2068.8441085910335</v>
      </c>
      <c r="AS311" s="32">
        <v>8309.69274373999</v>
      </c>
      <c r="AT311" s="32">
        <v>7973.449009775999</v>
      </c>
      <c r="AU311" s="32">
        <v>7761.0486586339994</v>
      </c>
      <c r="AV311" s="32">
        <v>7613.3112535439996</v>
      </c>
      <c r="AW311" s="32">
        <v>8204.96399337199</v>
      </c>
      <c r="AX311" s="32">
        <v>7819.9136220179898</v>
      </c>
      <c r="AY311" s="32">
        <v>1273.1531930382594</v>
      </c>
      <c r="AZ311" s="32">
        <v>1200.9445147623619</v>
      </c>
      <c r="BA311" s="32">
        <v>988.13757252294636</v>
      </c>
      <c r="BB311" s="32">
        <v>871.23545033282346</v>
      </c>
      <c r="BC311" s="32">
        <v>808.83593836022192</v>
      </c>
      <c r="BD311" s="32">
        <v>756.90303661022199</v>
      </c>
    </row>
    <row r="312" spans="1:56" x14ac:dyDescent="0.3">
      <c r="A312">
        <v>1838</v>
      </c>
      <c r="B312" t="s">
        <v>669</v>
      </c>
      <c r="C312" s="32">
        <v>0</v>
      </c>
      <c r="D312" s="32">
        <v>0</v>
      </c>
      <c r="E312" s="32">
        <v>0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268.46759161379373</v>
      </c>
      <c r="P312" s="32">
        <v>210.42193772860182</v>
      </c>
      <c r="Q312" s="32">
        <v>212.7214214709318</v>
      </c>
      <c r="R312" s="32">
        <v>233.76606416235921</v>
      </c>
      <c r="S312" s="32">
        <v>154.09094070826021</v>
      </c>
      <c r="T312" s="32">
        <v>238.1048287808687</v>
      </c>
      <c r="U312" s="32">
        <v>3447.858110618823</v>
      </c>
      <c r="V312" s="32">
        <v>3363.8061347017542</v>
      </c>
      <c r="W312" s="32">
        <v>3341.1238594770743</v>
      </c>
      <c r="X312" s="32">
        <v>3336.5738471608097</v>
      </c>
      <c r="Y312" s="32">
        <v>3135.4043438653216</v>
      </c>
      <c r="Z312" s="32">
        <v>2784.9071390494087</v>
      </c>
      <c r="AA312" s="32">
        <v>15999.698529256799</v>
      </c>
      <c r="AB312" s="32">
        <v>15999.698529256799</v>
      </c>
      <c r="AC312" s="32">
        <v>15999.698529256775</v>
      </c>
      <c r="AD312" s="32">
        <v>16746.393954545278</v>
      </c>
      <c r="AE312" s="32">
        <v>16201.340433811389</v>
      </c>
      <c r="AF312" s="32">
        <v>17330.512969768068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498.53957386547364</v>
      </c>
      <c r="AN312" s="32">
        <v>945.58473428689592</v>
      </c>
      <c r="AO312" s="32">
        <v>1128.6668502625209</v>
      </c>
      <c r="AP312" s="32">
        <v>884.73084487170479</v>
      </c>
      <c r="AQ312" s="32">
        <v>481.31118556799947</v>
      </c>
      <c r="AR312" s="32">
        <v>538.36497294410469</v>
      </c>
      <c r="AS312" s="32">
        <v>5977.0944242149899</v>
      </c>
      <c r="AT312" s="32">
        <v>4946.6982935589895</v>
      </c>
      <c r="AU312" s="32">
        <v>4664.3454223289882</v>
      </c>
      <c r="AV312" s="32">
        <v>4309.2527861419894</v>
      </c>
      <c r="AW312" s="32">
        <v>3733.0547330589798</v>
      </c>
      <c r="AX312" s="32">
        <v>3772.0066534799889</v>
      </c>
      <c r="AY312" s="32">
        <v>343.98518209001696</v>
      </c>
      <c r="AZ312" s="32">
        <v>309.72799680353933</v>
      </c>
      <c r="BA312" s="32">
        <v>263.93822427893173</v>
      </c>
      <c r="BB312" s="32">
        <v>230.80901073047824</v>
      </c>
      <c r="BC312" s="32">
        <v>205.70315160160061</v>
      </c>
      <c r="BD312" s="32">
        <v>192.27241252660161</v>
      </c>
    </row>
    <row r="313" spans="1:56" x14ac:dyDescent="0.3">
      <c r="A313">
        <v>1839</v>
      </c>
      <c r="B313" t="s">
        <v>601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113.654831139663</v>
      </c>
      <c r="P313" s="32">
        <v>108.25090750520968</v>
      </c>
      <c r="Q313" s="32">
        <v>110.56062748437949</v>
      </c>
      <c r="R313" s="32">
        <v>130.61809098701508</v>
      </c>
      <c r="S313" s="32">
        <v>98.015444885239958</v>
      </c>
      <c r="T313" s="32">
        <v>111.17538619928121</v>
      </c>
      <c r="U313" s="32">
        <v>1309.733675127934</v>
      </c>
      <c r="V313" s="32">
        <v>1311.820536386806</v>
      </c>
      <c r="W313" s="32">
        <v>1365.2575449418962</v>
      </c>
      <c r="X313" s="32">
        <v>1370.580033780511</v>
      </c>
      <c r="Y313" s="32">
        <v>1294.9402002717022</v>
      </c>
      <c r="Z313" s="32">
        <v>1140.329774352389</v>
      </c>
      <c r="AA313" s="32">
        <v>0.94497962330000007</v>
      </c>
      <c r="AB313" s="32">
        <v>0.94497962330000007</v>
      </c>
      <c r="AC313" s="32">
        <v>0.94497962329999996</v>
      </c>
      <c r="AD313" s="32">
        <v>1.26592773979999</v>
      </c>
      <c r="AE313" s="32">
        <v>10.241800694</v>
      </c>
      <c r="AF313" s="32">
        <v>9.6647614551999901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390.91411350453416</v>
      </c>
      <c r="AN313" s="32">
        <v>507.71884081000354</v>
      </c>
      <c r="AO313" s="32">
        <v>559.04393556996729</v>
      </c>
      <c r="AP313" s="32">
        <v>461.57112729793471</v>
      </c>
      <c r="AQ313" s="32">
        <v>509.94349892747761</v>
      </c>
      <c r="AR313" s="32">
        <v>565.53031909983906</v>
      </c>
      <c r="AS313" s="32">
        <v>4930.2343033789984</v>
      </c>
      <c r="AT313" s="32">
        <v>4615.8505756799977</v>
      </c>
      <c r="AU313" s="32">
        <v>4485.0578548889889</v>
      </c>
      <c r="AV313" s="32">
        <v>4604.2470362599888</v>
      </c>
      <c r="AW313" s="32">
        <v>4562.3582720719896</v>
      </c>
      <c r="AX313" s="32">
        <v>4470.2065125049994</v>
      </c>
      <c r="AY313" s="32">
        <v>326.71706569042226</v>
      </c>
      <c r="AZ313" s="32">
        <v>283.12021558234505</v>
      </c>
      <c r="BA313" s="32">
        <v>276.70302227669919</v>
      </c>
      <c r="BB313" s="32">
        <v>193.8928325585035</v>
      </c>
      <c r="BC313" s="32">
        <v>180.67546762467828</v>
      </c>
      <c r="BD313" s="32">
        <v>174.97327887467839</v>
      </c>
    </row>
    <row r="314" spans="1:56" x14ac:dyDescent="0.3">
      <c r="A314">
        <v>1840</v>
      </c>
      <c r="B314" t="s">
        <v>859</v>
      </c>
      <c r="C314" s="32">
        <v>0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580.92865233733573</v>
      </c>
      <c r="P314" s="32">
        <v>476.84080991997246</v>
      </c>
      <c r="Q314" s="32">
        <v>458.65541275818322</v>
      </c>
      <c r="R314" s="32">
        <v>378.09670842135512</v>
      </c>
      <c r="S314" s="32">
        <v>262.75863429185006</v>
      </c>
      <c r="T314" s="32">
        <v>393.37041739070361</v>
      </c>
      <c r="U314" s="32">
        <v>9574.499513769726</v>
      </c>
      <c r="V314" s="32">
        <v>9295.9428981780347</v>
      </c>
      <c r="W314" s="32">
        <v>9409.1383161385547</v>
      </c>
      <c r="X314" s="32">
        <v>9501.8750316244168</v>
      </c>
      <c r="Y314" s="32">
        <v>9005.3621793233906</v>
      </c>
      <c r="Z314" s="32">
        <v>7935.9171923208742</v>
      </c>
      <c r="AA314" s="32">
        <v>83.026487956199901</v>
      </c>
      <c r="AB314" s="32">
        <v>83.026487956199901</v>
      </c>
      <c r="AC314" s="32">
        <v>83.026487956199901</v>
      </c>
      <c r="AD314" s="32">
        <v>94.803872464599891</v>
      </c>
      <c r="AE314" s="32">
        <v>94.029271618499919</v>
      </c>
      <c r="AF314" s="32">
        <v>759.83137804460011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5291.999811022888</v>
      </c>
      <c r="AN314" s="32">
        <v>1023.5794973305038</v>
      </c>
      <c r="AO314" s="32">
        <v>1165.6580446557709</v>
      </c>
      <c r="AP314" s="32">
        <v>1213.8766215459268</v>
      </c>
      <c r="AQ314" s="32">
        <v>1340.7713829647848</v>
      </c>
      <c r="AR314" s="32">
        <v>2658.208069437731</v>
      </c>
      <c r="AS314" s="32">
        <v>3764.3873960079977</v>
      </c>
      <c r="AT314" s="32">
        <v>3479.585049891999</v>
      </c>
      <c r="AU314" s="32">
        <v>4039.4939086739878</v>
      </c>
      <c r="AV314" s="32">
        <v>4451.8815110789901</v>
      </c>
      <c r="AW314" s="32">
        <v>4220.8497958970001</v>
      </c>
      <c r="AX314" s="32">
        <v>4372.5717525399868</v>
      </c>
      <c r="AY314" s="32">
        <v>9007.9973224999903</v>
      </c>
      <c r="AZ314" s="32">
        <v>8264.6044849999998</v>
      </c>
      <c r="BA314" s="32">
        <v>7171.2383925000004</v>
      </c>
      <c r="BB314" s="32">
        <v>6409.3170274999902</v>
      </c>
      <c r="BC314" s="32">
        <v>5979.1762924999903</v>
      </c>
      <c r="BD314" s="32">
        <v>5574.3759974999903</v>
      </c>
    </row>
    <row r="315" spans="1:56" x14ac:dyDescent="0.3">
      <c r="A315">
        <v>1841</v>
      </c>
      <c r="B315" t="s">
        <v>640</v>
      </c>
      <c r="C315" s="32">
        <v>0</v>
      </c>
      <c r="D315" s="32">
        <v>54.491119200000007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799.07442419834786</v>
      </c>
      <c r="P315" s="32">
        <v>703.21819674668848</v>
      </c>
      <c r="Q315" s="32">
        <v>628.81679060870579</v>
      </c>
      <c r="R315" s="32">
        <v>606.09551102043031</v>
      </c>
      <c r="S315" s="32">
        <v>456.75984424401588</v>
      </c>
      <c r="T315" s="32">
        <v>547.3262809361122</v>
      </c>
      <c r="U315" s="32">
        <v>13254.739860406637</v>
      </c>
      <c r="V315" s="32">
        <v>13035.47626310767</v>
      </c>
      <c r="W315" s="32">
        <v>13170.906976627535</v>
      </c>
      <c r="X315" s="32">
        <v>12932.657578606802</v>
      </c>
      <c r="Y315" s="32">
        <v>12236.310034850459</v>
      </c>
      <c r="Z315" s="32">
        <v>10968.822677316071</v>
      </c>
      <c r="AA315" s="32">
        <v>98.566882300099891</v>
      </c>
      <c r="AB315" s="32">
        <v>98.566882300099891</v>
      </c>
      <c r="AC315" s="32">
        <v>98.566882300099792</v>
      </c>
      <c r="AD315" s="32">
        <v>120.68692947629999</v>
      </c>
      <c r="AE315" s="32">
        <v>91.582893253599892</v>
      </c>
      <c r="AF315" s="32">
        <v>174.59028777679899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3384.7792844490918</v>
      </c>
      <c r="AN315" s="32">
        <v>2996.2699780066723</v>
      </c>
      <c r="AO315" s="32">
        <v>2633.5940757311646</v>
      </c>
      <c r="AP315" s="32">
        <v>2160.7497834823498</v>
      </c>
      <c r="AQ315" s="32">
        <v>2165.4086558646104</v>
      </c>
      <c r="AR315" s="32">
        <v>2375.2346596588018</v>
      </c>
      <c r="AS315" s="32">
        <v>6587.6770927899897</v>
      </c>
      <c r="AT315" s="32">
        <v>6126.9195159699793</v>
      </c>
      <c r="AU315" s="32">
        <v>6252.5211009159902</v>
      </c>
      <c r="AV315" s="32">
        <v>6375.7888357559987</v>
      </c>
      <c r="AW315" s="32">
        <v>6473.16844562398</v>
      </c>
      <c r="AX315" s="32">
        <v>5505.5024217759892</v>
      </c>
      <c r="AY315" s="32">
        <v>1529.2130325000001</v>
      </c>
      <c r="AZ315" s="32">
        <v>1372.6768615000001</v>
      </c>
      <c r="BA315" s="32">
        <v>1163.6684829999901</v>
      </c>
      <c r="BB315" s="32">
        <v>1010.73091425</v>
      </c>
      <c r="BC315" s="32">
        <v>929.38934149999886</v>
      </c>
      <c r="BD315" s="32">
        <v>871.40546574999894</v>
      </c>
    </row>
    <row r="316" spans="1:56" x14ac:dyDescent="0.3">
      <c r="A316">
        <v>1845</v>
      </c>
      <c r="B316" t="s">
        <v>919</v>
      </c>
      <c r="C316" s="32">
        <v>137028.9532513</v>
      </c>
      <c r="D316" s="32">
        <v>284500.24966469</v>
      </c>
      <c r="E316" s="32">
        <v>239394.76772040001</v>
      </c>
      <c r="F316" s="32">
        <v>305179.86470478732</v>
      </c>
      <c r="G316" s="32">
        <v>333723.36810071534</v>
      </c>
      <c r="H316" s="32">
        <v>325174.54828073998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186.83165771565669</v>
      </c>
      <c r="P316" s="32">
        <v>175.23134591771259</v>
      </c>
      <c r="Q316" s="32">
        <v>163.44423759760761</v>
      </c>
      <c r="R316" s="32">
        <v>159.88520844301331</v>
      </c>
      <c r="S316" s="32">
        <v>120.90070130098771</v>
      </c>
      <c r="T316" s="32">
        <v>164.86572301424371</v>
      </c>
      <c r="U316" s="32">
        <v>15418.760731467317</v>
      </c>
      <c r="V316" s="32">
        <v>15316.461164931821</v>
      </c>
      <c r="W316" s="32">
        <v>15991.893999187194</v>
      </c>
      <c r="X316" s="32">
        <v>15946.041673350113</v>
      </c>
      <c r="Y316" s="32">
        <v>15300.076768977837</v>
      </c>
      <c r="Z316" s="32">
        <v>13582.929448279334</v>
      </c>
      <c r="AA316" s="32">
        <v>389.12373231209898</v>
      </c>
      <c r="AB316" s="32">
        <v>389.12373231209898</v>
      </c>
      <c r="AC316" s="32">
        <v>389.12373231209892</v>
      </c>
      <c r="AD316" s="32">
        <v>994.64395059329922</v>
      </c>
      <c r="AE316" s="32">
        <v>2352.9623333564978</v>
      </c>
      <c r="AF316" s="32">
        <v>2337.2734986846899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386.36223206847131</v>
      </c>
      <c r="AN316" s="32">
        <v>402.91714101451066</v>
      </c>
      <c r="AO316" s="32">
        <v>427.11335849187401</v>
      </c>
      <c r="AP316" s="32">
        <v>350.70569168300511</v>
      </c>
      <c r="AQ316" s="32">
        <v>405.87953760046577</v>
      </c>
      <c r="AR316" s="32">
        <v>529.35402852063999</v>
      </c>
      <c r="AS316" s="32">
        <v>1422.021134363999</v>
      </c>
      <c r="AT316" s="32">
        <v>1231.8544090919997</v>
      </c>
      <c r="AU316" s="32">
        <v>1162.7301905169979</v>
      </c>
      <c r="AV316" s="32">
        <v>1015.9318706459981</v>
      </c>
      <c r="AW316" s="32">
        <v>1165.341037369998</v>
      </c>
      <c r="AX316" s="32">
        <v>1160.657770031999</v>
      </c>
      <c r="AY316" s="32">
        <v>1068.4162294242274</v>
      </c>
      <c r="AZ316" s="32">
        <v>1016.7264471276667</v>
      </c>
      <c r="BA316" s="32">
        <v>902.29352514951131</v>
      </c>
      <c r="BB316" s="32">
        <v>802.58363621529497</v>
      </c>
      <c r="BC316" s="32">
        <v>746.70809631108875</v>
      </c>
      <c r="BD316" s="32">
        <v>696.37727731108771</v>
      </c>
    </row>
    <row r="317" spans="1:56" x14ac:dyDescent="0.3">
      <c r="A317">
        <v>1848</v>
      </c>
      <c r="B317" t="s">
        <v>897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223.74689619947247</v>
      </c>
      <c r="P317" s="32">
        <v>217.3217789470543</v>
      </c>
      <c r="Q317" s="32">
        <v>206.225334563101</v>
      </c>
      <c r="R317" s="32">
        <v>201.64718523975051</v>
      </c>
      <c r="S317" s="32">
        <v>152.75716353015528</v>
      </c>
      <c r="T317" s="32">
        <v>207.96930041177319</v>
      </c>
      <c r="U317" s="32">
        <v>2950.8181850293977</v>
      </c>
      <c r="V317" s="32">
        <v>2900.5376006630618</v>
      </c>
      <c r="W317" s="32">
        <v>2853.3595374654842</v>
      </c>
      <c r="X317" s="32">
        <v>2775.3694556405881</v>
      </c>
      <c r="Y317" s="32">
        <v>2613.8721882701134</v>
      </c>
      <c r="Z317" s="32">
        <v>2387.8153761507883</v>
      </c>
      <c r="AA317" s="32">
        <v>31122.988163245202</v>
      </c>
      <c r="AB317" s="32">
        <v>31122.988163245202</v>
      </c>
      <c r="AC317" s="32">
        <v>31122.988163245285</v>
      </c>
      <c r="AD317" s="32">
        <v>29045.214425703962</v>
      </c>
      <c r="AE317" s="32">
        <v>29411.389086495758</v>
      </c>
      <c r="AF317" s="32">
        <v>31700.791159194079</v>
      </c>
      <c r="AG317" s="32">
        <v>0</v>
      </c>
      <c r="AH317" s="32">
        <v>0</v>
      </c>
      <c r="AI317" s="32">
        <v>6.1419940232000005E-3</v>
      </c>
      <c r="AJ317" s="32">
        <v>0</v>
      </c>
      <c r="AK317" s="32">
        <v>0</v>
      </c>
      <c r="AL317" s="32">
        <v>0</v>
      </c>
      <c r="AM317" s="32">
        <v>46.113815539900003</v>
      </c>
      <c r="AN317" s="32">
        <v>185.27999377663508</v>
      </c>
      <c r="AO317" s="32">
        <v>251.60849175024427</v>
      </c>
      <c r="AP317" s="32">
        <v>393.2727219088535</v>
      </c>
      <c r="AQ317" s="32">
        <v>387.22179672802139</v>
      </c>
      <c r="AR317" s="32">
        <v>287.35034665881454</v>
      </c>
      <c r="AS317" s="32">
        <v>12359.83589884199</v>
      </c>
      <c r="AT317" s="32">
        <v>11978.047526912</v>
      </c>
      <c r="AU317" s="32">
        <v>12069.03277783199</v>
      </c>
      <c r="AV317" s="32">
        <v>11381.23343094598</v>
      </c>
      <c r="AW317" s="32">
        <v>11260.18434022399</v>
      </c>
      <c r="AX317" s="32">
        <v>8852.4438485359788</v>
      </c>
      <c r="AY317" s="32">
        <v>227.5400472949849</v>
      </c>
      <c r="AZ317" s="32">
        <v>203.31924219129121</v>
      </c>
      <c r="BA317" s="32">
        <v>171.04584727439581</v>
      </c>
      <c r="BB317" s="32">
        <v>152.50937013851748</v>
      </c>
      <c r="BC317" s="32">
        <v>139.73927951309892</v>
      </c>
      <c r="BD317" s="32">
        <v>130.69337196309993</v>
      </c>
    </row>
    <row r="318" spans="1:56" x14ac:dyDescent="0.3">
      <c r="A318">
        <v>1849</v>
      </c>
      <c r="B318" t="s">
        <v>690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174.98500847584731</v>
      </c>
      <c r="P318" s="32">
        <v>167.11322668634881</v>
      </c>
      <c r="Q318" s="32">
        <v>159.33956491073991</v>
      </c>
      <c r="R318" s="32">
        <v>155.73151052416512</v>
      </c>
      <c r="S318" s="32">
        <v>118.2294245488705</v>
      </c>
      <c r="T318" s="32">
        <v>160.47351125368999</v>
      </c>
      <c r="U318" s="32">
        <v>13141.644933344762</v>
      </c>
      <c r="V318" s="32">
        <v>13304.092024097186</v>
      </c>
      <c r="W318" s="32">
        <v>13494.687734909185</v>
      </c>
      <c r="X318" s="32">
        <v>13861.866296638294</v>
      </c>
      <c r="Y318" s="32">
        <v>13214.303405552864</v>
      </c>
      <c r="Z318" s="32">
        <v>11506.953795102292</v>
      </c>
      <c r="AA318" s="32">
        <v>7992.6607855456896</v>
      </c>
      <c r="AB318" s="32">
        <v>7992.6607855456896</v>
      </c>
      <c r="AC318" s="32">
        <v>7992.660785545685</v>
      </c>
      <c r="AD318" s="32">
        <v>7717.9784116695837</v>
      </c>
      <c r="AE318" s="32">
        <v>7899.7406449837963</v>
      </c>
      <c r="AF318" s="32">
        <v>8292.607900912797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292.99742551920951</v>
      </c>
      <c r="AN318" s="32">
        <v>423.31565901531275</v>
      </c>
      <c r="AO318" s="32">
        <v>787.26466238418141</v>
      </c>
      <c r="AP318" s="32">
        <v>1406.4305023069628</v>
      </c>
      <c r="AQ318" s="32">
        <v>562.03218119883559</v>
      </c>
      <c r="AR318" s="32">
        <v>670.54300807505558</v>
      </c>
      <c r="AS318" s="32">
        <v>3378.2898183779871</v>
      </c>
      <c r="AT318" s="32">
        <v>3357.9324215779779</v>
      </c>
      <c r="AU318" s="32">
        <v>3290.142964185</v>
      </c>
      <c r="AV318" s="32">
        <v>2852.868409852988</v>
      </c>
      <c r="AW318" s="32">
        <v>2605.2221580779901</v>
      </c>
      <c r="AX318" s="32">
        <v>2897.7080151059999</v>
      </c>
      <c r="AY318" s="32">
        <v>671.86896450000006</v>
      </c>
      <c r="AZ318" s="32">
        <v>614.09838424999998</v>
      </c>
      <c r="BA318" s="32">
        <v>658.44540674999996</v>
      </c>
      <c r="BB318" s="32">
        <v>543.63118125000005</v>
      </c>
      <c r="BC318" s="32">
        <v>481.97535974999988</v>
      </c>
      <c r="BD318" s="32">
        <v>418.27839649999879</v>
      </c>
    </row>
    <row r="319" spans="1:56" x14ac:dyDescent="0.3">
      <c r="A319">
        <v>1850</v>
      </c>
      <c r="B319" t="s">
        <v>942</v>
      </c>
      <c r="C319" s="32">
        <v>416364.20094010001</v>
      </c>
      <c r="D319" s="32">
        <v>354500.09699599899</v>
      </c>
      <c r="E319" s="32">
        <v>296563.93933371903</v>
      </c>
      <c r="F319" s="32">
        <v>267656.90405141155</v>
      </c>
      <c r="G319" s="32">
        <v>289502.807265879</v>
      </c>
      <c r="H319" s="32">
        <v>388716.30577753001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291.53785354487439</v>
      </c>
      <c r="P319" s="32">
        <v>286.25802409892242</v>
      </c>
      <c r="Q319" s="32">
        <v>213.39708515742768</v>
      </c>
      <c r="R319" s="32">
        <v>143.85861950159241</v>
      </c>
      <c r="S319" s="32">
        <v>110.0028940372891</v>
      </c>
      <c r="T319" s="32">
        <v>146.9361687018436</v>
      </c>
      <c r="U319" s="32">
        <v>3421.5907580471389</v>
      </c>
      <c r="V319" s="32">
        <v>3611.0775224709146</v>
      </c>
      <c r="W319" s="32">
        <v>3648.8882864754173</v>
      </c>
      <c r="X319" s="32">
        <v>3736.8879984668188</v>
      </c>
      <c r="Y319" s="32">
        <v>3578.0434654668861</v>
      </c>
      <c r="Z319" s="32">
        <v>3062.2447756166084</v>
      </c>
      <c r="AA319" s="32">
        <v>15413.6739812012</v>
      </c>
      <c r="AB319" s="32">
        <v>15413.6739812012</v>
      </c>
      <c r="AC319" s="32">
        <v>15413.673981201195</v>
      </c>
      <c r="AD319" s="32">
        <v>17224.991926046994</v>
      </c>
      <c r="AE319" s="32">
        <v>18772.499548075401</v>
      </c>
      <c r="AF319" s="32">
        <v>17250.796877167995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326.62730730679897</v>
      </c>
      <c r="AN319" s="32">
        <v>460.39086139605445</v>
      </c>
      <c r="AO319" s="32">
        <v>399.30276829347287</v>
      </c>
      <c r="AP319" s="32">
        <v>170.3399078875949</v>
      </c>
      <c r="AQ319" s="32">
        <v>134.49188252423315</v>
      </c>
      <c r="AR319" s="32">
        <v>162.0145112489972</v>
      </c>
      <c r="AS319" s="32">
        <v>933.49792462699975</v>
      </c>
      <c r="AT319" s="32">
        <v>845.432273202999</v>
      </c>
      <c r="AU319" s="32">
        <v>783.17752775799875</v>
      </c>
      <c r="AV319" s="32">
        <v>738.22936655899889</v>
      </c>
      <c r="AW319" s="32">
        <v>884.573177821998</v>
      </c>
      <c r="AX319" s="32">
        <v>989.80775724799912</v>
      </c>
      <c r="AY319" s="32">
        <v>311.67212309718747</v>
      </c>
      <c r="AZ319" s="32">
        <v>277.53040057429746</v>
      </c>
      <c r="BA319" s="32">
        <v>232.31175903846776</v>
      </c>
      <c r="BB319" s="32">
        <v>198.91587636847575</v>
      </c>
      <c r="BC319" s="32">
        <v>195.77605896755728</v>
      </c>
      <c r="BD319" s="32">
        <v>183.30816529255827</v>
      </c>
    </row>
    <row r="320" spans="1:56" x14ac:dyDescent="0.3">
      <c r="A320">
        <v>1851</v>
      </c>
      <c r="B320" t="s">
        <v>773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201.83068903654328</v>
      </c>
      <c r="P320" s="32">
        <v>580.89874973194787</v>
      </c>
      <c r="Q320" s="32">
        <v>288.41968568726742</v>
      </c>
      <c r="R320" s="32">
        <v>387.34329839012298</v>
      </c>
      <c r="S320" s="32">
        <v>255.23715806728902</v>
      </c>
      <c r="T320" s="32">
        <v>413.33283022687232</v>
      </c>
      <c r="U320" s="32">
        <v>5824.9816268835439</v>
      </c>
      <c r="V320" s="32">
        <v>5816.0808147575299</v>
      </c>
      <c r="W320" s="32">
        <v>5729.8095815154447</v>
      </c>
      <c r="X320" s="32">
        <v>5761.4266712260887</v>
      </c>
      <c r="Y320" s="32">
        <v>5436.5772856455997</v>
      </c>
      <c r="Z320" s="32">
        <v>4878.2530101686953</v>
      </c>
      <c r="AA320" s="32">
        <v>12013.131900343498</v>
      </c>
      <c r="AB320" s="32">
        <v>12013.131900343498</v>
      </c>
      <c r="AC320" s="32">
        <v>12013.131900343486</v>
      </c>
      <c r="AD320" s="32">
        <v>12103.229373530887</v>
      </c>
      <c r="AE320" s="32">
        <v>17951.551427844392</v>
      </c>
      <c r="AF320" s="32">
        <v>19163.64038562858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55.476579010399995</v>
      </c>
      <c r="AN320" s="32">
        <v>129.1770071696082</v>
      </c>
      <c r="AO320" s="32">
        <v>179.99070506154169</v>
      </c>
      <c r="AP320" s="32">
        <v>221.96292905120362</v>
      </c>
      <c r="AQ320" s="32">
        <v>329.13443925781735</v>
      </c>
      <c r="AR320" s="32">
        <v>490.61129440163955</v>
      </c>
      <c r="AS320" s="32">
        <v>3051.3315102369984</v>
      </c>
      <c r="AT320" s="32">
        <v>3086.9105661879971</v>
      </c>
      <c r="AU320" s="32">
        <v>3314.7946753349884</v>
      </c>
      <c r="AV320" s="32">
        <v>3193.2428932639887</v>
      </c>
      <c r="AW320" s="32">
        <v>2996.2068433169879</v>
      </c>
      <c r="AX320" s="32">
        <v>3003.7072449289981</v>
      </c>
      <c r="AY320" s="32">
        <v>96.501052625</v>
      </c>
      <c r="AZ320" s="32">
        <v>86.640796350000002</v>
      </c>
      <c r="BA320" s="32">
        <v>73.105674899999897</v>
      </c>
      <c r="BB320" s="32">
        <v>63.277353974999897</v>
      </c>
      <c r="BC320" s="32">
        <v>59.332987474999889</v>
      </c>
      <c r="BD320" s="32">
        <v>55.295472624999888</v>
      </c>
    </row>
    <row r="321" spans="1:56" x14ac:dyDescent="0.3">
      <c r="A321">
        <v>1852</v>
      </c>
      <c r="B321" t="s">
        <v>929</v>
      </c>
      <c r="C321" s="32">
        <v>26.400723695999901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458.41954898725817</v>
      </c>
      <c r="P321" s="32">
        <v>410.10935194918761</v>
      </c>
      <c r="Q321" s="32">
        <v>240.76275529340828</v>
      </c>
      <c r="R321" s="32">
        <v>712.83370599185957</v>
      </c>
      <c r="S321" s="32">
        <v>142.59976842308487</v>
      </c>
      <c r="T321" s="32">
        <v>241.67759083959163</v>
      </c>
      <c r="U321" s="32">
        <v>2836.8638056330906</v>
      </c>
      <c r="V321" s="32">
        <v>2799.0700000366978</v>
      </c>
      <c r="W321" s="32">
        <v>2669.0428711090894</v>
      </c>
      <c r="X321" s="32">
        <v>2663.9694281700981</v>
      </c>
      <c r="Y321" s="32">
        <v>2524.8495024348817</v>
      </c>
      <c r="Z321" s="32">
        <v>2221.7486914028818</v>
      </c>
      <c r="AA321" s="32">
        <v>6724.70068285249</v>
      </c>
      <c r="AB321" s="32">
        <v>6724.70068285249</v>
      </c>
      <c r="AC321" s="32">
        <v>6724.7006828524663</v>
      </c>
      <c r="AD321" s="32">
        <v>6716.2741381763981</v>
      </c>
      <c r="AE321" s="32">
        <v>6494.8403137956866</v>
      </c>
      <c r="AF321" s="32">
        <v>7407.6787541514668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214.53533529909899</v>
      </c>
      <c r="AN321" s="32">
        <v>376.93177264479993</v>
      </c>
      <c r="AO321" s="32">
        <v>618.43256261665567</v>
      </c>
      <c r="AP321" s="32">
        <v>479.75215701992573</v>
      </c>
      <c r="AQ321" s="32">
        <v>379.2014600977364</v>
      </c>
      <c r="AR321" s="32">
        <v>334.00273017897143</v>
      </c>
      <c r="AS321" s="32">
        <v>1946.796274254988</v>
      </c>
      <c r="AT321" s="32">
        <v>1843.6317085479889</v>
      </c>
      <c r="AU321" s="32">
        <v>1823.2419984000001</v>
      </c>
      <c r="AV321" s="32">
        <v>1680.7698924189981</v>
      </c>
      <c r="AW321" s="32">
        <v>1536.8928627619989</v>
      </c>
      <c r="AX321" s="32">
        <v>1529.289986935999</v>
      </c>
      <c r="AY321" s="32">
        <v>21.648496859182981</v>
      </c>
      <c r="AZ321" s="32">
        <v>20.871137465509641</v>
      </c>
      <c r="BA321" s="32">
        <v>20.72206549231603</v>
      </c>
      <c r="BB321" s="32">
        <v>20.699217378017984</v>
      </c>
      <c r="BC321" s="32">
        <v>20.687355565265936</v>
      </c>
      <c r="BD321" s="32">
        <v>20.687355565265936</v>
      </c>
    </row>
    <row r="322" spans="1:56" x14ac:dyDescent="0.3">
      <c r="A322">
        <v>1853</v>
      </c>
      <c r="B322" t="s">
        <v>637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867.37853731076757</v>
      </c>
      <c r="P322" s="32">
        <v>541.93867072184321</v>
      </c>
      <c r="Q322" s="32">
        <v>262.44666432710869</v>
      </c>
      <c r="R322" s="32">
        <v>210.4096529397431</v>
      </c>
      <c r="S322" s="32">
        <v>180.89197149657281</v>
      </c>
      <c r="T322" s="32">
        <v>218.43303735089668</v>
      </c>
      <c r="U322" s="32">
        <v>6245.0517988448401</v>
      </c>
      <c r="V322" s="32">
        <v>6020.4078262094145</v>
      </c>
      <c r="W322" s="32">
        <v>5940.3924792325843</v>
      </c>
      <c r="X322" s="32">
        <v>6047.5174062598153</v>
      </c>
      <c r="Y322" s="32">
        <v>5668.1193382814745</v>
      </c>
      <c r="Z322" s="32">
        <v>4876.2183580362507</v>
      </c>
      <c r="AA322" s="32">
        <v>1869.28087070059</v>
      </c>
      <c r="AB322" s="32">
        <v>1869.28087070059</v>
      </c>
      <c r="AC322" s="32">
        <v>1869.280870700589</v>
      </c>
      <c r="AD322" s="32">
        <v>2045.8998384696986</v>
      </c>
      <c r="AE322" s="32">
        <v>1922.8046847404898</v>
      </c>
      <c r="AF322" s="32">
        <v>2242.9968603192983</v>
      </c>
      <c r="AG322" s="32">
        <v>5236.9578302074806</v>
      </c>
      <c r="AH322" s="32">
        <v>5484.2508150412268</v>
      </c>
      <c r="AI322" s="32">
        <v>6079.4289393749168</v>
      </c>
      <c r="AJ322" s="32">
        <v>6035.1036164962152</v>
      </c>
      <c r="AK322" s="32">
        <v>6103.0291624734946</v>
      </c>
      <c r="AL322" s="32">
        <v>6354.1329497866473</v>
      </c>
      <c r="AM322" s="32">
        <v>982.7833451896737</v>
      </c>
      <c r="AN322" s="32">
        <v>1141.127791187869</v>
      </c>
      <c r="AO322" s="32">
        <v>1223.9770393813453</v>
      </c>
      <c r="AP322" s="32">
        <v>1289.7773208350018</v>
      </c>
      <c r="AQ322" s="32">
        <v>1120.709443675267</v>
      </c>
      <c r="AR322" s="32">
        <v>1174.4681217587283</v>
      </c>
      <c r="AS322" s="32">
        <v>3000.3631501779887</v>
      </c>
      <c r="AT322" s="32">
        <v>2779.9876714219999</v>
      </c>
      <c r="AU322" s="32">
        <v>2970.1004250649967</v>
      </c>
      <c r="AV322" s="32">
        <v>3004.3312083659889</v>
      </c>
      <c r="AW322" s="32">
        <v>3122.7941729220001</v>
      </c>
      <c r="AX322" s="32">
        <v>3044.1181312480003</v>
      </c>
      <c r="AY322" s="32">
        <v>62.961729846057104</v>
      </c>
      <c r="AZ322" s="32">
        <v>58.51030098355703</v>
      </c>
      <c r="BA322" s="32">
        <v>52.294148444566282</v>
      </c>
      <c r="BB322" s="32">
        <v>47.826425687613948</v>
      </c>
      <c r="BC322" s="32">
        <v>44.423014460160687</v>
      </c>
      <c r="BD322" s="32">
        <v>42.081458335160789</v>
      </c>
    </row>
    <row r="323" spans="1:56" x14ac:dyDescent="0.3">
      <c r="A323">
        <v>1854</v>
      </c>
      <c r="B323" t="s">
        <v>597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318.92792004334672</v>
      </c>
      <c r="P323" s="32">
        <v>295.53905589200775</v>
      </c>
      <c r="Q323" s="32">
        <v>250.9271296740184</v>
      </c>
      <c r="R323" s="32">
        <v>211.5257166598719</v>
      </c>
      <c r="S323" s="32">
        <v>160.59275856292041</v>
      </c>
      <c r="T323" s="32">
        <v>215.1516656324774</v>
      </c>
      <c r="U323" s="32">
        <v>7523.9768503269679</v>
      </c>
      <c r="V323" s="32">
        <v>7734.0739749290506</v>
      </c>
      <c r="W323" s="32">
        <v>7809.0327269169566</v>
      </c>
      <c r="X323" s="32">
        <v>7851.5544226501042</v>
      </c>
      <c r="Y323" s="32">
        <v>7362.7004067865882</v>
      </c>
      <c r="Z323" s="32">
        <v>6361.9552682063322</v>
      </c>
      <c r="AA323" s="32">
        <v>8212.6894604935896</v>
      </c>
      <c r="AB323" s="32">
        <v>8212.6894604935896</v>
      </c>
      <c r="AC323" s="32">
        <v>8212.6894604935896</v>
      </c>
      <c r="AD323" s="32">
        <v>7683.5675399172005</v>
      </c>
      <c r="AE323" s="32">
        <v>7717.6657424578907</v>
      </c>
      <c r="AF323" s="32">
        <v>7580.1565357669888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951.93920858713943</v>
      </c>
      <c r="AN323" s="32">
        <v>1041.156268667256</v>
      </c>
      <c r="AO323" s="32">
        <v>793.78497516529183</v>
      </c>
      <c r="AP323" s="32">
        <v>724.35968308721965</v>
      </c>
      <c r="AQ323" s="32">
        <v>801.95660574512249</v>
      </c>
      <c r="AR323" s="32">
        <v>741.37273390893256</v>
      </c>
      <c r="AS323" s="32">
        <v>3743.3160181489993</v>
      </c>
      <c r="AT323" s="32">
        <v>4139.4695675479907</v>
      </c>
      <c r="AU323" s="32">
        <v>4624.3664133999991</v>
      </c>
      <c r="AV323" s="32">
        <v>4956.1814142539988</v>
      </c>
      <c r="AW323" s="32">
        <v>4489.852275201989</v>
      </c>
      <c r="AX323" s="32">
        <v>4579.1995386719882</v>
      </c>
      <c r="AY323" s="32">
        <v>66.398993574999892</v>
      </c>
      <c r="AZ323" s="32">
        <v>61.880765774999901</v>
      </c>
      <c r="BA323" s="32">
        <v>56.79363412499999</v>
      </c>
      <c r="BB323" s="32">
        <v>53.380261549999894</v>
      </c>
      <c r="BC323" s="32">
        <v>51.453546524999993</v>
      </c>
      <c r="BD323" s="32">
        <v>49.583139049999886</v>
      </c>
    </row>
    <row r="324" spans="1:56" x14ac:dyDescent="0.3">
      <c r="A324">
        <v>1856</v>
      </c>
      <c r="B324" t="s">
        <v>854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63.555327049951174</v>
      </c>
      <c r="P324" s="32">
        <v>54.378846150615516</v>
      </c>
      <c r="Q324" s="32">
        <v>38.21618564972767</v>
      </c>
      <c r="R324" s="32">
        <v>37.54762312490498</v>
      </c>
      <c r="S324" s="32">
        <v>28.270768432534599</v>
      </c>
      <c r="T324" s="32">
        <v>38.56879544173443</v>
      </c>
      <c r="U324" s="32">
        <v>64.745354941553202</v>
      </c>
      <c r="V324" s="32">
        <v>63.492536048471024</v>
      </c>
      <c r="W324" s="32">
        <v>62.140832957142024</v>
      </c>
      <c r="X324" s="32">
        <v>60.510474798548266</v>
      </c>
      <c r="Y324" s="32">
        <v>57.118335187729997</v>
      </c>
      <c r="Z324" s="32">
        <v>51.674354760185402</v>
      </c>
      <c r="AA324" s="32">
        <v>10803.228576576501</v>
      </c>
      <c r="AB324" s="32">
        <v>10803.228576576501</v>
      </c>
      <c r="AC324" s="32">
        <v>10803.228576576485</v>
      </c>
      <c r="AD324" s="32">
        <v>11213.919235010573</v>
      </c>
      <c r="AE324" s="32">
        <v>11870.498515028488</v>
      </c>
      <c r="AF324" s="32">
        <v>12695.846022908989</v>
      </c>
      <c r="AG324" s="32">
        <v>186.17916271611028</v>
      </c>
      <c r="AH324" s="32">
        <v>183.28070208233081</v>
      </c>
      <c r="AI324" s="32">
        <v>191.43762733599979</v>
      </c>
      <c r="AJ324" s="32">
        <v>186.82908884359207</v>
      </c>
      <c r="AK324" s="32">
        <v>173.37881084510195</v>
      </c>
      <c r="AL324" s="32">
        <v>169.40123406958975</v>
      </c>
      <c r="AM324" s="32">
        <v>309.85020804300001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49.149748461344203</v>
      </c>
      <c r="AZ324" s="32">
        <v>44.232021543342277</v>
      </c>
      <c r="BA324" s="32">
        <v>39.235874470615251</v>
      </c>
      <c r="BB324" s="32">
        <v>34.318570943029599</v>
      </c>
      <c r="BC324" s="32">
        <v>31.641019321433127</v>
      </c>
      <c r="BD324" s="32">
        <v>29.57024724643323</v>
      </c>
    </row>
    <row r="325" spans="1:56" x14ac:dyDescent="0.3">
      <c r="A325">
        <v>1857</v>
      </c>
      <c r="B325" t="s">
        <v>975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56.20412701148436</v>
      </c>
      <c r="P325" s="32">
        <v>49.511437653476129</v>
      </c>
      <c r="Q325" s="32">
        <v>43.550648214994233</v>
      </c>
      <c r="R325" s="32">
        <v>43.281215317773118</v>
      </c>
      <c r="S325" s="32">
        <v>32.609628060339539</v>
      </c>
      <c r="T325" s="32">
        <v>43.926317236800799</v>
      </c>
      <c r="U325" s="32">
        <v>49.88969796087855</v>
      </c>
      <c r="V325" s="32">
        <v>48.614414505651112</v>
      </c>
      <c r="W325" s="32">
        <v>48.552015092254088</v>
      </c>
      <c r="X325" s="32">
        <v>47.485847121960148</v>
      </c>
      <c r="Y325" s="32">
        <v>43.726810725335852</v>
      </c>
      <c r="Z325" s="32">
        <v>38.51361405187771</v>
      </c>
      <c r="AA325" s="32">
        <v>9406.7089753114014</v>
      </c>
      <c r="AB325" s="32">
        <v>9406.7089753114014</v>
      </c>
      <c r="AC325" s="32">
        <v>9406.7089753113778</v>
      </c>
      <c r="AD325" s="32">
        <v>9073.1997832193756</v>
      </c>
      <c r="AE325" s="32">
        <v>9968.1306617812861</v>
      </c>
      <c r="AF325" s="32">
        <v>10487.078845333579</v>
      </c>
      <c r="AG325" s="32">
        <v>32.946063106879905</v>
      </c>
      <c r="AH325" s="32">
        <v>187.47562291637445</v>
      </c>
      <c r="AI325" s="32">
        <v>197.93466437583899</v>
      </c>
      <c r="AJ325" s="32">
        <v>194.64886268231038</v>
      </c>
      <c r="AK325" s="32">
        <v>166.24498089621184</v>
      </c>
      <c r="AL325" s="32">
        <v>162.82452994592273</v>
      </c>
      <c r="AM325" s="32">
        <v>1.73836980749999</v>
      </c>
      <c r="AN325" s="32">
        <v>1.1589132049999979</v>
      </c>
      <c r="AO325" s="32">
        <v>1.354189603999999</v>
      </c>
      <c r="AP325" s="32">
        <v>1.352515273999999</v>
      </c>
      <c r="AQ325" s="32">
        <v>1.560332776842883</v>
      </c>
      <c r="AR325" s="32">
        <v>1.2839280049028354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391.09843725000002</v>
      </c>
      <c r="AZ325" s="32">
        <v>352.31676325000001</v>
      </c>
      <c r="BA325" s="32">
        <v>298.48891125</v>
      </c>
      <c r="BB325" s="32">
        <v>259.6506225</v>
      </c>
      <c r="BC325" s="32">
        <v>238.41463902500001</v>
      </c>
      <c r="BD325" s="32">
        <v>221.79869155</v>
      </c>
    </row>
    <row r="326" spans="1:56" x14ac:dyDescent="0.3">
      <c r="A326">
        <v>1859</v>
      </c>
      <c r="B326" t="s">
        <v>647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280.33811698480889</v>
      </c>
      <c r="P326" s="32">
        <v>230.24648266913729</v>
      </c>
      <c r="Q326" s="32">
        <v>85.047548213865269</v>
      </c>
      <c r="R326" s="32">
        <v>83.847879585310281</v>
      </c>
      <c r="S326" s="32">
        <v>62.99521305399459</v>
      </c>
      <c r="T326" s="32">
        <v>85.9171926618274</v>
      </c>
      <c r="U326" s="32">
        <v>2095.0121534548971</v>
      </c>
      <c r="V326" s="32">
        <v>2051.6444901077521</v>
      </c>
      <c r="W326" s="32">
        <v>2131.7896646501758</v>
      </c>
      <c r="X326" s="32">
        <v>2112.7739304501383</v>
      </c>
      <c r="Y326" s="32">
        <v>2035.8556401091432</v>
      </c>
      <c r="Z326" s="32">
        <v>1789.3789981718776</v>
      </c>
      <c r="AA326" s="32">
        <v>3060.8520844312898</v>
      </c>
      <c r="AB326" s="32">
        <v>3060.8520844312898</v>
      </c>
      <c r="AC326" s="32">
        <v>3060.852084431298</v>
      </c>
      <c r="AD326" s="32">
        <v>3014.515082541996</v>
      </c>
      <c r="AE326" s="32">
        <v>2995.5233711945962</v>
      </c>
      <c r="AF326" s="32">
        <v>3349.2651530397961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1.1589132049999979</v>
      </c>
      <c r="AN326" s="32">
        <v>0.57945660249999897</v>
      </c>
      <c r="AO326" s="32">
        <v>6.6712339909999985</v>
      </c>
      <c r="AP326" s="32">
        <v>1.924930689</v>
      </c>
      <c r="AQ326" s="32">
        <v>439.92225395099996</v>
      </c>
      <c r="AR326" s="32">
        <v>1.295468458999989</v>
      </c>
      <c r="AS326" s="32">
        <v>1816.891479534997</v>
      </c>
      <c r="AT326" s="32">
        <v>1781.136199770998</v>
      </c>
      <c r="AU326" s="32">
        <v>1963.1066071119899</v>
      </c>
      <c r="AV326" s="32">
        <v>1869.5501413539992</v>
      </c>
      <c r="AW326" s="32">
        <v>1683.1776284779969</v>
      </c>
      <c r="AX326" s="32">
        <v>1648.4548717409991</v>
      </c>
      <c r="AY326" s="32">
        <v>978.96210044010843</v>
      </c>
      <c r="AZ326" s="32">
        <v>879.24784234135507</v>
      </c>
      <c r="BA326" s="32">
        <v>743.22861033399249</v>
      </c>
      <c r="BB326" s="32">
        <v>644.36319986771457</v>
      </c>
      <c r="BC326" s="32">
        <v>592.22996052706571</v>
      </c>
      <c r="BD326" s="32">
        <v>551.23887202706669</v>
      </c>
    </row>
    <row r="327" spans="1:56" x14ac:dyDescent="0.3">
      <c r="A327">
        <v>1860</v>
      </c>
      <c r="B327" t="s">
        <v>967</v>
      </c>
      <c r="C327" s="32">
        <v>1227.569882</v>
      </c>
      <c r="D327" s="32">
        <v>787.55782039999997</v>
      </c>
      <c r="E327" s="32">
        <v>9.5654795999999891</v>
      </c>
      <c r="F327" s="32">
        <v>2000.0369863999999</v>
      </c>
      <c r="G327" s="32">
        <v>2000.0369863999999</v>
      </c>
      <c r="H327" s="32">
        <v>2000.0369863999999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2396.9914797226565</v>
      </c>
      <c r="P327" s="32">
        <v>1520.7575479983855</v>
      </c>
      <c r="Q327" s="32">
        <v>1728.7822259558743</v>
      </c>
      <c r="R327" s="32">
        <v>852.3871072694792</v>
      </c>
      <c r="S327" s="32">
        <v>461.17923479789584</v>
      </c>
      <c r="T327" s="32">
        <v>658.12715210785359</v>
      </c>
      <c r="U327" s="32">
        <v>8884.3910007253489</v>
      </c>
      <c r="V327" s="32">
        <v>8745.4990373353758</v>
      </c>
      <c r="W327" s="32">
        <v>8613.4181286100338</v>
      </c>
      <c r="X327" s="32">
        <v>8720.6734329364826</v>
      </c>
      <c r="Y327" s="32">
        <v>8167.9828790010552</v>
      </c>
      <c r="Z327" s="32">
        <v>7237.1816609208881</v>
      </c>
      <c r="AA327" s="32">
        <v>10908.179069461599</v>
      </c>
      <c r="AB327" s="32">
        <v>10908.179069461599</v>
      </c>
      <c r="AC327" s="32">
        <v>10908.179069461676</v>
      </c>
      <c r="AD327" s="32">
        <v>11502.280062448679</v>
      </c>
      <c r="AE327" s="32">
        <v>11516.948763926295</v>
      </c>
      <c r="AF327" s="32">
        <v>12082.614535873874</v>
      </c>
      <c r="AG327" s="32">
        <v>783.22874052456484</v>
      </c>
      <c r="AH327" s="32">
        <v>766.63164994404156</v>
      </c>
      <c r="AI327" s="32">
        <v>892.05740526802185</v>
      </c>
      <c r="AJ327" s="32">
        <v>809.52854036557778</v>
      </c>
      <c r="AK327" s="32">
        <v>755.03809913526379</v>
      </c>
      <c r="AL327" s="32">
        <v>922.94975867876326</v>
      </c>
      <c r="AM327" s="32">
        <v>518.62992834469901</v>
      </c>
      <c r="AN327" s="32">
        <v>727.97035459249901</v>
      </c>
      <c r="AO327" s="32">
        <v>969.44760809421359</v>
      </c>
      <c r="AP327" s="32">
        <v>881.1111477309355</v>
      </c>
      <c r="AQ327" s="32">
        <v>1427.7649105384289</v>
      </c>
      <c r="AR327" s="32">
        <v>1175.9504970934581</v>
      </c>
      <c r="AS327" s="32">
        <v>19303.65455543598</v>
      </c>
      <c r="AT327" s="32">
        <v>18264.612395470002</v>
      </c>
      <c r="AU327" s="32">
        <v>18329.365340611977</v>
      </c>
      <c r="AV327" s="32">
        <v>18333.137915663989</v>
      </c>
      <c r="AW327" s="32">
        <v>18443.233465951991</v>
      </c>
      <c r="AX327" s="32">
        <v>18551.197001361979</v>
      </c>
      <c r="AY327" s="32">
        <v>3897.2822680501172</v>
      </c>
      <c r="AZ327" s="32">
        <v>4711.1372047679224</v>
      </c>
      <c r="BA327" s="32">
        <v>4462.9871678665068</v>
      </c>
      <c r="BB327" s="32">
        <v>4296.7331793437679</v>
      </c>
      <c r="BC327" s="32">
        <v>4362.9464121287556</v>
      </c>
      <c r="BD327" s="32">
        <v>4068.2570296287536</v>
      </c>
    </row>
    <row r="328" spans="1:56" x14ac:dyDescent="0.3">
      <c r="A328">
        <v>1865</v>
      </c>
      <c r="B328" t="s">
        <v>976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3773.781763638322</v>
      </c>
      <c r="P328" s="32">
        <v>5362.4471806598376</v>
      </c>
      <c r="Q328" s="32">
        <v>4170.352222613169</v>
      </c>
      <c r="R328" s="32">
        <v>970.00987358404416</v>
      </c>
      <c r="S328" s="32">
        <v>486.69493580147639</v>
      </c>
      <c r="T328" s="32">
        <v>633.36190232394529</v>
      </c>
      <c r="U328" s="32">
        <v>7198.2865460473213</v>
      </c>
      <c r="V328" s="32">
        <v>7054.9423162080693</v>
      </c>
      <c r="W328" s="32">
        <v>7006.9077753209704</v>
      </c>
      <c r="X328" s="32">
        <v>6954.1401402489837</v>
      </c>
      <c r="Y328" s="32">
        <v>6565.1063099442108</v>
      </c>
      <c r="Z328" s="32">
        <v>5781.7175115764621</v>
      </c>
      <c r="AA328" s="32">
        <v>22350.081632174399</v>
      </c>
      <c r="AB328" s="32">
        <v>22350.081632174399</v>
      </c>
      <c r="AC328" s="32">
        <v>22350.081632174402</v>
      </c>
      <c r="AD328" s="32">
        <v>21977.507729725276</v>
      </c>
      <c r="AE328" s="32">
        <v>22921.649554331678</v>
      </c>
      <c r="AF328" s="32">
        <v>25295.709466406555</v>
      </c>
      <c r="AG328" s="32">
        <v>637.93521187960471</v>
      </c>
      <c r="AH328" s="32">
        <v>648.97143023724402</v>
      </c>
      <c r="AI328" s="32">
        <v>515.02859889036824</v>
      </c>
      <c r="AJ328" s="32">
        <v>597.13858369167565</v>
      </c>
      <c r="AK328" s="32">
        <v>557.4702453473916</v>
      </c>
      <c r="AL328" s="32">
        <v>728.35708863090463</v>
      </c>
      <c r="AM328" s="32">
        <v>1624.3922408885339</v>
      </c>
      <c r="AN328" s="32">
        <v>1565.6481773252947</v>
      </c>
      <c r="AO328" s="32">
        <v>2386.4567835707267</v>
      </c>
      <c r="AP328" s="32">
        <v>2825.2885959387995</v>
      </c>
      <c r="AQ328" s="32">
        <v>2561.2264074495183</v>
      </c>
      <c r="AR328" s="32">
        <v>2585.0027276237115</v>
      </c>
      <c r="AS328" s="32">
        <v>5577.4503292819991</v>
      </c>
      <c r="AT328" s="32">
        <v>5302.2508497199997</v>
      </c>
      <c r="AU328" s="32">
        <v>4872.2615794559888</v>
      </c>
      <c r="AV328" s="32">
        <v>4901.0276834030001</v>
      </c>
      <c r="AW328" s="32">
        <v>4885.1952861319896</v>
      </c>
      <c r="AX328" s="32">
        <v>4864.2495645389881</v>
      </c>
      <c r="AY328" s="32">
        <v>1273.6823328185037</v>
      </c>
      <c r="AZ328" s="32">
        <v>1149.8960150630171</v>
      </c>
      <c r="BA328" s="32">
        <v>982.83697679722331</v>
      </c>
      <c r="BB328" s="32">
        <v>861.63187584834509</v>
      </c>
      <c r="BC328" s="32">
        <v>795.75151974276616</v>
      </c>
      <c r="BD328" s="32">
        <v>745.76271149276715</v>
      </c>
    </row>
    <row r="329" spans="1:56" x14ac:dyDescent="0.3">
      <c r="A329">
        <v>1866</v>
      </c>
      <c r="B329" t="s">
        <v>686</v>
      </c>
      <c r="C329" s="32">
        <v>2019.6755185356867</v>
      </c>
      <c r="D329" s="32">
        <v>2366.6146204299998</v>
      </c>
      <c r="E329" s="32">
        <v>2190.2664440569997</v>
      </c>
      <c r="F329" s="32">
        <v>1820.6692131499899</v>
      </c>
      <c r="G329" s="32">
        <v>2069.9108490520002</v>
      </c>
      <c r="H329" s="32">
        <v>1963.657973567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2098.2074126513539</v>
      </c>
      <c r="P329" s="32">
        <v>1712.5928754999134</v>
      </c>
      <c r="Q329" s="32">
        <v>1462.6980797089705</v>
      </c>
      <c r="R329" s="32">
        <v>755.98298438047652</v>
      </c>
      <c r="S329" s="32">
        <v>441.46747094791067</v>
      </c>
      <c r="T329" s="32">
        <v>472.48209777893129</v>
      </c>
      <c r="U329" s="32">
        <v>8127.0069053586994</v>
      </c>
      <c r="V329" s="32">
        <v>8014.0889222478363</v>
      </c>
      <c r="W329" s="32">
        <v>7790.275689766846</v>
      </c>
      <c r="X329" s="32">
        <v>7683.187670986812</v>
      </c>
      <c r="Y329" s="32">
        <v>7195.4404432571991</v>
      </c>
      <c r="Z329" s="32">
        <v>6274.4218895443892</v>
      </c>
      <c r="AA329" s="32">
        <v>14907.298709170398</v>
      </c>
      <c r="AB329" s="32">
        <v>14907.298709170398</v>
      </c>
      <c r="AC329" s="32">
        <v>14907.2987091705</v>
      </c>
      <c r="AD329" s="32">
        <v>18225.806667987988</v>
      </c>
      <c r="AE329" s="32">
        <v>17483.50505821628</v>
      </c>
      <c r="AF329" s="32">
        <v>18800.393796191376</v>
      </c>
      <c r="AG329" s="32">
        <v>855.75884558597488</v>
      </c>
      <c r="AH329" s="32">
        <v>844.96828104394274</v>
      </c>
      <c r="AI329" s="32">
        <v>845.57670668534024</v>
      </c>
      <c r="AJ329" s="32">
        <v>836.79004929066946</v>
      </c>
      <c r="AK329" s="32">
        <v>787.34221516215882</v>
      </c>
      <c r="AL329" s="32">
        <v>968.48287369046636</v>
      </c>
      <c r="AM329" s="32">
        <v>764.45909310251568</v>
      </c>
      <c r="AN329" s="32">
        <v>1376.3487763562825</v>
      </c>
      <c r="AO329" s="32">
        <v>1174.2635421504458</v>
      </c>
      <c r="AP329" s="32">
        <v>847.70794005686105</v>
      </c>
      <c r="AQ329" s="32">
        <v>816.20685285750426</v>
      </c>
      <c r="AR329" s="32">
        <v>910.83663037719703</v>
      </c>
      <c r="AS329" s="32">
        <v>15336.272610535989</v>
      </c>
      <c r="AT329" s="32">
        <v>13834.128372245999</v>
      </c>
      <c r="AU329" s="32">
        <v>14597.583483659968</v>
      </c>
      <c r="AV329" s="32">
        <v>14576.82041734598</v>
      </c>
      <c r="AW329" s="32">
        <v>15058.938628007982</v>
      </c>
      <c r="AX329" s="32">
        <v>14953.212947087988</v>
      </c>
      <c r="AY329" s="32">
        <v>378.69831202629069</v>
      </c>
      <c r="AZ329" s="32">
        <v>352.93000024988839</v>
      </c>
      <c r="BA329" s="32">
        <v>320.29400663304602</v>
      </c>
      <c r="BB329" s="32">
        <v>295.06712574366816</v>
      </c>
      <c r="BC329" s="32">
        <v>282.10535592959832</v>
      </c>
      <c r="BD329" s="32">
        <v>270.42403475459736</v>
      </c>
    </row>
    <row r="330" spans="1:56" x14ac:dyDescent="0.3">
      <c r="A330">
        <v>1867</v>
      </c>
      <c r="B330" t="s">
        <v>616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496.77697311820799</v>
      </c>
      <c r="P330" s="32">
        <v>289.30602487682592</v>
      </c>
      <c r="Q330" s="32">
        <v>231.1984456800844</v>
      </c>
      <c r="R330" s="32">
        <v>198.43091500943581</v>
      </c>
      <c r="S330" s="32">
        <v>149.4597268471062</v>
      </c>
      <c r="T330" s="32">
        <v>204.26545909048332</v>
      </c>
      <c r="U330" s="32">
        <v>1675.5308509653314</v>
      </c>
      <c r="V330" s="32">
        <v>1619.1063373820455</v>
      </c>
      <c r="W330" s="32">
        <v>1600.470280543758</v>
      </c>
      <c r="X330" s="32">
        <v>1576.0176856724042</v>
      </c>
      <c r="Y330" s="32">
        <v>1457.5934768406271</v>
      </c>
      <c r="Z330" s="32">
        <v>1295.8202808603819</v>
      </c>
      <c r="AA330" s="32">
        <v>5695.4552316555</v>
      </c>
      <c r="AB330" s="32">
        <v>5695.4552316555</v>
      </c>
      <c r="AC330" s="32">
        <v>5695.45523165549</v>
      </c>
      <c r="AD330" s="32">
        <v>5164.974257253888</v>
      </c>
      <c r="AE330" s="32">
        <v>5485.2824649428976</v>
      </c>
      <c r="AF330" s="32">
        <v>5962.3713656633872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756.80955029300014</v>
      </c>
      <c r="AN330" s="32">
        <v>976.54950329119902</v>
      </c>
      <c r="AO330" s="32">
        <v>1053.6754603720001</v>
      </c>
      <c r="AP330" s="32">
        <v>1404.9387935921391</v>
      </c>
      <c r="AQ330" s="32">
        <v>1222.2439676853239</v>
      </c>
      <c r="AR330" s="32">
        <v>1537.0070800602873</v>
      </c>
      <c r="AS330" s="32">
        <v>8654.6931654660002</v>
      </c>
      <c r="AT330" s="32">
        <v>8333.3330156979991</v>
      </c>
      <c r="AU330" s="32">
        <v>8753.7363562039991</v>
      </c>
      <c r="AV330" s="32">
        <v>8052.9158229859786</v>
      </c>
      <c r="AW330" s="32">
        <v>8184.8958940719886</v>
      </c>
      <c r="AX330" s="32">
        <v>8366.9970331669974</v>
      </c>
      <c r="AY330" s="32">
        <v>470.99304649999902</v>
      </c>
      <c r="AZ330" s="32">
        <v>421.72741324999998</v>
      </c>
      <c r="BA330" s="32">
        <v>355.59381400000001</v>
      </c>
      <c r="BB330" s="32">
        <v>302.94907649999902</v>
      </c>
      <c r="BC330" s="32">
        <v>279.19233124999994</v>
      </c>
      <c r="BD330" s="32">
        <v>260.87783574999992</v>
      </c>
    </row>
    <row r="331" spans="1:56" x14ac:dyDescent="0.3">
      <c r="A331">
        <v>1868</v>
      </c>
      <c r="B331" t="s">
        <v>981</v>
      </c>
      <c r="C331" s="32">
        <v>6259.4381779489995</v>
      </c>
      <c r="D331" s="32">
        <v>8834.9576354000001</v>
      </c>
      <c r="E331" s="32">
        <v>8943.2144341999992</v>
      </c>
      <c r="F331" s="32">
        <v>7580.2425044594484</v>
      </c>
      <c r="G331" s="32">
        <v>9095.7516782432376</v>
      </c>
      <c r="H331" s="32">
        <v>12617.931326799999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558.72456879928347</v>
      </c>
      <c r="P331" s="32">
        <v>425.73738457416812</v>
      </c>
      <c r="Q331" s="32">
        <v>281.22938291394257</v>
      </c>
      <c r="R331" s="32">
        <v>259.77265447249511</v>
      </c>
      <c r="S331" s="32">
        <v>196.07839473082771</v>
      </c>
      <c r="T331" s="32">
        <v>265.66837729289887</v>
      </c>
      <c r="U331" s="32">
        <v>2803.7537240315405</v>
      </c>
      <c r="V331" s="32">
        <v>2733.0789722142827</v>
      </c>
      <c r="W331" s="32">
        <v>2694.3009905742783</v>
      </c>
      <c r="X331" s="32">
        <v>2686.8788231699823</v>
      </c>
      <c r="Y331" s="32">
        <v>2513.0049183224628</v>
      </c>
      <c r="Z331" s="32">
        <v>2222.5577476483431</v>
      </c>
      <c r="AA331" s="32">
        <v>10007.69267959709</v>
      </c>
      <c r="AB331" s="32">
        <v>10007.69267959709</v>
      </c>
      <c r="AC331" s="32">
        <v>10007.692679597088</v>
      </c>
      <c r="AD331" s="32">
        <v>8823.2756631513003</v>
      </c>
      <c r="AE331" s="32">
        <v>9571.4836631657854</v>
      </c>
      <c r="AF331" s="32">
        <v>10144.3385435319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624.31016910840003</v>
      </c>
      <c r="AN331" s="32">
        <v>821.69568983606007</v>
      </c>
      <c r="AO331" s="32">
        <v>989.10765960084336</v>
      </c>
      <c r="AP331" s="32">
        <v>2120.720910078699</v>
      </c>
      <c r="AQ331" s="32">
        <v>485.1014891288645</v>
      </c>
      <c r="AR331" s="32">
        <v>457.23893067992685</v>
      </c>
      <c r="AS331" s="32">
        <v>5066.015689455</v>
      </c>
      <c r="AT331" s="32">
        <v>4866.1178233399896</v>
      </c>
      <c r="AU331" s="32">
        <v>4454.9132702579991</v>
      </c>
      <c r="AV331" s="32">
        <v>4373.1111238409803</v>
      </c>
      <c r="AW331" s="32">
        <v>4029.6606858719888</v>
      </c>
      <c r="AX331" s="32">
        <v>3723.418859201</v>
      </c>
      <c r="AY331" s="32">
        <v>90.936739973131239</v>
      </c>
      <c r="AZ331" s="32">
        <v>86.495397448377048</v>
      </c>
      <c r="BA331" s="32">
        <v>144.25999914312558</v>
      </c>
      <c r="BB331" s="32">
        <v>75.594629398821553</v>
      </c>
      <c r="BC331" s="32">
        <v>157.52377240598537</v>
      </c>
      <c r="BD331" s="32">
        <v>139.97811030598538</v>
      </c>
    </row>
    <row r="332" spans="1:56" x14ac:dyDescent="0.3">
      <c r="A332">
        <v>1870</v>
      </c>
      <c r="B332" t="s">
        <v>893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91.490215691005844</v>
      </c>
      <c r="M332" s="32">
        <v>43.865171906646587</v>
      </c>
      <c r="N332" s="32">
        <v>265.38429003521145</v>
      </c>
      <c r="O332" s="32">
        <v>1236.0278038194849</v>
      </c>
      <c r="P332" s="32">
        <v>4180.272533950344</v>
      </c>
      <c r="Q332" s="32">
        <v>3543.1467189951413</v>
      </c>
      <c r="R332" s="32">
        <v>1160.957705738748</v>
      </c>
      <c r="S332" s="32">
        <v>1443.980779635519</v>
      </c>
      <c r="T332" s="32">
        <v>525.32090251135753</v>
      </c>
      <c r="U332" s="32">
        <v>12144.979862470022</v>
      </c>
      <c r="V332" s="32">
        <v>11964.475083998928</v>
      </c>
      <c r="W332" s="32">
        <v>11752.528938982057</v>
      </c>
      <c r="X332" s="32">
        <v>11547.869596490675</v>
      </c>
      <c r="Y332" s="32">
        <v>10841.889039051204</v>
      </c>
      <c r="Z332" s="32">
        <v>9541.4856036433503</v>
      </c>
      <c r="AA332" s="32">
        <v>13424.604794990499</v>
      </c>
      <c r="AB332" s="32">
        <v>13424.604794990499</v>
      </c>
      <c r="AC332" s="32">
        <v>13424.604794990488</v>
      </c>
      <c r="AD332" s="32">
        <v>13494.95198460448</v>
      </c>
      <c r="AE332" s="32">
        <v>13627.73413073138</v>
      </c>
      <c r="AF332" s="32">
        <v>16866.941119839779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1643.6662531471636</v>
      </c>
      <c r="AN332" s="32">
        <v>4945.0800530721353</v>
      </c>
      <c r="AO332" s="32">
        <v>5403.7650472751193</v>
      </c>
      <c r="AP332" s="32">
        <v>4132.4154176919801</v>
      </c>
      <c r="AQ332" s="32">
        <v>12859.181824243407</v>
      </c>
      <c r="AR332" s="32">
        <v>1024.1821727919739</v>
      </c>
      <c r="AS332" s="32">
        <v>15108.746076283969</v>
      </c>
      <c r="AT332" s="32">
        <v>14530.624530901991</v>
      </c>
      <c r="AU332" s="32">
        <v>16387.208706829981</v>
      </c>
      <c r="AV332" s="32">
        <v>15715.391845061991</v>
      </c>
      <c r="AW332" s="32">
        <v>15588.372617175979</v>
      </c>
      <c r="AX332" s="32">
        <v>16250.30699519999</v>
      </c>
      <c r="AY332" s="32">
        <v>15950.781567055175</v>
      </c>
      <c r="AZ332" s="32">
        <v>13844.513748834586</v>
      </c>
      <c r="BA332" s="32">
        <v>12608.22274850983</v>
      </c>
      <c r="BB332" s="32">
        <v>11308.661162317294</v>
      </c>
      <c r="BC332" s="32">
        <v>9337.0211280155436</v>
      </c>
      <c r="BD332" s="32">
        <v>9785.8122005155528</v>
      </c>
    </row>
    <row r="333" spans="1:56" x14ac:dyDescent="0.3">
      <c r="A333">
        <v>1871</v>
      </c>
      <c r="B333" t="s">
        <v>581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1524.4517540603824</v>
      </c>
      <c r="P333" s="32">
        <v>1266.9006599694474</v>
      </c>
      <c r="Q333" s="32">
        <v>1467.806923070282</v>
      </c>
      <c r="R333" s="32">
        <v>1312.9443810609478</v>
      </c>
      <c r="S333" s="32">
        <v>330.48520654921975</v>
      </c>
      <c r="T333" s="32">
        <v>718.99776066183165</v>
      </c>
      <c r="U333" s="32">
        <v>4193.331487865531</v>
      </c>
      <c r="V333" s="32">
        <v>4123.1259912448077</v>
      </c>
      <c r="W333" s="32">
        <v>3982.5696393126264</v>
      </c>
      <c r="X333" s="32">
        <v>4040.0684428918876</v>
      </c>
      <c r="Y333" s="32">
        <v>3788.8900005194591</v>
      </c>
      <c r="Z333" s="32">
        <v>3285.0287974481353</v>
      </c>
      <c r="AA333" s="32">
        <v>13866.521434726799</v>
      </c>
      <c r="AB333" s="32">
        <v>13866.521434726799</v>
      </c>
      <c r="AC333" s="32">
        <v>13866.52143472679</v>
      </c>
      <c r="AD333" s="32">
        <v>13986.904679254989</v>
      </c>
      <c r="AE333" s="32">
        <v>15097.321484060478</v>
      </c>
      <c r="AF333" s="32">
        <v>16643.272962142077</v>
      </c>
      <c r="AG333" s="32">
        <v>494.52813764723197</v>
      </c>
      <c r="AH333" s="32">
        <v>494.47037074831081</v>
      </c>
      <c r="AI333" s="32">
        <v>628.24101627653158</v>
      </c>
      <c r="AJ333" s="32">
        <v>533.44297234815815</v>
      </c>
      <c r="AK333" s="32">
        <v>517.28334216992505</v>
      </c>
      <c r="AL333" s="32">
        <v>561.88512637504186</v>
      </c>
      <c r="AM333" s="32">
        <v>268.77300248499887</v>
      </c>
      <c r="AN333" s="32">
        <v>878.74009625378721</v>
      </c>
      <c r="AO333" s="32">
        <v>972.53077418586156</v>
      </c>
      <c r="AP333" s="32">
        <v>850.69364109518358</v>
      </c>
      <c r="AQ333" s="32">
        <v>864.52883317830333</v>
      </c>
      <c r="AR333" s="32">
        <v>522.96796158975621</v>
      </c>
      <c r="AS333" s="32">
        <v>11542.853740586001</v>
      </c>
      <c r="AT333" s="32">
        <v>11666.30897368598</v>
      </c>
      <c r="AU333" s="32">
        <v>11265.16751469</v>
      </c>
      <c r="AV333" s="32">
        <v>11438.552375853978</v>
      </c>
      <c r="AW333" s="32">
        <v>11518.44397676197</v>
      </c>
      <c r="AX333" s="32">
        <v>11609.662938947979</v>
      </c>
      <c r="AY333" s="32">
        <v>224.11560375205536</v>
      </c>
      <c r="AZ333" s="32">
        <v>197.38128694754684</v>
      </c>
      <c r="BA333" s="32">
        <v>172.28243689412631</v>
      </c>
      <c r="BB333" s="32">
        <v>156.93569074279537</v>
      </c>
      <c r="BC333" s="32">
        <v>148.20714982943176</v>
      </c>
      <c r="BD333" s="32">
        <v>140.63716562943173</v>
      </c>
    </row>
    <row r="334" spans="1:56" x14ac:dyDescent="0.3">
      <c r="A334">
        <v>1874</v>
      </c>
      <c r="B334" t="s">
        <v>791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386.32281906449339</v>
      </c>
      <c r="P334" s="32">
        <v>275.65750959104372</v>
      </c>
      <c r="Q334" s="32">
        <v>83.564514944949323</v>
      </c>
      <c r="R334" s="32">
        <v>76.490889624185371</v>
      </c>
      <c r="S334" s="32">
        <v>57.156729716470828</v>
      </c>
      <c r="T334" s="32">
        <v>78.933247288579011</v>
      </c>
      <c r="U334" s="32">
        <v>616.15097732243828</v>
      </c>
      <c r="V334" s="32">
        <v>613.44537667468455</v>
      </c>
      <c r="W334" s="32">
        <v>613.634014586013</v>
      </c>
      <c r="X334" s="32">
        <v>598.72316629008264</v>
      </c>
      <c r="Y334" s="32">
        <v>565.38358413591868</v>
      </c>
      <c r="Z334" s="32">
        <v>499.21413243078985</v>
      </c>
      <c r="AA334" s="32">
        <v>10953.027723453499</v>
      </c>
      <c r="AB334" s="32">
        <v>10953.027723453499</v>
      </c>
      <c r="AC334" s="32">
        <v>10953.027723453588</v>
      </c>
      <c r="AD334" s="32">
        <v>12056.380392015981</v>
      </c>
      <c r="AE334" s="32">
        <v>14504.978346536276</v>
      </c>
      <c r="AF334" s="32">
        <v>14082.536314867773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126.53982915699899</v>
      </c>
      <c r="AN334" s="32">
        <v>118.93127778749897</v>
      </c>
      <c r="AO334" s="32">
        <v>479.4687035799999</v>
      </c>
      <c r="AP334" s="32">
        <v>128.96305958299999</v>
      </c>
      <c r="AQ334" s="32">
        <v>179.26181006349898</v>
      </c>
      <c r="AR334" s="32">
        <v>122.24874911249998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2">
        <v>0</v>
      </c>
      <c r="AY334" s="32">
        <v>0.8</v>
      </c>
      <c r="AZ334" s="32">
        <v>0.59999999999999898</v>
      </c>
      <c r="BA334" s="32">
        <v>0.5</v>
      </c>
      <c r="BB334" s="32">
        <v>0.5</v>
      </c>
      <c r="BC334" s="32">
        <v>6.4</v>
      </c>
      <c r="BD334" s="32">
        <v>6.4</v>
      </c>
    </row>
    <row r="335" spans="1:56" x14ac:dyDescent="0.3">
      <c r="A335">
        <v>1902</v>
      </c>
      <c r="B335" t="s">
        <v>934</v>
      </c>
      <c r="C335" s="32">
        <v>4093.3065241209879</v>
      </c>
      <c r="D335" s="32">
        <v>11133.428101256999</v>
      </c>
      <c r="E335" s="32">
        <v>5716.9511512339877</v>
      </c>
      <c r="F335" s="32">
        <v>4489.8694009769979</v>
      </c>
      <c r="G335" s="32">
        <v>3131.6587126859886</v>
      </c>
      <c r="H335" s="32">
        <v>5115.4564836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24838.5523733599</v>
      </c>
      <c r="O335" s="32">
        <v>12452.781186903479</v>
      </c>
      <c r="P335" s="32">
        <v>10462.266531287682</v>
      </c>
      <c r="Q335" s="32">
        <v>8971.2926898180267</v>
      </c>
      <c r="R335" s="32">
        <v>4755.2715168989789</v>
      </c>
      <c r="S335" s="32">
        <v>7302.7462244085527</v>
      </c>
      <c r="T335" s="32">
        <v>4429.1859677366037</v>
      </c>
      <c r="U335" s="32">
        <v>75474.296983144697</v>
      </c>
      <c r="V335" s="32">
        <v>75224.058552915696</v>
      </c>
      <c r="W335" s="32">
        <v>74282.732590549087</v>
      </c>
      <c r="X335" s="32">
        <v>74070.811189662796</v>
      </c>
      <c r="Y335" s="32">
        <v>69980.43849538808</v>
      </c>
      <c r="Z335" s="32">
        <v>61861.315568462749</v>
      </c>
      <c r="AA335" s="32">
        <v>62423.5971516278</v>
      </c>
      <c r="AB335" s="32">
        <v>62423.5971516278</v>
      </c>
      <c r="AC335" s="32">
        <v>62423.597151627699</v>
      </c>
      <c r="AD335" s="32">
        <v>67512.034237198546</v>
      </c>
      <c r="AE335" s="32">
        <v>75377.587425466598</v>
      </c>
      <c r="AF335" s="32">
        <v>81949.332360450207</v>
      </c>
      <c r="AG335" s="32">
        <v>16957.730279423704</v>
      </c>
      <c r="AH335" s="32">
        <v>17115.69647858433</v>
      </c>
      <c r="AI335" s="32">
        <v>18931.855620169143</v>
      </c>
      <c r="AJ335" s="32">
        <v>18294.421832418768</v>
      </c>
      <c r="AK335" s="32">
        <v>18107.02109002052</v>
      </c>
      <c r="AL335" s="32">
        <v>19268.93772034912</v>
      </c>
      <c r="AM335" s="32">
        <v>7280.4793437878225</v>
      </c>
      <c r="AN335" s="32">
        <v>10945.744449983833</v>
      </c>
      <c r="AO335" s="32">
        <v>12609.303079552054</v>
      </c>
      <c r="AP335" s="32">
        <v>13984.39440768376</v>
      </c>
      <c r="AQ335" s="32">
        <v>15886.582956792643</v>
      </c>
      <c r="AR335" s="32">
        <v>25348.234228852292</v>
      </c>
      <c r="AS335" s="32">
        <v>9417.7944226139989</v>
      </c>
      <c r="AT335" s="32">
        <v>8545.8429517919903</v>
      </c>
      <c r="AU335" s="32">
        <v>8633.5082051479894</v>
      </c>
      <c r="AV335" s="32">
        <v>8516.4741548019902</v>
      </c>
      <c r="AW335" s="32">
        <v>8616.9827500859792</v>
      </c>
      <c r="AX335" s="32">
        <v>9010.8378508000005</v>
      </c>
      <c r="AY335" s="32">
        <v>10126.820622158579</v>
      </c>
      <c r="AZ335" s="32">
        <v>7697.4333669177668</v>
      </c>
      <c r="BA335" s="32">
        <v>10097.237362625192</v>
      </c>
      <c r="BB335" s="32">
        <v>7564.847494595414</v>
      </c>
      <c r="BC335" s="32">
        <v>6632.527633095624</v>
      </c>
      <c r="BD335" s="32">
        <v>6248.0003880956137</v>
      </c>
    </row>
    <row r="336" spans="1:56" x14ac:dyDescent="0.3">
      <c r="A336">
        <v>1903</v>
      </c>
      <c r="B336" t="s">
        <v>694</v>
      </c>
      <c r="C336" s="32">
        <v>93.221132299999994</v>
      </c>
      <c r="D336" s="32">
        <v>1397.2937006999898</v>
      </c>
      <c r="E336" s="32">
        <v>1250.9998371744032</v>
      </c>
      <c r="F336" s="32">
        <v>745.83142988763507</v>
      </c>
      <c r="G336" s="32">
        <v>317.86653549999903</v>
      </c>
      <c r="H336" s="32">
        <v>188.9700485856398</v>
      </c>
      <c r="I336" s="32">
        <v>0</v>
      </c>
      <c r="J336" s="32">
        <v>0</v>
      </c>
      <c r="K336" s="32">
        <v>566.75770854940765</v>
      </c>
      <c r="L336" s="32">
        <v>352.25405642975539</v>
      </c>
      <c r="M336" s="32">
        <v>450.66990781574469</v>
      </c>
      <c r="N336" s="32">
        <v>680.34198357870105</v>
      </c>
      <c r="O336" s="32">
        <v>10297.879759239113</v>
      </c>
      <c r="P336" s="32">
        <v>19608.449275338975</v>
      </c>
      <c r="Q336" s="32">
        <v>31229.806913631455</v>
      </c>
      <c r="R336" s="32">
        <v>49306.55771830013</v>
      </c>
      <c r="S336" s="32">
        <v>56036.375595888589</v>
      </c>
      <c r="T336" s="32">
        <v>23693.931935196895</v>
      </c>
      <c r="U336" s="32">
        <v>20613.599930583809</v>
      </c>
      <c r="V336" s="32">
        <v>20221.602427580056</v>
      </c>
      <c r="W336" s="32">
        <v>19932.030692730052</v>
      </c>
      <c r="X336" s="32">
        <v>19543.888359014105</v>
      </c>
      <c r="Y336" s="32">
        <v>18451.201021486846</v>
      </c>
      <c r="Z336" s="32">
        <v>16050.095350417692</v>
      </c>
      <c r="AA336" s="32">
        <v>22745.378778728704</v>
      </c>
      <c r="AB336" s="32">
        <v>22745.378778728704</v>
      </c>
      <c r="AC336" s="32">
        <v>22745.378778728682</v>
      </c>
      <c r="AD336" s="32">
        <v>24466.998226225063</v>
      </c>
      <c r="AE336" s="32">
        <v>26884.737432081292</v>
      </c>
      <c r="AF336" s="32">
        <v>29250.206503048277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5646.258831136156</v>
      </c>
      <c r="AN336" s="32">
        <v>25921.867707498419</v>
      </c>
      <c r="AO336" s="32">
        <v>36111.302797299075</v>
      </c>
      <c r="AP336" s="32">
        <v>37080.323986379844</v>
      </c>
      <c r="AQ336" s="32">
        <v>30876.70874405334</v>
      </c>
      <c r="AR336" s="32">
        <v>37565.149463268193</v>
      </c>
      <c r="AS336" s="32">
        <v>9220.5678053399897</v>
      </c>
      <c r="AT336" s="32">
        <v>10495.04363751199</v>
      </c>
      <c r="AU336" s="32">
        <v>9860.9205702760009</v>
      </c>
      <c r="AV336" s="32">
        <v>10276.361517821988</v>
      </c>
      <c r="AW336" s="32">
        <v>10386.79678379199</v>
      </c>
      <c r="AX336" s="32">
        <v>10381.971834705979</v>
      </c>
      <c r="AY336" s="32">
        <v>539.82232926708514</v>
      </c>
      <c r="AZ336" s="32">
        <v>938.44956180936526</v>
      </c>
      <c r="BA336" s="32">
        <v>815.919918034293</v>
      </c>
      <c r="BB336" s="32">
        <v>1035.4048202141751</v>
      </c>
      <c r="BC336" s="32">
        <v>951.1720230981856</v>
      </c>
      <c r="BD336" s="32">
        <v>277.67224067318659</v>
      </c>
    </row>
    <row r="337" spans="1:56" x14ac:dyDescent="0.3">
      <c r="A337">
        <v>1911</v>
      </c>
      <c r="B337" t="s">
        <v>746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350.36289029888411</v>
      </c>
      <c r="P337" s="32">
        <v>454.75308361624809</v>
      </c>
      <c r="Q337" s="32">
        <v>376.285252084744</v>
      </c>
      <c r="R337" s="32">
        <v>290.03420419022819</v>
      </c>
      <c r="S337" s="32">
        <v>288.2235968407374</v>
      </c>
      <c r="T337" s="32">
        <v>263.3187881802441</v>
      </c>
      <c r="U337" s="32">
        <v>5477.7820452598662</v>
      </c>
      <c r="V337" s="32">
        <v>5408.2758866087752</v>
      </c>
      <c r="W337" s="32">
        <v>5357.2675896611399</v>
      </c>
      <c r="X337" s="32">
        <v>5295.0810080952679</v>
      </c>
      <c r="Y337" s="32">
        <v>4965.2465463756389</v>
      </c>
      <c r="Z337" s="32">
        <v>4402.133024037641</v>
      </c>
      <c r="AA337" s="32">
        <v>777.25240684280004</v>
      </c>
      <c r="AB337" s="32">
        <v>777.25240684280004</v>
      </c>
      <c r="AC337" s="32">
        <v>777.2524068427997</v>
      </c>
      <c r="AD337" s="32">
        <v>1271.023894062399</v>
      </c>
      <c r="AE337" s="32">
        <v>1676.0730487246897</v>
      </c>
      <c r="AF337" s="32">
        <v>1766.2265214911997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652.15044612069573</v>
      </c>
      <c r="AN337" s="32">
        <v>344.53338322039895</v>
      </c>
      <c r="AO337" s="32">
        <v>382.72702684128791</v>
      </c>
      <c r="AP337" s="32">
        <v>483.43402981098274</v>
      </c>
      <c r="AQ337" s="32">
        <v>412.41808039221257</v>
      </c>
      <c r="AR337" s="32">
        <v>603.91452264138775</v>
      </c>
      <c r="AS337" s="32">
        <v>6052.271328851989</v>
      </c>
      <c r="AT337" s="32">
        <v>5850.8470805359793</v>
      </c>
      <c r="AU337" s="32">
        <v>6279.88621417799</v>
      </c>
      <c r="AV337" s="32">
        <v>6658.31912396798</v>
      </c>
      <c r="AW337" s="32">
        <v>7000.9051489599988</v>
      </c>
      <c r="AX337" s="32">
        <v>7174.1837778999898</v>
      </c>
      <c r="AY337" s="32">
        <v>27.722512819566749</v>
      </c>
      <c r="AZ337" s="32">
        <v>27.646963736249184</v>
      </c>
      <c r="BA337" s="32">
        <v>27.665607070222237</v>
      </c>
      <c r="BB337" s="32">
        <v>27.626605214188075</v>
      </c>
      <c r="BC337" s="32">
        <v>27.480646006123198</v>
      </c>
      <c r="BD337" s="32">
        <v>27.480646006123198</v>
      </c>
    </row>
    <row r="338" spans="1:56" x14ac:dyDescent="0.3">
      <c r="A338">
        <v>1913</v>
      </c>
      <c r="B338" t="s">
        <v>884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540.57942141374406</v>
      </c>
      <c r="P338" s="32">
        <v>452.73391814421728</v>
      </c>
      <c r="Q338" s="32">
        <v>388.85552721537658</v>
      </c>
      <c r="R338" s="32">
        <v>362.14429972355924</v>
      </c>
      <c r="S338" s="32">
        <v>328.85614695597872</v>
      </c>
      <c r="T338" s="32">
        <v>357.10696290665157</v>
      </c>
      <c r="U338" s="32">
        <v>6696.0779256155438</v>
      </c>
      <c r="V338" s="32">
        <v>6639.4324218993142</v>
      </c>
      <c r="W338" s="32">
        <v>6541.8523863335386</v>
      </c>
      <c r="X338" s="32">
        <v>6401.8146603956329</v>
      </c>
      <c r="Y338" s="32">
        <v>6020.9768713993999</v>
      </c>
      <c r="Z338" s="32">
        <v>5290.1005320054692</v>
      </c>
      <c r="AA338" s="32">
        <v>2007.1967902335</v>
      </c>
      <c r="AB338" s="32">
        <v>2007.1967902335</v>
      </c>
      <c r="AC338" s="32">
        <v>2007.1967902334945</v>
      </c>
      <c r="AD338" s="32">
        <v>2346.6418794846995</v>
      </c>
      <c r="AE338" s="32">
        <v>2437.9428785194973</v>
      </c>
      <c r="AF338" s="32">
        <v>2482.8944587767974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462.98709403377393</v>
      </c>
      <c r="AN338" s="32">
        <v>540.42608848179566</v>
      </c>
      <c r="AO338" s="32">
        <v>685.10797517308424</v>
      </c>
      <c r="AP338" s="32">
        <v>575.29330176917438</v>
      </c>
      <c r="AQ338" s="32">
        <v>467.54813895743678</v>
      </c>
      <c r="AR338" s="32">
        <v>443.26930798188283</v>
      </c>
      <c r="AS338" s="32">
        <v>4091.1398218259887</v>
      </c>
      <c r="AT338" s="32">
        <v>3689.7888328329882</v>
      </c>
      <c r="AU338" s="32">
        <v>3333.0860019809988</v>
      </c>
      <c r="AV338" s="32">
        <v>3403.0559153579989</v>
      </c>
      <c r="AW338" s="32">
        <v>3162.5008541209982</v>
      </c>
      <c r="AX338" s="32">
        <v>3113.7840126810001</v>
      </c>
      <c r="AY338" s="32">
        <v>60.875572136513362</v>
      </c>
      <c r="AZ338" s="32">
        <v>56.747453554908979</v>
      </c>
      <c r="BA338" s="32">
        <v>46.408511984456759</v>
      </c>
      <c r="BB338" s="32">
        <v>42.595664547109052</v>
      </c>
      <c r="BC338" s="32">
        <v>40.525178948134311</v>
      </c>
      <c r="BD338" s="32">
        <v>38.961236898134409</v>
      </c>
    </row>
    <row r="339" spans="1:56" x14ac:dyDescent="0.3">
      <c r="A339">
        <v>1917</v>
      </c>
      <c r="B339" t="s">
        <v>721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193.0616687321795</v>
      </c>
      <c r="P339" s="32">
        <v>187.76349506061081</v>
      </c>
      <c r="Q339" s="32">
        <v>151.07030654724301</v>
      </c>
      <c r="R339" s="32">
        <v>138.30186654474602</v>
      </c>
      <c r="S339" s="32">
        <v>139.5847784800871</v>
      </c>
      <c r="T339" s="32">
        <v>143.43092597543108</v>
      </c>
      <c r="U339" s="32">
        <v>1340.4994353124159</v>
      </c>
      <c r="V339" s="32">
        <v>1361.501176481007</v>
      </c>
      <c r="W339" s="32">
        <v>1433.2971054992449</v>
      </c>
      <c r="X339" s="32">
        <v>1433.9590304875185</v>
      </c>
      <c r="Y339" s="32">
        <v>1369.2227370953815</v>
      </c>
      <c r="Z339" s="32">
        <v>1158.8288172826803</v>
      </c>
      <c r="AA339" s="32">
        <v>10473.267883385401</v>
      </c>
      <c r="AB339" s="32">
        <v>10473.267883385401</v>
      </c>
      <c r="AC339" s="32">
        <v>10473.267883385395</v>
      </c>
      <c r="AD339" s="32">
        <v>9520.3623573257792</v>
      </c>
      <c r="AE339" s="32">
        <v>8929.455884498786</v>
      </c>
      <c r="AF339" s="32">
        <v>8535.3364546404664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171.98671792348364</v>
      </c>
      <c r="AN339" s="32">
        <v>191.31953810001667</v>
      </c>
      <c r="AO339" s="32">
        <v>678.02792118542777</v>
      </c>
      <c r="AP339" s="32">
        <v>534.42890578838842</v>
      </c>
      <c r="AQ339" s="32">
        <v>320.67436923187796</v>
      </c>
      <c r="AR339" s="32">
        <v>390.1766701886973</v>
      </c>
      <c r="AS339" s="32">
        <v>1949.8061914389889</v>
      </c>
      <c r="AT339" s="32">
        <v>1688.6076405929998</v>
      </c>
      <c r="AU339" s="32">
        <v>1783.2356094839988</v>
      </c>
      <c r="AV339" s="32">
        <v>1679.8849277439999</v>
      </c>
      <c r="AW339" s="32">
        <v>1719.6493975849889</v>
      </c>
      <c r="AX339" s="32">
        <v>1731.7713672279899</v>
      </c>
      <c r="AY339" s="32">
        <v>126.03658653302965</v>
      </c>
      <c r="AZ339" s="32">
        <v>117.27541952760278</v>
      </c>
      <c r="BA339" s="32">
        <v>107.74644630492736</v>
      </c>
      <c r="BB339" s="32">
        <v>101.16927849569933</v>
      </c>
      <c r="BC339" s="32">
        <v>97.329326184194414</v>
      </c>
      <c r="BD339" s="32">
        <v>93.961859509194412</v>
      </c>
    </row>
    <row r="340" spans="1:56" x14ac:dyDescent="0.3">
      <c r="A340">
        <v>1919</v>
      </c>
      <c r="B340" t="s">
        <v>681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300.65616708761598</v>
      </c>
      <c r="P340" s="32">
        <v>152.8719535041354</v>
      </c>
      <c r="Q340" s="32">
        <v>119.9623854471851</v>
      </c>
      <c r="R340" s="32">
        <v>108.8085381032848</v>
      </c>
      <c r="S340" s="32">
        <v>109.41037910011859</v>
      </c>
      <c r="T340" s="32">
        <v>114.46905679746189</v>
      </c>
      <c r="U340" s="32">
        <v>4889.4578996176679</v>
      </c>
      <c r="V340" s="32">
        <v>5113.757719518766</v>
      </c>
      <c r="W340" s="32">
        <v>5039.1125244482719</v>
      </c>
      <c r="X340" s="32">
        <v>5100.7775328518346</v>
      </c>
      <c r="Y340" s="32">
        <v>4799.4661735516429</v>
      </c>
      <c r="Z340" s="32">
        <v>4208.2633461148953</v>
      </c>
      <c r="AA340" s="32">
        <v>272.11679250669903</v>
      </c>
      <c r="AB340" s="32">
        <v>272.11679250669903</v>
      </c>
      <c r="AC340" s="32">
        <v>272.11679250669891</v>
      </c>
      <c r="AD340" s="32">
        <v>524.62537118309797</v>
      </c>
      <c r="AE340" s="32">
        <v>656.13415800780001</v>
      </c>
      <c r="AF340" s="32">
        <v>728.12492644709766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164.76916938000946</v>
      </c>
      <c r="AN340" s="32">
        <v>345.23343897632367</v>
      </c>
      <c r="AO340" s="32">
        <v>317.28548043027519</v>
      </c>
      <c r="AP340" s="32">
        <v>253.90275285474428</v>
      </c>
      <c r="AQ340" s="32">
        <v>277.68201951072592</v>
      </c>
      <c r="AR340" s="32">
        <v>300.41025816361991</v>
      </c>
      <c r="AS340" s="32">
        <v>1652.2888880929979</v>
      </c>
      <c r="AT340" s="32">
        <v>1425.002813508999</v>
      </c>
      <c r="AU340" s="32">
        <v>1391.5709075059981</v>
      </c>
      <c r="AV340" s="32">
        <v>1345.5441083109981</v>
      </c>
      <c r="AW340" s="32">
        <v>1385.9803107909991</v>
      </c>
      <c r="AX340" s="32">
        <v>1159.1404220099989</v>
      </c>
      <c r="AY340" s="32">
        <v>21.585183739162897</v>
      </c>
      <c r="AZ340" s="32">
        <v>22.426175502877896</v>
      </c>
      <c r="BA340" s="32">
        <v>20.108762719222451</v>
      </c>
      <c r="BB340" s="32">
        <v>19.785231449265858</v>
      </c>
      <c r="BC340" s="32">
        <v>18.133230305411413</v>
      </c>
      <c r="BD340" s="32">
        <v>17.591117180411402</v>
      </c>
    </row>
    <row r="341" spans="1:56" x14ac:dyDescent="0.3">
      <c r="A341">
        <v>1920</v>
      </c>
      <c r="B341" t="s">
        <v>750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125.68011990981297</v>
      </c>
      <c r="P341" s="32">
        <v>101.78385953946795</v>
      </c>
      <c r="Q341" s="32">
        <v>83.534125362987169</v>
      </c>
      <c r="R341" s="32">
        <v>76.20435312648813</v>
      </c>
      <c r="S341" s="32">
        <v>77.230967202080549</v>
      </c>
      <c r="T341" s="32">
        <v>83.727303492623506</v>
      </c>
      <c r="U341" s="32">
        <v>5085.0216773120892</v>
      </c>
      <c r="V341" s="32">
        <v>5106.7431635336698</v>
      </c>
      <c r="W341" s="32">
        <v>5183.817093890867</v>
      </c>
      <c r="X341" s="32">
        <v>4644.1055126514457</v>
      </c>
      <c r="Y341" s="32">
        <v>4547.3907616310571</v>
      </c>
      <c r="Z341" s="32">
        <v>4158.002295975728</v>
      </c>
      <c r="AA341" s="32">
        <v>16.278124028999997</v>
      </c>
      <c r="AB341" s="32">
        <v>16.278124028999997</v>
      </c>
      <c r="AC341" s="32">
        <v>16.278124028999997</v>
      </c>
      <c r="AD341" s="32">
        <v>14.7839517133</v>
      </c>
      <c r="AE341" s="32">
        <v>46.6099531654</v>
      </c>
      <c r="AF341" s="32">
        <v>74.485569450399908</v>
      </c>
      <c r="AG341" s="32">
        <v>0</v>
      </c>
      <c r="AH341" s="32">
        <v>0</v>
      </c>
      <c r="AI341" s="32">
        <v>0</v>
      </c>
      <c r="AJ341" s="32">
        <v>0</v>
      </c>
      <c r="AK341" s="32">
        <v>0</v>
      </c>
      <c r="AL341" s="32">
        <v>0</v>
      </c>
      <c r="AM341" s="32">
        <v>153.52421730329999</v>
      </c>
      <c r="AN341" s="32">
        <v>103.55125694635542</v>
      </c>
      <c r="AO341" s="32">
        <v>100.19480549827036</v>
      </c>
      <c r="AP341" s="32">
        <v>73.96894911068965</v>
      </c>
      <c r="AQ341" s="32">
        <v>81.854929114690592</v>
      </c>
      <c r="AR341" s="32">
        <v>66.619945931125699</v>
      </c>
      <c r="AS341" s="32">
        <v>1832.6851402999978</v>
      </c>
      <c r="AT341" s="32">
        <v>1254.1844081520001</v>
      </c>
      <c r="AU341" s="32">
        <v>1075.7252719869989</v>
      </c>
      <c r="AV341" s="32">
        <v>1054.872266555999</v>
      </c>
      <c r="AW341" s="32">
        <v>1246.1015471849998</v>
      </c>
      <c r="AX341" s="32">
        <v>1271.0942333149981</v>
      </c>
      <c r="AY341" s="32">
        <v>24.744634625</v>
      </c>
      <c r="AZ341" s="32">
        <v>22.091444225</v>
      </c>
      <c r="BA341" s="32">
        <v>18.511920725</v>
      </c>
      <c r="BB341" s="32">
        <v>15.886588424999999</v>
      </c>
      <c r="BC341" s="32">
        <v>14.471382050000001</v>
      </c>
      <c r="BD341" s="32">
        <v>13.462827525</v>
      </c>
    </row>
    <row r="342" spans="1:56" x14ac:dyDescent="0.3">
      <c r="A342">
        <v>1922</v>
      </c>
      <c r="B342" t="s">
        <v>600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2632.1863999999896</v>
      </c>
      <c r="J342" s="32">
        <v>2414.9685031999998</v>
      </c>
      <c r="K342" s="32">
        <v>2993.6896855999998</v>
      </c>
      <c r="L342" s="32">
        <v>0</v>
      </c>
      <c r="M342" s="32">
        <v>3207.0953792999999</v>
      </c>
      <c r="N342" s="32">
        <v>0</v>
      </c>
      <c r="O342" s="32">
        <v>1065.2401476956045</v>
      </c>
      <c r="P342" s="32">
        <v>1380.6109093630932</v>
      </c>
      <c r="Q342" s="32">
        <v>1309.1013373608141</v>
      </c>
      <c r="R342" s="32">
        <v>962.2471043785647</v>
      </c>
      <c r="S342" s="32">
        <v>652.02642349365715</v>
      </c>
      <c r="T342" s="32">
        <v>891.86954091668281</v>
      </c>
      <c r="U342" s="32">
        <v>14303.929598549596</v>
      </c>
      <c r="V342" s="32">
        <v>14316.616155355581</v>
      </c>
      <c r="W342" s="32">
        <v>14153.964485457052</v>
      </c>
      <c r="X342" s="32">
        <v>14525.711014179162</v>
      </c>
      <c r="Y342" s="32">
        <v>13753.645327871895</v>
      </c>
      <c r="Z342" s="32">
        <v>12059.061837533083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1393.413181947039</v>
      </c>
      <c r="AN342" s="32">
        <v>1833.1764752117208</v>
      </c>
      <c r="AO342" s="32">
        <v>1440.6024435989032</v>
      </c>
      <c r="AP342" s="32">
        <v>1668.5331204829022</v>
      </c>
      <c r="AQ342" s="32">
        <v>1650.4036316080112</v>
      </c>
      <c r="AR342" s="32">
        <v>1536.2931945267276</v>
      </c>
      <c r="AS342" s="32">
        <v>5149.510816603989</v>
      </c>
      <c r="AT342" s="32">
        <v>4398.4964379999974</v>
      </c>
      <c r="AU342" s="32">
        <v>4900.1368017959994</v>
      </c>
      <c r="AV342" s="32">
        <v>4992.232691113999</v>
      </c>
      <c r="AW342" s="32">
        <v>4861.6336764999978</v>
      </c>
      <c r="AX342" s="32">
        <v>4947.6310331739987</v>
      </c>
      <c r="AY342" s="32">
        <v>2133.1264524999897</v>
      </c>
      <c r="AZ342" s="32">
        <v>2050.7813127499999</v>
      </c>
      <c r="BA342" s="32">
        <v>1820.6982422499898</v>
      </c>
      <c r="BB342" s="32">
        <v>1583.2659662499998</v>
      </c>
      <c r="BC342" s="32">
        <v>1481.4338754999999</v>
      </c>
      <c r="BD342" s="32">
        <v>1386.8741414999899</v>
      </c>
    </row>
    <row r="343" spans="1:56" x14ac:dyDescent="0.3">
      <c r="A343">
        <v>1923</v>
      </c>
      <c r="B343" t="s">
        <v>858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489.69246928763533</v>
      </c>
      <c r="P343" s="32">
        <v>285.50034076457558</v>
      </c>
      <c r="Q343" s="32">
        <v>237.83025450508319</v>
      </c>
      <c r="R343" s="32">
        <v>175.77939588629059</v>
      </c>
      <c r="S343" s="32">
        <v>172.18174467916219</v>
      </c>
      <c r="T343" s="32">
        <v>174.01953151187141</v>
      </c>
      <c r="U343" s="32">
        <v>2162.8236595310486</v>
      </c>
      <c r="V343" s="32">
        <v>2134.1398599120198</v>
      </c>
      <c r="W343" s="32">
        <v>2153.5757144461186</v>
      </c>
      <c r="X343" s="32">
        <v>2087.4494846344019</v>
      </c>
      <c r="Y343" s="32">
        <v>1993.9057547823099</v>
      </c>
      <c r="Z343" s="32">
        <v>1743.467076466434</v>
      </c>
      <c r="AA343" s="32">
        <v>227.29818008089998</v>
      </c>
      <c r="AB343" s="32">
        <v>227.29818008089998</v>
      </c>
      <c r="AC343" s="32">
        <v>227.29818008089993</v>
      </c>
      <c r="AD343" s="32">
        <v>179.88207075540004</v>
      </c>
      <c r="AE343" s="32">
        <v>158.96935633349992</v>
      </c>
      <c r="AF343" s="32">
        <v>166.74107335389982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0</v>
      </c>
      <c r="AM343" s="32">
        <v>590.84678630109886</v>
      </c>
      <c r="AN343" s="32">
        <v>710.91739052400669</v>
      </c>
      <c r="AO343" s="32">
        <v>777.22108228064326</v>
      </c>
      <c r="AP343" s="32">
        <v>1045.8092065811973</v>
      </c>
      <c r="AQ343" s="32">
        <v>567.01630945134264</v>
      </c>
      <c r="AR343" s="32">
        <v>605.44775646855749</v>
      </c>
      <c r="AS343" s="32">
        <v>2873.8085328439993</v>
      </c>
      <c r="AT343" s="32">
        <v>2532.90592151999</v>
      </c>
      <c r="AU343" s="32">
        <v>2653.0426433099997</v>
      </c>
      <c r="AV343" s="32">
        <v>2576.3440264339988</v>
      </c>
      <c r="AW343" s="32">
        <v>2653.9312887189881</v>
      </c>
      <c r="AX343" s="32">
        <v>2445.669955979</v>
      </c>
      <c r="AY343" s="32">
        <v>23.945985700000001</v>
      </c>
      <c r="AZ343" s="32">
        <v>23.4888093</v>
      </c>
      <c r="BA343" s="32">
        <v>22.801206475000001</v>
      </c>
      <c r="BB343" s="32">
        <v>22.326979399999999</v>
      </c>
      <c r="BC343" s="32">
        <v>22.057242849999991</v>
      </c>
      <c r="BD343" s="32">
        <v>21.795386000000001</v>
      </c>
    </row>
    <row r="344" spans="1:56" x14ac:dyDescent="0.3">
      <c r="A344">
        <v>1924</v>
      </c>
      <c r="B344" t="s">
        <v>793</v>
      </c>
      <c r="C344" s="32">
        <v>0</v>
      </c>
      <c r="D344" s="32">
        <v>0</v>
      </c>
      <c r="E344" s="32">
        <v>895.96658919999902</v>
      </c>
      <c r="F344" s="32">
        <v>1670.6289818755999</v>
      </c>
      <c r="G344" s="32">
        <v>659.93409424516221</v>
      </c>
      <c r="H344" s="32">
        <v>715.0814507</v>
      </c>
      <c r="I344" s="32">
        <v>0</v>
      </c>
      <c r="J344" s="32">
        <v>2540.2725324399903</v>
      </c>
      <c r="K344" s="32">
        <v>2483.48546854799</v>
      </c>
      <c r="L344" s="32">
        <v>0</v>
      </c>
      <c r="M344" s="32">
        <v>2987.6181283999999</v>
      </c>
      <c r="N344" s="32">
        <v>0</v>
      </c>
      <c r="O344" s="32">
        <v>6935.0228077760084</v>
      </c>
      <c r="P344" s="32">
        <v>7302.1962612168782</v>
      </c>
      <c r="Q344" s="32">
        <v>6934.2427693176969</v>
      </c>
      <c r="R344" s="32">
        <v>4974.959715917229</v>
      </c>
      <c r="S344" s="32">
        <v>5314.5159027451773</v>
      </c>
      <c r="T344" s="32">
        <v>4033.0041233219063</v>
      </c>
      <c r="U344" s="32">
        <v>21990.050356571548</v>
      </c>
      <c r="V344" s="32">
        <v>21528.243191842535</v>
      </c>
      <c r="W344" s="32">
        <v>21387.598245337216</v>
      </c>
      <c r="X344" s="32">
        <v>21621.687377712751</v>
      </c>
      <c r="Y344" s="32">
        <v>20639.467128840166</v>
      </c>
      <c r="Z344" s="32">
        <v>17891.176854635672</v>
      </c>
      <c r="AA344" s="32">
        <v>1.4690869357999901</v>
      </c>
      <c r="AB344" s="32">
        <v>1.4690869357999901</v>
      </c>
      <c r="AC344" s="32">
        <v>1.4690869357999989</v>
      </c>
      <c r="AD344" s="32">
        <v>3.7506922398000007</v>
      </c>
      <c r="AE344" s="32">
        <v>2.5378819822000001</v>
      </c>
      <c r="AF344" s="32">
        <v>5.7335129670999914</v>
      </c>
      <c r="AG344" s="32">
        <v>2044.6487317885244</v>
      </c>
      <c r="AH344" s="32">
        <v>2103.9105996699941</v>
      </c>
      <c r="AI344" s="32">
        <v>2471.4826416057322</v>
      </c>
      <c r="AJ344" s="32">
        <v>2488.5118879280176</v>
      </c>
      <c r="AK344" s="32">
        <v>2518.8342328915555</v>
      </c>
      <c r="AL344" s="32">
        <v>2264.3608405726964</v>
      </c>
      <c r="AM344" s="32">
        <v>3604.7782779464442</v>
      </c>
      <c r="AN344" s="32">
        <v>4428.4710358241455</v>
      </c>
      <c r="AO344" s="32">
        <v>4652.9977339200577</v>
      </c>
      <c r="AP344" s="32">
        <v>6114.460583780562</v>
      </c>
      <c r="AQ344" s="32">
        <v>5288.5526884773517</v>
      </c>
      <c r="AR344" s="32">
        <v>4277.7912294209564</v>
      </c>
      <c r="AS344" s="32">
        <v>9668.1399065659789</v>
      </c>
      <c r="AT344" s="32">
        <v>9100.532961764</v>
      </c>
      <c r="AU344" s="32">
        <v>9482.6418403519892</v>
      </c>
      <c r="AV344" s="32">
        <v>10272.482546323981</v>
      </c>
      <c r="AW344" s="32">
        <v>10550.559736339979</v>
      </c>
      <c r="AX344" s="32">
        <v>10436.47973335799</v>
      </c>
      <c r="AY344" s="32">
        <v>4068.3721125000002</v>
      </c>
      <c r="AZ344" s="32">
        <v>3711.2619</v>
      </c>
      <c r="BA344" s="32">
        <v>3273.9000999999898</v>
      </c>
      <c r="BB344" s="32">
        <v>2908.7290849999899</v>
      </c>
      <c r="BC344" s="32">
        <v>2703.5543625</v>
      </c>
      <c r="BD344" s="32">
        <v>2528.0546839999897</v>
      </c>
    </row>
    <row r="345" spans="1:56" x14ac:dyDescent="0.3">
      <c r="A345">
        <v>1925</v>
      </c>
      <c r="B345" t="s">
        <v>922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524.38186260480086</v>
      </c>
      <c r="P345" s="32">
        <v>515.66742582497182</v>
      </c>
      <c r="Q345" s="32">
        <v>402.07609791991445</v>
      </c>
      <c r="R345" s="32">
        <v>303.12668001031909</v>
      </c>
      <c r="S345" s="32">
        <v>273.16999493594568</v>
      </c>
      <c r="T345" s="32">
        <v>320.08621792976629</v>
      </c>
      <c r="U345" s="32">
        <v>4784.0057749281723</v>
      </c>
      <c r="V345" s="32">
        <v>4672.611119541436</v>
      </c>
      <c r="W345" s="32">
        <v>4692.1964295864473</v>
      </c>
      <c r="X345" s="32">
        <v>4683.7574972715265</v>
      </c>
      <c r="Y345" s="32">
        <v>4446.7450315744918</v>
      </c>
      <c r="Z345" s="32">
        <v>3833.9215745151828</v>
      </c>
      <c r="AA345" s="32">
        <v>290.1521657925</v>
      </c>
      <c r="AB345" s="32">
        <v>290.1521657925</v>
      </c>
      <c r="AC345" s="32">
        <v>290.15216579249983</v>
      </c>
      <c r="AD345" s="32">
        <v>282.62544265119982</v>
      </c>
      <c r="AE345" s="32">
        <v>445.87857248259996</v>
      </c>
      <c r="AF345" s="32">
        <v>276.59359064909989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536.9008463428645</v>
      </c>
      <c r="AN345" s="32">
        <v>613.48953666366742</v>
      </c>
      <c r="AO345" s="32">
        <v>467.02709760798029</v>
      </c>
      <c r="AP345" s="32">
        <v>301.97137966574724</v>
      </c>
      <c r="AQ345" s="32">
        <v>629.40425171218783</v>
      </c>
      <c r="AR345" s="32">
        <v>521.90557373466061</v>
      </c>
      <c r="AS345" s="32">
        <v>2025.9077845650002</v>
      </c>
      <c r="AT345" s="32">
        <v>1872.15387959899</v>
      </c>
      <c r="AU345" s="32">
        <v>1805.6549470359978</v>
      </c>
      <c r="AV345" s="32">
        <v>2014.380980602989</v>
      </c>
      <c r="AW345" s="32">
        <v>2022.294790556989</v>
      </c>
      <c r="AX345" s="32">
        <v>2051.2533399859981</v>
      </c>
      <c r="AY345" s="32">
        <v>1584.6600622499998</v>
      </c>
      <c r="AZ345" s="32">
        <v>1457.6377182499998</v>
      </c>
      <c r="BA345" s="32">
        <v>1289.3875937499899</v>
      </c>
      <c r="BB345" s="32">
        <v>1166.79598774999</v>
      </c>
      <c r="BC345" s="32">
        <v>1102.2693742500001</v>
      </c>
      <c r="BD345" s="32">
        <v>1048.4172335000001</v>
      </c>
    </row>
    <row r="346" spans="1:56" x14ac:dyDescent="0.3">
      <c r="A346">
        <v>1926</v>
      </c>
      <c r="B346" t="s">
        <v>623</v>
      </c>
      <c r="C346" s="32">
        <v>0</v>
      </c>
      <c r="D346" s="32">
        <v>0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195.91011587078719</v>
      </c>
      <c r="P346" s="32">
        <v>146.65194853665579</v>
      </c>
      <c r="Q346" s="32">
        <v>96.831298649310298</v>
      </c>
      <c r="R346" s="32">
        <v>92.454566948977103</v>
      </c>
      <c r="S346" s="32">
        <v>87.491122670261788</v>
      </c>
      <c r="T346" s="32">
        <v>98.833582621942682</v>
      </c>
      <c r="U346" s="32">
        <v>1257.4874527448203</v>
      </c>
      <c r="V346" s="32">
        <v>1248.8546011537023</v>
      </c>
      <c r="W346" s="32">
        <v>1219.8182099489509</v>
      </c>
      <c r="X346" s="32">
        <v>1198.6956711260045</v>
      </c>
      <c r="Y346" s="32">
        <v>1151.8286050167037</v>
      </c>
      <c r="Z346" s="32">
        <v>993.32538068728115</v>
      </c>
      <c r="AA346" s="32">
        <v>8758.4450555142885</v>
      </c>
      <c r="AB346" s="32">
        <v>8758.4450555142885</v>
      </c>
      <c r="AC346" s="32">
        <v>8758.4450555142976</v>
      </c>
      <c r="AD346" s="32">
        <v>8730.7190401979969</v>
      </c>
      <c r="AE346" s="32">
        <v>8471.8885479852961</v>
      </c>
      <c r="AF346" s="32">
        <v>8950.3813573530842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281.32164765559997</v>
      </c>
      <c r="AN346" s="32">
        <v>419.04616827119997</v>
      </c>
      <c r="AO346" s="32">
        <v>367.41658278219978</v>
      </c>
      <c r="AP346" s="32">
        <v>275.55085256794399</v>
      </c>
      <c r="AQ346" s="32">
        <v>253.99578270305977</v>
      </c>
      <c r="AR346" s="32">
        <v>299.84667471211458</v>
      </c>
      <c r="AS346" s="32">
        <v>1941.224402974</v>
      </c>
      <c r="AT346" s="32">
        <v>1794.2550392169969</v>
      </c>
      <c r="AU346" s="32">
        <v>1910.6024243679979</v>
      </c>
      <c r="AV346" s="32">
        <v>1839.3892419709989</v>
      </c>
      <c r="AW346" s="32">
        <v>1859.453283796998</v>
      </c>
      <c r="AX346" s="32">
        <v>1791.9522432809999</v>
      </c>
      <c r="AY346" s="32">
        <v>30.195078174999992</v>
      </c>
      <c r="AZ346" s="32">
        <v>27.659343124999992</v>
      </c>
      <c r="BA346" s="32">
        <v>24.205453224999992</v>
      </c>
      <c r="BB346" s="32">
        <v>21.686239099999991</v>
      </c>
      <c r="BC346" s="32">
        <v>20.32163344999989</v>
      </c>
      <c r="BD346" s="32">
        <v>19.316526774999989</v>
      </c>
    </row>
    <row r="347" spans="1:56" x14ac:dyDescent="0.3">
      <c r="A347">
        <v>1927</v>
      </c>
      <c r="B347" t="s">
        <v>933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201.4711453131184</v>
      </c>
      <c r="P347" s="32">
        <v>197.24048853639198</v>
      </c>
      <c r="Q347" s="32">
        <v>148.23231695205911</v>
      </c>
      <c r="R347" s="32">
        <v>138.6811855566265</v>
      </c>
      <c r="S347" s="32">
        <v>124.5594434859607</v>
      </c>
      <c r="T347" s="32">
        <v>141.78457917041379</v>
      </c>
      <c r="U347" s="32">
        <v>4137.6243187717691</v>
      </c>
      <c r="V347" s="32">
        <v>4184.9692848661252</v>
      </c>
      <c r="W347" s="32">
        <v>4159.7037949203814</v>
      </c>
      <c r="X347" s="32">
        <v>4165.7874562093657</v>
      </c>
      <c r="Y347" s="32">
        <v>4001.4474867828362</v>
      </c>
      <c r="Z347" s="32">
        <v>3444.7083499064711</v>
      </c>
      <c r="AA347" s="32">
        <v>5273.9065517047002</v>
      </c>
      <c r="AB347" s="32">
        <v>5273.9065517047002</v>
      </c>
      <c r="AC347" s="32">
        <v>5273.9065517046965</v>
      </c>
      <c r="AD347" s="32">
        <v>5153.4803702132967</v>
      </c>
      <c r="AE347" s="32">
        <v>5116.6110352241849</v>
      </c>
      <c r="AF347" s="32">
        <v>5259.5382185174867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179.03375912950003</v>
      </c>
      <c r="AN347" s="32">
        <v>111.80764165849988</v>
      </c>
      <c r="AO347" s="32">
        <v>182.61938430859902</v>
      </c>
      <c r="AP347" s="32">
        <v>263.25468299839889</v>
      </c>
      <c r="AQ347" s="32">
        <v>239.8249328020155</v>
      </c>
      <c r="AR347" s="32">
        <v>223.25304284396807</v>
      </c>
      <c r="AS347" s="32">
        <v>1710.1644543229979</v>
      </c>
      <c r="AT347" s="32">
        <v>1794.7696578109887</v>
      </c>
      <c r="AU347" s="32">
        <v>1356.8119627059998</v>
      </c>
      <c r="AV347" s="32">
        <v>1470.035315787999</v>
      </c>
      <c r="AW347" s="32">
        <v>1430.212084426</v>
      </c>
      <c r="AX347" s="32">
        <v>1505.4157700709982</v>
      </c>
      <c r="AY347" s="32">
        <v>20.242429250000001</v>
      </c>
      <c r="AZ347" s="32">
        <v>18.427036199999989</v>
      </c>
      <c r="BA347" s="32">
        <v>18.155784924999999</v>
      </c>
      <c r="BB347" s="32">
        <v>16.825550174999996</v>
      </c>
      <c r="BC347" s="32">
        <v>17.024929274999991</v>
      </c>
      <c r="BD347" s="32">
        <v>16.73291562499999</v>
      </c>
    </row>
    <row r="348" spans="1:56" x14ac:dyDescent="0.3">
      <c r="A348">
        <v>1928</v>
      </c>
      <c r="B348" t="s">
        <v>932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85.658017720160728</v>
      </c>
      <c r="P348" s="32">
        <v>85.525284502683704</v>
      </c>
      <c r="Q348" s="32">
        <v>73.340977483679296</v>
      </c>
      <c r="R348" s="32">
        <v>71.849600083448209</v>
      </c>
      <c r="S348" s="32">
        <v>69.90535749075849</v>
      </c>
      <c r="T348" s="32">
        <v>77.850080140654541</v>
      </c>
      <c r="U348" s="32">
        <v>581.96128091396554</v>
      </c>
      <c r="V348" s="32">
        <v>567.72559939502503</v>
      </c>
      <c r="W348" s="32">
        <v>554.36453116686687</v>
      </c>
      <c r="X348" s="32">
        <v>555.88949290328992</v>
      </c>
      <c r="Y348" s="32">
        <v>523.24698744075988</v>
      </c>
      <c r="Z348" s="32">
        <v>440.49160259330381</v>
      </c>
      <c r="AA348" s="32">
        <v>3447.8591140148001</v>
      </c>
      <c r="AB348" s="32">
        <v>3447.8591140148001</v>
      </c>
      <c r="AC348" s="32">
        <v>3447.8591140147987</v>
      </c>
      <c r="AD348" s="32">
        <v>3328.8527204080851</v>
      </c>
      <c r="AE348" s="32">
        <v>3956.205902610594</v>
      </c>
      <c r="AF348" s="32">
        <v>3636.9108153547977</v>
      </c>
      <c r="AG348" s="32">
        <v>0</v>
      </c>
      <c r="AH348" s="32">
        <v>0</v>
      </c>
      <c r="AI348" s="32">
        <v>0</v>
      </c>
      <c r="AJ348" s="32">
        <v>0</v>
      </c>
      <c r="AK348" s="32">
        <v>0</v>
      </c>
      <c r="AL348" s="32">
        <v>0</v>
      </c>
      <c r="AM348" s="32">
        <v>21.628424280899988</v>
      </c>
      <c r="AN348" s="32">
        <v>160.61099140219898</v>
      </c>
      <c r="AO348" s="32">
        <v>120.91097455800001</v>
      </c>
      <c r="AP348" s="32">
        <v>334.87539487659888</v>
      </c>
      <c r="AQ348" s="32">
        <v>15.687615699418103</v>
      </c>
      <c r="AR348" s="32">
        <v>13.50443533786329</v>
      </c>
      <c r="AS348" s="32">
        <v>357.25602697199997</v>
      </c>
      <c r="AT348" s="32">
        <v>330.51444913199992</v>
      </c>
      <c r="AU348" s="32">
        <v>269.43870054399889</v>
      </c>
      <c r="AV348" s="32">
        <v>276.219175941</v>
      </c>
      <c r="AW348" s="32">
        <v>293.31107067099896</v>
      </c>
      <c r="AX348" s="32">
        <v>273.75808027399893</v>
      </c>
      <c r="AY348" s="32">
        <v>10.1</v>
      </c>
      <c r="AZ348" s="32">
        <v>10.1</v>
      </c>
      <c r="BA348" s="32">
        <v>10.1999999999999</v>
      </c>
      <c r="BB348" s="32">
        <v>10.6</v>
      </c>
      <c r="BC348" s="32">
        <v>10.6</v>
      </c>
      <c r="BD348" s="32">
        <v>10.6</v>
      </c>
    </row>
    <row r="349" spans="1:56" x14ac:dyDescent="0.3">
      <c r="A349">
        <v>1929</v>
      </c>
      <c r="B349" t="s">
        <v>602</v>
      </c>
      <c r="C349" s="32">
        <v>33.078466299999995</v>
      </c>
      <c r="D349" s="32">
        <v>1209.7749213659897</v>
      </c>
      <c r="E349" s="32">
        <v>1269.6610897297999</v>
      </c>
      <c r="F349" s="32">
        <v>1318.2919739300198</v>
      </c>
      <c r="G349" s="32">
        <v>1161.4996490507999</v>
      </c>
      <c r="H349" s="32">
        <v>1294.2295116999899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409.20968321345993</v>
      </c>
      <c r="P349" s="32">
        <v>302.60706491494187</v>
      </c>
      <c r="Q349" s="32">
        <v>204.79748600616065</v>
      </c>
      <c r="R349" s="32">
        <v>189.42497345388784</v>
      </c>
      <c r="S349" s="32">
        <v>188.71687880528583</v>
      </c>
      <c r="T349" s="32">
        <v>259.97730843597168</v>
      </c>
      <c r="U349" s="32">
        <v>1379.2081572474181</v>
      </c>
      <c r="V349" s="32">
        <v>1360.9930042245132</v>
      </c>
      <c r="W349" s="32">
        <v>1363.043594132313</v>
      </c>
      <c r="X349" s="32">
        <v>1352.0614354144634</v>
      </c>
      <c r="Y349" s="32">
        <v>1255.3720269978912</v>
      </c>
      <c r="Z349" s="32">
        <v>1088.1178014498705</v>
      </c>
      <c r="AA349" s="32">
        <v>3827.4080870411003</v>
      </c>
      <c r="AB349" s="32">
        <v>3827.4080870411003</v>
      </c>
      <c r="AC349" s="32">
        <v>3827.408087041098</v>
      </c>
      <c r="AD349" s="32">
        <v>4133.5305413790857</v>
      </c>
      <c r="AE349" s="32">
        <v>4341.7760515452874</v>
      </c>
      <c r="AF349" s="32">
        <v>5030.1557419752871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26.885159272399989</v>
      </c>
      <c r="AN349" s="32">
        <v>77.210023523199979</v>
      </c>
      <c r="AO349" s="32">
        <v>32.874737410608191</v>
      </c>
      <c r="AP349" s="32">
        <v>40.259018662744921</v>
      </c>
      <c r="AQ349" s="32">
        <v>28.711594461485912</v>
      </c>
      <c r="AR349" s="32">
        <v>34.019860983480605</v>
      </c>
      <c r="AS349" s="32">
        <v>75.566782059999795</v>
      </c>
      <c r="AT349" s="32">
        <v>99.022753677999802</v>
      </c>
      <c r="AU349" s="32">
        <v>131.392146289999</v>
      </c>
      <c r="AV349" s="32">
        <v>78.645540082000011</v>
      </c>
      <c r="AW349" s="32">
        <v>82.40396234799988</v>
      </c>
      <c r="AX349" s="32">
        <v>61.527752324999987</v>
      </c>
      <c r="AY349" s="32">
        <v>11.299999999999899</v>
      </c>
      <c r="AZ349" s="32">
        <v>195.19999999999899</v>
      </c>
      <c r="BA349" s="32">
        <v>112.399999999999</v>
      </c>
      <c r="BB349" s="32">
        <v>212.8</v>
      </c>
      <c r="BC349" s="32">
        <v>252.99999999999901</v>
      </c>
      <c r="BD349" s="32">
        <v>20.499999999999901</v>
      </c>
    </row>
    <row r="350" spans="1:56" x14ac:dyDescent="0.3">
      <c r="A350">
        <v>1931</v>
      </c>
      <c r="B350" t="s">
        <v>755</v>
      </c>
      <c r="C350" s="32">
        <v>179471</v>
      </c>
      <c r="D350" s="32">
        <v>293096.25705547997</v>
      </c>
      <c r="E350" s="32">
        <v>289188.6649167086</v>
      </c>
      <c r="F350" s="32">
        <v>290967.42068209872</v>
      </c>
      <c r="G350" s="32">
        <v>290267.22612048325</v>
      </c>
      <c r="H350" s="32">
        <v>268940.87227410654</v>
      </c>
      <c r="I350" s="32">
        <v>6294.5550695999891</v>
      </c>
      <c r="J350" s="32">
        <v>5872.0164721199899</v>
      </c>
      <c r="K350" s="32">
        <v>5581.5237497280004</v>
      </c>
      <c r="L350" s="32">
        <v>224.35934397899899</v>
      </c>
      <c r="M350" s="32">
        <v>367.05442455199898</v>
      </c>
      <c r="N350" s="32">
        <v>274.79721335799906</v>
      </c>
      <c r="O350" s="32">
        <v>2214.0563756396964</v>
      </c>
      <c r="P350" s="32">
        <v>2183.0156097851632</v>
      </c>
      <c r="Q350" s="32">
        <v>2915.5548865109104</v>
      </c>
      <c r="R350" s="32">
        <v>14736.960068919096</v>
      </c>
      <c r="S350" s="32">
        <v>14338.689918284494</v>
      </c>
      <c r="T350" s="32">
        <v>14814.611704020013</v>
      </c>
      <c r="U350" s="32">
        <v>15384.093260502501</v>
      </c>
      <c r="V350" s="32">
        <v>15180.014456053734</v>
      </c>
      <c r="W350" s="32">
        <v>15248.726829469788</v>
      </c>
      <c r="X350" s="32">
        <v>15274.247651004616</v>
      </c>
      <c r="Y350" s="32">
        <v>14361.454288834399</v>
      </c>
      <c r="Z350" s="32">
        <v>12477.022629551175</v>
      </c>
      <c r="AA350" s="32">
        <v>22049.107438505398</v>
      </c>
      <c r="AB350" s="32">
        <v>22049.107438505398</v>
      </c>
      <c r="AC350" s="32">
        <v>22049.107438505478</v>
      </c>
      <c r="AD350" s="32">
        <v>22823.724387395981</v>
      </c>
      <c r="AE350" s="32">
        <v>22638.595248333262</v>
      </c>
      <c r="AF350" s="32">
        <v>24001.129781219766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3614.190084862375</v>
      </c>
      <c r="AN350" s="32">
        <v>8649.6670585851152</v>
      </c>
      <c r="AO350" s="32">
        <v>8563.9157787731656</v>
      </c>
      <c r="AP350" s="32">
        <v>11825.747000721329</v>
      </c>
      <c r="AQ350" s="32">
        <v>14023.261433170828</v>
      </c>
      <c r="AR350" s="32">
        <v>13275.734928352933</v>
      </c>
      <c r="AS350" s="32">
        <v>6739.2889709069987</v>
      </c>
      <c r="AT350" s="32">
        <v>5721.7637626539999</v>
      </c>
      <c r="AU350" s="32">
        <v>5883.7680238969788</v>
      </c>
      <c r="AV350" s="32">
        <v>5874.4590995759891</v>
      </c>
      <c r="AW350" s="32">
        <v>5577.5184824319804</v>
      </c>
      <c r="AX350" s="32">
        <v>5641.2105306309895</v>
      </c>
      <c r="AY350" s="32">
        <v>355.64445874999996</v>
      </c>
      <c r="AZ350" s="32">
        <v>321.09992049999892</v>
      </c>
      <c r="BA350" s="32">
        <v>281.44662577499992</v>
      </c>
      <c r="BB350" s="32">
        <v>249.61472639999891</v>
      </c>
      <c r="BC350" s="32">
        <v>230.39992492499991</v>
      </c>
      <c r="BD350" s="32">
        <v>218.35084344999891</v>
      </c>
    </row>
    <row r="351" spans="1:56" x14ac:dyDescent="0.3">
      <c r="A351">
        <v>1933</v>
      </c>
      <c r="B351" t="s">
        <v>598</v>
      </c>
      <c r="C351" s="32">
        <v>2508.7714124416998</v>
      </c>
      <c r="D351" s="32">
        <v>1897.9477286000001</v>
      </c>
      <c r="E351" s="32">
        <v>1243.953620816</v>
      </c>
      <c r="F351" s="32">
        <v>4218.8523396127894</v>
      </c>
      <c r="G351" s="32">
        <v>3184.3404460324327</v>
      </c>
      <c r="H351" s="32">
        <v>3721.2025696394585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1667.6456749221227</v>
      </c>
      <c r="P351" s="32">
        <v>1997.5771006888911</v>
      </c>
      <c r="Q351" s="32">
        <v>1493.7577791377885</v>
      </c>
      <c r="R351" s="32">
        <v>1420.9638046220141</v>
      </c>
      <c r="S351" s="32">
        <v>1424.9938258225873</v>
      </c>
      <c r="T351" s="32">
        <v>1181.6703413359567</v>
      </c>
      <c r="U351" s="32">
        <v>26809.26384455341</v>
      </c>
      <c r="V351" s="32">
        <v>26872.936098470891</v>
      </c>
      <c r="W351" s="32">
        <v>26924.29926231669</v>
      </c>
      <c r="X351" s="32">
        <v>27021.161574770249</v>
      </c>
      <c r="Y351" s="32">
        <v>26230.458140892886</v>
      </c>
      <c r="Z351" s="32">
        <v>22663.19564813358</v>
      </c>
      <c r="AA351" s="32">
        <v>2743.93753891099</v>
      </c>
      <c r="AB351" s="32">
        <v>2743.93753891099</v>
      </c>
      <c r="AC351" s="32">
        <v>2743.937538910995</v>
      </c>
      <c r="AD351" s="32">
        <v>4131.1786740690977</v>
      </c>
      <c r="AE351" s="32">
        <v>3473.8423627229899</v>
      </c>
      <c r="AF351" s="32">
        <v>3726.9586198388888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7659.539261766241</v>
      </c>
      <c r="AN351" s="32">
        <v>11961.158291797303</v>
      </c>
      <c r="AO351" s="32">
        <v>8368.7636386366539</v>
      </c>
      <c r="AP351" s="32">
        <v>4719.922152770032</v>
      </c>
      <c r="AQ351" s="32">
        <v>4589.4379868126653</v>
      </c>
      <c r="AR351" s="32">
        <v>1959.1562741580906</v>
      </c>
      <c r="AS351" s="32">
        <v>17054.992675981979</v>
      </c>
      <c r="AT351" s="32">
        <v>15301.549374578</v>
      </c>
      <c r="AU351" s="32">
        <v>16099.53736514997</v>
      </c>
      <c r="AV351" s="32">
        <v>15914.782765368</v>
      </c>
      <c r="AW351" s="32">
        <v>15745.592063215969</v>
      </c>
      <c r="AX351" s="32">
        <v>15628.898748621988</v>
      </c>
      <c r="AY351" s="32">
        <v>8953.6306199999981</v>
      </c>
      <c r="AZ351" s="32">
        <v>8532.4314400000003</v>
      </c>
      <c r="BA351" s="32">
        <v>10189.597289999991</v>
      </c>
      <c r="BB351" s="32">
        <v>7465.4282699999985</v>
      </c>
      <c r="BC351" s="32">
        <v>7359.4470149999979</v>
      </c>
      <c r="BD351" s="32">
        <v>6979.601534999998</v>
      </c>
    </row>
    <row r="352" spans="1:56" x14ac:dyDescent="0.3">
      <c r="A352">
        <v>1936</v>
      </c>
      <c r="B352" t="s">
        <v>729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296.8972577625679</v>
      </c>
      <c r="P352" s="32">
        <v>286.83584884369429</v>
      </c>
      <c r="Q352" s="32">
        <v>209.02144063589461</v>
      </c>
      <c r="R352" s="32">
        <v>190.655985621616</v>
      </c>
      <c r="S352" s="32">
        <v>177.98473896330867</v>
      </c>
      <c r="T352" s="32">
        <v>201.7773300742021</v>
      </c>
      <c r="U352" s="32">
        <v>3442.8040935796148</v>
      </c>
      <c r="V352" s="32">
        <v>3429.8894198326334</v>
      </c>
      <c r="W352" s="32">
        <v>3229.1459150421606</v>
      </c>
      <c r="X352" s="32">
        <v>3213.4122335241532</v>
      </c>
      <c r="Y352" s="32">
        <v>3054.4916967475738</v>
      </c>
      <c r="Z352" s="32">
        <v>2735.8905514629059</v>
      </c>
      <c r="AA352" s="32">
        <v>29614.378137504598</v>
      </c>
      <c r="AB352" s="32">
        <v>29614.378137504598</v>
      </c>
      <c r="AC352" s="32">
        <v>29614.378137504569</v>
      </c>
      <c r="AD352" s="32">
        <v>30501.609439196167</v>
      </c>
      <c r="AE352" s="32">
        <v>28582.201936718564</v>
      </c>
      <c r="AF352" s="32">
        <v>31113.20496052803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220.49434302558359</v>
      </c>
      <c r="AN352" s="32">
        <v>343.79701199792675</v>
      </c>
      <c r="AO352" s="32">
        <v>211.9412671691619</v>
      </c>
      <c r="AP352" s="32">
        <v>197.66559180719827</v>
      </c>
      <c r="AQ352" s="32">
        <v>156.6507582219761</v>
      </c>
      <c r="AR352" s="32">
        <v>179.91917324894766</v>
      </c>
      <c r="AS352" s="32">
        <v>2303.6790340499997</v>
      </c>
      <c r="AT352" s="32">
        <v>2235.1202077019989</v>
      </c>
      <c r="AU352" s="32">
        <v>2368.9341572379999</v>
      </c>
      <c r="AV352" s="32">
        <v>2542.9394801439994</v>
      </c>
      <c r="AW352" s="32">
        <v>2537.0230061549992</v>
      </c>
      <c r="AX352" s="32">
        <v>2460.3851693009888</v>
      </c>
      <c r="AY352" s="32">
        <v>1.4932522997737381</v>
      </c>
      <c r="AZ352" s="32">
        <v>1.421252775699068</v>
      </c>
      <c r="BA352" s="32">
        <v>1.4058627513668929</v>
      </c>
      <c r="BB352" s="32">
        <v>10.468867663016105</v>
      </c>
      <c r="BC352" s="32">
        <v>10.654527897780369</v>
      </c>
      <c r="BD352" s="32">
        <v>10.654527897780369</v>
      </c>
    </row>
    <row r="353" spans="1:56" x14ac:dyDescent="0.3">
      <c r="A353">
        <v>1938</v>
      </c>
      <c r="B353" t="s">
        <v>771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996.4295776465699</v>
      </c>
      <c r="P353" s="32">
        <v>590.55435384951602</v>
      </c>
      <c r="Q353" s="32">
        <v>415.92062762951736</v>
      </c>
      <c r="R353" s="32">
        <v>348.43194119384083</v>
      </c>
      <c r="S353" s="32">
        <v>234.41417973062519</v>
      </c>
      <c r="T353" s="32">
        <v>294.95364540240871</v>
      </c>
      <c r="U353" s="32">
        <v>2239.4784943130016</v>
      </c>
      <c r="V353" s="32">
        <v>2202.6722229091802</v>
      </c>
      <c r="W353" s="32">
        <v>2191.5519400819321</v>
      </c>
      <c r="X353" s="32">
        <v>2172.8792226684318</v>
      </c>
      <c r="Y353" s="32">
        <v>2046.0104083639628</v>
      </c>
      <c r="Z353" s="32">
        <v>1794.1835872932249</v>
      </c>
      <c r="AA353" s="32">
        <v>7089.1100074197993</v>
      </c>
      <c r="AB353" s="32">
        <v>7089.1100074197993</v>
      </c>
      <c r="AC353" s="32">
        <v>7089.1100074197893</v>
      </c>
      <c r="AD353" s="32">
        <v>8191.2283256495975</v>
      </c>
      <c r="AE353" s="32">
        <v>8802.4692556894788</v>
      </c>
      <c r="AF353" s="32">
        <v>10333.201846027889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675.16288005247179</v>
      </c>
      <c r="AN353" s="32">
        <v>690.31194037646765</v>
      </c>
      <c r="AO353" s="32">
        <v>726.25833963375135</v>
      </c>
      <c r="AP353" s="32">
        <v>599.02275293992511</v>
      </c>
      <c r="AQ353" s="32">
        <v>584.68686170562853</v>
      </c>
      <c r="AR353" s="32">
        <v>607.27420866664227</v>
      </c>
      <c r="AS353" s="32">
        <v>6388.9308382739791</v>
      </c>
      <c r="AT353" s="32">
        <v>6072.8487420439888</v>
      </c>
      <c r="AU353" s="32">
        <v>6148.3723731919981</v>
      </c>
      <c r="AV353" s="32">
        <v>5959.4396218439988</v>
      </c>
      <c r="AW353" s="32">
        <v>5822.9762375189994</v>
      </c>
      <c r="AX353" s="32">
        <v>5724.5143883879982</v>
      </c>
      <c r="AY353" s="32">
        <v>87.494543753123722</v>
      </c>
      <c r="AZ353" s="32">
        <v>80.876867056501709</v>
      </c>
      <c r="BA353" s="32">
        <v>71.634595896942528</v>
      </c>
      <c r="BB353" s="32">
        <v>65.856822210727145</v>
      </c>
      <c r="BC353" s="32">
        <v>58.865555298358125</v>
      </c>
      <c r="BD353" s="32">
        <v>55.74830044835813</v>
      </c>
    </row>
    <row r="354" spans="1:56" x14ac:dyDescent="0.3">
      <c r="A354">
        <v>1939</v>
      </c>
      <c r="B354" t="s">
        <v>903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234.87642464945247</v>
      </c>
      <c r="P354" s="32">
        <v>193.32175972314153</v>
      </c>
      <c r="Q354" s="32">
        <v>179.71591935919258</v>
      </c>
      <c r="R354" s="32">
        <v>123.9927633117825</v>
      </c>
      <c r="S354" s="32">
        <v>117.22875594074901</v>
      </c>
      <c r="T354" s="32">
        <v>143.65539283882259</v>
      </c>
      <c r="U354" s="32">
        <v>5571.322825928848</v>
      </c>
      <c r="V354" s="32">
        <v>5572.3469631209728</v>
      </c>
      <c r="W354" s="32">
        <v>5664.2100336532849</v>
      </c>
      <c r="X354" s="32">
        <v>5628.0736383098165</v>
      </c>
      <c r="Y354" s="32">
        <v>5378.6637688899846</v>
      </c>
      <c r="Z354" s="32">
        <v>4705.9870246840519</v>
      </c>
      <c r="AA354" s="32">
        <v>5.8450065048999997</v>
      </c>
      <c r="AB354" s="32">
        <v>5.8450065048999997</v>
      </c>
      <c r="AC354" s="32">
        <v>5.8450065048999997</v>
      </c>
      <c r="AD354" s="32">
        <v>7.6252072345999897</v>
      </c>
      <c r="AE354" s="32">
        <v>17.707848678399976</v>
      </c>
      <c r="AF354" s="32">
        <v>19.61699522699999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500.17733331195814</v>
      </c>
      <c r="AN354" s="32">
        <v>588.43270007519743</v>
      </c>
      <c r="AO354" s="32">
        <v>1043.2415644864116</v>
      </c>
      <c r="AP354" s="32">
        <v>1500.6160975164323</v>
      </c>
      <c r="AQ354" s="32">
        <v>1402.2650869024667</v>
      </c>
      <c r="AR354" s="32">
        <v>1469.1483113949826</v>
      </c>
      <c r="AS354" s="32">
        <v>2688.9150098509881</v>
      </c>
      <c r="AT354" s="32">
        <v>2540.7750677439999</v>
      </c>
      <c r="AU354" s="32">
        <v>2491.5380100309899</v>
      </c>
      <c r="AV354" s="32">
        <v>2137.247509720999</v>
      </c>
      <c r="AW354" s="32">
        <v>2127.3550590169998</v>
      </c>
      <c r="AX354" s="32">
        <v>1805.7877676349999</v>
      </c>
      <c r="AY354" s="32">
        <v>391.61855179613502</v>
      </c>
      <c r="AZ354" s="32">
        <v>347.12111782808739</v>
      </c>
      <c r="BA354" s="32">
        <v>391.48106732856439</v>
      </c>
      <c r="BB354" s="32">
        <v>312.85575103980159</v>
      </c>
      <c r="BC354" s="32">
        <v>301.74682773789323</v>
      </c>
      <c r="BD354" s="32">
        <v>291.70642718789321</v>
      </c>
    </row>
    <row r="355" spans="1:56" x14ac:dyDescent="0.3">
      <c r="A355">
        <v>1940</v>
      </c>
      <c r="B355" t="s">
        <v>748</v>
      </c>
      <c r="C355" s="32">
        <v>0</v>
      </c>
      <c r="D355" s="32">
        <v>0</v>
      </c>
      <c r="E355" s="32">
        <v>385.552597743999</v>
      </c>
      <c r="F355" s="32">
        <v>255.079455999999</v>
      </c>
      <c r="G355" s="32">
        <v>557.38049629199895</v>
      </c>
      <c r="H355" s="32">
        <v>624.944667199999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262.62432437496631</v>
      </c>
      <c r="P355" s="32">
        <v>313.98476136189038</v>
      </c>
      <c r="Q355" s="32">
        <v>430.27201530487389</v>
      </c>
      <c r="R355" s="32">
        <v>161.1331064373401</v>
      </c>
      <c r="S355" s="32">
        <v>203.43026878112602</v>
      </c>
      <c r="T355" s="32">
        <v>179.8724156707016</v>
      </c>
      <c r="U355" s="32">
        <v>8547.8743538620201</v>
      </c>
      <c r="V355" s="32">
        <v>8406.243168419327</v>
      </c>
      <c r="W355" s="32">
        <v>8683.5284095171173</v>
      </c>
      <c r="X355" s="32">
        <v>9000.8750301733216</v>
      </c>
      <c r="Y355" s="32">
        <v>8402.383295180578</v>
      </c>
      <c r="Z355" s="32">
        <v>7655.4283732020049</v>
      </c>
      <c r="AA355" s="32">
        <v>261.47128457279894</v>
      </c>
      <c r="AB355" s="32">
        <v>261.47128457279894</v>
      </c>
      <c r="AC355" s="32">
        <v>261.47128457279996</v>
      </c>
      <c r="AD355" s="32">
        <v>1046.9644673618998</v>
      </c>
      <c r="AE355" s="32">
        <v>1908.2277934004901</v>
      </c>
      <c r="AF355" s="32">
        <v>1913.6203125653897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377.78949398156431</v>
      </c>
      <c r="AN355" s="32">
        <v>646.95410144605592</v>
      </c>
      <c r="AO355" s="32">
        <v>744.36915795920299</v>
      </c>
      <c r="AP355" s="32">
        <v>1418.0680802676213</v>
      </c>
      <c r="AQ355" s="32">
        <v>1807.0720292250442</v>
      </c>
      <c r="AR355" s="32">
        <v>1539.6115977804666</v>
      </c>
      <c r="AS355" s="32">
        <v>5250.7396042639793</v>
      </c>
      <c r="AT355" s="32">
        <v>4705.2420015170001</v>
      </c>
      <c r="AU355" s="32">
        <v>4868.1348017499895</v>
      </c>
      <c r="AV355" s="32">
        <v>5321.1553017659899</v>
      </c>
      <c r="AW355" s="32">
        <v>5320.8357842359992</v>
      </c>
      <c r="AX355" s="32">
        <v>5274.9079394399996</v>
      </c>
      <c r="AY355" s="32">
        <v>67.652740476147457</v>
      </c>
      <c r="AZ355" s="32">
        <v>60.908951307521839</v>
      </c>
      <c r="BA355" s="32">
        <v>53.479981855877632</v>
      </c>
      <c r="BB355" s="32">
        <v>58.127280673351045</v>
      </c>
      <c r="BC355" s="32">
        <v>54.548667394027937</v>
      </c>
      <c r="BD355" s="32">
        <v>52.039628344027939</v>
      </c>
    </row>
    <row r="356" spans="1:56" x14ac:dyDescent="0.3">
      <c r="A356">
        <v>1941</v>
      </c>
      <c r="B356" t="s">
        <v>881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401.65406405275024</v>
      </c>
      <c r="P356" s="32">
        <v>515.2655947576585</v>
      </c>
      <c r="Q356" s="32">
        <v>217.56958063442204</v>
      </c>
      <c r="R356" s="32">
        <v>278.10399602424536</v>
      </c>
      <c r="S356" s="32">
        <v>230.54811549364962</v>
      </c>
      <c r="T356" s="32">
        <v>175.69641203294938</v>
      </c>
      <c r="U356" s="32">
        <v>805.9709583525223</v>
      </c>
      <c r="V356" s="32">
        <v>786.75137296521359</v>
      </c>
      <c r="W356" s="32">
        <v>783.50612895675874</v>
      </c>
      <c r="X356" s="32">
        <v>773.04181317275595</v>
      </c>
      <c r="Y356" s="32">
        <v>728.59808701772954</v>
      </c>
      <c r="Z356" s="32">
        <v>641.07268843758322</v>
      </c>
      <c r="AA356" s="32">
        <v>14619.680712889898</v>
      </c>
      <c r="AB356" s="32">
        <v>14619.680712889898</v>
      </c>
      <c r="AC356" s="32">
        <v>14619.680712889987</v>
      </c>
      <c r="AD356" s="32">
        <v>15379.971414725263</v>
      </c>
      <c r="AE356" s="32">
        <v>16067.112540077578</v>
      </c>
      <c r="AF356" s="32">
        <v>18575.834671817964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246.91425971628311</v>
      </c>
      <c r="AN356" s="32">
        <v>514.85239960220019</v>
      </c>
      <c r="AO356" s="32">
        <v>575.50296945524974</v>
      </c>
      <c r="AP356" s="32">
        <v>522.14614171517451</v>
      </c>
      <c r="AQ356" s="32">
        <v>745.62676849292325</v>
      </c>
      <c r="AR356" s="32">
        <v>1652.2358137132289</v>
      </c>
      <c r="AS356" s="32">
        <v>418.95161682499986</v>
      </c>
      <c r="AT356" s="32">
        <v>436.4783498819998</v>
      </c>
      <c r="AU356" s="32">
        <v>524.42658485199968</v>
      </c>
      <c r="AV356" s="32">
        <v>372.87371355999994</v>
      </c>
      <c r="AW356" s="32">
        <v>343.9233514409998</v>
      </c>
      <c r="AX356" s="32">
        <v>340.69008724599985</v>
      </c>
      <c r="AY356" s="32">
        <v>136.54772513924527</v>
      </c>
      <c r="AZ356" s="32">
        <v>125.99696865910016</v>
      </c>
      <c r="BA356" s="32">
        <v>107.25500882721036</v>
      </c>
      <c r="BB356" s="32">
        <v>96.801430347151452</v>
      </c>
      <c r="BC356" s="32">
        <v>91.33164523051677</v>
      </c>
      <c r="BD356" s="32">
        <v>87.432283655516656</v>
      </c>
    </row>
    <row r="357" spans="1:56" x14ac:dyDescent="0.3">
      <c r="A357">
        <v>1942</v>
      </c>
      <c r="B357" t="s">
        <v>817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755.38614910812635</v>
      </c>
      <c r="P357" s="32">
        <v>513.40624093876272</v>
      </c>
      <c r="Q357" s="32">
        <v>585.74307356810971</v>
      </c>
      <c r="R357" s="32">
        <v>485.95159001464464</v>
      </c>
      <c r="S357" s="32">
        <v>479.52530819445764</v>
      </c>
      <c r="T357" s="32">
        <v>411.36239763430376</v>
      </c>
      <c r="U357" s="32">
        <v>7271.5974884999277</v>
      </c>
      <c r="V357" s="32">
        <v>7261.4176094973582</v>
      </c>
      <c r="W357" s="32">
        <v>7251.8155410449963</v>
      </c>
      <c r="X357" s="32">
        <v>7241.2655138802465</v>
      </c>
      <c r="Y357" s="32">
        <v>6929.3026730481133</v>
      </c>
      <c r="Z357" s="32">
        <v>6102.5033132539129</v>
      </c>
      <c r="AA357" s="32">
        <v>398.15285085610003</v>
      </c>
      <c r="AB357" s="32">
        <v>398.15285085610003</v>
      </c>
      <c r="AC357" s="32">
        <v>398.1528508560998</v>
      </c>
      <c r="AD357" s="32">
        <v>828.87950514469708</v>
      </c>
      <c r="AE357" s="32">
        <v>1062.239466588099</v>
      </c>
      <c r="AF357" s="32">
        <v>1596.7993118604959</v>
      </c>
      <c r="AG357" s="32">
        <v>271.47108097618684</v>
      </c>
      <c r="AH357" s="32">
        <v>267.40951522543492</v>
      </c>
      <c r="AI357" s="32">
        <v>302.5107566757992</v>
      </c>
      <c r="AJ357" s="32">
        <v>318.8105930010978</v>
      </c>
      <c r="AK357" s="32">
        <v>308.68979335247832</v>
      </c>
      <c r="AL357" s="32">
        <v>249.68664316947783</v>
      </c>
      <c r="AM357" s="32">
        <v>1413.6789476844297</v>
      </c>
      <c r="AN357" s="32">
        <v>1456.8188444150207</v>
      </c>
      <c r="AO357" s="32">
        <v>1606.8537863531628</v>
      </c>
      <c r="AP357" s="32">
        <v>1438.0885875243207</v>
      </c>
      <c r="AQ357" s="32">
        <v>1484.421016067904</v>
      </c>
      <c r="AR357" s="32">
        <v>1799.4100888266541</v>
      </c>
      <c r="AS357" s="32">
        <v>8915.0401705160002</v>
      </c>
      <c r="AT357" s="32">
        <v>8599.2451861359787</v>
      </c>
      <c r="AU357" s="32">
        <v>8576.2029756539796</v>
      </c>
      <c r="AV357" s="32">
        <v>7687.7379804019802</v>
      </c>
      <c r="AW357" s="32">
        <v>7690.6259252319796</v>
      </c>
      <c r="AX357" s="32">
        <v>7507.9671242119894</v>
      </c>
      <c r="AY357" s="32">
        <v>3084.8050872841486</v>
      </c>
      <c r="AZ357" s="32">
        <v>3344.7362627767702</v>
      </c>
      <c r="BA357" s="32">
        <v>3974.9404747627386</v>
      </c>
      <c r="BB357" s="32">
        <v>2976.8806817456343</v>
      </c>
      <c r="BC357" s="32">
        <v>4490.4656498846516</v>
      </c>
      <c r="BD357" s="32">
        <v>4262.5912773846621</v>
      </c>
    </row>
    <row r="358" spans="1:56" x14ac:dyDescent="0.3">
      <c r="A358">
        <v>1943</v>
      </c>
      <c r="B358" t="s">
        <v>747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172.36767205595501</v>
      </c>
      <c r="P358" s="32">
        <v>183.22970596571159</v>
      </c>
      <c r="Q358" s="32">
        <v>124.71778165758559</v>
      </c>
      <c r="R358" s="32">
        <v>118.66954309988729</v>
      </c>
      <c r="S358" s="32">
        <v>108.19143587454761</v>
      </c>
      <c r="T358" s="32">
        <v>128.22398718574061</v>
      </c>
      <c r="U358" s="32">
        <v>3708.0321320690787</v>
      </c>
      <c r="V358" s="32">
        <v>3567.7488684946334</v>
      </c>
      <c r="W358" s="32">
        <v>3450.7999727071983</v>
      </c>
      <c r="X358" s="32">
        <v>3629.9719344401892</v>
      </c>
      <c r="Y358" s="32">
        <v>3582.0560261965888</v>
      </c>
      <c r="Z358" s="32">
        <v>3078.9337475063257</v>
      </c>
      <c r="AA358" s="32">
        <v>2214.2709987895896</v>
      </c>
      <c r="AB358" s="32">
        <v>2214.2709987895896</v>
      </c>
      <c r="AC358" s="32">
        <v>2214.2709987895978</v>
      </c>
      <c r="AD358" s="32">
        <v>2532.5270199255988</v>
      </c>
      <c r="AE358" s="32">
        <v>3111.8038079473986</v>
      </c>
      <c r="AF358" s="32">
        <v>4131.4449975143871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1507.2125547511557</v>
      </c>
      <c r="AN358" s="32">
        <v>636.3912231209963</v>
      </c>
      <c r="AO358" s="32">
        <v>512.55071985438349</v>
      </c>
      <c r="AP358" s="32">
        <v>526.07991459886591</v>
      </c>
      <c r="AQ358" s="32">
        <v>649.09581400479158</v>
      </c>
      <c r="AR358" s="32">
        <v>349.87416729567133</v>
      </c>
      <c r="AS358" s="32">
        <v>4831.345477427989</v>
      </c>
      <c r="AT358" s="32">
        <v>4691.5904996529898</v>
      </c>
      <c r="AU358" s="32">
        <v>4831.7440585069999</v>
      </c>
      <c r="AV358" s="32">
        <v>3655.0589559639998</v>
      </c>
      <c r="AW358" s="32">
        <v>3800.392179055988</v>
      </c>
      <c r="AX358" s="32">
        <v>3832.2154424639989</v>
      </c>
      <c r="AY358" s="32">
        <v>1463.5728027834939</v>
      </c>
      <c r="AZ358" s="32">
        <v>1339.745322873441</v>
      </c>
      <c r="BA358" s="32">
        <v>1158.2059000579443</v>
      </c>
      <c r="BB358" s="32">
        <v>1031.2760739893831</v>
      </c>
      <c r="BC358" s="32">
        <v>959.92603492676608</v>
      </c>
      <c r="BD358" s="32">
        <v>894.08822792676506</v>
      </c>
    </row>
    <row r="359" spans="1:56" x14ac:dyDescent="0.3">
      <c r="A359">
        <v>2002</v>
      </c>
      <c r="B359" t="s">
        <v>956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258.13205113512015</v>
      </c>
      <c r="P359" s="32">
        <v>336.19437391515532</v>
      </c>
      <c r="Q359" s="32">
        <v>209.62489353896251</v>
      </c>
      <c r="R359" s="32">
        <v>106.25522405931031</v>
      </c>
      <c r="S359" s="32">
        <v>114.9427365383486</v>
      </c>
      <c r="T359" s="32">
        <v>111.9798315179147</v>
      </c>
      <c r="U359" s="32">
        <v>1169.4263412069758</v>
      </c>
      <c r="V359" s="32">
        <v>1155.2448755806899</v>
      </c>
      <c r="W359" s="32">
        <v>1117.5282068796109</v>
      </c>
      <c r="X359" s="32">
        <v>1108.0256727003548</v>
      </c>
      <c r="Y359" s="32">
        <v>1047.1500588006345</v>
      </c>
      <c r="Z359" s="32">
        <v>912.84273011142591</v>
      </c>
      <c r="AA359" s="32">
        <v>11863.4449774901</v>
      </c>
      <c r="AB359" s="32">
        <v>11863.4449774901</v>
      </c>
      <c r="AC359" s="32">
        <v>11863.444977490084</v>
      </c>
      <c r="AD359" s="32">
        <v>16203.332612086178</v>
      </c>
      <c r="AE359" s="32">
        <v>13931.5768773983</v>
      </c>
      <c r="AF359" s="32">
        <v>13493.863357619985</v>
      </c>
      <c r="AG359" s="32">
        <v>364.25852892367089</v>
      </c>
      <c r="AH359" s="32">
        <v>357.72998821639095</v>
      </c>
      <c r="AI359" s="32">
        <v>334.38778642095838</v>
      </c>
      <c r="AJ359" s="32">
        <v>373.56353051292444</v>
      </c>
      <c r="AK359" s="32">
        <v>340.56779323931192</v>
      </c>
      <c r="AL359" s="32">
        <v>311.68427251165701</v>
      </c>
      <c r="AM359" s="32">
        <v>211.46639677683081</v>
      </c>
      <c r="AN359" s="32">
        <v>455.80791506252859</v>
      </c>
      <c r="AO359" s="32">
        <v>293.50201588105546</v>
      </c>
      <c r="AP359" s="32">
        <v>254.49635928540445</v>
      </c>
      <c r="AQ359" s="32">
        <v>216.02356274707449</v>
      </c>
      <c r="AR359" s="32">
        <v>416.81562147643075</v>
      </c>
      <c r="AS359" s="32">
        <v>1551.569292798998</v>
      </c>
      <c r="AT359" s="32">
        <v>1999.5242050509978</v>
      </c>
      <c r="AU359" s="32">
        <v>1872.9227886389999</v>
      </c>
      <c r="AV359" s="32">
        <v>0</v>
      </c>
      <c r="AW359" s="32">
        <v>1696.2928789469991</v>
      </c>
      <c r="AX359" s="32">
        <v>1729.1942581149981</v>
      </c>
      <c r="AY359" s="32">
        <v>711.42159049999987</v>
      </c>
      <c r="AZ359" s="32">
        <v>641.7066179999988</v>
      </c>
      <c r="BA359" s="32">
        <v>541.40111899999897</v>
      </c>
      <c r="BB359" s="32">
        <v>472.91484949999892</v>
      </c>
      <c r="BC359" s="32">
        <v>435.67745849999892</v>
      </c>
      <c r="BD359" s="32">
        <v>407.5647112499999</v>
      </c>
    </row>
    <row r="360" spans="1:56" x14ac:dyDescent="0.3">
      <c r="A360">
        <v>2003</v>
      </c>
      <c r="B360" t="s">
        <v>951</v>
      </c>
      <c r="C360" s="32">
        <v>4335.1327475975895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1997.1148239602317</v>
      </c>
      <c r="P360" s="32">
        <v>1766.6415349290974</v>
      </c>
      <c r="Q360" s="32">
        <v>1159.6900439345936</v>
      </c>
      <c r="R360" s="32">
        <v>544.49904710699832</v>
      </c>
      <c r="S360" s="32">
        <v>472.39184317116292</v>
      </c>
      <c r="T360" s="32">
        <v>469.94844467706776</v>
      </c>
      <c r="U360" s="32">
        <v>3845.9001512775835</v>
      </c>
      <c r="V360" s="32">
        <v>3832.6039757625858</v>
      </c>
      <c r="W360" s="32">
        <v>3742.3130930483062</v>
      </c>
      <c r="X360" s="32">
        <v>3785.3249759509818</v>
      </c>
      <c r="Y360" s="32">
        <v>3583.8637549473879</v>
      </c>
      <c r="Z360" s="32">
        <v>3124.955268755798</v>
      </c>
      <c r="AA360" s="32">
        <v>5162.0097982908901</v>
      </c>
      <c r="AB360" s="32">
        <v>5162.0097982908901</v>
      </c>
      <c r="AC360" s="32">
        <v>5162.0097982908874</v>
      </c>
      <c r="AD360" s="32">
        <v>7413.362073119687</v>
      </c>
      <c r="AE360" s="32">
        <v>6318.6748618971833</v>
      </c>
      <c r="AF360" s="32">
        <v>5794.3234703104972</v>
      </c>
      <c r="AG360" s="32">
        <v>1008.1596320875653</v>
      </c>
      <c r="AH360" s="32">
        <v>1024.1034237295155</v>
      </c>
      <c r="AI360" s="32">
        <v>1020.8983370049743</v>
      </c>
      <c r="AJ360" s="32">
        <v>1151.1483591253523</v>
      </c>
      <c r="AK360" s="32">
        <v>1040.2363881599647</v>
      </c>
      <c r="AL360" s="32">
        <v>996.9535686394222</v>
      </c>
      <c r="AM360" s="32">
        <v>4689.7913294563778</v>
      </c>
      <c r="AN360" s="32">
        <v>1902.008962982602</v>
      </c>
      <c r="AO360" s="32">
        <v>1241.6946312617911</v>
      </c>
      <c r="AP360" s="32">
        <v>1182.075529453731</v>
      </c>
      <c r="AQ360" s="32">
        <v>1149.8819390561187</v>
      </c>
      <c r="AR360" s="32">
        <v>1223.7159708405752</v>
      </c>
      <c r="AS360" s="32">
        <v>3857.1917397809875</v>
      </c>
      <c r="AT360" s="32">
        <v>4323.8725576039888</v>
      </c>
      <c r="AU360" s="32">
        <v>3958.2654116549902</v>
      </c>
      <c r="AV360" s="32">
        <v>4110.4789661140003</v>
      </c>
      <c r="AW360" s="32">
        <v>4118.429963743989</v>
      </c>
      <c r="AX360" s="32">
        <v>3992.4790944499991</v>
      </c>
      <c r="AY360" s="32">
        <v>1406.77954999999</v>
      </c>
      <c r="AZ360" s="32">
        <v>1270.8188427499902</v>
      </c>
      <c r="BA360" s="32">
        <v>1084.57371575</v>
      </c>
      <c r="BB360" s="32">
        <v>949.17373299999906</v>
      </c>
      <c r="BC360" s="32">
        <v>875.62279149999904</v>
      </c>
      <c r="BD360" s="32">
        <v>820.43130500000007</v>
      </c>
    </row>
    <row r="361" spans="1:56" x14ac:dyDescent="0.3">
      <c r="A361">
        <v>2004</v>
      </c>
      <c r="B361" t="s">
        <v>691</v>
      </c>
      <c r="C361" s="32">
        <v>806168.55768579303</v>
      </c>
      <c r="D361" s="32">
        <v>964354.50356035971</v>
      </c>
      <c r="E361" s="32">
        <v>846445.74467143347</v>
      </c>
      <c r="F361" s="32">
        <v>1024984.6282960266</v>
      </c>
      <c r="G361" s="32">
        <v>1087765.6192226266</v>
      </c>
      <c r="H361" s="32">
        <v>1014167.4926972896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2095.628537437598</v>
      </c>
      <c r="P361" s="32">
        <v>4984.7838187875623</v>
      </c>
      <c r="Q361" s="32">
        <v>4397.0315154424388</v>
      </c>
      <c r="R361" s="32">
        <v>4248.6263848076305</v>
      </c>
      <c r="S361" s="32">
        <v>6654.9614591904938</v>
      </c>
      <c r="T361" s="32">
        <v>3553.5143799423126</v>
      </c>
      <c r="U361" s="32">
        <v>4687.1183537634442</v>
      </c>
      <c r="V361" s="32">
        <v>4622.1999884543147</v>
      </c>
      <c r="W361" s="32">
        <v>4617.6860904613741</v>
      </c>
      <c r="X361" s="32">
        <v>4530.2563874586431</v>
      </c>
      <c r="Y361" s="32">
        <v>4283.6653231186101</v>
      </c>
      <c r="Z361" s="32">
        <v>3780.3736465997508</v>
      </c>
      <c r="AA361" s="32">
        <v>86819.502912818702</v>
      </c>
      <c r="AB361" s="32">
        <v>86819.502912818702</v>
      </c>
      <c r="AC361" s="32">
        <v>86819.502912818687</v>
      </c>
      <c r="AD361" s="32">
        <v>92246.816059221383</v>
      </c>
      <c r="AE361" s="32">
        <v>78921.08103896059</v>
      </c>
      <c r="AF361" s="32">
        <v>81491.387517666633</v>
      </c>
      <c r="AG361" s="32">
        <v>1353.5860927775148</v>
      </c>
      <c r="AH361" s="32">
        <v>1377.6900936920435</v>
      </c>
      <c r="AI361" s="32">
        <v>1588.4767570788297</v>
      </c>
      <c r="AJ361" s="32">
        <v>1601.6785795763997</v>
      </c>
      <c r="AK361" s="32">
        <v>1534.1417815457417</v>
      </c>
      <c r="AL361" s="32">
        <v>1579.3101345864075</v>
      </c>
      <c r="AM361" s="32">
        <v>2005.265526605514</v>
      </c>
      <c r="AN361" s="32">
        <v>3347.9422162601445</v>
      </c>
      <c r="AO361" s="32">
        <v>2440.7073367139492</v>
      </c>
      <c r="AP361" s="32">
        <v>1574.1095290748706</v>
      </c>
      <c r="AQ361" s="32">
        <v>6691.7882600650519</v>
      </c>
      <c r="AR361" s="32">
        <v>1973.5612088531784</v>
      </c>
      <c r="AS361" s="32">
        <v>3454.4361289709987</v>
      </c>
      <c r="AT361" s="32">
        <v>3640.9938920129989</v>
      </c>
      <c r="AU361" s="32">
        <v>3841.6120125319999</v>
      </c>
      <c r="AV361" s="32">
        <v>3109.6075876349987</v>
      </c>
      <c r="AW361" s="32">
        <v>3138.6167724109991</v>
      </c>
      <c r="AX361" s="32">
        <v>2896.823547302989</v>
      </c>
      <c r="AY361" s="32">
        <v>153.891561803939</v>
      </c>
      <c r="AZ361" s="32">
        <v>152.67743829132192</v>
      </c>
      <c r="BA361" s="32">
        <v>386.07381593335344</v>
      </c>
      <c r="BB361" s="32">
        <v>465.95895109340773</v>
      </c>
      <c r="BC361" s="32">
        <v>467.32731037344075</v>
      </c>
      <c r="BD361" s="32">
        <v>391.97695439844074</v>
      </c>
    </row>
    <row r="362" spans="1:56" x14ac:dyDescent="0.3">
      <c r="A362">
        <v>2011</v>
      </c>
      <c r="B362" t="s">
        <v>731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1209.9844057622508</v>
      </c>
      <c r="P362" s="32">
        <v>1045.7202497789876</v>
      </c>
      <c r="Q362" s="32">
        <v>1062.5494374859136</v>
      </c>
      <c r="R362" s="32">
        <v>950.74458114727531</v>
      </c>
      <c r="S362" s="32">
        <v>651.01118296766015</v>
      </c>
      <c r="T362" s="32">
        <v>691.67811905585779</v>
      </c>
      <c r="U362" s="32">
        <v>9094.2829736851345</v>
      </c>
      <c r="V362" s="32">
        <v>9051.8144112406098</v>
      </c>
      <c r="W362" s="32">
        <v>9379.7038179310948</v>
      </c>
      <c r="X362" s="32">
        <v>9470.6523147502339</v>
      </c>
      <c r="Y362" s="32">
        <v>8879.8885026072403</v>
      </c>
      <c r="Z362" s="32">
        <v>7622.6649045427839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1135.1448305207648</v>
      </c>
      <c r="AN362" s="32">
        <v>967.92419437664898</v>
      </c>
      <c r="AO362" s="32">
        <v>975.1363273685821</v>
      </c>
      <c r="AP362" s="32">
        <v>1051.8771481193808</v>
      </c>
      <c r="AQ362" s="32">
        <v>893.58648170350875</v>
      </c>
      <c r="AR362" s="32">
        <v>889.36325957733311</v>
      </c>
      <c r="AS362" s="32">
        <v>20048.424704719997</v>
      </c>
      <c r="AT362" s="32">
        <v>20105.659551867891</v>
      </c>
      <c r="AU362" s="32">
        <v>21356.985681256003</v>
      </c>
      <c r="AV362" s="32">
        <v>16134.661639683989</v>
      </c>
      <c r="AW362" s="32">
        <v>16535.360658239901</v>
      </c>
      <c r="AX362" s="32">
        <v>16240.310300551901</v>
      </c>
      <c r="AY362" s="32">
        <v>593.92085085739018</v>
      </c>
      <c r="AZ362" s="32">
        <v>535.17179759077146</v>
      </c>
      <c r="BA362" s="32">
        <v>455.60863487015507</v>
      </c>
      <c r="BB362" s="32">
        <v>397.68597597278199</v>
      </c>
      <c r="BC362" s="32">
        <v>365.99325991670111</v>
      </c>
      <c r="BD362" s="32">
        <v>342.12050316670013</v>
      </c>
    </row>
    <row r="363" spans="1:56" x14ac:dyDescent="0.3">
      <c r="A363">
        <v>2012</v>
      </c>
      <c r="B363" t="s">
        <v>579</v>
      </c>
      <c r="C363" s="32">
        <v>3367.0488192000003</v>
      </c>
      <c r="D363" s="32">
        <v>4320.4082859999899</v>
      </c>
      <c r="E363" s="32">
        <v>5061.7329549999995</v>
      </c>
      <c r="F363" s="32">
        <v>4561.7772212400005</v>
      </c>
      <c r="G363" s="32">
        <v>4716.3234866439898</v>
      </c>
      <c r="H363" s="32">
        <v>3976.8800286319897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4160.8831835517003</v>
      </c>
      <c r="P363" s="32">
        <v>4323.7358619023489</v>
      </c>
      <c r="Q363" s="32">
        <v>2625.3224195310245</v>
      </c>
      <c r="R363" s="32">
        <v>2547.634888285872</v>
      </c>
      <c r="S363" s="32">
        <v>2236.6582167236838</v>
      </c>
      <c r="T363" s="32">
        <v>1862.7604145915643</v>
      </c>
      <c r="U363" s="32">
        <v>22846.523692189348</v>
      </c>
      <c r="V363" s="32">
        <v>22819.092981359634</v>
      </c>
      <c r="W363" s="32">
        <v>22845.211094601582</v>
      </c>
      <c r="X363" s="32">
        <v>22433.965766671248</v>
      </c>
      <c r="Y363" s="32">
        <v>21174.314906294174</v>
      </c>
      <c r="Z363" s="32">
        <v>18491.282186823599</v>
      </c>
      <c r="AA363" s="32">
        <v>4124.7342425045899</v>
      </c>
      <c r="AB363" s="32">
        <v>4124.7342425045899</v>
      </c>
      <c r="AC363" s="32">
        <v>4124.7342425045954</v>
      </c>
      <c r="AD363" s="32">
        <v>7328.8271158135867</v>
      </c>
      <c r="AE363" s="32">
        <v>7458.8937861034874</v>
      </c>
      <c r="AF363" s="32">
        <v>9412.1573378441863</v>
      </c>
      <c r="AG363" s="32">
        <v>3020.4063500375869</v>
      </c>
      <c r="AH363" s="32">
        <v>3388.7485176245905</v>
      </c>
      <c r="AI363" s="32">
        <v>3278.3223948928471</v>
      </c>
      <c r="AJ363" s="32">
        <v>3648.2607261510507</v>
      </c>
      <c r="AK363" s="32">
        <v>3214.7857100274832</v>
      </c>
      <c r="AL363" s="32">
        <v>3251.5085477224643</v>
      </c>
      <c r="AM363" s="32">
        <v>10616.689558475944</v>
      </c>
      <c r="AN363" s="32">
        <v>21310.864342088604</v>
      </c>
      <c r="AO363" s="32">
        <v>19602.987879810069</v>
      </c>
      <c r="AP363" s="32">
        <v>19951.817733015814</v>
      </c>
      <c r="AQ363" s="32">
        <v>26461.228806224284</v>
      </c>
      <c r="AR363" s="32">
        <v>28981.098139366459</v>
      </c>
      <c r="AS363" s="32">
        <v>13666.847278497979</v>
      </c>
      <c r="AT363" s="32">
        <v>12933.47508980199</v>
      </c>
      <c r="AU363" s="32">
        <v>14765.280588293979</v>
      </c>
      <c r="AV363" s="32">
        <v>14116.57094904199</v>
      </c>
      <c r="AW363" s="32">
        <v>13884.960120561991</v>
      </c>
      <c r="AX363" s="32">
        <v>11720.925024413989</v>
      </c>
      <c r="AY363" s="32">
        <v>8335.5663136416988</v>
      </c>
      <c r="AZ363" s="32">
        <v>5641.7781738675631</v>
      </c>
      <c r="BA363" s="32">
        <v>3416.2004774333495</v>
      </c>
      <c r="BB363" s="32">
        <v>4717.7860544204432</v>
      </c>
      <c r="BC363" s="32">
        <v>3261.6857762943696</v>
      </c>
      <c r="BD363" s="32">
        <v>4224.3312637943791</v>
      </c>
    </row>
    <row r="364" spans="1:56" x14ac:dyDescent="0.3">
      <c r="A364">
        <v>2014</v>
      </c>
      <c r="B364" t="s">
        <v>765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99.855870357190852</v>
      </c>
      <c r="P364" s="32">
        <v>114.5598479989296</v>
      </c>
      <c r="Q364" s="32">
        <v>92.290821624580516</v>
      </c>
      <c r="R364" s="32">
        <v>69.572131198940582</v>
      </c>
      <c r="S364" s="32">
        <v>69.697461829259154</v>
      </c>
      <c r="T364" s="32">
        <v>66.556397459536583</v>
      </c>
      <c r="U364" s="32">
        <v>780.66625483381949</v>
      </c>
      <c r="V364" s="32">
        <v>773.84603442594039</v>
      </c>
      <c r="W364" s="32">
        <v>767.39114625235743</v>
      </c>
      <c r="X364" s="32">
        <v>776.46715046636757</v>
      </c>
      <c r="Y364" s="32">
        <v>728.04016288952346</v>
      </c>
      <c r="Z364" s="32">
        <v>638.36129023772094</v>
      </c>
      <c r="AA364" s="32">
        <v>22567.355201156002</v>
      </c>
      <c r="AB364" s="32">
        <v>22567.355201156002</v>
      </c>
      <c r="AC364" s="32">
        <v>22567.355201155959</v>
      </c>
      <c r="AD364" s="32">
        <v>23072.083067157299</v>
      </c>
      <c r="AE364" s="32">
        <v>21921.759914527287</v>
      </c>
      <c r="AF364" s="32">
        <v>25309.668114645385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114.74301376699988</v>
      </c>
      <c r="AN364" s="32">
        <v>601.0418067601928</v>
      </c>
      <c r="AO364" s="32">
        <v>93.561299791472024</v>
      </c>
      <c r="AP364" s="32">
        <v>94.887950191507855</v>
      </c>
      <c r="AQ364" s="32">
        <v>72.164566115420627</v>
      </c>
      <c r="AR364" s="32">
        <v>71.033243682693154</v>
      </c>
      <c r="AS364" s="32">
        <v>0</v>
      </c>
      <c r="AT364" s="32">
        <v>2777.6726409599992</v>
      </c>
      <c r="AU364" s="32">
        <v>2963.3072071040001</v>
      </c>
      <c r="AV364" s="32">
        <v>2220.9390417240002</v>
      </c>
      <c r="AW364" s="32">
        <v>2271.2627841869999</v>
      </c>
      <c r="AX364" s="32">
        <v>2242.2453030390002</v>
      </c>
      <c r="AY364" s="32">
        <v>3.6330281848061077</v>
      </c>
      <c r="AZ364" s="32">
        <v>3.3419426802618903</v>
      </c>
      <c r="BA364" s="32">
        <v>18.314145358869574</v>
      </c>
      <c r="BB364" s="32">
        <v>15.907328068085048</v>
      </c>
      <c r="BC364" s="32">
        <v>12.735271687378498</v>
      </c>
      <c r="BD364" s="32">
        <v>12.573123687378489</v>
      </c>
    </row>
    <row r="365" spans="1:56" x14ac:dyDescent="0.3">
      <c r="A365">
        <v>2015</v>
      </c>
      <c r="B365" t="s">
        <v>695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191.84906647182476</v>
      </c>
      <c r="P365" s="32">
        <v>192.87357290258032</v>
      </c>
      <c r="Q365" s="32">
        <v>73.077472431953822</v>
      </c>
      <c r="R365" s="32">
        <v>56.89940056443573</v>
      </c>
      <c r="S365" s="32">
        <v>62.305424343157725</v>
      </c>
      <c r="T365" s="32">
        <v>60.451717167750516</v>
      </c>
      <c r="U365" s="32">
        <v>547.74004053648059</v>
      </c>
      <c r="V365" s="32">
        <v>544.57162466180046</v>
      </c>
      <c r="W365" s="32">
        <v>544.57977503696941</v>
      </c>
      <c r="X365" s="32">
        <v>568.95039321381637</v>
      </c>
      <c r="Y365" s="32">
        <v>513.86014704540355</v>
      </c>
      <c r="Z365" s="32">
        <v>453.44711154964426</v>
      </c>
      <c r="AA365" s="32">
        <v>14234.193511862499</v>
      </c>
      <c r="AB365" s="32">
        <v>14234.193511862499</v>
      </c>
      <c r="AC365" s="32">
        <v>14234.193511862557</v>
      </c>
      <c r="AD365" s="32">
        <v>13425.695722178782</v>
      </c>
      <c r="AE365" s="32">
        <v>12980.648620464577</v>
      </c>
      <c r="AF365" s="32">
        <v>13013.359617518186</v>
      </c>
      <c r="AG365" s="32">
        <v>176.21089987879492</v>
      </c>
      <c r="AH365" s="32">
        <v>178.04295494445088</v>
      </c>
      <c r="AI365" s="32">
        <v>185.95129711627544</v>
      </c>
      <c r="AJ365" s="32">
        <v>181.72991977068835</v>
      </c>
      <c r="AK365" s="32">
        <v>170.28529403152939</v>
      </c>
      <c r="AL365" s="32">
        <v>246.26595843440882</v>
      </c>
      <c r="AM365" s="32">
        <v>96.715477895634152</v>
      </c>
      <c r="AN365" s="32">
        <v>137.05403165109999</v>
      </c>
      <c r="AO365" s="32">
        <v>448.46870637504338</v>
      </c>
      <c r="AP365" s="32">
        <v>138.53343934889176</v>
      </c>
      <c r="AQ365" s="32">
        <v>126.40374516758705</v>
      </c>
      <c r="AR365" s="32">
        <v>120.22283515927244</v>
      </c>
      <c r="AS365" s="32">
        <v>0</v>
      </c>
      <c r="AT365" s="32">
        <v>0</v>
      </c>
      <c r="AU365" s="32">
        <v>0</v>
      </c>
      <c r="AV365" s="32">
        <v>2220.9390417240002</v>
      </c>
      <c r="AW365" s="32">
        <v>2313.0043710089999</v>
      </c>
      <c r="AX365" s="32">
        <v>2241.7189685849999</v>
      </c>
      <c r="AY365" s="32">
        <v>61.670804674999886</v>
      </c>
      <c r="AZ365" s="32">
        <v>55.774522099999992</v>
      </c>
      <c r="BA365" s="32">
        <v>53.928332750000003</v>
      </c>
      <c r="BB365" s="32">
        <v>48.461297149999893</v>
      </c>
      <c r="BC365" s="32">
        <v>45.441051924999996</v>
      </c>
      <c r="BD365" s="32">
        <v>43.194087250000003</v>
      </c>
    </row>
    <row r="366" spans="1:56" x14ac:dyDescent="0.3">
      <c r="A366">
        <v>2017</v>
      </c>
      <c r="B366" t="s">
        <v>740</v>
      </c>
      <c r="C366" s="32">
        <v>0</v>
      </c>
      <c r="D366" s="32">
        <v>22.319452399999896</v>
      </c>
      <c r="E366" s="32">
        <v>25.5079455999999</v>
      </c>
      <c r="F366" s="32">
        <v>6.3769863999999901</v>
      </c>
      <c r="G366" s="32">
        <v>4.1450411600000008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283.37271827797025</v>
      </c>
      <c r="P366" s="32">
        <v>272.22393747333211</v>
      </c>
      <c r="Q366" s="32">
        <v>230.92856771137917</v>
      </c>
      <c r="R366" s="32">
        <v>157.84517550068361</v>
      </c>
      <c r="S366" s="32">
        <v>136.1461914649777</v>
      </c>
      <c r="T366" s="32">
        <v>135.3947627119652</v>
      </c>
      <c r="U366" s="32">
        <v>6483.7464697397145</v>
      </c>
      <c r="V366" s="32">
        <v>6530.1034746601326</v>
      </c>
      <c r="W366" s="32">
        <v>6567.6137801219802</v>
      </c>
      <c r="X366" s="32">
        <v>6415.3380896180352</v>
      </c>
      <c r="Y366" s="32">
        <v>6104.584733089644</v>
      </c>
      <c r="Z366" s="32">
        <v>5359.0714631073515</v>
      </c>
      <c r="AA366" s="32">
        <v>1264.6932324975999</v>
      </c>
      <c r="AB366" s="32">
        <v>1264.6932324975999</v>
      </c>
      <c r="AC366" s="32">
        <v>1264.6932324975969</v>
      </c>
      <c r="AD366" s="32">
        <v>1905.9140560856965</v>
      </c>
      <c r="AE366" s="32">
        <v>1159.7538585028979</v>
      </c>
      <c r="AF366" s="32">
        <v>1403.7579796800987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471.00816939825637</v>
      </c>
      <c r="AN366" s="32">
        <v>851.74169812680748</v>
      </c>
      <c r="AO366" s="32">
        <v>803.48110425789889</v>
      </c>
      <c r="AP366" s="32">
        <v>427.99765647835818</v>
      </c>
      <c r="AQ366" s="32">
        <v>471.90769631633981</v>
      </c>
      <c r="AR366" s="32">
        <v>605.03941815095936</v>
      </c>
      <c r="AS366" s="32">
        <v>3091.8906563359983</v>
      </c>
      <c r="AT366" s="32">
        <v>3036.7345357659897</v>
      </c>
      <c r="AU366" s="32">
        <v>3215.8914987369876</v>
      </c>
      <c r="AV366" s="32">
        <v>2409.1135725159888</v>
      </c>
      <c r="AW366" s="32">
        <v>0</v>
      </c>
      <c r="AX366" s="32">
        <v>0</v>
      </c>
      <c r="AY366" s="32">
        <v>2608.1091175000001</v>
      </c>
      <c r="AZ366" s="32">
        <v>2352.6910007500001</v>
      </c>
      <c r="BA366" s="32">
        <v>1998.02839225</v>
      </c>
      <c r="BB366" s="32">
        <v>1741.3246402499999</v>
      </c>
      <c r="BC366" s="32">
        <v>1600.85544799999</v>
      </c>
      <c r="BD366" s="32">
        <v>1489.3632249999998</v>
      </c>
    </row>
    <row r="367" spans="1:56" x14ac:dyDescent="0.3">
      <c r="A367">
        <v>2018</v>
      </c>
      <c r="B367" t="s">
        <v>794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173.00536370737751</v>
      </c>
      <c r="P367" s="32">
        <v>156.78995139070682</v>
      </c>
      <c r="Q367" s="32">
        <v>119.0439239752407</v>
      </c>
      <c r="R367" s="32">
        <v>86.610656782718166</v>
      </c>
      <c r="S367" s="32">
        <v>84.883148986782842</v>
      </c>
      <c r="T367" s="32">
        <v>89.539025234304319</v>
      </c>
      <c r="U367" s="32">
        <v>1128.162417376124</v>
      </c>
      <c r="V367" s="32">
        <v>1101.5809303962096</v>
      </c>
      <c r="W367" s="32">
        <v>1078.8607428523026</v>
      </c>
      <c r="X367" s="32">
        <v>1074.6687391476944</v>
      </c>
      <c r="Y367" s="32">
        <v>1010.997450075011</v>
      </c>
      <c r="Z367" s="32">
        <v>891.44639205477074</v>
      </c>
      <c r="AA367" s="32">
        <v>26438.802642399198</v>
      </c>
      <c r="AB367" s="32">
        <v>26438.802642399198</v>
      </c>
      <c r="AC367" s="32">
        <v>26438.802642399263</v>
      </c>
      <c r="AD367" s="32">
        <v>25276.02131701148</v>
      </c>
      <c r="AE367" s="32">
        <v>25381.289952509873</v>
      </c>
      <c r="AF367" s="32">
        <v>27459.794417612353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704.76992616642872</v>
      </c>
      <c r="AN367" s="32">
        <v>456.19125302486822</v>
      </c>
      <c r="AO367" s="32">
        <v>728.05758240534101</v>
      </c>
      <c r="AP367" s="32">
        <v>442.3273084439619</v>
      </c>
      <c r="AQ367" s="32">
        <v>577.67224183587621</v>
      </c>
      <c r="AR367" s="32">
        <v>481.12094108997451</v>
      </c>
      <c r="AS367" s="32">
        <v>5173.3768720359994</v>
      </c>
      <c r="AT367" s="32">
        <v>5351.5013277099879</v>
      </c>
      <c r="AU367" s="32">
        <v>5157.1455229519906</v>
      </c>
      <c r="AV367" s="32">
        <v>3622.8502352239989</v>
      </c>
      <c r="AW367" s="32">
        <v>3704.9395583609999</v>
      </c>
      <c r="AX367" s="32">
        <v>4153.083035482</v>
      </c>
      <c r="AY367" s="32">
        <v>77.615899789573461</v>
      </c>
      <c r="AZ367" s="32">
        <v>68.512792117547733</v>
      </c>
      <c r="BA367" s="32">
        <v>58.077157693317474</v>
      </c>
      <c r="BB367" s="32">
        <v>52.161177841668753</v>
      </c>
      <c r="BC367" s="32">
        <v>48.908850397516169</v>
      </c>
      <c r="BD367" s="32">
        <v>46.30452257251617</v>
      </c>
    </row>
    <row r="368" spans="1:56" x14ac:dyDescent="0.3">
      <c r="A368">
        <v>2019</v>
      </c>
      <c r="B368" t="s">
        <v>814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807.10600930192766</v>
      </c>
      <c r="P368" s="32">
        <v>860.28849099085505</v>
      </c>
      <c r="Q368" s="32">
        <v>464.03233498565294</v>
      </c>
      <c r="R368" s="32">
        <v>286.07203353160583</v>
      </c>
      <c r="S368" s="32">
        <v>263.56842466120742</v>
      </c>
      <c r="T368" s="32">
        <v>194.14500012632578</v>
      </c>
      <c r="U368" s="32">
        <v>2123.622571249678</v>
      </c>
      <c r="V368" s="32">
        <v>2111.0192673793381</v>
      </c>
      <c r="W368" s="32">
        <v>2061.719877961164</v>
      </c>
      <c r="X368" s="32">
        <v>2056.8014295375706</v>
      </c>
      <c r="Y368" s="32">
        <v>1917.0208865547584</v>
      </c>
      <c r="Z368" s="32">
        <v>1665.092352717928</v>
      </c>
      <c r="AA368" s="32">
        <v>31698.774733604598</v>
      </c>
      <c r="AB368" s="32">
        <v>31698.774733604598</v>
      </c>
      <c r="AC368" s="32">
        <v>31698.774733604689</v>
      </c>
      <c r="AD368" s="32">
        <v>30192.988120087557</v>
      </c>
      <c r="AE368" s="32">
        <v>33580.465437405575</v>
      </c>
      <c r="AF368" s="32">
        <v>40072.498022819585</v>
      </c>
      <c r="AG368" s="32">
        <v>350.00371358300657</v>
      </c>
      <c r="AH368" s="32">
        <v>339.67809792447309</v>
      </c>
      <c r="AI368" s="32">
        <v>321.52012074538737</v>
      </c>
      <c r="AJ368" s="32">
        <v>341.08481504225892</v>
      </c>
      <c r="AK368" s="32">
        <v>323.58218667651857</v>
      </c>
      <c r="AL368" s="32">
        <v>296.0523318402104</v>
      </c>
      <c r="AM368" s="32">
        <v>979.79869964901718</v>
      </c>
      <c r="AN368" s="32">
        <v>602.70776860331546</v>
      </c>
      <c r="AO368" s="32">
        <v>2417.3645728449555</v>
      </c>
      <c r="AP368" s="32">
        <v>732.73645091424419</v>
      </c>
      <c r="AQ368" s="32">
        <v>674.03347057976532</v>
      </c>
      <c r="AR368" s="32">
        <v>797.79316216593008</v>
      </c>
      <c r="AS368" s="32">
        <v>1046.1115771339978</v>
      </c>
      <c r="AT368" s="32">
        <v>948.28412313999877</v>
      </c>
      <c r="AU368" s="32">
        <v>944.60041450799997</v>
      </c>
      <c r="AV368" s="32">
        <v>796.39733300800003</v>
      </c>
      <c r="AW368" s="32">
        <v>814.4427157419999</v>
      </c>
      <c r="AX368" s="32">
        <v>799.06231976999891</v>
      </c>
      <c r="AY368" s="32">
        <v>472.15926624999997</v>
      </c>
      <c r="AZ368" s="32">
        <v>450.27906074999902</v>
      </c>
      <c r="BA368" s="32">
        <v>387.26858675</v>
      </c>
      <c r="BB368" s="32">
        <v>340.33763649999901</v>
      </c>
      <c r="BC368" s="32">
        <v>314.68675300000001</v>
      </c>
      <c r="BD368" s="32">
        <v>294.671783</v>
      </c>
    </row>
    <row r="369" spans="1:56" x14ac:dyDescent="0.3">
      <c r="A369">
        <v>2020</v>
      </c>
      <c r="B369" t="s">
        <v>831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1748.9027284204269</v>
      </c>
      <c r="P369" s="32">
        <v>1058.2730901502916</v>
      </c>
      <c r="Q369" s="32">
        <v>756.00384493587399</v>
      </c>
      <c r="R369" s="32">
        <v>468.49400637423588</v>
      </c>
      <c r="S369" s="32">
        <v>401.66291233389137</v>
      </c>
      <c r="T369" s="32">
        <v>411.01837689228728</v>
      </c>
      <c r="U369" s="32">
        <v>8701.2750578154355</v>
      </c>
      <c r="V369" s="32">
        <v>8773.2302594719949</v>
      </c>
      <c r="W369" s="32">
        <v>8750.6037609655632</v>
      </c>
      <c r="X369" s="32">
        <v>8847.5068310687293</v>
      </c>
      <c r="Y369" s="32">
        <v>8201.605592299049</v>
      </c>
      <c r="Z369" s="32">
        <v>7208.6443977841936</v>
      </c>
      <c r="AA369" s="32">
        <v>236.00977223499999</v>
      </c>
      <c r="AB369" s="32">
        <v>236.00977223499999</v>
      </c>
      <c r="AC369" s="32">
        <v>236.00977223499982</v>
      </c>
      <c r="AD369" s="32">
        <v>596.25226798439803</v>
      </c>
      <c r="AE369" s="32">
        <v>257.11180797289887</v>
      </c>
      <c r="AF369" s="32">
        <v>517.15967359069873</v>
      </c>
      <c r="AG369" s="32">
        <v>481.3930049865121</v>
      </c>
      <c r="AH369" s="32">
        <v>559.57063791040275</v>
      </c>
      <c r="AI369" s="32">
        <v>570.32097551278059</v>
      </c>
      <c r="AJ369" s="32">
        <v>593.46665845257746</v>
      </c>
      <c r="AK369" s="32">
        <v>512.76630533385594</v>
      </c>
      <c r="AL369" s="32">
        <v>571.98338260458183</v>
      </c>
      <c r="AM369" s="32">
        <v>2007.6628289673704</v>
      </c>
      <c r="AN369" s="32">
        <v>1751.9204157133875</v>
      </c>
      <c r="AO369" s="32">
        <v>1855.2305471838247</v>
      </c>
      <c r="AP369" s="32">
        <v>1714.1244972568734</v>
      </c>
      <c r="AQ369" s="32">
        <v>1513.2007233815179</v>
      </c>
      <c r="AR369" s="32">
        <v>1779.9428471954561</v>
      </c>
      <c r="AS369" s="32">
        <v>5240.119001066998</v>
      </c>
      <c r="AT369" s="32">
        <v>5182.124581359989</v>
      </c>
      <c r="AU369" s="32">
        <v>4879.2040333370005</v>
      </c>
      <c r="AV369" s="32">
        <v>4803.3867659650004</v>
      </c>
      <c r="AW369" s="32">
        <v>4665.930027266988</v>
      </c>
      <c r="AX369" s="32">
        <v>4815.3443354059982</v>
      </c>
      <c r="AY369" s="32">
        <v>4364.2152424999904</v>
      </c>
      <c r="AZ369" s="32">
        <v>3990.8938649999996</v>
      </c>
      <c r="BA369" s="32">
        <v>3472.62345</v>
      </c>
      <c r="BB369" s="32">
        <v>3087.3394624999996</v>
      </c>
      <c r="BC369" s="32">
        <v>2892.8468899999898</v>
      </c>
      <c r="BD369" s="32">
        <v>2699.588025</v>
      </c>
    </row>
    <row r="370" spans="1:56" x14ac:dyDescent="0.3">
      <c r="A370">
        <v>2021</v>
      </c>
      <c r="B370" t="s">
        <v>728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1159.8120630346541</v>
      </c>
      <c r="P370" s="32">
        <v>858.72286207361753</v>
      </c>
      <c r="Q370" s="32">
        <v>730.8922213882995</v>
      </c>
      <c r="R370" s="32">
        <v>555.20951144269065</v>
      </c>
      <c r="S370" s="32">
        <v>711.88087478628211</v>
      </c>
      <c r="T370" s="32">
        <v>625.1533681181262</v>
      </c>
      <c r="U370" s="32">
        <v>6169.9906500971247</v>
      </c>
      <c r="V370" s="32">
        <v>6342.628995300005</v>
      </c>
      <c r="W370" s="32">
        <v>6342.1241095798314</v>
      </c>
      <c r="X370" s="32">
        <v>6297.148111742913</v>
      </c>
      <c r="Y370" s="32">
        <v>5922.9452767304319</v>
      </c>
      <c r="Z370" s="32">
        <v>5070.0066314190281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989.96964510566727</v>
      </c>
      <c r="AN370" s="32">
        <v>1010.3404364261421</v>
      </c>
      <c r="AO370" s="32">
        <v>990.68655029578269</v>
      </c>
      <c r="AP370" s="32">
        <v>1155.2652525461926</v>
      </c>
      <c r="AQ370" s="32">
        <v>999.26433408174694</v>
      </c>
      <c r="AR370" s="32">
        <v>986.74246807066481</v>
      </c>
      <c r="AS370" s="32">
        <v>14529.960607659998</v>
      </c>
      <c r="AT370" s="32">
        <v>13818.658023849979</v>
      </c>
      <c r="AU370" s="32">
        <v>12435.610970685981</v>
      </c>
      <c r="AV370" s="32">
        <v>10641.298319625988</v>
      </c>
      <c r="AW370" s="32">
        <v>10822.54065510999</v>
      </c>
      <c r="AX370" s="32">
        <v>11201.374622775989</v>
      </c>
      <c r="AY370" s="32">
        <v>473.668489499999</v>
      </c>
      <c r="AZ370" s="32">
        <v>432.58125024999907</v>
      </c>
      <c r="BA370" s="32">
        <v>378.99533724999907</v>
      </c>
      <c r="BB370" s="32">
        <v>338.95596525000002</v>
      </c>
      <c r="BC370" s="32">
        <v>317.49185775000001</v>
      </c>
      <c r="BD370" s="32">
        <v>300.74149950000003</v>
      </c>
    </row>
    <row r="371" spans="1:56" x14ac:dyDescent="0.3">
      <c r="A371">
        <v>2022</v>
      </c>
      <c r="B371" t="s">
        <v>751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997.41868531086345</v>
      </c>
      <c r="P371" s="32">
        <v>678.59140925284419</v>
      </c>
      <c r="Q371" s="32">
        <v>727.85775223806866</v>
      </c>
      <c r="R371" s="32">
        <v>283.91451574479953</v>
      </c>
      <c r="S371" s="32">
        <v>203.77716613283343</v>
      </c>
      <c r="T371" s="32">
        <v>170.96018996350841</v>
      </c>
      <c r="U371" s="32">
        <v>5395.8886583769308</v>
      </c>
      <c r="V371" s="32">
        <v>5233.9557825626807</v>
      </c>
      <c r="W371" s="32">
        <v>5241.3595954478042</v>
      </c>
      <c r="X371" s="32">
        <v>5350.9909830225952</v>
      </c>
      <c r="Y371" s="32">
        <v>4950.7682206152049</v>
      </c>
      <c r="Z371" s="32">
        <v>4225.3749935859269</v>
      </c>
      <c r="AA371" s="32">
        <v>9979.0789194374902</v>
      </c>
      <c r="AB371" s="32">
        <v>9979.0789194374902</v>
      </c>
      <c r="AC371" s="32">
        <v>9979.0789194374793</v>
      </c>
      <c r="AD371" s="32">
        <v>11644.303811447187</v>
      </c>
      <c r="AE371" s="32">
        <v>11192.347385453697</v>
      </c>
      <c r="AF371" s="32">
        <v>11785.321925189881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436.45793964896592</v>
      </c>
      <c r="AN371" s="32">
        <v>605.72817964216426</v>
      </c>
      <c r="AO371" s="32">
        <v>798.77956625840307</v>
      </c>
      <c r="AP371" s="32">
        <v>331.48998981028336</v>
      </c>
      <c r="AQ371" s="32">
        <v>419.89170054512817</v>
      </c>
      <c r="AR371" s="32">
        <v>494.85788570695752</v>
      </c>
      <c r="AS371" s="32">
        <v>5085.6505981059981</v>
      </c>
      <c r="AT371" s="32">
        <v>4539.4694288350001</v>
      </c>
      <c r="AU371" s="32">
        <v>3484.6934539309982</v>
      </c>
      <c r="AV371" s="32">
        <v>3290.4264649799984</v>
      </c>
      <c r="AW371" s="32">
        <v>3312.4251412059994</v>
      </c>
      <c r="AX371" s="32">
        <v>3343.6029170689903</v>
      </c>
      <c r="AY371" s="32">
        <v>193.3928449</v>
      </c>
      <c r="AZ371" s="32">
        <v>173.4270252</v>
      </c>
      <c r="BA371" s="32">
        <v>146.26565495</v>
      </c>
      <c r="BB371" s="32">
        <v>126.59833035000001</v>
      </c>
      <c r="BC371" s="32">
        <v>116.470449224999</v>
      </c>
      <c r="BD371" s="32">
        <v>108.47134184999901</v>
      </c>
    </row>
    <row r="372" spans="1:56" x14ac:dyDescent="0.3">
      <c r="A372">
        <v>2023</v>
      </c>
      <c r="B372" t="s">
        <v>666</v>
      </c>
      <c r="C372" s="32">
        <v>0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217.98176016477041</v>
      </c>
      <c r="P372" s="32">
        <v>123.9791109325144</v>
      </c>
      <c r="Q372" s="32">
        <v>81.301434798042109</v>
      </c>
      <c r="R372" s="32">
        <v>61.951294885201293</v>
      </c>
      <c r="S372" s="32">
        <v>67.337118391333036</v>
      </c>
      <c r="T372" s="32">
        <v>65.930977833473918</v>
      </c>
      <c r="U372" s="32">
        <v>1538.5151062708201</v>
      </c>
      <c r="V372" s="32">
        <v>1542.3886171113629</v>
      </c>
      <c r="W372" s="32">
        <v>1548.3167136218146</v>
      </c>
      <c r="X372" s="32">
        <v>1555.8008149036389</v>
      </c>
      <c r="Y372" s="32">
        <v>1454.8199949618295</v>
      </c>
      <c r="Z372" s="32">
        <v>1273.0110264271505</v>
      </c>
      <c r="AA372" s="32">
        <v>12037.0273756023</v>
      </c>
      <c r="AB372" s="32">
        <v>12037.0273756023</v>
      </c>
      <c r="AC372" s="32">
        <v>12037.027375602276</v>
      </c>
      <c r="AD372" s="32">
        <v>12901.610575478288</v>
      </c>
      <c r="AE372" s="32">
        <v>12520.059270948674</v>
      </c>
      <c r="AF372" s="32">
        <v>13636.084076288276</v>
      </c>
      <c r="AG372" s="32">
        <v>378.09970781809682</v>
      </c>
      <c r="AH372" s="32">
        <v>373.75074000643406</v>
      </c>
      <c r="AI372" s="32">
        <v>326.81594628714026</v>
      </c>
      <c r="AJ372" s="32">
        <v>377.29662523274999</v>
      </c>
      <c r="AK372" s="32">
        <v>359.75911834167476</v>
      </c>
      <c r="AL372" s="32">
        <v>328.13051796845122</v>
      </c>
      <c r="AM372" s="32">
        <v>290.94428984569731</v>
      </c>
      <c r="AN372" s="32">
        <v>337.10889372646085</v>
      </c>
      <c r="AO372" s="32">
        <v>342.63647669916645</v>
      </c>
      <c r="AP372" s="32">
        <v>279.05428319427676</v>
      </c>
      <c r="AQ372" s="32">
        <v>253.24474689111463</v>
      </c>
      <c r="AR372" s="32">
        <v>232.25378305604497</v>
      </c>
      <c r="AS372" s="32">
        <v>1412.3808116879989</v>
      </c>
      <c r="AT372" s="32">
        <v>1255.5527724489998</v>
      </c>
      <c r="AU372" s="32">
        <v>1109.434847683</v>
      </c>
      <c r="AV372" s="32">
        <v>1120.8752423739998</v>
      </c>
      <c r="AW372" s="32">
        <v>0</v>
      </c>
      <c r="AX372" s="32">
        <v>0</v>
      </c>
      <c r="AY372" s="32">
        <v>134.27016604999901</v>
      </c>
      <c r="AZ372" s="32">
        <v>120.973165475</v>
      </c>
      <c r="BA372" s="32">
        <v>104.6561135499998</v>
      </c>
      <c r="BB372" s="32">
        <v>92.124554000000003</v>
      </c>
      <c r="BC372" s="32">
        <v>85.317243325000007</v>
      </c>
      <c r="BD372" s="32">
        <v>80.409641900000011</v>
      </c>
    </row>
    <row r="373" spans="1:56" x14ac:dyDescent="0.3">
      <c r="A373">
        <v>2024</v>
      </c>
      <c r="B373" t="s">
        <v>604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300.20628656827779</v>
      </c>
      <c r="P373" s="32">
        <v>336.22872006685242</v>
      </c>
      <c r="Q373" s="32">
        <v>343.91257112404662</v>
      </c>
      <c r="R373" s="32">
        <v>219.57172062554841</v>
      </c>
      <c r="S373" s="32">
        <v>112.86408274676513</v>
      </c>
      <c r="T373" s="32">
        <v>214.73373574110985</v>
      </c>
      <c r="U373" s="32">
        <v>1235.296717276412</v>
      </c>
      <c r="V373" s="32">
        <v>1228.4959607569997</v>
      </c>
      <c r="W373" s="32">
        <v>1157.9806123009741</v>
      </c>
      <c r="X373" s="32">
        <v>1127.4933643141781</v>
      </c>
      <c r="Y373" s="32">
        <v>1078.6539120918023</v>
      </c>
      <c r="Z373" s="32">
        <v>942.81611682080495</v>
      </c>
      <c r="AA373" s="32">
        <v>10195.293307264899</v>
      </c>
      <c r="AB373" s="32">
        <v>10195.293307264899</v>
      </c>
      <c r="AC373" s="32">
        <v>10195.293307264978</v>
      </c>
      <c r="AD373" s="32">
        <v>10916.273653773687</v>
      </c>
      <c r="AE373" s="32">
        <v>10446.431610806487</v>
      </c>
      <c r="AF373" s="32">
        <v>11018.510228251491</v>
      </c>
      <c r="AG373" s="32">
        <v>429.03211071672621</v>
      </c>
      <c r="AH373" s="32">
        <v>415.79972947652817</v>
      </c>
      <c r="AI373" s="32">
        <v>408.90406181943609</v>
      </c>
      <c r="AJ373" s="32">
        <v>422.80388099366144</v>
      </c>
      <c r="AK373" s="32">
        <v>274.46000906241909</v>
      </c>
      <c r="AL373" s="32">
        <v>240.1698715698212</v>
      </c>
      <c r="AM373" s="32">
        <v>217.78983860574917</v>
      </c>
      <c r="AN373" s="32">
        <v>177.11691555494124</v>
      </c>
      <c r="AO373" s="32">
        <v>1102.9596484555523</v>
      </c>
      <c r="AP373" s="32">
        <v>183.13342741755156</v>
      </c>
      <c r="AQ373" s="32">
        <v>141.19495543534526</v>
      </c>
      <c r="AR373" s="32">
        <v>221.72071960136159</v>
      </c>
      <c r="AS373" s="32">
        <v>0</v>
      </c>
      <c r="AT373" s="32">
        <v>0</v>
      </c>
      <c r="AU373" s="32">
        <v>0</v>
      </c>
      <c r="AV373" s="32">
        <v>0</v>
      </c>
      <c r="AW373" s="32">
        <v>0</v>
      </c>
      <c r="AX373" s="32">
        <v>0</v>
      </c>
      <c r="AY373" s="32">
        <v>220.86163049999902</v>
      </c>
      <c r="AZ373" s="32">
        <v>199.95700309999998</v>
      </c>
      <c r="BA373" s="32">
        <v>171.059626675</v>
      </c>
      <c r="BB373" s="32">
        <v>150.36771234999901</v>
      </c>
      <c r="BC373" s="32">
        <v>139.08180369999999</v>
      </c>
      <c r="BD373" s="32">
        <v>130.38494767500001</v>
      </c>
    </row>
    <row r="374" spans="1:56" x14ac:dyDescent="0.3">
      <c r="A374">
        <v>2025</v>
      </c>
      <c r="B374" t="s">
        <v>925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1165.02695787373</v>
      </c>
      <c r="P374" s="32">
        <v>1302.2843990528399</v>
      </c>
      <c r="Q374" s="32">
        <v>873.45353248841673</v>
      </c>
      <c r="R374" s="32">
        <v>536.28019278543411</v>
      </c>
      <c r="S374" s="32">
        <v>457.84860669504781</v>
      </c>
      <c r="T374" s="32">
        <v>389.53841963446888</v>
      </c>
      <c r="U374" s="32">
        <v>6959.3309150393261</v>
      </c>
      <c r="V374" s="32">
        <v>6999.0677388457343</v>
      </c>
      <c r="W374" s="32">
        <v>6972.5514773309733</v>
      </c>
      <c r="X374" s="32">
        <v>6944.9883485315349</v>
      </c>
      <c r="Y374" s="32">
        <v>6598.839722345966</v>
      </c>
      <c r="Z374" s="32">
        <v>5683.6798978551042</v>
      </c>
      <c r="AA374" s="32">
        <v>639.60293351539997</v>
      </c>
      <c r="AB374" s="32">
        <v>639.60293351539997</v>
      </c>
      <c r="AC374" s="32">
        <v>639.60293351539872</v>
      </c>
      <c r="AD374" s="32">
        <v>643.18734868929891</v>
      </c>
      <c r="AE374" s="32">
        <v>649.72782491110002</v>
      </c>
      <c r="AF374" s="32">
        <v>640.58030725879792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2411.3169477156334</v>
      </c>
      <c r="AN374" s="32">
        <v>6283.2407015477183</v>
      </c>
      <c r="AO374" s="32">
        <v>3785.7079255250396</v>
      </c>
      <c r="AP374" s="32">
        <v>3786.9411713702943</v>
      </c>
      <c r="AQ374" s="32">
        <v>3350.3191407178119</v>
      </c>
      <c r="AR374" s="32">
        <v>3908.380119567064</v>
      </c>
      <c r="AS374" s="32">
        <v>11803.789027930001</v>
      </c>
      <c r="AT374" s="32">
        <v>11283.68068405598</v>
      </c>
      <c r="AU374" s="32">
        <v>12296.23554971999</v>
      </c>
      <c r="AV374" s="32">
        <v>12043.727858229988</v>
      </c>
      <c r="AW374" s="32">
        <v>12372.58770816399</v>
      </c>
      <c r="AX374" s="32">
        <v>12238.631515623991</v>
      </c>
      <c r="AY374" s="32">
        <v>9950.4741249999897</v>
      </c>
      <c r="AZ374" s="32">
        <v>10218.855047500001</v>
      </c>
      <c r="BA374" s="32">
        <v>8520.6399675000011</v>
      </c>
      <c r="BB374" s="32">
        <v>7658.2802224999896</v>
      </c>
      <c r="BC374" s="32">
        <v>7264.4520799999891</v>
      </c>
      <c r="BD374" s="32">
        <v>6289.9331899999988</v>
      </c>
    </row>
    <row r="375" spans="1:56" x14ac:dyDescent="0.3">
      <c r="A375">
        <v>2027</v>
      </c>
      <c r="B375" t="s">
        <v>806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259.43589672035762</v>
      </c>
      <c r="P375" s="32">
        <v>313.90830010247208</v>
      </c>
      <c r="Q375" s="32">
        <v>236.49602967973297</v>
      </c>
      <c r="R375" s="32">
        <v>144.53558269166166</v>
      </c>
      <c r="S375" s="32">
        <v>138.29498319440137</v>
      </c>
      <c r="T375" s="32">
        <v>112.70234350408221</v>
      </c>
      <c r="U375" s="32">
        <v>4855.2874050781329</v>
      </c>
      <c r="V375" s="32">
        <v>4799.7395024765356</v>
      </c>
      <c r="W375" s="32">
        <v>4757.1185250362741</v>
      </c>
      <c r="X375" s="32">
        <v>4726.8584589718785</v>
      </c>
      <c r="Y375" s="32">
        <v>4411.6531337875231</v>
      </c>
      <c r="Z375" s="32">
        <v>3849.4390678685086</v>
      </c>
      <c r="AA375" s="32">
        <v>31.3180853693</v>
      </c>
      <c r="AB375" s="32">
        <v>31.3180853693</v>
      </c>
      <c r="AC375" s="32">
        <v>31.3180853693</v>
      </c>
      <c r="AD375" s="32">
        <v>65.5289444779999</v>
      </c>
      <c r="AE375" s="32">
        <v>79.470638677799997</v>
      </c>
      <c r="AF375" s="32">
        <v>141.10580891149988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303.7498020633999</v>
      </c>
      <c r="AN375" s="32">
        <v>395.43161381900848</v>
      </c>
      <c r="AO375" s="32">
        <v>433.09894682592108</v>
      </c>
      <c r="AP375" s="32">
        <v>416.77413045519404</v>
      </c>
      <c r="AQ375" s="32">
        <v>404.81196782717473</v>
      </c>
      <c r="AR375" s="32">
        <v>585.31028268153511</v>
      </c>
      <c r="AS375" s="32">
        <v>4618.9870060009989</v>
      </c>
      <c r="AT375" s="32">
        <v>5524.6075865679904</v>
      </c>
      <c r="AU375" s="32">
        <v>5308.2832017849887</v>
      </c>
      <c r="AV375" s="32">
        <v>5240.1459396479886</v>
      </c>
      <c r="AW375" s="32">
        <v>5203.6566451239905</v>
      </c>
      <c r="AX375" s="32">
        <v>5068.821094691999</v>
      </c>
      <c r="AY375" s="32">
        <v>7.4999999999999991</v>
      </c>
      <c r="AZ375" s="32">
        <v>7.1999999999999993</v>
      </c>
      <c r="BA375" s="32">
        <v>7.4999999999999991</v>
      </c>
      <c r="BB375" s="32">
        <v>8.0999999999999908</v>
      </c>
      <c r="BC375" s="32">
        <v>8.0999999999999908</v>
      </c>
      <c r="BD375" s="32">
        <v>8.0999999999999908</v>
      </c>
    </row>
    <row r="376" spans="1:56" x14ac:dyDescent="0.3">
      <c r="A376">
        <v>2028</v>
      </c>
      <c r="B376" t="s">
        <v>619</v>
      </c>
      <c r="C376" s="32">
        <v>2072.5205799999999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143.0901366389981</v>
      </c>
      <c r="P376" s="32">
        <v>197.75330763406549</v>
      </c>
      <c r="Q376" s="32">
        <v>144.66756761415479</v>
      </c>
      <c r="R376" s="32">
        <v>110.68495743569591</v>
      </c>
      <c r="S376" s="32">
        <v>116.79718666282899</v>
      </c>
      <c r="T376" s="32">
        <v>115.4261680639645</v>
      </c>
      <c r="U376" s="32">
        <v>833.48964324341</v>
      </c>
      <c r="V376" s="32">
        <v>804.7618192471806</v>
      </c>
      <c r="W376" s="32">
        <v>793.13884791216401</v>
      </c>
      <c r="X376" s="32">
        <v>773.12474467101049</v>
      </c>
      <c r="Y376" s="32">
        <v>738.58364562177417</v>
      </c>
      <c r="Z376" s="32">
        <v>648.45813512235543</v>
      </c>
      <c r="AA376" s="32">
        <v>13833.702434547198</v>
      </c>
      <c r="AB376" s="32">
        <v>13833.702434547198</v>
      </c>
      <c r="AC376" s="32">
        <v>13833.702434547196</v>
      </c>
      <c r="AD376" s="32">
        <v>20262.42603622258</v>
      </c>
      <c r="AE376" s="32">
        <v>23684.6356788464</v>
      </c>
      <c r="AF376" s="32">
        <v>25494.460776378983</v>
      </c>
      <c r="AG376" s="32">
        <v>573.30973119571956</v>
      </c>
      <c r="AH376" s="32">
        <v>552.06766990931317</v>
      </c>
      <c r="AI376" s="32">
        <v>554.08090476403652</v>
      </c>
      <c r="AJ376" s="32">
        <v>568.29381818767513</v>
      </c>
      <c r="AK376" s="32">
        <v>353.91473300365368</v>
      </c>
      <c r="AL376" s="32">
        <v>322.60739994513443</v>
      </c>
      <c r="AM376" s="32">
        <v>469.45991340603297</v>
      </c>
      <c r="AN376" s="32">
        <v>1499.8756178704375</v>
      </c>
      <c r="AO376" s="32">
        <v>420.93628902310763</v>
      </c>
      <c r="AP376" s="32">
        <v>476.18726739111736</v>
      </c>
      <c r="AQ376" s="32">
        <v>383.00572530278168</v>
      </c>
      <c r="AR376" s="32">
        <v>417.45725181301287</v>
      </c>
      <c r="AS376" s="32">
        <v>674.6690694299989</v>
      </c>
      <c r="AT376" s="32">
        <v>936.79822031999868</v>
      </c>
      <c r="AU376" s="32">
        <v>728.41149298599896</v>
      </c>
      <c r="AV376" s="32">
        <v>693.01851745199997</v>
      </c>
      <c r="AW376" s="32">
        <v>708.721463349999</v>
      </c>
      <c r="AX376" s="32">
        <v>714.56377565999992</v>
      </c>
      <c r="AY376" s="32">
        <v>252.16596064999899</v>
      </c>
      <c r="AZ376" s="32">
        <v>237.142920025</v>
      </c>
      <c r="BA376" s="32">
        <v>206.16160575000001</v>
      </c>
      <c r="BB376" s="32">
        <v>183.97804847500001</v>
      </c>
      <c r="BC376" s="32">
        <v>173.4679019749999</v>
      </c>
      <c r="BD376" s="32">
        <v>163.5173648499989</v>
      </c>
    </row>
    <row r="377" spans="1:56" x14ac:dyDescent="0.3">
      <c r="A377">
        <v>2030</v>
      </c>
      <c r="B377" t="s">
        <v>924</v>
      </c>
      <c r="C377" s="32">
        <v>0</v>
      </c>
      <c r="D377" s="32">
        <v>0</v>
      </c>
      <c r="E377" s="32">
        <v>351.8678132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6472.925986807104</v>
      </c>
      <c r="P377" s="32">
        <v>5883.8125157568938</v>
      </c>
      <c r="Q377" s="32">
        <v>3226.8454688877682</v>
      </c>
      <c r="R377" s="32">
        <v>1735.5063844329482</v>
      </c>
      <c r="S377" s="32">
        <v>1907.0199246275217</v>
      </c>
      <c r="T377" s="32">
        <v>1833.4782927349909</v>
      </c>
      <c r="U377" s="32">
        <v>8375.885284683427</v>
      </c>
      <c r="V377" s="32">
        <v>8121.0322180888661</v>
      </c>
      <c r="W377" s="32">
        <v>7942.2980736159388</v>
      </c>
      <c r="X377" s="32">
        <v>8246.8336101881669</v>
      </c>
      <c r="Y377" s="32">
        <v>7776.2625413194219</v>
      </c>
      <c r="Z377" s="32">
        <v>6772.1708407870801</v>
      </c>
      <c r="AA377" s="32">
        <v>20604.3771931622</v>
      </c>
      <c r="AB377" s="32">
        <v>20604.3771931622</v>
      </c>
      <c r="AC377" s="32">
        <v>20604.377193162087</v>
      </c>
      <c r="AD377" s="32">
        <v>37264.895467287395</v>
      </c>
      <c r="AE377" s="32">
        <v>32035.850872340685</v>
      </c>
      <c r="AF377" s="32">
        <v>25164.345343325174</v>
      </c>
      <c r="AG377" s="32">
        <v>2659.4426191020875</v>
      </c>
      <c r="AH377" s="32">
        <v>2595.0985195387166</v>
      </c>
      <c r="AI377" s="32">
        <v>2711.2319785571749</v>
      </c>
      <c r="AJ377" s="32">
        <v>2645.2828278963584</v>
      </c>
      <c r="AK377" s="32">
        <v>2601.4052878701145</v>
      </c>
      <c r="AL377" s="32">
        <v>2578.9651500590462</v>
      </c>
      <c r="AM377" s="32">
        <v>8549.7209439401722</v>
      </c>
      <c r="AN377" s="32">
        <v>11738.861849155948</v>
      </c>
      <c r="AO377" s="32">
        <v>12955.903055044648</v>
      </c>
      <c r="AP377" s="32">
        <v>15105.893935416232</v>
      </c>
      <c r="AQ377" s="32">
        <v>11977.71152883271</v>
      </c>
      <c r="AR377" s="32">
        <v>10286.003938611042</v>
      </c>
      <c r="AS377" s="32">
        <v>5927.3185380319992</v>
      </c>
      <c r="AT377" s="32">
        <v>5683.5499078099992</v>
      </c>
      <c r="AU377" s="32">
        <v>6133.0295582399995</v>
      </c>
      <c r="AV377" s="32">
        <v>5922.8887508459975</v>
      </c>
      <c r="AW377" s="32">
        <v>5799.6233551559999</v>
      </c>
      <c r="AX377" s="32">
        <v>5732.0980288640003</v>
      </c>
      <c r="AY377" s="32">
        <v>2042.74614424999</v>
      </c>
      <c r="AZ377" s="32">
        <v>1859.5320662499898</v>
      </c>
      <c r="BA377" s="32">
        <v>1615.011475</v>
      </c>
      <c r="BB377" s="32">
        <v>1433.3689340000001</v>
      </c>
      <c r="BC377" s="32">
        <v>1338.5375387500001</v>
      </c>
      <c r="BD377" s="32">
        <v>1262.4309167500001</v>
      </c>
    </row>
    <row r="378" spans="1:56" x14ac:dyDescent="0.3">
      <c r="A378">
        <v>5001</v>
      </c>
      <c r="B378" t="s">
        <v>935</v>
      </c>
      <c r="C378" s="32">
        <v>51048.177508327317</v>
      </c>
      <c r="D378" s="32">
        <v>32882.638039880745</v>
      </c>
      <c r="E378" s="32">
        <v>26184.684536109431</v>
      </c>
      <c r="F378" s="32">
        <v>21730.600352578054</v>
      </c>
      <c r="G378" s="32">
        <v>21945.742558476937</v>
      </c>
      <c r="H378" s="32">
        <v>21780.284076410564</v>
      </c>
      <c r="I378" s="32">
        <v>151780.43076790014</v>
      </c>
      <c r="J378" s="32">
        <v>89152.409063653409</v>
      </c>
      <c r="K378" s="32">
        <v>92172.51971584429</v>
      </c>
      <c r="L378" s="32">
        <v>77727.474361062326</v>
      </c>
      <c r="M378" s="32">
        <v>125698.71081707902</v>
      </c>
      <c r="N378" s="32">
        <v>118595.18790528184</v>
      </c>
      <c r="O378" s="32">
        <v>31295.426082261158</v>
      </c>
      <c r="P378" s="32">
        <v>28510.140194713931</v>
      </c>
      <c r="Q378" s="32">
        <v>28759.364099360722</v>
      </c>
      <c r="R378" s="32">
        <v>21259.16796135185</v>
      </c>
      <c r="S378" s="32">
        <v>20180.475580450224</v>
      </c>
      <c r="T378" s="32">
        <v>20708.046903174825</v>
      </c>
      <c r="U378" s="32">
        <v>188317.3332756031</v>
      </c>
      <c r="V378" s="32">
        <v>190201.4971767012</v>
      </c>
      <c r="W378" s="32">
        <v>183479.8211039934</v>
      </c>
      <c r="X378" s="32">
        <v>174360.98036947096</v>
      </c>
      <c r="Y378" s="32">
        <v>163899.56193430553</v>
      </c>
      <c r="Z378" s="32">
        <v>145522.02808223313</v>
      </c>
      <c r="AA378" s="32">
        <v>29601.232042910098</v>
      </c>
      <c r="AB378" s="32">
        <v>29601.232042910098</v>
      </c>
      <c r="AC378" s="32">
        <v>29601.232042910095</v>
      </c>
      <c r="AD378" s="32">
        <v>29936.036208410391</v>
      </c>
      <c r="AE378" s="32">
        <v>33017.71124170049</v>
      </c>
      <c r="AF378" s="32">
        <v>32631.38396441899</v>
      </c>
      <c r="AG378" s="32">
        <v>1.0807896783769599</v>
      </c>
      <c r="AH378" s="32">
        <v>2.1824527398559903</v>
      </c>
      <c r="AI378" s="32">
        <v>7.5574490179126306</v>
      </c>
      <c r="AJ378" s="32">
        <v>7.3197843471247896</v>
      </c>
      <c r="AK378" s="32">
        <v>3.3613185153862699</v>
      </c>
      <c r="AL378" s="32">
        <v>1.7991163594633601</v>
      </c>
      <c r="AM378" s="32">
        <v>66615.142795322361</v>
      </c>
      <c r="AN378" s="32">
        <v>58242.906959674969</v>
      </c>
      <c r="AO378" s="32">
        <v>82854.511836125763</v>
      </c>
      <c r="AP378" s="32">
        <v>85306.019976406271</v>
      </c>
      <c r="AQ378" s="32">
        <v>89351.539385644646</v>
      </c>
      <c r="AR378" s="32">
        <v>93197.504041209701</v>
      </c>
      <c r="AS378" s="32">
        <v>15040.338200891989</v>
      </c>
      <c r="AT378" s="32">
        <v>13429.819278359999</v>
      </c>
      <c r="AU378" s="32">
        <v>13312.106364933999</v>
      </c>
      <c r="AV378" s="32">
        <v>12814.558335973979</v>
      </c>
      <c r="AW378" s="32">
        <v>12968.71773084599</v>
      </c>
      <c r="AX378" s="32">
        <v>12983.82889884997</v>
      </c>
      <c r="AY378" s="32">
        <v>32974.090466937916</v>
      </c>
      <c r="AZ378" s="32">
        <v>26194.621665742659</v>
      </c>
      <c r="BA378" s="32">
        <v>28308.604460221639</v>
      </c>
      <c r="BB378" s="32">
        <v>25302.809317407391</v>
      </c>
      <c r="BC378" s="32">
        <v>23956.195595673264</v>
      </c>
      <c r="BD378" s="32">
        <v>23651.484011841247</v>
      </c>
    </row>
    <row r="379" spans="1:56" x14ac:dyDescent="0.3">
      <c r="A379">
        <v>5004</v>
      </c>
      <c r="B379" t="s">
        <v>898</v>
      </c>
      <c r="C379" s="32">
        <v>2599.2341486944001</v>
      </c>
      <c r="D379" s="32">
        <v>2024.693182</v>
      </c>
      <c r="E379" s="32">
        <v>2162.0830100699977</v>
      </c>
      <c r="F379" s="32">
        <v>2323.6486935840003</v>
      </c>
      <c r="G379" s="32">
        <v>1282.12681232</v>
      </c>
      <c r="H379" s="32">
        <v>5797.6386297749996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3441.7160377683103</v>
      </c>
      <c r="P379" s="32">
        <v>3004.0446130536607</v>
      </c>
      <c r="Q379" s="32">
        <v>2012.665515040859</v>
      </c>
      <c r="R379" s="32">
        <v>1789.1190452306855</v>
      </c>
      <c r="S379" s="32">
        <v>1615.8036763517027</v>
      </c>
      <c r="T379" s="32">
        <v>1651.0160062478099</v>
      </c>
      <c r="U379" s="32">
        <v>31552.969690190748</v>
      </c>
      <c r="V379" s="32">
        <v>31503.077633166715</v>
      </c>
      <c r="W379" s="32">
        <v>31520.317165359538</v>
      </c>
      <c r="X379" s="32">
        <v>31499.31336022673</v>
      </c>
      <c r="Y379" s="32">
        <v>30388.229718060316</v>
      </c>
      <c r="Z379" s="32">
        <v>26920.094070887058</v>
      </c>
      <c r="AA379" s="32">
        <v>309.42515823969899</v>
      </c>
      <c r="AB379" s="32">
        <v>309.42515823969899</v>
      </c>
      <c r="AC379" s="32">
        <v>309.42515823969899</v>
      </c>
      <c r="AD379" s="32">
        <v>363.86706913029991</v>
      </c>
      <c r="AE379" s="32">
        <v>314.40552118109986</v>
      </c>
      <c r="AF379" s="32">
        <v>376.03040185320003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7682.0002819218307</v>
      </c>
      <c r="AN379" s="32">
        <v>6160.1471097465646</v>
      </c>
      <c r="AO379" s="32">
        <v>4775.3291046379227</v>
      </c>
      <c r="AP379" s="32">
        <v>5131.9172572353227</v>
      </c>
      <c r="AQ379" s="32">
        <v>5639.8185415878634</v>
      </c>
      <c r="AR379" s="32">
        <v>5457.212214789477</v>
      </c>
      <c r="AS379" s="32">
        <v>62999.33434431989</v>
      </c>
      <c r="AT379" s="32">
        <v>63318.880287659893</v>
      </c>
      <c r="AU379" s="32">
        <v>65815.773543379779</v>
      </c>
      <c r="AV379" s="32">
        <v>67676.671925219795</v>
      </c>
      <c r="AW379" s="32">
        <v>69573.116992259689</v>
      </c>
      <c r="AX379" s="32">
        <v>69840.622590479805</v>
      </c>
      <c r="AY379" s="32">
        <v>4555.4216507300107</v>
      </c>
      <c r="AZ379" s="32">
        <v>4544.5190817129296</v>
      </c>
      <c r="BA379" s="32">
        <v>4291.7349446044536</v>
      </c>
      <c r="BB379" s="32">
        <v>4114.3108801818507</v>
      </c>
      <c r="BC379" s="32">
        <v>3656.8601064211812</v>
      </c>
      <c r="BD379" s="32">
        <v>3688.4756289211914</v>
      </c>
    </row>
    <row r="380" spans="1:56" x14ac:dyDescent="0.3">
      <c r="A380">
        <v>5005</v>
      </c>
      <c r="B380" t="s">
        <v>796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74.221821884926527</v>
      </c>
      <c r="L380" s="32">
        <v>174.35296165025488</v>
      </c>
      <c r="M380" s="32">
        <v>736.56029996098266</v>
      </c>
      <c r="N380" s="32">
        <v>487.72817638535486</v>
      </c>
      <c r="O380" s="32">
        <v>3133.3652571851303</v>
      </c>
      <c r="P380" s="32">
        <v>2696.5296529752836</v>
      </c>
      <c r="Q380" s="32">
        <v>2614.1860854080255</v>
      </c>
      <c r="R380" s="32">
        <v>1177.4386546896378</v>
      </c>
      <c r="S380" s="32">
        <v>824.5284266509268</v>
      </c>
      <c r="T380" s="32">
        <v>945.49129055105652</v>
      </c>
      <c r="U380" s="32">
        <v>9387.058240346023</v>
      </c>
      <c r="V380" s="32">
        <v>9189.1627981948441</v>
      </c>
      <c r="W380" s="32">
        <v>8975.0814993422555</v>
      </c>
      <c r="X380" s="32">
        <v>8820.9073434599632</v>
      </c>
      <c r="Y380" s="32">
        <v>8647.0368700622803</v>
      </c>
      <c r="Z380" s="32">
        <v>7654.951373362901</v>
      </c>
      <c r="AA380" s="32">
        <v>2337.1827088822902</v>
      </c>
      <c r="AB380" s="32">
        <v>2337.1827088822902</v>
      </c>
      <c r="AC380" s="32">
        <v>2337.1827088822997</v>
      </c>
      <c r="AD380" s="32">
        <v>2661.3101220681965</v>
      </c>
      <c r="AE380" s="32">
        <v>2766.0744550263985</v>
      </c>
      <c r="AF380" s="32">
        <v>2850.7342855267989</v>
      </c>
      <c r="AG380" s="32">
        <v>432.54352948110534</v>
      </c>
      <c r="AH380" s="32">
        <v>437.29124499016029</v>
      </c>
      <c r="AI380" s="32">
        <v>458.38039487713814</v>
      </c>
      <c r="AJ380" s="32">
        <v>462.80628159158709</v>
      </c>
      <c r="AK380" s="32">
        <v>432.74088875498711</v>
      </c>
      <c r="AL380" s="32">
        <v>329.47581906335483</v>
      </c>
      <c r="AM380" s="32">
        <v>2854.3110956177338</v>
      </c>
      <c r="AN380" s="32">
        <v>3852.0429607570227</v>
      </c>
      <c r="AO380" s="32">
        <v>3121.9213455966478</v>
      </c>
      <c r="AP380" s="32">
        <v>1729.733791605857</v>
      </c>
      <c r="AQ380" s="32">
        <v>1864.4045337805949</v>
      </c>
      <c r="AR380" s="32">
        <v>1986.578231154569</v>
      </c>
      <c r="AS380" s="32">
        <v>7603.0922707499894</v>
      </c>
      <c r="AT380" s="32">
        <v>7405.3749866039789</v>
      </c>
      <c r="AU380" s="32">
        <v>7828.6666992439896</v>
      </c>
      <c r="AV380" s="32">
        <v>7172.8826050839989</v>
      </c>
      <c r="AW380" s="32">
        <v>7082.5094727419801</v>
      </c>
      <c r="AX380" s="32">
        <v>7026.8211342199993</v>
      </c>
      <c r="AY380" s="32">
        <v>2555.3375167102995</v>
      </c>
      <c r="AZ380" s="32">
        <v>2408.0153001308249</v>
      </c>
      <c r="BA380" s="32">
        <v>2288.123617106522</v>
      </c>
      <c r="BB380" s="32">
        <v>2149.9035880308602</v>
      </c>
      <c r="BC380" s="32">
        <v>2104.3672427877705</v>
      </c>
      <c r="BD380" s="32">
        <v>2046.7172727877805</v>
      </c>
    </row>
    <row r="381" spans="1:56" x14ac:dyDescent="0.3">
      <c r="A381">
        <v>5011</v>
      </c>
      <c r="B381" t="s">
        <v>698</v>
      </c>
      <c r="C381" s="32">
        <v>115335.7</v>
      </c>
      <c r="D381" s="32">
        <v>290702.7</v>
      </c>
      <c r="E381" s="32">
        <v>287976.4014963638</v>
      </c>
      <c r="F381" s="32">
        <v>257185.9799707293</v>
      </c>
      <c r="G381" s="32">
        <v>256654.13243014479</v>
      </c>
      <c r="H381" s="32">
        <v>248970.93214071682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1211.8941669740252</v>
      </c>
      <c r="P381" s="32">
        <v>2050.3452647065324</v>
      </c>
      <c r="Q381" s="32">
        <v>1411.3272179729231</v>
      </c>
      <c r="R381" s="32">
        <v>985.26322256297556</v>
      </c>
      <c r="S381" s="32">
        <v>792.69282064006063</v>
      </c>
      <c r="T381" s="32">
        <v>460.2851823855928</v>
      </c>
      <c r="U381" s="32">
        <v>8253.0417327749601</v>
      </c>
      <c r="V381" s="32">
        <v>8187.7279598224668</v>
      </c>
      <c r="W381" s="32">
        <v>8130.5727033490512</v>
      </c>
      <c r="X381" s="32">
        <v>8353.190476599435</v>
      </c>
      <c r="Y381" s="32">
        <v>7890.9407776507569</v>
      </c>
      <c r="Z381" s="32">
        <v>6962.3330593493074</v>
      </c>
      <c r="AA381" s="32">
        <v>7102.1336532034902</v>
      </c>
      <c r="AB381" s="32">
        <v>7102.1336532034902</v>
      </c>
      <c r="AC381" s="32">
        <v>7102.1336532034957</v>
      </c>
      <c r="AD381" s="32">
        <v>7218.5326308866861</v>
      </c>
      <c r="AE381" s="32">
        <v>7588.0849774946846</v>
      </c>
      <c r="AF381" s="32">
        <v>7956.2677247775828</v>
      </c>
      <c r="AG381" s="32">
        <v>0</v>
      </c>
      <c r="AH381" s="32">
        <v>0</v>
      </c>
      <c r="AI381" s="32">
        <v>0</v>
      </c>
      <c r="AJ381" s="32">
        <v>0</v>
      </c>
      <c r="AK381" s="32">
        <v>0</v>
      </c>
      <c r="AL381" s="32">
        <v>0</v>
      </c>
      <c r="AM381" s="32">
        <v>1760.7862422639002</v>
      </c>
      <c r="AN381" s="32">
        <v>3937.0812929383078</v>
      </c>
      <c r="AO381" s="32">
        <v>5219.2443730459818</v>
      </c>
      <c r="AP381" s="32">
        <v>5324.303269166564</v>
      </c>
      <c r="AQ381" s="32">
        <v>5924.674377383416</v>
      </c>
      <c r="AR381" s="32">
        <v>6182.0445038952003</v>
      </c>
      <c r="AS381" s="32">
        <v>9554.4628085299883</v>
      </c>
      <c r="AT381" s="32">
        <v>9477.5524640099793</v>
      </c>
      <c r="AU381" s="32">
        <v>9939.3550335499986</v>
      </c>
      <c r="AV381" s="32">
        <v>10342.90171142999</v>
      </c>
      <c r="AW381" s="32">
        <v>10854.884490497978</v>
      </c>
      <c r="AX381" s="32">
        <v>10856.861426885989</v>
      </c>
      <c r="AY381" s="32">
        <v>714.30613303762539</v>
      </c>
      <c r="AZ381" s="32">
        <v>649.0097656741807</v>
      </c>
      <c r="BA381" s="32">
        <v>557.62624135792032</v>
      </c>
      <c r="BB381" s="32">
        <v>492.08257193761591</v>
      </c>
      <c r="BC381" s="32">
        <v>455.96969827410641</v>
      </c>
      <c r="BD381" s="32">
        <v>428.51716777410644</v>
      </c>
    </row>
    <row r="382" spans="1:56" x14ac:dyDescent="0.3">
      <c r="A382">
        <v>5012</v>
      </c>
      <c r="B382" t="s">
        <v>886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206.8562079530443</v>
      </c>
      <c r="P382" s="32">
        <v>177.71516839743003</v>
      </c>
      <c r="Q382" s="32">
        <v>152.49926473586518</v>
      </c>
      <c r="R382" s="32">
        <v>154.74431646725213</v>
      </c>
      <c r="S382" s="32">
        <v>121.14842818170611</v>
      </c>
      <c r="T382" s="32">
        <v>179.63576553615741</v>
      </c>
      <c r="U382" s="32">
        <v>5377.1710664040702</v>
      </c>
      <c r="V382" s="32">
        <v>5362.0641801156562</v>
      </c>
      <c r="W382" s="32">
        <v>5282.1645746529975</v>
      </c>
      <c r="X382" s="32">
        <v>5167.6999006580627</v>
      </c>
      <c r="Y382" s="32">
        <v>4911.0918711057529</v>
      </c>
      <c r="Z382" s="32">
        <v>4301.5077892427144</v>
      </c>
      <c r="AA382" s="32">
        <v>4379.5276643362904</v>
      </c>
      <c r="AB382" s="32">
        <v>4379.5276643362904</v>
      </c>
      <c r="AC382" s="32">
        <v>4379.5276643362868</v>
      </c>
      <c r="AD382" s="32">
        <v>4843.9456056586987</v>
      </c>
      <c r="AE382" s="32">
        <v>5209.3417196085875</v>
      </c>
      <c r="AF382" s="32">
        <v>5363.1026491268858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0</v>
      </c>
      <c r="AM382" s="32">
        <v>1200.6942237864901</v>
      </c>
      <c r="AN382" s="32">
        <v>1076.5743158204998</v>
      </c>
      <c r="AO382" s="32">
        <v>956.01136602357781</v>
      </c>
      <c r="AP382" s="32">
        <v>1159.2935395500863</v>
      </c>
      <c r="AQ382" s="32">
        <v>994.61856998653809</v>
      </c>
      <c r="AR382" s="32">
        <v>724.54468114291114</v>
      </c>
      <c r="AS382" s="32">
        <v>6132.2205417119985</v>
      </c>
      <c r="AT382" s="32">
        <v>5978.6159815839892</v>
      </c>
      <c r="AU382" s="32">
        <v>6056.6815179759988</v>
      </c>
      <c r="AV382" s="32">
        <v>6306.2017313080005</v>
      </c>
      <c r="AW382" s="32">
        <v>6787.9824837219894</v>
      </c>
      <c r="AX382" s="32">
        <v>6984.1403739519801</v>
      </c>
      <c r="AY382" s="32">
        <v>170.10217082312522</v>
      </c>
      <c r="AZ382" s="32">
        <v>154.52525451992989</v>
      </c>
      <c r="BA382" s="32">
        <v>132.51293061821394</v>
      </c>
      <c r="BB382" s="32">
        <v>117.28058915159433</v>
      </c>
      <c r="BC382" s="32">
        <v>108.55667618092033</v>
      </c>
      <c r="BD382" s="32">
        <v>101.96538668092043</v>
      </c>
    </row>
    <row r="383" spans="1:56" x14ac:dyDescent="0.3">
      <c r="A383">
        <v>5013</v>
      </c>
      <c r="B383" t="s">
        <v>703</v>
      </c>
      <c r="C383" s="32">
        <v>0</v>
      </c>
      <c r="D383" s="32">
        <v>26.180717665200003</v>
      </c>
      <c r="E383" s="32">
        <v>9.2243108275999912</v>
      </c>
      <c r="F383" s="32">
        <v>11.79742484</v>
      </c>
      <c r="G383" s="32">
        <v>8.7492253408000007</v>
      </c>
      <c r="H383" s="32">
        <v>9.9512872772000005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612.4416616374358</v>
      </c>
      <c r="P383" s="32">
        <v>618.64900152801931</v>
      </c>
      <c r="Q383" s="32">
        <v>427.93272085983108</v>
      </c>
      <c r="R383" s="32">
        <v>427.36415490952288</v>
      </c>
      <c r="S383" s="32">
        <v>539.79535284622602</v>
      </c>
      <c r="T383" s="32">
        <v>529.81123707562597</v>
      </c>
      <c r="U383" s="32">
        <v>6667.6877598700112</v>
      </c>
      <c r="V383" s="32">
        <v>6503.0553257413903</v>
      </c>
      <c r="W383" s="32">
        <v>6377.0158010469295</v>
      </c>
      <c r="X383" s="32">
        <v>6330.3179356684122</v>
      </c>
      <c r="Y383" s="32">
        <v>6114.1638785799069</v>
      </c>
      <c r="Z383" s="32">
        <v>5361.0110261489617</v>
      </c>
      <c r="AA383" s="32">
        <v>18095.149358512102</v>
      </c>
      <c r="AB383" s="32">
        <v>18095.149358512102</v>
      </c>
      <c r="AC383" s="32">
        <v>18095.149358512084</v>
      </c>
      <c r="AD383" s="32">
        <v>18310.573792368985</v>
      </c>
      <c r="AE383" s="32">
        <v>18630.829414921576</v>
      </c>
      <c r="AF383" s="32">
        <v>20295.222753446687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2291.1549947014901</v>
      </c>
      <c r="AN383" s="32">
        <v>2147.1247619934993</v>
      </c>
      <c r="AO383" s="32">
        <v>2502.7856434761134</v>
      </c>
      <c r="AP383" s="32">
        <v>1630.679911561012</v>
      </c>
      <c r="AQ383" s="32">
        <v>789.32022148651708</v>
      </c>
      <c r="AR383" s="32">
        <v>594.03770118617638</v>
      </c>
      <c r="AS383" s="32">
        <v>7533.2129560179783</v>
      </c>
      <c r="AT383" s="32">
        <v>6877.8424901079998</v>
      </c>
      <c r="AU383" s="32">
        <v>6780.1886607799979</v>
      </c>
      <c r="AV383" s="32">
        <v>7066.9096856279884</v>
      </c>
      <c r="AW383" s="32">
        <v>6833.3569863659877</v>
      </c>
      <c r="AX383" s="32">
        <v>6817.9523957299889</v>
      </c>
      <c r="AY383" s="32">
        <v>1682.581411509474</v>
      </c>
      <c r="AZ383" s="32">
        <v>1508.3489519693978</v>
      </c>
      <c r="BA383" s="32">
        <v>1882.565916112166</v>
      </c>
      <c r="BB383" s="32">
        <v>1237.3121695074642</v>
      </c>
      <c r="BC383" s="32">
        <v>1250.5527249133058</v>
      </c>
      <c r="BD383" s="32">
        <v>1416.2770424133048</v>
      </c>
    </row>
    <row r="384" spans="1:56" x14ac:dyDescent="0.3">
      <c r="A384">
        <v>5014</v>
      </c>
      <c r="B384" t="s">
        <v>661</v>
      </c>
      <c r="C384" s="32">
        <v>0</v>
      </c>
      <c r="D384" s="32">
        <v>0</v>
      </c>
      <c r="E384" s="32">
        <v>2407.3123659999897</v>
      </c>
      <c r="F384" s="32">
        <v>0</v>
      </c>
      <c r="G384" s="32">
        <v>1863.4220187499898</v>
      </c>
      <c r="H384" s="32">
        <v>601.42666000000008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599.09434161728075</v>
      </c>
      <c r="P384" s="32">
        <v>572.05258829584056</v>
      </c>
      <c r="Q384" s="32">
        <v>441.56683090103246</v>
      </c>
      <c r="R384" s="32">
        <v>423.07432956415249</v>
      </c>
      <c r="S384" s="32">
        <v>420.01669589842948</v>
      </c>
      <c r="T384" s="32">
        <v>510.76454272447472</v>
      </c>
      <c r="U384" s="32">
        <v>4405.8989802039705</v>
      </c>
      <c r="V384" s="32">
        <v>4380.0679617598371</v>
      </c>
      <c r="W384" s="32">
        <v>4376.8403065530838</v>
      </c>
      <c r="X384" s="32">
        <v>4293.0375527663455</v>
      </c>
      <c r="Y384" s="32">
        <v>4034.0546467879576</v>
      </c>
      <c r="Z384" s="32">
        <v>3602.866920788415</v>
      </c>
      <c r="AA384" s="32">
        <v>21943.369587273002</v>
      </c>
      <c r="AB384" s="32">
        <v>21943.369587273002</v>
      </c>
      <c r="AC384" s="32">
        <v>21943.369587273086</v>
      </c>
      <c r="AD384" s="32">
        <v>24102.663917648275</v>
      </c>
      <c r="AE384" s="32">
        <v>24933.037704836774</v>
      </c>
      <c r="AF384" s="32">
        <v>26732.147761186559</v>
      </c>
      <c r="AG384" s="32">
        <v>0.16190759605859997</v>
      </c>
      <c r="AH384" s="32">
        <v>0.1202790731646</v>
      </c>
      <c r="AI384" s="32">
        <v>0.62186172364400005</v>
      </c>
      <c r="AJ384" s="32">
        <v>1.08051772864E-2</v>
      </c>
      <c r="AK384" s="32">
        <v>1.6465234973348548</v>
      </c>
      <c r="AL384" s="32">
        <v>1.427301024658415</v>
      </c>
      <c r="AM384" s="32">
        <v>1564.7777781629998</v>
      </c>
      <c r="AN384" s="32">
        <v>3524.2155216022898</v>
      </c>
      <c r="AO384" s="32">
        <v>4056.0127284996001</v>
      </c>
      <c r="AP384" s="32">
        <v>5894.7954864221301</v>
      </c>
      <c r="AQ384" s="32">
        <v>5752.5043830676232</v>
      </c>
      <c r="AR384" s="32">
        <v>4408.5958229179741</v>
      </c>
      <c r="AS384" s="32">
        <v>4972.6138412609989</v>
      </c>
      <c r="AT384" s="32">
        <v>5045.6608536499889</v>
      </c>
      <c r="AU384" s="32">
        <v>4576.843886147999</v>
      </c>
      <c r="AV384" s="32">
        <v>4979.8744381729884</v>
      </c>
      <c r="AW384" s="32">
        <v>4861.05121267699</v>
      </c>
      <c r="AX384" s="32">
        <v>4949.861437526979</v>
      </c>
      <c r="AY384" s="32">
        <v>1675.7412809541804</v>
      </c>
      <c r="AZ384" s="32">
        <v>1772.5546151842309</v>
      </c>
      <c r="BA384" s="32">
        <v>1443.4466540302815</v>
      </c>
      <c r="BB384" s="32">
        <v>1456.8838917473806</v>
      </c>
      <c r="BC384" s="32">
        <v>1485.8769294954973</v>
      </c>
      <c r="BD384" s="32">
        <v>1638.8420447454885</v>
      </c>
    </row>
    <row r="385" spans="1:56" x14ac:dyDescent="0.3">
      <c r="A385">
        <v>5015</v>
      </c>
      <c r="B385" t="s">
        <v>982</v>
      </c>
      <c r="C385" s="32">
        <v>0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2031.8079289802877</v>
      </c>
      <c r="P385" s="32">
        <v>8293.4641719464835</v>
      </c>
      <c r="Q385" s="32">
        <v>2143.4589313154906</v>
      </c>
      <c r="R385" s="32">
        <v>308.83995355732901</v>
      </c>
      <c r="S385" s="32">
        <v>2064.3011002819726</v>
      </c>
      <c r="T385" s="32">
        <v>335.55665770930938</v>
      </c>
      <c r="U385" s="32">
        <v>2436.8227139043961</v>
      </c>
      <c r="V385" s="32">
        <v>2376.7801228515013</v>
      </c>
      <c r="W385" s="32">
        <v>2341.6134435303488</v>
      </c>
      <c r="X385" s="32">
        <v>2280.6400235644833</v>
      </c>
      <c r="Y385" s="32">
        <v>2155.8748381891774</v>
      </c>
      <c r="Z385" s="32">
        <v>1934.5917691538589</v>
      </c>
      <c r="AA385" s="32">
        <v>12176.939940186898</v>
      </c>
      <c r="AB385" s="32">
        <v>12176.939940186898</v>
      </c>
      <c r="AC385" s="32">
        <v>12176.939940186898</v>
      </c>
      <c r="AD385" s="32">
        <v>14559.832682191975</v>
      </c>
      <c r="AE385" s="32">
        <v>14258.62667177388</v>
      </c>
      <c r="AF385" s="32">
        <v>14641.663359818991</v>
      </c>
      <c r="AG385" s="32">
        <v>106.24050886039957</v>
      </c>
      <c r="AH385" s="32">
        <v>91.363463619030455</v>
      </c>
      <c r="AI385" s="32">
        <v>119.29274370019056</v>
      </c>
      <c r="AJ385" s="32">
        <v>146.15405398883181</v>
      </c>
      <c r="AK385" s="32">
        <v>133.64354345312634</v>
      </c>
      <c r="AL385" s="32">
        <v>61.088309644081683</v>
      </c>
      <c r="AM385" s="32">
        <v>7026.6789664694215</v>
      </c>
      <c r="AN385" s="32">
        <v>14790.170559236993</v>
      </c>
      <c r="AO385" s="32">
        <v>10647.259907432473</v>
      </c>
      <c r="AP385" s="32">
        <v>912.04930457383307</v>
      </c>
      <c r="AQ385" s="32">
        <v>4780.7208456769395</v>
      </c>
      <c r="AR385" s="32">
        <v>1077.6540911555078</v>
      </c>
      <c r="AS385" s="32">
        <v>14188.76700680198</v>
      </c>
      <c r="AT385" s="32">
        <v>12659.996786055979</v>
      </c>
      <c r="AU385" s="32">
        <v>13052.96724952198</v>
      </c>
      <c r="AV385" s="32">
        <v>13547.54046082997</v>
      </c>
      <c r="AW385" s="32">
        <v>13269.378560967989</v>
      </c>
      <c r="AX385" s="32">
        <v>13272.238466435971</v>
      </c>
      <c r="AY385" s="32">
        <v>1205.36909716988</v>
      </c>
      <c r="AZ385" s="32">
        <v>1098.5684414083078</v>
      </c>
      <c r="BA385" s="32">
        <v>943.05009430940004</v>
      </c>
      <c r="BB385" s="32">
        <v>815.88161155330465</v>
      </c>
      <c r="BC385" s="32">
        <v>827.73837495322528</v>
      </c>
      <c r="BD385" s="32">
        <v>1083.7901192032264</v>
      </c>
    </row>
    <row r="386" spans="1:56" x14ac:dyDescent="0.3">
      <c r="A386">
        <v>5016</v>
      </c>
      <c r="B386" t="s">
        <v>577</v>
      </c>
      <c r="C386" s="32">
        <v>267.63486369999998</v>
      </c>
      <c r="D386" s="32">
        <v>520.80538123999997</v>
      </c>
      <c r="E386" s="32">
        <v>256.35652318499996</v>
      </c>
      <c r="F386" s="32">
        <v>488.80181222999897</v>
      </c>
      <c r="G386" s="32">
        <v>420.99866200000002</v>
      </c>
      <c r="H386" s="32">
        <v>792.37962455000002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515.58164110191626</v>
      </c>
      <c r="P386" s="32">
        <v>371.19513472645377</v>
      </c>
      <c r="Q386" s="32">
        <v>227.41816695339779</v>
      </c>
      <c r="R386" s="32">
        <v>278.9429279026408</v>
      </c>
      <c r="S386" s="32">
        <v>162.02682726102998</v>
      </c>
      <c r="T386" s="32">
        <v>217.8462138765675</v>
      </c>
      <c r="U386" s="32">
        <v>1672.1898529777288</v>
      </c>
      <c r="V386" s="32">
        <v>1638.1068716109678</v>
      </c>
      <c r="W386" s="32">
        <v>1602.6048827788331</v>
      </c>
      <c r="X386" s="32">
        <v>1579.4217895422862</v>
      </c>
      <c r="Y386" s="32">
        <v>1491.2703882475337</v>
      </c>
      <c r="Z386" s="32">
        <v>1306.460693490762</v>
      </c>
      <c r="AA386" s="32">
        <v>15008.696955666001</v>
      </c>
      <c r="AB386" s="32">
        <v>15008.696955666001</v>
      </c>
      <c r="AC386" s="32">
        <v>15008.696955665993</v>
      </c>
      <c r="AD386" s="32">
        <v>14988.545931435094</v>
      </c>
      <c r="AE386" s="32">
        <v>15600.577484576694</v>
      </c>
      <c r="AF386" s="32">
        <v>16231.066268413389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875.35018904849994</v>
      </c>
      <c r="AN386" s="32">
        <v>800.82273992880005</v>
      </c>
      <c r="AO386" s="32">
        <v>855.91295736368022</v>
      </c>
      <c r="AP386" s="32">
        <v>355.33666696846149</v>
      </c>
      <c r="AQ386" s="32">
        <v>326.39155827147908</v>
      </c>
      <c r="AR386" s="32">
        <v>358.9312597853019</v>
      </c>
      <c r="AS386" s="32">
        <v>9421.2202972339801</v>
      </c>
      <c r="AT386" s="32">
        <v>9032.6162280459903</v>
      </c>
      <c r="AU386" s="32">
        <v>9695.6367753799896</v>
      </c>
      <c r="AV386" s="32">
        <v>9956.6772593559908</v>
      </c>
      <c r="AW386" s="32">
        <v>10281.712550463979</v>
      </c>
      <c r="AX386" s="32">
        <v>10095.85621685598</v>
      </c>
      <c r="AY386" s="32">
        <v>315.16489197069427</v>
      </c>
      <c r="AZ386" s="32">
        <v>289.45528493695451</v>
      </c>
      <c r="BA386" s="32">
        <v>255.18024019823912</v>
      </c>
      <c r="BB386" s="32">
        <v>229.86296139215955</v>
      </c>
      <c r="BC386" s="32">
        <v>216.0290492521757</v>
      </c>
      <c r="BD386" s="32">
        <v>205.2436680771757</v>
      </c>
    </row>
    <row r="387" spans="1:56" x14ac:dyDescent="0.3">
      <c r="A387">
        <v>5017</v>
      </c>
      <c r="B387" t="s">
        <v>608</v>
      </c>
      <c r="C387" s="32">
        <v>16559.762163039999</v>
      </c>
      <c r="D387" s="32">
        <v>8916.7252824000007</v>
      </c>
      <c r="E387" s="32">
        <v>2246.39445148</v>
      </c>
      <c r="F387" s="32">
        <v>15089.042339978347</v>
      </c>
      <c r="G387" s="32">
        <v>16638.019109535035</v>
      </c>
      <c r="H387" s="32">
        <v>23798.961300437793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575.21214945315114</v>
      </c>
      <c r="P387" s="32">
        <v>512.06321362900087</v>
      </c>
      <c r="Q387" s="32">
        <v>412.00473566468389</v>
      </c>
      <c r="R387" s="32">
        <v>372.73392472298337</v>
      </c>
      <c r="S387" s="32">
        <v>328.87286573900508</v>
      </c>
      <c r="T387" s="32">
        <v>408.29086523309394</v>
      </c>
      <c r="U387" s="32">
        <v>4547.9826346302971</v>
      </c>
      <c r="V387" s="32">
        <v>4430.0231518142564</v>
      </c>
      <c r="W387" s="32">
        <v>4364.0423635853431</v>
      </c>
      <c r="X387" s="32">
        <v>4282.5329611914995</v>
      </c>
      <c r="Y387" s="32">
        <v>4039.3709723963402</v>
      </c>
      <c r="Z387" s="32">
        <v>3593.7000404318278</v>
      </c>
      <c r="AA387" s="32">
        <v>14039.683988811699</v>
      </c>
      <c r="AB387" s="32">
        <v>14039.683988811699</v>
      </c>
      <c r="AC387" s="32">
        <v>14039.683988811785</v>
      </c>
      <c r="AD387" s="32">
        <v>17534.195090538495</v>
      </c>
      <c r="AE387" s="32">
        <v>16748.818972737779</v>
      </c>
      <c r="AF387" s="32">
        <v>18299.331404321179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804.26775354870006</v>
      </c>
      <c r="AN387" s="32">
        <v>990.687923102799</v>
      </c>
      <c r="AO387" s="32">
        <v>565.13916971324352</v>
      </c>
      <c r="AP387" s="32">
        <v>481.30707441645353</v>
      </c>
      <c r="AQ387" s="32">
        <v>487.50967841801327</v>
      </c>
      <c r="AR387" s="32">
        <v>516.72508302078086</v>
      </c>
      <c r="AS387" s="32">
        <v>17198.212222147991</v>
      </c>
      <c r="AT387" s="32">
        <v>16082.41890637399</v>
      </c>
      <c r="AU387" s="32">
        <v>16129.86046634199</v>
      </c>
      <c r="AV387" s="32">
        <v>16615.209520857992</v>
      </c>
      <c r="AW387" s="32">
        <v>16669.217414825987</v>
      </c>
      <c r="AX387" s="32">
        <v>16604.280863469983</v>
      </c>
      <c r="AY387" s="32">
        <v>99.119131617247021</v>
      </c>
      <c r="AZ387" s="32">
        <v>94.796993367501585</v>
      </c>
      <c r="BA387" s="32">
        <v>91.468805256513392</v>
      </c>
      <c r="BB387" s="32">
        <v>87.801803781622368</v>
      </c>
      <c r="BC387" s="32">
        <v>86.42411665620169</v>
      </c>
      <c r="BD387" s="32">
        <v>84.659872006201795</v>
      </c>
    </row>
    <row r="388" spans="1:56" x14ac:dyDescent="0.3">
      <c r="A388">
        <v>5018</v>
      </c>
      <c r="B388" t="s">
        <v>990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480.59915160261971</v>
      </c>
      <c r="P388" s="32">
        <v>419.6932513484611</v>
      </c>
      <c r="Q388" s="32">
        <v>335.94075222942718</v>
      </c>
      <c r="R388" s="32">
        <v>326.78847811632551</v>
      </c>
      <c r="S388" s="32">
        <v>267.98247901542248</v>
      </c>
      <c r="T388" s="32">
        <v>356.33655823442427</v>
      </c>
      <c r="U388" s="32">
        <v>4243.6284938356766</v>
      </c>
      <c r="V388" s="32">
        <v>4218.0746279981258</v>
      </c>
      <c r="W388" s="32">
        <v>4188.0449925052508</v>
      </c>
      <c r="X388" s="32">
        <v>4168.744217739174</v>
      </c>
      <c r="Y388" s="32">
        <v>3948.3924332257047</v>
      </c>
      <c r="Z388" s="32">
        <v>3482.4780556675064</v>
      </c>
      <c r="AA388" s="32">
        <v>6259.0084654712</v>
      </c>
      <c r="AB388" s="32">
        <v>6259.0084654712</v>
      </c>
      <c r="AC388" s="32">
        <v>6259.0084654711891</v>
      </c>
      <c r="AD388" s="32">
        <v>7405.6446840943772</v>
      </c>
      <c r="AE388" s="32">
        <v>7496.528423722978</v>
      </c>
      <c r="AF388" s="32">
        <v>8395.826052473185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3473.0261745649</v>
      </c>
      <c r="AN388" s="32">
        <v>3996.7148631708988</v>
      </c>
      <c r="AO388" s="32">
        <v>4585.2201807858619</v>
      </c>
      <c r="AP388" s="32">
        <v>2251.9321383452866</v>
      </c>
      <c r="AQ388" s="32">
        <v>1579.5456868532342</v>
      </c>
      <c r="AR388" s="32">
        <v>1207.8972790707724</v>
      </c>
      <c r="AS388" s="32">
        <v>14071.18993758599</v>
      </c>
      <c r="AT388" s="32">
        <v>12971.643569102</v>
      </c>
      <c r="AU388" s="32">
        <v>13909.04590951399</v>
      </c>
      <c r="AV388" s="32">
        <v>14416.043436927979</v>
      </c>
      <c r="AW388" s="32">
        <v>14420.611905523981</v>
      </c>
      <c r="AX388" s="32">
        <v>14556.679421881981</v>
      </c>
      <c r="AY388" s="32">
        <v>724.28644618178203</v>
      </c>
      <c r="AZ388" s="32">
        <v>658.00453136992758</v>
      </c>
      <c r="BA388" s="32">
        <v>570.97424180005805</v>
      </c>
      <c r="BB388" s="32">
        <v>506.21668236726811</v>
      </c>
      <c r="BC388" s="32">
        <v>471.16252158823971</v>
      </c>
      <c r="BD388" s="32">
        <v>445.07370133823872</v>
      </c>
    </row>
    <row r="389" spans="1:56" x14ac:dyDescent="0.3">
      <c r="A389">
        <v>5019</v>
      </c>
      <c r="B389" t="s">
        <v>847</v>
      </c>
      <c r="C389" s="32">
        <v>0</v>
      </c>
      <c r="D389" s="32">
        <v>0</v>
      </c>
      <c r="E389" s="32">
        <v>0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155.05217614089901</v>
      </c>
      <c r="P389" s="32">
        <v>147.82375688630199</v>
      </c>
      <c r="Q389" s="32">
        <v>116.57228461542691</v>
      </c>
      <c r="R389" s="32">
        <v>110.03929190884699</v>
      </c>
      <c r="S389" s="32">
        <v>98.013754210543212</v>
      </c>
      <c r="T389" s="32">
        <v>145.9509392154111</v>
      </c>
      <c r="U389" s="32">
        <v>1049.7560618957029</v>
      </c>
      <c r="V389" s="32">
        <v>1032.518679009145</v>
      </c>
      <c r="W389" s="32">
        <v>1013.8162015500586</v>
      </c>
      <c r="X389" s="32">
        <v>1024.2861470322434</v>
      </c>
      <c r="Y389" s="32">
        <v>969.88345820793199</v>
      </c>
      <c r="Z389" s="32">
        <v>855.63587226999152</v>
      </c>
      <c r="AA389" s="32">
        <v>7578.3285039270004</v>
      </c>
      <c r="AB389" s="32">
        <v>7578.3285039270004</v>
      </c>
      <c r="AC389" s="32">
        <v>7578.3285039269858</v>
      </c>
      <c r="AD389" s="32">
        <v>8847.5191920400794</v>
      </c>
      <c r="AE389" s="32">
        <v>8967.3766076357952</v>
      </c>
      <c r="AF389" s="32">
        <v>9969.0865584143758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180.80073452670001</v>
      </c>
      <c r="AN389" s="32">
        <v>258.72869738489999</v>
      </c>
      <c r="AO389" s="32">
        <v>136.90901238059996</v>
      </c>
      <c r="AP389" s="32">
        <v>224.18639772239987</v>
      </c>
      <c r="AQ389" s="32">
        <v>2179.3009880637169</v>
      </c>
      <c r="AR389" s="32">
        <v>3163.6853560405057</v>
      </c>
      <c r="AS389" s="32">
        <v>5483.713571375999</v>
      </c>
      <c r="AT389" s="32">
        <v>5172.2708954539894</v>
      </c>
      <c r="AU389" s="32">
        <v>5503.1911957539787</v>
      </c>
      <c r="AV389" s="32">
        <v>5857.2966053419877</v>
      </c>
      <c r="AW389" s="32">
        <v>5659.4495375039987</v>
      </c>
      <c r="AX389" s="32">
        <v>5605.7443900699991</v>
      </c>
      <c r="AY389" s="32">
        <v>8.5941444472702493</v>
      </c>
      <c r="AZ389" s="32">
        <v>9.5602228616622575</v>
      </c>
      <c r="BA389" s="32">
        <v>20.864326785709551</v>
      </c>
      <c r="BB389" s="32">
        <v>72.354775672340196</v>
      </c>
      <c r="BC389" s="32">
        <v>79.239902382640565</v>
      </c>
      <c r="BD389" s="32">
        <v>52.55052738264056</v>
      </c>
    </row>
    <row r="390" spans="1:56" x14ac:dyDescent="0.3">
      <c r="A390">
        <v>5020</v>
      </c>
      <c r="B390" t="s">
        <v>827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304.41862438768902</v>
      </c>
      <c r="P390" s="32">
        <v>175.0097833079565</v>
      </c>
      <c r="Q390" s="32">
        <v>105.9320563266088</v>
      </c>
      <c r="R390" s="32">
        <v>167.3692515547493</v>
      </c>
      <c r="S390" s="32">
        <v>139.80121672240568</v>
      </c>
      <c r="T390" s="32">
        <v>246.55100478640466</v>
      </c>
      <c r="U390" s="32">
        <v>1014.3202135279248</v>
      </c>
      <c r="V390" s="32">
        <v>971.32014186695301</v>
      </c>
      <c r="W390" s="32">
        <v>958.28358628930732</v>
      </c>
      <c r="X390" s="32">
        <v>988.38494581187979</v>
      </c>
      <c r="Y390" s="32">
        <v>942.33920035135554</v>
      </c>
      <c r="Z390" s="32">
        <v>833.07784959848289</v>
      </c>
      <c r="AA390" s="32">
        <v>9727.1325687717999</v>
      </c>
      <c r="AB390" s="32">
        <v>9727.1325687717999</v>
      </c>
      <c r="AC390" s="32">
        <v>9727.1325687717763</v>
      </c>
      <c r="AD390" s="32">
        <v>11564.950162562074</v>
      </c>
      <c r="AE390" s="32">
        <v>11872.031727462467</v>
      </c>
      <c r="AF390" s="32">
        <v>11072.463961109974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555.47261759753303</v>
      </c>
      <c r="AN390" s="32">
        <v>576.61368032150449</v>
      </c>
      <c r="AO390" s="32">
        <v>424.72095344398389</v>
      </c>
      <c r="AP390" s="32">
        <v>185.96060926489466</v>
      </c>
      <c r="AQ390" s="32">
        <v>155.39653430420202</v>
      </c>
      <c r="AR390" s="32">
        <v>161.77361131090868</v>
      </c>
      <c r="AS390" s="32">
        <v>4126.1078575159991</v>
      </c>
      <c r="AT390" s="32">
        <v>4075.5734791919986</v>
      </c>
      <c r="AU390" s="32">
        <v>4424.1783250779972</v>
      </c>
      <c r="AV390" s="32">
        <v>5095.173672093988</v>
      </c>
      <c r="AW390" s="32">
        <v>4930.6870667039884</v>
      </c>
      <c r="AX390" s="32">
        <v>4922.9552003959989</v>
      </c>
      <c r="AY390" s="32">
        <v>10.024393157390294</v>
      </c>
      <c r="AZ390" s="32">
        <v>9.4825885287647314</v>
      </c>
      <c r="BA390" s="32">
        <v>8.8747323832936935</v>
      </c>
      <c r="BB390" s="32">
        <v>8.7620051352552633</v>
      </c>
      <c r="BC390" s="32">
        <v>8.4963777958036886</v>
      </c>
      <c r="BD390" s="32">
        <v>8.2876480458036781</v>
      </c>
    </row>
    <row r="391" spans="1:56" x14ac:dyDescent="0.3">
      <c r="A391">
        <v>5021</v>
      </c>
      <c r="B391" t="s">
        <v>822</v>
      </c>
      <c r="C391" s="32">
        <v>149.44999999999899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1289.2721710335679</v>
      </c>
      <c r="P391" s="32">
        <v>1381.6023169671375</v>
      </c>
      <c r="Q391" s="32">
        <v>924.61970447894885</v>
      </c>
      <c r="R391" s="32">
        <v>852.7359590087317</v>
      </c>
      <c r="S391" s="32">
        <v>624.97306843059857</v>
      </c>
      <c r="T391" s="32">
        <v>787.89823140659462</v>
      </c>
      <c r="U391" s="32">
        <v>25919.508610193479</v>
      </c>
      <c r="V391" s="32">
        <v>25353.649937085396</v>
      </c>
      <c r="W391" s="32">
        <v>26091.257340993056</v>
      </c>
      <c r="X391" s="32">
        <v>25991.211017758465</v>
      </c>
      <c r="Y391" s="32">
        <v>25050.450052613844</v>
      </c>
      <c r="Z391" s="32">
        <v>22465.597408885376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16.198105243255178</v>
      </c>
      <c r="AH391" s="32">
        <v>10.09505233835058</v>
      </c>
      <c r="AI391" s="32">
        <v>7.889155095547979</v>
      </c>
      <c r="AJ391" s="32">
        <v>5.9638048875551908</v>
      </c>
      <c r="AK391" s="32">
        <v>12.435424933515373</v>
      </c>
      <c r="AL391" s="32">
        <v>6.0508467852314762</v>
      </c>
      <c r="AM391" s="32">
        <v>2608.447404420599</v>
      </c>
      <c r="AN391" s="32">
        <v>2981.7899247744645</v>
      </c>
      <c r="AO391" s="32">
        <v>3083.1950458301008</v>
      </c>
      <c r="AP391" s="32">
        <v>2598.0417786205662</v>
      </c>
      <c r="AQ391" s="32">
        <v>2514.7463010409315</v>
      </c>
      <c r="AR391" s="32">
        <v>1946.4298876291732</v>
      </c>
      <c r="AS391" s="32">
        <v>31723.905129819981</v>
      </c>
      <c r="AT391" s="32">
        <v>31138.421281299881</v>
      </c>
      <c r="AU391" s="32">
        <v>31707.620829469903</v>
      </c>
      <c r="AV391" s="32">
        <v>32003.542622249879</v>
      </c>
      <c r="AW391" s="32">
        <v>32274.594408289882</v>
      </c>
      <c r="AX391" s="32">
        <v>33059.182329449992</v>
      </c>
      <c r="AY391" s="32">
        <v>2338.1623737499995</v>
      </c>
      <c r="AZ391" s="32">
        <v>2134.3994997499999</v>
      </c>
      <c r="BA391" s="32">
        <v>1884.1314599999998</v>
      </c>
      <c r="BB391" s="32">
        <v>1675.2869244999997</v>
      </c>
      <c r="BC391" s="32">
        <v>1595.59046425</v>
      </c>
      <c r="BD391" s="32">
        <v>1505.4030905</v>
      </c>
    </row>
    <row r="392" spans="1:56" x14ac:dyDescent="0.3">
      <c r="A392">
        <v>5022</v>
      </c>
      <c r="B392" t="s">
        <v>840</v>
      </c>
      <c r="C392" s="32">
        <v>0</v>
      </c>
      <c r="D392" s="32">
        <v>95.654795999999891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768.91152340095687</v>
      </c>
      <c r="P392" s="32">
        <v>555.33497537686196</v>
      </c>
      <c r="Q392" s="32">
        <v>462.84433330608078</v>
      </c>
      <c r="R392" s="32">
        <v>417.95319687026614</v>
      </c>
      <c r="S392" s="32">
        <v>326.54371142898412</v>
      </c>
      <c r="T392" s="32">
        <v>446.80208825275469</v>
      </c>
      <c r="U392" s="32">
        <v>20580.387083553713</v>
      </c>
      <c r="V392" s="32">
        <v>20183.650116720382</v>
      </c>
      <c r="W392" s="32">
        <v>20283.079521729098</v>
      </c>
      <c r="X392" s="32">
        <v>20518.070929716752</v>
      </c>
      <c r="Y392" s="32">
        <v>19469.442799694807</v>
      </c>
      <c r="Z392" s="32">
        <v>17150.655611120012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2265.2769727031896</v>
      </c>
      <c r="AN392" s="32">
        <v>2425.1367500571992</v>
      </c>
      <c r="AO392" s="32">
        <v>1806.4675557697713</v>
      </c>
      <c r="AP392" s="32">
        <v>1505.5019836374563</v>
      </c>
      <c r="AQ392" s="32">
        <v>1412.8590038463394</v>
      </c>
      <c r="AR392" s="32">
        <v>1273.1415875605883</v>
      </c>
      <c r="AS392" s="32">
        <v>16036.184613464</v>
      </c>
      <c r="AT392" s="32">
        <v>15654.36813228999</v>
      </c>
      <c r="AU392" s="32">
        <v>16058.965767157981</v>
      </c>
      <c r="AV392" s="32">
        <v>16861.509607303989</v>
      </c>
      <c r="AW392" s="32">
        <v>16801.82984201597</v>
      </c>
      <c r="AX392" s="32">
        <v>16879.292169293989</v>
      </c>
      <c r="AY392" s="32">
        <v>776.827353298655</v>
      </c>
      <c r="AZ392" s="32">
        <v>710.15293667057472</v>
      </c>
      <c r="BA392" s="32">
        <v>616.64927786791873</v>
      </c>
      <c r="BB392" s="32">
        <v>548.78422934747937</v>
      </c>
      <c r="BC392" s="32">
        <v>511.65566854075024</v>
      </c>
      <c r="BD392" s="32">
        <v>480.47683829074924</v>
      </c>
    </row>
    <row r="393" spans="1:56" x14ac:dyDescent="0.3">
      <c r="A393">
        <v>5023</v>
      </c>
      <c r="B393" t="s">
        <v>782</v>
      </c>
      <c r="C393" s="32">
        <v>0</v>
      </c>
      <c r="D393" s="32">
        <v>0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1304.4782470470893</v>
      </c>
      <c r="P393" s="32">
        <v>1178.144612417093</v>
      </c>
      <c r="Q393" s="32">
        <v>745.85415595643531</v>
      </c>
      <c r="R393" s="32">
        <v>537.02517232996377</v>
      </c>
      <c r="S393" s="32">
        <v>467.44024879466878</v>
      </c>
      <c r="T393" s="32">
        <v>528.48709303955661</v>
      </c>
      <c r="U393" s="32">
        <v>4728.0508320958597</v>
      </c>
      <c r="V393" s="32">
        <v>4613.3410147799696</v>
      </c>
      <c r="W393" s="32">
        <v>4510.0034380437128</v>
      </c>
      <c r="X393" s="32">
        <v>4462.9689769702391</v>
      </c>
      <c r="Y393" s="32">
        <v>4204.4898231357693</v>
      </c>
      <c r="Z393" s="32">
        <v>3729.8099890266608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0</v>
      </c>
      <c r="AI393" s="32">
        <v>0</v>
      </c>
      <c r="AJ393" s="32">
        <v>0</v>
      </c>
      <c r="AK393" s="32">
        <v>0</v>
      </c>
      <c r="AL393" s="32">
        <v>0</v>
      </c>
      <c r="AM393" s="32">
        <v>2131.4285314946083</v>
      </c>
      <c r="AN393" s="32">
        <v>2541.2307528089414</v>
      </c>
      <c r="AO393" s="32">
        <v>2027.7279409889227</v>
      </c>
      <c r="AP393" s="32">
        <v>1369.4978551110978</v>
      </c>
      <c r="AQ393" s="32">
        <v>1524.9631022441322</v>
      </c>
      <c r="AR393" s="32">
        <v>1493.0532896055306</v>
      </c>
      <c r="AS393" s="32">
        <v>13499.407768573979</v>
      </c>
      <c r="AT393" s="32">
        <v>13616.19295470199</v>
      </c>
      <c r="AU393" s="32">
        <v>14162.51111678797</v>
      </c>
      <c r="AV393" s="32">
        <v>14435.237467028001</v>
      </c>
      <c r="AW393" s="32">
        <v>14400.01362781597</v>
      </c>
      <c r="AX393" s="32">
        <v>14537.56540345599</v>
      </c>
      <c r="AY393" s="32">
        <v>3271.2585589677306</v>
      </c>
      <c r="AZ393" s="32">
        <v>3338.607832813701</v>
      </c>
      <c r="BA393" s="32">
        <v>3240.7744219186211</v>
      </c>
      <c r="BB393" s="32">
        <v>3038.9126453845374</v>
      </c>
      <c r="BC393" s="32">
        <v>2952.3885083916357</v>
      </c>
      <c r="BD393" s="32">
        <v>2780.3817376416359</v>
      </c>
    </row>
    <row r="394" spans="1:56" x14ac:dyDescent="0.3">
      <c r="A394">
        <v>5024</v>
      </c>
      <c r="B394" t="s">
        <v>824</v>
      </c>
      <c r="C394" s="32">
        <v>147584.65980585309</v>
      </c>
      <c r="D394" s="32">
        <v>150260.79999999999</v>
      </c>
      <c r="E394" s="32">
        <v>190477.84041879998</v>
      </c>
      <c r="F394" s="32">
        <v>219668.86711843923</v>
      </c>
      <c r="G394" s="32">
        <v>221520.59780111277</v>
      </c>
      <c r="H394" s="32">
        <v>215529.66631388641</v>
      </c>
      <c r="I394" s="32">
        <v>0</v>
      </c>
      <c r="J394" s="32">
        <v>682.31267501084574</v>
      </c>
      <c r="K394" s="32">
        <v>127.06932035574742</v>
      </c>
      <c r="L394" s="32">
        <v>82.45155078524941</v>
      </c>
      <c r="M394" s="32">
        <v>98.106908529284141</v>
      </c>
      <c r="N394" s="32">
        <v>70.449109848156169</v>
      </c>
      <c r="O394" s="32">
        <v>3016.0543579300706</v>
      </c>
      <c r="P394" s="32">
        <v>1988.9903690558479</v>
      </c>
      <c r="Q394" s="32">
        <v>1241.4001204354151</v>
      </c>
      <c r="R394" s="32">
        <v>872.2949506351589</v>
      </c>
      <c r="S394" s="32">
        <v>760.73977479164546</v>
      </c>
      <c r="T394" s="32">
        <v>892.34891305171698</v>
      </c>
      <c r="U394" s="32">
        <v>18616.304257192856</v>
      </c>
      <c r="V394" s="32">
        <v>18349.276669221574</v>
      </c>
      <c r="W394" s="32">
        <v>18011.03050409897</v>
      </c>
      <c r="X394" s="32">
        <v>17622.926359582882</v>
      </c>
      <c r="Y394" s="32">
        <v>16617.498505241219</v>
      </c>
      <c r="Z394" s="32">
        <v>14705.691638511333</v>
      </c>
      <c r="AA394" s="32">
        <v>2248.7075607079901</v>
      </c>
      <c r="AB394" s="32">
        <v>2248.7075607079901</v>
      </c>
      <c r="AC394" s="32">
        <v>2248.7075607079964</v>
      </c>
      <c r="AD394" s="32">
        <v>2191.7163543190986</v>
      </c>
      <c r="AE394" s="32">
        <v>2606.1785796819995</v>
      </c>
      <c r="AF394" s="32">
        <v>3357.3408694296972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5061.0979894903967</v>
      </c>
      <c r="AN394" s="32">
        <v>6858.9755543740648</v>
      </c>
      <c r="AO394" s="32">
        <v>8806.6184792506992</v>
      </c>
      <c r="AP394" s="32">
        <v>8890.5622238431515</v>
      </c>
      <c r="AQ394" s="32">
        <v>8649.870595972734</v>
      </c>
      <c r="AR394" s="32">
        <v>6514.9635764946515</v>
      </c>
      <c r="AS394" s="32">
        <v>15307.847904781989</v>
      </c>
      <c r="AT394" s="32">
        <v>14237.250188509981</v>
      </c>
      <c r="AU394" s="32">
        <v>14102.088568039979</v>
      </c>
      <c r="AV394" s="32">
        <v>14275.903483659989</v>
      </c>
      <c r="AW394" s="32">
        <v>15088.675747895981</v>
      </c>
      <c r="AX394" s="32">
        <v>15511.505006803991</v>
      </c>
      <c r="AY394" s="32">
        <v>3187.1980383918208</v>
      </c>
      <c r="AZ394" s="32">
        <v>2900.7592880190496</v>
      </c>
      <c r="BA394" s="32">
        <v>2542.9572572621314</v>
      </c>
      <c r="BB394" s="32">
        <v>2264.7247926472814</v>
      </c>
      <c r="BC394" s="32">
        <v>2119.178096601137</v>
      </c>
      <c r="BD394" s="32">
        <v>2009.5357248511268</v>
      </c>
    </row>
    <row r="395" spans="1:56" x14ac:dyDescent="0.3">
      <c r="A395">
        <v>5025</v>
      </c>
      <c r="B395" t="s">
        <v>853</v>
      </c>
      <c r="C395" s="32">
        <v>312.706853999999</v>
      </c>
      <c r="D395" s="32">
        <v>336.38603259999894</v>
      </c>
      <c r="E395" s="32">
        <v>243.427791049999</v>
      </c>
      <c r="F395" s="32">
        <v>258.58783985999901</v>
      </c>
      <c r="G395" s="32">
        <v>224.46924106999899</v>
      </c>
      <c r="H395" s="32">
        <v>226.93342644000001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1732.1410923950998</v>
      </c>
      <c r="P395" s="32">
        <v>1559.0898682876712</v>
      </c>
      <c r="Q395" s="32">
        <v>1317.3575949777101</v>
      </c>
      <c r="R395" s="32">
        <v>942.71253787946478</v>
      </c>
      <c r="S395" s="32">
        <v>913.36302566088125</v>
      </c>
      <c r="T395" s="32">
        <v>959.7669290263824</v>
      </c>
      <c r="U395" s="32">
        <v>6370.5438105995081</v>
      </c>
      <c r="V395" s="32">
        <v>6275.5361465541782</v>
      </c>
      <c r="W395" s="32">
        <v>6251.5712899722303</v>
      </c>
      <c r="X395" s="32">
        <v>6166.8028818253797</v>
      </c>
      <c r="Y395" s="32">
        <v>5839.1419971383266</v>
      </c>
      <c r="Z395" s="32">
        <v>5215.8506741302581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174.39045820095401</v>
      </c>
      <c r="AH395" s="32">
        <v>191.57875456374413</v>
      </c>
      <c r="AI395" s="32">
        <v>242.1469216542196</v>
      </c>
      <c r="AJ395" s="32">
        <v>236.68237130804826</v>
      </c>
      <c r="AK395" s="32">
        <v>204.00657558567471</v>
      </c>
      <c r="AL395" s="32">
        <v>202.35946380863484</v>
      </c>
      <c r="AM395" s="32">
        <v>4521.1503649795759</v>
      </c>
      <c r="AN395" s="32">
        <v>6348.008516331698</v>
      </c>
      <c r="AO395" s="32">
        <v>4082.7072610930591</v>
      </c>
      <c r="AP395" s="32">
        <v>3210.6767378270411</v>
      </c>
      <c r="AQ395" s="32">
        <v>2997.066563463924</v>
      </c>
      <c r="AR395" s="32">
        <v>3105.9217781013863</v>
      </c>
      <c r="AS395" s="32">
        <v>9802.6874076439799</v>
      </c>
      <c r="AT395" s="32">
        <v>9359.4021931679781</v>
      </c>
      <c r="AU395" s="32">
        <v>9233.3634629759908</v>
      </c>
      <c r="AV395" s="32">
        <v>9752.4275864579795</v>
      </c>
      <c r="AW395" s="32">
        <v>10052.857622353971</v>
      </c>
      <c r="AX395" s="32">
        <v>10243.94682252997</v>
      </c>
      <c r="AY395" s="32">
        <v>445.09527574999981</v>
      </c>
      <c r="AZ395" s="32">
        <v>424.09452749999889</v>
      </c>
      <c r="BA395" s="32">
        <v>402.50682074999992</v>
      </c>
      <c r="BB395" s="32">
        <v>386.73211049999884</v>
      </c>
      <c r="BC395" s="32">
        <v>373.80880799999983</v>
      </c>
      <c r="BD395" s="32">
        <v>367.02353599999981</v>
      </c>
    </row>
    <row r="396" spans="1:56" x14ac:dyDescent="0.3">
      <c r="A396">
        <v>5026</v>
      </c>
      <c r="B396" t="s">
        <v>710</v>
      </c>
      <c r="C396" s="32">
        <v>0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728.63443601134145</v>
      </c>
      <c r="P396" s="32">
        <v>561.19138801516635</v>
      </c>
      <c r="Q396" s="32">
        <v>419.06135596660329</v>
      </c>
      <c r="R396" s="32">
        <v>347.70205852231442</v>
      </c>
      <c r="S396" s="32">
        <v>307.3125208228052</v>
      </c>
      <c r="T396" s="32">
        <v>338.91916311087232</v>
      </c>
      <c r="U396" s="32">
        <v>5144.4816431182899</v>
      </c>
      <c r="V396" s="32">
        <v>4991.242845748694</v>
      </c>
      <c r="W396" s="32">
        <v>4954.9338526844549</v>
      </c>
      <c r="X396" s="32">
        <v>4762.2949530235082</v>
      </c>
      <c r="Y396" s="32">
        <v>4571.4438635618126</v>
      </c>
      <c r="Z396" s="32">
        <v>4042.9738434224437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1261.607863698634</v>
      </c>
      <c r="AN396" s="32">
        <v>1579.4480381370602</v>
      </c>
      <c r="AO396" s="32">
        <v>1356.9721704232109</v>
      </c>
      <c r="AP396" s="32">
        <v>1067.1821959539757</v>
      </c>
      <c r="AQ396" s="32">
        <v>928.09392237971053</v>
      </c>
      <c r="AR396" s="32">
        <v>978.75506181511287</v>
      </c>
      <c r="AS396" s="32">
        <v>8045.9518076219792</v>
      </c>
      <c r="AT396" s="32">
        <v>7924.1735111259795</v>
      </c>
      <c r="AU396" s="32">
        <v>8082.6988049699794</v>
      </c>
      <c r="AV396" s="32">
        <v>8412.7137869340004</v>
      </c>
      <c r="AW396" s="32">
        <v>8295.7910197539786</v>
      </c>
      <c r="AX396" s="32">
        <v>8406.0521807959703</v>
      </c>
      <c r="AY396" s="32">
        <v>305.81031761681106</v>
      </c>
      <c r="AZ396" s="32">
        <v>278.57370304259769</v>
      </c>
      <c r="BA396" s="32">
        <v>249.19614329219553</v>
      </c>
      <c r="BB396" s="32">
        <v>218.07276832645758</v>
      </c>
      <c r="BC396" s="32">
        <v>210.93568419291032</v>
      </c>
      <c r="BD396" s="32">
        <v>200.33860829290933</v>
      </c>
    </row>
    <row r="397" spans="1:56" x14ac:dyDescent="0.3">
      <c r="A397">
        <v>5027</v>
      </c>
      <c r="B397" t="s">
        <v>787</v>
      </c>
      <c r="C397" s="32">
        <v>3006.7490875999897</v>
      </c>
      <c r="D397" s="32">
        <v>4792.8321540999905</v>
      </c>
      <c r="E397" s="32">
        <v>4256.2119019000002</v>
      </c>
      <c r="F397" s="32">
        <v>3629.4618095599899</v>
      </c>
      <c r="G397" s="32">
        <v>1339.6778851499998</v>
      </c>
      <c r="H397" s="32">
        <v>2738.3008178500004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8272.1682155100716</v>
      </c>
      <c r="P397" s="32">
        <v>5146.5383789478738</v>
      </c>
      <c r="Q397" s="32">
        <v>4482.9716916653961</v>
      </c>
      <c r="R397" s="32">
        <v>7197.1617996943914</v>
      </c>
      <c r="S397" s="32">
        <v>6574.2981279006008</v>
      </c>
      <c r="T397" s="32">
        <v>1742.1320707298621</v>
      </c>
      <c r="U397" s="32">
        <v>20150.800052669769</v>
      </c>
      <c r="V397" s="32">
        <v>19816.812593955561</v>
      </c>
      <c r="W397" s="32">
        <v>19625.075125469284</v>
      </c>
      <c r="X397" s="32">
        <v>19336.485498678627</v>
      </c>
      <c r="Y397" s="32">
        <v>18345.462817563737</v>
      </c>
      <c r="Z397" s="32">
        <v>16178.901061311424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12378.382382320384</v>
      </c>
      <c r="AN397" s="32">
        <v>13924.031085630297</v>
      </c>
      <c r="AO397" s="32">
        <v>25693.956583277955</v>
      </c>
      <c r="AP397" s="32">
        <v>56273.095695483826</v>
      </c>
      <c r="AQ397" s="32">
        <v>59499.068621236605</v>
      </c>
      <c r="AR397" s="32">
        <v>15505.600017359924</v>
      </c>
      <c r="AS397" s="32">
        <v>31778.424982389879</v>
      </c>
      <c r="AT397" s="32">
        <v>30866.805915620003</v>
      </c>
      <c r="AU397" s="32">
        <v>31867.34511339997</v>
      </c>
      <c r="AV397" s="32">
        <v>31874.143286579991</v>
      </c>
      <c r="AW397" s="32">
        <v>32389.171556389978</v>
      </c>
      <c r="AX397" s="32">
        <v>33113.916037869894</v>
      </c>
      <c r="AY397" s="32">
        <v>1259.3780127057821</v>
      </c>
      <c r="AZ397" s="32">
        <v>2696.8156742013489</v>
      </c>
      <c r="BA397" s="32">
        <v>3531.2780695802849</v>
      </c>
      <c r="BB397" s="32">
        <v>3150.7023632098608</v>
      </c>
      <c r="BC397" s="32">
        <v>2948.2983334909736</v>
      </c>
      <c r="BD397" s="32">
        <v>2789.3104634909637</v>
      </c>
    </row>
    <row r="398" spans="1:56" x14ac:dyDescent="0.3">
      <c r="A398">
        <v>5028</v>
      </c>
      <c r="B398" t="s">
        <v>783</v>
      </c>
      <c r="C398" s="32">
        <v>49.617699449999996</v>
      </c>
      <c r="D398" s="32">
        <v>165.72566139999898</v>
      </c>
      <c r="E398" s="32">
        <v>21.999265399999999</v>
      </c>
      <c r="F398" s="32">
        <v>39.092732900000001</v>
      </c>
      <c r="G398" s="32">
        <v>47.211992809999899</v>
      </c>
      <c r="H398" s="32">
        <v>52.624832750000003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3151.1506284928269</v>
      </c>
      <c r="P398" s="32">
        <v>2333.139473676234</v>
      </c>
      <c r="Q398" s="32">
        <v>2029.8797687638764</v>
      </c>
      <c r="R398" s="32">
        <v>1369.4878486484865</v>
      </c>
      <c r="S398" s="32">
        <v>1181.8066099822302</v>
      </c>
      <c r="T398" s="32">
        <v>1411.8829870570887</v>
      </c>
      <c r="U398" s="32">
        <v>32585.861942906307</v>
      </c>
      <c r="V398" s="32">
        <v>32023.341097433909</v>
      </c>
      <c r="W398" s="32">
        <v>31586.214023229229</v>
      </c>
      <c r="X398" s="32">
        <v>30962.046604581359</v>
      </c>
      <c r="Y398" s="32">
        <v>29182.545169234774</v>
      </c>
      <c r="Z398" s="32">
        <v>25743.156441128092</v>
      </c>
      <c r="AA398" s="32">
        <v>0</v>
      </c>
      <c r="AB398" s="32">
        <v>0</v>
      </c>
      <c r="AC398" s="32">
        <v>0</v>
      </c>
      <c r="AD398" s="32">
        <v>2.7706333376000001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4908.5324620739084</v>
      </c>
      <c r="AN398" s="32">
        <v>5643.0643936293718</v>
      </c>
      <c r="AO398" s="32">
        <v>4928.4523584634217</v>
      </c>
      <c r="AP398" s="32">
        <v>2870.7159057040385</v>
      </c>
      <c r="AQ398" s="32">
        <v>2591.727352108644</v>
      </c>
      <c r="AR398" s="32">
        <v>2317.0462592307267</v>
      </c>
      <c r="AS398" s="32">
        <v>26040.22778991998</v>
      </c>
      <c r="AT398" s="32">
        <v>24979.349798169878</v>
      </c>
      <c r="AU398" s="32">
        <v>25030.389851999989</v>
      </c>
      <c r="AV398" s="32">
        <v>24389.97899761</v>
      </c>
      <c r="AW398" s="32">
        <v>25111.00295533998</v>
      </c>
      <c r="AX398" s="32">
        <v>25145.958254019999</v>
      </c>
      <c r="AY398" s="32">
        <v>1108.7957633759759</v>
      </c>
      <c r="AZ398" s="32">
        <v>1044.1629809966305</v>
      </c>
      <c r="BA398" s="32">
        <v>980.02888109332514</v>
      </c>
      <c r="BB398" s="32">
        <v>915.35363703526787</v>
      </c>
      <c r="BC398" s="32">
        <v>897.02496879841726</v>
      </c>
      <c r="BD398" s="32">
        <v>870.58450479841827</v>
      </c>
    </row>
    <row r="399" spans="1:56" x14ac:dyDescent="0.3">
      <c r="A399">
        <v>5029</v>
      </c>
      <c r="B399" t="s">
        <v>876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1111.9612375900542</v>
      </c>
      <c r="P399" s="32">
        <v>857.93953484764847</v>
      </c>
      <c r="Q399" s="32">
        <v>755.38760014796935</v>
      </c>
      <c r="R399" s="32">
        <v>507.22615279919182</v>
      </c>
      <c r="S399" s="32">
        <v>472.26606671607368</v>
      </c>
      <c r="T399" s="32">
        <v>494.42886249728377</v>
      </c>
      <c r="U399" s="32">
        <v>14094.480045640466</v>
      </c>
      <c r="V399" s="32">
        <v>13796.77120216597</v>
      </c>
      <c r="W399" s="32">
        <v>13613.964811639771</v>
      </c>
      <c r="X399" s="32">
        <v>13411.479935198699</v>
      </c>
      <c r="Y399" s="32">
        <v>12607.924655931525</v>
      </c>
      <c r="Z399" s="32">
        <v>11095.059049440099</v>
      </c>
      <c r="AA399" s="32">
        <v>142.37283515649901</v>
      </c>
      <c r="AB399" s="32">
        <v>142.37283515649901</v>
      </c>
      <c r="AC399" s="32">
        <v>142.37283515649898</v>
      </c>
      <c r="AD399" s="32">
        <v>170.92832924869998</v>
      </c>
      <c r="AE399" s="32">
        <v>167.32970389239898</v>
      </c>
      <c r="AF399" s="32">
        <v>152.66726794709999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1921.3911700966</v>
      </c>
      <c r="AN399" s="32">
        <v>1971.8319277107998</v>
      </c>
      <c r="AO399" s="32">
        <v>1859.437550865689</v>
      </c>
      <c r="AP399" s="32">
        <v>867.73631233148558</v>
      </c>
      <c r="AQ399" s="32">
        <v>603.03703874323287</v>
      </c>
      <c r="AR399" s="32">
        <v>581.79101046232995</v>
      </c>
      <c r="AS399" s="32">
        <v>9327.7703591839781</v>
      </c>
      <c r="AT399" s="32">
        <v>8383.1119022259918</v>
      </c>
      <c r="AU399" s="32">
        <v>8476.7327603259782</v>
      </c>
      <c r="AV399" s="32">
        <v>8118.266370547969</v>
      </c>
      <c r="AW399" s="32">
        <v>7859.9330952700002</v>
      </c>
      <c r="AX399" s="32">
        <v>8613.3927802259986</v>
      </c>
      <c r="AY399" s="32">
        <v>467.57806070920526</v>
      </c>
      <c r="AZ399" s="32">
        <v>413.43284083799296</v>
      </c>
      <c r="BA399" s="32">
        <v>415.02022647095401</v>
      </c>
      <c r="BB399" s="32">
        <v>398.81697042622108</v>
      </c>
      <c r="BC399" s="32">
        <v>385.41916359393804</v>
      </c>
      <c r="BD399" s="32">
        <v>373.62044959393705</v>
      </c>
    </row>
    <row r="400" spans="1:56" x14ac:dyDescent="0.3">
      <c r="A400">
        <v>5030</v>
      </c>
      <c r="B400" t="s">
        <v>733</v>
      </c>
      <c r="C400" s="32">
        <v>0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1207.3738537404377</v>
      </c>
      <c r="P400" s="32">
        <v>794.66856842241577</v>
      </c>
      <c r="Q400" s="32">
        <v>516.43332131983095</v>
      </c>
      <c r="R400" s="32">
        <v>281.42990964645509</v>
      </c>
      <c r="S400" s="32">
        <v>239.27360503862039</v>
      </c>
      <c r="T400" s="32">
        <v>265.90389383343319</v>
      </c>
      <c r="U400" s="32">
        <v>3800.9305624754252</v>
      </c>
      <c r="V400" s="32">
        <v>3712.1568420024014</v>
      </c>
      <c r="W400" s="32">
        <v>3642.9230703036833</v>
      </c>
      <c r="X400" s="32">
        <v>3506.736423145323</v>
      </c>
      <c r="Y400" s="32">
        <v>3292.792628519544</v>
      </c>
      <c r="Z400" s="32">
        <v>2922.2578228707057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927.97991500653416</v>
      </c>
      <c r="AN400" s="32">
        <v>792.23771145220337</v>
      </c>
      <c r="AO400" s="32">
        <v>890.1507765335358</v>
      </c>
      <c r="AP400" s="32">
        <v>702.25831921025804</v>
      </c>
      <c r="AQ400" s="32">
        <v>434.41201949435879</v>
      </c>
      <c r="AR400" s="32">
        <v>448.36009505582507</v>
      </c>
      <c r="AS400" s="32">
        <v>2480.4983163469878</v>
      </c>
      <c r="AT400" s="32">
        <v>2414.5672213479993</v>
      </c>
      <c r="AU400" s="32">
        <v>2227.368363528999</v>
      </c>
      <c r="AV400" s="32">
        <v>2378.1387921109999</v>
      </c>
      <c r="AW400" s="32">
        <v>2580.6201961770003</v>
      </c>
      <c r="AX400" s="32">
        <v>2407.0847299709981</v>
      </c>
      <c r="AY400" s="32">
        <v>238.16324539318254</v>
      </c>
      <c r="AZ400" s="32">
        <v>231.10569730242776</v>
      </c>
      <c r="BA400" s="32">
        <v>228.26046877332465</v>
      </c>
      <c r="BB400" s="32">
        <v>220.73626472151091</v>
      </c>
      <c r="BC400" s="32">
        <v>216.85004947869322</v>
      </c>
      <c r="BD400" s="32">
        <v>212.58928932869222</v>
      </c>
    </row>
    <row r="401" spans="1:56" x14ac:dyDescent="0.3">
      <c r="A401">
        <v>5031</v>
      </c>
      <c r="B401" t="s">
        <v>776</v>
      </c>
      <c r="C401" s="32">
        <v>0</v>
      </c>
      <c r="D401" s="32">
        <v>2643.5072314864865</v>
      </c>
      <c r="E401" s="32">
        <v>953.18703837837836</v>
      </c>
      <c r="F401" s="32">
        <v>1203.2168237837839</v>
      </c>
      <c r="G401" s="32">
        <v>1102.9785405405407</v>
      </c>
      <c r="H401" s="32">
        <v>1203.1870383783782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3748.7381755822098</v>
      </c>
      <c r="P401" s="32">
        <v>1381.5463044184135</v>
      </c>
      <c r="Q401" s="32">
        <v>1071.822100347508</v>
      </c>
      <c r="R401" s="32">
        <v>785.19846216693804</v>
      </c>
      <c r="S401" s="32">
        <v>682.55160626843224</v>
      </c>
      <c r="T401" s="32">
        <v>699.27001494174317</v>
      </c>
      <c r="U401" s="32">
        <v>30186.569655082872</v>
      </c>
      <c r="V401" s="32">
        <v>30390.313266707482</v>
      </c>
      <c r="W401" s="32">
        <v>30511.031533594094</v>
      </c>
      <c r="X401" s="32">
        <v>29520.90696457975</v>
      </c>
      <c r="Y401" s="32">
        <v>27666.761671740729</v>
      </c>
      <c r="Z401" s="32">
        <v>24481.113726775689</v>
      </c>
      <c r="AA401" s="32">
        <v>229.97137119369998</v>
      </c>
      <c r="AB401" s="32">
        <v>229.97137119369998</v>
      </c>
      <c r="AC401" s="32">
        <v>229.97137119369989</v>
      </c>
      <c r="AD401" s="32">
        <v>148.71939197409986</v>
      </c>
      <c r="AE401" s="32">
        <v>200.46890544529879</v>
      </c>
      <c r="AF401" s="32">
        <v>266.01476910699989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1156.9657622672189</v>
      </c>
      <c r="AN401" s="32">
        <v>1144.6000948046335</v>
      </c>
      <c r="AO401" s="32">
        <v>1319.5864504170247</v>
      </c>
      <c r="AP401" s="32">
        <v>1040.2816501463958</v>
      </c>
      <c r="AQ401" s="32">
        <v>625.85128656525399</v>
      </c>
      <c r="AR401" s="32">
        <v>804.69377987308906</v>
      </c>
      <c r="AS401" s="32">
        <v>5440.253684115979</v>
      </c>
      <c r="AT401" s="32">
        <v>5178.2698876279992</v>
      </c>
      <c r="AU401" s="32">
        <v>5455.4221279519979</v>
      </c>
      <c r="AV401" s="32">
        <v>6312.2259465539792</v>
      </c>
      <c r="AW401" s="32">
        <v>6325.9084124879892</v>
      </c>
      <c r="AX401" s="32">
        <v>5312.3974879879988</v>
      </c>
      <c r="AY401" s="32">
        <v>5073.7574994607912</v>
      </c>
      <c r="AZ401" s="32">
        <v>4739.7772923910425</v>
      </c>
      <c r="BA401" s="32">
        <v>4159.8145775335943</v>
      </c>
      <c r="BB401" s="32">
        <v>3814.9110020764674</v>
      </c>
      <c r="BC401" s="32">
        <v>3596.8499577398584</v>
      </c>
      <c r="BD401" s="32">
        <v>3370.5812927398483</v>
      </c>
    </row>
    <row r="402" spans="1:56" x14ac:dyDescent="0.3">
      <c r="A402">
        <v>5032</v>
      </c>
      <c r="B402" t="s">
        <v>870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704.57618920197899</v>
      </c>
      <c r="P402" s="32">
        <v>628.25684920197284</v>
      </c>
      <c r="Q402" s="32">
        <v>515.58874247690937</v>
      </c>
      <c r="R402" s="32">
        <v>445.65816191759177</v>
      </c>
      <c r="S402" s="32">
        <v>373.6240666581408</v>
      </c>
      <c r="T402" s="32">
        <v>497.49810429558335</v>
      </c>
      <c r="U402" s="32">
        <v>7120.775509068354</v>
      </c>
      <c r="V402" s="32">
        <v>6997.7430042750675</v>
      </c>
      <c r="W402" s="32">
        <v>7054.5281126218943</v>
      </c>
      <c r="X402" s="32">
        <v>7002.5738729786517</v>
      </c>
      <c r="Y402" s="32">
        <v>6554.2322197273224</v>
      </c>
      <c r="Z402" s="32">
        <v>5774.074108643048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  <c r="AK402" s="32">
        <v>0</v>
      </c>
      <c r="AL402" s="32">
        <v>0</v>
      </c>
      <c r="AM402" s="32">
        <v>1518.9219308929341</v>
      </c>
      <c r="AN402" s="32">
        <v>1670.8164057224999</v>
      </c>
      <c r="AO402" s="32">
        <v>1774.9542663063116</v>
      </c>
      <c r="AP402" s="32">
        <v>1590.1390140356341</v>
      </c>
      <c r="AQ402" s="32">
        <v>1580.1701887449672</v>
      </c>
      <c r="AR402" s="32">
        <v>1526.6308608785064</v>
      </c>
      <c r="AS402" s="32">
        <v>13332.386967139988</v>
      </c>
      <c r="AT402" s="32">
        <v>12544.210151113992</v>
      </c>
      <c r="AU402" s="32">
        <v>13085.236611975992</v>
      </c>
      <c r="AV402" s="32">
        <v>13973.632333183979</v>
      </c>
      <c r="AW402" s="32">
        <v>14852.70291016197</v>
      </c>
      <c r="AX402" s="32">
        <v>15626.126201095991</v>
      </c>
      <c r="AY402" s="32">
        <v>706.44609342544777</v>
      </c>
      <c r="AZ402" s="32">
        <v>668.99014485425982</v>
      </c>
      <c r="BA402" s="32">
        <v>631.22513261116899</v>
      </c>
      <c r="BB402" s="32">
        <v>596.41210829197883</v>
      </c>
      <c r="BC402" s="32">
        <v>579.5356227570494</v>
      </c>
      <c r="BD402" s="32">
        <v>563.13764875704942</v>
      </c>
    </row>
    <row r="403" spans="1:56" x14ac:dyDescent="0.3">
      <c r="A403">
        <v>5033</v>
      </c>
      <c r="B403" t="s">
        <v>940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266.2710379926466</v>
      </c>
      <c r="P403" s="32">
        <v>209.75921500279441</v>
      </c>
      <c r="Q403" s="32">
        <v>185.6567967471081</v>
      </c>
      <c r="R403" s="32">
        <v>196.04231896865917</v>
      </c>
      <c r="S403" s="32">
        <v>151.23282733217621</v>
      </c>
      <c r="T403" s="32">
        <v>225.38943300796481</v>
      </c>
      <c r="U403" s="32">
        <v>2390.4301286376826</v>
      </c>
      <c r="V403" s="32">
        <v>2400.0574589067387</v>
      </c>
      <c r="W403" s="32">
        <v>2431.8791460958373</v>
      </c>
      <c r="X403" s="32">
        <v>2445.5461455400641</v>
      </c>
      <c r="Y403" s="32">
        <v>2336.6188851557463</v>
      </c>
      <c r="Z403" s="32">
        <v>2048.6572749713177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854.94433051435669</v>
      </c>
      <c r="AN403" s="32">
        <v>1012.393613568936</v>
      </c>
      <c r="AO403" s="32">
        <v>917.81959930447488</v>
      </c>
      <c r="AP403" s="32">
        <v>794.07409790705742</v>
      </c>
      <c r="AQ403" s="32">
        <v>827.74388804163652</v>
      </c>
      <c r="AR403" s="32">
        <v>710.76434303767894</v>
      </c>
      <c r="AS403" s="32">
        <v>5241.7605632219875</v>
      </c>
      <c r="AT403" s="32">
        <v>5175.1614583819992</v>
      </c>
      <c r="AU403" s="32">
        <v>5176.9701794939983</v>
      </c>
      <c r="AV403" s="32">
        <v>5223.5091756019892</v>
      </c>
      <c r="AW403" s="32">
        <v>5434.1751723239977</v>
      </c>
      <c r="AX403" s="32">
        <v>5801.3889875099985</v>
      </c>
      <c r="AY403" s="32">
        <v>169.32236069910746</v>
      </c>
      <c r="AZ403" s="32">
        <v>153.987561172076</v>
      </c>
      <c r="BA403" s="32">
        <v>132.30070929775226</v>
      </c>
      <c r="BB403" s="32">
        <v>116.87020414661417</v>
      </c>
      <c r="BC403" s="32">
        <v>108.33367558242061</v>
      </c>
      <c r="BD403" s="32">
        <v>101.61410725742061</v>
      </c>
    </row>
    <row r="404" spans="1:56" x14ac:dyDescent="0.3">
      <c r="A404">
        <v>5034</v>
      </c>
      <c r="B404" t="s">
        <v>785</v>
      </c>
      <c r="C404" s="32">
        <v>0</v>
      </c>
      <c r="D404" s="32">
        <v>0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869.95946066804675</v>
      </c>
      <c r="P404" s="32">
        <v>531.00113623681398</v>
      </c>
      <c r="Q404" s="32">
        <v>457.4791285831954</v>
      </c>
      <c r="R404" s="32">
        <v>408.23954947141812</v>
      </c>
      <c r="S404" s="32">
        <v>362.77978404217811</v>
      </c>
      <c r="T404" s="32">
        <v>462.92232042409142</v>
      </c>
      <c r="U404" s="32">
        <v>1818.143859262457</v>
      </c>
      <c r="V404" s="32">
        <v>1809.157437152576</v>
      </c>
      <c r="W404" s="32">
        <v>1804.469054517835</v>
      </c>
      <c r="X404" s="32">
        <v>1810.1074560958184</v>
      </c>
      <c r="Y404" s="32">
        <v>1752.3147789658485</v>
      </c>
      <c r="Z404" s="32">
        <v>1557.6886712425194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627.35561796267189</v>
      </c>
      <c r="AN404" s="32">
        <v>879.00223489149698</v>
      </c>
      <c r="AO404" s="32">
        <v>884.30108981871501</v>
      </c>
      <c r="AP404" s="32">
        <v>899.74355074102073</v>
      </c>
      <c r="AQ404" s="32">
        <v>858.93679386876386</v>
      </c>
      <c r="AR404" s="32">
        <v>768.79012306610537</v>
      </c>
      <c r="AS404" s="32">
        <v>4665.9268470139878</v>
      </c>
      <c r="AT404" s="32">
        <v>4332.4567078509981</v>
      </c>
      <c r="AU404" s="32">
        <v>4381.3945054079986</v>
      </c>
      <c r="AV404" s="32">
        <v>5073.4954803209894</v>
      </c>
      <c r="AW404" s="32">
        <v>5373.4964040889899</v>
      </c>
      <c r="AX404" s="32">
        <v>5136.1343742999989</v>
      </c>
      <c r="AY404" s="32">
        <v>768.29910013946926</v>
      </c>
      <c r="AZ404" s="32">
        <v>723.91309457156331</v>
      </c>
      <c r="BA404" s="32">
        <v>642.81112633717908</v>
      </c>
      <c r="BB404" s="32">
        <v>579.95688749110002</v>
      </c>
      <c r="BC404" s="32">
        <v>546.86712421460595</v>
      </c>
      <c r="BD404" s="32">
        <v>520.81882846460587</v>
      </c>
    </row>
    <row r="405" spans="1:56" x14ac:dyDescent="0.3">
      <c r="A405">
        <v>5035</v>
      </c>
      <c r="B405" t="s">
        <v>899</v>
      </c>
      <c r="C405" s="32">
        <v>5357.4420357774907</v>
      </c>
      <c r="D405" s="32">
        <v>6459.1263600359507</v>
      </c>
      <c r="E405" s="32">
        <v>6357.1525729720906</v>
      </c>
      <c r="F405" s="32">
        <v>5042.3810189924498</v>
      </c>
      <c r="G405" s="32">
        <v>5493.0820007184802</v>
      </c>
      <c r="H405" s="32">
        <v>5577.6547714976132</v>
      </c>
      <c r="I405" s="32">
        <v>0</v>
      </c>
      <c r="J405" s="32">
        <v>313.32265647604669</v>
      </c>
      <c r="K405" s="32">
        <v>1161.8303503537913</v>
      </c>
      <c r="L405" s="32">
        <v>211.02111594454939</v>
      </c>
      <c r="M405" s="32">
        <v>236.6521056975175</v>
      </c>
      <c r="N405" s="32">
        <v>244.44638640238571</v>
      </c>
      <c r="O405" s="32">
        <v>5724.2074137845875</v>
      </c>
      <c r="P405" s="32">
        <v>7429.9681315758007</v>
      </c>
      <c r="Q405" s="32">
        <v>4377.9444522848235</v>
      </c>
      <c r="R405" s="32">
        <v>2806.9522082961412</v>
      </c>
      <c r="S405" s="32">
        <v>4743.5936243998976</v>
      </c>
      <c r="T405" s="32">
        <v>5037.6890729727302</v>
      </c>
      <c r="U405" s="32">
        <v>38332.867431012433</v>
      </c>
      <c r="V405" s="32">
        <v>38081.490038881173</v>
      </c>
      <c r="W405" s="32">
        <v>36752.042815828776</v>
      </c>
      <c r="X405" s="32">
        <v>34769.673952684992</v>
      </c>
      <c r="Y405" s="32">
        <v>33243.700266910244</v>
      </c>
      <c r="Z405" s="32">
        <v>29657.278490906683</v>
      </c>
      <c r="AA405" s="32">
        <v>159.05115778979999</v>
      </c>
      <c r="AB405" s="32">
        <v>159.05115778979999</v>
      </c>
      <c r="AC405" s="32">
        <v>159.05115778979999</v>
      </c>
      <c r="AD405" s="32">
        <v>138.61770041769989</v>
      </c>
      <c r="AE405" s="32">
        <v>131.71832445499987</v>
      </c>
      <c r="AF405" s="32">
        <v>206.01638426279979</v>
      </c>
      <c r="AG405" s="32">
        <v>34626.286877462881</v>
      </c>
      <c r="AH405" s="32">
        <v>37921.970861642461</v>
      </c>
      <c r="AI405" s="32">
        <v>39549.256976792763</v>
      </c>
      <c r="AJ405" s="32">
        <v>37229.828278580942</v>
      </c>
      <c r="AK405" s="32">
        <v>37651.991762612248</v>
      </c>
      <c r="AL405" s="32">
        <v>36821.182739129952</v>
      </c>
      <c r="AM405" s="32">
        <v>8769.9068193191833</v>
      </c>
      <c r="AN405" s="32">
        <v>16573.760328945649</v>
      </c>
      <c r="AO405" s="32">
        <v>16904.163107613847</v>
      </c>
      <c r="AP405" s="32">
        <v>13717.903387599716</v>
      </c>
      <c r="AQ405" s="32">
        <v>36089.011944903366</v>
      </c>
      <c r="AR405" s="32">
        <v>31970.372476318906</v>
      </c>
      <c r="AS405" s="32">
        <v>33485.768201189996</v>
      </c>
      <c r="AT405" s="32">
        <v>33936.535272759982</v>
      </c>
      <c r="AU405" s="32">
        <v>33210.650151129892</v>
      </c>
      <c r="AV405" s="32">
        <v>33478.330043439986</v>
      </c>
      <c r="AW405" s="32">
        <v>33512.673861219882</v>
      </c>
      <c r="AX405" s="32">
        <v>31640.995051289989</v>
      </c>
      <c r="AY405" s="32">
        <v>1564.4814529443283</v>
      </c>
      <c r="AZ405" s="32">
        <v>1473.0295069754782</v>
      </c>
      <c r="BA405" s="32">
        <v>1371.2077482324764</v>
      </c>
      <c r="BB405" s="32">
        <v>1284.0641317525074</v>
      </c>
      <c r="BC405" s="32">
        <v>1246.0656183383715</v>
      </c>
      <c r="BD405" s="32">
        <v>1198.9360045883714</v>
      </c>
    </row>
    <row r="406" spans="1:56" x14ac:dyDescent="0.3">
      <c r="A406">
        <v>5036</v>
      </c>
      <c r="B406" t="s">
        <v>659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422.86088053252428</v>
      </c>
      <c r="P406" s="32">
        <v>346.15968185694743</v>
      </c>
      <c r="Q406" s="32">
        <v>300.0192144129652</v>
      </c>
      <c r="R406" s="32">
        <v>296.58146408796296</v>
      </c>
      <c r="S406" s="32">
        <v>299.03238805589308</v>
      </c>
      <c r="T406" s="32">
        <v>358.56983363527854</v>
      </c>
      <c r="U406" s="32">
        <v>2604.1402378996822</v>
      </c>
      <c r="V406" s="32">
        <v>2594.0775537969848</v>
      </c>
      <c r="W406" s="32">
        <v>2582.2762245911845</v>
      </c>
      <c r="X406" s="32">
        <v>2562.1678528725724</v>
      </c>
      <c r="Y406" s="32">
        <v>2492.6485683420174</v>
      </c>
      <c r="Z406" s="32">
        <v>2207.4777480109037</v>
      </c>
      <c r="AA406" s="32">
        <v>1483.90400403079</v>
      </c>
      <c r="AB406" s="32">
        <v>1483.90400403079</v>
      </c>
      <c r="AC406" s="32">
        <v>1483.9040040307987</v>
      </c>
      <c r="AD406" s="32">
        <v>1266.9517707908988</v>
      </c>
      <c r="AE406" s="32">
        <v>1354.7050264100988</v>
      </c>
      <c r="AF406" s="32">
        <v>1360.4536462442993</v>
      </c>
      <c r="AG406" s="32">
        <v>0</v>
      </c>
      <c r="AH406" s="32">
        <v>0</v>
      </c>
      <c r="AI406" s="32">
        <v>0</v>
      </c>
      <c r="AJ406" s="32">
        <v>0</v>
      </c>
      <c r="AK406" s="32">
        <v>0</v>
      </c>
      <c r="AL406" s="32">
        <v>0</v>
      </c>
      <c r="AM406" s="32">
        <v>466.10741159650001</v>
      </c>
      <c r="AN406" s="32">
        <v>617.96108277810004</v>
      </c>
      <c r="AO406" s="32">
        <v>650.59122990341939</v>
      </c>
      <c r="AP406" s="32">
        <v>656.16392393166734</v>
      </c>
      <c r="AQ406" s="32">
        <v>714.39992285278015</v>
      </c>
      <c r="AR406" s="32">
        <v>692.67127321266423</v>
      </c>
      <c r="AS406" s="32">
        <v>7562.8718021439909</v>
      </c>
      <c r="AT406" s="32">
        <v>7764.9514839020012</v>
      </c>
      <c r="AU406" s="32">
        <v>8594.6969004319999</v>
      </c>
      <c r="AV406" s="32">
        <v>8932.6344470499698</v>
      </c>
      <c r="AW406" s="32">
        <v>9014.6924865779802</v>
      </c>
      <c r="AX406" s="32">
        <v>9015.1587537399701</v>
      </c>
      <c r="AY406" s="32">
        <v>38.758287862382019</v>
      </c>
      <c r="AZ406" s="32">
        <v>38.279607746224421</v>
      </c>
      <c r="BA406" s="32">
        <v>39.433845111995637</v>
      </c>
      <c r="BB406" s="32">
        <v>39.758483722823797</v>
      </c>
      <c r="BC406" s="32">
        <v>39.561144524198234</v>
      </c>
      <c r="BD406" s="32">
        <v>39.193361399198231</v>
      </c>
    </row>
    <row r="407" spans="1:56" x14ac:dyDescent="0.3">
      <c r="A407">
        <v>5037</v>
      </c>
      <c r="B407" t="s">
        <v>757</v>
      </c>
      <c r="C407" s="32">
        <v>5633.0007827999898</v>
      </c>
      <c r="D407" s="32">
        <v>5900.1581165999996</v>
      </c>
      <c r="E407" s="32">
        <v>13036.925496553999</v>
      </c>
      <c r="F407" s="32">
        <v>8842.9563604799896</v>
      </c>
      <c r="G407" s="32">
        <v>11843.645677679999</v>
      </c>
      <c r="H407" s="32">
        <v>10347.65510699999</v>
      </c>
      <c r="I407" s="32">
        <v>0</v>
      </c>
      <c r="J407" s="32">
        <v>0</v>
      </c>
      <c r="K407" s="32">
        <v>21.170764423638531</v>
      </c>
      <c r="L407" s="32">
        <v>26.238757732242711</v>
      </c>
      <c r="M407" s="32">
        <v>42.533194973171561</v>
      </c>
      <c r="N407" s="32">
        <v>0</v>
      </c>
      <c r="O407" s="32">
        <v>4748.8617164771103</v>
      </c>
      <c r="P407" s="32">
        <v>3836.8858462950989</v>
      </c>
      <c r="Q407" s="32">
        <v>3453.938556236787</v>
      </c>
      <c r="R407" s="32">
        <v>1720.8717828075669</v>
      </c>
      <c r="S407" s="32">
        <v>1527.7063501632128</v>
      </c>
      <c r="T407" s="32">
        <v>1613.8780758851019</v>
      </c>
      <c r="U407" s="32">
        <v>36563.077733049322</v>
      </c>
      <c r="V407" s="32">
        <v>36705.763319062622</v>
      </c>
      <c r="W407" s="32">
        <v>37141.238894452355</v>
      </c>
      <c r="X407" s="32">
        <v>36876.760585822783</v>
      </c>
      <c r="Y407" s="32">
        <v>35626.667827954094</v>
      </c>
      <c r="Z407" s="32">
        <v>31680.694361799688</v>
      </c>
      <c r="AA407" s="32">
        <v>5533.7575770387893</v>
      </c>
      <c r="AB407" s="32">
        <v>5533.7575770387893</v>
      </c>
      <c r="AC407" s="32">
        <v>5533.7575770387975</v>
      </c>
      <c r="AD407" s="32">
        <v>4877.8730080090891</v>
      </c>
      <c r="AE407" s="32">
        <v>5011.9139602458881</v>
      </c>
      <c r="AF407" s="32">
        <v>5223.1693130903877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4283.9914579713895</v>
      </c>
      <c r="AN407" s="32">
        <v>9401.9754781808988</v>
      </c>
      <c r="AO407" s="32">
        <v>7820.583811028604</v>
      </c>
      <c r="AP407" s="32">
        <v>3618.3102180151691</v>
      </c>
      <c r="AQ407" s="32">
        <v>3463.6306008943097</v>
      </c>
      <c r="AR407" s="32">
        <v>3599.3038355807153</v>
      </c>
      <c r="AS407" s="32">
        <v>57145.96850311989</v>
      </c>
      <c r="AT407" s="32">
        <v>58221.447240659982</v>
      </c>
      <c r="AU407" s="32">
        <v>60251.129090319999</v>
      </c>
      <c r="AV407" s="32">
        <v>59989.916012179885</v>
      </c>
      <c r="AW407" s="32">
        <v>60573.837986339982</v>
      </c>
      <c r="AX407" s="32">
        <v>59902.69238095999</v>
      </c>
      <c r="AY407" s="32">
        <v>12389.138527383473</v>
      </c>
      <c r="AZ407" s="32">
        <v>11625.602702835962</v>
      </c>
      <c r="BA407" s="32">
        <v>11178.719352904336</v>
      </c>
      <c r="BB407" s="32">
        <v>9955.5688375905756</v>
      </c>
      <c r="BC407" s="32">
        <v>10243.221025537305</v>
      </c>
      <c r="BD407" s="32">
        <v>9213.7502455372851</v>
      </c>
    </row>
    <row r="408" spans="1:56" x14ac:dyDescent="0.3">
      <c r="A408">
        <v>5038</v>
      </c>
      <c r="B408" t="s">
        <v>961</v>
      </c>
      <c r="C408" s="32">
        <v>89621.026636487994</v>
      </c>
      <c r="D408" s="32">
        <v>175815.74662995999</v>
      </c>
      <c r="E408" s="32">
        <v>185897.35852256769</v>
      </c>
      <c r="F408" s="32">
        <v>195056.46930940158</v>
      </c>
      <c r="G408" s="32">
        <v>180056.272724824</v>
      </c>
      <c r="H408" s="32">
        <v>168044.92731475225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11043.299240694421</v>
      </c>
      <c r="P408" s="32">
        <v>5973.8427963616459</v>
      </c>
      <c r="Q408" s="32">
        <v>13922.748872065653</v>
      </c>
      <c r="R408" s="32">
        <v>1286.7287554389084</v>
      </c>
      <c r="S408" s="32">
        <v>1023.1209491986613</v>
      </c>
      <c r="T408" s="32">
        <v>1222.9609072741321</v>
      </c>
      <c r="U408" s="32">
        <v>15815.640090741797</v>
      </c>
      <c r="V408" s="32">
        <v>14648.67590333408</v>
      </c>
      <c r="W408" s="32">
        <v>15639.5247916875</v>
      </c>
      <c r="X408" s="32">
        <v>15840.189313740586</v>
      </c>
      <c r="Y408" s="32">
        <v>15196.351728725944</v>
      </c>
      <c r="Z408" s="32">
        <v>13509.350703859403</v>
      </c>
      <c r="AA408" s="32">
        <v>817.84662498269904</v>
      </c>
      <c r="AB408" s="32">
        <v>817.84662498269904</v>
      </c>
      <c r="AC408" s="32">
        <v>817.84662498270006</v>
      </c>
      <c r="AD408" s="32">
        <v>1364.9589974286989</v>
      </c>
      <c r="AE408" s="32">
        <v>1839.7281636972982</v>
      </c>
      <c r="AF408" s="32">
        <v>1488.4451476619986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22835.269459934167</v>
      </c>
      <c r="AN408" s="32">
        <v>23854.081307468674</v>
      </c>
      <c r="AO408" s="32">
        <v>17288.587873596327</v>
      </c>
      <c r="AP408" s="32">
        <v>4392.2710140947129</v>
      </c>
      <c r="AQ408" s="32">
        <v>1414.2328831876689</v>
      </c>
      <c r="AR408" s="32">
        <v>1157.5023634055649</v>
      </c>
      <c r="AS408" s="32">
        <v>36178.061494439899</v>
      </c>
      <c r="AT408" s="32">
        <v>37051.477632719885</v>
      </c>
      <c r="AU408" s="32">
        <v>38204.63790267989</v>
      </c>
      <c r="AV408" s="32">
        <v>39274.361385179982</v>
      </c>
      <c r="AW408" s="32">
        <v>39526.333532899887</v>
      </c>
      <c r="AX408" s="32">
        <v>38434.478396559905</v>
      </c>
      <c r="AY408" s="32">
        <v>10062.533470392173</v>
      </c>
      <c r="AZ408" s="32">
        <v>9554.4193237771924</v>
      </c>
      <c r="BA408" s="32">
        <v>10825.558471717119</v>
      </c>
      <c r="BB408" s="32">
        <v>9771.051936813159</v>
      </c>
      <c r="BC408" s="32">
        <v>9117.6850549857136</v>
      </c>
      <c r="BD408" s="32">
        <v>8507.6854199857244</v>
      </c>
    </row>
    <row r="409" spans="1:56" x14ac:dyDescent="0.3">
      <c r="A409">
        <v>5039</v>
      </c>
      <c r="B409" t="s">
        <v>962</v>
      </c>
      <c r="C409" s="32">
        <v>1008.3084116</v>
      </c>
      <c r="D409" s="32">
        <v>1743.9524354</v>
      </c>
      <c r="E409" s="32">
        <v>821.69019873600007</v>
      </c>
      <c r="F409" s="32">
        <v>3738.6988112880003</v>
      </c>
      <c r="G409" s="32">
        <v>3912.7075043887999</v>
      </c>
      <c r="H409" s="32">
        <v>4637.9187019199999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528.79394808706024</v>
      </c>
      <c r="P409" s="32">
        <v>472.62383187252209</v>
      </c>
      <c r="Q409" s="32">
        <v>345.16889052152732</v>
      </c>
      <c r="R409" s="32">
        <v>290.67099951530452</v>
      </c>
      <c r="S409" s="32">
        <v>212.4441359371697</v>
      </c>
      <c r="T409" s="32">
        <v>268.61215914802426</v>
      </c>
      <c r="U409" s="32">
        <v>3048.2666871442007</v>
      </c>
      <c r="V409" s="32">
        <v>2994.3137176160521</v>
      </c>
      <c r="W409" s="32">
        <v>2897.2103352458184</v>
      </c>
      <c r="X409" s="32">
        <v>2905.4031007266608</v>
      </c>
      <c r="Y409" s="32">
        <v>2844.2055722776931</v>
      </c>
      <c r="Z409" s="32">
        <v>2535.254660801746</v>
      </c>
      <c r="AA409" s="32">
        <v>187.67641525459999</v>
      </c>
      <c r="AB409" s="32">
        <v>187.67641525459999</v>
      </c>
      <c r="AC409" s="32">
        <v>187.67641525459999</v>
      </c>
      <c r="AD409" s="32">
        <v>388.97320634809989</v>
      </c>
      <c r="AE409" s="32">
        <v>442.46808145989996</v>
      </c>
      <c r="AF409" s="32">
        <v>499.63843971140005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226.53039107103413</v>
      </c>
      <c r="AN409" s="32">
        <v>252.63659114366001</v>
      </c>
      <c r="AO409" s="32">
        <v>292.060509276228</v>
      </c>
      <c r="AP409" s="32">
        <v>425.25503783165499</v>
      </c>
      <c r="AQ409" s="32">
        <v>522.02184453989526</v>
      </c>
      <c r="AR409" s="32">
        <v>741.27982638140884</v>
      </c>
      <c r="AS409" s="32">
        <v>5639.7440163979973</v>
      </c>
      <c r="AT409" s="32">
        <v>6073.1687080399988</v>
      </c>
      <c r="AU409" s="32">
        <v>6250.5572899559984</v>
      </c>
      <c r="AV409" s="32">
        <v>6422.3971039599874</v>
      </c>
      <c r="AW409" s="32">
        <v>6600.67855650399</v>
      </c>
      <c r="AX409" s="32">
        <v>6564.0115006759888</v>
      </c>
      <c r="AY409" s="32">
        <v>2089.0794338449878</v>
      </c>
      <c r="AZ409" s="32">
        <v>1917.1210806158799</v>
      </c>
      <c r="BA409" s="32">
        <v>1140.035672382339</v>
      </c>
      <c r="BB409" s="32">
        <v>2344.6721777130074</v>
      </c>
      <c r="BC409" s="32">
        <v>2244.4817257917234</v>
      </c>
      <c r="BD409" s="32">
        <v>2164.7998362917233</v>
      </c>
    </row>
    <row r="410" spans="1:56" x14ac:dyDescent="0.3">
      <c r="A410">
        <v>5040</v>
      </c>
      <c r="B410" t="s">
        <v>795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236.56521967572081</v>
      </c>
      <c r="P410" s="32">
        <v>1895.8028372064923</v>
      </c>
      <c r="Q410" s="32">
        <v>2615.7647205570738</v>
      </c>
      <c r="R410" s="32">
        <v>1140.8924140666204</v>
      </c>
      <c r="S410" s="32">
        <v>1125.8078022390291</v>
      </c>
      <c r="T410" s="32">
        <v>424.28316932007453</v>
      </c>
      <c r="U410" s="32">
        <v>5585.8157058392972</v>
      </c>
      <c r="V410" s="32">
        <v>5502.6461861343878</v>
      </c>
      <c r="W410" s="32">
        <v>5407.0435956784813</v>
      </c>
      <c r="X410" s="32">
        <v>5351.6020786548515</v>
      </c>
      <c r="Y410" s="32">
        <v>5224.5076782299848</v>
      </c>
      <c r="Z410" s="32">
        <v>4618.5013208331593</v>
      </c>
      <c r="AA410" s="32">
        <v>31.506900863699901</v>
      </c>
      <c r="AB410" s="32">
        <v>31.506900863699901</v>
      </c>
      <c r="AC410" s="32">
        <v>31.506900863699876</v>
      </c>
      <c r="AD410" s="32">
        <v>418.42803199249886</v>
      </c>
      <c r="AE410" s="32">
        <v>539.55739231139876</v>
      </c>
      <c r="AF410" s="32">
        <v>751.92655705669824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170.71162200170002</v>
      </c>
      <c r="AN410" s="32">
        <v>7005.5564167869989</v>
      </c>
      <c r="AO410" s="32">
        <v>8851.7243347610529</v>
      </c>
      <c r="AP410" s="32">
        <v>12275.934364629569</v>
      </c>
      <c r="AQ410" s="32">
        <v>11661.555750546886</v>
      </c>
      <c r="AR410" s="32">
        <v>8408.7179137232342</v>
      </c>
      <c r="AS410" s="32">
        <v>14692.502638527991</v>
      </c>
      <c r="AT410" s="32">
        <v>14924.904513935991</v>
      </c>
      <c r="AU410" s="32">
        <v>15584.707554575991</v>
      </c>
      <c r="AV410" s="32">
        <v>16804.039149223983</v>
      </c>
      <c r="AW410" s="32">
        <v>16656.076201605989</v>
      </c>
      <c r="AX410" s="32">
        <v>16596.164812817991</v>
      </c>
      <c r="AY410" s="32">
        <v>240.25836056786824</v>
      </c>
      <c r="AZ410" s="32">
        <v>225.33585406477707</v>
      </c>
      <c r="BA410" s="32">
        <v>210.02467216144322</v>
      </c>
      <c r="BB410" s="32">
        <v>196.58124408851748</v>
      </c>
      <c r="BC410" s="32">
        <v>188.62984902393802</v>
      </c>
      <c r="BD410" s="32">
        <v>182.62847602393802</v>
      </c>
    </row>
    <row r="411" spans="1:56" x14ac:dyDescent="0.3">
      <c r="A411">
        <v>5041</v>
      </c>
      <c r="B411" t="s">
        <v>887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440.92406737399597</v>
      </c>
      <c r="P411" s="32">
        <v>497.03452431738788</v>
      </c>
      <c r="Q411" s="32">
        <v>573.28116945870102</v>
      </c>
      <c r="R411" s="32">
        <v>499.59449602305239</v>
      </c>
      <c r="S411" s="32">
        <v>495.24199613388026</v>
      </c>
      <c r="T411" s="32">
        <v>571.47877369598757</v>
      </c>
      <c r="U411" s="32">
        <v>4384.9451067241771</v>
      </c>
      <c r="V411" s="32">
        <v>4329.771430812315</v>
      </c>
      <c r="W411" s="32">
        <v>4329.2409366439661</v>
      </c>
      <c r="X411" s="32">
        <v>4366.3042325463794</v>
      </c>
      <c r="Y411" s="32">
        <v>4207.8458715850711</v>
      </c>
      <c r="Z411" s="32">
        <v>3655.3940469861836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1040.2672784018491</v>
      </c>
      <c r="AN411" s="32">
        <v>885.64133933911637</v>
      </c>
      <c r="AO411" s="32">
        <v>920.03593069992371</v>
      </c>
      <c r="AP411" s="32">
        <v>840.94908561765499</v>
      </c>
      <c r="AQ411" s="32">
        <v>960.16923324290815</v>
      </c>
      <c r="AR411" s="32">
        <v>792.47242170175798</v>
      </c>
      <c r="AS411" s="32">
        <v>17206.581955661979</v>
      </c>
      <c r="AT411" s="32">
        <v>17306.084602611962</v>
      </c>
      <c r="AU411" s="32">
        <v>17661.982092135982</v>
      </c>
      <c r="AV411" s="32">
        <v>18064.30781895799</v>
      </c>
      <c r="AW411" s="32">
        <v>18507.304821972</v>
      </c>
      <c r="AX411" s="32">
        <v>18229.877642455998</v>
      </c>
      <c r="AY411" s="32">
        <v>291.73601798273438</v>
      </c>
      <c r="AZ411" s="32">
        <v>269.78595705968138</v>
      </c>
      <c r="BA411" s="32">
        <v>252.71585410044159</v>
      </c>
      <c r="BB411" s="32">
        <v>237.31603805029638</v>
      </c>
      <c r="BC411" s="32">
        <v>229.84731074591471</v>
      </c>
      <c r="BD411" s="32">
        <v>222.91972769591473</v>
      </c>
    </row>
    <row r="412" spans="1:56" x14ac:dyDescent="0.3">
      <c r="A412">
        <v>5042</v>
      </c>
      <c r="B412" t="s">
        <v>759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700.66268665086886</v>
      </c>
      <c r="P412" s="32">
        <v>612.36755159776578</v>
      </c>
      <c r="Q412" s="32">
        <v>302.72386375029089</v>
      </c>
      <c r="R412" s="32">
        <v>229.4375491054158</v>
      </c>
      <c r="S412" s="32">
        <v>184.73870337504673</v>
      </c>
      <c r="T412" s="32">
        <v>249.2973886380683</v>
      </c>
      <c r="U412" s="32">
        <v>1329.3380007267604</v>
      </c>
      <c r="V412" s="32">
        <v>1308.100773029254</v>
      </c>
      <c r="W412" s="32">
        <v>1305.7478142970665</v>
      </c>
      <c r="X412" s="32">
        <v>1302.6444240775975</v>
      </c>
      <c r="Y412" s="32">
        <v>1255.5369815224224</v>
      </c>
      <c r="Z412" s="32">
        <v>1093.812509789914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1285.742198204596</v>
      </c>
      <c r="AN412" s="32">
        <v>1254.3620986791625</v>
      </c>
      <c r="AO412" s="32">
        <v>1359.0245636225593</v>
      </c>
      <c r="AP412" s="32">
        <v>635.7289741528067</v>
      </c>
      <c r="AQ412" s="32">
        <v>386.59980690793748</v>
      </c>
      <c r="AR412" s="32">
        <v>385.46835915045642</v>
      </c>
      <c r="AS412" s="32">
        <v>5823.2343739439884</v>
      </c>
      <c r="AT412" s="32">
        <v>5559.9237514819988</v>
      </c>
      <c r="AU412" s="32">
        <v>5454.6038082919877</v>
      </c>
      <c r="AV412" s="32">
        <v>5942.3598383539993</v>
      </c>
      <c r="AW412" s="32">
        <v>6195.946274263988</v>
      </c>
      <c r="AX412" s="32">
        <v>6060.9187807219805</v>
      </c>
      <c r="AY412" s="32">
        <v>702.53208924999899</v>
      </c>
      <c r="AZ412" s="32">
        <v>617.88590449999901</v>
      </c>
      <c r="BA412" s="32">
        <v>666.79414074999909</v>
      </c>
      <c r="BB412" s="32">
        <v>516.89978849999909</v>
      </c>
      <c r="BC412" s="32">
        <v>622.73925424999993</v>
      </c>
      <c r="BD412" s="32">
        <v>609.91474134999999</v>
      </c>
    </row>
    <row r="413" spans="1:56" x14ac:dyDescent="0.3">
      <c r="A413">
        <v>5043</v>
      </c>
      <c r="B413" t="s">
        <v>856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142.22646403215742</v>
      </c>
      <c r="P413" s="32">
        <v>137.52417999374228</v>
      </c>
      <c r="Q413" s="32">
        <v>103.69451461236987</v>
      </c>
      <c r="R413" s="32">
        <v>77.436512496897763</v>
      </c>
      <c r="S413" s="32">
        <v>55.820286064753915</v>
      </c>
      <c r="T413" s="32">
        <v>78.451732965872012</v>
      </c>
      <c r="U413" s="32">
        <v>538.5720745036167</v>
      </c>
      <c r="V413" s="32">
        <v>536.50556897731906</v>
      </c>
      <c r="W413" s="32">
        <v>534.04984600953446</v>
      </c>
      <c r="X413" s="32">
        <v>527.91920863534324</v>
      </c>
      <c r="Y413" s="32">
        <v>508.87466368957058</v>
      </c>
      <c r="Z413" s="32">
        <v>447.47998152143919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167.34437338956812</v>
      </c>
      <c r="AN413" s="32">
        <v>256.60082765790804</v>
      </c>
      <c r="AO413" s="32">
        <v>220.54811511267025</v>
      </c>
      <c r="AP413" s="32">
        <v>300.77035388489315</v>
      </c>
      <c r="AQ413" s="32">
        <v>420.47271378662458</v>
      </c>
      <c r="AR413" s="32">
        <v>287.21773689515311</v>
      </c>
      <c r="AS413" s="32">
        <v>1797.6387883789898</v>
      </c>
      <c r="AT413" s="32">
        <v>1826.6607495689977</v>
      </c>
      <c r="AU413" s="32">
        <v>1676.8108501779971</v>
      </c>
      <c r="AV413" s="32">
        <v>1717.156930502998</v>
      </c>
      <c r="AW413" s="32">
        <v>1700.7441432059989</v>
      </c>
      <c r="AX413" s="32">
        <v>1613.044929576999</v>
      </c>
      <c r="AY413" s="32">
        <v>181.74541182499979</v>
      </c>
      <c r="AZ413" s="32">
        <v>150.58292014999981</v>
      </c>
      <c r="BA413" s="32">
        <v>173.17542712499991</v>
      </c>
      <c r="BB413" s="32">
        <v>124.97505417499988</v>
      </c>
      <c r="BC413" s="32">
        <v>164.39208127500001</v>
      </c>
      <c r="BD413" s="32">
        <v>161.95303154999999</v>
      </c>
    </row>
    <row r="414" spans="1:56" x14ac:dyDescent="0.3">
      <c r="A414">
        <v>5044</v>
      </c>
      <c r="B414" t="s">
        <v>797</v>
      </c>
      <c r="C414" s="32">
        <v>0</v>
      </c>
      <c r="D414" s="32">
        <v>0</v>
      </c>
      <c r="E414" s="32">
        <v>0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213.64714551393482</v>
      </c>
      <c r="P414" s="32">
        <v>175.07066978771661</v>
      </c>
      <c r="Q414" s="32">
        <v>182.92362582910019</v>
      </c>
      <c r="R414" s="32">
        <v>101.7097677702254</v>
      </c>
      <c r="S414" s="32">
        <v>90.792928931382363</v>
      </c>
      <c r="T414" s="32">
        <v>123.0833696692995</v>
      </c>
      <c r="U414" s="32">
        <v>2314.9030238090318</v>
      </c>
      <c r="V414" s="32">
        <v>2285.5932248901322</v>
      </c>
      <c r="W414" s="32">
        <v>2308.5473603832197</v>
      </c>
      <c r="X414" s="32">
        <v>2328.9695528297948</v>
      </c>
      <c r="Y414" s="32">
        <v>2246.3249599301603</v>
      </c>
      <c r="Z414" s="32">
        <v>1963.6023064063204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909.82443303256537</v>
      </c>
      <c r="AN414" s="32">
        <v>772.83457413794565</v>
      </c>
      <c r="AO414" s="32">
        <v>795.88240347214435</v>
      </c>
      <c r="AP414" s="32">
        <v>825.74186555582457</v>
      </c>
      <c r="AQ414" s="32">
        <v>949.08061521789205</v>
      </c>
      <c r="AR414" s="32">
        <v>877.67602675176374</v>
      </c>
      <c r="AS414" s="32">
        <v>4238.7292610319992</v>
      </c>
      <c r="AT414" s="32">
        <v>4624.1266541409996</v>
      </c>
      <c r="AU414" s="32">
        <v>4503.9815516929975</v>
      </c>
      <c r="AV414" s="32">
        <v>4648.2559689689888</v>
      </c>
      <c r="AW414" s="32">
        <v>5042.1313280279892</v>
      </c>
      <c r="AX414" s="32">
        <v>5025.4795465219986</v>
      </c>
      <c r="AY414" s="32">
        <v>581.63723034778491</v>
      </c>
      <c r="AZ414" s="32">
        <v>521.16012959252782</v>
      </c>
      <c r="BA414" s="32">
        <v>541.71419968037162</v>
      </c>
      <c r="BB414" s="32">
        <v>442.9811045227151</v>
      </c>
      <c r="BC414" s="32">
        <v>502.58622671514297</v>
      </c>
      <c r="BD414" s="32">
        <v>491.15609596514298</v>
      </c>
    </row>
    <row r="415" spans="1:56" x14ac:dyDescent="0.3">
      <c r="A415">
        <v>5045</v>
      </c>
      <c r="B415" t="s">
        <v>683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662.96399532144596</v>
      </c>
      <c r="P415" s="32">
        <v>849.24289514343309</v>
      </c>
      <c r="Q415" s="32">
        <v>480.92225981052536</v>
      </c>
      <c r="R415" s="32">
        <v>395.73243466709789</v>
      </c>
      <c r="S415" s="32">
        <v>290.3028323369615</v>
      </c>
      <c r="T415" s="32">
        <v>308.90900517730705</v>
      </c>
      <c r="U415" s="32">
        <v>4504.9797432652713</v>
      </c>
      <c r="V415" s="32">
        <v>4368.4252510591377</v>
      </c>
      <c r="W415" s="32">
        <v>4426.168259988598</v>
      </c>
      <c r="X415" s="32">
        <v>4489.2251333835748</v>
      </c>
      <c r="Y415" s="32">
        <v>4224.1021527068615</v>
      </c>
      <c r="Z415" s="32">
        <v>3713.1119151433359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909.76910565317826</v>
      </c>
      <c r="AN415" s="32">
        <v>957.69928923519205</v>
      </c>
      <c r="AO415" s="32">
        <v>3052.6764603531892</v>
      </c>
      <c r="AP415" s="32">
        <v>2038.7279846704296</v>
      </c>
      <c r="AQ415" s="32">
        <v>1211.7008008286909</v>
      </c>
      <c r="AR415" s="32">
        <v>959.35557229662015</v>
      </c>
      <c r="AS415" s="32">
        <v>8604.8385728439898</v>
      </c>
      <c r="AT415" s="32">
        <v>8788.3388477879907</v>
      </c>
      <c r="AU415" s="32">
        <v>9155.3652374699996</v>
      </c>
      <c r="AV415" s="32">
        <v>9555.2145047759877</v>
      </c>
      <c r="AW415" s="32">
        <v>9378.8292318279891</v>
      </c>
      <c r="AX415" s="32">
        <v>9312.7006263639796</v>
      </c>
      <c r="AY415" s="32">
        <v>732.99638179904503</v>
      </c>
      <c r="AZ415" s="32">
        <v>619.60850856128582</v>
      </c>
      <c r="BA415" s="32">
        <v>807.93848005603104</v>
      </c>
      <c r="BB415" s="32">
        <v>553.215619435701</v>
      </c>
      <c r="BC415" s="32">
        <v>812.93135856652589</v>
      </c>
      <c r="BD415" s="32">
        <v>812.08268731652595</v>
      </c>
    </row>
    <row r="416" spans="1:56" x14ac:dyDescent="0.3">
      <c r="A416">
        <v>5046</v>
      </c>
      <c r="B416" t="s">
        <v>719</v>
      </c>
      <c r="C416" s="32">
        <v>0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170.0612374619615</v>
      </c>
      <c r="P416" s="32">
        <v>189.40405895212808</v>
      </c>
      <c r="Q416" s="32">
        <v>197.24469181729808</v>
      </c>
      <c r="R416" s="32">
        <v>181.97369270301078</v>
      </c>
      <c r="S416" s="32">
        <v>165.9200810792058</v>
      </c>
      <c r="T416" s="32">
        <v>170.32514162469928</v>
      </c>
      <c r="U416" s="32">
        <v>2483.1192654425236</v>
      </c>
      <c r="V416" s="32">
        <v>2491.4575350780865</v>
      </c>
      <c r="W416" s="32">
        <v>2477.7433861321838</v>
      </c>
      <c r="X416" s="32">
        <v>2531.1633965427545</v>
      </c>
      <c r="Y416" s="32">
        <v>2325.9081430927113</v>
      </c>
      <c r="Z416" s="32">
        <v>2061.5679281398211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0.54788561469999897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305.36947016689999</v>
      </c>
      <c r="AN416" s="32">
        <v>577.29407786840807</v>
      </c>
      <c r="AO416" s="32">
        <v>1118.7504505024422</v>
      </c>
      <c r="AP416" s="32">
        <v>800.92886296245388</v>
      </c>
      <c r="AQ416" s="32">
        <v>851.06877855898892</v>
      </c>
      <c r="AR416" s="32">
        <v>757.96650340932297</v>
      </c>
      <c r="AS416" s="32">
        <v>8403.8659838659987</v>
      </c>
      <c r="AT416" s="32">
        <v>8445.8909465979887</v>
      </c>
      <c r="AU416" s="32">
        <v>8834.1890015619883</v>
      </c>
      <c r="AV416" s="32">
        <v>9313.2456210599994</v>
      </c>
      <c r="AW416" s="32">
        <v>9871.8767329559887</v>
      </c>
      <c r="AX416" s="32">
        <v>9890.8834016780002</v>
      </c>
      <c r="AY416" s="32">
        <v>84.597550028450215</v>
      </c>
      <c r="AZ416" s="32">
        <v>80.159120579298303</v>
      </c>
      <c r="BA416" s="32">
        <v>76.228329683808809</v>
      </c>
      <c r="BB416" s="32">
        <v>72.32428516578662</v>
      </c>
      <c r="BC416" s="32">
        <v>70.464435898423289</v>
      </c>
      <c r="BD416" s="32">
        <v>68.666190898423295</v>
      </c>
    </row>
    <row r="417" spans="1:56" x14ac:dyDescent="0.3">
      <c r="A417">
        <v>5047</v>
      </c>
      <c r="B417" t="s">
        <v>830</v>
      </c>
      <c r="C417" s="32">
        <v>0</v>
      </c>
      <c r="D417" s="32">
        <v>0</v>
      </c>
      <c r="E417" s="32">
        <v>0</v>
      </c>
      <c r="F417" s="32">
        <v>0</v>
      </c>
      <c r="G417" s="32">
        <v>204.395878290821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768.56890661890793</v>
      </c>
      <c r="P417" s="32">
        <v>631.42504627982851</v>
      </c>
      <c r="Q417" s="32">
        <v>680.43776488576691</v>
      </c>
      <c r="R417" s="32">
        <v>285.34600245702256</v>
      </c>
      <c r="S417" s="32">
        <v>275.60674881779801</v>
      </c>
      <c r="T417" s="32">
        <v>348.55126897890256</v>
      </c>
      <c r="U417" s="32">
        <v>3274.4875173988071</v>
      </c>
      <c r="V417" s="32">
        <v>3199.2021030324086</v>
      </c>
      <c r="W417" s="32">
        <v>3199.4991755535875</v>
      </c>
      <c r="X417" s="32">
        <v>3190.8342303052227</v>
      </c>
      <c r="Y417" s="32">
        <v>3051.6120257350094</v>
      </c>
      <c r="Z417" s="32">
        <v>2701.5315284743856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2612.6776577891219</v>
      </c>
      <c r="AN417" s="32">
        <v>2596.0454881799924</v>
      </c>
      <c r="AO417" s="32">
        <v>2972.2223650747706</v>
      </c>
      <c r="AP417" s="32">
        <v>1027.3551256850239</v>
      </c>
      <c r="AQ417" s="32">
        <v>704.33934625806535</v>
      </c>
      <c r="AR417" s="32">
        <v>686.35601670889321</v>
      </c>
      <c r="AS417" s="32">
        <v>18423.996343507988</v>
      </c>
      <c r="AT417" s="32">
        <v>18822.20541094998</v>
      </c>
      <c r="AU417" s="32">
        <v>20156.157594559991</v>
      </c>
      <c r="AV417" s="32">
        <v>20602.86173349998</v>
      </c>
      <c r="AW417" s="32">
        <v>21022.286716289971</v>
      </c>
      <c r="AX417" s="32">
        <v>21200.57294025999</v>
      </c>
      <c r="AY417" s="32">
        <v>5982.2601788999782</v>
      </c>
      <c r="AZ417" s="32">
        <v>5239.9158104089547</v>
      </c>
      <c r="BA417" s="32">
        <v>4342.18625096499</v>
      </c>
      <c r="BB417" s="32">
        <v>4005.7122407607276</v>
      </c>
      <c r="BC417" s="32">
        <v>3388.4732652614998</v>
      </c>
      <c r="BD417" s="32">
        <v>3621.5616152614998</v>
      </c>
    </row>
    <row r="418" spans="1:56" x14ac:dyDescent="0.3">
      <c r="A418">
        <v>5048</v>
      </c>
      <c r="B418" t="s">
        <v>655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230.93329551447408</v>
      </c>
      <c r="P418" s="32">
        <v>175.50357687412568</v>
      </c>
      <c r="Q418" s="32">
        <v>219.00965337627574</v>
      </c>
      <c r="R418" s="32">
        <v>195.31720406162401</v>
      </c>
      <c r="S418" s="32">
        <v>191.00900141734877</v>
      </c>
      <c r="T418" s="32">
        <v>113.95808371764696</v>
      </c>
      <c r="U418" s="32">
        <v>550.67830161788345</v>
      </c>
      <c r="V418" s="32">
        <v>544.90538022707528</v>
      </c>
      <c r="W418" s="32">
        <v>527.08842940518116</v>
      </c>
      <c r="X418" s="32">
        <v>523.53193722470087</v>
      </c>
      <c r="Y418" s="32">
        <v>512.24620916008143</v>
      </c>
      <c r="Z418" s="32">
        <v>450.33658141464866</v>
      </c>
      <c r="AA418" s="32">
        <v>1068.3061191547999</v>
      </c>
      <c r="AB418" s="32">
        <v>1068.3061191547999</v>
      </c>
      <c r="AC418" s="32">
        <v>1068.3061191547979</v>
      </c>
      <c r="AD418" s="32">
        <v>921.72650778039906</v>
      </c>
      <c r="AE418" s="32">
        <v>1079.8939307515991</v>
      </c>
      <c r="AF418" s="32">
        <v>1219.7517503653978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153.9804167822</v>
      </c>
      <c r="AN418" s="32">
        <v>181.96376947269999</v>
      </c>
      <c r="AO418" s="32">
        <v>174.36975812719999</v>
      </c>
      <c r="AP418" s="32">
        <v>12.65189202179999</v>
      </c>
      <c r="AQ418" s="32">
        <v>15.970648895192673</v>
      </c>
      <c r="AR418" s="32">
        <v>15.758947614281778</v>
      </c>
      <c r="AS418" s="32">
        <v>6377.0331567859803</v>
      </c>
      <c r="AT418" s="32">
        <v>6084.6461072099883</v>
      </c>
      <c r="AU418" s="32">
        <v>5926.2818856059985</v>
      </c>
      <c r="AV418" s="32">
        <v>5898.2927946299897</v>
      </c>
      <c r="AW418" s="32">
        <v>5793.6594847659799</v>
      </c>
      <c r="AX418" s="32">
        <v>5801.0112763819789</v>
      </c>
      <c r="AY418" s="32">
        <v>8.3474354727297957</v>
      </c>
      <c r="AZ418" s="32">
        <v>8.0884125679047152</v>
      </c>
      <c r="BA418" s="32">
        <v>7.67021150070366</v>
      </c>
      <c r="BB418" s="32">
        <v>7.2244618289637552</v>
      </c>
      <c r="BC418" s="32">
        <v>7.0524957472732552</v>
      </c>
      <c r="BD418" s="32">
        <v>6.9343402472732558</v>
      </c>
    </row>
    <row r="419" spans="1:56" x14ac:dyDescent="0.3">
      <c r="A419">
        <v>5049</v>
      </c>
      <c r="B419" t="s">
        <v>648</v>
      </c>
      <c r="C419" s="32">
        <v>0</v>
      </c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185.81724982753829</v>
      </c>
      <c r="P419" s="32">
        <v>415.35738598301901</v>
      </c>
      <c r="Q419" s="32">
        <v>135.80062211751221</v>
      </c>
      <c r="R419" s="32">
        <v>131.24020413982771</v>
      </c>
      <c r="S419" s="32">
        <v>110.58118027087811</v>
      </c>
      <c r="T419" s="32">
        <v>148.87384857808601</v>
      </c>
      <c r="U419" s="32">
        <v>609.06670873147971</v>
      </c>
      <c r="V419" s="32">
        <v>608.05622228880168</v>
      </c>
      <c r="W419" s="32">
        <v>589.82553617303995</v>
      </c>
      <c r="X419" s="32">
        <v>575.15031864917421</v>
      </c>
      <c r="Y419" s="32">
        <v>563.83206392943305</v>
      </c>
      <c r="Z419" s="32">
        <v>491.60259433754788</v>
      </c>
      <c r="AA419" s="32">
        <v>9802.4965315149984</v>
      </c>
      <c r="AB419" s="32">
        <v>9802.4965315149984</v>
      </c>
      <c r="AC419" s="32">
        <v>9802.4965315149839</v>
      </c>
      <c r="AD419" s="32">
        <v>10999.103183285373</v>
      </c>
      <c r="AE419" s="32">
        <v>10571.597292385693</v>
      </c>
      <c r="AF419" s="32">
        <v>11499.960351723186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391.71595658549899</v>
      </c>
      <c r="AN419" s="32">
        <v>537.9210952761</v>
      </c>
      <c r="AO419" s="32">
        <v>524.45363348779904</v>
      </c>
      <c r="AP419" s="32">
        <v>226.19725670979901</v>
      </c>
      <c r="AQ419" s="32">
        <v>138.08655664380001</v>
      </c>
      <c r="AR419" s="32">
        <v>105.47539591929988</v>
      </c>
      <c r="AS419" s="32">
        <v>4379.0335466339993</v>
      </c>
      <c r="AT419" s="32">
        <v>4466.3678365399883</v>
      </c>
      <c r="AU419" s="32">
        <v>4199.9704462559885</v>
      </c>
      <c r="AV419" s="32">
        <v>4501.9245898519985</v>
      </c>
      <c r="AW419" s="32">
        <v>4178.0423818899981</v>
      </c>
      <c r="AX419" s="32">
        <v>4163.6471100339986</v>
      </c>
      <c r="AY419" s="32">
        <v>294.39938867055133</v>
      </c>
      <c r="AZ419" s="32">
        <v>265.87378316234219</v>
      </c>
      <c r="BA419" s="32">
        <v>284.66790177180417</v>
      </c>
      <c r="BB419" s="32">
        <v>235.52754913621391</v>
      </c>
      <c r="BC419" s="32">
        <v>271.04755538976451</v>
      </c>
      <c r="BD419" s="32">
        <v>266.43877673976448</v>
      </c>
    </row>
    <row r="420" spans="1:56" x14ac:dyDescent="0.3">
      <c r="A420">
        <v>5050</v>
      </c>
      <c r="B420" t="s">
        <v>970</v>
      </c>
      <c r="C420" s="32">
        <v>0</v>
      </c>
      <c r="D420" s="32">
        <v>0</v>
      </c>
      <c r="E420" s="32">
        <v>0</v>
      </c>
      <c r="F420" s="32">
        <v>1272.0173858999999</v>
      </c>
      <c r="G420" s="32">
        <v>1368.2456515000001</v>
      </c>
      <c r="H420" s="32">
        <v>1545.6665162000002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2699.3684232370379</v>
      </c>
      <c r="P420" s="32">
        <v>3224.1543404098247</v>
      </c>
      <c r="Q420" s="32">
        <v>340.89882459716932</v>
      </c>
      <c r="R420" s="32">
        <v>297.74000404938084</v>
      </c>
      <c r="S420" s="32">
        <v>301.96854038613998</v>
      </c>
      <c r="T420" s="32">
        <v>314.09612827521505</v>
      </c>
      <c r="U420" s="32">
        <v>2157.5936095532161</v>
      </c>
      <c r="V420" s="32">
        <v>2099.3645393345819</v>
      </c>
      <c r="W420" s="32">
        <v>2051.4808365447348</v>
      </c>
      <c r="X420" s="32">
        <v>2025.4061606330499</v>
      </c>
      <c r="Y420" s="32">
        <v>1974.8199440779713</v>
      </c>
      <c r="Z420" s="32">
        <v>1757.4957356048112</v>
      </c>
      <c r="AA420" s="32">
        <v>19718.837513244303</v>
      </c>
      <c r="AB420" s="32">
        <v>19718.837513244303</v>
      </c>
      <c r="AC420" s="32">
        <v>19718.837513244373</v>
      </c>
      <c r="AD420" s="32">
        <v>20009.829267017863</v>
      </c>
      <c r="AE420" s="32">
        <v>22382.601238105974</v>
      </c>
      <c r="AF420" s="32">
        <v>22646.468026046987</v>
      </c>
      <c r="AG420" s="32">
        <v>368.88982411719752</v>
      </c>
      <c r="AH420" s="32">
        <v>373.22187219700049</v>
      </c>
      <c r="AI420" s="32">
        <v>466.30847954047721</v>
      </c>
      <c r="AJ420" s="32">
        <v>466.83996740410794</v>
      </c>
      <c r="AK420" s="32">
        <v>439.86771763228171</v>
      </c>
      <c r="AL420" s="32">
        <v>348.30808837513109</v>
      </c>
      <c r="AM420" s="32">
        <v>654.56974177437428</v>
      </c>
      <c r="AN420" s="32">
        <v>2168.2438916730007</v>
      </c>
      <c r="AO420" s="32">
        <v>2317.8347093385992</v>
      </c>
      <c r="AP420" s="32">
        <v>1288.9411814066709</v>
      </c>
      <c r="AQ420" s="32">
        <v>2900.708491787514</v>
      </c>
      <c r="AR420" s="32">
        <v>2610.594640165808</v>
      </c>
      <c r="AS420" s="32">
        <v>8580.5357368279801</v>
      </c>
      <c r="AT420" s="32">
        <v>8429.8111680359798</v>
      </c>
      <c r="AU420" s="32">
        <v>8684.0113488060015</v>
      </c>
      <c r="AV420" s="32">
        <v>8662.5031992859895</v>
      </c>
      <c r="AW420" s="32">
        <v>8525.1186153479994</v>
      </c>
      <c r="AX420" s="32">
        <v>8612.0195713699904</v>
      </c>
      <c r="AY420" s="32">
        <v>622.43031366624894</v>
      </c>
      <c r="AZ420" s="32">
        <v>556.72648402693915</v>
      </c>
      <c r="BA420" s="32">
        <v>768.6576853749865</v>
      </c>
      <c r="BB420" s="32">
        <v>516.33732777879641</v>
      </c>
      <c r="BC420" s="32">
        <v>503.03177206625634</v>
      </c>
      <c r="BD420" s="32">
        <v>501.01644006625736</v>
      </c>
    </row>
    <row r="421" spans="1:56" x14ac:dyDescent="0.3">
      <c r="A421">
        <v>5051</v>
      </c>
      <c r="B421" t="s">
        <v>820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777.17218999623503</v>
      </c>
      <c r="P421" s="32">
        <v>1406.4830817790148</v>
      </c>
      <c r="Q421" s="32">
        <v>506.91842587180929</v>
      </c>
      <c r="R421" s="32">
        <v>423.88707884709635</v>
      </c>
      <c r="S421" s="32">
        <v>384.71085302980993</v>
      </c>
      <c r="T421" s="32">
        <v>470.07187620875231</v>
      </c>
      <c r="U421" s="32">
        <v>7226.3560617752501</v>
      </c>
      <c r="V421" s="32">
        <v>7106.1729771221862</v>
      </c>
      <c r="W421" s="32">
        <v>7011.0199103063642</v>
      </c>
      <c r="X421" s="32">
        <v>6995.975697678703</v>
      </c>
      <c r="Y421" s="32">
        <v>6775.0036404608736</v>
      </c>
      <c r="Z421" s="32">
        <v>5970.4798131246544</v>
      </c>
      <c r="AA421" s="32">
        <v>16485.7569449191</v>
      </c>
      <c r="AB421" s="32">
        <v>16485.7569449191</v>
      </c>
      <c r="AC421" s="32">
        <v>16485.756944919085</v>
      </c>
      <c r="AD421" s="32">
        <v>17576.813454951483</v>
      </c>
      <c r="AE421" s="32">
        <v>19009.451601686567</v>
      </c>
      <c r="AF421" s="32">
        <v>20292.389229553661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2083.925670009924</v>
      </c>
      <c r="AN421" s="32">
        <v>2708.8363738133094</v>
      </c>
      <c r="AO421" s="32">
        <v>3889.5080924565632</v>
      </c>
      <c r="AP421" s="32">
        <v>2731.3450999762122</v>
      </c>
      <c r="AQ421" s="32">
        <v>2337.9443892974077</v>
      </c>
      <c r="AR421" s="32">
        <v>1638.1035967021071</v>
      </c>
      <c r="AS421" s="32">
        <v>21771.76963497997</v>
      </c>
      <c r="AT421" s="32">
        <v>20899.226189560002</v>
      </c>
      <c r="AU421" s="32">
        <v>21804.745073679893</v>
      </c>
      <c r="AV421" s="32">
        <v>21775.373825289989</v>
      </c>
      <c r="AW421" s="32">
        <v>22540.133732670001</v>
      </c>
      <c r="AX421" s="32">
        <v>22753.219693479979</v>
      </c>
      <c r="AY421" s="32">
        <v>872.92077876638507</v>
      </c>
      <c r="AZ421" s="32">
        <v>806.17352713514481</v>
      </c>
      <c r="BA421" s="32">
        <v>728.77124151925409</v>
      </c>
      <c r="BB421" s="32">
        <v>698.87958851298424</v>
      </c>
      <c r="BC421" s="32">
        <v>664.77139974836393</v>
      </c>
      <c r="BD421" s="32">
        <v>638.93018974836389</v>
      </c>
    </row>
    <row r="422" spans="1:56" x14ac:dyDescent="0.3">
      <c r="A422">
        <v>5052</v>
      </c>
      <c r="B422" t="s">
        <v>754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106.8040317819958</v>
      </c>
      <c r="P422" s="32">
        <v>93.153394794812399</v>
      </c>
      <c r="Q422" s="32">
        <v>68.419286519919325</v>
      </c>
      <c r="R422" s="32">
        <v>63.660632352541057</v>
      </c>
      <c r="S422" s="32">
        <v>57.740463894295566</v>
      </c>
      <c r="T422" s="32">
        <v>71.197779849479289</v>
      </c>
      <c r="U422" s="32">
        <v>363.53235632477134</v>
      </c>
      <c r="V422" s="32">
        <v>379.81375113215847</v>
      </c>
      <c r="W422" s="32">
        <v>366.43404246615125</v>
      </c>
      <c r="X422" s="32">
        <v>362.3235405917527</v>
      </c>
      <c r="Y422" s="32">
        <v>346.65001897657578</v>
      </c>
      <c r="Z422" s="32">
        <v>304.86040633348745</v>
      </c>
      <c r="AA422" s="32">
        <v>9355.3638708668987</v>
      </c>
      <c r="AB422" s="32">
        <v>9355.3638708668987</v>
      </c>
      <c r="AC422" s="32">
        <v>9355.3638708668932</v>
      </c>
      <c r="AD422" s="32">
        <v>10037.191195427176</v>
      </c>
      <c r="AE422" s="32">
        <v>9903.9894556149829</v>
      </c>
      <c r="AF422" s="32">
        <v>10638.751289185386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0</v>
      </c>
      <c r="AM422" s="32">
        <v>2.8972830124999889</v>
      </c>
      <c r="AN422" s="32">
        <v>2.8972830124999889</v>
      </c>
      <c r="AO422" s="32">
        <v>3.5379212039999999</v>
      </c>
      <c r="AP422" s="32">
        <v>2.1810498159999989</v>
      </c>
      <c r="AQ422" s="32">
        <v>18.572732874000003</v>
      </c>
      <c r="AR422" s="32">
        <v>1.8176478234130808</v>
      </c>
      <c r="AS422" s="32">
        <v>4665.585621467998</v>
      </c>
      <c r="AT422" s="32">
        <v>4729.6465939999989</v>
      </c>
      <c r="AU422" s="32">
        <v>4927.8157619999893</v>
      </c>
      <c r="AV422" s="32">
        <v>4847.2628821259887</v>
      </c>
      <c r="AW422" s="32">
        <v>4714.80091566999</v>
      </c>
      <c r="AX422" s="32">
        <v>4537.628662969988</v>
      </c>
      <c r="AY422" s="32">
        <v>32.732516129968182</v>
      </c>
      <c r="AZ422" s="32">
        <v>29.284373589977811</v>
      </c>
      <c r="BA422" s="32">
        <v>24.670047002629385</v>
      </c>
      <c r="BB422" s="32">
        <v>21.266934534241141</v>
      </c>
      <c r="BC422" s="32">
        <v>19.436175827305792</v>
      </c>
      <c r="BD422" s="32">
        <v>18.160087527305794</v>
      </c>
    </row>
    <row r="423" spans="1:56" x14ac:dyDescent="0.3">
      <c r="A423">
        <v>5053</v>
      </c>
      <c r="B423" t="s">
        <v>722</v>
      </c>
      <c r="C423" s="32">
        <v>57190.269028890703</v>
      </c>
      <c r="D423" s="32">
        <v>66993.970700820006</v>
      </c>
      <c r="E423" s="32">
        <v>60475.631192473898</v>
      </c>
      <c r="F423" s="32">
        <v>50089.863050336302</v>
      </c>
      <c r="G423" s="32">
        <v>57380.071612229898</v>
      </c>
      <c r="H423" s="32">
        <v>62034.861979500703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5263.8687402525829</v>
      </c>
      <c r="P423" s="32">
        <v>3395.788402921864</v>
      </c>
      <c r="Q423" s="32">
        <v>2056.6329067192146</v>
      </c>
      <c r="R423" s="32">
        <v>2417.7097764877076</v>
      </c>
      <c r="S423" s="32">
        <v>650.62292493191671</v>
      </c>
      <c r="T423" s="32">
        <v>728.29406269185165</v>
      </c>
      <c r="U423" s="32">
        <v>10107.974633453674</v>
      </c>
      <c r="V423" s="32">
        <v>10005.95891248853</v>
      </c>
      <c r="W423" s="32">
        <v>9903.6704681929223</v>
      </c>
      <c r="X423" s="32">
        <v>9793.1357616598943</v>
      </c>
      <c r="Y423" s="32">
        <v>9412.5805158093972</v>
      </c>
      <c r="Z423" s="32">
        <v>8393.3341239378824</v>
      </c>
      <c r="AA423" s="32">
        <v>725.7927098908001</v>
      </c>
      <c r="AB423" s="32">
        <v>725.7927098908001</v>
      </c>
      <c r="AC423" s="32">
        <v>725.79270989079896</v>
      </c>
      <c r="AD423" s="32">
        <v>804.50194489599892</v>
      </c>
      <c r="AE423" s="32">
        <v>862.28508783229893</v>
      </c>
      <c r="AF423" s="32">
        <v>942.73435664609985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v>0</v>
      </c>
      <c r="AM423" s="32">
        <v>5510.7448237601338</v>
      </c>
      <c r="AN423" s="32">
        <v>5876.8215485781047</v>
      </c>
      <c r="AO423" s="32">
        <v>9295.6006884685194</v>
      </c>
      <c r="AP423" s="32">
        <v>18715.039938826467</v>
      </c>
      <c r="AQ423" s="32">
        <v>624.43196317982074</v>
      </c>
      <c r="AR423" s="32">
        <v>374.26082629421853</v>
      </c>
      <c r="AS423" s="32">
        <v>22887.96956975988</v>
      </c>
      <c r="AT423" s="32">
        <v>14010.959011039991</v>
      </c>
      <c r="AU423" s="32">
        <v>25830.831582899878</v>
      </c>
      <c r="AV423" s="32">
        <v>27269.990289209985</v>
      </c>
      <c r="AW423" s="32">
        <v>27500.176280199899</v>
      </c>
      <c r="AX423" s="32">
        <v>27148.768008139992</v>
      </c>
      <c r="AY423" s="32">
        <v>517.88562324999907</v>
      </c>
      <c r="AZ423" s="32">
        <v>613.62232999999992</v>
      </c>
      <c r="BA423" s="32">
        <v>501.60898926315139</v>
      </c>
      <c r="BB423" s="32">
        <v>572.10678038926869</v>
      </c>
      <c r="BC423" s="32">
        <v>520.19988946037131</v>
      </c>
      <c r="BD423" s="32">
        <v>615.13879621037029</v>
      </c>
    </row>
    <row r="424" spans="1:56" x14ac:dyDescent="0.3">
      <c r="A424">
        <v>5054</v>
      </c>
      <c r="B424" t="s">
        <v>723</v>
      </c>
      <c r="C424" s="32">
        <v>0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2563.900119905556</v>
      </c>
      <c r="P424" s="32">
        <v>2076.9021418927509</v>
      </c>
      <c r="Q424" s="32">
        <v>2453.6570496525792</v>
      </c>
      <c r="R424" s="32">
        <v>1480.7943905451957</v>
      </c>
      <c r="S424" s="32">
        <v>781.92028908938278</v>
      </c>
      <c r="T424" s="32">
        <v>901.60618690176636</v>
      </c>
      <c r="U424" s="32">
        <v>11135.242248390716</v>
      </c>
      <c r="V424" s="32">
        <v>11106.163783513002</v>
      </c>
      <c r="W424" s="32">
        <v>11065.221116749273</v>
      </c>
      <c r="X424" s="32">
        <v>10753.503271514179</v>
      </c>
      <c r="Y424" s="32">
        <v>10313.19942221836</v>
      </c>
      <c r="Z424" s="32">
        <v>9080.8143198330417</v>
      </c>
      <c r="AA424" s="32">
        <v>30691.012934758801</v>
      </c>
      <c r="AB424" s="32">
        <v>30691.012934758801</v>
      </c>
      <c r="AC424" s="32">
        <v>30691.012934758801</v>
      </c>
      <c r="AD424" s="32">
        <v>30314.194884370183</v>
      </c>
      <c r="AE424" s="32">
        <v>43647.574745839578</v>
      </c>
      <c r="AF424" s="32">
        <v>32263.189466232667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4202.8696045198212</v>
      </c>
      <c r="AN424" s="32">
        <v>4203.6367388438994</v>
      </c>
      <c r="AO424" s="32">
        <v>5227.2066257600272</v>
      </c>
      <c r="AP424" s="32">
        <v>3269.1370436391567</v>
      </c>
      <c r="AQ424" s="32">
        <v>2020.4895090464399</v>
      </c>
      <c r="AR424" s="32">
        <v>1499.9849884039145</v>
      </c>
      <c r="AS424" s="32">
        <v>39520.347568135992</v>
      </c>
      <c r="AT424" s="32">
        <v>37326.581502659865</v>
      </c>
      <c r="AU424" s="32">
        <v>37824.025691595867</v>
      </c>
      <c r="AV424" s="32">
        <v>39087.596383723998</v>
      </c>
      <c r="AW424" s="32">
        <v>38042.447927312001</v>
      </c>
      <c r="AX424" s="32">
        <v>38419.356607065885</v>
      </c>
      <c r="AY424" s="32">
        <v>1656.1900010119678</v>
      </c>
      <c r="AZ424" s="32">
        <v>1497.9338560617678</v>
      </c>
      <c r="BA424" s="32">
        <v>1288.8432993643889</v>
      </c>
      <c r="BB424" s="32">
        <v>1139.5585216960346</v>
      </c>
      <c r="BC424" s="32">
        <v>1050.0191417087076</v>
      </c>
      <c r="BD424" s="32">
        <v>983.14289030870827</v>
      </c>
    </row>
    <row r="425" spans="1:56" x14ac:dyDescent="0.3">
      <c r="A425">
        <v>5061</v>
      </c>
      <c r="B425" t="s">
        <v>842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529.26470076954251</v>
      </c>
      <c r="P425" s="32">
        <v>542.60311088233323</v>
      </c>
      <c r="Q425" s="32">
        <v>1415.2186030461933</v>
      </c>
      <c r="R425" s="32">
        <v>138.63225776799732</v>
      </c>
      <c r="S425" s="32">
        <v>163.06716519425311</v>
      </c>
      <c r="T425" s="32">
        <v>164.04930210574869</v>
      </c>
      <c r="U425" s="32">
        <v>2790.7312295057873</v>
      </c>
      <c r="V425" s="32">
        <v>2753.0227120659652</v>
      </c>
      <c r="W425" s="32">
        <v>2722.6475367992061</v>
      </c>
      <c r="X425" s="32">
        <v>2692.0440207108072</v>
      </c>
      <c r="Y425" s="32">
        <v>2530.8047504572637</v>
      </c>
      <c r="Z425" s="32">
        <v>2231.0438848224194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1493.4584805282</v>
      </c>
      <c r="AN425" s="32">
        <v>1564.8116272174998</v>
      </c>
      <c r="AO425" s="32">
        <v>7595.151829326388</v>
      </c>
      <c r="AP425" s="32">
        <v>336.41162452260988</v>
      </c>
      <c r="AQ425" s="32">
        <v>393.06498142697455</v>
      </c>
      <c r="AR425" s="32">
        <v>383.04432361503314</v>
      </c>
      <c r="AS425" s="32">
        <v>12595.009665339971</v>
      </c>
      <c r="AT425" s="32">
        <v>12549.434926857981</v>
      </c>
      <c r="AU425" s="32">
        <v>12664.43476823797</v>
      </c>
      <c r="AV425" s="32">
        <v>12587.66249418199</v>
      </c>
      <c r="AW425" s="32">
        <v>12791.308651679989</v>
      </c>
      <c r="AX425" s="32">
        <v>13020.015395533999</v>
      </c>
      <c r="AY425" s="32">
        <v>111.96778433345709</v>
      </c>
      <c r="AZ425" s="32">
        <v>105.5326373467768</v>
      </c>
      <c r="BA425" s="32">
        <v>101.36266114116918</v>
      </c>
      <c r="BB425" s="32">
        <v>95.821679664139282</v>
      </c>
      <c r="BC425" s="32">
        <v>93.488220251842691</v>
      </c>
      <c r="BD425" s="32">
        <v>91.145057276842692</v>
      </c>
    </row>
    <row r="426" spans="1:56" x14ac:dyDescent="0.3">
      <c r="B426" t="s">
        <v>999</v>
      </c>
      <c r="C426" s="32">
        <v>13037814.825712448</v>
      </c>
      <c r="D426" s="32">
        <v>14419635.504538795</v>
      </c>
      <c r="E426" s="32">
        <v>14378058.450613234</v>
      </c>
      <c r="F426" s="32">
        <v>14577169.745945385</v>
      </c>
      <c r="G426" s="32">
        <v>14265656.974116322</v>
      </c>
      <c r="H426" s="32">
        <v>14723808.359798811</v>
      </c>
      <c r="I426" s="32">
        <v>1801876.4385569566</v>
      </c>
      <c r="J426" s="32">
        <v>2030525.2020911474</v>
      </c>
      <c r="K426" s="32">
        <v>1410872.5051987353</v>
      </c>
      <c r="L426" s="32">
        <v>1355565.8282972747</v>
      </c>
      <c r="M426" s="32">
        <v>1379736.1952697546</v>
      </c>
      <c r="N426" s="32">
        <v>1292505.572133288</v>
      </c>
      <c r="O426" s="32">
        <v>1391385.0470371614</v>
      </c>
      <c r="P426" s="32">
        <v>1223831.1108486662</v>
      </c>
      <c r="Q426" s="32">
        <v>1202239.9903368948</v>
      </c>
      <c r="R426" s="32">
        <v>875923.97926198528</v>
      </c>
      <c r="S426" s="32">
        <v>981089.21897943236</v>
      </c>
      <c r="T426" s="32">
        <v>876551.36383753759</v>
      </c>
      <c r="U426" s="32">
        <v>8542194.3598869499</v>
      </c>
      <c r="V426" s="32">
        <v>8409051.4215522856</v>
      </c>
      <c r="W426" s="32">
        <v>8298250.4893253287</v>
      </c>
      <c r="X426" s="32">
        <v>8162703.3779121432</v>
      </c>
      <c r="Y426" s="32">
        <v>7681664.9245808646</v>
      </c>
      <c r="Z426" s="32">
        <v>6798660.8118137643</v>
      </c>
      <c r="AA426" s="32">
        <v>3742624.1325650373</v>
      </c>
      <c r="AB426" s="32">
        <v>3742624.1325650373</v>
      </c>
      <c r="AC426" s="32">
        <v>3742624.1325650369</v>
      </c>
      <c r="AD426" s="32">
        <v>4282713.2949835099</v>
      </c>
      <c r="AE426" s="32">
        <v>4602587.0472477404</v>
      </c>
      <c r="AF426" s="32">
        <v>4824437.76655153</v>
      </c>
      <c r="AG426" s="32">
        <v>463189.87117111392</v>
      </c>
      <c r="AH426" s="32">
        <v>501949.62101893476</v>
      </c>
      <c r="AI426" s="32">
        <v>537725.47242924175</v>
      </c>
      <c r="AJ426" s="32">
        <v>519913.90717465972</v>
      </c>
      <c r="AK426" s="32">
        <v>506102.59278849262</v>
      </c>
      <c r="AL426" s="32">
        <v>510212.42024632718</v>
      </c>
      <c r="AM426" s="32">
        <v>1265637.4508174083</v>
      </c>
      <c r="AN426" s="32">
        <v>1776626.9950153031</v>
      </c>
      <c r="AO426" s="32">
        <v>2167162.3379450054</v>
      </c>
      <c r="AP426" s="32">
        <v>2028585.9238390254</v>
      </c>
      <c r="AQ426" s="32">
        <v>2110771.9198775431</v>
      </c>
      <c r="AR426" s="32">
        <v>1958909.171806572</v>
      </c>
      <c r="AS426" s="32">
        <v>4221033.6679163575</v>
      </c>
      <c r="AT426" s="32">
        <v>4135206.57787605</v>
      </c>
      <c r="AU426" s="32">
        <v>4217367.9216183154</v>
      </c>
      <c r="AV426" s="32">
        <v>4321537.7702441718</v>
      </c>
      <c r="AW426" s="32">
        <v>4360409.964974138</v>
      </c>
      <c r="AX426" s="32">
        <v>4368487.6017389921</v>
      </c>
      <c r="AY426" s="32">
        <v>1512227.925406713</v>
      </c>
      <c r="AZ426" s="32">
        <v>1468975.6908683935</v>
      </c>
      <c r="BA426" s="32">
        <v>1416028.5523495483</v>
      </c>
      <c r="BB426" s="32">
        <v>1302057.0640582945</v>
      </c>
      <c r="BC426" s="32">
        <v>1241549.8706543564</v>
      </c>
      <c r="BD426" s="32">
        <v>1185123.8692868303</v>
      </c>
    </row>
    <row r="428" spans="1:56" x14ac:dyDescent="0.3">
      <c r="C428" s="32">
        <f>SUM(C4:C425)-C426</f>
        <v>0</v>
      </c>
      <c r="D428" s="32">
        <f t="shared" ref="D428:BD428" si="0">SUM(D4:D425)-D426</f>
        <v>1.6763806343078613E-8</v>
      </c>
      <c r="E428" s="32">
        <f t="shared" si="0"/>
        <v>0</v>
      </c>
      <c r="F428" s="32">
        <f t="shared" si="0"/>
        <v>0</v>
      </c>
      <c r="G428" s="32">
        <f t="shared" si="0"/>
        <v>0</v>
      </c>
      <c r="H428" s="32">
        <f t="shared" si="0"/>
        <v>0</v>
      </c>
      <c r="I428" s="32">
        <f t="shared" si="0"/>
        <v>0</v>
      </c>
      <c r="J428" s="32">
        <f t="shared" si="0"/>
        <v>0</v>
      </c>
      <c r="K428" s="32">
        <f t="shared" si="0"/>
        <v>0</v>
      </c>
      <c r="L428" s="32">
        <f t="shared" si="0"/>
        <v>0</v>
      </c>
      <c r="M428" s="32">
        <f t="shared" si="0"/>
        <v>0</v>
      </c>
      <c r="N428" s="32">
        <f t="shared" si="0"/>
        <v>0</v>
      </c>
      <c r="O428" s="32">
        <f t="shared" si="0"/>
        <v>0</v>
      </c>
      <c r="P428" s="32">
        <f t="shared" si="0"/>
        <v>0</v>
      </c>
      <c r="Q428" s="32">
        <f t="shared" si="0"/>
        <v>0</v>
      </c>
      <c r="R428" s="32">
        <f t="shared" si="0"/>
        <v>0</v>
      </c>
      <c r="S428" s="32">
        <f t="shared" si="0"/>
        <v>0</v>
      </c>
      <c r="T428" s="32">
        <f t="shared" si="0"/>
        <v>0</v>
      </c>
      <c r="U428" s="32">
        <f t="shared" si="0"/>
        <v>0</v>
      </c>
      <c r="V428" s="32">
        <f t="shared" si="0"/>
        <v>0</v>
      </c>
      <c r="W428" s="32">
        <f t="shared" si="0"/>
        <v>0</v>
      </c>
      <c r="X428" s="32">
        <f t="shared" si="0"/>
        <v>0</v>
      </c>
      <c r="Y428" s="32">
        <f t="shared" si="0"/>
        <v>0</v>
      </c>
      <c r="Z428" s="32">
        <f t="shared" si="0"/>
        <v>8.3819031715393066E-9</v>
      </c>
      <c r="AA428" s="32">
        <f t="shared" si="0"/>
        <v>0</v>
      </c>
      <c r="AB428" s="32">
        <f t="shared" si="0"/>
        <v>0</v>
      </c>
      <c r="AC428" s="32">
        <f t="shared" si="0"/>
        <v>0</v>
      </c>
      <c r="AD428" s="32">
        <f t="shared" si="0"/>
        <v>0</v>
      </c>
      <c r="AE428" s="32">
        <f t="shared" si="0"/>
        <v>0</v>
      </c>
      <c r="AF428" s="32">
        <f t="shared" si="0"/>
        <v>0</v>
      </c>
      <c r="AG428" s="32">
        <f t="shared" si="0"/>
        <v>0</v>
      </c>
      <c r="AH428" s="32">
        <f t="shared" si="0"/>
        <v>0</v>
      </c>
      <c r="AI428" s="32">
        <f t="shared" si="0"/>
        <v>0</v>
      </c>
      <c r="AJ428" s="32">
        <f t="shared" si="0"/>
        <v>0</v>
      </c>
      <c r="AK428" s="32">
        <f t="shared" si="0"/>
        <v>0</v>
      </c>
      <c r="AL428" s="32">
        <f t="shared" si="0"/>
        <v>0</v>
      </c>
      <c r="AM428" s="32">
        <f t="shared" si="0"/>
        <v>0</v>
      </c>
      <c r="AN428" s="32">
        <f t="shared" si="0"/>
        <v>0</v>
      </c>
      <c r="AO428" s="32">
        <f t="shared" si="0"/>
        <v>0</v>
      </c>
      <c r="AP428" s="32">
        <f t="shared" si="0"/>
        <v>0</v>
      </c>
      <c r="AQ428" s="32">
        <f t="shared" si="0"/>
        <v>0</v>
      </c>
      <c r="AR428" s="32">
        <f t="shared" si="0"/>
        <v>2.7939677238464355E-9</v>
      </c>
      <c r="AS428" s="32">
        <f t="shared" si="0"/>
        <v>0</v>
      </c>
      <c r="AT428" s="32">
        <f t="shared" si="0"/>
        <v>0</v>
      </c>
      <c r="AU428" s="32">
        <f t="shared" si="0"/>
        <v>0</v>
      </c>
      <c r="AV428" s="32">
        <f t="shared" si="0"/>
        <v>0</v>
      </c>
      <c r="AW428" s="32">
        <f t="shared" si="0"/>
        <v>0</v>
      </c>
      <c r="AX428" s="32">
        <f t="shared" si="0"/>
        <v>0</v>
      </c>
      <c r="AY428" s="32">
        <f t="shared" si="0"/>
        <v>0</v>
      </c>
      <c r="AZ428" s="32">
        <f t="shared" si="0"/>
        <v>0</v>
      </c>
      <c r="BA428" s="32">
        <f t="shared" si="0"/>
        <v>1.862645149230957E-9</v>
      </c>
      <c r="BB428" s="32">
        <f t="shared" si="0"/>
        <v>0</v>
      </c>
      <c r="BC428" s="32">
        <f t="shared" si="0"/>
        <v>0</v>
      </c>
      <c r="BD428" s="32">
        <f t="shared" si="0"/>
        <v>0</v>
      </c>
    </row>
  </sheetData>
  <sheetProtection sheet="1" objects="1" scenarios="1"/>
  <sortState ref="A4:BD425">
    <sortCondition ref="A4:A425"/>
  </sortState>
  <mergeCells count="9">
    <mergeCell ref="AM2:AR2"/>
    <mergeCell ref="AS2:AX2"/>
    <mergeCell ref="AY2:BD2"/>
    <mergeCell ref="C2:H2"/>
    <mergeCell ref="I2:N2"/>
    <mergeCell ref="O2:T2"/>
    <mergeCell ref="U2:Z2"/>
    <mergeCell ref="AA2:AF2"/>
    <mergeCell ref="AG2:AL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4.4" x14ac:dyDescent="0.3"/>
  <sheetData>
    <row r="1" spans="1:1" ht="18" x14ac:dyDescent="0.35">
      <c r="A1" s="73" t="s">
        <v>539</v>
      </c>
    </row>
  </sheetData>
  <hyperlinks>
    <hyperlink ref="A1" location="Inngangsark!C6" display="Tilbake til hovedmeny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42</vt:i4>
      </vt:variant>
    </vt:vector>
  </HeadingPairs>
  <TitlesOfParts>
    <vt:vector size="42" baseType="lpstr">
      <vt:lpstr>Inngangsark</vt:lpstr>
      <vt:lpstr>Indikator 2.1</vt:lpstr>
      <vt:lpstr>Indikator 3.2</vt:lpstr>
      <vt:lpstr>Indikator 3.3</vt:lpstr>
      <vt:lpstr>Indikator 3.8</vt:lpstr>
      <vt:lpstr>Indikator 3.10</vt:lpstr>
      <vt:lpstr>Indikator 3.12</vt:lpstr>
      <vt:lpstr>Indikator 3.13</vt:lpstr>
      <vt:lpstr>Indikator 4.1</vt:lpstr>
      <vt:lpstr>Indikator 4.2</vt:lpstr>
      <vt:lpstr>Indikator 4.4</vt:lpstr>
      <vt:lpstr>Indikator 4.4b</vt:lpstr>
      <vt:lpstr>Indikator 6.4</vt:lpstr>
      <vt:lpstr>Indikator 6.5</vt:lpstr>
      <vt:lpstr>Indikator 7.4</vt:lpstr>
      <vt:lpstr>Indikator 8.1</vt:lpstr>
      <vt:lpstr>Indikator 8.6</vt:lpstr>
      <vt:lpstr>Indikator 8.7</vt:lpstr>
      <vt:lpstr>Indikator 8.8</vt:lpstr>
      <vt:lpstr>Indikator 8.11</vt:lpstr>
      <vt:lpstr>Indikator 8.12</vt:lpstr>
      <vt:lpstr>Tabeller til diagram</vt:lpstr>
      <vt:lpstr>Kriteriedata omdisplandbruksar</vt:lpstr>
      <vt:lpstr>Kriteriedata spredtbygd</vt:lpstr>
      <vt:lpstr>Kriteriedata forsørgerbyrde</vt:lpstr>
      <vt:lpstr>Kriteriedata avfall</vt:lpstr>
      <vt:lpstr>Kriteriedata avfallbehandling</vt:lpstr>
      <vt:lpstr>Kriteriedata omdispareal</vt:lpstr>
      <vt:lpstr>Kriteriedata jordskogareal</vt:lpstr>
      <vt:lpstr>Kriteriedata inntektsforskjell</vt:lpstr>
      <vt:lpstr>Kriteriedata ungelavinntekt</vt:lpstr>
      <vt:lpstr>Kriteriedata hjemmebasert</vt:lpstr>
      <vt:lpstr>Kriteriedata årsverkomsorg</vt:lpstr>
      <vt:lpstr>Kriteriedata befolkningsvekst</vt:lpstr>
      <vt:lpstr>Kriteriedata eldreandel</vt:lpstr>
      <vt:lpstr>Kriteriedata befolkningsvekst2</vt:lpstr>
      <vt:lpstr>Kriteriedata valgdeltagelse</vt:lpstr>
      <vt:lpstr>Kriteriedata ntodriftsres</vt:lpstr>
      <vt:lpstr>Kriteriedata ntolånegjeld</vt:lpstr>
      <vt:lpstr>Kriteriedata nettoflytting</vt:lpstr>
      <vt:lpstr>Kriteriedata flere</vt:lpstr>
      <vt:lpstr>Kriteriedata utslipp</vt:lpstr>
    </vt:vector>
  </TitlesOfParts>
  <Company>KS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Sigmund Engdal</dc:creator>
  <cp:lastModifiedBy>Sigmund Engdal</cp:lastModifiedBy>
  <dcterms:created xsi:type="dcterms:W3CDTF">2019-03-13T12:46:57Z</dcterms:created>
  <dcterms:modified xsi:type="dcterms:W3CDTF">2019-04-05T12:11:15Z</dcterms:modified>
</cp:coreProperties>
</file>